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defaultThemeVersion="166925"/>
  <mc:AlternateContent xmlns:mc="http://schemas.openxmlformats.org/markup-compatibility/2006">
    <mc:Choice Requires="x15">
      <x15ac:absPath xmlns:x15ac="http://schemas.microsoft.com/office/spreadsheetml/2010/11/ac" url="/Users/marcusono/Downloads/"/>
    </mc:Choice>
  </mc:AlternateContent>
  <xr:revisionPtr revIDLastSave="0" documentId="8_{4F336155-2CD5-9D45-ABAD-27EE0CEC1313}" xr6:coauthVersionLast="47" xr6:coauthVersionMax="47" xr10:uidLastSave="{00000000-0000-0000-0000-000000000000}"/>
  <bookViews>
    <workbookView xWindow="0" yWindow="760" windowWidth="34560" windowHeight="21580" xr2:uid="{004DDB32-E8FD-7041-BACF-37B176DE1DF7}"/>
  </bookViews>
  <sheets>
    <sheet name="model" sheetId="2" r:id="rId1"/>
    <sheet name="data" sheetId="4" r:id="rId2"/>
    <sheet name="historicalreturnchart"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B2729" i="4" l="1"/>
  <c r="BD2729" i="4" s="1"/>
  <c r="AZ2729" i="4"/>
  <c r="AY2729" i="4"/>
  <c r="BF2729" i="4" s="1"/>
  <c r="AU2729" i="4"/>
  <c r="BB2728" i="4"/>
  <c r="BD2728" i="4" s="1"/>
  <c r="AZ2728" i="4"/>
  <c r="AY2728" i="4"/>
  <c r="BE2728" i="4" s="1"/>
  <c r="AU2728" i="4"/>
  <c r="AV2728" i="4" s="1"/>
  <c r="BF2727" i="4"/>
  <c r="BB2727" i="4"/>
  <c r="BD2727" i="4" s="1"/>
  <c r="AZ2727" i="4"/>
  <c r="AY2727" i="4"/>
  <c r="BE2727" i="4" s="1"/>
  <c r="AU2727" i="4"/>
  <c r="AV2727" i="4" s="1"/>
  <c r="BF2726" i="4"/>
  <c r="BE2726" i="4"/>
  <c r="BB2726" i="4"/>
  <c r="BC2726" i="4" s="1"/>
  <c r="AZ2726" i="4"/>
  <c r="AU2726" i="4" s="1"/>
  <c r="AV2726" i="4" s="1"/>
  <c r="AY2726" i="4"/>
  <c r="BF2725" i="4"/>
  <c r="BE2725" i="4"/>
  <c r="BD2725" i="4"/>
  <c r="BB2725" i="4"/>
  <c r="BC2725" i="4" s="1"/>
  <c r="AZ2725" i="4"/>
  <c r="AU2725" i="4" s="1"/>
  <c r="AV2725" i="4" s="1"/>
  <c r="AY2725" i="4"/>
  <c r="BF2724" i="4"/>
  <c r="BE2724" i="4"/>
  <c r="BD2724" i="4"/>
  <c r="BC2724" i="4"/>
  <c r="BB2724" i="4"/>
  <c r="AZ2724" i="4"/>
  <c r="AU2724" i="4" s="1"/>
  <c r="AV2724" i="4" s="1"/>
  <c r="AY2724" i="4"/>
  <c r="BE2723" i="4"/>
  <c r="BB2723" i="4"/>
  <c r="BD2723" i="4" s="1"/>
  <c r="AZ2723" i="4"/>
  <c r="AY2723" i="4"/>
  <c r="BF2723" i="4" s="1"/>
  <c r="BB2722" i="4"/>
  <c r="AZ2722" i="4"/>
  <c r="AY2722" i="4"/>
  <c r="BF2722" i="4" s="1"/>
  <c r="BB2721" i="4"/>
  <c r="BD2721" i="4" s="1"/>
  <c r="AZ2721" i="4"/>
  <c r="AY2721" i="4"/>
  <c r="BB2720" i="4"/>
  <c r="BD2720" i="4" s="1"/>
  <c r="AZ2720" i="4"/>
  <c r="AU2720" i="4" s="1"/>
  <c r="AV2720" i="4" s="1"/>
  <c r="AY2720" i="4"/>
  <c r="BB2719" i="4"/>
  <c r="BC2719" i="4" s="1"/>
  <c r="AZ2719" i="4"/>
  <c r="AY2719" i="4"/>
  <c r="BF2719" i="4" s="1"/>
  <c r="AV2719" i="4"/>
  <c r="AU2719" i="4"/>
  <c r="BB2718" i="4"/>
  <c r="AZ2718" i="4"/>
  <c r="AY2718" i="4"/>
  <c r="BE2718" i="4" s="1"/>
  <c r="AU2718" i="4"/>
  <c r="AV2718" i="4" s="1"/>
  <c r="BF2717" i="4"/>
  <c r="BE2717" i="4"/>
  <c r="BB2717" i="4"/>
  <c r="BD2717" i="4" s="1"/>
  <c r="AZ2717" i="4"/>
  <c r="AY2717" i="4"/>
  <c r="AU2717" i="4"/>
  <c r="AV2717" i="4" s="1"/>
  <c r="BF2716" i="4"/>
  <c r="BE2716" i="4"/>
  <c r="BD2716" i="4"/>
  <c r="BB2716" i="4"/>
  <c r="BC2716" i="4" s="1"/>
  <c r="AZ2716" i="4"/>
  <c r="AY2716" i="4"/>
  <c r="AU2716" i="4"/>
  <c r="AV2716" i="4" s="1"/>
  <c r="BF2715" i="4"/>
  <c r="BE2715" i="4"/>
  <c r="BD2715" i="4"/>
  <c r="BB2715" i="4"/>
  <c r="AZ2715" i="4"/>
  <c r="AU2715" i="4" s="1"/>
  <c r="AV2715" i="4" s="1"/>
  <c r="AY2715" i="4"/>
  <c r="BC2715" i="4" s="1"/>
  <c r="BF2714" i="4"/>
  <c r="BE2714" i="4"/>
  <c r="BD2714" i="4"/>
  <c r="BC2714" i="4"/>
  <c r="BB2714" i="4"/>
  <c r="AZ2714" i="4"/>
  <c r="AU2714" i="4" s="1"/>
  <c r="AV2714" i="4" s="1"/>
  <c r="AY2714" i="4"/>
  <c r="BE2713" i="4"/>
  <c r="BB2713" i="4"/>
  <c r="BD2713" i="4" s="1"/>
  <c r="AZ2713" i="4"/>
  <c r="AY2713" i="4"/>
  <c r="BF2713" i="4" s="1"/>
  <c r="BB2712" i="4"/>
  <c r="AZ2712" i="4"/>
  <c r="AY2712" i="4"/>
  <c r="BF2712" i="4" s="1"/>
  <c r="BB2711" i="4"/>
  <c r="BD2711" i="4" s="1"/>
  <c r="AZ2711" i="4"/>
  <c r="AY2711" i="4"/>
  <c r="BB2710" i="4"/>
  <c r="AZ2710" i="4"/>
  <c r="AU2710" i="4" s="1"/>
  <c r="AV2710" i="4" s="1"/>
  <c r="AY2710" i="4"/>
  <c r="BB2709" i="4"/>
  <c r="BC2709" i="4" s="1"/>
  <c r="AZ2709" i="4"/>
  <c r="AY2709" i="4"/>
  <c r="BF2709" i="4" s="1"/>
  <c r="AV2709" i="4"/>
  <c r="AU2709" i="4"/>
  <c r="BB2708" i="4"/>
  <c r="AZ2708" i="4"/>
  <c r="AY2708" i="4"/>
  <c r="BE2708" i="4" s="1"/>
  <c r="AU2708" i="4"/>
  <c r="AV2708" i="4" s="1"/>
  <c r="BF2707" i="4"/>
  <c r="BE2707" i="4"/>
  <c r="BB2707" i="4"/>
  <c r="BD2707" i="4" s="1"/>
  <c r="AZ2707" i="4"/>
  <c r="AY2707" i="4"/>
  <c r="AU2707" i="4"/>
  <c r="AV2707" i="4" s="1"/>
  <c r="BF2706" i="4"/>
  <c r="BE2706" i="4"/>
  <c r="BD2706" i="4"/>
  <c r="BB2706" i="4"/>
  <c r="BC2706" i="4" s="1"/>
  <c r="AZ2706" i="4"/>
  <c r="AY2706" i="4"/>
  <c r="BF2705" i="4"/>
  <c r="BE2705" i="4"/>
  <c r="BD2705" i="4"/>
  <c r="BB2705" i="4"/>
  <c r="AZ2705" i="4"/>
  <c r="AU2705" i="4" s="1"/>
  <c r="AV2705" i="4" s="1"/>
  <c r="AY2705" i="4"/>
  <c r="BC2705" i="4" s="1"/>
  <c r="BD2704" i="4"/>
  <c r="BC2704" i="4"/>
  <c r="BB2704" i="4"/>
  <c r="AZ2704" i="4"/>
  <c r="AU2704" i="4" s="1"/>
  <c r="AV2704" i="4" s="1"/>
  <c r="AY2704" i="4"/>
  <c r="BF2704" i="4" s="1"/>
  <c r="BE2703" i="4"/>
  <c r="BC2703" i="4"/>
  <c r="BB2703" i="4"/>
  <c r="BD2703" i="4" s="1"/>
  <c r="AZ2703" i="4"/>
  <c r="AY2703" i="4"/>
  <c r="BF2703" i="4" s="1"/>
  <c r="BB2702" i="4"/>
  <c r="AZ2702" i="4"/>
  <c r="AY2702" i="4"/>
  <c r="BF2702" i="4" s="1"/>
  <c r="BB2701" i="4"/>
  <c r="AZ2701" i="4"/>
  <c r="AU2701" i="4" s="1"/>
  <c r="AV2701" i="4" s="1"/>
  <c r="AY2701" i="4"/>
  <c r="BB2700" i="4"/>
  <c r="BD2700" i="4" s="1"/>
  <c r="AZ2700" i="4"/>
  <c r="AY2700" i="4"/>
  <c r="BE2699" i="4"/>
  <c r="BB2699" i="4"/>
  <c r="AZ2699" i="4"/>
  <c r="AY2699" i="4"/>
  <c r="BF2699" i="4" s="1"/>
  <c r="AU2699" i="4"/>
  <c r="AV2699" i="4" s="1"/>
  <c r="BD2698" i="4"/>
  <c r="BB2698" i="4"/>
  <c r="AZ2698" i="4"/>
  <c r="AY2698" i="4"/>
  <c r="BE2698" i="4" s="1"/>
  <c r="AU2698" i="4"/>
  <c r="AV2698" i="4" s="1"/>
  <c r="BF2697" i="4"/>
  <c r="BE2697" i="4"/>
  <c r="BC2697" i="4"/>
  <c r="BB2697" i="4"/>
  <c r="BD2697" i="4" s="1"/>
  <c r="AZ2697" i="4"/>
  <c r="AY2697" i="4"/>
  <c r="AU2697" i="4"/>
  <c r="AV2697" i="4" s="1"/>
  <c r="BF2696" i="4"/>
  <c r="BE2696" i="4"/>
  <c r="BB2696" i="4"/>
  <c r="BC2696" i="4" s="1"/>
  <c r="AZ2696" i="4"/>
  <c r="AY2696" i="4"/>
  <c r="BF2695" i="4"/>
  <c r="BE2695" i="4"/>
  <c r="BD2695" i="4"/>
  <c r="BB2695" i="4"/>
  <c r="AZ2695" i="4"/>
  <c r="AU2695" i="4" s="1"/>
  <c r="AV2695" i="4" s="1"/>
  <c r="AY2695" i="4"/>
  <c r="BC2695" i="4" s="1"/>
  <c r="BD2694" i="4"/>
  <c r="BC2694" i="4"/>
  <c r="BB2694" i="4"/>
  <c r="AZ2694" i="4"/>
  <c r="AU2694" i="4" s="1"/>
  <c r="AV2694" i="4" s="1"/>
  <c r="AY2694" i="4"/>
  <c r="BF2694" i="4" s="1"/>
  <c r="BB2693" i="4"/>
  <c r="BD2693" i="4" s="1"/>
  <c r="AZ2693" i="4"/>
  <c r="AY2693" i="4"/>
  <c r="BF2693" i="4" s="1"/>
  <c r="BB2692" i="4"/>
  <c r="AZ2692" i="4"/>
  <c r="AY2692" i="4"/>
  <c r="BF2692" i="4" s="1"/>
  <c r="BB2691" i="4"/>
  <c r="AZ2691" i="4"/>
  <c r="AU2691" i="4" s="1"/>
  <c r="AV2691" i="4" s="1"/>
  <c r="AY2691" i="4"/>
  <c r="BB2690" i="4"/>
  <c r="BD2690" i="4" s="1"/>
  <c r="AZ2690" i="4"/>
  <c r="AU2690" i="4" s="1"/>
  <c r="AV2690" i="4" s="1"/>
  <c r="AY2690" i="4"/>
  <c r="BE2689" i="4"/>
  <c r="BB2689" i="4"/>
  <c r="AZ2689" i="4"/>
  <c r="AY2689" i="4"/>
  <c r="BF2689" i="4" s="1"/>
  <c r="AV2689" i="4"/>
  <c r="AU2689" i="4"/>
  <c r="BD2688" i="4"/>
  <c r="BB2688" i="4"/>
  <c r="AZ2688" i="4"/>
  <c r="AY2688" i="4"/>
  <c r="BE2688" i="4" s="1"/>
  <c r="AU2688" i="4"/>
  <c r="AV2688" i="4" s="1"/>
  <c r="BF2687" i="4"/>
  <c r="BE2687" i="4"/>
  <c r="BC2687" i="4"/>
  <c r="BB2687" i="4"/>
  <c r="BD2687" i="4" s="1"/>
  <c r="AZ2687" i="4"/>
  <c r="AY2687" i="4"/>
  <c r="BF2686" i="4"/>
  <c r="BE2686" i="4"/>
  <c r="BB2686" i="4"/>
  <c r="BC2686" i="4" s="1"/>
  <c r="AZ2686" i="4"/>
  <c r="AU2686" i="4" s="1"/>
  <c r="AV2686" i="4" s="1"/>
  <c r="AY2686" i="4"/>
  <c r="BE2685" i="4"/>
  <c r="BD2685" i="4"/>
  <c r="BB2685" i="4"/>
  <c r="AZ2685" i="4"/>
  <c r="AU2685" i="4" s="1"/>
  <c r="AV2685" i="4" s="1"/>
  <c r="AY2685" i="4"/>
  <c r="BF2685" i="4" s="1"/>
  <c r="BD2684" i="4"/>
  <c r="BC2684" i="4"/>
  <c r="BB2684" i="4"/>
  <c r="AZ2684" i="4"/>
  <c r="AU2684" i="4" s="1"/>
  <c r="AV2684" i="4" s="1"/>
  <c r="AY2684" i="4"/>
  <c r="BF2684" i="4" s="1"/>
  <c r="BC2683" i="4"/>
  <c r="BB2683" i="4"/>
  <c r="BD2683" i="4" s="1"/>
  <c r="AZ2683" i="4"/>
  <c r="AY2683" i="4"/>
  <c r="BF2683" i="4" s="1"/>
  <c r="BB2682" i="4"/>
  <c r="AZ2682" i="4"/>
  <c r="AU2682" i="4" s="1"/>
  <c r="AV2682" i="4" s="1"/>
  <c r="AY2682" i="4"/>
  <c r="BF2682" i="4" s="1"/>
  <c r="BB2681" i="4"/>
  <c r="AZ2681" i="4"/>
  <c r="AY2681" i="4"/>
  <c r="BB2680" i="4"/>
  <c r="AZ2680" i="4"/>
  <c r="AY2680" i="4"/>
  <c r="BE2679" i="4"/>
  <c r="BD2679" i="4"/>
  <c r="BB2679" i="4"/>
  <c r="AZ2679" i="4"/>
  <c r="AY2679" i="4"/>
  <c r="BF2679" i="4" s="1"/>
  <c r="AU2679" i="4"/>
  <c r="AV2679" i="4" s="1"/>
  <c r="BD2678" i="4"/>
  <c r="BC2678" i="4"/>
  <c r="BB2678" i="4"/>
  <c r="AZ2678" i="4"/>
  <c r="AY2678" i="4"/>
  <c r="BE2678" i="4" s="1"/>
  <c r="AU2678" i="4"/>
  <c r="AV2678" i="4" s="1"/>
  <c r="BF2677" i="4"/>
  <c r="BE2677" i="4"/>
  <c r="BC2677" i="4"/>
  <c r="BB2677" i="4"/>
  <c r="BD2677" i="4" s="1"/>
  <c r="AZ2677" i="4"/>
  <c r="AY2677" i="4"/>
  <c r="BF2676" i="4"/>
  <c r="BE2676" i="4"/>
  <c r="BB2676" i="4"/>
  <c r="BC2676" i="4" s="1"/>
  <c r="AZ2676" i="4"/>
  <c r="AU2676" i="4" s="1"/>
  <c r="AV2676" i="4" s="1"/>
  <c r="AY2676" i="4"/>
  <c r="BE2675" i="4"/>
  <c r="BD2675" i="4"/>
  <c r="BB2675" i="4"/>
  <c r="AZ2675" i="4"/>
  <c r="AU2674" i="4" s="1"/>
  <c r="AV2674" i="4" s="1"/>
  <c r="AY2675" i="4"/>
  <c r="BF2675" i="4" s="1"/>
  <c r="BD2674" i="4"/>
  <c r="BC2674" i="4"/>
  <c r="BB2674" i="4"/>
  <c r="AZ2674" i="4"/>
  <c r="AY2674" i="4"/>
  <c r="BF2674" i="4" s="1"/>
  <c r="BB2673" i="4"/>
  <c r="BD2673" i="4" s="1"/>
  <c r="AZ2673" i="4"/>
  <c r="AY2673" i="4"/>
  <c r="BF2673" i="4" s="1"/>
  <c r="BB2672" i="4"/>
  <c r="AZ2672" i="4"/>
  <c r="AY2672" i="4"/>
  <c r="BF2672" i="4" s="1"/>
  <c r="BB2671" i="4"/>
  <c r="BD2671" i="4" s="1"/>
  <c r="AZ2671" i="4"/>
  <c r="AY2671" i="4"/>
  <c r="BB2670" i="4"/>
  <c r="AZ2670" i="4"/>
  <c r="AY2670" i="4"/>
  <c r="BE2669" i="4"/>
  <c r="BD2669" i="4"/>
  <c r="BB2669" i="4"/>
  <c r="AZ2669" i="4"/>
  <c r="AY2669" i="4"/>
  <c r="BF2669" i="4" s="1"/>
  <c r="AV2669" i="4"/>
  <c r="AU2669" i="4"/>
  <c r="BX2668" i="4"/>
  <c r="BV2668" i="4"/>
  <c r="BU2668" i="4"/>
  <c r="BT2668" i="4"/>
  <c r="BR2668" i="4"/>
  <c r="BQ2668" i="4"/>
  <c r="BW2668" i="4" s="1"/>
  <c r="BM2668" i="4"/>
  <c r="BF2668" i="4"/>
  <c r="BE2668" i="4"/>
  <c r="BC2668" i="4"/>
  <c r="BB2668" i="4"/>
  <c r="BD2668" i="4" s="1"/>
  <c r="AZ2668" i="4"/>
  <c r="AY2668" i="4"/>
  <c r="BX2667" i="4"/>
  <c r="BW2667" i="4"/>
  <c r="BT2667" i="4"/>
  <c r="BU2667" i="4" s="1"/>
  <c r="BR2667" i="4"/>
  <c r="BM2667" i="4" s="1"/>
  <c r="BN2667" i="4" s="1"/>
  <c r="BQ2667" i="4"/>
  <c r="BE2667" i="4"/>
  <c r="BD2667" i="4"/>
  <c r="BB2667" i="4"/>
  <c r="AZ2667" i="4"/>
  <c r="AY2667" i="4"/>
  <c r="BF2667" i="4" s="1"/>
  <c r="BV2666" i="4"/>
  <c r="BU2666" i="4"/>
  <c r="BT2666" i="4"/>
  <c r="BR2666" i="4"/>
  <c r="BM2666" i="4" s="1"/>
  <c r="BN2666" i="4" s="1"/>
  <c r="BQ2666" i="4"/>
  <c r="BX2666" i="4" s="1"/>
  <c r="BE2666" i="4"/>
  <c r="BB2666" i="4"/>
  <c r="BD2666" i="4" s="1"/>
  <c r="AZ2666" i="4"/>
  <c r="AY2666" i="4"/>
  <c r="BF2666" i="4" s="1"/>
  <c r="BT2665" i="4"/>
  <c r="BR2665" i="4"/>
  <c r="BQ2665" i="4"/>
  <c r="BX2665" i="4" s="1"/>
  <c r="BB2665" i="4"/>
  <c r="BD2665" i="4" s="1"/>
  <c r="AZ2665" i="4"/>
  <c r="AY2665" i="4"/>
  <c r="BT2664" i="4"/>
  <c r="BR2664" i="4"/>
  <c r="BQ2664" i="4"/>
  <c r="BE2664" i="4"/>
  <c r="BD2664" i="4"/>
  <c r="BB2664" i="4"/>
  <c r="AZ2664" i="4"/>
  <c r="AU2663" i="4" s="1"/>
  <c r="AV2663" i="4" s="1"/>
  <c r="AY2664" i="4"/>
  <c r="BF2664" i="4" s="1"/>
  <c r="BV2663" i="4"/>
  <c r="BU2663" i="4"/>
  <c r="BT2663" i="4"/>
  <c r="BR2663" i="4"/>
  <c r="BQ2663" i="4"/>
  <c r="BW2663" i="4" s="1"/>
  <c r="BM2663" i="4"/>
  <c r="BN2663" i="4" s="1"/>
  <c r="BF2663" i="4"/>
  <c r="BE2663" i="4"/>
  <c r="BB2663" i="4"/>
  <c r="BD2663" i="4" s="1"/>
  <c r="AZ2663" i="4"/>
  <c r="AY2663" i="4"/>
  <c r="BX2662" i="4"/>
  <c r="BW2662" i="4"/>
  <c r="BT2662" i="4"/>
  <c r="BU2662" i="4" s="1"/>
  <c r="BR2662" i="4"/>
  <c r="BM2662" i="4" s="1"/>
  <c r="BN2662" i="4" s="1"/>
  <c r="BQ2662" i="4"/>
  <c r="BE2662" i="4"/>
  <c r="BD2662" i="4"/>
  <c r="BB2662" i="4"/>
  <c r="AZ2662" i="4"/>
  <c r="AU2662" i="4" s="1"/>
  <c r="AV2662" i="4" s="1"/>
  <c r="AY2662" i="4"/>
  <c r="BF2662" i="4" s="1"/>
  <c r="BV2661" i="4"/>
  <c r="BU2661" i="4"/>
  <c r="BT2661" i="4"/>
  <c r="BR2661" i="4"/>
  <c r="BM2661" i="4" s="1"/>
  <c r="BQ2661" i="4"/>
  <c r="BX2661" i="4" s="1"/>
  <c r="BB2661" i="4"/>
  <c r="BD2661" i="4" s="1"/>
  <c r="AZ2661" i="4"/>
  <c r="AY2661" i="4"/>
  <c r="BF2661" i="4" s="1"/>
  <c r="BT2660" i="4"/>
  <c r="BR2660" i="4"/>
  <c r="BM2660" i="4" s="1"/>
  <c r="BN2660" i="4" s="1"/>
  <c r="BQ2660" i="4"/>
  <c r="BX2660" i="4" s="1"/>
  <c r="BB2660" i="4"/>
  <c r="AZ2660" i="4"/>
  <c r="AY2660" i="4"/>
  <c r="BT2659" i="4"/>
  <c r="BV2659" i="4" s="1"/>
  <c r="BR2659" i="4"/>
  <c r="BM2659" i="4" s="1"/>
  <c r="BN2659" i="4" s="1"/>
  <c r="BQ2659" i="4"/>
  <c r="BE2659" i="4"/>
  <c r="BD2659" i="4"/>
  <c r="BB2659" i="4"/>
  <c r="AZ2659" i="4"/>
  <c r="AY2659" i="4"/>
  <c r="BF2659" i="4" s="1"/>
  <c r="AU2659" i="4"/>
  <c r="AV2659" i="4" s="1"/>
  <c r="BV2658" i="4"/>
  <c r="BU2658" i="4"/>
  <c r="BT2658" i="4"/>
  <c r="BR2658" i="4"/>
  <c r="BQ2658" i="4"/>
  <c r="BW2658" i="4" s="1"/>
  <c r="BM2658" i="4"/>
  <c r="BN2658" i="4" s="1"/>
  <c r="BF2658" i="4"/>
  <c r="BB2658" i="4"/>
  <c r="BD2658" i="4" s="1"/>
  <c r="AZ2658" i="4"/>
  <c r="AY2658" i="4"/>
  <c r="BX2657" i="4"/>
  <c r="BW2657" i="4"/>
  <c r="BT2657" i="4"/>
  <c r="BU2657" i="4" s="1"/>
  <c r="BR2657" i="4"/>
  <c r="BM2657" i="4" s="1"/>
  <c r="BN2657" i="4" s="1"/>
  <c r="BQ2657" i="4"/>
  <c r="BE2657" i="4"/>
  <c r="BD2657" i="4"/>
  <c r="BB2657" i="4"/>
  <c r="AZ2657" i="4"/>
  <c r="AU2657" i="4" s="1"/>
  <c r="AV2657" i="4" s="1"/>
  <c r="AY2657" i="4"/>
  <c r="BF2657" i="4" s="1"/>
  <c r="BV2656" i="4"/>
  <c r="BU2656" i="4"/>
  <c r="BT2656" i="4"/>
  <c r="BR2656" i="4"/>
  <c r="BM2656" i="4" s="1"/>
  <c r="BN2656" i="4" s="1"/>
  <c r="BQ2656" i="4"/>
  <c r="BX2656" i="4" s="1"/>
  <c r="BB2656" i="4"/>
  <c r="BD2656" i="4" s="1"/>
  <c r="AZ2656" i="4"/>
  <c r="AY2656" i="4"/>
  <c r="BF2656" i="4" s="1"/>
  <c r="AU2656" i="4"/>
  <c r="AV2656" i="4" s="1"/>
  <c r="BT2655" i="4"/>
  <c r="BR2655" i="4"/>
  <c r="BQ2655" i="4"/>
  <c r="BX2655" i="4" s="1"/>
  <c r="BB2655" i="4"/>
  <c r="AZ2655" i="4"/>
  <c r="AY2655" i="4"/>
  <c r="BW2654" i="4"/>
  <c r="BT2654" i="4"/>
  <c r="BR2654" i="4"/>
  <c r="BQ2654" i="4"/>
  <c r="BD2654" i="4"/>
  <c r="BB2654" i="4"/>
  <c r="AZ2654" i="4"/>
  <c r="AU2653" i="4" s="1"/>
  <c r="AV2653" i="4" s="1"/>
  <c r="AY2654" i="4"/>
  <c r="AU2654" i="4"/>
  <c r="AV2654" i="4" s="1"/>
  <c r="BV2653" i="4"/>
  <c r="BT2653" i="4"/>
  <c r="BR2653" i="4"/>
  <c r="BQ2653" i="4"/>
  <c r="BX2654" i="4" s="1"/>
  <c r="BE2653" i="4"/>
  <c r="BB2653" i="4"/>
  <c r="BD2653" i="4" s="1"/>
  <c r="AZ2653" i="4"/>
  <c r="AY2653" i="4"/>
  <c r="BX2652" i="4"/>
  <c r="BW2652" i="4"/>
  <c r="BT2652" i="4"/>
  <c r="BR2652" i="4"/>
  <c r="BQ2652" i="4"/>
  <c r="BM2652" i="4"/>
  <c r="BN2652" i="4" s="1"/>
  <c r="BB2652" i="4"/>
  <c r="AZ2652" i="4"/>
  <c r="AU2652" i="4" s="1"/>
  <c r="AV2652" i="4" s="1"/>
  <c r="AY2652" i="4"/>
  <c r="BC2652" i="4" s="1"/>
  <c r="BX2651" i="4"/>
  <c r="BW2651" i="4"/>
  <c r="BV2651" i="4"/>
  <c r="BU2651" i="4"/>
  <c r="BT2651" i="4"/>
  <c r="BR2651" i="4"/>
  <c r="BQ2651" i="4"/>
  <c r="BE2651" i="4"/>
  <c r="BB2651" i="4"/>
  <c r="AZ2651" i="4"/>
  <c r="AY2651" i="4"/>
  <c r="BF2651" i="4" s="1"/>
  <c r="BU2650" i="4"/>
  <c r="BT2650" i="4"/>
  <c r="BV2650" i="4" s="1"/>
  <c r="BR2650" i="4"/>
  <c r="BQ2650" i="4"/>
  <c r="BX2650" i="4" s="1"/>
  <c r="BM2650" i="4"/>
  <c r="BN2650" i="4" s="1"/>
  <c r="BF2650" i="4"/>
  <c r="BC2650" i="4"/>
  <c r="BB2650" i="4"/>
  <c r="AZ2650" i="4"/>
  <c r="AY2650" i="4"/>
  <c r="BT2649" i="4"/>
  <c r="BR2649" i="4"/>
  <c r="BM2648" i="4" s="1"/>
  <c r="BN2648" i="4" s="1"/>
  <c r="BQ2649" i="4"/>
  <c r="BM2649" i="4"/>
  <c r="BN2649" i="4" s="1"/>
  <c r="BB2649" i="4"/>
  <c r="AZ2649" i="4"/>
  <c r="AU2648" i="4" s="1"/>
  <c r="AV2648" i="4" s="1"/>
  <c r="AY2649" i="4"/>
  <c r="BX2648" i="4"/>
  <c r="BV2648" i="4"/>
  <c r="BU2648" i="4"/>
  <c r="BT2648" i="4"/>
  <c r="BR2648" i="4"/>
  <c r="BQ2648" i="4"/>
  <c r="BW2648" i="4" s="1"/>
  <c r="BF2648" i="4"/>
  <c r="BC2648" i="4"/>
  <c r="BB2648" i="4"/>
  <c r="BD2648" i="4" s="1"/>
  <c r="AZ2648" i="4"/>
  <c r="AY2648" i="4"/>
  <c r="BX2647" i="4"/>
  <c r="BV2647" i="4"/>
  <c r="BT2647" i="4"/>
  <c r="BU2647" i="4" s="1"/>
  <c r="BR2647" i="4"/>
  <c r="BQ2647" i="4"/>
  <c r="BM2647" i="4"/>
  <c r="BN2647" i="4" s="1"/>
  <c r="BC2647" i="4"/>
  <c r="BB2647" i="4"/>
  <c r="AZ2647" i="4"/>
  <c r="AY2647" i="4"/>
  <c r="BF2647" i="4" s="1"/>
  <c r="BX2646" i="4"/>
  <c r="BW2646" i="4"/>
  <c r="BV2646" i="4"/>
  <c r="BT2646" i="4"/>
  <c r="BU2646" i="4" s="1"/>
  <c r="BR2646" i="4"/>
  <c r="BQ2646" i="4"/>
  <c r="BW2647" i="4" s="1"/>
  <c r="BE2646" i="4"/>
  <c r="BB2646" i="4"/>
  <c r="BD2646" i="4" s="1"/>
  <c r="AZ2646" i="4"/>
  <c r="AU2646" i="4" s="1"/>
  <c r="AV2646" i="4" s="1"/>
  <c r="AY2646" i="4"/>
  <c r="BT2645" i="4"/>
  <c r="BV2645" i="4" s="1"/>
  <c r="BR2645" i="4"/>
  <c r="BQ2645" i="4"/>
  <c r="BF2645" i="4"/>
  <c r="BB2645" i="4"/>
  <c r="AZ2645" i="4"/>
  <c r="AY2645" i="4"/>
  <c r="BE2645" i="4" s="1"/>
  <c r="BT2644" i="4"/>
  <c r="BR2644" i="4"/>
  <c r="BQ2644" i="4"/>
  <c r="BD2644" i="4"/>
  <c r="BB2644" i="4"/>
  <c r="AZ2644" i="4"/>
  <c r="AY2644" i="4"/>
  <c r="AU2644" i="4"/>
  <c r="AV2644" i="4" s="1"/>
  <c r="BX2643" i="4"/>
  <c r="BT2643" i="4"/>
  <c r="BR2643" i="4"/>
  <c r="BQ2643" i="4"/>
  <c r="BW2643" i="4" s="1"/>
  <c r="BF2643" i="4"/>
  <c r="BC2643" i="4"/>
  <c r="BB2643" i="4"/>
  <c r="BD2643" i="4" s="1"/>
  <c r="AZ2643" i="4"/>
  <c r="AY2643" i="4"/>
  <c r="BW2642" i="4"/>
  <c r="BV2642" i="4"/>
  <c r="BT2642" i="4"/>
  <c r="BU2642" i="4" s="1"/>
  <c r="BR2642" i="4"/>
  <c r="BM2642" i="4" s="1"/>
  <c r="BN2642" i="4" s="1"/>
  <c r="BQ2642" i="4"/>
  <c r="BB2642" i="4"/>
  <c r="AZ2642" i="4"/>
  <c r="AY2642" i="4"/>
  <c r="BT2641" i="4"/>
  <c r="BV2641" i="4" s="1"/>
  <c r="BR2641" i="4"/>
  <c r="BQ2641" i="4"/>
  <c r="BW2641" i="4" s="1"/>
  <c r="BE2641" i="4"/>
  <c r="BD2641" i="4"/>
  <c r="BC2641" i="4"/>
  <c r="BB2641" i="4"/>
  <c r="AZ2641" i="4"/>
  <c r="AY2641" i="4"/>
  <c r="BF2641" i="4" s="1"/>
  <c r="BT2640" i="4"/>
  <c r="BR2640" i="4"/>
  <c r="BQ2640" i="4"/>
  <c r="BC2640" i="4"/>
  <c r="BB2640" i="4"/>
  <c r="AZ2640" i="4"/>
  <c r="AU2639" i="4" s="1"/>
  <c r="AV2639" i="4" s="1"/>
  <c r="AY2640" i="4"/>
  <c r="BE2640" i="4" s="1"/>
  <c r="AU2640" i="4"/>
  <c r="AV2640" i="4" s="1"/>
  <c r="BX2639" i="4"/>
  <c r="BT2639" i="4"/>
  <c r="BR2639" i="4"/>
  <c r="BQ2639" i="4"/>
  <c r="BW2639" i="4" s="1"/>
  <c r="BF2639" i="4"/>
  <c r="BE2639" i="4"/>
  <c r="BD2639" i="4"/>
  <c r="BB2639" i="4"/>
  <c r="AZ2639" i="4"/>
  <c r="AY2639" i="4"/>
  <c r="BC2639" i="4" s="1"/>
  <c r="BX2638" i="4"/>
  <c r="BW2638" i="4"/>
  <c r="BV2638" i="4"/>
  <c r="BU2638" i="4"/>
  <c r="BT2638" i="4"/>
  <c r="BR2638" i="4"/>
  <c r="BQ2638" i="4"/>
  <c r="BF2638" i="4"/>
  <c r="BB2638" i="4"/>
  <c r="BC2638" i="4" s="1"/>
  <c r="AZ2638" i="4"/>
  <c r="AY2638" i="4"/>
  <c r="BW2637" i="4"/>
  <c r="BU2637" i="4"/>
  <c r="BT2637" i="4"/>
  <c r="BV2637" i="4" s="1"/>
  <c r="BR2637" i="4"/>
  <c r="BM2638" i="4" s="1"/>
  <c r="BN2638" i="4" s="1"/>
  <c r="BQ2637" i="4"/>
  <c r="BM2637" i="4"/>
  <c r="BN2637" i="4" s="1"/>
  <c r="BC2637" i="4"/>
  <c r="BB2637" i="4"/>
  <c r="BD2637" i="4" s="1"/>
  <c r="AZ2637" i="4"/>
  <c r="AY2637" i="4"/>
  <c r="BF2637" i="4" s="1"/>
  <c r="BX2636" i="4"/>
  <c r="BV2636" i="4"/>
  <c r="BT2636" i="4"/>
  <c r="BU2636" i="4" s="1"/>
  <c r="BR2636" i="4"/>
  <c r="BQ2636" i="4"/>
  <c r="BX2637" i="4" s="1"/>
  <c r="BE2636" i="4"/>
  <c r="BB2636" i="4"/>
  <c r="AZ2636" i="4"/>
  <c r="AY2636" i="4"/>
  <c r="BT2635" i="4"/>
  <c r="BR2635" i="4"/>
  <c r="BM2635" i="4" s="1"/>
  <c r="BQ2635" i="4"/>
  <c r="BN2635" i="4"/>
  <c r="BC2635" i="4"/>
  <c r="BB2635" i="4"/>
  <c r="AZ2635" i="4"/>
  <c r="AY2635" i="4"/>
  <c r="BF2635" i="4" s="1"/>
  <c r="BX2634" i="4"/>
  <c r="BT2634" i="4"/>
  <c r="BR2634" i="4"/>
  <c r="BM2633" i="4" s="1"/>
  <c r="BN2633" i="4" s="1"/>
  <c r="BQ2634" i="4"/>
  <c r="BW2634" i="4" s="1"/>
  <c r="BF2634" i="4"/>
  <c r="BE2634" i="4"/>
  <c r="BD2634" i="4"/>
  <c r="BB2634" i="4"/>
  <c r="AZ2634" i="4"/>
  <c r="AY2634" i="4"/>
  <c r="BC2634" i="4" s="1"/>
  <c r="BX2633" i="4"/>
  <c r="BW2633" i="4"/>
  <c r="BV2633" i="4"/>
  <c r="BU2633" i="4"/>
  <c r="BT2633" i="4"/>
  <c r="BR2633" i="4"/>
  <c r="BQ2633" i="4"/>
  <c r="BE2633" i="4"/>
  <c r="BB2633" i="4"/>
  <c r="BD2633" i="4" s="1"/>
  <c r="AZ2633" i="4"/>
  <c r="AY2633" i="4"/>
  <c r="BX2632" i="4"/>
  <c r="BW2632" i="4"/>
  <c r="BU2632" i="4"/>
  <c r="BT2632" i="4"/>
  <c r="BV2632" i="4" s="1"/>
  <c r="BR2632" i="4"/>
  <c r="BQ2632" i="4"/>
  <c r="BB2632" i="4"/>
  <c r="AZ2632" i="4"/>
  <c r="AY2632" i="4"/>
  <c r="BU2631" i="4"/>
  <c r="BT2631" i="4"/>
  <c r="BV2631" i="4" s="1"/>
  <c r="BR2631" i="4"/>
  <c r="BQ2631" i="4"/>
  <c r="BX2631" i="4" s="1"/>
  <c r="BM2631" i="4"/>
  <c r="BN2631" i="4" s="1"/>
  <c r="BE2631" i="4"/>
  <c r="BB2631" i="4"/>
  <c r="BD2631" i="4" s="1"/>
  <c r="AZ2631" i="4"/>
  <c r="AY2631" i="4"/>
  <c r="BF2631" i="4" s="1"/>
  <c r="BX2630" i="4"/>
  <c r="BV2630" i="4"/>
  <c r="BU2630" i="4"/>
  <c r="BT2630" i="4"/>
  <c r="BR2630" i="4"/>
  <c r="BQ2630" i="4"/>
  <c r="BE2630" i="4"/>
  <c r="BB2630" i="4"/>
  <c r="BD2630" i="4" s="1"/>
  <c r="AZ2630" i="4"/>
  <c r="AU2630" i="4" s="1"/>
  <c r="AV2630" i="4" s="1"/>
  <c r="AY2630" i="4"/>
  <c r="BT2629" i="4"/>
  <c r="BR2629" i="4"/>
  <c r="BM2629" i="4" s="1"/>
  <c r="BQ2629" i="4"/>
  <c r="BN2629" i="4"/>
  <c r="BB2629" i="4"/>
  <c r="AZ2629" i="4"/>
  <c r="AY2629" i="4"/>
  <c r="BU2628" i="4"/>
  <c r="BT2628" i="4"/>
  <c r="BV2628" i="4" s="1"/>
  <c r="BR2628" i="4"/>
  <c r="BQ2628" i="4"/>
  <c r="BX2628" i="4" s="1"/>
  <c r="BF2628" i="4"/>
  <c r="BE2628" i="4"/>
  <c r="BB2628" i="4"/>
  <c r="BD2628" i="4" s="1"/>
  <c r="AZ2628" i="4"/>
  <c r="AY2628" i="4"/>
  <c r="AU2628" i="4"/>
  <c r="AV2628" i="4" s="1"/>
  <c r="BX2627" i="4"/>
  <c r="BW2627" i="4"/>
  <c r="BT2627" i="4"/>
  <c r="BV2627" i="4" s="1"/>
  <c r="BR2627" i="4"/>
  <c r="BM2628" i="4" s="1"/>
  <c r="BN2628" i="4" s="1"/>
  <c r="BQ2627" i="4"/>
  <c r="BM2627" i="4"/>
  <c r="BN2627" i="4" s="1"/>
  <c r="BF2627" i="4"/>
  <c r="BE2627" i="4"/>
  <c r="BD2627" i="4"/>
  <c r="BC2627" i="4"/>
  <c r="BB2627" i="4"/>
  <c r="AZ2627" i="4"/>
  <c r="AY2627" i="4"/>
  <c r="BX2626" i="4"/>
  <c r="BW2626" i="4"/>
  <c r="BV2626" i="4"/>
  <c r="BU2626" i="4"/>
  <c r="BT2626" i="4"/>
  <c r="BR2626" i="4"/>
  <c r="BQ2626" i="4"/>
  <c r="BF2626" i="4"/>
  <c r="BE2626" i="4"/>
  <c r="BC2626" i="4"/>
  <c r="BB2626" i="4"/>
  <c r="BD2626" i="4" s="1"/>
  <c r="AZ2626" i="4"/>
  <c r="AY2626" i="4"/>
  <c r="BT2625" i="4"/>
  <c r="BU2625" i="4" s="1"/>
  <c r="BR2625" i="4"/>
  <c r="BM2625" i="4" s="1"/>
  <c r="BN2625" i="4" s="1"/>
  <c r="BQ2625" i="4"/>
  <c r="BW2625" i="4" s="1"/>
  <c r="BE2625" i="4"/>
  <c r="BC2625" i="4"/>
  <c r="BB2625" i="4"/>
  <c r="BD2625" i="4" s="1"/>
  <c r="AZ2625" i="4"/>
  <c r="AU2625" i="4" s="1"/>
  <c r="AV2625" i="4" s="1"/>
  <c r="AY2625" i="4"/>
  <c r="BF2625" i="4" s="1"/>
  <c r="BT2624" i="4"/>
  <c r="BU2624" i="4" s="1"/>
  <c r="BR2624" i="4"/>
  <c r="BQ2624" i="4"/>
  <c r="BM2624" i="4"/>
  <c r="BN2624" i="4" s="1"/>
  <c r="BC2624" i="4"/>
  <c r="BB2624" i="4"/>
  <c r="BD2624" i="4" s="1"/>
  <c r="AZ2624" i="4"/>
  <c r="AY2624" i="4"/>
  <c r="BF2624" i="4" s="1"/>
  <c r="BT2623" i="4"/>
  <c r="BR2623" i="4"/>
  <c r="BQ2623" i="4"/>
  <c r="BM2623" i="4"/>
  <c r="BN2623" i="4" s="1"/>
  <c r="BF2623" i="4"/>
  <c r="BE2623" i="4"/>
  <c r="BB2623" i="4"/>
  <c r="BD2623" i="4" s="1"/>
  <c r="AZ2623" i="4"/>
  <c r="AY2623" i="4"/>
  <c r="BX2622" i="4"/>
  <c r="BW2622" i="4"/>
  <c r="BV2622" i="4"/>
  <c r="BT2622" i="4"/>
  <c r="BR2622" i="4"/>
  <c r="BQ2622" i="4"/>
  <c r="BU2622" i="4" s="1"/>
  <c r="BM2622" i="4"/>
  <c r="BN2622" i="4" s="1"/>
  <c r="BF2622" i="4"/>
  <c r="BE2622" i="4"/>
  <c r="BD2622" i="4"/>
  <c r="BC2622" i="4"/>
  <c r="BB2622" i="4"/>
  <c r="AZ2622" i="4"/>
  <c r="AY2622" i="4"/>
  <c r="BW2621" i="4"/>
  <c r="BT2621" i="4"/>
  <c r="BV2621" i="4" s="1"/>
  <c r="BR2621" i="4"/>
  <c r="BQ2621" i="4"/>
  <c r="BM2621" i="4"/>
  <c r="BN2621" i="4" s="1"/>
  <c r="BE2621" i="4"/>
  <c r="BD2621" i="4"/>
  <c r="BC2621" i="4"/>
  <c r="BB2621" i="4"/>
  <c r="AZ2621" i="4"/>
  <c r="AY2621" i="4"/>
  <c r="BT2620" i="4"/>
  <c r="BR2620" i="4"/>
  <c r="BQ2620" i="4"/>
  <c r="BW2620" i="4" s="1"/>
  <c r="BB2620" i="4"/>
  <c r="AZ2620" i="4"/>
  <c r="AY2620" i="4"/>
  <c r="BT2619" i="4"/>
  <c r="BR2619" i="4"/>
  <c r="BQ2619" i="4"/>
  <c r="BB2619" i="4"/>
  <c r="BD2619" i="4" s="1"/>
  <c r="AZ2619" i="4"/>
  <c r="AY2619" i="4"/>
  <c r="AU2619" i="4"/>
  <c r="AV2619" i="4" s="1"/>
  <c r="BX2618" i="4"/>
  <c r="BT2618" i="4"/>
  <c r="BR2618" i="4"/>
  <c r="BQ2618" i="4"/>
  <c r="BW2618" i="4" s="1"/>
  <c r="BF2618" i="4"/>
  <c r="BE2618" i="4"/>
  <c r="BB2618" i="4"/>
  <c r="BD2618" i="4" s="1"/>
  <c r="AZ2618" i="4"/>
  <c r="AU2618" i="4" s="1"/>
  <c r="AV2618" i="4" s="1"/>
  <c r="AY2618" i="4"/>
  <c r="BV2617" i="4"/>
  <c r="BT2617" i="4"/>
  <c r="BR2617" i="4"/>
  <c r="BQ2617" i="4"/>
  <c r="BU2617" i="4" s="1"/>
  <c r="BN2617" i="4"/>
  <c r="BM2617" i="4"/>
  <c r="BF2617" i="4"/>
  <c r="BE2617" i="4"/>
  <c r="BD2617" i="4"/>
  <c r="BC2617" i="4"/>
  <c r="BB2617" i="4"/>
  <c r="AZ2617" i="4"/>
  <c r="AY2617" i="4"/>
  <c r="AU2617" i="4"/>
  <c r="AV2617" i="4" s="1"/>
  <c r="BX2616" i="4"/>
  <c r="BW2616" i="4"/>
  <c r="BT2616" i="4"/>
  <c r="BV2616" i="4" s="1"/>
  <c r="BR2616" i="4"/>
  <c r="BQ2616" i="4"/>
  <c r="BF2616" i="4"/>
  <c r="BE2616" i="4"/>
  <c r="BD2616" i="4"/>
  <c r="BC2616" i="4"/>
  <c r="BB2616" i="4"/>
  <c r="AZ2616" i="4"/>
  <c r="AU2616" i="4" s="1"/>
  <c r="AY2616" i="4"/>
  <c r="BT2615" i="4"/>
  <c r="BR2615" i="4"/>
  <c r="BQ2615" i="4"/>
  <c r="BB2615" i="4"/>
  <c r="BD2615" i="4" s="1"/>
  <c r="AZ2615" i="4"/>
  <c r="AY2615" i="4"/>
  <c r="BF2615" i="4" s="1"/>
  <c r="BT2614" i="4"/>
  <c r="BV2614" i="4" s="1"/>
  <c r="BR2614" i="4"/>
  <c r="BQ2614" i="4"/>
  <c r="BB2614" i="4"/>
  <c r="AZ2614" i="4"/>
  <c r="AY2614" i="4"/>
  <c r="AU2614" i="4"/>
  <c r="AV2614" i="4" s="1"/>
  <c r="BT2613" i="4"/>
  <c r="BR2613" i="4"/>
  <c r="BM2612" i="4" s="1"/>
  <c r="BQ2613" i="4"/>
  <c r="BW2613" i="4" s="1"/>
  <c r="BM2613" i="4"/>
  <c r="BN2613" i="4" s="1"/>
  <c r="BF2613" i="4"/>
  <c r="BE2613" i="4"/>
  <c r="BB2613" i="4"/>
  <c r="BD2613" i="4" s="1"/>
  <c r="AZ2613" i="4"/>
  <c r="AU2613" i="4" s="1"/>
  <c r="AV2613" i="4" s="1"/>
  <c r="AY2613" i="4"/>
  <c r="BT2612" i="4"/>
  <c r="BR2612" i="4"/>
  <c r="BQ2612" i="4"/>
  <c r="BN2612" i="4"/>
  <c r="BF2612" i="4"/>
  <c r="BE2612" i="4"/>
  <c r="BD2612" i="4"/>
  <c r="BC2612" i="4"/>
  <c r="BB2612" i="4"/>
  <c r="AZ2612" i="4"/>
  <c r="AY2612" i="4"/>
  <c r="AU2612" i="4"/>
  <c r="AV2612" i="4" s="1"/>
  <c r="BW2611" i="4"/>
  <c r="BU2611" i="4"/>
  <c r="BT2611" i="4"/>
  <c r="BV2611" i="4" s="1"/>
  <c r="BR2611" i="4"/>
  <c r="BQ2611" i="4"/>
  <c r="BM2611" i="4"/>
  <c r="BN2611" i="4" s="1"/>
  <c r="BE2611" i="4"/>
  <c r="BB2611" i="4"/>
  <c r="BD2611" i="4" s="1"/>
  <c r="AZ2611" i="4"/>
  <c r="AU2611" i="4" s="1"/>
  <c r="AV2611" i="4" s="1"/>
  <c r="AY2611" i="4"/>
  <c r="BX2610" i="4"/>
  <c r="BT2610" i="4"/>
  <c r="BV2610" i="4" s="1"/>
  <c r="BR2610" i="4"/>
  <c r="BQ2610" i="4"/>
  <c r="BX2611" i="4" s="1"/>
  <c r="BB2610" i="4"/>
  <c r="AZ2610" i="4"/>
  <c r="AY2610" i="4"/>
  <c r="BV2609" i="4"/>
  <c r="BT2609" i="4"/>
  <c r="BU2609" i="4" s="1"/>
  <c r="BR2609" i="4"/>
  <c r="BQ2609" i="4"/>
  <c r="BW2610" i="4" s="1"/>
  <c r="BM2609" i="4"/>
  <c r="BB2609" i="4"/>
  <c r="AZ2609" i="4"/>
  <c r="AY2609" i="4"/>
  <c r="BT2608" i="4"/>
  <c r="BR2608" i="4"/>
  <c r="BM2607" i="4" s="1"/>
  <c r="BN2607" i="4" s="1"/>
  <c r="BQ2608" i="4"/>
  <c r="BW2608" i="4" s="1"/>
  <c r="BM2608" i="4"/>
  <c r="BN2608" i="4" s="1"/>
  <c r="BF2608" i="4"/>
  <c r="BE2608" i="4"/>
  <c r="BB2608" i="4"/>
  <c r="AZ2608" i="4"/>
  <c r="AY2608" i="4"/>
  <c r="BX2607" i="4"/>
  <c r="BW2607" i="4"/>
  <c r="BV2607" i="4"/>
  <c r="BT2607" i="4"/>
  <c r="BU2607" i="4" s="1"/>
  <c r="BR2607" i="4"/>
  <c r="BQ2607" i="4"/>
  <c r="BF2607" i="4"/>
  <c r="BE2607" i="4"/>
  <c r="BD2607" i="4"/>
  <c r="BC2607" i="4"/>
  <c r="BB2607" i="4"/>
  <c r="AZ2607" i="4"/>
  <c r="AY2607" i="4"/>
  <c r="BW2606" i="4"/>
  <c r="BU2606" i="4"/>
  <c r="BT2606" i="4"/>
  <c r="BV2606" i="4" s="1"/>
  <c r="BR2606" i="4"/>
  <c r="BQ2606" i="4"/>
  <c r="BM2606" i="4"/>
  <c r="BN2606" i="4" s="1"/>
  <c r="BF2606" i="4"/>
  <c r="BC2606" i="4"/>
  <c r="BB2606" i="4"/>
  <c r="BD2606" i="4" s="1"/>
  <c r="AZ2606" i="4"/>
  <c r="AY2606" i="4"/>
  <c r="BX2605" i="4"/>
  <c r="BW2605" i="4"/>
  <c r="BV2605" i="4"/>
  <c r="BT2605" i="4"/>
  <c r="BU2605" i="4" s="1"/>
  <c r="BR2605" i="4"/>
  <c r="BQ2605" i="4"/>
  <c r="BX2606" i="4" s="1"/>
  <c r="BB2605" i="4"/>
  <c r="AZ2605" i="4"/>
  <c r="AY2605" i="4"/>
  <c r="BT2604" i="4"/>
  <c r="BV2604" i="4" s="1"/>
  <c r="BR2604" i="4"/>
  <c r="BQ2604" i="4"/>
  <c r="BM2604" i="4"/>
  <c r="BN2604" i="4" s="1"/>
  <c r="BC2604" i="4"/>
  <c r="BB2604" i="4"/>
  <c r="BD2604" i="4" s="1"/>
  <c r="AZ2604" i="4"/>
  <c r="AY2604" i="4"/>
  <c r="BT2603" i="4"/>
  <c r="BR2603" i="4"/>
  <c r="BQ2603" i="4"/>
  <c r="BM2603" i="4"/>
  <c r="BN2603" i="4" s="1"/>
  <c r="BB2603" i="4"/>
  <c r="AZ2603" i="4"/>
  <c r="AU2603" i="4" s="1"/>
  <c r="AV2603" i="4" s="1"/>
  <c r="AY2603" i="4"/>
  <c r="BF2603" i="4" s="1"/>
  <c r="BX2602" i="4"/>
  <c r="BW2602" i="4"/>
  <c r="BV2602" i="4"/>
  <c r="BT2602" i="4"/>
  <c r="BR2602" i="4"/>
  <c r="BQ2602" i="4"/>
  <c r="BN2602" i="4"/>
  <c r="BM2602" i="4"/>
  <c r="BF2602" i="4"/>
  <c r="BE2602" i="4"/>
  <c r="BD2602" i="4"/>
  <c r="BC2602" i="4"/>
  <c r="BB2602" i="4"/>
  <c r="AZ2602" i="4"/>
  <c r="AY2602" i="4"/>
  <c r="BX2601" i="4"/>
  <c r="BT2601" i="4"/>
  <c r="BV2601" i="4" s="1"/>
  <c r="BR2601" i="4"/>
  <c r="BQ2601" i="4"/>
  <c r="BF2601" i="4"/>
  <c r="BE2601" i="4"/>
  <c r="BC2601" i="4"/>
  <c r="BB2601" i="4"/>
  <c r="BD2601" i="4" s="1"/>
  <c r="AZ2601" i="4"/>
  <c r="AY2601" i="4"/>
  <c r="BT2600" i="4"/>
  <c r="BV2600" i="4" s="1"/>
  <c r="BR2600" i="4"/>
  <c r="BQ2600" i="4"/>
  <c r="BW2600" i="4" s="1"/>
  <c r="BB2600" i="4"/>
  <c r="AZ2600" i="4"/>
  <c r="AY2600" i="4"/>
  <c r="BF2600" i="4" s="1"/>
  <c r="BT2599" i="4"/>
  <c r="BR2599" i="4"/>
  <c r="BQ2599" i="4"/>
  <c r="BB2599" i="4"/>
  <c r="AZ2599" i="4"/>
  <c r="AY2599" i="4"/>
  <c r="BT2598" i="4"/>
  <c r="BR2598" i="4"/>
  <c r="BQ2598" i="4"/>
  <c r="BE2598" i="4"/>
  <c r="BB2598" i="4"/>
  <c r="AZ2598" i="4"/>
  <c r="AU2599" i="4" s="1"/>
  <c r="AV2599" i="4" s="1"/>
  <c r="AY2598" i="4"/>
  <c r="BF2598" i="4" s="1"/>
  <c r="AU2598" i="4"/>
  <c r="AV2598" i="4" s="1"/>
  <c r="BX2597" i="4"/>
  <c r="BT2597" i="4"/>
  <c r="BR2597" i="4"/>
  <c r="BQ2597" i="4"/>
  <c r="BW2597" i="4" s="1"/>
  <c r="BF2597" i="4"/>
  <c r="BE2597" i="4"/>
  <c r="BD2597" i="4"/>
  <c r="BC2597" i="4"/>
  <c r="BB2597" i="4"/>
  <c r="AZ2597" i="4"/>
  <c r="AY2597" i="4"/>
  <c r="BX2596" i="4"/>
  <c r="BW2596" i="4"/>
  <c r="BV2596" i="4"/>
  <c r="BU2596" i="4"/>
  <c r="BT2596" i="4"/>
  <c r="BR2596" i="4"/>
  <c r="BQ2596" i="4"/>
  <c r="BM2596" i="4"/>
  <c r="BN2596" i="4" s="1"/>
  <c r="BE2596" i="4"/>
  <c r="BB2596" i="4"/>
  <c r="BD2596" i="4" s="1"/>
  <c r="AZ2596" i="4"/>
  <c r="AY2596" i="4"/>
  <c r="BT2595" i="4"/>
  <c r="BR2595" i="4"/>
  <c r="BQ2595" i="4"/>
  <c r="BB2595" i="4"/>
  <c r="BC2595" i="4" s="1"/>
  <c r="AZ2595" i="4"/>
  <c r="AY2595" i="4"/>
  <c r="BT2594" i="4"/>
  <c r="BR2594" i="4"/>
  <c r="BQ2594" i="4"/>
  <c r="BB2594" i="4"/>
  <c r="AZ2594" i="4"/>
  <c r="AY2594" i="4"/>
  <c r="AU2594" i="4"/>
  <c r="AV2594" i="4" s="1"/>
  <c r="BX2593" i="4"/>
  <c r="BU2593" i="4"/>
  <c r="BT2593" i="4"/>
  <c r="BR2593" i="4"/>
  <c r="BQ2593" i="4"/>
  <c r="BW2593" i="4" s="1"/>
  <c r="BB2593" i="4"/>
  <c r="AZ2593" i="4"/>
  <c r="AU2593" i="4" s="1"/>
  <c r="AV2593" i="4" s="1"/>
  <c r="AY2593" i="4"/>
  <c r="BT2592" i="4"/>
  <c r="BR2592" i="4"/>
  <c r="BQ2592" i="4"/>
  <c r="BM2592" i="4"/>
  <c r="BN2592" i="4" s="1"/>
  <c r="BC2592" i="4"/>
  <c r="BB2592" i="4"/>
  <c r="AZ2592" i="4"/>
  <c r="AY2592" i="4"/>
  <c r="BF2592" i="4" s="1"/>
  <c r="AU2592" i="4"/>
  <c r="AV2592" i="4" s="1"/>
  <c r="BX2591" i="4"/>
  <c r="BT2591" i="4"/>
  <c r="BR2591" i="4"/>
  <c r="BQ2591" i="4"/>
  <c r="BM2591" i="4"/>
  <c r="BN2591" i="4" s="1"/>
  <c r="BF2591" i="4"/>
  <c r="BB2591" i="4"/>
  <c r="BD2591" i="4" s="1"/>
  <c r="AZ2591" i="4"/>
  <c r="AY2591" i="4"/>
  <c r="BX2590" i="4"/>
  <c r="BW2590" i="4"/>
  <c r="BV2590" i="4"/>
  <c r="BU2590" i="4"/>
  <c r="BT2590" i="4"/>
  <c r="BR2590" i="4"/>
  <c r="BQ2590" i="4"/>
  <c r="BW2591" i="4" s="1"/>
  <c r="BB2590" i="4"/>
  <c r="AZ2590" i="4"/>
  <c r="AY2590" i="4"/>
  <c r="BE2590" i="4" s="1"/>
  <c r="BT2589" i="4"/>
  <c r="BR2589" i="4"/>
  <c r="BQ2589" i="4"/>
  <c r="BB2589" i="4"/>
  <c r="BC2589" i="4" s="1"/>
  <c r="AZ2589" i="4"/>
  <c r="AY2589" i="4"/>
  <c r="BX2588" i="4"/>
  <c r="BU2588" i="4"/>
  <c r="BT2588" i="4"/>
  <c r="BV2588" i="4" s="1"/>
  <c r="BR2588" i="4"/>
  <c r="BQ2588" i="4"/>
  <c r="BF2588" i="4"/>
  <c r="BE2588" i="4"/>
  <c r="BB2588" i="4"/>
  <c r="AZ2588" i="4"/>
  <c r="AY2588" i="4"/>
  <c r="AU2588" i="4"/>
  <c r="AV2588" i="4" s="1"/>
  <c r="BT2587" i="4"/>
  <c r="BR2587" i="4"/>
  <c r="BQ2587" i="4"/>
  <c r="BM2587" i="4"/>
  <c r="BN2587" i="4" s="1"/>
  <c r="BF2587" i="4"/>
  <c r="BB2587" i="4"/>
  <c r="AZ2587" i="4"/>
  <c r="AY2587" i="4"/>
  <c r="BE2587" i="4" s="1"/>
  <c r="AU2587" i="4"/>
  <c r="AV2587" i="4" s="1"/>
  <c r="BX2586" i="4"/>
  <c r="BW2586" i="4"/>
  <c r="BV2586" i="4"/>
  <c r="BT2586" i="4"/>
  <c r="BU2586" i="4" s="1"/>
  <c r="BR2586" i="4"/>
  <c r="BQ2586" i="4"/>
  <c r="BM2586" i="4"/>
  <c r="BN2586" i="4" s="1"/>
  <c r="BF2586" i="4"/>
  <c r="BE2586" i="4"/>
  <c r="BD2586" i="4"/>
  <c r="BC2586" i="4"/>
  <c r="BB2586" i="4"/>
  <c r="AZ2586" i="4"/>
  <c r="AY2586" i="4"/>
  <c r="BX2585" i="4"/>
  <c r="BW2585" i="4"/>
  <c r="BT2585" i="4"/>
  <c r="BR2585" i="4"/>
  <c r="BQ2585" i="4"/>
  <c r="BF2585" i="4"/>
  <c r="BE2585" i="4"/>
  <c r="BD2585" i="4"/>
  <c r="BB2585" i="4"/>
  <c r="BC2585" i="4" s="1"/>
  <c r="AZ2585" i="4"/>
  <c r="AY2585" i="4"/>
  <c r="BX2584" i="4"/>
  <c r="BW2584" i="4"/>
  <c r="BT2584" i="4"/>
  <c r="BV2584" i="4" s="1"/>
  <c r="BR2584" i="4"/>
  <c r="BM2584" i="4" s="1"/>
  <c r="BN2584" i="4" s="1"/>
  <c r="BQ2584" i="4"/>
  <c r="BE2584" i="4"/>
  <c r="BC2584" i="4"/>
  <c r="BB2584" i="4"/>
  <c r="BD2584" i="4" s="1"/>
  <c r="AZ2584" i="4"/>
  <c r="AU2584" i="4" s="1"/>
  <c r="AV2584" i="4" s="1"/>
  <c r="AY2584" i="4"/>
  <c r="BT2583" i="4"/>
  <c r="BV2583" i="4" s="1"/>
  <c r="BR2583" i="4"/>
  <c r="BQ2583" i="4"/>
  <c r="BN2583" i="4"/>
  <c r="BM2583" i="4"/>
  <c r="BC2583" i="4"/>
  <c r="BB2583" i="4"/>
  <c r="AZ2583" i="4"/>
  <c r="AY2583" i="4"/>
  <c r="BT2582" i="4"/>
  <c r="BR2582" i="4"/>
  <c r="BQ2582" i="4"/>
  <c r="BB2582" i="4"/>
  <c r="BD2582" i="4" s="1"/>
  <c r="AZ2582" i="4"/>
  <c r="AY2582" i="4"/>
  <c r="BF2582" i="4" s="1"/>
  <c r="AU2582" i="4"/>
  <c r="AV2582" i="4" s="1"/>
  <c r="BX2581" i="4"/>
  <c r="BW2581" i="4"/>
  <c r="BT2581" i="4"/>
  <c r="BR2581" i="4"/>
  <c r="BQ2581" i="4"/>
  <c r="BV2581" i="4" s="1"/>
  <c r="BF2581" i="4"/>
  <c r="BE2581" i="4"/>
  <c r="BD2581" i="4"/>
  <c r="BC2581" i="4"/>
  <c r="BB2581" i="4"/>
  <c r="AZ2581" i="4"/>
  <c r="AY2581" i="4"/>
  <c r="BW2580" i="4"/>
  <c r="BV2580" i="4"/>
  <c r="BU2580" i="4"/>
  <c r="BT2580" i="4"/>
  <c r="BR2580" i="4"/>
  <c r="BQ2580" i="4"/>
  <c r="BF2580" i="4"/>
  <c r="BE2580" i="4"/>
  <c r="BB2580" i="4"/>
  <c r="AZ2580" i="4"/>
  <c r="AY2580" i="4"/>
  <c r="BT2579" i="4"/>
  <c r="BV2579" i="4" s="1"/>
  <c r="BR2579" i="4"/>
  <c r="BQ2579" i="4"/>
  <c r="BX2579" i="4" s="1"/>
  <c r="BE2579" i="4"/>
  <c r="BD2579" i="4"/>
  <c r="BC2579" i="4"/>
  <c r="BB2579" i="4"/>
  <c r="AZ2579" i="4"/>
  <c r="AY2579" i="4"/>
  <c r="BF2579" i="4" s="1"/>
  <c r="BT2578" i="4"/>
  <c r="BR2578" i="4"/>
  <c r="BM2578" i="4" s="1"/>
  <c r="BN2578" i="4" s="1"/>
  <c r="BQ2578" i="4"/>
  <c r="BB2578" i="4"/>
  <c r="AZ2578" i="4"/>
  <c r="AY2578" i="4"/>
  <c r="BX2577" i="4"/>
  <c r="BT2577" i="4"/>
  <c r="BR2577" i="4"/>
  <c r="BQ2577" i="4"/>
  <c r="BB2577" i="4"/>
  <c r="AZ2577" i="4"/>
  <c r="AU2578" i="4" s="1"/>
  <c r="AV2578" i="4" s="1"/>
  <c r="AY2577" i="4"/>
  <c r="BT2576" i="4"/>
  <c r="BU2576" i="4" s="1"/>
  <c r="BR2576" i="4"/>
  <c r="BQ2576" i="4"/>
  <c r="BX2576" i="4" s="1"/>
  <c r="BM2576" i="4"/>
  <c r="BN2576" i="4" s="1"/>
  <c r="BF2576" i="4"/>
  <c r="BE2576" i="4"/>
  <c r="BD2576" i="4"/>
  <c r="BC2576" i="4"/>
  <c r="BB2576" i="4"/>
  <c r="AZ2576" i="4"/>
  <c r="AY2576" i="4"/>
  <c r="AU2576" i="4"/>
  <c r="AV2576" i="4" s="1"/>
  <c r="BX2575" i="4"/>
  <c r="BV2575" i="4"/>
  <c r="BT2575" i="4"/>
  <c r="BU2575" i="4" s="1"/>
  <c r="BR2575" i="4"/>
  <c r="BQ2575" i="4"/>
  <c r="BF2575" i="4"/>
  <c r="BE2575" i="4"/>
  <c r="BD2575" i="4"/>
  <c r="BC2575" i="4"/>
  <c r="BB2575" i="4"/>
  <c r="AZ2575" i="4"/>
  <c r="AY2575" i="4"/>
  <c r="BT2574" i="4"/>
  <c r="BR2574" i="4"/>
  <c r="BQ2574" i="4"/>
  <c r="BE2574" i="4"/>
  <c r="BB2574" i="4"/>
  <c r="BD2574" i="4" s="1"/>
  <c r="AZ2574" i="4"/>
  <c r="AU2574" i="4" s="1"/>
  <c r="AV2574" i="4" s="1"/>
  <c r="AY2574" i="4"/>
  <c r="BU2573" i="4"/>
  <c r="BT2573" i="4"/>
  <c r="BV2573" i="4" s="1"/>
  <c r="BR2573" i="4"/>
  <c r="BQ2573" i="4"/>
  <c r="BB2573" i="4"/>
  <c r="AZ2573" i="4"/>
  <c r="AY2573" i="4"/>
  <c r="AU2573" i="4"/>
  <c r="AV2573" i="4" s="1"/>
  <c r="BX2572" i="4"/>
  <c r="BT2572" i="4"/>
  <c r="BR2572" i="4"/>
  <c r="BQ2572" i="4"/>
  <c r="BF2572" i="4"/>
  <c r="BE2572" i="4"/>
  <c r="BB2572" i="4"/>
  <c r="AZ2572" i="4"/>
  <c r="AU2572" i="4" s="1"/>
  <c r="AV2572" i="4" s="1"/>
  <c r="AY2572" i="4"/>
  <c r="BT2571" i="4"/>
  <c r="BR2571" i="4"/>
  <c r="BQ2571" i="4"/>
  <c r="BB2571" i="4"/>
  <c r="AZ2571" i="4"/>
  <c r="AY2571" i="4"/>
  <c r="AV2571" i="4"/>
  <c r="AU2571" i="4"/>
  <c r="BW2570" i="4"/>
  <c r="BU2570" i="4"/>
  <c r="BT2570" i="4"/>
  <c r="BV2570" i="4" s="1"/>
  <c r="BR2570" i="4"/>
  <c r="BQ2570" i="4"/>
  <c r="BF2570" i="4"/>
  <c r="BB2570" i="4"/>
  <c r="BD2570" i="4" s="1"/>
  <c r="AZ2570" i="4"/>
  <c r="AY2570" i="4"/>
  <c r="BX2569" i="4"/>
  <c r="BW2569" i="4"/>
  <c r="BV2569" i="4"/>
  <c r="BT2569" i="4"/>
  <c r="BU2569" i="4" s="1"/>
  <c r="BR2569" i="4"/>
  <c r="BQ2569" i="4"/>
  <c r="BX2570" i="4" s="1"/>
  <c r="BF2569" i="4"/>
  <c r="BB2569" i="4"/>
  <c r="BD2569" i="4" s="1"/>
  <c r="AZ2569" i="4"/>
  <c r="AU2569" i="4" s="1"/>
  <c r="AV2569" i="4" s="1"/>
  <c r="AY2569" i="4"/>
  <c r="BE2570" i="4" s="1"/>
  <c r="BT2568" i="4"/>
  <c r="BR2568" i="4"/>
  <c r="BM2567" i="4" s="1"/>
  <c r="BN2567" i="4" s="1"/>
  <c r="BQ2568" i="4"/>
  <c r="BN2568" i="4"/>
  <c r="BM2568" i="4"/>
  <c r="BB2568" i="4"/>
  <c r="BD2568" i="4" s="1"/>
  <c r="AZ2568" i="4"/>
  <c r="AY2568" i="4"/>
  <c r="BE2569" i="4" s="1"/>
  <c r="BX2567" i="4"/>
  <c r="BU2567" i="4"/>
  <c r="BT2567" i="4"/>
  <c r="BV2567" i="4" s="1"/>
  <c r="BR2567" i="4"/>
  <c r="BQ2567" i="4"/>
  <c r="BW2567" i="4" s="1"/>
  <c r="BB2567" i="4"/>
  <c r="AZ2567" i="4"/>
  <c r="AU2567" i="4" s="1"/>
  <c r="AV2567" i="4" s="1"/>
  <c r="AY2567" i="4"/>
  <c r="BT2566" i="4"/>
  <c r="BR2566" i="4"/>
  <c r="BQ2566" i="4"/>
  <c r="BX2566" i="4" s="1"/>
  <c r="BM2566" i="4"/>
  <c r="BN2566" i="4" s="1"/>
  <c r="BF2566" i="4"/>
  <c r="BB2566" i="4"/>
  <c r="AZ2566" i="4"/>
  <c r="AY2566" i="4"/>
  <c r="BE2566" i="4" s="1"/>
  <c r="BX2565" i="4"/>
  <c r="BW2565" i="4"/>
  <c r="BT2565" i="4"/>
  <c r="BV2565" i="4" s="1"/>
  <c r="BR2565" i="4"/>
  <c r="BQ2565" i="4"/>
  <c r="BM2565" i="4"/>
  <c r="BN2565" i="4" s="1"/>
  <c r="BF2565" i="4"/>
  <c r="BE2565" i="4"/>
  <c r="BD2565" i="4"/>
  <c r="BB2565" i="4"/>
  <c r="BC2565" i="4" s="1"/>
  <c r="AZ2565" i="4"/>
  <c r="AY2565" i="4"/>
  <c r="BW2564" i="4"/>
  <c r="BV2564" i="4"/>
  <c r="BU2564" i="4"/>
  <c r="BT2564" i="4"/>
  <c r="BR2564" i="4"/>
  <c r="BQ2564" i="4"/>
  <c r="BF2564" i="4"/>
  <c r="BB2564" i="4"/>
  <c r="BD2564" i="4" s="1"/>
  <c r="AZ2564" i="4"/>
  <c r="AU2564" i="4" s="1"/>
  <c r="AY2564" i="4"/>
  <c r="BT2563" i="4"/>
  <c r="BR2563" i="4"/>
  <c r="BQ2563" i="4"/>
  <c r="BB2563" i="4"/>
  <c r="BD2563" i="4" s="1"/>
  <c r="AZ2563" i="4"/>
  <c r="AY2563" i="4"/>
  <c r="BF2563" i="4" s="1"/>
  <c r="AU2563" i="4"/>
  <c r="AV2563" i="4" s="1"/>
  <c r="BX2562" i="4"/>
  <c r="BT2562" i="4"/>
  <c r="BV2562" i="4" s="1"/>
  <c r="BR2562" i="4"/>
  <c r="BQ2562" i="4"/>
  <c r="BW2562" i="4" s="1"/>
  <c r="BF2562" i="4"/>
  <c r="BE2562" i="4"/>
  <c r="BC2562" i="4"/>
  <c r="BB2562" i="4"/>
  <c r="AZ2562" i="4"/>
  <c r="AY2562" i="4"/>
  <c r="BW2561" i="4"/>
  <c r="BT2561" i="4"/>
  <c r="BU2561" i="4" s="1"/>
  <c r="BR2561" i="4"/>
  <c r="BQ2561" i="4"/>
  <c r="BB2561" i="4"/>
  <c r="AZ2561" i="4"/>
  <c r="AU2560" i="4" s="1"/>
  <c r="AV2560" i="4" s="1"/>
  <c r="AY2561" i="4"/>
  <c r="BT2560" i="4"/>
  <c r="BR2560" i="4"/>
  <c r="BQ2560" i="4"/>
  <c r="BF2560" i="4"/>
  <c r="BD2560" i="4"/>
  <c r="BB2560" i="4"/>
  <c r="BC2560" i="4" s="1"/>
  <c r="AZ2560" i="4"/>
  <c r="AY2560" i="4"/>
  <c r="BT2559" i="4"/>
  <c r="BV2559" i="4" s="1"/>
  <c r="BR2559" i="4"/>
  <c r="BQ2559" i="4"/>
  <c r="BX2559" i="4" s="1"/>
  <c r="BM2559" i="4"/>
  <c r="BN2559" i="4" s="1"/>
  <c r="BF2559" i="4"/>
  <c r="BE2559" i="4"/>
  <c r="BB2559" i="4"/>
  <c r="BD2559" i="4" s="1"/>
  <c r="AZ2559" i="4"/>
  <c r="AY2559" i="4"/>
  <c r="BE2560" i="4" s="1"/>
  <c r="BX2558" i="4"/>
  <c r="BV2558" i="4"/>
  <c r="BU2558" i="4"/>
  <c r="BT2558" i="4"/>
  <c r="BR2558" i="4"/>
  <c r="BQ2558" i="4"/>
  <c r="BE2558" i="4"/>
  <c r="BB2558" i="4"/>
  <c r="BD2558" i="4" s="1"/>
  <c r="AZ2558" i="4"/>
  <c r="AU2558" i="4" s="1"/>
  <c r="AV2558" i="4" s="1"/>
  <c r="AY2558" i="4"/>
  <c r="BT2557" i="4"/>
  <c r="BV2557" i="4" s="1"/>
  <c r="BR2557" i="4"/>
  <c r="BQ2557" i="4"/>
  <c r="BB2557" i="4"/>
  <c r="AZ2557" i="4"/>
  <c r="AY2557" i="4"/>
  <c r="BF2557" i="4" s="1"/>
  <c r="AV2557" i="4"/>
  <c r="AU2557" i="4"/>
  <c r="BX2556" i="4"/>
  <c r="BT2556" i="4"/>
  <c r="BR2556" i="4"/>
  <c r="BM2555" i="4" s="1"/>
  <c r="BN2555" i="4" s="1"/>
  <c r="BQ2556" i="4"/>
  <c r="BW2556" i="4" s="1"/>
  <c r="BF2556" i="4"/>
  <c r="BE2556" i="4"/>
  <c r="BD2556" i="4"/>
  <c r="BB2556" i="4"/>
  <c r="AZ2556" i="4"/>
  <c r="AY2556" i="4"/>
  <c r="BC2556" i="4" s="1"/>
  <c r="AV2556" i="4"/>
  <c r="AU2556" i="4"/>
  <c r="BX2555" i="4"/>
  <c r="BW2555" i="4"/>
  <c r="BV2555" i="4"/>
  <c r="BU2555" i="4"/>
  <c r="BT2555" i="4"/>
  <c r="BR2555" i="4"/>
  <c r="BQ2555" i="4"/>
  <c r="BE2555" i="4"/>
  <c r="BC2555" i="4"/>
  <c r="BB2555" i="4"/>
  <c r="BD2555" i="4" s="1"/>
  <c r="AZ2555" i="4"/>
  <c r="AY2555" i="4"/>
  <c r="BX2554" i="4"/>
  <c r="BV2554" i="4"/>
  <c r="BT2554" i="4"/>
  <c r="BU2554" i="4" s="1"/>
  <c r="BR2554" i="4"/>
  <c r="BM2554" i="4" s="1"/>
  <c r="BN2554" i="4" s="1"/>
  <c r="BQ2554" i="4"/>
  <c r="BB2554" i="4"/>
  <c r="AZ2554" i="4"/>
  <c r="AY2554" i="4"/>
  <c r="BT2553" i="4"/>
  <c r="BV2553" i="4" s="1"/>
  <c r="BR2553" i="4"/>
  <c r="BQ2553" i="4"/>
  <c r="BN2553" i="4"/>
  <c r="BM2553" i="4"/>
  <c r="BE2553" i="4"/>
  <c r="BB2553" i="4"/>
  <c r="BD2553" i="4" s="1"/>
  <c r="AZ2553" i="4"/>
  <c r="AY2553" i="4"/>
  <c r="BF2553" i="4" s="1"/>
  <c r="AU2553" i="4"/>
  <c r="AV2553" i="4" s="1"/>
  <c r="BX2552" i="4"/>
  <c r="BV2552" i="4"/>
  <c r="BU2552" i="4"/>
  <c r="BT2552" i="4"/>
  <c r="BR2552" i="4"/>
  <c r="BQ2552" i="4"/>
  <c r="BW2552" i="4" s="1"/>
  <c r="BE2552" i="4"/>
  <c r="BB2552" i="4"/>
  <c r="AZ2552" i="4"/>
  <c r="AY2552" i="4"/>
  <c r="BW2551" i="4"/>
  <c r="BT2551" i="4"/>
  <c r="BV2551" i="4" s="1"/>
  <c r="BR2551" i="4"/>
  <c r="BQ2551" i="4"/>
  <c r="BB2551" i="4"/>
  <c r="AZ2551" i="4"/>
  <c r="AY2551" i="4"/>
  <c r="BT2550" i="4"/>
  <c r="BR2550" i="4"/>
  <c r="BQ2550" i="4"/>
  <c r="BB2550" i="4"/>
  <c r="AZ2550" i="4"/>
  <c r="AY2550" i="4"/>
  <c r="AV2550" i="4"/>
  <c r="AU2550" i="4"/>
  <c r="BT2549" i="4"/>
  <c r="BV2549" i="4" s="1"/>
  <c r="BR2549" i="4"/>
  <c r="BQ2549" i="4"/>
  <c r="BM2549" i="4"/>
  <c r="BN2549" i="4" s="1"/>
  <c r="BF2549" i="4"/>
  <c r="BB2549" i="4"/>
  <c r="BD2549" i="4" s="1"/>
  <c r="AZ2549" i="4"/>
  <c r="AU2548" i="4" s="1"/>
  <c r="AV2548" i="4" s="1"/>
  <c r="AY2549" i="4"/>
  <c r="BE2549" i="4" s="1"/>
  <c r="AV2549" i="4"/>
  <c r="AU2549" i="4"/>
  <c r="BX2548" i="4"/>
  <c r="BW2548" i="4"/>
  <c r="BT2548" i="4"/>
  <c r="BV2548" i="4" s="1"/>
  <c r="BR2548" i="4"/>
  <c r="BM2547" i="4" s="1"/>
  <c r="BN2547" i="4" s="1"/>
  <c r="BQ2548" i="4"/>
  <c r="BM2548" i="4"/>
  <c r="BN2548" i="4" s="1"/>
  <c r="BF2548" i="4"/>
  <c r="BE2548" i="4"/>
  <c r="BD2548" i="4"/>
  <c r="BB2548" i="4"/>
  <c r="BC2548" i="4" s="1"/>
  <c r="AZ2548" i="4"/>
  <c r="AY2548" i="4"/>
  <c r="BX2547" i="4"/>
  <c r="BW2547" i="4"/>
  <c r="BV2547" i="4"/>
  <c r="BU2547" i="4"/>
  <c r="BT2547" i="4"/>
  <c r="BR2547" i="4"/>
  <c r="BQ2547" i="4"/>
  <c r="BF2547" i="4"/>
  <c r="BB2547" i="4"/>
  <c r="BD2547" i="4" s="1"/>
  <c r="AZ2547" i="4"/>
  <c r="AY2547" i="4"/>
  <c r="BX2546" i="4"/>
  <c r="BV2546" i="4"/>
  <c r="BU2546" i="4"/>
  <c r="BT2546" i="4"/>
  <c r="BR2546" i="4"/>
  <c r="BQ2546" i="4"/>
  <c r="BB2546" i="4"/>
  <c r="AZ2546" i="4"/>
  <c r="AY2546" i="4"/>
  <c r="BT2545" i="4"/>
  <c r="BR2545" i="4"/>
  <c r="BQ2545" i="4"/>
  <c r="BB2545" i="4"/>
  <c r="AZ2545" i="4"/>
  <c r="AY2545" i="4"/>
  <c r="AU2545" i="4"/>
  <c r="AV2545" i="4" s="1"/>
  <c r="BT2544" i="4"/>
  <c r="BR2544" i="4"/>
  <c r="BQ2544" i="4"/>
  <c r="BF2544" i="4"/>
  <c r="BB2544" i="4"/>
  <c r="BD2544" i="4" s="1"/>
  <c r="AZ2544" i="4"/>
  <c r="AU2543" i="4" s="1"/>
  <c r="AV2543" i="4" s="1"/>
  <c r="AY2544" i="4"/>
  <c r="BE2544" i="4" s="1"/>
  <c r="AV2544" i="4"/>
  <c r="AU2544" i="4"/>
  <c r="BX2543" i="4"/>
  <c r="BW2543" i="4"/>
  <c r="BT2543" i="4"/>
  <c r="BV2543" i="4" s="1"/>
  <c r="BR2543" i="4"/>
  <c r="BM2542" i="4" s="1"/>
  <c r="BN2542" i="4" s="1"/>
  <c r="BQ2543" i="4"/>
  <c r="BM2543" i="4"/>
  <c r="BN2543" i="4" s="1"/>
  <c r="BF2543" i="4"/>
  <c r="BE2543" i="4"/>
  <c r="BD2543" i="4"/>
  <c r="BB2543" i="4"/>
  <c r="BC2543" i="4" s="1"/>
  <c r="AZ2543" i="4"/>
  <c r="AY2543" i="4"/>
  <c r="BX2542" i="4"/>
  <c r="BW2542" i="4"/>
  <c r="BV2542" i="4"/>
  <c r="BU2542" i="4"/>
  <c r="BT2542" i="4"/>
  <c r="BR2542" i="4"/>
  <c r="BQ2542" i="4"/>
  <c r="BF2542" i="4"/>
  <c r="BE2542" i="4"/>
  <c r="BD2542" i="4"/>
  <c r="BC2542" i="4"/>
  <c r="BB2542" i="4"/>
  <c r="AZ2542" i="4"/>
  <c r="AY2542" i="4"/>
  <c r="BX2541" i="4"/>
  <c r="BU2541" i="4"/>
  <c r="BT2541" i="4"/>
  <c r="BV2541" i="4" s="1"/>
  <c r="BR2541" i="4"/>
  <c r="BM2541" i="4" s="1"/>
  <c r="BN2541" i="4" s="1"/>
  <c r="BQ2541" i="4"/>
  <c r="BC2541" i="4"/>
  <c r="BB2541" i="4"/>
  <c r="BD2541" i="4" s="1"/>
  <c r="AZ2541" i="4"/>
  <c r="AY2541" i="4"/>
  <c r="BT2540" i="4"/>
  <c r="BR2540" i="4"/>
  <c r="BQ2540" i="4"/>
  <c r="BB2540" i="4"/>
  <c r="AZ2540" i="4"/>
  <c r="AY2540" i="4"/>
  <c r="BT2539" i="4"/>
  <c r="BR2539" i="4"/>
  <c r="BQ2539" i="4"/>
  <c r="BN2539" i="4"/>
  <c r="BM2539" i="4"/>
  <c r="BF2539" i="4"/>
  <c r="BB2539" i="4"/>
  <c r="BD2539" i="4" s="1"/>
  <c r="AZ2539" i="4"/>
  <c r="AY2539" i="4"/>
  <c r="BE2539" i="4" s="1"/>
  <c r="BX2538" i="4"/>
  <c r="BW2538" i="4"/>
  <c r="BT2538" i="4"/>
  <c r="BV2538" i="4" s="1"/>
  <c r="BR2538" i="4"/>
  <c r="BM2537" i="4" s="1"/>
  <c r="BN2537" i="4" s="1"/>
  <c r="BQ2538" i="4"/>
  <c r="BM2538" i="4"/>
  <c r="BN2538" i="4" s="1"/>
  <c r="BF2538" i="4"/>
  <c r="BE2538" i="4"/>
  <c r="BD2538" i="4"/>
  <c r="BB2538" i="4"/>
  <c r="BC2538" i="4" s="1"/>
  <c r="AZ2538" i="4"/>
  <c r="AY2538" i="4"/>
  <c r="AU2538" i="4"/>
  <c r="AV2538" i="4" s="1"/>
  <c r="BX2537" i="4"/>
  <c r="BW2537" i="4"/>
  <c r="BV2537" i="4"/>
  <c r="BU2537" i="4"/>
  <c r="BT2537" i="4"/>
  <c r="BR2537" i="4"/>
  <c r="BQ2537" i="4"/>
  <c r="BE2537" i="4"/>
  <c r="BC2537" i="4"/>
  <c r="BB2537" i="4"/>
  <c r="BD2537" i="4" s="1"/>
  <c r="AZ2537" i="4"/>
  <c r="AY2537" i="4"/>
  <c r="BW2536" i="4"/>
  <c r="BV2536" i="4"/>
  <c r="BT2536" i="4"/>
  <c r="BU2536" i="4" s="1"/>
  <c r="BR2536" i="4"/>
  <c r="BQ2536" i="4"/>
  <c r="BB2536" i="4"/>
  <c r="AZ2536" i="4"/>
  <c r="AY2536" i="4"/>
  <c r="BT2535" i="4"/>
  <c r="BR2535" i="4"/>
  <c r="BM2535" i="4" s="1"/>
  <c r="BN2535" i="4" s="1"/>
  <c r="BQ2535" i="4"/>
  <c r="BB2535" i="4"/>
  <c r="AZ2535" i="4"/>
  <c r="AY2535" i="4"/>
  <c r="AU2535" i="4"/>
  <c r="AV2535" i="4" s="1"/>
  <c r="BT2534" i="4"/>
  <c r="BV2534" i="4" s="1"/>
  <c r="BR2534" i="4"/>
  <c r="BQ2534" i="4"/>
  <c r="BF2534" i="4"/>
  <c r="BB2534" i="4"/>
  <c r="BD2534" i="4" s="1"/>
  <c r="AZ2534" i="4"/>
  <c r="AY2534" i="4"/>
  <c r="BE2534" i="4" s="1"/>
  <c r="AU2534" i="4"/>
  <c r="AV2534" i="4" s="1"/>
  <c r="BX2533" i="4"/>
  <c r="BW2533" i="4"/>
  <c r="BT2533" i="4"/>
  <c r="BV2533" i="4" s="1"/>
  <c r="BR2533" i="4"/>
  <c r="BQ2533" i="4"/>
  <c r="BM2533" i="4"/>
  <c r="BN2533" i="4" s="1"/>
  <c r="BF2533" i="4"/>
  <c r="BE2533" i="4"/>
  <c r="BD2533" i="4"/>
  <c r="BB2533" i="4"/>
  <c r="BC2533" i="4" s="1"/>
  <c r="AZ2533" i="4"/>
  <c r="AY2533" i="4"/>
  <c r="AU2533" i="4"/>
  <c r="AV2533" i="4" s="1"/>
  <c r="BX2532" i="4"/>
  <c r="BW2532" i="4"/>
  <c r="BV2532" i="4"/>
  <c r="BU2532" i="4"/>
  <c r="BT2532" i="4"/>
  <c r="BR2532" i="4"/>
  <c r="BQ2532" i="4"/>
  <c r="BE2532" i="4"/>
  <c r="BD2532" i="4"/>
  <c r="BB2532" i="4"/>
  <c r="BC2532" i="4" s="1"/>
  <c r="AZ2532" i="4"/>
  <c r="AY2532" i="4"/>
  <c r="BX2531" i="4"/>
  <c r="BT2531" i="4"/>
  <c r="BR2531" i="4"/>
  <c r="BM2531" i="4" s="1"/>
  <c r="BN2531" i="4" s="1"/>
  <c r="BQ2531" i="4"/>
  <c r="BB2531" i="4"/>
  <c r="AZ2531" i="4"/>
  <c r="AY2531" i="4"/>
  <c r="BT2530" i="4"/>
  <c r="BR2530" i="4"/>
  <c r="BQ2530" i="4"/>
  <c r="BB2530" i="4"/>
  <c r="BC2530" i="4" s="1"/>
  <c r="AZ2530" i="4"/>
  <c r="AU2530" i="4" s="1"/>
  <c r="AV2530" i="4" s="1"/>
  <c r="AY2530" i="4"/>
  <c r="BT2529" i="4"/>
  <c r="BR2529" i="4"/>
  <c r="BQ2529" i="4"/>
  <c r="BM2529" i="4"/>
  <c r="BN2529" i="4" s="1"/>
  <c r="BF2529" i="4"/>
  <c r="BB2529" i="4"/>
  <c r="BD2529" i="4" s="1"/>
  <c r="AZ2529" i="4"/>
  <c r="AY2529" i="4"/>
  <c r="BE2529" i="4" s="1"/>
  <c r="BX2528" i="4"/>
  <c r="BW2528" i="4"/>
  <c r="BT2528" i="4"/>
  <c r="BV2528" i="4" s="1"/>
  <c r="BR2528" i="4"/>
  <c r="BM2527" i="4" s="1"/>
  <c r="BN2527" i="4" s="1"/>
  <c r="BQ2528" i="4"/>
  <c r="BM2528" i="4"/>
  <c r="BN2528" i="4" s="1"/>
  <c r="BF2528" i="4"/>
  <c r="BE2528" i="4"/>
  <c r="BD2528" i="4"/>
  <c r="BB2528" i="4"/>
  <c r="BC2528" i="4" s="1"/>
  <c r="AZ2528" i="4"/>
  <c r="AY2528" i="4"/>
  <c r="AU2528" i="4"/>
  <c r="AV2528" i="4" s="1"/>
  <c r="BX2527" i="4"/>
  <c r="BW2527" i="4"/>
  <c r="BV2527" i="4"/>
  <c r="BU2527" i="4"/>
  <c r="BT2527" i="4"/>
  <c r="BR2527" i="4"/>
  <c r="BQ2527" i="4"/>
  <c r="BF2527" i="4"/>
  <c r="BE2527" i="4"/>
  <c r="BB2527" i="4"/>
  <c r="BD2527" i="4" s="1"/>
  <c r="AZ2527" i="4"/>
  <c r="AY2527" i="4"/>
  <c r="BW2526" i="4"/>
  <c r="BT2526" i="4"/>
  <c r="BV2526" i="4" s="1"/>
  <c r="BR2526" i="4"/>
  <c r="BM2526" i="4" s="1"/>
  <c r="BN2526" i="4" s="1"/>
  <c r="BQ2526" i="4"/>
  <c r="BC2526" i="4"/>
  <c r="BB2526" i="4"/>
  <c r="BD2526" i="4" s="1"/>
  <c r="AZ2526" i="4"/>
  <c r="AY2526" i="4"/>
  <c r="BT2525" i="4"/>
  <c r="BR2525" i="4"/>
  <c r="BQ2525" i="4"/>
  <c r="BB2525" i="4"/>
  <c r="BC2525" i="4" s="1"/>
  <c r="AZ2525" i="4"/>
  <c r="AY2525" i="4"/>
  <c r="BT2524" i="4"/>
  <c r="BR2524" i="4"/>
  <c r="BQ2524" i="4"/>
  <c r="BM2524" i="4"/>
  <c r="BN2524" i="4" s="1"/>
  <c r="BF2524" i="4"/>
  <c r="BB2524" i="4"/>
  <c r="AZ2524" i="4"/>
  <c r="AY2524" i="4"/>
  <c r="BE2524" i="4" s="1"/>
  <c r="BT2523" i="4"/>
  <c r="BR2523" i="4"/>
  <c r="BM2523" i="4" s="1"/>
  <c r="BN2523" i="4" s="1"/>
  <c r="BQ2523" i="4"/>
  <c r="BB2523" i="4"/>
  <c r="BC2523" i="4" s="1"/>
  <c r="AZ2523" i="4"/>
  <c r="AY2523" i="4"/>
  <c r="BF2523" i="4" s="1"/>
  <c r="AV2523" i="4"/>
  <c r="AU2523" i="4"/>
  <c r="BX2522" i="4"/>
  <c r="BW2522" i="4"/>
  <c r="BV2522" i="4"/>
  <c r="BU2522" i="4"/>
  <c r="BT2522" i="4"/>
  <c r="BR2522" i="4"/>
  <c r="BQ2522" i="4"/>
  <c r="BM2522" i="4"/>
  <c r="BN2522" i="4" s="1"/>
  <c r="BF2522" i="4"/>
  <c r="BC2522" i="4"/>
  <c r="BB2522" i="4"/>
  <c r="BD2522" i="4" s="1"/>
  <c r="AZ2522" i="4"/>
  <c r="AY2522" i="4"/>
  <c r="BX2521" i="4"/>
  <c r="BW2521" i="4"/>
  <c r="BV2521" i="4"/>
  <c r="BU2521" i="4"/>
  <c r="BT2521" i="4"/>
  <c r="BR2521" i="4"/>
  <c r="BQ2521" i="4"/>
  <c r="BB2521" i="4"/>
  <c r="AZ2521" i="4"/>
  <c r="AY2521" i="4"/>
  <c r="BF2521" i="4" s="1"/>
  <c r="BT2520" i="4"/>
  <c r="BV2520" i="4" s="1"/>
  <c r="BR2520" i="4"/>
  <c r="BM2520" i="4" s="1"/>
  <c r="BN2520" i="4" s="1"/>
  <c r="BQ2520" i="4"/>
  <c r="BX2520" i="4" s="1"/>
  <c r="BD2520" i="4"/>
  <c r="BC2520" i="4"/>
  <c r="BB2520" i="4"/>
  <c r="AZ2520" i="4"/>
  <c r="AY2520" i="4"/>
  <c r="BT2519" i="4"/>
  <c r="BR2519" i="4"/>
  <c r="BQ2519" i="4"/>
  <c r="BB2519" i="4"/>
  <c r="AZ2519" i="4"/>
  <c r="AU2518" i="4" s="1"/>
  <c r="AV2518" i="4" s="1"/>
  <c r="AY2519" i="4"/>
  <c r="AV2519" i="4"/>
  <c r="AU2519" i="4"/>
  <c r="BX2518" i="4"/>
  <c r="BW2518" i="4"/>
  <c r="BT2518" i="4"/>
  <c r="BV2518" i="4" s="1"/>
  <c r="BR2518" i="4"/>
  <c r="BM2518" i="4" s="1"/>
  <c r="BN2518" i="4" s="1"/>
  <c r="BQ2518" i="4"/>
  <c r="BB2518" i="4"/>
  <c r="AZ2518" i="4"/>
  <c r="AY2518" i="4"/>
  <c r="BX2517" i="4"/>
  <c r="BW2517" i="4"/>
  <c r="BV2517" i="4"/>
  <c r="BU2517" i="4"/>
  <c r="BT2517" i="4"/>
  <c r="BR2517" i="4"/>
  <c r="BQ2517" i="4"/>
  <c r="BN2517" i="4"/>
  <c r="BM2517" i="4"/>
  <c r="BE2517" i="4"/>
  <c r="BB2517" i="4"/>
  <c r="BD2517" i="4" s="1"/>
  <c r="AZ2517" i="4"/>
  <c r="AY2517" i="4"/>
  <c r="AU2517" i="4"/>
  <c r="AV2517" i="4" s="1"/>
  <c r="BW2516" i="4"/>
  <c r="BU2516" i="4"/>
  <c r="BT2516" i="4"/>
  <c r="BV2516" i="4" s="1"/>
  <c r="BR2516" i="4"/>
  <c r="BQ2516" i="4"/>
  <c r="BF2516" i="4"/>
  <c r="BE2516" i="4"/>
  <c r="BD2516" i="4"/>
  <c r="BC2516" i="4"/>
  <c r="BB2516" i="4"/>
  <c r="AZ2516" i="4"/>
  <c r="AY2516" i="4"/>
  <c r="BF2517" i="4" s="1"/>
  <c r="BT2515" i="4"/>
  <c r="BR2515" i="4"/>
  <c r="BQ2515" i="4"/>
  <c r="BD2515" i="4"/>
  <c r="BB2515" i="4"/>
  <c r="BC2515" i="4" s="1"/>
  <c r="AZ2515" i="4"/>
  <c r="AY2515" i="4"/>
  <c r="BT2514" i="4"/>
  <c r="BR2514" i="4"/>
  <c r="BQ2514" i="4"/>
  <c r="BB2514" i="4"/>
  <c r="AZ2514" i="4"/>
  <c r="AU2515" i="4" s="1"/>
  <c r="AV2515" i="4" s="1"/>
  <c r="AY2514" i="4"/>
  <c r="BE2514" i="4" s="1"/>
  <c r="AU2514" i="4"/>
  <c r="AV2514" i="4" s="1"/>
  <c r="BX2513" i="4"/>
  <c r="BT2513" i="4"/>
  <c r="BR2513" i="4"/>
  <c r="BQ2513" i="4"/>
  <c r="BF2513" i="4"/>
  <c r="BE2513" i="4"/>
  <c r="BD2513" i="4"/>
  <c r="BB2513" i="4"/>
  <c r="BC2513" i="4" s="1"/>
  <c r="AZ2513" i="4"/>
  <c r="AU2512" i="4" s="1"/>
  <c r="AY2513" i="4"/>
  <c r="BT2512" i="4"/>
  <c r="BR2512" i="4"/>
  <c r="BQ2512" i="4"/>
  <c r="BX2512" i="4" s="1"/>
  <c r="BE2512" i="4"/>
  <c r="BD2512" i="4"/>
  <c r="BC2512" i="4"/>
  <c r="BB2512" i="4"/>
  <c r="AZ2512" i="4"/>
  <c r="AY2512" i="4"/>
  <c r="BX2511" i="4"/>
  <c r="BU2511" i="4"/>
  <c r="BT2511" i="4"/>
  <c r="BV2511" i="4" s="1"/>
  <c r="BR2511" i="4"/>
  <c r="BM2512" i="4" s="1"/>
  <c r="BN2512" i="4" s="1"/>
  <c r="BQ2511" i="4"/>
  <c r="BM2511" i="4"/>
  <c r="BN2511" i="4" s="1"/>
  <c r="BF2511" i="4"/>
  <c r="BB2511" i="4"/>
  <c r="BD2511" i="4" s="1"/>
  <c r="AZ2511" i="4"/>
  <c r="AY2511" i="4"/>
  <c r="BE2511" i="4" s="1"/>
  <c r="BX2510" i="4"/>
  <c r="BW2510" i="4"/>
  <c r="BV2510" i="4"/>
  <c r="BU2510" i="4"/>
  <c r="BT2510" i="4"/>
  <c r="BR2510" i="4"/>
  <c r="BQ2510" i="4"/>
  <c r="BW2511" i="4" s="1"/>
  <c r="BB2510" i="4"/>
  <c r="AZ2510" i="4"/>
  <c r="AY2510" i="4"/>
  <c r="BF2510" i="4" s="1"/>
  <c r="BT2509" i="4"/>
  <c r="BV2509" i="4" s="1"/>
  <c r="BR2509" i="4"/>
  <c r="BQ2509" i="4"/>
  <c r="BM2509" i="4"/>
  <c r="BN2509" i="4" s="1"/>
  <c r="BF2509" i="4"/>
  <c r="BB2509" i="4"/>
  <c r="AZ2509" i="4"/>
  <c r="AY2509" i="4"/>
  <c r="BX2508" i="4"/>
  <c r="BT2508" i="4"/>
  <c r="BR2508" i="4"/>
  <c r="BM2508" i="4" s="1"/>
  <c r="BN2508" i="4" s="1"/>
  <c r="BQ2508" i="4"/>
  <c r="BB2508" i="4"/>
  <c r="AZ2508" i="4"/>
  <c r="AU2508" i="4" s="1"/>
  <c r="AV2508" i="4" s="1"/>
  <c r="AY2508" i="4"/>
  <c r="BT2507" i="4"/>
  <c r="BR2507" i="4"/>
  <c r="BQ2507" i="4"/>
  <c r="BN2507" i="4"/>
  <c r="BM2507" i="4"/>
  <c r="BF2507" i="4"/>
  <c r="BB2507" i="4"/>
  <c r="BD2507" i="4" s="1"/>
  <c r="AZ2507" i="4"/>
  <c r="AY2507" i="4"/>
  <c r="AU2507" i="4"/>
  <c r="AV2507" i="4" s="1"/>
  <c r="BX2506" i="4"/>
  <c r="BT2506" i="4"/>
  <c r="BV2506" i="4" s="1"/>
  <c r="BR2506" i="4"/>
  <c r="BM2506" i="4" s="1"/>
  <c r="BN2506" i="4" s="1"/>
  <c r="BQ2506" i="4"/>
  <c r="BE2506" i="4"/>
  <c r="BD2506" i="4"/>
  <c r="BB2506" i="4"/>
  <c r="BC2506" i="4" s="1"/>
  <c r="AZ2506" i="4"/>
  <c r="AY2506" i="4"/>
  <c r="BE2507" i="4" s="1"/>
  <c r="BX2505" i="4"/>
  <c r="BU2505" i="4"/>
  <c r="BT2505" i="4"/>
  <c r="BV2505" i="4" s="1"/>
  <c r="BR2505" i="4"/>
  <c r="BM2505" i="4" s="1"/>
  <c r="BN2505" i="4" s="1"/>
  <c r="BQ2505" i="4"/>
  <c r="BW2506" i="4" s="1"/>
  <c r="BB2505" i="4"/>
  <c r="AZ2505" i="4"/>
  <c r="AY2505" i="4"/>
  <c r="AV2505" i="4"/>
  <c r="AU2505" i="4"/>
  <c r="BT2504" i="4"/>
  <c r="BV2504" i="4" s="1"/>
  <c r="BR2504" i="4"/>
  <c r="BM2504" i="4" s="1"/>
  <c r="BQ2504" i="4"/>
  <c r="BW2505" i="4" s="1"/>
  <c r="BF2504" i="4"/>
  <c r="BC2504" i="4"/>
  <c r="BB2504" i="4"/>
  <c r="BD2504" i="4" s="1"/>
  <c r="AZ2504" i="4"/>
  <c r="AY2504" i="4"/>
  <c r="BT2503" i="4"/>
  <c r="BR2503" i="4"/>
  <c r="BM2503" i="4" s="1"/>
  <c r="BN2503" i="4" s="1"/>
  <c r="BQ2503" i="4"/>
  <c r="BB2503" i="4"/>
  <c r="BC2503" i="4" s="1"/>
  <c r="AZ2503" i="4"/>
  <c r="AU2504" i="4" s="1"/>
  <c r="AV2504" i="4" s="1"/>
  <c r="AY2503" i="4"/>
  <c r="BF2503" i="4" s="1"/>
  <c r="AU2503" i="4"/>
  <c r="AV2503" i="4" s="1"/>
  <c r="BX2502" i="4"/>
  <c r="BT2502" i="4"/>
  <c r="BR2502" i="4"/>
  <c r="BQ2502" i="4"/>
  <c r="BW2502" i="4" s="1"/>
  <c r="BM2502" i="4"/>
  <c r="BN2502" i="4" s="1"/>
  <c r="BF2502" i="4"/>
  <c r="BE2502" i="4"/>
  <c r="BC2502" i="4"/>
  <c r="BB2502" i="4"/>
  <c r="BD2502" i="4" s="1"/>
  <c r="AZ2502" i="4"/>
  <c r="AY2502" i="4"/>
  <c r="AU2502" i="4"/>
  <c r="AV2502" i="4" s="1"/>
  <c r="BX2501" i="4"/>
  <c r="BW2501" i="4"/>
  <c r="BV2501" i="4"/>
  <c r="BT2501" i="4"/>
  <c r="BU2501" i="4" s="1"/>
  <c r="BR2501" i="4"/>
  <c r="BQ2501" i="4"/>
  <c r="BF2501" i="4"/>
  <c r="BD2501" i="4"/>
  <c r="BC2501" i="4"/>
  <c r="BB2501" i="4"/>
  <c r="AZ2501" i="4"/>
  <c r="AY2501" i="4"/>
  <c r="BT2500" i="4"/>
  <c r="BU2500" i="4" s="1"/>
  <c r="BR2500" i="4"/>
  <c r="BQ2500" i="4"/>
  <c r="BB2500" i="4"/>
  <c r="BD2500" i="4" s="1"/>
  <c r="AZ2500" i="4"/>
  <c r="AY2500" i="4"/>
  <c r="BF2500" i="4" s="1"/>
  <c r="AU2500" i="4"/>
  <c r="AV2500" i="4" s="1"/>
  <c r="BV2499" i="4"/>
  <c r="BU2499" i="4"/>
  <c r="BT2499" i="4"/>
  <c r="BR2499" i="4"/>
  <c r="BQ2499" i="4"/>
  <c r="BB2499" i="4"/>
  <c r="AZ2499" i="4"/>
  <c r="AU2499" i="4" s="1"/>
  <c r="AV2499" i="4" s="1"/>
  <c r="AY2499" i="4"/>
  <c r="BE2499" i="4" s="1"/>
  <c r="BT2498" i="4"/>
  <c r="BR2498" i="4"/>
  <c r="BQ2498" i="4"/>
  <c r="BX2498" i="4" s="1"/>
  <c r="BM2498" i="4"/>
  <c r="BN2498" i="4" s="1"/>
  <c r="BF2498" i="4"/>
  <c r="BB2498" i="4"/>
  <c r="AZ2498" i="4"/>
  <c r="AU2498" i="4" s="1"/>
  <c r="AV2498" i="4" s="1"/>
  <c r="AY2498" i="4"/>
  <c r="BE2498" i="4" s="1"/>
  <c r="BX2497" i="4"/>
  <c r="BW2497" i="4"/>
  <c r="BV2497" i="4"/>
  <c r="BT2497" i="4"/>
  <c r="BR2497" i="4"/>
  <c r="BQ2497" i="4"/>
  <c r="BU2497" i="4" s="1"/>
  <c r="BN2497" i="4"/>
  <c r="BM2497" i="4"/>
  <c r="BF2497" i="4"/>
  <c r="BE2497" i="4"/>
  <c r="BD2497" i="4"/>
  <c r="BC2497" i="4"/>
  <c r="BB2497" i="4"/>
  <c r="AZ2497" i="4"/>
  <c r="AY2497" i="4"/>
  <c r="BX2496" i="4"/>
  <c r="BV2496" i="4"/>
  <c r="BU2496" i="4"/>
  <c r="BT2496" i="4"/>
  <c r="BR2496" i="4"/>
  <c r="BQ2496" i="4"/>
  <c r="BE2496" i="4"/>
  <c r="BB2496" i="4"/>
  <c r="BD2496" i="4" s="1"/>
  <c r="AZ2496" i="4"/>
  <c r="AU2496" i="4" s="1"/>
  <c r="AV2496" i="4" s="1"/>
  <c r="AY2496" i="4"/>
  <c r="BT2495" i="4"/>
  <c r="BR2495" i="4"/>
  <c r="BQ2495" i="4"/>
  <c r="BB2495" i="4"/>
  <c r="AZ2495" i="4"/>
  <c r="AU2495" i="4" s="1"/>
  <c r="AV2495" i="4" s="1"/>
  <c r="AY2495" i="4"/>
  <c r="BT2494" i="4"/>
  <c r="BR2494" i="4"/>
  <c r="BQ2494" i="4"/>
  <c r="BB2494" i="4"/>
  <c r="BD2494" i="4" s="1"/>
  <c r="AZ2494" i="4"/>
  <c r="AY2494" i="4"/>
  <c r="BF2494" i="4" s="1"/>
  <c r="AU2494" i="4"/>
  <c r="AV2494" i="4" s="1"/>
  <c r="BX2493" i="4"/>
  <c r="BT2493" i="4"/>
  <c r="BV2493" i="4" s="1"/>
  <c r="BR2493" i="4"/>
  <c r="BM2492" i="4" s="1"/>
  <c r="BN2492" i="4" s="1"/>
  <c r="BQ2493" i="4"/>
  <c r="BW2493" i="4" s="1"/>
  <c r="BM2493" i="4"/>
  <c r="BN2493" i="4" s="1"/>
  <c r="BF2493" i="4"/>
  <c r="BE2493" i="4"/>
  <c r="BB2493" i="4"/>
  <c r="BD2493" i="4" s="1"/>
  <c r="AZ2493" i="4"/>
  <c r="AU2493" i="4" s="1"/>
  <c r="AV2493" i="4" s="1"/>
  <c r="AY2493" i="4"/>
  <c r="BC2493" i="4" s="1"/>
  <c r="BX2492" i="4"/>
  <c r="BW2492" i="4"/>
  <c r="BV2492" i="4"/>
  <c r="BT2492" i="4"/>
  <c r="BU2492" i="4" s="1"/>
  <c r="BR2492" i="4"/>
  <c r="BQ2492" i="4"/>
  <c r="BF2492" i="4"/>
  <c r="BE2492" i="4"/>
  <c r="BD2492" i="4"/>
  <c r="BC2492" i="4"/>
  <c r="BB2492" i="4"/>
  <c r="AZ2492" i="4"/>
  <c r="AY2492" i="4"/>
  <c r="BX2491" i="4"/>
  <c r="BV2491" i="4"/>
  <c r="BU2491" i="4"/>
  <c r="BT2491" i="4"/>
  <c r="BR2491" i="4"/>
  <c r="BQ2491" i="4"/>
  <c r="BF2491" i="4"/>
  <c r="BB2491" i="4"/>
  <c r="BD2491" i="4" s="1"/>
  <c r="AZ2491" i="4"/>
  <c r="AU2491" i="4" s="1"/>
  <c r="AV2491" i="4" s="1"/>
  <c r="AY2491" i="4"/>
  <c r="BT2490" i="4"/>
  <c r="BR2490" i="4"/>
  <c r="BQ2490" i="4"/>
  <c r="BX2490" i="4" s="1"/>
  <c r="BB2490" i="4"/>
  <c r="AZ2490" i="4"/>
  <c r="AU2490" i="4" s="1"/>
  <c r="AV2490" i="4" s="1"/>
  <c r="AY2490" i="4"/>
  <c r="BT2489" i="4"/>
  <c r="BR2489" i="4"/>
  <c r="BQ2489" i="4"/>
  <c r="BB2489" i="4"/>
  <c r="BD2489" i="4" s="1"/>
  <c r="AZ2489" i="4"/>
  <c r="AY2489" i="4"/>
  <c r="BF2489" i="4" s="1"/>
  <c r="BX2488" i="4"/>
  <c r="BT2488" i="4"/>
  <c r="BV2488" i="4" s="1"/>
  <c r="BR2488" i="4"/>
  <c r="BM2487" i="4" s="1"/>
  <c r="BN2487" i="4" s="1"/>
  <c r="BQ2488" i="4"/>
  <c r="BW2488" i="4" s="1"/>
  <c r="BM2488" i="4"/>
  <c r="BN2488" i="4" s="1"/>
  <c r="BF2488" i="4"/>
  <c r="BE2488" i="4"/>
  <c r="BB2488" i="4"/>
  <c r="BD2488" i="4" s="1"/>
  <c r="AZ2488" i="4"/>
  <c r="AU2488" i="4" s="1"/>
  <c r="AV2488" i="4" s="1"/>
  <c r="AY2488" i="4"/>
  <c r="BC2488" i="4" s="1"/>
  <c r="BX2487" i="4"/>
  <c r="BW2487" i="4"/>
  <c r="BV2487" i="4"/>
  <c r="BT2487" i="4"/>
  <c r="BU2487" i="4" s="1"/>
  <c r="BR2487" i="4"/>
  <c r="BQ2487" i="4"/>
  <c r="BF2487" i="4"/>
  <c r="BE2487" i="4"/>
  <c r="BD2487" i="4"/>
  <c r="BC2487" i="4"/>
  <c r="BB2487" i="4"/>
  <c r="AZ2487" i="4"/>
  <c r="AY2487" i="4"/>
  <c r="BX2486" i="4"/>
  <c r="BV2486" i="4"/>
  <c r="BU2486" i="4"/>
  <c r="BT2486" i="4"/>
  <c r="BR2486" i="4"/>
  <c r="BQ2486" i="4"/>
  <c r="BE2486" i="4"/>
  <c r="BB2486" i="4"/>
  <c r="BD2486" i="4" s="1"/>
  <c r="AZ2486" i="4"/>
  <c r="AY2486" i="4"/>
  <c r="BT2485" i="4"/>
  <c r="BR2485" i="4"/>
  <c r="BQ2485" i="4"/>
  <c r="BB2485" i="4"/>
  <c r="AZ2485" i="4"/>
  <c r="AY2485" i="4"/>
  <c r="BT2484" i="4"/>
  <c r="BV2484" i="4" s="1"/>
  <c r="BR2484" i="4"/>
  <c r="BQ2484" i="4"/>
  <c r="BB2484" i="4"/>
  <c r="BD2484" i="4" s="1"/>
  <c r="AZ2484" i="4"/>
  <c r="AY2484" i="4"/>
  <c r="BF2484" i="4" s="1"/>
  <c r="AU2484" i="4"/>
  <c r="AV2484" i="4" s="1"/>
  <c r="BX2483" i="4"/>
  <c r="BT2483" i="4"/>
  <c r="BV2483" i="4" s="1"/>
  <c r="BR2483" i="4"/>
  <c r="BM2482" i="4" s="1"/>
  <c r="BN2482" i="4" s="1"/>
  <c r="BQ2483" i="4"/>
  <c r="BW2483" i="4" s="1"/>
  <c r="BM2483" i="4"/>
  <c r="BN2483" i="4" s="1"/>
  <c r="BF2483" i="4"/>
  <c r="BE2483" i="4"/>
  <c r="BB2483" i="4"/>
  <c r="BD2483" i="4" s="1"/>
  <c r="AZ2483" i="4"/>
  <c r="AU2483" i="4" s="1"/>
  <c r="AV2483" i="4" s="1"/>
  <c r="AY2483" i="4"/>
  <c r="BC2483" i="4" s="1"/>
  <c r="BX2482" i="4"/>
  <c r="BW2482" i="4"/>
  <c r="BV2482" i="4"/>
  <c r="BT2482" i="4"/>
  <c r="BU2482" i="4" s="1"/>
  <c r="BR2482" i="4"/>
  <c r="BQ2482" i="4"/>
  <c r="BF2482" i="4"/>
  <c r="BE2482" i="4"/>
  <c r="BD2482" i="4"/>
  <c r="BC2482" i="4"/>
  <c r="BB2482" i="4"/>
  <c r="AZ2482" i="4"/>
  <c r="AY2482" i="4"/>
  <c r="BW2481" i="4"/>
  <c r="BV2481" i="4"/>
  <c r="BU2481" i="4"/>
  <c r="BT2481" i="4"/>
  <c r="BR2481" i="4"/>
  <c r="BQ2481" i="4"/>
  <c r="BF2481" i="4"/>
  <c r="BB2481" i="4"/>
  <c r="BD2481" i="4" s="1"/>
  <c r="AZ2481" i="4"/>
  <c r="AY2481" i="4"/>
  <c r="BW2480" i="4"/>
  <c r="BT2480" i="4"/>
  <c r="BR2480" i="4"/>
  <c r="BQ2480" i="4"/>
  <c r="BB2480" i="4"/>
  <c r="AZ2480" i="4"/>
  <c r="AU2480" i="4" s="1"/>
  <c r="AV2480" i="4" s="1"/>
  <c r="AY2480" i="4"/>
  <c r="BU2479" i="4"/>
  <c r="BT2479" i="4"/>
  <c r="BV2479" i="4" s="1"/>
  <c r="BR2479" i="4"/>
  <c r="BQ2479" i="4"/>
  <c r="BM2479" i="4"/>
  <c r="BN2479" i="4" s="1"/>
  <c r="BB2479" i="4"/>
  <c r="AZ2479" i="4"/>
  <c r="AY2479" i="4"/>
  <c r="AU2479" i="4"/>
  <c r="AV2479" i="4" s="1"/>
  <c r="BX2478" i="4"/>
  <c r="BT2478" i="4"/>
  <c r="BV2478" i="4" s="1"/>
  <c r="BR2478" i="4"/>
  <c r="BM2477" i="4" s="1"/>
  <c r="BQ2478" i="4"/>
  <c r="BW2478" i="4" s="1"/>
  <c r="BM2478" i="4"/>
  <c r="BN2478" i="4" s="1"/>
  <c r="BB2478" i="4"/>
  <c r="AZ2478" i="4"/>
  <c r="AU2478" i="4" s="1"/>
  <c r="AV2478" i="4" s="1"/>
  <c r="AY2478" i="4"/>
  <c r="BX2477" i="4"/>
  <c r="BW2477" i="4"/>
  <c r="BV2477" i="4"/>
  <c r="BT2477" i="4"/>
  <c r="BU2477" i="4" s="1"/>
  <c r="BR2477" i="4"/>
  <c r="BQ2477" i="4"/>
  <c r="BN2477" i="4"/>
  <c r="BF2477" i="4"/>
  <c r="BE2477" i="4"/>
  <c r="BD2477" i="4"/>
  <c r="BC2477" i="4"/>
  <c r="BB2477" i="4"/>
  <c r="AZ2477" i="4"/>
  <c r="AY2477" i="4"/>
  <c r="BX2476" i="4"/>
  <c r="BV2476" i="4"/>
  <c r="BU2476" i="4"/>
  <c r="BT2476" i="4"/>
  <c r="BR2476" i="4"/>
  <c r="BQ2476" i="4"/>
  <c r="BF2476" i="4"/>
  <c r="BB2476" i="4"/>
  <c r="BD2476" i="4" s="1"/>
  <c r="AZ2476" i="4"/>
  <c r="AU2476" i="4" s="1"/>
  <c r="AV2476" i="4" s="1"/>
  <c r="AY2476" i="4"/>
  <c r="BT2475" i="4"/>
  <c r="BR2475" i="4"/>
  <c r="BQ2475" i="4"/>
  <c r="BD2475" i="4"/>
  <c r="BB2475" i="4"/>
  <c r="BC2475" i="4" s="1"/>
  <c r="AZ2475" i="4"/>
  <c r="AU2474" i="4" s="1"/>
  <c r="AV2474" i="4" s="1"/>
  <c r="AY2475" i="4"/>
  <c r="BT2474" i="4"/>
  <c r="BV2474" i="4" s="1"/>
  <c r="BR2474" i="4"/>
  <c r="BQ2474" i="4"/>
  <c r="BM2474" i="4"/>
  <c r="BN2474" i="4" s="1"/>
  <c r="BB2474" i="4"/>
  <c r="AZ2474" i="4"/>
  <c r="AY2474" i="4"/>
  <c r="BX2473" i="4"/>
  <c r="BT2473" i="4"/>
  <c r="BV2473" i="4" s="1"/>
  <c r="BR2473" i="4"/>
  <c r="BM2472" i="4" s="1"/>
  <c r="BN2472" i="4" s="1"/>
  <c r="BQ2473" i="4"/>
  <c r="BW2473" i="4" s="1"/>
  <c r="BM2473" i="4"/>
  <c r="BN2473" i="4" s="1"/>
  <c r="BF2473" i="4"/>
  <c r="BE2473" i="4"/>
  <c r="BB2473" i="4"/>
  <c r="AZ2473" i="4"/>
  <c r="AU2473" i="4" s="1"/>
  <c r="AV2473" i="4" s="1"/>
  <c r="AY2473" i="4"/>
  <c r="BC2473" i="4" s="1"/>
  <c r="BX2472" i="4"/>
  <c r="BW2472" i="4"/>
  <c r="BV2472" i="4"/>
  <c r="BT2472" i="4"/>
  <c r="BU2472" i="4" s="1"/>
  <c r="BR2472" i="4"/>
  <c r="BQ2472" i="4"/>
  <c r="BF2472" i="4"/>
  <c r="BE2472" i="4"/>
  <c r="BD2472" i="4"/>
  <c r="BC2472" i="4"/>
  <c r="BB2472" i="4"/>
  <c r="AZ2472" i="4"/>
  <c r="AY2472" i="4"/>
  <c r="BX2471" i="4"/>
  <c r="BT2471" i="4"/>
  <c r="BV2471" i="4" s="1"/>
  <c r="BR2471" i="4"/>
  <c r="BQ2471" i="4"/>
  <c r="BF2471" i="4"/>
  <c r="BB2471" i="4"/>
  <c r="AZ2471" i="4"/>
  <c r="AY2471" i="4"/>
  <c r="BT2470" i="4"/>
  <c r="BR2470" i="4"/>
  <c r="BQ2470" i="4"/>
  <c r="BB2470" i="4"/>
  <c r="AZ2470" i="4"/>
  <c r="AY2470" i="4"/>
  <c r="BU2469" i="4"/>
  <c r="BT2469" i="4"/>
  <c r="BR2469" i="4"/>
  <c r="BQ2469" i="4"/>
  <c r="BM2469" i="4"/>
  <c r="BN2469" i="4" s="1"/>
  <c r="BB2469" i="4"/>
  <c r="AZ2469" i="4"/>
  <c r="AY2469" i="4"/>
  <c r="BF2469" i="4" s="1"/>
  <c r="AU2469" i="4"/>
  <c r="AV2469" i="4" s="1"/>
  <c r="BX2468" i="4"/>
  <c r="BT2468" i="4"/>
  <c r="BV2468" i="4" s="1"/>
  <c r="BR2468" i="4"/>
  <c r="BM2467" i="4" s="1"/>
  <c r="BQ2468" i="4"/>
  <c r="BW2468" i="4" s="1"/>
  <c r="BM2468" i="4"/>
  <c r="BN2468" i="4" s="1"/>
  <c r="BB2468" i="4"/>
  <c r="AZ2468" i="4"/>
  <c r="AU2468" i="4" s="1"/>
  <c r="AV2468" i="4" s="1"/>
  <c r="AY2468" i="4"/>
  <c r="BX2467" i="4"/>
  <c r="BW2467" i="4"/>
  <c r="BV2467" i="4"/>
  <c r="BT2467" i="4"/>
  <c r="BU2467" i="4" s="1"/>
  <c r="BR2467" i="4"/>
  <c r="BQ2467" i="4"/>
  <c r="BN2467" i="4"/>
  <c r="BF2467" i="4"/>
  <c r="BE2467" i="4"/>
  <c r="BD2467" i="4"/>
  <c r="BC2467" i="4"/>
  <c r="BB2467" i="4"/>
  <c r="AZ2467" i="4"/>
  <c r="AY2467" i="4"/>
  <c r="BW2466" i="4"/>
  <c r="BT2466" i="4"/>
  <c r="BV2466" i="4" s="1"/>
  <c r="BR2466" i="4"/>
  <c r="BQ2466" i="4"/>
  <c r="BF2466" i="4"/>
  <c r="BC2466" i="4"/>
  <c r="BB2466" i="4"/>
  <c r="BD2466" i="4" s="1"/>
  <c r="AZ2466" i="4"/>
  <c r="AU2466" i="4" s="1"/>
  <c r="AV2466" i="4" s="1"/>
  <c r="AY2466" i="4"/>
  <c r="BT2465" i="4"/>
  <c r="BR2465" i="4"/>
  <c r="BQ2465" i="4"/>
  <c r="BB2465" i="4"/>
  <c r="AZ2465" i="4"/>
  <c r="AY2465" i="4"/>
  <c r="BT2464" i="4"/>
  <c r="BR2464" i="4"/>
  <c r="BQ2464" i="4"/>
  <c r="BB2464" i="4"/>
  <c r="AZ2464" i="4"/>
  <c r="AY2464" i="4"/>
  <c r="BF2464" i="4" s="1"/>
  <c r="BT2463" i="4"/>
  <c r="BR2463" i="4"/>
  <c r="BQ2463" i="4"/>
  <c r="BB2463" i="4"/>
  <c r="BD2463" i="4" s="1"/>
  <c r="AZ2463" i="4"/>
  <c r="AU2464" i="4" s="1"/>
  <c r="AV2464" i="4" s="1"/>
  <c r="AY2463" i="4"/>
  <c r="BC2463" i="4" s="1"/>
  <c r="AV2463" i="4"/>
  <c r="AU2463" i="4"/>
  <c r="BX2462" i="4"/>
  <c r="BT2462" i="4"/>
  <c r="BR2462" i="4"/>
  <c r="BQ2462" i="4"/>
  <c r="BW2462" i="4" s="1"/>
  <c r="BF2462" i="4"/>
  <c r="BE2462" i="4"/>
  <c r="BD2462" i="4"/>
  <c r="BC2462" i="4"/>
  <c r="BB2462" i="4"/>
  <c r="AZ2462" i="4"/>
  <c r="AY2462" i="4"/>
  <c r="BW2461" i="4"/>
  <c r="BV2461" i="4"/>
  <c r="BU2461" i="4"/>
  <c r="BT2461" i="4"/>
  <c r="BR2461" i="4"/>
  <c r="BQ2461" i="4"/>
  <c r="BF2461" i="4"/>
  <c r="BE2461" i="4"/>
  <c r="BC2461" i="4"/>
  <c r="BB2461" i="4"/>
  <c r="BD2461" i="4" s="1"/>
  <c r="AZ2461" i="4"/>
  <c r="AY2461" i="4"/>
  <c r="BT2460" i="4"/>
  <c r="BR2460" i="4"/>
  <c r="BQ2460" i="4"/>
  <c r="BE2460" i="4"/>
  <c r="BD2460" i="4"/>
  <c r="BB2460" i="4"/>
  <c r="BC2460" i="4" s="1"/>
  <c r="AZ2460" i="4"/>
  <c r="AY2460" i="4"/>
  <c r="BT2459" i="4"/>
  <c r="BR2459" i="4"/>
  <c r="BQ2459" i="4"/>
  <c r="BB2459" i="4"/>
  <c r="AZ2459" i="4"/>
  <c r="AY2459" i="4"/>
  <c r="AU2459" i="4"/>
  <c r="AV2459" i="4" s="1"/>
  <c r="BX2458" i="4"/>
  <c r="BT2458" i="4"/>
  <c r="BR2458" i="4"/>
  <c r="BQ2458" i="4"/>
  <c r="BW2458" i="4" s="1"/>
  <c r="BB2458" i="4"/>
  <c r="AZ2458" i="4"/>
  <c r="AU2458" i="4" s="1"/>
  <c r="AY2458" i="4"/>
  <c r="AV2458" i="4"/>
  <c r="BT2457" i="4"/>
  <c r="BU2457" i="4" s="1"/>
  <c r="BR2457" i="4"/>
  <c r="BQ2457" i="4"/>
  <c r="BX2457" i="4" s="1"/>
  <c r="BN2457" i="4"/>
  <c r="BM2457" i="4"/>
  <c r="BF2457" i="4"/>
  <c r="BE2457" i="4"/>
  <c r="BD2457" i="4"/>
  <c r="BC2457" i="4"/>
  <c r="BB2457" i="4"/>
  <c r="AZ2457" i="4"/>
  <c r="AY2457" i="4"/>
  <c r="AU2457" i="4"/>
  <c r="AV2457" i="4" s="1"/>
  <c r="BX2456" i="4"/>
  <c r="BT2456" i="4"/>
  <c r="BV2456" i="4" s="1"/>
  <c r="BR2456" i="4"/>
  <c r="BQ2456" i="4"/>
  <c r="BE2456" i="4"/>
  <c r="BD2456" i="4"/>
  <c r="BC2456" i="4"/>
  <c r="BB2456" i="4"/>
  <c r="AZ2456" i="4"/>
  <c r="AY2456" i="4"/>
  <c r="BT2455" i="4"/>
  <c r="BR2455" i="4"/>
  <c r="BQ2455" i="4"/>
  <c r="BC2455" i="4"/>
  <c r="BB2455" i="4"/>
  <c r="BD2455" i="4" s="1"/>
  <c r="AZ2455" i="4"/>
  <c r="AU2455" i="4" s="1"/>
  <c r="AV2455" i="4" s="1"/>
  <c r="AY2455" i="4"/>
  <c r="BF2455" i="4" s="1"/>
  <c r="BV2454" i="4"/>
  <c r="BU2454" i="4"/>
  <c r="BT2454" i="4"/>
  <c r="BR2454" i="4"/>
  <c r="BQ2454" i="4"/>
  <c r="BB2454" i="4"/>
  <c r="AZ2454" i="4"/>
  <c r="AY2454" i="4"/>
  <c r="AU2454" i="4"/>
  <c r="AV2454" i="4" s="1"/>
  <c r="BT2453" i="4"/>
  <c r="BR2453" i="4"/>
  <c r="BM2452" i="4" s="1"/>
  <c r="BQ2453" i="4"/>
  <c r="BF2453" i="4"/>
  <c r="BE2453" i="4"/>
  <c r="BB2453" i="4"/>
  <c r="BD2453" i="4" s="1"/>
  <c r="AZ2453" i="4"/>
  <c r="AU2453" i="4" s="1"/>
  <c r="AV2453" i="4" s="1"/>
  <c r="AY2453" i="4"/>
  <c r="BC2453" i="4" s="1"/>
  <c r="BT2452" i="4"/>
  <c r="BR2452" i="4"/>
  <c r="BQ2452" i="4"/>
  <c r="BF2452" i="4"/>
  <c r="BE2452" i="4"/>
  <c r="BD2452" i="4"/>
  <c r="BC2452" i="4"/>
  <c r="BB2452" i="4"/>
  <c r="AZ2452" i="4"/>
  <c r="AY2452" i="4"/>
  <c r="AU2452" i="4"/>
  <c r="AV2452" i="4" s="1"/>
  <c r="BX2451" i="4"/>
  <c r="BV2451" i="4"/>
  <c r="BT2451" i="4"/>
  <c r="BU2451" i="4" s="1"/>
  <c r="BR2451" i="4"/>
  <c r="BQ2451" i="4"/>
  <c r="BM2451" i="4"/>
  <c r="BN2451" i="4" s="1"/>
  <c r="BE2451" i="4"/>
  <c r="BB2451" i="4"/>
  <c r="BD2451" i="4" s="1"/>
  <c r="AZ2451" i="4"/>
  <c r="AY2451" i="4"/>
  <c r="BX2450" i="4"/>
  <c r="BW2450" i="4"/>
  <c r="BT2450" i="4"/>
  <c r="BV2450" i="4" s="1"/>
  <c r="BR2450" i="4"/>
  <c r="BQ2450" i="4"/>
  <c r="BW2451" i="4" s="1"/>
  <c r="BB2450" i="4"/>
  <c r="AZ2450" i="4"/>
  <c r="AY2450" i="4"/>
  <c r="BV2449" i="4"/>
  <c r="BT2449" i="4"/>
  <c r="BU2449" i="4" s="1"/>
  <c r="BR2449" i="4"/>
  <c r="BM2449" i="4" s="1"/>
  <c r="BN2449" i="4" s="1"/>
  <c r="BQ2449" i="4"/>
  <c r="BB2449" i="4"/>
  <c r="AZ2449" i="4"/>
  <c r="AY2449" i="4"/>
  <c r="BX2448" i="4"/>
  <c r="BT2448" i="4"/>
  <c r="BR2448" i="4"/>
  <c r="BQ2448" i="4"/>
  <c r="BW2448" i="4" s="1"/>
  <c r="BM2448" i="4"/>
  <c r="BN2448" i="4" s="1"/>
  <c r="BF2448" i="4"/>
  <c r="BE2448" i="4"/>
  <c r="BB2448" i="4"/>
  <c r="AZ2448" i="4"/>
  <c r="AY2448" i="4"/>
  <c r="BC2448" i="4" s="1"/>
  <c r="BX2447" i="4"/>
  <c r="BW2447" i="4"/>
  <c r="BV2447" i="4"/>
  <c r="BT2447" i="4"/>
  <c r="BU2447" i="4" s="1"/>
  <c r="BR2447" i="4"/>
  <c r="BQ2447" i="4"/>
  <c r="BM2447" i="4"/>
  <c r="BN2447" i="4" s="1"/>
  <c r="BF2447" i="4"/>
  <c r="BE2447" i="4"/>
  <c r="BD2447" i="4"/>
  <c r="BC2447" i="4"/>
  <c r="BB2447" i="4"/>
  <c r="AZ2447" i="4"/>
  <c r="AY2447" i="4"/>
  <c r="BX2446" i="4"/>
  <c r="BV2446" i="4"/>
  <c r="BT2446" i="4"/>
  <c r="BU2446" i="4" s="1"/>
  <c r="BR2446" i="4"/>
  <c r="BQ2446" i="4"/>
  <c r="BM2446" i="4"/>
  <c r="BN2446" i="4" s="1"/>
  <c r="BF2446" i="4"/>
  <c r="BD2446" i="4"/>
  <c r="BB2446" i="4"/>
  <c r="BC2446" i="4" s="1"/>
  <c r="AZ2446" i="4"/>
  <c r="AY2446" i="4"/>
  <c r="BX2445" i="4"/>
  <c r="BW2445" i="4"/>
  <c r="BV2445" i="4"/>
  <c r="BT2445" i="4"/>
  <c r="BU2445" i="4" s="1"/>
  <c r="BR2445" i="4"/>
  <c r="BM2445" i="4" s="1"/>
  <c r="BN2445" i="4" s="1"/>
  <c r="BQ2445" i="4"/>
  <c r="BW2446" i="4" s="1"/>
  <c r="BB2445" i="4"/>
  <c r="AZ2445" i="4"/>
  <c r="AY2445" i="4"/>
  <c r="BU2444" i="4"/>
  <c r="BT2444" i="4"/>
  <c r="BV2444" i="4" s="1"/>
  <c r="BR2444" i="4"/>
  <c r="BQ2444" i="4"/>
  <c r="BM2444" i="4"/>
  <c r="BN2444" i="4" s="1"/>
  <c r="BB2444" i="4"/>
  <c r="AZ2444" i="4"/>
  <c r="AY2444" i="4"/>
  <c r="BT2443" i="4"/>
  <c r="BR2443" i="4"/>
  <c r="BQ2443" i="4"/>
  <c r="BM2443" i="4"/>
  <c r="BN2443" i="4" s="1"/>
  <c r="BB2443" i="4"/>
  <c r="BD2443" i="4" s="1"/>
  <c r="AZ2443" i="4"/>
  <c r="AY2443" i="4"/>
  <c r="BC2443" i="4" s="1"/>
  <c r="AU2443" i="4"/>
  <c r="AV2443" i="4" s="1"/>
  <c r="BX2442" i="4"/>
  <c r="BW2442" i="4"/>
  <c r="BV2442" i="4"/>
  <c r="BT2442" i="4"/>
  <c r="BR2442" i="4"/>
  <c r="BQ2442" i="4"/>
  <c r="BM2442" i="4"/>
  <c r="BN2442" i="4" s="1"/>
  <c r="BF2442" i="4"/>
  <c r="BE2442" i="4"/>
  <c r="BD2442" i="4"/>
  <c r="BC2442" i="4"/>
  <c r="BB2442" i="4"/>
  <c r="AZ2442" i="4"/>
  <c r="AY2442" i="4"/>
  <c r="BX2441" i="4"/>
  <c r="BU2441" i="4"/>
  <c r="BT2441" i="4"/>
  <c r="BV2441" i="4" s="1"/>
  <c r="BR2441" i="4"/>
  <c r="BQ2441" i="4"/>
  <c r="BF2441" i="4"/>
  <c r="BE2441" i="4"/>
  <c r="BD2441" i="4"/>
  <c r="BB2441" i="4"/>
  <c r="BC2441" i="4" s="1"/>
  <c r="AZ2441" i="4"/>
  <c r="AY2441" i="4"/>
  <c r="BX2440" i="4"/>
  <c r="BU2440" i="4"/>
  <c r="BT2440" i="4"/>
  <c r="BV2440" i="4" s="1"/>
  <c r="BR2440" i="4"/>
  <c r="BM2440" i="4" s="1"/>
  <c r="BN2440" i="4" s="1"/>
  <c r="BQ2440" i="4"/>
  <c r="BE2440" i="4"/>
  <c r="BC2440" i="4"/>
  <c r="BB2440" i="4"/>
  <c r="BD2440" i="4" s="1"/>
  <c r="AZ2440" i="4"/>
  <c r="AY2440" i="4"/>
  <c r="BF2440" i="4" s="1"/>
  <c r="BT2439" i="4"/>
  <c r="BR2439" i="4"/>
  <c r="BQ2439" i="4"/>
  <c r="BN2439" i="4"/>
  <c r="BM2439" i="4"/>
  <c r="BB2439" i="4"/>
  <c r="AZ2439" i="4"/>
  <c r="AU2439" i="4" s="1"/>
  <c r="AV2439" i="4" s="1"/>
  <c r="AY2439" i="4"/>
  <c r="BT2438" i="4"/>
  <c r="BR2438" i="4"/>
  <c r="BQ2438" i="4"/>
  <c r="BF2438" i="4"/>
  <c r="BB2438" i="4"/>
  <c r="BD2438" i="4" s="1"/>
  <c r="AZ2438" i="4"/>
  <c r="AY2438" i="4"/>
  <c r="BC2438" i="4" s="1"/>
  <c r="AU2438" i="4"/>
  <c r="AV2438" i="4" s="1"/>
  <c r="BX2437" i="4"/>
  <c r="BT2437" i="4"/>
  <c r="BU2437" i="4" s="1"/>
  <c r="BR2437" i="4"/>
  <c r="BQ2437" i="4"/>
  <c r="BW2437" i="4" s="1"/>
  <c r="BF2437" i="4"/>
  <c r="BE2437" i="4"/>
  <c r="BD2437" i="4"/>
  <c r="BC2437" i="4"/>
  <c r="BB2437" i="4"/>
  <c r="AZ2437" i="4"/>
  <c r="AY2437" i="4"/>
  <c r="BW2436" i="4"/>
  <c r="BV2436" i="4"/>
  <c r="BU2436" i="4"/>
  <c r="BT2436" i="4"/>
  <c r="BR2436" i="4"/>
  <c r="BQ2436" i="4"/>
  <c r="BF2436" i="4"/>
  <c r="BE2436" i="4"/>
  <c r="BC2436" i="4"/>
  <c r="BB2436" i="4"/>
  <c r="BD2436" i="4" s="1"/>
  <c r="AZ2436" i="4"/>
  <c r="AY2436" i="4"/>
  <c r="BT2435" i="4"/>
  <c r="BR2435" i="4"/>
  <c r="BQ2435" i="4"/>
  <c r="BE2435" i="4"/>
  <c r="BD2435" i="4"/>
  <c r="BB2435" i="4"/>
  <c r="BC2435" i="4" s="1"/>
  <c r="AZ2435" i="4"/>
  <c r="AY2435" i="4"/>
  <c r="BF2435" i="4" s="1"/>
  <c r="BT2434" i="4"/>
  <c r="BR2434" i="4"/>
  <c r="BQ2434" i="4"/>
  <c r="BC2434" i="4"/>
  <c r="BB2434" i="4"/>
  <c r="AZ2434" i="4"/>
  <c r="AY2434" i="4"/>
  <c r="BX2433" i="4"/>
  <c r="BT2433" i="4"/>
  <c r="BR2433" i="4"/>
  <c r="BQ2433" i="4"/>
  <c r="BW2433" i="4" s="1"/>
  <c r="BB2433" i="4"/>
  <c r="AZ2433" i="4"/>
  <c r="AU2433" i="4" s="1"/>
  <c r="AY2433" i="4"/>
  <c r="AV2433" i="4"/>
  <c r="BX2432" i="4"/>
  <c r="BW2432" i="4"/>
  <c r="BT2432" i="4"/>
  <c r="BU2432" i="4" s="1"/>
  <c r="BR2432" i="4"/>
  <c r="BQ2432" i="4"/>
  <c r="BV2432" i="4" s="1"/>
  <c r="BN2432" i="4"/>
  <c r="BM2432" i="4"/>
  <c r="BF2432" i="4"/>
  <c r="BE2432" i="4"/>
  <c r="BD2432" i="4"/>
  <c r="BC2432" i="4"/>
  <c r="BB2432" i="4"/>
  <c r="AZ2432" i="4"/>
  <c r="AY2432" i="4"/>
  <c r="BW2431" i="4"/>
  <c r="BT2431" i="4"/>
  <c r="BV2431" i="4" s="1"/>
  <c r="BR2431" i="4"/>
  <c r="BQ2431" i="4"/>
  <c r="BE2431" i="4"/>
  <c r="BD2431" i="4"/>
  <c r="BC2431" i="4"/>
  <c r="BB2431" i="4"/>
  <c r="AZ2431" i="4"/>
  <c r="AY2431" i="4"/>
  <c r="BT2430" i="4"/>
  <c r="BR2430" i="4"/>
  <c r="BQ2430" i="4"/>
  <c r="BD2430" i="4"/>
  <c r="BC2430" i="4"/>
  <c r="BB2430" i="4"/>
  <c r="AZ2430" i="4"/>
  <c r="AU2430" i="4" s="1"/>
  <c r="AV2430" i="4" s="1"/>
  <c r="AY2430" i="4"/>
  <c r="BF2430" i="4" s="1"/>
  <c r="BT2429" i="4"/>
  <c r="BV2429" i="4" s="1"/>
  <c r="BR2429" i="4"/>
  <c r="BQ2429" i="4"/>
  <c r="BB2429" i="4"/>
  <c r="AZ2429" i="4"/>
  <c r="AY2429" i="4"/>
  <c r="BT2428" i="4"/>
  <c r="BR2428" i="4"/>
  <c r="BM2427" i="4" s="1"/>
  <c r="BQ2428" i="4"/>
  <c r="BF2428" i="4"/>
  <c r="BE2428" i="4"/>
  <c r="BB2428" i="4"/>
  <c r="BD2428" i="4" s="1"/>
  <c r="AZ2428" i="4"/>
  <c r="AU2428" i="4" s="1"/>
  <c r="AV2428" i="4" s="1"/>
  <c r="AY2428" i="4"/>
  <c r="BC2428" i="4" s="1"/>
  <c r="BT2427" i="4"/>
  <c r="BR2427" i="4"/>
  <c r="BQ2427" i="4"/>
  <c r="BN2427" i="4"/>
  <c r="BF2427" i="4"/>
  <c r="BE2427" i="4"/>
  <c r="BD2427" i="4"/>
  <c r="BC2427" i="4"/>
  <c r="BB2427" i="4"/>
  <c r="AZ2427" i="4"/>
  <c r="AY2427" i="4"/>
  <c r="BW2426" i="4"/>
  <c r="BV2426" i="4"/>
  <c r="BT2426" i="4"/>
  <c r="BU2426" i="4" s="1"/>
  <c r="BR2426" i="4"/>
  <c r="BQ2426" i="4"/>
  <c r="BM2426" i="4"/>
  <c r="BN2426" i="4" s="1"/>
  <c r="BE2426" i="4"/>
  <c r="BB2426" i="4"/>
  <c r="BD2426" i="4" s="1"/>
  <c r="AZ2426" i="4"/>
  <c r="AY2426" i="4"/>
  <c r="BT2425" i="4"/>
  <c r="BR2425" i="4"/>
  <c r="BQ2425" i="4"/>
  <c r="BX2426" i="4" s="1"/>
  <c r="BB2425" i="4"/>
  <c r="AZ2425" i="4"/>
  <c r="AY2425" i="4"/>
  <c r="BV2424" i="4"/>
  <c r="BT2424" i="4"/>
  <c r="BU2424" i="4" s="1"/>
  <c r="BR2424" i="4"/>
  <c r="BM2424" i="4" s="1"/>
  <c r="BN2424" i="4" s="1"/>
  <c r="BQ2424" i="4"/>
  <c r="BB2424" i="4"/>
  <c r="AZ2424" i="4"/>
  <c r="AU2424" i="4" s="1"/>
  <c r="AV2424" i="4" s="1"/>
  <c r="AY2424" i="4"/>
  <c r="BX2423" i="4"/>
  <c r="BT2423" i="4"/>
  <c r="BR2423" i="4"/>
  <c r="BQ2423" i="4"/>
  <c r="BW2423" i="4" s="1"/>
  <c r="BM2423" i="4"/>
  <c r="BN2423" i="4" s="1"/>
  <c r="BF2423" i="4"/>
  <c r="BE2423" i="4"/>
  <c r="BB2423" i="4"/>
  <c r="AZ2423" i="4"/>
  <c r="AU2423" i="4" s="1"/>
  <c r="AV2423" i="4" s="1"/>
  <c r="AY2423" i="4"/>
  <c r="BC2423" i="4" s="1"/>
  <c r="BX2422" i="4"/>
  <c r="BV2422" i="4"/>
  <c r="BT2422" i="4"/>
  <c r="BU2422" i="4" s="1"/>
  <c r="BR2422" i="4"/>
  <c r="BQ2422" i="4"/>
  <c r="BM2422" i="4"/>
  <c r="BN2422" i="4" s="1"/>
  <c r="BF2422" i="4"/>
  <c r="BE2422" i="4"/>
  <c r="BD2422" i="4"/>
  <c r="BC2422" i="4"/>
  <c r="BB2422" i="4"/>
  <c r="AZ2422" i="4"/>
  <c r="AU2422" i="4" s="1"/>
  <c r="AV2422" i="4" s="1"/>
  <c r="AY2422" i="4"/>
  <c r="BT2421" i="4"/>
  <c r="BR2421" i="4"/>
  <c r="BQ2421" i="4"/>
  <c r="BM2421" i="4"/>
  <c r="BN2421" i="4" s="1"/>
  <c r="BF2421" i="4"/>
  <c r="BE2421" i="4"/>
  <c r="BD2421" i="4"/>
  <c r="BB2421" i="4"/>
  <c r="BC2421" i="4" s="1"/>
  <c r="AZ2421" i="4"/>
  <c r="AY2421" i="4"/>
  <c r="AU2421" i="4"/>
  <c r="AV2421" i="4" s="1"/>
  <c r="BX2420" i="4"/>
  <c r="BV2420" i="4"/>
  <c r="BU2420" i="4"/>
  <c r="BT2420" i="4"/>
  <c r="BR2420" i="4"/>
  <c r="BM2419" i="4" s="1"/>
  <c r="BN2419" i="4" s="1"/>
  <c r="BQ2420" i="4"/>
  <c r="BW2420" i="4" s="1"/>
  <c r="BE2420" i="4"/>
  <c r="BD2420" i="4"/>
  <c r="BB2420" i="4"/>
  <c r="BC2420" i="4" s="1"/>
  <c r="AZ2420" i="4"/>
  <c r="AY2420" i="4"/>
  <c r="BV2419" i="4"/>
  <c r="BU2419" i="4"/>
  <c r="BT2419" i="4"/>
  <c r="BR2419" i="4"/>
  <c r="BQ2419" i="4"/>
  <c r="BX2419" i="4" s="1"/>
  <c r="BB2419" i="4"/>
  <c r="AZ2419" i="4"/>
  <c r="AU2419" i="4" s="1"/>
  <c r="AV2419" i="4" s="1"/>
  <c r="AY2419" i="4"/>
  <c r="BT2418" i="4"/>
  <c r="BR2418" i="4"/>
  <c r="BQ2418" i="4"/>
  <c r="BN2418" i="4"/>
  <c r="BM2418" i="4"/>
  <c r="BC2418" i="4"/>
  <c r="BB2418" i="4"/>
  <c r="BD2418" i="4" s="1"/>
  <c r="AZ2418" i="4"/>
  <c r="AY2418" i="4"/>
  <c r="BF2418" i="4" s="1"/>
  <c r="AU2418" i="4"/>
  <c r="AV2418" i="4" s="1"/>
  <c r="BX2417" i="4"/>
  <c r="BW2417" i="4"/>
  <c r="BT2417" i="4"/>
  <c r="BU2417" i="4" s="1"/>
  <c r="BR2417" i="4"/>
  <c r="BQ2417" i="4"/>
  <c r="BE2417" i="4"/>
  <c r="BD2417" i="4"/>
  <c r="BC2417" i="4"/>
  <c r="BB2417" i="4"/>
  <c r="AZ2417" i="4"/>
  <c r="AY2417" i="4"/>
  <c r="BE2418" i="4" s="1"/>
  <c r="BV2416" i="4"/>
  <c r="BU2416" i="4"/>
  <c r="BT2416" i="4"/>
  <c r="BR2416" i="4"/>
  <c r="BQ2416" i="4"/>
  <c r="BX2416" i="4" s="1"/>
  <c r="BF2416" i="4"/>
  <c r="BB2416" i="4"/>
  <c r="BD2416" i="4" s="1"/>
  <c r="AZ2416" i="4"/>
  <c r="AU2416" i="4" s="1"/>
  <c r="AV2416" i="4" s="1"/>
  <c r="AY2416" i="4"/>
  <c r="BT2415" i="4"/>
  <c r="BR2415" i="4"/>
  <c r="BQ2415" i="4"/>
  <c r="BB2415" i="4"/>
  <c r="AZ2415" i="4"/>
  <c r="AY2415" i="4"/>
  <c r="BX2414" i="4"/>
  <c r="BV2414" i="4"/>
  <c r="BU2414" i="4"/>
  <c r="BT2414" i="4"/>
  <c r="BR2414" i="4"/>
  <c r="BM2413" i="4" s="1"/>
  <c r="BN2413" i="4" s="1"/>
  <c r="BQ2414" i="4"/>
  <c r="BW2414" i="4" s="1"/>
  <c r="BE2414" i="4"/>
  <c r="BD2414" i="4"/>
  <c r="BB2414" i="4"/>
  <c r="BC2414" i="4" s="1"/>
  <c r="AZ2414" i="4"/>
  <c r="AU2414" i="4" s="1"/>
  <c r="AV2414" i="4" s="1"/>
  <c r="AY2414" i="4"/>
  <c r="BU2413" i="4"/>
  <c r="BT2413" i="4"/>
  <c r="BV2413" i="4" s="1"/>
  <c r="BR2413" i="4"/>
  <c r="BQ2413" i="4"/>
  <c r="BX2413" i="4" s="1"/>
  <c r="BB2413" i="4"/>
  <c r="AZ2413" i="4"/>
  <c r="AU2413" i="4" s="1"/>
  <c r="AV2413" i="4" s="1"/>
  <c r="AY2413" i="4"/>
  <c r="BT2412" i="4"/>
  <c r="BR2412" i="4"/>
  <c r="BQ2412" i="4"/>
  <c r="BN2412" i="4"/>
  <c r="BM2412" i="4"/>
  <c r="BE2412" i="4"/>
  <c r="BD2412" i="4"/>
  <c r="BC2412" i="4"/>
  <c r="BB2412" i="4"/>
  <c r="AZ2412" i="4"/>
  <c r="AY2412" i="4"/>
  <c r="BF2412" i="4" s="1"/>
  <c r="AU2412" i="4"/>
  <c r="AV2412" i="4" s="1"/>
  <c r="BX2411" i="4"/>
  <c r="BV2411" i="4"/>
  <c r="BU2411" i="4"/>
  <c r="BT2411" i="4"/>
  <c r="BR2411" i="4"/>
  <c r="BQ2411" i="4"/>
  <c r="BW2411" i="4" s="1"/>
  <c r="BM2411" i="4"/>
  <c r="BN2411" i="4" s="1"/>
  <c r="BF2411" i="4"/>
  <c r="BE2411" i="4"/>
  <c r="BB2411" i="4"/>
  <c r="BD2411" i="4" s="1"/>
  <c r="AZ2411" i="4"/>
  <c r="AU2411" i="4" s="1"/>
  <c r="AV2411" i="4" s="1"/>
  <c r="AY2411" i="4"/>
  <c r="BX2410" i="4"/>
  <c r="BW2410" i="4"/>
  <c r="BV2410" i="4"/>
  <c r="BT2410" i="4"/>
  <c r="BU2410" i="4" s="1"/>
  <c r="BR2410" i="4"/>
  <c r="BQ2410" i="4"/>
  <c r="BB2410" i="4"/>
  <c r="AZ2410" i="4"/>
  <c r="AY2410" i="4"/>
  <c r="BX2409" i="4"/>
  <c r="BU2409" i="4"/>
  <c r="BT2409" i="4"/>
  <c r="BV2409" i="4" s="1"/>
  <c r="BR2409" i="4"/>
  <c r="BQ2409" i="4"/>
  <c r="BB2409" i="4"/>
  <c r="AZ2409" i="4"/>
  <c r="AY2409" i="4"/>
  <c r="BT2408" i="4"/>
  <c r="BU2408" i="4" s="1"/>
  <c r="BR2408" i="4"/>
  <c r="BM2408" i="4" s="1"/>
  <c r="BN2408" i="4" s="1"/>
  <c r="BQ2408" i="4"/>
  <c r="BB2408" i="4"/>
  <c r="AZ2408" i="4"/>
  <c r="AY2408" i="4"/>
  <c r="AU2408" i="4"/>
  <c r="BV2407" i="4"/>
  <c r="BT2407" i="4"/>
  <c r="BU2407" i="4" s="1"/>
  <c r="BR2407" i="4"/>
  <c r="BQ2407" i="4"/>
  <c r="BX2407" i="4" s="1"/>
  <c r="BF2407" i="4"/>
  <c r="BD2407" i="4"/>
  <c r="BC2407" i="4"/>
  <c r="BB2407" i="4"/>
  <c r="AZ2407" i="4"/>
  <c r="AY2407" i="4"/>
  <c r="BE2407" i="4" s="1"/>
  <c r="BX2406" i="4"/>
  <c r="BT2406" i="4"/>
  <c r="BR2406" i="4"/>
  <c r="BQ2406" i="4"/>
  <c r="BW2407" i="4" s="1"/>
  <c r="BF2406" i="4"/>
  <c r="BE2406" i="4"/>
  <c r="BD2406" i="4"/>
  <c r="BB2406" i="4"/>
  <c r="BC2406" i="4" s="1"/>
  <c r="AZ2406" i="4"/>
  <c r="AY2406" i="4"/>
  <c r="BT2405" i="4"/>
  <c r="BR2405" i="4"/>
  <c r="BQ2405" i="4"/>
  <c r="BM2405" i="4"/>
  <c r="BN2405" i="4" s="1"/>
  <c r="BD2405" i="4"/>
  <c r="BB2405" i="4"/>
  <c r="BC2405" i="4" s="1"/>
  <c r="AZ2405" i="4"/>
  <c r="AY2405" i="4"/>
  <c r="BX2404" i="4"/>
  <c r="BT2404" i="4"/>
  <c r="BR2404" i="4"/>
  <c r="BM2404" i="4" s="1"/>
  <c r="BN2404" i="4" s="1"/>
  <c r="BQ2404" i="4"/>
  <c r="BB2404" i="4"/>
  <c r="AZ2404" i="4"/>
  <c r="AU2403" i="4" s="1"/>
  <c r="AV2403" i="4" s="1"/>
  <c r="AY2404" i="4"/>
  <c r="BF2404" i="4" s="1"/>
  <c r="AU2404" i="4"/>
  <c r="AV2404" i="4" s="1"/>
  <c r="BX2403" i="4"/>
  <c r="BV2403" i="4"/>
  <c r="BT2403" i="4"/>
  <c r="BU2403" i="4" s="1"/>
  <c r="BR2403" i="4"/>
  <c r="BQ2403" i="4"/>
  <c r="BB2403" i="4"/>
  <c r="AZ2403" i="4"/>
  <c r="AY2403" i="4"/>
  <c r="BW2402" i="4"/>
  <c r="BT2402" i="4"/>
  <c r="BU2402" i="4" s="1"/>
  <c r="BR2402" i="4"/>
  <c r="BQ2402" i="4"/>
  <c r="BX2402" i="4" s="1"/>
  <c r="BM2402" i="4"/>
  <c r="BN2402" i="4" s="1"/>
  <c r="BF2402" i="4"/>
  <c r="BD2402" i="4"/>
  <c r="BC2402" i="4"/>
  <c r="BB2402" i="4"/>
  <c r="AZ2402" i="4"/>
  <c r="AY2402" i="4"/>
  <c r="BE2402" i="4" s="1"/>
  <c r="BX2401" i="4"/>
  <c r="BW2401" i="4"/>
  <c r="BT2401" i="4"/>
  <c r="BV2401" i="4" s="1"/>
  <c r="BR2401" i="4"/>
  <c r="BM2401" i="4" s="1"/>
  <c r="BN2401" i="4" s="1"/>
  <c r="BQ2401" i="4"/>
  <c r="BE2401" i="4"/>
  <c r="BB2401" i="4"/>
  <c r="BC2401" i="4" s="1"/>
  <c r="AZ2401" i="4"/>
  <c r="AY2401" i="4"/>
  <c r="BW2400" i="4"/>
  <c r="BV2400" i="4"/>
  <c r="BT2400" i="4"/>
  <c r="BR2400" i="4"/>
  <c r="BQ2400" i="4"/>
  <c r="BX2400" i="4" s="1"/>
  <c r="BM2400" i="4"/>
  <c r="BB2400" i="4"/>
  <c r="AZ2400" i="4"/>
  <c r="AY2400" i="4"/>
  <c r="BX2399" i="4"/>
  <c r="BT2399" i="4"/>
  <c r="BV2399" i="4" s="1"/>
  <c r="BR2399" i="4"/>
  <c r="BQ2399" i="4"/>
  <c r="BM2399" i="4"/>
  <c r="BN2399" i="4" s="1"/>
  <c r="BE2399" i="4"/>
  <c r="BB2399" i="4"/>
  <c r="AZ2399" i="4"/>
  <c r="AY2399" i="4"/>
  <c r="BF2399" i="4" s="1"/>
  <c r="AU2399" i="4"/>
  <c r="AV2399" i="4" s="1"/>
  <c r="BT2398" i="4"/>
  <c r="BR2398" i="4"/>
  <c r="BM2398" i="4" s="1"/>
  <c r="BQ2398" i="4"/>
  <c r="BN2398" i="4"/>
  <c r="BF2398" i="4"/>
  <c r="BB2398" i="4"/>
  <c r="AZ2398" i="4"/>
  <c r="AY2398" i="4"/>
  <c r="BE2398" i="4" s="1"/>
  <c r="BW2397" i="4"/>
  <c r="BV2397" i="4"/>
  <c r="BT2397" i="4"/>
  <c r="BU2397" i="4" s="1"/>
  <c r="BR2397" i="4"/>
  <c r="BQ2397" i="4"/>
  <c r="BX2397" i="4" s="1"/>
  <c r="BF2397" i="4"/>
  <c r="BD2397" i="4"/>
  <c r="BC2397" i="4"/>
  <c r="BB2397" i="4"/>
  <c r="AZ2397" i="4"/>
  <c r="AY2397" i="4"/>
  <c r="BE2397" i="4" s="1"/>
  <c r="BT2396" i="4"/>
  <c r="BR2396" i="4"/>
  <c r="BQ2396" i="4"/>
  <c r="BX2396" i="4" s="1"/>
  <c r="BF2396" i="4"/>
  <c r="BE2396" i="4"/>
  <c r="BD2396" i="4"/>
  <c r="BB2396" i="4"/>
  <c r="BC2396" i="4" s="1"/>
  <c r="AZ2396" i="4"/>
  <c r="AY2396" i="4"/>
  <c r="BT2395" i="4"/>
  <c r="BR2395" i="4"/>
  <c r="BQ2395" i="4"/>
  <c r="BX2395" i="4" s="1"/>
  <c r="BB2395" i="4"/>
  <c r="BD2395" i="4" s="1"/>
  <c r="AZ2395" i="4"/>
  <c r="AY2395" i="4"/>
  <c r="BX2394" i="4"/>
  <c r="BU2394" i="4"/>
  <c r="BT2394" i="4"/>
  <c r="BV2394" i="4" s="1"/>
  <c r="BR2394" i="4"/>
  <c r="BQ2394" i="4"/>
  <c r="BE2394" i="4"/>
  <c r="BC2394" i="4"/>
  <c r="BB2394" i="4"/>
  <c r="BD2394" i="4" s="1"/>
  <c r="AZ2394" i="4"/>
  <c r="AU2394" i="4" s="1"/>
  <c r="AV2394" i="4" s="1"/>
  <c r="AY2394" i="4"/>
  <c r="BT2393" i="4"/>
  <c r="BR2393" i="4"/>
  <c r="BQ2393" i="4"/>
  <c r="BB2393" i="4"/>
  <c r="BD2393" i="4" s="1"/>
  <c r="AZ2393" i="4"/>
  <c r="AY2393" i="4"/>
  <c r="BF2393" i="4" s="1"/>
  <c r="AV2393" i="4"/>
  <c r="AU2393" i="4"/>
  <c r="BW2392" i="4"/>
  <c r="BT2392" i="4"/>
  <c r="BV2392" i="4" s="1"/>
  <c r="BR2392" i="4"/>
  <c r="BQ2392" i="4"/>
  <c r="BX2392" i="4" s="1"/>
  <c r="BF2392" i="4"/>
  <c r="BD2392" i="4"/>
  <c r="BC2392" i="4"/>
  <c r="BB2392" i="4"/>
  <c r="AZ2392" i="4"/>
  <c r="AY2392" i="4"/>
  <c r="BW2391" i="4"/>
  <c r="BT2391" i="4"/>
  <c r="BV2391" i="4" s="1"/>
  <c r="BR2391" i="4"/>
  <c r="BM2391" i="4" s="1"/>
  <c r="BN2391" i="4" s="1"/>
  <c r="BQ2391" i="4"/>
  <c r="BB2391" i="4"/>
  <c r="AZ2391" i="4"/>
  <c r="AY2391" i="4"/>
  <c r="BT2390" i="4"/>
  <c r="BR2390" i="4"/>
  <c r="BM2390" i="4" s="1"/>
  <c r="BN2390" i="4" s="1"/>
  <c r="BQ2390" i="4"/>
  <c r="BB2390" i="4"/>
  <c r="BD2390" i="4" s="1"/>
  <c r="AZ2390" i="4"/>
  <c r="AY2390" i="4"/>
  <c r="BF2390" i="4" s="1"/>
  <c r="AU2390" i="4"/>
  <c r="AV2390" i="4" s="1"/>
  <c r="BX2389" i="4"/>
  <c r="BW2389" i="4"/>
  <c r="BT2389" i="4"/>
  <c r="BV2389" i="4" s="1"/>
  <c r="BR2389" i="4"/>
  <c r="BQ2389" i="4"/>
  <c r="BM2389" i="4"/>
  <c r="BN2389" i="4" s="1"/>
  <c r="BF2389" i="4"/>
  <c r="BE2389" i="4"/>
  <c r="BB2389" i="4"/>
  <c r="BD2389" i="4" s="1"/>
  <c r="AZ2389" i="4"/>
  <c r="AY2389" i="4"/>
  <c r="BC2389" i="4" s="1"/>
  <c r="BW2388" i="4"/>
  <c r="BV2388" i="4"/>
  <c r="BU2388" i="4"/>
  <c r="BT2388" i="4"/>
  <c r="BR2388" i="4"/>
  <c r="BQ2388" i="4"/>
  <c r="BF2388" i="4"/>
  <c r="BB2388" i="4"/>
  <c r="BD2388" i="4" s="1"/>
  <c r="AZ2388" i="4"/>
  <c r="AU2388" i="4" s="1"/>
  <c r="AV2388" i="4" s="1"/>
  <c r="AY2388" i="4"/>
  <c r="BT2387" i="4"/>
  <c r="BV2387" i="4" s="1"/>
  <c r="BR2387" i="4"/>
  <c r="BQ2387" i="4"/>
  <c r="BB2387" i="4"/>
  <c r="BD2387" i="4" s="1"/>
  <c r="AZ2387" i="4"/>
  <c r="AY2387" i="4"/>
  <c r="BE2387" i="4" s="1"/>
  <c r="AU2387" i="4"/>
  <c r="AV2387" i="4" s="1"/>
  <c r="BX2386" i="4"/>
  <c r="BT2386" i="4"/>
  <c r="BR2386" i="4"/>
  <c r="BQ2386" i="4"/>
  <c r="BW2386" i="4" s="1"/>
  <c r="BF2386" i="4"/>
  <c r="BE2386" i="4"/>
  <c r="BD2386" i="4"/>
  <c r="BB2386" i="4"/>
  <c r="AZ2386" i="4"/>
  <c r="AY2386" i="4"/>
  <c r="AU2386" i="4"/>
  <c r="AV2386" i="4" s="1"/>
  <c r="BX2385" i="4"/>
  <c r="BW2385" i="4"/>
  <c r="BV2385" i="4"/>
  <c r="BU2385" i="4"/>
  <c r="BT2385" i="4"/>
  <c r="BR2385" i="4"/>
  <c r="BQ2385" i="4"/>
  <c r="BE2385" i="4"/>
  <c r="BB2385" i="4"/>
  <c r="AZ2385" i="4"/>
  <c r="AY2385" i="4"/>
  <c r="BW2384" i="4"/>
  <c r="BT2384" i="4"/>
  <c r="BR2384" i="4"/>
  <c r="BQ2384" i="4"/>
  <c r="BB2384" i="4"/>
  <c r="AZ2384" i="4"/>
  <c r="AY2384" i="4"/>
  <c r="BT2383" i="4"/>
  <c r="BV2383" i="4" s="1"/>
  <c r="BR2383" i="4"/>
  <c r="BQ2383" i="4"/>
  <c r="BX2383" i="4" s="1"/>
  <c r="BF2383" i="4"/>
  <c r="BE2383" i="4"/>
  <c r="BB2383" i="4"/>
  <c r="BD2383" i="4" s="1"/>
  <c r="AZ2383" i="4"/>
  <c r="AY2383" i="4"/>
  <c r="BC2383" i="4" s="1"/>
  <c r="BW2382" i="4"/>
  <c r="BV2382" i="4"/>
  <c r="BU2382" i="4"/>
  <c r="BT2382" i="4"/>
  <c r="BR2382" i="4"/>
  <c r="BQ2382" i="4"/>
  <c r="BC2382" i="4"/>
  <c r="BB2382" i="4"/>
  <c r="BD2382" i="4" s="1"/>
  <c r="AZ2382" i="4"/>
  <c r="AU2382" i="4" s="1"/>
  <c r="AV2382" i="4" s="1"/>
  <c r="AY2382" i="4"/>
  <c r="BE2382" i="4" s="1"/>
  <c r="BT2381" i="4"/>
  <c r="BR2381" i="4"/>
  <c r="BQ2381" i="4"/>
  <c r="BB2381" i="4"/>
  <c r="AZ2381" i="4"/>
  <c r="AY2381" i="4"/>
  <c r="BF2381" i="4" s="1"/>
  <c r="AV2381" i="4"/>
  <c r="AU2381" i="4"/>
  <c r="BX2380" i="4"/>
  <c r="BT2380" i="4"/>
  <c r="BR2380" i="4"/>
  <c r="BM2379" i="4" s="1"/>
  <c r="BN2379" i="4" s="1"/>
  <c r="BQ2380" i="4"/>
  <c r="BW2380" i="4" s="1"/>
  <c r="BM2380" i="4"/>
  <c r="BN2380" i="4" s="1"/>
  <c r="BF2380" i="4"/>
  <c r="BE2380" i="4"/>
  <c r="BB2380" i="4"/>
  <c r="BD2380" i="4" s="1"/>
  <c r="AZ2380" i="4"/>
  <c r="AY2380" i="4"/>
  <c r="BC2380" i="4" s="1"/>
  <c r="AU2380" i="4"/>
  <c r="AV2380" i="4" s="1"/>
  <c r="BX2379" i="4"/>
  <c r="BW2379" i="4"/>
  <c r="BV2379" i="4"/>
  <c r="BT2379" i="4"/>
  <c r="BU2379" i="4" s="1"/>
  <c r="BR2379" i="4"/>
  <c r="BQ2379" i="4"/>
  <c r="BF2379" i="4"/>
  <c r="BD2379" i="4"/>
  <c r="BC2379" i="4"/>
  <c r="BB2379" i="4"/>
  <c r="AZ2379" i="4"/>
  <c r="AY2379" i="4"/>
  <c r="BX2378" i="4"/>
  <c r="BU2378" i="4"/>
  <c r="BT2378" i="4"/>
  <c r="BV2378" i="4" s="1"/>
  <c r="BR2378" i="4"/>
  <c r="BM2378" i="4" s="1"/>
  <c r="BN2378" i="4" s="1"/>
  <c r="BQ2378" i="4"/>
  <c r="BB2378" i="4"/>
  <c r="AZ2378" i="4"/>
  <c r="AY2378" i="4"/>
  <c r="BT2377" i="4"/>
  <c r="BV2377" i="4" s="1"/>
  <c r="BR2377" i="4"/>
  <c r="BQ2377" i="4"/>
  <c r="BX2377" i="4" s="1"/>
  <c r="BN2377" i="4"/>
  <c r="BM2377" i="4"/>
  <c r="BF2377" i="4"/>
  <c r="BB2377" i="4"/>
  <c r="BD2377" i="4" s="1"/>
  <c r="AZ2377" i="4"/>
  <c r="AY2377" i="4"/>
  <c r="BE2377" i="4" s="1"/>
  <c r="BX2376" i="4"/>
  <c r="BW2376" i="4"/>
  <c r="BU2376" i="4"/>
  <c r="BT2376" i="4"/>
  <c r="BR2376" i="4"/>
  <c r="BQ2376" i="4"/>
  <c r="BF2376" i="4"/>
  <c r="BD2376" i="4"/>
  <c r="BB2376" i="4"/>
  <c r="BC2376" i="4" s="1"/>
  <c r="AZ2376" i="4"/>
  <c r="AU2375" i="4" s="1"/>
  <c r="AV2375" i="4" s="1"/>
  <c r="AY2376" i="4"/>
  <c r="BU2375" i="4"/>
  <c r="BT2375" i="4"/>
  <c r="BR2375" i="4"/>
  <c r="BQ2375" i="4"/>
  <c r="BX2375" i="4" s="1"/>
  <c r="BB2375" i="4"/>
  <c r="AZ2375" i="4"/>
  <c r="AY2375" i="4"/>
  <c r="BX2374" i="4"/>
  <c r="BU2374" i="4"/>
  <c r="BT2374" i="4"/>
  <c r="BV2374" i="4" s="1"/>
  <c r="BR2374" i="4"/>
  <c r="BQ2374" i="4"/>
  <c r="BB2374" i="4"/>
  <c r="BD2374" i="4" s="1"/>
  <c r="AZ2374" i="4"/>
  <c r="AY2374" i="4"/>
  <c r="BF2374" i="4" s="1"/>
  <c r="AU2374" i="4"/>
  <c r="AV2374" i="4" s="1"/>
  <c r="BX2373" i="4"/>
  <c r="BW2373" i="4"/>
  <c r="BT2373" i="4"/>
  <c r="BV2373" i="4" s="1"/>
  <c r="BR2373" i="4"/>
  <c r="BQ2373" i="4"/>
  <c r="BU2373" i="4" s="1"/>
  <c r="BE2373" i="4"/>
  <c r="BD2373" i="4"/>
  <c r="BC2373" i="4"/>
  <c r="BB2373" i="4"/>
  <c r="AZ2373" i="4"/>
  <c r="AY2373" i="4"/>
  <c r="BW2372" i="4"/>
  <c r="BT2372" i="4"/>
  <c r="BV2372" i="4" s="1"/>
  <c r="BR2372" i="4"/>
  <c r="BM2372" i="4" s="1"/>
  <c r="BN2372" i="4" s="1"/>
  <c r="BQ2372" i="4"/>
  <c r="BB2372" i="4"/>
  <c r="BD2372" i="4" s="1"/>
  <c r="AZ2372" i="4"/>
  <c r="AY2372" i="4"/>
  <c r="BT2371" i="4"/>
  <c r="BR2371" i="4"/>
  <c r="BQ2371" i="4"/>
  <c r="BX2371" i="4" s="1"/>
  <c r="BM2371" i="4"/>
  <c r="BN2371" i="4" s="1"/>
  <c r="BF2371" i="4"/>
  <c r="BB2371" i="4"/>
  <c r="AZ2371" i="4"/>
  <c r="AY2371" i="4"/>
  <c r="BE2371" i="4" s="1"/>
  <c r="BX2370" i="4"/>
  <c r="BW2370" i="4"/>
  <c r="BV2370" i="4"/>
  <c r="BT2370" i="4"/>
  <c r="BR2370" i="4"/>
  <c r="BQ2370" i="4"/>
  <c r="BU2370" i="4" s="1"/>
  <c r="BN2370" i="4"/>
  <c r="BM2370" i="4"/>
  <c r="BF2370" i="4"/>
  <c r="BE2370" i="4"/>
  <c r="BD2370" i="4"/>
  <c r="BC2370" i="4"/>
  <c r="BB2370" i="4"/>
  <c r="AZ2370" i="4"/>
  <c r="AY2370" i="4"/>
  <c r="BX2369" i="4"/>
  <c r="BV2369" i="4"/>
  <c r="BU2369" i="4"/>
  <c r="BT2369" i="4"/>
  <c r="BR2369" i="4"/>
  <c r="BQ2369" i="4"/>
  <c r="BF2369" i="4"/>
  <c r="BB2369" i="4"/>
  <c r="BD2369" i="4" s="1"/>
  <c r="AZ2369" i="4"/>
  <c r="AY2369" i="4"/>
  <c r="BT2368" i="4"/>
  <c r="BR2368" i="4"/>
  <c r="BQ2368" i="4"/>
  <c r="BB2368" i="4"/>
  <c r="BD2368" i="4" s="1"/>
  <c r="AZ2368" i="4"/>
  <c r="AY2368" i="4"/>
  <c r="AU2368" i="4"/>
  <c r="AV2368" i="4" s="1"/>
  <c r="BW2367" i="4"/>
  <c r="BT2367" i="4"/>
  <c r="BV2367" i="4" s="1"/>
  <c r="BR2367" i="4"/>
  <c r="BQ2367" i="4"/>
  <c r="BX2367" i="4" s="1"/>
  <c r="BF2367" i="4"/>
  <c r="BD2367" i="4"/>
  <c r="BC2367" i="4"/>
  <c r="BB2367" i="4"/>
  <c r="AZ2367" i="4"/>
  <c r="AY2367" i="4"/>
  <c r="BW2366" i="4"/>
  <c r="BU2366" i="4"/>
  <c r="BT2366" i="4"/>
  <c r="BV2366" i="4" s="1"/>
  <c r="BR2366" i="4"/>
  <c r="BQ2366" i="4"/>
  <c r="BB2366" i="4"/>
  <c r="AZ2366" i="4"/>
  <c r="AY2366" i="4"/>
  <c r="BT2365" i="4"/>
  <c r="BR2365" i="4"/>
  <c r="BQ2365" i="4"/>
  <c r="BB2365" i="4"/>
  <c r="BD2365" i="4" s="1"/>
  <c r="AZ2365" i="4"/>
  <c r="AY2365" i="4"/>
  <c r="AU2365" i="4"/>
  <c r="AV2365" i="4" s="1"/>
  <c r="BX2364" i="4"/>
  <c r="BW2364" i="4"/>
  <c r="BT2364" i="4"/>
  <c r="BV2364" i="4" s="1"/>
  <c r="BR2364" i="4"/>
  <c r="BQ2364" i="4"/>
  <c r="BF2364" i="4"/>
  <c r="BE2364" i="4"/>
  <c r="BB2364" i="4"/>
  <c r="BD2364" i="4" s="1"/>
  <c r="AZ2364" i="4"/>
  <c r="AY2364" i="4"/>
  <c r="BC2364" i="4" s="1"/>
  <c r="BX2363" i="4"/>
  <c r="BV2363" i="4"/>
  <c r="BU2363" i="4"/>
  <c r="BT2363" i="4"/>
  <c r="BR2363" i="4"/>
  <c r="BQ2363" i="4"/>
  <c r="BF2363" i="4"/>
  <c r="BD2363" i="4"/>
  <c r="BC2363" i="4"/>
  <c r="BB2363" i="4"/>
  <c r="AZ2363" i="4"/>
  <c r="AY2363" i="4"/>
  <c r="BT2362" i="4"/>
  <c r="BR2362" i="4"/>
  <c r="BM2362" i="4" s="1"/>
  <c r="BQ2362" i="4"/>
  <c r="BN2362" i="4"/>
  <c r="BB2362" i="4"/>
  <c r="AZ2362" i="4"/>
  <c r="AY2362" i="4"/>
  <c r="AV2362" i="4"/>
  <c r="AU2362" i="4"/>
  <c r="BX2361" i="4"/>
  <c r="BT2361" i="4"/>
  <c r="BR2361" i="4"/>
  <c r="BQ2361" i="4"/>
  <c r="BW2361" i="4" s="1"/>
  <c r="BM2361" i="4"/>
  <c r="BN2361" i="4" s="1"/>
  <c r="BF2361" i="4"/>
  <c r="BE2361" i="4"/>
  <c r="BD2361" i="4"/>
  <c r="BB2361" i="4"/>
  <c r="AZ2361" i="4"/>
  <c r="AY2361" i="4"/>
  <c r="AU2361" i="4"/>
  <c r="AV2361" i="4" s="1"/>
  <c r="BX2360" i="4"/>
  <c r="BW2360" i="4"/>
  <c r="BV2360" i="4"/>
  <c r="BU2360" i="4"/>
  <c r="BT2360" i="4"/>
  <c r="BR2360" i="4"/>
  <c r="BQ2360" i="4"/>
  <c r="BE2360" i="4"/>
  <c r="BC2360" i="4"/>
  <c r="BB2360" i="4"/>
  <c r="BD2360" i="4" s="1"/>
  <c r="AZ2360" i="4"/>
  <c r="AY2360" i="4"/>
  <c r="BX2359" i="4"/>
  <c r="BT2359" i="4"/>
  <c r="BV2359" i="4" s="1"/>
  <c r="BR2359" i="4"/>
  <c r="BQ2359" i="4"/>
  <c r="BB2359" i="4"/>
  <c r="AZ2359" i="4"/>
  <c r="AU2359" i="4" s="1"/>
  <c r="AV2359" i="4" s="1"/>
  <c r="AY2359" i="4"/>
  <c r="BT2358" i="4"/>
  <c r="BR2358" i="4"/>
  <c r="BQ2358" i="4"/>
  <c r="BF2358" i="4"/>
  <c r="BE2358" i="4"/>
  <c r="BB2358" i="4"/>
  <c r="BD2358" i="4" s="1"/>
  <c r="AZ2358" i="4"/>
  <c r="AY2358" i="4"/>
  <c r="BC2358" i="4" s="1"/>
  <c r="BV2357" i="4"/>
  <c r="BU2357" i="4"/>
  <c r="BT2357" i="4"/>
  <c r="BR2357" i="4"/>
  <c r="BQ2357" i="4"/>
  <c r="BX2357" i="4" s="1"/>
  <c r="BC2357" i="4"/>
  <c r="BB2357" i="4"/>
  <c r="BD2357" i="4" s="1"/>
  <c r="AZ2357" i="4"/>
  <c r="AU2357" i="4" s="1"/>
  <c r="AV2357" i="4" s="1"/>
  <c r="AY2357" i="4"/>
  <c r="BE2357" i="4" s="1"/>
  <c r="BT2356" i="4"/>
  <c r="BR2356" i="4"/>
  <c r="BQ2356" i="4"/>
  <c r="BB2356" i="4"/>
  <c r="AZ2356" i="4"/>
  <c r="AY2356" i="4"/>
  <c r="BT2355" i="4"/>
  <c r="BR2355" i="4"/>
  <c r="BQ2355" i="4"/>
  <c r="BB2355" i="4"/>
  <c r="BD2355" i="4" s="1"/>
  <c r="AZ2355" i="4"/>
  <c r="AY2355" i="4"/>
  <c r="AU2355" i="4"/>
  <c r="BX2354" i="4"/>
  <c r="BT2354" i="4"/>
  <c r="BV2354" i="4" s="1"/>
  <c r="BR2354" i="4"/>
  <c r="BM2353" i="4" s="1"/>
  <c r="BN2353" i="4" s="1"/>
  <c r="BQ2354" i="4"/>
  <c r="BW2354" i="4" s="1"/>
  <c r="BN2354" i="4"/>
  <c r="BM2354" i="4"/>
  <c r="BF2354" i="4"/>
  <c r="BE2354" i="4"/>
  <c r="BB2354" i="4"/>
  <c r="BD2354" i="4" s="1"/>
  <c r="AZ2354" i="4"/>
  <c r="AY2354" i="4"/>
  <c r="BC2354" i="4" s="1"/>
  <c r="AU2354" i="4"/>
  <c r="AV2354" i="4" s="1"/>
  <c r="BX2353" i="4"/>
  <c r="BW2353" i="4"/>
  <c r="BV2353" i="4"/>
  <c r="BT2353" i="4"/>
  <c r="BU2353" i="4" s="1"/>
  <c r="BR2353" i="4"/>
  <c r="BQ2353" i="4"/>
  <c r="BF2353" i="4"/>
  <c r="BE2353" i="4"/>
  <c r="BD2353" i="4"/>
  <c r="BC2353" i="4"/>
  <c r="BB2353" i="4"/>
  <c r="AZ2353" i="4"/>
  <c r="AY2353" i="4"/>
  <c r="BX2352" i="4"/>
  <c r="BU2352" i="4"/>
  <c r="BT2352" i="4"/>
  <c r="BV2352" i="4" s="1"/>
  <c r="BR2352" i="4"/>
  <c r="BQ2352" i="4"/>
  <c r="BF2352" i="4"/>
  <c r="BD2352" i="4"/>
  <c r="BC2352" i="4"/>
  <c r="BB2352" i="4"/>
  <c r="AZ2352" i="4"/>
  <c r="AY2352" i="4"/>
  <c r="BU2351" i="4"/>
  <c r="BT2351" i="4"/>
  <c r="BR2351" i="4"/>
  <c r="BQ2351" i="4"/>
  <c r="BB2351" i="4"/>
  <c r="AZ2351" i="4"/>
  <c r="AY2351" i="4"/>
  <c r="BT2350" i="4"/>
  <c r="BR2350" i="4"/>
  <c r="BQ2350" i="4"/>
  <c r="BN2350" i="4"/>
  <c r="BM2350" i="4"/>
  <c r="BB2350" i="4"/>
  <c r="AZ2350" i="4"/>
  <c r="AY2350" i="4"/>
  <c r="BX2349" i="4"/>
  <c r="BT2349" i="4"/>
  <c r="BV2349" i="4" s="1"/>
  <c r="BR2349" i="4"/>
  <c r="BM2348" i="4" s="1"/>
  <c r="BQ2349" i="4"/>
  <c r="BW2349" i="4" s="1"/>
  <c r="BM2349" i="4"/>
  <c r="BN2349" i="4" s="1"/>
  <c r="BF2349" i="4"/>
  <c r="BE2349" i="4"/>
  <c r="BB2349" i="4"/>
  <c r="BD2349" i="4" s="1"/>
  <c r="AZ2349" i="4"/>
  <c r="AY2349" i="4"/>
  <c r="BC2349" i="4" s="1"/>
  <c r="AU2349" i="4"/>
  <c r="AV2349" i="4" s="1"/>
  <c r="BX2348" i="4"/>
  <c r="BW2348" i="4"/>
  <c r="BV2348" i="4"/>
  <c r="BT2348" i="4"/>
  <c r="BU2348" i="4" s="1"/>
  <c r="BR2348" i="4"/>
  <c r="BQ2348" i="4"/>
  <c r="BF2348" i="4"/>
  <c r="BE2348" i="4"/>
  <c r="BD2348" i="4"/>
  <c r="BC2348" i="4"/>
  <c r="BB2348" i="4"/>
  <c r="AZ2348" i="4"/>
  <c r="AY2348" i="4"/>
  <c r="BX2347" i="4"/>
  <c r="BW2347" i="4"/>
  <c r="BV2347" i="4"/>
  <c r="BU2347" i="4"/>
  <c r="BT2347" i="4"/>
  <c r="BR2347" i="4"/>
  <c r="BQ2347" i="4"/>
  <c r="BF2347" i="4"/>
  <c r="BB2347" i="4"/>
  <c r="BD2347" i="4" s="1"/>
  <c r="AZ2347" i="4"/>
  <c r="AY2347" i="4"/>
  <c r="BU2346" i="4"/>
  <c r="BT2346" i="4"/>
  <c r="BV2346" i="4" s="1"/>
  <c r="BR2346" i="4"/>
  <c r="BQ2346" i="4"/>
  <c r="BB2346" i="4"/>
  <c r="AZ2346" i="4"/>
  <c r="AY2346" i="4"/>
  <c r="BT2345" i="4"/>
  <c r="BR2345" i="4"/>
  <c r="BQ2345" i="4"/>
  <c r="BB2345" i="4"/>
  <c r="AZ2345" i="4"/>
  <c r="AY2345" i="4"/>
  <c r="AU2345" i="4"/>
  <c r="AV2345" i="4" s="1"/>
  <c r="BX2344" i="4"/>
  <c r="BT2344" i="4"/>
  <c r="BV2344" i="4" s="1"/>
  <c r="BR2344" i="4"/>
  <c r="BM2343" i="4" s="1"/>
  <c r="BN2343" i="4" s="1"/>
  <c r="BQ2344" i="4"/>
  <c r="BW2344" i="4" s="1"/>
  <c r="BF2344" i="4"/>
  <c r="BE2344" i="4"/>
  <c r="BB2344" i="4"/>
  <c r="BD2344" i="4" s="1"/>
  <c r="AZ2344" i="4"/>
  <c r="AY2344" i="4"/>
  <c r="BC2344" i="4" s="1"/>
  <c r="AU2344" i="4"/>
  <c r="AV2344" i="4" s="1"/>
  <c r="BX2343" i="4"/>
  <c r="BW2343" i="4"/>
  <c r="BV2343" i="4"/>
  <c r="BT2343" i="4"/>
  <c r="BU2343" i="4" s="1"/>
  <c r="BR2343" i="4"/>
  <c r="BQ2343" i="4"/>
  <c r="BF2343" i="4"/>
  <c r="BE2343" i="4"/>
  <c r="BD2343" i="4"/>
  <c r="BC2343" i="4"/>
  <c r="BB2343" i="4"/>
  <c r="AZ2343" i="4"/>
  <c r="AY2343" i="4"/>
  <c r="BX2342" i="4"/>
  <c r="BT2342" i="4"/>
  <c r="BV2342" i="4" s="1"/>
  <c r="BR2342" i="4"/>
  <c r="BQ2342" i="4"/>
  <c r="BE2342" i="4"/>
  <c r="BD2342" i="4"/>
  <c r="BB2342" i="4"/>
  <c r="BC2342" i="4" s="1"/>
  <c r="AZ2342" i="4"/>
  <c r="AY2342" i="4"/>
  <c r="BT2341" i="4"/>
  <c r="BR2341" i="4"/>
  <c r="BQ2341" i="4"/>
  <c r="BB2341" i="4"/>
  <c r="AZ2341" i="4"/>
  <c r="AU2341" i="4" s="1"/>
  <c r="AV2341" i="4" s="1"/>
  <c r="AY2341" i="4"/>
  <c r="BT2340" i="4"/>
  <c r="BV2340" i="4" s="1"/>
  <c r="BR2340" i="4"/>
  <c r="BQ2340" i="4"/>
  <c r="BM2340" i="4"/>
  <c r="BN2340" i="4" s="1"/>
  <c r="BB2340" i="4"/>
  <c r="BD2340" i="4" s="1"/>
  <c r="AZ2340" i="4"/>
  <c r="AY2340" i="4"/>
  <c r="BX2339" i="4"/>
  <c r="BT2339" i="4"/>
  <c r="BV2339" i="4" s="1"/>
  <c r="BR2339" i="4"/>
  <c r="BM2338" i="4" s="1"/>
  <c r="BN2338" i="4" s="1"/>
  <c r="BQ2339" i="4"/>
  <c r="BW2339" i="4" s="1"/>
  <c r="BM2339" i="4"/>
  <c r="BN2339" i="4" s="1"/>
  <c r="BF2339" i="4"/>
  <c r="BE2339" i="4"/>
  <c r="BB2339" i="4"/>
  <c r="BD2339" i="4" s="1"/>
  <c r="AZ2339" i="4"/>
  <c r="AY2339" i="4"/>
  <c r="AU2339" i="4"/>
  <c r="AV2339" i="4" s="1"/>
  <c r="BX2338" i="4"/>
  <c r="BW2338" i="4"/>
  <c r="BV2338" i="4"/>
  <c r="BT2338" i="4"/>
  <c r="BU2338" i="4" s="1"/>
  <c r="BR2338" i="4"/>
  <c r="BQ2338" i="4"/>
  <c r="BF2338" i="4"/>
  <c r="BE2338" i="4"/>
  <c r="BD2338" i="4"/>
  <c r="BC2338" i="4"/>
  <c r="BB2338" i="4"/>
  <c r="AZ2338" i="4"/>
  <c r="AY2338" i="4"/>
  <c r="BX2337" i="4"/>
  <c r="BW2337" i="4"/>
  <c r="BV2337" i="4"/>
  <c r="BT2337" i="4"/>
  <c r="BU2337" i="4" s="1"/>
  <c r="BR2337" i="4"/>
  <c r="BQ2337" i="4"/>
  <c r="BF2337" i="4"/>
  <c r="BB2337" i="4"/>
  <c r="AZ2337" i="4"/>
  <c r="AY2337" i="4"/>
  <c r="BT2336" i="4"/>
  <c r="BR2336" i="4"/>
  <c r="BQ2336" i="4"/>
  <c r="BB2336" i="4"/>
  <c r="AZ2336" i="4"/>
  <c r="AY2336" i="4"/>
  <c r="BT2335" i="4"/>
  <c r="BV2335" i="4" s="1"/>
  <c r="BR2335" i="4"/>
  <c r="BM2335" i="4" s="1"/>
  <c r="BN2335" i="4" s="1"/>
  <c r="BQ2335" i="4"/>
  <c r="BB2335" i="4"/>
  <c r="AZ2335" i="4"/>
  <c r="AY2335" i="4"/>
  <c r="AU2335" i="4"/>
  <c r="AV2335" i="4" s="1"/>
  <c r="BX2334" i="4"/>
  <c r="BT2334" i="4"/>
  <c r="BV2334" i="4" s="1"/>
  <c r="BR2334" i="4"/>
  <c r="BM2333" i="4" s="1"/>
  <c r="BN2333" i="4" s="1"/>
  <c r="BQ2334" i="4"/>
  <c r="BW2334" i="4" s="1"/>
  <c r="BF2334" i="4"/>
  <c r="BE2334" i="4"/>
  <c r="BB2334" i="4"/>
  <c r="BD2334" i="4" s="1"/>
  <c r="AZ2334" i="4"/>
  <c r="AY2334" i="4"/>
  <c r="AU2334" i="4"/>
  <c r="AV2334" i="4" s="1"/>
  <c r="BX2333" i="4"/>
  <c r="BW2333" i="4"/>
  <c r="BV2333" i="4"/>
  <c r="BT2333" i="4"/>
  <c r="BU2333" i="4" s="1"/>
  <c r="BR2333" i="4"/>
  <c r="BQ2333" i="4"/>
  <c r="BF2333" i="4"/>
  <c r="BE2333" i="4"/>
  <c r="BD2333" i="4"/>
  <c r="BC2333" i="4"/>
  <c r="BB2333" i="4"/>
  <c r="AZ2333" i="4"/>
  <c r="AY2333" i="4"/>
  <c r="BX2332" i="4"/>
  <c r="BT2332" i="4"/>
  <c r="BR2332" i="4"/>
  <c r="BQ2332" i="4"/>
  <c r="BF2332" i="4"/>
  <c r="BC2332" i="4"/>
  <c r="BB2332" i="4"/>
  <c r="BD2332" i="4" s="1"/>
  <c r="AZ2332" i="4"/>
  <c r="AY2332" i="4"/>
  <c r="BT2331" i="4"/>
  <c r="BR2331" i="4"/>
  <c r="BQ2331" i="4"/>
  <c r="BB2331" i="4"/>
  <c r="AZ2331" i="4"/>
  <c r="AY2331" i="4"/>
  <c r="BT2330" i="4"/>
  <c r="BR2330" i="4"/>
  <c r="BQ2330" i="4"/>
  <c r="BM2330" i="4"/>
  <c r="BN2330" i="4" s="1"/>
  <c r="BB2330" i="4"/>
  <c r="AZ2330" i="4"/>
  <c r="AY2330" i="4"/>
  <c r="BX2329" i="4"/>
  <c r="BT2329" i="4"/>
  <c r="BV2329" i="4" s="1"/>
  <c r="BR2329" i="4"/>
  <c r="BM2328" i="4" s="1"/>
  <c r="BQ2329" i="4"/>
  <c r="BW2329" i="4" s="1"/>
  <c r="BN2329" i="4"/>
  <c r="BM2329" i="4"/>
  <c r="BB2329" i="4"/>
  <c r="BD2329" i="4" s="1"/>
  <c r="AZ2329" i="4"/>
  <c r="AU2328" i="4" s="1"/>
  <c r="AV2328" i="4" s="1"/>
  <c r="AY2329" i="4"/>
  <c r="BF2329" i="4" s="1"/>
  <c r="BX2328" i="4"/>
  <c r="BW2328" i="4"/>
  <c r="BV2328" i="4"/>
  <c r="BT2328" i="4"/>
  <c r="BU2328" i="4" s="1"/>
  <c r="BR2328" i="4"/>
  <c r="BQ2328" i="4"/>
  <c r="BN2328" i="4"/>
  <c r="BF2328" i="4"/>
  <c r="BE2328" i="4"/>
  <c r="BD2328" i="4"/>
  <c r="BC2328" i="4"/>
  <c r="BB2328" i="4"/>
  <c r="AZ2328" i="4"/>
  <c r="AY2328" i="4"/>
  <c r="BX2327" i="4"/>
  <c r="BW2327" i="4"/>
  <c r="BT2327" i="4"/>
  <c r="BV2327" i="4" s="1"/>
  <c r="BR2327" i="4"/>
  <c r="BQ2327" i="4"/>
  <c r="BM2327" i="4"/>
  <c r="BN2327" i="4" s="1"/>
  <c r="BE2327" i="4"/>
  <c r="BD2327" i="4"/>
  <c r="BC2327" i="4"/>
  <c r="BB2327" i="4"/>
  <c r="AZ2327" i="4"/>
  <c r="AY2327" i="4"/>
  <c r="BX2326" i="4"/>
  <c r="BW2326" i="4"/>
  <c r="BV2326" i="4"/>
  <c r="BT2326" i="4"/>
  <c r="BU2326" i="4" s="1"/>
  <c r="BR2326" i="4"/>
  <c r="BM2326" i="4" s="1"/>
  <c r="BN2326" i="4" s="1"/>
  <c r="BQ2326" i="4"/>
  <c r="BB2326" i="4"/>
  <c r="AZ2326" i="4"/>
  <c r="AY2326" i="4"/>
  <c r="BF2326" i="4" s="1"/>
  <c r="BU2325" i="4"/>
  <c r="BT2325" i="4"/>
  <c r="BV2325" i="4" s="1"/>
  <c r="BR2325" i="4"/>
  <c r="BQ2325" i="4"/>
  <c r="BM2325" i="4"/>
  <c r="BN2325" i="4" s="1"/>
  <c r="BC2325" i="4"/>
  <c r="BB2325" i="4"/>
  <c r="BD2325" i="4" s="1"/>
  <c r="AZ2325" i="4"/>
  <c r="AY2325" i="4"/>
  <c r="BT2324" i="4"/>
  <c r="BR2324" i="4"/>
  <c r="BM2323" i="4" s="1"/>
  <c r="BN2323" i="4" s="1"/>
  <c r="BQ2324" i="4"/>
  <c r="BN2324" i="4"/>
  <c r="BM2324" i="4"/>
  <c r="BB2324" i="4"/>
  <c r="BD2324" i="4" s="1"/>
  <c r="AZ2324" i="4"/>
  <c r="AY2324" i="4"/>
  <c r="BF2324" i="4" s="1"/>
  <c r="AU2324" i="4"/>
  <c r="AV2324" i="4" s="1"/>
  <c r="BX2323" i="4"/>
  <c r="BW2323" i="4"/>
  <c r="BV2323" i="4"/>
  <c r="BT2323" i="4"/>
  <c r="BR2323" i="4"/>
  <c r="BQ2323" i="4"/>
  <c r="BF2323" i="4"/>
  <c r="BE2323" i="4"/>
  <c r="BD2323" i="4"/>
  <c r="BC2323" i="4"/>
  <c r="BB2323" i="4"/>
  <c r="AZ2323" i="4"/>
  <c r="AY2323" i="4"/>
  <c r="BW2322" i="4"/>
  <c r="BU2322" i="4"/>
  <c r="BT2322" i="4"/>
  <c r="BV2322" i="4" s="1"/>
  <c r="BR2322" i="4"/>
  <c r="BQ2322" i="4"/>
  <c r="BF2322" i="4"/>
  <c r="BE2322" i="4"/>
  <c r="BB2322" i="4"/>
  <c r="BD2322" i="4" s="1"/>
  <c r="AZ2322" i="4"/>
  <c r="AY2322" i="4"/>
  <c r="BU2321" i="4"/>
  <c r="BT2321" i="4"/>
  <c r="BV2321" i="4" s="1"/>
  <c r="BR2321" i="4"/>
  <c r="BQ2321" i="4"/>
  <c r="BW2321" i="4" s="1"/>
  <c r="BE2321" i="4"/>
  <c r="BD2321" i="4"/>
  <c r="BC2321" i="4"/>
  <c r="BB2321" i="4"/>
  <c r="AZ2321" i="4"/>
  <c r="AY2321" i="4"/>
  <c r="BF2321" i="4" s="1"/>
  <c r="BT2320" i="4"/>
  <c r="BR2320" i="4"/>
  <c r="BQ2320" i="4"/>
  <c r="BB2320" i="4"/>
  <c r="AZ2320" i="4"/>
  <c r="AU2320" i="4" s="1"/>
  <c r="AV2320" i="4" s="1"/>
  <c r="AY2320" i="4"/>
  <c r="BT2319" i="4"/>
  <c r="BR2319" i="4"/>
  <c r="BQ2319" i="4"/>
  <c r="BW2319" i="4" s="1"/>
  <c r="BF2319" i="4"/>
  <c r="BB2319" i="4"/>
  <c r="AZ2319" i="4"/>
  <c r="AY2319" i="4"/>
  <c r="BE2319" i="4" s="1"/>
  <c r="AU2319" i="4"/>
  <c r="AV2319" i="4" s="1"/>
  <c r="BX2318" i="4"/>
  <c r="BT2318" i="4"/>
  <c r="BU2318" i="4" s="1"/>
  <c r="BR2318" i="4"/>
  <c r="BQ2318" i="4"/>
  <c r="BW2318" i="4" s="1"/>
  <c r="BF2318" i="4"/>
  <c r="BE2318" i="4"/>
  <c r="BD2318" i="4"/>
  <c r="BC2318" i="4"/>
  <c r="BB2318" i="4"/>
  <c r="AZ2318" i="4"/>
  <c r="AY2318" i="4"/>
  <c r="BW2317" i="4"/>
  <c r="BV2317" i="4"/>
  <c r="BU2317" i="4"/>
  <c r="BT2317" i="4"/>
  <c r="BR2317" i="4"/>
  <c r="BQ2317" i="4"/>
  <c r="BF2317" i="4"/>
  <c r="BE2317" i="4"/>
  <c r="BB2317" i="4"/>
  <c r="BD2317" i="4" s="1"/>
  <c r="AZ2317" i="4"/>
  <c r="AU2317" i="4" s="1"/>
  <c r="AV2317" i="4" s="1"/>
  <c r="AY2317" i="4"/>
  <c r="BT2316" i="4"/>
  <c r="BR2316" i="4"/>
  <c r="BQ2316" i="4"/>
  <c r="BE2316" i="4"/>
  <c r="BD2316" i="4"/>
  <c r="BB2316" i="4"/>
  <c r="BC2316" i="4" s="1"/>
  <c r="AZ2316" i="4"/>
  <c r="AY2316" i="4"/>
  <c r="BT2315" i="4"/>
  <c r="BR2315" i="4"/>
  <c r="BQ2315" i="4"/>
  <c r="BC2315" i="4"/>
  <c r="BB2315" i="4"/>
  <c r="AZ2315" i="4"/>
  <c r="AY2315" i="4"/>
  <c r="BX2314" i="4"/>
  <c r="BT2314" i="4"/>
  <c r="BR2314" i="4"/>
  <c r="BQ2314" i="4"/>
  <c r="BW2314" i="4" s="1"/>
  <c r="BB2314" i="4"/>
  <c r="AZ2314" i="4"/>
  <c r="AU2314" i="4" s="1"/>
  <c r="AV2314" i="4" s="1"/>
  <c r="AY2314" i="4"/>
  <c r="BW2313" i="4"/>
  <c r="BT2313" i="4"/>
  <c r="BR2313" i="4"/>
  <c r="BQ2313" i="4"/>
  <c r="BX2313" i="4" s="1"/>
  <c r="BM2313" i="4"/>
  <c r="BN2313" i="4" s="1"/>
  <c r="BF2313" i="4"/>
  <c r="BE2313" i="4"/>
  <c r="BD2313" i="4"/>
  <c r="BC2313" i="4"/>
  <c r="BB2313" i="4"/>
  <c r="AZ2313" i="4"/>
  <c r="AY2313" i="4"/>
  <c r="BX2312" i="4"/>
  <c r="BT2312" i="4"/>
  <c r="BV2312" i="4" s="1"/>
  <c r="BR2312" i="4"/>
  <c r="BQ2312" i="4"/>
  <c r="BF2312" i="4"/>
  <c r="BE2312" i="4"/>
  <c r="BD2312" i="4"/>
  <c r="BC2312" i="4"/>
  <c r="BB2312" i="4"/>
  <c r="AZ2312" i="4"/>
  <c r="AY2312" i="4"/>
  <c r="BT2311" i="4"/>
  <c r="BR2311" i="4"/>
  <c r="BQ2311" i="4"/>
  <c r="BX2311" i="4" s="1"/>
  <c r="BC2311" i="4"/>
  <c r="BB2311" i="4"/>
  <c r="BD2311" i="4" s="1"/>
  <c r="AZ2311" i="4"/>
  <c r="AY2311" i="4"/>
  <c r="BV2310" i="4"/>
  <c r="BU2310" i="4"/>
  <c r="BT2310" i="4"/>
  <c r="BR2310" i="4"/>
  <c r="BQ2310" i="4"/>
  <c r="BB2310" i="4"/>
  <c r="AZ2310" i="4"/>
  <c r="AY2310" i="4"/>
  <c r="BT2309" i="4"/>
  <c r="BR2309" i="4"/>
  <c r="BM2308" i="4" s="1"/>
  <c r="BN2308" i="4" s="1"/>
  <c r="BQ2309" i="4"/>
  <c r="BW2309" i="4" s="1"/>
  <c r="BF2309" i="4"/>
  <c r="BE2309" i="4"/>
  <c r="BB2309" i="4"/>
  <c r="BD2309" i="4" s="1"/>
  <c r="AZ2309" i="4"/>
  <c r="AU2309" i="4" s="1"/>
  <c r="AV2309" i="4" s="1"/>
  <c r="AY2309" i="4"/>
  <c r="BT2308" i="4"/>
  <c r="BR2308" i="4"/>
  <c r="BQ2308" i="4"/>
  <c r="BF2308" i="4"/>
  <c r="BE2308" i="4"/>
  <c r="BD2308" i="4"/>
  <c r="BC2308" i="4"/>
  <c r="BB2308" i="4"/>
  <c r="AZ2308" i="4"/>
  <c r="AY2308" i="4"/>
  <c r="AV2308" i="4"/>
  <c r="AU2308" i="4"/>
  <c r="BX2307" i="4"/>
  <c r="BV2307" i="4"/>
  <c r="BU2307" i="4"/>
  <c r="BT2307" i="4"/>
  <c r="BR2307" i="4"/>
  <c r="BQ2307" i="4"/>
  <c r="BM2307" i="4"/>
  <c r="BN2307" i="4" s="1"/>
  <c r="BF2307" i="4"/>
  <c r="BE2307" i="4"/>
  <c r="BB2307" i="4"/>
  <c r="BD2307" i="4" s="1"/>
  <c r="AZ2307" i="4"/>
  <c r="AY2307" i="4"/>
  <c r="BW2306" i="4"/>
  <c r="BV2306" i="4"/>
  <c r="BU2306" i="4"/>
  <c r="BT2306" i="4"/>
  <c r="BR2306" i="4"/>
  <c r="BQ2306" i="4"/>
  <c r="BW2307" i="4" s="1"/>
  <c r="BB2306" i="4"/>
  <c r="BC2306" i="4" s="1"/>
  <c r="AZ2306" i="4"/>
  <c r="AY2306" i="4"/>
  <c r="BV2305" i="4"/>
  <c r="BT2305" i="4"/>
  <c r="BU2305" i="4" s="1"/>
  <c r="BR2305" i="4"/>
  <c r="BM2305" i="4" s="1"/>
  <c r="BN2305" i="4" s="1"/>
  <c r="BQ2305" i="4"/>
  <c r="BX2306" i="4" s="1"/>
  <c r="BB2305" i="4"/>
  <c r="BD2305" i="4" s="1"/>
  <c r="AZ2305" i="4"/>
  <c r="AU2305" i="4" s="1"/>
  <c r="AV2305" i="4" s="1"/>
  <c r="AY2305" i="4"/>
  <c r="BT2304" i="4"/>
  <c r="BR2304" i="4"/>
  <c r="BQ2304" i="4"/>
  <c r="BN2304" i="4"/>
  <c r="BM2304" i="4"/>
  <c r="BC2304" i="4"/>
  <c r="BB2304" i="4"/>
  <c r="BD2304" i="4" s="1"/>
  <c r="AZ2304" i="4"/>
  <c r="AY2304" i="4"/>
  <c r="BF2304" i="4" s="1"/>
  <c r="AU2304" i="4"/>
  <c r="AV2304" i="4" s="1"/>
  <c r="BX2303" i="4"/>
  <c r="BW2303" i="4"/>
  <c r="BT2303" i="4"/>
  <c r="BR2303" i="4"/>
  <c r="BQ2303" i="4"/>
  <c r="BE2303" i="4"/>
  <c r="BD2303" i="4"/>
  <c r="BC2303" i="4"/>
  <c r="BB2303" i="4"/>
  <c r="AZ2303" i="4"/>
  <c r="AY2303" i="4"/>
  <c r="BF2303" i="4" s="1"/>
  <c r="AU2303" i="4"/>
  <c r="BX2302" i="4"/>
  <c r="BV2302" i="4"/>
  <c r="BU2302" i="4"/>
  <c r="BT2302" i="4"/>
  <c r="BR2302" i="4"/>
  <c r="BQ2302" i="4"/>
  <c r="BF2302" i="4"/>
  <c r="BC2302" i="4"/>
  <c r="BB2302" i="4"/>
  <c r="BD2302" i="4" s="1"/>
  <c r="AZ2302" i="4"/>
  <c r="AU2302" i="4" s="1"/>
  <c r="AV2302" i="4" s="1"/>
  <c r="AY2302" i="4"/>
  <c r="BT2301" i="4"/>
  <c r="BR2301" i="4"/>
  <c r="BM2301" i="4" s="1"/>
  <c r="BN2301" i="4" s="1"/>
  <c r="BQ2301" i="4"/>
  <c r="BX2301" i="4" s="1"/>
  <c r="BB2301" i="4"/>
  <c r="AZ2301" i="4"/>
  <c r="AY2301" i="4"/>
  <c r="BX2300" i="4"/>
  <c r="BU2300" i="4"/>
  <c r="BT2300" i="4"/>
  <c r="BV2300" i="4" s="1"/>
  <c r="BR2300" i="4"/>
  <c r="BQ2300" i="4"/>
  <c r="BW2300" i="4" s="1"/>
  <c r="BE2300" i="4"/>
  <c r="BD2300" i="4"/>
  <c r="BB2300" i="4"/>
  <c r="BC2300" i="4" s="1"/>
  <c r="AZ2300" i="4"/>
  <c r="AU2300" i="4" s="1"/>
  <c r="AV2300" i="4" s="1"/>
  <c r="AY2300" i="4"/>
  <c r="BX2299" i="4"/>
  <c r="BV2299" i="4"/>
  <c r="BU2299" i="4"/>
  <c r="BT2299" i="4"/>
  <c r="BR2299" i="4"/>
  <c r="BQ2299" i="4"/>
  <c r="BB2299" i="4"/>
  <c r="AZ2299" i="4"/>
  <c r="AY2299" i="4"/>
  <c r="BF2299" i="4" s="1"/>
  <c r="BT2298" i="4"/>
  <c r="BR2298" i="4"/>
  <c r="BM2299" i="4" s="1"/>
  <c r="BN2299" i="4" s="1"/>
  <c r="BQ2298" i="4"/>
  <c r="BN2298" i="4"/>
  <c r="BM2298" i="4"/>
  <c r="BD2298" i="4"/>
  <c r="BB2298" i="4"/>
  <c r="AZ2298" i="4"/>
  <c r="AY2298" i="4"/>
  <c r="BF2298" i="4" s="1"/>
  <c r="BX2297" i="4"/>
  <c r="BU2297" i="4"/>
  <c r="BT2297" i="4"/>
  <c r="BV2297" i="4" s="1"/>
  <c r="BR2297" i="4"/>
  <c r="BQ2297" i="4"/>
  <c r="BW2297" i="4" s="1"/>
  <c r="BM2297" i="4"/>
  <c r="BN2297" i="4" s="1"/>
  <c r="BF2297" i="4"/>
  <c r="BE2297" i="4"/>
  <c r="BB2297" i="4"/>
  <c r="BD2297" i="4" s="1"/>
  <c r="AZ2297" i="4"/>
  <c r="AY2297" i="4"/>
  <c r="AU2297" i="4"/>
  <c r="AV2297" i="4" s="1"/>
  <c r="BX2296" i="4"/>
  <c r="BW2296" i="4"/>
  <c r="BV2296" i="4"/>
  <c r="BT2296" i="4"/>
  <c r="BU2296" i="4" s="1"/>
  <c r="BR2296" i="4"/>
  <c r="BM2296" i="4" s="1"/>
  <c r="BN2296" i="4" s="1"/>
  <c r="BQ2296" i="4"/>
  <c r="BF2296" i="4"/>
  <c r="BD2296" i="4"/>
  <c r="BC2296" i="4"/>
  <c r="BB2296" i="4"/>
  <c r="AZ2296" i="4"/>
  <c r="AY2296" i="4"/>
  <c r="BT2295" i="4"/>
  <c r="BR2295" i="4"/>
  <c r="BM2295" i="4" s="1"/>
  <c r="BQ2295" i="4"/>
  <c r="BX2295" i="4" s="1"/>
  <c r="BB2295" i="4"/>
  <c r="BC2295" i="4" s="1"/>
  <c r="AZ2295" i="4"/>
  <c r="AY2295" i="4"/>
  <c r="AV2295" i="4"/>
  <c r="AU2295" i="4"/>
  <c r="BU2294" i="4"/>
  <c r="BT2294" i="4"/>
  <c r="BV2294" i="4" s="1"/>
  <c r="BR2294" i="4"/>
  <c r="BQ2294" i="4"/>
  <c r="BW2294" i="4" s="1"/>
  <c r="BM2294" i="4"/>
  <c r="BN2294" i="4" s="1"/>
  <c r="BF2294" i="4"/>
  <c r="BE2294" i="4"/>
  <c r="BB2294" i="4"/>
  <c r="AZ2294" i="4"/>
  <c r="AU2294" i="4" s="1"/>
  <c r="AV2294" i="4" s="1"/>
  <c r="AY2294" i="4"/>
  <c r="BW2293" i="4"/>
  <c r="BV2293" i="4"/>
  <c r="BT2293" i="4"/>
  <c r="BU2293" i="4" s="1"/>
  <c r="BR2293" i="4"/>
  <c r="BQ2293" i="4"/>
  <c r="BN2293" i="4"/>
  <c r="BM2293" i="4"/>
  <c r="BF2293" i="4"/>
  <c r="BE2293" i="4"/>
  <c r="BD2293" i="4"/>
  <c r="BC2293" i="4"/>
  <c r="BB2293" i="4"/>
  <c r="AZ2293" i="4"/>
  <c r="AU2293" i="4" s="1"/>
  <c r="AV2293" i="4" s="1"/>
  <c r="AY2293" i="4"/>
  <c r="BT2292" i="4"/>
  <c r="BR2292" i="4"/>
  <c r="BQ2292" i="4"/>
  <c r="BX2292" i="4" s="1"/>
  <c r="BF2292" i="4"/>
  <c r="BB2292" i="4"/>
  <c r="BD2292" i="4" s="1"/>
  <c r="AZ2292" i="4"/>
  <c r="AU2292" i="4" s="1"/>
  <c r="AV2292" i="4" s="1"/>
  <c r="AY2292" i="4"/>
  <c r="BT2291" i="4"/>
  <c r="BR2291" i="4"/>
  <c r="BM2292" i="4" s="1"/>
  <c r="BN2292" i="4" s="1"/>
  <c r="BQ2291" i="4"/>
  <c r="BM2291" i="4"/>
  <c r="BN2291" i="4" s="1"/>
  <c r="BF2291" i="4"/>
  <c r="BC2291" i="4"/>
  <c r="BB2291" i="4"/>
  <c r="BD2291" i="4" s="1"/>
  <c r="AZ2291" i="4"/>
  <c r="AY2291" i="4"/>
  <c r="BE2291" i="4" s="1"/>
  <c r="BX2290" i="4"/>
  <c r="BV2290" i="4"/>
  <c r="BT2290" i="4"/>
  <c r="BU2290" i="4" s="1"/>
  <c r="BR2290" i="4"/>
  <c r="BM2290" i="4" s="1"/>
  <c r="BN2290" i="4" s="1"/>
  <c r="BQ2290" i="4"/>
  <c r="BE2290" i="4"/>
  <c r="BD2290" i="4"/>
  <c r="BC2290" i="4"/>
  <c r="BB2290" i="4"/>
  <c r="AZ2290" i="4"/>
  <c r="AY2290" i="4"/>
  <c r="BT2289" i="4"/>
  <c r="BR2289" i="4"/>
  <c r="BM2289" i="4" s="1"/>
  <c r="BN2289" i="4" s="1"/>
  <c r="BQ2289" i="4"/>
  <c r="BB2289" i="4"/>
  <c r="AZ2289" i="4"/>
  <c r="AU2290" i="4" s="1"/>
  <c r="AV2290" i="4" s="1"/>
  <c r="AY2289" i="4"/>
  <c r="AU2289" i="4"/>
  <c r="AV2289" i="4" s="1"/>
  <c r="BV2288" i="4"/>
  <c r="BT2288" i="4"/>
  <c r="BU2288" i="4" s="1"/>
  <c r="BR2288" i="4"/>
  <c r="BQ2288" i="4"/>
  <c r="BX2288" i="4" s="1"/>
  <c r="BM2288" i="4"/>
  <c r="BN2288" i="4" s="1"/>
  <c r="BF2288" i="4"/>
  <c r="BE2288" i="4"/>
  <c r="BB2288" i="4"/>
  <c r="AZ2288" i="4"/>
  <c r="AY2288" i="4"/>
  <c r="BD2288" i="4" s="1"/>
  <c r="BX2287" i="4"/>
  <c r="BW2287" i="4"/>
  <c r="BV2287" i="4"/>
  <c r="BT2287" i="4"/>
  <c r="BU2287" i="4" s="1"/>
  <c r="BR2287" i="4"/>
  <c r="BQ2287" i="4"/>
  <c r="BM2287" i="4"/>
  <c r="BN2287" i="4" s="1"/>
  <c r="BF2287" i="4"/>
  <c r="BD2287" i="4"/>
  <c r="BC2287" i="4"/>
  <c r="BB2287" i="4"/>
  <c r="AZ2287" i="4"/>
  <c r="AY2287" i="4"/>
  <c r="BX2286" i="4"/>
  <c r="BV2286" i="4"/>
  <c r="BU2286" i="4"/>
  <c r="BT2286" i="4"/>
  <c r="BR2286" i="4"/>
  <c r="BQ2286" i="4"/>
  <c r="BM2286" i="4"/>
  <c r="BN2286" i="4" s="1"/>
  <c r="BB2286" i="4"/>
  <c r="AZ2286" i="4"/>
  <c r="AU2286" i="4" s="1"/>
  <c r="AV2286" i="4" s="1"/>
  <c r="AY2286" i="4"/>
  <c r="BT2285" i="4"/>
  <c r="BR2285" i="4"/>
  <c r="BQ2285" i="4"/>
  <c r="BN2285" i="4"/>
  <c r="BM2285" i="4"/>
  <c r="BC2285" i="4"/>
  <c r="BB2285" i="4"/>
  <c r="BD2285" i="4" s="1"/>
  <c r="AZ2285" i="4"/>
  <c r="AY2285" i="4"/>
  <c r="BF2285" i="4" s="1"/>
  <c r="AU2285" i="4"/>
  <c r="AV2285" i="4" s="1"/>
  <c r="BV2284" i="4"/>
  <c r="BT2284" i="4"/>
  <c r="BU2284" i="4" s="1"/>
  <c r="BR2284" i="4"/>
  <c r="BQ2284" i="4"/>
  <c r="BW2284" i="4" s="1"/>
  <c r="BE2284" i="4"/>
  <c r="BB2284" i="4"/>
  <c r="BD2284" i="4" s="1"/>
  <c r="AZ2284" i="4"/>
  <c r="AY2284" i="4"/>
  <c r="BT2283" i="4"/>
  <c r="BR2283" i="4"/>
  <c r="BM2283" i="4" s="1"/>
  <c r="BN2283" i="4" s="1"/>
  <c r="BQ2283" i="4"/>
  <c r="BB2283" i="4"/>
  <c r="AZ2283" i="4"/>
  <c r="AY2283" i="4"/>
  <c r="BT2282" i="4"/>
  <c r="BR2282" i="4"/>
  <c r="BQ2282" i="4"/>
  <c r="BF2282" i="4"/>
  <c r="BD2282" i="4"/>
  <c r="BC2282" i="4"/>
  <c r="BB2282" i="4"/>
  <c r="AZ2282" i="4"/>
  <c r="AY2282" i="4"/>
  <c r="AU2282" i="4"/>
  <c r="AV2282" i="4" s="1"/>
  <c r="BX2281" i="4"/>
  <c r="BU2281" i="4"/>
  <c r="BT2281" i="4"/>
  <c r="BV2281" i="4" s="1"/>
  <c r="BR2281" i="4"/>
  <c r="BQ2281" i="4"/>
  <c r="BW2281" i="4" s="1"/>
  <c r="BM2281" i="4"/>
  <c r="BN2281" i="4" s="1"/>
  <c r="BE2281" i="4"/>
  <c r="BD2281" i="4"/>
  <c r="BB2281" i="4"/>
  <c r="BC2281" i="4" s="1"/>
  <c r="AZ2281" i="4"/>
  <c r="AY2281" i="4"/>
  <c r="BE2282" i="4" s="1"/>
  <c r="BW2280" i="4"/>
  <c r="BV2280" i="4"/>
  <c r="BT2280" i="4"/>
  <c r="BU2280" i="4" s="1"/>
  <c r="BR2280" i="4"/>
  <c r="BQ2280" i="4"/>
  <c r="BN2280" i="4"/>
  <c r="BM2280" i="4"/>
  <c r="BB2280" i="4"/>
  <c r="AZ2280" i="4"/>
  <c r="AU2280" i="4" s="1"/>
  <c r="AV2280" i="4" s="1"/>
  <c r="AY2280" i="4"/>
  <c r="BT2279" i="4"/>
  <c r="BU2279" i="4" s="1"/>
  <c r="BR2279" i="4"/>
  <c r="BQ2279" i="4"/>
  <c r="BM2279" i="4"/>
  <c r="BN2279" i="4" s="1"/>
  <c r="BC2279" i="4"/>
  <c r="BB2279" i="4"/>
  <c r="BD2279" i="4" s="1"/>
  <c r="AZ2279" i="4"/>
  <c r="AY2279" i="4"/>
  <c r="BF2279" i="4" s="1"/>
  <c r="AU2279" i="4"/>
  <c r="AV2279" i="4" s="1"/>
  <c r="BX2278" i="4"/>
  <c r="BW2278" i="4"/>
  <c r="BT2278" i="4"/>
  <c r="BR2278" i="4"/>
  <c r="BQ2278" i="4"/>
  <c r="BE2278" i="4"/>
  <c r="BD2278" i="4"/>
  <c r="BC2278" i="4"/>
  <c r="BB2278" i="4"/>
  <c r="AZ2278" i="4"/>
  <c r="AY2278" i="4"/>
  <c r="BF2278" i="4" s="1"/>
  <c r="BX2277" i="4"/>
  <c r="BT2277" i="4"/>
  <c r="BV2277" i="4" s="1"/>
  <c r="BR2277" i="4"/>
  <c r="BQ2277" i="4"/>
  <c r="BF2277" i="4"/>
  <c r="BB2277" i="4"/>
  <c r="AZ2277" i="4"/>
  <c r="AY2277" i="4"/>
  <c r="BT2276" i="4"/>
  <c r="BR2276" i="4"/>
  <c r="BM2276" i="4" s="1"/>
  <c r="BN2276" i="4" s="1"/>
  <c r="BQ2276" i="4"/>
  <c r="BB2276" i="4"/>
  <c r="AZ2276" i="4"/>
  <c r="AU2276" i="4" s="1"/>
  <c r="AY2276" i="4"/>
  <c r="AV2276" i="4"/>
  <c r="BT2275" i="4"/>
  <c r="BU2275" i="4" s="1"/>
  <c r="BR2275" i="4"/>
  <c r="BQ2275" i="4"/>
  <c r="BM2275" i="4"/>
  <c r="BN2275" i="4" s="1"/>
  <c r="BD2275" i="4"/>
  <c r="BC2275" i="4"/>
  <c r="BB2275" i="4"/>
  <c r="AZ2275" i="4"/>
  <c r="AY2275" i="4"/>
  <c r="BF2275" i="4" s="1"/>
  <c r="BX2274" i="4"/>
  <c r="BU2274" i="4"/>
  <c r="BT2274" i="4"/>
  <c r="BV2274" i="4" s="1"/>
  <c r="BR2274" i="4"/>
  <c r="BQ2274" i="4"/>
  <c r="BW2274" i="4" s="1"/>
  <c r="BF2274" i="4"/>
  <c r="BE2274" i="4"/>
  <c r="BB2274" i="4"/>
  <c r="AZ2274" i="4"/>
  <c r="AU2273" i="4" s="1"/>
  <c r="AV2273" i="4" s="1"/>
  <c r="AY2274" i="4"/>
  <c r="BX2273" i="4"/>
  <c r="BW2273" i="4"/>
  <c r="BV2273" i="4"/>
  <c r="BT2273" i="4"/>
  <c r="BU2273" i="4" s="1"/>
  <c r="BR2273" i="4"/>
  <c r="BQ2273" i="4"/>
  <c r="BE2273" i="4"/>
  <c r="BD2273" i="4"/>
  <c r="BC2273" i="4"/>
  <c r="BB2273" i="4"/>
  <c r="AZ2273" i="4"/>
  <c r="AY2273" i="4"/>
  <c r="BF2273" i="4" s="1"/>
  <c r="BX2272" i="4"/>
  <c r="BT2272" i="4"/>
  <c r="BV2272" i="4" s="1"/>
  <c r="BR2272" i="4"/>
  <c r="BQ2272" i="4"/>
  <c r="BE2272" i="4"/>
  <c r="BB2272" i="4"/>
  <c r="BD2272" i="4" s="1"/>
  <c r="AZ2272" i="4"/>
  <c r="AY2272" i="4"/>
  <c r="AU2272" i="4"/>
  <c r="AV2272" i="4" s="1"/>
  <c r="BT2271" i="4"/>
  <c r="BR2271" i="4"/>
  <c r="BQ2271" i="4"/>
  <c r="BF2271" i="4"/>
  <c r="BB2271" i="4"/>
  <c r="AZ2271" i="4"/>
  <c r="AY2271" i="4"/>
  <c r="BT2270" i="4"/>
  <c r="BR2270" i="4"/>
  <c r="BQ2270" i="4"/>
  <c r="BD2270" i="4"/>
  <c r="BC2270" i="4"/>
  <c r="BB2270" i="4"/>
  <c r="AZ2270" i="4"/>
  <c r="AY2270" i="4"/>
  <c r="BF2270" i="4" s="1"/>
  <c r="AU2270" i="4"/>
  <c r="AV2270" i="4" s="1"/>
  <c r="BX2269" i="4"/>
  <c r="BU2269" i="4"/>
  <c r="BT2269" i="4"/>
  <c r="BV2269" i="4" s="1"/>
  <c r="BR2269" i="4"/>
  <c r="BQ2269" i="4"/>
  <c r="BW2269" i="4" s="1"/>
  <c r="BF2269" i="4"/>
  <c r="BB2269" i="4"/>
  <c r="AZ2269" i="4"/>
  <c r="AU2268" i="4" s="1"/>
  <c r="AV2268" i="4" s="1"/>
  <c r="AY2269" i="4"/>
  <c r="BX2268" i="4"/>
  <c r="BW2268" i="4"/>
  <c r="BV2268" i="4"/>
  <c r="BT2268" i="4"/>
  <c r="BU2268" i="4" s="1"/>
  <c r="BR2268" i="4"/>
  <c r="BQ2268" i="4"/>
  <c r="BD2268" i="4"/>
  <c r="BC2268" i="4"/>
  <c r="BB2268" i="4"/>
  <c r="AZ2268" i="4"/>
  <c r="AY2268" i="4"/>
  <c r="BF2268" i="4" s="1"/>
  <c r="BW2267" i="4"/>
  <c r="BT2267" i="4"/>
  <c r="BV2267" i="4" s="1"/>
  <c r="BR2267" i="4"/>
  <c r="BQ2267" i="4"/>
  <c r="BE2267" i="4"/>
  <c r="BC2267" i="4"/>
  <c r="BB2267" i="4"/>
  <c r="BD2267" i="4" s="1"/>
  <c r="AZ2267" i="4"/>
  <c r="AY2267" i="4"/>
  <c r="BT2266" i="4"/>
  <c r="BR2266" i="4"/>
  <c r="BM2266" i="4" s="1"/>
  <c r="BN2266" i="4" s="1"/>
  <c r="BQ2266" i="4"/>
  <c r="BF2266" i="4"/>
  <c r="BB2266" i="4"/>
  <c r="BD2266" i="4" s="1"/>
  <c r="AZ2266" i="4"/>
  <c r="AY2266" i="4"/>
  <c r="BT2265" i="4"/>
  <c r="BR2265" i="4"/>
  <c r="BQ2265" i="4"/>
  <c r="BM2265" i="4"/>
  <c r="BN2265" i="4" s="1"/>
  <c r="BD2265" i="4"/>
  <c r="BC2265" i="4"/>
  <c r="BB2265" i="4"/>
  <c r="AZ2265" i="4"/>
  <c r="AY2265" i="4"/>
  <c r="BF2265" i="4" s="1"/>
  <c r="BX2264" i="4"/>
  <c r="BU2264" i="4"/>
  <c r="BT2264" i="4"/>
  <c r="BV2264" i="4" s="1"/>
  <c r="BR2264" i="4"/>
  <c r="BQ2264" i="4"/>
  <c r="BW2264" i="4" s="1"/>
  <c r="BF2264" i="4"/>
  <c r="BB2264" i="4"/>
  <c r="AZ2264" i="4"/>
  <c r="AY2264" i="4"/>
  <c r="BX2263" i="4"/>
  <c r="BW2263" i="4"/>
  <c r="BV2263" i="4"/>
  <c r="BT2263" i="4"/>
  <c r="BU2263" i="4" s="1"/>
  <c r="BR2263" i="4"/>
  <c r="BQ2263" i="4"/>
  <c r="BB2263" i="4"/>
  <c r="AZ2263" i="4"/>
  <c r="AY2263" i="4"/>
  <c r="BF2263" i="4" s="1"/>
  <c r="BW2262" i="4"/>
  <c r="BV2262" i="4"/>
  <c r="BU2262" i="4"/>
  <c r="BT2262" i="4"/>
  <c r="BR2262" i="4"/>
  <c r="BQ2262" i="4"/>
  <c r="BF2262" i="4"/>
  <c r="BB2262" i="4"/>
  <c r="BD2262" i="4" s="1"/>
  <c r="AZ2262" i="4"/>
  <c r="AU2262" i="4" s="1"/>
  <c r="AV2262" i="4" s="1"/>
  <c r="AY2262" i="4"/>
  <c r="BT2261" i="4"/>
  <c r="BR2261" i="4"/>
  <c r="BM2261" i="4" s="1"/>
  <c r="BN2261" i="4" s="1"/>
  <c r="BQ2261" i="4"/>
  <c r="BB2261" i="4"/>
  <c r="AZ2261" i="4"/>
  <c r="AY2261" i="4"/>
  <c r="BW2260" i="4"/>
  <c r="BT2260" i="4"/>
  <c r="BU2260" i="4" s="1"/>
  <c r="BR2260" i="4"/>
  <c r="BQ2260" i="4"/>
  <c r="BM2260" i="4"/>
  <c r="BN2260" i="4" s="1"/>
  <c r="BD2260" i="4"/>
  <c r="BC2260" i="4"/>
  <c r="BB2260" i="4"/>
  <c r="AZ2260" i="4"/>
  <c r="AY2260" i="4"/>
  <c r="BF2260" i="4" s="1"/>
  <c r="BX2259" i="4"/>
  <c r="BT2259" i="4"/>
  <c r="BV2259" i="4" s="1"/>
  <c r="BR2259" i="4"/>
  <c r="BQ2259" i="4"/>
  <c r="BF2259" i="4"/>
  <c r="BE2259" i="4"/>
  <c r="BB2259" i="4"/>
  <c r="AZ2259" i="4"/>
  <c r="AY2259" i="4"/>
  <c r="BT2258" i="4"/>
  <c r="BR2258" i="4"/>
  <c r="BM2258" i="4" s="1"/>
  <c r="BN2258" i="4" s="1"/>
  <c r="BQ2258" i="4"/>
  <c r="BE2258" i="4"/>
  <c r="BD2258" i="4"/>
  <c r="BB2258" i="4"/>
  <c r="AZ2258" i="4"/>
  <c r="AY2258" i="4"/>
  <c r="BF2258" i="4" s="1"/>
  <c r="BW2257" i="4"/>
  <c r="BT2257" i="4"/>
  <c r="BV2257" i="4" s="1"/>
  <c r="BR2257" i="4"/>
  <c r="BQ2257" i="4"/>
  <c r="BF2257" i="4"/>
  <c r="BB2257" i="4"/>
  <c r="BD2257" i="4" s="1"/>
  <c r="AZ2257" i="4"/>
  <c r="AY2257" i="4"/>
  <c r="AU2257" i="4"/>
  <c r="AV2257" i="4" s="1"/>
  <c r="BX2256" i="4"/>
  <c r="BT2256" i="4"/>
  <c r="BR2256" i="4"/>
  <c r="BM2256" i="4" s="1"/>
  <c r="BN2256" i="4" s="1"/>
  <c r="BQ2256" i="4"/>
  <c r="BB2256" i="4"/>
  <c r="AZ2256" i="4"/>
  <c r="AU2256" i="4" s="1"/>
  <c r="AY2256" i="4"/>
  <c r="AV2256" i="4"/>
  <c r="BT2255" i="4"/>
  <c r="BR2255" i="4"/>
  <c r="BQ2255" i="4"/>
  <c r="BX2255" i="4" s="1"/>
  <c r="BM2255" i="4"/>
  <c r="BN2255" i="4" s="1"/>
  <c r="BD2255" i="4"/>
  <c r="BC2255" i="4"/>
  <c r="BB2255" i="4"/>
  <c r="AZ2255" i="4"/>
  <c r="AY2255" i="4"/>
  <c r="BF2255" i="4" s="1"/>
  <c r="BT2254" i="4"/>
  <c r="BR2254" i="4"/>
  <c r="BQ2254" i="4"/>
  <c r="BM2254" i="4"/>
  <c r="BN2254" i="4" s="1"/>
  <c r="BF2254" i="4"/>
  <c r="BB2254" i="4"/>
  <c r="AZ2254" i="4"/>
  <c r="AY2254" i="4"/>
  <c r="AU2254" i="4"/>
  <c r="AV2254" i="4" s="1"/>
  <c r="BX2253" i="4"/>
  <c r="BW2253" i="4"/>
  <c r="BV2253" i="4"/>
  <c r="BT2253" i="4"/>
  <c r="BU2253" i="4" s="1"/>
  <c r="BR2253" i="4"/>
  <c r="BQ2253" i="4"/>
  <c r="BM2253" i="4"/>
  <c r="BN2253" i="4" s="1"/>
  <c r="BC2253" i="4"/>
  <c r="BB2253" i="4"/>
  <c r="AZ2253" i="4"/>
  <c r="AY2253" i="4"/>
  <c r="BE2254" i="4" s="1"/>
  <c r="BX2252" i="4"/>
  <c r="BT2252" i="4"/>
  <c r="BV2252" i="4" s="1"/>
  <c r="BR2252" i="4"/>
  <c r="BQ2252" i="4"/>
  <c r="BN2252" i="4"/>
  <c r="BM2252" i="4"/>
  <c r="BF2252" i="4"/>
  <c r="BC2252" i="4"/>
  <c r="BB2252" i="4"/>
  <c r="BD2252" i="4" s="1"/>
  <c r="AZ2252" i="4"/>
  <c r="AY2252" i="4"/>
  <c r="BX2251" i="4"/>
  <c r="BV2251" i="4"/>
  <c r="BT2251" i="4"/>
  <c r="BU2251" i="4" s="1"/>
  <c r="BR2251" i="4"/>
  <c r="BQ2251" i="4"/>
  <c r="BB2251" i="4"/>
  <c r="AZ2251" i="4"/>
  <c r="AY2251" i="4"/>
  <c r="BE2252" i="4" s="1"/>
  <c r="BT2250" i="4"/>
  <c r="BR2250" i="4"/>
  <c r="BM2249" i="4" s="1"/>
  <c r="BN2249" i="4" s="1"/>
  <c r="BQ2250" i="4"/>
  <c r="BX2250" i="4" s="1"/>
  <c r="BM2250" i="4"/>
  <c r="BN2250" i="4" s="1"/>
  <c r="BD2250" i="4"/>
  <c r="BC2250" i="4"/>
  <c r="BB2250" i="4"/>
  <c r="AZ2250" i="4"/>
  <c r="AY2250" i="4"/>
  <c r="BT2249" i="4"/>
  <c r="BR2249" i="4"/>
  <c r="BQ2249" i="4"/>
  <c r="BW2249" i="4" s="1"/>
  <c r="BE2249" i="4"/>
  <c r="BB2249" i="4"/>
  <c r="AZ2249" i="4"/>
  <c r="AY2249" i="4"/>
  <c r="AU2249" i="4"/>
  <c r="AV2249" i="4" s="1"/>
  <c r="BX2248" i="4"/>
  <c r="BT2248" i="4"/>
  <c r="BU2248" i="4" s="1"/>
  <c r="BR2248" i="4"/>
  <c r="BM2247" i="4" s="1"/>
  <c r="BN2247" i="4" s="1"/>
  <c r="BQ2248" i="4"/>
  <c r="BW2248" i="4" s="1"/>
  <c r="BM2248" i="4"/>
  <c r="BN2248" i="4" s="1"/>
  <c r="BF2248" i="4"/>
  <c r="BE2248" i="4"/>
  <c r="BD2248" i="4"/>
  <c r="BC2248" i="4"/>
  <c r="BB2248" i="4"/>
  <c r="AZ2248" i="4"/>
  <c r="AY2248" i="4"/>
  <c r="BF2249" i="4" s="1"/>
  <c r="BW2247" i="4"/>
  <c r="BU2247" i="4"/>
  <c r="BT2247" i="4"/>
  <c r="BV2247" i="4" s="1"/>
  <c r="BR2247" i="4"/>
  <c r="BQ2247" i="4"/>
  <c r="BF2247" i="4"/>
  <c r="BB2247" i="4"/>
  <c r="AZ2247" i="4"/>
  <c r="AU2247" i="4" s="1"/>
  <c r="AV2247" i="4" s="1"/>
  <c r="AY2247" i="4"/>
  <c r="BT2246" i="4"/>
  <c r="BR2246" i="4"/>
  <c r="BQ2246" i="4"/>
  <c r="BF2246" i="4"/>
  <c r="BE2246" i="4"/>
  <c r="BC2246" i="4"/>
  <c r="BB2246" i="4"/>
  <c r="AZ2246" i="4"/>
  <c r="AY2246" i="4"/>
  <c r="BE2247" i="4" s="1"/>
  <c r="BT2245" i="4"/>
  <c r="BR2245" i="4"/>
  <c r="BQ2245" i="4"/>
  <c r="BB2245" i="4"/>
  <c r="AZ2245" i="4"/>
  <c r="AY2245" i="4"/>
  <c r="AU2245" i="4"/>
  <c r="AV2245" i="4" s="1"/>
  <c r="BU2244" i="4"/>
  <c r="BT2244" i="4"/>
  <c r="BR2244" i="4"/>
  <c r="BQ2244" i="4"/>
  <c r="BW2244" i="4" s="1"/>
  <c r="BE2244" i="4"/>
  <c r="BB2244" i="4"/>
  <c r="AZ2244" i="4"/>
  <c r="AY2244" i="4"/>
  <c r="BT2243" i="4"/>
  <c r="BR2243" i="4"/>
  <c r="BQ2243" i="4"/>
  <c r="BM2243" i="4"/>
  <c r="BF2243" i="4"/>
  <c r="BB2243" i="4"/>
  <c r="AZ2243" i="4"/>
  <c r="AY2243" i="4"/>
  <c r="BE2243" i="4" s="1"/>
  <c r="BX2242" i="4"/>
  <c r="BV2242" i="4"/>
  <c r="BT2242" i="4"/>
  <c r="BU2242" i="4" s="1"/>
  <c r="BR2242" i="4"/>
  <c r="BQ2242" i="4"/>
  <c r="BE2242" i="4"/>
  <c r="BD2242" i="4"/>
  <c r="BC2242" i="4"/>
  <c r="BB2242" i="4"/>
  <c r="AZ2242" i="4"/>
  <c r="AY2242" i="4"/>
  <c r="BT2241" i="4"/>
  <c r="BR2241" i="4"/>
  <c r="BM2241" i="4" s="1"/>
  <c r="BN2241" i="4" s="1"/>
  <c r="BQ2241" i="4"/>
  <c r="BF2241" i="4"/>
  <c r="BB2241" i="4"/>
  <c r="BD2241" i="4" s="1"/>
  <c r="AZ2241" i="4"/>
  <c r="AY2241" i="4"/>
  <c r="BF2242" i="4" s="1"/>
  <c r="BW2240" i="4"/>
  <c r="BV2240" i="4"/>
  <c r="BT2240" i="4"/>
  <c r="BU2240" i="4" s="1"/>
  <c r="BR2240" i="4"/>
  <c r="BQ2240" i="4"/>
  <c r="BX2240" i="4" s="1"/>
  <c r="BB2240" i="4"/>
  <c r="AZ2240" i="4"/>
  <c r="AU2239" i="4" s="1"/>
  <c r="AV2239" i="4" s="1"/>
  <c r="AY2240" i="4"/>
  <c r="AV2240" i="4"/>
  <c r="AU2240" i="4"/>
  <c r="BT2239" i="4"/>
  <c r="BV2239" i="4" s="1"/>
  <c r="BR2239" i="4"/>
  <c r="BQ2239" i="4"/>
  <c r="BF2239" i="4"/>
  <c r="BE2239" i="4"/>
  <c r="BB2239" i="4"/>
  <c r="AZ2239" i="4"/>
  <c r="AY2239" i="4"/>
  <c r="BT2238" i="4"/>
  <c r="BU2238" i="4" s="1"/>
  <c r="BR2238" i="4"/>
  <c r="BQ2238" i="4"/>
  <c r="BX2238" i="4" s="1"/>
  <c r="BB2238" i="4"/>
  <c r="AZ2238" i="4"/>
  <c r="AY2238" i="4"/>
  <c r="AV2238" i="4"/>
  <c r="AU2238" i="4"/>
  <c r="BX2237" i="4"/>
  <c r="BV2237" i="4"/>
  <c r="BU2237" i="4"/>
  <c r="BT2237" i="4"/>
  <c r="BR2237" i="4"/>
  <c r="BQ2237" i="4"/>
  <c r="BF2237" i="4"/>
  <c r="BE2237" i="4"/>
  <c r="BB2237" i="4"/>
  <c r="BD2237" i="4" s="1"/>
  <c r="AZ2237" i="4"/>
  <c r="AY2237" i="4"/>
  <c r="BX2236" i="4"/>
  <c r="BW2236" i="4"/>
  <c r="BV2236" i="4"/>
  <c r="BT2236" i="4"/>
  <c r="BU2236" i="4" s="1"/>
  <c r="BR2236" i="4"/>
  <c r="BQ2236" i="4"/>
  <c r="BW2237" i="4" s="1"/>
  <c r="BF2236" i="4"/>
  <c r="BE2236" i="4"/>
  <c r="BB2236" i="4"/>
  <c r="BD2236" i="4" s="1"/>
  <c r="AZ2236" i="4"/>
  <c r="AU2236" i="4" s="1"/>
  <c r="AV2236" i="4" s="1"/>
  <c r="AY2236" i="4"/>
  <c r="BT2235" i="4"/>
  <c r="BR2235" i="4"/>
  <c r="BM2234" i="4" s="1"/>
  <c r="BN2234" i="4" s="1"/>
  <c r="BQ2235" i="4"/>
  <c r="BN2235" i="4"/>
  <c r="BM2235" i="4"/>
  <c r="BB2235" i="4"/>
  <c r="BD2235" i="4" s="1"/>
  <c r="AZ2235" i="4"/>
  <c r="AY2235" i="4"/>
  <c r="BX2234" i="4"/>
  <c r="BU2234" i="4"/>
  <c r="BT2234" i="4"/>
  <c r="BV2234" i="4" s="1"/>
  <c r="BR2234" i="4"/>
  <c r="BQ2234" i="4"/>
  <c r="BB2234" i="4"/>
  <c r="AZ2234" i="4"/>
  <c r="AY2234" i="4"/>
  <c r="BT2233" i="4"/>
  <c r="BR2233" i="4"/>
  <c r="BQ2233" i="4"/>
  <c r="BX2233" i="4" s="1"/>
  <c r="BN2233" i="4"/>
  <c r="BM2233" i="4"/>
  <c r="BF2233" i="4"/>
  <c r="BB2233" i="4"/>
  <c r="AZ2233" i="4"/>
  <c r="AY2233" i="4"/>
  <c r="BE2233" i="4" s="1"/>
  <c r="AU2233" i="4"/>
  <c r="AV2233" i="4" s="1"/>
  <c r="BX2232" i="4"/>
  <c r="BW2232" i="4"/>
  <c r="BT2232" i="4"/>
  <c r="BV2232" i="4" s="1"/>
  <c r="BR2232" i="4"/>
  <c r="BQ2232" i="4"/>
  <c r="BM2232" i="4"/>
  <c r="BN2232" i="4" s="1"/>
  <c r="BF2232" i="4"/>
  <c r="BD2232" i="4"/>
  <c r="BB2232" i="4"/>
  <c r="BC2232" i="4" s="1"/>
  <c r="AZ2232" i="4"/>
  <c r="AY2232" i="4"/>
  <c r="BX2231" i="4"/>
  <c r="BW2231" i="4"/>
  <c r="BV2231" i="4"/>
  <c r="BU2231" i="4"/>
  <c r="BT2231" i="4"/>
  <c r="BR2231" i="4"/>
  <c r="BQ2231" i="4"/>
  <c r="BB2231" i="4"/>
  <c r="AZ2231" i="4"/>
  <c r="AY2231" i="4"/>
  <c r="BT2230" i="4"/>
  <c r="BV2230" i="4" s="1"/>
  <c r="BR2230" i="4"/>
  <c r="BQ2230" i="4"/>
  <c r="BX2230" i="4" s="1"/>
  <c r="BD2230" i="4"/>
  <c r="BC2230" i="4"/>
  <c r="BB2230" i="4"/>
  <c r="AZ2230" i="4"/>
  <c r="AY2230" i="4"/>
  <c r="BT2229" i="4"/>
  <c r="BR2229" i="4"/>
  <c r="BQ2229" i="4"/>
  <c r="BW2229" i="4" s="1"/>
  <c r="BB2229" i="4"/>
  <c r="AZ2229" i="4"/>
  <c r="AY2229" i="4"/>
  <c r="BF2229" i="4" s="1"/>
  <c r="AU2229" i="4"/>
  <c r="AV2229" i="4" s="1"/>
  <c r="BX2228" i="4"/>
  <c r="BT2228" i="4"/>
  <c r="BU2228" i="4" s="1"/>
  <c r="BR2228" i="4"/>
  <c r="BM2227" i="4" s="1"/>
  <c r="BN2227" i="4" s="1"/>
  <c r="BQ2228" i="4"/>
  <c r="BW2228" i="4" s="1"/>
  <c r="BF2228" i="4"/>
  <c r="BE2228" i="4"/>
  <c r="BD2228" i="4"/>
  <c r="BB2228" i="4"/>
  <c r="AZ2228" i="4"/>
  <c r="AY2228" i="4"/>
  <c r="BC2228" i="4" s="1"/>
  <c r="AU2228" i="4"/>
  <c r="AV2228" i="4" s="1"/>
  <c r="BX2227" i="4"/>
  <c r="BW2227" i="4"/>
  <c r="BV2227" i="4"/>
  <c r="BU2227" i="4"/>
  <c r="BT2227" i="4"/>
  <c r="BR2227" i="4"/>
  <c r="BQ2227" i="4"/>
  <c r="BF2227" i="4"/>
  <c r="BD2227" i="4"/>
  <c r="BC2227" i="4"/>
  <c r="BB2227" i="4"/>
  <c r="AZ2227" i="4"/>
  <c r="AY2227" i="4"/>
  <c r="BT2226" i="4"/>
  <c r="BR2226" i="4"/>
  <c r="BQ2226" i="4"/>
  <c r="BX2226" i="4" s="1"/>
  <c r="BB2226" i="4"/>
  <c r="AZ2226" i="4"/>
  <c r="AY2226" i="4"/>
  <c r="BF2226" i="4" s="1"/>
  <c r="BV2225" i="4"/>
  <c r="BT2225" i="4"/>
  <c r="BU2225" i="4" s="1"/>
  <c r="BR2225" i="4"/>
  <c r="BQ2225" i="4"/>
  <c r="BX2225" i="4" s="1"/>
  <c r="BB2225" i="4"/>
  <c r="BD2225" i="4" s="1"/>
  <c r="AZ2225" i="4"/>
  <c r="AY2225" i="4"/>
  <c r="BT2224" i="4"/>
  <c r="BR2224" i="4"/>
  <c r="BM2223" i="4" s="1"/>
  <c r="BN2223" i="4" s="1"/>
  <c r="BQ2224" i="4"/>
  <c r="BN2224" i="4"/>
  <c r="BM2224" i="4"/>
  <c r="BB2224" i="4"/>
  <c r="AZ2224" i="4"/>
  <c r="AY2224" i="4"/>
  <c r="BF2224" i="4" s="1"/>
  <c r="BX2223" i="4"/>
  <c r="BW2223" i="4"/>
  <c r="BV2223" i="4"/>
  <c r="BT2223" i="4"/>
  <c r="BR2223" i="4"/>
  <c r="BQ2223" i="4"/>
  <c r="BF2223" i="4"/>
  <c r="BE2223" i="4"/>
  <c r="BD2223" i="4"/>
  <c r="BC2223" i="4"/>
  <c r="BB2223" i="4"/>
  <c r="AZ2223" i="4"/>
  <c r="AY2223" i="4"/>
  <c r="BX2222" i="4"/>
  <c r="BU2222" i="4"/>
  <c r="BT2222" i="4"/>
  <c r="BV2222" i="4" s="1"/>
  <c r="BR2222" i="4"/>
  <c r="BQ2222" i="4"/>
  <c r="BF2222" i="4"/>
  <c r="BB2222" i="4"/>
  <c r="AZ2222" i="4"/>
  <c r="AY2222" i="4"/>
  <c r="BT2221" i="4"/>
  <c r="BR2221" i="4"/>
  <c r="BM2221" i="4" s="1"/>
  <c r="BN2221" i="4" s="1"/>
  <c r="BQ2221" i="4"/>
  <c r="BF2221" i="4"/>
  <c r="BE2221" i="4"/>
  <c r="BB2221" i="4"/>
  <c r="BD2221" i="4" s="1"/>
  <c r="AZ2221" i="4"/>
  <c r="AY2221" i="4"/>
  <c r="BE2222" i="4" s="1"/>
  <c r="BW2220" i="4"/>
  <c r="BT2220" i="4"/>
  <c r="BR2220" i="4"/>
  <c r="BQ2220" i="4"/>
  <c r="BB2220" i="4"/>
  <c r="AZ2220" i="4"/>
  <c r="AY2220" i="4"/>
  <c r="BT2219" i="4"/>
  <c r="BR2219" i="4"/>
  <c r="BQ2219" i="4"/>
  <c r="BW2219" i="4" s="1"/>
  <c r="BF2219" i="4"/>
  <c r="BE2219" i="4"/>
  <c r="BB2219" i="4"/>
  <c r="AZ2219" i="4"/>
  <c r="AY2219" i="4"/>
  <c r="BX2218" i="4"/>
  <c r="BW2218" i="4"/>
  <c r="BV2218" i="4"/>
  <c r="BT2218" i="4"/>
  <c r="BU2218" i="4" s="1"/>
  <c r="BR2218" i="4"/>
  <c r="BQ2218" i="4"/>
  <c r="BB2218" i="4"/>
  <c r="AZ2218" i="4"/>
  <c r="AY2218" i="4"/>
  <c r="BX2217" i="4"/>
  <c r="BT2217" i="4"/>
  <c r="BR2217" i="4"/>
  <c r="BQ2217" i="4"/>
  <c r="BE2217" i="4"/>
  <c r="BB2217" i="4"/>
  <c r="BD2217" i="4" s="1"/>
  <c r="AZ2217" i="4"/>
  <c r="AU2218" i="4" s="1"/>
  <c r="AV2218" i="4" s="1"/>
  <c r="AY2217" i="4"/>
  <c r="AU2217" i="4"/>
  <c r="AV2217" i="4" s="1"/>
  <c r="BT2216" i="4"/>
  <c r="BV2216" i="4" s="1"/>
  <c r="BR2216" i="4"/>
  <c r="BQ2216" i="4"/>
  <c r="BW2216" i="4" s="1"/>
  <c r="BF2216" i="4"/>
  <c r="BE2216" i="4"/>
  <c r="BD2216" i="4"/>
  <c r="BC2216" i="4"/>
  <c r="BB2216" i="4"/>
  <c r="AZ2216" i="4"/>
  <c r="AY2216" i="4"/>
  <c r="BF2217" i="4" s="1"/>
  <c r="BT2215" i="4"/>
  <c r="BR2215" i="4"/>
  <c r="BQ2215" i="4"/>
  <c r="BB2215" i="4"/>
  <c r="AZ2215" i="4"/>
  <c r="AY2215" i="4"/>
  <c r="AU2215" i="4"/>
  <c r="AV2215" i="4" s="1"/>
  <c r="BX2214" i="4"/>
  <c r="BT2214" i="4"/>
  <c r="BR2214" i="4"/>
  <c r="BQ2214" i="4"/>
  <c r="BF2214" i="4"/>
  <c r="BE2214" i="4"/>
  <c r="BB2214" i="4"/>
  <c r="AZ2214" i="4"/>
  <c r="AU2214" i="4" s="1"/>
  <c r="AV2214" i="4" s="1"/>
  <c r="AY2214" i="4"/>
  <c r="BT2213" i="4"/>
  <c r="BR2213" i="4"/>
  <c r="BM2213" i="4" s="1"/>
  <c r="BQ2213" i="4"/>
  <c r="BN2213" i="4"/>
  <c r="BB2213" i="4"/>
  <c r="AZ2213" i="4"/>
  <c r="AY2213" i="4"/>
  <c r="AV2213" i="4"/>
  <c r="AU2213" i="4"/>
  <c r="BW2212" i="4"/>
  <c r="BV2212" i="4"/>
  <c r="BU2212" i="4"/>
  <c r="BT2212" i="4"/>
  <c r="BR2212" i="4"/>
  <c r="BQ2212" i="4"/>
  <c r="BN2212" i="4"/>
  <c r="BM2212" i="4"/>
  <c r="BF2212" i="4"/>
  <c r="BC2212" i="4"/>
  <c r="BB2212" i="4"/>
  <c r="BD2212" i="4" s="1"/>
  <c r="AZ2212" i="4"/>
  <c r="AY2212" i="4"/>
  <c r="BX2211" i="4"/>
  <c r="BW2211" i="4"/>
  <c r="BV2211" i="4"/>
  <c r="BT2211" i="4"/>
  <c r="BU2211" i="4" s="1"/>
  <c r="BR2211" i="4"/>
  <c r="BQ2211" i="4"/>
  <c r="BX2212" i="4" s="1"/>
  <c r="BE2211" i="4"/>
  <c r="BB2211" i="4"/>
  <c r="BD2211" i="4" s="1"/>
  <c r="AZ2211" i="4"/>
  <c r="AU2211" i="4" s="1"/>
  <c r="AV2211" i="4" s="1"/>
  <c r="AY2211" i="4"/>
  <c r="BE2212" i="4" s="1"/>
  <c r="BT2210" i="4"/>
  <c r="BV2210" i="4" s="1"/>
  <c r="BR2210" i="4"/>
  <c r="BM2209" i="4" s="1"/>
  <c r="BN2209" i="4" s="1"/>
  <c r="BQ2210" i="4"/>
  <c r="BB2210" i="4"/>
  <c r="BD2210" i="4" s="1"/>
  <c r="AZ2210" i="4"/>
  <c r="AY2210" i="4"/>
  <c r="AU2210" i="4"/>
  <c r="AV2210" i="4" s="1"/>
  <c r="BX2209" i="4"/>
  <c r="BU2209" i="4"/>
  <c r="BT2209" i="4"/>
  <c r="BV2209" i="4" s="1"/>
  <c r="BR2209" i="4"/>
  <c r="BQ2209" i="4"/>
  <c r="BB2209" i="4"/>
  <c r="AZ2209" i="4"/>
  <c r="AU2209" i="4" s="1"/>
  <c r="AV2209" i="4" s="1"/>
  <c r="AY2209" i="4"/>
  <c r="BT2208" i="4"/>
  <c r="BR2208" i="4"/>
  <c r="BQ2208" i="4"/>
  <c r="BN2208" i="4"/>
  <c r="BM2208" i="4"/>
  <c r="BF2208" i="4"/>
  <c r="BB2208" i="4"/>
  <c r="AZ2208" i="4"/>
  <c r="AY2208" i="4"/>
  <c r="BE2208" i="4" s="1"/>
  <c r="AU2208" i="4"/>
  <c r="AV2208" i="4" s="1"/>
  <c r="BX2207" i="4"/>
  <c r="BW2207" i="4"/>
  <c r="BT2207" i="4"/>
  <c r="BV2207" i="4" s="1"/>
  <c r="BR2207" i="4"/>
  <c r="BQ2207" i="4"/>
  <c r="BM2207" i="4"/>
  <c r="BN2207" i="4" s="1"/>
  <c r="BF2207" i="4"/>
  <c r="BD2207" i="4"/>
  <c r="BB2207" i="4"/>
  <c r="BC2207" i="4" s="1"/>
  <c r="AZ2207" i="4"/>
  <c r="AY2207" i="4"/>
  <c r="BX2206" i="4"/>
  <c r="BW2206" i="4"/>
  <c r="BT2206" i="4"/>
  <c r="BV2206" i="4" s="1"/>
  <c r="BR2206" i="4"/>
  <c r="BQ2206" i="4"/>
  <c r="BB2206" i="4"/>
  <c r="AZ2206" i="4"/>
  <c r="AY2206" i="4"/>
  <c r="BT2205" i="4"/>
  <c r="BV2205" i="4" s="1"/>
  <c r="BR2205" i="4"/>
  <c r="BQ2205" i="4"/>
  <c r="BN2205" i="4"/>
  <c r="BM2205" i="4"/>
  <c r="BD2205" i="4"/>
  <c r="BC2205" i="4"/>
  <c r="BB2205" i="4"/>
  <c r="AZ2205" i="4"/>
  <c r="AY2205" i="4"/>
  <c r="BT2204" i="4"/>
  <c r="BR2204" i="4"/>
  <c r="BM2204" i="4" s="1"/>
  <c r="BN2204" i="4" s="1"/>
  <c r="BQ2204" i="4"/>
  <c r="BB2204" i="4"/>
  <c r="AZ2204" i="4"/>
  <c r="AY2204" i="4"/>
  <c r="AU2204" i="4"/>
  <c r="AV2204" i="4" s="1"/>
  <c r="BT2203" i="4"/>
  <c r="BR2203" i="4"/>
  <c r="BQ2203" i="4"/>
  <c r="BX2203" i="4" s="1"/>
  <c r="BM2203" i="4"/>
  <c r="BN2203" i="4" s="1"/>
  <c r="BF2203" i="4"/>
  <c r="BE2203" i="4"/>
  <c r="BB2203" i="4"/>
  <c r="AZ2203" i="4"/>
  <c r="AU2202" i="4" s="1"/>
  <c r="AV2202" i="4" s="1"/>
  <c r="AY2203" i="4"/>
  <c r="BD2203" i="4" s="1"/>
  <c r="AU2203" i="4"/>
  <c r="AV2203" i="4" s="1"/>
  <c r="BX2202" i="4"/>
  <c r="BW2202" i="4"/>
  <c r="BV2202" i="4"/>
  <c r="BT2202" i="4"/>
  <c r="BU2202" i="4" s="1"/>
  <c r="BR2202" i="4"/>
  <c r="BQ2202" i="4"/>
  <c r="BM2202" i="4"/>
  <c r="BN2202" i="4" s="1"/>
  <c r="BF2202" i="4"/>
  <c r="BE2202" i="4"/>
  <c r="BD2202" i="4"/>
  <c r="BC2202" i="4"/>
  <c r="BB2202" i="4"/>
  <c r="AZ2202" i="4"/>
  <c r="AY2202" i="4"/>
  <c r="BX2201" i="4"/>
  <c r="BT2201" i="4"/>
  <c r="BV2201" i="4" s="1"/>
  <c r="BR2201" i="4"/>
  <c r="BQ2201" i="4"/>
  <c r="BB2201" i="4"/>
  <c r="BD2201" i="4" s="1"/>
  <c r="AZ2201" i="4"/>
  <c r="AU2201" i="4" s="1"/>
  <c r="AV2201" i="4" s="1"/>
  <c r="AY2201" i="4"/>
  <c r="BT2200" i="4"/>
  <c r="BR2200" i="4"/>
  <c r="BQ2200" i="4"/>
  <c r="BB2200" i="4"/>
  <c r="AZ2200" i="4"/>
  <c r="AY2200" i="4"/>
  <c r="AU2200" i="4"/>
  <c r="AV2200" i="4" s="1"/>
  <c r="BX2199" i="4"/>
  <c r="BV2199" i="4"/>
  <c r="BT2199" i="4"/>
  <c r="BU2199" i="4" s="1"/>
  <c r="BR2199" i="4"/>
  <c r="BQ2199" i="4"/>
  <c r="BW2199" i="4" s="1"/>
  <c r="BE2199" i="4"/>
  <c r="BB2199" i="4"/>
  <c r="BD2199" i="4" s="1"/>
  <c r="AZ2199" i="4"/>
  <c r="AY2199" i="4"/>
  <c r="AU2199" i="4"/>
  <c r="BW2198" i="4"/>
  <c r="BT2198" i="4"/>
  <c r="BR2198" i="4"/>
  <c r="BM2198" i="4" s="1"/>
  <c r="BN2198" i="4" s="1"/>
  <c r="BQ2198" i="4"/>
  <c r="BX2198" i="4" s="1"/>
  <c r="BB2198" i="4"/>
  <c r="AZ2198" i="4"/>
  <c r="AY2198" i="4"/>
  <c r="BT2197" i="4"/>
  <c r="BR2197" i="4"/>
  <c r="BQ2197" i="4"/>
  <c r="BM2197" i="4"/>
  <c r="BN2197" i="4" s="1"/>
  <c r="BE2197" i="4"/>
  <c r="BD2197" i="4"/>
  <c r="BC2197" i="4"/>
  <c r="BB2197" i="4"/>
  <c r="AZ2197" i="4"/>
  <c r="AY2197" i="4"/>
  <c r="BT2196" i="4"/>
  <c r="BV2196" i="4" s="1"/>
  <c r="BR2196" i="4"/>
  <c r="BQ2196" i="4"/>
  <c r="BW2196" i="4" s="1"/>
  <c r="BM2196" i="4"/>
  <c r="BN2196" i="4" s="1"/>
  <c r="BF2196" i="4"/>
  <c r="BE2196" i="4"/>
  <c r="BD2196" i="4"/>
  <c r="BB2196" i="4"/>
  <c r="BC2196" i="4" s="1"/>
  <c r="AZ2196" i="4"/>
  <c r="AY2196" i="4"/>
  <c r="BF2197" i="4" s="1"/>
  <c r="BX2195" i="4"/>
  <c r="BW2195" i="4"/>
  <c r="BV2195" i="4"/>
  <c r="BU2195" i="4"/>
  <c r="BT2195" i="4"/>
  <c r="BR2195" i="4"/>
  <c r="BQ2195" i="4"/>
  <c r="BF2195" i="4"/>
  <c r="BD2195" i="4"/>
  <c r="BB2195" i="4"/>
  <c r="BC2195" i="4" s="1"/>
  <c r="AZ2195" i="4"/>
  <c r="AY2195" i="4"/>
  <c r="BX2194" i="4"/>
  <c r="BW2194" i="4"/>
  <c r="BV2194" i="4"/>
  <c r="BU2194" i="4"/>
  <c r="BT2194" i="4"/>
  <c r="BR2194" i="4"/>
  <c r="BQ2194" i="4"/>
  <c r="BB2194" i="4"/>
  <c r="AZ2194" i="4"/>
  <c r="AY2194" i="4"/>
  <c r="BT2193" i="4"/>
  <c r="BR2193" i="4"/>
  <c r="BQ2193" i="4"/>
  <c r="BB2193" i="4"/>
  <c r="AZ2193" i="4"/>
  <c r="AU2192" i="4" s="1"/>
  <c r="AV2192" i="4" s="1"/>
  <c r="AY2193" i="4"/>
  <c r="BT2192" i="4"/>
  <c r="BR2192" i="4"/>
  <c r="BQ2192" i="4"/>
  <c r="BN2192" i="4"/>
  <c r="BM2192" i="4"/>
  <c r="BB2192" i="4"/>
  <c r="AZ2192" i="4"/>
  <c r="AY2192" i="4"/>
  <c r="BX2191" i="4"/>
  <c r="BW2191" i="4"/>
  <c r="BT2191" i="4"/>
  <c r="BV2191" i="4" s="1"/>
  <c r="BR2191" i="4"/>
  <c r="BQ2191" i="4"/>
  <c r="BM2191" i="4"/>
  <c r="BF2191" i="4"/>
  <c r="BE2191" i="4"/>
  <c r="BD2191" i="4"/>
  <c r="BB2191" i="4"/>
  <c r="BC2191" i="4" s="1"/>
  <c r="AZ2191" i="4"/>
  <c r="AY2191" i="4"/>
  <c r="AU2191" i="4"/>
  <c r="AV2191" i="4" s="1"/>
  <c r="BX2190" i="4"/>
  <c r="BW2190" i="4"/>
  <c r="BV2190" i="4"/>
  <c r="BU2190" i="4"/>
  <c r="BT2190" i="4"/>
  <c r="BR2190" i="4"/>
  <c r="BQ2190" i="4"/>
  <c r="BF2190" i="4"/>
  <c r="BB2190" i="4"/>
  <c r="BD2190" i="4" s="1"/>
  <c r="AZ2190" i="4"/>
  <c r="AY2190" i="4"/>
  <c r="BW2189" i="4"/>
  <c r="BV2189" i="4"/>
  <c r="BU2189" i="4"/>
  <c r="BT2189" i="4"/>
  <c r="BR2189" i="4"/>
  <c r="BM2189" i="4" s="1"/>
  <c r="BN2189" i="4" s="1"/>
  <c r="BQ2189" i="4"/>
  <c r="BB2189" i="4"/>
  <c r="AZ2189" i="4"/>
  <c r="AY2189" i="4"/>
  <c r="BT2188" i="4"/>
  <c r="BR2188" i="4"/>
  <c r="BQ2188" i="4"/>
  <c r="BB2188" i="4"/>
  <c r="AZ2188" i="4"/>
  <c r="AU2187" i="4" s="1"/>
  <c r="AV2187" i="4" s="1"/>
  <c r="AY2188" i="4"/>
  <c r="BT2187" i="4"/>
  <c r="BR2187" i="4"/>
  <c r="BQ2187" i="4"/>
  <c r="BN2187" i="4"/>
  <c r="BM2187" i="4"/>
  <c r="BB2187" i="4"/>
  <c r="AZ2187" i="4"/>
  <c r="AY2187" i="4"/>
  <c r="BX2186" i="4"/>
  <c r="BW2186" i="4"/>
  <c r="BT2186" i="4"/>
  <c r="BV2186" i="4" s="1"/>
  <c r="BR2186" i="4"/>
  <c r="BQ2186" i="4"/>
  <c r="BM2186" i="4"/>
  <c r="BN2186" i="4" s="1"/>
  <c r="BF2186" i="4"/>
  <c r="BE2186" i="4"/>
  <c r="BD2186" i="4"/>
  <c r="BB2186" i="4"/>
  <c r="BC2186" i="4" s="1"/>
  <c r="AZ2186" i="4"/>
  <c r="AY2186" i="4"/>
  <c r="AU2186" i="4"/>
  <c r="AV2186" i="4" s="1"/>
  <c r="BX2185" i="4"/>
  <c r="BW2185" i="4"/>
  <c r="BV2185" i="4"/>
  <c r="BU2185" i="4"/>
  <c r="BT2185" i="4"/>
  <c r="BR2185" i="4"/>
  <c r="BQ2185" i="4"/>
  <c r="BE2185" i="4"/>
  <c r="BB2185" i="4"/>
  <c r="BD2185" i="4" s="1"/>
  <c r="AZ2185" i="4"/>
  <c r="AY2185" i="4"/>
  <c r="BW2184" i="4"/>
  <c r="BV2184" i="4"/>
  <c r="BU2184" i="4"/>
  <c r="BT2184" i="4"/>
  <c r="BR2184" i="4"/>
  <c r="BM2184" i="4" s="1"/>
  <c r="BN2184" i="4" s="1"/>
  <c r="BQ2184" i="4"/>
  <c r="BB2184" i="4"/>
  <c r="AZ2184" i="4"/>
  <c r="AY2184" i="4"/>
  <c r="BT2183" i="4"/>
  <c r="BR2183" i="4"/>
  <c r="BQ2183" i="4"/>
  <c r="BB2183" i="4"/>
  <c r="AZ2183" i="4"/>
  <c r="AU2182" i="4" s="1"/>
  <c r="AV2182" i="4" s="1"/>
  <c r="AY2183" i="4"/>
  <c r="BT2182" i="4"/>
  <c r="BR2182" i="4"/>
  <c r="BQ2182" i="4"/>
  <c r="BN2182" i="4"/>
  <c r="BM2182" i="4"/>
  <c r="BB2182" i="4"/>
  <c r="AZ2182" i="4"/>
  <c r="AY2182" i="4"/>
  <c r="BX2181" i="4"/>
  <c r="BW2181" i="4"/>
  <c r="BT2181" i="4"/>
  <c r="BV2181" i="4" s="1"/>
  <c r="BR2181" i="4"/>
  <c r="BQ2181" i="4"/>
  <c r="BM2181" i="4"/>
  <c r="BN2181" i="4" s="1"/>
  <c r="BF2181" i="4"/>
  <c r="BE2181" i="4"/>
  <c r="BD2181" i="4"/>
  <c r="BB2181" i="4"/>
  <c r="BC2181" i="4" s="1"/>
  <c r="AZ2181" i="4"/>
  <c r="AY2181" i="4"/>
  <c r="AU2181" i="4"/>
  <c r="AV2181" i="4" s="1"/>
  <c r="BX2180" i="4"/>
  <c r="BW2180" i="4"/>
  <c r="BV2180" i="4"/>
  <c r="BU2180" i="4"/>
  <c r="BT2180" i="4"/>
  <c r="BR2180" i="4"/>
  <c r="BQ2180" i="4"/>
  <c r="BE2180" i="4"/>
  <c r="BB2180" i="4"/>
  <c r="BD2180" i="4" s="1"/>
  <c r="AZ2180" i="4"/>
  <c r="AY2180" i="4"/>
  <c r="BX2179" i="4"/>
  <c r="BT2179" i="4"/>
  <c r="BV2179" i="4" s="1"/>
  <c r="BR2179" i="4"/>
  <c r="BQ2179" i="4"/>
  <c r="BB2179" i="4"/>
  <c r="AZ2179" i="4"/>
  <c r="AY2179" i="4"/>
  <c r="BF2180" i="4" s="1"/>
  <c r="BT2178" i="4"/>
  <c r="BR2178" i="4"/>
  <c r="BM2178" i="4" s="1"/>
  <c r="BN2178" i="4" s="1"/>
  <c r="BQ2178" i="4"/>
  <c r="BB2178" i="4"/>
  <c r="AZ2178" i="4"/>
  <c r="AY2178" i="4"/>
  <c r="BT2177" i="4"/>
  <c r="BR2177" i="4"/>
  <c r="BQ2177" i="4"/>
  <c r="BB2177" i="4"/>
  <c r="BD2177" i="4" s="1"/>
  <c r="AZ2177" i="4"/>
  <c r="AY2177" i="4"/>
  <c r="BE2177" i="4" s="1"/>
  <c r="BX2176" i="4"/>
  <c r="BW2176" i="4"/>
  <c r="BT2176" i="4"/>
  <c r="BV2176" i="4" s="1"/>
  <c r="BR2176" i="4"/>
  <c r="BQ2176" i="4"/>
  <c r="BM2176" i="4"/>
  <c r="BN2176" i="4" s="1"/>
  <c r="BF2176" i="4"/>
  <c r="BB2176" i="4"/>
  <c r="AZ2176" i="4"/>
  <c r="AU2175" i="4" s="1"/>
  <c r="AV2175" i="4" s="1"/>
  <c r="AY2176" i="4"/>
  <c r="BE2176" i="4" s="1"/>
  <c r="BX2175" i="4"/>
  <c r="BW2175" i="4"/>
  <c r="BV2175" i="4"/>
  <c r="BU2175" i="4"/>
  <c r="BT2175" i="4"/>
  <c r="BR2175" i="4"/>
  <c r="BQ2175" i="4"/>
  <c r="BE2175" i="4"/>
  <c r="BB2175" i="4"/>
  <c r="BD2175" i="4" s="1"/>
  <c r="AZ2175" i="4"/>
  <c r="AY2175" i="4"/>
  <c r="BW2174" i="4"/>
  <c r="BT2174" i="4"/>
  <c r="BV2174" i="4" s="1"/>
  <c r="BR2174" i="4"/>
  <c r="BM2174" i="4" s="1"/>
  <c r="BN2174" i="4" s="1"/>
  <c r="BQ2174" i="4"/>
  <c r="BB2174" i="4"/>
  <c r="BD2174" i="4" s="1"/>
  <c r="AZ2174" i="4"/>
  <c r="AY2174" i="4"/>
  <c r="BX2173" i="4"/>
  <c r="BW2173" i="4"/>
  <c r="BU2173" i="4"/>
  <c r="BT2173" i="4"/>
  <c r="BV2173" i="4" s="1"/>
  <c r="BR2173" i="4"/>
  <c r="BQ2173" i="4"/>
  <c r="BX2174" i="4" s="1"/>
  <c r="BB2173" i="4"/>
  <c r="AZ2173" i="4"/>
  <c r="AU2172" i="4" s="1"/>
  <c r="AV2172" i="4" s="1"/>
  <c r="AY2173" i="4"/>
  <c r="AV2173" i="4"/>
  <c r="AU2173" i="4"/>
  <c r="BT2172" i="4"/>
  <c r="BR2172" i="4"/>
  <c r="BQ2172" i="4"/>
  <c r="BF2172" i="4"/>
  <c r="BC2172" i="4"/>
  <c r="BB2172" i="4"/>
  <c r="BD2172" i="4" s="1"/>
  <c r="AZ2172" i="4"/>
  <c r="AY2172" i="4"/>
  <c r="BX2171" i="4"/>
  <c r="BW2171" i="4"/>
  <c r="BT2171" i="4"/>
  <c r="BR2171" i="4"/>
  <c r="BQ2171" i="4"/>
  <c r="BB2171" i="4"/>
  <c r="AZ2171" i="4"/>
  <c r="AU2170" i="4" s="1"/>
  <c r="AV2170" i="4" s="1"/>
  <c r="AY2171" i="4"/>
  <c r="BF2171" i="4" s="1"/>
  <c r="AU2171" i="4"/>
  <c r="AV2171" i="4" s="1"/>
  <c r="BX2170" i="4"/>
  <c r="BW2170" i="4"/>
  <c r="BT2170" i="4"/>
  <c r="BR2170" i="4"/>
  <c r="BQ2170" i="4"/>
  <c r="BV2170" i="4" s="1"/>
  <c r="BE2170" i="4"/>
  <c r="BD2170" i="4"/>
  <c r="BC2170" i="4"/>
  <c r="BB2170" i="4"/>
  <c r="AZ2170" i="4"/>
  <c r="AY2170" i="4"/>
  <c r="BX2169" i="4"/>
  <c r="BW2169" i="4"/>
  <c r="BV2169" i="4"/>
  <c r="BU2169" i="4"/>
  <c r="BT2169" i="4"/>
  <c r="BR2169" i="4"/>
  <c r="BM2169" i="4" s="1"/>
  <c r="BN2169" i="4" s="1"/>
  <c r="BQ2169" i="4"/>
  <c r="BB2169" i="4"/>
  <c r="BD2169" i="4" s="1"/>
  <c r="AZ2169" i="4"/>
  <c r="AU2169" i="4" s="1"/>
  <c r="AV2169" i="4" s="1"/>
  <c r="AY2169" i="4"/>
  <c r="BX2168" i="4"/>
  <c r="BT2168" i="4"/>
  <c r="BR2168" i="4"/>
  <c r="BQ2168" i="4"/>
  <c r="BW2168" i="4" s="1"/>
  <c r="BE2168" i="4"/>
  <c r="BB2168" i="4"/>
  <c r="AZ2168" i="4"/>
  <c r="AU2168" i="4" s="1"/>
  <c r="AV2168" i="4" s="1"/>
  <c r="AY2168" i="4"/>
  <c r="BT2167" i="4"/>
  <c r="BR2167" i="4"/>
  <c r="BM2166" i="4" s="1"/>
  <c r="BN2166" i="4" s="1"/>
  <c r="BQ2167" i="4"/>
  <c r="BN2167" i="4"/>
  <c r="BM2167" i="4"/>
  <c r="BB2167" i="4"/>
  <c r="AZ2167" i="4"/>
  <c r="AY2167" i="4"/>
  <c r="BE2167" i="4" s="1"/>
  <c r="BX2166" i="4"/>
  <c r="BT2166" i="4"/>
  <c r="BR2166" i="4"/>
  <c r="BQ2166" i="4"/>
  <c r="BB2166" i="4"/>
  <c r="BC2166" i="4" s="1"/>
  <c r="AZ2166" i="4"/>
  <c r="AY2166" i="4"/>
  <c r="BF2166" i="4" s="1"/>
  <c r="BT2165" i="4"/>
  <c r="BR2165" i="4"/>
  <c r="BQ2165" i="4"/>
  <c r="BE2165" i="4"/>
  <c r="BD2165" i="4"/>
  <c r="BB2165" i="4"/>
  <c r="BC2165" i="4" s="1"/>
  <c r="AZ2165" i="4"/>
  <c r="AY2165" i="4"/>
  <c r="BX2164" i="4"/>
  <c r="BU2164" i="4"/>
  <c r="BT2164" i="4"/>
  <c r="BV2164" i="4" s="1"/>
  <c r="BR2164" i="4"/>
  <c r="BM2165" i="4" s="1"/>
  <c r="BN2165" i="4" s="1"/>
  <c r="BQ2164" i="4"/>
  <c r="BM2164" i="4"/>
  <c r="BN2164" i="4" s="1"/>
  <c r="BF2164" i="4"/>
  <c r="BB2164" i="4"/>
  <c r="AZ2164" i="4"/>
  <c r="AY2164" i="4"/>
  <c r="BD2164" i="4" s="1"/>
  <c r="BX2163" i="4"/>
  <c r="BW2163" i="4"/>
  <c r="BV2163" i="4"/>
  <c r="BU2163" i="4"/>
  <c r="BT2163" i="4"/>
  <c r="BR2163" i="4"/>
  <c r="BQ2163" i="4"/>
  <c r="BW2164" i="4" s="1"/>
  <c r="BB2163" i="4"/>
  <c r="AZ2163" i="4"/>
  <c r="AY2163" i="4"/>
  <c r="BT2162" i="4"/>
  <c r="BV2162" i="4" s="1"/>
  <c r="BR2162" i="4"/>
  <c r="BQ2162" i="4"/>
  <c r="BM2162" i="4"/>
  <c r="BN2162" i="4" s="1"/>
  <c r="BC2162" i="4"/>
  <c r="BB2162" i="4"/>
  <c r="BD2162" i="4" s="1"/>
  <c r="AZ2162" i="4"/>
  <c r="AY2162" i="4"/>
  <c r="BE2162" i="4" s="1"/>
  <c r="BT2161" i="4"/>
  <c r="BR2161" i="4"/>
  <c r="BM2161" i="4" s="1"/>
  <c r="BN2161" i="4" s="1"/>
  <c r="BQ2161" i="4"/>
  <c r="BX2161" i="4" s="1"/>
  <c r="BB2161" i="4"/>
  <c r="AZ2161" i="4"/>
  <c r="AY2161" i="4"/>
  <c r="AV2161" i="4"/>
  <c r="AU2161" i="4"/>
  <c r="BT2160" i="4"/>
  <c r="BR2160" i="4"/>
  <c r="BQ2160" i="4"/>
  <c r="BX2160" i="4" s="1"/>
  <c r="BM2160" i="4"/>
  <c r="BN2160" i="4" s="1"/>
  <c r="BF2160" i="4"/>
  <c r="BE2160" i="4"/>
  <c r="BB2160" i="4"/>
  <c r="BD2160" i="4" s="1"/>
  <c r="AZ2160" i="4"/>
  <c r="AY2160" i="4"/>
  <c r="AU2160" i="4"/>
  <c r="AV2160" i="4" s="1"/>
  <c r="BX2159" i="4"/>
  <c r="BW2159" i="4"/>
  <c r="BV2159" i="4"/>
  <c r="BU2159" i="4"/>
  <c r="BT2159" i="4"/>
  <c r="BR2159" i="4"/>
  <c r="BQ2159" i="4"/>
  <c r="BF2159" i="4"/>
  <c r="BE2159" i="4"/>
  <c r="BD2159" i="4"/>
  <c r="BC2159" i="4"/>
  <c r="BB2159" i="4"/>
  <c r="AZ2159" i="4"/>
  <c r="AY2159" i="4"/>
  <c r="BT2158" i="4"/>
  <c r="BR2158" i="4"/>
  <c r="BQ2158" i="4"/>
  <c r="BX2158" i="4" s="1"/>
  <c r="BB2158" i="4"/>
  <c r="BD2158" i="4" s="1"/>
  <c r="AZ2158" i="4"/>
  <c r="AY2158" i="4"/>
  <c r="BF2158" i="4" s="1"/>
  <c r="AU2158" i="4"/>
  <c r="AV2158" i="4" s="1"/>
  <c r="BV2157" i="4"/>
  <c r="BT2157" i="4"/>
  <c r="BR2157" i="4"/>
  <c r="BQ2157" i="4"/>
  <c r="BF2157" i="4"/>
  <c r="BB2157" i="4"/>
  <c r="BD2157" i="4" s="1"/>
  <c r="AZ2157" i="4"/>
  <c r="AU2157" i="4" s="1"/>
  <c r="AV2157" i="4" s="1"/>
  <c r="AY2157" i="4"/>
  <c r="BE2157" i="4" s="1"/>
  <c r="BT2156" i="4"/>
  <c r="BR2156" i="4"/>
  <c r="BM2156" i="4" s="1"/>
  <c r="BQ2156" i="4"/>
  <c r="BN2156" i="4"/>
  <c r="BB2156" i="4"/>
  <c r="BC2156" i="4" s="1"/>
  <c r="AZ2156" i="4"/>
  <c r="AY2156" i="4"/>
  <c r="BF2156" i="4" s="1"/>
  <c r="AU2156" i="4"/>
  <c r="AV2156" i="4" s="1"/>
  <c r="BX2155" i="4"/>
  <c r="BW2155" i="4"/>
  <c r="BT2155" i="4"/>
  <c r="BR2155" i="4"/>
  <c r="BQ2155" i="4"/>
  <c r="BV2155" i="4" s="1"/>
  <c r="BM2155" i="4"/>
  <c r="BN2155" i="4" s="1"/>
  <c r="BF2155" i="4"/>
  <c r="BE2155" i="4"/>
  <c r="BD2155" i="4"/>
  <c r="BC2155" i="4"/>
  <c r="BB2155" i="4"/>
  <c r="AZ2155" i="4"/>
  <c r="AY2155" i="4"/>
  <c r="BW2154" i="4"/>
  <c r="BV2154" i="4"/>
  <c r="BU2154" i="4"/>
  <c r="BT2154" i="4"/>
  <c r="BR2154" i="4"/>
  <c r="BQ2154" i="4"/>
  <c r="BF2154" i="4"/>
  <c r="BB2154" i="4"/>
  <c r="BD2154" i="4" s="1"/>
  <c r="AZ2154" i="4"/>
  <c r="AU2154" i="4" s="1"/>
  <c r="AV2154" i="4" s="1"/>
  <c r="AY2154" i="4"/>
  <c r="BT2153" i="4"/>
  <c r="BR2153" i="4"/>
  <c r="BM2153" i="4" s="1"/>
  <c r="BQ2153" i="4"/>
  <c r="BN2153" i="4"/>
  <c r="BB2153" i="4"/>
  <c r="AZ2153" i="4"/>
  <c r="AY2153" i="4"/>
  <c r="BF2153" i="4" s="1"/>
  <c r="BV2152" i="4"/>
  <c r="BU2152" i="4"/>
  <c r="BT2152" i="4"/>
  <c r="BR2152" i="4"/>
  <c r="BQ2152" i="4"/>
  <c r="BB2152" i="4"/>
  <c r="AZ2152" i="4"/>
  <c r="AY2152" i="4"/>
  <c r="BT2151" i="4"/>
  <c r="BR2151" i="4"/>
  <c r="BQ2151" i="4"/>
  <c r="BX2151" i="4" s="1"/>
  <c r="BM2151" i="4"/>
  <c r="BN2151" i="4" s="1"/>
  <c r="BF2151" i="4"/>
  <c r="BE2151" i="4"/>
  <c r="BB2151" i="4"/>
  <c r="AZ2151" i="4"/>
  <c r="AY2151" i="4"/>
  <c r="BD2151" i="4" s="1"/>
  <c r="BX2150" i="4"/>
  <c r="BW2150" i="4"/>
  <c r="BV2150" i="4"/>
  <c r="BU2150" i="4"/>
  <c r="BT2150" i="4"/>
  <c r="BR2150" i="4"/>
  <c r="BQ2150" i="4"/>
  <c r="BE2150" i="4"/>
  <c r="BD2150" i="4"/>
  <c r="BC2150" i="4"/>
  <c r="BB2150" i="4"/>
  <c r="AZ2150" i="4"/>
  <c r="AY2150" i="4"/>
  <c r="BX2149" i="4"/>
  <c r="BU2149" i="4"/>
  <c r="BT2149" i="4"/>
  <c r="BV2149" i="4" s="1"/>
  <c r="BR2149" i="4"/>
  <c r="BM2149" i="4" s="1"/>
  <c r="BN2149" i="4" s="1"/>
  <c r="BQ2149" i="4"/>
  <c r="BB2149" i="4"/>
  <c r="BD2149" i="4" s="1"/>
  <c r="AZ2149" i="4"/>
  <c r="AY2149" i="4"/>
  <c r="BX2148" i="4"/>
  <c r="BT2148" i="4"/>
  <c r="BV2148" i="4" s="1"/>
  <c r="BR2148" i="4"/>
  <c r="BQ2148" i="4"/>
  <c r="BW2148" i="4" s="1"/>
  <c r="BE2148" i="4"/>
  <c r="BD2148" i="4"/>
  <c r="BC2148" i="4"/>
  <c r="BB2148" i="4"/>
  <c r="AZ2148" i="4"/>
  <c r="AY2148" i="4"/>
  <c r="BF2148" i="4" s="1"/>
  <c r="BT2147" i="4"/>
  <c r="BR2147" i="4"/>
  <c r="BQ2147" i="4"/>
  <c r="BB2147" i="4"/>
  <c r="AZ2147" i="4"/>
  <c r="AY2147" i="4"/>
  <c r="BE2147" i="4" s="1"/>
  <c r="AU2147" i="4"/>
  <c r="BX2146" i="4"/>
  <c r="BT2146" i="4"/>
  <c r="BR2146" i="4"/>
  <c r="BQ2146" i="4"/>
  <c r="BW2146" i="4" s="1"/>
  <c r="BF2146" i="4"/>
  <c r="BE2146" i="4"/>
  <c r="BD2146" i="4"/>
  <c r="BB2146" i="4"/>
  <c r="BC2146" i="4" s="1"/>
  <c r="AZ2146" i="4"/>
  <c r="AU2145" i="4" s="1"/>
  <c r="AV2145" i="4" s="1"/>
  <c r="AY2146" i="4"/>
  <c r="AU2146" i="4"/>
  <c r="AV2146" i="4" s="1"/>
  <c r="BX2145" i="4"/>
  <c r="BW2145" i="4"/>
  <c r="BV2145" i="4"/>
  <c r="BU2145" i="4"/>
  <c r="BT2145" i="4"/>
  <c r="BR2145" i="4"/>
  <c r="BQ2145" i="4"/>
  <c r="BF2145" i="4"/>
  <c r="BB2145" i="4"/>
  <c r="AZ2145" i="4"/>
  <c r="AY2145" i="4"/>
  <c r="BX2144" i="4"/>
  <c r="BT2144" i="4"/>
  <c r="BV2144" i="4" s="1"/>
  <c r="BR2144" i="4"/>
  <c r="BQ2144" i="4"/>
  <c r="BB2144" i="4"/>
  <c r="BD2144" i="4" s="1"/>
  <c r="AZ2144" i="4"/>
  <c r="AY2144" i="4"/>
  <c r="BF2144" i="4" s="1"/>
  <c r="BX2143" i="4"/>
  <c r="BW2143" i="4"/>
  <c r="BV2143" i="4"/>
  <c r="BT2143" i="4"/>
  <c r="BR2143" i="4"/>
  <c r="BQ2143" i="4"/>
  <c r="BU2143" i="4" s="1"/>
  <c r="BC2143" i="4"/>
  <c r="BB2143" i="4"/>
  <c r="BD2143" i="4" s="1"/>
  <c r="AZ2143" i="4"/>
  <c r="AU2143" i="4" s="1"/>
  <c r="AV2143" i="4" s="1"/>
  <c r="AY2143" i="4"/>
  <c r="BF2143" i="4" s="1"/>
  <c r="BT2142" i="4"/>
  <c r="BU2142" i="4" s="1"/>
  <c r="BR2142" i="4"/>
  <c r="BM2141" i="4" s="1"/>
  <c r="BN2141" i="4" s="1"/>
  <c r="BQ2142" i="4"/>
  <c r="BN2142" i="4"/>
  <c r="BM2142" i="4"/>
  <c r="BB2142" i="4"/>
  <c r="AZ2142" i="4"/>
  <c r="AY2142" i="4"/>
  <c r="BE2142" i="4" s="1"/>
  <c r="BX2141" i="4"/>
  <c r="BW2141" i="4"/>
  <c r="BT2141" i="4"/>
  <c r="BR2141" i="4"/>
  <c r="BQ2141" i="4"/>
  <c r="BB2141" i="4"/>
  <c r="BC2141" i="4" s="1"/>
  <c r="AZ2141" i="4"/>
  <c r="AY2141" i="4"/>
  <c r="BF2141" i="4" s="1"/>
  <c r="BT2140" i="4"/>
  <c r="BR2140" i="4"/>
  <c r="BQ2140" i="4"/>
  <c r="BE2140" i="4"/>
  <c r="BD2140" i="4"/>
  <c r="BB2140" i="4"/>
  <c r="BC2140" i="4" s="1"/>
  <c r="AZ2140" i="4"/>
  <c r="AY2140" i="4"/>
  <c r="BX2139" i="4"/>
  <c r="BW2139" i="4"/>
  <c r="BU2139" i="4"/>
  <c r="BT2139" i="4"/>
  <c r="BV2139" i="4" s="1"/>
  <c r="BR2139" i="4"/>
  <c r="BM2140" i="4" s="1"/>
  <c r="BN2140" i="4" s="1"/>
  <c r="BQ2139" i="4"/>
  <c r="BM2139" i="4"/>
  <c r="BF2139" i="4"/>
  <c r="BB2139" i="4"/>
  <c r="AZ2139" i="4"/>
  <c r="AY2139" i="4"/>
  <c r="BD2139" i="4" s="1"/>
  <c r="BX2138" i="4"/>
  <c r="BW2138" i="4"/>
  <c r="BV2138" i="4"/>
  <c r="BU2138" i="4"/>
  <c r="BT2138" i="4"/>
  <c r="BR2138" i="4"/>
  <c r="BQ2138" i="4"/>
  <c r="BB2138" i="4"/>
  <c r="AZ2138" i="4"/>
  <c r="AY2138" i="4"/>
  <c r="BT2137" i="4"/>
  <c r="BV2137" i="4" s="1"/>
  <c r="BR2137" i="4"/>
  <c r="BQ2137" i="4"/>
  <c r="BM2137" i="4"/>
  <c r="BN2137" i="4" s="1"/>
  <c r="BF2137" i="4"/>
  <c r="BC2137" i="4"/>
  <c r="BB2137" i="4"/>
  <c r="BD2137" i="4" s="1"/>
  <c r="AZ2137" i="4"/>
  <c r="AY2137" i="4"/>
  <c r="BT2136" i="4"/>
  <c r="BR2136" i="4"/>
  <c r="BM2136" i="4" s="1"/>
  <c r="BN2136" i="4" s="1"/>
  <c r="BQ2136" i="4"/>
  <c r="BX2136" i="4" s="1"/>
  <c r="BB2136" i="4"/>
  <c r="AZ2136" i="4"/>
  <c r="AY2136" i="4"/>
  <c r="AV2136" i="4"/>
  <c r="AU2136" i="4"/>
  <c r="BT2135" i="4"/>
  <c r="BR2135" i="4"/>
  <c r="BQ2135" i="4"/>
  <c r="BX2135" i="4" s="1"/>
  <c r="BF2135" i="4"/>
  <c r="BE2135" i="4"/>
  <c r="BB2135" i="4"/>
  <c r="BD2135" i="4" s="1"/>
  <c r="AZ2135" i="4"/>
  <c r="AY2135" i="4"/>
  <c r="AU2135" i="4"/>
  <c r="AV2135" i="4" s="1"/>
  <c r="BX2134" i="4"/>
  <c r="BW2134" i="4"/>
  <c r="BV2134" i="4"/>
  <c r="BU2134" i="4"/>
  <c r="BT2134" i="4"/>
  <c r="BR2134" i="4"/>
  <c r="BM2134" i="4" s="1"/>
  <c r="BN2134" i="4" s="1"/>
  <c r="BQ2134" i="4"/>
  <c r="BE2134" i="4"/>
  <c r="BD2134" i="4"/>
  <c r="BC2134" i="4"/>
  <c r="BB2134" i="4"/>
  <c r="AZ2134" i="4"/>
  <c r="AY2134" i="4"/>
  <c r="BT2133" i="4"/>
  <c r="BR2133" i="4"/>
  <c r="BQ2133" i="4"/>
  <c r="BX2133" i="4" s="1"/>
  <c r="BB2133" i="4"/>
  <c r="BD2133" i="4" s="1"/>
  <c r="AZ2133" i="4"/>
  <c r="AY2133" i="4"/>
  <c r="BF2133" i="4" s="1"/>
  <c r="AU2133" i="4"/>
  <c r="AV2133" i="4" s="1"/>
  <c r="BV2132" i="4"/>
  <c r="BT2132" i="4"/>
  <c r="BR2132" i="4"/>
  <c r="BQ2132" i="4"/>
  <c r="BF2132" i="4"/>
  <c r="BC2132" i="4"/>
  <c r="BB2132" i="4"/>
  <c r="BD2132" i="4" s="1"/>
  <c r="AZ2132" i="4"/>
  <c r="AU2132" i="4" s="1"/>
  <c r="AV2132" i="4" s="1"/>
  <c r="AY2132" i="4"/>
  <c r="BT2131" i="4"/>
  <c r="BR2131" i="4"/>
  <c r="BM2131" i="4" s="1"/>
  <c r="BQ2131" i="4"/>
  <c r="BN2131" i="4"/>
  <c r="BB2131" i="4"/>
  <c r="BC2131" i="4" s="1"/>
  <c r="AZ2131" i="4"/>
  <c r="AY2131" i="4"/>
  <c r="BF2131" i="4" s="1"/>
  <c r="AU2131" i="4"/>
  <c r="AV2131" i="4" s="1"/>
  <c r="BX2130" i="4"/>
  <c r="BW2130" i="4"/>
  <c r="BT2130" i="4"/>
  <c r="BR2130" i="4"/>
  <c r="BQ2130" i="4"/>
  <c r="BV2130" i="4" s="1"/>
  <c r="BM2130" i="4"/>
  <c r="BN2130" i="4" s="1"/>
  <c r="BF2130" i="4"/>
  <c r="BE2130" i="4"/>
  <c r="BD2130" i="4"/>
  <c r="BC2130" i="4"/>
  <c r="BB2130" i="4"/>
  <c r="AZ2130" i="4"/>
  <c r="AY2130" i="4"/>
  <c r="BW2129" i="4"/>
  <c r="BV2129" i="4"/>
  <c r="BU2129" i="4"/>
  <c r="BT2129" i="4"/>
  <c r="BR2129" i="4"/>
  <c r="BQ2129" i="4"/>
  <c r="BE2129" i="4"/>
  <c r="BB2129" i="4"/>
  <c r="BD2129" i="4" s="1"/>
  <c r="AZ2129" i="4"/>
  <c r="AU2129" i="4" s="1"/>
  <c r="AV2129" i="4" s="1"/>
  <c r="AY2129" i="4"/>
  <c r="BT2128" i="4"/>
  <c r="BR2128" i="4"/>
  <c r="BM2128" i="4" s="1"/>
  <c r="BQ2128" i="4"/>
  <c r="BN2128" i="4"/>
  <c r="BE2128" i="4"/>
  <c r="BB2128" i="4"/>
  <c r="AZ2128" i="4"/>
  <c r="AY2128" i="4"/>
  <c r="BV2127" i="4"/>
  <c r="BU2127" i="4"/>
  <c r="BT2127" i="4"/>
  <c r="BR2127" i="4"/>
  <c r="BQ2127" i="4"/>
  <c r="BB2127" i="4"/>
  <c r="AZ2127" i="4"/>
  <c r="AU2128" i="4" s="1"/>
  <c r="AV2128" i="4" s="1"/>
  <c r="AY2127" i="4"/>
  <c r="BT2126" i="4"/>
  <c r="BR2126" i="4"/>
  <c r="BQ2126" i="4"/>
  <c r="BX2126" i="4" s="1"/>
  <c r="BM2126" i="4"/>
  <c r="BN2126" i="4" s="1"/>
  <c r="BF2126" i="4"/>
  <c r="BE2126" i="4"/>
  <c r="BB2126" i="4"/>
  <c r="AZ2126" i="4"/>
  <c r="AY2126" i="4"/>
  <c r="BD2126" i="4" s="1"/>
  <c r="BX2125" i="4"/>
  <c r="BW2125" i="4"/>
  <c r="BV2125" i="4"/>
  <c r="BU2125" i="4"/>
  <c r="BT2125" i="4"/>
  <c r="BR2125" i="4"/>
  <c r="BQ2125" i="4"/>
  <c r="BE2125" i="4"/>
  <c r="BC2125" i="4"/>
  <c r="BB2125" i="4"/>
  <c r="BD2125" i="4" s="1"/>
  <c r="AZ2125" i="4"/>
  <c r="AY2125" i="4"/>
  <c r="BX2124" i="4"/>
  <c r="BT2124" i="4"/>
  <c r="BR2124" i="4"/>
  <c r="BQ2124" i="4"/>
  <c r="BB2124" i="4"/>
  <c r="AZ2124" i="4"/>
  <c r="AY2124" i="4"/>
  <c r="BT2123" i="4"/>
  <c r="BV2123" i="4" s="1"/>
  <c r="BR2123" i="4"/>
  <c r="BQ2123" i="4"/>
  <c r="BW2123" i="4" s="1"/>
  <c r="BE2123" i="4"/>
  <c r="BD2123" i="4"/>
  <c r="BC2123" i="4"/>
  <c r="BB2123" i="4"/>
  <c r="AZ2123" i="4"/>
  <c r="AY2123" i="4"/>
  <c r="BT2122" i="4"/>
  <c r="BR2122" i="4"/>
  <c r="BQ2122" i="4"/>
  <c r="BB2122" i="4"/>
  <c r="AZ2122" i="4"/>
  <c r="AY2122" i="4"/>
  <c r="AU2122" i="4"/>
  <c r="AV2122" i="4" s="1"/>
  <c r="BX2121" i="4"/>
  <c r="BT2121" i="4"/>
  <c r="BR2121" i="4"/>
  <c r="BQ2121" i="4"/>
  <c r="BW2121" i="4" s="1"/>
  <c r="BF2121" i="4"/>
  <c r="BE2121" i="4"/>
  <c r="BD2121" i="4"/>
  <c r="BB2121" i="4"/>
  <c r="BC2121" i="4" s="1"/>
  <c r="AZ2121" i="4"/>
  <c r="AU2120" i="4" s="1"/>
  <c r="AV2120" i="4" s="1"/>
  <c r="AY2121" i="4"/>
  <c r="AU2121" i="4"/>
  <c r="AV2121" i="4" s="1"/>
  <c r="BX2120" i="4"/>
  <c r="BW2120" i="4"/>
  <c r="BV2120" i="4"/>
  <c r="BU2120" i="4"/>
  <c r="BT2120" i="4"/>
  <c r="BR2120" i="4"/>
  <c r="BQ2120" i="4"/>
  <c r="BE2120" i="4"/>
  <c r="BB2120" i="4"/>
  <c r="BD2120" i="4" s="1"/>
  <c r="AZ2120" i="4"/>
  <c r="AY2120" i="4"/>
  <c r="BW2119" i="4"/>
  <c r="BT2119" i="4"/>
  <c r="BR2119" i="4"/>
  <c r="BM2120" i="4" s="1"/>
  <c r="BN2120" i="4" s="1"/>
  <c r="BQ2119" i="4"/>
  <c r="BB2119" i="4"/>
  <c r="AZ2119" i="4"/>
  <c r="AY2119" i="4"/>
  <c r="BW2118" i="4"/>
  <c r="BV2118" i="4"/>
  <c r="BT2118" i="4"/>
  <c r="BR2118" i="4"/>
  <c r="BQ2118" i="4"/>
  <c r="BU2118" i="4" s="1"/>
  <c r="BB2118" i="4"/>
  <c r="BD2118" i="4" s="1"/>
  <c r="AZ2118" i="4"/>
  <c r="AU2118" i="4" s="1"/>
  <c r="AV2118" i="4" s="1"/>
  <c r="AY2118" i="4"/>
  <c r="BF2118" i="4" s="1"/>
  <c r="BT2117" i="4"/>
  <c r="BR2117" i="4"/>
  <c r="BQ2117" i="4"/>
  <c r="BB2117" i="4"/>
  <c r="AZ2117" i="4"/>
  <c r="AY2117" i="4"/>
  <c r="BE2117" i="4" s="1"/>
  <c r="AU2117" i="4"/>
  <c r="AV2117" i="4" s="1"/>
  <c r="BX2116" i="4"/>
  <c r="BW2116" i="4"/>
  <c r="BU2116" i="4"/>
  <c r="BT2116" i="4"/>
  <c r="BV2116" i="4" s="1"/>
  <c r="BR2116" i="4"/>
  <c r="BQ2116" i="4"/>
  <c r="BF2116" i="4"/>
  <c r="BB2116" i="4"/>
  <c r="BC2116" i="4" s="1"/>
  <c r="AZ2116" i="4"/>
  <c r="AY2116" i="4"/>
  <c r="BU2115" i="4"/>
  <c r="BT2115" i="4"/>
  <c r="BR2115" i="4"/>
  <c r="BQ2115" i="4"/>
  <c r="BB2115" i="4"/>
  <c r="AZ2115" i="4"/>
  <c r="AY2115" i="4"/>
  <c r="BX2114" i="4"/>
  <c r="BV2114" i="4"/>
  <c r="BT2114" i="4"/>
  <c r="BU2114" i="4" s="1"/>
  <c r="BR2114" i="4"/>
  <c r="BM2114" i="4" s="1"/>
  <c r="BN2114" i="4" s="1"/>
  <c r="BQ2114" i="4"/>
  <c r="BB2114" i="4"/>
  <c r="AZ2114" i="4"/>
  <c r="AY2114" i="4"/>
  <c r="AU2114" i="4"/>
  <c r="AV2114" i="4" s="1"/>
  <c r="BX2113" i="4"/>
  <c r="BW2113" i="4"/>
  <c r="BT2113" i="4"/>
  <c r="BU2113" i="4" s="1"/>
  <c r="BR2113" i="4"/>
  <c r="BQ2113" i="4"/>
  <c r="BV2113" i="4" s="1"/>
  <c r="BE2113" i="4"/>
  <c r="BD2113" i="4"/>
  <c r="BC2113" i="4"/>
  <c r="BB2113" i="4"/>
  <c r="AZ2113" i="4"/>
  <c r="AY2113" i="4"/>
  <c r="BV2112" i="4"/>
  <c r="BU2112" i="4"/>
  <c r="BT2112" i="4"/>
  <c r="BR2112" i="4"/>
  <c r="BM2112" i="4" s="1"/>
  <c r="BN2112" i="4" s="1"/>
  <c r="BQ2112" i="4"/>
  <c r="BX2112" i="4" s="1"/>
  <c r="BB2112" i="4"/>
  <c r="AZ2112" i="4"/>
  <c r="AU2111" i="4" s="1"/>
  <c r="AV2111" i="4" s="1"/>
  <c r="AY2112" i="4"/>
  <c r="BT2111" i="4"/>
  <c r="BR2111" i="4"/>
  <c r="BQ2111" i="4"/>
  <c r="BM2111" i="4"/>
  <c r="BN2111" i="4" s="1"/>
  <c r="BF2111" i="4"/>
  <c r="BB2111" i="4"/>
  <c r="AZ2111" i="4"/>
  <c r="AU2110" i="4" s="1"/>
  <c r="AV2110" i="4" s="1"/>
  <c r="AY2111" i="4"/>
  <c r="BE2111" i="4" s="1"/>
  <c r="BX2110" i="4"/>
  <c r="BW2110" i="4"/>
  <c r="BV2110" i="4"/>
  <c r="BT2110" i="4"/>
  <c r="BR2110" i="4"/>
  <c r="BQ2110" i="4"/>
  <c r="BU2110" i="4" s="1"/>
  <c r="BM2110" i="4"/>
  <c r="BN2110" i="4" s="1"/>
  <c r="BF2110" i="4"/>
  <c r="BE2110" i="4"/>
  <c r="BD2110" i="4"/>
  <c r="BC2110" i="4"/>
  <c r="BB2110" i="4"/>
  <c r="AZ2110" i="4"/>
  <c r="AY2110" i="4"/>
  <c r="BW2109" i="4"/>
  <c r="BT2109" i="4"/>
  <c r="BV2109" i="4" s="1"/>
  <c r="BR2109" i="4"/>
  <c r="BQ2109" i="4"/>
  <c r="BF2109" i="4"/>
  <c r="BD2109" i="4"/>
  <c r="BC2109" i="4"/>
  <c r="BB2109" i="4"/>
  <c r="AZ2109" i="4"/>
  <c r="AY2109" i="4"/>
  <c r="BT2108" i="4"/>
  <c r="BV2108" i="4" s="1"/>
  <c r="BR2108" i="4"/>
  <c r="BQ2108" i="4"/>
  <c r="BB2108" i="4"/>
  <c r="AZ2108" i="4"/>
  <c r="AY2108" i="4"/>
  <c r="BT2107" i="4"/>
  <c r="BR2107" i="4"/>
  <c r="BQ2107" i="4"/>
  <c r="BN2107" i="4"/>
  <c r="BM2107" i="4"/>
  <c r="BB2107" i="4"/>
  <c r="AZ2107" i="4"/>
  <c r="AY2107" i="4"/>
  <c r="BX2106" i="4"/>
  <c r="BT2106" i="4"/>
  <c r="BV2106" i="4" s="1"/>
  <c r="BR2106" i="4"/>
  <c r="BQ2106" i="4"/>
  <c r="BW2106" i="4" s="1"/>
  <c r="BM2106" i="4"/>
  <c r="BN2106" i="4" s="1"/>
  <c r="BF2106" i="4"/>
  <c r="BE2106" i="4"/>
  <c r="BB2106" i="4"/>
  <c r="BC2106" i="4" s="1"/>
  <c r="AZ2106" i="4"/>
  <c r="AY2106" i="4"/>
  <c r="BD2106" i="4" s="1"/>
  <c r="AU2106" i="4"/>
  <c r="AV2106" i="4" s="1"/>
  <c r="BX2105" i="4"/>
  <c r="BW2105" i="4"/>
  <c r="BV2105" i="4"/>
  <c r="BT2105" i="4"/>
  <c r="BR2105" i="4"/>
  <c r="BQ2105" i="4"/>
  <c r="BU2105" i="4" s="1"/>
  <c r="BM2105" i="4"/>
  <c r="BN2105" i="4" s="1"/>
  <c r="BF2105" i="4"/>
  <c r="BE2105" i="4"/>
  <c r="BD2105" i="4"/>
  <c r="BC2105" i="4"/>
  <c r="BB2105" i="4"/>
  <c r="AZ2105" i="4"/>
  <c r="AY2105" i="4"/>
  <c r="BX2104" i="4"/>
  <c r="BW2104" i="4"/>
  <c r="BT2104" i="4"/>
  <c r="BV2104" i="4" s="1"/>
  <c r="BR2104" i="4"/>
  <c r="BQ2104" i="4"/>
  <c r="BF2104" i="4"/>
  <c r="BB2104" i="4"/>
  <c r="AZ2104" i="4"/>
  <c r="AU2104" i="4" s="1"/>
  <c r="AV2104" i="4" s="1"/>
  <c r="AY2104" i="4"/>
  <c r="BT2103" i="4"/>
  <c r="BV2103" i="4" s="1"/>
  <c r="BR2103" i="4"/>
  <c r="BQ2103" i="4"/>
  <c r="BB2103" i="4"/>
  <c r="AZ2103" i="4"/>
  <c r="AY2103" i="4"/>
  <c r="BT2102" i="4"/>
  <c r="BU2102" i="4" s="1"/>
  <c r="BR2102" i="4"/>
  <c r="BQ2102" i="4"/>
  <c r="BN2102" i="4"/>
  <c r="BM2102" i="4"/>
  <c r="BB2102" i="4"/>
  <c r="AZ2102" i="4"/>
  <c r="AY2102" i="4"/>
  <c r="AU2102" i="4"/>
  <c r="AV2102" i="4" s="1"/>
  <c r="BX2101" i="4"/>
  <c r="BT2101" i="4"/>
  <c r="BV2101" i="4" s="1"/>
  <c r="BR2101" i="4"/>
  <c r="BQ2101" i="4"/>
  <c r="BW2101" i="4" s="1"/>
  <c r="BM2101" i="4"/>
  <c r="BN2101" i="4" s="1"/>
  <c r="BF2101" i="4"/>
  <c r="BE2101" i="4"/>
  <c r="BB2101" i="4"/>
  <c r="BC2101" i="4" s="1"/>
  <c r="AZ2101" i="4"/>
  <c r="AU2100" i="4" s="1"/>
  <c r="AV2100" i="4" s="1"/>
  <c r="AY2101" i="4"/>
  <c r="BD2101" i="4" s="1"/>
  <c r="AU2101" i="4"/>
  <c r="AV2101" i="4" s="1"/>
  <c r="BX2100" i="4"/>
  <c r="BW2100" i="4"/>
  <c r="BV2100" i="4"/>
  <c r="BT2100" i="4"/>
  <c r="BR2100" i="4"/>
  <c r="BQ2100" i="4"/>
  <c r="BU2100" i="4" s="1"/>
  <c r="BM2100" i="4"/>
  <c r="BN2100" i="4" s="1"/>
  <c r="BF2100" i="4"/>
  <c r="BE2100" i="4"/>
  <c r="BD2100" i="4"/>
  <c r="BC2100" i="4"/>
  <c r="BB2100" i="4"/>
  <c r="AZ2100" i="4"/>
  <c r="AY2100" i="4"/>
  <c r="BX2099" i="4"/>
  <c r="BW2099" i="4"/>
  <c r="BT2099" i="4"/>
  <c r="BV2099" i="4" s="1"/>
  <c r="BR2099" i="4"/>
  <c r="BQ2099" i="4"/>
  <c r="BE2099" i="4"/>
  <c r="BB2099" i="4"/>
  <c r="BD2099" i="4" s="1"/>
  <c r="AZ2099" i="4"/>
  <c r="AU2099" i="4" s="1"/>
  <c r="AV2099" i="4" s="1"/>
  <c r="AY2099" i="4"/>
  <c r="BT2098" i="4"/>
  <c r="BV2098" i="4" s="1"/>
  <c r="BR2098" i="4"/>
  <c r="BQ2098" i="4"/>
  <c r="BB2098" i="4"/>
  <c r="AZ2098" i="4"/>
  <c r="AY2098" i="4"/>
  <c r="BT2097" i="4"/>
  <c r="BR2097" i="4"/>
  <c r="BM2097" i="4" s="1"/>
  <c r="BN2097" i="4" s="1"/>
  <c r="BQ2097" i="4"/>
  <c r="BB2097" i="4"/>
  <c r="AZ2097" i="4"/>
  <c r="AY2097" i="4"/>
  <c r="AU2097" i="4"/>
  <c r="AV2097" i="4" s="1"/>
  <c r="BX2096" i="4"/>
  <c r="BT2096" i="4"/>
  <c r="BV2096" i="4" s="1"/>
  <c r="BR2096" i="4"/>
  <c r="BQ2096" i="4"/>
  <c r="BW2096" i="4" s="1"/>
  <c r="BF2096" i="4"/>
  <c r="BE2096" i="4"/>
  <c r="BB2096" i="4"/>
  <c r="BC2096" i="4" s="1"/>
  <c r="AZ2096" i="4"/>
  <c r="AU2095" i="4" s="1"/>
  <c r="AY2096" i="4"/>
  <c r="BD2096" i="4" s="1"/>
  <c r="AU2096" i="4"/>
  <c r="AV2096" i="4" s="1"/>
  <c r="BX2095" i="4"/>
  <c r="BW2095" i="4"/>
  <c r="BT2095" i="4"/>
  <c r="BR2095" i="4"/>
  <c r="BQ2095" i="4"/>
  <c r="BU2095" i="4" s="1"/>
  <c r="BM2095" i="4"/>
  <c r="BN2095" i="4" s="1"/>
  <c r="BF2095" i="4"/>
  <c r="BE2095" i="4"/>
  <c r="BD2095" i="4"/>
  <c r="BC2095" i="4"/>
  <c r="BB2095" i="4"/>
  <c r="AZ2095" i="4"/>
  <c r="AY2095" i="4"/>
  <c r="BX2094" i="4"/>
  <c r="BW2094" i="4"/>
  <c r="BV2094" i="4"/>
  <c r="BT2094" i="4"/>
  <c r="BU2094" i="4" s="1"/>
  <c r="BR2094" i="4"/>
  <c r="BQ2094" i="4"/>
  <c r="BF2094" i="4"/>
  <c r="BD2094" i="4"/>
  <c r="BB2094" i="4"/>
  <c r="BC2094" i="4" s="1"/>
  <c r="AZ2094" i="4"/>
  <c r="AU2094" i="4" s="1"/>
  <c r="AV2094" i="4" s="1"/>
  <c r="AY2094" i="4"/>
  <c r="BX2093" i="4"/>
  <c r="BT2093" i="4"/>
  <c r="BV2093" i="4" s="1"/>
  <c r="BR2093" i="4"/>
  <c r="BQ2093" i="4"/>
  <c r="BB2093" i="4"/>
  <c r="AZ2093" i="4"/>
  <c r="AY2093" i="4"/>
  <c r="BV2092" i="4"/>
  <c r="BT2092" i="4"/>
  <c r="BU2092" i="4" s="1"/>
  <c r="BR2092" i="4"/>
  <c r="BQ2092" i="4"/>
  <c r="BB2092" i="4"/>
  <c r="AZ2092" i="4"/>
  <c r="AY2092" i="4"/>
  <c r="AU2092" i="4"/>
  <c r="AV2092" i="4" s="1"/>
  <c r="BX2091" i="4"/>
  <c r="BT2091" i="4"/>
  <c r="BR2091" i="4"/>
  <c r="BQ2091" i="4"/>
  <c r="BW2091" i="4" s="1"/>
  <c r="BF2091" i="4"/>
  <c r="BE2091" i="4"/>
  <c r="BB2091" i="4"/>
  <c r="BC2091" i="4" s="1"/>
  <c r="AZ2091" i="4"/>
  <c r="AY2091" i="4"/>
  <c r="BD2091" i="4" s="1"/>
  <c r="BT2090" i="4"/>
  <c r="BR2090" i="4"/>
  <c r="BQ2090" i="4"/>
  <c r="BU2090" i="4" s="1"/>
  <c r="BM2090" i="4"/>
  <c r="BN2090" i="4" s="1"/>
  <c r="BF2090" i="4"/>
  <c r="BE2090" i="4"/>
  <c r="BD2090" i="4"/>
  <c r="BC2090" i="4"/>
  <c r="BB2090" i="4"/>
  <c r="AZ2090" i="4"/>
  <c r="AY2090" i="4"/>
  <c r="BX2089" i="4"/>
  <c r="BW2089" i="4"/>
  <c r="BV2089" i="4"/>
  <c r="BU2089" i="4"/>
  <c r="BT2089" i="4"/>
  <c r="BR2089" i="4"/>
  <c r="BQ2089" i="4"/>
  <c r="BE2089" i="4"/>
  <c r="BD2089" i="4"/>
  <c r="BB2089" i="4"/>
  <c r="BC2089" i="4" s="1"/>
  <c r="AZ2089" i="4"/>
  <c r="AU2089" i="4" s="1"/>
  <c r="AV2089" i="4" s="1"/>
  <c r="AY2089" i="4"/>
  <c r="BT2088" i="4"/>
  <c r="BV2088" i="4" s="1"/>
  <c r="BR2088" i="4"/>
  <c r="BQ2088" i="4"/>
  <c r="BB2088" i="4"/>
  <c r="AZ2088" i="4"/>
  <c r="AY2088" i="4"/>
  <c r="BT2087" i="4"/>
  <c r="BR2087" i="4"/>
  <c r="BQ2087" i="4"/>
  <c r="BM2087" i="4"/>
  <c r="BB2087" i="4"/>
  <c r="AZ2087" i="4"/>
  <c r="AY2087" i="4"/>
  <c r="BX2086" i="4"/>
  <c r="BT2086" i="4"/>
  <c r="BR2086" i="4"/>
  <c r="BQ2086" i="4"/>
  <c r="BM2086" i="4"/>
  <c r="BN2086" i="4" s="1"/>
  <c r="BF2086" i="4"/>
  <c r="BE2086" i="4"/>
  <c r="BB2086" i="4"/>
  <c r="BC2086" i="4" s="1"/>
  <c r="AZ2086" i="4"/>
  <c r="AY2086" i="4"/>
  <c r="BD2086" i="4" s="1"/>
  <c r="AU2086" i="4"/>
  <c r="AV2086" i="4" s="1"/>
  <c r="BT2085" i="4"/>
  <c r="BR2085" i="4"/>
  <c r="BQ2085" i="4"/>
  <c r="BM2085" i="4"/>
  <c r="BN2085" i="4" s="1"/>
  <c r="BF2085" i="4"/>
  <c r="BE2085" i="4"/>
  <c r="BD2085" i="4"/>
  <c r="BC2085" i="4"/>
  <c r="BB2085" i="4"/>
  <c r="AZ2085" i="4"/>
  <c r="AY2085" i="4"/>
  <c r="BX2084" i="4"/>
  <c r="BT2084" i="4"/>
  <c r="BV2084" i="4" s="1"/>
  <c r="BR2084" i="4"/>
  <c r="BQ2084" i="4"/>
  <c r="BF2084" i="4"/>
  <c r="BD2084" i="4"/>
  <c r="BC2084" i="4"/>
  <c r="BB2084" i="4"/>
  <c r="AZ2084" i="4"/>
  <c r="AY2084" i="4"/>
  <c r="BT2083" i="4"/>
  <c r="BV2083" i="4" s="1"/>
  <c r="BR2083" i="4"/>
  <c r="BQ2083" i="4"/>
  <c r="BW2083" i="4" s="1"/>
  <c r="BE2083" i="4"/>
  <c r="BB2083" i="4"/>
  <c r="AZ2083" i="4"/>
  <c r="AU2083" i="4" s="1"/>
  <c r="AY2083" i="4"/>
  <c r="AV2083" i="4"/>
  <c r="BT2082" i="4"/>
  <c r="BR2082" i="4"/>
  <c r="BM2081" i="4" s="1"/>
  <c r="BQ2082" i="4"/>
  <c r="BM2082" i="4"/>
  <c r="BN2082" i="4" s="1"/>
  <c r="BC2082" i="4"/>
  <c r="BB2082" i="4"/>
  <c r="AZ2082" i="4"/>
  <c r="AY2082" i="4"/>
  <c r="BT2081" i="4"/>
  <c r="BR2081" i="4"/>
  <c r="BQ2081" i="4"/>
  <c r="BN2081" i="4"/>
  <c r="BB2081" i="4"/>
  <c r="AZ2081" i="4"/>
  <c r="AY2081" i="4"/>
  <c r="BD2081" i="4" s="1"/>
  <c r="AU2081" i="4"/>
  <c r="AV2081" i="4" s="1"/>
  <c r="BX2080" i="4"/>
  <c r="BW2080" i="4"/>
  <c r="BT2080" i="4"/>
  <c r="BR2080" i="4"/>
  <c r="BQ2080" i="4"/>
  <c r="BU2080" i="4" s="1"/>
  <c r="BM2080" i="4"/>
  <c r="BN2080" i="4" s="1"/>
  <c r="BF2080" i="4"/>
  <c r="BE2080" i="4"/>
  <c r="BD2080" i="4"/>
  <c r="BC2080" i="4"/>
  <c r="BB2080" i="4"/>
  <c r="AZ2080" i="4"/>
  <c r="AY2080" i="4"/>
  <c r="BX2079" i="4"/>
  <c r="BT2079" i="4"/>
  <c r="BV2079" i="4" s="1"/>
  <c r="BR2079" i="4"/>
  <c r="BQ2079" i="4"/>
  <c r="BF2079" i="4"/>
  <c r="BE2079" i="4"/>
  <c r="BD2079" i="4"/>
  <c r="BB2079" i="4"/>
  <c r="BC2079" i="4" s="1"/>
  <c r="AZ2079" i="4"/>
  <c r="AY2079" i="4"/>
  <c r="BT2078" i="4"/>
  <c r="BV2078" i="4" s="1"/>
  <c r="BR2078" i="4"/>
  <c r="BM2078" i="4" s="1"/>
  <c r="BN2078" i="4" s="1"/>
  <c r="BQ2078" i="4"/>
  <c r="BX2078" i="4" s="1"/>
  <c r="BE2078" i="4"/>
  <c r="BD2078" i="4"/>
  <c r="BC2078" i="4"/>
  <c r="BB2078" i="4"/>
  <c r="AZ2078" i="4"/>
  <c r="AY2078" i="4"/>
  <c r="BT2077" i="4"/>
  <c r="BR2077" i="4"/>
  <c r="BM2077" i="4" s="1"/>
  <c r="BQ2077" i="4"/>
  <c r="BN2077" i="4"/>
  <c r="BB2077" i="4"/>
  <c r="AZ2077" i="4"/>
  <c r="AY2077" i="4"/>
  <c r="BX2076" i="4"/>
  <c r="BT2076" i="4"/>
  <c r="BR2076" i="4"/>
  <c r="BQ2076" i="4"/>
  <c r="BB2076" i="4"/>
  <c r="BC2076" i="4" s="1"/>
  <c r="AZ2076" i="4"/>
  <c r="AU2077" i="4" s="1"/>
  <c r="AV2077" i="4" s="1"/>
  <c r="AY2076" i="4"/>
  <c r="BD2076" i="4" s="1"/>
  <c r="AU2076" i="4"/>
  <c r="AV2076" i="4" s="1"/>
  <c r="BT2075" i="4"/>
  <c r="BR2075" i="4"/>
  <c r="BQ2075" i="4"/>
  <c r="BU2075" i="4" s="1"/>
  <c r="BF2075" i="4"/>
  <c r="BE2075" i="4"/>
  <c r="BD2075" i="4"/>
  <c r="BC2075" i="4"/>
  <c r="BB2075" i="4"/>
  <c r="AZ2075" i="4"/>
  <c r="AY2075" i="4"/>
  <c r="AV2075" i="4"/>
  <c r="AU2075" i="4"/>
  <c r="BW2074" i="4"/>
  <c r="BV2074" i="4"/>
  <c r="BU2074" i="4"/>
  <c r="BT2074" i="4"/>
  <c r="BR2074" i="4"/>
  <c r="BQ2074" i="4"/>
  <c r="BF2074" i="4"/>
  <c r="BE2074" i="4"/>
  <c r="BC2074" i="4"/>
  <c r="BB2074" i="4"/>
  <c r="BD2074" i="4" s="1"/>
  <c r="AZ2074" i="4"/>
  <c r="AY2074" i="4"/>
  <c r="BT2073" i="4"/>
  <c r="BR2073" i="4"/>
  <c r="BQ2073" i="4"/>
  <c r="BE2073" i="4"/>
  <c r="BB2073" i="4"/>
  <c r="BD2073" i="4" s="1"/>
  <c r="AZ2073" i="4"/>
  <c r="AY2073" i="4"/>
  <c r="BF2073" i="4" s="1"/>
  <c r="BT2072" i="4"/>
  <c r="BR2072" i="4"/>
  <c r="BQ2072" i="4"/>
  <c r="BB2072" i="4"/>
  <c r="AZ2072" i="4"/>
  <c r="AY2072" i="4"/>
  <c r="AU2072" i="4"/>
  <c r="AV2072" i="4" s="1"/>
  <c r="BX2071" i="4"/>
  <c r="BT2071" i="4"/>
  <c r="BR2071" i="4"/>
  <c r="BQ2071" i="4"/>
  <c r="BB2071" i="4"/>
  <c r="AZ2071" i="4"/>
  <c r="AU2071" i="4" s="1"/>
  <c r="AV2071" i="4" s="1"/>
  <c r="AY2071" i="4"/>
  <c r="BT2070" i="4"/>
  <c r="BR2070" i="4"/>
  <c r="BQ2070" i="4"/>
  <c r="BU2070" i="4" s="1"/>
  <c r="BM2070" i="4"/>
  <c r="BN2070" i="4" s="1"/>
  <c r="BF2070" i="4"/>
  <c r="BE2070" i="4"/>
  <c r="BD2070" i="4"/>
  <c r="BC2070" i="4"/>
  <c r="BB2070" i="4"/>
  <c r="AZ2070" i="4"/>
  <c r="AY2070" i="4"/>
  <c r="AU2070" i="4"/>
  <c r="AV2070" i="4" s="1"/>
  <c r="BX2069" i="4"/>
  <c r="BW2069" i="4"/>
  <c r="BT2069" i="4"/>
  <c r="BV2069" i="4" s="1"/>
  <c r="BR2069" i="4"/>
  <c r="BQ2069" i="4"/>
  <c r="BF2069" i="4"/>
  <c r="BE2069" i="4"/>
  <c r="BD2069" i="4"/>
  <c r="BC2069" i="4"/>
  <c r="BB2069" i="4"/>
  <c r="AZ2069" i="4"/>
  <c r="AY2069" i="4"/>
  <c r="BX2068" i="4"/>
  <c r="BW2068" i="4"/>
  <c r="BT2068" i="4"/>
  <c r="BR2068" i="4"/>
  <c r="BQ2068" i="4"/>
  <c r="BB2068" i="4"/>
  <c r="BD2068" i="4" s="1"/>
  <c r="AZ2068" i="4"/>
  <c r="AU2068" i="4" s="1"/>
  <c r="AV2068" i="4" s="1"/>
  <c r="AY2068" i="4"/>
  <c r="BV2067" i="4"/>
  <c r="BU2067" i="4"/>
  <c r="BT2067" i="4"/>
  <c r="BR2067" i="4"/>
  <c r="BQ2067" i="4"/>
  <c r="BB2067" i="4"/>
  <c r="AZ2067" i="4"/>
  <c r="AU2067" i="4" s="1"/>
  <c r="AY2067" i="4"/>
  <c r="AV2067" i="4"/>
  <c r="BT2066" i="4"/>
  <c r="BR2066" i="4"/>
  <c r="BM2065" i="4" s="1"/>
  <c r="BN2065" i="4" s="1"/>
  <c r="BQ2066" i="4"/>
  <c r="BN2066" i="4"/>
  <c r="BM2066" i="4"/>
  <c r="BF2066" i="4"/>
  <c r="BE2066" i="4"/>
  <c r="BB2066" i="4"/>
  <c r="BC2066" i="4" s="1"/>
  <c r="AZ2066" i="4"/>
  <c r="AY2066" i="4"/>
  <c r="BD2066" i="4" s="1"/>
  <c r="BT2065" i="4"/>
  <c r="BR2065" i="4"/>
  <c r="BQ2065" i="4"/>
  <c r="BF2065" i="4"/>
  <c r="BE2065" i="4"/>
  <c r="BD2065" i="4"/>
  <c r="BC2065" i="4"/>
  <c r="BB2065" i="4"/>
  <c r="AZ2065" i="4"/>
  <c r="AY2065" i="4"/>
  <c r="BX2064" i="4"/>
  <c r="BT2064" i="4"/>
  <c r="BV2064" i="4" s="1"/>
  <c r="BR2064" i="4"/>
  <c r="BQ2064" i="4"/>
  <c r="BM2064" i="4"/>
  <c r="BN2064" i="4" s="1"/>
  <c r="BF2064" i="4"/>
  <c r="BB2064" i="4"/>
  <c r="BD2064" i="4" s="1"/>
  <c r="AZ2064" i="4"/>
  <c r="AY2064" i="4"/>
  <c r="BX2063" i="4"/>
  <c r="BW2063" i="4"/>
  <c r="BV2063" i="4"/>
  <c r="BU2063" i="4"/>
  <c r="BT2063" i="4"/>
  <c r="BR2063" i="4"/>
  <c r="BQ2063" i="4"/>
  <c r="BW2064" i="4" s="1"/>
  <c r="BB2063" i="4"/>
  <c r="AZ2063" i="4"/>
  <c r="AY2063" i="4"/>
  <c r="BT2062" i="4"/>
  <c r="BV2062" i="4" s="1"/>
  <c r="BR2062" i="4"/>
  <c r="BQ2062" i="4"/>
  <c r="BB2062" i="4"/>
  <c r="AZ2062" i="4"/>
  <c r="AY2062" i="4"/>
  <c r="BT2061" i="4"/>
  <c r="BR2061" i="4"/>
  <c r="BM2060" i="4" s="1"/>
  <c r="BN2060" i="4" s="1"/>
  <c r="BQ2061" i="4"/>
  <c r="BW2061" i="4" s="1"/>
  <c r="BM2061" i="4"/>
  <c r="BN2061" i="4" s="1"/>
  <c r="BF2061" i="4"/>
  <c r="BB2061" i="4"/>
  <c r="AZ2061" i="4"/>
  <c r="AY2061" i="4"/>
  <c r="BD2061" i="4" s="1"/>
  <c r="BX2060" i="4"/>
  <c r="BW2060" i="4"/>
  <c r="BV2060" i="4"/>
  <c r="BT2060" i="4"/>
  <c r="BR2060" i="4"/>
  <c r="BQ2060" i="4"/>
  <c r="BU2060" i="4" s="1"/>
  <c r="BF2060" i="4"/>
  <c r="BE2060" i="4"/>
  <c r="BD2060" i="4"/>
  <c r="BC2060" i="4"/>
  <c r="BB2060" i="4"/>
  <c r="AZ2060" i="4"/>
  <c r="AY2060" i="4"/>
  <c r="BX2059" i="4"/>
  <c r="BV2059" i="4"/>
  <c r="BT2059" i="4"/>
  <c r="BU2059" i="4" s="1"/>
  <c r="BR2059" i="4"/>
  <c r="BQ2059" i="4"/>
  <c r="BE2059" i="4"/>
  <c r="BB2059" i="4"/>
  <c r="BD2059" i="4" s="1"/>
  <c r="AZ2059" i="4"/>
  <c r="AY2059" i="4"/>
  <c r="BX2058" i="4"/>
  <c r="BW2058" i="4"/>
  <c r="BT2058" i="4"/>
  <c r="BV2058" i="4" s="1"/>
  <c r="BR2058" i="4"/>
  <c r="BQ2058" i="4"/>
  <c r="BW2059" i="4" s="1"/>
  <c r="BE2058" i="4"/>
  <c r="BB2058" i="4"/>
  <c r="AZ2058" i="4"/>
  <c r="AY2058" i="4"/>
  <c r="BF2058" i="4" s="1"/>
  <c r="BT2057" i="4"/>
  <c r="BV2057" i="4" s="1"/>
  <c r="BR2057" i="4"/>
  <c r="BQ2057" i="4"/>
  <c r="BM2057" i="4"/>
  <c r="BN2057" i="4" s="1"/>
  <c r="BC2057" i="4"/>
  <c r="BB2057" i="4"/>
  <c r="AZ2057" i="4"/>
  <c r="AY2057" i="4"/>
  <c r="BT2056" i="4"/>
  <c r="BR2056" i="4"/>
  <c r="BM2056" i="4" s="1"/>
  <c r="BN2056" i="4" s="1"/>
  <c r="BQ2056" i="4"/>
  <c r="BB2056" i="4"/>
  <c r="AZ2056" i="4"/>
  <c r="AY2056" i="4"/>
  <c r="BD2056" i="4" s="1"/>
  <c r="AU2056" i="4"/>
  <c r="AV2056" i="4" s="1"/>
  <c r="BX2055" i="4"/>
  <c r="BW2055" i="4"/>
  <c r="BT2055" i="4"/>
  <c r="BR2055" i="4"/>
  <c r="BQ2055" i="4"/>
  <c r="BU2055" i="4" s="1"/>
  <c r="BM2055" i="4"/>
  <c r="BN2055" i="4" s="1"/>
  <c r="BF2055" i="4"/>
  <c r="BE2055" i="4"/>
  <c r="BD2055" i="4"/>
  <c r="BC2055" i="4"/>
  <c r="BB2055" i="4"/>
  <c r="AZ2055" i="4"/>
  <c r="AY2055" i="4"/>
  <c r="BX2054" i="4"/>
  <c r="BT2054" i="4"/>
  <c r="BV2054" i="4" s="1"/>
  <c r="BR2054" i="4"/>
  <c r="BQ2054" i="4"/>
  <c r="BF2054" i="4"/>
  <c r="BE2054" i="4"/>
  <c r="BD2054" i="4"/>
  <c r="BB2054" i="4"/>
  <c r="BC2054" i="4" s="1"/>
  <c r="AZ2054" i="4"/>
  <c r="AY2054" i="4"/>
  <c r="BT2053" i="4"/>
  <c r="BV2053" i="4" s="1"/>
  <c r="BR2053" i="4"/>
  <c r="BM2053" i="4" s="1"/>
  <c r="BN2053" i="4" s="1"/>
  <c r="BQ2053" i="4"/>
  <c r="BE2053" i="4"/>
  <c r="BD2053" i="4"/>
  <c r="BC2053" i="4"/>
  <c r="BB2053" i="4"/>
  <c r="AZ2053" i="4"/>
  <c r="AY2053" i="4"/>
  <c r="BF2053" i="4" s="1"/>
  <c r="BT2052" i="4"/>
  <c r="BV2052" i="4" s="1"/>
  <c r="BR2052" i="4"/>
  <c r="BQ2052" i="4"/>
  <c r="BB2052" i="4"/>
  <c r="AZ2052" i="4"/>
  <c r="AY2052" i="4"/>
  <c r="BX2051" i="4"/>
  <c r="BT2051" i="4"/>
  <c r="BR2051" i="4"/>
  <c r="BQ2051" i="4"/>
  <c r="BB2051" i="4"/>
  <c r="BC2051" i="4" s="1"/>
  <c r="AZ2051" i="4"/>
  <c r="AU2052" i="4" s="1"/>
  <c r="AV2052" i="4" s="1"/>
  <c r="AY2051" i="4"/>
  <c r="BD2051" i="4" s="1"/>
  <c r="AU2051" i="4"/>
  <c r="AV2051" i="4" s="1"/>
  <c r="BT2050" i="4"/>
  <c r="BR2050" i="4"/>
  <c r="BQ2050" i="4"/>
  <c r="BU2050" i="4" s="1"/>
  <c r="BF2050" i="4"/>
  <c r="BE2050" i="4"/>
  <c r="BB2050" i="4"/>
  <c r="BD2050" i="4" s="1"/>
  <c r="AZ2050" i="4"/>
  <c r="AY2050" i="4"/>
  <c r="AV2050" i="4"/>
  <c r="AU2050" i="4"/>
  <c r="BX2049" i="4"/>
  <c r="BW2049" i="4"/>
  <c r="BV2049" i="4"/>
  <c r="BU2049" i="4"/>
  <c r="BT2049" i="4"/>
  <c r="BR2049" i="4"/>
  <c r="BM2049" i="4" s="1"/>
  <c r="BN2049" i="4" s="1"/>
  <c r="BQ2049" i="4"/>
  <c r="BF2049" i="4"/>
  <c r="BE2049" i="4"/>
  <c r="BC2049" i="4"/>
  <c r="BB2049" i="4"/>
  <c r="BD2049" i="4" s="1"/>
  <c r="AZ2049" i="4"/>
  <c r="AY2049" i="4"/>
  <c r="BT2048" i="4"/>
  <c r="BV2048" i="4" s="1"/>
  <c r="BR2048" i="4"/>
  <c r="BM2048" i="4" s="1"/>
  <c r="BN2048" i="4" s="1"/>
  <c r="BQ2048" i="4"/>
  <c r="BB2048" i="4"/>
  <c r="BC2048" i="4" s="1"/>
  <c r="AZ2048" i="4"/>
  <c r="AU2047" i="4" s="1"/>
  <c r="AV2047" i="4" s="1"/>
  <c r="AY2048" i="4"/>
  <c r="BF2048" i="4" s="1"/>
  <c r="AU2048" i="4"/>
  <c r="AV2048" i="4" s="1"/>
  <c r="BX2047" i="4"/>
  <c r="BT2047" i="4"/>
  <c r="BV2047" i="4" s="1"/>
  <c r="BR2047" i="4"/>
  <c r="BQ2047" i="4"/>
  <c r="BW2047" i="4" s="1"/>
  <c r="BE2047" i="4"/>
  <c r="BC2047" i="4"/>
  <c r="BB2047" i="4"/>
  <c r="AZ2047" i="4"/>
  <c r="AY2047" i="4"/>
  <c r="BX2046" i="4"/>
  <c r="BT2046" i="4"/>
  <c r="BR2046" i="4"/>
  <c r="BM2046" i="4" s="1"/>
  <c r="BN2046" i="4" s="1"/>
  <c r="BQ2046" i="4"/>
  <c r="BB2046" i="4"/>
  <c r="BC2046" i="4" s="1"/>
  <c r="AZ2046" i="4"/>
  <c r="AU2046" i="4" s="1"/>
  <c r="AV2046" i="4" s="1"/>
  <c r="AY2046" i="4"/>
  <c r="BT2045" i="4"/>
  <c r="BR2045" i="4"/>
  <c r="BQ2045" i="4"/>
  <c r="BB2045" i="4"/>
  <c r="BD2045" i="4" s="1"/>
  <c r="AZ2045" i="4"/>
  <c r="AY2045" i="4"/>
  <c r="BF2045" i="4" s="1"/>
  <c r="AV2045" i="4"/>
  <c r="AU2045" i="4"/>
  <c r="BT2044" i="4"/>
  <c r="BU2044" i="4" s="1"/>
  <c r="BR2044" i="4"/>
  <c r="BM2043" i="4" s="1"/>
  <c r="BN2043" i="4" s="1"/>
  <c r="BQ2044" i="4"/>
  <c r="BX2044" i="4" s="1"/>
  <c r="BM2044" i="4"/>
  <c r="BN2044" i="4" s="1"/>
  <c r="BF2044" i="4"/>
  <c r="BB2044" i="4"/>
  <c r="BD2044" i="4" s="1"/>
  <c r="AZ2044" i="4"/>
  <c r="AY2044" i="4"/>
  <c r="BE2044" i="4" s="1"/>
  <c r="AU2044" i="4"/>
  <c r="AV2044" i="4" s="1"/>
  <c r="BX2043" i="4"/>
  <c r="BW2043" i="4"/>
  <c r="BT2043" i="4"/>
  <c r="BV2043" i="4" s="1"/>
  <c r="BR2043" i="4"/>
  <c r="BQ2043" i="4"/>
  <c r="BF2043" i="4"/>
  <c r="BE2043" i="4"/>
  <c r="BD2043" i="4"/>
  <c r="BB2043" i="4"/>
  <c r="AZ2043" i="4"/>
  <c r="AU2042" i="4" s="1"/>
  <c r="AY2043" i="4"/>
  <c r="BC2043" i="4" s="1"/>
  <c r="AU2043" i="4"/>
  <c r="AV2043" i="4" s="1"/>
  <c r="BX2042" i="4"/>
  <c r="BW2042" i="4"/>
  <c r="BV2042" i="4"/>
  <c r="BU2042" i="4"/>
  <c r="BT2042" i="4"/>
  <c r="BR2042" i="4"/>
  <c r="BQ2042" i="4"/>
  <c r="BE2042" i="4"/>
  <c r="BB2042" i="4"/>
  <c r="BD2042" i="4" s="1"/>
  <c r="AZ2042" i="4"/>
  <c r="AY2042" i="4"/>
  <c r="BX2041" i="4"/>
  <c r="BT2041" i="4"/>
  <c r="BR2041" i="4"/>
  <c r="BQ2041" i="4"/>
  <c r="BB2041" i="4"/>
  <c r="BC2041" i="4" s="1"/>
  <c r="AZ2041" i="4"/>
  <c r="AU2041" i="4" s="1"/>
  <c r="AV2041" i="4" s="1"/>
  <c r="AY2041" i="4"/>
  <c r="BT2040" i="4"/>
  <c r="BR2040" i="4"/>
  <c r="BQ2040" i="4"/>
  <c r="BB2040" i="4"/>
  <c r="BD2040" i="4" s="1"/>
  <c r="AZ2040" i="4"/>
  <c r="AY2040" i="4"/>
  <c r="BF2040" i="4" s="1"/>
  <c r="BT2039" i="4"/>
  <c r="BV2039" i="4" s="1"/>
  <c r="BR2039" i="4"/>
  <c r="BM2038" i="4" s="1"/>
  <c r="BN2038" i="4" s="1"/>
  <c r="BQ2039" i="4"/>
  <c r="BX2039" i="4" s="1"/>
  <c r="BM2039" i="4"/>
  <c r="BN2039" i="4" s="1"/>
  <c r="BF2039" i="4"/>
  <c r="BB2039" i="4"/>
  <c r="BD2039" i="4" s="1"/>
  <c r="AZ2039" i="4"/>
  <c r="AY2039" i="4"/>
  <c r="BE2039" i="4" s="1"/>
  <c r="AU2039" i="4"/>
  <c r="AV2039" i="4" s="1"/>
  <c r="BX2038" i="4"/>
  <c r="BW2038" i="4"/>
  <c r="BT2038" i="4"/>
  <c r="BV2038" i="4" s="1"/>
  <c r="BR2038" i="4"/>
  <c r="BQ2038" i="4"/>
  <c r="BF2038" i="4"/>
  <c r="BE2038" i="4"/>
  <c r="BD2038" i="4"/>
  <c r="BB2038" i="4"/>
  <c r="AZ2038" i="4"/>
  <c r="AY2038" i="4"/>
  <c r="BC2038" i="4" s="1"/>
  <c r="AU2038" i="4"/>
  <c r="AV2038" i="4" s="1"/>
  <c r="BX2037" i="4"/>
  <c r="BW2037" i="4"/>
  <c r="BV2037" i="4"/>
  <c r="BU2037" i="4"/>
  <c r="BT2037" i="4"/>
  <c r="BR2037" i="4"/>
  <c r="BQ2037" i="4"/>
  <c r="BE2037" i="4"/>
  <c r="BC2037" i="4"/>
  <c r="BB2037" i="4"/>
  <c r="BD2037" i="4" s="1"/>
  <c r="AZ2037" i="4"/>
  <c r="AY2037" i="4"/>
  <c r="BX2036" i="4"/>
  <c r="BT2036" i="4"/>
  <c r="BR2036" i="4"/>
  <c r="BQ2036" i="4"/>
  <c r="BB2036" i="4"/>
  <c r="AZ2036" i="4"/>
  <c r="AU2036" i="4" s="1"/>
  <c r="AV2036" i="4" s="1"/>
  <c r="AY2036" i="4"/>
  <c r="BT2035" i="4"/>
  <c r="BV2035" i="4" s="1"/>
  <c r="BR2035" i="4"/>
  <c r="BQ2035" i="4"/>
  <c r="BB2035" i="4"/>
  <c r="BD2035" i="4" s="1"/>
  <c r="AZ2035" i="4"/>
  <c r="AY2035" i="4"/>
  <c r="BF2035" i="4" s="1"/>
  <c r="AV2035" i="4"/>
  <c r="AU2035" i="4"/>
  <c r="BT2034" i="4"/>
  <c r="BV2034" i="4" s="1"/>
  <c r="BR2034" i="4"/>
  <c r="BM2033" i="4" s="1"/>
  <c r="BN2033" i="4" s="1"/>
  <c r="BQ2034" i="4"/>
  <c r="BX2034" i="4" s="1"/>
  <c r="BM2034" i="4"/>
  <c r="BN2034" i="4" s="1"/>
  <c r="BF2034" i="4"/>
  <c r="BB2034" i="4"/>
  <c r="BD2034" i="4" s="1"/>
  <c r="AZ2034" i="4"/>
  <c r="AY2034" i="4"/>
  <c r="BE2034" i="4" s="1"/>
  <c r="AU2034" i="4"/>
  <c r="AV2034" i="4" s="1"/>
  <c r="BX2033" i="4"/>
  <c r="BW2033" i="4"/>
  <c r="BT2033" i="4"/>
  <c r="BV2033" i="4" s="1"/>
  <c r="BR2033" i="4"/>
  <c r="BQ2033" i="4"/>
  <c r="BF2033" i="4"/>
  <c r="BE2033" i="4"/>
  <c r="BD2033" i="4"/>
  <c r="BB2033" i="4"/>
  <c r="AZ2033" i="4"/>
  <c r="AU2032" i="4" s="1"/>
  <c r="AV2032" i="4" s="1"/>
  <c r="AY2033" i="4"/>
  <c r="BC2033" i="4" s="1"/>
  <c r="AU2033" i="4"/>
  <c r="AV2033" i="4" s="1"/>
  <c r="BX2032" i="4"/>
  <c r="BW2032" i="4"/>
  <c r="BV2032" i="4"/>
  <c r="BU2032" i="4"/>
  <c r="BT2032" i="4"/>
  <c r="BR2032" i="4"/>
  <c r="BQ2032" i="4"/>
  <c r="BF2032" i="4"/>
  <c r="BB2032" i="4"/>
  <c r="AZ2032" i="4"/>
  <c r="AY2032" i="4"/>
  <c r="BX2031" i="4"/>
  <c r="BT2031" i="4"/>
  <c r="BR2031" i="4"/>
  <c r="BQ2031" i="4"/>
  <c r="BB2031" i="4"/>
  <c r="AZ2031" i="4"/>
  <c r="AU2031" i="4" s="1"/>
  <c r="AV2031" i="4" s="1"/>
  <c r="AY2031" i="4"/>
  <c r="BT2030" i="4"/>
  <c r="BV2030" i="4" s="1"/>
  <c r="BR2030" i="4"/>
  <c r="BQ2030" i="4"/>
  <c r="BB2030" i="4"/>
  <c r="BD2030" i="4" s="1"/>
  <c r="AZ2030" i="4"/>
  <c r="AY2030" i="4"/>
  <c r="BF2030" i="4" s="1"/>
  <c r="AU2030" i="4"/>
  <c r="AV2030" i="4" s="1"/>
  <c r="BT2029" i="4"/>
  <c r="BU2029" i="4" s="1"/>
  <c r="BR2029" i="4"/>
  <c r="BM2028" i="4" s="1"/>
  <c r="BN2028" i="4" s="1"/>
  <c r="BQ2029" i="4"/>
  <c r="BX2029" i="4" s="1"/>
  <c r="BM2029" i="4"/>
  <c r="BN2029" i="4" s="1"/>
  <c r="BF2029" i="4"/>
  <c r="BB2029" i="4"/>
  <c r="BD2029" i="4" s="1"/>
  <c r="AZ2029" i="4"/>
  <c r="AY2029" i="4"/>
  <c r="BE2029" i="4" s="1"/>
  <c r="AU2029" i="4"/>
  <c r="AV2029" i="4" s="1"/>
  <c r="BX2028" i="4"/>
  <c r="BW2028" i="4"/>
  <c r="BT2028" i="4"/>
  <c r="BV2028" i="4" s="1"/>
  <c r="BR2028" i="4"/>
  <c r="BQ2028" i="4"/>
  <c r="BF2028" i="4"/>
  <c r="BE2028" i="4"/>
  <c r="BD2028" i="4"/>
  <c r="BB2028" i="4"/>
  <c r="AZ2028" i="4"/>
  <c r="AY2028" i="4"/>
  <c r="BC2028" i="4" s="1"/>
  <c r="AU2028" i="4"/>
  <c r="AV2028" i="4" s="1"/>
  <c r="BX2027" i="4"/>
  <c r="BW2027" i="4"/>
  <c r="BV2027" i="4"/>
  <c r="BU2027" i="4"/>
  <c r="BT2027" i="4"/>
  <c r="BR2027" i="4"/>
  <c r="BQ2027" i="4"/>
  <c r="BF2027" i="4"/>
  <c r="BC2027" i="4"/>
  <c r="BB2027" i="4"/>
  <c r="BD2027" i="4" s="1"/>
  <c r="AZ2027" i="4"/>
  <c r="AY2027" i="4"/>
  <c r="BW2026" i="4"/>
  <c r="BT2026" i="4"/>
  <c r="BR2026" i="4"/>
  <c r="BQ2026" i="4"/>
  <c r="BB2026" i="4"/>
  <c r="AZ2026" i="4"/>
  <c r="AU2026" i="4" s="1"/>
  <c r="AV2026" i="4" s="1"/>
  <c r="AY2026" i="4"/>
  <c r="BT2025" i="4"/>
  <c r="BV2025" i="4" s="1"/>
  <c r="BR2025" i="4"/>
  <c r="BM2025" i="4" s="1"/>
  <c r="BN2025" i="4" s="1"/>
  <c r="BQ2025" i="4"/>
  <c r="BB2025" i="4"/>
  <c r="BD2025" i="4" s="1"/>
  <c r="AZ2025" i="4"/>
  <c r="AY2025" i="4"/>
  <c r="BF2025" i="4" s="1"/>
  <c r="AU2025" i="4"/>
  <c r="AV2025" i="4" s="1"/>
  <c r="BT2024" i="4"/>
  <c r="BV2024" i="4" s="1"/>
  <c r="BR2024" i="4"/>
  <c r="BM2023" i="4" s="1"/>
  <c r="BN2023" i="4" s="1"/>
  <c r="BQ2024" i="4"/>
  <c r="BX2024" i="4" s="1"/>
  <c r="BM2024" i="4"/>
  <c r="BN2024" i="4" s="1"/>
  <c r="BF2024" i="4"/>
  <c r="BB2024" i="4"/>
  <c r="BD2024" i="4" s="1"/>
  <c r="AZ2024" i="4"/>
  <c r="AY2024" i="4"/>
  <c r="BE2024" i="4" s="1"/>
  <c r="AU2024" i="4"/>
  <c r="AV2024" i="4" s="1"/>
  <c r="BX2023" i="4"/>
  <c r="BW2023" i="4"/>
  <c r="BT2023" i="4"/>
  <c r="BV2023" i="4" s="1"/>
  <c r="BR2023" i="4"/>
  <c r="BQ2023" i="4"/>
  <c r="BF2023" i="4"/>
  <c r="BE2023" i="4"/>
  <c r="BD2023" i="4"/>
  <c r="BB2023" i="4"/>
  <c r="AZ2023" i="4"/>
  <c r="AY2023" i="4"/>
  <c r="BC2023" i="4" s="1"/>
  <c r="AU2023" i="4"/>
  <c r="AV2023" i="4" s="1"/>
  <c r="BX2022" i="4"/>
  <c r="BW2022" i="4"/>
  <c r="BV2022" i="4"/>
  <c r="BU2022" i="4"/>
  <c r="BT2022" i="4"/>
  <c r="BR2022" i="4"/>
  <c r="BQ2022" i="4"/>
  <c r="BF2022" i="4"/>
  <c r="BB2022" i="4"/>
  <c r="AZ2022" i="4"/>
  <c r="AY2022" i="4"/>
  <c r="BW2021" i="4"/>
  <c r="BT2021" i="4"/>
  <c r="BR2021" i="4"/>
  <c r="BQ2021" i="4"/>
  <c r="BB2021" i="4"/>
  <c r="AZ2021" i="4"/>
  <c r="AU2021" i="4" s="1"/>
  <c r="AV2021" i="4" s="1"/>
  <c r="AY2021" i="4"/>
  <c r="BT2020" i="4"/>
  <c r="BR2020" i="4"/>
  <c r="BM2020" i="4" s="1"/>
  <c r="BN2020" i="4" s="1"/>
  <c r="BQ2020" i="4"/>
  <c r="BB2020" i="4"/>
  <c r="BD2020" i="4" s="1"/>
  <c r="AZ2020" i="4"/>
  <c r="AY2020" i="4"/>
  <c r="BF2020" i="4" s="1"/>
  <c r="AU2020" i="4"/>
  <c r="AV2020" i="4" s="1"/>
  <c r="BT2019" i="4"/>
  <c r="BU2019" i="4" s="1"/>
  <c r="BR2019" i="4"/>
  <c r="BM2018" i="4" s="1"/>
  <c r="BN2018" i="4" s="1"/>
  <c r="BQ2019" i="4"/>
  <c r="BX2019" i="4" s="1"/>
  <c r="BM2019" i="4"/>
  <c r="BN2019" i="4" s="1"/>
  <c r="BF2019" i="4"/>
  <c r="BB2019" i="4"/>
  <c r="BD2019" i="4" s="1"/>
  <c r="AZ2019" i="4"/>
  <c r="AY2019" i="4"/>
  <c r="BE2019" i="4" s="1"/>
  <c r="AU2019" i="4"/>
  <c r="AV2019" i="4" s="1"/>
  <c r="BX2018" i="4"/>
  <c r="BW2018" i="4"/>
  <c r="BT2018" i="4"/>
  <c r="BV2018" i="4" s="1"/>
  <c r="BR2018" i="4"/>
  <c r="BQ2018" i="4"/>
  <c r="BF2018" i="4"/>
  <c r="BE2018" i="4"/>
  <c r="BD2018" i="4"/>
  <c r="BB2018" i="4"/>
  <c r="AZ2018" i="4"/>
  <c r="AY2018" i="4"/>
  <c r="BC2018" i="4" s="1"/>
  <c r="AU2018" i="4"/>
  <c r="AV2018" i="4" s="1"/>
  <c r="BW2017" i="4"/>
  <c r="BV2017" i="4"/>
  <c r="BU2017" i="4"/>
  <c r="BT2017" i="4"/>
  <c r="BR2017" i="4"/>
  <c r="BQ2017" i="4"/>
  <c r="BX2017" i="4" s="1"/>
  <c r="BE2017" i="4"/>
  <c r="BB2017" i="4"/>
  <c r="BD2017" i="4" s="1"/>
  <c r="AZ2017" i="4"/>
  <c r="AY2017" i="4"/>
  <c r="BX2016" i="4"/>
  <c r="BT2016" i="4"/>
  <c r="BR2016" i="4"/>
  <c r="BQ2016" i="4"/>
  <c r="BB2016" i="4"/>
  <c r="AZ2016" i="4"/>
  <c r="AU2016" i="4" s="1"/>
  <c r="AV2016" i="4" s="1"/>
  <c r="AY2016" i="4"/>
  <c r="BT2015" i="4"/>
  <c r="BR2015" i="4"/>
  <c r="BM2015" i="4" s="1"/>
  <c r="BQ2015" i="4"/>
  <c r="BN2015" i="4"/>
  <c r="BB2015" i="4"/>
  <c r="BD2015" i="4" s="1"/>
  <c r="AZ2015" i="4"/>
  <c r="AY2015" i="4"/>
  <c r="BF2015" i="4" s="1"/>
  <c r="AU2015" i="4"/>
  <c r="AV2015" i="4" s="1"/>
  <c r="BT2014" i="4"/>
  <c r="BV2014" i="4" s="1"/>
  <c r="BR2014" i="4"/>
  <c r="BM2013" i="4" s="1"/>
  <c r="BN2013" i="4" s="1"/>
  <c r="BQ2014" i="4"/>
  <c r="BX2014" i="4" s="1"/>
  <c r="BM2014" i="4"/>
  <c r="BN2014" i="4" s="1"/>
  <c r="BF2014" i="4"/>
  <c r="BB2014" i="4"/>
  <c r="BD2014" i="4" s="1"/>
  <c r="AZ2014" i="4"/>
  <c r="AY2014" i="4"/>
  <c r="BE2014" i="4" s="1"/>
  <c r="BX2013" i="4"/>
  <c r="BW2013" i="4"/>
  <c r="BT2013" i="4"/>
  <c r="BV2013" i="4" s="1"/>
  <c r="BR2013" i="4"/>
  <c r="BQ2013" i="4"/>
  <c r="BF2013" i="4"/>
  <c r="BE2013" i="4"/>
  <c r="BD2013" i="4"/>
  <c r="BB2013" i="4"/>
  <c r="AZ2013" i="4"/>
  <c r="AY2013" i="4"/>
  <c r="BC2013" i="4" s="1"/>
  <c r="AU2013" i="4"/>
  <c r="AV2013" i="4" s="1"/>
  <c r="BX2012" i="4"/>
  <c r="BW2012" i="4"/>
  <c r="BV2012" i="4"/>
  <c r="BU2012" i="4"/>
  <c r="BT2012" i="4"/>
  <c r="BR2012" i="4"/>
  <c r="BQ2012" i="4"/>
  <c r="BF2012" i="4"/>
  <c r="BB2012" i="4"/>
  <c r="BD2012" i="4" s="1"/>
  <c r="AZ2012" i="4"/>
  <c r="AY2012" i="4"/>
  <c r="BX2011" i="4"/>
  <c r="BT2011" i="4"/>
  <c r="BR2011" i="4"/>
  <c r="BQ2011" i="4"/>
  <c r="BB2011" i="4"/>
  <c r="AZ2011" i="4"/>
  <c r="AU2011" i="4" s="1"/>
  <c r="AV2011" i="4" s="1"/>
  <c r="AY2011" i="4"/>
  <c r="BT2010" i="4"/>
  <c r="BR2010" i="4"/>
  <c r="BQ2010" i="4"/>
  <c r="BB2010" i="4"/>
  <c r="BD2010" i="4" s="1"/>
  <c r="AZ2010" i="4"/>
  <c r="AY2010" i="4"/>
  <c r="BF2010" i="4" s="1"/>
  <c r="AU2010" i="4"/>
  <c r="AV2010" i="4" s="1"/>
  <c r="BT2009" i="4"/>
  <c r="BV2009" i="4" s="1"/>
  <c r="BR2009" i="4"/>
  <c r="BM2008" i="4" s="1"/>
  <c r="BN2008" i="4" s="1"/>
  <c r="BQ2009" i="4"/>
  <c r="BX2009" i="4" s="1"/>
  <c r="BM2009" i="4"/>
  <c r="BN2009" i="4" s="1"/>
  <c r="BF2009" i="4"/>
  <c r="BB2009" i="4"/>
  <c r="BD2009" i="4" s="1"/>
  <c r="AZ2009" i="4"/>
  <c r="AY2009" i="4"/>
  <c r="BE2009" i="4" s="1"/>
  <c r="AU2009" i="4"/>
  <c r="AV2009" i="4" s="1"/>
  <c r="BX2008" i="4"/>
  <c r="BW2008" i="4"/>
  <c r="BT2008" i="4"/>
  <c r="BV2008" i="4" s="1"/>
  <c r="BR2008" i="4"/>
  <c r="BQ2008" i="4"/>
  <c r="BF2008" i="4"/>
  <c r="BE2008" i="4"/>
  <c r="BD2008" i="4"/>
  <c r="BB2008" i="4"/>
  <c r="AZ2008" i="4"/>
  <c r="AY2008" i="4"/>
  <c r="BC2008" i="4" s="1"/>
  <c r="AU2008" i="4"/>
  <c r="AV2008" i="4" s="1"/>
  <c r="BX2007" i="4"/>
  <c r="BW2007" i="4"/>
  <c r="BV2007" i="4"/>
  <c r="BU2007" i="4"/>
  <c r="BT2007" i="4"/>
  <c r="BR2007" i="4"/>
  <c r="BQ2007" i="4"/>
  <c r="BF2007" i="4"/>
  <c r="BC2007" i="4"/>
  <c r="BB2007" i="4"/>
  <c r="BD2007" i="4" s="1"/>
  <c r="AZ2007" i="4"/>
  <c r="AY2007" i="4"/>
  <c r="BX2006" i="4"/>
  <c r="BT2006" i="4"/>
  <c r="BR2006" i="4"/>
  <c r="BQ2006" i="4"/>
  <c r="BB2006" i="4"/>
  <c r="BC2006" i="4" s="1"/>
  <c r="AZ2006" i="4"/>
  <c r="AU2006" i="4" s="1"/>
  <c r="AV2006" i="4" s="1"/>
  <c r="AY2006" i="4"/>
  <c r="BT2005" i="4"/>
  <c r="BR2005" i="4"/>
  <c r="BQ2005" i="4"/>
  <c r="BB2005" i="4"/>
  <c r="BD2005" i="4" s="1"/>
  <c r="AZ2005" i="4"/>
  <c r="AY2005" i="4"/>
  <c r="BF2005" i="4" s="1"/>
  <c r="AV2005" i="4"/>
  <c r="AU2005" i="4"/>
  <c r="BT2004" i="4"/>
  <c r="BV2004" i="4" s="1"/>
  <c r="BR2004" i="4"/>
  <c r="BM2003" i="4" s="1"/>
  <c r="BN2003" i="4" s="1"/>
  <c r="BQ2004" i="4"/>
  <c r="BX2004" i="4" s="1"/>
  <c r="BM2004" i="4"/>
  <c r="BN2004" i="4" s="1"/>
  <c r="BF2004" i="4"/>
  <c r="BB2004" i="4"/>
  <c r="BD2004" i="4" s="1"/>
  <c r="AZ2004" i="4"/>
  <c r="AY2004" i="4"/>
  <c r="BE2004" i="4" s="1"/>
  <c r="AU2004" i="4"/>
  <c r="AV2004" i="4" s="1"/>
  <c r="BX2003" i="4"/>
  <c r="BW2003" i="4"/>
  <c r="BT2003" i="4"/>
  <c r="BV2003" i="4" s="1"/>
  <c r="BR2003" i="4"/>
  <c r="BQ2003" i="4"/>
  <c r="BF2003" i="4"/>
  <c r="BE2003" i="4"/>
  <c r="BD2003" i="4"/>
  <c r="BB2003" i="4"/>
  <c r="AZ2003" i="4"/>
  <c r="AU2002" i="4" s="1"/>
  <c r="AV2002" i="4" s="1"/>
  <c r="AY2003" i="4"/>
  <c r="BC2003" i="4" s="1"/>
  <c r="AU2003" i="4"/>
  <c r="AV2003" i="4" s="1"/>
  <c r="BX2002" i="4"/>
  <c r="BW2002" i="4"/>
  <c r="BV2002" i="4"/>
  <c r="BU2002" i="4"/>
  <c r="BT2002" i="4"/>
  <c r="BR2002" i="4"/>
  <c r="BQ2002" i="4"/>
  <c r="BF2002" i="4"/>
  <c r="BB2002" i="4"/>
  <c r="BD2002" i="4" s="1"/>
  <c r="AZ2002" i="4"/>
  <c r="AY2002" i="4"/>
  <c r="BX2001" i="4"/>
  <c r="BT2001" i="4"/>
  <c r="BR2001" i="4"/>
  <c r="BQ2001" i="4"/>
  <c r="BB2001" i="4"/>
  <c r="BC2001" i="4" s="1"/>
  <c r="AZ2001" i="4"/>
  <c r="AU2001" i="4" s="1"/>
  <c r="AV2001" i="4" s="1"/>
  <c r="AY2001" i="4"/>
  <c r="BT2000" i="4"/>
  <c r="BR2000" i="4"/>
  <c r="BQ2000" i="4"/>
  <c r="BB2000" i="4"/>
  <c r="BD2000" i="4" s="1"/>
  <c r="AZ2000" i="4"/>
  <c r="AY2000" i="4"/>
  <c r="BF2000" i="4" s="1"/>
  <c r="BT1999" i="4"/>
  <c r="BV1999" i="4" s="1"/>
  <c r="BR1999" i="4"/>
  <c r="BM1998" i="4" s="1"/>
  <c r="BN1998" i="4" s="1"/>
  <c r="BQ1999" i="4"/>
  <c r="BX1999" i="4" s="1"/>
  <c r="BM1999" i="4"/>
  <c r="BN1999" i="4" s="1"/>
  <c r="BF1999" i="4"/>
  <c r="BB1999" i="4"/>
  <c r="BD1999" i="4" s="1"/>
  <c r="AZ1999" i="4"/>
  <c r="AU1999" i="4" s="1"/>
  <c r="AV1999" i="4" s="1"/>
  <c r="AY1999" i="4"/>
  <c r="BE1999" i="4" s="1"/>
  <c r="BX1998" i="4"/>
  <c r="BW1998" i="4"/>
  <c r="BT1998" i="4"/>
  <c r="BV1998" i="4" s="1"/>
  <c r="BR1998" i="4"/>
  <c r="BQ1998" i="4"/>
  <c r="BF1998" i="4"/>
  <c r="BE1998" i="4"/>
  <c r="BD1998" i="4"/>
  <c r="BB1998" i="4"/>
  <c r="AZ1998" i="4"/>
  <c r="AY1998" i="4"/>
  <c r="BC1998" i="4" s="1"/>
  <c r="AU1998" i="4"/>
  <c r="AV1998" i="4" s="1"/>
  <c r="BX1997" i="4"/>
  <c r="BW1997" i="4"/>
  <c r="BV1997" i="4"/>
  <c r="BU1997" i="4"/>
  <c r="BT1997" i="4"/>
  <c r="BR1997" i="4"/>
  <c r="BQ1997" i="4"/>
  <c r="BF1997" i="4"/>
  <c r="BB1997" i="4"/>
  <c r="AZ1997" i="4"/>
  <c r="AY1997" i="4"/>
  <c r="BX1996" i="4"/>
  <c r="BT1996" i="4"/>
  <c r="BR1996" i="4"/>
  <c r="BQ1996" i="4"/>
  <c r="BB1996" i="4"/>
  <c r="AZ1996" i="4"/>
  <c r="AU1996" i="4" s="1"/>
  <c r="AV1996" i="4" s="1"/>
  <c r="AY1996" i="4"/>
  <c r="BT1995" i="4"/>
  <c r="BR1995" i="4"/>
  <c r="BQ1995" i="4"/>
  <c r="BB1995" i="4"/>
  <c r="BD1995" i="4" s="1"/>
  <c r="AZ1995" i="4"/>
  <c r="AY1995" i="4"/>
  <c r="BF1995" i="4" s="1"/>
  <c r="BT1994" i="4"/>
  <c r="BV1994" i="4" s="1"/>
  <c r="BR1994" i="4"/>
  <c r="BM1993" i="4" s="1"/>
  <c r="BN1993" i="4" s="1"/>
  <c r="BQ1994" i="4"/>
  <c r="BX1994" i="4" s="1"/>
  <c r="BM1994" i="4"/>
  <c r="BN1994" i="4" s="1"/>
  <c r="BF1994" i="4"/>
  <c r="BB1994" i="4"/>
  <c r="BD1994" i="4" s="1"/>
  <c r="AZ1994" i="4"/>
  <c r="AY1994" i="4"/>
  <c r="BE1994" i="4" s="1"/>
  <c r="AU1994" i="4"/>
  <c r="AV1994" i="4" s="1"/>
  <c r="BX1993" i="4"/>
  <c r="BW1993" i="4"/>
  <c r="BT1993" i="4"/>
  <c r="BV1993" i="4" s="1"/>
  <c r="BR1993" i="4"/>
  <c r="BQ1993" i="4"/>
  <c r="BF1993" i="4"/>
  <c r="BE1993" i="4"/>
  <c r="BD1993" i="4"/>
  <c r="BB1993" i="4"/>
  <c r="AZ1993" i="4"/>
  <c r="AY1993" i="4"/>
  <c r="BC1993" i="4" s="1"/>
  <c r="AU1993" i="4"/>
  <c r="AV1993" i="4" s="1"/>
  <c r="BX1992" i="4"/>
  <c r="BW1992" i="4"/>
  <c r="BV1992" i="4"/>
  <c r="BU1992" i="4"/>
  <c r="BT1992" i="4"/>
  <c r="BR1992" i="4"/>
  <c r="BQ1992" i="4"/>
  <c r="BE1992" i="4"/>
  <c r="BC1992" i="4"/>
  <c r="BB1992" i="4"/>
  <c r="BD1992" i="4" s="1"/>
  <c r="AZ1992" i="4"/>
  <c r="AY1992" i="4"/>
  <c r="BW1991" i="4"/>
  <c r="BT1991" i="4"/>
  <c r="BR1991" i="4"/>
  <c r="BQ1991" i="4"/>
  <c r="BB1991" i="4"/>
  <c r="AZ1991" i="4"/>
  <c r="AU1991" i="4" s="1"/>
  <c r="AV1991" i="4" s="1"/>
  <c r="AY1991" i="4"/>
  <c r="BT1990" i="4"/>
  <c r="BR1990" i="4"/>
  <c r="BM1990" i="4" s="1"/>
  <c r="BN1990" i="4" s="1"/>
  <c r="BQ1990" i="4"/>
  <c r="BB1990" i="4"/>
  <c r="BD1990" i="4" s="1"/>
  <c r="AZ1990" i="4"/>
  <c r="AY1990" i="4"/>
  <c r="BF1990" i="4" s="1"/>
  <c r="AU1990" i="4"/>
  <c r="BT1989" i="4"/>
  <c r="BV1989" i="4" s="1"/>
  <c r="BR1989" i="4"/>
  <c r="BM1988" i="4" s="1"/>
  <c r="BN1988" i="4" s="1"/>
  <c r="BQ1989" i="4"/>
  <c r="BX1989" i="4" s="1"/>
  <c r="BM1989" i="4"/>
  <c r="BN1989" i="4" s="1"/>
  <c r="BF1989" i="4"/>
  <c r="BB1989" i="4"/>
  <c r="BD1989" i="4" s="1"/>
  <c r="AZ1989" i="4"/>
  <c r="AY1989" i="4"/>
  <c r="BE1989" i="4" s="1"/>
  <c r="AU1989" i="4"/>
  <c r="AV1989" i="4" s="1"/>
  <c r="BX1988" i="4"/>
  <c r="BW1988" i="4"/>
  <c r="BT1988" i="4"/>
  <c r="BV1988" i="4" s="1"/>
  <c r="BR1988" i="4"/>
  <c r="BQ1988" i="4"/>
  <c r="BF1988" i="4"/>
  <c r="BE1988" i="4"/>
  <c r="BD1988" i="4"/>
  <c r="BB1988" i="4"/>
  <c r="AZ1988" i="4"/>
  <c r="AY1988" i="4"/>
  <c r="BC1988" i="4" s="1"/>
  <c r="AU1988" i="4"/>
  <c r="AV1988" i="4" s="1"/>
  <c r="BX1987" i="4"/>
  <c r="BW1987" i="4"/>
  <c r="BV1987" i="4"/>
  <c r="BU1987" i="4"/>
  <c r="BT1987" i="4"/>
  <c r="BR1987" i="4"/>
  <c r="BQ1987" i="4"/>
  <c r="BF1987" i="4"/>
  <c r="BB1987" i="4"/>
  <c r="AZ1987" i="4"/>
  <c r="AY1987" i="4"/>
  <c r="BW1986" i="4"/>
  <c r="BU1986" i="4"/>
  <c r="BT1986" i="4"/>
  <c r="BV1986" i="4" s="1"/>
  <c r="BR1986" i="4"/>
  <c r="BQ1986" i="4"/>
  <c r="BD1986" i="4"/>
  <c r="BB1986" i="4"/>
  <c r="BC1986" i="4" s="1"/>
  <c r="AZ1986" i="4"/>
  <c r="AY1986" i="4"/>
  <c r="BT1985" i="4"/>
  <c r="BR1985" i="4"/>
  <c r="BM1985" i="4" s="1"/>
  <c r="BN1985" i="4" s="1"/>
  <c r="BQ1985" i="4"/>
  <c r="BB1985" i="4"/>
  <c r="AZ1985" i="4"/>
  <c r="AY1985" i="4"/>
  <c r="BT1984" i="4"/>
  <c r="BV1984" i="4" s="1"/>
  <c r="BR1984" i="4"/>
  <c r="BM1983" i="4" s="1"/>
  <c r="BQ1984" i="4"/>
  <c r="BX1984" i="4" s="1"/>
  <c r="BB1984" i="4"/>
  <c r="AZ1984" i="4"/>
  <c r="AY1984" i="4"/>
  <c r="AU1984" i="4"/>
  <c r="AV1984" i="4" s="1"/>
  <c r="BX1983" i="4"/>
  <c r="BW1983" i="4"/>
  <c r="BT1983" i="4"/>
  <c r="BV1983" i="4" s="1"/>
  <c r="BR1983" i="4"/>
  <c r="BQ1983" i="4"/>
  <c r="BN1983" i="4"/>
  <c r="BF1983" i="4"/>
  <c r="BE1983" i="4"/>
  <c r="BD1983" i="4"/>
  <c r="BB1983" i="4"/>
  <c r="AZ1983" i="4"/>
  <c r="AY1983" i="4"/>
  <c r="BC1983" i="4" s="1"/>
  <c r="AU1983" i="4"/>
  <c r="AV1983" i="4" s="1"/>
  <c r="BW1982" i="4"/>
  <c r="BV1982" i="4"/>
  <c r="BU1982" i="4"/>
  <c r="BT1982" i="4"/>
  <c r="BR1982" i="4"/>
  <c r="BQ1982" i="4"/>
  <c r="BX1982" i="4" s="1"/>
  <c r="BM1982" i="4"/>
  <c r="BE1982" i="4"/>
  <c r="BD1982" i="4"/>
  <c r="BB1982" i="4"/>
  <c r="BC1982" i="4" s="1"/>
  <c r="AZ1982" i="4"/>
  <c r="AY1982" i="4"/>
  <c r="BX1981" i="4"/>
  <c r="BW1981" i="4"/>
  <c r="BT1981" i="4"/>
  <c r="BV1981" i="4" s="1"/>
  <c r="BR1981" i="4"/>
  <c r="BQ1981" i="4"/>
  <c r="BB1981" i="4"/>
  <c r="AZ1981" i="4"/>
  <c r="AY1981" i="4"/>
  <c r="BF1981" i="4" s="1"/>
  <c r="BV1980" i="4"/>
  <c r="BT1980" i="4"/>
  <c r="BR1980" i="4"/>
  <c r="BQ1980" i="4"/>
  <c r="BB1980" i="4"/>
  <c r="AZ1980" i="4"/>
  <c r="AY1980" i="4"/>
  <c r="BT1979" i="4"/>
  <c r="BU1979" i="4" s="1"/>
  <c r="BR1979" i="4"/>
  <c r="BM1978" i="4" s="1"/>
  <c r="BQ1979" i="4"/>
  <c r="BM1979" i="4"/>
  <c r="BN1979" i="4" s="1"/>
  <c r="BF1979" i="4"/>
  <c r="BC1979" i="4"/>
  <c r="BB1979" i="4"/>
  <c r="BD1979" i="4" s="1"/>
  <c r="AZ1979" i="4"/>
  <c r="AY1979" i="4"/>
  <c r="BE1979" i="4" s="1"/>
  <c r="BT1978" i="4"/>
  <c r="BR1978" i="4"/>
  <c r="BQ1978" i="4"/>
  <c r="BN1978" i="4"/>
  <c r="BF1978" i="4"/>
  <c r="BE1978" i="4"/>
  <c r="BD1978" i="4"/>
  <c r="BB1978" i="4"/>
  <c r="AZ1978" i="4"/>
  <c r="AU1977" i="4" s="1"/>
  <c r="AV1977" i="4" s="1"/>
  <c r="AY1978" i="4"/>
  <c r="BC1978" i="4" s="1"/>
  <c r="AU1978" i="4"/>
  <c r="AV1978" i="4" s="1"/>
  <c r="BX1977" i="4"/>
  <c r="BW1977" i="4"/>
  <c r="BV1977" i="4"/>
  <c r="BT1977" i="4"/>
  <c r="BR1977" i="4"/>
  <c r="BQ1977" i="4"/>
  <c r="BU1977" i="4" s="1"/>
  <c r="BF1977" i="4"/>
  <c r="BD1977" i="4"/>
  <c r="BB1977" i="4"/>
  <c r="BC1977" i="4" s="1"/>
  <c r="AZ1977" i="4"/>
  <c r="AY1977" i="4"/>
  <c r="BX1976" i="4"/>
  <c r="BW1976" i="4"/>
  <c r="BT1976" i="4"/>
  <c r="BR1976" i="4"/>
  <c r="BM1976" i="4" s="1"/>
  <c r="BN1976" i="4" s="1"/>
  <c r="BQ1976" i="4"/>
  <c r="BB1976" i="4"/>
  <c r="BD1976" i="4" s="1"/>
  <c r="AZ1976" i="4"/>
  <c r="AY1976" i="4"/>
  <c r="BF1976" i="4" s="1"/>
  <c r="BX1975" i="4"/>
  <c r="BV1975" i="4"/>
  <c r="BU1975" i="4"/>
  <c r="BT1975" i="4"/>
  <c r="BR1975" i="4"/>
  <c r="BQ1975" i="4"/>
  <c r="BW1975" i="4" s="1"/>
  <c r="BB1975" i="4"/>
  <c r="AZ1975" i="4"/>
  <c r="AY1975" i="4"/>
  <c r="BF1975" i="4" s="1"/>
  <c r="BT1974" i="4"/>
  <c r="BR1974" i="4"/>
  <c r="BM1973" i="4" s="1"/>
  <c r="BQ1974" i="4"/>
  <c r="BM1974" i="4"/>
  <c r="BN1974" i="4" s="1"/>
  <c r="BF1974" i="4"/>
  <c r="BC1974" i="4"/>
  <c r="BB1974" i="4"/>
  <c r="BD1974" i="4" s="1"/>
  <c r="AZ1974" i="4"/>
  <c r="AY1974" i="4"/>
  <c r="BE1974" i="4" s="1"/>
  <c r="BT1973" i="4"/>
  <c r="BR1973" i="4"/>
  <c r="BQ1973" i="4"/>
  <c r="BX1973" i="4" s="1"/>
  <c r="BN1973" i="4"/>
  <c r="BF1973" i="4"/>
  <c r="BE1973" i="4"/>
  <c r="BD1973" i="4"/>
  <c r="BB1973" i="4"/>
  <c r="AZ1973" i="4"/>
  <c r="AY1973" i="4"/>
  <c r="BC1973" i="4" s="1"/>
  <c r="AV1973" i="4"/>
  <c r="AU1973" i="4"/>
  <c r="BX1972" i="4"/>
  <c r="BT1972" i="4"/>
  <c r="BR1972" i="4"/>
  <c r="BQ1972" i="4"/>
  <c r="BW1972" i="4" s="1"/>
  <c r="BM1972" i="4"/>
  <c r="BN1972" i="4" s="1"/>
  <c r="BF1972" i="4"/>
  <c r="BD1972" i="4"/>
  <c r="BB1972" i="4"/>
  <c r="BC1972" i="4" s="1"/>
  <c r="AZ1972" i="4"/>
  <c r="AY1972" i="4"/>
  <c r="BX1971" i="4"/>
  <c r="BW1971" i="4"/>
  <c r="BT1971" i="4"/>
  <c r="BR1971" i="4"/>
  <c r="BQ1971" i="4"/>
  <c r="BB1971" i="4"/>
  <c r="BD1971" i="4" s="1"/>
  <c r="AZ1971" i="4"/>
  <c r="AU1971" i="4" s="1"/>
  <c r="AV1971" i="4" s="1"/>
  <c r="AY1971" i="4"/>
  <c r="BF1971" i="4" s="1"/>
  <c r="BX1970" i="4"/>
  <c r="BT1970" i="4"/>
  <c r="BV1970" i="4" s="1"/>
  <c r="BR1970" i="4"/>
  <c r="BM1970" i="4" s="1"/>
  <c r="BN1970" i="4" s="1"/>
  <c r="BQ1970" i="4"/>
  <c r="BW1970" i="4" s="1"/>
  <c r="BE1970" i="4"/>
  <c r="BC1970" i="4"/>
  <c r="BB1970" i="4"/>
  <c r="BD1970" i="4" s="1"/>
  <c r="AZ1970" i="4"/>
  <c r="AY1970" i="4"/>
  <c r="BF1970" i="4" s="1"/>
  <c r="BT1969" i="4"/>
  <c r="BR1969" i="4"/>
  <c r="BM1968" i="4" s="1"/>
  <c r="BN1968" i="4" s="1"/>
  <c r="BQ1969" i="4"/>
  <c r="BN1969" i="4"/>
  <c r="BM1969" i="4"/>
  <c r="BF1969" i="4"/>
  <c r="BB1969" i="4"/>
  <c r="AZ1969" i="4"/>
  <c r="AY1969" i="4"/>
  <c r="BE1969" i="4" s="1"/>
  <c r="BX1968" i="4"/>
  <c r="BT1968" i="4"/>
  <c r="BR1968" i="4"/>
  <c r="BQ1968" i="4"/>
  <c r="BF1968" i="4"/>
  <c r="BE1968" i="4"/>
  <c r="BD1968" i="4"/>
  <c r="BB1968" i="4"/>
  <c r="AZ1968" i="4"/>
  <c r="AY1968" i="4"/>
  <c r="BC1968" i="4" s="1"/>
  <c r="BT1967" i="4"/>
  <c r="BR1967" i="4"/>
  <c r="BQ1967" i="4"/>
  <c r="BM1967" i="4"/>
  <c r="BN1967" i="4" s="1"/>
  <c r="BF1967" i="4"/>
  <c r="BE1967" i="4"/>
  <c r="BB1967" i="4"/>
  <c r="BD1967" i="4" s="1"/>
  <c r="AZ1967" i="4"/>
  <c r="AY1967" i="4"/>
  <c r="BX1966" i="4"/>
  <c r="BW1966" i="4"/>
  <c r="BV1966" i="4"/>
  <c r="BT1966" i="4"/>
  <c r="BU1966" i="4" s="1"/>
  <c r="BR1966" i="4"/>
  <c r="BQ1966" i="4"/>
  <c r="BE1966" i="4"/>
  <c r="BC1966" i="4"/>
  <c r="BB1966" i="4"/>
  <c r="BD1966" i="4" s="1"/>
  <c r="AZ1966" i="4"/>
  <c r="AY1966" i="4"/>
  <c r="BF1966" i="4" s="1"/>
  <c r="BT1965" i="4"/>
  <c r="BV1965" i="4" s="1"/>
  <c r="BR1965" i="4"/>
  <c r="BQ1965" i="4"/>
  <c r="BW1965" i="4" s="1"/>
  <c r="BE1965" i="4"/>
  <c r="BC1965" i="4"/>
  <c r="BB1965" i="4"/>
  <c r="AZ1965" i="4"/>
  <c r="AY1965" i="4"/>
  <c r="BF1965" i="4" s="1"/>
  <c r="BT1964" i="4"/>
  <c r="BR1964" i="4"/>
  <c r="BQ1964" i="4"/>
  <c r="BB1964" i="4"/>
  <c r="BD1964" i="4" s="1"/>
  <c r="AZ1964" i="4"/>
  <c r="AY1964" i="4"/>
  <c r="BE1964" i="4" s="1"/>
  <c r="BX1963" i="4"/>
  <c r="BW1963" i="4"/>
  <c r="BT1963" i="4"/>
  <c r="BR1963" i="4"/>
  <c r="BQ1963" i="4"/>
  <c r="BF1963" i="4"/>
  <c r="BE1963" i="4"/>
  <c r="BD1963" i="4"/>
  <c r="BB1963" i="4"/>
  <c r="AZ1963" i="4"/>
  <c r="AY1963" i="4"/>
  <c r="BC1963" i="4" s="1"/>
  <c r="BT1962" i="4"/>
  <c r="BR1962" i="4"/>
  <c r="BQ1962" i="4"/>
  <c r="BF1962" i="4"/>
  <c r="BD1962" i="4"/>
  <c r="BB1962" i="4"/>
  <c r="BC1962" i="4" s="1"/>
  <c r="AZ1962" i="4"/>
  <c r="AY1962" i="4"/>
  <c r="BX1961" i="4"/>
  <c r="BT1961" i="4"/>
  <c r="BV1961" i="4" s="1"/>
  <c r="BR1961" i="4"/>
  <c r="BM1962" i="4" s="1"/>
  <c r="BN1962" i="4" s="1"/>
  <c r="BQ1961" i="4"/>
  <c r="BE1961" i="4"/>
  <c r="BD1961" i="4"/>
  <c r="BC1961" i="4"/>
  <c r="BB1961" i="4"/>
  <c r="AZ1961" i="4"/>
  <c r="AY1961" i="4"/>
  <c r="BT1960" i="4"/>
  <c r="BV1960" i="4" s="1"/>
  <c r="BR1960" i="4"/>
  <c r="BQ1960" i="4"/>
  <c r="BW1960" i="4" s="1"/>
  <c r="BB1960" i="4"/>
  <c r="AZ1960" i="4"/>
  <c r="AY1960" i="4"/>
  <c r="BF1960" i="4" s="1"/>
  <c r="BV1959" i="4"/>
  <c r="BT1959" i="4"/>
  <c r="BU1959" i="4" s="1"/>
  <c r="BR1959" i="4"/>
  <c r="BQ1959" i="4"/>
  <c r="BB1959" i="4"/>
  <c r="AZ1959" i="4"/>
  <c r="AU1958" i="4" s="1"/>
  <c r="AV1958" i="4" s="1"/>
  <c r="AY1959" i="4"/>
  <c r="AU1959" i="4"/>
  <c r="AV1959" i="4" s="1"/>
  <c r="BT1958" i="4"/>
  <c r="BR1958" i="4"/>
  <c r="BQ1958" i="4"/>
  <c r="BX1958" i="4" s="1"/>
  <c r="BF1958" i="4"/>
  <c r="BE1958" i="4"/>
  <c r="BD1958" i="4"/>
  <c r="BB1958" i="4"/>
  <c r="AZ1958" i="4"/>
  <c r="AY1958" i="4"/>
  <c r="BC1958" i="4" s="1"/>
  <c r="BX1957" i="4"/>
  <c r="BW1957" i="4"/>
  <c r="BV1957" i="4"/>
  <c r="BU1957" i="4"/>
  <c r="BT1957" i="4"/>
  <c r="BR1957" i="4"/>
  <c r="BQ1957" i="4"/>
  <c r="BF1957" i="4"/>
  <c r="BB1957" i="4"/>
  <c r="AZ1957" i="4"/>
  <c r="AY1957" i="4"/>
  <c r="BX1956" i="4"/>
  <c r="BW1956" i="4"/>
  <c r="BV1956" i="4"/>
  <c r="BT1956" i="4"/>
  <c r="BU1956" i="4" s="1"/>
  <c r="BR1956" i="4"/>
  <c r="BM1957" i="4" s="1"/>
  <c r="BN1957" i="4" s="1"/>
  <c r="BQ1956" i="4"/>
  <c r="BE1956" i="4"/>
  <c r="BB1956" i="4"/>
  <c r="BD1956" i="4" s="1"/>
  <c r="AZ1956" i="4"/>
  <c r="AU1956" i="4" s="1"/>
  <c r="AV1956" i="4" s="1"/>
  <c r="AY1956" i="4"/>
  <c r="BF1956" i="4" s="1"/>
  <c r="BX1955" i="4"/>
  <c r="BU1955" i="4"/>
  <c r="BT1955" i="4"/>
  <c r="BV1955" i="4" s="1"/>
  <c r="BR1955" i="4"/>
  <c r="BQ1955" i="4"/>
  <c r="BW1955" i="4" s="1"/>
  <c r="BB1955" i="4"/>
  <c r="AZ1955" i="4"/>
  <c r="AY1955" i="4"/>
  <c r="BF1955" i="4" s="1"/>
  <c r="BV1954" i="4"/>
  <c r="BT1954" i="4"/>
  <c r="BR1954" i="4"/>
  <c r="BQ1954" i="4"/>
  <c r="BB1954" i="4"/>
  <c r="BD1954" i="4" s="1"/>
  <c r="AZ1954" i="4"/>
  <c r="AU1954" i="4" s="1"/>
  <c r="AV1954" i="4" s="1"/>
  <c r="AY1954" i="4"/>
  <c r="BT1953" i="4"/>
  <c r="BR1953" i="4"/>
  <c r="BQ1953" i="4"/>
  <c r="BX1953" i="4" s="1"/>
  <c r="BN1953" i="4"/>
  <c r="BM1953" i="4"/>
  <c r="BF1953" i="4"/>
  <c r="BE1953" i="4"/>
  <c r="BD1953" i="4"/>
  <c r="BB1953" i="4"/>
  <c r="AZ1953" i="4"/>
  <c r="AY1953" i="4"/>
  <c r="BC1953" i="4" s="1"/>
  <c r="BX1952" i="4"/>
  <c r="BW1952" i="4"/>
  <c r="BV1952" i="4"/>
  <c r="BT1952" i="4"/>
  <c r="BR1952" i="4"/>
  <c r="BQ1952" i="4"/>
  <c r="BU1952" i="4" s="1"/>
  <c r="BF1952" i="4"/>
  <c r="BB1952" i="4"/>
  <c r="BC1952" i="4" s="1"/>
  <c r="AZ1952" i="4"/>
  <c r="AY1952" i="4"/>
  <c r="BW1951" i="4"/>
  <c r="BU1951" i="4"/>
  <c r="BT1951" i="4"/>
  <c r="BV1951" i="4" s="1"/>
  <c r="BR1951" i="4"/>
  <c r="BQ1951" i="4"/>
  <c r="BB1951" i="4"/>
  <c r="BD1951" i="4" s="1"/>
  <c r="AZ1951" i="4"/>
  <c r="AY1951" i="4"/>
  <c r="BF1951" i="4" s="1"/>
  <c r="BX1950" i="4"/>
  <c r="BT1950" i="4"/>
  <c r="BV1950" i="4" s="1"/>
  <c r="BR1950" i="4"/>
  <c r="BQ1950" i="4"/>
  <c r="BW1950" i="4" s="1"/>
  <c r="BE1950" i="4"/>
  <c r="BD1950" i="4"/>
  <c r="BC1950" i="4"/>
  <c r="BB1950" i="4"/>
  <c r="AZ1950" i="4"/>
  <c r="AY1950" i="4"/>
  <c r="BF1950" i="4" s="1"/>
  <c r="BT1949" i="4"/>
  <c r="BR1949" i="4"/>
  <c r="BM1949" i="4" s="1"/>
  <c r="BN1949" i="4" s="1"/>
  <c r="BQ1949" i="4"/>
  <c r="BB1949" i="4"/>
  <c r="AZ1949" i="4"/>
  <c r="AY1949" i="4"/>
  <c r="BE1949" i="4" s="1"/>
  <c r="AV1949" i="4"/>
  <c r="AU1949" i="4"/>
  <c r="BX1948" i="4"/>
  <c r="BT1948" i="4"/>
  <c r="BR1948" i="4"/>
  <c r="BQ1948" i="4"/>
  <c r="BW1948" i="4" s="1"/>
  <c r="BF1948" i="4"/>
  <c r="BE1948" i="4"/>
  <c r="BD1948" i="4"/>
  <c r="BB1948" i="4"/>
  <c r="AZ1948" i="4"/>
  <c r="AY1948" i="4"/>
  <c r="BC1948" i="4" s="1"/>
  <c r="AU1948" i="4"/>
  <c r="AV1948" i="4" s="1"/>
  <c r="BX1947" i="4"/>
  <c r="BW1947" i="4"/>
  <c r="BV1947" i="4"/>
  <c r="BU1947" i="4"/>
  <c r="BT1947" i="4"/>
  <c r="BR1947" i="4"/>
  <c r="BQ1947" i="4"/>
  <c r="BE1947" i="4"/>
  <c r="BB1947" i="4"/>
  <c r="AZ1947" i="4"/>
  <c r="AY1947" i="4"/>
  <c r="BX1946" i="4"/>
  <c r="BT1946" i="4"/>
  <c r="BV1946" i="4" s="1"/>
  <c r="BR1946" i="4"/>
  <c r="BM1947" i="4" s="1"/>
  <c r="BN1947" i="4" s="1"/>
  <c r="BQ1946" i="4"/>
  <c r="BB1946" i="4"/>
  <c r="BD1946" i="4" s="1"/>
  <c r="AZ1946" i="4"/>
  <c r="AY1946" i="4"/>
  <c r="BF1946" i="4" s="1"/>
  <c r="BX1945" i="4"/>
  <c r="BW1945" i="4"/>
  <c r="BV1945" i="4"/>
  <c r="BT1945" i="4"/>
  <c r="BU1945" i="4" s="1"/>
  <c r="BR1945" i="4"/>
  <c r="BQ1945" i="4"/>
  <c r="BW1946" i="4" s="1"/>
  <c r="BC1945" i="4"/>
  <c r="BB1945" i="4"/>
  <c r="BD1945" i="4" s="1"/>
  <c r="AZ1945" i="4"/>
  <c r="AY1945" i="4"/>
  <c r="BF1945" i="4" s="1"/>
  <c r="BT1944" i="4"/>
  <c r="BU1944" i="4" s="1"/>
  <c r="BR1944" i="4"/>
  <c r="BM1943" i="4" s="1"/>
  <c r="BN1943" i="4" s="1"/>
  <c r="BQ1944" i="4"/>
  <c r="BM1944" i="4"/>
  <c r="BN1944" i="4" s="1"/>
  <c r="BB1944" i="4"/>
  <c r="AZ1944" i="4"/>
  <c r="AY1944" i="4"/>
  <c r="BE1944" i="4" s="1"/>
  <c r="BX1943" i="4"/>
  <c r="BT1943" i="4"/>
  <c r="BR1943" i="4"/>
  <c r="BQ1943" i="4"/>
  <c r="BB1943" i="4"/>
  <c r="AZ1943" i="4"/>
  <c r="AU1943" i="4" s="1"/>
  <c r="AV1943" i="4" s="1"/>
  <c r="AY1943" i="4"/>
  <c r="BT1942" i="4"/>
  <c r="BR1942" i="4"/>
  <c r="BQ1942" i="4"/>
  <c r="BX1942" i="4" s="1"/>
  <c r="BN1942" i="4"/>
  <c r="BE1942" i="4"/>
  <c r="BD1942" i="4"/>
  <c r="BB1942" i="4"/>
  <c r="BC1942" i="4" s="1"/>
  <c r="AZ1942" i="4"/>
  <c r="AY1942" i="4"/>
  <c r="AU1942" i="4"/>
  <c r="AV1942" i="4" s="1"/>
  <c r="BX1941" i="4"/>
  <c r="BW1941" i="4"/>
  <c r="BU1941" i="4"/>
  <c r="BT1941" i="4"/>
  <c r="BV1941" i="4" s="1"/>
  <c r="BR1941" i="4"/>
  <c r="BM1942" i="4" s="1"/>
  <c r="BQ1941" i="4"/>
  <c r="BM1941" i="4"/>
  <c r="BN1941" i="4" s="1"/>
  <c r="BE1941" i="4"/>
  <c r="BB1941" i="4"/>
  <c r="BD1941" i="4" s="1"/>
  <c r="AZ1941" i="4"/>
  <c r="AY1941" i="4"/>
  <c r="BF1942" i="4" s="1"/>
  <c r="BW1940" i="4"/>
  <c r="BT1940" i="4"/>
  <c r="BR1940" i="4"/>
  <c r="BQ1940" i="4"/>
  <c r="BB1940" i="4"/>
  <c r="BD1940" i="4" s="1"/>
  <c r="AZ1940" i="4"/>
  <c r="AY1940" i="4"/>
  <c r="BF1940" i="4" s="1"/>
  <c r="BT1939" i="4"/>
  <c r="BV1939" i="4" s="1"/>
  <c r="BR1939" i="4"/>
  <c r="BQ1939" i="4"/>
  <c r="BM1939" i="4"/>
  <c r="BN1939" i="4" s="1"/>
  <c r="BC1939" i="4"/>
  <c r="BB1939" i="4"/>
  <c r="AZ1939" i="4"/>
  <c r="AY1939" i="4"/>
  <c r="BE1939" i="4" s="1"/>
  <c r="BT1938" i="4"/>
  <c r="BR1938" i="4"/>
  <c r="BM1938" i="4" s="1"/>
  <c r="BN1938" i="4" s="1"/>
  <c r="BQ1938" i="4"/>
  <c r="BB1938" i="4"/>
  <c r="AZ1938" i="4"/>
  <c r="AY1938" i="4"/>
  <c r="AU1938" i="4"/>
  <c r="BT1937" i="4"/>
  <c r="BR1937" i="4"/>
  <c r="BQ1937" i="4"/>
  <c r="BX1937" i="4" s="1"/>
  <c r="BN1937" i="4"/>
  <c r="BM1937" i="4"/>
  <c r="BF1937" i="4"/>
  <c r="BE1937" i="4"/>
  <c r="BB1937" i="4"/>
  <c r="BD1937" i="4" s="1"/>
  <c r="AZ1937" i="4"/>
  <c r="AY1937" i="4"/>
  <c r="AU1937" i="4"/>
  <c r="AV1937" i="4" s="1"/>
  <c r="BW1936" i="4"/>
  <c r="BT1936" i="4"/>
  <c r="BV1936" i="4" s="1"/>
  <c r="BR1936" i="4"/>
  <c r="BM1936" i="4" s="1"/>
  <c r="BN1936" i="4" s="1"/>
  <c r="BQ1936" i="4"/>
  <c r="BF1936" i="4"/>
  <c r="BE1936" i="4"/>
  <c r="BD1936" i="4"/>
  <c r="BC1936" i="4"/>
  <c r="BB1936" i="4"/>
  <c r="AZ1936" i="4"/>
  <c r="AY1936" i="4"/>
  <c r="BT1935" i="4"/>
  <c r="BR1935" i="4"/>
  <c r="BM1935" i="4" s="1"/>
  <c r="BN1935" i="4" s="1"/>
  <c r="BQ1935" i="4"/>
  <c r="BB1935" i="4"/>
  <c r="BD1935" i="4" s="1"/>
  <c r="AZ1935" i="4"/>
  <c r="AY1935" i="4"/>
  <c r="BF1935" i="4" s="1"/>
  <c r="BV1934" i="4"/>
  <c r="BT1934" i="4"/>
  <c r="BU1934" i="4" s="1"/>
  <c r="BR1934" i="4"/>
  <c r="BQ1934" i="4"/>
  <c r="BF1934" i="4"/>
  <c r="BC1934" i="4"/>
  <c r="BB1934" i="4"/>
  <c r="BD1934" i="4" s="1"/>
  <c r="AZ1934" i="4"/>
  <c r="AY1934" i="4"/>
  <c r="BE1934" i="4" s="1"/>
  <c r="BT1933" i="4"/>
  <c r="BR1933" i="4"/>
  <c r="BQ1933" i="4"/>
  <c r="BM1933" i="4"/>
  <c r="BN1933" i="4" s="1"/>
  <c r="BB1933" i="4"/>
  <c r="AZ1933" i="4"/>
  <c r="AY1933" i="4"/>
  <c r="BC1933" i="4" s="1"/>
  <c r="BX1932" i="4"/>
  <c r="BW1932" i="4"/>
  <c r="BT1932" i="4"/>
  <c r="BR1932" i="4"/>
  <c r="BQ1932" i="4"/>
  <c r="BV1932" i="4" s="1"/>
  <c r="BM1932" i="4"/>
  <c r="BN1932" i="4" s="1"/>
  <c r="BF1932" i="4"/>
  <c r="BE1932" i="4"/>
  <c r="BD1932" i="4"/>
  <c r="BB1932" i="4"/>
  <c r="BC1932" i="4" s="1"/>
  <c r="AZ1932" i="4"/>
  <c r="AY1932" i="4"/>
  <c r="BW1931" i="4"/>
  <c r="BV1931" i="4"/>
  <c r="BU1931" i="4"/>
  <c r="BT1931" i="4"/>
  <c r="BR1931" i="4"/>
  <c r="BQ1931" i="4"/>
  <c r="BF1931" i="4"/>
  <c r="BE1931" i="4"/>
  <c r="BC1931" i="4"/>
  <c r="BB1931" i="4"/>
  <c r="BD1931" i="4" s="1"/>
  <c r="AZ1931" i="4"/>
  <c r="AY1931" i="4"/>
  <c r="BT1930" i="4"/>
  <c r="BU1930" i="4" s="1"/>
  <c r="BR1930" i="4"/>
  <c r="BM1930" i="4" s="1"/>
  <c r="BQ1930" i="4"/>
  <c r="BE1930" i="4"/>
  <c r="BB1930" i="4"/>
  <c r="BD1930" i="4" s="1"/>
  <c r="AZ1930" i="4"/>
  <c r="AY1930" i="4"/>
  <c r="BT1929" i="4"/>
  <c r="BR1929" i="4"/>
  <c r="BQ1929" i="4"/>
  <c r="BB1929" i="4"/>
  <c r="AZ1929" i="4"/>
  <c r="AY1929" i="4"/>
  <c r="BE1929" i="4" s="1"/>
  <c r="BT1928" i="4"/>
  <c r="BR1928" i="4"/>
  <c r="BQ1928" i="4"/>
  <c r="BX1928" i="4" s="1"/>
  <c r="BM1928" i="4"/>
  <c r="BN1928" i="4" s="1"/>
  <c r="BF1928" i="4"/>
  <c r="BE1928" i="4"/>
  <c r="BB1928" i="4"/>
  <c r="AZ1928" i="4"/>
  <c r="AY1928" i="4"/>
  <c r="BC1928" i="4" s="1"/>
  <c r="BX1927" i="4"/>
  <c r="BW1927" i="4"/>
  <c r="BV1927" i="4"/>
  <c r="BU1927" i="4"/>
  <c r="BT1927" i="4"/>
  <c r="BR1927" i="4"/>
  <c r="BQ1927" i="4"/>
  <c r="BF1927" i="4"/>
  <c r="BD1927" i="4"/>
  <c r="BB1927" i="4"/>
  <c r="BC1927" i="4" s="1"/>
  <c r="AZ1927" i="4"/>
  <c r="AY1927" i="4"/>
  <c r="BX1926" i="4"/>
  <c r="BU1926" i="4"/>
  <c r="BT1926" i="4"/>
  <c r="BV1926" i="4" s="1"/>
  <c r="BR1926" i="4"/>
  <c r="BQ1926" i="4"/>
  <c r="BB1926" i="4"/>
  <c r="BD1926" i="4" s="1"/>
  <c r="AZ1926" i="4"/>
  <c r="AY1926" i="4"/>
  <c r="BF1926" i="4" s="1"/>
  <c r="BX1925" i="4"/>
  <c r="BT1925" i="4"/>
  <c r="BV1925" i="4" s="1"/>
  <c r="BR1925" i="4"/>
  <c r="BQ1925" i="4"/>
  <c r="BW1925" i="4" s="1"/>
  <c r="BE1925" i="4"/>
  <c r="BD1925" i="4"/>
  <c r="BC1925" i="4"/>
  <c r="BB1925" i="4"/>
  <c r="AZ1925" i="4"/>
  <c r="AY1925" i="4"/>
  <c r="BF1925" i="4" s="1"/>
  <c r="BT1924" i="4"/>
  <c r="BR1924" i="4"/>
  <c r="BM1924" i="4" s="1"/>
  <c r="BN1924" i="4" s="1"/>
  <c r="BQ1924" i="4"/>
  <c r="BB1924" i="4"/>
  <c r="AZ1924" i="4"/>
  <c r="AY1924" i="4"/>
  <c r="BE1924" i="4" s="1"/>
  <c r="AV1924" i="4"/>
  <c r="AU1924" i="4"/>
  <c r="BX1923" i="4"/>
  <c r="BT1923" i="4"/>
  <c r="BR1923" i="4"/>
  <c r="BQ1923" i="4"/>
  <c r="BW1923" i="4" s="1"/>
  <c r="BF1923" i="4"/>
  <c r="BE1923" i="4"/>
  <c r="BD1923" i="4"/>
  <c r="BB1923" i="4"/>
  <c r="AZ1923" i="4"/>
  <c r="AY1923" i="4"/>
  <c r="BC1923" i="4" s="1"/>
  <c r="AU1923" i="4"/>
  <c r="AV1923" i="4" s="1"/>
  <c r="BX1922" i="4"/>
  <c r="BW1922" i="4"/>
  <c r="BV1922" i="4"/>
  <c r="BU1922" i="4"/>
  <c r="BT1922" i="4"/>
  <c r="BR1922" i="4"/>
  <c r="BQ1922" i="4"/>
  <c r="BE1922" i="4"/>
  <c r="BB1922" i="4"/>
  <c r="AZ1922" i="4"/>
  <c r="AY1922" i="4"/>
  <c r="BX1921" i="4"/>
  <c r="BT1921" i="4"/>
  <c r="BV1921" i="4" s="1"/>
  <c r="BR1921" i="4"/>
  <c r="BM1922" i="4" s="1"/>
  <c r="BN1922" i="4" s="1"/>
  <c r="BQ1921" i="4"/>
  <c r="BM1921" i="4"/>
  <c r="BN1921" i="4" s="1"/>
  <c r="BB1921" i="4"/>
  <c r="BD1921" i="4" s="1"/>
  <c r="AZ1921" i="4"/>
  <c r="AY1921" i="4"/>
  <c r="BF1921" i="4" s="1"/>
  <c r="BW1920" i="4"/>
  <c r="BV1920" i="4"/>
  <c r="BT1920" i="4"/>
  <c r="BU1920" i="4" s="1"/>
  <c r="BR1920" i="4"/>
  <c r="BQ1920" i="4"/>
  <c r="BW1921" i="4" s="1"/>
  <c r="BE1920" i="4"/>
  <c r="BC1920" i="4"/>
  <c r="BB1920" i="4"/>
  <c r="BD1920" i="4" s="1"/>
  <c r="AZ1920" i="4"/>
  <c r="AY1920" i="4"/>
  <c r="BT1919" i="4"/>
  <c r="BR1919" i="4"/>
  <c r="BM1918" i="4" s="1"/>
  <c r="BN1918" i="4" s="1"/>
  <c r="BQ1919" i="4"/>
  <c r="BM1919" i="4"/>
  <c r="BN1919" i="4" s="1"/>
  <c r="BB1919" i="4"/>
  <c r="AZ1919" i="4"/>
  <c r="AY1919" i="4"/>
  <c r="BX1918" i="4"/>
  <c r="BT1918" i="4"/>
  <c r="BR1918" i="4"/>
  <c r="BQ1918" i="4"/>
  <c r="BB1918" i="4"/>
  <c r="AZ1918" i="4"/>
  <c r="AU1918" i="4" s="1"/>
  <c r="AV1918" i="4" s="1"/>
  <c r="AY1918" i="4"/>
  <c r="BT1917" i="4"/>
  <c r="BR1917" i="4"/>
  <c r="BQ1917" i="4"/>
  <c r="BX1917" i="4" s="1"/>
  <c r="BF1917" i="4"/>
  <c r="BD1917" i="4"/>
  <c r="BB1917" i="4"/>
  <c r="BC1917" i="4" s="1"/>
  <c r="AZ1917" i="4"/>
  <c r="AY1917" i="4"/>
  <c r="AU1917" i="4"/>
  <c r="AV1917" i="4" s="1"/>
  <c r="BX1916" i="4"/>
  <c r="BU1916" i="4"/>
  <c r="BT1916" i="4"/>
  <c r="BV1916" i="4" s="1"/>
  <c r="BR1916" i="4"/>
  <c r="BM1917" i="4" s="1"/>
  <c r="BN1917" i="4" s="1"/>
  <c r="BQ1916" i="4"/>
  <c r="BM1916" i="4"/>
  <c r="BN1916" i="4" s="1"/>
  <c r="BF1916" i="4"/>
  <c r="BE1916" i="4"/>
  <c r="BB1916" i="4"/>
  <c r="BD1916" i="4" s="1"/>
  <c r="AZ1916" i="4"/>
  <c r="AY1916" i="4"/>
  <c r="BE1917" i="4" s="1"/>
  <c r="BX1915" i="4"/>
  <c r="BW1915" i="4"/>
  <c r="BV1915" i="4"/>
  <c r="BT1915" i="4"/>
  <c r="BU1915" i="4" s="1"/>
  <c r="BR1915" i="4"/>
  <c r="BQ1915" i="4"/>
  <c r="BW1916" i="4" s="1"/>
  <c r="BB1915" i="4"/>
  <c r="BD1915" i="4" s="1"/>
  <c r="AZ1915" i="4"/>
  <c r="AY1915" i="4"/>
  <c r="BF1915" i="4" s="1"/>
  <c r="BT1914" i="4"/>
  <c r="BV1914" i="4" s="1"/>
  <c r="BR1914" i="4"/>
  <c r="BQ1914" i="4"/>
  <c r="BM1914" i="4"/>
  <c r="BN1914" i="4" s="1"/>
  <c r="BC1914" i="4"/>
  <c r="BB1914" i="4"/>
  <c r="AZ1914" i="4"/>
  <c r="AY1914" i="4"/>
  <c r="BE1914" i="4" s="1"/>
  <c r="BT1913" i="4"/>
  <c r="BR1913" i="4"/>
  <c r="BM1913" i="4" s="1"/>
  <c r="BN1913" i="4" s="1"/>
  <c r="BQ1913" i="4"/>
  <c r="BB1913" i="4"/>
  <c r="AZ1913" i="4"/>
  <c r="AY1913" i="4"/>
  <c r="AU1913" i="4"/>
  <c r="AV1913" i="4" s="1"/>
  <c r="BT1912" i="4"/>
  <c r="BR1912" i="4"/>
  <c r="BQ1912" i="4"/>
  <c r="BX1912" i="4" s="1"/>
  <c r="BN1912" i="4"/>
  <c r="BM1912" i="4"/>
  <c r="BF1912" i="4"/>
  <c r="BB1912" i="4"/>
  <c r="BD1912" i="4" s="1"/>
  <c r="AZ1912" i="4"/>
  <c r="AY1912" i="4"/>
  <c r="AU1912" i="4"/>
  <c r="AV1912" i="4" s="1"/>
  <c r="BW1911" i="4"/>
  <c r="BT1911" i="4"/>
  <c r="BV1911" i="4" s="1"/>
  <c r="BR1911" i="4"/>
  <c r="BM1911" i="4" s="1"/>
  <c r="BN1911" i="4" s="1"/>
  <c r="BQ1911" i="4"/>
  <c r="BE1911" i="4"/>
  <c r="BD1911" i="4"/>
  <c r="BC1911" i="4"/>
  <c r="BB1911" i="4"/>
  <c r="AZ1911" i="4"/>
  <c r="AY1911" i="4"/>
  <c r="BE1912" i="4" s="1"/>
  <c r="BT1910" i="4"/>
  <c r="BR1910" i="4"/>
  <c r="BM1910" i="4" s="1"/>
  <c r="BN1910" i="4" s="1"/>
  <c r="BQ1910" i="4"/>
  <c r="BB1910" i="4"/>
  <c r="BD1910" i="4" s="1"/>
  <c r="AZ1910" i="4"/>
  <c r="AY1910" i="4"/>
  <c r="BF1910" i="4" s="1"/>
  <c r="AV1910" i="4"/>
  <c r="AU1910" i="4"/>
  <c r="BX1909" i="4"/>
  <c r="BT1909" i="4"/>
  <c r="BV1909" i="4" s="1"/>
  <c r="BR1909" i="4"/>
  <c r="BQ1909" i="4"/>
  <c r="BW1909" i="4" s="1"/>
  <c r="BE1909" i="4"/>
  <c r="BC1909" i="4"/>
  <c r="BB1909" i="4"/>
  <c r="AZ1909" i="4"/>
  <c r="AY1909" i="4"/>
  <c r="BW1908" i="4"/>
  <c r="BV1908" i="4"/>
  <c r="BT1908" i="4"/>
  <c r="BU1908" i="4" s="1"/>
  <c r="BR1908" i="4"/>
  <c r="BQ1908" i="4"/>
  <c r="BB1908" i="4"/>
  <c r="AZ1908" i="4"/>
  <c r="AU1908" i="4" s="1"/>
  <c r="AV1908" i="4" s="1"/>
  <c r="AY1908" i="4"/>
  <c r="BT1907" i="4"/>
  <c r="BV1907" i="4" s="1"/>
  <c r="BR1907" i="4"/>
  <c r="BQ1907" i="4"/>
  <c r="BX1907" i="4" s="1"/>
  <c r="BF1907" i="4"/>
  <c r="BD1907" i="4"/>
  <c r="BB1907" i="4"/>
  <c r="BC1907" i="4" s="1"/>
  <c r="AZ1907" i="4"/>
  <c r="AY1907" i="4"/>
  <c r="AU1907" i="4"/>
  <c r="AV1907" i="4" s="1"/>
  <c r="BT1906" i="4"/>
  <c r="BV1906" i="4" s="1"/>
  <c r="BR1906" i="4"/>
  <c r="BQ1906" i="4"/>
  <c r="BX1906" i="4" s="1"/>
  <c r="BM1906" i="4"/>
  <c r="BN1906" i="4" s="1"/>
  <c r="BF1906" i="4"/>
  <c r="BE1906" i="4"/>
  <c r="BB1906" i="4"/>
  <c r="BD1906" i="4" s="1"/>
  <c r="AZ1906" i="4"/>
  <c r="AY1906" i="4"/>
  <c r="BE1907" i="4" s="1"/>
  <c r="BX1905" i="4"/>
  <c r="BW1905" i="4"/>
  <c r="BV1905" i="4"/>
  <c r="BU1905" i="4"/>
  <c r="BT1905" i="4"/>
  <c r="BR1905" i="4"/>
  <c r="BQ1905" i="4"/>
  <c r="BE1905" i="4"/>
  <c r="BC1905" i="4"/>
  <c r="BB1905" i="4"/>
  <c r="BD1905" i="4" s="1"/>
  <c r="AZ1905" i="4"/>
  <c r="AY1905" i="4"/>
  <c r="BT1904" i="4"/>
  <c r="BV1904" i="4" s="1"/>
  <c r="BR1904" i="4"/>
  <c r="BQ1904" i="4"/>
  <c r="BW1904" i="4" s="1"/>
  <c r="BB1904" i="4"/>
  <c r="AZ1904" i="4"/>
  <c r="AY1904" i="4"/>
  <c r="BF1904" i="4" s="1"/>
  <c r="BX1903" i="4"/>
  <c r="BT1903" i="4"/>
  <c r="BR1903" i="4"/>
  <c r="BM1902" i="4" s="1"/>
  <c r="BN1902" i="4" s="1"/>
  <c r="BQ1903" i="4"/>
  <c r="BW1903" i="4" s="1"/>
  <c r="BF1903" i="4"/>
  <c r="BE1903" i="4"/>
  <c r="BD1903" i="4"/>
  <c r="BB1903" i="4"/>
  <c r="AZ1903" i="4"/>
  <c r="AY1903" i="4"/>
  <c r="BC1903" i="4" s="1"/>
  <c r="AV1903" i="4"/>
  <c r="AU1903" i="4"/>
  <c r="BX1902" i="4"/>
  <c r="BW1902" i="4"/>
  <c r="BV1902" i="4"/>
  <c r="BU1902" i="4"/>
  <c r="BT1902" i="4"/>
  <c r="BR1902" i="4"/>
  <c r="BQ1902" i="4"/>
  <c r="BF1902" i="4"/>
  <c r="BD1902" i="4"/>
  <c r="BB1902" i="4"/>
  <c r="BC1902" i="4" s="1"/>
  <c r="AZ1902" i="4"/>
  <c r="AY1902" i="4"/>
  <c r="BW1901" i="4"/>
  <c r="BU1901" i="4"/>
  <c r="BT1901" i="4"/>
  <c r="BV1901" i="4" s="1"/>
  <c r="BR1901" i="4"/>
  <c r="BQ1901" i="4"/>
  <c r="BB1901" i="4"/>
  <c r="BD1901" i="4" s="1"/>
  <c r="AZ1901" i="4"/>
  <c r="AY1901" i="4"/>
  <c r="BF1901" i="4" s="1"/>
  <c r="BT1900" i="4"/>
  <c r="BV1900" i="4" s="1"/>
  <c r="BR1900" i="4"/>
  <c r="BQ1900" i="4"/>
  <c r="BX1900" i="4" s="1"/>
  <c r="BE1900" i="4"/>
  <c r="BB1900" i="4"/>
  <c r="BD1900" i="4" s="1"/>
  <c r="AZ1900" i="4"/>
  <c r="AY1900" i="4"/>
  <c r="BF1900" i="4" s="1"/>
  <c r="BX1899" i="4"/>
  <c r="BV1899" i="4"/>
  <c r="BU1899" i="4"/>
  <c r="BT1899" i="4"/>
  <c r="BR1899" i="4"/>
  <c r="BQ1899" i="4"/>
  <c r="BW1899" i="4" s="1"/>
  <c r="BE1899" i="4"/>
  <c r="BC1899" i="4"/>
  <c r="BB1899" i="4"/>
  <c r="BD1899" i="4" s="1"/>
  <c r="AZ1899" i="4"/>
  <c r="AY1899" i="4"/>
  <c r="BT1898" i="4"/>
  <c r="BR1898" i="4"/>
  <c r="BQ1898" i="4"/>
  <c r="BX1898" i="4" s="1"/>
  <c r="BB1898" i="4"/>
  <c r="AZ1898" i="4"/>
  <c r="AY1898" i="4"/>
  <c r="BT1897" i="4"/>
  <c r="BV1897" i="4" s="1"/>
  <c r="BR1897" i="4"/>
  <c r="BQ1897" i="4"/>
  <c r="BX1897" i="4" s="1"/>
  <c r="BF1897" i="4"/>
  <c r="BB1897" i="4"/>
  <c r="BD1897" i="4" s="1"/>
  <c r="AZ1897" i="4"/>
  <c r="AY1897" i="4"/>
  <c r="AU1897" i="4"/>
  <c r="AV1897" i="4" s="1"/>
  <c r="BX1896" i="4"/>
  <c r="BW1896" i="4"/>
  <c r="BT1896" i="4"/>
  <c r="BV1896" i="4" s="1"/>
  <c r="BR1896" i="4"/>
  <c r="BM1896" i="4" s="1"/>
  <c r="BN1896" i="4" s="1"/>
  <c r="BQ1896" i="4"/>
  <c r="BE1896" i="4"/>
  <c r="BD1896" i="4"/>
  <c r="BC1896" i="4"/>
  <c r="BB1896" i="4"/>
  <c r="AZ1896" i="4"/>
  <c r="AY1896" i="4"/>
  <c r="BE1897" i="4" s="1"/>
  <c r="BX1895" i="4"/>
  <c r="BU1895" i="4"/>
  <c r="BT1895" i="4"/>
  <c r="BV1895" i="4" s="1"/>
  <c r="BR1895" i="4"/>
  <c r="BQ1895" i="4"/>
  <c r="BB1895" i="4"/>
  <c r="BD1895" i="4" s="1"/>
  <c r="AZ1895" i="4"/>
  <c r="AY1895" i="4"/>
  <c r="BF1895" i="4" s="1"/>
  <c r="BT1894" i="4"/>
  <c r="BV1894" i="4" s="1"/>
  <c r="BR1894" i="4"/>
  <c r="BQ1894" i="4"/>
  <c r="BW1894" i="4" s="1"/>
  <c r="BF1894" i="4"/>
  <c r="BB1894" i="4"/>
  <c r="AZ1894" i="4"/>
  <c r="AY1894" i="4"/>
  <c r="BE1894" i="4" s="1"/>
  <c r="BX1893" i="4"/>
  <c r="BW1893" i="4"/>
  <c r="BV1893" i="4"/>
  <c r="BT1893" i="4"/>
  <c r="BR1893" i="4"/>
  <c r="BQ1893" i="4"/>
  <c r="BN1893" i="4"/>
  <c r="BM1893" i="4"/>
  <c r="BF1893" i="4"/>
  <c r="BE1893" i="4"/>
  <c r="BD1893" i="4"/>
  <c r="BC1893" i="4"/>
  <c r="BB1893" i="4"/>
  <c r="AZ1893" i="4"/>
  <c r="AY1893" i="4"/>
  <c r="BX1892" i="4"/>
  <c r="BU1892" i="4"/>
  <c r="BT1892" i="4"/>
  <c r="BV1892" i="4" s="1"/>
  <c r="BR1892" i="4"/>
  <c r="BQ1892" i="4"/>
  <c r="BF1892" i="4"/>
  <c r="BB1892" i="4"/>
  <c r="AZ1892" i="4"/>
  <c r="AU1892" i="4" s="1"/>
  <c r="AV1892" i="4" s="1"/>
  <c r="AY1892" i="4"/>
  <c r="BT1891" i="4"/>
  <c r="BV1891" i="4" s="1"/>
  <c r="BR1891" i="4"/>
  <c r="BQ1891" i="4"/>
  <c r="BX1891" i="4" s="1"/>
  <c r="BB1891" i="4"/>
  <c r="BD1891" i="4" s="1"/>
  <c r="AZ1891" i="4"/>
  <c r="AY1891" i="4"/>
  <c r="BF1891" i="4" s="1"/>
  <c r="BX1890" i="4"/>
  <c r="BW1890" i="4"/>
  <c r="BT1890" i="4"/>
  <c r="BV1890" i="4" s="1"/>
  <c r="BR1890" i="4"/>
  <c r="BQ1890" i="4"/>
  <c r="BE1890" i="4"/>
  <c r="BD1890" i="4"/>
  <c r="BC1890" i="4"/>
  <c r="BB1890" i="4"/>
  <c r="AZ1890" i="4"/>
  <c r="AY1890" i="4"/>
  <c r="BF1890" i="4" s="1"/>
  <c r="BU1889" i="4"/>
  <c r="BT1889" i="4"/>
  <c r="BV1889" i="4" s="1"/>
  <c r="BR1889" i="4"/>
  <c r="BQ1889" i="4"/>
  <c r="BW1889" i="4" s="1"/>
  <c r="BB1889" i="4"/>
  <c r="AZ1889" i="4"/>
  <c r="AY1889" i="4"/>
  <c r="BF1889" i="4" s="1"/>
  <c r="BT1888" i="4"/>
  <c r="BR1888" i="4"/>
  <c r="BQ1888" i="4"/>
  <c r="BX1888" i="4" s="1"/>
  <c r="BF1888" i="4"/>
  <c r="BB1888" i="4"/>
  <c r="AZ1888" i="4"/>
  <c r="AY1888" i="4"/>
  <c r="BE1888" i="4" s="1"/>
  <c r="AU1888" i="4"/>
  <c r="AV1888" i="4" s="1"/>
  <c r="BX1887" i="4"/>
  <c r="BW1887" i="4"/>
  <c r="BT1887" i="4"/>
  <c r="BV1887" i="4" s="1"/>
  <c r="BR1887" i="4"/>
  <c r="BQ1887" i="4"/>
  <c r="BM1887" i="4"/>
  <c r="BN1887" i="4" s="1"/>
  <c r="BF1887" i="4"/>
  <c r="BE1887" i="4"/>
  <c r="BD1887" i="4"/>
  <c r="BB1887" i="4"/>
  <c r="BC1887" i="4" s="1"/>
  <c r="AZ1887" i="4"/>
  <c r="AY1887" i="4"/>
  <c r="BX1886" i="4"/>
  <c r="BW1886" i="4"/>
  <c r="BV1886" i="4"/>
  <c r="BU1886" i="4"/>
  <c r="BT1886" i="4"/>
  <c r="BR1886" i="4"/>
  <c r="BQ1886" i="4"/>
  <c r="BE1886" i="4"/>
  <c r="BC1886" i="4"/>
  <c r="BB1886" i="4"/>
  <c r="BD1886" i="4" s="1"/>
  <c r="AZ1886" i="4"/>
  <c r="AY1886" i="4"/>
  <c r="BT1885" i="4"/>
  <c r="BV1885" i="4" s="1"/>
  <c r="BR1885" i="4"/>
  <c r="BQ1885" i="4"/>
  <c r="BX1885" i="4" s="1"/>
  <c r="BB1885" i="4"/>
  <c r="BD1885" i="4" s="1"/>
  <c r="AZ1885" i="4"/>
  <c r="AY1885" i="4"/>
  <c r="BF1885" i="4" s="1"/>
  <c r="BX1884" i="4"/>
  <c r="BT1884" i="4"/>
  <c r="BV1884" i="4" s="1"/>
  <c r="BR1884" i="4"/>
  <c r="BQ1884" i="4"/>
  <c r="BW1884" i="4" s="1"/>
  <c r="BF1884" i="4"/>
  <c r="BC1884" i="4"/>
  <c r="BB1884" i="4"/>
  <c r="AZ1884" i="4"/>
  <c r="AY1884" i="4"/>
  <c r="BX1883" i="4"/>
  <c r="BV1883" i="4"/>
  <c r="BT1883" i="4"/>
  <c r="BU1883" i="4" s="1"/>
  <c r="BR1883" i="4"/>
  <c r="BQ1883" i="4"/>
  <c r="BB1883" i="4"/>
  <c r="AZ1883" i="4"/>
  <c r="AU1883" i="4" s="1"/>
  <c r="AV1883" i="4" s="1"/>
  <c r="AY1883" i="4"/>
  <c r="BT1882" i="4"/>
  <c r="BV1882" i="4" s="1"/>
  <c r="BR1882" i="4"/>
  <c r="BQ1882" i="4"/>
  <c r="BX1882" i="4" s="1"/>
  <c r="BE1882" i="4"/>
  <c r="BD1882" i="4"/>
  <c r="BC1882" i="4"/>
  <c r="BB1882" i="4"/>
  <c r="AZ1882" i="4"/>
  <c r="AY1882" i="4"/>
  <c r="AU1882" i="4"/>
  <c r="AV1882" i="4" s="1"/>
  <c r="BT1881" i="4"/>
  <c r="BV1881" i="4" s="1"/>
  <c r="BR1881" i="4"/>
  <c r="BQ1881" i="4"/>
  <c r="BX1881" i="4" s="1"/>
  <c r="BM1881" i="4"/>
  <c r="BN1881" i="4" s="1"/>
  <c r="BF1881" i="4"/>
  <c r="BE1881" i="4"/>
  <c r="BB1881" i="4"/>
  <c r="BD1881" i="4" s="1"/>
  <c r="AZ1881" i="4"/>
  <c r="AY1881" i="4"/>
  <c r="BF1882" i="4" s="1"/>
  <c r="BX1880" i="4"/>
  <c r="BW1880" i="4"/>
  <c r="BV1880" i="4"/>
  <c r="BU1880" i="4"/>
  <c r="BT1880" i="4"/>
  <c r="BR1880" i="4"/>
  <c r="BQ1880" i="4"/>
  <c r="BC1880" i="4"/>
  <c r="BB1880" i="4"/>
  <c r="BD1880" i="4" s="1"/>
  <c r="AZ1880" i="4"/>
  <c r="AY1880" i="4"/>
  <c r="BF1880" i="4" s="1"/>
  <c r="BT1879" i="4"/>
  <c r="BV1879" i="4" s="1"/>
  <c r="BR1879" i="4"/>
  <c r="BQ1879" i="4"/>
  <c r="BW1879" i="4" s="1"/>
  <c r="BB1879" i="4"/>
  <c r="AZ1879" i="4"/>
  <c r="AY1879" i="4"/>
  <c r="BF1879" i="4" s="1"/>
  <c r="BX1878" i="4"/>
  <c r="BT1878" i="4"/>
  <c r="BR1878" i="4"/>
  <c r="BQ1878" i="4"/>
  <c r="BW1878" i="4" s="1"/>
  <c r="BF1878" i="4"/>
  <c r="BE1878" i="4"/>
  <c r="BD1878" i="4"/>
  <c r="BB1878" i="4"/>
  <c r="AZ1878" i="4"/>
  <c r="AY1878" i="4"/>
  <c r="BC1878" i="4" s="1"/>
  <c r="AV1878" i="4"/>
  <c r="AU1878" i="4"/>
  <c r="BX1877" i="4"/>
  <c r="BW1877" i="4"/>
  <c r="BV1877" i="4"/>
  <c r="BU1877" i="4"/>
  <c r="BT1877" i="4"/>
  <c r="BR1877" i="4"/>
  <c r="BQ1877" i="4"/>
  <c r="BF1877" i="4"/>
  <c r="BB1877" i="4"/>
  <c r="BC1877" i="4" s="1"/>
  <c r="AZ1877" i="4"/>
  <c r="AY1877" i="4"/>
  <c r="BX1876" i="4"/>
  <c r="BU1876" i="4"/>
  <c r="BT1876" i="4"/>
  <c r="BV1876" i="4" s="1"/>
  <c r="BR1876" i="4"/>
  <c r="BQ1876" i="4"/>
  <c r="BB1876" i="4"/>
  <c r="BD1876" i="4" s="1"/>
  <c r="AZ1876" i="4"/>
  <c r="AY1876" i="4"/>
  <c r="BF1876" i="4" s="1"/>
  <c r="BT1875" i="4"/>
  <c r="BR1875" i="4"/>
  <c r="BQ1875" i="4"/>
  <c r="BB1875" i="4"/>
  <c r="BD1875" i="4" s="1"/>
  <c r="AZ1875" i="4"/>
  <c r="AY1875" i="4"/>
  <c r="BF1875" i="4" s="1"/>
  <c r="BX1874" i="4"/>
  <c r="BT1874" i="4"/>
  <c r="BV1874" i="4" s="1"/>
  <c r="BR1874" i="4"/>
  <c r="BM1873" i="4" s="1"/>
  <c r="BN1873" i="4" s="1"/>
  <c r="BQ1874" i="4"/>
  <c r="BW1874" i="4" s="1"/>
  <c r="BM1874" i="4"/>
  <c r="BN1874" i="4" s="1"/>
  <c r="BF1874" i="4"/>
  <c r="BE1874" i="4"/>
  <c r="BB1874" i="4"/>
  <c r="BD1874" i="4" s="1"/>
  <c r="AZ1874" i="4"/>
  <c r="AY1874" i="4"/>
  <c r="AU1874" i="4"/>
  <c r="AV1874" i="4" s="1"/>
  <c r="BX1873" i="4"/>
  <c r="BW1873" i="4"/>
  <c r="BV1873" i="4"/>
  <c r="BT1873" i="4"/>
  <c r="BU1873" i="4" s="1"/>
  <c r="BR1873" i="4"/>
  <c r="BQ1873" i="4"/>
  <c r="BF1873" i="4"/>
  <c r="BE1873" i="4"/>
  <c r="BD1873" i="4"/>
  <c r="BC1873" i="4"/>
  <c r="BB1873" i="4"/>
  <c r="AZ1873" i="4"/>
  <c r="AY1873" i="4"/>
  <c r="BX1872" i="4"/>
  <c r="BV1872" i="4"/>
  <c r="BU1872" i="4"/>
  <c r="BT1872" i="4"/>
  <c r="BR1872" i="4"/>
  <c r="BQ1872" i="4"/>
  <c r="BE1872" i="4"/>
  <c r="BB1872" i="4"/>
  <c r="BD1872" i="4" s="1"/>
  <c r="AZ1872" i="4"/>
  <c r="AU1872" i="4" s="1"/>
  <c r="AV1872" i="4" s="1"/>
  <c r="AY1872" i="4"/>
  <c r="BT1871" i="4"/>
  <c r="BR1871" i="4"/>
  <c r="BQ1871" i="4"/>
  <c r="BB1871" i="4"/>
  <c r="AZ1871" i="4"/>
  <c r="AY1871" i="4"/>
  <c r="BT1870" i="4"/>
  <c r="BR1870" i="4"/>
  <c r="BQ1870" i="4"/>
  <c r="BB1870" i="4"/>
  <c r="BD1870" i="4" s="1"/>
  <c r="AZ1870" i="4"/>
  <c r="AY1870" i="4"/>
  <c r="BF1870" i="4" s="1"/>
  <c r="AV1870" i="4"/>
  <c r="AU1870" i="4"/>
  <c r="BX1869" i="4"/>
  <c r="BT1869" i="4"/>
  <c r="BV1869" i="4" s="1"/>
  <c r="BR1869" i="4"/>
  <c r="BM1868" i="4" s="1"/>
  <c r="BN1868" i="4" s="1"/>
  <c r="BQ1869" i="4"/>
  <c r="BW1869" i="4" s="1"/>
  <c r="BM1869" i="4"/>
  <c r="BN1869" i="4" s="1"/>
  <c r="BF1869" i="4"/>
  <c r="BE1869" i="4"/>
  <c r="BB1869" i="4"/>
  <c r="BD1869" i="4" s="1"/>
  <c r="AZ1869" i="4"/>
  <c r="AU1868" i="4" s="1"/>
  <c r="AV1868" i="4" s="1"/>
  <c r="AY1869" i="4"/>
  <c r="AU1869" i="4"/>
  <c r="AV1869" i="4" s="1"/>
  <c r="BX1868" i="4"/>
  <c r="BW1868" i="4"/>
  <c r="BV1868" i="4"/>
  <c r="BT1868" i="4"/>
  <c r="BU1868" i="4" s="1"/>
  <c r="BR1868" i="4"/>
  <c r="BQ1868" i="4"/>
  <c r="BF1868" i="4"/>
  <c r="BE1868" i="4"/>
  <c r="BD1868" i="4"/>
  <c r="BC1868" i="4"/>
  <c r="BB1868" i="4"/>
  <c r="AZ1868" i="4"/>
  <c r="AY1868" i="4"/>
  <c r="BX1867" i="4"/>
  <c r="BV1867" i="4"/>
  <c r="BU1867" i="4"/>
  <c r="BT1867" i="4"/>
  <c r="BR1867" i="4"/>
  <c r="BQ1867" i="4"/>
  <c r="BE1867" i="4"/>
  <c r="BB1867" i="4"/>
  <c r="AZ1867" i="4"/>
  <c r="AU1867" i="4" s="1"/>
  <c r="AV1867" i="4" s="1"/>
  <c r="AY1867" i="4"/>
  <c r="BT1866" i="4"/>
  <c r="BR1866" i="4"/>
  <c r="BQ1866" i="4"/>
  <c r="BB1866" i="4"/>
  <c r="BD1866" i="4" s="1"/>
  <c r="AZ1866" i="4"/>
  <c r="AU1865" i="4" s="1"/>
  <c r="AV1865" i="4" s="1"/>
  <c r="AY1866" i="4"/>
  <c r="BT1865" i="4"/>
  <c r="BR1865" i="4"/>
  <c r="BQ1865" i="4"/>
  <c r="BM1865" i="4"/>
  <c r="BN1865" i="4" s="1"/>
  <c r="BB1865" i="4"/>
  <c r="BD1865" i="4" s="1"/>
  <c r="AZ1865" i="4"/>
  <c r="AY1865" i="4"/>
  <c r="BF1865" i="4" s="1"/>
  <c r="BX1864" i="4"/>
  <c r="BT1864" i="4"/>
  <c r="BV1864" i="4" s="1"/>
  <c r="BR1864" i="4"/>
  <c r="BM1863" i="4" s="1"/>
  <c r="BN1863" i="4" s="1"/>
  <c r="BQ1864" i="4"/>
  <c r="BW1864" i="4" s="1"/>
  <c r="BM1864" i="4"/>
  <c r="BN1864" i="4" s="1"/>
  <c r="BF1864" i="4"/>
  <c r="BE1864" i="4"/>
  <c r="BB1864" i="4"/>
  <c r="BD1864" i="4" s="1"/>
  <c r="AZ1864" i="4"/>
  <c r="AU1863" i="4" s="1"/>
  <c r="AV1863" i="4" s="1"/>
  <c r="AY1864" i="4"/>
  <c r="AU1864" i="4"/>
  <c r="AV1864" i="4" s="1"/>
  <c r="BX1863" i="4"/>
  <c r="BW1863" i="4"/>
  <c r="BV1863" i="4"/>
  <c r="BT1863" i="4"/>
  <c r="BU1863" i="4" s="1"/>
  <c r="BR1863" i="4"/>
  <c r="BQ1863" i="4"/>
  <c r="BF1863" i="4"/>
  <c r="BE1863" i="4"/>
  <c r="BD1863" i="4"/>
  <c r="BC1863" i="4"/>
  <c r="BB1863" i="4"/>
  <c r="AZ1863" i="4"/>
  <c r="AY1863" i="4"/>
  <c r="BW1862" i="4"/>
  <c r="BU1862" i="4"/>
  <c r="BT1862" i="4"/>
  <c r="BV1862" i="4" s="1"/>
  <c r="BR1862" i="4"/>
  <c r="BQ1862" i="4"/>
  <c r="BF1862" i="4"/>
  <c r="BB1862" i="4"/>
  <c r="AZ1862" i="4"/>
  <c r="AY1862" i="4"/>
  <c r="BT1861" i="4"/>
  <c r="BR1861" i="4"/>
  <c r="BQ1861" i="4"/>
  <c r="BB1861" i="4"/>
  <c r="AZ1861" i="4"/>
  <c r="AU1861" i="4" s="1"/>
  <c r="AY1861" i="4"/>
  <c r="AV1861" i="4"/>
  <c r="BT1860" i="4"/>
  <c r="BR1860" i="4"/>
  <c r="BQ1860" i="4"/>
  <c r="BM1860" i="4"/>
  <c r="BN1860" i="4" s="1"/>
  <c r="BB1860" i="4"/>
  <c r="BD1860" i="4" s="1"/>
  <c r="AZ1860" i="4"/>
  <c r="AY1860" i="4"/>
  <c r="BF1860" i="4" s="1"/>
  <c r="AV1860" i="4"/>
  <c r="AU1860" i="4"/>
  <c r="BX1859" i="4"/>
  <c r="BT1859" i="4"/>
  <c r="BV1859" i="4" s="1"/>
  <c r="BR1859" i="4"/>
  <c r="BM1858" i="4" s="1"/>
  <c r="BN1858" i="4" s="1"/>
  <c r="BQ1859" i="4"/>
  <c r="BW1859" i="4" s="1"/>
  <c r="BM1859" i="4"/>
  <c r="BN1859" i="4" s="1"/>
  <c r="BF1859" i="4"/>
  <c r="BE1859" i="4"/>
  <c r="BB1859" i="4"/>
  <c r="BD1859" i="4" s="1"/>
  <c r="AZ1859" i="4"/>
  <c r="AU1858" i="4" s="1"/>
  <c r="AV1858" i="4" s="1"/>
  <c r="AY1859" i="4"/>
  <c r="AU1859" i="4"/>
  <c r="AV1859" i="4" s="1"/>
  <c r="BX1858" i="4"/>
  <c r="BW1858" i="4"/>
  <c r="BV1858" i="4"/>
  <c r="BT1858" i="4"/>
  <c r="BU1858" i="4" s="1"/>
  <c r="BR1858" i="4"/>
  <c r="BQ1858" i="4"/>
  <c r="BF1858" i="4"/>
  <c r="BE1858" i="4"/>
  <c r="BD1858" i="4"/>
  <c r="BC1858" i="4"/>
  <c r="BB1858" i="4"/>
  <c r="AZ1858" i="4"/>
  <c r="AY1858" i="4"/>
  <c r="BW1857" i="4"/>
  <c r="BU1857" i="4"/>
  <c r="BT1857" i="4"/>
  <c r="BV1857" i="4" s="1"/>
  <c r="BR1857" i="4"/>
  <c r="BQ1857" i="4"/>
  <c r="BF1857" i="4"/>
  <c r="BB1857" i="4"/>
  <c r="BD1857" i="4" s="1"/>
  <c r="AZ1857" i="4"/>
  <c r="AY1857" i="4"/>
  <c r="BT1856" i="4"/>
  <c r="BR1856" i="4"/>
  <c r="BQ1856" i="4"/>
  <c r="BB1856" i="4"/>
  <c r="AZ1856" i="4"/>
  <c r="AU1856" i="4" s="1"/>
  <c r="AV1856" i="4" s="1"/>
  <c r="AY1856" i="4"/>
  <c r="BT1855" i="4"/>
  <c r="BR1855" i="4"/>
  <c r="BQ1855" i="4"/>
  <c r="BM1855" i="4"/>
  <c r="BN1855" i="4" s="1"/>
  <c r="BB1855" i="4"/>
  <c r="BD1855" i="4" s="1"/>
  <c r="AZ1855" i="4"/>
  <c r="AY1855" i="4"/>
  <c r="BF1855" i="4" s="1"/>
  <c r="BX1854" i="4"/>
  <c r="BT1854" i="4"/>
  <c r="BV1854" i="4" s="1"/>
  <c r="BR1854" i="4"/>
  <c r="BM1853" i="4" s="1"/>
  <c r="BN1853" i="4" s="1"/>
  <c r="BQ1854" i="4"/>
  <c r="BW1854" i="4" s="1"/>
  <c r="BM1854" i="4"/>
  <c r="BN1854" i="4" s="1"/>
  <c r="BF1854" i="4"/>
  <c r="BE1854" i="4"/>
  <c r="BB1854" i="4"/>
  <c r="BD1854" i="4" s="1"/>
  <c r="AZ1854" i="4"/>
  <c r="AU1853" i="4" s="1"/>
  <c r="AV1853" i="4" s="1"/>
  <c r="AY1854" i="4"/>
  <c r="AU1854" i="4"/>
  <c r="AV1854" i="4" s="1"/>
  <c r="BX1853" i="4"/>
  <c r="BW1853" i="4"/>
  <c r="BV1853" i="4"/>
  <c r="BT1853" i="4"/>
  <c r="BU1853" i="4" s="1"/>
  <c r="BR1853" i="4"/>
  <c r="BQ1853" i="4"/>
  <c r="BF1853" i="4"/>
  <c r="BE1853" i="4"/>
  <c r="BD1853" i="4"/>
  <c r="BC1853" i="4"/>
  <c r="BB1853" i="4"/>
  <c r="AZ1853" i="4"/>
  <c r="AY1853" i="4"/>
  <c r="BX1852" i="4"/>
  <c r="BU1852" i="4"/>
  <c r="BT1852" i="4"/>
  <c r="BV1852" i="4" s="1"/>
  <c r="BR1852" i="4"/>
  <c r="BQ1852" i="4"/>
  <c r="BF1852" i="4"/>
  <c r="BB1852" i="4"/>
  <c r="BD1852" i="4" s="1"/>
  <c r="AZ1852" i="4"/>
  <c r="AU1852" i="4" s="1"/>
  <c r="AV1852" i="4" s="1"/>
  <c r="AY1852" i="4"/>
  <c r="BT1851" i="4"/>
  <c r="BR1851" i="4"/>
  <c r="BQ1851" i="4"/>
  <c r="BB1851" i="4"/>
  <c r="BD1851" i="4" s="1"/>
  <c r="AZ1851" i="4"/>
  <c r="AU1850" i="4" s="1"/>
  <c r="AV1850" i="4" s="1"/>
  <c r="AY1851" i="4"/>
  <c r="BT1850" i="4"/>
  <c r="BU1850" i="4" s="1"/>
  <c r="BR1850" i="4"/>
  <c r="BQ1850" i="4"/>
  <c r="BM1850" i="4"/>
  <c r="BN1850" i="4" s="1"/>
  <c r="BB1850" i="4"/>
  <c r="BD1850" i="4" s="1"/>
  <c r="AZ1850" i="4"/>
  <c r="AY1850" i="4"/>
  <c r="BF1850" i="4" s="1"/>
  <c r="BX1849" i="4"/>
  <c r="BT1849" i="4"/>
  <c r="BV1849" i="4" s="1"/>
  <c r="BR1849" i="4"/>
  <c r="BQ1849" i="4"/>
  <c r="BW1849" i="4" s="1"/>
  <c r="BM1849" i="4"/>
  <c r="BN1849" i="4" s="1"/>
  <c r="BF1849" i="4"/>
  <c r="BE1849" i="4"/>
  <c r="BB1849" i="4"/>
  <c r="BD1849" i="4" s="1"/>
  <c r="AZ1849" i="4"/>
  <c r="AY1849" i="4"/>
  <c r="AU1849" i="4"/>
  <c r="AV1849" i="4" s="1"/>
  <c r="BX1848" i="4"/>
  <c r="BW1848" i="4"/>
  <c r="BV1848" i="4"/>
  <c r="BT1848" i="4"/>
  <c r="BU1848" i="4" s="1"/>
  <c r="BR1848" i="4"/>
  <c r="BQ1848" i="4"/>
  <c r="BM1848" i="4"/>
  <c r="BN1848" i="4" s="1"/>
  <c r="BF1848" i="4"/>
  <c r="BE1848" i="4"/>
  <c r="BD1848" i="4"/>
  <c r="BC1848" i="4"/>
  <c r="BB1848" i="4"/>
  <c r="AZ1848" i="4"/>
  <c r="AY1848" i="4"/>
  <c r="BX1847" i="4"/>
  <c r="BV1847" i="4"/>
  <c r="BT1847" i="4"/>
  <c r="BU1847" i="4" s="1"/>
  <c r="BR1847" i="4"/>
  <c r="BQ1847" i="4"/>
  <c r="BF1847" i="4"/>
  <c r="BC1847" i="4"/>
  <c r="BB1847" i="4"/>
  <c r="BD1847" i="4" s="1"/>
  <c r="AZ1847" i="4"/>
  <c r="AU1847" i="4" s="1"/>
  <c r="AV1847" i="4" s="1"/>
  <c r="AY1847" i="4"/>
  <c r="BT1846" i="4"/>
  <c r="BR1846" i="4"/>
  <c r="BQ1846" i="4"/>
  <c r="BB1846" i="4"/>
  <c r="AZ1846" i="4"/>
  <c r="AU1845" i="4" s="1"/>
  <c r="AV1845" i="4" s="1"/>
  <c r="AY1846" i="4"/>
  <c r="BT1845" i="4"/>
  <c r="BR1845" i="4"/>
  <c r="BQ1845" i="4"/>
  <c r="BN1845" i="4"/>
  <c r="BM1845" i="4"/>
  <c r="BB1845" i="4"/>
  <c r="BD1845" i="4" s="1"/>
  <c r="AZ1845" i="4"/>
  <c r="AY1845" i="4"/>
  <c r="BF1845" i="4" s="1"/>
  <c r="BX1844" i="4"/>
  <c r="BT1844" i="4"/>
  <c r="BV1844" i="4" s="1"/>
  <c r="BR1844" i="4"/>
  <c r="BQ1844" i="4"/>
  <c r="BW1844" i="4" s="1"/>
  <c r="BM1844" i="4"/>
  <c r="BN1844" i="4" s="1"/>
  <c r="BF1844" i="4"/>
  <c r="BE1844" i="4"/>
  <c r="BB1844" i="4"/>
  <c r="BD1844" i="4" s="1"/>
  <c r="AZ1844" i="4"/>
  <c r="AU1843" i="4" s="1"/>
  <c r="AV1843" i="4" s="1"/>
  <c r="AY1844" i="4"/>
  <c r="AU1844" i="4"/>
  <c r="AV1844" i="4" s="1"/>
  <c r="BX1843" i="4"/>
  <c r="BW1843" i="4"/>
  <c r="BV1843" i="4"/>
  <c r="BT1843" i="4"/>
  <c r="BU1843" i="4" s="1"/>
  <c r="BR1843" i="4"/>
  <c r="BQ1843" i="4"/>
  <c r="BM1843" i="4"/>
  <c r="BN1843" i="4" s="1"/>
  <c r="BF1843" i="4"/>
  <c r="BE1843" i="4"/>
  <c r="BD1843" i="4"/>
  <c r="BC1843" i="4"/>
  <c r="BB1843" i="4"/>
  <c r="AZ1843" i="4"/>
  <c r="AY1843" i="4"/>
  <c r="BX1842" i="4"/>
  <c r="BU1842" i="4"/>
  <c r="BT1842" i="4"/>
  <c r="BV1842" i="4" s="1"/>
  <c r="BR1842" i="4"/>
  <c r="BQ1842" i="4"/>
  <c r="BF1842" i="4"/>
  <c r="BB1842" i="4"/>
  <c r="AZ1842" i="4"/>
  <c r="AY1842" i="4"/>
  <c r="BT1841" i="4"/>
  <c r="BR1841" i="4"/>
  <c r="BQ1841" i="4"/>
  <c r="BB1841" i="4"/>
  <c r="AZ1841" i="4"/>
  <c r="AU1841" i="4" s="1"/>
  <c r="AY1841" i="4"/>
  <c r="AV1841" i="4"/>
  <c r="BT1840" i="4"/>
  <c r="BU1840" i="4" s="1"/>
  <c r="BR1840" i="4"/>
  <c r="BQ1840" i="4"/>
  <c r="BM1840" i="4"/>
  <c r="BN1840" i="4" s="1"/>
  <c r="BB1840" i="4"/>
  <c r="BD1840" i="4" s="1"/>
  <c r="AZ1840" i="4"/>
  <c r="AY1840" i="4"/>
  <c r="BF1840" i="4" s="1"/>
  <c r="AV1840" i="4"/>
  <c r="AU1840" i="4"/>
  <c r="BX1839" i="4"/>
  <c r="BT1839" i="4"/>
  <c r="BV1839" i="4" s="1"/>
  <c r="BR1839" i="4"/>
  <c r="BQ1839" i="4"/>
  <c r="BW1839" i="4" s="1"/>
  <c r="BM1839" i="4"/>
  <c r="BN1839" i="4" s="1"/>
  <c r="BF1839" i="4"/>
  <c r="BE1839" i="4"/>
  <c r="BB1839" i="4"/>
  <c r="BD1839" i="4" s="1"/>
  <c r="AZ1839" i="4"/>
  <c r="AU1838" i="4" s="1"/>
  <c r="AV1838" i="4" s="1"/>
  <c r="AY1839" i="4"/>
  <c r="AU1839" i="4"/>
  <c r="AV1839" i="4" s="1"/>
  <c r="BX1838" i="4"/>
  <c r="BW1838" i="4"/>
  <c r="BV1838" i="4"/>
  <c r="BT1838" i="4"/>
  <c r="BU1838" i="4" s="1"/>
  <c r="BR1838" i="4"/>
  <c r="BQ1838" i="4"/>
  <c r="BM1838" i="4"/>
  <c r="BN1838" i="4" s="1"/>
  <c r="BF1838" i="4"/>
  <c r="BE1838" i="4"/>
  <c r="BD1838" i="4"/>
  <c r="BC1838" i="4"/>
  <c r="BB1838" i="4"/>
  <c r="AZ1838" i="4"/>
  <c r="AY1838" i="4"/>
  <c r="BX1837" i="4"/>
  <c r="BT1837" i="4"/>
  <c r="BR1837" i="4"/>
  <c r="BQ1837" i="4"/>
  <c r="BE1837" i="4"/>
  <c r="BC1837" i="4"/>
  <c r="BB1837" i="4"/>
  <c r="BD1837" i="4" s="1"/>
  <c r="AZ1837" i="4"/>
  <c r="AY1837" i="4"/>
  <c r="BT1836" i="4"/>
  <c r="BR1836" i="4"/>
  <c r="BQ1836" i="4"/>
  <c r="BB1836" i="4"/>
  <c r="BD1836" i="4" s="1"/>
  <c r="AZ1836" i="4"/>
  <c r="AY1836" i="4"/>
  <c r="BT1835" i="4"/>
  <c r="BR1835" i="4"/>
  <c r="BQ1835" i="4"/>
  <c r="BN1835" i="4"/>
  <c r="BM1835" i="4"/>
  <c r="BB1835" i="4"/>
  <c r="BD1835" i="4" s="1"/>
  <c r="AZ1835" i="4"/>
  <c r="AY1835" i="4"/>
  <c r="BF1835" i="4" s="1"/>
  <c r="BX1834" i="4"/>
  <c r="BT1834" i="4"/>
  <c r="BV1834" i="4" s="1"/>
  <c r="BR1834" i="4"/>
  <c r="BQ1834" i="4"/>
  <c r="BW1834" i="4" s="1"/>
  <c r="BM1834" i="4"/>
  <c r="BN1834" i="4" s="1"/>
  <c r="BF1834" i="4"/>
  <c r="BE1834" i="4"/>
  <c r="BB1834" i="4"/>
  <c r="BD1834" i="4" s="1"/>
  <c r="AZ1834" i="4"/>
  <c r="AY1834" i="4"/>
  <c r="AU1834" i="4"/>
  <c r="BX1833" i="4"/>
  <c r="BW1833" i="4"/>
  <c r="BV1833" i="4"/>
  <c r="BT1833" i="4"/>
  <c r="BU1833" i="4" s="1"/>
  <c r="BR1833" i="4"/>
  <c r="BQ1833" i="4"/>
  <c r="BM1833" i="4"/>
  <c r="BN1833" i="4" s="1"/>
  <c r="BF1833" i="4"/>
  <c r="BE1833" i="4"/>
  <c r="BD1833" i="4"/>
  <c r="BC1833" i="4"/>
  <c r="BB1833" i="4"/>
  <c r="AZ1833" i="4"/>
  <c r="AY1833" i="4"/>
  <c r="BW1832" i="4"/>
  <c r="BV1832" i="4"/>
  <c r="BU1832" i="4"/>
  <c r="BT1832" i="4"/>
  <c r="BR1832" i="4"/>
  <c r="BQ1832" i="4"/>
  <c r="BF1832" i="4"/>
  <c r="BB1832" i="4"/>
  <c r="BD1832" i="4" s="1"/>
  <c r="AZ1832" i="4"/>
  <c r="AU1832" i="4" s="1"/>
  <c r="AV1832" i="4" s="1"/>
  <c r="AY1832" i="4"/>
  <c r="BT1831" i="4"/>
  <c r="BR1831" i="4"/>
  <c r="BQ1831" i="4"/>
  <c r="BB1831" i="4"/>
  <c r="AZ1831" i="4"/>
  <c r="AY1831" i="4"/>
  <c r="BT1830" i="4"/>
  <c r="BR1830" i="4"/>
  <c r="BQ1830" i="4"/>
  <c r="BM1830" i="4"/>
  <c r="BN1830" i="4" s="1"/>
  <c r="BB1830" i="4"/>
  <c r="BD1830" i="4" s="1"/>
  <c r="AZ1830" i="4"/>
  <c r="AY1830" i="4"/>
  <c r="BF1830" i="4" s="1"/>
  <c r="AV1830" i="4"/>
  <c r="AU1830" i="4"/>
  <c r="BX1829" i="4"/>
  <c r="BT1829" i="4"/>
  <c r="BV1829" i="4" s="1"/>
  <c r="BR1829" i="4"/>
  <c r="BQ1829" i="4"/>
  <c r="BW1829" i="4" s="1"/>
  <c r="BM1829" i="4"/>
  <c r="BN1829" i="4" s="1"/>
  <c r="BF1829" i="4"/>
  <c r="BE1829" i="4"/>
  <c r="BB1829" i="4"/>
  <c r="BD1829" i="4" s="1"/>
  <c r="AZ1829" i="4"/>
  <c r="AU1828" i="4" s="1"/>
  <c r="AV1828" i="4" s="1"/>
  <c r="AY1829" i="4"/>
  <c r="AU1829" i="4"/>
  <c r="AV1829" i="4" s="1"/>
  <c r="BX1828" i="4"/>
  <c r="BW1828" i="4"/>
  <c r="BV1828" i="4"/>
  <c r="BT1828" i="4"/>
  <c r="BU1828" i="4" s="1"/>
  <c r="BR1828" i="4"/>
  <c r="BQ1828" i="4"/>
  <c r="BM1828" i="4"/>
  <c r="BN1828" i="4" s="1"/>
  <c r="BF1828" i="4"/>
  <c r="BE1828" i="4"/>
  <c r="BD1828" i="4"/>
  <c r="BC1828" i="4"/>
  <c r="BB1828" i="4"/>
  <c r="AZ1828" i="4"/>
  <c r="AY1828" i="4"/>
  <c r="BX1827" i="4"/>
  <c r="BU1827" i="4"/>
  <c r="BT1827" i="4"/>
  <c r="BV1827" i="4" s="1"/>
  <c r="BR1827" i="4"/>
  <c r="BQ1827" i="4"/>
  <c r="BF1827" i="4"/>
  <c r="BD1827" i="4"/>
  <c r="BC1827" i="4"/>
  <c r="BB1827" i="4"/>
  <c r="AZ1827" i="4"/>
  <c r="AY1827" i="4"/>
  <c r="BU1826" i="4"/>
  <c r="BT1826" i="4"/>
  <c r="BR1826" i="4"/>
  <c r="BQ1826" i="4"/>
  <c r="BB1826" i="4"/>
  <c r="AZ1826" i="4"/>
  <c r="AU1826" i="4" s="1"/>
  <c r="AV1826" i="4" s="1"/>
  <c r="AY1826" i="4"/>
  <c r="BT1825" i="4"/>
  <c r="BR1825" i="4"/>
  <c r="BQ1825" i="4"/>
  <c r="BM1825" i="4"/>
  <c r="BN1825" i="4" s="1"/>
  <c r="BB1825" i="4"/>
  <c r="AZ1825" i="4"/>
  <c r="AY1825" i="4"/>
  <c r="BT1824" i="4"/>
  <c r="BV1824" i="4" s="1"/>
  <c r="BR1824" i="4"/>
  <c r="BQ1824" i="4"/>
  <c r="BW1824" i="4" s="1"/>
  <c r="BN1824" i="4"/>
  <c r="BM1824" i="4"/>
  <c r="BF1824" i="4"/>
  <c r="BE1824" i="4"/>
  <c r="BB1824" i="4"/>
  <c r="BD1824" i="4" s="1"/>
  <c r="AZ1824" i="4"/>
  <c r="AY1824" i="4"/>
  <c r="AU1824" i="4"/>
  <c r="AV1824" i="4" s="1"/>
  <c r="BX1823" i="4"/>
  <c r="BT1823" i="4"/>
  <c r="BR1823" i="4"/>
  <c r="BQ1823" i="4"/>
  <c r="BX1824" i="4" s="1"/>
  <c r="BM1823" i="4"/>
  <c r="BN1823" i="4" s="1"/>
  <c r="BF1823" i="4"/>
  <c r="BE1823" i="4"/>
  <c r="BD1823" i="4"/>
  <c r="BC1823" i="4"/>
  <c r="BB1823" i="4"/>
  <c r="AZ1823" i="4"/>
  <c r="AY1823" i="4"/>
  <c r="BX1822" i="4"/>
  <c r="BW1822" i="4"/>
  <c r="BT1822" i="4"/>
  <c r="BV1822" i="4" s="1"/>
  <c r="BR1822" i="4"/>
  <c r="BQ1822" i="4"/>
  <c r="BE1822" i="4"/>
  <c r="BB1822" i="4"/>
  <c r="BC1822" i="4" s="1"/>
  <c r="AZ1822" i="4"/>
  <c r="AY1822" i="4"/>
  <c r="BU1821" i="4"/>
  <c r="BT1821" i="4"/>
  <c r="BR1821" i="4"/>
  <c r="BM1821" i="4" s="1"/>
  <c r="BN1821" i="4" s="1"/>
  <c r="BQ1821" i="4"/>
  <c r="BE1821" i="4"/>
  <c r="BB1821" i="4"/>
  <c r="AZ1821" i="4"/>
  <c r="AY1821" i="4"/>
  <c r="BT1820" i="4"/>
  <c r="BU1820" i="4" s="1"/>
  <c r="BR1820" i="4"/>
  <c r="BQ1820" i="4"/>
  <c r="BM1820" i="4"/>
  <c r="BN1820" i="4" s="1"/>
  <c r="BB1820" i="4"/>
  <c r="AZ1820" i="4"/>
  <c r="AY1820" i="4"/>
  <c r="BT1819" i="4"/>
  <c r="BR1819" i="4"/>
  <c r="BM1818" i="4" s="1"/>
  <c r="BN1818" i="4" s="1"/>
  <c r="BQ1819" i="4"/>
  <c r="BM1819" i="4"/>
  <c r="BN1819" i="4" s="1"/>
  <c r="BB1819" i="4"/>
  <c r="AZ1819" i="4"/>
  <c r="AU1819" i="4" s="1"/>
  <c r="AV1819" i="4" s="1"/>
  <c r="AY1819" i="4"/>
  <c r="BF1819" i="4" s="1"/>
  <c r="BX1818" i="4"/>
  <c r="BW1818" i="4"/>
  <c r="BV1818" i="4"/>
  <c r="BT1818" i="4"/>
  <c r="BR1818" i="4"/>
  <c r="BQ1818" i="4"/>
  <c r="BF1818" i="4"/>
  <c r="BE1818" i="4"/>
  <c r="BD1818" i="4"/>
  <c r="BC1818" i="4"/>
  <c r="BB1818" i="4"/>
  <c r="AZ1818" i="4"/>
  <c r="AY1818" i="4"/>
  <c r="BX1817" i="4"/>
  <c r="BU1817" i="4"/>
  <c r="BT1817" i="4"/>
  <c r="BV1817" i="4" s="1"/>
  <c r="BR1817" i="4"/>
  <c r="BQ1817" i="4"/>
  <c r="BF1817" i="4"/>
  <c r="BE1817" i="4"/>
  <c r="BC1817" i="4"/>
  <c r="BB1817" i="4"/>
  <c r="BD1817" i="4" s="1"/>
  <c r="AZ1817" i="4"/>
  <c r="AY1817" i="4"/>
  <c r="BX1816" i="4"/>
  <c r="BT1816" i="4"/>
  <c r="BV1816" i="4" s="1"/>
  <c r="BR1816" i="4"/>
  <c r="BQ1816" i="4"/>
  <c r="BW1816" i="4" s="1"/>
  <c r="BD1816" i="4"/>
  <c r="BB1816" i="4"/>
  <c r="BC1816" i="4" s="1"/>
  <c r="AZ1816" i="4"/>
  <c r="AY1816" i="4"/>
  <c r="BF1816" i="4" s="1"/>
  <c r="BT1815" i="4"/>
  <c r="BU1815" i="4" s="1"/>
  <c r="BR1815" i="4"/>
  <c r="BQ1815" i="4"/>
  <c r="BM1815" i="4"/>
  <c r="BN1815" i="4" s="1"/>
  <c r="BB1815" i="4"/>
  <c r="AZ1815" i="4"/>
  <c r="AY1815" i="4"/>
  <c r="BE1816" i="4" s="1"/>
  <c r="BT1814" i="4"/>
  <c r="BR1814" i="4"/>
  <c r="BM1814" i="4" s="1"/>
  <c r="BN1814" i="4" s="1"/>
  <c r="BQ1814" i="4"/>
  <c r="BE1814" i="4"/>
  <c r="BB1814" i="4"/>
  <c r="AZ1814" i="4"/>
  <c r="AU1815" i="4" s="1"/>
  <c r="AV1815" i="4" s="1"/>
  <c r="AY1814" i="4"/>
  <c r="BF1814" i="4" s="1"/>
  <c r="AV1814" i="4"/>
  <c r="AU1814" i="4"/>
  <c r="BX1813" i="4"/>
  <c r="BT1813" i="4"/>
  <c r="BR1813" i="4"/>
  <c r="BQ1813" i="4"/>
  <c r="BW1813" i="4" s="1"/>
  <c r="BF1813" i="4"/>
  <c r="BE1813" i="4"/>
  <c r="BD1813" i="4"/>
  <c r="BC1813" i="4"/>
  <c r="BB1813" i="4"/>
  <c r="AZ1813" i="4"/>
  <c r="AY1813" i="4"/>
  <c r="BW1812" i="4"/>
  <c r="BV1812" i="4"/>
  <c r="BU1812" i="4"/>
  <c r="BT1812" i="4"/>
  <c r="BR1812" i="4"/>
  <c r="BQ1812" i="4"/>
  <c r="BM1812" i="4"/>
  <c r="BN1812" i="4" s="1"/>
  <c r="BF1812" i="4"/>
  <c r="BC1812" i="4"/>
  <c r="BB1812" i="4"/>
  <c r="BD1812" i="4" s="1"/>
  <c r="AZ1812" i="4"/>
  <c r="AY1812" i="4"/>
  <c r="BT1811" i="4"/>
  <c r="BR1811" i="4"/>
  <c r="BQ1811" i="4"/>
  <c r="BD1811" i="4"/>
  <c r="BB1811" i="4"/>
  <c r="BC1811" i="4" s="1"/>
  <c r="AZ1811" i="4"/>
  <c r="AY1811" i="4"/>
  <c r="BF1811" i="4" s="1"/>
  <c r="BT1810" i="4"/>
  <c r="BR1810" i="4"/>
  <c r="BM1810" i="4" s="1"/>
  <c r="BN1810" i="4" s="1"/>
  <c r="BQ1810" i="4"/>
  <c r="BB1810" i="4"/>
  <c r="BD1810" i="4" s="1"/>
  <c r="AZ1810" i="4"/>
  <c r="AY1810" i="4"/>
  <c r="AU1810" i="4"/>
  <c r="AV1810" i="4" s="1"/>
  <c r="BX1809" i="4"/>
  <c r="BT1809" i="4"/>
  <c r="BR1809" i="4"/>
  <c r="BQ1809" i="4"/>
  <c r="BM1809" i="4"/>
  <c r="BN1809" i="4" s="1"/>
  <c r="BB1809" i="4"/>
  <c r="AZ1809" i="4"/>
  <c r="AU1809" i="4" s="1"/>
  <c r="AY1809" i="4"/>
  <c r="BF1809" i="4" s="1"/>
  <c r="AV1809" i="4"/>
  <c r="BV1808" i="4"/>
  <c r="BT1808" i="4"/>
  <c r="BR1808" i="4"/>
  <c r="BQ1808" i="4"/>
  <c r="BX1808" i="4" s="1"/>
  <c r="BN1808" i="4"/>
  <c r="BM1808" i="4"/>
  <c r="BF1808" i="4"/>
  <c r="BE1808" i="4"/>
  <c r="BD1808" i="4"/>
  <c r="BC1808" i="4"/>
  <c r="BB1808" i="4"/>
  <c r="AZ1808" i="4"/>
  <c r="AY1808" i="4"/>
  <c r="AU1808" i="4"/>
  <c r="AV1808" i="4" s="1"/>
  <c r="BW1807" i="4"/>
  <c r="BT1807" i="4"/>
  <c r="BV1807" i="4" s="1"/>
  <c r="BR1807" i="4"/>
  <c r="BQ1807" i="4"/>
  <c r="BF1807" i="4"/>
  <c r="BE1807" i="4"/>
  <c r="BD1807" i="4"/>
  <c r="BC1807" i="4"/>
  <c r="BB1807" i="4"/>
  <c r="AZ1807" i="4"/>
  <c r="AY1807" i="4"/>
  <c r="BT1806" i="4"/>
  <c r="BR1806" i="4"/>
  <c r="BM1806" i="4" s="1"/>
  <c r="BN1806" i="4" s="1"/>
  <c r="BQ1806" i="4"/>
  <c r="BB1806" i="4"/>
  <c r="BD1806" i="4" s="1"/>
  <c r="AZ1806" i="4"/>
  <c r="AY1806" i="4"/>
  <c r="BT1805" i="4"/>
  <c r="BR1805" i="4"/>
  <c r="BQ1805" i="4"/>
  <c r="BM1805" i="4"/>
  <c r="BN1805" i="4" s="1"/>
  <c r="BB1805" i="4"/>
  <c r="AZ1805" i="4"/>
  <c r="AY1805" i="4"/>
  <c r="AU1805" i="4"/>
  <c r="AV1805" i="4" s="1"/>
  <c r="BT1804" i="4"/>
  <c r="BR1804" i="4"/>
  <c r="BM1803" i="4" s="1"/>
  <c r="BQ1804" i="4"/>
  <c r="BW1804" i="4" s="1"/>
  <c r="BM1804" i="4"/>
  <c r="BN1804" i="4" s="1"/>
  <c r="BF1804" i="4"/>
  <c r="BE1804" i="4"/>
  <c r="BB1804" i="4"/>
  <c r="BD1804" i="4" s="1"/>
  <c r="AZ1804" i="4"/>
  <c r="AU1804" i="4" s="1"/>
  <c r="AV1804" i="4" s="1"/>
  <c r="AY1804" i="4"/>
  <c r="BX1803" i="4"/>
  <c r="BT1803" i="4"/>
  <c r="BR1803" i="4"/>
  <c r="BQ1803" i="4"/>
  <c r="BW1803" i="4" s="1"/>
  <c r="BN1803" i="4"/>
  <c r="BF1803" i="4"/>
  <c r="BE1803" i="4"/>
  <c r="BD1803" i="4"/>
  <c r="BC1803" i="4"/>
  <c r="BB1803" i="4"/>
  <c r="AZ1803" i="4"/>
  <c r="AY1803" i="4"/>
  <c r="AU1803" i="4"/>
  <c r="AV1803" i="4" s="1"/>
  <c r="BX1802" i="4"/>
  <c r="BU1802" i="4"/>
  <c r="BT1802" i="4"/>
  <c r="BV1802" i="4" s="1"/>
  <c r="BR1802" i="4"/>
  <c r="BQ1802" i="4"/>
  <c r="BM1802" i="4"/>
  <c r="BN1802" i="4" s="1"/>
  <c r="BE1802" i="4"/>
  <c r="BB1802" i="4"/>
  <c r="BD1802" i="4" s="1"/>
  <c r="AZ1802" i="4"/>
  <c r="AU1802" i="4" s="1"/>
  <c r="AV1802" i="4" s="1"/>
  <c r="AY1802" i="4"/>
  <c r="BX1801" i="4"/>
  <c r="BT1801" i="4"/>
  <c r="BR1801" i="4"/>
  <c r="BQ1801" i="4"/>
  <c r="BW1802" i="4" s="1"/>
  <c r="BB1801" i="4"/>
  <c r="AZ1801" i="4"/>
  <c r="AY1801" i="4"/>
  <c r="BV1800" i="4"/>
  <c r="BT1800" i="4"/>
  <c r="BU1800" i="4" s="1"/>
  <c r="BR1800" i="4"/>
  <c r="BQ1800" i="4"/>
  <c r="BW1801" i="4" s="1"/>
  <c r="BM1800" i="4"/>
  <c r="BN1800" i="4" s="1"/>
  <c r="BB1800" i="4"/>
  <c r="AZ1800" i="4"/>
  <c r="AU1800" i="4" s="1"/>
  <c r="AV1800" i="4" s="1"/>
  <c r="AY1800" i="4"/>
  <c r="BT1799" i="4"/>
  <c r="BR1799" i="4"/>
  <c r="BM1798" i="4" s="1"/>
  <c r="BN1798" i="4" s="1"/>
  <c r="BQ1799" i="4"/>
  <c r="BW1799" i="4" s="1"/>
  <c r="BM1799" i="4"/>
  <c r="BN1799" i="4" s="1"/>
  <c r="BF1799" i="4"/>
  <c r="BE1799" i="4"/>
  <c r="BB1799" i="4"/>
  <c r="AZ1799" i="4"/>
  <c r="AY1799" i="4"/>
  <c r="BX1798" i="4"/>
  <c r="BW1798" i="4"/>
  <c r="BV1798" i="4"/>
  <c r="BT1798" i="4"/>
  <c r="BU1798" i="4" s="1"/>
  <c r="BR1798" i="4"/>
  <c r="BQ1798" i="4"/>
  <c r="BF1798" i="4"/>
  <c r="BE1798" i="4"/>
  <c r="BD1798" i="4"/>
  <c r="BC1798" i="4"/>
  <c r="BB1798" i="4"/>
  <c r="AZ1798" i="4"/>
  <c r="AY1798" i="4"/>
  <c r="BW1797" i="4"/>
  <c r="BU1797" i="4"/>
  <c r="BT1797" i="4"/>
  <c r="BV1797" i="4" s="1"/>
  <c r="BR1797" i="4"/>
  <c r="BQ1797" i="4"/>
  <c r="BM1797" i="4"/>
  <c r="BN1797" i="4" s="1"/>
  <c r="BE1797" i="4"/>
  <c r="BC1797" i="4"/>
  <c r="BB1797" i="4"/>
  <c r="BD1797" i="4" s="1"/>
  <c r="AZ1797" i="4"/>
  <c r="AY1797" i="4"/>
  <c r="BX1796" i="4"/>
  <c r="BV1796" i="4"/>
  <c r="BT1796" i="4"/>
  <c r="BU1796" i="4" s="1"/>
  <c r="BR1796" i="4"/>
  <c r="BQ1796" i="4"/>
  <c r="BX1797" i="4" s="1"/>
  <c r="BB1796" i="4"/>
  <c r="AZ1796" i="4"/>
  <c r="AU1796" i="4" s="1"/>
  <c r="AV1796" i="4" s="1"/>
  <c r="AY1796" i="4"/>
  <c r="BT1795" i="4"/>
  <c r="BV1795" i="4" s="1"/>
  <c r="BR1795" i="4"/>
  <c r="BQ1795" i="4"/>
  <c r="BM1795" i="4"/>
  <c r="BN1795" i="4" s="1"/>
  <c r="BB1795" i="4"/>
  <c r="AZ1795" i="4"/>
  <c r="AY1795" i="4"/>
  <c r="BT1794" i="4"/>
  <c r="BR1794" i="4"/>
  <c r="BQ1794" i="4"/>
  <c r="BM1794" i="4"/>
  <c r="BN1794" i="4" s="1"/>
  <c r="BB1794" i="4"/>
  <c r="AZ1794" i="4"/>
  <c r="AU1795" i="4" s="1"/>
  <c r="AV1795" i="4" s="1"/>
  <c r="AY1794" i="4"/>
  <c r="BF1794" i="4" s="1"/>
  <c r="BX1793" i="4"/>
  <c r="BW1793" i="4"/>
  <c r="BV1793" i="4"/>
  <c r="BT1793" i="4"/>
  <c r="BR1793" i="4"/>
  <c r="BQ1793" i="4"/>
  <c r="BN1793" i="4"/>
  <c r="BM1793" i="4"/>
  <c r="BF1793" i="4"/>
  <c r="BE1793" i="4"/>
  <c r="BD1793" i="4"/>
  <c r="BC1793" i="4"/>
  <c r="BB1793" i="4"/>
  <c r="AZ1793" i="4"/>
  <c r="AY1793" i="4"/>
  <c r="BX1792" i="4"/>
  <c r="BU1792" i="4"/>
  <c r="BT1792" i="4"/>
  <c r="BV1792" i="4" s="1"/>
  <c r="BR1792" i="4"/>
  <c r="BQ1792" i="4"/>
  <c r="BF1792" i="4"/>
  <c r="BE1792" i="4"/>
  <c r="BC1792" i="4"/>
  <c r="BB1792" i="4"/>
  <c r="BD1792" i="4" s="1"/>
  <c r="AZ1792" i="4"/>
  <c r="AY1792" i="4"/>
  <c r="BT1791" i="4"/>
  <c r="BV1791" i="4" s="1"/>
  <c r="BR1791" i="4"/>
  <c r="BQ1791" i="4"/>
  <c r="BW1791" i="4" s="1"/>
  <c r="BB1791" i="4"/>
  <c r="AZ1791" i="4"/>
  <c r="AY1791" i="4"/>
  <c r="BF1791" i="4" s="1"/>
  <c r="BT1790" i="4"/>
  <c r="BR1790" i="4"/>
  <c r="BQ1790" i="4"/>
  <c r="BM1790" i="4"/>
  <c r="BN1790" i="4" s="1"/>
  <c r="BB1790" i="4"/>
  <c r="AZ1790" i="4"/>
  <c r="AY1790" i="4"/>
  <c r="BE1791" i="4" s="1"/>
  <c r="BT1789" i="4"/>
  <c r="BR1789" i="4"/>
  <c r="BM1789" i="4" s="1"/>
  <c r="BN1789" i="4" s="1"/>
  <c r="BQ1789" i="4"/>
  <c r="BE1789" i="4"/>
  <c r="BB1789" i="4"/>
  <c r="AZ1789" i="4"/>
  <c r="AU1790" i="4" s="1"/>
  <c r="AV1790" i="4" s="1"/>
  <c r="AY1789" i="4"/>
  <c r="BF1789" i="4" s="1"/>
  <c r="AV1789" i="4"/>
  <c r="AU1789" i="4"/>
  <c r="BX1788" i="4"/>
  <c r="BT1788" i="4"/>
  <c r="BR1788" i="4"/>
  <c r="BM1787" i="4" s="1"/>
  <c r="BN1787" i="4" s="1"/>
  <c r="BQ1788" i="4"/>
  <c r="BW1788" i="4" s="1"/>
  <c r="BF1788" i="4"/>
  <c r="BD1788" i="4"/>
  <c r="BB1788" i="4"/>
  <c r="AZ1788" i="4"/>
  <c r="AY1788" i="4"/>
  <c r="BC1788" i="4" s="1"/>
  <c r="AU1788" i="4"/>
  <c r="AV1788" i="4" s="1"/>
  <c r="BW1787" i="4"/>
  <c r="BV1787" i="4"/>
  <c r="BU1787" i="4"/>
  <c r="BT1787" i="4"/>
  <c r="BR1787" i="4"/>
  <c r="BQ1787" i="4"/>
  <c r="BF1787" i="4"/>
  <c r="BB1787" i="4"/>
  <c r="BC1787" i="4" s="1"/>
  <c r="AZ1787" i="4"/>
  <c r="AY1787" i="4"/>
  <c r="BT1786" i="4"/>
  <c r="BR1786" i="4"/>
  <c r="BM1786" i="4" s="1"/>
  <c r="BN1786" i="4" s="1"/>
  <c r="BQ1786" i="4"/>
  <c r="BC1786" i="4"/>
  <c r="BB1786" i="4"/>
  <c r="BD1786" i="4" s="1"/>
  <c r="AZ1786" i="4"/>
  <c r="AY1786" i="4"/>
  <c r="BF1786" i="4" s="1"/>
  <c r="BV1785" i="4"/>
  <c r="BT1785" i="4"/>
  <c r="BU1785" i="4" s="1"/>
  <c r="BR1785" i="4"/>
  <c r="BQ1785" i="4"/>
  <c r="BW1785" i="4" s="1"/>
  <c r="BC1785" i="4"/>
  <c r="BB1785" i="4"/>
  <c r="BD1785" i="4" s="1"/>
  <c r="AZ1785" i="4"/>
  <c r="AU1785" i="4" s="1"/>
  <c r="AV1785" i="4" s="1"/>
  <c r="AY1785" i="4"/>
  <c r="BT1784" i="4"/>
  <c r="BR1784" i="4"/>
  <c r="BQ1784" i="4"/>
  <c r="BM1784" i="4"/>
  <c r="BN1784" i="4" s="1"/>
  <c r="BB1784" i="4"/>
  <c r="AZ1784" i="4"/>
  <c r="AY1784" i="4"/>
  <c r="BF1784" i="4" s="1"/>
  <c r="BX1783" i="4"/>
  <c r="BW1783" i="4"/>
  <c r="BV1783" i="4"/>
  <c r="BT1783" i="4"/>
  <c r="BR1783" i="4"/>
  <c r="BQ1783" i="4"/>
  <c r="BN1783" i="4"/>
  <c r="BM1783" i="4"/>
  <c r="BF1783" i="4"/>
  <c r="BE1783" i="4"/>
  <c r="BD1783" i="4"/>
  <c r="BC1783" i="4"/>
  <c r="BB1783" i="4"/>
  <c r="AZ1783" i="4"/>
  <c r="AY1783" i="4"/>
  <c r="AU1783" i="4"/>
  <c r="AV1783" i="4" s="1"/>
  <c r="BX1782" i="4"/>
  <c r="BU1782" i="4"/>
  <c r="BT1782" i="4"/>
  <c r="BV1782" i="4" s="1"/>
  <c r="BR1782" i="4"/>
  <c r="BQ1782" i="4"/>
  <c r="BF1782" i="4"/>
  <c r="BB1782" i="4"/>
  <c r="AZ1782" i="4"/>
  <c r="AU1782" i="4" s="1"/>
  <c r="AV1782" i="4" s="1"/>
  <c r="AY1782" i="4"/>
  <c r="BT1781" i="4"/>
  <c r="BR1781" i="4"/>
  <c r="BM1781" i="4" s="1"/>
  <c r="BN1781" i="4" s="1"/>
  <c r="BQ1781" i="4"/>
  <c r="BF1781" i="4"/>
  <c r="BE1781" i="4"/>
  <c r="BB1781" i="4"/>
  <c r="BD1781" i="4" s="1"/>
  <c r="AZ1781" i="4"/>
  <c r="AU1781" i="4" s="1"/>
  <c r="AY1781" i="4"/>
  <c r="BE1782" i="4" s="1"/>
  <c r="BW1780" i="4"/>
  <c r="BT1780" i="4"/>
  <c r="BR1780" i="4"/>
  <c r="BQ1780" i="4"/>
  <c r="BM1780" i="4"/>
  <c r="BN1780" i="4" s="1"/>
  <c r="BB1780" i="4"/>
  <c r="BD1780" i="4" s="1"/>
  <c r="AZ1780" i="4"/>
  <c r="AY1780" i="4"/>
  <c r="BT1779" i="4"/>
  <c r="BV1779" i="4" s="1"/>
  <c r="BR1779" i="4"/>
  <c r="BQ1779" i="4"/>
  <c r="BW1779" i="4" s="1"/>
  <c r="BF1779" i="4"/>
  <c r="BE1779" i="4"/>
  <c r="BB1779" i="4"/>
  <c r="AZ1779" i="4"/>
  <c r="AY1779" i="4"/>
  <c r="BX1778" i="4"/>
  <c r="BW1778" i="4"/>
  <c r="BV1778" i="4"/>
  <c r="BT1778" i="4"/>
  <c r="BU1778" i="4" s="1"/>
  <c r="BR1778" i="4"/>
  <c r="BQ1778" i="4"/>
  <c r="BB1778" i="4"/>
  <c r="AZ1778" i="4"/>
  <c r="AY1778" i="4"/>
  <c r="BW1777" i="4"/>
  <c r="BU1777" i="4"/>
  <c r="BT1777" i="4"/>
  <c r="BV1777" i="4" s="1"/>
  <c r="BR1777" i="4"/>
  <c r="BQ1777" i="4"/>
  <c r="BF1777" i="4"/>
  <c r="BD1777" i="4"/>
  <c r="BB1777" i="4"/>
  <c r="BC1777" i="4" s="1"/>
  <c r="AZ1777" i="4"/>
  <c r="AU1778" i="4" s="1"/>
  <c r="AV1778" i="4" s="1"/>
  <c r="AY1777" i="4"/>
  <c r="AU1777" i="4"/>
  <c r="AV1777" i="4" s="1"/>
  <c r="BT1776" i="4"/>
  <c r="BV1776" i="4" s="1"/>
  <c r="BR1776" i="4"/>
  <c r="BQ1776" i="4"/>
  <c r="BW1776" i="4" s="1"/>
  <c r="BE1776" i="4"/>
  <c r="BD1776" i="4"/>
  <c r="BC1776" i="4"/>
  <c r="BB1776" i="4"/>
  <c r="AZ1776" i="4"/>
  <c r="AY1776" i="4"/>
  <c r="BE1777" i="4" s="1"/>
  <c r="BT1775" i="4"/>
  <c r="BR1775" i="4"/>
  <c r="BM1775" i="4" s="1"/>
  <c r="BN1775" i="4" s="1"/>
  <c r="BQ1775" i="4"/>
  <c r="BC1775" i="4"/>
  <c r="BB1775" i="4"/>
  <c r="BD1775" i="4" s="1"/>
  <c r="AZ1775" i="4"/>
  <c r="AY1775" i="4"/>
  <c r="BX1774" i="4"/>
  <c r="BT1774" i="4"/>
  <c r="BR1774" i="4"/>
  <c r="BQ1774" i="4"/>
  <c r="BW1774" i="4" s="1"/>
  <c r="BF1774" i="4"/>
  <c r="BB1774" i="4"/>
  <c r="AZ1774" i="4"/>
  <c r="AY1774" i="4"/>
  <c r="BX1773" i="4"/>
  <c r="BT1773" i="4"/>
  <c r="BR1773" i="4"/>
  <c r="BQ1773" i="4"/>
  <c r="BW1773" i="4" s="1"/>
  <c r="BB1773" i="4"/>
  <c r="AZ1773" i="4"/>
  <c r="AY1773" i="4"/>
  <c r="AU1773" i="4"/>
  <c r="AV1773" i="4" s="1"/>
  <c r="BX1772" i="4"/>
  <c r="BU1772" i="4"/>
  <c r="BT1772" i="4"/>
  <c r="BV1772" i="4" s="1"/>
  <c r="BR1772" i="4"/>
  <c r="BQ1772" i="4"/>
  <c r="BF1772" i="4"/>
  <c r="BE1772" i="4"/>
  <c r="BB1772" i="4"/>
  <c r="BD1772" i="4" s="1"/>
  <c r="AZ1772" i="4"/>
  <c r="AY1772" i="4"/>
  <c r="BV1771" i="4"/>
  <c r="BT1771" i="4"/>
  <c r="BU1771" i="4" s="1"/>
  <c r="BR1771" i="4"/>
  <c r="BQ1771" i="4"/>
  <c r="BW1772" i="4" s="1"/>
  <c r="BF1771" i="4"/>
  <c r="BE1771" i="4"/>
  <c r="BC1771" i="4"/>
  <c r="BB1771" i="4"/>
  <c r="BD1771" i="4" s="1"/>
  <c r="AZ1771" i="4"/>
  <c r="AY1771" i="4"/>
  <c r="BT1770" i="4"/>
  <c r="BU1770" i="4" s="1"/>
  <c r="BR1770" i="4"/>
  <c r="BQ1770" i="4"/>
  <c r="BM1770" i="4"/>
  <c r="BN1770" i="4" s="1"/>
  <c r="BB1770" i="4"/>
  <c r="BD1770" i="4" s="1"/>
  <c r="AZ1770" i="4"/>
  <c r="AY1770" i="4"/>
  <c r="BX1769" i="4"/>
  <c r="BT1769" i="4"/>
  <c r="BR1769" i="4"/>
  <c r="BQ1769" i="4"/>
  <c r="BM1769" i="4"/>
  <c r="BN1769" i="4" s="1"/>
  <c r="BB1769" i="4"/>
  <c r="AZ1769" i="4"/>
  <c r="AU1769" i="4" s="1"/>
  <c r="AV1769" i="4" s="1"/>
  <c r="AY1769" i="4"/>
  <c r="BF1769" i="4" s="1"/>
  <c r="BV1768" i="4"/>
  <c r="BT1768" i="4"/>
  <c r="BR1768" i="4"/>
  <c r="BM1767" i="4" s="1"/>
  <c r="BN1767" i="4" s="1"/>
  <c r="BQ1768" i="4"/>
  <c r="BX1768" i="4" s="1"/>
  <c r="BN1768" i="4"/>
  <c r="BM1768" i="4"/>
  <c r="BF1768" i="4"/>
  <c r="BB1768" i="4"/>
  <c r="AZ1768" i="4"/>
  <c r="AY1768" i="4"/>
  <c r="BE1768" i="4" s="1"/>
  <c r="AU1768" i="4"/>
  <c r="AV1768" i="4" s="1"/>
  <c r="BX1767" i="4"/>
  <c r="BW1767" i="4"/>
  <c r="BT1767" i="4"/>
  <c r="BV1767" i="4" s="1"/>
  <c r="BR1767" i="4"/>
  <c r="BQ1767" i="4"/>
  <c r="BF1767" i="4"/>
  <c r="BD1767" i="4"/>
  <c r="BB1767" i="4"/>
  <c r="BC1767" i="4" s="1"/>
  <c r="AZ1767" i="4"/>
  <c r="AY1767" i="4"/>
  <c r="BX1766" i="4"/>
  <c r="BT1766" i="4"/>
  <c r="BU1766" i="4" s="1"/>
  <c r="BR1766" i="4"/>
  <c r="BQ1766" i="4"/>
  <c r="BE1766" i="4"/>
  <c r="BB1766" i="4"/>
  <c r="BD1766" i="4" s="1"/>
  <c r="AZ1766" i="4"/>
  <c r="AY1766" i="4"/>
  <c r="BF1766" i="4" s="1"/>
  <c r="BT1765" i="4"/>
  <c r="BV1765" i="4" s="1"/>
  <c r="BR1765" i="4"/>
  <c r="BQ1765" i="4"/>
  <c r="BX1765" i="4" s="1"/>
  <c r="BM1765" i="4"/>
  <c r="BN1765" i="4" s="1"/>
  <c r="BD1765" i="4"/>
  <c r="BC1765" i="4"/>
  <c r="BB1765" i="4"/>
  <c r="AZ1765" i="4"/>
  <c r="AY1765" i="4"/>
  <c r="BT1764" i="4"/>
  <c r="BR1764" i="4"/>
  <c r="BM1764" i="4" s="1"/>
  <c r="BN1764" i="4" s="1"/>
  <c r="BQ1764" i="4"/>
  <c r="BB1764" i="4"/>
  <c r="AZ1764" i="4"/>
  <c r="AY1764" i="4"/>
  <c r="BF1764" i="4" s="1"/>
  <c r="AV1764" i="4"/>
  <c r="AU1764" i="4"/>
  <c r="BX1763" i="4"/>
  <c r="BT1763" i="4"/>
  <c r="BR1763" i="4"/>
  <c r="BM1762" i="4" s="1"/>
  <c r="BN1762" i="4" s="1"/>
  <c r="BQ1763" i="4"/>
  <c r="BW1763" i="4" s="1"/>
  <c r="BF1763" i="4"/>
  <c r="BD1763" i="4"/>
  <c r="BB1763" i="4"/>
  <c r="AZ1763" i="4"/>
  <c r="AY1763" i="4"/>
  <c r="BC1763" i="4" s="1"/>
  <c r="AU1763" i="4"/>
  <c r="AV1763" i="4" s="1"/>
  <c r="BX1762" i="4"/>
  <c r="BW1762" i="4"/>
  <c r="BV1762" i="4"/>
  <c r="BU1762" i="4"/>
  <c r="BT1762" i="4"/>
  <c r="BR1762" i="4"/>
  <c r="BQ1762" i="4"/>
  <c r="BF1762" i="4"/>
  <c r="BB1762" i="4"/>
  <c r="BC1762" i="4" s="1"/>
  <c r="AZ1762" i="4"/>
  <c r="AY1762" i="4"/>
  <c r="AU1762" i="4"/>
  <c r="AV1762" i="4" s="1"/>
  <c r="BX1761" i="4"/>
  <c r="BU1761" i="4"/>
  <c r="BT1761" i="4"/>
  <c r="BV1761" i="4" s="1"/>
  <c r="BR1761" i="4"/>
  <c r="BM1761" i="4" s="1"/>
  <c r="BN1761" i="4" s="1"/>
  <c r="BQ1761" i="4"/>
  <c r="BB1761" i="4"/>
  <c r="AZ1761" i="4"/>
  <c r="AU1761" i="4" s="1"/>
  <c r="AV1761" i="4" s="1"/>
  <c r="AY1761" i="4"/>
  <c r="BW1760" i="4"/>
  <c r="BT1760" i="4"/>
  <c r="BV1760" i="4" s="1"/>
  <c r="BR1760" i="4"/>
  <c r="BQ1760" i="4"/>
  <c r="BX1760" i="4" s="1"/>
  <c r="BB1760" i="4"/>
  <c r="BC1760" i="4" s="1"/>
  <c r="AZ1760" i="4"/>
  <c r="AY1760" i="4"/>
  <c r="AU1760" i="4"/>
  <c r="AV1760" i="4" s="1"/>
  <c r="BU1759" i="4"/>
  <c r="BT1759" i="4"/>
  <c r="BV1759" i="4" s="1"/>
  <c r="BR1759" i="4"/>
  <c r="BQ1759" i="4"/>
  <c r="BX1759" i="4" s="1"/>
  <c r="BF1759" i="4"/>
  <c r="BB1759" i="4"/>
  <c r="BD1759" i="4" s="1"/>
  <c r="AZ1759" i="4"/>
  <c r="AY1759" i="4"/>
  <c r="AU1759" i="4"/>
  <c r="AV1759" i="4" s="1"/>
  <c r="BX1758" i="4"/>
  <c r="BW1758" i="4"/>
  <c r="BT1758" i="4"/>
  <c r="BV1758" i="4" s="1"/>
  <c r="BR1758" i="4"/>
  <c r="BQ1758" i="4"/>
  <c r="BD1758" i="4"/>
  <c r="BB1758" i="4"/>
  <c r="AZ1758" i="4"/>
  <c r="AY1758" i="4"/>
  <c r="BE1758" i="4" s="1"/>
  <c r="AU1758" i="4"/>
  <c r="AV1758" i="4" s="1"/>
  <c r="BX1757" i="4"/>
  <c r="BW1757" i="4"/>
  <c r="BV1757" i="4"/>
  <c r="BU1757" i="4"/>
  <c r="BT1757" i="4"/>
  <c r="BR1757" i="4"/>
  <c r="BQ1757" i="4"/>
  <c r="BF1757" i="4"/>
  <c r="BD1757" i="4"/>
  <c r="BB1757" i="4"/>
  <c r="BC1757" i="4" s="1"/>
  <c r="AZ1757" i="4"/>
  <c r="AY1757" i="4"/>
  <c r="AU1757" i="4"/>
  <c r="AV1757" i="4" s="1"/>
  <c r="BX1756" i="4"/>
  <c r="BU1756" i="4"/>
  <c r="BT1756" i="4"/>
  <c r="BV1756" i="4" s="1"/>
  <c r="BR1756" i="4"/>
  <c r="BQ1756" i="4"/>
  <c r="BF1756" i="4"/>
  <c r="BB1756" i="4"/>
  <c r="AZ1756" i="4"/>
  <c r="AU1756" i="4" s="1"/>
  <c r="AV1756" i="4" s="1"/>
  <c r="AY1756" i="4"/>
  <c r="BW1755" i="4"/>
  <c r="BT1755" i="4"/>
  <c r="BV1755" i="4" s="1"/>
  <c r="BR1755" i="4"/>
  <c r="BQ1755" i="4"/>
  <c r="BX1755" i="4" s="1"/>
  <c r="BB1755" i="4"/>
  <c r="AZ1755" i="4"/>
  <c r="AY1755" i="4"/>
  <c r="AU1755" i="4"/>
  <c r="AV1755" i="4" s="1"/>
  <c r="BU1754" i="4"/>
  <c r="BT1754" i="4"/>
  <c r="BV1754" i="4" s="1"/>
  <c r="BR1754" i="4"/>
  <c r="BQ1754" i="4"/>
  <c r="BX1754" i="4" s="1"/>
  <c r="BF1754" i="4"/>
  <c r="BB1754" i="4"/>
  <c r="AZ1754" i="4"/>
  <c r="AY1754" i="4"/>
  <c r="BE1754" i="4" s="1"/>
  <c r="AU1754" i="4"/>
  <c r="AV1754" i="4" s="1"/>
  <c r="BX1753" i="4"/>
  <c r="BW1753" i="4"/>
  <c r="BT1753" i="4"/>
  <c r="BV1753" i="4" s="1"/>
  <c r="BR1753" i="4"/>
  <c r="BQ1753" i="4"/>
  <c r="BF1753" i="4"/>
  <c r="BD1753" i="4"/>
  <c r="BB1753" i="4"/>
  <c r="BC1753" i="4" s="1"/>
  <c r="AZ1753" i="4"/>
  <c r="AY1753" i="4"/>
  <c r="BE1753" i="4" s="1"/>
  <c r="AU1753" i="4"/>
  <c r="AV1753" i="4" s="1"/>
  <c r="BX1752" i="4"/>
  <c r="BW1752" i="4"/>
  <c r="BV1752" i="4"/>
  <c r="BU1752" i="4"/>
  <c r="BT1752" i="4"/>
  <c r="BR1752" i="4"/>
  <c r="BQ1752" i="4"/>
  <c r="BF1752" i="4"/>
  <c r="BB1752" i="4"/>
  <c r="BC1752" i="4" s="1"/>
  <c r="AZ1752" i="4"/>
  <c r="AY1752" i="4"/>
  <c r="AU1752" i="4"/>
  <c r="AV1752" i="4" s="1"/>
  <c r="BW1751" i="4"/>
  <c r="BU1751" i="4"/>
  <c r="BT1751" i="4"/>
  <c r="BV1751" i="4" s="1"/>
  <c r="BR1751" i="4"/>
  <c r="BQ1751" i="4"/>
  <c r="BB1751" i="4"/>
  <c r="AZ1751" i="4"/>
  <c r="AU1751" i="4" s="1"/>
  <c r="AV1751" i="4" s="1"/>
  <c r="AY1751" i="4"/>
  <c r="BW1750" i="4"/>
  <c r="BT1750" i="4"/>
  <c r="BV1750" i="4" s="1"/>
  <c r="BR1750" i="4"/>
  <c r="BQ1750" i="4"/>
  <c r="BX1750" i="4" s="1"/>
  <c r="BB1750" i="4"/>
  <c r="AZ1750" i="4"/>
  <c r="AY1750" i="4"/>
  <c r="AU1750" i="4"/>
  <c r="AV1750" i="4" s="1"/>
  <c r="BU1749" i="4"/>
  <c r="BT1749" i="4"/>
  <c r="BV1749" i="4" s="1"/>
  <c r="BR1749" i="4"/>
  <c r="BQ1749" i="4"/>
  <c r="BX1749" i="4" s="1"/>
  <c r="BF1749" i="4"/>
  <c r="BB1749" i="4"/>
  <c r="AZ1749" i="4"/>
  <c r="AY1749" i="4"/>
  <c r="BE1749" i="4" s="1"/>
  <c r="AU1749" i="4"/>
  <c r="AV1749" i="4" s="1"/>
  <c r="BX1748" i="4"/>
  <c r="BW1748" i="4"/>
  <c r="BT1748" i="4"/>
  <c r="BV1748" i="4" s="1"/>
  <c r="BR1748" i="4"/>
  <c r="BQ1748" i="4"/>
  <c r="BB1748" i="4"/>
  <c r="AZ1748" i="4"/>
  <c r="AY1748" i="4"/>
  <c r="BE1748" i="4" s="1"/>
  <c r="AU1748" i="4"/>
  <c r="AV1748" i="4" s="1"/>
  <c r="BX1747" i="4"/>
  <c r="BW1747" i="4"/>
  <c r="BV1747" i="4"/>
  <c r="BU1747" i="4"/>
  <c r="BT1747" i="4"/>
  <c r="BR1747" i="4"/>
  <c r="BQ1747" i="4"/>
  <c r="BF1747" i="4"/>
  <c r="BB1747" i="4"/>
  <c r="BC1747" i="4" s="1"/>
  <c r="AZ1747" i="4"/>
  <c r="AY1747" i="4"/>
  <c r="AU1747" i="4"/>
  <c r="AV1747" i="4" s="1"/>
  <c r="BW1746" i="4"/>
  <c r="BU1746" i="4"/>
  <c r="BT1746" i="4"/>
  <c r="BV1746" i="4" s="1"/>
  <c r="BR1746" i="4"/>
  <c r="BM1746" i="4" s="1"/>
  <c r="BN1746" i="4" s="1"/>
  <c r="BQ1746" i="4"/>
  <c r="BB1746" i="4"/>
  <c r="AZ1746" i="4"/>
  <c r="AU1746" i="4" s="1"/>
  <c r="AV1746" i="4" s="1"/>
  <c r="AY1746" i="4"/>
  <c r="BW1745" i="4"/>
  <c r="BT1745" i="4"/>
  <c r="BV1745" i="4" s="1"/>
  <c r="BR1745" i="4"/>
  <c r="BQ1745" i="4"/>
  <c r="BX1745" i="4" s="1"/>
  <c r="BB1745" i="4"/>
  <c r="AZ1745" i="4"/>
  <c r="AY1745" i="4"/>
  <c r="AU1745" i="4"/>
  <c r="AV1745" i="4" s="1"/>
  <c r="BU1744" i="4"/>
  <c r="BT1744" i="4"/>
  <c r="BV1744" i="4" s="1"/>
  <c r="BR1744" i="4"/>
  <c r="BQ1744" i="4"/>
  <c r="BX1744" i="4" s="1"/>
  <c r="BB1744" i="4"/>
  <c r="AZ1744" i="4"/>
  <c r="AY1744" i="4"/>
  <c r="BE1744" i="4" s="1"/>
  <c r="AU1744" i="4"/>
  <c r="AV1744" i="4" s="1"/>
  <c r="BX1743" i="4"/>
  <c r="BW1743" i="4"/>
  <c r="BT1743" i="4"/>
  <c r="BV1743" i="4" s="1"/>
  <c r="BR1743" i="4"/>
  <c r="BQ1743" i="4"/>
  <c r="BB1743" i="4"/>
  <c r="BC1743" i="4" s="1"/>
  <c r="AZ1743" i="4"/>
  <c r="AY1743" i="4"/>
  <c r="BE1743" i="4" s="1"/>
  <c r="AU1743" i="4"/>
  <c r="AV1743" i="4" s="1"/>
  <c r="BX1742" i="4"/>
  <c r="BW1742" i="4"/>
  <c r="BV1742" i="4"/>
  <c r="BU1742" i="4"/>
  <c r="BT1742" i="4"/>
  <c r="BR1742" i="4"/>
  <c r="BQ1742" i="4"/>
  <c r="BE1742" i="4"/>
  <c r="BD1742" i="4"/>
  <c r="BB1742" i="4"/>
  <c r="BC1742" i="4" s="1"/>
  <c r="AZ1742" i="4"/>
  <c r="AY1742" i="4"/>
  <c r="AU1742" i="4"/>
  <c r="AV1742" i="4" s="1"/>
  <c r="BW1741" i="4"/>
  <c r="BU1741" i="4"/>
  <c r="BT1741" i="4"/>
  <c r="BV1741" i="4" s="1"/>
  <c r="BR1741" i="4"/>
  <c r="BM1741" i="4" s="1"/>
  <c r="BN1741" i="4" s="1"/>
  <c r="BQ1741" i="4"/>
  <c r="BF1741" i="4"/>
  <c r="BB1741" i="4"/>
  <c r="AZ1741" i="4"/>
  <c r="AU1741" i="4" s="1"/>
  <c r="AV1741" i="4" s="1"/>
  <c r="AY1741" i="4"/>
  <c r="BW1740" i="4"/>
  <c r="BT1740" i="4"/>
  <c r="BV1740" i="4" s="1"/>
  <c r="BR1740" i="4"/>
  <c r="BQ1740" i="4"/>
  <c r="BX1740" i="4" s="1"/>
  <c r="BD1740" i="4"/>
  <c r="BB1740" i="4"/>
  <c r="BC1740" i="4" s="1"/>
  <c r="AZ1740" i="4"/>
  <c r="AY1740" i="4"/>
  <c r="AU1740" i="4"/>
  <c r="AV1740" i="4" s="1"/>
  <c r="BU1739" i="4"/>
  <c r="BT1739" i="4"/>
  <c r="BV1739" i="4" s="1"/>
  <c r="BR1739" i="4"/>
  <c r="BQ1739" i="4"/>
  <c r="BX1739" i="4" s="1"/>
  <c r="BF1739" i="4"/>
  <c r="BB1739" i="4"/>
  <c r="AZ1739" i="4"/>
  <c r="AY1739" i="4"/>
  <c r="BE1739" i="4" s="1"/>
  <c r="AU1739" i="4"/>
  <c r="AV1739" i="4" s="1"/>
  <c r="BX1738" i="4"/>
  <c r="BW1738" i="4"/>
  <c r="BT1738" i="4"/>
  <c r="BV1738" i="4" s="1"/>
  <c r="BR1738" i="4"/>
  <c r="BQ1738" i="4"/>
  <c r="BF1738" i="4"/>
  <c r="BD1738" i="4"/>
  <c r="BB1738" i="4"/>
  <c r="BC1738" i="4" s="1"/>
  <c r="AZ1738" i="4"/>
  <c r="AY1738" i="4"/>
  <c r="BE1738" i="4" s="1"/>
  <c r="AU1738" i="4"/>
  <c r="AV1738" i="4" s="1"/>
  <c r="BX1737" i="4"/>
  <c r="BW1737" i="4"/>
  <c r="BV1737" i="4"/>
  <c r="BU1737" i="4"/>
  <c r="BT1737" i="4"/>
  <c r="BR1737" i="4"/>
  <c r="BQ1737" i="4"/>
  <c r="BF1737" i="4"/>
  <c r="BD1737" i="4"/>
  <c r="BB1737" i="4"/>
  <c r="BC1737" i="4" s="1"/>
  <c r="AZ1737" i="4"/>
  <c r="AY1737" i="4"/>
  <c r="AU1737" i="4"/>
  <c r="AV1737" i="4" s="1"/>
  <c r="BW1736" i="4"/>
  <c r="BU1736" i="4"/>
  <c r="BT1736" i="4"/>
  <c r="BV1736" i="4" s="1"/>
  <c r="BR1736" i="4"/>
  <c r="BQ1736" i="4"/>
  <c r="BF1736" i="4"/>
  <c r="BB1736" i="4"/>
  <c r="AZ1736" i="4"/>
  <c r="AU1736" i="4" s="1"/>
  <c r="AV1736" i="4" s="1"/>
  <c r="AY1736" i="4"/>
  <c r="BW1735" i="4"/>
  <c r="BT1735" i="4"/>
  <c r="BV1735" i="4" s="1"/>
  <c r="BR1735" i="4"/>
  <c r="BQ1735" i="4"/>
  <c r="BX1735" i="4" s="1"/>
  <c r="BB1735" i="4"/>
  <c r="BC1735" i="4" s="1"/>
  <c r="AZ1735" i="4"/>
  <c r="AY1735" i="4"/>
  <c r="AU1735" i="4"/>
  <c r="AV1735" i="4" s="1"/>
  <c r="BU1734" i="4"/>
  <c r="BT1734" i="4"/>
  <c r="BV1734" i="4" s="1"/>
  <c r="BR1734" i="4"/>
  <c r="BQ1734" i="4"/>
  <c r="BX1734" i="4" s="1"/>
  <c r="BB1734" i="4"/>
  <c r="AZ1734" i="4"/>
  <c r="AY1734" i="4"/>
  <c r="BE1734" i="4" s="1"/>
  <c r="AU1734" i="4"/>
  <c r="AV1734" i="4" s="1"/>
  <c r="BX1733" i="4"/>
  <c r="BW1733" i="4"/>
  <c r="BT1733" i="4"/>
  <c r="BV1733" i="4" s="1"/>
  <c r="BR1733" i="4"/>
  <c r="BQ1733" i="4"/>
  <c r="BB1733" i="4"/>
  <c r="AZ1733" i="4"/>
  <c r="AY1733" i="4"/>
  <c r="BE1733" i="4" s="1"/>
  <c r="AU1733" i="4"/>
  <c r="AV1733" i="4" s="1"/>
  <c r="BX1732" i="4"/>
  <c r="BW1732" i="4"/>
  <c r="BV1732" i="4"/>
  <c r="BU1732" i="4"/>
  <c r="BT1732" i="4"/>
  <c r="BR1732" i="4"/>
  <c r="BQ1732" i="4"/>
  <c r="BE1732" i="4"/>
  <c r="BD1732" i="4"/>
  <c r="BB1732" i="4"/>
  <c r="BC1732" i="4" s="1"/>
  <c r="AZ1732" i="4"/>
  <c r="AY1732" i="4"/>
  <c r="AU1732" i="4"/>
  <c r="AV1732" i="4" s="1"/>
  <c r="BX1731" i="4"/>
  <c r="BU1731" i="4"/>
  <c r="BT1731" i="4"/>
  <c r="BV1731" i="4" s="1"/>
  <c r="BR1731" i="4"/>
  <c r="BQ1731" i="4"/>
  <c r="BF1731" i="4"/>
  <c r="BB1731" i="4"/>
  <c r="AZ1731" i="4"/>
  <c r="AU1731" i="4" s="1"/>
  <c r="AV1731" i="4" s="1"/>
  <c r="AY1731" i="4"/>
  <c r="BW1730" i="4"/>
  <c r="BT1730" i="4"/>
  <c r="BV1730" i="4" s="1"/>
  <c r="BR1730" i="4"/>
  <c r="BQ1730" i="4"/>
  <c r="BX1730" i="4" s="1"/>
  <c r="BB1730" i="4"/>
  <c r="BC1730" i="4" s="1"/>
  <c r="AZ1730" i="4"/>
  <c r="AY1730" i="4"/>
  <c r="AU1730" i="4"/>
  <c r="AV1730" i="4" s="1"/>
  <c r="BU1729" i="4"/>
  <c r="BT1729" i="4"/>
  <c r="BV1729" i="4" s="1"/>
  <c r="BR1729" i="4"/>
  <c r="BQ1729" i="4"/>
  <c r="BX1729" i="4" s="1"/>
  <c r="BF1729" i="4"/>
  <c r="BB1729" i="4"/>
  <c r="AZ1729" i="4"/>
  <c r="AY1729" i="4"/>
  <c r="BE1729" i="4" s="1"/>
  <c r="AU1729" i="4"/>
  <c r="BX1728" i="4"/>
  <c r="BW1728" i="4"/>
  <c r="BT1728" i="4"/>
  <c r="BV1728" i="4" s="1"/>
  <c r="BR1728" i="4"/>
  <c r="BQ1728" i="4"/>
  <c r="BF1728" i="4"/>
  <c r="BD1728" i="4"/>
  <c r="BB1728" i="4"/>
  <c r="BC1728" i="4" s="1"/>
  <c r="AZ1728" i="4"/>
  <c r="AY1728" i="4"/>
  <c r="BE1728" i="4" s="1"/>
  <c r="AU1728" i="4"/>
  <c r="AV1728" i="4" s="1"/>
  <c r="BX1727" i="4"/>
  <c r="BW1727" i="4"/>
  <c r="BV1727" i="4"/>
  <c r="BU1727" i="4"/>
  <c r="BT1727" i="4"/>
  <c r="BR1727" i="4"/>
  <c r="BQ1727" i="4"/>
  <c r="BE1727" i="4"/>
  <c r="BB1727" i="4"/>
  <c r="BC1727" i="4" s="1"/>
  <c r="AZ1727" i="4"/>
  <c r="AY1727" i="4"/>
  <c r="AU1727" i="4"/>
  <c r="AV1727" i="4" s="1"/>
  <c r="BW1726" i="4"/>
  <c r="BU1726" i="4"/>
  <c r="BT1726" i="4"/>
  <c r="BV1726" i="4" s="1"/>
  <c r="BR1726" i="4"/>
  <c r="BM1726" i="4" s="1"/>
  <c r="BN1726" i="4" s="1"/>
  <c r="BQ1726" i="4"/>
  <c r="BB1726" i="4"/>
  <c r="AZ1726" i="4"/>
  <c r="AU1726" i="4" s="1"/>
  <c r="AV1726" i="4" s="1"/>
  <c r="AY1726" i="4"/>
  <c r="BW1725" i="4"/>
  <c r="BT1725" i="4"/>
  <c r="BV1725" i="4" s="1"/>
  <c r="BR1725" i="4"/>
  <c r="BQ1725" i="4"/>
  <c r="BX1725" i="4" s="1"/>
  <c r="BB1725" i="4"/>
  <c r="AZ1725" i="4"/>
  <c r="AY1725" i="4"/>
  <c r="AU1725" i="4"/>
  <c r="AV1725" i="4" s="1"/>
  <c r="BU1724" i="4"/>
  <c r="BT1724" i="4"/>
  <c r="BV1724" i="4" s="1"/>
  <c r="BR1724" i="4"/>
  <c r="BQ1724" i="4"/>
  <c r="BX1724" i="4" s="1"/>
  <c r="BF1724" i="4"/>
  <c r="BB1724" i="4"/>
  <c r="AZ1724" i="4"/>
  <c r="AY1724" i="4"/>
  <c r="BE1724" i="4" s="1"/>
  <c r="AU1724" i="4"/>
  <c r="AV1724" i="4" s="1"/>
  <c r="BX1723" i="4"/>
  <c r="BW1723" i="4"/>
  <c r="BT1723" i="4"/>
  <c r="BV1723" i="4" s="1"/>
  <c r="BR1723" i="4"/>
  <c r="BQ1723" i="4"/>
  <c r="BB1723" i="4"/>
  <c r="AZ1723" i="4"/>
  <c r="AY1723" i="4"/>
  <c r="BE1723" i="4" s="1"/>
  <c r="AU1723" i="4"/>
  <c r="AV1723" i="4" s="1"/>
  <c r="BX1722" i="4"/>
  <c r="BW1722" i="4"/>
  <c r="BV1722" i="4"/>
  <c r="BU1722" i="4"/>
  <c r="BT1722" i="4"/>
  <c r="BR1722" i="4"/>
  <c r="BQ1722" i="4"/>
  <c r="BE1722" i="4"/>
  <c r="BB1722" i="4"/>
  <c r="BC1722" i="4" s="1"/>
  <c r="AZ1722" i="4"/>
  <c r="AY1722" i="4"/>
  <c r="AU1722" i="4"/>
  <c r="AV1722" i="4" s="1"/>
  <c r="BX1721" i="4"/>
  <c r="BU1721" i="4"/>
  <c r="BT1721" i="4"/>
  <c r="BV1721" i="4" s="1"/>
  <c r="BR1721" i="4"/>
  <c r="BM1721" i="4" s="1"/>
  <c r="BQ1721" i="4"/>
  <c r="BB1721" i="4"/>
  <c r="AZ1721" i="4"/>
  <c r="AU1721" i="4" s="1"/>
  <c r="AV1721" i="4" s="1"/>
  <c r="AY1721" i="4"/>
  <c r="BW1720" i="4"/>
  <c r="BT1720" i="4"/>
  <c r="BV1720" i="4" s="1"/>
  <c r="BR1720" i="4"/>
  <c r="BQ1720" i="4"/>
  <c r="BX1720" i="4" s="1"/>
  <c r="BB1720" i="4"/>
  <c r="AZ1720" i="4"/>
  <c r="AY1720" i="4"/>
  <c r="AU1720" i="4"/>
  <c r="AV1720" i="4" s="1"/>
  <c r="BU1719" i="4"/>
  <c r="BT1719" i="4"/>
  <c r="BV1719" i="4" s="1"/>
  <c r="BR1719" i="4"/>
  <c r="BQ1719" i="4"/>
  <c r="BX1719" i="4" s="1"/>
  <c r="BF1719" i="4"/>
  <c r="BB1719" i="4"/>
  <c r="AZ1719" i="4"/>
  <c r="AY1719" i="4"/>
  <c r="BE1719" i="4" s="1"/>
  <c r="AU1719" i="4"/>
  <c r="AV1719" i="4" s="1"/>
  <c r="BX1718" i="4"/>
  <c r="BW1718" i="4"/>
  <c r="BT1718" i="4"/>
  <c r="BV1718" i="4" s="1"/>
  <c r="BR1718" i="4"/>
  <c r="BQ1718" i="4"/>
  <c r="BB1718" i="4"/>
  <c r="BC1718" i="4" s="1"/>
  <c r="AZ1718" i="4"/>
  <c r="AY1718" i="4"/>
  <c r="BE1718" i="4" s="1"/>
  <c r="AU1718" i="4"/>
  <c r="AV1718" i="4" s="1"/>
  <c r="BX1717" i="4"/>
  <c r="BW1717" i="4"/>
  <c r="BV1717" i="4"/>
  <c r="BU1717" i="4"/>
  <c r="BT1717" i="4"/>
  <c r="BR1717" i="4"/>
  <c r="BQ1717" i="4"/>
  <c r="BE1717" i="4"/>
  <c r="BD1717" i="4"/>
  <c r="BB1717" i="4"/>
  <c r="BC1717" i="4" s="1"/>
  <c r="AZ1717" i="4"/>
  <c r="AY1717" i="4"/>
  <c r="AU1717" i="4"/>
  <c r="AV1717" i="4" s="1"/>
  <c r="BW1716" i="4"/>
  <c r="BT1716" i="4"/>
  <c r="BV1716" i="4" s="1"/>
  <c r="BR1716" i="4"/>
  <c r="BM1716" i="4" s="1"/>
  <c r="BN1716" i="4" s="1"/>
  <c r="BQ1716" i="4"/>
  <c r="BF1716" i="4"/>
  <c r="BB1716" i="4"/>
  <c r="AZ1716" i="4"/>
  <c r="AU1716" i="4" s="1"/>
  <c r="AV1716" i="4" s="1"/>
  <c r="AY1716" i="4"/>
  <c r="BW1715" i="4"/>
  <c r="BT1715" i="4"/>
  <c r="BR1715" i="4"/>
  <c r="BQ1715" i="4"/>
  <c r="BD1715" i="4"/>
  <c r="BB1715" i="4"/>
  <c r="BC1715" i="4" s="1"/>
  <c r="AZ1715" i="4"/>
  <c r="AY1715" i="4"/>
  <c r="AU1715" i="4"/>
  <c r="AV1715" i="4" s="1"/>
  <c r="BU1714" i="4"/>
  <c r="BT1714" i="4"/>
  <c r="BV1714" i="4" s="1"/>
  <c r="BR1714" i="4"/>
  <c r="BQ1714" i="4"/>
  <c r="BX1714" i="4" s="1"/>
  <c r="BM1714" i="4"/>
  <c r="BN1714" i="4" s="1"/>
  <c r="BB1714" i="4"/>
  <c r="AZ1714" i="4"/>
  <c r="AY1714" i="4"/>
  <c r="BE1714" i="4" s="1"/>
  <c r="AU1714" i="4"/>
  <c r="AV1714" i="4" s="1"/>
  <c r="BX1713" i="4"/>
  <c r="BW1713" i="4"/>
  <c r="BT1713" i="4"/>
  <c r="BV1713" i="4" s="1"/>
  <c r="BR1713" i="4"/>
  <c r="BQ1713" i="4"/>
  <c r="BB1713" i="4"/>
  <c r="BC1713" i="4" s="1"/>
  <c r="AZ1713" i="4"/>
  <c r="AY1713" i="4"/>
  <c r="BF1714" i="4" s="1"/>
  <c r="AU1713" i="4"/>
  <c r="AV1713" i="4" s="1"/>
  <c r="BX1712" i="4"/>
  <c r="BW1712" i="4"/>
  <c r="BV1712" i="4"/>
  <c r="BU1712" i="4"/>
  <c r="BT1712" i="4"/>
  <c r="BR1712" i="4"/>
  <c r="BQ1712" i="4"/>
  <c r="BE1712" i="4"/>
  <c r="BD1712" i="4"/>
  <c r="BC1712" i="4"/>
  <c r="BB1712" i="4"/>
  <c r="AZ1712" i="4"/>
  <c r="AY1712" i="4"/>
  <c r="BW1711" i="4"/>
  <c r="BU1711" i="4"/>
  <c r="BT1711" i="4"/>
  <c r="BV1711" i="4" s="1"/>
  <c r="BR1711" i="4"/>
  <c r="BQ1711" i="4"/>
  <c r="BF1711" i="4"/>
  <c r="BB1711" i="4"/>
  <c r="AZ1711" i="4"/>
  <c r="AY1711" i="4"/>
  <c r="BT1710" i="4"/>
  <c r="BR1710" i="4"/>
  <c r="BM1710" i="4" s="1"/>
  <c r="BN1710" i="4" s="1"/>
  <c r="BQ1710" i="4"/>
  <c r="BB1710" i="4"/>
  <c r="AZ1710" i="4"/>
  <c r="AY1710" i="4"/>
  <c r="BU1709" i="4"/>
  <c r="BT1709" i="4"/>
  <c r="BV1709" i="4" s="1"/>
  <c r="BR1709" i="4"/>
  <c r="BQ1709" i="4"/>
  <c r="BX1709" i="4" s="1"/>
  <c r="BM1709" i="4"/>
  <c r="BN1709" i="4" s="1"/>
  <c r="BF1709" i="4"/>
  <c r="BB1709" i="4"/>
  <c r="AZ1709" i="4"/>
  <c r="AY1709" i="4"/>
  <c r="AU1709" i="4"/>
  <c r="AV1709" i="4" s="1"/>
  <c r="BX1708" i="4"/>
  <c r="BW1708" i="4"/>
  <c r="BT1708" i="4"/>
  <c r="BV1708" i="4" s="1"/>
  <c r="BR1708" i="4"/>
  <c r="BQ1708" i="4"/>
  <c r="BE1708" i="4"/>
  <c r="BB1708" i="4"/>
  <c r="AZ1708" i="4"/>
  <c r="AY1708" i="4"/>
  <c r="BD1708" i="4" s="1"/>
  <c r="AU1708" i="4"/>
  <c r="AV1708" i="4" s="1"/>
  <c r="BX1707" i="4"/>
  <c r="BW1707" i="4"/>
  <c r="BV1707" i="4"/>
  <c r="BU1707" i="4"/>
  <c r="BT1707" i="4"/>
  <c r="BR1707" i="4"/>
  <c r="BQ1707" i="4"/>
  <c r="BF1707" i="4"/>
  <c r="BB1707" i="4"/>
  <c r="BD1707" i="4" s="1"/>
  <c r="AZ1707" i="4"/>
  <c r="AY1707" i="4"/>
  <c r="AU1707" i="4"/>
  <c r="AV1707" i="4" s="1"/>
  <c r="BW1706" i="4"/>
  <c r="BT1706" i="4"/>
  <c r="BV1706" i="4" s="1"/>
  <c r="BR1706" i="4"/>
  <c r="BM1706" i="4" s="1"/>
  <c r="BN1706" i="4" s="1"/>
  <c r="BQ1706" i="4"/>
  <c r="BB1706" i="4"/>
  <c r="AZ1706" i="4"/>
  <c r="AU1706" i="4" s="1"/>
  <c r="AV1706" i="4" s="1"/>
  <c r="AY1706" i="4"/>
  <c r="BW1705" i="4"/>
  <c r="BT1705" i="4"/>
  <c r="BV1705" i="4" s="1"/>
  <c r="BR1705" i="4"/>
  <c r="BQ1705" i="4"/>
  <c r="BB1705" i="4"/>
  <c r="AZ1705" i="4"/>
  <c r="AY1705" i="4"/>
  <c r="BU1704" i="4"/>
  <c r="BT1704" i="4"/>
  <c r="BV1704" i="4" s="1"/>
  <c r="BR1704" i="4"/>
  <c r="BQ1704" i="4"/>
  <c r="BX1704" i="4" s="1"/>
  <c r="BF1704" i="4"/>
  <c r="BB1704" i="4"/>
  <c r="AZ1704" i="4"/>
  <c r="AY1704" i="4"/>
  <c r="BE1704" i="4" s="1"/>
  <c r="AU1704" i="4"/>
  <c r="AV1704" i="4" s="1"/>
  <c r="BX1703" i="4"/>
  <c r="BW1703" i="4"/>
  <c r="BT1703" i="4"/>
  <c r="BV1703" i="4" s="1"/>
  <c r="BR1703" i="4"/>
  <c r="BM1704" i="4" s="1"/>
  <c r="BN1704" i="4" s="1"/>
  <c r="BQ1703" i="4"/>
  <c r="BF1703" i="4"/>
  <c r="BE1703" i="4"/>
  <c r="BD1703" i="4"/>
  <c r="BB1703" i="4"/>
  <c r="BC1703" i="4" s="1"/>
  <c r="AZ1703" i="4"/>
  <c r="AY1703" i="4"/>
  <c r="AU1703" i="4"/>
  <c r="AV1703" i="4" s="1"/>
  <c r="BX1702" i="4"/>
  <c r="BW1702" i="4"/>
  <c r="BV1702" i="4"/>
  <c r="BU1702" i="4"/>
  <c r="BT1702" i="4"/>
  <c r="BR1702" i="4"/>
  <c r="BQ1702" i="4"/>
  <c r="BE1702" i="4"/>
  <c r="BC1702" i="4"/>
  <c r="BB1702" i="4"/>
  <c r="BD1702" i="4" s="1"/>
  <c r="AZ1702" i="4"/>
  <c r="AY1702" i="4"/>
  <c r="AU1702" i="4"/>
  <c r="AV1702" i="4" s="1"/>
  <c r="BW1701" i="4"/>
  <c r="BU1701" i="4"/>
  <c r="BT1701" i="4"/>
  <c r="BV1701" i="4" s="1"/>
  <c r="BR1701" i="4"/>
  <c r="BQ1701" i="4"/>
  <c r="BF1701" i="4"/>
  <c r="BB1701" i="4"/>
  <c r="AZ1701" i="4"/>
  <c r="AU1701" i="4" s="1"/>
  <c r="AV1701" i="4" s="1"/>
  <c r="AY1701" i="4"/>
  <c r="BW1700" i="4"/>
  <c r="BT1700" i="4"/>
  <c r="BV1700" i="4" s="1"/>
  <c r="BR1700" i="4"/>
  <c r="BQ1700" i="4"/>
  <c r="BB1700" i="4"/>
  <c r="BC1700" i="4" s="1"/>
  <c r="AZ1700" i="4"/>
  <c r="AY1700" i="4"/>
  <c r="AU1700" i="4"/>
  <c r="AV1700" i="4" s="1"/>
  <c r="BU1699" i="4"/>
  <c r="BT1699" i="4"/>
  <c r="BV1699" i="4" s="1"/>
  <c r="BR1699" i="4"/>
  <c r="BQ1699" i="4"/>
  <c r="BX1699" i="4" s="1"/>
  <c r="BB1699" i="4"/>
  <c r="AZ1699" i="4"/>
  <c r="AU1698" i="4" s="1"/>
  <c r="AV1698" i="4" s="1"/>
  <c r="AY1699" i="4"/>
  <c r="AU1699" i="4"/>
  <c r="AV1699" i="4" s="1"/>
  <c r="BT1698" i="4"/>
  <c r="BR1698" i="4"/>
  <c r="BM1698" i="4" s="1"/>
  <c r="BN1698" i="4" s="1"/>
  <c r="BQ1698" i="4"/>
  <c r="BX1698" i="4" s="1"/>
  <c r="BF1698" i="4"/>
  <c r="BE1698" i="4"/>
  <c r="BD1698" i="4"/>
  <c r="BB1698" i="4"/>
  <c r="BC1698" i="4" s="1"/>
  <c r="AZ1698" i="4"/>
  <c r="AY1698" i="4"/>
  <c r="BX1697" i="4"/>
  <c r="BW1697" i="4"/>
  <c r="BV1697" i="4"/>
  <c r="BU1697" i="4"/>
  <c r="BT1697" i="4"/>
  <c r="BR1697" i="4"/>
  <c r="BQ1697" i="4"/>
  <c r="BF1697" i="4"/>
  <c r="BD1697" i="4"/>
  <c r="BC1697" i="4"/>
  <c r="BB1697" i="4"/>
  <c r="AZ1697" i="4"/>
  <c r="AY1697" i="4"/>
  <c r="BX1696" i="4"/>
  <c r="BW1696" i="4"/>
  <c r="BT1696" i="4"/>
  <c r="BV1696" i="4" s="1"/>
  <c r="BR1696" i="4"/>
  <c r="BQ1696" i="4"/>
  <c r="BF1696" i="4"/>
  <c r="BB1696" i="4"/>
  <c r="BD1696" i="4" s="1"/>
  <c r="AZ1696" i="4"/>
  <c r="AY1696" i="4"/>
  <c r="BE1696" i="4" s="1"/>
  <c r="BW1695" i="4"/>
  <c r="BT1695" i="4"/>
  <c r="BU1695" i="4" s="1"/>
  <c r="BR1695" i="4"/>
  <c r="BQ1695" i="4"/>
  <c r="BB1695" i="4"/>
  <c r="AZ1695" i="4"/>
  <c r="AY1695" i="4"/>
  <c r="AU1695" i="4"/>
  <c r="AV1695" i="4" s="1"/>
  <c r="BT1694" i="4"/>
  <c r="BR1694" i="4"/>
  <c r="BQ1694" i="4"/>
  <c r="BB1694" i="4"/>
  <c r="AZ1694" i="4"/>
  <c r="AU1694" i="4" s="1"/>
  <c r="AV1694" i="4" s="1"/>
  <c r="AY1694" i="4"/>
  <c r="BW1693" i="4"/>
  <c r="BT1693" i="4"/>
  <c r="BR1693" i="4"/>
  <c r="BM1694" i="4" s="1"/>
  <c r="BN1694" i="4" s="1"/>
  <c r="BQ1693" i="4"/>
  <c r="BX1693" i="4" s="1"/>
  <c r="BN1693" i="4"/>
  <c r="BM1693" i="4"/>
  <c r="BF1693" i="4"/>
  <c r="BB1693" i="4"/>
  <c r="AZ1693" i="4"/>
  <c r="AY1693" i="4"/>
  <c r="BE1693" i="4" s="1"/>
  <c r="AU1693" i="4"/>
  <c r="AV1693" i="4" s="1"/>
  <c r="BX1692" i="4"/>
  <c r="BW1692" i="4"/>
  <c r="BV1692" i="4"/>
  <c r="BU1692" i="4"/>
  <c r="BT1692" i="4"/>
  <c r="BR1692" i="4"/>
  <c r="BQ1692" i="4"/>
  <c r="BE1692" i="4"/>
  <c r="BD1692" i="4"/>
  <c r="BC1692" i="4"/>
  <c r="BB1692" i="4"/>
  <c r="AZ1692" i="4"/>
  <c r="AY1692" i="4"/>
  <c r="AU1692" i="4"/>
  <c r="AV1692" i="4" s="1"/>
  <c r="BX1691" i="4"/>
  <c r="BV1691" i="4"/>
  <c r="BU1691" i="4"/>
  <c r="BT1691" i="4"/>
  <c r="BR1691" i="4"/>
  <c r="BQ1691" i="4"/>
  <c r="BB1691" i="4"/>
  <c r="AZ1691" i="4"/>
  <c r="AU1691" i="4" s="1"/>
  <c r="AV1691" i="4" s="1"/>
  <c r="AY1691" i="4"/>
  <c r="BV1690" i="4"/>
  <c r="BT1690" i="4"/>
  <c r="BR1690" i="4"/>
  <c r="BQ1690" i="4"/>
  <c r="BX1690" i="4" s="1"/>
  <c r="BB1690" i="4"/>
  <c r="AZ1690" i="4"/>
  <c r="AU1690" i="4" s="1"/>
  <c r="AV1690" i="4" s="1"/>
  <c r="AY1690" i="4"/>
  <c r="BT1689" i="4"/>
  <c r="BV1689" i="4" s="1"/>
  <c r="BR1689" i="4"/>
  <c r="BQ1689" i="4"/>
  <c r="BB1689" i="4"/>
  <c r="AZ1689" i="4"/>
  <c r="AY1689" i="4"/>
  <c r="BE1689" i="4" s="1"/>
  <c r="AU1689" i="4"/>
  <c r="AV1689" i="4" s="1"/>
  <c r="BT1688" i="4"/>
  <c r="BV1688" i="4" s="1"/>
  <c r="BR1688" i="4"/>
  <c r="BM1688" i="4" s="1"/>
  <c r="BQ1688" i="4"/>
  <c r="BX1688" i="4" s="1"/>
  <c r="BN1688" i="4"/>
  <c r="BD1688" i="4"/>
  <c r="BB1688" i="4"/>
  <c r="AZ1688" i="4"/>
  <c r="AY1688" i="4"/>
  <c r="BF1688" i="4" s="1"/>
  <c r="AV1688" i="4"/>
  <c r="AU1688" i="4"/>
  <c r="BX1687" i="4"/>
  <c r="BW1687" i="4"/>
  <c r="BV1687" i="4"/>
  <c r="BU1687" i="4"/>
  <c r="BT1687" i="4"/>
  <c r="BR1687" i="4"/>
  <c r="BQ1687" i="4"/>
  <c r="BF1687" i="4"/>
  <c r="BD1687" i="4"/>
  <c r="BB1687" i="4"/>
  <c r="BC1687" i="4" s="1"/>
  <c r="AZ1687" i="4"/>
  <c r="AY1687" i="4"/>
  <c r="BX1686" i="4"/>
  <c r="BW1686" i="4"/>
  <c r="BV1686" i="4"/>
  <c r="BU1686" i="4"/>
  <c r="BT1686" i="4"/>
  <c r="BR1686" i="4"/>
  <c r="BQ1686" i="4"/>
  <c r="BB1686" i="4"/>
  <c r="AZ1686" i="4"/>
  <c r="AU1686" i="4" s="1"/>
  <c r="AV1686" i="4" s="1"/>
  <c r="AY1686" i="4"/>
  <c r="BT1685" i="4"/>
  <c r="BV1685" i="4" s="1"/>
  <c r="BR1685" i="4"/>
  <c r="BQ1685" i="4"/>
  <c r="BX1685" i="4" s="1"/>
  <c r="BB1685" i="4"/>
  <c r="BC1685" i="4" s="1"/>
  <c r="AZ1685" i="4"/>
  <c r="AY1685" i="4"/>
  <c r="AU1685" i="4"/>
  <c r="AV1685" i="4" s="1"/>
  <c r="BT1684" i="4"/>
  <c r="BR1684" i="4"/>
  <c r="BQ1684" i="4"/>
  <c r="BB1684" i="4"/>
  <c r="AZ1684" i="4"/>
  <c r="AY1684" i="4"/>
  <c r="BE1684" i="4" s="1"/>
  <c r="AV1684" i="4"/>
  <c r="AU1684" i="4"/>
  <c r="BX1683" i="4"/>
  <c r="BW1683" i="4"/>
  <c r="BT1683" i="4"/>
  <c r="BV1683" i="4" s="1"/>
  <c r="BR1683" i="4"/>
  <c r="BQ1683" i="4"/>
  <c r="BF1683" i="4"/>
  <c r="BB1683" i="4"/>
  <c r="BC1683" i="4" s="1"/>
  <c r="AZ1683" i="4"/>
  <c r="AY1683" i="4"/>
  <c r="BE1683" i="4" s="1"/>
  <c r="AV1683" i="4"/>
  <c r="AU1683" i="4"/>
  <c r="BX1682" i="4"/>
  <c r="BW1682" i="4"/>
  <c r="BV1682" i="4"/>
  <c r="BU1682" i="4"/>
  <c r="BT1682" i="4"/>
  <c r="BR1682" i="4"/>
  <c r="BQ1682" i="4"/>
  <c r="BF1682" i="4"/>
  <c r="BE1682" i="4"/>
  <c r="BC1682" i="4"/>
  <c r="BB1682" i="4"/>
  <c r="BD1682" i="4" s="1"/>
  <c r="AZ1682" i="4"/>
  <c r="AY1682" i="4"/>
  <c r="AU1682" i="4"/>
  <c r="AV1682" i="4" s="1"/>
  <c r="BX1681" i="4"/>
  <c r="BW1681" i="4"/>
  <c r="BV1681" i="4"/>
  <c r="BT1681" i="4"/>
  <c r="BU1681" i="4" s="1"/>
  <c r="BR1681" i="4"/>
  <c r="BM1681" i="4" s="1"/>
  <c r="BN1681" i="4" s="1"/>
  <c r="BQ1681" i="4"/>
  <c r="BF1681" i="4"/>
  <c r="BD1681" i="4"/>
  <c r="BB1681" i="4"/>
  <c r="BC1681" i="4" s="1"/>
  <c r="AZ1681" i="4"/>
  <c r="AU1681" i="4" s="1"/>
  <c r="AV1681" i="4" s="1"/>
  <c r="AY1681" i="4"/>
  <c r="BT1680" i="4"/>
  <c r="BR1680" i="4"/>
  <c r="BQ1680" i="4"/>
  <c r="BD1680" i="4"/>
  <c r="BB1680" i="4"/>
  <c r="AZ1680" i="4"/>
  <c r="AY1680" i="4"/>
  <c r="BE1681" i="4" s="1"/>
  <c r="BT1679" i="4"/>
  <c r="BR1679" i="4"/>
  <c r="BM1679" i="4" s="1"/>
  <c r="BN1679" i="4" s="1"/>
  <c r="BQ1679" i="4"/>
  <c r="BB1679" i="4"/>
  <c r="AZ1679" i="4"/>
  <c r="AU1678" i="4" s="1"/>
  <c r="AV1678" i="4" s="1"/>
  <c r="AY1679" i="4"/>
  <c r="BE1679" i="4" s="1"/>
  <c r="AU1679" i="4"/>
  <c r="AV1679" i="4" s="1"/>
  <c r="BX1678" i="4"/>
  <c r="BW1678" i="4"/>
  <c r="BT1678" i="4"/>
  <c r="BV1678" i="4" s="1"/>
  <c r="BR1678" i="4"/>
  <c r="BQ1678" i="4"/>
  <c r="BF1678" i="4"/>
  <c r="BE1678" i="4"/>
  <c r="BD1678" i="4"/>
  <c r="BB1678" i="4"/>
  <c r="BC1678" i="4" s="1"/>
  <c r="AZ1678" i="4"/>
  <c r="AY1678" i="4"/>
  <c r="BX1677" i="4"/>
  <c r="BW1677" i="4"/>
  <c r="BV1677" i="4"/>
  <c r="BU1677" i="4"/>
  <c r="BT1677" i="4"/>
  <c r="BR1677" i="4"/>
  <c r="BQ1677" i="4"/>
  <c r="BF1677" i="4"/>
  <c r="BB1677" i="4"/>
  <c r="BD1677" i="4" s="1"/>
  <c r="AZ1677" i="4"/>
  <c r="AY1677" i="4"/>
  <c r="AU1677" i="4"/>
  <c r="BX1676" i="4"/>
  <c r="BU1676" i="4"/>
  <c r="BT1676" i="4"/>
  <c r="BV1676" i="4" s="1"/>
  <c r="BR1676" i="4"/>
  <c r="BQ1676" i="4"/>
  <c r="BF1676" i="4"/>
  <c r="BD1676" i="4"/>
  <c r="BB1676" i="4"/>
  <c r="AZ1676" i="4"/>
  <c r="AY1676" i="4"/>
  <c r="BC1676" i="4" s="1"/>
  <c r="BT1675" i="4"/>
  <c r="BR1675" i="4"/>
  <c r="BM1675" i="4" s="1"/>
  <c r="BN1675" i="4" s="1"/>
  <c r="BQ1675" i="4"/>
  <c r="BB1675" i="4"/>
  <c r="BD1675" i="4" s="1"/>
  <c r="AZ1675" i="4"/>
  <c r="AY1675" i="4"/>
  <c r="AU1675" i="4"/>
  <c r="AV1675" i="4" s="1"/>
  <c r="BT1674" i="4"/>
  <c r="BR1674" i="4"/>
  <c r="BQ1674" i="4"/>
  <c r="BB1674" i="4"/>
  <c r="AZ1674" i="4"/>
  <c r="AU1673" i="4" s="1"/>
  <c r="AV1673" i="4" s="1"/>
  <c r="AY1674" i="4"/>
  <c r="AU1674" i="4"/>
  <c r="AV1674" i="4" s="1"/>
  <c r="BT1673" i="4"/>
  <c r="BR1673" i="4"/>
  <c r="BM1674" i="4" s="1"/>
  <c r="BN1674" i="4" s="1"/>
  <c r="BQ1673" i="4"/>
  <c r="BX1673" i="4" s="1"/>
  <c r="BF1673" i="4"/>
  <c r="BE1673" i="4"/>
  <c r="BD1673" i="4"/>
  <c r="BB1673" i="4"/>
  <c r="BC1673" i="4" s="1"/>
  <c r="AZ1673" i="4"/>
  <c r="AY1673" i="4"/>
  <c r="BX1672" i="4"/>
  <c r="BW1672" i="4"/>
  <c r="BV1672" i="4"/>
  <c r="BU1672" i="4"/>
  <c r="BT1672" i="4"/>
  <c r="BR1672" i="4"/>
  <c r="BQ1672" i="4"/>
  <c r="BF1672" i="4"/>
  <c r="BD1672" i="4"/>
  <c r="BC1672" i="4"/>
  <c r="BB1672" i="4"/>
  <c r="AZ1672" i="4"/>
  <c r="AY1672" i="4"/>
  <c r="BX1671" i="4"/>
  <c r="BW1671" i="4"/>
  <c r="BT1671" i="4"/>
  <c r="BV1671" i="4" s="1"/>
  <c r="BR1671" i="4"/>
  <c r="BQ1671" i="4"/>
  <c r="BF1671" i="4"/>
  <c r="BB1671" i="4"/>
  <c r="BD1671" i="4" s="1"/>
  <c r="AZ1671" i="4"/>
  <c r="AY1671" i="4"/>
  <c r="BE1671" i="4" s="1"/>
  <c r="BT1670" i="4"/>
  <c r="BU1670" i="4" s="1"/>
  <c r="BR1670" i="4"/>
  <c r="BQ1670" i="4"/>
  <c r="BX1670" i="4" s="1"/>
  <c r="BB1670" i="4"/>
  <c r="AZ1670" i="4"/>
  <c r="AY1670" i="4"/>
  <c r="AU1670" i="4"/>
  <c r="AV1670" i="4" s="1"/>
  <c r="BT1669" i="4"/>
  <c r="BR1669" i="4"/>
  <c r="BQ1669" i="4"/>
  <c r="BW1670" i="4" s="1"/>
  <c r="BM1669" i="4"/>
  <c r="BB1669" i="4"/>
  <c r="AZ1669" i="4"/>
  <c r="AU1669" i="4" s="1"/>
  <c r="AV1669" i="4" s="1"/>
  <c r="AY1669" i="4"/>
  <c r="BW1668" i="4"/>
  <c r="BT1668" i="4"/>
  <c r="BR1668" i="4"/>
  <c r="BQ1668" i="4"/>
  <c r="BX1668" i="4" s="1"/>
  <c r="BN1668" i="4"/>
  <c r="BM1668" i="4"/>
  <c r="BF1668" i="4"/>
  <c r="BB1668" i="4"/>
  <c r="AZ1668" i="4"/>
  <c r="AY1668" i="4"/>
  <c r="BE1668" i="4" s="1"/>
  <c r="AU1668" i="4"/>
  <c r="AV1668" i="4" s="1"/>
  <c r="BX1667" i="4"/>
  <c r="BW1667" i="4"/>
  <c r="BV1667" i="4"/>
  <c r="BU1667" i="4"/>
  <c r="BT1667" i="4"/>
  <c r="BR1667" i="4"/>
  <c r="BQ1667" i="4"/>
  <c r="BE1667" i="4"/>
  <c r="BD1667" i="4"/>
  <c r="BC1667" i="4"/>
  <c r="BB1667" i="4"/>
  <c r="AZ1667" i="4"/>
  <c r="AY1667" i="4"/>
  <c r="AU1667" i="4"/>
  <c r="AV1667" i="4" s="1"/>
  <c r="BW1666" i="4"/>
  <c r="BV1666" i="4"/>
  <c r="BU1666" i="4"/>
  <c r="BT1666" i="4"/>
  <c r="BR1666" i="4"/>
  <c r="BQ1666" i="4"/>
  <c r="BB1666" i="4"/>
  <c r="AZ1666" i="4"/>
  <c r="AU1666" i="4" s="1"/>
  <c r="AV1666" i="4" s="1"/>
  <c r="AY1666" i="4"/>
  <c r="BV1665" i="4"/>
  <c r="BT1665" i="4"/>
  <c r="BR1665" i="4"/>
  <c r="BQ1665" i="4"/>
  <c r="BX1665" i="4" s="1"/>
  <c r="BB1665" i="4"/>
  <c r="AZ1665" i="4"/>
  <c r="AU1665" i="4" s="1"/>
  <c r="AV1665" i="4" s="1"/>
  <c r="AY1665" i="4"/>
  <c r="BT1664" i="4"/>
  <c r="BV1664" i="4" s="1"/>
  <c r="BR1664" i="4"/>
  <c r="BQ1664" i="4"/>
  <c r="BM1664" i="4"/>
  <c r="BN1664" i="4" s="1"/>
  <c r="BF1664" i="4"/>
  <c r="BB1664" i="4"/>
  <c r="AZ1664" i="4"/>
  <c r="AY1664" i="4"/>
  <c r="AU1664" i="4"/>
  <c r="AV1664" i="4" s="1"/>
  <c r="BT1663" i="4"/>
  <c r="BV1663" i="4" s="1"/>
  <c r="BR1663" i="4"/>
  <c r="BM1663" i="4" s="1"/>
  <c r="BQ1663" i="4"/>
  <c r="BX1663" i="4" s="1"/>
  <c r="BN1663" i="4"/>
  <c r="BD1663" i="4"/>
  <c r="BB1663" i="4"/>
  <c r="AZ1663" i="4"/>
  <c r="AY1663" i="4"/>
  <c r="BF1663" i="4" s="1"/>
  <c r="AV1663" i="4"/>
  <c r="AU1663" i="4"/>
  <c r="BX1662" i="4"/>
  <c r="BW1662" i="4"/>
  <c r="BV1662" i="4"/>
  <c r="BU1662" i="4"/>
  <c r="BT1662" i="4"/>
  <c r="BR1662" i="4"/>
  <c r="BQ1662" i="4"/>
  <c r="BM1662" i="4"/>
  <c r="BN1662" i="4" s="1"/>
  <c r="BF1662" i="4"/>
  <c r="BE1662" i="4"/>
  <c r="BD1662" i="4"/>
  <c r="BB1662" i="4"/>
  <c r="BC1662" i="4" s="1"/>
  <c r="AZ1662" i="4"/>
  <c r="AY1662" i="4"/>
  <c r="BX1661" i="4"/>
  <c r="BW1661" i="4"/>
  <c r="BV1661" i="4"/>
  <c r="BU1661" i="4"/>
  <c r="BT1661" i="4"/>
  <c r="BR1661" i="4"/>
  <c r="BQ1661" i="4"/>
  <c r="BM1661" i="4"/>
  <c r="BN1661" i="4" s="1"/>
  <c r="BE1661" i="4"/>
  <c r="BD1661" i="4"/>
  <c r="BC1661" i="4"/>
  <c r="BB1661" i="4"/>
  <c r="AZ1661" i="4"/>
  <c r="AY1661" i="4"/>
  <c r="BT1660" i="4"/>
  <c r="BR1660" i="4"/>
  <c r="BM1660" i="4" s="1"/>
  <c r="BN1660" i="4" s="1"/>
  <c r="BQ1660" i="4"/>
  <c r="BE1660" i="4"/>
  <c r="BB1660" i="4"/>
  <c r="BC1660" i="4" s="1"/>
  <c r="AZ1660" i="4"/>
  <c r="AY1660" i="4"/>
  <c r="BT1659" i="4"/>
  <c r="BU1659" i="4" s="1"/>
  <c r="BR1659" i="4"/>
  <c r="BQ1659" i="4"/>
  <c r="BM1659" i="4"/>
  <c r="BN1659" i="4" s="1"/>
  <c r="BB1659" i="4"/>
  <c r="BD1659" i="4" s="1"/>
  <c r="AZ1659" i="4"/>
  <c r="AY1659" i="4"/>
  <c r="BT1658" i="4"/>
  <c r="BR1658" i="4"/>
  <c r="BQ1658" i="4"/>
  <c r="BX1658" i="4" s="1"/>
  <c r="BM1658" i="4"/>
  <c r="BN1658" i="4" s="1"/>
  <c r="BE1658" i="4"/>
  <c r="BB1658" i="4"/>
  <c r="AZ1658" i="4"/>
  <c r="AY1658" i="4"/>
  <c r="BD1658" i="4" s="1"/>
  <c r="BX1657" i="4"/>
  <c r="BW1657" i="4"/>
  <c r="BV1657" i="4"/>
  <c r="BU1657" i="4"/>
  <c r="BT1657" i="4"/>
  <c r="BR1657" i="4"/>
  <c r="BQ1657" i="4"/>
  <c r="BE1657" i="4"/>
  <c r="BB1657" i="4"/>
  <c r="BC1657" i="4" s="1"/>
  <c r="AZ1657" i="4"/>
  <c r="AY1657" i="4"/>
  <c r="BX1656" i="4"/>
  <c r="BW1656" i="4"/>
  <c r="BV1656" i="4"/>
  <c r="BU1656" i="4"/>
  <c r="BT1656" i="4"/>
  <c r="BR1656" i="4"/>
  <c r="BQ1656" i="4"/>
  <c r="BE1656" i="4"/>
  <c r="BB1656" i="4"/>
  <c r="BD1656" i="4" s="1"/>
  <c r="AZ1656" i="4"/>
  <c r="AY1656" i="4"/>
  <c r="BF1656" i="4" s="1"/>
  <c r="BT1655" i="4"/>
  <c r="BV1655" i="4" s="1"/>
  <c r="BR1655" i="4"/>
  <c r="BQ1655" i="4"/>
  <c r="BW1655" i="4" s="1"/>
  <c r="BE1655" i="4"/>
  <c r="BD1655" i="4"/>
  <c r="BC1655" i="4"/>
  <c r="BB1655" i="4"/>
  <c r="AZ1655" i="4"/>
  <c r="AY1655" i="4"/>
  <c r="BT1654" i="4"/>
  <c r="BR1654" i="4"/>
  <c r="BM1654" i="4" s="1"/>
  <c r="BN1654" i="4" s="1"/>
  <c r="BQ1654" i="4"/>
  <c r="BC1654" i="4"/>
  <c r="BB1654" i="4"/>
  <c r="AZ1654" i="4"/>
  <c r="AY1654" i="4"/>
  <c r="BE1654" i="4" s="1"/>
  <c r="AV1654" i="4"/>
  <c r="AU1654" i="4"/>
  <c r="BX1653" i="4"/>
  <c r="BT1653" i="4"/>
  <c r="BR1653" i="4"/>
  <c r="BQ1653" i="4"/>
  <c r="BW1653" i="4" s="1"/>
  <c r="BF1653" i="4"/>
  <c r="BE1653" i="4"/>
  <c r="BD1653" i="4"/>
  <c r="BB1653" i="4"/>
  <c r="BC1653" i="4" s="1"/>
  <c r="AZ1653" i="4"/>
  <c r="AU1652" i="4" s="1"/>
  <c r="AV1652" i="4" s="1"/>
  <c r="AY1653" i="4"/>
  <c r="AU1653" i="4"/>
  <c r="AV1653" i="4" s="1"/>
  <c r="BX1652" i="4"/>
  <c r="BW1652" i="4"/>
  <c r="BV1652" i="4"/>
  <c r="BU1652" i="4"/>
  <c r="BT1652" i="4"/>
  <c r="BR1652" i="4"/>
  <c r="BQ1652" i="4"/>
  <c r="BF1652" i="4"/>
  <c r="BE1652" i="4"/>
  <c r="BB1652" i="4"/>
  <c r="AZ1652" i="4"/>
  <c r="AY1652" i="4"/>
  <c r="BX1651" i="4"/>
  <c r="BT1651" i="4"/>
  <c r="BV1651" i="4" s="1"/>
  <c r="BR1651" i="4"/>
  <c r="BQ1651" i="4"/>
  <c r="BC1651" i="4"/>
  <c r="BB1651" i="4"/>
  <c r="BD1651" i="4" s="1"/>
  <c r="AZ1651" i="4"/>
  <c r="AY1651" i="4"/>
  <c r="BF1651" i="4" s="1"/>
  <c r="BX1650" i="4"/>
  <c r="BV1650" i="4"/>
  <c r="BT1650" i="4"/>
  <c r="BR1650" i="4"/>
  <c r="BQ1650" i="4"/>
  <c r="BU1650" i="4" s="1"/>
  <c r="BD1650" i="4"/>
  <c r="BC1650" i="4"/>
  <c r="BB1650" i="4"/>
  <c r="AZ1650" i="4"/>
  <c r="AU1650" i="4" s="1"/>
  <c r="AV1650" i="4" s="1"/>
  <c r="AY1650" i="4"/>
  <c r="BF1650" i="4" s="1"/>
  <c r="BT1649" i="4"/>
  <c r="BR1649" i="4"/>
  <c r="BM1648" i="4" s="1"/>
  <c r="BN1648" i="4" s="1"/>
  <c r="BQ1649" i="4"/>
  <c r="BM1649" i="4"/>
  <c r="BN1649" i="4" s="1"/>
  <c r="BB1649" i="4"/>
  <c r="AZ1649" i="4"/>
  <c r="AY1649" i="4"/>
  <c r="BE1649" i="4" s="1"/>
  <c r="BX1648" i="4"/>
  <c r="BW1648" i="4"/>
  <c r="BU1648" i="4"/>
  <c r="BT1648" i="4"/>
  <c r="BV1648" i="4" s="1"/>
  <c r="BR1648" i="4"/>
  <c r="BQ1648" i="4"/>
  <c r="BF1648" i="4"/>
  <c r="BB1648" i="4"/>
  <c r="BC1648" i="4" s="1"/>
  <c r="AZ1648" i="4"/>
  <c r="AY1648" i="4"/>
  <c r="AU1648" i="4"/>
  <c r="AV1648" i="4" s="1"/>
  <c r="BX1647" i="4"/>
  <c r="BW1647" i="4"/>
  <c r="BV1647" i="4"/>
  <c r="BU1647" i="4"/>
  <c r="BT1647" i="4"/>
  <c r="BR1647" i="4"/>
  <c r="BQ1647" i="4"/>
  <c r="BB1647" i="4"/>
  <c r="AZ1647" i="4"/>
  <c r="AU1647" i="4" s="1"/>
  <c r="AV1647" i="4" s="1"/>
  <c r="AY1647" i="4"/>
  <c r="BW1646" i="4"/>
  <c r="BT1646" i="4"/>
  <c r="BV1646" i="4" s="1"/>
  <c r="BR1646" i="4"/>
  <c r="BQ1646" i="4"/>
  <c r="BX1646" i="4" s="1"/>
  <c r="BB1646" i="4"/>
  <c r="AZ1646" i="4"/>
  <c r="AY1646" i="4"/>
  <c r="AU1646" i="4"/>
  <c r="AV1646" i="4" s="1"/>
  <c r="BU1645" i="4"/>
  <c r="BT1645" i="4"/>
  <c r="BV1645" i="4" s="1"/>
  <c r="BR1645" i="4"/>
  <c r="BQ1645" i="4"/>
  <c r="BX1645" i="4" s="1"/>
  <c r="BF1645" i="4"/>
  <c r="BB1645" i="4"/>
  <c r="BD1645" i="4" s="1"/>
  <c r="AZ1645" i="4"/>
  <c r="AU1644" i="4" s="1"/>
  <c r="AV1644" i="4" s="1"/>
  <c r="AY1645" i="4"/>
  <c r="AU1645" i="4"/>
  <c r="AV1645" i="4" s="1"/>
  <c r="BW1644" i="4"/>
  <c r="BT1644" i="4"/>
  <c r="BU1644" i="4" s="1"/>
  <c r="BR1644" i="4"/>
  <c r="BQ1644" i="4"/>
  <c r="BV1644" i="4" s="1"/>
  <c r="BF1644" i="4"/>
  <c r="BD1644" i="4"/>
  <c r="BB1644" i="4"/>
  <c r="AZ1644" i="4"/>
  <c r="AY1644" i="4"/>
  <c r="BX1643" i="4"/>
  <c r="BW1643" i="4"/>
  <c r="BV1643" i="4"/>
  <c r="BU1643" i="4"/>
  <c r="BT1643" i="4"/>
  <c r="BR1643" i="4"/>
  <c r="BQ1643" i="4"/>
  <c r="BF1643" i="4"/>
  <c r="BB1643" i="4"/>
  <c r="BC1643" i="4" s="1"/>
  <c r="AZ1643" i="4"/>
  <c r="AY1643" i="4"/>
  <c r="AU1643" i="4"/>
  <c r="AV1643" i="4" s="1"/>
  <c r="BX1642" i="4"/>
  <c r="BW1642" i="4"/>
  <c r="BV1642" i="4"/>
  <c r="BU1642" i="4"/>
  <c r="BT1642" i="4"/>
  <c r="BR1642" i="4"/>
  <c r="BM1642" i="4" s="1"/>
  <c r="BN1642" i="4" s="1"/>
  <c r="BQ1642" i="4"/>
  <c r="BB1642" i="4"/>
  <c r="AZ1642" i="4"/>
  <c r="AU1642" i="4" s="1"/>
  <c r="AV1642" i="4" s="1"/>
  <c r="AY1642" i="4"/>
  <c r="BW1641" i="4"/>
  <c r="BT1641" i="4"/>
  <c r="BV1641" i="4" s="1"/>
  <c r="BR1641" i="4"/>
  <c r="BQ1641" i="4"/>
  <c r="BX1641" i="4" s="1"/>
  <c r="BB1641" i="4"/>
  <c r="AZ1641" i="4"/>
  <c r="AY1641" i="4"/>
  <c r="AU1641" i="4"/>
  <c r="AV1641" i="4" s="1"/>
  <c r="BU1640" i="4"/>
  <c r="BT1640" i="4"/>
  <c r="BV1640" i="4" s="1"/>
  <c r="BR1640" i="4"/>
  <c r="BQ1640" i="4"/>
  <c r="BX1640" i="4" s="1"/>
  <c r="BF1640" i="4"/>
  <c r="BB1640" i="4"/>
  <c r="AZ1640" i="4"/>
  <c r="AU1639" i="4" s="1"/>
  <c r="AV1639" i="4" s="1"/>
  <c r="AY1640" i="4"/>
  <c r="AU1640" i="4"/>
  <c r="AV1640" i="4" s="1"/>
  <c r="BW1639" i="4"/>
  <c r="BT1639" i="4"/>
  <c r="BU1639" i="4" s="1"/>
  <c r="BR1639" i="4"/>
  <c r="BQ1639" i="4"/>
  <c r="BV1639" i="4" s="1"/>
  <c r="BB1639" i="4"/>
  <c r="AZ1639" i="4"/>
  <c r="AY1639" i="4"/>
  <c r="BX1638" i="4"/>
  <c r="BW1638" i="4"/>
  <c r="BV1638" i="4"/>
  <c r="BU1638" i="4"/>
  <c r="BT1638" i="4"/>
  <c r="BR1638" i="4"/>
  <c r="BQ1638" i="4"/>
  <c r="BF1638" i="4"/>
  <c r="BB1638" i="4"/>
  <c r="AZ1638" i="4"/>
  <c r="AY1638" i="4"/>
  <c r="AU1638" i="4"/>
  <c r="AV1638" i="4" s="1"/>
  <c r="BX1637" i="4"/>
  <c r="BV1637" i="4"/>
  <c r="BU1637" i="4"/>
  <c r="BT1637" i="4"/>
  <c r="BR1637" i="4"/>
  <c r="BQ1637" i="4"/>
  <c r="BB1637" i="4"/>
  <c r="AZ1637" i="4"/>
  <c r="AU1637" i="4" s="1"/>
  <c r="AV1637" i="4" s="1"/>
  <c r="AY1637" i="4"/>
  <c r="BW1636" i="4"/>
  <c r="BT1636" i="4"/>
  <c r="BV1636" i="4" s="1"/>
  <c r="BR1636" i="4"/>
  <c r="BQ1636" i="4"/>
  <c r="BX1636" i="4" s="1"/>
  <c r="BB1636" i="4"/>
  <c r="AZ1636" i="4"/>
  <c r="AY1636" i="4"/>
  <c r="AU1636" i="4"/>
  <c r="AV1636" i="4" s="1"/>
  <c r="BU1635" i="4"/>
  <c r="BT1635" i="4"/>
  <c r="BV1635" i="4" s="1"/>
  <c r="BR1635" i="4"/>
  <c r="BQ1635" i="4"/>
  <c r="BX1635" i="4" s="1"/>
  <c r="BB1635" i="4"/>
  <c r="AZ1635" i="4"/>
  <c r="AU1634" i="4" s="1"/>
  <c r="AV1634" i="4" s="1"/>
  <c r="AY1635" i="4"/>
  <c r="BE1635" i="4" s="1"/>
  <c r="AU1635" i="4"/>
  <c r="AV1635" i="4" s="1"/>
  <c r="BW1634" i="4"/>
  <c r="BT1634" i="4"/>
  <c r="BU1634" i="4" s="1"/>
  <c r="BR1634" i="4"/>
  <c r="BQ1634" i="4"/>
  <c r="BV1634" i="4" s="1"/>
  <c r="BB1634" i="4"/>
  <c r="AZ1634" i="4"/>
  <c r="AY1634" i="4"/>
  <c r="BX1633" i="4"/>
  <c r="BW1633" i="4"/>
  <c r="BV1633" i="4"/>
  <c r="BU1633" i="4"/>
  <c r="BT1633" i="4"/>
  <c r="BR1633" i="4"/>
  <c r="BQ1633" i="4"/>
  <c r="BE1633" i="4"/>
  <c r="BD1633" i="4"/>
  <c r="BB1633" i="4"/>
  <c r="BC1633" i="4" s="1"/>
  <c r="AZ1633" i="4"/>
  <c r="AY1633" i="4"/>
  <c r="AU1633" i="4"/>
  <c r="AV1633" i="4" s="1"/>
  <c r="BX1632" i="4"/>
  <c r="BW1632" i="4"/>
  <c r="BV1632" i="4"/>
  <c r="BU1632" i="4"/>
  <c r="BT1632" i="4"/>
  <c r="BR1632" i="4"/>
  <c r="BM1632" i="4" s="1"/>
  <c r="BN1632" i="4" s="1"/>
  <c r="BQ1632" i="4"/>
  <c r="BB1632" i="4"/>
  <c r="AZ1632" i="4"/>
  <c r="AU1632" i="4" s="1"/>
  <c r="AV1632" i="4" s="1"/>
  <c r="AY1632" i="4"/>
  <c r="BW1631" i="4"/>
  <c r="BT1631" i="4"/>
  <c r="BV1631" i="4" s="1"/>
  <c r="BR1631" i="4"/>
  <c r="BQ1631" i="4"/>
  <c r="BX1631" i="4" s="1"/>
  <c r="BB1631" i="4"/>
  <c r="AZ1631" i="4"/>
  <c r="AY1631" i="4"/>
  <c r="AU1631" i="4"/>
  <c r="AV1631" i="4" s="1"/>
  <c r="BU1630" i="4"/>
  <c r="BT1630" i="4"/>
  <c r="BV1630" i="4" s="1"/>
  <c r="BR1630" i="4"/>
  <c r="BQ1630" i="4"/>
  <c r="BX1630" i="4" s="1"/>
  <c r="BB1630" i="4"/>
  <c r="AZ1630" i="4"/>
  <c r="AU1629" i="4" s="1"/>
  <c r="AV1629" i="4" s="1"/>
  <c r="AY1630" i="4"/>
  <c r="BE1630" i="4" s="1"/>
  <c r="AU1630" i="4"/>
  <c r="AV1630" i="4" s="1"/>
  <c r="BW1629" i="4"/>
  <c r="BT1629" i="4"/>
  <c r="BU1629" i="4" s="1"/>
  <c r="BR1629" i="4"/>
  <c r="BQ1629" i="4"/>
  <c r="BV1629" i="4" s="1"/>
  <c r="BF1629" i="4"/>
  <c r="BB1629" i="4"/>
  <c r="AZ1629" i="4"/>
  <c r="AY1629" i="4"/>
  <c r="BX1628" i="4"/>
  <c r="BW1628" i="4"/>
  <c r="BV1628" i="4"/>
  <c r="BU1628" i="4"/>
  <c r="BT1628" i="4"/>
  <c r="BR1628" i="4"/>
  <c r="BQ1628" i="4"/>
  <c r="BF1628" i="4"/>
  <c r="BD1628" i="4"/>
  <c r="BB1628" i="4"/>
  <c r="BC1628" i="4" s="1"/>
  <c r="AZ1628" i="4"/>
  <c r="AY1628" i="4"/>
  <c r="AU1628" i="4"/>
  <c r="AV1628" i="4" s="1"/>
  <c r="BX1627" i="4"/>
  <c r="BV1627" i="4"/>
  <c r="BU1627" i="4"/>
  <c r="BT1627" i="4"/>
  <c r="BR1627" i="4"/>
  <c r="BM1627" i="4" s="1"/>
  <c r="BN1627" i="4" s="1"/>
  <c r="BQ1627" i="4"/>
  <c r="BB1627" i="4"/>
  <c r="AZ1627" i="4"/>
  <c r="AU1627" i="4" s="1"/>
  <c r="AV1627" i="4" s="1"/>
  <c r="AY1627" i="4"/>
  <c r="BW1626" i="4"/>
  <c r="BT1626" i="4"/>
  <c r="BV1626" i="4" s="1"/>
  <c r="BR1626" i="4"/>
  <c r="BQ1626" i="4"/>
  <c r="BX1626" i="4" s="1"/>
  <c r="BD1626" i="4"/>
  <c r="BB1626" i="4"/>
  <c r="AZ1626" i="4"/>
  <c r="AY1626" i="4"/>
  <c r="AU1626" i="4"/>
  <c r="AV1626" i="4" s="1"/>
  <c r="BU1625" i="4"/>
  <c r="BT1625" i="4"/>
  <c r="BV1625" i="4" s="1"/>
  <c r="BR1625" i="4"/>
  <c r="BQ1625" i="4"/>
  <c r="BX1625" i="4" s="1"/>
  <c r="BF1625" i="4"/>
  <c r="BB1625" i="4"/>
  <c r="AZ1625" i="4"/>
  <c r="AU1624" i="4" s="1"/>
  <c r="AV1624" i="4" s="1"/>
  <c r="AY1625" i="4"/>
  <c r="AU1625" i="4"/>
  <c r="BW1624" i="4"/>
  <c r="BT1624" i="4"/>
  <c r="BV1624" i="4" s="1"/>
  <c r="BR1624" i="4"/>
  <c r="BQ1624" i="4"/>
  <c r="BX1624" i="4" s="1"/>
  <c r="BD1624" i="4"/>
  <c r="BB1624" i="4"/>
  <c r="AZ1624" i="4"/>
  <c r="AY1624" i="4"/>
  <c r="BE1624" i="4" s="1"/>
  <c r="BX1623" i="4"/>
  <c r="BW1623" i="4"/>
  <c r="BV1623" i="4"/>
  <c r="BU1623" i="4"/>
  <c r="BT1623" i="4"/>
  <c r="BR1623" i="4"/>
  <c r="BQ1623" i="4"/>
  <c r="BE1623" i="4"/>
  <c r="BB1623" i="4"/>
  <c r="AZ1623" i="4"/>
  <c r="AY1623" i="4"/>
  <c r="AU1623" i="4"/>
  <c r="AV1623" i="4" s="1"/>
  <c r="BX1622" i="4"/>
  <c r="BW1622" i="4"/>
  <c r="BV1622" i="4"/>
  <c r="BU1622" i="4"/>
  <c r="BT1622" i="4"/>
  <c r="BR1622" i="4"/>
  <c r="BM1622" i="4" s="1"/>
  <c r="BN1622" i="4" s="1"/>
  <c r="BQ1622" i="4"/>
  <c r="BF1622" i="4"/>
  <c r="BB1622" i="4"/>
  <c r="AZ1622" i="4"/>
  <c r="AU1622" i="4" s="1"/>
  <c r="AV1622" i="4" s="1"/>
  <c r="AY1622" i="4"/>
  <c r="BW1621" i="4"/>
  <c r="BT1621" i="4"/>
  <c r="BV1621" i="4" s="1"/>
  <c r="BR1621" i="4"/>
  <c r="BQ1621" i="4"/>
  <c r="BX1621" i="4" s="1"/>
  <c r="BD1621" i="4"/>
  <c r="BB1621" i="4"/>
  <c r="AZ1621" i="4"/>
  <c r="AY1621" i="4"/>
  <c r="AU1621" i="4"/>
  <c r="AV1621" i="4" s="1"/>
  <c r="BU1620" i="4"/>
  <c r="BT1620" i="4"/>
  <c r="BV1620" i="4" s="1"/>
  <c r="BR1620" i="4"/>
  <c r="BQ1620" i="4"/>
  <c r="BX1620" i="4" s="1"/>
  <c r="BF1620" i="4"/>
  <c r="BB1620" i="4"/>
  <c r="AZ1620" i="4"/>
  <c r="AU1619" i="4" s="1"/>
  <c r="AV1619" i="4" s="1"/>
  <c r="AY1620" i="4"/>
  <c r="BE1620" i="4" s="1"/>
  <c r="AU1620" i="4"/>
  <c r="AV1620" i="4" s="1"/>
  <c r="BW1619" i="4"/>
  <c r="BT1619" i="4"/>
  <c r="BV1619" i="4" s="1"/>
  <c r="BR1619" i="4"/>
  <c r="BQ1619" i="4"/>
  <c r="BX1619" i="4" s="1"/>
  <c r="BF1619" i="4"/>
  <c r="BD1619" i="4"/>
  <c r="BB1619" i="4"/>
  <c r="BC1619" i="4" s="1"/>
  <c r="AZ1619" i="4"/>
  <c r="AY1619" i="4"/>
  <c r="BE1619" i="4" s="1"/>
  <c r="BX1618" i="4"/>
  <c r="BW1618" i="4"/>
  <c r="BV1618" i="4"/>
  <c r="BU1618" i="4"/>
  <c r="BT1618" i="4"/>
  <c r="BR1618" i="4"/>
  <c r="BQ1618" i="4"/>
  <c r="BE1618" i="4"/>
  <c r="BB1618" i="4"/>
  <c r="BC1618" i="4" s="1"/>
  <c r="AZ1618" i="4"/>
  <c r="AY1618" i="4"/>
  <c r="AU1618" i="4"/>
  <c r="AV1618" i="4" s="1"/>
  <c r="BX1617" i="4"/>
  <c r="BV1617" i="4"/>
  <c r="BU1617" i="4"/>
  <c r="BT1617" i="4"/>
  <c r="BR1617" i="4"/>
  <c r="BM1617" i="4" s="1"/>
  <c r="BQ1617" i="4"/>
  <c r="BB1617" i="4"/>
  <c r="AZ1617" i="4"/>
  <c r="AU1617" i="4" s="1"/>
  <c r="AV1617" i="4" s="1"/>
  <c r="AY1617" i="4"/>
  <c r="BW1616" i="4"/>
  <c r="BT1616" i="4"/>
  <c r="BV1616" i="4" s="1"/>
  <c r="BR1616" i="4"/>
  <c r="BQ1616" i="4"/>
  <c r="BX1616" i="4" s="1"/>
  <c r="BB1616" i="4"/>
  <c r="AZ1616" i="4"/>
  <c r="AY1616" i="4"/>
  <c r="AU1616" i="4"/>
  <c r="AV1616" i="4" s="1"/>
  <c r="BU1615" i="4"/>
  <c r="BT1615" i="4"/>
  <c r="BV1615" i="4" s="1"/>
  <c r="BR1615" i="4"/>
  <c r="BQ1615" i="4"/>
  <c r="BX1615" i="4" s="1"/>
  <c r="BF1615" i="4"/>
  <c r="BB1615" i="4"/>
  <c r="AZ1615" i="4"/>
  <c r="AU1614" i="4" s="1"/>
  <c r="AV1614" i="4" s="1"/>
  <c r="AY1615" i="4"/>
  <c r="AU1615" i="4"/>
  <c r="AV1615" i="4" s="1"/>
  <c r="BW1614" i="4"/>
  <c r="BT1614" i="4"/>
  <c r="BV1614" i="4" s="1"/>
  <c r="BR1614" i="4"/>
  <c r="BQ1614" i="4"/>
  <c r="BX1614" i="4" s="1"/>
  <c r="BF1614" i="4"/>
  <c r="BB1614" i="4"/>
  <c r="AZ1614" i="4"/>
  <c r="AY1614" i="4"/>
  <c r="BE1614" i="4" s="1"/>
  <c r="BX1613" i="4"/>
  <c r="BW1613" i="4"/>
  <c r="BV1613" i="4"/>
  <c r="BU1613" i="4"/>
  <c r="BT1613" i="4"/>
  <c r="BR1613" i="4"/>
  <c r="BQ1613" i="4"/>
  <c r="BE1613" i="4"/>
  <c r="BD1613" i="4"/>
  <c r="BB1613" i="4"/>
  <c r="BC1613" i="4" s="1"/>
  <c r="AZ1613" i="4"/>
  <c r="AY1613" i="4"/>
  <c r="AU1613" i="4"/>
  <c r="AV1613" i="4" s="1"/>
  <c r="BX1612" i="4"/>
  <c r="BW1612" i="4"/>
  <c r="BV1612" i="4"/>
  <c r="BU1612" i="4"/>
  <c r="BT1612" i="4"/>
  <c r="BR1612" i="4"/>
  <c r="BM1612" i="4" s="1"/>
  <c r="BN1612" i="4" s="1"/>
  <c r="BQ1612" i="4"/>
  <c r="BB1612" i="4"/>
  <c r="AZ1612" i="4"/>
  <c r="AU1612" i="4" s="1"/>
  <c r="AV1612" i="4" s="1"/>
  <c r="AY1612" i="4"/>
  <c r="C1612" i="4"/>
  <c r="BX1611" i="4"/>
  <c r="BW1611" i="4"/>
  <c r="BV1611" i="4"/>
  <c r="BU1611" i="4"/>
  <c r="BT1611" i="4"/>
  <c r="BR1611" i="4"/>
  <c r="BQ1611" i="4"/>
  <c r="BB1611" i="4"/>
  <c r="AZ1611" i="4"/>
  <c r="AU1611" i="4" s="1"/>
  <c r="AV1611" i="4" s="1"/>
  <c r="AY1611" i="4"/>
  <c r="C1611" i="4"/>
  <c r="BX1610" i="4"/>
  <c r="BW1610" i="4"/>
  <c r="BV1610" i="4"/>
  <c r="BU1610" i="4"/>
  <c r="BT1610" i="4"/>
  <c r="BR1610" i="4"/>
  <c r="BQ1610" i="4"/>
  <c r="BB1610" i="4"/>
  <c r="BD1610" i="4" s="1"/>
  <c r="AZ1610" i="4"/>
  <c r="AU1610" i="4" s="1"/>
  <c r="AV1610" i="4" s="1"/>
  <c r="AY1610" i="4"/>
  <c r="BE1610" i="4" s="1"/>
  <c r="C1610" i="4"/>
  <c r="BX1609" i="4"/>
  <c r="BW1609" i="4"/>
  <c r="BV1609" i="4"/>
  <c r="BU1609" i="4"/>
  <c r="BT1609" i="4"/>
  <c r="BR1609" i="4"/>
  <c r="BQ1609" i="4"/>
  <c r="BF1609" i="4"/>
  <c r="BC1609" i="4"/>
  <c r="BB1609" i="4"/>
  <c r="BD1609" i="4" s="1"/>
  <c r="AZ1609" i="4"/>
  <c r="AU1609" i="4" s="1"/>
  <c r="AV1609" i="4" s="1"/>
  <c r="AY1609" i="4"/>
  <c r="BE1609" i="4" s="1"/>
  <c r="C1609" i="4"/>
  <c r="BX1608" i="4"/>
  <c r="BW1608" i="4"/>
  <c r="BV1608" i="4"/>
  <c r="BU1608" i="4"/>
  <c r="BT1608" i="4"/>
  <c r="BR1608" i="4"/>
  <c r="BM1608" i="4" s="1"/>
  <c r="BN1608" i="4" s="1"/>
  <c r="BQ1608" i="4"/>
  <c r="BF1608" i="4"/>
  <c r="BC1608" i="4"/>
  <c r="BB1608" i="4"/>
  <c r="AZ1608" i="4"/>
  <c r="AU1608" i="4" s="1"/>
  <c r="AV1608" i="4" s="1"/>
  <c r="AY1608" i="4"/>
  <c r="C1608" i="4"/>
  <c r="BX1607" i="4"/>
  <c r="BW1607" i="4"/>
  <c r="BV1607" i="4"/>
  <c r="BU1607" i="4"/>
  <c r="BT1607" i="4"/>
  <c r="BR1607" i="4"/>
  <c r="BQ1607" i="4"/>
  <c r="BB1607" i="4"/>
  <c r="AZ1607" i="4"/>
  <c r="AU1607" i="4" s="1"/>
  <c r="AV1607" i="4" s="1"/>
  <c r="AY1607" i="4"/>
  <c r="C1607" i="4"/>
  <c r="BX1606" i="4"/>
  <c r="BW1606" i="4"/>
  <c r="BV1606" i="4"/>
  <c r="BU1606" i="4"/>
  <c r="BT1606" i="4"/>
  <c r="BR1606" i="4"/>
  <c r="BQ1606" i="4"/>
  <c r="BC1606" i="4"/>
  <c r="BB1606" i="4"/>
  <c r="AZ1606" i="4"/>
  <c r="AU1606" i="4" s="1"/>
  <c r="AV1606" i="4" s="1"/>
  <c r="AY1606" i="4"/>
  <c r="BE1606" i="4" s="1"/>
  <c r="C1606" i="4"/>
  <c r="BX1605" i="4"/>
  <c r="BW1605" i="4"/>
  <c r="BV1605" i="4"/>
  <c r="BU1605" i="4"/>
  <c r="BT1605" i="4"/>
  <c r="BR1605" i="4"/>
  <c r="BQ1605" i="4"/>
  <c r="BB1605" i="4"/>
  <c r="BD1605" i="4" s="1"/>
  <c r="AZ1605" i="4"/>
  <c r="AU1605" i="4" s="1"/>
  <c r="AV1605" i="4" s="1"/>
  <c r="AY1605" i="4"/>
  <c r="BE1605" i="4" s="1"/>
  <c r="C1605" i="4"/>
  <c r="BX1604" i="4"/>
  <c r="BW1604" i="4"/>
  <c r="BV1604" i="4"/>
  <c r="BU1604" i="4"/>
  <c r="BT1604" i="4"/>
  <c r="BR1604" i="4"/>
  <c r="BQ1604" i="4"/>
  <c r="BF1604" i="4"/>
  <c r="BC1604" i="4"/>
  <c r="BB1604" i="4"/>
  <c r="BD1604" i="4" s="1"/>
  <c r="AZ1604" i="4"/>
  <c r="AU1604" i="4" s="1"/>
  <c r="AV1604" i="4" s="1"/>
  <c r="AY1604" i="4"/>
  <c r="C1604" i="4"/>
  <c r="BX1603" i="4"/>
  <c r="BW1603" i="4"/>
  <c r="BV1603" i="4"/>
  <c r="BU1603" i="4"/>
  <c r="BT1603" i="4"/>
  <c r="BR1603" i="4"/>
  <c r="BM1603" i="4" s="1"/>
  <c r="BN1603" i="4" s="1"/>
  <c r="BQ1603" i="4"/>
  <c r="BF1603" i="4"/>
  <c r="BC1603" i="4"/>
  <c r="BB1603" i="4"/>
  <c r="AZ1603" i="4"/>
  <c r="AU1603" i="4" s="1"/>
  <c r="AV1603" i="4" s="1"/>
  <c r="AY1603" i="4"/>
  <c r="BE1603" i="4" s="1"/>
  <c r="C1603" i="4"/>
  <c r="BX1602" i="4"/>
  <c r="BW1602" i="4"/>
  <c r="BV1602" i="4"/>
  <c r="BU1602" i="4"/>
  <c r="BT1602" i="4"/>
  <c r="BR1602" i="4"/>
  <c r="BQ1602" i="4"/>
  <c r="BB1602" i="4"/>
  <c r="AZ1602" i="4"/>
  <c r="AU1602" i="4" s="1"/>
  <c r="AV1602" i="4" s="1"/>
  <c r="AY1602" i="4"/>
  <c r="BE1602" i="4" s="1"/>
  <c r="C1602" i="4"/>
  <c r="BX1601" i="4"/>
  <c r="BW1601" i="4"/>
  <c r="BV1601" i="4"/>
  <c r="BU1601" i="4"/>
  <c r="BT1601" i="4"/>
  <c r="BR1601" i="4"/>
  <c r="BQ1601" i="4"/>
  <c r="BC1601" i="4"/>
  <c r="BB1601" i="4"/>
  <c r="AZ1601" i="4"/>
  <c r="AU1601" i="4" s="1"/>
  <c r="AV1601" i="4" s="1"/>
  <c r="AY1601" i="4"/>
  <c r="BE1601" i="4" s="1"/>
  <c r="C1601" i="4"/>
  <c r="BX1600" i="4"/>
  <c r="BW1600" i="4"/>
  <c r="BV1600" i="4"/>
  <c r="BU1600" i="4"/>
  <c r="BT1600" i="4"/>
  <c r="BR1600" i="4"/>
  <c r="BQ1600" i="4"/>
  <c r="BB1600" i="4"/>
  <c r="BD1600" i="4" s="1"/>
  <c r="AZ1600" i="4"/>
  <c r="AU1600" i="4" s="1"/>
  <c r="AV1600" i="4" s="1"/>
  <c r="AY1600" i="4"/>
  <c r="BE1600" i="4" s="1"/>
  <c r="C1600" i="4"/>
  <c r="BX1599" i="4"/>
  <c r="BW1599" i="4"/>
  <c r="BV1599" i="4"/>
  <c r="BU1599" i="4"/>
  <c r="BT1599" i="4"/>
  <c r="BR1599" i="4"/>
  <c r="BQ1599" i="4"/>
  <c r="BF1599" i="4"/>
  <c r="BC1599" i="4"/>
  <c r="BB1599" i="4"/>
  <c r="BD1599" i="4" s="1"/>
  <c r="AZ1599" i="4"/>
  <c r="AU1599" i="4" s="1"/>
  <c r="AV1599" i="4" s="1"/>
  <c r="AY1599" i="4"/>
  <c r="C1599" i="4"/>
  <c r="BX1598" i="4"/>
  <c r="BW1598" i="4"/>
  <c r="BV1598" i="4"/>
  <c r="BU1598" i="4"/>
  <c r="BT1598" i="4"/>
  <c r="BR1598" i="4"/>
  <c r="BM1598" i="4" s="1"/>
  <c r="BN1598" i="4" s="1"/>
  <c r="BQ1598" i="4"/>
  <c r="BF1598" i="4"/>
  <c r="BB1598" i="4"/>
  <c r="AZ1598" i="4"/>
  <c r="AU1598" i="4" s="1"/>
  <c r="AV1598" i="4" s="1"/>
  <c r="AY1598" i="4"/>
  <c r="BE1598" i="4" s="1"/>
  <c r="C1598" i="4"/>
  <c r="BX1597" i="4"/>
  <c r="BW1597" i="4"/>
  <c r="BV1597" i="4"/>
  <c r="BU1597" i="4"/>
  <c r="BT1597" i="4"/>
  <c r="BR1597" i="4"/>
  <c r="BQ1597" i="4"/>
  <c r="BB1597" i="4"/>
  <c r="AZ1597" i="4"/>
  <c r="AU1597" i="4" s="1"/>
  <c r="AV1597" i="4" s="1"/>
  <c r="AY1597" i="4"/>
  <c r="C1597" i="4"/>
  <c r="BX1596" i="4"/>
  <c r="BW1596" i="4"/>
  <c r="BV1596" i="4"/>
  <c r="BU1596" i="4"/>
  <c r="BT1596" i="4"/>
  <c r="BR1596" i="4"/>
  <c r="BM1596" i="4" s="1"/>
  <c r="BN1596" i="4" s="1"/>
  <c r="BQ1596" i="4"/>
  <c r="BF1596" i="4"/>
  <c r="BB1596" i="4"/>
  <c r="AZ1596" i="4"/>
  <c r="AU1596" i="4" s="1"/>
  <c r="AV1596" i="4" s="1"/>
  <c r="AY1596" i="4"/>
  <c r="BE1596" i="4" s="1"/>
  <c r="C1596" i="4"/>
  <c r="BX1595" i="4"/>
  <c r="BW1595" i="4"/>
  <c r="BV1595" i="4"/>
  <c r="BU1595" i="4"/>
  <c r="BT1595" i="4"/>
  <c r="BR1595" i="4"/>
  <c r="BQ1595" i="4"/>
  <c r="BB1595" i="4"/>
  <c r="AZ1595" i="4"/>
  <c r="AU1595" i="4" s="1"/>
  <c r="AV1595" i="4" s="1"/>
  <c r="AY1595" i="4"/>
  <c r="C1595" i="4"/>
  <c r="BX1594" i="4"/>
  <c r="BW1594" i="4"/>
  <c r="BV1594" i="4"/>
  <c r="BU1594" i="4"/>
  <c r="BT1594" i="4"/>
  <c r="BR1594" i="4"/>
  <c r="BM1594" i="4" s="1"/>
  <c r="BN1594" i="4" s="1"/>
  <c r="BQ1594" i="4"/>
  <c r="BC1594" i="4"/>
  <c r="BB1594" i="4"/>
  <c r="AZ1594" i="4"/>
  <c r="AY1594" i="4"/>
  <c r="BF1594" i="4" s="1"/>
  <c r="C1594" i="4"/>
  <c r="BX1593" i="4"/>
  <c r="BW1593" i="4"/>
  <c r="BV1593" i="4"/>
  <c r="BT1593" i="4"/>
  <c r="BU1593" i="4" s="1"/>
  <c r="BR1593" i="4"/>
  <c r="BQ1593" i="4"/>
  <c r="BE1593" i="4"/>
  <c r="BB1593" i="4"/>
  <c r="AZ1593" i="4"/>
  <c r="AY1593" i="4"/>
  <c r="BF1593" i="4" s="1"/>
  <c r="C1593" i="4"/>
  <c r="BX1592" i="4"/>
  <c r="BW1592" i="4"/>
  <c r="BT1592" i="4"/>
  <c r="BV1592" i="4" s="1"/>
  <c r="BR1592" i="4"/>
  <c r="BM1592" i="4" s="1"/>
  <c r="BN1592" i="4" s="1"/>
  <c r="BQ1592" i="4"/>
  <c r="BE1592" i="4"/>
  <c r="BC1592" i="4"/>
  <c r="BB1592" i="4"/>
  <c r="BD1592" i="4" s="1"/>
  <c r="AZ1592" i="4"/>
  <c r="AU1592" i="4" s="1"/>
  <c r="AV1592" i="4" s="1"/>
  <c r="AY1592" i="4"/>
  <c r="C1592" i="4"/>
  <c r="BX1591" i="4"/>
  <c r="BW1591" i="4"/>
  <c r="BV1591" i="4"/>
  <c r="BU1591" i="4"/>
  <c r="BT1591" i="4"/>
  <c r="BR1591" i="4"/>
  <c r="BQ1591" i="4"/>
  <c r="BB1591" i="4"/>
  <c r="AZ1591" i="4"/>
  <c r="AY1591" i="4"/>
  <c r="C1591" i="4"/>
  <c r="BX1590" i="4"/>
  <c r="BW1590" i="4"/>
  <c r="BV1590" i="4"/>
  <c r="BU1590" i="4"/>
  <c r="BT1590" i="4"/>
  <c r="BR1590" i="4"/>
  <c r="BQ1590" i="4"/>
  <c r="BB1590" i="4"/>
  <c r="AZ1590" i="4"/>
  <c r="AY1590" i="4"/>
  <c r="C1590" i="4"/>
  <c r="BX1589" i="4"/>
  <c r="BW1589" i="4"/>
  <c r="BV1589" i="4"/>
  <c r="BU1589" i="4"/>
  <c r="BT1589" i="4"/>
  <c r="BR1589" i="4"/>
  <c r="BQ1589" i="4"/>
  <c r="BB1589" i="4"/>
  <c r="AZ1589" i="4"/>
  <c r="AY1589" i="4"/>
  <c r="C1589" i="4"/>
  <c r="BX1588" i="4"/>
  <c r="BW1588" i="4"/>
  <c r="BV1588" i="4"/>
  <c r="BU1588" i="4"/>
  <c r="BT1588" i="4"/>
  <c r="BR1588" i="4"/>
  <c r="BQ1588" i="4"/>
  <c r="BB1588" i="4"/>
  <c r="AZ1588" i="4"/>
  <c r="AY1588" i="4"/>
  <c r="C1588" i="4"/>
  <c r="BX1587" i="4"/>
  <c r="BW1587" i="4"/>
  <c r="BV1587" i="4"/>
  <c r="BU1587" i="4"/>
  <c r="BT1587" i="4"/>
  <c r="BR1587" i="4"/>
  <c r="BQ1587" i="4"/>
  <c r="BB1587" i="4"/>
  <c r="AZ1587" i="4"/>
  <c r="AY1587" i="4"/>
  <c r="C1587" i="4"/>
  <c r="BX1586" i="4"/>
  <c r="BW1586" i="4"/>
  <c r="BV1586" i="4"/>
  <c r="BU1586" i="4"/>
  <c r="BT1586" i="4"/>
  <c r="BR1586" i="4"/>
  <c r="BQ1586" i="4"/>
  <c r="BB1586" i="4"/>
  <c r="AZ1586" i="4"/>
  <c r="AY1586" i="4"/>
  <c r="C1586" i="4"/>
  <c r="BX1585" i="4"/>
  <c r="BW1585" i="4"/>
  <c r="BV1585" i="4"/>
  <c r="BU1585" i="4"/>
  <c r="BT1585" i="4"/>
  <c r="BR1585" i="4"/>
  <c r="BQ1585" i="4"/>
  <c r="BB1585" i="4"/>
  <c r="AZ1585" i="4"/>
  <c r="AY1585" i="4"/>
  <c r="C1585" i="4"/>
  <c r="BX1584" i="4"/>
  <c r="BW1584" i="4"/>
  <c r="BV1584" i="4"/>
  <c r="BU1584" i="4"/>
  <c r="BT1584" i="4"/>
  <c r="BR1584" i="4"/>
  <c r="BQ1584" i="4"/>
  <c r="BB1584" i="4"/>
  <c r="AZ1584" i="4"/>
  <c r="AY1584" i="4"/>
  <c r="C1584" i="4"/>
  <c r="BX1583" i="4"/>
  <c r="BW1583" i="4"/>
  <c r="BV1583" i="4"/>
  <c r="BU1583" i="4"/>
  <c r="BT1583" i="4"/>
  <c r="BR1583" i="4"/>
  <c r="BQ1583" i="4"/>
  <c r="BB1583" i="4"/>
  <c r="AZ1583" i="4"/>
  <c r="AY1583" i="4"/>
  <c r="C1583" i="4"/>
  <c r="BX1582" i="4"/>
  <c r="BW1582" i="4"/>
  <c r="BV1582" i="4"/>
  <c r="BU1582" i="4"/>
  <c r="BT1582" i="4"/>
  <c r="BR1582" i="4"/>
  <c r="BQ1582" i="4"/>
  <c r="BB1582" i="4"/>
  <c r="AZ1582" i="4"/>
  <c r="AY1582" i="4"/>
  <c r="C1582" i="4"/>
  <c r="BX1581" i="4"/>
  <c r="BW1581" i="4"/>
  <c r="BV1581" i="4"/>
  <c r="BU1581" i="4"/>
  <c r="BT1581" i="4"/>
  <c r="BR1581" i="4"/>
  <c r="BQ1581" i="4"/>
  <c r="BB1581" i="4"/>
  <c r="AZ1581" i="4"/>
  <c r="AY1581" i="4"/>
  <c r="C1581" i="4"/>
  <c r="BX1580" i="4"/>
  <c r="BW1580" i="4"/>
  <c r="BV1580" i="4"/>
  <c r="BU1580" i="4"/>
  <c r="BT1580" i="4"/>
  <c r="BR1580" i="4"/>
  <c r="BQ1580" i="4"/>
  <c r="BB1580" i="4"/>
  <c r="AZ1580" i="4"/>
  <c r="AY1580" i="4"/>
  <c r="C1580" i="4"/>
  <c r="BX1579" i="4"/>
  <c r="BW1579" i="4"/>
  <c r="BV1579" i="4"/>
  <c r="BU1579" i="4"/>
  <c r="BT1579" i="4"/>
  <c r="BR1579" i="4"/>
  <c r="BQ1579" i="4"/>
  <c r="BB1579" i="4"/>
  <c r="AZ1579" i="4"/>
  <c r="AY1579" i="4"/>
  <c r="C1579" i="4"/>
  <c r="BX1578" i="4"/>
  <c r="BW1578" i="4"/>
  <c r="BV1578" i="4"/>
  <c r="BU1578" i="4"/>
  <c r="BT1578" i="4"/>
  <c r="BR1578" i="4"/>
  <c r="BQ1578" i="4"/>
  <c r="BB1578" i="4"/>
  <c r="AZ1578" i="4"/>
  <c r="AY1578" i="4"/>
  <c r="C1578" i="4"/>
  <c r="BX1577" i="4"/>
  <c r="BW1577" i="4"/>
  <c r="BV1577" i="4"/>
  <c r="BU1577" i="4"/>
  <c r="BT1577" i="4"/>
  <c r="BR1577" i="4"/>
  <c r="BQ1577" i="4"/>
  <c r="BB1577" i="4"/>
  <c r="AZ1577" i="4"/>
  <c r="AY1577" i="4"/>
  <c r="C1577" i="4"/>
  <c r="BX1576" i="4"/>
  <c r="BW1576" i="4"/>
  <c r="BV1576" i="4"/>
  <c r="BU1576" i="4"/>
  <c r="BT1576" i="4"/>
  <c r="BR1576" i="4"/>
  <c r="BQ1576" i="4"/>
  <c r="BB1576" i="4"/>
  <c r="AZ1576" i="4"/>
  <c r="AY1576" i="4"/>
  <c r="C1576" i="4"/>
  <c r="BX1575" i="4"/>
  <c r="BW1575" i="4"/>
  <c r="BV1575" i="4"/>
  <c r="BU1575" i="4"/>
  <c r="BT1575" i="4"/>
  <c r="BR1575" i="4"/>
  <c r="BQ1575" i="4"/>
  <c r="BB1575" i="4"/>
  <c r="AZ1575" i="4"/>
  <c r="AY1575" i="4"/>
  <c r="C1575" i="4"/>
  <c r="BX1574" i="4"/>
  <c r="BW1574" i="4"/>
  <c r="BV1574" i="4"/>
  <c r="BU1574" i="4"/>
  <c r="BT1574" i="4"/>
  <c r="BR1574" i="4"/>
  <c r="BQ1574" i="4"/>
  <c r="BB1574" i="4"/>
  <c r="AZ1574" i="4"/>
  <c r="AY1574" i="4"/>
  <c r="C1574" i="4"/>
  <c r="BX1573" i="4"/>
  <c r="BW1573" i="4"/>
  <c r="BV1573" i="4"/>
  <c r="BU1573" i="4"/>
  <c r="BT1573" i="4"/>
  <c r="BR1573" i="4"/>
  <c r="BQ1573" i="4"/>
  <c r="BB1573" i="4"/>
  <c r="AZ1573" i="4"/>
  <c r="AU1573" i="4" s="1"/>
  <c r="AY1573" i="4"/>
  <c r="C1573" i="4"/>
  <c r="BX1572" i="4"/>
  <c r="BW1572" i="4"/>
  <c r="BV1572" i="4"/>
  <c r="BU1572" i="4"/>
  <c r="BT1572" i="4"/>
  <c r="BR1572" i="4"/>
  <c r="BQ1572" i="4"/>
  <c r="BB1572" i="4"/>
  <c r="AZ1572" i="4"/>
  <c r="AY1572" i="4"/>
  <c r="C1572" i="4"/>
  <c r="BX1571" i="4"/>
  <c r="BW1571" i="4"/>
  <c r="BV1571" i="4"/>
  <c r="BU1571" i="4"/>
  <c r="BT1571" i="4"/>
  <c r="BR1571" i="4"/>
  <c r="BQ1571" i="4"/>
  <c r="BB1571" i="4"/>
  <c r="AZ1571" i="4"/>
  <c r="AY1571" i="4"/>
  <c r="C1571" i="4"/>
  <c r="BX1570" i="4"/>
  <c r="BW1570" i="4"/>
  <c r="BV1570" i="4"/>
  <c r="BU1570" i="4"/>
  <c r="BT1570" i="4"/>
  <c r="BR1570" i="4"/>
  <c r="BQ1570" i="4"/>
  <c r="BB1570" i="4"/>
  <c r="AZ1570" i="4"/>
  <c r="AY1570" i="4"/>
  <c r="C1570" i="4"/>
  <c r="BX1569" i="4"/>
  <c r="BW1569" i="4"/>
  <c r="BV1569" i="4"/>
  <c r="BU1569" i="4"/>
  <c r="BT1569" i="4"/>
  <c r="BR1569" i="4"/>
  <c r="BQ1569" i="4"/>
  <c r="BB1569" i="4"/>
  <c r="AZ1569" i="4"/>
  <c r="AY1569" i="4"/>
  <c r="C1569" i="4"/>
  <c r="BX1568" i="4"/>
  <c r="BW1568" i="4"/>
  <c r="BV1568" i="4"/>
  <c r="BU1568" i="4"/>
  <c r="BT1568" i="4"/>
  <c r="BR1568" i="4"/>
  <c r="BM1568" i="4" s="1"/>
  <c r="BN1568" i="4" s="1"/>
  <c r="BQ1568" i="4"/>
  <c r="BB1568" i="4"/>
  <c r="AZ1568" i="4"/>
  <c r="AU1568" i="4" s="1"/>
  <c r="AV1568" i="4" s="1"/>
  <c r="AY1568" i="4"/>
  <c r="C1568" i="4"/>
  <c r="BX1567" i="4"/>
  <c r="BV1567" i="4"/>
  <c r="BT1567" i="4"/>
  <c r="BU1567" i="4" s="1"/>
  <c r="BR1567" i="4"/>
  <c r="BQ1567" i="4"/>
  <c r="BE1567" i="4"/>
  <c r="BB1567" i="4"/>
  <c r="BC1567" i="4" s="1"/>
  <c r="AZ1567" i="4"/>
  <c r="AY1567" i="4"/>
  <c r="C1567" i="4"/>
  <c r="BT1566" i="4"/>
  <c r="BR1566" i="4"/>
  <c r="BQ1566" i="4"/>
  <c r="BB1566" i="4"/>
  <c r="BC1566" i="4" s="1"/>
  <c r="AZ1566" i="4"/>
  <c r="AY1566" i="4"/>
  <c r="AU1566" i="4"/>
  <c r="AV1566" i="4" s="1"/>
  <c r="C1566" i="4"/>
  <c r="BW1565" i="4"/>
  <c r="BT1565" i="4"/>
  <c r="BV1565" i="4" s="1"/>
  <c r="BR1565" i="4"/>
  <c r="BM1565" i="4" s="1"/>
  <c r="BQ1565" i="4"/>
  <c r="BX1565" i="4" s="1"/>
  <c r="BB1565" i="4"/>
  <c r="AZ1565" i="4"/>
  <c r="AY1565" i="4"/>
  <c r="AU1565" i="4"/>
  <c r="AV1565" i="4" s="1"/>
  <c r="C1565" i="4"/>
  <c r="BW1564" i="4"/>
  <c r="BT1564" i="4"/>
  <c r="BV1564" i="4" s="1"/>
  <c r="BR1564" i="4"/>
  <c r="BQ1564" i="4"/>
  <c r="BX1564" i="4" s="1"/>
  <c r="BB1564" i="4"/>
  <c r="AZ1564" i="4"/>
  <c r="AY1564" i="4"/>
  <c r="AU1564" i="4"/>
  <c r="AV1564" i="4" s="1"/>
  <c r="C1564" i="4"/>
  <c r="BW1563" i="4"/>
  <c r="BT1563" i="4"/>
  <c r="BV1563" i="4" s="1"/>
  <c r="BR1563" i="4"/>
  <c r="BM1563" i="4" s="1"/>
  <c r="BQ1563" i="4"/>
  <c r="BX1563" i="4" s="1"/>
  <c r="BN1563" i="4"/>
  <c r="BB1563" i="4"/>
  <c r="BC1563" i="4" s="1"/>
  <c r="AZ1563" i="4"/>
  <c r="AY1563" i="4"/>
  <c r="AU1563" i="4"/>
  <c r="AV1563" i="4" s="1"/>
  <c r="C1563" i="4"/>
  <c r="BW1562" i="4"/>
  <c r="BT1562" i="4"/>
  <c r="BV1562" i="4" s="1"/>
  <c r="BR1562" i="4"/>
  <c r="BQ1562" i="4"/>
  <c r="BX1562" i="4" s="1"/>
  <c r="BB1562" i="4"/>
  <c r="AZ1562" i="4"/>
  <c r="AY1562" i="4"/>
  <c r="AU1562" i="4"/>
  <c r="AV1562" i="4" s="1"/>
  <c r="C1562" i="4"/>
  <c r="BW1561" i="4"/>
  <c r="BT1561" i="4"/>
  <c r="BV1561" i="4" s="1"/>
  <c r="BR1561" i="4"/>
  <c r="BM1561" i="4" s="1"/>
  <c r="BQ1561" i="4"/>
  <c r="BX1561" i="4" s="1"/>
  <c r="BN1561" i="4"/>
  <c r="BB1561" i="4"/>
  <c r="AZ1561" i="4"/>
  <c r="AY1561" i="4"/>
  <c r="AU1561" i="4"/>
  <c r="AV1561" i="4" s="1"/>
  <c r="C1561" i="4"/>
  <c r="BW1560" i="4"/>
  <c r="BT1560" i="4"/>
  <c r="BV1560" i="4" s="1"/>
  <c r="BR1560" i="4"/>
  <c r="BQ1560" i="4"/>
  <c r="BX1560" i="4" s="1"/>
  <c r="BD1560" i="4"/>
  <c r="BB1560" i="4"/>
  <c r="BC1560" i="4" s="1"/>
  <c r="AZ1560" i="4"/>
  <c r="AY1560" i="4"/>
  <c r="AU1560" i="4"/>
  <c r="AV1560" i="4" s="1"/>
  <c r="C1560" i="4"/>
  <c r="BW1559" i="4"/>
  <c r="BT1559" i="4"/>
  <c r="BV1559" i="4" s="1"/>
  <c r="BR1559" i="4"/>
  <c r="BQ1559" i="4"/>
  <c r="BX1559" i="4" s="1"/>
  <c r="BB1559" i="4"/>
  <c r="AZ1559" i="4"/>
  <c r="AY1559" i="4"/>
  <c r="AU1559" i="4"/>
  <c r="AV1559" i="4" s="1"/>
  <c r="C1559" i="4"/>
  <c r="BW1558" i="4"/>
  <c r="BT1558" i="4"/>
  <c r="BV1558" i="4" s="1"/>
  <c r="BR1558" i="4"/>
  <c r="BQ1558" i="4"/>
  <c r="BX1558" i="4" s="1"/>
  <c r="BB1558" i="4"/>
  <c r="AZ1558" i="4"/>
  <c r="AY1558" i="4"/>
  <c r="AU1558" i="4"/>
  <c r="AV1558" i="4" s="1"/>
  <c r="C1558" i="4"/>
  <c r="BW1557" i="4"/>
  <c r="BT1557" i="4"/>
  <c r="BR1557" i="4"/>
  <c r="BM1557" i="4" s="1"/>
  <c r="BN1557" i="4" s="1"/>
  <c r="BQ1557" i="4"/>
  <c r="BX1557" i="4" s="1"/>
  <c r="BB1557" i="4"/>
  <c r="AZ1557" i="4"/>
  <c r="AY1557" i="4"/>
  <c r="AU1557" i="4"/>
  <c r="AV1557" i="4" s="1"/>
  <c r="C1557" i="4"/>
  <c r="BW1556" i="4"/>
  <c r="BT1556" i="4"/>
  <c r="BR1556" i="4"/>
  <c r="BQ1556" i="4"/>
  <c r="BX1556" i="4" s="1"/>
  <c r="BD1556" i="4"/>
  <c r="BB1556" i="4"/>
  <c r="AZ1556" i="4"/>
  <c r="AY1556" i="4"/>
  <c r="AU1556" i="4"/>
  <c r="AV1556" i="4" s="1"/>
  <c r="C1556" i="4"/>
  <c r="BW1555" i="4"/>
  <c r="BT1555" i="4"/>
  <c r="BR1555" i="4"/>
  <c r="BQ1555" i="4"/>
  <c r="BX1555" i="4" s="1"/>
  <c r="BD1555" i="4"/>
  <c r="BB1555" i="4"/>
  <c r="BC1555" i="4" s="1"/>
  <c r="AZ1555" i="4"/>
  <c r="AY1555" i="4"/>
  <c r="C1555" i="4"/>
  <c r="BW1554" i="4"/>
  <c r="BT1554" i="4"/>
  <c r="BR1554" i="4"/>
  <c r="BQ1554" i="4"/>
  <c r="BX1554" i="4" s="1"/>
  <c r="BD1554" i="4"/>
  <c r="BB1554" i="4"/>
  <c r="BC1554" i="4" s="1"/>
  <c r="AZ1554" i="4"/>
  <c r="AU1554" i="4" s="1"/>
  <c r="AV1554" i="4" s="1"/>
  <c r="AY1554" i="4"/>
  <c r="C1554" i="4"/>
  <c r="BW1553" i="4"/>
  <c r="BT1553" i="4"/>
  <c r="BR1553" i="4"/>
  <c r="BM1553" i="4" s="1"/>
  <c r="BN1553" i="4" s="1"/>
  <c r="BQ1553" i="4"/>
  <c r="BX1553" i="4" s="1"/>
  <c r="BB1553" i="4"/>
  <c r="BC1553" i="4" s="1"/>
  <c r="AZ1553" i="4"/>
  <c r="AY1553" i="4"/>
  <c r="C1553" i="4"/>
  <c r="BW1552" i="4"/>
  <c r="BT1552" i="4"/>
  <c r="BR1552" i="4"/>
  <c r="BQ1552" i="4"/>
  <c r="BX1552" i="4" s="1"/>
  <c r="BB1552" i="4"/>
  <c r="AZ1552" i="4"/>
  <c r="AU1551" i="4" s="1"/>
  <c r="AV1551" i="4" s="1"/>
  <c r="AY1552" i="4"/>
  <c r="C1552" i="4"/>
  <c r="BW1551" i="4"/>
  <c r="BT1551" i="4"/>
  <c r="BR1551" i="4"/>
  <c r="BM1551" i="4" s="1"/>
  <c r="BQ1551" i="4"/>
  <c r="BX1551" i="4" s="1"/>
  <c r="BN1551" i="4"/>
  <c r="BB1551" i="4"/>
  <c r="AZ1551" i="4"/>
  <c r="AY1551" i="4"/>
  <c r="C1551" i="4"/>
  <c r="BW1550" i="4"/>
  <c r="BT1550" i="4"/>
  <c r="BR1550" i="4"/>
  <c r="BQ1550" i="4"/>
  <c r="BX1550" i="4" s="1"/>
  <c r="BD1550" i="4"/>
  <c r="BB1550" i="4"/>
  <c r="BC1550" i="4" s="1"/>
  <c r="AZ1550" i="4"/>
  <c r="AY1550" i="4"/>
  <c r="AU1550" i="4"/>
  <c r="AV1550" i="4" s="1"/>
  <c r="C1550" i="4"/>
  <c r="BW1549" i="4"/>
  <c r="BT1549" i="4"/>
  <c r="BR1549" i="4"/>
  <c r="BM1549" i="4" s="1"/>
  <c r="BN1549" i="4" s="1"/>
  <c r="BQ1549" i="4"/>
  <c r="BB1549" i="4"/>
  <c r="BC1549" i="4" s="1"/>
  <c r="AZ1549" i="4"/>
  <c r="AY1549" i="4"/>
  <c r="AU1549" i="4"/>
  <c r="AV1549" i="4" s="1"/>
  <c r="C1549" i="4"/>
  <c r="BW1548" i="4"/>
  <c r="BT1548" i="4"/>
  <c r="BR1548" i="4"/>
  <c r="BQ1548" i="4"/>
  <c r="BX1548" i="4" s="1"/>
  <c r="BB1548" i="4"/>
  <c r="AZ1548" i="4"/>
  <c r="AY1548" i="4"/>
  <c r="AU1548" i="4"/>
  <c r="AV1548" i="4" s="1"/>
  <c r="C1548" i="4"/>
  <c r="BT1547" i="4"/>
  <c r="BR1547" i="4"/>
  <c r="BM1547" i="4" s="1"/>
  <c r="BN1547" i="4" s="1"/>
  <c r="BQ1547" i="4"/>
  <c r="BX1547" i="4" s="1"/>
  <c r="BB1547" i="4"/>
  <c r="BC1547" i="4" s="1"/>
  <c r="AZ1547" i="4"/>
  <c r="AU1547" i="4" s="1"/>
  <c r="AV1547" i="4" s="1"/>
  <c r="AY1547" i="4"/>
  <c r="C1547" i="4"/>
  <c r="BT1546" i="4"/>
  <c r="BR1546" i="4"/>
  <c r="BQ1546" i="4"/>
  <c r="BX1546" i="4" s="1"/>
  <c r="BD1546" i="4"/>
  <c r="BB1546" i="4"/>
  <c r="BC1546" i="4" s="1"/>
  <c r="AZ1546" i="4"/>
  <c r="AY1546" i="4"/>
  <c r="C1546" i="4"/>
  <c r="BT1545" i="4"/>
  <c r="BR1545" i="4"/>
  <c r="BM1545" i="4" s="1"/>
  <c r="BN1545" i="4" s="1"/>
  <c r="BQ1545" i="4"/>
  <c r="BX1545" i="4" s="1"/>
  <c r="BB1545" i="4"/>
  <c r="AZ1545" i="4"/>
  <c r="AY1545" i="4"/>
  <c r="C1545" i="4"/>
  <c r="BW1544" i="4"/>
  <c r="BT1544" i="4"/>
  <c r="BR1544" i="4"/>
  <c r="BQ1544" i="4"/>
  <c r="BX1544" i="4" s="1"/>
  <c r="BB1544" i="4"/>
  <c r="BC1544" i="4" s="1"/>
  <c r="AZ1544" i="4"/>
  <c r="AU1545" i="4" s="1"/>
  <c r="AV1545" i="4" s="1"/>
  <c r="AY1544" i="4"/>
  <c r="AU1544" i="4"/>
  <c r="AV1544" i="4" s="1"/>
  <c r="C1544" i="4"/>
  <c r="BW1543" i="4"/>
  <c r="BT1543" i="4"/>
  <c r="BR1543" i="4"/>
  <c r="BQ1543" i="4"/>
  <c r="BB1543" i="4"/>
  <c r="AZ1543" i="4"/>
  <c r="AY1543" i="4"/>
  <c r="AU1543" i="4"/>
  <c r="AV1543" i="4" s="1"/>
  <c r="C1543" i="4"/>
  <c r="BT1542" i="4"/>
  <c r="BR1542" i="4"/>
  <c r="BM1542" i="4" s="1"/>
  <c r="BN1542" i="4" s="1"/>
  <c r="BQ1542" i="4"/>
  <c r="BX1542" i="4" s="1"/>
  <c r="BB1542" i="4"/>
  <c r="AZ1542" i="4"/>
  <c r="AU1542" i="4" s="1"/>
  <c r="AV1542" i="4" s="1"/>
  <c r="AY1542" i="4"/>
  <c r="C1542" i="4"/>
  <c r="BT1541" i="4"/>
  <c r="BR1541" i="4"/>
  <c r="BQ1541" i="4"/>
  <c r="BX1541" i="4" s="1"/>
  <c r="BD1541" i="4"/>
  <c r="BB1541" i="4"/>
  <c r="BC1541" i="4" s="1"/>
  <c r="AZ1541" i="4"/>
  <c r="AY1541" i="4"/>
  <c r="C1541" i="4"/>
  <c r="BT1540" i="4"/>
  <c r="BR1540" i="4"/>
  <c r="BM1540" i="4" s="1"/>
  <c r="BN1540" i="4" s="1"/>
  <c r="BQ1540" i="4"/>
  <c r="BX1540" i="4" s="1"/>
  <c r="BB1540" i="4"/>
  <c r="AZ1540" i="4"/>
  <c r="AY1540" i="4"/>
  <c r="C1540" i="4"/>
  <c r="BW1539" i="4"/>
  <c r="BT1539" i="4"/>
  <c r="BR1539" i="4"/>
  <c r="BQ1539" i="4"/>
  <c r="BX1539" i="4" s="1"/>
  <c r="BB1539" i="4"/>
  <c r="BC1539" i="4" s="1"/>
  <c r="AZ1539" i="4"/>
  <c r="AU1540" i="4" s="1"/>
  <c r="AV1540" i="4" s="1"/>
  <c r="AY1539" i="4"/>
  <c r="AU1539" i="4"/>
  <c r="AV1539" i="4" s="1"/>
  <c r="C1539" i="4"/>
  <c r="BW1538" i="4"/>
  <c r="BT1538" i="4"/>
  <c r="BR1538" i="4"/>
  <c r="BQ1538" i="4"/>
  <c r="BB1538" i="4"/>
  <c r="AZ1538" i="4"/>
  <c r="AY1538" i="4"/>
  <c r="C1538" i="4"/>
  <c r="BT1537" i="4"/>
  <c r="BV1537" i="4" s="1"/>
  <c r="BR1537" i="4"/>
  <c r="BQ1537" i="4"/>
  <c r="BX1537" i="4" s="1"/>
  <c r="BD1537" i="4"/>
  <c r="BB1537" i="4"/>
  <c r="BC1537" i="4" s="1"/>
  <c r="AZ1537" i="4"/>
  <c r="AU1537" i="4" s="1"/>
  <c r="AV1537" i="4" s="1"/>
  <c r="AY1537" i="4"/>
  <c r="C1537" i="4"/>
  <c r="BU1536" i="4"/>
  <c r="BT1536" i="4"/>
  <c r="BV1536" i="4" s="1"/>
  <c r="BR1536" i="4"/>
  <c r="BM1536" i="4" s="1"/>
  <c r="BN1536" i="4" s="1"/>
  <c r="BQ1536" i="4"/>
  <c r="BX1536" i="4" s="1"/>
  <c r="BB1536" i="4"/>
  <c r="BC1536" i="4" s="1"/>
  <c r="AZ1536" i="4"/>
  <c r="AY1536" i="4"/>
  <c r="C1536" i="4"/>
  <c r="BT1535" i="4"/>
  <c r="BV1535" i="4" s="1"/>
  <c r="BR1535" i="4"/>
  <c r="BQ1535" i="4"/>
  <c r="BX1535" i="4" s="1"/>
  <c r="BD1535" i="4"/>
  <c r="BB1535" i="4"/>
  <c r="BC1535" i="4" s="1"/>
  <c r="AZ1535" i="4"/>
  <c r="AY1535" i="4"/>
  <c r="C1535" i="4"/>
  <c r="BW1534" i="4"/>
  <c r="BU1534" i="4"/>
  <c r="BT1534" i="4"/>
  <c r="BV1534" i="4" s="1"/>
  <c r="BR1534" i="4"/>
  <c r="BM1534" i="4" s="1"/>
  <c r="BN1534" i="4" s="1"/>
  <c r="BQ1534" i="4"/>
  <c r="BB1534" i="4"/>
  <c r="BC1534" i="4" s="1"/>
  <c r="AZ1534" i="4"/>
  <c r="AY1534" i="4"/>
  <c r="C1534" i="4"/>
  <c r="BT1533" i="4"/>
  <c r="BU1533" i="4" s="1"/>
  <c r="BR1533" i="4"/>
  <c r="BQ1533" i="4"/>
  <c r="BB1533" i="4"/>
  <c r="BD1533" i="4" s="1"/>
  <c r="AZ1533" i="4"/>
  <c r="AU1532" i="4" s="1"/>
  <c r="AV1532" i="4" s="1"/>
  <c r="AY1533" i="4"/>
  <c r="C1533" i="4"/>
  <c r="BT1532" i="4"/>
  <c r="BR1532" i="4"/>
  <c r="BQ1532" i="4"/>
  <c r="BD1532" i="4"/>
  <c r="BB1532" i="4"/>
  <c r="BC1532" i="4" s="1"/>
  <c r="AZ1532" i="4"/>
  <c r="AY1532" i="4"/>
  <c r="C1532" i="4"/>
  <c r="BU1531" i="4"/>
  <c r="BT1531" i="4"/>
  <c r="BV1531" i="4" s="1"/>
  <c r="BR1531" i="4"/>
  <c r="BQ1531" i="4"/>
  <c r="BD1531" i="4"/>
  <c r="BC1531" i="4"/>
  <c r="BB1531" i="4"/>
  <c r="AZ1531" i="4"/>
  <c r="AY1531" i="4"/>
  <c r="AV1531" i="4"/>
  <c r="AU1531" i="4"/>
  <c r="C1531" i="4"/>
  <c r="BT1530" i="4"/>
  <c r="BV1530" i="4" s="1"/>
  <c r="BR1530" i="4"/>
  <c r="BQ1530" i="4"/>
  <c r="BX1530" i="4" s="1"/>
  <c r="BB1530" i="4"/>
  <c r="AZ1530" i="4"/>
  <c r="AY1530" i="4"/>
  <c r="C1530" i="4"/>
  <c r="BW1529" i="4"/>
  <c r="BT1529" i="4"/>
  <c r="BV1529" i="4" s="1"/>
  <c r="BR1529" i="4"/>
  <c r="BM1529" i="4" s="1"/>
  <c r="BN1529" i="4" s="1"/>
  <c r="BQ1529" i="4"/>
  <c r="BX1529" i="4" s="1"/>
  <c r="BC1529" i="4"/>
  <c r="BB1529" i="4"/>
  <c r="BD1529" i="4" s="1"/>
  <c r="AZ1529" i="4"/>
  <c r="AY1529" i="4"/>
  <c r="C1529" i="4"/>
  <c r="BW1528" i="4"/>
  <c r="BV1528" i="4"/>
  <c r="BT1528" i="4"/>
  <c r="BU1528" i="4" s="1"/>
  <c r="BR1528" i="4"/>
  <c r="BQ1528" i="4"/>
  <c r="BX1528" i="4" s="1"/>
  <c r="BB1528" i="4"/>
  <c r="AZ1528" i="4"/>
  <c r="AY1528" i="4"/>
  <c r="C1528" i="4"/>
  <c r="BW1527" i="4"/>
  <c r="BV1527" i="4"/>
  <c r="BU1527" i="4"/>
  <c r="BT1527" i="4"/>
  <c r="BR1527" i="4"/>
  <c r="BQ1527" i="4"/>
  <c r="BX1527" i="4" s="1"/>
  <c r="BB1527" i="4"/>
  <c r="BC1527" i="4" s="1"/>
  <c r="AZ1527" i="4"/>
  <c r="AU1527" i="4" s="1"/>
  <c r="AY1527" i="4"/>
  <c r="AV1527" i="4"/>
  <c r="C1527" i="4"/>
  <c r="BW1526" i="4"/>
  <c r="BT1526" i="4"/>
  <c r="BU1526" i="4" s="1"/>
  <c r="BR1526" i="4"/>
  <c r="BQ1526" i="4"/>
  <c r="BX1526" i="4" s="1"/>
  <c r="BB1526" i="4"/>
  <c r="AZ1526" i="4"/>
  <c r="AY1526" i="4"/>
  <c r="AU1526" i="4"/>
  <c r="AV1526" i="4" s="1"/>
  <c r="C1526" i="4"/>
  <c r="BU1525" i="4"/>
  <c r="BT1525" i="4"/>
  <c r="BV1525" i="4" s="1"/>
  <c r="BR1525" i="4"/>
  <c r="BM1525" i="4" s="1"/>
  <c r="BN1525" i="4" s="1"/>
  <c r="BQ1525" i="4"/>
  <c r="BX1525" i="4" s="1"/>
  <c r="BC1525" i="4"/>
  <c r="BB1525" i="4"/>
  <c r="BD1525" i="4" s="1"/>
  <c r="AZ1525" i="4"/>
  <c r="AY1525" i="4"/>
  <c r="AV1525" i="4"/>
  <c r="AU1525" i="4"/>
  <c r="C1525" i="4"/>
  <c r="BT1524" i="4"/>
  <c r="BR1524" i="4"/>
  <c r="BQ1524" i="4"/>
  <c r="BB1524" i="4"/>
  <c r="BD1524" i="4" s="1"/>
  <c r="AZ1524" i="4"/>
  <c r="AY1524" i="4"/>
  <c r="AU1524" i="4"/>
  <c r="AV1524" i="4" s="1"/>
  <c r="C1524" i="4"/>
  <c r="BT1523" i="4"/>
  <c r="BU1523" i="4" s="1"/>
  <c r="BR1523" i="4"/>
  <c r="BM1523" i="4" s="1"/>
  <c r="BN1523" i="4" s="1"/>
  <c r="BQ1523" i="4"/>
  <c r="BX1523" i="4" s="1"/>
  <c r="BB1523" i="4"/>
  <c r="BD1523" i="4" s="1"/>
  <c r="AZ1523" i="4"/>
  <c r="AU1522" i="4" s="1"/>
  <c r="AV1522" i="4" s="1"/>
  <c r="AY1523" i="4"/>
  <c r="C1523" i="4"/>
  <c r="BT1522" i="4"/>
  <c r="BR1522" i="4"/>
  <c r="BQ1522" i="4"/>
  <c r="BD1522" i="4"/>
  <c r="BB1522" i="4"/>
  <c r="BC1522" i="4" s="1"/>
  <c r="AZ1522" i="4"/>
  <c r="AY1522" i="4"/>
  <c r="C1522" i="4"/>
  <c r="BT1521" i="4"/>
  <c r="BR1521" i="4"/>
  <c r="BQ1521" i="4"/>
  <c r="BF1521" i="4"/>
  <c r="BB1521" i="4"/>
  <c r="BD1521" i="4" s="1"/>
  <c r="AZ1521" i="4"/>
  <c r="AU1521" i="4" s="1"/>
  <c r="AV1521" i="4" s="1"/>
  <c r="AY1521" i="4"/>
  <c r="BE1521" i="4" s="1"/>
  <c r="C1521" i="4"/>
  <c r="BU1520" i="4"/>
  <c r="BT1520" i="4"/>
  <c r="BV1520" i="4" s="1"/>
  <c r="BR1520" i="4"/>
  <c r="BM1520" i="4" s="1"/>
  <c r="BN1520" i="4" s="1"/>
  <c r="BQ1520" i="4"/>
  <c r="BX1520" i="4" s="1"/>
  <c r="BB1520" i="4"/>
  <c r="AZ1520" i="4"/>
  <c r="AY1520" i="4"/>
  <c r="C1520" i="4"/>
  <c r="BW1519" i="4"/>
  <c r="BV1519" i="4"/>
  <c r="BT1519" i="4"/>
  <c r="BU1519" i="4" s="1"/>
  <c r="BR1519" i="4"/>
  <c r="BQ1519" i="4"/>
  <c r="BX1519" i="4" s="1"/>
  <c r="BF1519" i="4"/>
  <c r="BC1519" i="4"/>
  <c r="BB1519" i="4"/>
  <c r="BD1519" i="4" s="1"/>
  <c r="AZ1519" i="4"/>
  <c r="AY1519" i="4"/>
  <c r="C1519" i="4"/>
  <c r="BU1518" i="4"/>
  <c r="BT1518" i="4"/>
  <c r="BV1518" i="4" s="1"/>
  <c r="BR1518" i="4"/>
  <c r="BQ1518" i="4"/>
  <c r="BX1518" i="4" s="1"/>
  <c r="BF1518" i="4"/>
  <c r="BD1518" i="4"/>
  <c r="BB1518" i="4"/>
  <c r="BC1518" i="4" s="1"/>
  <c r="AZ1518" i="4"/>
  <c r="AY1518" i="4"/>
  <c r="BE1518" i="4" s="1"/>
  <c r="C1518" i="4"/>
  <c r="BT1517" i="4"/>
  <c r="BR1517" i="4"/>
  <c r="BM1517" i="4" s="1"/>
  <c r="BN1517" i="4" s="1"/>
  <c r="BQ1517" i="4"/>
  <c r="BC1517" i="4"/>
  <c r="BB1517" i="4"/>
  <c r="BD1517" i="4" s="1"/>
  <c r="AZ1517" i="4"/>
  <c r="AY1517" i="4"/>
  <c r="C1517" i="4"/>
  <c r="BW1516" i="4"/>
  <c r="BV1516" i="4"/>
  <c r="BU1516" i="4"/>
  <c r="BT1516" i="4"/>
  <c r="BR1516" i="4"/>
  <c r="BQ1516" i="4"/>
  <c r="BX1516" i="4" s="1"/>
  <c r="BB1516" i="4"/>
  <c r="AZ1516" i="4"/>
  <c r="AY1516" i="4"/>
  <c r="C1516" i="4"/>
  <c r="BU1515" i="4"/>
  <c r="BT1515" i="4"/>
  <c r="BV1515" i="4" s="1"/>
  <c r="BR1515" i="4"/>
  <c r="BQ1515" i="4"/>
  <c r="BX1515" i="4" s="1"/>
  <c r="BM1515" i="4"/>
  <c r="BN1515" i="4" s="1"/>
  <c r="BF1515" i="4"/>
  <c r="BB1515" i="4"/>
  <c r="BD1515" i="4" s="1"/>
  <c r="AZ1515" i="4"/>
  <c r="AY1515" i="4"/>
  <c r="BE1515" i="4" s="1"/>
  <c r="C1515" i="4"/>
  <c r="BW1514" i="4"/>
  <c r="BV1514" i="4"/>
  <c r="BU1514" i="4"/>
  <c r="BT1514" i="4"/>
  <c r="BR1514" i="4"/>
  <c r="BQ1514" i="4"/>
  <c r="BF1514" i="4"/>
  <c r="BB1514" i="4"/>
  <c r="AZ1514" i="4"/>
  <c r="AU1514" i="4" s="1"/>
  <c r="AV1514" i="4" s="1"/>
  <c r="AY1514" i="4"/>
  <c r="C1514" i="4"/>
  <c r="BT1513" i="4"/>
  <c r="BR1513" i="4"/>
  <c r="BQ1513" i="4"/>
  <c r="BC1513" i="4"/>
  <c r="BB1513" i="4"/>
  <c r="BD1513" i="4" s="1"/>
  <c r="AZ1513" i="4"/>
  <c r="AY1513" i="4"/>
  <c r="BE1513" i="4" s="1"/>
  <c r="C1513" i="4"/>
  <c r="BW1512" i="4"/>
  <c r="BT1512" i="4"/>
  <c r="BV1512" i="4" s="1"/>
  <c r="BR1512" i="4"/>
  <c r="BQ1512" i="4"/>
  <c r="BX1512" i="4" s="1"/>
  <c r="BF1512" i="4"/>
  <c r="BD1512" i="4"/>
  <c r="BC1512" i="4"/>
  <c r="BB1512" i="4"/>
  <c r="AZ1512" i="4"/>
  <c r="AY1512" i="4"/>
  <c r="BE1512" i="4" s="1"/>
  <c r="C1512" i="4"/>
  <c r="BT1511" i="4"/>
  <c r="BV1511" i="4" s="1"/>
  <c r="BR1511" i="4"/>
  <c r="BM1511" i="4" s="1"/>
  <c r="BN1511" i="4" s="1"/>
  <c r="BQ1511" i="4"/>
  <c r="BX1511" i="4" s="1"/>
  <c r="BB1511" i="4"/>
  <c r="BC1511" i="4" s="1"/>
  <c r="AZ1511" i="4"/>
  <c r="AY1511" i="4"/>
  <c r="C1511" i="4"/>
  <c r="BU1510" i="4"/>
  <c r="BT1510" i="4"/>
  <c r="BV1510" i="4" s="1"/>
  <c r="BR1510" i="4"/>
  <c r="BQ1510" i="4"/>
  <c r="BX1510" i="4" s="1"/>
  <c r="BM1510" i="4"/>
  <c r="BN1510" i="4" s="1"/>
  <c r="BF1510" i="4"/>
  <c r="BB1510" i="4"/>
  <c r="BD1510" i="4" s="1"/>
  <c r="AZ1510" i="4"/>
  <c r="AY1510" i="4"/>
  <c r="BE1510" i="4" s="1"/>
  <c r="C1510" i="4"/>
  <c r="BV1509" i="4"/>
  <c r="BU1509" i="4"/>
  <c r="BT1509" i="4"/>
  <c r="BR1509" i="4"/>
  <c r="BQ1509" i="4"/>
  <c r="BX1509" i="4" s="1"/>
  <c r="BF1509" i="4"/>
  <c r="BB1509" i="4"/>
  <c r="AZ1509" i="4"/>
  <c r="AU1509" i="4" s="1"/>
  <c r="AV1509" i="4" s="1"/>
  <c r="AY1509" i="4"/>
  <c r="C1509" i="4"/>
  <c r="BT1508" i="4"/>
  <c r="BU1508" i="4" s="1"/>
  <c r="BR1508" i="4"/>
  <c r="BQ1508" i="4"/>
  <c r="BC1508" i="4"/>
  <c r="BB1508" i="4"/>
  <c r="BD1508" i="4" s="1"/>
  <c r="AZ1508" i="4"/>
  <c r="AY1508" i="4"/>
  <c r="AV1508" i="4"/>
  <c r="AU1508" i="4"/>
  <c r="C1508" i="4"/>
  <c r="BW1507" i="4"/>
  <c r="BT1507" i="4"/>
  <c r="BV1507" i="4" s="1"/>
  <c r="BR1507" i="4"/>
  <c r="BM1507" i="4" s="1"/>
  <c r="BN1507" i="4" s="1"/>
  <c r="BQ1507" i="4"/>
  <c r="BX1507" i="4" s="1"/>
  <c r="BF1507" i="4"/>
  <c r="BE1507" i="4"/>
  <c r="BD1507" i="4"/>
  <c r="BB1507" i="4"/>
  <c r="BC1507" i="4" s="1"/>
  <c r="AZ1507" i="4"/>
  <c r="AY1507" i="4"/>
  <c r="AV1507" i="4"/>
  <c r="AU1507" i="4"/>
  <c r="C1507" i="4"/>
  <c r="BX1506" i="4"/>
  <c r="BW1506" i="4"/>
  <c r="BT1506" i="4"/>
  <c r="BV1506" i="4" s="1"/>
  <c r="BR1506" i="4"/>
  <c r="BM1506" i="4" s="1"/>
  <c r="BN1506" i="4" s="1"/>
  <c r="BQ1506" i="4"/>
  <c r="BF1506" i="4"/>
  <c r="BE1506" i="4"/>
  <c r="BD1506" i="4"/>
  <c r="BB1506" i="4"/>
  <c r="BC1506" i="4" s="1"/>
  <c r="AZ1506" i="4"/>
  <c r="AY1506" i="4"/>
  <c r="AV1506" i="4"/>
  <c r="AU1506" i="4"/>
  <c r="C1506" i="4"/>
  <c r="BX1505" i="4"/>
  <c r="BW1505" i="4"/>
  <c r="BT1505" i="4"/>
  <c r="BV1505" i="4" s="1"/>
  <c r="BR1505" i="4"/>
  <c r="BM1505" i="4" s="1"/>
  <c r="BN1505" i="4" s="1"/>
  <c r="BQ1505" i="4"/>
  <c r="BF1505" i="4"/>
  <c r="BE1505" i="4"/>
  <c r="BD1505" i="4"/>
  <c r="BB1505" i="4"/>
  <c r="BC1505" i="4" s="1"/>
  <c r="AZ1505" i="4"/>
  <c r="AY1505" i="4"/>
  <c r="AV1505" i="4"/>
  <c r="AU1505" i="4"/>
  <c r="C1505" i="4"/>
  <c r="BX1504" i="4"/>
  <c r="BW1504" i="4"/>
  <c r="BT1504" i="4"/>
  <c r="BV1504" i="4" s="1"/>
  <c r="BR1504" i="4"/>
  <c r="BM1504" i="4" s="1"/>
  <c r="BN1504" i="4" s="1"/>
  <c r="BQ1504" i="4"/>
  <c r="BF1504" i="4"/>
  <c r="BD1504" i="4"/>
  <c r="BB1504" i="4"/>
  <c r="BC1504" i="4" s="1"/>
  <c r="AZ1504" i="4"/>
  <c r="AY1504" i="4"/>
  <c r="AV1504" i="4"/>
  <c r="AU1504" i="4"/>
  <c r="C1504" i="4"/>
  <c r="BX1503" i="4"/>
  <c r="BW1503" i="4"/>
  <c r="BT1503" i="4"/>
  <c r="BV1503" i="4" s="1"/>
  <c r="BR1503" i="4"/>
  <c r="BQ1503" i="4"/>
  <c r="BB1503" i="4"/>
  <c r="AZ1503" i="4"/>
  <c r="AY1503" i="4"/>
  <c r="BE1504" i="4" s="1"/>
  <c r="AV1503" i="4"/>
  <c r="AU1503" i="4"/>
  <c r="C1503" i="4"/>
  <c r="BX1502" i="4"/>
  <c r="BW1502" i="4"/>
  <c r="BT1502" i="4"/>
  <c r="BV1502" i="4" s="1"/>
  <c r="BR1502" i="4"/>
  <c r="BQ1502" i="4"/>
  <c r="BE1502" i="4"/>
  <c r="BD1502" i="4"/>
  <c r="BB1502" i="4"/>
  <c r="BC1502" i="4" s="1"/>
  <c r="AZ1502" i="4"/>
  <c r="AY1502" i="4"/>
  <c r="AV1502" i="4"/>
  <c r="AU1502" i="4"/>
  <c r="C1502" i="4"/>
  <c r="BX1501" i="4"/>
  <c r="BW1501" i="4"/>
  <c r="BT1501" i="4"/>
  <c r="BV1501" i="4" s="1"/>
  <c r="BR1501" i="4"/>
  <c r="BM1501" i="4" s="1"/>
  <c r="BN1501" i="4" s="1"/>
  <c r="BQ1501" i="4"/>
  <c r="BB1501" i="4"/>
  <c r="AZ1501" i="4"/>
  <c r="AY1501" i="4"/>
  <c r="BE1501" i="4" s="1"/>
  <c r="AV1501" i="4"/>
  <c r="AU1501" i="4"/>
  <c r="C1501" i="4"/>
  <c r="BX1500" i="4"/>
  <c r="BW1500" i="4"/>
  <c r="BT1500" i="4"/>
  <c r="BV1500" i="4" s="1"/>
  <c r="BR1500" i="4"/>
  <c r="BQ1500" i="4"/>
  <c r="BB1500" i="4"/>
  <c r="AZ1500" i="4"/>
  <c r="AY1500" i="4"/>
  <c r="AV1500" i="4"/>
  <c r="AU1500" i="4"/>
  <c r="C1500" i="4"/>
  <c r="BX1499" i="4"/>
  <c r="BW1499" i="4"/>
  <c r="BT1499" i="4"/>
  <c r="BV1499" i="4" s="1"/>
  <c r="BR1499" i="4"/>
  <c r="BM1499" i="4" s="1"/>
  <c r="BN1499" i="4" s="1"/>
  <c r="BQ1499" i="4"/>
  <c r="BE1499" i="4"/>
  <c r="BD1499" i="4"/>
  <c r="BB1499" i="4"/>
  <c r="BC1499" i="4" s="1"/>
  <c r="AZ1499" i="4"/>
  <c r="AY1499" i="4"/>
  <c r="AV1499" i="4"/>
  <c r="AU1499" i="4"/>
  <c r="C1499" i="4"/>
  <c r="BX1498" i="4"/>
  <c r="BW1498" i="4"/>
  <c r="BT1498" i="4"/>
  <c r="BV1498" i="4" s="1"/>
  <c r="BR1498" i="4"/>
  <c r="BQ1498" i="4"/>
  <c r="BF1498" i="4"/>
  <c r="BE1498" i="4"/>
  <c r="BB1498" i="4"/>
  <c r="AZ1498" i="4"/>
  <c r="AY1498" i="4"/>
  <c r="BD1498" i="4" s="1"/>
  <c r="AV1498" i="4"/>
  <c r="AU1498" i="4"/>
  <c r="C1498" i="4"/>
  <c r="BX1497" i="4"/>
  <c r="BW1497" i="4"/>
  <c r="BT1497" i="4"/>
  <c r="BV1497" i="4" s="1"/>
  <c r="BR1497" i="4"/>
  <c r="BM1497" i="4" s="1"/>
  <c r="BN1497" i="4" s="1"/>
  <c r="BQ1497" i="4"/>
  <c r="BD1497" i="4"/>
  <c r="BB1497" i="4"/>
  <c r="BC1497" i="4" s="1"/>
  <c r="AZ1497" i="4"/>
  <c r="AY1497" i="4"/>
  <c r="BF1497" i="4" s="1"/>
  <c r="AV1497" i="4"/>
  <c r="AU1497" i="4"/>
  <c r="C1497" i="4"/>
  <c r="BT1496" i="4"/>
  <c r="BV1496" i="4" s="1"/>
  <c r="BR1496" i="4"/>
  <c r="BQ1496" i="4"/>
  <c r="BX1496" i="4" s="1"/>
  <c r="BE1496" i="4"/>
  <c r="BD1496" i="4"/>
  <c r="BB1496" i="4"/>
  <c r="BC1496" i="4" s="1"/>
  <c r="AZ1496" i="4"/>
  <c r="AY1496" i="4"/>
  <c r="AV1496" i="4"/>
  <c r="AU1496" i="4"/>
  <c r="C1496" i="4"/>
  <c r="BX1495" i="4"/>
  <c r="BW1495" i="4"/>
  <c r="BT1495" i="4"/>
  <c r="BV1495" i="4" s="1"/>
  <c r="BR1495" i="4"/>
  <c r="BM1495" i="4" s="1"/>
  <c r="BN1495" i="4" s="1"/>
  <c r="BQ1495" i="4"/>
  <c r="BD1495" i="4"/>
  <c r="BB1495" i="4"/>
  <c r="BC1495" i="4" s="1"/>
  <c r="AZ1495" i="4"/>
  <c r="AY1495" i="4"/>
  <c r="BF1495" i="4" s="1"/>
  <c r="AV1495" i="4"/>
  <c r="AU1495" i="4"/>
  <c r="C1495" i="4"/>
  <c r="BT1494" i="4"/>
  <c r="BV1494" i="4" s="1"/>
  <c r="BR1494" i="4"/>
  <c r="BQ1494" i="4"/>
  <c r="BX1494" i="4" s="1"/>
  <c r="BF1494" i="4"/>
  <c r="BE1494" i="4"/>
  <c r="BD1494" i="4"/>
  <c r="BB1494" i="4"/>
  <c r="BC1494" i="4" s="1"/>
  <c r="AZ1494" i="4"/>
  <c r="AY1494" i="4"/>
  <c r="AV1494" i="4"/>
  <c r="AU1494" i="4"/>
  <c r="C1494" i="4"/>
  <c r="BX1493" i="4"/>
  <c r="BW1493" i="4"/>
  <c r="BT1493" i="4"/>
  <c r="BR1493" i="4"/>
  <c r="BQ1493" i="4"/>
  <c r="BB1493" i="4"/>
  <c r="AZ1493" i="4"/>
  <c r="AY1493" i="4"/>
  <c r="AU1493" i="4"/>
  <c r="AV1493" i="4" s="1"/>
  <c r="C1493" i="4"/>
  <c r="BX1492" i="4"/>
  <c r="BW1492" i="4"/>
  <c r="BT1492" i="4"/>
  <c r="BV1492" i="4" s="1"/>
  <c r="BR1492" i="4"/>
  <c r="BQ1492" i="4"/>
  <c r="BM1492" i="4"/>
  <c r="BN1492" i="4" s="1"/>
  <c r="BB1492" i="4"/>
  <c r="AZ1492" i="4"/>
  <c r="AY1492" i="4"/>
  <c r="AU1492" i="4"/>
  <c r="AV1492" i="4" s="1"/>
  <c r="C1492" i="4"/>
  <c r="BX1491" i="4"/>
  <c r="BW1491" i="4"/>
  <c r="BT1491" i="4"/>
  <c r="BR1491" i="4"/>
  <c r="BQ1491" i="4"/>
  <c r="BN1491" i="4"/>
  <c r="BM1491" i="4"/>
  <c r="BF1491" i="4"/>
  <c r="BE1491" i="4"/>
  <c r="BD1491" i="4"/>
  <c r="BB1491" i="4"/>
  <c r="BC1491" i="4" s="1"/>
  <c r="AZ1491" i="4"/>
  <c r="AY1491" i="4"/>
  <c r="AU1491" i="4"/>
  <c r="AV1491" i="4" s="1"/>
  <c r="C1491" i="4"/>
  <c r="BX1490" i="4"/>
  <c r="BT1490" i="4"/>
  <c r="BR1490" i="4"/>
  <c r="BQ1490" i="4"/>
  <c r="BW1490" i="4" s="1"/>
  <c r="BE1490" i="4"/>
  <c r="BD1490" i="4"/>
  <c r="BB1490" i="4"/>
  <c r="BC1490" i="4" s="1"/>
  <c r="AZ1490" i="4"/>
  <c r="AY1490" i="4"/>
  <c r="AU1490" i="4"/>
  <c r="AV1490" i="4" s="1"/>
  <c r="C1490" i="4"/>
  <c r="BT1489" i="4"/>
  <c r="BR1489" i="4"/>
  <c r="BM1490" i="4" s="1"/>
  <c r="BN1490" i="4" s="1"/>
  <c r="BQ1489" i="4"/>
  <c r="BX1489" i="4" s="1"/>
  <c r="BM1489" i="4"/>
  <c r="BN1489" i="4" s="1"/>
  <c r="BF1489" i="4"/>
  <c r="BE1489" i="4"/>
  <c r="BB1489" i="4"/>
  <c r="AZ1489" i="4"/>
  <c r="AY1489" i="4"/>
  <c r="BD1489" i="4" s="1"/>
  <c r="C1489" i="4"/>
  <c r="BT1488" i="4"/>
  <c r="BR1488" i="4"/>
  <c r="BQ1488" i="4"/>
  <c r="BX1488" i="4" s="1"/>
  <c r="BD1488" i="4"/>
  <c r="BB1488" i="4"/>
  <c r="BC1488" i="4" s="1"/>
  <c r="AZ1488" i="4"/>
  <c r="AU1489" i="4" s="1"/>
  <c r="AV1489" i="4" s="1"/>
  <c r="AY1488" i="4"/>
  <c r="C1488" i="4"/>
  <c r="BX1487" i="4"/>
  <c r="BW1487" i="4"/>
  <c r="BT1487" i="4"/>
  <c r="BR1487" i="4"/>
  <c r="BQ1487" i="4"/>
  <c r="BB1487" i="4"/>
  <c r="BC1487" i="4" s="1"/>
  <c r="AZ1487" i="4"/>
  <c r="AU1487" i="4" s="1"/>
  <c r="AV1487" i="4" s="1"/>
  <c r="AY1487" i="4"/>
  <c r="C1487" i="4"/>
  <c r="BT1486" i="4"/>
  <c r="BR1486" i="4"/>
  <c r="BM1486" i="4" s="1"/>
  <c r="BN1486" i="4" s="1"/>
  <c r="BQ1486" i="4"/>
  <c r="BX1486" i="4" s="1"/>
  <c r="BF1486" i="4"/>
  <c r="BE1486" i="4"/>
  <c r="BD1486" i="4"/>
  <c r="BB1486" i="4"/>
  <c r="AZ1486" i="4"/>
  <c r="AY1486" i="4"/>
  <c r="C1486" i="4"/>
  <c r="BT1485" i="4"/>
  <c r="BR1485" i="4"/>
  <c r="BQ1485" i="4"/>
  <c r="BB1485" i="4"/>
  <c r="BC1485" i="4" s="1"/>
  <c r="AZ1485" i="4"/>
  <c r="AY1485" i="4"/>
  <c r="BF1485" i="4" s="1"/>
  <c r="C1485" i="4"/>
  <c r="BW1484" i="4"/>
  <c r="BT1484" i="4"/>
  <c r="BR1484" i="4"/>
  <c r="BQ1484" i="4"/>
  <c r="BB1484" i="4"/>
  <c r="AZ1484" i="4"/>
  <c r="AY1484" i="4"/>
  <c r="BF1484" i="4" s="1"/>
  <c r="C1484" i="4"/>
  <c r="BX1483" i="4"/>
  <c r="BT1483" i="4"/>
  <c r="BR1483" i="4"/>
  <c r="BQ1483" i="4"/>
  <c r="BW1483" i="4" s="1"/>
  <c r="BE1483" i="4"/>
  <c r="BD1483" i="4"/>
  <c r="BB1483" i="4"/>
  <c r="BC1483" i="4" s="1"/>
  <c r="AZ1483" i="4"/>
  <c r="AY1483" i="4"/>
  <c r="C1483" i="4"/>
  <c r="BW1482" i="4"/>
  <c r="BT1482" i="4"/>
  <c r="BR1482" i="4"/>
  <c r="BQ1482" i="4"/>
  <c r="BX1482" i="4" s="1"/>
  <c r="BN1482" i="4"/>
  <c r="BM1482" i="4"/>
  <c r="BF1482" i="4"/>
  <c r="BB1482" i="4"/>
  <c r="AZ1482" i="4"/>
  <c r="AU1482" i="4" s="1"/>
  <c r="AV1482" i="4" s="1"/>
  <c r="AY1482" i="4"/>
  <c r="C1482" i="4"/>
  <c r="BW1481" i="4"/>
  <c r="BT1481" i="4"/>
  <c r="BR1481" i="4"/>
  <c r="BQ1481" i="4"/>
  <c r="BM1481" i="4"/>
  <c r="BN1481" i="4" s="1"/>
  <c r="BB1481" i="4"/>
  <c r="AZ1481" i="4"/>
  <c r="AU1481" i="4" s="1"/>
  <c r="AV1481" i="4" s="1"/>
  <c r="AY1481" i="4"/>
  <c r="C1481" i="4"/>
  <c r="BT1480" i="4"/>
  <c r="BR1480" i="4"/>
  <c r="BQ1480" i="4"/>
  <c r="BM1480" i="4"/>
  <c r="BN1480" i="4" s="1"/>
  <c r="BB1480" i="4"/>
  <c r="BC1480" i="4" s="1"/>
  <c r="AZ1480" i="4"/>
  <c r="AY1480" i="4"/>
  <c r="BF1480" i="4" s="1"/>
  <c r="AU1480" i="4"/>
  <c r="AV1480" i="4" s="1"/>
  <c r="C1480" i="4"/>
  <c r="BW1479" i="4"/>
  <c r="BT1479" i="4"/>
  <c r="BR1479" i="4"/>
  <c r="BQ1479" i="4"/>
  <c r="BE1479" i="4"/>
  <c r="BB1479" i="4"/>
  <c r="AZ1479" i="4"/>
  <c r="AY1479" i="4"/>
  <c r="AU1479" i="4"/>
  <c r="AV1479" i="4" s="1"/>
  <c r="C1479" i="4"/>
  <c r="BT1478" i="4"/>
  <c r="BR1478" i="4"/>
  <c r="BM1478" i="4" s="1"/>
  <c r="BN1478" i="4" s="1"/>
  <c r="BQ1478" i="4"/>
  <c r="BB1478" i="4"/>
  <c r="AZ1478" i="4"/>
  <c r="AY1478" i="4"/>
  <c r="AU1478" i="4"/>
  <c r="AV1478" i="4" s="1"/>
  <c r="C1478" i="4"/>
  <c r="BT1477" i="4"/>
  <c r="BV1477" i="4" s="1"/>
  <c r="BR1477" i="4"/>
  <c r="BQ1477" i="4"/>
  <c r="BX1477" i="4" s="1"/>
  <c r="BM1477" i="4"/>
  <c r="BN1477" i="4" s="1"/>
  <c r="BF1477" i="4"/>
  <c r="BE1477" i="4"/>
  <c r="BB1477" i="4"/>
  <c r="AZ1477" i="4"/>
  <c r="AY1477" i="4"/>
  <c r="C1477" i="4"/>
  <c r="BW1476" i="4"/>
  <c r="BT1476" i="4"/>
  <c r="BR1476" i="4"/>
  <c r="BQ1476" i="4"/>
  <c r="BM1476" i="4"/>
  <c r="BN1476" i="4" s="1"/>
  <c r="BB1476" i="4"/>
  <c r="AZ1476" i="4"/>
  <c r="AU1476" i="4" s="1"/>
  <c r="AV1476" i="4" s="1"/>
  <c r="AY1476" i="4"/>
  <c r="C1476" i="4"/>
  <c r="BT1475" i="4"/>
  <c r="BR1475" i="4"/>
  <c r="BQ1475" i="4"/>
  <c r="BM1475" i="4"/>
  <c r="BN1475" i="4" s="1"/>
  <c r="BB1475" i="4"/>
  <c r="BC1475" i="4" s="1"/>
  <c r="AZ1475" i="4"/>
  <c r="AY1475" i="4"/>
  <c r="BF1475" i="4" s="1"/>
  <c r="AU1475" i="4"/>
  <c r="AV1475" i="4" s="1"/>
  <c r="C1475" i="4"/>
  <c r="BX1474" i="4"/>
  <c r="BW1474" i="4"/>
  <c r="BT1474" i="4"/>
  <c r="BR1474" i="4"/>
  <c r="BQ1474" i="4"/>
  <c r="BF1474" i="4"/>
  <c r="BE1474" i="4"/>
  <c r="BB1474" i="4"/>
  <c r="AZ1474" i="4"/>
  <c r="AY1474" i="4"/>
  <c r="AU1474" i="4"/>
  <c r="AV1474" i="4" s="1"/>
  <c r="C1474" i="4"/>
  <c r="BT1473" i="4"/>
  <c r="BR1473" i="4"/>
  <c r="BM1473" i="4" s="1"/>
  <c r="BN1473" i="4" s="1"/>
  <c r="BQ1473" i="4"/>
  <c r="BB1473" i="4"/>
  <c r="AZ1473" i="4"/>
  <c r="AY1473" i="4"/>
  <c r="AU1473" i="4"/>
  <c r="AV1473" i="4" s="1"/>
  <c r="C1473" i="4"/>
  <c r="BT1472" i="4"/>
  <c r="BV1472" i="4" s="1"/>
  <c r="BR1472" i="4"/>
  <c r="BQ1472" i="4"/>
  <c r="BX1472" i="4" s="1"/>
  <c r="BM1472" i="4"/>
  <c r="BN1472" i="4" s="1"/>
  <c r="BF1472" i="4"/>
  <c r="BE1472" i="4"/>
  <c r="BB1472" i="4"/>
  <c r="AZ1472" i="4"/>
  <c r="AY1472" i="4"/>
  <c r="C1472" i="4"/>
  <c r="BX1471" i="4"/>
  <c r="BW1471" i="4"/>
  <c r="BT1471" i="4"/>
  <c r="BR1471" i="4"/>
  <c r="BQ1471" i="4"/>
  <c r="BM1471" i="4"/>
  <c r="BN1471" i="4" s="1"/>
  <c r="BB1471" i="4"/>
  <c r="AZ1471" i="4"/>
  <c r="AU1471" i="4" s="1"/>
  <c r="AV1471" i="4" s="1"/>
  <c r="AY1471" i="4"/>
  <c r="C1471" i="4"/>
  <c r="BT1470" i="4"/>
  <c r="BR1470" i="4"/>
  <c r="BQ1470" i="4"/>
  <c r="BM1470" i="4"/>
  <c r="BN1470" i="4" s="1"/>
  <c r="BB1470" i="4"/>
  <c r="BC1470" i="4" s="1"/>
  <c r="AZ1470" i="4"/>
  <c r="AY1470" i="4"/>
  <c r="BF1470" i="4" s="1"/>
  <c r="AU1470" i="4"/>
  <c r="AV1470" i="4" s="1"/>
  <c r="C1470" i="4"/>
  <c r="BX1469" i="4"/>
  <c r="BW1469" i="4"/>
  <c r="BT1469" i="4"/>
  <c r="BR1469" i="4"/>
  <c r="BQ1469" i="4"/>
  <c r="BF1469" i="4"/>
  <c r="BE1469" i="4"/>
  <c r="BB1469" i="4"/>
  <c r="AZ1469" i="4"/>
  <c r="AY1469" i="4"/>
  <c r="AU1469" i="4"/>
  <c r="AV1469" i="4" s="1"/>
  <c r="C1469" i="4"/>
  <c r="BT1468" i="4"/>
  <c r="BR1468" i="4"/>
  <c r="BM1468" i="4" s="1"/>
  <c r="BN1468" i="4" s="1"/>
  <c r="BQ1468" i="4"/>
  <c r="BB1468" i="4"/>
  <c r="AZ1468" i="4"/>
  <c r="AY1468" i="4"/>
  <c r="AU1468" i="4"/>
  <c r="AV1468" i="4" s="1"/>
  <c r="C1468" i="4"/>
  <c r="BT1467" i="4"/>
  <c r="BV1467" i="4" s="1"/>
  <c r="BR1467" i="4"/>
  <c r="BQ1467" i="4"/>
  <c r="BX1467" i="4" s="1"/>
  <c r="BM1467" i="4"/>
  <c r="BN1467" i="4" s="1"/>
  <c r="BF1467" i="4"/>
  <c r="BE1467" i="4"/>
  <c r="BB1467" i="4"/>
  <c r="AZ1467" i="4"/>
  <c r="AY1467" i="4"/>
  <c r="C1467" i="4"/>
  <c r="BW1466" i="4"/>
  <c r="BT1466" i="4"/>
  <c r="BR1466" i="4"/>
  <c r="BQ1466" i="4"/>
  <c r="BM1466" i="4"/>
  <c r="BN1466" i="4" s="1"/>
  <c r="BB1466" i="4"/>
  <c r="AZ1466" i="4"/>
  <c r="AU1466" i="4" s="1"/>
  <c r="AY1466" i="4"/>
  <c r="C1466" i="4"/>
  <c r="BT1465" i="4"/>
  <c r="BR1465" i="4"/>
  <c r="BQ1465" i="4"/>
  <c r="BM1465" i="4"/>
  <c r="BN1465" i="4" s="1"/>
  <c r="BB1465" i="4"/>
  <c r="BC1465" i="4" s="1"/>
  <c r="AZ1465" i="4"/>
  <c r="AY1465" i="4"/>
  <c r="BF1465" i="4" s="1"/>
  <c r="AU1465" i="4"/>
  <c r="AV1465" i="4" s="1"/>
  <c r="C1465" i="4"/>
  <c r="BW1464" i="4"/>
  <c r="BT1464" i="4"/>
  <c r="BR1464" i="4"/>
  <c r="BQ1464" i="4"/>
  <c r="BE1464" i="4"/>
  <c r="BB1464" i="4"/>
  <c r="AZ1464" i="4"/>
  <c r="AY1464" i="4"/>
  <c r="AU1464" i="4"/>
  <c r="AV1464" i="4" s="1"/>
  <c r="C1464" i="4"/>
  <c r="BT1463" i="4"/>
  <c r="BR1463" i="4"/>
  <c r="BM1463" i="4" s="1"/>
  <c r="BN1463" i="4" s="1"/>
  <c r="BQ1463" i="4"/>
  <c r="BB1463" i="4"/>
  <c r="AZ1463" i="4"/>
  <c r="AY1463" i="4"/>
  <c r="AU1463" i="4"/>
  <c r="AV1463" i="4" s="1"/>
  <c r="C1463" i="4"/>
  <c r="BT1462" i="4"/>
  <c r="BV1462" i="4" s="1"/>
  <c r="BR1462" i="4"/>
  <c r="BQ1462" i="4"/>
  <c r="BX1462" i="4" s="1"/>
  <c r="BM1462" i="4"/>
  <c r="BN1462" i="4" s="1"/>
  <c r="BE1462" i="4"/>
  <c r="BB1462" i="4"/>
  <c r="AZ1462" i="4"/>
  <c r="AY1462" i="4"/>
  <c r="C1462" i="4"/>
  <c r="BX1461" i="4"/>
  <c r="BT1461" i="4"/>
  <c r="BR1461" i="4"/>
  <c r="BQ1461" i="4"/>
  <c r="BM1461" i="4"/>
  <c r="BB1461" i="4"/>
  <c r="AZ1461" i="4"/>
  <c r="AU1461" i="4" s="1"/>
  <c r="AV1461" i="4" s="1"/>
  <c r="AY1461" i="4"/>
  <c r="C1461" i="4"/>
  <c r="BT1460" i="4"/>
  <c r="BR1460" i="4"/>
  <c r="BQ1460" i="4"/>
  <c r="BM1460" i="4"/>
  <c r="BN1460" i="4" s="1"/>
  <c r="BB1460" i="4"/>
  <c r="BC1460" i="4" s="1"/>
  <c r="AZ1460" i="4"/>
  <c r="AY1460" i="4"/>
  <c r="BF1460" i="4" s="1"/>
  <c r="AU1460" i="4"/>
  <c r="AV1460" i="4" s="1"/>
  <c r="C1460" i="4"/>
  <c r="BW1459" i="4"/>
  <c r="BT1459" i="4"/>
  <c r="BR1459" i="4"/>
  <c r="BQ1459" i="4"/>
  <c r="BX1459" i="4" s="1"/>
  <c r="BF1459" i="4"/>
  <c r="BB1459" i="4"/>
  <c r="AZ1459" i="4"/>
  <c r="AY1459" i="4"/>
  <c r="AU1459" i="4"/>
  <c r="AV1459" i="4" s="1"/>
  <c r="C1459" i="4"/>
  <c r="BT1458" i="4"/>
  <c r="BR1458" i="4"/>
  <c r="BM1458" i="4" s="1"/>
  <c r="BN1458" i="4" s="1"/>
  <c r="BQ1458" i="4"/>
  <c r="BB1458" i="4"/>
  <c r="AZ1458" i="4"/>
  <c r="AY1458" i="4"/>
  <c r="AU1458" i="4"/>
  <c r="AV1458" i="4" s="1"/>
  <c r="C1458" i="4"/>
  <c r="BT1457" i="4"/>
  <c r="BV1457" i="4" s="1"/>
  <c r="BR1457" i="4"/>
  <c r="BQ1457" i="4"/>
  <c r="BX1457" i="4" s="1"/>
  <c r="BM1457" i="4"/>
  <c r="BN1457" i="4" s="1"/>
  <c r="BE1457" i="4"/>
  <c r="BB1457" i="4"/>
  <c r="AZ1457" i="4"/>
  <c r="AY1457" i="4"/>
  <c r="C1457" i="4"/>
  <c r="BX1456" i="4"/>
  <c r="BW1456" i="4"/>
  <c r="BT1456" i="4"/>
  <c r="BR1456" i="4"/>
  <c r="BQ1456" i="4"/>
  <c r="BM1456" i="4"/>
  <c r="BN1456" i="4" s="1"/>
  <c r="BB1456" i="4"/>
  <c r="AZ1456" i="4"/>
  <c r="AU1456" i="4" s="1"/>
  <c r="AV1456" i="4" s="1"/>
  <c r="AY1456" i="4"/>
  <c r="C1456" i="4"/>
  <c r="BT1455" i="4"/>
  <c r="BR1455" i="4"/>
  <c r="BQ1455" i="4"/>
  <c r="BM1455" i="4"/>
  <c r="BN1455" i="4" s="1"/>
  <c r="BB1455" i="4"/>
  <c r="BC1455" i="4" s="1"/>
  <c r="AZ1455" i="4"/>
  <c r="AY1455" i="4"/>
  <c r="BF1455" i="4" s="1"/>
  <c r="AU1455" i="4"/>
  <c r="AV1455" i="4" s="1"/>
  <c r="C1455" i="4"/>
  <c r="BW1454" i="4"/>
  <c r="BT1454" i="4"/>
  <c r="BR1454" i="4"/>
  <c r="BQ1454" i="4"/>
  <c r="BX1454" i="4" s="1"/>
  <c r="BM1454" i="4"/>
  <c r="BN1454" i="4" s="1"/>
  <c r="BF1454" i="4"/>
  <c r="BE1454" i="4"/>
  <c r="BD1454" i="4"/>
  <c r="BC1454" i="4"/>
  <c r="BB1454" i="4"/>
  <c r="AZ1454" i="4"/>
  <c r="AY1454" i="4"/>
  <c r="AV1454" i="4"/>
  <c r="AU1454" i="4"/>
  <c r="C1454" i="4"/>
  <c r="BX1453" i="4"/>
  <c r="BV1453" i="4"/>
  <c r="BT1453" i="4"/>
  <c r="BU1453" i="4" s="1"/>
  <c r="BR1453" i="4"/>
  <c r="BQ1453" i="4"/>
  <c r="BW1453" i="4" s="1"/>
  <c r="BM1453" i="4"/>
  <c r="BN1453" i="4" s="1"/>
  <c r="BF1453" i="4"/>
  <c r="BE1453" i="4"/>
  <c r="BD1453" i="4"/>
  <c r="BC1453" i="4"/>
  <c r="BB1453" i="4"/>
  <c r="AZ1453" i="4"/>
  <c r="AY1453" i="4"/>
  <c r="AV1453" i="4"/>
  <c r="AU1453" i="4"/>
  <c r="C1453" i="4"/>
  <c r="BX1452" i="4"/>
  <c r="BV1452" i="4"/>
  <c r="BT1452" i="4"/>
  <c r="BU1452" i="4" s="1"/>
  <c r="BR1452" i="4"/>
  <c r="BQ1452" i="4"/>
  <c r="BW1452" i="4" s="1"/>
  <c r="BM1452" i="4"/>
  <c r="BN1452" i="4" s="1"/>
  <c r="BF1452" i="4"/>
  <c r="BE1452" i="4"/>
  <c r="BD1452" i="4"/>
  <c r="BC1452" i="4"/>
  <c r="BB1452" i="4"/>
  <c r="AZ1452" i="4"/>
  <c r="AY1452" i="4"/>
  <c r="AV1452" i="4"/>
  <c r="AU1452" i="4"/>
  <c r="C1452" i="4"/>
  <c r="BX1451" i="4"/>
  <c r="BV1451" i="4"/>
  <c r="BT1451" i="4"/>
  <c r="BU1451" i="4" s="1"/>
  <c r="BR1451" i="4"/>
  <c r="BQ1451" i="4"/>
  <c r="BW1451" i="4" s="1"/>
  <c r="BM1451" i="4"/>
  <c r="BN1451" i="4" s="1"/>
  <c r="BF1451" i="4"/>
  <c r="BE1451" i="4"/>
  <c r="BD1451" i="4"/>
  <c r="BC1451" i="4"/>
  <c r="BB1451" i="4"/>
  <c r="AZ1451" i="4"/>
  <c r="AY1451" i="4"/>
  <c r="AV1451" i="4"/>
  <c r="AU1451" i="4"/>
  <c r="C1451" i="4"/>
  <c r="BX1450" i="4"/>
  <c r="BV1450" i="4"/>
  <c r="BT1450" i="4"/>
  <c r="BU1450" i="4" s="1"/>
  <c r="BR1450" i="4"/>
  <c r="BQ1450" i="4"/>
  <c r="BW1450" i="4" s="1"/>
  <c r="BM1450" i="4"/>
  <c r="BN1450" i="4" s="1"/>
  <c r="BF1450" i="4"/>
  <c r="BE1450" i="4"/>
  <c r="BD1450" i="4"/>
  <c r="BC1450" i="4"/>
  <c r="BB1450" i="4"/>
  <c r="AZ1450" i="4"/>
  <c r="AY1450" i="4"/>
  <c r="AV1450" i="4"/>
  <c r="AU1450" i="4"/>
  <c r="C1450" i="4"/>
  <c r="BX1449" i="4"/>
  <c r="BV1449" i="4"/>
  <c r="BT1449" i="4"/>
  <c r="BU1449" i="4" s="1"/>
  <c r="BR1449" i="4"/>
  <c r="BQ1449" i="4"/>
  <c r="BW1449" i="4" s="1"/>
  <c r="BN1449" i="4"/>
  <c r="BM1449" i="4"/>
  <c r="BF1449" i="4"/>
  <c r="BE1449" i="4"/>
  <c r="BD1449" i="4"/>
  <c r="BC1449" i="4"/>
  <c r="BB1449" i="4"/>
  <c r="AZ1449" i="4"/>
  <c r="AY1449" i="4"/>
  <c r="AV1449" i="4"/>
  <c r="AU1449" i="4"/>
  <c r="C1449" i="4"/>
  <c r="BX1448" i="4"/>
  <c r="BV1448" i="4"/>
  <c r="BT1448" i="4"/>
  <c r="BU1448" i="4" s="1"/>
  <c r="BR1448" i="4"/>
  <c r="BQ1448" i="4"/>
  <c r="BW1448" i="4" s="1"/>
  <c r="BN1448" i="4"/>
  <c r="BM1448" i="4"/>
  <c r="BF1448" i="4"/>
  <c r="BE1448" i="4"/>
  <c r="BD1448" i="4"/>
  <c r="BC1448" i="4"/>
  <c r="BB1448" i="4"/>
  <c r="AZ1448" i="4"/>
  <c r="AY1448" i="4"/>
  <c r="AV1448" i="4"/>
  <c r="AU1448" i="4"/>
  <c r="C1448" i="4"/>
  <c r="BX1447" i="4"/>
  <c r="BV1447" i="4"/>
  <c r="BT1447" i="4"/>
  <c r="BU1447" i="4" s="1"/>
  <c r="BR1447" i="4"/>
  <c r="BQ1447" i="4"/>
  <c r="BW1447" i="4" s="1"/>
  <c r="BN1447" i="4"/>
  <c r="BM1447" i="4"/>
  <c r="BF1447" i="4"/>
  <c r="BE1447" i="4"/>
  <c r="BD1447" i="4"/>
  <c r="BC1447" i="4"/>
  <c r="BB1447" i="4"/>
  <c r="AZ1447" i="4"/>
  <c r="AY1447" i="4"/>
  <c r="AV1447" i="4"/>
  <c r="AU1447" i="4"/>
  <c r="C1447" i="4"/>
  <c r="BX1446" i="4"/>
  <c r="BV1446" i="4"/>
  <c r="BT1446" i="4"/>
  <c r="BU1446" i="4" s="1"/>
  <c r="BR1446" i="4"/>
  <c r="BQ1446" i="4"/>
  <c r="BN1446" i="4"/>
  <c r="BM1446" i="4"/>
  <c r="BF1446" i="4"/>
  <c r="BE1446" i="4"/>
  <c r="BD1446" i="4"/>
  <c r="BC1446" i="4"/>
  <c r="BB1446" i="4"/>
  <c r="AZ1446" i="4"/>
  <c r="AY1446" i="4"/>
  <c r="AV1446" i="4"/>
  <c r="AU1446" i="4"/>
  <c r="C1446" i="4"/>
  <c r="BX1445" i="4"/>
  <c r="BT1445" i="4"/>
  <c r="BR1445" i="4"/>
  <c r="BQ1445" i="4"/>
  <c r="BN1445" i="4"/>
  <c r="BM1445" i="4"/>
  <c r="BF1445" i="4"/>
  <c r="BE1445" i="4"/>
  <c r="BD1445" i="4"/>
  <c r="BC1445" i="4"/>
  <c r="BB1445" i="4"/>
  <c r="AZ1445" i="4"/>
  <c r="AY1445" i="4"/>
  <c r="AV1445" i="4"/>
  <c r="AU1445" i="4"/>
  <c r="C1445" i="4"/>
  <c r="BT1444" i="4"/>
  <c r="BR1444" i="4"/>
  <c r="BQ1444" i="4"/>
  <c r="BW1444" i="4" s="1"/>
  <c r="BN1444" i="4"/>
  <c r="BM1444" i="4"/>
  <c r="BF1444" i="4"/>
  <c r="BE1444" i="4"/>
  <c r="BD1444" i="4"/>
  <c r="BC1444" i="4"/>
  <c r="BB1444" i="4"/>
  <c r="AZ1444" i="4"/>
  <c r="AY1444" i="4"/>
  <c r="AV1444" i="4"/>
  <c r="AU1444" i="4"/>
  <c r="C1444" i="4"/>
  <c r="BT1443" i="4"/>
  <c r="BU1443" i="4" s="1"/>
  <c r="BR1443" i="4"/>
  <c r="BQ1443" i="4"/>
  <c r="BW1443" i="4" s="1"/>
  <c r="BN1443" i="4"/>
  <c r="BM1443" i="4"/>
  <c r="BF1443" i="4"/>
  <c r="BE1443" i="4"/>
  <c r="BD1443" i="4"/>
  <c r="BC1443" i="4"/>
  <c r="BB1443" i="4"/>
  <c r="AZ1443" i="4"/>
  <c r="AY1443" i="4"/>
  <c r="AV1443" i="4"/>
  <c r="AU1443" i="4"/>
  <c r="C1443" i="4"/>
  <c r="BX1442" i="4"/>
  <c r="BV1442" i="4"/>
  <c r="BT1442" i="4"/>
  <c r="BU1442" i="4" s="1"/>
  <c r="BR1442" i="4"/>
  <c r="BQ1442" i="4"/>
  <c r="BN1442" i="4"/>
  <c r="BM1442" i="4"/>
  <c r="BF1442" i="4"/>
  <c r="BE1442" i="4"/>
  <c r="BD1442" i="4"/>
  <c r="BC1442" i="4"/>
  <c r="BB1442" i="4"/>
  <c r="AZ1442" i="4"/>
  <c r="AY1442" i="4"/>
  <c r="AV1442" i="4"/>
  <c r="AU1442" i="4"/>
  <c r="C1442" i="4"/>
  <c r="BT1441" i="4"/>
  <c r="BR1441" i="4"/>
  <c r="BQ1441" i="4"/>
  <c r="BN1441" i="4"/>
  <c r="BM1441" i="4"/>
  <c r="BF1441" i="4"/>
  <c r="BE1441" i="4"/>
  <c r="BD1441" i="4"/>
  <c r="BC1441" i="4"/>
  <c r="BB1441" i="4"/>
  <c r="AZ1441" i="4"/>
  <c r="AY1441" i="4"/>
  <c r="AV1441" i="4"/>
  <c r="AU1441" i="4"/>
  <c r="C1441" i="4"/>
  <c r="BX1440" i="4"/>
  <c r="BW1440" i="4"/>
  <c r="BT1440" i="4"/>
  <c r="BR1440" i="4"/>
  <c r="BQ1440" i="4"/>
  <c r="BV1440" i="4" s="1"/>
  <c r="BN1440" i="4"/>
  <c r="BM1440" i="4"/>
  <c r="BF1440" i="4"/>
  <c r="BE1440" i="4"/>
  <c r="BD1440" i="4"/>
  <c r="BC1440" i="4"/>
  <c r="BB1440" i="4"/>
  <c r="AZ1440" i="4"/>
  <c r="AY1440" i="4"/>
  <c r="AV1440" i="4"/>
  <c r="AU1440" i="4"/>
  <c r="C1440" i="4"/>
  <c r="BT1439" i="4"/>
  <c r="BU1439" i="4" s="1"/>
  <c r="BR1439" i="4"/>
  <c r="BQ1439" i="4"/>
  <c r="BX1439" i="4" s="1"/>
  <c r="BN1439" i="4"/>
  <c r="BM1439" i="4"/>
  <c r="BF1439" i="4"/>
  <c r="BE1439" i="4"/>
  <c r="BD1439" i="4"/>
  <c r="BC1439" i="4"/>
  <c r="BB1439" i="4"/>
  <c r="AZ1439" i="4"/>
  <c r="AY1439" i="4"/>
  <c r="AV1439" i="4"/>
  <c r="AU1439" i="4"/>
  <c r="C1439" i="4"/>
  <c r="BT1438" i="4"/>
  <c r="BU1438" i="4" s="1"/>
  <c r="BR1438" i="4"/>
  <c r="BQ1438" i="4"/>
  <c r="BX1438" i="4" s="1"/>
  <c r="BN1438" i="4"/>
  <c r="BM1438" i="4"/>
  <c r="BF1438" i="4"/>
  <c r="BE1438" i="4"/>
  <c r="BD1438" i="4"/>
  <c r="BC1438" i="4"/>
  <c r="BB1438" i="4"/>
  <c r="AZ1438" i="4"/>
  <c r="AY1438" i="4"/>
  <c r="AV1438" i="4"/>
  <c r="AU1438" i="4"/>
  <c r="C1438" i="4"/>
  <c r="BX1437" i="4"/>
  <c r="BV1437" i="4"/>
  <c r="BT1437" i="4"/>
  <c r="BU1437" i="4" s="1"/>
  <c r="BR1437" i="4"/>
  <c r="BQ1437" i="4"/>
  <c r="BN1437" i="4"/>
  <c r="BM1437" i="4"/>
  <c r="BF1437" i="4"/>
  <c r="BE1437" i="4"/>
  <c r="BD1437" i="4"/>
  <c r="BC1437" i="4"/>
  <c r="BB1437" i="4"/>
  <c r="AZ1437" i="4"/>
  <c r="AY1437" i="4"/>
  <c r="AV1437" i="4"/>
  <c r="AU1437" i="4"/>
  <c r="C1437" i="4"/>
  <c r="BT1436" i="4"/>
  <c r="BR1436" i="4"/>
  <c r="BQ1436" i="4"/>
  <c r="BN1436" i="4"/>
  <c r="BM1436" i="4"/>
  <c r="BF1436" i="4"/>
  <c r="BE1436" i="4"/>
  <c r="BD1436" i="4"/>
  <c r="BC1436" i="4"/>
  <c r="BB1436" i="4"/>
  <c r="AZ1436" i="4"/>
  <c r="AY1436" i="4"/>
  <c r="AV1436" i="4"/>
  <c r="AU1436" i="4"/>
  <c r="C1436" i="4"/>
  <c r="BX1435" i="4"/>
  <c r="BT1435" i="4"/>
  <c r="BR1435" i="4"/>
  <c r="BQ1435" i="4"/>
  <c r="BV1435" i="4" s="1"/>
  <c r="BN1435" i="4"/>
  <c r="BM1435" i="4"/>
  <c r="BF1435" i="4"/>
  <c r="BE1435" i="4"/>
  <c r="BD1435" i="4"/>
  <c r="BC1435" i="4"/>
  <c r="BB1435" i="4"/>
  <c r="AZ1435" i="4"/>
  <c r="AY1435" i="4"/>
  <c r="AV1435" i="4"/>
  <c r="AU1435" i="4"/>
  <c r="C1435" i="4"/>
  <c r="BT1434" i="4"/>
  <c r="BU1434" i="4" s="1"/>
  <c r="BR1434" i="4"/>
  <c r="BQ1434" i="4"/>
  <c r="BX1434" i="4" s="1"/>
  <c r="BN1434" i="4"/>
  <c r="BM1434" i="4"/>
  <c r="BF1434" i="4"/>
  <c r="BE1434" i="4"/>
  <c r="BD1434" i="4"/>
  <c r="BC1434" i="4"/>
  <c r="BB1434" i="4"/>
  <c r="AZ1434" i="4"/>
  <c r="AY1434" i="4"/>
  <c r="AV1434" i="4"/>
  <c r="AU1434" i="4"/>
  <c r="C1434" i="4"/>
  <c r="BT1433" i="4"/>
  <c r="BU1433" i="4" s="1"/>
  <c r="BR1433" i="4"/>
  <c r="BQ1433" i="4"/>
  <c r="BX1433" i="4" s="1"/>
  <c r="BN1433" i="4"/>
  <c r="BM1433" i="4"/>
  <c r="BF1433" i="4"/>
  <c r="BE1433" i="4"/>
  <c r="BD1433" i="4"/>
  <c r="BC1433" i="4"/>
  <c r="BB1433" i="4"/>
  <c r="AZ1433" i="4"/>
  <c r="AY1433" i="4"/>
  <c r="AV1433" i="4"/>
  <c r="AU1433" i="4"/>
  <c r="C1433" i="4"/>
  <c r="BW1432" i="4"/>
  <c r="BV1432" i="4"/>
  <c r="BT1432" i="4"/>
  <c r="BU1432" i="4" s="1"/>
  <c r="BR1432" i="4"/>
  <c r="BQ1432" i="4"/>
  <c r="BN1432" i="4"/>
  <c r="BM1432" i="4"/>
  <c r="BF1432" i="4"/>
  <c r="BE1432" i="4"/>
  <c r="BD1432" i="4"/>
  <c r="BC1432" i="4"/>
  <c r="BB1432" i="4"/>
  <c r="AZ1432" i="4"/>
  <c r="AY1432" i="4"/>
  <c r="AV1432" i="4"/>
  <c r="AU1432" i="4"/>
  <c r="C1432" i="4"/>
  <c r="BT1431" i="4"/>
  <c r="BR1431" i="4"/>
  <c r="BQ1431" i="4"/>
  <c r="BN1431" i="4"/>
  <c r="BM1431" i="4"/>
  <c r="BF1431" i="4"/>
  <c r="BE1431" i="4"/>
  <c r="BD1431" i="4"/>
  <c r="BC1431" i="4"/>
  <c r="BB1431" i="4"/>
  <c r="AZ1431" i="4"/>
  <c r="AY1431" i="4"/>
  <c r="AV1431" i="4"/>
  <c r="AU1431" i="4"/>
  <c r="C1431" i="4"/>
  <c r="BX1430" i="4"/>
  <c r="BW1430" i="4"/>
  <c r="BT1430" i="4"/>
  <c r="BR1430" i="4"/>
  <c r="BQ1430" i="4"/>
  <c r="BV1430" i="4" s="1"/>
  <c r="BN1430" i="4"/>
  <c r="BM1430" i="4"/>
  <c r="BF1430" i="4"/>
  <c r="BE1430" i="4"/>
  <c r="BD1430" i="4"/>
  <c r="BC1430" i="4"/>
  <c r="BB1430" i="4"/>
  <c r="AZ1430" i="4"/>
  <c r="AY1430" i="4"/>
  <c r="AV1430" i="4"/>
  <c r="AU1430" i="4"/>
  <c r="C1430" i="4"/>
  <c r="BW1429" i="4"/>
  <c r="BV1429" i="4"/>
  <c r="BT1429" i="4"/>
  <c r="BU1429" i="4" s="1"/>
  <c r="BR1429" i="4"/>
  <c r="BQ1429" i="4"/>
  <c r="BN1429" i="4"/>
  <c r="BM1429" i="4"/>
  <c r="BF1429" i="4"/>
  <c r="BE1429" i="4"/>
  <c r="BD1429" i="4"/>
  <c r="BC1429" i="4"/>
  <c r="BB1429" i="4"/>
  <c r="AZ1429" i="4"/>
  <c r="AY1429" i="4"/>
  <c r="AU1429" i="4"/>
  <c r="AV1429" i="4" s="1"/>
  <c r="C1429" i="4"/>
  <c r="BT1428" i="4"/>
  <c r="BU1428" i="4" s="1"/>
  <c r="BR1428" i="4"/>
  <c r="BQ1428" i="4"/>
  <c r="BN1428" i="4"/>
  <c r="BM1428" i="4"/>
  <c r="BF1428" i="4"/>
  <c r="BE1428" i="4"/>
  <c r="BD1428" i="4"/>
  <c r="BC1428" i="4"/>
  <c r="BB1428" i="4"/>
  <c r="AZ1428" i="4"/>
  <c r="AY1428" i="4"/>
  <c r="AV1428" i="4"/>
  <c r="AU1428" i="4"/>
  <c r="C1428" i="4"/>
  <c r="BT1427" i="4"/>
  <c r="BR1427" i="4"/>
  <c r="BQ1427" i="4"/>
  <c r="BN1427" i="4"/>
  <c r="BM1427" i="4"/>
  <c r="BF1427" i="4"/>
  <c r="BE1427" i="4"/>
  <c r="BD1427" i="4"/>
  <c r="BC1427" i="4"/>
  <c r="BB1427" i="4"/>
  <c r="AZ1427" i="4"/>
  <c r="AY1427" i="4"/>
  <c r="AV1427" i="4"/>
  <c r="AU1427" i="4"/>
  <c r="C1427" i="4"/>
  <c r="BT1426" i="4"/>
  <c r="BU1426" i="4" s="1"/>
  <c r="BR1426" i="4"/>
  <c r="BQ1426" i="4"/>
  <c r="BX1426" i="4" s="1"/>
  <c r="BN1426" i="4"/>
  <c r="BM1426" i="4"/>
  <c r="BF1426" i="4"/>
  <c r="BE1426" i="4"/>
  <c r="BD1426" i="4"/>
  <c r="BC1426" i="4"/>
  <c r="BB1426" i="4"/>
  <c r="AZ1426" i="4"/>
  <c r="AY1426" i="4"/>
  <c r="AU1426" i="4"/>
  <c r="AV1426" i="4" s="1"/>
  <c r="C1426" i="4"/>
  <c r="BT1425" i="4"/>
  <c r="BR1425" i="4"/>
  <c r="BQ1425" i="4"/>
  <c r="BN1425" i="4"/>
  <c r="BM1425" i="4"/>
  <c r="BF1425" i="4"/>
  <c r="BE1425" i="4"/>
  <c r="BD1425" i="4"/>
  <c r="BC1425" i="4"/>
  <c r="BB1425" i="4"/>
  <c r="AZ1425" i="4"/>
  <c r="AY1425" i="4"/>
  <c r="AU1425" i="4"/>
  <c r="AV1425" i="4" s="1"/>
  <c r="C1425" i="4"/>
  <c r="BX1424" i="4"/>
  <c r="BW1424" i="4"/>
  <c r="BV1424" i="4"/>
  <c r="BT1424" i="4"/>
  <c r="BU1424" i="4" s="1"/>
  <c r="BR1424" i="4"/>
  <c r="BQ1424" i="4"/>
  <c r="BM1424" i="4"/>
  <c r="BN1424" i="4" s="1"/>
  <c r="BF1424" i="4"/>
  <c r="BE1424" i="4"/>
  <c r="BD1424" i="4"/>
  <c r="BC1424" i="4"/>
  <c r="BB1424" i="4"/>
  <c r="AZ1424" i="4"/>
  <c r="AU1424" i="4" s="1"/>
  <c r="AV1424" i="4" s="1"/>
  <c r="AY1424" i="4"/>
  <c r="C1424" i="4"/>
  <c r="BT1423" i="4"/>
  <c r="BU1423" i="4" s="1"/>
  <c r="BR1423" i="4"/>
  <c r="BQ1423" i="4"/>
  <c r="BX1423" i="4" s="1"/>
  <c r="BM1423" i="4"/>
  <c r="BN1423" i="4" s="1"/>
  <c r="BF1423" i="4"/>
  <c r="BE1423" i="4"/>
  <c r="BD1423" i="4"/>
  <c r="BC1423" i="4"/>
  <c r="BB1423" i="4"/>
  <c r="AZ1423" i="4"/>
  <c r="AY1423" i="4"/>
  <c r="C1423" i="4"/>
  <c r="BX1422" i="4"/>
  <c r="BW1422" i="4"/>
  <c r="BT1422" i="4"/>
  <c r="BU1422" i="4" s="1"/>
  <c r="BR1422" i="4"/>
  <c r="BQ1422" i="4"/>
  <c r="BM1422" i="4"/>
  <c r="BN1422" i="4" s="1"/>
  <c r="BF1422" i="4"/>
  <c r="BE1422" i="4"/>
  <c r="BD1422" i="4"/>
  <c r="BC1422" i="4"/>
  <c r="BB1422" i="4"/>
  <c r="AZ1422" i="4"/>
  <c r="AU1422" i="4" s="1"/>
  <c r="AV1422" i="4" s="1"/>
  <c r="AY1422" i="4"/>
  <c r="C1422" i="4"/>
  <c r="BT1421" i="4"/>
  <c r="BU1421" i="4" s="1"/>
  <c r="BR1421" i="4"/>
  <c r="BQ1421" i="4"/>
  <c r="BX1421" i="4" s="1"/>
  <c r="BM1421" i="4"/>
  <c r="BN1421" i="4" s="1"/>
  <c r="BF1421" i="4"/>
  <c r="BE1421" i="4"/>
  <c r="BD1421" i="4"/>
  <c r="BC1421" i="4"/>
  <c r="BB1421" i="4"/>
  <c r="AZ1421" i="4"/>
  <c r="AY1421" i="4"/>
  <c r="C1421" i="4"/>
  <c r="BX1420" i="4"/>
  <c r="BW1420" i="4"/>
  <c r="BV1420" i="4"/>
  <c r="BT1420" i="4"/>
  <c r="BU1420" i="4" s="1"/>
  <c r="BR1420" i="4"/>
  <c r="BQ1420" i="4"/>
  <c r="BM1420" i="4"/>
  <c r="BN1420" i="4" s="1"/>
  <c r="BF1420" i="4"/>
  <c r="BE1420" i="4"/>
  <c r="BD1420" i="4"/>
  <c r="BC1420" i="4"/>
  <c r="BB1420" i="4"/>
  <c r="AZ1420" i="4"/>
  <c r="AU1420" i="4" s="1"/>
  <c r="AV1420" i="4" s="1"/>
  <c r="AY1420" i="4"/>
  <c r="C1420" i="4"/>
  <c r="BT1419" i="4"/>
  <c r="BU1419" i="4" s="1"/>
  <c r="BR1419" i="4"/>
  <c r="BQ1419" i="4"/>
  <c r="BX1419" i="4" s="1"/>
  <c r="BM1419" i="4"/>
  <c r="BN1419" i="4" s="1"/>
  <c r="BF1419" i="4"/>
  <c r="BE1419" i="4"/>
  <c r="BD1419" i="4"/>
  <c r="BC1419" i="4"/>
  <c r="BB1419" i="4"/>
  <c r="AZ1419" i="4"/>
  <c r="AY1419" i="4"/>
  <c r="C1419" i="4"/>
  <c r="BW1418" i="4"/>
  <c r="BV1418" i="4"/>
  <c r="BT1418" i="4"/>
  <c r="BU1418" i="4" s="1"/>
  <c r="BR1418" i="4"/>
  <c r="BQ1418" i="4"/>
  <c r="BM1418" i="4"/>
  <c r="BN1418" i="4" s="1"/>
  <c r="BF1418" i="4"/>
  <c r="BE1418" i="4"/>
  <c r="BD1418" i="4"/>
  <c r="BC1418" i="4"/>
  <c r="BB1418" i="4"/>
  <c r="AZ1418" i="4"/>
  <c r="AU1418" i="4" s="1"/>
  <c r="AV1418" i="4" s="1"/>
  <c r="AY1418" i="4"/>
  <c r="C1418" i="4"/>
  <c r="BT1417" i="4"/>
  <c r="BU1417" i="4" s="1"/>
  <c r="BR1417" i="4"/>
  <c r="BQ1417" i="4"/>
  <c r="BX1417" i="4" s="1"/>
  <c r="BM1417" i="4"/>
  <c r="BN1417" i="4" s="1"/>
  <c r="BF1417" i="4"/>
  <c r="BE1417" i="4"/>
  <c r="BD1417" i="4"/>
  <c r="BC1417" i="4"/>
  <c r="BB1417" i="4"/>
  <c r="AZ1417" i="4"/>
  <c r="AY1417" i="4"/>
  <c r="C1417" i="4"/>
  <c r="BX1416" i="4"/>
  <c r="BV1416" i="4"/>
  <c r="BT1416" i="4"/>
  <c r="BU1416" i="4" s="1"/>
  <c r="BR1416" i="4"/>
  <c r="BQ1416" i="4"/>
  <c r="BB1416" i="4"/>
  <c r="AZ1416" i="4"/>
  <c r="AU1416" i="4" s="1"/>
  <c r="AV1416" i="4" s="1"/>
  <c r="AY1416" i="4"/>
  <c r="BF1416" i="4" s="1"/>
  <c r="C1416" i="4"/>
  <c r="BT1415" i="4"/>
  <c r="BR1415" i="4"/>
  <c r="BM1416" i="4" s="1"/>
  <c r="BN1416" i="4" s="1"/>
  <c r="BQ1415" i="4"/>
  <c r="BN1415" i="4"/>
  <c r="BM1415" i="4"/>
  <c r="BC1415" i="4"/>
  <c r="BB1415" i="4"/>
  <c r="AZ1415" i="4"/>
  <c r="AY1415" i="4"/>
  <c r="BF1415" i="4" s="1"/>
  <c r="C1415" i="4"/>
  <c r="BX1414" i="4"/>
  <c r="BT1414" i="4"/>
  <c r="BR1414" i="4"/>
  <c r="BM1414" i="4" s="1"/>
  <c r="BN1414" i="4" s="1"/>
  <c r="BQ1414" i="4"/>
  <c r="BW1414" i="4" s="1"/>
  <c r="BF1414" i="4"/>
  <c r="BE1414" i="4"/>
  <c r="BD1414" i="4"/>
  <c r="BB1414" i="4"/>
  <c r="AZ1414" i="4"/>
  <c r="AY1414" i="4"/>
  <c r="BC1414" i="4" s="1"/>
  <c r="C1414" i="4"/>
  <c r="BX1413" i="4"/>
  <c r="BW1413" i="4"/>
  <c r="BV1413" i="4"/>
  <c r="BT1413" i="4"/>
  <c r="BU1413" i="4" s="1"/>
  <c r="BR1413" i="4"/>
  <c r="BQ1413" i="4"/>
  <c r="BF1413" i="4"/>
  <c r="BD1413" i="4"/>
  <c r="BC1413" i="4"/>
  <c r="BB1413" i="4"/>
  <c r="AZ1413" i="4"/>
  <c r="AU1413" i="4" s="1"/>
  <c r="AY1413" i="4"/>
  <c r="C1413" i="4"/>
  <c r="BT1412" i="4"/>
  <c r="BR1412" i="4"/>
  <c r="BQ1412" i="4"/>
  <c r="BB1412" i="4"/>
  <c r="AZ1412" i="4"/>
  <c r="AY1412" i="4"/>
  <c r="AV1412" i="4"/>
  <c r="AU1412" i="4"/>
  <c r="C1412" i="4"/>
  <c r="BT1411" i="4"/>
  <c r="BU1411" i="4" s="1"/>
  <c r="BR1411" i="4"/>
  <c r="BQ1411" i="4"/>
  <c r="BX1411" i="4" s="1"/>
  <c r="BM1411" i="4"/>
  <c r="BN1411" i="4" s="1"/>
  <c r="BF1411" i="4"/>
  <c r="BE1411" i="4"/>
  <c r="BB1411" i="4"/>
  <c r="AZ1411" i="4"/>
  <c r="AU1411" i="4" s="1"/>
  <c r="AV1411" i="4" s="1"/>
  <c r="AY1411" i="4"/>
  <c r="BD1411" i="4" s="1"/>
  <c r="C1411" i="4"/>
  <c r="BX1410" i="4"/>
  <c r="BW1410" i="4"/>
  <c r="BV1410" i="4"/>
  <c r="BT1410" i="4"/>
  <c r="BR1410" i="4"/>
  <c r="BQ1410" i="4"/>
  <c r="BE1410" i="4"/>
  <c r="BD1410" i="4"/>
  <c r="BC1410" i="4"/>
  <c r="BB1410" i="4"/>
  <c r="AZ1410" i="4"/>
  <c r="AY1410" i="4"/>
  <c r="C1410" i="4"/>
  <c r="BT1409" i="4"/>
  <c r="BR1409" i="4"/>
  <c r="BQ1409" i="4"/>
  <c r="BX1409" i="4" s="1"/>
  <c r="BB1409" i="4"/>
  <c r="AZ1409" i="4"/>
  <c r="AY1409" i="4"/>
  <c r="C1409" i="4"/>
  <c r="BV1408" i="4"/>
  <c r="BT1408" i="4"/>
  <c r="BR1408" i="4"/>
  <c r="BQ1408" i="4"/>
  <c r="BX1408" i="4" s="1"/>
  <c r="BF1408" i="4"/>
  <c r="BB1408" i="4"/>
  <c r="AZ1408" i="4"/>
  <c r="AY1408" i="4"/>
  <c r="BE1408" i="4" s="1"/>
  <c r="AU1408" i="4"/>
  <c r="AV1408" i="4" s="1"/>
  <c r="C1408" i="4"/>
  <c r="BX1407" i="4"/>
  <c r="BW1407" i="4"/>
  <c r="BT1407" i="4"/>
  <c r="BR1407" i="4"/>
  <c r="BQ1407" i="4"/>
  <c r="BV1407" i="4" s="1"/>
  <c r="BM1407" i="4"/>
  <c r="BN1407" i="4" s="1"/>
  <c r="BF1407" i="4"/>
  <c r="BE1407" i="4"/>
  <c r="BD1407" i="4"/>
  <c r="BC1407" i="4"/>
  <c r="BB1407" i="4"/>
  <c r="AZ1407" i="4"/>
  <c r="AY1407" i="4"/>
  <c r="AV1407" i="4"/>
  <c r="AU1407" i="4"/>
  <c r="C1407" i="4"/>
  <c r="BX1406" i="4"/>
  <c r="BW1406" i="4"/>
  <c r="BV1406" i="4"/>
  <c r="BU1406" i="4"/>
  <c r="BT1406" i="4"/>
  <c r="BR1406" i="4"/>
  <c r="BQ1406" i="4"/>
  <c r="BN1406" i="4"/>
  <c r="BM1406" i="4"/>
  <c r="BF1406" i="4"/>
  <c r="BE1406" i="4"/>
  <c r="BD1406" i="4"/>
  <c r="BB1406" i="4"/>
  <c r="BC1406" i="4" s="1"/>
  <c r="AZ1406" i="4"/>
  <c r="AY1406" i="4"/>
  <c r="AU1406" i="4"/>
  <c r="AV1406" i="4" s="1"/>
  <c r="C1406" i="4"/>
  <c r="BX1405" i="4"/>
  <c r="BW1405" i="4"/>
  <c r="BV1405" i="4"/>
  <c r="BU1405" i="4"/>
  <c r="BT1405" i="4"/>
  <c r="BR1405" i="4"/>
  <c r="BQ1405" i="4"/>
  <c r="BN1405" i="4"/>
  <c r="BM1405" i="4"/>
  <c r="BF1405" i="4"/>
  <c r="BE1405" i="4"/>
  <c r="BD1405" i="4"/>
  <c r="BC1405" i="4"/>
  <c r="BB1405" i="4"/>
  <c r="AZ1405" i="4"/>
  <c r="AY1405" i="4"/>
  <c r="AU1405" i="4"/>
  <c r="AV1405" i="4" s="1"/>
  <c r="C1405" i="4"/>
  <c r="BX1404" i="4"/>
  <c r="BW1404" i="4"/>
  <c r="BV1404" i="4"/>
  <c r="BU1404" i="4"/>
  <c r="BT1404" i="4"/>
  <c r="BR1404" i="4"/>
  <c r="BQ1404" i="4"/>
  <c r="BN1404" i="4"/>
  <c r="BM1404" i="4"/>
  <c r="BF1404" i="4"/>
  <c r="BE1404" i="4"/>
  <c r="BD1404" i="4"/>
  <c r="BB1404" i="4"/>
  <c r="BC1404" i="4" s="1"/>
  <c r="AZ1404" i="4"/>
  <c r="AY1404" i="4"/>
  <c r="AU1404" i="4"/>
  <c r="AV1404" i="4" s="1"/>
  <c r="C1404" i="4"/>
  <c r="BX1403" i="4"/>
  <c r="BW1403" i="4"/>
  <c r="BV1403" i="4"/>
  <c r="BU1403" i="4"/>
  <c r="BT1403" i="4"/>
  <c r="BR1403" i="4"/>
  <c r="BQ1403" i="4"/>
  <c r="BN1403" i="4"/>
  <c r="BM1403" i="4"/>
  <c r="BF1403" i="4"/>
  <c r="BE1403" i="4"/>
  <c r="BB1403" i="4"/>
  <c r="AZ1403" i="4"/>
  <c r="AY1403" i="4"/>
  <c r="AU1403" i="4"/>
  <c r="AV1403" i="4" s="1"/>
  <c r="C1403" i="4"/>
  <c r="BX1402" i="4"/>
  <c r="BW1402" i="4"/>
  <c r="BV1402" i="4"/>
  <c r="BU1402" i="4"/>
  <c r="BT1402" i="4"/>
  <c r="BR1402" i="4"/>
  <c r="BQ1402" i="4"/>
  <c r="BN1402" i="4"/>
  <c r="BM1402" i="4"/>
  <c r="BF1402" i="4"/>
  <c r="BE1402" i="4"/>
  <c r="BB1402" i="4"/>
  <c r="BD1402" i="4" s="1"/>
  <c r="AZ1402" i="4"/>
  <c r="AY1402" i="4"/>
  <c r="AU1402" i="4"/>
  <c r="AV1402" i="4" s="1"/>
  <c r="C1402" i="4"/>
  <c r="BX1401" i="4"/>
  <c r="BW1401" i="4"/>
  <c r="BV1401" i="4"/>
  <c r="BU1401" i="4"/>
  <c r="BT1401" i="4"/>
  <c r="BR1401" i="4"/>
  <c r="BQ1401" i="4"/>
  <c r="BN1401" i="4"/>
  <c r="BM1401" i="4"/>
  <c r="BF1401" i="4"/>
  <c r="BE1401" i="4"/>
  <c r="BD1401" i="4"/>
  <c r="BC1401" i="4"/>
  <c r="BB1401" i="4"/>
  <c r="AZ1401" i="4"/>
  <c r="AY1401" i="4"/>
  <c r="AU1401" i="4"/>
  <c r="AV1401" i="4" s="1"/>
  <c r="C1401" i="4"/>
  <c r="BX1400" i="4"/>
  <c r="BW1400" i="4"/>
  <c r="BV1400" i="4"/>
  <c r="BU1400" i="4"/>
  <c r="BT1400" i="4"/>
  <c r="BR1400" i="4"/>
  <c r="BQ1400" i="4"/>
  <c r="BN1400" i="4"/>
  <c r="BM1400" i="4"/>
  <c r="BF1400" i="4"/>
  <c r="BE1400" i="4"/>
  <c r="BD1400" i="4"/>
  <c r="BC1400" i="4"/>
  <c r="BB1400" i="4"/>
  <c r="AZ1400" i="4"/>
  <c r="AY1400" i="4"/>
  <c r="AU1400" i="4"/>
  <c r="AV1400" i="4" s="1"/>
  <c r="C1400" i="4"/>
  <c r="BX1399" i="4"/>
  <c r="BW1399" i="4"/>
  <c r="BV1399" i="4"/>
  <c r="BU1399" i="4"/>
  <c r="BT1399" i="4"/>
  <c r="BR1399" i="4"/>
  <c r="BQ1399" i="4"/>
  <c r="BN1399" i="4"/>
  <c r="BM1399" i="4"/>
  <c r="BF1399" i="4"/>
  <c r="BE1399" i="4"/>
  <c r="BD1399" i="4"/>
  <c r="BB1399" i="4"/>
  <c r="BC1399" i="4" s="1"/>
  <c r="AZ1399" i="4"/>
  <c r="AY1399" i="4"/>
  <c r="AU1399" i="4"/>
  <c r="AV1399" i="4" s="1"/>
  <c r="C1399" i="4"/>
  <c r="BX1398" i="4"/>
  <c r="BW1398" i="4"/>
  <c r="BV1398" i="4"/>
  <c r="BU1398" i="4"/>
  <c r="BT1398" i="4"/>
  <c r="BR1398" i="4"/>
  <c r="BQ1398" i="4"/>
  <c r="BN1398" i="4"/>
  <c r="BM1398" i="4"/>
  <c r="BF1398" i="4"/>
  <c r="BE1398" i="4"/>
  <c r="BB1398" i="4"/>
  <c r="AZ1398" i="4"/>
  <c r="AY1398" i="4"/>
  <c r="AU1398" i="4"/>
  <c r="AV1398" i="4" s="1"/>
  <c r="C1398" i="4"/>
  <c r="BX1397" i="4"/>
  <c r="BW1397" i="4"/>
  <c r="BV1397" i="4"/>
  <c r="BU1397" i="4"/>
  <c r="BT1397" i="4"/>
  <c r="BR1397" i="4"/>
  <c r="BQ1397" i="4"/>
  <c r="BN1397" i="4"/>
  <c r="BM1397" i="4"/>
  <c r="BF1397" i="4"/>
  <c r="BE1397" i="4"/>
  <c r="BB1397" i="4"/>
  <c r="BD1397" i="4" s="1"/>
  <c r="AZ1397" i="4"/>
  <c r="AY1397" i="4"/>
  <c r="AU1397" i="4"/>
  <c r="AV1397" i="4" s="1"/>
  <c r="C1397" i="4"/>
  <c r="BX1396" i="4"/>
  <c r="BW1396" i="4"/>
  <c r="BV1396" i="4"/>
  <c r="BU1396" i="4"/>
  <c r="BT1396" i="4"/>
  <c r="BR1396" i="4"/>
  <c r="BQ1396" i="4"/>
  <c r="BN1396" i="4"/>
  <c r="BM1396" i="4"/>
  <c r="BF1396" i="4"/>
  <c r="BE1396" i="4"/>
  <c r="BD1396" i="4"/>
  <c r="BC1396" i="4"/>
  <c r="BB1396" i="4"/>
  <c r="AZ1396" i="4"/>
  <c r="AY1396" i="4"/>
  <c r="AU1396" i="4"/>
  <c r="AV1396" i="4" s="1"/>
  <c r="C1396" i="4"/>
  <c r="BX1395" i="4"/>
  <c r="BW1395" i="4"/>
  <c r="BV1395" i="4"/>
  <c r="BU1395" i="4"/>
  <c r="BT1395" i="4"/>
  <c r="BR1395" i="4"/>
  <c r="BQ1395" i="4"/>
  <c r="BN1395" i="4"/>
  <c r="BM1395" i="4"/>
  <c r="BF1395" i="4"/>
  <c r="BE1395" i="4"/>
  <c r="BD1395" i="4"/>
  <c r="BB1395" i="4"/>
  <c r="BC1395" i="4" s="1"/>
  <c r="AZ1395" i="4"/>
  <c r="AY1395" i="4"/>
  <c r="AU1395" i="4"/>
  <c r="AV1395" i="4" s="1"/>
  <c r="C1395" i="4"/>
  <c r="BX1394" i="4"/>
  <c r="BW1394" i="4"/>
  <c r="BV1394" i="4"/>
  <c r="BU1394" i="4"/>
  <c r="BT1394" i="4"/>
  <c r="BR1394" i="4"/>
  <c r="BQ1394" i="4"/>
  <c r="BN1394" i="4"/>
  <c r="BM1394" i="4"/>
  <c r="BF1394" i="4"/>
  <c r="BE1394" i="4"/>
  <c r="BD1394" i="4"/>
  <c r="BB1394" i="4"/>
  <c r="BC1394" i="4" s="1"/>
  <c r="AZ1394" i="4"/>
  <c r="AY1394" i="4"/>
  <c r="AU1394" i="4"/>
  <c r="AV1394" i="4" s="1"/>
  <c r="C1394" i="4"/>
  <c r="BX1393" i="4"/>
  <c r="BW1393" i="4"/>
  <c r="BV1393" i="4"/>
  <c r="BU1393" i="4"/>
  <c r="BT1393" i="4"/>
  <c r="BR1393" i="4"/>
  <c r="BQ1393" i="4"/>
  <c r="BN1393" i="4"/>
  <c r="BM1393" i="4"/>
  <c r="BF1393" i="4"/>
  <c r="BE1393" i="4"/>
  <c r="BD1393" i="4"/>
  <c r="BC1393" i="4"/>
  <c r="BB1393" i="4"/>
  <c r="AZ1393" i="4"/>
  <c r="AY1393" i="4"/>
  <c r="AU1393" i="4"/>
  <c r="AV1393" i="4" s="1"/>
  <c r="C1393" i="4"/>
  <c r="BX1392" i="4"/>
  <c r="BW1392" i="4"/>
  <c r="BV1392" i="4"/>
  <c r="BU1392" i="4"/>
  <c r="BT1392" i="4"/>
  <c r="BR1392" i="4"/>
  <c r="BQ1392" i="4"/>
  <c r="BN1392" i="4"/>
  <c r="BM1392" i="4"/>
  <c r="BF1392" i="4"/>
  <c r="BE1392" i="4"/>
  <c r="BB1392" i="4"/>
  <c r="AZ1392" i="4"/>
  <c r="AY1392" i="4"/>
  <c r="AU1392" i="4"/>
  <c r="AV1392" i="4" s="1"/>
  <c r="C1392" i="4"/>
  <c r="BX1391" i="4"/>
  <c r="BW1391" i="4"/>
  <c r="BV1391" i="4"/>
  <c r="BU1391" i="4"/>
  <c r="BT1391" i="4"/>
  <c r="BR1391" i="4"/>
  <c r="BQ1391" i="4"/>
  <c r="BN1391" i="4"/>
  <c r="BM1391" i="4"/>
  <c r="BF1391" i="4"/>
  <c r="BE1391" i="4"/>
  <c r="BD1391" i="4"/>
  <c r="BC1391" i="4"/>
  <c r="BB1391" i="4"/>
  <c r="AZ1391" i="4"/>
  <c r="AY1391" i="4"/>
  <c r="AU1391" i="4"/>
  <c r="AV1391" i="4" s="1"/>
  <c r="C1391" i="4"/>
  <c r="BX1390" i="4"/>
  <c r="BW1390" i="4"/>
  <c r="BV1390" i="4"/>
  <c r="BU1390" i="4"/>
  <c r="BT1390" i="4"/>
  <c r="BR1390" i="4"/>
  <c r="BQ1390" i="4"/>
  <c r="BN1390" i="4"/>
  <c r="BM1390" i="4"/>
  <c r="BF1390" i="4"/>
  <c r="BE1390" i="4"/>
  <c r="BC1390" i="4"/>
  <c r="BB1390" i="4"/>
  <c r="BD1390" i="4" s="1"/>
  <c r="AZ1390" i="4"/>
  <c r="AY1390" i="4"/>
  <c r="AU1390" i="4"/>
  <c r="AV1390" i="4" s="1"/>
  <c r="C1390" i="4"/>
  <c r="BX1389" i="4"/>
  <c r="BW1389" i="4"/>
  <c r="BV1389" i="4"/>
  <c r="BU1389" i="4"/>
  <c r="BT1389" i="4"/>
  <c r="BR1389" i="4"/>
  <c r="BQ1389" i="4"/>
  <c r="BN1389" i="4"/>
  <c r="BM1389" i="4"/>
  <c r="BF1389" i="4"/>
  <c r="BE1389" i="4"/>
  <c r="BB1389" i="4"/>
  <c r="AZ1389" i="4"/>
  <c r="AY1389" i="4"/>
  <c r="AU1389" i="4"/>
  <c r="AV1389" i="4" s="1"/>
  <c r="C1389" i="4"/>
  <c r="BX1388" i="4"/>
  <c r="BW1388" i="4"/>
  <c r="BV1388" i="4"/>
  <c r="BU1388" i="4"/>
  <c r="BT1388" i="4"/>
  <c r="BR1388" i="4"/>
  <c r="BQ1388" i="4"/>
  <c r="BN1388" i="4"/>
  <c r="BM1388" i="4"/>
  <c r="BF1388" i="4"/>
  <c r="BE1388" i="4"/>
  <c r="BD1388" i="4"/>
  <c r="BC1388" i="4"/>
  <c r="BB1388" i="4"/>
  <c r="AZ1388" i="4"/>
  <c r="AY1388" i="4"/>
  <c r="AU1388" i="4"/>
  <c r="AV1388" i="4" s="1"/>
  <c r="C1388" i="4"/>
  <c r="BX1387" i="4"/>
  <c r="BW1387" i="4"/>
  <c r="BV1387" i="4"/>
  <c r="BU1387" i="4"/>
  <c r="BT1387" i="4"/>
  <c r="BR1387" i="4"/>
  <c r="BQ1387" i="4"/>
  <c r="BM1387" i="4"/>
  <c r="BN1387" i="4" s="1"/>
  <c r="BF1387" i="4"/>
  <c r="BE1387" i="4"/>
  <c r="BB1387" i="4"/>
  <c r="BD1387" i="4" s="1"/>
  <c r="AZ1387" i="4"/>
  <c r="AY1387" i="4"/>
  <c r="C1387" i="4"/>
  <c r="BX1386" i="4"/>
  <c r="BW1386" i="4"/>
  <c r="BU1386" i="4"/>
  <c r="BT1386" i="4"/>
  <c r="BV1386" i="4" s="1"/>
  <c r="BR1386" i="4"/>
  <c r="BQ1386" i="4"/>
  <c r="BN1386" i="4"/>
  <c r="BM1386" i="4"/>
  <c r="BF1386" i="4"/>
  <c r="BE1386" i="4"/>
  <c r="BB1386" i="4"/>
  <c r="AZ1386" i="4"/>
  <c r="AY1386" i="4"/>
  <c r="C1386" i="4"/>
  <c r="BX1385" i="4"/>
  <c r="BW1385" i="4"/>
  <c r="BT1385" i="4"/>
  <c r="BV1385" i="4" s="1"/>
  <c r="BR1385" i="4"/>
  <c r="BQ1385" i="4"/>
  <c r="BM1385" i="4"/>
  <c r="BN1385" i="4" s="1"/>
  <c r="BF1385" i="4"/>
  <c r="BE1385" i="4"/>
  <c r="BD1385" i="4"/>
  <c r="BC1385" i="4"/>
  <c r="BB1385" i="4"/>
  <c r="AZ1385" i="4"/>
  <c r="AY1385" i="4"/>
  <c r="C1385" i="4"/>
  <c r="BX1384" i="4"/>
  <c r="BW1384" i="4"/>
  <c r="BU1384" i="4"/>
  <c r="BT1384" i="4"/>
  <c r="BV1384" i="4" s="1"/>
  <c r="BR1384" i="4"/>
  <c r="BQ1384" i="4"/>
  <c r="BN1384" i="4"/>
  <c r="BM1384" i="4"/>
  <c r="BF1384" i="4"/>
  <c r="BE1384" i="4"/>
  <c r="BB1384" i="4"/>
  <c r="AZ1384" i="4"/>
  <c r="AU1384" i="4" s="1"/>
  <c r="AV1384" i="4" s="1"/>
  <c r="AY1384" i="4"/>
  <c r="C1384" i="4"/>
  <c r="BX1383" i="4"/>
  <c r="BW1383" i="4"/>
  <c r="BT1383" i="4"/>
  <c r="BV1383" i="4" s="1"/>
  <c r="BR1383" i="4"/>
  <c r="BQ1383" i="4"/>
  <c r="BM1383" i="4"/>
  <c r="BN1383" i="4" s="1"/>
  <c r="BF1383" i="4"/>
  <c r="BE1383" i="4"/>
  <c r="BD1383" i="4"/>
  <c r="BC1383" i="4"/>
  <c r="BB1383" i="4"/>
  <c r="AZ1383" i="4"/>
  <c r="AY1383" i="4"/>
  <c r="C1383" i="4"/>
  <c r="BX1382" i="4"/>
  <c r="BW1382" i="4"/>
  <c r="BU1382" i="4"/>
  <c r="BT1382" i="4"/>
  <c r="BV1382" i="4" s="1"/>
  <c r="BR1382" i="4"/>
  <c r="BQ1382" i="4"/>
  <c r="BN1382" i="4"/>
  <c r="BM1382" i="4"/>
  <c r="BF1382" i="4"/>
  <c r="BE1382" i="4"/>
  <c r="BB1382" i="4"/>
  <c r="AZ1382" i="4"/>
  <c r="AU1382" i="4" s="1"/>
  <c r="AV1382" i="4" s="1"/>
  <c r="AY1382" i="4"/>
  <c r="C1382" i="4"/>
  <c r="BX1381" i="4"/>
  <c r="BW1381" i="4"/>
  <c r="BT1381" i="4"/>
  <c r="BV1381" i="4" s="1"/>
  <c r="BR1381" i="4"/>
  <c r="BQ1381" i="4"/>
  <c r="BM1381" i="4"/>
  <c r="BN1381" i="4" s="1"/>
  <c r="BF1381" i="4"/>
  <c r="BE1381" i="4"/>
  <c r="BD1381" i="4"/>
  <c r="BC1381" i="4"/>
  <c r="BB1381" i="4"/>
  <c r="AZ1381" i="4"/>
  <c r="AY1381" i="4"/>
  <c r="C1381" i="4"/>
  <c r="BX1380" i="4"/>
  <c r="BW1380" i="4"/>
  <c r="BU1380" i="4"/>
  <c r="BT1380" i="4"/>
  <c r="BV1380" i="4" s="1"/>
  <c r="BR1380" i="4"/>
  <c r="BQ1380" i="4"/>
  <c r="BN1380" i="4"/>
  <c r="BM1380" i="4"/>
  <c r="BF1380" i="4"/>
  <c r="BE1380" i="4"/>
  <c r="BB1380" i="4"/>
  <c r="AZ1380" i="4"/>
  <c r="AU1380" i="4" s="1"/>
  <c r="AV1380" i="4" s="1"/>
  <c r="AY1380" i="4"/>
  <c r="C1380" i="4"/>
  <c r="BX1379" i="4"/>
  <c r="BT1379" i="4"/>
  <c r="BV1379" i="4" s="1"/>
  <c r="BR1379" i="4"/>
  <c r="BQ1379" i="4"/>
  <c r="BM1379" i="4"/>
  <c r="BN1379" i="4" s="1"/>
  <c r="BF1379" i="4"/>
  <c r="BE1379" i="4"/>
  <c r="BD1379" i="4"/>
  <c r="BC1379" i="4"/>
  <c r="BB1379" i="4"/>
  <c r="AZ1379" i="4"/>
  <c r="AU1379" i="4" s="1"/>
  <c r="AV1379" i="4" s="1"/>
  <c r="AY1379" i="4"/>
  <c r="C1379" i="4"/>
  <c r="BX1378" i="4"/>
  <c r="BT1378" i="4"/>
  <c r="BR1378" i="4"/>
  <c r="BQ1378" i="4"/>
  <c r="BW1379" i="4" s="1"/>
  <c r="BN1378" i="4"/>
  <c r="BM1378" i="4"/>
  <c r="BF1378" i="4"/>
  <c r="BE1378" i="4"/>
  <c r="BB1378" i="4"/>
  <c r="AZ1378" i="4"/>
  <c r="AY1378" i="4"/>
  <c r="C1378" i="4"/>
  <c r="BT1377" i="4"/>
  <c r="BR1377" i="4"/>
  <c r="BQ1377" i="4"/>
  <c r="BN1377" i="4"/>
  <c r="BM1377" i="4"/>
  <c r="BF1377" i="4"/>
  <c r="BE1377" i="4"/>
  <c r="BD1377" i="4"/>
  <c r="BC1377" i="4"/>
  <c r="BB1377" i="4"/>
  <c r="AZ1377" i="4"/>
  <c r="AY1377" i="4"/>
  <c r="C1377" i="4"/>
  <c r="BU1376" i="4"/>
  <c r="BT1376" i="4"/>
  <c r="BV1376" i="4" s="1"/>
  <c r="BR1376" i="4"/>
  <c r="BQ1376" i="4"/>
  <c r="BX1376" i="4" s="1"/>
  <c r="BM1376" i="4"/>
  <c r="BN1376" i="4" s="1"/>
  <c r="BF1376" i="4"/>
  <c r="BE1376" i="4"/>
  <c r="BB1376" i="4"/>
  <c r="BD1376" i="4" s="1"/>
  <c r="AZ1376" i="4"/>
  <c r="AU1375" i="4" s="1"/>
  <c r="AV1375" i="4" s="1"/>
  <c r="AY1376" i="4"/>
  <c r="AU1376" i="4"/>
  <c r="AV1376" i="4" s="1"/>
  <c r="C1376" i="4"/>
  <c r="BX1375" i="4"/>
  <c r="BW1375" i="4"/>
  <c r="BT1375" i="4"/>
  <c r="BR1375" i="4"/>
  <c r="BQ1375" i="4"/>
  <c r="BV1375" i="4" s="1"/>
  <c r="BM1375" i="4"/>
  <c r="BN1375" i="4" s="1"/>
  <c r="BF1375" i="4"/>
  <c r="BE1375" i="4"/>
  <c r="BD1375" i="4"/>
  <c r="BC1375" i="4"/>
  <c r="BB1375" i="4"/>
  <c r="AZ1375" i="4"/>
  <c r="AY1375" i="4"/>
  <c r="C1375" i="4"/>
  <c r="BX1374" i="4"/>
  <c r="BW1374" i="4"/>
  <c r="BV1374" i="4"/>
  <c r="BU1374" i="4"/>
  <c r="BT1374" i="4"/>
  <c r="BR1374" i="4"/>
  <c r="BQ1374" i="4"/>
  <c r="BN1374" i="4"/>
  <c r="BM1374" i="4"/>
  <c r="BF1374" i="4"/>
  <c r="BE1374" i="4"/>
  <c r="BD1374" i="4"/>
  <c r="BC1374" i="4"/>
  <c r="BB1374" i="4"/>
  <c r="AZ1374" i="4"/>
  <c r="AY1374" i="4"/>
  <c r="C1374" i="4"/>
  <c r="BW1373" i="4"/>
  <c r="BT1373" i="4"/>
  <c r="BR1373" i="4"/>
  <c r="BQ1373" i="4"/>
  <c r="BN1373" i="4"/>
  <c r="BM1373" i="4"/>
  <c r="BF1373" i="4"/>
  <c r="BE1373" i="4"/>
  <c r="BB1373" i="4"/>
  <c r="AZ1373" i="4"/>
  <c r="AY1373" i="4"/>
  <c r="C1373" i="4"/>
  <c r="BT1372" i="4"/>
  <c r="BR1372" i="4"/>
  <c r="BQ1372" i="4"/>
  <c r="BN1372" i="4"/>
  <c r="BM1372" i="4"/>
  <c r="BF1372" i="4"/>
  <c r="BE1372" i="4"/>
  <c r="BD1372" i="4"/>
  <c r="BC1372" i="4"/>
  <c r="BB1372" i="4"/>
  <c r="AZ1372" i="4"/>
  <c r="AY1372" i="4"/>
  <c r="C1372" i="4"/>
  <c r="BU1371" i="4"/>
  <c r="BT1371" i="4"/>
  <c r="BV1371" i="4" s="1"/>
  <c r="BR1371" i="4"/>
  <c r="BQ1371" i="4"/>
  <c r="BX1371" i="4" s="1"/>
  <c r="BM1371" i="4"/>
  <c r="BN1371" i="4" s="1"/>
  <c r="BF1371" i="4"/>
  <c r="BE1371" i="4"/>
  <c r="BB1371" i="4"/>
  <c r="BD1371" i="4" s="1"/>
  <c r="AZ1371" i="4"/>
  <c r="AU1370" i="4" s="1"/>
  <c r="AV1370" i="4" s="1"/>
  <c r="AY1371" i="4"/>
  <c r="AU1371" i="4"/>
  <c r="AV1371" i="4" s="1"/>
  <c r="C1371" i="4"/>
  <c r="BX1370" i="4"/>
  <c r="BW1370" i="4"/>
  <c r="BT1370" i="4"/>
  <c r="BR1370" i="4"/>
  <c r="BQ1370" i="4"/>
  <c r="BV1370" i="4" s="1"/>
  <c r="BM1370" i="4"/>
  <c r="BN1370" i="4" s="1"/>
  <c r="BF1370" i="4"/>
  <c r="BE1370" i="4"/>
  <c r="BD1370" i="4"/>
  <c r="BC1370" i="4"/>
  <c r="BB1370" i="4"/>
  <c r="AZ1370" i="4"/>
  <c r="AY1370" i="4"/>
  <c r="C1370" i="4"/>
  <c r="BX1369" i="4"/>
  <c r="BW1369" i="4"/>
  <c r="BV1369" i="4"/>
  <c r="BU1369" i="4"/>
  <c r="BT1369" i="4"/>
  <c r="BR1369" i="4"/>
  <c r="BQ1369" i="4"/>
  <c r="BN1369" i="4"/>
  <c r="BM1369" i="4"/>
  <c r="BF1369" i="4"/>
  <c r="BE1369" i="4"/>
  <c r="BD1369" i="4"/>
  <c r="BC1369" i="4"/>
  <c r="BB1369" i="4"/>
  <c r="AZ1369" i="4"/>
  <c r="AY1369" i="4"/>
  <c r="C1369" i="4"/>
  <c r="BW1368" i="4"/>
  <c r="BT1368" i="4"/>
  <c r="BR1368" i="4"/>
  <c r="BQ1368" i="4"/>
  <c r="BN1368" i="4"/>
  <c r="BM1368" i="4"/>
  <c r="BF1368" i="4"/>
  <c r="BE1368" i="4"/>
  <c r="BB1368" i="4"/>
  <c r="AZ1368" i="4"/>
  <c r="AY1368" i="4"/>
  <c r="C1368" i="4"/>
  <c r="BT1367" i="4"/>
  <c r="BR1367" i="4"/>
  <c r="BQ1367" i="4"/>
  <c r="BN1367" i="4"/>
  <c r="BM1367" i="4"/>
  <c r="BF1367" i="4"/>
  <c r="BE1367" i="4"/>
  <c r="BD1367" i="4"/>
  <c r="BC1367" i="4"/>
  <c r="BB1367" i="4"/>
  <c r="AZ1367" i="4"/>
  <c r="AY1367" i="4"/>
  <c r="C1367" i="4"/>
  <c r="BU1366" i="4"/>
  <c r="BT1366" i="4"/>
  <c r="BV1366" i="4" s="1"/>
  <c r="BR1366" i="4"/>
  <c r="BQ1366" i="4"/>
  <c r="BX1366" i="4" s="1"/>
  <c r="BM1366" i="4"/>
  <c r="BN1366" i="4" s="1"/>
  <c r="BF1366" i="4"/>
  <c r="BE1366" i="4"/>
  <c r="BB1366" i="4"/>
  <c r="BD1366" i="4" s="1"/>
  <c r="AZ1366" i="4"/>
  <c r="AU1365" i="4" s="1"/>
  <c r="AV1365" i="4" s="1"/>
  <c r="AY1366" i="4"/>
  <c r="AU1366" i="4"/>
  <c r="AV1366" i="4" s="1"/>
  <c r="C1366" i="4"/>
  <c r="BX1365" i="4"/>
  <c r="BW1365" i="4"/>
  <c r="BT1365" i="4"/>
  <c r="BR1365" i="4"/>
  <c r="BQ1365" i="4"/>
  <c r="BV1365" i="4" s="1"/>
  <c r="BM1365" i="4"/>
  <c r="BN1365" i="4" s="1"/>
  <c r="BF1365" i="4"/>
  <c r="BE1365" i="4"/>
  <c r="BD1365" i="4"/>
  <c r="BC1365" i="4"/>
  <c r="BB1365" i="4"/>
  <c r="AZ1365" i="4"/>
  <c r="AY1365" i="4"/>
  <c r="C1365" i="4"/>
  <c r="BX1364" i="4"/>
  <c r="BW1364" i="4"/>
  <c r="BV1364" i="4"/>
  <c r="BU1364" i="4"/>
  <c r="BT1364" i="4"/>
  <c r="BR1364" i="4"/>
  <c r="BQ1364" i="4"/>
  <c r="BN1364" i="4"/>
  <c r="BM1364" i="4"/>
  <c r="BF1364" i="4"/>
  <c r="BD1364" i="4"/>
  <c r="BC1364" i="4"/>
  <c r="BB1364" i="4"/>
  <c r="AZ1364" i="4"/>
  <c r="AY1364" i="4"/>
  <c r="C1364" i="4"/>
  <c r="BX1363" i="4"/>
  <c r="BW1363" i="4"/>
  <c r="BT1363" i="4"/>
  <c r="BR1363" i="4"/>
  <c r="BQ1363" i="4"/>
  <c r="BB1363" i="4"/>
  <c r="AZ1363" i="4"/>
  <c r="AY1363" i="4"/>
  <c r="BF1363" i="4" s="1"/>
  <c r="C1363" i="4"/>
  <c r="BX1362" i="4"/>
  <c r="BW1362" i="4"/>
  <c r="BT1362" i="4"/>
  <c r="BV1362" i="4" s="1"/>
  <c r="BR1362" i="4"/>
  <c r="BM1363" i="4" s="1"/>
  <c r="BN1363" i="4" s="1"/>
  <c r="BQ1362" i="4"/>
  <c r="BB1362" i="4"/>
  <c r="AZ1362" i="4"/>
  <c r="AY1362" i="4"/>
  <c r="BF1362" i="4" s="1"/>
  <c r="C1362" i="4"/>
  <c r="BX1361" i="4"/>
  <c r="BW1361" i="4"/>
  <c r="BU1361" i="4"/>
  <c r="BT1361" i="4"/>
  <c r="BV1361" i="4" s="1"/>
  <c r="BR1361" i="4"/>
  <c r="BM1361" i="4" s="1"/>
  <c r="BN1361" i="4" s="1"/>
  <c r="BQ1361" i="4"/>
  <c r="BB1361" i="4"/>
  <c r="AZ1361" i="4"/>
  <c r="AU1361" i="4" s="1"/>
  <c r="AY1361" i="4"/>
  <c r="BF1361" i="4" s="1"/>
  <c r="C1361" i="4"/>
  <c r="BX1360" i="4"/>
  <c r="BW1360" i="4"/>
  <c r="BU1360" i="4"/>
  <c r="BT1360" i="4"/>
  <c r="BV1360" i="4" s="1"/>
  <c r="BR1360" i="4"/>
  <c r="BM1360" i="4" s="1"/>
  <c r="BN1360" i="4" s="1"/>
  <c r="BQ1360" i="4"/>
  <c r="BB1360" i="4"/>
  <c r="AZ1360" i="4"/>
  <c r="AY1360" i="4"/>
  <c r="BF1360" i="4" s="1"/>
  <c r="C1360" i="4"/>
  <c r="BX1359" i="4"/>
  <c r="BW1359" i="4"/>
  <c r="BT1359" i="4"/>
  <c r="BV1359" i="4" s="1"/>
  <c r="BR1359" i="4"/>
  <c r="BM1359" i="4" s="1"/>
  <c r="BN1359" i="4" s="1"/>
  <c r="BQ1359" i="4"/>
  <c r="BB1359" i="4"/>
  <c r="AZ1359" i="4"/>
  <c r="AU1359" i="4" s="1"/>
  <c r="AV1359" i="4" s="1"/>
  <c r="AY1359" i="4"/>
  <c r="BF1359" i="4" s="1"/>
  <c r="C1359" i="4"/>
  <c r="BX1358" i="4"/>
  <c r="BW1358" i="4"/>
  <c r="BT1358" i="4"/>
  <c r="BR1358" i="4"/>
  <c r="BM1358" i="4" s="1"/>
  <c r="BN1358" i="4" s="1"/>
  <c r="BQ1358" i="4"/>
  <c r="BB1358" i="4"/>
  <c r="AZ1358" i="4"/>
  <c r="AY1358" i="4"/>
  <c r="BF1358" i="4" s="1"/>
  <c r="C1358" i="4"/>
  <c r="BX1357" i="4"/>
  <c r="BW1357" i="4"/>
  <c r="BT1357" i="4"/>
  <c r="BV1357" i="4" s="1"/>
  <c r="BR1357" i="4"/>
  <c r="BM1357" i="4" s="1"/>
  <c r="BN1357" i="4" s="1"/>
  <c r="BQ1357" i="4"/>
  <c r="BB1357" i="4"/>
  <c r="AZ1357" i="4"/>
  <c r="AY1357" i="4"/>
  <c r="BF1357" i="4" s="1"/>
  <c r="C1357" i="4"/>
  <c r="BX1356" i="4"/>
  <c r="BW1356" i="4"/>
  <c r="BU1356" i="4"/>
  <c r="BT1356" i="4"/>
  <c r="BV1356" i="4" s="1"/>
  <c r="BR1356" i="4"/>
  <c r="BM1356" i="4" s="1"/>
  <c r="BQ1356" i="4"/>
  <c r="BB1356" i="4"/>
  <c r="AZ1356" i="4"/>
  <c r="AY1356" i="4"/>
  <c r="BF1356" i="4" s="1"/>
  <c r="C1356" i="4"/>
  <c r="BX1355" i="4"/>
  <c r="BW1355" i="4"/>
  <c r="BU1355" i="4"/>
  <c r="BT1355" i="4"/>
  <c r="BV1355" i="4" s="1"/>
  <c r="BR1355" i="4"/>
  <c r="BM1355" i="4" s="1"/>
  <c r="BN1355" i="4" s="1"/>
  <c r="BQ1355" i="4"/>
  <c r="BB1355" i="4"/>
  <c r="AZ1355" i="4"/>
  <c r="AY1355" i="4"/>
  <c r="BF1355" i="4" s="1"/>
  <c r="C1355" i="4"/>
  <c r="BX1354" i="4"/>
  <c r="BW1354" i="4"/>
  <c r="BT1354" i="4"/>
  <c r="BV1354" i="4" s="1"/>
  <c r="BR1354" i="4"/>
  <c r="BM1354" i="4" s="1"/>
  <c r="BN1354" i="4" s="1"/>
  <c r="BQ1354" i="4"/>
  <c r="BB1354" i="4"/>
  <c r="AZ1354" i="4"/>
  <c r="AU1354" i="4" s="1"/>
  <c r="AV1354" i="4" s="1"/>
  <c r="AY1354" i="4"/>
  <c r="BF1354" i="4" s="1"/>
  <c r="C1354" i="4"/>
  <c r="BX1353" i="4"/>
  <c r="BW1353" i="4"/>
  <c r="BT1353" i="4"/>
  <c r="BR1353" i="4"/>
  <c r="BM1353" i="4" s="1"/>
  <c r="BN1353" i="4" s="1"/>
  <c r="BQ1353" i="4"/>
  <c r="BB1353" i="4"/>
  <c r="AZ1353" i="4"/>
  <c r="AY1353" i="4"/>
  <c r="BF1353" i="4" s="1"/>
  <c r="C1353" i="4"/>
  <c r="BX1352" i="4"/>
  <c r="BW1352" i="4"/>
  <c r="BT1352" i="4"/>
  <c r="BV1352" i="4" s="1"/>
  <c r="BR1352" i="4"/>
  <c r="BM1352" i="4" s="1"/>
  <c r="BN1352" i="4" s="1"/>
  <c r="BQ1352" i="4"/>
  <c r="BB1352" i="4"/>
  <c r="AZ1352" i="4"/>
  <c r="AY1352" i="4"/>
  <c r="BF1352" i="4" s="1"/>
  <c r="C1352" i="4"/>
  <c r="BX1351" i="4"/>
  <c r="BW1351" i="4"/>
  <c r="BU1351" i="4"/>
  <c r="BT1351" i="4"/>
  <c r="BV1351" i="4" s="1"/>
  <c r="BR1351" i="4"/>
  <c r="BM1351" i="4" s="1"/>
  <c r="BN1351" i="4" s="1"/>
  <c r="BQ1351" i="4"/>
  <c r="BB1351" i="4"/>
  <c r="AZ1351" i="4"/>
  <c r="AU1351" i="4" s="1"/>
  <c r="AV1351" i="4" s="1"/>
  <c r="AY1351" i="4"/>
  <c r="BF1351" i="4" s="1"/>
  <c r="C1351" i="4"/>
  <c r="BX1350" i="4"/>
  <c r="BW1350" i="4"/>
  <c r="BU1350" i="4"/>
  <c r="BT1350" i="4"/>
  <c r="BV1350" i="4" s="1"/>
  <c r="BR1350" i="4"/>
  <c r="BM1350" i="4" s="1"/>
  <c r="BN1350" i="4" s="1"/>
  <c r="BQ1350" i="4"/>
  <c r="BB1350" i="4"/>
  <c r="AZ1350" i="4"/>
  <c r="AY1350" i="4"/>
  <c r="BF1350" i="4" s="1"/>
  <c r="C1350" i="4"/>
  <c r="BX1349" i="4"/>
  <c r="BW1349" i="4"/>
  <c r="BT1349" i="4"/>
  <c r="BV1349" i="4" s="1"/>
  <c r="BR1349" i="4"/>
  <c r="BM1349" i="4" s="1"/>
  <c r="BN1349" i="4" s="1"/>
  <c r="BQ1349" i="4"/>
  <c r="BB1349" i="4"/>
  <c r="AZ1349" i="4"/>
  <c r="AU1349" i="4" s="1"/>
  <c r="AV1349" i="4" s="1"/>
  <c r="AY1349" i="4"/>
  <c r="BF1349" i="4" s="1"/>
  <c r="C1349" i="4"/>
  <c r="BX1348" i="4"/>
  <c r="BW1348" i="4"/>
  <c r="BT1348" i="4"/>
  <c r="BR1348" i="4"/>
  <c r="BM1348" i="4" s="1"/>
  <c r="BN1348" i="4" s="1"/>
  <c r="BQ1348" i="4"/>
  <c r="BB1348" i="4"/>
  <c r="AZ1348" i="4"/>
  <c r="AY1348" i="4"/>
  <c r="BF1348" i="4" s="1"/>
  <c r="C1348" i="4"/>
  <c r="BX1347" i="4"/>
  <c r="BW1347" i="4"/>
  <c r="BT1347" i="4"/>
  <c r="BV1347" i="4" s="1"/>
  <c r="BR1347" i="4"/>
  <c r="BM1347" i="4" s="1"/>
  <c r="BN1347" i="4" s="1"/>
  <c r="BQ1347" i="4"/>
  <c r="BB1347" i="4"/>
  <c r="AZ1347" i="4"/>
  <c r="AY1347" i="4"/>
  <c r="BF1347" i="4" s="1"/>
  <c r="C1347" i="4"/>
  <c r="BX1346" i="4"/>
  <c r="BW1346" i="4"/>
  <c r="BU1346" i="4"/>
  <c r="BT1346" i="4"/>
  <c r="BV1346" i="4" s="1"/>
  <c r="BR1346" i="4"/>
  <c r="BM1346" i="4" s="1"/>
  <c r="BN1346" i="4" s="1"/>
  <c r="BQ1346" i="4"/>
  <c r="BB1346" i="4"/>
  <c r="AZ1346" i="4"/>
  <c r="AU1346" i="4" s="1"/>
  <c r="AV1346" i="4" s="1"/>
  <c r="AY1346" i="4"/>
  <c r="BF1346" i="4" s="1"/>
  <c r="C1346" i="4"/>
  <c r="BX1345" i="4"/>
  <c r="BW1345" i="4"/>
  <c r="BU1345" i="4"/>
  <c r="BT1345" i="4"/>
  <c r="BV1345" i="4" s="1"/>
  <c r="BR1345" i="4"/>
  <c r="BM1345" i="4" s="1"/>
  <c r="BN1345" i="4" s="1"/>
  <c r="BQ1345" i="4"/>
  <c r="BB1345" i="4"/>
  <c r="AZ1345" i="4"/>
  <c r="AY1345" i="4"/>
  <c r="BF1345" i="4" s="1"/>
  <c r="C1345" i="4"/>
  <c r="BX1344" i="4"/>
  <c r="BW1344" i="4"/>
  <c r="BT1344" i="4"/>
  <c r="BV1344" i="4" s="1"/>
  <c r="BR1344" i="4"/>
  <c r="BM1344" i="4" s="1"/>
  <c r="BN1344" i="4" s="1"/>
  <c r="BQ1344" i="4"/>
  <c r="BB1344" i="4"/>
  <c r="AZ1344" i="4"/>
  <c r="AU1344" i="4" s="1"/>
  <c r="AV1344" i="4" s="1"/>
  <c r="AY1344" i="4"/>
  <c r="C1344" i="4"/>
  <c r="BX1343" i="4"/>
  <c r="BW1343" i="4"/>
  <c r="BT1343" i="4"/>
  <c r="BV1343" i="4" s="1"/>
  <c r="BR1343" i="4"/>
  <c r="BQ1343" i="4"/>
  <c r="BB1343" i="4"/>
  <c r="AZ1343" i="4"/>
  <c r="AY1343" i="4"/>
  <c r="C1343" i="4"/>
  <c r="BX1342" i="4"/>
  <c r="BW1342" i="4"/>
  <c r="BT1342" i="4"/>
  <c r="BV1342" i="4" s="1"/>
  <c r="BR1342" i="4"/>
  <c r="BQ1342" i="4"/>
  <c r="BB1342" i="4"/>
  <c r="AZ1342" i="4"/>
  <c r="AY1342" i="4"/>
  <c r="C1342" i="4"/>
  <c r="BX1341" i="4"/>
  <c r="BW1341" i="4"/>
  <c r="BT1341" i="4"/>
  <c r="BV1341" i="4" s="1"/>
  <c r="BR1341" i="4"/>
  <c r="BQ1341" i="4"/>
  <c r="BB1341" i="4"/>
  <c r="AZ1341" i="4"/>
  <c r="AY1341" i="4"/>
  <c r="C1341" i="4"/>
  <c r="BX1340" i="4"/>
  <c r="BW1340" i="4"/>
  <c r="BT1340" i="4"/>
  <c r="BV1340" i="4" s="1"/>
  <c r="BR1340" i="4"/>
  <c r="BQ1340" i="4"/>
  <c r="BB1340" i="4"/>
  <c r="AZ1340" i="4"/>
  <c r="AY1340" i="4"/>
  <c r="C1340" i="4"/>
  <c r="BX1339" i="4"/>
  <c r="BW1339" i="4"/>
  <c r="BT1339" i="4"/>
  <c r="BV1339" i="4" s="1"/>
  <c r="BR1339" i="4"/>
  <c r="BQ1339" i="4"/>
  <c r="BB1339" i="4"/>
  <c r="AZ1339" i="4"/>
  <c r="AU1339" i="4" s="1"/>
  <c r="AV1339" i="4" s="1"/>
  <c r="AY1339" i="4"/>
  <c r="C1339" i="4"/>
  <c r="BX1338" i="4"/>
  <c r="BW1338" i="4"/>
  <c r="BT1338" i="4"/>
  <c r="BV1338" i="4" s="1"/>
  <c r="BR1338" i="4"/>
  <c r="BQ1338" i="4"/>
  <c r="BF1338" i="4"/>
  <c r="BE1338" i="4"/>
  <c r="BB1338" i="4"/>
  <c r="AZ1338" i="4"/>
  <c r="AY1338" i="4"/>
  <c r="C1338" i="4"/>
  <c r="BX1337" i="4"/>
  <c r="BW1337" i="4"/>
  <c r="BT1337" i="4"/>
  <c r="BR1337" i="4"/>
  <c r="BM1337" i="4" s="1"/>
  <c r="BN1337" i="4" s="1"/>
  <c r="BQ1337" i="4"/>
  <c r="BB1337" i="4"/>
  <c r="AZ1337" i="4"/>
  <c r="AY1337" i="4"/>
  <c r="BF1337" i="4" s="1"/>
  <c r="C1337" i="4"/>
  <c r="BX1336" i="4"/>
  <c r="BW1336" i="4"/>
  <c r="BU1336" i="4"/>
  <c r="BT1336" i="4"/>
  <c r="BV1336" i="4" s="1"/>
  <c r="BR1336" i="4"/>
  <c r="BQ1336" i="4"/>
  <c r="BB1336" i="4"/>
  <c r="AZ1336" i="4"/>
  <c r="AU1336" i="4" s="1"/>
  <c r="AV1336" i="4" s="1"/>
  <c r="AY1336" i="4"/>
  <c r="C1336" i="4"/>
  <c r="BX1335" i="4"/>
  <c r="BW1335" i="4"/>
  <c r="BT1335" i="4"/>
  <c r="BV1335" i="4" s="1"/>
  <c r="BR1335" i="4"/>
  <c r="BQ1335" i="4"/>
  <c r="BF1335" i="4"/>
  <c r="BE1335" i="4"/>
  <c r="BB1335" i="4"/>
  <c r="AZ1335" i="4"/>
  <c r="AY1335" i="4"/>
  <c r="C1335" i="4"/>
  <c r="BX1334" i="4"/>
  <c r="BW1334" i="4"/>
  <c r="BT1334" i="4"/>
  <c r="BV1334" i="4" s="1"/>
  <c r="BR1334" i="4"/>
  <c r="BM1334" i="4" s="1"/>
  <c r="BN1334" i="4" s="1"/>
  <c r="BQ1334" i="4"/>
  <c r="BB1334" i="4"/>
  <c r="AZ1334" i="4"/>
  <c r="AY1334" i="4"/>
  <c r="BF1334" i="4" s="1"/>
  <c r="C1334" i="4"/>
  <c r="BX1333" i="4"/>
  <c r="BW1333" i="4"/>
  <c r="BU1333" i="4"/>
  <c r="BT1333" i="4"/>
  <c r="BV1333" i="4" s="1"/>
  <c r="BR1333" i="4"/>
  <c r="BQ1333" i="4"/>
  <c r="BB1333" i="4"/>
  <c r="AZ1333" i="4"/>
  <c r="AY1333" i="4"/>
  <c r="BF1333" i="4" s="1"/>
  <c r="C1333" i="4"/>
  <c r="BX1332" i="4"/>
  <c r="BW1332" i="4"/>
  <c r="BU1332" i="4"/>
  <c r="BT1332" i="4"/>
  <c r="BV1332" i="4" s="1"/>
  <c r="BR1332" i="4"/>
  <c r="BQ1332" i="4"/>
  <c r="BE1332" i="4"/>
  <c r="BB1332" i="4"/>
  <c r="AZ1332" i="4"/>
  <c r="AU1332" i="4" s="1"/>
  <c r="AV1332" i="4" s="1"/>
  <c r="AY1332" i="4"/>
  <c r="BF1332" i="4" s="1"/>
  <c r="C1332" i="4"/>
  <c r="BX1331" i="4"/>
  <c r="BW1331" i="4"/>
  <c r="BU1331" i="4"/>
  <c r="BT1331" i="4"/>
  <c r="BV1331" i="4" s="1"/>
  <c r="BR1331" i="4"/>
  <c r="BM1331" i="4" s="1"/>
  <c r="BN1331" i="4" s="1"/>
  <c r="BQ1331" i="4"/>
  <c r="BF1331" i="4"/>
  <c r="BE1331" i="4"/>
  <c r="BB1331" i="4"/>
  <c r="AZ1331" i="4"/>
  <c r="AY1331" i="4"/>
  <c r="C1331" i="4"/>
  <c r="BX1330" i="4"/>
  <c r="BW1330" i="4"/>
  <c r="BU1330" i="4"/>
  <c r="BT1330" i="4"/>
  <c r="BV1330" i="4" s="1"/>
  <c r="BR1330" i="4"/>
  <c r="BQ1330" i="4"/>
  <c r="BF1330" i="4"/>
  <c r="BB1330" i="4"/>
  <c r="AZ1330" i="4"/>
  <c r="AY1330" i="4"/>
  <c r="C1330" i="4"/>
  <c r="BX1329" i="4"/>
  <c r="BW1329" i="4"/>
  <c r="BT1329" i="4"/>
  <c r="BV1329" i="4" s="1"/>
  <c r="BR1329" i="4"/>
  <c r="BQ1329" i="4"/>
  <c r="BB1329" i="4"/>
  <c r="AZ1329" i="4"/>
  <c r="AU1329" i="4" s="1"/>
  <c r="AV1329" i="4" s="1"/>
  <c r="AY1329" i="4"/>
  <c r="C1329" i="4"/>
  <c r="BX1328" i="4"/>
  <c r="BW1328" i="4"/>
  <c r="BT1328" i="4"/>
  <c r="BV1328" i="4" s="1"/>
  <c r="BR1328" i="4"/>
  <c r="BQ1328" i="4"/>
  <c r="BF1328" i="4"/>
  <c r="BE1328" i="4"/>
  <c r="BB1328" i="4"/>
  <c r="AZ1328" i="4"/>
  <c r="AY1328" i="4"/>
  <c r="C1328" i="4"/>
  <c r="BX1327" i="4"/>
  <c r="BW1327" i="4"/>
  <c r="BT1327" i="4"/>
  <c r="BR1327" i="4"/>
  <c r="BM1327" i="4" s="1"/>
  <c r="BN1327" i="4" s="1"/>
  <c r="BQ1327" i="4"/>
  <c r="BB1327" i="4"/>
  <c r="AZ1327" i="4"/>
  <c r="AY1327" i="4"/>
  <c r="BF1327" i="4" s="1"/>
  <c r="C1327" i="4"/>
  <c r="BX1326" i="4"/>
  <c r="BW1326" i="4"/>
  <c r="BU1326" i="4"/>
  <c r="BT1326" i="4"/>
  <c r="BV1326" i="4" s="1"/>
  <c r="BR1326" i="4"/>
  <c r="BQ1326" i="4"/>
  <c r="BB1326" i="4"/>
  <c r="AZ1326" i="4"/>
  <c r="AU1326" i="4" s="1"/>
  <c r="AV1326" i="4" s="1"/>
  <c r="AY1326" i="4"/>
  <c r="C1326" i="4"/>
  <c r="BX1325" i="4"/>
  <c r="BW1325" i="4"/>
  <c r="BT1325" i="4"/>
  <c r="BV1325" i="4" s="1"/>
  <c r="BR1325" i="4"/>
  <c r="BQ1325" i="4"/>
  <c r="BE1325" i="4"/>
  <c r="BB1325" i="4"/>
  <c r="AZ1325" i="4"/>
  <c r="AY1325" i="4"/>
  <c r="C1325" i="4"/>
  <c r="BX1324" i="4"/>
  <c r="BW1324" i="4"/>
  <c r="BT1324" i="4"/>
  <c r="BV1324" i="4" s="1"/>
  <c r="BR1324" i="4"/>
  <c r="BM1324" i="4" s="1"/>
  <c r="BN1324" i="4" s="1"/>
  <c r="BQ1324" i="4"/>
  <c r="BB1324" i="4"/>
  <c r="AZ1324" i="4"/>
  <c r="AY1324" i="4"/>
  <c r="BF1324" i="4" s="1"/>
  <c r="C1324" i="4"/>
  <c r="BX1323" i="4"/>
  <c r="BW1323" i="4"/>
  <c r="BT1323" i="4"/>
  <c r="BV1323" i="4" s="1"/>
  <c r="BR1323" i="4"/>
  <c r="BQ1323" i="4"/>
  <c r="BF1323" i="4"/>
  <c r="BE1323" i="4"/>
  <c r="BD1323" i="4"/>
  <c r="BB1323" i="4"/>
  <c r="AZ1323" i="4"/>
  <c r="AY1323" i="4"/>
  <c r="C1323" i="4"/>
  <c r="BX1322" i="4"/>
  <c r="BW1322" i="4"/>
  <c r="BU1322" i="4"/>
  <c r="BT1322" i="4"/>
  <c r="BV1322" i="4" s="1"/>
  <c r="BR1322" i="4"/>
  <c r="BM1322" i="4" s="1"/>
  <c r="BN1322" i="4" s="1"/>
  <c r="BQ1322" i="4"/>
  <c r="BB1322" i="4"/>
  <c r="AZ1322" i="4"/>
  <c r="AY1322" i="4"/>
  <c r="C1322" i="4"/>
  <c r="BX1321" i="4"/>
  <c r="BW1321" i="4"/>
  <c r="BV1321" i="4"/>
  <c r="BU1321" i="4"/>
  <c r="BT1321" i="4"/>
  <c r="BR1321" i="4"/>
  <c r="BQ1321" i="4"/>
  <c r="BB1321" i="4"/>
  <c r="AZ1321" i="4"/>
  <c r="AU1321" i="4" s="1"/>
  <c r="AV1321" i="4" s="1"/>
  <c r="AY1321" i="4"/>
  <c r="C1321" i="4"/>
  <c r="BX1320" i="4"/>
  <c r="BW1320" i="4"/>
  <c r="BV1320" i="4"/>
  <c r="BU1320" i="4"/>
  <c r="BT1320" i="4"/>
  <c r="BR1320" i="4"/>
  <c r="BQ1320" i="4"/>
  <c r="BB1320" i="4"/>
  <c r="AZ1320" i="4"/>
  <c r="AY1320" i="4"/>
  <c r="C1320" i="4"/>
  <c r="BX1319" i="4"/>
  <c r="BW1319" i="4"/>
  <c r="BV1319" i="4"/>
  <c r="BU1319" i="4"/>
  <c r="BT1319" i="4"/>
  <c r="BR1319" i="4"/>
  <c r="BQ1319" i="4"/>
  <c r="BB1319" i="4"/>
  <c r="BD1319" i="4" s="1"/>
  <c r="AZ1319" i="4"/>
  <c r="AU1319" i="4" s="1"/>
  <c r="AV1319" i="4" s="1"/>
  <c r="AY1319" i="4"/>
  <c r="C1319" i="4"/>
  <c r="BX1318" i="4"/>
  <c r="BW1318" i="4"/>
  <c r="BV1318" i="4"/>
  <c r="BU1318" i="4"/>
  <c r="BT1318" i="4"/>
  <c r="BR1318" i="4"/>
  <c r="BQ1318" i="4"/>
  <c r="BB1318" i="4"/>
  <c r="AZ1318" i="4"/>
  <c r="AY1318" i="4"/>
  <c r="C1318" i="4"/>
  <c r="BX1317" i="4"/>
  <c r="BW1317" i="4"/>
  <c r="BV1317" i="4"/>
  <c r="BU1317" i="4"/>
  <c r="BT1317" i="4"/>
  <c r="BR1317" i="4"/>
  <c r="BQ1317" i="4"/>
  <c r="BB1317" i="4"/>
  <c r="BD1317" i="4" s="1"/>
  <c r="AZ1317" i="4"/>
  <c r="AY1317" i="4"/>
  <c r="C1317" i="4"/>
  <c r="BX1316" i="4"/>
  <c r="BW1316" i="4"/>
  <c r="BV1316" i="4"/>
  <c r="BU1316" i="4"/>
  <c r="BT1316" i="4"/>
  <c r="BR1316" i="4"/>
  <c r="BQ1316" i="4"/>
  <c r="BB1316" i="4"/>
  <c r="BD1316" i="4" s="1"/>
  <c r="AZ1316" i="4"/>
  <c r="AU1316" i="4" s="1"/>
  <c r="AV1316" i="4" s="1"/>
  <c r="AY1316" i="4"/>
  <c r="C1316" i="4"/>
  <c r="BX1315" i="4"/>
  <c r="BW1315" i="4"/>
  <c r="BV1315" i="4"/>
  <c r="BU1315" i="4"/>
  <c r="BT1315" i="4"/>
  <c r="BR1315" i="4"/>
  <c r="BQ1315" i="4"/>
  <c r="BB1315" i="4"/>
  <c r="AZ1315" i="4"/>
  <c r="AY1315" i="4"/>
  <c r="C1315" i="4"/>
  <c r="BX1314" i="4"/>
  <c r="BW1314" i="4"/>
  <c r="BV1314" i="4"/>
  <c r="BU1314" i="4"/>
  <c r="BT1314" i="4"/>
  <c r="BR1314" i="4"/>
  <c r="BQ1314" i="4"/>
  <c r="BB1314" i="4"/>
  <c r="BD1314" i="4" s="1"/>
  <c r="AZ1314" i="4"/>
  <c r="AY1314" i="4"/>
  <c r="C1314" i="4"/>
  <c r="BX1313" i="4"/>
  <c r="BW1313" i="4"/>
  <c r="BV1313" i="4"/>
  <c r="BU1313" i="4"/>
  <c r="BT1313" i="4"/>
  <c r="BR1313" i="4"/>
  <c r="BQ1313" i="4"/>
  <c r="BB1313" i="4"/>
  <c r="AZ1313" i="4"/>
  <c r="AU1313" i="4" s="1"/>
  <c r="AV1313" i="4" s="1"/>
  <c r="AY1313" i="4"/>
  <c r="C1313" i="4"/>
  <c r="BX1312" i="4"/>
  <c r="BW1312" i="4"/>
  <c r="BV1312" i="4"/>
  <c r="BU1312" i="4"/>
  <c r="BT1312" i="4"/>
  <c r="BR1312" i="4"/>
  <c r="BQ1312" i="4"/>
  <c r="BB1312" i="4"/>
  <c r="BD1312" i="4" s="1"/>
  <c r="AZ1312" i="4"/>
  <c r="AY1312" i="4"/>
  <c r="C1312" i="4"/>
  <c r="BX1311" i="4"/>
  <c r="BW1311" i="4"/>
  <c r="BV1311" i="4"/>
  <c r="BU1311" i="4"/>
  <c r="BT1311" i="4"/>
  <c r="BR1311" i="4"/>
  <c r="BQ1311" i="4"/>
  <c r="BB1311" i="4"/>
  <c r="AZ1311" i="4"/>
  <c r="AU1311" i="4" s="1"/>
  <c r="AV1311" i="4" s="1"/>
  <c r="AY1311" i="4"/>
  <c r="C1311" i="4"/>
  <c r="BX1310" i="4"/>
  <c r="BW1310" i="4"/>
  <c r="BV1310" i="4"/>
  <c r="BU1310" i="4"/>
  <c r="BT1310" i="4"/>
  <c r="BR1310" i="4"/>
  <c r="BQ1310" i="4"/>
  <c r="BB1310" i="4"/>
  <c r="AZ1310" i="4"/>
  <c r="AY1310" i="4"/>
  <c r="C1310" i="4"/>
  <c r="BX1309" i="4"/>
  <c r="BW1309" i="4"/>
  <c r="BV1309" i="4"/>
  <c r="BU1309" i="4"/>
  <c r="BT1309" i="4"/>
  <c r="BR1309" i="4"/>
  <c r="BQ1309" i="4"/>
  <c r="BB1309" i="4"/>
  <c r="BD1309" i="4" s="1"/>
  <c r="AZ1309" i="4"/>
  <c r="AU1309" i="4" s="1"/>
  <c r="AY1309" i="4"/>
  <c r="C1309" i="4"/>
  <c r="BX1308" i="4"/>
  <c r="BW1308" i="4"/>
  <c r="BV1308" i="4"/>
  <c r="BU1308" i="4"/>
  <c r="BT1308" i="4"/>
  <c r="BR1308" i="4"/>
  <c r="BQ1308" i="4"/>
  <c r="BB1308" i="4"/>
  <c r="AZ1308" i="4"/>
  <c r="AY1308" i="4"/>
  <c r="C1308" i="4"/>
  <c r="BX1307" i="4"/>
  <c r="BW1307" i="4"/>
  <c r="BV1307" i="4"/>
  <c r="BU1307" i="4"/>
  <c r="BT1307" i="4"/>
  <c r="BR1307" i="4"/>
  <c r="BQ1307" i="4"/>
  <c r="BB1307" i="4"/>
  <c r="BD1307" i="4" s="1"/>
  <c r="AZ1307" i="4"/>
  <c r="AY1307" i="4"/>
  <c r="C1307" i="4"/>
  <c r="BX1306" i="4"/>
  <c r="BW1306" i="4"/>
  <c r="BV1306" i="4"/>
  <c r="BU1306" i="4"/>
  <c r="BT1306" i="4"/>
  <c r="BR1306" i="4"/>
  <c r="BQ1306" i="4"/>
  <c r="BB1306" i="4"/>
  <c r="BD1306" i="4" s="1"/>
  <c r="AZ1306" i="4"/>
  <c r="AU1306" i="4" s="1"/>
  <c r="AV1306" i="4" s="1"/>
  <c r="AY1306" i="4"/>
  <c r="C1306" i="4"/>
  <c r="BW1305" i="4"/>
  <c r="BV1305" i="4"/>
  <c r="BU1305" i="4"/>
  <c r="BT1305" i="4"/>
  <c r="BR1305" i="4"/>
  <c r="BM1305" i="4" s="1"/>
  <c r="BN1305" i="4" s="1"/>
  <c r="BQ1305" i="4"/>
  <c r="BB1305" i="4"/>
  <c r="AZ1305" i="4"/>
  <c r="AY1305" i="4"/>
  <c r="BF1305" i="4" s="1"/>
  <c r="C1305" i="4"/>
  <c r="BX1304" i="4"/>
  <c r="BW1304" i="4"/>
  <c r="BV1304" i="4"/>
  <c r="BT1304" i="4"/>
  <c r="BU1304" i="4" s="1"/>
  <c r="BR1304" i="4"/>
  <c r="BQ1304" i="4"/>
  <c r="BX1305" i="4" s="1"/>
  <c r="BF1304" i="4"/>
  <c r="BE1304" i="4"/>
  <c r="BD1304" i="4"/>
  <c r="BC1304" i="4"/>
  <c r="BB1304" i="4"/>
  <c r="AZ1304" i="4"/>
  <c r="AY1304" i="4"/>
  <c r="C1304" i="4"/>
  <c r="BX1303" i="4"/>
  <c r="BW1303" i="4"/>
  <c r="BV1303" i="4"/>
  <c r="BU1303" i="4"/>
  <c r="BT1303" i="4"/>
  <c r="BR1303" i="4"/>
  <c r="BQ1303" i="4"/>
  <c r="BM1303" i="4"/>
  <c r="BN1303" i="4" s="1"/>
  <c r="BF1303" i="4"/>
  <c r="BE1303" i="4"/>
  <c r="BD1303" i="4"/>
  <c r="BC1303" i="4"/>
  <c r="BB1303" i="4"/>
  <c r="AZ1303" i="4"/>
  <c r="AU1303" i="4" s="1"/>
  <c r="AV1303" i="4" s="1"/>
  <c r="AY1303" i="4"/>
  <c r="C1303" i="4"/>
  <c r="BX1302" i="4"/>
  <c r="BW1302" i="4"/>
  <c r="BV1302" i="4"/>
  <c r="BU1302" i="4"/>
  <c r="BT1302" i="4"/>
  <c r="BR1302" i="4"/>
  <c r="BQ1302" i="4"/>
  <c r="BM1302" i="4"/>
  <c r="BN1302" i="4" s="1"/>
  <c r="BF1302" i="4"/>
  <c r="BE1302" i="4"/>
  <c r="BD1302" i="4"/>
  <c r="BC1302" i="4"/>
  <c r="BB1302" i="4"/>
  <c r="AZ1302" i="4"/>
  <c r="AU1302" i="4" s="1"/>
  <c r="AV1302" i="4" s="1"/>
  <c r="AY1302" i="4"/>
  <c r="C1302" i="4"/>
  <c r="BX1301" i="4"/>
  <c r="BW1301" i="4"/>
  <c r="BV1301" i="4"/>
  <c r="BU1301" i="4"/>
  <c r="BT1301" i="4"/>
  <c r="BR1301" i="4"/>
  <c r="BQ1301" i="4"/>
  <c r="BM1301" i="4"/>
  <c r="BN1301" i="4" s="1"/>
  <c r="BF1301" i="4"/>
  <c r="BE1301" i="4"/>
  <c r="BD1301" i="4"/>
  <c r="BC1301" i="4"/>
  <c r="BB1301" i="4"/>
  <c r="AZ1301" i="4"/>
  <c r="AU1301" i="4" s="1"/>
  <c r="AV1301" i="4" s="1"/>
  <c r="AY1301" i="4"/>
  <c r="C1301" i="4"/>
  <c r="BX1300" i="4"/>
  <c r="BW1300" i="4"/>
  <c r="BV1300" i="4"/>
  <c r="BU1300" i="4"/>
  <c r="BT1300" i="4"/>
  <c r="BR1300" i="4"/>
  <c r="BQ1300" i="4"/>
  <c r="BM1300" i="4"/>
  <c r="BN1300" i="4" s="1"/>
  <c r="BF1300" i="4"/>
  <c r="BE1300" i="4"/>
  <c r="BB1300" i="4"/>
  <c r="BD1300" i="4" s="1"/>
  <c r="AZ1300" i="4"/>
  <c r="AU1300" i="4" s="1"/>
  <c r="AV1300" i="4" s="1"/>
  <c r="AY1300" i="4"/>
  <c r="C1300" i="4"/>
  <c r="BX1299" i="4"/>
  <c r="BW1299" i="4"/>
  <c r="BV1299" i="4"/>
  <c r="BU1299" i="4"/>
  <c r="BT1299" i="4"/>
  <c r="BR1299" i="4"/>
  <c r="BQ1299" i="4"/>
  <c r="BM1299" i="4"/>
  <c r="BN1299" i="4" s="1"/>
  <c r="BF1299" i="4"/>
  <c r="BE1299" i="4"/>
  <c r="BB1299" i="4"/>
  <c r="AZ1299" i="4"/>
  <c r="AU1299" i="4" s="1"/>
  <c r="AV1299" i="4" s="1"/>
  <c r="AY1299" i="4"/>
  <c r="C1299" i="4"/>
  <c r="BX1298" i="4"/>
  <c r="BW1298" i="4"/>
  <c r="BV1298" i="4"/>
  <c r="BU1298" i="4"/>
  <c r="BT1298" i="4"/>
  <c r="BR1298" i="4"/>
  <c r="BQ1298" i="4"/>
  <c r="BM1298" i="4"/>
  <c r="BN1298" i="4" s="1"/>
  <c r="BF1298" i="4"/>
  <c r="BE1298" i="4"/>
  <c r="BC1298" i="4"/>
  <c r="BB1298" i="4"/>
  <c r="BD1298" i="4" s="1"/>
  <c r="AZ1298" i="4"/>
  <c r="AU1298" i="4" s="1"/>
  <c r="AV1298" i="4" s="1"/>
  <c r="AY1298" i="4"/>
  <c r="C1298" i="4"/>
  <c r="BX1297" i="4"/>
  <c r="BW1297" i="4"/>
  <c r="BV1297" i="4"/>
  <c r="BU1297" i="4"/>
  <c r="BT1297" i="4"/>
  <c r="BR1297" i="4"/>
  <c r="BQ1297" i="4"/>
  <c r="BM1297" i="4"/>
  <c r="BN1297" i="4" s="1"/>
  <c r="BF1297" i="4"/>
  <c r="BE1297" i="4"/>
  <c r="BD1297" i="4"/>
  <c r="BC1297" i="4"/>
  <c r="BB1297" i="4"/>
  <c r="AZ1297" i="4"/>
  <c r="AU1297" i="4" s="1"/>
  <c r="AV1297" i="4" s="1"/>
  <c r="AY1297" i="4"/>
  <c r="C1297" i="4"/>
  <c r="BX1296" i="4"/>
  <c r="BW1296" i="4"/>
  <c r="BV1296" i="4"/>
  <c r="BU1296" i="4"/>
  <c r="BT1296" i="4"/>
  <c r="BR1296" i="4"/>
  <c r="BQ1296" i="4"/>
  <c r="BM1296" i="4"/>
  <c r="BN1296" i="4" s="1"/>
  <c r="BF1296" i="4"/>
  <c r="BE1296" i="4"/>
  <c r="BD1296" i="4"/>
  <c r="BC1296" i="4"/>
  <c r="BB1296" i="4"/>
  <c r="AZ1296" i="4"/>
  <c r="AU1296" i="4" s="1"/>
  <c r="AV1296" i="4" s="1"/>
  <c r="AY1296" i="4"/>
  <c r="C1296" i="4"/>
  <c r="BX1295" i="4"/>
  <c r="BW1295" i="4"/>
  <c r="BV1295" i="4"/>
  <c r="BU1295" i="4"/>
  <c r="BT1295" i="4"/>
  <c r="BR1295" i="4"/>
  <c r="BQ1295" i="4"/>
  <c r="BM1295" i="4"/>
  <c r="BN1295" i="4" s="1"/>
  <c r="BF1295" i="4"/>
  <c r="BE1295" i="4"/>
  <c r="BC1295" i="4"/>
  <c r="BB1295" i="4"/>
  <c r="BD1295" i="4" s="1"/>
  <c r="AZ1295" i="4"/>
  <c r="AU1295" i="4" s="1"/>
  <c r="AV1295" i="4" s="1"/>
  <c r="AY1295" i="4"/>
  <c r="C1295" i="4"/>
  <c r="BX1294" i="4"/>
  <c r="BW1294" i="4"/>
  <c r="BV1294" i="4"/>
  <c r="BU1294" i="4"/>
  <c r="BT1294" i="4"/>
  <c r="BR1294" i="4"/>
  <c r="BQ1294" i="4"/>
  <c r="BM1294" i="4"/>
  <c r="BN1294" i="4" s="1"/>
  <c r="BF1294" i="4"/>
  <c r="BE1294" i="4"/>
  <c r="BB1294" i="4"/>
  <c r="BD1294" i="4" s="1"/>
  <c r="AZ1294" i="4"/>
  <c r="AU1294" i="4" s="1"/>
  <c r="AV1294" i="4" s="1"/>
  <c r="AY1294" i="4"/>
  <c r="C1294" i="4"/>
  <c r="BX1293" i="4"/>
  <c r="BW1293" i="4"/>
  <c r="BV1293" i="4"/>
  <c r="BT1293" i="4"/>
  <c r="BU1293" i="4" s="1"/>
  <c r="BR1293" i="4"/>
  <c r="BQ1293" i="4"/>
  <c r="BM1293" i="4"/>
  <c r="BN1293" i="4" s="1"/>
  <c r="BF1293" i="4"/>
  <c r="BE1293" i="4"/>
  <c r="BB1293" i="4"/>
  <c r="BD1293" i="4" s="1"/>
  <c r="AZ1293" i="4"/>
  <c r="AU1293" i="4" s="1"/>
  <c r="AV1293" i="4" s="1"/>
  <c r="AY1293" i="4"/>
  <c r="C1293" i="4"/>
  <c r="BX1292" i="4"/>
  <c r="BW1292" i="4"/>
  <c r="BV1292" i="4"/>
  <c r="BT1292" i="4"/>
  <c r="BU1292" i="4" s="1"/>
  <c r="BR1292" i="4"/>
  <c r="BQ1292" i="4"/>
  <c r="BM1292" i="4"/>
  <c r="BN1292" i="4" s="1"/>
  <c r="BF1292" i="4"/>
  <c r="BE1292" i="4"/>
  <c r="BD1292" i="4"/>
  <c r="BC1292" i="4"/>
  <c r="BB1292" i="4"/>
  <c r="AZ1292" i="4"/>
  <c r="AY1292" i="4"/>
  <c r="C1292" i="4"/>
  <c r="BX1291" i="4"/>
  <c r="BW1291" i="4"/>
  <c r="BT1291" i="4"/>
  <c r="BV1291" i="4" s="1"/>
  <c r="BR1291" i="4"/>
  <c r="BQ1291" i="4"/>
  <c r="BM1291" i="4"/>
  <c r="BN1291" i="4" s="1"/>
  <c r="BF1291" i="4"/>
  <c r="BE1291" i="4"/>
  <c r="BD1291" i="4"/>
  <c r="BC1291" i="4"/>
  <c r="BB1291" i="4"/>
  <c r="AZ1291" i="4"/>
  <c r="AY1291" i="4"/>
  <c r="C1291" i="4"/>
  <c r="BX1290" i="4"/>
  <c r="BW1290" i="4"/>
  <c r="BV1290" i="4"/>
  <c r="BU1290" i="4"/>
  <c r="BT1290" i="4"/>
  <c r="BR1290" i="4"/>
  <c r="BQ1290" i="4"/>
  <c r="BM1290" i="4"/>
  <c r="BN1290" i="4" s="1"/>
  <c r="BF1290" i="4"/>
  <c r="BE1290" i="4"/>
  <c r="BB1290" i="4"/>
  <c r="AZ1290" i="4"/>
  <c r="AU1290" i="4" s="1"/>
  <c r="AV1290" i="4" s="1"/>
  <c r="AY1290" i="4"/>
  <c r="C1290" i="4"/>
  <c r="BW1289" i="4"/>
  <c r="BV1289" i="4"/>
  <c r="BU1289" i="4"/>
  <c r="BT1289" i="4"/>
  <c r="BR1289" i="4"/>
  <c r="BQ1289" i="4"/>
  <c r="BF1289" i="4"/>
  <c r="BC1289" i="4"/>
  <c r="BB1289" i="4"/>
  <c r="BD1289" i="4" s="1"/>
  <c r="AZ1289" i="4"/>
  <c r="AY1289" i="4"/>
  <c r="C1289" i="4"/>
  <c r="BT1288" i="4"/>
  <c r="BR1288" i="4"/>
  <c r="BQ1288" i="4"/>
  <c r="BX1288" i="4" s="1"/>
  <c r="BB1288" i="4"/>
  <c r="AZ1288" i="4"/>
  <c r="AU1288" i="4" s="1"/>
  <c r="AV1288" i="4" s="1"/>
  <c r="AY1288" i="4"/>
  <c r="C1288" i="4"/>
  <c r="BT1287" i="4"/>
  <c r="BR1287" i="4"/>
  <c r="BQ1287" i="4"/>
  <c r="BX1287" i="4" s="1"/>
  <c r="BB1287" i="4"/>
  <c r="AZ1287" i="4"/>
  <c r="AY1287" i="4"/>
  <c r="C1287" i="4"/>
  <c r="BT1286" i="4"/>
  <c r="BR1286" i="4"/>
  <c r="BQ1286" i="4"/>
  <c r="BX1286" i="4" s="1"/>
  <c r="BB1286" i="4"/>
  <c r="AZ1286" i="4"/>
  <c r="AY1286" i="4"/>
  <c r="C1286" i="4"/>
  <c r="BT1285" i="4"/>
  <c r="BR1285" i="4"/>
  <c r="BM1285" i="4" s="1"/>
  <c r="BN1285" i="4" s="1"/>
  <c r="BQ1285" i="4"/>
  <c r="BX1285" i="4" s="1"/>
  <c r="BB1285" i="4"/>
  <c r="AZ1285" i="4"/>
  <c r="AY1285" i="4"/>
  <c r="C1285" i="4"/>
  <c r="BT1284" i="4"/>
  <c r="BR1284" i="4"/>
  <c r="BQ1284" i="4"/>
  <c r="BX1284" i="4" s="1"/>
  <c r="BB1284" i="4"/>
  <c r="AZ1284" i="4"/>
  <c r="AU1284" i="4" s="1"/>
  <c r="AV1284" i="4" s="1"/>
  <c r="AY1284" i="4"/>
  <c r="C1284" i="4"/>
  <c r="BT1283" i="4"/>
  <c r="BR1283" i="4"/>
  <c r="BQ1283" i="4"/>
  <c r="BX1283" i="4" s="1"/>
  <c r="BB1283" i="4"/>
  <c r="AZ1283" i="4"/>
  <c r="AY1283" i="4"/>
  <c r="C1283" i="4"/>
  <c r="BT1282" i="4"/>
  <c r="BR1282" i="4"/>
  <c r="BQ1282" i="4"/>
  <c r="BX1282" i="4" s="1"/>
  <c r="BB1282" i="4"/>
  <c r="AZ1282" i="4"/>
  <c r="AY1282" i="4"/>
  <c r="C1282" i="4"/>
  <c r="BT1281" i="4"/>
  <c r="BR1281" i="4"/>
  <c r="BQ1281" i="4"/>
  <c r="BX1281" i="4" s="1"/>
  <c r="BB1281" i="4"/>
  <c r="AZ1281" i="4"/>
  <c r="AU1281" i="4" s="1"/>
  <c r="AV1281" i="4" s="1"/>
  <c r="AY1281" i="4"/>
  <c r="C1281" i="4"/>
  <c r="BT1280" i="4"/>
  <c r="BR1280" i="4"/>
  <c r="BM1280" i="4" s="1"/>
  <c r="BN1280" i="4" s="1"/>
  <c r="BQ1280" i="4"/>
  <c r="BX1280" i="4" s="1"/>
  <c r="BB1280" i="4"/>
  <c r="AZ1280" i="4"/>
  <c r="AY1280" i="4"/>
  <c r="C1280" i="4"/>
  <c r="BT1279" i="4"/>
  <c r="BR1279" i="4"/>
  <c r="BQ1279" i="4"/>
  <c r="BX1279" i="4" s="1"/>
  <c r="BB1279" i="4"/>
  <c r="AZ1279" i="4"/>
  <c r="AY1279" i="4"/>
  <c r="C1279" i="4"/>
  <c r="BT1278" i="4"/>
  <c r="BR1278" i="4"/>
  <c r="BM1278" i="4" s="1"/>
  <c r="BN1278" i="4" s="1"/>
  <c r="BQ1278" i="4"/>
  <c r="BX1278" i="4" s="1"/>
  <c r="BB1278" i="4"/>
  <c r="AZ1278" i="4"/>
  <c r="AU1278" i="4" s="1"/>
  <c r="AV1278" i="4" s="1"/>
  <c r="AY1278" i="4"/>
  <c r="C1278" i="4"/>
  <c r="BT1277" i="4"/>
  <c r="BR1277" i="4"/>
  <c r="BQ1277" i="4"/>
  <c r="BX1277" i="4" s="1"/>
  <c r="BB1277" i="4"/>
  <c r="BC1277" i="4" s="1"/>
  <c r="AZ1277" i="4"/>
  <c r="AY1277" i="4"/>
  <c r="C1277" i="4"/>
  <c r="BT1276" i="4"/>
  <c r="BR1276" i="4"/>
  <c r="BQ1276" i="4"/>
  <c r="BX1276" i="4" s="1"/>
  <c r="BB1276" i="4"/>
  <c r="AZ1276" i="4"/>
  <c r="AY1276" i="4"/>
  <c r="C1276" i="4"/>
  <c r="BT1275" i="4"/>
  <c r="BR1275" i="4"/>
  <c r="BM1275" i="4" s="1"/>
  <c r="BN1275" i="4" s="1"/>
  <c r="BQ1275" i="4"/>
  <c r="BX1275" i="4" s="1"/>
  <c r="BB1275" i="4"/>
  <c r="AZ1275" i="4"/>
  <c r="AY1275" i="4"/>
  <c r="C1275" i="4"/>
  <c r="BT1274" i="4"/>
  <c r="BR1274" i="4"/>
  <c r="BQ1274" i="4"/>
  <c r="BX1274" i="4" s="1"/>
  <c r="BB1274" i="4"/>
  <c r="AZ1274" i="4"/>
  <c r="AY1274" i="4"/>
  <c r="C1274" i="4"/>
  <c r="BT1273" i="4"/>
  <c r="BR1273" i="4"/>
  <c r="BQ1273" i="4"/>
  <c r="BX1273" i="4" s="1"/>
  <c r="BB1273" i="4"/>
  <c r="BC1273" i="4" s="1"/>
  <c r="AZ1273" i="4"/>
  <c r="AU1273" i="4" s="1"/>
  <c r="AV1273" i="4" s="1"/>
  <c r="AY1273" i="4"/>
  <c r="C1273" i="4"/>
  <c r="BT1272" i="4"/>
  <c r="BR1272" i="4"/>
  <c r="BQ1272" i="4"/>
  <c r="BX1272" i="4" s="1"/>
  <c r="BB1272" i="4"/>
  <c r="BC1272" i="4" s="1"/>
  <c r="AZ1272" i="4"/>
  <c r="AY1272" i="4"/>
  <c r="C1272" i="4"/>
  <c r="BT1271" i="4"/>
  <c r="BR1271" i="4"/>
  <c r="BM1271" i="4" s="1"/>
  <c r="BN1271" i="4" s="1"/>
  <c r="BQ1271" i="4"/>
  <c r="BX1271" i="4" s="1"/>
  <c r="BB1271" i="4"/>
  <c r="AZ1271" i="4"/>
  <c r="AU1271" i="4" s="1"/>
  <c r="AV1271" i="4" s="1"/>
  <c r="AY1271" i="4"/>
  <c r="C1271" i="4"/>
  <c r="BT1270" i="4"/>
  <c r="BR1270" i="4"/>
  <c r="BQ1270" i="4"/>
  <c r="BX1270" i="4" s="1"/>
  <c r="BB1270" i="4"/>
  <c r="AZ1270" i="4"/>
  <c r="AY1270" i="4"/>
  <c r="C1270" i="4"/>
  <c r="BT1269" i="4"/>
  <c r="BR1269" i="4"/>
  <c r="BQ1269" i="4"/>
  <c r="BX1269" i="4" s="1"/>
  <c r="BB1269" i="4"/>
  <c r="AZ1269" i="4"/>
  <c r="AY1269" i="4"/>
  <c r="C1269" i="4"/>
  <c r="BT1268" i="4"/>
  <c r="BR1268" i="4"/>
  <c r="BM1268" i="4" s="1"/>
  <c r="BN1268" i="4" s="1"/>
  <c r="BQ1268" i="4"/>
  <c r="BX1268" i="4" s="1"/>
  <c r="BB1268" i="4"/>
  <c r="BD1268" i="4" s="1"/>
  <c r="AZ1268" i="4"/>
  <c r="AU1268" i="4" s="1"/>
  <c r="AV1268" i="4" s="1"/>
  <c r="AY1268" i="4"/>
  <c r="C1268" i="4"/>
  <c r="BT1267" i="4"/>
  <c r="BR1267" i="4"/>
  <c r="BQ1267" i="4"/>
  <c r="BX1267" i="4" s="1"/>
  <c r="BB1267" i="4"/>
  <c r="BD1267" i="4" s="1"/>
  <c r="AZ1267" i="4"/>
  <c r="AY1267" i="4"/>
  <c r="C1267" i="4"/>
  <c r="BT1266" i="4"/>
  <c r="BR1266" i="4"/>
  <c r="BQ1266" i="4"/>
  <c r="BX1266" i="4" s="1"/>
  <c r="BB1266" i="4"/>
  <c r="AZ1266" i="4"/>
  <c r="AY1266" i="4"/>
  <c r="C1266" i="4"/>
  <c r="BT1265" i="4"/>
  <c r="BR1265" i="4"/>
  <c r="BM1265" i="4" s="1"/>
  <c r="BN1265" i="4" s="1"/>
  <c r="BQ1265" i="4"/>
  <c r="BX1265" i="4" s="1"/>
  <c r="BB1265" i="4"/>
  <c r="AZ1265" i="4"/>
  <c r="AY1265" i="4"/>
  <c r="C1265" i="4"/>
  <c r="BT1264" i="4"/>
  <c r="BR1264" i="4"/>
  <c r="BQ1264" i="4"/>
  <c r="BX1264" i="4" s="1"/>
  <c r="BB1264" i="4"/>
  <c r="AZ1264" i="4"/>
  <c r="AU1264" i="4" s="1"/>
  <c r="AV1264" i="4" s="1"/>
  <c r="AY1264" i="4"/>
  <c r="C1264" i="4"/>
  <c r="BT1263" i="4"/>
  <c r="BR1263" i="4"/>
  <c r="BQ1263" i="4"/>
  <c r="BX1263" i="4" s="1"/>
  <c r="BB1263" i="4"/>
  <c r="BD1263" i="4" s="1"/>
  <c r="AZ1263" i="4"/>
  <c r="AY1263" i="4"/>
  <c r="C1263" i="4"/>
  <c r="BT1262" i="4"/>
  <c r="BR1262" i="4"/>
  <c r="BQ1262" i="4"/>
  <c r="BX1262" i="4" s="1"/>
  <c r="BB1262" i="4"/>
  <c r="BD1262" i="4" s="1"/>
  <c r="AZ1262" i="4"/>
  <c r="AY1262" i="4"/>
  <c r="C1262" i="4"/>
  <c r="BT1261" i="4"/>
  <c r="BR1261" i="4"/>
  <c r="BM1261" i="4" s="1"/>
  <c r="BN1261" i="4" s="1"/>
  <c r="BQ1261" i="4"/>
  <c r="BX1261" i="4" s="1"/>
  <c r="BB1261" i="4"/>
  <c r="AZ1261" i="4"/>
  <c r="AU1261" i="4" s="1"/>
  <c r="AV1261" i="4" s="1"/>
  <c r="AY1261" i="4"/>
  <c r="C1261" i="4"/>
  <c r="BT1260" i="4"/>
  <c r="BR1260" i="4"/>
  <c r="BQ1260" i="4"/>
  <c r="BX1260" i="4" s="1"/>
  <c r="BB1260" i="4"/>
  <c r="AZ1260" i="4"/>
  <c r="AY1260" i="4"/>
  <c r="C1260" i="4"/>
  <c r="BT1259" i="4"/>
  <c r="BR1259" i="4"/>
  <c r="BQ1259" i="4"/>
  <c r="BX1259" i="4" s="1"/>
  <c r="BB1259" i="4"/>
  <c r="AZ1259" i="4"/>
  <c r="AY1259" i="4"/>
  <c r="C1259" i="4"/>
  <c r="BT1258" i="4"/>
  <c r="BR1258" i="4"/>
  <c r="BM1258" i="4" s="1"/>
  <c r="BN1258" i="4" s="1"/>
  <c r="BQ1258" i="4"/>
  <c r="BX1258" i="4" s="1"/>
  <c r="BB1258" i="4"/>
  <c r="BD1258" i="4" s="1"/>
  <c r="AZ1258" i="4"/>
  <c r="AU1258" i="4" s="1"/>
  <c r="AV1258" i="4" s="1"/>
  <c r="AY1258" i="4"/>
  <c r="C1258" i="4"/>
  <c r="BT1257" i="4"/>
  <c r="BR1257" i="4"/>
  <c r="BQ1257" i="4"/>
  <c r="BX1257" i="4" s="1"/>
  <c r="BB1257" i="4"/>
  <c r="BD1257" i="4" s="1"/>
  <c r="AZ1257" i="4"/>
  <c r="AY1257" i="4"/>
  <c r="C1257" i="4"/>
  <c r="BT1256" i="4"/>
  <c r="BR1256" i="4"/>
  <c r="BQ1256" i="4"/>
  <c r="BX1256" i="4" s="1"/>
  <c r="BB1256" i="4"/>
  <c r="AZ1256" i="4"/>
  <c r="AY1256" i="4"/>
  <c r="C1256" i="4"/>
  <c r="BT1255" i="4"/>
  <c r="BR1255" i="4"/>
  <c r="BM1255" i="4" s="1"/>
  <c r="BN1255" i="4" s="1"/>
  <c r="BQ1255" i="4"/>
  <c r="BX1255" i="4" s="1"/>
  <c r="BB1255" i="4"/>
  <c r="AZ1255" i="4"/>
  <c r="AY1255" i="4"/>
  <c r="C1255" i="4"/>
  <c r="BT1254" i="4"/>
  <c r="BR1254" i="4"/>
  <c r="BQ1254" i="4"/>
  <c r="BX1254" i="4" s="1"/>
  <c r="BB1254" i="4"/>
  <c r="AZ1254" i="4"/>
  <c r="AU1254" i="4" s="1"/>
  <c r="AV1254" i="4" s="1"/>
  <c r="AY1254" i="4"/>
  <c r="C1254" i="4"/>
  <c r="BT1253" i="4"/>
  <c r="BR1253" i="4"/>
  <c r="BQ1253" i="4"/>
  <c r="BX1253" i="4" s="1"/>
  <c r="BB1253" i="4"/>
  <c r="BD1253" i="4" s="1"/>
  <c r="AZ1253" i="4"/>
  <c r="AY1253" i="4"/>
  <c r="C1253" i="4"/>
  <c r="BT1252" i="4"/>
  <c r="BR1252" i="4"/>
  <c r="BM1252" i="4" s="1"/>
  <c r="BQ1252" i="4"/>
  <c r="BX1252" i="4" s="1"/>
  <c r="BB1252" i="4"/>
  <c r="BD1252" i="4" s="1"/>
  <c r="AZ1252" i="4"/>
  <c r="AY1252" i="4"/>
  <c r="C1252" i="4"/>
  <c r="BT1251" i="4"/>
  <c r="BR1251" i="4"/>
  <c r="BM1251" i="4" s="1"/>
  <c r="BN1251" i="4" s="1"/>
  <c r="BQ1251" i="4"/>
  <c r="BX1251" i="4" s="1"/>
  <c r="BB1251" i="4"/>
  <c r="BD1251" i="4" s="1"/>
  <c r="AZ1251" i="4"/>
  <c r="AY1251" i="4"/>
  <c r="C1251" i="4"/>
  <c r="BT1250" i="4"/>
  <c r="BV1250" i="4" s="1"/>
  <c r="BR1250" i="4"/>
  <c r="BQ1250" i="4"/>
  <c r="BX1250" i="4" s="1"/>
  <c r="BB1250" i="4"/>
  <c r="AZ1250" i="4"/>
  <c r="AU1250" i="4" s="1"/>
  <c r="AY1250" i="4"/>
  <c r="AV1250" i="4"/>
  <c r="C1250" i="4"/>
  <c r="BT1249" i="4"/>
  <c r="BR1249" i="4"/>
  <c r="BQ1249" i="4"/>
  <c r="BB1249" i="4"/>
  <c r="AZ1249" i="4"/>
  <c r="AY1249" i="4"/>
  <c r="C1249" i="4"/>
  <c r="BX1248" i="4"/>
  <c r="BT1248" i="4"/>
  <c r="BR1248" i="4"/>
  <c r="BM1248" i="4" s="1"/>
  <c r="BN1248" i="4" s="1"/>
  <c r="BQ1248" i="4"/>
  <c r="BB1248" i="4"/>
  <c r="AZ1248" i="4"/>
  <c r="AY1248" i="4"/>
  <c r="BF1248" i="4" s="1"/>
  <c r="C1248" i="4"/>
  <c r="BX1247" i="4"/>
  <c r="BT1247" i="4"/>
  <c r="BV1247" i="4" s="1"/>
  <c r="BR1247" i="4"/>
  <c r="BQ1247" i="4"/>
  <c r="BW1247" i="4" s="1"/>
  <c r="BB1247" i="4"/>
  <c r="AZ1247" i="4"/>
  <c r="AY1247" i="4"/>
  <c r="BF1247" i="4" s="1"/>
  <c r="C1247" i="4"/>
  <c r="BW1246" i="4"/>
  <c r="BT1246" i="4"/>
  <c r="BV1246" i="4" s="1"/>
  <c r="BR1246" i="4"/>
  <c r="BQ1246" i="4"/>
  <c r="BX1246" i="4" s="1"/>
  <c r="BB1246" i="4"/>
  <c r="AZ1246" i="4"/>
  <c r="AU1246" i="4" s="1"/>
  <c r="AV1246" i="4" s="1"/>
  <c r="AY1246" i="4"/>
  <c r="BF1246" i="4" s="1"/>
  <c r="C1246" i="4"/>
  <c r="BW1245" i="4"/>
  <c r="BT1245" i="4"/>
  <c r="BR1245" i="4"/>
  <c r="BM1245" i="4" s="1"/>
  <c r="BN1245" i="4" s="1"/>
  <c r="BQ1245" i="4"/>
  <c r="BE1245" i="4"/>
  <c r="BB1245" i="4"/>
  <c r="BC1245" i="4" s="1"/>
  <c r="AZ1245" i="4"/>
  <c r="AY1245" i="4"/>
  <c r="BF1245" i="4" s="1"/>
  <c r="C1245" i="4"/>
  <c r="BW1244" i="4"/>
  <c r="BT1244" i="4"/>
  <c r="BV1244" i="4" s="1"/>
  <c r="BR1244" i="4"/>
  <c r="BQ1244" i="4"/>
  <c r="BX1244" i="4" s="1"/>
  <c r="BB1244" i="4"/>
  <c r="AZ1244" i="4"/>
  <c r="AU1244" i="4" s="1"/>
  <c r="AV1244" i="4" s="1"/>
  <c r="AY1244" i="4"/>
  <c r="BF1244" i="4" s="1"/>
  <c r="C1244" i="4"/>
  <c r="BX1243" i="4"/>
  <c r="BT1243" i="4"/>
  <c r="BR1243" i="4"/>
  <c r="BM1243" i="4" s="1"/>
  <c r="BN1243" i="4" s="1"/>
  <c r="BQ1243" i="4"/>
  <c r="BE1243" i="4"/>
  <c r="BB1243" i="4"/>
  <c r="BC1243" i="4" s="1"/>
  <c r="AZ1243" i="4"/>
  <c r="AY1243" i="4"/>
  <c r="BF1243" i="4" s="1"/>
  <c r="C1243" i="4"/>
  <c r="BT1242" i="4"/>
  <c r="BV1242" i="4" s="1"/>
  <c r="BR1242" i="4"/>
  <c r="BQ1242" i="4"/>
  <c r="BX1242" i="4" s="1"/>
  <c r="BE1242" i="4"/>
  <c r="BB1242" i="4"/>
  <c r="AZ1242" i="4"/>
  <c r="AU1242" i="4" s="1"/>
  <c r="AV1242" i="4" s="1"/>
  <c r="AY1242" i="4"/>
  <c r="C1242" i="4"/>
  <c r="BX1241" i="4"/>
  <c r="BT1241" i="4"/>
  <c r="BR1241" i="4"/>
  <c r="BM1241" i="4" s="1"/>
  <c r="BN1241" i="4" s="1"/>
  <c r="BQ1241" i="4"/>
  <c r="BB1241" i="4"/>
  <c r="BC1241" i="4" s="1"/>
  <c r="AZ1241" i="4"/>
  <c r="AY1241" i="4"/>
  <c r="BF1241" i="4" s="1"/>
  <c r="C1241" i="4"/>
  <c r="BT1240" i="4"/>
  <c r="BV1240" i="4" s="1"/>
  <c r="BR1240" i="4"/>
  <c r="BQ1240" i="4"/>
  <c r="BX1240" i="4" s="1"/>
  <c r="BB1240" i="4"/>
  <c r="AZ1240" i="4"/>
  <c r="AU1240" i="4" s="1"/>
  <c r="AV1240" i="4" s="1"/>
  <c r="AY1240" i="4"/>
  <c r="BF1240" i="4" s="1"/>
  <c r="C1240" i="4"/>
  <c r="BX1239" i="4"/>
  <c r="BT1239" i="4"/>
  <c r="BR1239" i="4"/>
  <c r="BM1239" i="4" s="1"/>
  <c r="BN1239" i="4" s="1"/>
  <c r="BQ1239" i="4"/>
  <c r="BB1239" i="4"/>
  <c r="BC1239" i="4" s="1"/>
  <c r="AZ1239" i="4"/>
  <c r="AY1239" i="4"/>
  <c r="BF1239" i="4" s="1"/>
  <c r="C1239" i="4"/>
  <c r="BT1238" i="4"/>
  <c r="BR1238" i="4"/>
  <c r="BQ1238" i="4"/>
  <c r="BE1238" i="4"/>
  <c r="BB1238" i="4"/>
  <c r="AZ1238" i="4"/>
  <c r="AU1238" i="4" s="1"/>
  <c r="AV1238" i="4" s="1"/>
  <c r="AY1238" i="4"/>
  <c r="BF1238" i="4" s="1"/>
  <c r="C1238" i="4"/>
  <c r="BV1237" i="4"/>
  <c r="BU1237" i="4"/>
  <c r="BT1237" i="4"/>
  <c r="BR1237" i="4"/>
  <c r="BQ1237" i="4"/>
  <c r="BX1237" i="4" s="1"/>
  <c r="BE1237" i="4"/>
  <c r="BD1237" i="4"/>
  <c r="BB1237" i="4"/>
  <c r="BC1237" i="4" s="1"/>
  <c r="AZ1237" i="4"/>
  <c r="AY1237" i="4"/>
  <c r="BF1237" i="4" s="1"/>
  <c r="C1237" i="4"/>
  <c r="BU1236" i="4"/>
  <c r="BT1236" i="4"/>
  <c r="BV1236" i="4" s="1"/>
  <c r="BR1236" i="4"/>
  <c r="BQ1236" i="4"/>
  <c r="BX1236" i="4" s="1"/>
  <c r="BE1236" i="4"/>
  <c r="BD1236" i="4"/>
  <c r="BC1236" i="4"/>
  <c r="BB1236" i="4"/>
  <c r="AZ1236" i="4"/>
  <c r="AU1236" i="4" s="1"/>
  <c r="AY1236" i="4"/>
  <c r="BF1236" i="4" s="1"/>
  <c r="AV1236" i="4"/>
  <c r="C1236" i="4"/>
  <c r="BX1235" i="4"/>
  <c r="BT1235" i="4"/>
  <c r="BV1235" i="4" s="1"/>
  <c r="BR1235" i="4"/>
  <c r="BQ1235" i="4"/>
  <c r="BW1235" i="4" s="1"/>
  <c r="BE1235" i="4"/>
  <c r="BB1235" i="4"/>
  <c r="BD1235" i="4" s="1"/>
  <c r="AZ1235" i="4"/>
  <c r="AY1235" i="4"/>
  <c r="BF1235" i="4" s="1"/>
  <c r="C1235" i="4"/>
  <c r="BX1234" i="4"/>
  <c r="BW1234" i="4"/>
  <c r="BT1234" i="4"/>
  <c r="BR1234" i="4"/>
  <c r="BM1234" i="4" s="1"/>
  <c r="BN1234" i="4" s="1"/>
  <c r="BQ1234" i="4"/>
  <c r="BV1234" i="4" s="1"/>
  <c r="BB1234" i="4"/>
  <c r="AZ1234" i="4"/>
  <c r="AY1234" i="4"/>
  <c r="BF1234" i="4" s="1"/>
  <c r="C1234" i="4"/>
  <c r="BW1233" i="4"/>
  <c r="BV1233" i="4"/>
  <c r="BT1233" i="4"/>
  <c r="BU1233" i="4" s="1"/>
  <c r="BR1233" i="4"/>
  <c r="BQ1233" i="4"/>
  <c r="BX1233" i="4" s="1"/>
  <c r="BB1233" i="4"/>
  <c r="AZ1233" i="4"/>
  <c r="AU1233" i="4" s="1"/>
  <c r="AV1233" i="4" s="1"/>
  <c r="AY1233" i="4"/>
  <c r="C1233" i="4"/>
  <c r="BX1232" i="4"/>
  <c r="BV1232" i="4"/>
  <c r="BU1232" i="4"/>
  <c r="BT1232" i="4"/>
  <c r="BR1232" i="4"/>
  <c r="BQ1232" i="4"/>
  <c r="BB1232" i="4"/>
  <c r="BC1232" i="4" s="1"/>
  <c r="AZ1232" i="4"/>
  <c r="AY1232" i="4"/>
  <c r="C1232" i="4"/>
  <c r="BX1231" i="4"/>
  <c r="BW1231" i="4"/>
  <c r="BT1231" i="4"/>
  <c r="BR1231" i="4"/>
  <c r="BM1231" i="4" s="1"/>
  <c r="BN1231" i="4" s="1"/>
  <c r="BQ1231" i="4"/>
  <c r="BV1231" i="4" s="1"/>
  <c r="BB1231" i="4"/>
  <c r="BD1231" i="4" s="1"/>
  <c r="AZ1231" i="4"/>
  <c r="AY1231" i="4"/>
  <c r="BF1231" i="4" s="1"/>
  <c r="C1231" i="4"/>
  <c r="BX1230" i="4"/>
  <c r="BV1230" i="4"/>
  <c r="BU1230" i="4"/>
  <c r="BT1230" i="4"/>
  <c r="BR1230" i="4"/>
  <c r="BQ1230" i="4"/>
  <c r="BW1230" i="4" s="1"/>
  <c r="BF1230" i="4"/>
  <c r="BE1230" i="4"/>
  <c r="BB1230" i="4"/>
  <c r="AZ1230" i="4"/>
  <c r="AU1230" i="4" s="1"/>
  <c r="AV1230" i="4" s="1"/>
  <c r="AY1230" i="4"/>
  <c r="BD1230" i="4" s="1"/>
  <c r="C1230" i="4"/>
  <c r="BW1229" i="4"/>
  <c r="BT1229" i="4"/>
  <c r="BR1229" i="4"/>
  <c r="BM1229" i="4" s="1"/>
  <c r="BN1229" i="4" s="1"/>
  <c r="BQ1229" i="4"/>
  <c r="BF1229" i="4"/>
  <c r="BD1229" i="4"/>
  <c r="BC1229" i="4"/>
  <c r="BB1229" i="4"/>
  <c r="AZ1229" i="4"/>
  <c r="AY1229" i="4"/>
  <c r="BE1229" i="4" s="1"/>
  <c r="C1229" i="4"/>
  <c r="BW1228" i="4"/>
  <c r="BV1228" i="4"/>
  <c r="BT1228" i="4"/>
  <c r="BU1228" i="4" s="1"/>
  <c r="BR1228" i="4"/>
  <c r="BQ1228" i="4"/>
  <c r="BX1229" i="4" s="1"/>
  <c r="BE1228" i="4"/>
  <c r="BB1228" i="4"/>
  <c r="AZ1228" i="4"/>
  <c r="AU1228" i="4" s="1"/>
  <c r="AV1228" i="4" s="1"/>
  <c r="AY1228" i="4"/>
  <c r="C1228" i="4"/>
  <c r="BU1227" i="4"/>
  <c r="BT1227" i="4"/>
  <c r="BV1227" i="4" s="1"/>
  <c r="BR1227" i="4"/>
  <c r="BQ1227" i="4"/>
  <c r="BX1227" i="4" s="1"/>
  <c r="BE1227" i="4"/>
  <c r="BD1227" i="4"/>
  <c r="BB1227" i="4"/>
  <c r="BC1227" i="4" s="1"/>
  <c r="AZ1227" i="4"/>
  <c r="AY1227" i="4"/>
  <c r="BF1228" i="4" s="1"/>
  <c r="C1227" i="4"/>
  <c r="BT1226" i="4"/>
  <c r="BR1226" i="4"/>
  <c r="BM1226" i="4" s="1"/>
  <c r="BN1226" i="4" s="1"/>
  <c r="BQ1226" i="4"/>
  <c r="BC1226" i="4"/>
  <c r="BB1226" i="4"/>
  <c r="BD1226" i="4" s="1"/>
  <c r="AZ1226" i="4"/>
  <c r="AY1226" i="4"/>
  <c r="BF1226" i="4" s="1"/>
  <c r="C1226" i="4"/>
  <c r="BW1225" i="4"/>
  <c r="BV1225" i="4"/>
  <c r="BU1225" i="4"/>
  <c r="BT1225" i="4"/>
  <c r="BR1225" i="4"/>
  <c r="BM1224" i="4" s="1"/>
  <c r="BN1224" i="4" s="1"/>
  <c r="BQ1225" i="4"/>
  <c r="BB1225" i="4"/>
  <c r="AZ1225" i="4"/>
  <c r="AU1225" i="4" s="1"/>
  <c r="AV1225" i="4" s="1"/>
  <c r="AY1225" i="4"/>
  <c r="C1225" i="4"/>
  <c r="BW1224" i="4"/>
  <c r="BU1224" i="4"/>
  <c r="BT1224" i="4"/>
  <c r="BV1224" i="4" s="1"/>
  <c r="BR1224" i="4"/>
  <c r="BQ1224" i="4"/>
  <c r="BX1224" i="4" s="1"/>
  <c r="BF1224" i="4"/>
  <c r="BE1224" i="4"/>
  <c r="BB1224" i="4"/>
  <c r="AZ1224" i="4"/>
  <c r="AY1224" i="4"/>
  <c r="BD1224" i="4" s="1"/>
  <c r="C1224" i="4"/>
  <c r="BW1223" i="4"/>
  <c r="BV1223" i="4"/>
  <c r="BU1223" i="4"/>
  <c r="BT1223" i="4"/>
  <c r="BR1223" i="4"/>
  <c r="BQ1223" i="4"/>
  <c r="BM1223" i="4"/>
  <c r="BN1223" i="4" s="1"/>
  <c r="BF1223" i="4"/>
  <c r="BB1223" i="4"/>
  <c r="AZ1223" i="4"/>
  <c r="AU1223" i="4" s="1"/>
  <c r="AV1223" i="4" s="1"/>
  <c r="AY1223" i="4"/>
  <c r="C1223" i="4"/>
  <c r="BT1222" i="4"/>
  <c r="BU1222" i="4" s="1"/>
  <c r="BR1222" i="4"/>
  <c r="BQ1222" i="4"/>
  <c r="BM1222" i="4"/>
  <c r="BN1222" i="4" s="1"/>
  <c r="BE1222" i="4"/>
  <c r="BC1222" i="4"/>
  <c r="BB1222" i="4"/>
  <c r="BD1222" i="4" s="1"/>
  <c r="AZ1222" i="4"/>
  <c r="AY1222" i="4"/>
  <c r="BF1222" i="4" s="1"/>
  <c r="C1222" i="4"/>
  <c r="BX1221" i="4"/>
  <c r="BW1221" i="4"/>
  <c r="BT1221" i="4"/>
  <c r="BR1221" i="4"/>
  <c r="BQ1221" i="4"/>
  <c r="BV1221" i="4" s="1"/>
  <c r="BE1221" i="4"/>
  <c r="BD1221" i="4"/>
  <c r="BC1221" i="4"/>
  <c r="BB1221" i="4"/>
  <c r="AZ1221" i="4"/>
  <c r="AU1221" i="4" s="1"/>
  <c r="AY1221" i="4"/>
  <c r="AV1221" i="4"/>
  <c r="C1221" i="4"/>
  <c r="BX1220" i="4"/>
  <c r="BT1220" i="4"/>
  <c r="BR1220" i="4"/>
  <c r="BQ1220" i="4"/>
  <c r="BB1220" i="4"/>
  <c r="BC1220" i="4" s="1"/>
  <c r="AZ1220" i="4"/>
  <c r="AY1220" i="4"/>
  <c r="C1220" i="4"/>
  <c r="BW1219" i="4"/>
  <c r="BU1219" i="4"/>
  <c r="BT1219" i="4"/>
  <c r="BV1219" i="4" s="1"/>
  <c r="BR1219" i="4"/>
  <c r="BQ1219" i="4"/>
  <c r="BX1219" i="4" s="1"/>
  <c r="BF1219" i="4"/>
  <c r="BE1219" i="4"/>
  <c r="BB1219" i="4"/>
  <c r="AZ1219" i="4"/>
  <c r="AY1219" i="4"/>
  <c r="BD1219" i="4" s="1"/>
  <c r="C1219" i="4"/>
  <c r="BW1218" i="4"/>
  <c r="BV1218" i="4"/>
  <c r="BU1218" i="4"/>
  <c r="BT1218" i="4"/>
  <c r="BR1218" i="4"/>
  <c r="BQ1218" i="4"/>
  <c r="BM1218" i="4"/>
  <c r="BN1218" i="4" s="1"/>
  <c r="BF1218" i="4"/>
  <c r="BE1218" i="4"/>
  <c r="BB1218" i="4"/>
  <c r="AZ1218" i="4"/>
  <c r="AU1218" i="4" s="1"/>
  <c r="AV1218" i="4" s="1"/>
  <c r="AY1218" i="4"/>
  <c r="C1218" i="4"/>
  <c r="BT1217" i="4"/>
  <c r="BU1217" i="4" s="1"/>
  <c r="BR1217" i="4"/>
  <c r="BQ1217" i="4"/>
  <c r="BM1217" i="4"/>
  <c r="BN1217" i="4" s="1"/>
  <c r="BE1217" i="4"/>
  <c r="BC1217" i="4"/>
  <c r="BB1217" i="4"/>
  <c r="BD1217" i="4" s="1"/>
  <c r="AZ1217" i="4"/>
  <c r="AY1217" i="4"/>
  <c r="BF1217" i="4" s="1"/>
  <c r="C1217" i="4"/>
  <c r="BX1216" i="4"/>
  <c r="BW1216" i="4"/>
  <c r="BT1216" i="4"/>
  <c r="BR1216" i="4"/>
  <c r="BQ1216" i="4"/>
  <c r="BV1216" i="4" s="1"/>
  <c r="BF1216" i="4"/>
  <c r="BD1216" i="4"/>
  <c r="BC1216" i="4"/>
  <c r="BB1216" i="4"/>
  <c r="AZ1216" i="4"/>
  <c r="AU1216" i="4" s="1"/>
  <c r="AY1216" i="4"/>
  <c r="AV1216" i="4"/>
  <c r="C1216" i="4"/>
  <c r="BX1215" i="4"/>
  <c r="BW1215" i="4"/>
  <c r="BT1215" i="4"/>
  <c r="BR1215" i="4"/>
  <c r="BM1215" i="4" s="1"/>
  <c r="BN1215" i="4" s="1"/>
  <c r="BQ1215" i="4"/>
  <c r="BB1215" i="4"/>
  <c r="AZ1215" i="4"/>
  <c r="AY1215" i="4"/>
  <c r="C1215" i="4"/>
  <c r="BW1214" i="4"/>
  <c r="BU1214" i="4"/>
  <c r="BT1214" i="4"/>
  <c r="BV1214" i="4" s="1"/>
  <c r="BR1214" i="4"/>
  <c r="BM1214" i="4" s="1"/>
  <c r="BN1214" i="4" s="1"/>
  <c r="BQ1214" i="4"/>
  <c r="BX1214" i="4" s="1"/>
  <c r="BF1214" i="4"/>
  <c r="BE1214" i="4"/>
  <c r="BB1214" i="4"/>
  <c r="AZ1214" i="4"/>
  <c r="AY1214" i="4"/>
  <c r="BD1214" i="4" s="1"/>
  <c r="C1214" i="4"/>
  <c r="BW1213" i="4"/>
  <c r="BV1213" i="4"/>
  <c r="BU1213" i="4"/>
  <c r="BT1213" i="4"/>
  <c r="BR1213" i="4"/>
  <c r="BQ1213" i="4"/>
  <c r="BF1213" i="4"/>
  <c r="BB1213" i="4"/>
  <c r="AZ1213" i="4"/>
  <c r="AU1213" i="4" s="1"/>
  <c r="AV1213" i="4" s="1"/>
  <c r="AY1213" i="4"/>
  <c r="C1213" i="4"/>
  <c r="BT1212" i="4"/>
  <c r="BR1212" i="4"/>
  <c r="BQ1212" i="4"/>
  <c r="BB1212" i="4"/>
  <c r="AZ1212" i="4"/>
  <c r="AU1212" i="4" s="1"/>
  <c r="AY1212" i="4"/>
  <c r="AV1212" i="4"/>
  <c r="C1212" i="4"/>
  <c r="BT1211" i="4"/>
  <c r="BR1211" i="4"/>
  <c r="BQ1211" i="4"/>
  <c r="BB1211" i="4"/>
  <c r="AZ1211" i="4"/>
  <c r="AU1211" i="4" s="1"/>
  <c r="AV1211" i="4" s="1"/>
  <c r="AY1211" i="4"/>
  <c r="C1211" i="4"/>
  <c r="BT1210" i="4"/>
  <c r="BR1210" i="4"/>
  <c r="BQ1210" i="4"/>
  <c r="BB1210" i="4"/>
  <c r="BC1210" i="4" s="1"/>
  <c r="AZ1210" i="4"/>
  <c r="AU1210" i="4" s="1"/>
  <c r="AY1210" i="4"/>
  <c r="AV1210" i="4"/>
  <c r="C1210" i="4"/>
  <c r="BT1209" i="4"/>
  <c r="BV1209" i="4" s="1"/>
  <c r="BR1209" i="4"/>
  <c r="BM1209" i="4" s="1"/>
  <c r="BN1209" i="4" s="1"/>
  <c r="BQ1209" i="4"/>
  <c r="BB1209" i="4"/>
  <c r="BC1209" i="4" s="1"/>
  <c r="AZ1209" i="4"/>
  <c r="AU1209" i="4" s="1"/>
  <c r="AY1209" i="4"/>
  <c r="AV1209" i="4"/>
  <c r="C1209" i="4"/>
  <c r="BT1208" i="4"/>
  <c r="BR1208" i="4"/>
  <c r="BQ1208" i="4"/>
  <c r="BB1208" i="4"/>
  <c r="AZ1208" i="4"/>
  <c r="AU1208" i="4" s="1"/>
  <c r="AV1208" i="4" s="1"/>
  <c r="AY1208" i="4"/>
  <c r="C1208" i="4"/>
  <c r="BT1207" i="4"/>
  <c r="BR1207" i="4"/>
  <c r="BQ1207" i="4"/>
  <c r="BB1207" i="4"/>
  <c r="BC1207" i="4" s="1"/>
  <c r="AZ1207" i="4"/>
  <c r="AU1207" i="4" s="1"/>
  <c r="AY1207" i="4"/>
  <c r="AV1207" i="4"/>
  <c r="C1207" i="4"/>
  <c r="BT1206" i="4"/>
  <c r="BR1206" i="4"/>
  <c r="BM1206" i="4" s="1"/>
  <c r="BN1206" i="4" s="1"/>
  <c r="BQ1206" i="4"/>
  <c r="BB1206" i="4"/>
  <c r="AZ1206" i="4"/>
  <c r="AU1206" i="4" s="1"/>
  <c r="AV1206" i="4" s="1"/>
  <c r="AY1206" i="4"/>
  <c r="C1206" i="4"/>
  <c r="BT1205" i="4"/>
  <c r="BR1205" i="4"/>
  <c r="BQ1205" i="4"/>
  <c r="BB1205" i="4"/>
  <c r="BC1205" i="4" s="1"/>
  <c r="AZ1205" i="4"/>
  <c r="AU1205" i="4" s="1"/>
  <c r="AY1205" i="4"/>
  <c r="C1205" i="4"/>
  <c r="BT1204" i="4"/>
  <c r="BV1204" i="4" s="1"/>
  <c r="BR1204" i="4"/>
  <c r="BM1204" i="4" s="1"/>
  <c r="BN1204" i="4" s="1"/>
  <c r="BQ1204" i="4"/>
  <c r="BB1204" i="4"/>
  <c r="BC1204" i="4" s="1"/>
  <c r="AZ1204" i="4"/>
  <c r="AU1204" i="4" s="1"/>
  <c r="AV1204" i="4" s="1"/>
  <c r="AY1204" i="4"/>
  <c r="C1204" i="4"/>
  <c r="BT1203" i="4"/>
  <c r="BR1203" i="4"/>
  <c r="BQ1203" i="4"/>
  <c r="BB1203" i="4"/>
  <c r="AZ1203" i="4"/>
  <c r="AU1203" i="4" s="1"/>
  <c r="AV1203" i="4" s="1"/>
  <c r="AY1203" i="4"/>
  <c r="C1203" i="4"/>
  <c r="BT1202" i="4"/>
  <c r="BV1202" i="4" s="1"/>
  <c r="BR1202" i="4"/>
  <c r="BQ1202" i="4"/>
  <c r="BB1202" i="4"/>
  <c r="BC1202" i="4" s="1"/>
  <c r="AZ1202" i="4"/>
  <c r="AU1202" i="4" s="1"/>
  <c r="AY1202" i="4"/>
  <c r="AV1202" i="4"/>
  <c r="C1202" i="4"/>
  <c r="BT1201" i="4"/>
  <c r="BR1201" i="4"/>
  <c r="BQ1201" i="4"/>
  <c r="BB1201" i="4"/>
  <c r="AZ1201" i="4"/>
  <c r="AU1201" i="4" s="1"/>
  <c r="AV1201" i="4" s="1"/>
  <c r="AY1201" i="4"/>
  <c r="C1201" i="4"/>
  <c r="BT1200" i="4"/>
  <c r="BR1200" i="4"/>
  <c r="BM1200" i="4" s="1"/>
  <c r="BQ1200" i="4"/>
  <c r="BB1200" i="4"/>
  <c r="BC1200" i="4" s="1"/>
  <c r="AZ1200" i="4"/>
  <c r="AU1200" i="4" s="1"/>
  <c r="AV1200" i="4" s="1"/>
  <c r="AY1200" i="4"/>
  <c r="C1200" i="4"/>
  <c r="BT1199" i="4"/>
  <c r="BR1199" i="4"/>
  <c r="BQ1199" i="4"/>
  <c r="BW1199" i="4" s="1"/>
  <c r="BB1199" i="4"/>
  <c r="AZ1199" i="4"/>
  <c r="AU1199" i="4" s="1"/>
  <c r="AV1199" i="4" s="1"/>
  <c r="AY1199" i="4"/>
  <c r="C1199" i="4"/>
  <c r="BX1198" i="4"/>
  <c r="BT1198" i="4"/>
  <c r="BV1198" i="4" s="1"/>
  <c r="BR1198" i="4"/>
  <c r="BQ1198" i="4"/>
  <c r="BW1198" i="4" s="1"/>
  <c r="BB1198" i="4"/>
  <c r="AZ1198" i="4"/>
  <c r="AU1198" i="4" s="1"/>
  <c r="AV1198" i="4" s="1"/>
  <c r="AY1198" i="4"/>
  <c r="C1198" i="4"/>
  <c r="BX1197" i="4"/>
  <c r="BT1197" i="4"/>
  <c r="BV1197" i="4" s="1"/>
  <c r="BR1197" i="4"/>
  <c r="BQ1197" i="4"/>
  <c r="BW1197" i="4" s="1"/>
  <c r="BE1197" i="4"/>
  <c r="BB1197" i="4"/>
  <c r="BC1197" i="4" s="1"/>
  <c r="AZ1197" i="4"/>
  <c r="AU1197" i="4" s="1"/>
  <c r="AY1197" i="4"/>
  <c r="BE1198" i="4" s="1"/>
  <c r="AV1197" i="4"/>
  <c r="C1197" i="4"/>
  <c r="BX1196" i="4"/>
  <c r="BT1196" i="4"/>
  <c r="BV1196" i="4" s="1"/>
  <c r="BR1196" i="4"/>
  <c r="BQ1196" i="4"/>
  <c r="BE1196" i="4"/>
  <c r="BB1196" i="4"/>
  <c r="BC1196" i="4" s="1"/>
  <c r="AZ1196" i="4"/>
  <c r="AU1196" i="4" s="1"/>
  <c r="AY1196" i="4"/>
  <c r="AV1196" i="4"/>
  <c r="C1196" i="4"/>
  <c r="BT1195" i="4"/>
  <c r="BR1195" i="4"/>
  <c r="BM1195" i="4" s="1"/>
  <c r="BN1195" i="4" s="1"/>
  <c r="BQ1195" i="4"/>
  <c r="BB1195" i="4"/>
  <c r="BC1195" i="4" s="1"/>
  <c r="AZ1195" i="4"/>
  <c r="AU1195" i="4" s="1"/>
  <c r="AV1195" i="4" s="1"/>
  <c r="AY1195" i="4"/>
  <c r="C1195" i="4"/>
  <c r="BT1194" i="4"/>
  <c r="BR1194" i="4"/>
  <c r="BQ1194" i="4"/>
  <c r="BW1194" i="4" s="1"/>
  <c r="BD1194" i="4"/>
  <c r="BB1194" i="4"/>
  <c r="BC1194" i="4" s="1"/>
  <c r="AZ1194" i="4"/>
  <c r="AU1194" i="4" s="1"/>
  <c r="AY1194" i="4"/>
  <c r="BF1194" i="4" s="1"/>
  <c r="AV1194" i="4"/>
  <c r="C1194" i="4"/>
  <c r="BX1193" i="4"/>
  <c r="BT1193" i="4"/>
  <c r="BR1193" i="4"/>
  <c r="BQ1193" i="4"/>
  <c r="BX1194" i="4" s="1"/>
  <c r="BD1193" i="4"/>
  <c r="BB1193" i="4"/>
  <c r="BC1193" i="4" s="1"/>
  <c r="AZ1193" i="4"/>
  <c r="AY1193" i="4"/>
  <c r="BE1193" i="4" s="1"/>
  <c r="C1193" i="4"/>
  <c r="BT1192" i="4"/>
  <c r="BR1192" i="4"/>
  <c r="BQ1192" i="4"/>
  <c r="BW1192" i="4" s="1"/>
  <c r="BD1192" i="4"/>
  <c r="BB1192" i="4"/>
  <c r="BC1192" i="4" s="1"/>
  <c r="AZ1192" i="4"/>
  <c r="AY1192" i="4"/>
  <c r="BE1192" i="4" s="1"/>
  <c r="C1192" i="4"/>
  <c r="BT1191" i="4"/>
  <c r="BR1191" i="4"/>
  <c r="BQ1191" i="4"/>
  <c r="BE1191" i="4"/>
  <c r="BB1191" i="4"/>
  <c r="AZ1191" i="4"/>
  <c r="AY1191" i="4"/>
  <c r="BF1191" i="4" s="1"/>
  <c r="C1191" i="4"/>
  <c r="BT1190" i="4"/>
  <c r="BR1190" i="4"/>
  <c r="BQ1190" i="4"/>
  <c r="BB1190" i="4"/>
  <c r="BC1190" i="4" s="1"/>
  <c r="AZ1190" i="4"/>
  <c r="AU1190" i="4" s="1"/>
  <c r="AV1190" i="4" s="1"/>
  <c r="AY1190" i="4"/>
  <c r="BF1190" i="4" s="1"/>
  <c r="C1190" i="4"/>
  <c r="BT1189" i="4"/>
  <c r="BR1189" i="4"/>
  <c r="BQ1189" i="4"/>
  <c r="BD1189" i="4"/>
  <c r="BB1189" i="4"/>
  <c r="AZ1189" i="4"/>
  <c r="AY1189" i="4"/>
  <c r="BF1189" i="4" s="1"/>
  <c r="C1189" i="4"/>
  <c r="BT1188" i="4"/>
  <c r="BR1188" i="4"/>
  <c r="BQ1188" i="4"/>
  <c r="BX1188" i="4" s="1"/>
  <c r="BB1188" i="4"/>
  <c r="BC1188" i="4" s="1"/>
  <c r="AZ1188" i="4"/>
  <c r="AU1188" i="4" s="1"/>
  <c r="AV1188" i="4" s="1"/>
  <c r="AY1188" i="4"/>
  <c r="BF1188" i="4" s="1"/>
  <c r="C1188" i="4"/>
  <c r="BX1187" i="4"/>
  <c r="BT1187" i="4"/>
  <c r="BR1187" i="4"/>
  <c r="BQ1187" i="4"/>
  <c r="BE1187" i="4"/>
  <c r="BB1187" i="4"/>
  <c r="BC1187" i="4" s="1"/>
  <c r="AZ1187" i="4"/>
  <c r="AY1187" i="4"/>
  <c r="C1187" i="4"/>
  <c r="BT1186" i="4"/>
  <c r="BR1186" i="4"/>
  <c r="BQ1186" i="4"/>
  <c r="BB1186" i="4"/>
  <c r="AZ1186" i="4"/>
  <c r="AY1186" i="4"/>
  <c r="C1186" i="4"/>
  <c r="BT1185" i="4"/>
  <c r="BV1185" i="4" s="1"/>
  <c r="BR1185" i="4"/>
  <c r="BM1185" i="4" s="1"/>
  <c r="BN1185" i="4" s="1"/>
  <c r="BQ1185" i="4"/>
  <c r="BX1185" i="4" s="1"/>
  <c r="BE1185" i="4"/>
  <c r="BD1185" i="4"/>
  <c r="BB1185" i="4"/>
  <c r="AZ1185" i="4"/>
  <c r="AY1185" i="4"/>
  <c r="BF1185" i="4" s="1"/>
  <c r="C1185" i="4"/>
  <c r="BX1184" i="4"/>
  <c r="BT1184" i="4"/>
  <c r="BV1184" i="4" s="1"/>
  <c r="BR1184" i="4"/>
  <c r="BQ1184" i="4"/>
  <c r="BW1184" i="4" s="1"/>
  <c r="BE1184" i="4"/>
  <c r="BB1184" i="4"/>
  <c r="AZ1184" i="4"/>
  <c r="AU1184" i="4" s="1"/>
  <c r="AV1184" i="4" s="1"/>
  <c r="AY1184" i="4"/>
  <c r="C1184" i="4"/>
  <c r="BW1183" i="4"/>
  <c r="BU1183" i="4"/>
  <c r="BT1183" i="4"/>
  <c r="BR1183" i="4"/>
  <c r="BQ1183" i="4"/>
  <c r="BX1183" i="4" s="1"/>
  <c r="BB1183" i="4"/>
  <c r="AZ1183" i="4"/>
  <c r="AY1183" i="4"/>
  <c r="C1183" i="4"/>
  <c r="BT1182" i="4"/>
  <c r="BR1182" i="4"/>
  <c r="BM1182" i="4" s="1"/>
  <c r="BN1182" i="4" s="1"/>
  <c r="BQ1182" i="4"/>
  <c r="BX1182" i="4" s="1"/>
  <c r="BB1182" i="4"/>
  <c r="AZ1182" i="4"/>
  <c r="AU1182" i="4" s="1"/>
  <c r="AV1182" i="4" s="1"/>
  <c r="AY1182" i="4"/>
  <c r="C1182" i="4"/>
  <c r="BT1181" i="4"/>
  <c r="BR1181" i="4"/>
  <c r="BQ1181" i="4"/>
  <c r="BM1181" i="4"/>
  <c r="BN1181" i="4" s="1"/>
  <c r="BB1181" i="4"/>
  <c r="BC1181" i="4" s="1"/>
  <c r="AZ1181" i="4"/>
  <c r="AY1181" i="4"/>
  <c r="BF1181" i="4" s="1"/>
  <c r="C1181" i="4"/>
  <c r="BT1180" i="4"/>
  <c r="BV1180" i="4" s="1"/>
  <c r="BR1180" i="4"/>
  <c r="BM1180" i="4" s="1"/>
  <c r="BN1180" i="4" s="1"/>
  <c r="BQ1180" i="4"/>
  <c r="BX1180" i="4" s="1"/>
  <c r="BE1180" i="4"/>
  <c r="BD1180" i="4"/>
  <c r="BB1180" i="4"/>
  <c r="AZ1180" i="4"/>
  <c r="AY1180" i="4"/>
  <c r="BF1180" i="4" s="1"/>
  <c r="C1180" i="4"/>
  <c r="BX1179" i="4"/>
  <c r="BT1179" i="4"/>
  <c r="BR1179" i="4"/>
  <c r="BQ1179" i="4"/>
  <c r="BW1179" i="4" s="1"/>
  <c r="BM1179" i="4"/>
  <c r="BN1179" i="4" s="1"/>
  <c r="BB1179" i="4"/>
  <c r="AZ1179" i="4"/>
  <c r="AU1179" i="4" s="1"/>
  <c r="AV1179" i="4" s="1"/>
  <c r="AY1179" i="4"/>
  <c r="BF1179" i="4" s="1"/>
  <c r="C1179" i="4"/>
  <c r="BX1178" i="4"/>
  <c r="BW1178" i="4"/>
  <c r="BT1178" i="4"/>
  <c r="BV1178" i="4" s="1"/>
  <c r="BR1178" i="4"/>
  <c r="BQ1178" i="4"/>
  <c r="BE1178" i="4"/>
  <c r="BB1178" i="4"/>
  <c r="AZ1178" i="4"/>
  <c r="AY1178" i="4"/>
  <c r="BF1178" i="4" s="1"/>
  <c r="C1178" i="4"/>
  <c r="BT1177" i="4"/>
  <c r="BV1177" i="4" s="1"/>
  <c r="BR1177" i="4"/>
  <c r="BM1178" i="4" s="1"/>
  <c r="BN1178" i="4" s="1"/>
  <c r="BQ1177" i="4"/>
  <c r="BX1177" i="4" s="1"/>
  <c r="BE1177" i="4"/>
  <c r="BD1177" i="4"/>
  <c r="BB1177" i="4"/>
  <c r="BC1177" i="4" s="1"/>
  <c r="AZ1177" i="4"/>
  <c r="AU1177" i="4" s="1"/>
  <c r="AV1177" i="4" s="1"/>
  <c r="AY1177" i="4"/>
  <c r="C1177" i="4"/>
  <c r="BX1176" i="4"/>
  <c r="BW1176" i="4"/>
  <c r="BT1176" i="4"/>
  <c r="BV1176" i="4" s="1"/>
  <c r="BR1176" i="4"/>
  <c r="BQ1176" i="4"/>
  <c r="BM1176" i="4"/>
  <c r="BN1176" i="4" s="1"/>
  <c r="BE1176" i="4"/>
  <c r="BD1176" i="4"/>
  <c r="BB1176" i="4"/>
  <c r="BC1176" i="4" s="1"/>
  <c r="AZ1176" i="4"/>
  <c r="AU1176" i="4" s="1"/>
  <c r="AV1176" i="4" s="1"/>
  <c r="AY1176" i="4"/>
  <c r="BF1176" i="4" s="1"/>
  <c r="C1176" i="4"/>
  <c r="BX1175" i="4"/>
  <c r="BW1175" i="4"/>
  <c r="BT1175" i="4"/>
  <c r="BV1175" i="4" s="1"/>
  <c r="BR1175" i="4"/>
  <c r="BQ1175" i="4"/>
  <c r="BM1175" i="4"/>
  <c r="BN1175" i="4" s="1"/>
  <c r="BE1175" i="4"/>
  <c r="BD1175" i="4"/>
  <c r="BB1175" i="4"/>
  <c r="BC1175" i="4" s="1"/>
  <c r="AZ1175" i="4"/>
  <c r="AU1175" i="4" s="1"/>
  <c r="AV1175" i="4" s="1"/>
  <c r="AY1175" i="4"/>
  <c r="BF1175" i="4" s="1"/>
  <c r="C1175" i="4"/>
  <c r="BX1174" i="4"/>
  <c r="BW1174" i="4"/>
  <c r="BT1174" i="4"/>
  <c r="BV1174" i="4" s="1"/>
  <c r="BR1174" i="4"/>
  <c r="BQ1174" i="4"/>
  <c r="BM1174" i="4"/>
  <c r="BN1174" i="4" s="1"/>
  <c r="BE1174" i="4"/>
  <c r="BD1174" i="4"/>
  <c r="BB1174" i="4"/>
  <c r="BC1174" i="4" s="1"/>
  <c r="AZ1174" i="4"/>
  <c r="AU1174" i="4" s="1"/>
  <c r="AV1174" i="4" s="1"/>
  <c r="AY1174" i="4"/>
  <c r="BF1174" i="4" s="1"/>
  <c r="C1174" i="4"/>
  <c r="BX1173" i="4"/>
  <c r="BW1173" i="4"/>
  <c r="BT1173" i="4"/>
  <c r="BV1173" i="4" s="1"/>
  <c r="BR1173" i="4"/>
  <c r="BQ1173" i="4"/>
  <c r="BM1173" i="4"/>
  <c r="BN1173" i="4" s="1"/>
  <c r="BE1173" i="4"/>
  <c r="BD1173" i="4"/>
  <c r="BB1173" i="4"/>
  <c r="BC1173" i="4" s="1"/>
  <c r="AZ1173" i="4"/>
  <c r="AU1173" i="4" s="1"/>
  <c r="AV1173" i="4" s="1"/>
  <c r="AY1173" i="4"/>
  <c r="BF1173" i="4" s="1"/>
  <c r="C1173" i="4"/>
  <c r="BX1172" i="4"/>
  <c r="BW1172" i="4"/>
  <c r="BT1172" i="4"/>
  <c r="BV1172" i="4" s="1"/>
  <c r="BR1172" i="4"/>
  <c r="BQ1172" i="4"/>
  <c r="BM1172" i="4"/>
  <c r="BN1172" i="4" s="1"/>
  <c r="BE1172" i="4"/>
  <c r="BD1172" i="4"/>
  <c r="BB1172" i="4"/>
  <c r="BC1172" i="4" s="1"/>
  <c r="AZ1172" i="4"/>
  <c r="AU1172" i="4" s="1"/>
  <c r="AV1172" i="4" s="1"/>
  <c r="AY1172" i="4"/>
  <c r="BF1172" i="4" s="1"/>
  <c r="C1172" i="4"/>
  <c r="BX1171" i="4"/>
  <c r="BW1171" i="4"/>
  <c r="BT1171" i="4"/>
  <c r="BV1171" i="4" s="1"/>
  <c r="BR1171" i="4"/>
  <c r="BQ1171" i="4"/>
  <c r="BM1171" i="4"/>
  <c r="BN1171" i="4" s="1"/>
  <c r="BE1171" i="4"/>
  <c r="BD1171" i="4"/>
  <c r="BB1171" i="4"/>
  <c r="BC1171" i="4" s="1"/>
  <c r="AZ1171" i="4"/>
  <c r="AU1171" i="4" s="1"/>
  <c r="AV1171" i="4" s="1"/>
  <c r="AY1171" i="4"/>
  <c r="BF1171" i="4" s="1"/>
  <c r="C1171" i="4"/>
  <c r="BX1170" i="4"/>
  <c r="BW1170" i="4"/>
  <c r="BT1170" i="4"/>
  <c r="BV1170" i="4" s="1"/>
  <c r="BR1170" i="4"/>
  <c r="BQ1170" i="4"/>
  <c r="BM1170" i="4"/>
  <c r="BN1170" i="4" s="1"/>
  <c r="BE1170" i="4"/>
  <c r="BD1170" i="4"/>
  <c r="BB1170" i="4"/>
  <c r="BC1170" i="4" s="1"/>
  <c r="AZ1170" i="4"/>
  <c r="AU1170" i="4" s="1"/>
  <c r="AV1170" i="4" s="1"/>
  <c r="AY1170" i="4"/>
  <c r="BF1170" i="4" s="1"/>
  <c r="C1170" i="4"/>
  <c r="BX1169" i="4"/>
  <c r="BW1169" i="4"/>
  <c r="BT1169" i="4"/>
  <c r="BV1169" i="4" s="1"/>
  <c r="BR1169" i="4"/>
  <c r="BQ1169" i="4"/>
  <c r="BM1169" i="4"/>
  <c r="BN1169" i="4" s="1"/>
  <c r="BE1169" i="4"/>
  <c r="BD1169" i="4"/>
  <c r="BB1169" i="4"/>
  <c r="BC1169" i="4" s="1"/>
  <c r="AZ1169" i="4"/>
  <c r="AU1169" i="4" s="1"/>
  <c r="AV1169" i="4" s="1"/>
  <c r="AY1169" i="4"/>
  <c r="BF1169" i="4" s="1"/>
  <c r="C1169" i="4"/>
  <c r="BX1168" i="4"/>
  <c r="BW1168" i="4"/>
  <c r="BT1168" i="4"/>
  <c r="BV1168" i="4" s="1"/>
  <c r="BR1168" i="4"/>
  <c r="BQ1168" i="4"/>
  <c r="BM1168" i="4"/>
  <c r="BN1168" i="4" s="1"/>
  <c r="BE1168" i="4"/>
  <c r="BD1168" i="4"/>
  <c r="BB1168" i="4"/>
  <c r="BC1168" i="4" s="1"/>
  <c r="AZ1168" i="4"/>
  <c r="AU1168" i="4" s="1"/>
  <c r="AV1168" i="4" s="1"/>
  <c r="AY1168" i="4"/>
  <c r="BF1168" i="4" s="1"/>
  <c r="C1168" i="4"/>
  <c r="BX1167" i="4"/>
  <c r="BW1167" i="4"/>
  <c r="BT1167" i="4"/>
  <c r="BV1167" i="4" s="1"/>
  <c r="BR1167" i="4"/>
  <c r="BQ1167" i="4"/>
  <c r="BM1167" i="4"/>
  <c r="BN1167" i="4" s="1"/>
  <c r="BE1167" i="4"/>
  <c r="BD1167" i="4"/>
  <c r="BB1167" i="4"/>
  <c r="BC1167" i="4" s="1"/>
  <c r="AZ1167" i="4"/>
  <c r="AU1167" i="4" s="1"/>
  <c r="AV1167" i="4" s="1"/>
  <c r="AY1167" i="4"/>
  <c r="BF1167" i="4" s="1"/>
  <c r="C1167" i="4"/>
  <c r="BX1166" i="4"/>
  <c r="BW1166" i="4"/>
  <c r="BT1166" i="4"/>
  <c r="BV1166" i="4" s="1"/>
  <c r="BR1166" i="4"/>
  <c r="BQ1166" i="4"/>
  <c r="BM1166" i="4"/>
  <c r="BN1166" i="4" s="1"/>
  <c r="BE1166" i="4"/>
  <c r="BD1166" i="4"/>
  <c r="BB1166" i="4"/>
  <c r="BC1166" i="4" s="1"/>
  <c r="AZ1166" i="4"/>
  <c r="AU1166" i="4" s="1"/>
  <c r="AV1166" i="4" s="1"/>
  <c r="AY1166" i="4"/>
  <c r="BF1166" i="4" s="1"/>
  <c r="C1166" i="4"/>
  <c r="BX1165" i="4"/>
  <c r="BW1165" i="4"/>
  <c r="BT1165" i="4"/>
  <c r="BV1165" i="4" s="1"/>
  <c r="BR1165" i="4"/>
  <c r="BQ1165" i="4"/>
  <c r="BM1165" i="4"/>
  <c r="BN1165" i="4" s="1"/>
  <c r="BE1165" i="4"/>
  <c r="BD1165" i="4"/>
  <c r="BB1165" i="4"/>
  <c r="BC1165" i="4" s="1"/>
  <c r="AZ1165" i="4"/>
  <c r="AU1165" i="4" s="1"/>
  <c r="AV1165" i="4" s="1"/>
  <c r="AY1165" i="4"/>
  <c r="BF1165" i="4" s="1"/>
  <c r="C1165" i="4"/>
  <c r="BX1164" i="4"/>
  <c r="BW1164" i="4"/>
  <c r="BT1164" i="4"/>
  <c r="BV1164" i="4" s="1"/>
  <c r="BR1164" i="4"/>
  <c r="BQ1164" i="4"/>
  <c r="BM1164" i="4"/>
  <c r="BN1164" i="4" s="1"/>
  <c r="BE1164" i="4"/>
  <c r="BD1164" i="4"/>
  <c r="BB1164" i="4"/>
  <c r="BC1164" i="4" s="1"/>
  <c r="AZ1164" i="4"/>
  <c r="AU1164" i="4" s="1"/>
  <c r="AV1164" i="4" s="1"/>
  <c r="AY1164" i="4"/>
  <c r="BF1164" i="4" s="1"/>
  <c r="C1164" i="4"/>
  <c r="BX1163" i="4"/>
  <c r="BW1163" i="4"/>
  <c r="BT1163" i="4"/>
  <c r="BV1163" i="4" s="1"/>
  <c r="BR1163" i="4"/>
  <c r="BQ1163" i="4"/>
  <c r="BM1163" i="4"/>
  <c r="BN1163" i="4" s="1"/>
  <c r="BE1163" i="4"/>
  <c r="BD1163" i="4"/>
  <c r="BB1163" i="4"/>
  <c r="BC1163" i="4" s="1"/>
  <c r="AZ1163" i="4"/>
  <c r="AU1163" i="4" s="1"/>
  <c r="AV1163" i="4" s="1"/>
  <c r="AY1163" i="4"/>
  <c r="BF1163" i="4" s="1"/>
  <c r="C1163" i="4"/>
  <c r="BX1162" i="4"/>
  <c r="BW1162" i="4"/>
  <c r="BT1162" i="4"/>
  <c r="BV1162" i="4" s="1"/>
  <c r="BR1162" i="4"/>
  <c r="BQ1162" i="4"/>
  <c r="BM1162" i="4"/>
  <c r="BN1162" i="4" s="1"/>
  <c r="BE1162" i="4"/>
  <c r="BD1162" i="4"/>
  <c r="BB1162" i="4"/>
  <c r="BC1162" i="4" s="1"/>
  <c r="AZ1162" i="4"/>
  <c r="AU1162" i="4" s="1"/>
  <c r="AV1162" i="4" s="1"/>
  <c r="AY1162" i="4"/>
  <c r="BF1162" i="4" s="1"/>
  <c r="C1162" i="4"/>
  <c r="BX1161" i="4"/>
  <c r="BW1161" i="4"/>
  <c r="BU1161" i="4"/>
  <c r="BT1161" i="4"/>
  <c r="BV1161" i="4" s="1"/>
  <c r="BR1161" i="4"/>
  <c r="BQ1161" i="4"/>
  <c r="BM1161" i="4"/>
  <c r="BN1161" i="4" s="1"/>
  <c r="BE1161" i="4"/>
  <c r="BD1161" i="4"/>
  <c r="BB1161" i="4"/>
  <c r="BC1161" i="4" s="1"/>
  <c r="AZ1161" i="4"/>
  <c r="AU1161" i="4" s="1"/>
  <c r="AV1161" i="4" s="1"/>
  <c r="AY1161" i="4"/>
  <c r="BF1161" i="4" s="1"/>
  <c r="C1161" i="4"/>
  <c r="BX1160" i="4"/>
  <c r="BW1160" i="4"/>
  <c r="BU1160" i="4"/>
  <c r="BT1160" i="4"/>
  <c r="BV1160" i="4" s="1"/>
  <c r="BR1160" i="4"/>
  <c r="BQ1160" i="4"/>
  <c r="BM1160" i="4"/>
  <c r="BN1160" i="4" s="1"/>
  <c r="BE1160" i="4"/>
  <c r="BD1160" i="4"/>
  <c r="BB1160" i="4"/>
  <c r="BC1160" i="4" s="1"/>
  <c r="AZ1160" i="4"/>
  <c r="AU1160" i="4" s="1"/>
  <c r="AV1160" i="4" s="1"/>
  <c r="AY1160" i="4"/>
  <c r="BF1160" i="4" s="1"/>
  <c r="C1160" i="4"/>
  <c r="BX1159" i="4"/>
  <c r="BW1159" i="4"/>
  <c r="BU1159" i="4"/>
  <c r="BT1159" i="4"/>
  <c r="BV1159" i="4" s="1"/>
  <c r="BR1159" i="4"/>
  <c r="BQ1159" i="4"/>
  <c r="BM1159" i="4"/>
  <c r="BN1159" i="4" s="1"/>
  <c r="BE1159" i="4"/>
  <c r="BD1159" i="4"/>
  <c r="BB1159" i="4"/>
  <c r="BC1159" i="4" s="1"/>
  <c r="AZ1159" i="4"/>
  <c r="AU1159" i="4" s="1"/>
  <c r="AV1159" i="4" s="1"/>
  <c r="AY1159" i="4"/>
  <c r="BF1159" i="4" s="1"/>
  <c r="C1159" i="4"/>
  <c r="BX1158" i="4"/>
  <c r="BW1158" i="4"/>
  <c r="BU1158" i="4"/>
  <c r="BT1158" i="4"/>
  <c r="BV1158" i="4" s="1"/>
  <c r="BR1158" i="4"/>
  <c r="BQ1158" i="4"/>
  <c r="BM1158" i="4"/>
  <c r="BN1158" i="4" s="1"/>
  <c r="BE1158" i="4"/>
  <c r="BD1158" i="4"/>
  <c r="BB1158" i="4"/>
  <c r="BC1158" i="4" s="1"/>
  <c r="AZ1158" i="4"/>
  <c r="AU1158" i="4" s="1"/>
  <c r="AV1158" i="4" s="1"/>
  <c r="AY1158" i="4"/>
  <c r="BF1158" i="4" s="1"/>
  <c r="C1158" i="4"/>
  <c r="BX1157" i="4"/>
  <c r="BW1157" i="4"/>
  <c r="BU1157" i="4"/>
  <c r="BT1157" i="4"/>
  <c r="BV1157" i="4" s="1"/>
  <c r="BR1157" i="4"/>
  <c r="BQ1157" i="4"/>
  <c r="BM1157" i="4"/>
  <c r="BN1157" i="4" s="1"/>
  <c r="BE1157" i="4"/>
  <c r="BD1157" i="4"/>
  <c r="BB1157" i="4"/>
  <c r="BC1157" i="4" s="1"/>
  <c r="AZ1157" i="4"/>
  <c r="AU1157" i="4" s="1"/>
  <c r="AV1157" i="4" s="1"/>
  <c r="AY1157" i="4"/>
  <c r="BF1157" i="4" s="1"/>
  <c r="C1157" i="4"/>
  <c r="BX1156" i="4"/>
  <c r="BW1156" i="4"/>
  <c r="BU1156" i="4"/>
  <c r="BT1156" i="4"/>
  <c r="BV1156" i="4" s="1"/>
  <c r="BR1156" i="4"/>
  <c r="BQ1156" i="4"/>
  <c r="BM1156" i="4"/>
  <c r="BN1156" i="4" s="1"/>
  <c r="BE1156" i="4"/>
  <c r="BD1156" i="4"/>
  <c r="BB1156" i="4"/>
  <c r="BC1156" i="4" s="1"/>
  <c r="AZ1156" i="4"/>
  <c r="AU1156" i="4" s="1"/>
  <c r="AV1156" i="4" s="1"/>
  <c r="AY1156" i="4"/>
  <c r="BF1156" i="4" s="1"/>
  <c r="C1156" i="4"/>
  <c r="BX1155" i="4"/>
  <c r="BW1155" i="4"/>
  <c r="BU1155" i="4"/>
  <c r="BT1155" i="4"/>
  <c r="BV1155" i="4" s="1"/>
  <c r="BR1155" i="4"/>
  <c r="BQ1155" i="4"/>
  <c r="BM1155" i="4"/>
  <c r="BN1155" i="4" s="1"/>
  <c r="BE1155" i="4"/>
  <c r="BD1155" i="4"/>
  <c r="BB1155" i="4"/>
  <c r="BC1155" i="4" s="1"/>
  <c r="AZ1155" i="4"/>
  <c r="AU1155" i="4" s="1"/>
  <c r="AV1155" i="4" s="1"/>
  <c r="AY1155" i="4"/>
  <c r="BF1155" i="4" s="1"/>
  <c r="C1155" i="4"/>
  <c r="BX1154" i="4"/>
  <c r="BW1154" i="4"/>
  <c r="BU1154" i="4"/>
  <c r="BT1154" i="4"/>
  <c r="BV1154" i="4" s="1"/>
  <c r="BR1154" i="4"/>
  <c r="BQ1154" i="4"/>
  <c r="BM1154" i="4"/>
  <c r="BN1154" i="4" s="1"/>
  <c r="BE1154" i="4"/>
  <c r="BD1154" i="4"/>
  <c r="BB1154" i="4"/>
  <c r="BC1154" i="4" s="1"/>
  <c r="AZ1154" i="4"/>
  <c r="AU1154" i="4" s="1"/>
  <c r="AV1154" i="4" s="1"/>
  <c r="AY1154" i="4"/>
  <c r="BF1154" i="4" s="1"/>
  <c r="C1154" i="4"/>
  <c r="BX1153" i="4"/>
  <c r="BW1153" i="4"/>
  <c r="BU1153" i="4"/>
  <c r="BT1153" i="4"/>
  <c r="BV1153" i="4" s="1"/>
  <c r="BR1153" i="4"/>
  <c r="BQ1153" i="4"/>
  <c r="BM1153" i="4"/>
  <c r="BN1153" i="4" s="1"/>
  <c r="BE1153" i="4"/>
  <c r="BB1153" i="4"/>
  <c r="BC1153" i="4" s="1"/>
  <c r="AZ1153" i="4"/>
  <c r="AU1153" i="4" s="1"/>
  <c r="AV1153" i="4" s="1"/>
  <c r="AY1153" i="4"/>
  <c r="BF1153" i="4" s="1"/>
  <c r="C1153" i="4"/>
  <c r="BX1152" i="4"/>
  <c r="BW1152" i="4"/>
  <c r="BU1152" i="4"/>
  <c r="BT1152" i="4"/>
  <c r="BV1152" i="4" s="1"/>
  <c r="BR1152" i="4"/>
  <c r="BQ1152" i="4"/>
  <c r="BM1152" i="4"/>
  <c r="BN1152" i="4" s="1"/>
  <c r="BE1152" i="4"/>
  <c r="BB1152" i="4"/>
  <c r="BC1152" i="4" s="1"/>
  <c r="AZ1152" i="4"/>
  <c r="AU1152" i="4" s="1"/>
  <c r="AY1152" i="4"/>
  <c r="BF1152" i="4" s="1"/>
  <c r="C1152" i="4"/>
  <c r="BX1151" i="4"/>
  <c r="BW1151" i="4"/>
  <c r="BU1151" i="4"/>
  <c r="BT1151" i="4"/>
  <c r="BV1151" i="4" s="1"/>
  <c r="BR1151" i="4"/>
  <c r="BQ1151" i="4"/>
  <c r="BM1151" i="4"/>
  <c r="BN1151" i="4" s="1"/>
  <c r="BE1151" i="4"/>
  <c r="BB1151" i="4"/>
  <c r="BC1151" i="4" s="1"/>
  <c r="AZ1151" i="4"/>
  <c r="AU1151" i="4" s="1"/>
  <c r="AV1151" i="4" s="1"/>
  <c r="AY1151" i="4"/>
  <c r="BF1151" i="4" s="1"/>
  <c r="C1151" i="4"/>
  <c r="BX1150" i="4"/>
  <c r="BW1150" i="4"/>
  <c r="BU1150" i="4"/>
  <c r="BT1150" i="4"/>
  <c r="BV1150" i="4" s="1"/>
  <c r="BR1150" i="4"/>
  <c r="BQ1150" i="4"/>
  <c r="BM1150" i="4"/>
  <c r="BN1150" i="4" s="1"/>
  <c r="BE1150" i="4"/>
  <c r="BD1150" i="4"/>
  <c r="BB1150" i="4"/>
  <c r="BC1150" i="4" s="1"/>
  <c r="AZ1150" i="4"/>
  <c r="AU1150" i="4" s="1"/>
  <c r="AV1150" i="4" s="1"/>
  <c r="AY1150" i="4"/>
  <c r="BF1150" i="4" s="1"/>
  <c r="C1150" i="4"/>
  <c r="BX1149" i="4"/>
  <c r="BW1149" i="4"/>
  <c r="BU1149" i="4"/>
  <c r="BT1149" i="4"/>
  <c r="BV1149" i="4" s="1"/>
  <c r="BR1149" i="4"/>
  <c r="BQ1149" i="4"/>
  <c r="BM1149" i="4"/>
  <c r="BN1149" i="4" s="1"/>
  <c r="BE1149" i="4"/>
  <c r="BD1149" i="4"/>
  <c r="BB1149" i="4"/>
  <c r="BC1149" i="4" s="1"/>
  <c r="AZ1149" i="4"/>
  <c r="AU1149" i="4" s="1"/>
  <c r="AV1149" i="4" s="1"/>
  <c r="AY1149" i="4"/>
  <c r="BF1149" i="4" s="1"/>
  <c r="C1149" i="4"/>
  <c r="BX1148" i="4"/>
  <c r="BW1148" i="4"/>
  <c r="BU1148" i="4"/>
  <c r="BT1148" i="4"/>
  <c r="BV1148" i="4" s="1"/>
  <c r="BR1148" i="4"/>
  <c r="BQ1148" i="4"/>
  <c r="BM1148" i="4"/>
  <c r="BE1148" i="4"/>
  <c r="BB1148" i="4"/>
  <c r="BC1148" i="4" s="1"/>
  <c r="AZ1148" i="4"/>
  <c r="AU1148" i="4" s="1"/>
  <c r="AV1148" i="4" s="1"/>
  <c r="AY1148" i="4"/>
  <c r="BF1148" i="4" s="1"/>
  <c r="C1148" i="4"/>
  <c r="BX1147" i="4"/>
  <c r="BW1147" i="4"/>
  <c r="BT1147" i="4"/>
  <c r="BV1147" i="4" s="1"/>
  <c r="BR1147" i="4"/>
  <c r="BQ1147" i="4"/>
  <c r="BM1147" i="4"/>
  <c r="BN1147" i="4" s="1"/>
  <c r="BE1147" i="4"/>
  <c r="BD1147" i="4"/>
  <c r="BB1147" i="4"/>
  <c r="BC1147" i="4" s="1"/>
  <c r="AZ1147" i="4"/>
  <c r="AY1147" i="4"/>
  <c r="BF1147" i="4" s="1"/>
  <c r="C1147" i="4"/>
  <c r="BX1146" i="4"/>
  <c r="BW1146" i="4"/>
  <c r="BT1146" i="4"/>
  <c r="BV1146" i="4" s="1"/>
  <c r="BR1146" i="4"/>
  <c r="BQ1146" i="4"/>
  <c r="BM1146" i="4"/>
  <c r="BN1146" i="4" s="1"/>
  <c r="BE1146" i="4"/>
  <c r="BB1146" i="4"/>
  <c r="BC1146" i="4" s="1"/>
  <c r="AZ1146" i="4"/>
  <c r="AU1146" i="4" s="1"/>
  <c r="AV1146" i="4" s="1"/>
  <c r="AY1146" i="4"/>
  <c r="BF1146" i="4" s="1"/>
  <c r="C1146" i="4"/>
  <c r="BW1145" i="4"/>
  <c r="BU1145" i="4"/>
  <c r="BT1145" i="4"/>
  <c r="BV1145" i="4" s="1"/>
  <c r="BR1145" i="4"/>
  <c r="BQ1145" i="4"/>
  <c r="BM1145" i="4"/>
  <c r="BN1145" i="4" s="1"/>
  <c r="BE1145" i="4"/>
  <c r="BD1145" i="4"/>
  <c r="BB1145" i="4"/>
  <c r="BC1145" i="4" s="1"/>
  <c r="AZ1145" i="4"/>
  <c r="AY1145" i="4"/>
  <c r="BF1145" i="4" s="1"/>
  <c r="C1145" i="4"/>
  <c r="BX1144" i="4"/>
  <c r="BT1144" i="4"/>
  <c r="BR1144" i="4"/>
  <c r="BQ1144" i="4"/>
  <c r="BW1144" i="4" s="1"/>
  <c r="BD1144" i="4"/>
  <c r="BB1144" i="4"/>
  <c r="BC1144" i="4" s="1"/>
  <c r="AZ1144" i="4"/>
  <c r="AU1144" i="4" s="1"/>
  <c r="AV1144" i="4" s="1"/>
  <c r="AY1144" i="4"/>
  <c r="BF1144" i="4" s="1"/>
  <c r="C1144" i="4"/>
  <c r="BX1143" i="4"/>
  <c r="BT1143" i="4"/>
  <c r="BV1143" i="4" s="1"/>
  <c r="BR1143" i="4"/>
  <c r="BM1143" i="4" s="1"/>
  <c r="BN1143" i="4" s="1"/>
  <c r="BQ1143" i="4"/>
  <c r="BD1143" i="4"/>
  <c r="BB1143" i="4"/>
  <c r="BC1143" i="4" s="1"/>
  <c r="AZ1143" i="4"/>
  <c r="AY1143" i="4"/>
  <c r="C1143" i="4"/>
  <c r="BT1142" i="4"/>
  <c r="BR1142" i="4"/>
  <c r="BM1142" i="4" s="1"/>
  <c r="BN1142" i="4" s="1"/>
  <c r="BQ1142" i="4"/>
  <c r="BB1142" i="4"/>
  <c r="AZ1142" i="4"/>
  <c r="AU1142" i="4" s="1"/>
  <c r="AV1142" i="4" s="1"/>
  <c r="AY1142" i="4"/>
  <c r="BF1142" i="4" s="1"/>
  <c r="C1142" i="4"/>
  <c r="BU1141" i="4"/>
  <c r="BT1141" i="4"/>
  <c r="BV1141" i="4" s="1"/>
  <c r="BR1141" i="4"/>
  <c r="BQ1141" i="4"/>
  <c r="BX1141" i="4" s="1"/>
  <c r="BM1141" i="4"/>
  <c r="BN1141" i="4" s="1"/>
  <c r="BE1141" i="4"/>
  <c r="BD1141" i="4"/>
  <c r="BB1141" i="4"/>
  <c r="AZ1141" i="4"/>
  <c r="AY1141" i="4"/>
  <c r="BF1141" i="4" s="1"/>
  <c r="C1141" i="4"/>
  <c r="BX1140" i="4"/>
  <c r="BT1140" i="4"/>
  <c r="BR1140" i="4"/>
  <c r="BM1140" i="4" s="1"/>
  <c r="BN1140" i="4" s="1"/>
  <c r="BQ1140" i="4"/>
  <c r="BW1140" i="4" s="1"/>
  <c r="BE1140" i="4"/>
  <c r="BB1140" i="4"/>
  <c r="BC1140" i="4" s="1"/>
  <c r="AZ1140" i="4"/>
  <c r="AU1140" i="4" s="1"/>
  <c r="AV1140" i="4" s="1"/>
  <c r="AY1140" i="4"/>
  <c r="C1140" i="4"/>
  <c r="BT1139" i="4"/>
  <c r="BV1139" i="4" s="1"/>
  <c r="BR1139" i="4"/>
  <c r="BQ1139" i="4"/>
  <c r="BX1139" i="4" s="1"/>
  <c r="BM1139" i="4"/>
  <c r="BN1139" i="4" s="1"/>
  <c r="BE1139" i="4"/>
  <c r="BD1139" i="4"/>
  <c r="BB1139" i="4"/>
  <c r="AZ1139" i="4"/>
  <c r="AY1139" i="4"/>
  <c r="C1139" i="4"/>
  <c r="BT1138" i="4"/>
  <c r="BR1138" i="4"/>
  <c r="BQ1138" i="4"/>
  <c r="BB1138" i="4"/>
  <c r="AZ1138" i="4"/>
  <c r="AU1138" i="4" s="1"/>
  <c r="AV1138" i="4" s="1"/>
  <c r="AY1138" i="4"/>
  <c r="BF1138" i="4" s="1"/>
  <c r="C1138" i="4"/>
  <c r="BT1137" i="4"/>
  <c r="BR1137" i="4"/>
  <c r="BQ1137" i="4"/>
  <c r="BX1137" i="4" s="1"/>
  <c r="BD1137" i="4"/>
  <c r="BB1137" i="4"/>
  <c r="BC1137" i="4" s="1"/>
  <c r="AZ1137" i="4"/>
  <c r="AY1137" i="4"/>
  <c r="C1137" i="4"/>
  <c r="BW1136" i="4"/>
  <c r="BU1136" i="4"/>
  <c r="BT1136" i="4"/>
  <c r="BV1136" i="4" s="1"/>
  <c r="BR1136" i="4"/>
  <c r="BQ1136" i="4"/>
  <c r="BB1136" i="4"/>
  <c r="AZ1136" i="4"/>
  <c r="AU1136" i="4" s="1"/>
  <c r="AV1136" i="4" s="1"/>
  <c r="AY1136" i="4"/>
  <c r="C1136" i="4"/>
  <c r="BX1135" i="4"/>
  <c r="BW1135" i="4"/>
  <c r="BT1135" i="4"/>
  <c r="BR1135" i="4"/>
  <c r="BQ1135" i="4"/>
  <c r="BU1135" i="4" s="1"/>
  <c r="BE1135" i="4"/>
  <c r="BB1135" i="4"/>
  <c r="BC1135" i="4" s="1"/>
  <c r="AZ1135" i="4"/>
  <c r="AY1135" i="4"/>
  <c r="BF1135" i="4" s="1"/>
  <c r="C1135" i="4"/>
  <c r="BT1134" i="4"/>
  <c r="BV1134" i="4" s="1"/>
  <c r="BR1134" i="4"/>
  <c r="BM1135" i="4" s="1"/>
  <c r="BN1135" i="4" s="1"/>
  <c r="BQ1134" i="4"/>
  <c r="BM1134" i="4"/>
  <c r="BN1134" i="4" s="1"/>
  <c r="BE1134" i="4"/>
  <c r="BD1134" i="4"/>
  <c r="BB1134" i="4"/>
  <c r="AZ1134" i="4"/>
  <c r="AY1134" i="4"/>
  <c r="BF1134" i="4" s="1"/>
  <c r="C1134" i="4"/>
  <c r="BT1133" i="4"/>
  <c r="BR1133" i="4"/>
  <c r="BQ1133" i="4"/>
  <c r="BB1133" i="4"/>
  <c r="AZ1133" i="4"/>
  <c r="AU1133" i="4" s="1"/>
  <c r="AV1133" i="4" s="1"/>
  <c r="AY1133" i="4"/>
  <c r="BF1133" i="4" s="1"/>
  <c r="C1133" i="4"/>
  <c r="BT1132" i="4"/>
  <c r="BR1132" i="4"/>
  <c r="BQ1132" i="4"/>
  <c r="BX1132" i="4" s="1"/>
  <c r="BD1132" i="4"/>
  <c r="BB1132" i="4"/>
  <c r="BC1132" i="4" s="1"/>
  <c r="AZ1132" i="4"/>
  <c r="AY1132" i="4"/>
  <c r="C1132" i="4"/>
  <c r="BX1131" i="4"/>
  <c r="BW1131" i="4"/>
  <c r="BU1131" i="4"/>
  <c r="BT1131" i="4"/>
  <c r="BV1131" i="4" s="1"/>
  <c r="BR1131" i="4"/>
  <c r="BQ1131" i="4"/>
  <c r="BB1131" i="4"/>
  <c r="AZ1131" i="4"/>
  <c r="AU1131" i="4" s="1"/>
  <c r="AV1131" i="4" s="1"/>
  <c r="AY1131" i="4"/>
  <c r="C1131" i="4"/>
  <c r="BX1130" i="4"/>
  <c r="BW1130" i="4"/>
  <c r="BT1130" i="4"/>
  <c r="BR1130" i="4"/>
  <c r="BQ1130" i="4"/>
  <c r="BU1130" i="4" s="1"/>
  <c r="BE1130" i="4"/>
  <c r="BD1130" i="4"/>
  <c r="BB1130" i="4"/>
  <c r="BC1130" i="4" s="1"/>
  <c r="AZ1130" i="4"/>
  <c r="AY1130" i="4"/>
  <c r="C1130" i="4"/>
  <c r="BT1129" i="4"/>
  <c r="BR1129" i="4"/>
  <c r="BM1130" i="4" s="1"/>
  <c r="BN1130" i="4" s="1"/>
  <c r="BQ1129" i="4"/>
  <c r="BN1129" i="4"/>
  <c r="BM1129" i="4"/>
  <c r="BB1129" i="4"/>
  <c r="BD1129" i="4" s="1"/>
  <c r="AZ1129" i="4"/>
  <c r="AY1129" i="4"/>
  <c r="BF1129" i="4" s="1"/>
  <c r="AU1129" i="4"/>
  <c r="AV1129" i="4" s="1"/>
  <c r="C1129" i="4"/>
  <c r="BX1128" i="4"/>
  <c r="BW1128" i="4"/>
  <c r="BV1128" i="4"/>
  <c r="BT1128" i="4"/>
  <c r="BR1128" i="4"/>
  <c r="BQ1128" i="4"/>
  <c r="BU1128" i="4" s="1"/>
  <c r="BD1128" i="4"/>
  <c r="BC1128" i="4"/>
  <c r="BB1128" i="4"/>
  <c r="AZ1128" i="4"/>
  <c r="AY1128" i="4"/>
  <c r="BF1128" i="4" s="1"/>
  <c r="AU1128" i="4"/>
  <c r="AV1128" i="4" s="1"/>
  <c r="C1128" i="4"/>
  <c r="BT1127" i="4"/>
  <c r="BR1127" i="4"/>
  <c r="BM1127" i="4" s="1"/>
  <c r="BN1127" i="4" s="1"/>
  <c r="BQ1127" i="4"/>
  <c r="BX1127" i="4" s="1"/>
  <c r="BB1127" i="4"/>
  <c r="AZ1127" i="4"/>
  <c r="AY1127" i="4"/>
  <c r="AV1127" i="4"/>
  <c r="AU1127" i="4"/>
  <c r="C1127" i="4"/>
  <c r="BX1126" i="4"/>
  <c r="BT1126" i="4"/>
  <c r="BV1126" i="4" s="1"/>
  <c r="BR1126" i="4"/>
  <c r="BQ1126" i="4"/>
  <c r="BW1126" i="4" s="1"/>
  <c r="BE1126" i="4"/>
  <c r="BD1126" i="4"/>
  <c r="BB1126" i="4"/>
  <c r="AZ1126" i="4"/>
  <c r="AY1126" i="4"/>
  <c r="C1126" i="4"/>
  <c r="BW1125" i="4"/>
  <c r="BV1125" i="4"/>
  <c r="BU1125" i="4"/>
  <c r="BT1125" i="4"/>
  <c r="BR1125" i="4"/>
  <c r="BQ1125" i="4"/>
  <c r="BM1125" i="4"/>
  <c r="BN1125" i="4" s="1"/>
  <c r="BB1125" i="4"/>
  <c r="AZ1125" i="4"/>
  <c r="AU1125" i="4" s="1"/>
  <c r="AV1125" i="4" s="1"/>
  <c r="AY1125" i="4"/>
  <c r="BF1125" i="4" s="1"/>
  <c r="C1125" i="4"/>
  <c r="BT1124" i="4"/>
  <c r="BR1124" i="4"/>
  <c r="BM1123" i="4" s="1"/>
  <c r="BN1123" i="4" s="1"/>
  <c r="BQ1124" i="4"/>
  <c r="BN1124" i="4"/>
  <c r="BM1124" i="4"/>
  <c r="BB1124" i="4"/>
  <c r="BD1124" i="4" s="1"/>
  <c r="AZ1124" i="4"/>
  <c r="AY1124" i="4"/>
  <c r="BF1124" i="4" s="1"/>
  <c r="AU1124" i="4"/>
  <c r="AV1124" i="4" s="1"/>
  <c r="C1124" i="4"/>
  <c r="BX1123" i="4"/>
  <c r="BW1123" i="4"/>
  <c r="BV1123" i="4"/>
  <c r="BT1123" i="4"/>
  <c r="BR1123" i="4"/>
  <c r="BQ1123" i="4"/>
  <c r="BU1123" i="4" s="1"/>
  <c r="BE1123" i="4"/>
  <c r="BD1123" i="4"/>
  <c r="BC1123" i="4"/>
  <c r="BB1123" i="4"/>
  <c r="AZ1123" i="4"/>
  <c r="AY1123" i="4"/>
  <c r="AU1123" i="4"/>
  <c r="AV1123" i="4" s="1"/>
  <c r="C1123" i="4"/>
  <c r="BT1122" i="4"/>
  <c r="BR1122" i="4"/>
  <c r="BM1122" i="4" s="1"/>
  <c r="BN1122" i="4" s="1"/>
  <c r="BQ1122" i="4"/>
  <c r="BX1122" i="4" s="1"/>
  <c r="BB1122" i="4"/>
  <c r="AZ1122" i="4"/>
  <c r="AY1122" i="4"/>
  <c r="AV1122" i="4"/>
  <c r="AU1122" i="4"/>
  <c r="C1122" i="4"/>
  <c r="BX1121" i="4"/>
  <c r="BT1121" i="4"/>
  <c r="BV1121" i="4" s="1"/>
  <c r="BR1121" i="4"/>
  <c r="BQ1121" i="4"/>
  <c r="BW1121" i="4" s="1"/>
  <c r="BM1121" i="4"/>
  <c r="BN1121" i="4" s="1"/>
  <c r="BE1121" i="4"/>
  <c r="BD1121" i="4"/>
  <c r="BB1121" i="4"/>
  <c r="AZ1121" i="4"/>
  <c r="AY1121" i="4"/>
  <c r="BF1121" i="4" s="1"/>
  <c r="C1121" i="4"/>
  <c r="BW1120" i="4"/>
  <c r="BV1120" i="4"/>
  <c r="BU1120" i="4"/>
  <c r="BT1120" i="4"/>
  <c r="BR1120" i="4"/>
  <c r="BQ1120" i="4"/>
  <c r="BM1120" i="4"/>
  <c r="BN1120" i="4" s="1"/>
  <c r="BB1120" i="4"/>
  <c r="AZ1120" i="4"/>
  <c r="AU1120" i="4" s="1"/>
  <c r="AV1120" i="4" s="1"/>
  <c r="AY1120" i="4"/>
  <c r="BF1120" i="4" s="1"/>
  <c r="C1120" i="4"/>
  <c r="BT1119" i="4"/>
  <c r="BR1119" i="4"/>
  <c r="BQ1119" i="4"/>
  <c r="BN1119" i="4"/>
  <c r="BM1119" i="4"/>
  <c r="BB1119" i="4"/>
  <c r="BD1119" i="4" s="1"/>
  <c r="AZ1119" i="4"/>
  <c r="AY1119" i="4"/>
  <c r="BF1119" i="4" s="1"/>
  <c r="C1119" i="4"/>
  <c r="BX1118" i="4"/>
  <c r="BW1118" i="4"/>
  <c r="BV1118" i="4"/>
  <c r="BT1118" i="4"/>
  <c r="BR1118" i="4"/>
  <c r="BQ1118" i="4"/>
  <c r="BU1118" i="4" s="1"/>
  <c r="BD1118" i="4"/>
  <c r="BC1118" i="4"/>
  <c r="BB1118" i="4"/>
  <c r="AZ1118" i="4"/>
  <c r="AY1118" i="4"/>
  <c r="BF1118" i="4" s="1"/>
  <c r="AU1118" i="4"/>
  <c r="AV1118" i="4" s="1"/>
  <c r="C1118" i="4"/>
  <c r="BT1117" i="4"/>
  <c r="BR1117" i="4"/>
  <c r="BM1117" i="4" s="1"/>
  <c r="BN1117" i="4" s="1"/>
  <c r="BQ1117" i="4"/>
  <c r="BX1117" i="4" s="1"/>
  <c r="BB1117" i="4"/>
  <c r="AZ1117" i="4"/>
  <c r="AY1117" i="4"/>
  <c r="AV1117" i="4"/>
  <c r="AU1117" i="4"/>
  <c r="C1117" i="4"/>
  <c r="BX1116" i="4"/>
  <c r="BT1116" i="4"/>
  <c r="BV1116" i="4" s="1"/>
  <c r="BR1116" i="4"/>
  <c r="BQ1116" i="4"/>
  <c r="BW1116" i="4" s="1"/>
  <c r="BM1116" i="4"/>
  <c r="BN1116" i="4" s="1"/>
  <c r="BE1116" i="4"/>
  <c r="BD1116" i="4"/>
  <c r="BB1116" i="4"/>
  <c r="AZ1116" i="4"/>
  <c r="AY1116" i="4"/>
  <c r="BF1116" i="4" s="1"/>
  <c r="C1116" i="4"/>
  <c r="BW1115" i="4"/>
  <c r="BV1115" i="4"/>
  <c r="BU1115" i="4"/>
  <c r="BT1115" i="4"/>
  <c r="BR1115" i="4"/>
  <c r="BQ1115" i="4"/>
  <c r="BM1115" i="4"/>
  <c r="BN1115" i="4" s="1"/>
  <c r="BB1115" i="4"/>
  <c r="AZ1115" i="4"/>
  <c r="AU1115" i="4" s="1"/>
  <c r="AV1115" i="4" s="1"/>
  <c r="AY1115" i="4"/>
  <c r="BF1115" i="4" s="1"/>
  <c r="C1115" i="4"/>
  <c r="BT1114" i="4"/>
  <c r="BR1114" i="4"/>
  <c r="BQ1114" i="4"/>
  <c r="BN1114" i="4"/>
  <c r="BM1114" i="4"/>
  <c r="BB1114" i="4"/>
  <c r="BD1114" i="4" s="1"/>
  <c r="AZ1114" i="4"/>
  <c r="AY1114" i="4"/>
  <c r="BF1114" i="4" s="1"/>
  <c r="C1114" i="4"/>
  <c r="BX1113" i="4"/>
  <c r="BW1113" i="4"/>
  <c r="BV1113" i="4"/>
  <c r="BT1113" i="4"/>
  <c r="BR1113" i="4"/>
  <c r="BQ1113" i="4"/>
  <c r="BU1113" i="4" s="1"/>
  <c r="BD1113" i="4"/>
  <c r="BC1113" i="4"/>
  <c r="BB1113" i="4"/>
  <c r="AZ1113" i="4"/>
  <c r="AY1113" i="4"/>
  <c r="BF1113" i="4" s="1"/>
  <c r="AU1113" i="4"/>
  <c r="AV1113" i="4" s="1"/>
  <c r="C1113" i="4"/>
  <c r="BT1112" i="4"/>
  <c r="BR1112" i="4"/>
  <c r="BM1112" i="4" s="1"/>
  <c r="BN1112" i="4" s="1"/>
  <c r="BQ1112" i="4"/>
  <c r="BX1112" i="4" s="1"/>
  <c r="BB1112" i="4"/>
  <c r="AZ1112" i="4"/>
  <c r="AY1112" i="4"/>
  <c r="AV1112" i="4"/>
  <c r="AU1112" i="4"/>
  <c r="C1112" i="4"/>
  <c r="BU1111" i="4"/>
  <c r="BT1111" i="4"/>
  <c r="BV1111" i="4" s="1"/>
  <c r="BR1111" i="4"/>
  <c r="BQ1111" i="4"/>
  <c r="BX1111" i="4" s="1"/>
  <c r="BF1111" i="4"/>
  <c r="BB1111" i="4"/>
  <c r="BD1111" i="4" s="1"/>
  <c r="AZ1111" i="4"/>
  <c r="AY1111" i="4"/>
  <c r="BE1111" i="4" s="1"/>
  <c r="AU1111" i="4"/>
  <c r="AV1111" i="4" s="1"/>
  <c r="C1111" i="4"/>
  <c r="BU1110" i="4"/>
  <c r="BT1110" i="4"/>
  <c r="BV1110" i="4" s="1"/>
  <c r="BR1110" i="4"/>
  <c r="BQ1110" i="4"/>
  <c r="BX1110" i="4" s="1"/>
  <c r="BM1110" i="4"/>
  <c r="BN1110" i="4" s="1"/>
  <c r="BF1110" i="4"/>
  <c r="BB1110" i="4"/>
  <c r="BD1110" i="4" s="1"/>
  <c r="AZ1110" i="4"/>
  <c r="AY1110" i="4"/>
  <c r="BE1110" i="4" s="1"/>
  <c r="AU1110" i="4"/>
  <c r="AV1110" i="4" s="1"/>
  <c r="C1110" i="4"/>
  <c r="BU1109" i="4"/>
  <c r="BT1109" i="4"/>
  <c r="BV1109" i="4" s="1"/>
  <c r="BR1109" i="4"/>
  <c r="BQ1109" i="4"/>
  <c r="BX1109" i="4" s="1"/>
  <c r="BM1109" i="4"/>
  <c r="BN1109" i="4" s="1"/>
  <c r="BF1109" i="4"/>
  <c r="BB1109" i="4"/>
  <c r="BD1109" i="4" s="1"/>
  <c r="AZ1109" i="4"/>
  <c r="AY1109" i="4"/>
  <c r="BE1109" i="4" s="1"/>
  <c r="AU1109" i="4"/>
  <c r="AV1109" i="4" s="1"/>
  <c r="C1109" i="4"/>
  <c r="BU1108" i="4"/>
  <c r="BT1108" i="4"/>
  <c r="BV1108" i="4" s="1"/>
  <c r="BR1108" i="4"/>
  <c r="BQ1108" i="4"/>
  <c r="BX1108" i="4" s="1"/>
  <c r="BN1108" i="4"/>
  <c r="BM1108" i="4"/>
  <c r="BF1108" i="4"/>
  <c r="BB1108" i="4"/>
  <c r="BD1108" i="4" s="1"/>
  <c r="AZ1108" i="4"/>
  <c r="AY1108" i="4"/>
  <c r="BE1108" i="4" s="1"/>
  <c r="AU1108" i="4"/>
  <c r="AV1108" i="4" s="1"/>
  <c r="C1108" i="4"/>
  <c r="BU1107" i="4"/>
  <c r="BT1107" i="4"/>
  <c r="BV1107" i="4" s="1"/>
  <c r="BR1107" i="4"/>
  <c r="BQ1107" i="4"/>
  <c r="BX1107" i="4" s="1"/>
  <c r="BM1107" i="4"/>
  <c r="BN1107" i="4" s="1"/>
  <c r="BF1107" i="4"/>
  <c r="BB1107" i="4"/>
  <c r="BD1107" i="4" s="1"/>
  <c r="AZ1107" i="4"/>
  <c r="AY1107" i="4"/>
  <c r="BE1107" i="4" s="1"/>
  <c r="AU1107" i="4"/>
  <c r="AV1107" i="4" s="1"/>
  <c r="C1107" i="4"/>
  <c r="BU1106" i="4"/>
  <c r="BT1106" i="4"/>
  <c r="BV1106" i="4" s="1"/>
  <c r="BR1106" i="4"/>
  <c r="BQ1106" i="4"/>
  <c r="BX1106" i="4" s="1"/>
  <c r="BM1106" i="4"/>
  <c r="BN1106" i="4" s="1"/>
  <c r="BF1106" i="4"/>
  <c r="BB1106" i="4"/>
  <c r="BD1106" i="4" s="1"/>
  <c r="AZ1106" i="4"/>
  <c r="AY1106" i="4"/>
  <c r="BE1106" i="4" s="1"/>
  <c r="AU1106" i="4"/>
  <c r="AV1106" i="4" s="1"/>
  <c r="C1106" i="4"/>
  <c r="BU1105" i="4"/>
  <c r="BT1105" i="4"/>
  <c r="BV1105" i="4" s="1"/>
  <c r="BR1105" i="4"/>
  <c r="BQ1105" i="4"/>
  <c r="BX1105" i="4" s="1"/>
  <c r="BM1105" i="4"/>
  <c r="BN1105" i="4" s="1"/>
  <c r="BF1105" i="4"/>
  <c r="BB1105" i="4"/>
  <c r="BD1105" i="4" s="1"/>
  <c r="AZ1105" i="4"/>
  <c r="AY1105" i="4"/>
  <c r="BE1105" i="4" s="1"/>
  <c r="AU1105" i="4"/>
  <c r="AV1105" i="4" s="1"/>
  <c r="C1105" i="4"/>
  <c r="BU1104" i="4"/>
  <c r="BT1104" i="4"/>
  <c r="BV1104" i="4" s="1"/>
  <c r="BR1104" i="4"/>
  <c r="BQ1104" i="4"/>
  <c r="BX1104" i="4" s="1"/>
  <c r="BM1104" i="4"/>
  <c r="BN1104" i="4" s="1"/>
  <c r="BF1104" i="4"/>
  <c r="BB1104" i="4"/>
  <c r="BD1104" i="4" s="1"/>
  <c r="AZ1104" i="4"/>
  <c r="AY1104" i="4"/>
  <c r="BE1104" i="4" s="1"/>
  <c r="AU1104" i="4"/>
  <c r="AV1104" i="4" s="1"/>
  <c r="C1104" i="4"/>
  <c r="BU1103" i="4"/>
  <c r="BT1103" i="4"/>
  <c r="BV1103" i="4" s="1"/>
  <c r="BR1103" i="4"/>
  <c r="BQ1103" i="4"/>
  <c r="BX1103" i="4" s="1"/>
  <c r="BN1103" i="4"/>
  <c r="BM1103" i="4"/>
  <c r="BF1103" i="4"/>
  <c r="BB1103" i="4"/>
  <c r="BD1103" i="4" s="1"/>
  <c r="AZ1103" i="4"/>
  <c r="AY1103" i="4"/>
  <c r="BE1103" i="4" s="1"/>
  <c r="AU1103" i="4"/>
  <c r="AV1103" i="4" s="1"/>
  <c r="C1103" i="4"/>
  <c r="BU1102" i="4"/>
  <c r="BT1102" i="4"/>
  <c r="BV1102" i="4" s="1"/>
  <c r="BR1102" i="4"/>
  <c r="BQ1102" i="4"/>
  <c r="BX1102" i="4" s="1"/>
  <c r="BM1102" i="4"/>
  <c r="BN1102" i="4" s="1"/>
  <c r="BF1102" i="4"/>
  <c r="BB1102" i="4"/>
  <c r="BD1102" i="4" s="1"/>
  <c r="AZ1102" i="4"/>
  <c r="AY1102" i="4"/>
  <c r="BE1102" i="4" s="1"/>
  <c r="AU1102" i="4"/>
  <c r="AV1102" i="4" s="1"/>
  <c r="C1102" i="4"/>
  <c r="BU1101" i="4"/>
  <c r="BT1101" i="4"/>
  <c r="BV1101" i="4" s="1"/>
  <c r="BR1101" i="4"/>
  <c r="BQ1101" i="4"/>
  <c r="BX1101" i="4" s="1"/>
  <c r="BM1101" i="4"/>
  <c r="BN1101" i="4" s="1"/>
  <c r="BF1101" i="4"/>
  <c r="BB1101" i="4"/>
  <c r="BD1101" i="4" s="1"/>
  <c r="AZ1101" i="4"/>
  <c r="AY1101" i="4"/>
  <c r="BE1101" i="4" s="1"/>
  <c r="AU1101" i="4"/>
  <c r="AV1101" i="4" s="1"/>
  <c r="C1101" i="4"/>
  <c r="BU1100" i="4"/>
  <c r="BT1100" i="4"/>
  <c r="BV1100" i="4" s="1"/>
  <c r="BR1100" i="4"/>
  <c r="BQ1100" i="4"/>
  <c r="BX1100" i="4" s="1"/>
  <c r="BM1100" i="4"/>
  <c r="BN1100" i="4" s="1"/>
  <c r="BF1100" i="4"/>
  <c r="BB1100" i="4"/>
  <c r="BD1100" i="4" s="1"/>
  <c r="AZ1100" i="4"/>
  <c r="AY1100" i="4"/>
  <c r="BE1100" i="4" s="1"/>
  <c r="AU1100" i="4"/>
  <c r="C1100" i="4"/>
  <c r="BU1099" i="4"/>
  <c r="BT1099" i="4"/>
  <c r="BV1099" i="4" s="1"/>
  <c r="BR1099" i="4"/>
  <c r="BQ1099" i="4"/>
  <c r="BX1099" i="4" s="1"/>
  <c r="BM1099" i="4"/>
  <c r="BN1099" i="4" s="1"/>
  <c r="BF1099" i="4"/>
  <c r="BB1099" i="4"/>
  <c r="BD1099" i="4" s="1"/>
  <c r="AZ1099" i="4"/>
  <c r="AY1099" i="4"/>
  <c r="BE1099" i="4" s="1"/>
  <c r="AU1099" i="4"/>
  <c r="AV1099" i="4" s="1"/>
  <c r="C1099" i="4"/>
  <c r="BU1098" i="4"/>
  <c r="BT1098" i="4"/>
  <c r="BV1098" i="4" s="1"/>
  <c r="BR1098" i="4"/>
  <c r="BQ1098" i="4"/>
  <c r="BX1098" i="4" s="1"/>
  <c r="BN1098" i="4"/>
  <c r="BM1098" i="4"/>
  <c r="BF1098" i="4"/>
  <c r="BB1098" i="4"/>
  <c r="BD1098" i="4" s="1"/>
  <c r="AZ1098" i="4"/>
  <c r="AY1098" i="4"/>
  <c r="BE1098" i="4" s="1"/>
  <c r="AU1098" i="4"/>
  <c r="AV1098" i="4" s="1"/>
  <c r="C1098" i="4"/>
  <c r="BU1097" i="4"/>
  <c r="BT1097" i="4"/>
  <c r="BV1097" i="4" s="1"/>
  <c r="BR1097" i="4"/>
  <c r="BQ1097" i="4"/>
  <c r="BX1097" i="4" s="1"/>
  <c r="BM1097" i="4"/>
  <c r="BN1097" i="4" s="1"/>
  <c r="BF1097" i="4"/>
  <c r="BB1097" i="4"/>
  <c r="BD1097" i="4" s="1"/>
  <c r="AZ1097" i="4"/>
  <c r="AY1097" i="4"/>
  <c r="BE1097" i="4" s="1"/>
  <c r="AU1097" i="4"/>
  <c r="AV1097" i="4" s="1"/>
  <c r="C1097" i="4"/>
  <c r="BU1096" i="4"/>
  <c r="BT1096" i="4"/>
  <c r="BV1096" i="4" s="1"/>
  <c r="BR1096" i="4"/>
  <c r="BQ1096" i="4"/>
  <c r="BX1096" i="4" s="1"/>
  <c r="BM1096" i="4"/>
  <c r="BN1096" i="4" s="1"/>
  <c r="BF1096" i="4"/>
  <c r="BB1096" i="4"/>
  <c r="BD1096" i="4" s="1"/>
  <c r="AZ1096" i="4"/>
  <c r="AY1096" i="4"/>
  <c r="BE1096" i="4" s="1"/>
  <c r="AU1096" i="4"/>
  <c r="AV1096" i="4" s="1"/>
  <c r="C1096" i="4"/>
  <c r="BU1095" i="4"/>
  <c r="BT1095" i="4"/>
  <c r="BV1095" i="4" s="1"/>
  <c r="BR1095" i="4"/>
  <c r="BQ1095" i="4"/>
  <c r="BX1095" i="4" s="1"/>
  <c r="BM1095" i="4"/>
  <c r="BF1095" i="4"/>
  <c r="BB1095" i="4"/>
  <c r="BD1095" i="4" s="1"/>
  <c r="AZ1095" i="4"/>
  <c r="AY1095" i="4"/>
  <c r="BE1095" i="4" s="1"/>
  <c r="AU1095" i="4"/>
  <c r="AV1095" i="4" s="1"/>
  <c r="C1095" i="4"/>
  <c r="BU1094" i="4"/>
  <c r="BT1094" i="4"/>
  <c r="BV1094" i="4" s="1"/>
  <c r="BR1094" i="4"/>
  <c r="BQ1094" i="4"/>
  <c r="BX1094" i="4" s="1"/>
  <c r="BM1094" i="4"/>
  <c r="BN1094" i="4" s="1"/>
  <c r="BF1094" i="4"/>
  <c r="BB1094" i="4"/>
  <c r="BD1094" i="4" s="1"/>
  <c r="AZ1094" i="4"/>
  <c r="AY1094" i="4"/>
  <c r="BE1094" i="4" s="1"/>
  <c r="AU1094" i="4"/>
  <c r="AV1094" i="4" s="1"/>
  <c r="C1094" i="4"/>
  <c r="BU1093" i="4"/>
  <c r="BT1093" i="4"/>
  <c r="BV1093" i="4" s="1"/>
  <c r="BR1093" i="4"/>
  <c r="BQ1093" i="4"/>
  <c r="BX1093" i="4" s="1"/>
  <c r="BN1093" i="4"/>
  <c r="BM1093" i="4"/>
  <c r="BF1093" i="4"/>
  <c r="BB1093" i="4"/>
  <c r="BD1093" i="4" s="1"/>
  <c r="AZ1093" i="4"/>
  <c r="AY1093" i="4"/>
  <c r="BE1093" i="4" s="1"/>
  <c r="AU1093" i="4"/>
  <c r="AV1093" i="4" s="1"/>
  <c r="C1093" i="4"/>
  <c r="BU1092" i="4"/>
  <c r="BT1092" i="4"/>
  <c r="BV1092" i="4" s="1"/>
  <c r="BR1092" i="4"/>
  <c r="BQ1092" i="4"/>
  <c r="BX1092" i="4" s="1"/>
  <c r="BM1092" i="4"/>
  <c r="BN1092" i="4" s="1"/>
  <c r="BF1092" i="4"/>
  <c r="BB1092" i="4"/>
  <c r="BD1092" i="4" s="1"/>
  <c r="AZ1092" i="4"/>
  <c r="AY1092" i="4"/>
  <c r="BE1092" i="4" s="1"/>
  <c r="AU1092" i="4"/>
  <c r="AV1092" i="4" s="1"/>
  <c r="C1092" i="4"/>
  <c r="BU1091" i="4"/>
  <c r="BT1091" i="4"/>
  <c r="BV1091" i="4" s="1"/>
  <c r="BR1091" i="4"/>
  <c r="BQ1091" i="4"/>
  <c r="BX1091" i="4" s="1"/>
  <c r="BM1091" i="4"/>
  <c r="BN1091" i="4" s="1"/>
  <c r="BF1091" i="4"/>
  <c r="BB1091" i="4"/>
  <c r="BD1091" i="4" s="1"/>
  <c r="AZ1091" i="4"/>
  <c r="AY1091" i="4"/>
  <c r="BE1091" i="4" s="1"/>
  <c r="AU1091" i="4"/>
  <c r="AV1091" i="4" s="1"/>
  <c r="C1091" i="4"/>
  <c r="BU1090" i="4"/>
  <c r="BT1090" i="4"/>
  <c r="BV1090" i="4" s="1"/>
  <c r="BR1090" i="4"/>
  <c r="BQ1090" i="4"/>
  <c r="BX1090" i="4" s="1"/>
  <c r="BM1090" i="4"/>
  <c r="BN1090" i="4" s="1"/>
  <c r="BF1090" i="4"/>
  <c r="BB1090" i="4"/>
  <c r="BD1090" i="4" s="1"/>
  <c r="AZ1090" i="4"/>
  <c r="AY1090" i="4"/>
  <c r="BE1090" i="4" s="1"/>
  <c r="AU1090" i="4"/>
  <c r="AV1090" i="4" s="1"/>
  <c r="C1090" i="4"/>
  <c r="BU1089" i="4"/>
  <c r="BT1089" i="4"/>
  <c r="BV1089" i="4" s="1"/>
  <c r="BR1089" i="4"/>
  <c r="BQ1089" i="4"/>
  <c r="BX1089" i="4" s="1"/>
  <c r="BM1089" i="4"/>
  <c r="BN1089" i="4" s="1"/>
  <c r="BF1089" i="4"/>
  <c r="BB1089" i="4"/>
  <c r="BD1089" i="4" s="1"/>
  <c r="AZ1089" i="4"/>
  <c r="AY1089" i="4"/>
  <c r="BE1089" i="4" s="1"/>
  <c r="AU1089" i="4"/>
  <c r="AV1089" i="4" s="1"/>
  <c r="C1089" i="4"/>
  <c r="BU1088" i="4"/>
  <c r="BT1088" i="4"/>
  <c r="BV1088" i="4" s="1"/>
  <c r="BR1088" i="4"/>
  <c r="BQ1088" i="4"/>
  <c r="BX1088" i="4" s="1"/>
  <c r="BN1088" i="4"/>
  <c r="BM1088" i="4"/>
  <c r="BF1088" i="4"/>
  <c r="BB1088" i="4"/>
  <c r="BD1088" i="4" s="1"/>
  <c r="AZ1088" i="4"/>
  <c r="AY1088" i="4"/>
  <c r="BE1088" i="4" s="1"/>
  <c r="AU1088" i="4"/>
  <c r="AV1088" i="4" s="1"/>
  <c r="C1088" i="4"/>
  <c r="BU1087" i="4"/>
  <c r="BT1087" i="4"/>
  <c r="BV1087" i="4" s="1"/>
  <c r="BR1087" i="4"/>
  <c r="BQ1087" i="4"/>
  <c r="BX1087" i="4" s="1"/>
  <c r="BM1087" i="4"/>
  <c r="BN1087" i="4" s="1"/>
  <c r="BF1087" i="4"/>
  <c r="BB1087" i="4"/>
  <c r="BD1087" i="4" s="1"/>
  <c r="AZ1087" i="4"/>
  <c r="AY1087" i="4"/>
  <c r="BE1087" i="4" s="1"/>
  <c r="AU1087" i="4"/>
  <c r="AV1087" i="4" s="1"/>
  <c r="C1087" i="4"/>
  <c r="BU1086" i="4"/>
  <c r="BT1086" i="4"/>
  <c r="BV1086" i="4" s="1"/>
  <c r="BR1086" i="4"/>
  <c r="BQ1086" i="4"/>
  <c r="BX1086" i="4" s="1"/>
  <c r="BM1086" i="4"/>
  <c r="BN1086" i="4" s="1"/>
  <c r="BF1086" i="4"/>
  <c r="BB1086" i="4"/>
  <c r="BD1086" i="4" s="1"/>
  <c r="AZ1086" i="4"/>
  <c r="AY1086" i="4"/>
  <c r="BE1086" i="4" s="1"/>
  <c r="AU1086" i="4"/>
  <c r="AV1086" i="4" s="1"/>
  <c r="C1086" i="4"/>
  <c r="BU1085" i="4"/>
  <c r="BT1085" i="4"/>
  <c r="BV1085" i="4" s="1"/>
  <c r="BR1085" i="4"/>
  <c r="BQ1085" i="4"/>
  <c r="BX1085" i="4" s="1"/>
  <c r="BM1085" i="4"/>
  <c r="BN1085" i="4" s="1"/>
  <c r="BF1085" i="4"/>
  <c r="BB1085" i="4"/>
  <c r="BD1085" i="4" s="1"/>
  <c r="AZ1085" i="4"/>
  <c r="AY1085" i="4"/>
  <c r="BE1085" i="4" s="1"/>
  <c r="AU1085" i="4"/>
  <c r="AV1085" i="4" s="1"/>
  <c r="C1085" i="4"/>
  <c r="BU1084" i="4"/>
  <c r="BT1084" i="4"/>
  <c r="BV1084" i="4" s="1"/>
  <c r="BR1084" i="4"/>
  <c r="BQ1084" i="4"/>
  <c r="BX1084" i="4" s="1"/>
  <c r="BM1084" i="4"/>
  <c r="BN1084" i="4" s="1"/>
  <c r="BF1084" i="4"/>
  <c r="BB1084" i="4"/>
  <c r="BD1084" i="4" s="1"/>
  <c r="AZ1084" i="4"/>
  <c r="AY1084" i="4"/>
  <c r="BE1084" i="4" s="1"/>
  <c r="AU1084" i="4"/>
  <c r="AV1084" i="4" s="1"/>
  <c r="C1084" i="4"/>
  <c r="BU1083" i="4"/>
  <c r="BT1083" i="4"/>
  <c r="BV1083" i="4" s="1"/>
  <c r="BR1083" i="4"/>
  <c r="BQ1083" i="4"/>
  <c r="BX1083" i="4" s="1"/>
  <c r="BM1083" i="4"/>
  <c r="BN1083" i="4" s="1"/>
  <c r="BF1083" i="4"/>
  <c r="BB1083" i="4"/>
  <c r="BD1083" i="4" s="1"/>
  <c r="AZ1083" i="4"/>
  <c r="AY1083" i="4"/>
  <c r="BE1083" i="4" s="1"/>
  <c r="AU1083" i="4"/>
  <c r="AV1083" i="4" s="1"/>
  <c r="C1083" i="4"/>
  <c r="BU1082" i="4"/>
  <c r="BT1082" i="4"/>
  <c r="BV1082" i="4" s="1"/>
  <c r="BR1082" i="4"/>
  <c r="BQ1082" i="4"/>
  <c r="BX1082" i="4" s="1"/>
  <c r="BM1082" i="4"/>
  <c r="BN1082" i="4" s="1"/>
  <c r="BF1082" i="4"/>
  <c r="BB1082" i="4"/>
  <c r="BD1082" i="4" s="1"/>
  <c r="AZ1082" i="4"/>
  <c r="AY1082" i="4"/>
  <c r="BE1082" i="4" s="1"/>
  <c r="AU1082" i="4"/>
  <c r="AV1082" i="4" s="1"/>
  <c r="C1082" i="4"/>
  <c r="BU1081" i="4"/>
  <c r="BT1081" i="4"/>
  <c r="BV1081" i="4" s="1"/>
  <c r="BR1081" i="4"/>
  <c r="BQ1081" i="4"/>
  <c r="BX1081" i="4" s="1"/>
  <c r="BM1081" i="4"/>
  <c r="BN1081" i="4" s="1"/>
  <c r="BF1081" i="4"/>
  <c r="BB1081" i="4"/>
  <c r="BD1081" i="4" s="1"/>
  <c r="AZ1081" i="4"/>
  <c r="AY1081" i="4"/>
  <c r="BE1081" i="4" s="1"/>
  <c r="AU1081" i="4"/>
  <c r="AV1081" i="4" s="1"/>
  <c r="C1081" i="4"/>
  <c r="BU1080" i="4"/>
  <c r="BT1080" i="4"/>
  <c r="BV1080" i="4" s="1"/>
  <c r="BR1080" i="4"/>
  <c r="BQ1080" i="4"/>
  <c r="BX1080" i="4" s="1"/>
  <c r="BN1080" i="4"/>
  <c r="BM1080" i="4"/>
  <c r="BF1080" i="4"/>
  <c r="BB1080" i="4"/>
  <c r="BD1080" i="4" s="1"/>
  <c r="AZ1080" i="4"/>
  <c r="AY1080" i="4"/>
  <c r="BE1080" i="4" s="1"/>
  <c r="AU1080" i="4"/>
  <c r="AV1080" i="4" s="1"/>
  <c r="C1080" i="4"/>
  <c r="BU1079" i="4"/>
  <c r="BT1079" i="4"/>
  <c r="BV1079" i="4" s="1"/>
  <c r="BR1079" i="4"/>
  <c r="BQ1079" i="4"/>
  <c r="BX1079" i="4" s="1"/>
  <c r="BM1079" i="4"/>
  <c r="BN1079" i="4" s="1"/>
  <c r="BF1079" i="4"/>
  <c r="BB1079" i="4"/>
  <c r="BD1079" i="4" s="1"/>
  <c r="AZ1079" i="4"/>
  <c r="AY1079" i="4"/>
  <c r="BE1079" i="4" s="1"/>
  <c r="AU1079" i="4"/>
  <c r="AV1079" i="4" s="1"/>
  <c r="C1079" i="4"/>
  <c r="BU1078" i="4"/>
  <c r="BT1078" i="4"/>
  <c r="BV1078" i="4" s="1"/>
  <c r="BR1078" i="4"/>
  <c r="BQ1078" i="4"/>
  <c r="BX1078" i="4" s="1"/>
  <c r="BM1078" i="4"/>
  <c r="BN1078" i="4" s="1"/>
  <c r="BF1078" i="4"/>
  <c r="BB1078" i="4"/>
  <c r="BD1078" i="4" s="1"/>
  <c r="AZ1078" i="4"/>
  <c r="AY1078" i="4"/>
  <c r="BE1078" i="4" s="1"/>
  <c r="AU1078" i="4"/>
  <c r="AV1078" i="4" s="1"/>
  <c r="C1078" i="4"/>
  <c r="BU1077" i="4"/>
  <c r="BT1077" i="4"/>
  <c r="BV1077" i="4" s="1"/>
  <c r="BR1077" i="4"/>
  <c r="BQ1077" i="4"/>
  <c r="BX1077" i="4" s="1"/>
  <c r="BM1077" i="4"/>
  <c r="BN1077" i="4" s="1"/>
  <c r="BF1077" i="4"/>
  <c r="BB1077" i="4"/>
  <c r="BD1077" i="4" s="1"/>
  <c r="AZ1077" i="4"/>
  <c r="AY1077" i="4"/>
  <c r="BE1077" i="4" s="1"/>
  <c r="AU1077" i="4"/>
  <c r="AV1077" i="4" s="1"/>
  <c r="C1077" i="4"/>
  <c r="BU1076" i="4"/>
  <c r="BT1076" i="4"/>
  <c r="BV1076" i="4" s="1"/>
  <c r="BR1076" i="4"/>
  <c r="BQ1076" i="4"/>
  <c r="BX1076" i="4" s="1"/>
  <c r="BM1076" i="4"/>
  <c r="BN1076" i="4" s="1"/>
  <c r="BF1076" i="4"/>
  <c r="BB1076" i="4"/>
  <c r="AZ1076" i="4"/>
  <c r="AY1076" i="4"/>
  <c r="BE1076" i="4" s="1"/>
  <c r="AU1076" i="4"/>
  <c r="AV1076" i="4" s="1"/>
  <c r="C1076" i="4"/>
  <c r="BU1075" i="4"/>
  <c r="BT1075" i="4"/>
  <c r="BV1075" i="4" s="1"/>
  <c r="BR1075" i="4"/>
  <c r="BQ1075" i="4"/>
  <c r="BX1075" i="4" s="1"/>
  <c r="BM1075" i="4"/>
  <c r="BN1075" i="4" s="1"/>
  <c r="BF1075" i="4"/>
  <c r="BB1075" i="4"/>
  <c r="AZ1075" i="4"/>
  <c r="AY1075" i="4"/>
  <c r="BE1075" i="4" s="1"/>
  <c r="AU1075" i="4"/>
  <c r="AV1075" i="4" s="1"/>
  <c r="C1075" i="4"/>
  <c r="BU1074" i="4"/>
  <c r="BT1074" i="4"/>
  <c r="BV1074" i="4" s="1"/>
  <c r="BR1074" i="4"/>
  <c r="BQ1074" i="4"/>
  <c r="BX1074" i="4" s="1"/>
  <c r="BN1074" i="4"/>
  <c r="BM1074" i="4"/>
  <c r="BF1074" i="4"/>
  <c r="BB1074" i="4"/>
  <c r="AZ1074" i="4"/>
  <c r="AY1074" i="4"/>
  <c r="BE1074" i="4" s="1"/>
  <c r="AU1074" i="4"/>
  <c r="AV1074" i="4" s="1"/>
  <c r="C1074" i="4"/>
  <c r="BU1073" i="4"/>
  <c r="BT1073" i="4"/>
  <c r="BV1073" i="4" s="1"/>
  <c r="BR1073" i="4"/>
  <c r="BQ1073" i="4"/>
  <c r="BX1073" i="4" s="1"/>
  <c r="BM1073" i="4"/>
  <c r="BN1073" i="4" s="1"/>
  <c r="BF1073" i="4"/>
  <c r="BB1073" i="4"/>
  <c r="AZ1073" i="4"/>
  <c r="AY1073" i="4"/>
  <c r="BE1073" i="4" s="1"/>
  <c r="AU1073" i="4"/>
  <c r="AV1073" i="4" s="1"/>
  <c r="C1073" i="4"/>
  <c r="BU1072" i="4"/>
  <c r="BT1072" i="4"/>
  <c r="BV1072" i="4" s="1"/>
  <c r="BR1072" i="4"/>
  <c r="BQ1072" i="4"/>
  <c r="BX1072" i="4" s="1"/>
  <c r="BM1072" i="4"/>
  <c r="BN1072" i="4" s="1"/>
  <c r="BF1072" i="4"/>
  <c r="BB1072" i="4"/>
  <c r="AZ1072" i="4"/>
  <c r="AY1072" i="4"/>
  <c r="BE1072" i="4" s="1"/>
  <c r="AU1072" i="4"/>
  <c r="AV1072" i="4" s="1"/>
  <c r="C1072" i="4"/>
  <c r="BU1071" i="4"/>
  <c r="BT1071" i="4"/>
  <c r="BV1071" i="4" s="1"/>
  <c r="BR1071" i="4"/>
  <c r="BQ1071" i="4"/>
  <c r="BX1071" i="4" s="1"/>
  <c r="BM1071" i="4"/>
  <c r="BN1071" i="4" s="1"/>
  <c r="BF1071" i="4"/>
  <c r="BB1071" i="4"/>
  <c r="AZ1071" i="4"/>
  <c r="AY1071" i="4"/>
  <c r="BE1071" i="4" s="1"/>
  <c r="AU1071" i="4"/>
  <c r="AV1071" i="4" s="1"/>
  <c r="C1071" i="4"/>
  <c r="BU1070" i="4"/>
  <c r="BT1070" i="4"/>
  <c r="BV1070" i="4" s="1"/>
  <c r="BR1070" i="4"/>
  <c r="BQ1070" i="4"/>
  <c r="BX1070" i="4" s="1"/>
  <c r="BM1070" i="4"/>
  <c r="BN1070" i="4" s="1"/>
  <c r="BF1070" i="4"/>
  <c r="BB1070" i="4"/>
  <c r="AZ1070" i="4"/>
  <c r="AY1070" i="4"/>
  <c r="BE1070" i="4" s="1"/>
  <c r="AU1070" i="4"/>
  <c r="AV1070" i="4" s="1"/>
  <c r="C1070" i="4"/>
  <c r="BU1069" i="4"/>
  <c r="BT1069" i="4"/>
  <c r="BV1069" i="4" s="1"/>
  <c r="BR1069" i="4"/>
  <c r="BQ1069" i="4"/>
  <c r="BX1069" i="4" s="1"/>
  <c r="BN1069" i="4"/>
  <c r="BM1069" i="4"/>
  <c r="BF1069" i="4"/>
  <c r="BB1069" i="4"/>
  <c r="AZ1069" i="4"/>
  <c r="AY1069" i="4"/>
  <c r="BE1069" i="4" s="1"/>
  <c r="AU1069" i="4"/>
  <c r="AV1069" i="4" s="1"/>
  <c r="C1069" i="4"/>
  <c r="BU1068" i="4"/>
  <c r="BT1068" i="4"/>
  <c r="BV1068" i="4" s="1"/>
  <c r="BR1068" i="4"/>
  <c r="BQ1068" i="4"/>
  <c r="BX1068" i="4" s="1"/>
  <c r="BM1068" i="4"/>
  <c r="BN1068" i="4" s="1"/>
  <c r="BF1068" i="4"/>
  <c r="BB1068" i="4"/>
  <c r="AZ1068" i="4"/>
  <c r="AY1068" i="4"/>
  <c r="BE1068" i="4" s="1"/>
  <c r="AU1068" i="4"/>
  <c r="AV1068" i="4" s="1"/>
  <c r="C1068" i="4"/>
  <c r="BU1067" i="4"/>
  <c r="BT1067" i="4"/>
  <c r="BV1067" i="4" s="1"/>
  <c r="BR1067" i="4"/>
  <c r="BQ1067" i="4"/>
  <c r="BX1067" i="4" s="1"/>
  <c r="BM1067" i="4"/>
  <c r="BN1067" i="4" s="1"/>
  <c r="BF1067" i="4"/>
  <c r="BB1067" i="4"/>
  <c r="AZ1067" i="4"/>
  <c r="AY1067" i="4"/>
  <c r="BE1067" i="4" s="1"/>
  <c r="AU1067" i="4"/>
  <c r="AV1067" i="4" s="1"/>
  <c r="C1067" i="4"/>
  <c r="BU1066" i="4"/>
  <c r="BT1066" i="4"/>
  <c r="BV1066" i="4" s="1"/>
  <c r="BR1066" i="4"/>
  <c r="BQ1066" i="4"/>
  <c r="BX1066" i="4" s="1"/>
  <c r="BM1066" i="4"/>
  <c r="BN1066" i="4" s="1"/>
  <c r="BF1066" i="4"/>
  <c r="BB1066" i="4"/>
  <c r="AZ1066" i="4"/>
  <c r="AY1066" i="4"/>
  <c r="BE1066" i="4" s="1"/>
  <c r="AU1066" i="4"/>
  <c r="AV1066" i="4" s="1"/>
  <c r="C1066" i="4"/>
  <c r="BU1065" i="4"/>
  <c r="BT1065" i="4"/>
  <c r="BV1065" i="4" s="1"/>
  <c r="BR1065" i="4"/>
  <c r="BQ1065" i="4"/>
  <c r="BX1065" i="4" s="1"/>
  <c r="BM1065" i="4"/>
  <c r="BN1065" i="4" s="1"/>
  <c r="BF1065" i="4"/>
  <c r="BB1065" i="4"/>
  <c r="AZ1065" i="4"/>
  <c r="AY1065" i="4"/>
  <c r="BE1065" i="4" s="1"/>
  <c r="AU1065" i="4"/>
  <c r="AV1065" i="4" s="1"/>
  <c r="C1065" i="4"/>
  <c r="BT1064" i="4"/>
  <c r="BV1064" i="4" s="1"/>
  <c r="BR1064" i="4"/>
  <c r="BQ1064" i="4"/>
  <c r="BX1064" i="4" s="1"/>
  <c r="BM1064" i="4"/>
  <c r="BN1064" i="4" s="1"/>
  <c r="BF1064" i="4"/>
  <c r="BB1064" i="4"/>
  <c r="AZ1064" i="4"/>
  <c r="AY1064" i="4"/>
  <c r="BE1064" i="4" s="1"/>
  <c r="C1064" i="4"/>
  <c r="BT1063" i="4"/>
  <c r="BV1063" i="4" s="1"/>
  <c r="BR1063" i="4"/>
  <c r="BQ1063" i="4"/>
  <c r="BX1063" i="4" s="1"/>
  <c r="BN1063" i="4"/>
  <c r="BM1063" i="4"/>
  <c r="BF1063" i="4"/>
  <c r="BB1063" i="4"/>
  <c r="AZ1063" i="4"/>
  <c r="AU1063" i="4" s="1"/>
  <c r="AV1063" i="4" s="1"/>
  <c r="AY1063" i="4"/>
  <c r="BE1063" i="4" s="1"/>
  <c r="C1063" i="4"/>
  <c r="BT1062" i="4"/>
  <c r="BV1062" i="4" s="1"/>
  <c r="BR1062" i="4"/>
  <c r="BQ1062" i="4"/>
  <c r="BX1062" i="4" s="1"/>
  <c r="BM1062" i="4"/>
  <c r="BN1062" i="4" s="1"/>
  <c r="BF1062" i="4"/>
  <c r="BB1062" i="4"/>
  <c r="AZ1062" i="4"/>
  <c r="AY1062" i="4"/>
  <c r="BE1062" i="4" s="1"/>
  <c r="C1062" i="4"/>
  <c r="BT1061" i="4"/>
  <c r="BV1061" i="4" s="1"/>
  <c r="BR1061" i="4"/>
  <c r="BQ1061" i="4"/>
  <c r="BX1061" i="4" s="1"/>
  <c r="BM1061" i="4"/>
  <c r="BN1061" i="4" s="1"/>
  <c r="BF1061" i="4"/>
  <c r="BB1061" i="4"/>
  <c r="AZ1061" i="4"/>
  <c r="AU1061" i="4" s="1"/>
  <c r="AV1061" i="4" s="1"/>
  <c r="AY1061" i="4"/>
  <c r="BE1061" i="4" s="1"/>
  <c r="C1061" i="4"/>
  <c r="BU1060" i="4"/>
  <c r="BT1060" i="4"/>
  <c r="BV1060" i="4" s="1"/>
  <c r="BR1060" i="4"/>
  <c r="BQ1060" i="4"/>
  <c r="BX1060" i="4" s="1"/>
  <c r="BM1060" i="4"/>
  <c r="BN1060" i="4" s="1"/>
  <c r="BF1060" i="4"/>
  <c r="BB1060" i="4"/>
  <c r="AZ1060" i="4"/>
  <c r="AU1059" i="4" s="1"/>
  <c r="AV1059" i="4" s="1"/>
  <c r="AY1060" i="4"/>
  <c r="BE1060" i="4" s="1"/>
  <c r="AU1060" i="4"/>
  <c r="AV1060" i="4" s="1"/>
  <c r="C1060" i="4"/>
  <c r="BT1059" i="4"/>
  <c r="BV1059" i="4" s="1"/>
  <c r="BR1059" i="4"/>
  <c r="BQ1059" i="4"/>
  <c r="BX1059" i="4" s="1"/>
  <c r="BM1059" i="4"/>
  <c r="BN1059" i="4" s="1"/>
  <c r="BF1059" i="4"/>
  <c r="BB1059" i="4"/>
  <c r="AZ1059" i="4"/>
  <c r="AY1059" i="4"/>
  <c r="BE1059" i="4" s="1"/>
  <c r="C1059" i="4"/>
  <c r="BT1058" i="4"/>
  <c r="BV1058" i="4" s="1"/>
  <c r="BR1058" i="4"/>
  <c r="BQ1058" i="4"/>
  <c r="BX1058" i="4" s="1"/>
  <c r="BN1058" i="4"/>
  <c r="BM1058" i="4"/>
  <c r="BF1058" i="4"/>
  <c r="BB1058" i="4"/>
  <c r="AZ1058" i="4"/>
  <c r="AU1058" i="4" s="1"/>
  <c r="AV1058" i="4" s="1"/>
  <c r="AY1058" i="4"/>
  <c r="BE1058" i="4" s="1"/>
  <c r="C1058" i="4"/>
  <c r="BT1057" i="4"/>
  <c r="BV1057" i="4" s="1"/>
  <c r="BR1057" i="4"/>
  <c r="BQ1057" i="4"/>
  <c r="BX1057" i="4" s="1"/>
  <c r="BM1057" i="4"/>
  <c r="BN1057" i="4" s="1"/>
  <c r="BF1057" i="4"/>
  <c r="BB1057" i="4"/>
  <c r="AZ1057" i="4"/>
  <c r="AY1057" i="4"/>
  <c r="BE1057" i="4" s="1"/>
  <c r="C1057" i="4"/>
  <c r="BT1056" i="4"/>
  <c r="BV1056" i="4" s="1"/>
  <c r="BR1056" i="4"/>
  <c r="BQ1056" i="4"/>
  <c r="BX1056" i="4" s="1"/>
  <c r="BM1056" i="4"/>
  <c r="BN1056" i="4" s="1"/>
  <c r="BF1056" i="4"/>
  <c r="BB1056" i="4"/>
  <c r="AZ1056" i="4"/>
  <c r="AU1056" i="4" s="1"/>
  <c r="AV1056" i="4" s="1"/>
  <c r="AY1056" i="4"/>
  <c r="BE1056" i="4" s="1"/>
  <c r="C1056" i="4"/>
  <c r="BU1055" i="4"/>
  <c r="BT1055" i="4"/>
  <c r="BV1055" i="4" s="1"/>
  <c r="BR1055" i="4"/>
  <c r="BQ1055" i="4"/>
  <c r="BX1055" i="4" s="1"/>
  <c r="BM1055" i="4"/>
  <c r="BN1055" i="4" s="1"/>
  <c r="BF1055" i="4"/>
  <c r="BB1055" i="4"/>
  <c r="AZ1055" i="4"/>
  <c r="AY1055" i="4"/>
  <c r="BE1055" i="4" s="1"/>
  <c r="C1055" i="4"/>
  <c r="BT1054" i="4"/>
  <c r="BV1054" i="4" s="1"/>
  <c r="BR1054" i="4"/>
  <c r="BQ1054" i="4"/>
  <c r="BX1054" i="4" s="1"/>
  <c r="BM1054" i="4"/>
  <c r="BN1054" i="4" s="1"/>
  <c r="BF1054" i="4"/>
  <c r="BB1054" i="4"/>
  <c r="AZ1054" i="4"/>
  <c r="AY1054" i="4"/>
  <c r="BE1054" i="4" s="1"/>
  <c r="C1054" i="4"/>
  <c r="BT1053" i="4"/>
  <c r="BV1053" i="4" s="1"/>
  <c r="BR1053" i="4"/>
  <c r="BQ1053" i="4"/>
  <c r="BX1053" i="4" s="1"/>
  <c r="BN1053" i="4"/>
  <c r="BM1053" i="4"/>
  <c r="BF1053" i="4"/>
  <c r="BB1053" i="4"/>
  <c r="AZ1053" i="4"/>
  <c r="AU1053" i="4" s="1"/>
  <c r="AV1053" i="4" s="1"/>
  <c r="AY1053" i="4"/>
  <c r="BE1053" i="4" s="1"/>
  <c r="C1053" i="4"/>
  <c r="BT1052" i="4"/>
  <c r="BV1052" i="4" s="1"/>
  <c r="BR1052" i="4"/>
  <c r="BQ1052" i="4"/>
  <c r="BX1052" i="4" s="1"/>
  <c r="BM1052" i="4"/>
  <c r="BN1052" i="4" s="1"/>
  <c r="BF1052" i="4"/>
  <c r="BB1052" i="4"/>
  <c r="AZ1052" i="4"/>
  <c r="AY1052" i="4"/>
  <c r="BE1052" i="4" s="1"/>
  <c r="C1052" i="4"/>
  <c r="BT1051" i="4"/>
  <c r="BV1051" i="4" s="1"/>
  <c r="BR1051" i="4"/>
  <c r="BQ1051" i="4"/>
  <c r="BX1051" i="4" s="1"/>
  <c r="BM1051" i="4"/>
  <c r="BN1051" i="4" s="1"/>
  <c r="BF1051" i="4"/>
  <c r="BB1051" i="4"/>
  <c r="AZ1051" i="4"/>
  <c r="AU1051" i="4" s="1"/>
  <c r="AV1051" i="4" s="1"/>
  <c r="AY1051" i="4"/>
  <c r="BE1051" i="4" s="1"/>
  <c r="C1051" i="4"/>
  <c r="BU1050" i="4"/>
  <c r="BT1050" i="4"/>
  <c r="BV1050" i="4" s="1"/>
  <c r="BR1050" i="4"/>
  <c r="BQ1050" i="4"/>
  <c r="BX1050" i="4" s="1"/>
  <c r="BM1050" i="4"/>
  <c r="BN1050" i="4" s="1"/>
  <c r="BF1050" i="4"/>
  <c r="BB1050" i="4"/>
  <c r="AZ1050" i="4"/>
  <c r="AU1049" i="4" s="1"/>
  <c r="AV1049" i="4" s="1"/>
  <c r="AY1050" i="4"/>
  <c r="BE1050" i="4" s="1"/>
  <c r="AU1050" i="4"/>
  <c r="AV1050" i="4" s="1"/>
  <c r="C1050" i="4"/>
  <c r="BT1049" i="4"/>
  <c r="BV1049" i="4" s="1"/>
  <c r="BR1049" i="4"/>
  <c r="BQ1049" i="4"/>
  <c r="BX1049" i="4" s="1"/>
  <c r="BM1049" i="4"/>
  <c r="BN1049" i="4" s="1"/>
  <c r="BF1049" i="4"/>
  <c r="BB1049" i="4"/>
  <c r="AZ1049" i="4"/>
  <c r="AY1049" i="4"/>
  <c r="BE1049" i="4" s="1"/>
  <c r="C1049" i="4"/>
  <c r="BT1048" i="4"/>
  <c r="BV1048" i="4" s="1"/>
  <c r="BR1048" i="4"/>
  <c r="BQ1048" i="4"/>
  <c r="BX1048" i="4" s="1"/>
  <c r="BF1048" i="4"/>
  <c r="BC1048" i="4"/>
  <c r="BB1048" i="4"/>
  <c r="BD1048" i="4" s="1"/>
  <c r="AZ1048" i="4"/>
  <c r="AY1048" i="4"/>
  <c r="BE1048" i="4" s="1"/>
  <c r="AU1048" i="4"/>
  <c r="C1048" i="4"/>
  <c r="BV1047" i="4"/>
  <c r="BT1047" i="4"/>
  <c r="BU1047" i="4" s="1"/>
  <c r="BR1047" i="4"/>
  <c r="BM1047" i="4" s="1"/>
  <c r="BN1047" i="4" s="1"/>
  <c r="BQ1047" i="4"/>
  <c r="BX1047" i="4" s="1"/>
  <c r="BB1047" i="4"/>
  <c r="BD1047" i="4" s="1"/>
  <c r="AZ1047" i="4"/>
  <c r="AU1047" i="4" s="1"/>
  <c r="AV1047" i="4" s="1"/>
  <c r="AY1047" i="4"/>
  <c r="BE1047" i="4" s="1"/>
  <c r="C1047" i="4"/>
  <c r="BV1046" i="4"/>
  <c r="BU1046" i="4"/>
  <c r="BT1046" i="4"/>
  <c r="BR1046" i="4"/>
  <c r="BQ1046" i="4"/>
  <c r="BX1046" i="4" s="1"/>
  <c r="BM1046" i="4"/>
  <c r="BN1046" i="4" s="1"/>
  <c r="BB1046" i="4"/>
  <c r="AZ1046" i="4"/>
  <c r="AU1046" i="4" s="1"/>
  <c r="AV1046" i="4" s="1"/>
  <c r="AY1046" i="4"/>
  <c r="BE1046" i="4" s="1"/>
  <c r="C1046" i="4"/>
  <c r="BT1045" i="4"/>
  <c r="BV1045" i="4" s="1"/>
  <c r="BR1045" i="4"/>
  <c r="BQ1045" i="4"/>
  <c r="BX1045" i="4" s="1"/>
  <c r="BM1045" i="4"/>
  <c r="BN1045" i="4" s="1"/>
  <c r="BF1045" i="4"/>
  <c r="BB1045" i="4"/>
  <c r="AZ1045" i="4"/>
  <c r="AY1045" i="4"/>
  <c r="BE1045" i="4" s="1"/>
  <c r="AU1045" i="4"/>
  <c r="AV1045" i="4" s="1"/>
  <c r="C1045" i="4"/>
  <c r="BT1044" i="4"/>
  <c r="BV1044" i="4" s="1"/>
  <c r="BR1044" i="4"/>
  <c r="BM1044" i="4" s="1"/>
  <c r="BN1044" i="4" s="1"/>
  <c r="BQ1044" i="4"/>
  <c r="BX1044" i="4" s="1"/>
  <c r="BF1044" i="4"/>
  <c r="BC1044" i="4"/>
  <c r="BB1044" i="4"/>
  <c r="AZ1044" i="4"/>
  <c r="AY1044" i="4"/>
  <c r="BE1044" i="4" s="1"/>
  <c r="AU1044" i="4"/>
  <c r="AV1044" i="4" s="1"/>
  <c r="C1044" i="4"/>
  <c r="BT1043" i="4"/>
  <c r="BV1043" i="4" s="1"/>
  <c r="BR1043" i="4"/>
  <c r="BM1042" i="4" s="1"/>
  <c r="BN1042" i="4" s="1"/>
  <c r="BQ1043" i="4"/>
  <c r="BX1043" i="4" s="1"/>
  <c r="BF1043" i="4"/>
  <c r="BB1043" i="4"/>
  <c r="BD1043" i="4" s="1"/>
  <c r="AZ1043" i="4"/>
  <c r="AY1043" i="4"/>
  <c r="BE1043" i="4" s="1"/>
  <c r="C1043" i="4"/>
  <c r="BV1042" i="4"/>
  <c r="BT1042" i="4"/>
  <c r="BU1042" i="4" s="1"/>
  <c r="BR1042" i="4"/>
  <c r="BQ1042" i="4"/>
  <c r="BX1042" i="4" s="1"/>
  <c r="BF1042" i="4"/>
  <c r="BB1042" i="4"/>
  <c r="BD1042" i="4" s="1"/>
  <c r="AZ1042" i="4"/>
  <c r="AU1042" i="4" s="1"/>
  <c r="AV1042" i="4" s="1"/>
  <c r="AY1042" i="4"/>
  <c r="C1042" i="4"/>
  <c r="BV1041" i="4"/>
  <c r="BU1041" i="4"/>
  <c r="BT1041" i="4"/>
  <c r="BR1041" i="4"/>
  <c r="BQ1041" i="4"/>
  <c r="BM1041" i="4"/>
  <c r="BN1041" i="4" s="1"/>
  <c r="BB1041" i="4"/>
  <c r="AZ1041" i="4"/>
  <c r="AU1041" i="4" s="1"/>
  <c r="AV1041" i="4" s="1"/>
  <c r="AY1041" i="4"/>
  <c r="BE1041" i="4" s="1"/>
  <c r="C1041" i="4"/>
  <c r="BV1040" i="4"/>
  <c r="BT1040" i="4"/>
  <c r="BU1040" i="4" s="1"/>
  <c r="BR1040" i="4"/>
  <c r="BQ1040" i="4"/>
  <c r="BF1040" i="4"/>
  <c r="BB1040" i="4"/>
  <c r="BD1040" i="4" s="1"/>
  <c r="AZ1040" i="4"/>
  <c r="AU1040" i="4" s="1"/>
  <c r="AV1040" i="4" s="1"/>
  <c r="AY1040" i="4"/>
  <c r="C1040" i="4"/>
  <c r="BT1039" i="4"/>
  <c r="BV1039" i="4" s="1"/>
  <c r="BR1039" i="4"/>
  <c r="BM1040" i="4" s="1"/>
  <c r="BN1040" i="4" s="1"/>
  <c r="BQ1039" i="4"/>
  <c r="BF1039" i="4"/>
  <c r="BC1039" i="4"/>
  <c r="BB1039" i="4"/>
  <c r="AZ1039" i="4"/>
  <c r="AY1039" i="4"/>
  <c r="BE1039" i="4" s="1"/>
  <c r="C1039" i="4"/>
  <c r="BU1038" i="4"/>
  <c r="BT1038" i="4"/>
  <c r="BR1038" i="4"/>
  <c r="BQ1038" i="4"/>
  <c r="BM1038" i="4"/>
  <c r="BN1038" i="4" s="1"/>
  <c r="BB1038" i="4"/>
  <c r="AZ1038" i="4"/>
  <c r="AU1038" i="4" s="1"/>
  <c r="AV1038" i="4" s="1"/>
  <c r="AY1038" i="4"/>
  <c r="BE1038" i="4" s="1"/>
  <c r="C1038" i="4"/>
  <c r="BT1037" i="4"/>
  <c r="BV1037" i="4" s="1"/>
  <c r="BR1037" i="4"/>
  <c r="BM1037" i="4" s="1"/>
  <c r="BN1037" i="4" s="1"/>
  <c r="BQ1037" i="4"/>
  <c r="BB1037" i="4"/>
  <c r="BD1037" i="4" s="1"/>
  <c r="AZ1037" i="4"/>
  <c r="AY1037" i="4"/>
  <c r="BE1037" i="4" s="1"/>
  <c r="AU1037" i="4"/>
  <c r="AV1037" i="4" s="1"/>
  <c r="C1037" i="4"/>
  <c r="BT1036" i="4"/>
  <c r="BV1036" i="4" s="1"/>
  <c r="BR1036" i="4"/>
  <c r="BQ1036" i="4"/>
  <c r="BB1036" i="4"/>
  <c r="AZ1036" i="4"/>
  <c r="AU1036" i="4" s="1"/>
  <c r="AV1036" i="4" s="1"/>
  <c r="AY1036" i="4"/>
  <c r="BE1036" i="4" s="1"/>
  <c r="C1036" i="4"/>
  <c r="BV1035" i="4"/>
  <c r="BT1035" i="4"/>
  <c r="BU1035" i="4" s="1"/>
  <c r="BR1035" i="4"/>
  <c r="BQ1035" i="4"/>
  <c r="BF1035" i="4"/>
  <c r="BB1035" i="4"/>
  <c r="BD1035" i="4" s="1"/>
  <c r="AZ1035" i="4"/>
  <c r="AU1035" i="4" s="1"/>
  <c r="AV1035" i="4" s="1"/>
  <c r="AY1035" i="4"/>
  <c r="C1035" i="4"/>
  <c r="BT1034" i="4"/>
  <c r="BV1034" i="4" s="1"/>
  <c r="BR1034" i="4"/>
  <c r="BM1035" i="4" s="1"/>
  <c r="BN1035" i="4" s="1"/>
  <c r="BQ1034" i="4"/>
  <c r="BF1034" i="4"/>
  <c r="BC1034" i="4"/>
  <c r="BB1034" i="4"/>
  <c r="AZ1034" i="4"/>
  <c r="AY1034" i="4"/>
  <c r="C1034" i="4"/>
  <c r="BU1033" i="4"/>
  <c r="BT1033" i="4"/>
  <c r="BR1033" i="4"/>
  <c r="BQ1033" i="4"/>
  <c r="BM1033" i="4"/>
  <c r="BN1033" i="4" s="1"/>
  <c r="BB1033" i="4"/>
  <c r="AZ1033" i="4"/>
  <c r="AU1033" i="4" s="1"/>
  <c r="AV1033" i="4" s="1"/>
  <c r="AY1033" i="4"/>
  <c r="BE1033" i="4" s="1"/>
  <c r="C1033" i="4"/>
  <c r="BT1032" i="4"/>
  <c r="BV1032" i="4" s="1"/>
  <c r="BR1032" i="4"/>
  <c r="BM1032" i="4" s="1"/>
  <c r="BN1032" i="4" s="1"/>
  <c r="BQ1032" i="4"/>
  <c r="BB1032" i="4"/>
  <c r="BD1032" i="4" s="1"/>
  <c r="AZ1032" i="4"/>
  <c r="AY1032" i="4"/>
  <c r="BE1032" i="4" s="1"/>
  <c r="AU1032" i="4"/>
  <c r="AV1032" i="4" s="1"/>
  <c r="C1032" i="4"/>
  <c r="BT1031" i="4"/>
  <c r="BV1031" i="4" s="1"/>
  <c r="BR1031" i="4"/>
  <c r="BQ1031" i="4"/>
  <c r="BB1031" i="4"/>
  <c r="AZ1031" i="4"/>
  <c r="AU1031" i="4" s="1"/>
  <c r="AV1031" i="4" s="1"/>
  <c r="AY1031" i="4"/>
  <c r="BE1031" i="4" s="1"/>
  <c r="C1031" i="4"/>
  <c r="BV1030" i="4"/>
  <c r="BT1030" i="4"/>
  <c r="BU1030" i="4" s="1"/>
  <c r="BR1030" i="4"/>
  <c r="BQ1030" i="4"/>
  <c r="BF1030" i="4"/>
  <c r="BB1030" i="4"/>
  <c r="BD1030" i="4" s="1"/>
  <c r="AZ1030" i="4"/>
  <c r="AU1030" i="4" s="1"/>
  <c r="AV1030" i="4" s="1"/>
  <c r="AY1030" i="4"/>
  <c r="C1030" i="4"/>
  <c r="BT1029" i="4"/>
  <c r="BV1029" i="4" s="1"/>
  <c r="BR1029" i="4"/>
  <c r="BM1030" i="4" s="1"/>
  <c r="BN1030" i="4" s="1"/>
  <c r="BQ1029" i="4"/>
  <c r="BF1029" i="4"/>
  <c r="BC1029" i="4"/>
  <c r="BB1029" i="4"/>
  <c r="AZ1029" i="4"/>
  <c r="AY1029" i="4"/>
  <c r="C1029" i="4"/>
  <c r="BU1028" i="4"/>
  <c r="BT1028" i="4"/>
  <c r="BR1028" i="4"/>
  <c r="BQ1028" i="4"/>
  <c r="BM1028" i="4"/>
  <c r="BN1028" i="4" s="1"/>
  <c r="BB1028" i="4"/>
  <c r="AZ1028" i="4"/>
  <c r="AU1028" i="4" s="1"/>
  <c r="AV1028" i="4" s="1"/>
  <c r="AY1028" i="4"/>
  <c r="BE1028" i="4" s="1"/>
  <c r="C1028" i="4"/>
  <c r="BT1027" i="4"/>
  <c r="BV1027" i="4" s="1"/>
  <c r="BR1027" i="4"/>
  <c r="BM1027" i="4" s="1"/>
  <c r="BN1027" i="4" s="1"/>
  <c r="BQ1027" i="4"/>
  <c r="BB1027" i="4"/>
  <c r="BD1027" i="4" s="1"/>
  <c r="AZ1027" i="4"/>
  <c r="AY1027" i="4"/>
  <c r="BE1027" i="4" s="1"/>
  <c r="AU1027" i="4"/>
  <c r="AV1027" i="4" s="1"/>
  <c r="C1027" i="4"/>
  <c r="BW1026" i="4"/>
  <c r="BV1026" i="4"/>
  <c r="BU1026" i="4"/>
  <c r="BT1026" i="4"/>
  <c r="BR1026" i="4"/>
  <c r="BQ1026" i="4"/>
  <c r="BX1026" i="4" s="1"/>
  <c r="BF1026" i="4"/>
  <c r="BE1026" i="4"/>
  <c r="BB1026" i="4"/>
  <c r="BD1026" i="4" s="1"/>
  <c r="AZ1026" i="4"/>
  <c r="AY1026" i="4"/>
  <c r="AU1026" i="4"/>
  <c r="AV1026" i="4" s="1"/>
  <c r="C1026" i="4"/>
  <c r="BX1025" i="4"/>
  <c r="BW1025" i="4"/>
  <c r="BV1025" i="4"/>
  <c r="BU1025" i="4"/>
  <c r="BT1025" i="4"/>
  <c r="BR1025" i="4"/>
  <c r="BQ1025" i="4"/>
  <c r="BM1025" i="4"/>
  <c r="BN1025" i="4" s="1"/>
  <c r="BF1025" i="4"/>
  <c r="BE1025" i="4"/>
  <c r="BB1025" i="4"/>
  <c r="BD1025" i="4" s="1"/>
  <c r="AZ1025" i="4"/>
  <c r="AY1025" i="4"/>
  <c r="C1025" i="4"/>
  <c r="BX1024" i="4"/>
  <c r="BW1024" i="4"/>
  <c r="BV1024" i="4"/>
  <c r="BU1024" i="4"/>
  <c r="BT1024" i="4"/>
  <c r="BR1024" i="4"/>
  <c r="BQ1024" i="4"/>
  <c r="BM1024" i="4"/>
  <c r="BN1024" i="4" s="1"/>
  <c r="BF1024" i="4"/>
  <c r="BE1024" i="4"/>
  <c r="BB1024" i="4"/>
  <c r="BD1024" i="4" s="1"/>
  <c r="AZ1024" i="4"/>
  <c r="AU1025" i="4" s="1"/>
  <c r="AV1025" i="4" s="1"/>
  <c r="AY1024" i="4"/>
  <c r="C1024" i="4"/>
  <c r="BX1023" i="4"/>
  <c r="BW1023" i="4"/>
  <c r="BV1023" i="4"/>
  <c r="BU1023" i="4"/>
  <c r="BT1023" i="4"/>
  <c r="BR1023" i="4"/>
  <c r="BQ1023" i="4"/>
  <c r="BM1023" i="4"/>
  <c r="BN1023" i="4" s="1"/>
  <c r="BF1023" i="4"/>
  <c r="BE1023" i="4"/>
  <c r="BB1023" i="4"/>
  <c r="BD1023" i="4" s="1"/>
  <c r="AZ1023" i="4"/>
  <c r="AU1023" i="4" s="1"/>
  <c r="AV1023" i="4" s="1"/>
  <c r="AY1023" i="4"/>
  <c r="C1023" i="4"/>
  <c r="BX1022" i="4"/>
  <c r="BW1022" i="4"/>
  <c r="BV1022" i="4"/>
  <c r="BU1022" i="4"/>
  <c r="BT1022" i="4"/>
  <c r="BR1022" i="4"/>
  <c r="BQ1022" i="4"/>
  <c r="BM1022" i="4"/>
  <c r="BN1022" i="4" s="1"/>
  <c r="BF1022" i="4"/>
  <c r="BE1022" i="4"/>
  <c r="BB1022" i="4"/>
  <c r="BD1022" i="4" s="1"/>
  <c r="AZ1022" i="4"/>
  <c r="AU1022" i="4" s="1"/>
  <c r="AV1022" i="4" s="1"/>
  <c r="AY1022" i="4"/>
  <c r="C1022" i="4"/>
  <c r="BX1021" i="4"/>
  <c r="BW1021" i="4"/>
  <c r="BV1021" i="4"/>
  <c r="BU1021" i="4"/>
  <c r="BT1021" i="4"/>
  <c r="BR1021" i="4"/>
  <c r="BQ1021" i="4"/>
  <c r="BM1021" i="4"/>
  <c r="BN1021" i="4" s="1"/>
  <c r="BF1021" i="4"/>
  <c r="BE1021" i="4"/>
  <c r="BB1021" i="4"/>
  <c r="BD1021" i="4" s="1"/>
  <c r="AZ1021" i="4"/>
  <c r="AU1021" i="4" s="1"/>
  <c r="AV1021" i="4" s="1"/>
  <c r="AY1021" i="4"/>
  <c r="C1021" i="4"/>
  <c r="BW1020" i="4"/>
  <c r="BV1020" i="4"/>
  <c r="BU1020" i="4"/>
  <c r="BT1020" i="4"/>
  <c r="BR1020" i="4"/>
  <c r="BQ1020" i="4"/>
  <c r="BM1020" i="4"/>
  <c r="BN1020" i="4" s="1"/>
  <c r="BF1020" i="4"/>
  <c r="BE1020" i="4"/>
  <c r="BB1020" i="4"/>
  <c r="BD1020" i="4" s="1"/>
  <c r="AZ1020" i="4"/>
  <c r="AU1020" i="4" s="1"/>
  <c r="AV1020" i="4" s="1"/>
  <c r="AY1020" i="4"/>
  <c r="C1020" i="4"/>
  <c r="BX1019" i="4"/>
  <c r="BW1019" i="4"/>
  <c r="BV1019" i="4"/>
  <c r="BU1019" i="4"/>
  <c r="BT1019" i="4"/>
  <c r="BR1019" i="4"/>
  <c r="BQ1019" i="4"/>
  <c r="BX1020" i="4" s="1"/>
  <c r="BM1019" i="4"/>
  <c r="BN1019" i="4" s="1"/>
  <c r="BF1019" i="4"/>
  <c r="BE1019" i="4"/>
  <c r="BB1019" i="4"/>
  <c r="BD1019" i="4" s="1"/>
  <c r="AZ1019" i="4"/>
  <c r="AU1019" i="4" s="1"/>
  <c r="AV1019" i="4" s="1"/>
  <c r="AY1019" i="4"/>
  <c r="C1019" i="4"/>
  <c r="BW1018" i="4"/>
  <c r="BV1018" i="4"/>
  <c r="BU1018" i="4"/>
  <c r="BT1018" i="4"/>
  <c r="BR1018" i="4"/>
  <c r="BQ1018" i="4"/>
  <c r="BM1018" i="4"/>
  <c r="BN1018" i="4" s="1"/>
  <c r="BF1018" i="4"/>
  <c r="BE1018" i="4"/>
  <c r="BB1018" i="4"/>
  <c r="BD1018" i="4" s="1"/>
  <c r="AZ1018" i="4"/>
  <c r="AU1018" i="4" s="1"/>
  <c r="AV1018" i="4" s="1"/>
  <c r="AY1018" i="4"/>
  <c r="C1018" i="4"/>
  <c r="BX1017" i="4"/>
  <c r="BW1017" i="4"/>
  <c r="BV1017" i="4"/>
  <c r="BU1017" i="4"/>
  <c r="BT1017" i="4"/>
  <c r="BR1017" i="4"/>
  <c r="BQ1017" i="4"/>
  <c r="BX1018" i="4" s="1"/>
  <c r="BM1017" i="4"/>
  <c r="BN1017" i="4" s="1"/>
  <c r="BF1017" i="4"/>
  <c r="BE1017" i="4"/>
  <c r="BB1017" i="4"/>
  <c r="BD1017" i="4" s="1"/>
  <c r="AZ1017" i="4"/>
  <c r="AU1017" i="4" s="1"/>
  <c r="AV1017" i="4" s="1"/>
  <c r="AY1017" i="4"/>
  <c r="C1017" i="4"/>
  <c r="BW1016" i="4"/>
  <c r="BV1016" i="4"/>
  <c r="BU1016" i="4"/>
  <c r="BT1016" i="4"/>
  <c r="BR1016" i="4"/>
  <c r="BQ1016" i="4"/>
  <c r="BM1016" i="4"/>
  <c r="BN1016" i="4" s="1"/>
  <c r="BF1016" i="4"/>
  <c r="BE1016" i="4"/>
  <c r="BB1016" i="4"/>
  <c r="BD1016" i="4" s="1"/>
  <c r="AZ1016" i="4"/>
  <c r="AU1016" i="4" s="1"/>
  <c r="AV1016" i="4" s="1"/>
  <c r="AY1016" i="4"/>
  <c r="C1016" i="4"/>
  <c r="BX1015" i="4"/>
  <c r="BW1015" i="4"/>
  <c r="BV1015" i="4"/>
  <c r="BU1015" i="4"/>
  <c r="BT1015" i="4"/>
  <c r="BR1015" i="4"/>
  <c r="BQ1015" i="4"/>
  <c r="BX1016" i="4" s="1"/>
  <c r="BM1015" i="4"/>
  <c r="BN1015" i="4" s="1"/>
  <c r="BF1015" i="4"/>
  <c r="BE1015" i="4"/>
  <c r="BB1015" i="4"/>
  <c r="BD1015" i="4" s="1"/>
  <c r="AZ1015" i="4"/>
  <c r="AU1015" i="4" s="1"/>
  <c r="AV1015" i="4" s="1"/>
  <c r="AY1015" i="4"/>
  <c r="C1015" i="4"/>
  <c r="BW1014" i="4"/>
  <c r="BV1014" i="4"/>
  <c r="BU1014" i="4"/>
  <c r="BT1014" i="4"/>
  <c r="BR1014" i="4"/>
  <c r="BQ1014" i="4"/>
  <c r="BM1014" i="4"/>
  <c r="BN1014" i="4" s="1"/>
  <c r="BF1014" i="4"/>
  <c r="BE1014" i="4"/>
  <c r="BB1014" i="4"/>
  <c r="BD1014" i="4" s="1"/>
  <c r="AZ1014" i="4"/>
  <c r="AU1014" i="4" s="1"/>
  <c r="AV1014" i="4" s="1"/>
  <c r="AY1014" i="4"/>
  <c r="C1014" i="4"/>
  <c r="BW1013" i="4"/>
  <c r="BV1013" i="4"/>
  <c r="BU1013" i="4"/>
  <c r="BT1013" i="4"/>
  <c r="BR1013" i="4"/>
  <c r="BQ1013" i="4"/>
  <c r="BX1014" i="4" s="1"/>
  <c r="BM1013" i="4"/>
  <c r="BN1013" i="4" s="1"/>
  <c r="BF1013" i="4"/>
  <c r="BE1013" i="4"/>
  <c r="BB1013" i="4"/>
  <c r="BD1013" i="4" s="1"/>
  <c r="AZ1013" i="4"/>
  <c r="AU1013" i="4" s="1"/>
  <c r="AV1013" i="4" s="1"/>
  <c r="AY1013" i="4"/>
  <c r="C1013" i="4"/>
  <c r="BW1012" i="4"/>
  <c r="BV1012" i="4"/>
  <c r="BU1012" i="4"/>
  <c r="BT1012" i="4"/>
  <c r="BR1012" i="4"/>
  <c r="BQ1012" i="4"/>
  <c r="BX1012" i="4" s="1"/>
  <c r="BM1012" i="4"/>
  <c r="BN1012" i="4" s="1"/>
  <c r="BF1012" i="4"/>
  <c r="BE1012" i="4"/>
  <c r="BB1012" i="4"/>
  <c r="BD1012" i="4" s="1"/>
  <c r="AZ1012" i="4"/>
  <c r="AU1012" i="4" s="1"/>
  <c r="AV1012" i="4" s="1"/>
  <c r="AY1012" i="4"/>
  <c r="C1012" i="4"/>
  <c r="BW1011" i="4"/>
  <c r="BV1011" i="4"/>
  <c r="BU1011" i="4"/>
  <c r="BT1011" i="4"/>
  <c r="BR1011" i="4"/>
  <c r="BQ1011" i="4"/>
  <c r="BX1011" i="4" s="1"/>
  <c r="BM1011" i="4"/>
  <c r="BN1011" i="4" s="1"/>
  <c r="BF1011" i="4"/>
  <c r="BE1011" i="4"/>
  <c r="BB1011" i="4"/>
  <c r="BD1011" i="4" s="1"/>
  <c r="AZ1011" i="4"/>
  <c r="AU1011" i="4" s="1"/>
  <c r="AV1011" i="4" s="1"/>
  <c r="AY1011" i="4"/>
  <c r="C1011" i="4"/>
  <c r="BW1010" i="4"/>
  <c r="BV1010" i="4"/>
  <c r="BU1010" i="4"/>
  <c r="BT1010" i="4"/>
  <c r="BR1010" i="4"/>
  <c r="BQ1010" i="4"/>
  <c r="BX1010" i="4" s="1"/>
  <c r="BM1010" i="4"/>
  <c r="BN1010" i="4" s="1"/>
  <c r="BF1010" i="4"/>
  <c r="BE1010" i="4"/>
  <c r="BB1010" i="4"/>
  <c r="BD1010" i="4" s="1"/>
  <c r="AZ1010" i="4"/>
  <c r="AU1010" i="4" s="1"/>
  <c r="AV1010" i="4" s="1"/>
  <c r="AY1010" i="4"/>
  <c r="C1010" i="4"/>
  <c r="BW1009" i="4"/>
  <c r="BV1009" i="4"/>
  <c r="BU1009" i="4"/>
  <c r="BT1009" i="4"/>
  <c r="BR1009" i="4"/>
  <c r="BQ1009" i="4"/>
  <c r="BX1009" i="4" s="1"/>
  <c r="BM1009" i="4"/>
  <c r="BN1009" i="4" s="1"/>
  <c r="BF1009" i="4"/>
  <c r="BE1009" i="4"/>
  <c r="BB1009" i="4"/>
  <c r="BD1009" i="4" s="1"/>
  <c r="AZ1009" i="4"/>
  <c r="AU1009" i="4" s="1"/>
  <c r="AV1009" i="4" s="1"/>
  <c r="AY1009" i="4"/>
  <c r="C1009" i="4"/>
  <c r="BW1008" i="4"/>
  <c r="BV1008" i="4"/>
  <c r="BU1008" i="4"/>
  <c r="BT1008" i="4"/>
  <c r="BR1008" i="4"/>
  <c r="BQ1008" i="4"/>
  <c r="BX1008" i="4" s="1"/>
  <c r="BM1008" i="4"/>
  <c r="BN1008" i="4" s="1"/>
  <c r="BF1008" i="4"/>
  <c r="BE1008" i="4"/>
  <c r="BB1008" i="4"/>
  <c r="BD1008" i="4" s="1"/>
  <c r="AZ1008" i="4"/>
  <c r="AU1008" i="4" s="1"/>
  <c r="AV1008" i="4" s="1"/>
  <c r="AY1008" i="4"/>
  <c r="C1008" i="4"/>
  <c r="BW1007" i="4"/>
  <c r="BV1007" i="4"/>
  <c r="BU1007" i="4"/>
  <c r="BT1007" i="4"/>
  <c r="BR1007" i="4"/>
  <c r="BQ1007" i="4"/>
  <c r="BX1007" i="4" s="1"/>
  <c r="BM1007" i="4"/>
  <c r="BN1007" i="4" s="1"/>
  <c r="BF1007" i="4"/>
  <c r="BE1007" i="4"/>
  <c r="BB1007" i="4"/>
  <c r="BD1007" i="4" s="1"/>
  <c r="AZ1007" i="4"/>
  <c r="AU1007" i="4" s="1"/>
  <c r="AV1007" i="4" s="1"/>
  <c r="AY1007" i="4"/>
  <c r="C1007" i="4"/>
  <c r="BW1006" i="4"/>
  <c r="BV1006" i="4"/>
  <c r="BU1006" i="4"/>
  <c r="BT1006" i="4"/>
  <c r="BR1006" i="4"/>
  <c r="BQ1006" i="4"/>
  <c r="BX1006" i="4" s="1"/>
  <c r="BM1006" i="4"/>
  <c r="BN1006" i="4" s="1"/>
  <c r="BF1006" i="4"/>
  <c r="BE1006" i="4"/>
  <c r="BB1006" i="4"/>
  <c r="BD1006" i="4" s="1"/>
  <c r="AZ1006" i="4"/>
  <c r="AU1006" i="4" s="1"/>
  <c r="AV1006" i="4" s="1"/>
  <c r="AY1006" i="4"/>
  <c r="C1006" i="4"/>
  <c r="BW1005" i="4"/>
  <c r="BV1005" i="4"/>
  <c r="BU1005" i="4"/>
  <c r="BT1005" i="4"/>
  <c r="BR1005" i="4"/>
  <c r="BQ1005" i="4"/>
  <c r="BX1005" i="4" s="1"/>
  <c r="BF1005" i="4"/>
  <c r="BB1005" i="4"/>
  <c r="BD1005" i="4" s="1"/>
  <c r="AZ1005" i="4"/>
  <c r="AU1005" i="4" s="1"/>
  <c r="AV1005" i="4" s="1"/>
  <c r="AY1005" i="4"/>
  <c r="C1005" i="4"/>
  <c r="BW1004" i="4"/>
  <c r="BT1004" i="4"/>
  <c r="BV1004" i="4" s="1"/>
  <c r="BR1004" i="4"/>
  <c r="BM1004" i="4" s="1"/>
  <c r="BN1004" i="4" s="1"/>
  <c r="BQ1004" i="4"/>
  <c r="BB1004" i="4"/>
  <c r="BC1004" i="4" s="1"/>
  <c r="AZ1004" i="4"/>
  <c r="AU1004" i="4" s="1"/>
  <c r="AV1004" i="4" s="1"/>
  <c r="AY1004" i="4"/>
  <c r="BF1004" i="4" s="1"/>
  <c r="C1004" i="4"/>
  <c r="BT1003" i="4"/>
  <c r="BU1003" i="4" s="1"/>
  <c r="BR1003" i="4"/>
  <c r="BM1003" i="4" s="1"/>
  <c r="BN1003" i="4" s="1"/>
  <c r="BQ1003" i="4"/>
  <c r="BX1003" i="4" s="1"/>
  <c r="BB1003" i="4"/>
  <c r="AZ1003" i="4"/>
  <c r="AU1003" i="4" s="1"/>
  <c r="AV1003" i="4" s="1"/>
  <c r="AY1003" i="4"/>
  <c r="BF1003" i="4" s="1"/>
  <c r="C1003" i="4"/>
  <c r="BT1002" i="4"/>
  <c r="BR1002" i="4"/>
  <c r="BM1002" i="4" s="1"/>
  <c r="BN1002" i="4" s="1"/>
  <c r="BQ1002" i="4"/>
  <c r="BX1002" i="4" s="1"/>
  <c r="BB1002" i="4"/>
  <c r="BD1002" i="4" s="1"/>
  <c r="AZ1002" i="4"/>
  <c r="AY1002" i="4"/>
  <c r="BF1002" i="4" s="1"/>
  <c r="AV1002" i="4"/>
  <c r="AU1002" i="4"/>
  <c r="C1002" i="4"/>
  <c r="BW1001" i="4"/>
  <c r="BT1001" i="4"/>
  <c r="BV1001" i="4" s="1"/>
  <c r="BR1001" i="4"/>
  <c r="BM1001" i="4" s="1"/>
  <c r="BN1001" i="4" s="1"/>
  <c r="BQ1001" i="4"/>
  <c r="BX1001" i="4" s="1"/>
  <c r="BD1001" i="4"/>
  <c r="BB1001" i="4"/>
  <c r="AZ1001" i="4"/>
  <c r="AY1001" i="4"/>
  <c r="BF1001" i="4" s="1"/>
  <c r="AU1001" i="4"/>
  <c r="AV1001" i="4" s="1"/>
  <c r="C1001" i="4"/>
  <c r="BV1000" i="4"/>
  <c r="BT1000" i="4"/>
  <c r="BU1000" i="4" s="1"/>
  <c r="BR1000" i="4"/>
  <c r="BQ1000" i="4"/>
  <c r="BX1000" i="4" s="1"/>
  <c r="BF1000" i="4"/>
  <c r="BC1000" i="4"/>
  <c r="BB1000" i="4"/>
  <c r="BD1000" i="4" s="1"/>
  <c r="AZ1000" i="4"/>
  <c r="AY1000" i="4"/>
  <c r="BE1000" i="4" s="1"/>
  <c r="AV1000" i="4"/>
  <c r="AU1000" i="4"/>
  <c r="C1000" i="4"/>
  <c r="BU999" i="4"/>
  <c r="BT999" i="4"/>
  <c r="BV999" i="4" s="1"/>
  <c r="BR999" i="4"/>
  <c r="BM999" i="4" s="1"/>
  <c r="BN999" i="4" s="1"/>
  <c r="BQ999" i="4"/>
  <c r="BW999" i="4" s="1"/>
  <c r="BF999" i="4"/>
  <c r="BB999" i="4"/>
  <c r="BD999" i="4" s="1"/>
  <c r="AZ999" i="4"/>
  <c r="AY999" i="4"/>
  <c r="BE999" i="4" s="1"/>
  <c r="C999" i="4"/>
  <c r="BX998" i="4"/>
  <c r="BW998" i="4"/>
  <c r="BT998" i="4"/>
  <c r="BV998" i="4" s="1"/>
  <c r="BR998" i="4"/>
  <c r="BQ998" i="4"/>
  <c r="BX999" i="4" s="1"/>
  <c r="BF998" i="4"/>
  <c r="BD998" i="4"/>
  <c r="BB998" i="4"/>
  <c r="AZ998" i="4"/>
  <c r="AU997" i="4" s="1"/>
  <c r="AV997" i="4" s="1"/>
  <c r="AY998" i="4"/>
  <c r="BC998" i="4" s="1"/>
  <c r="C998" i="4"/>
  <c r="BX997" i="4"/>
  <c r="BV997" i="4"/>
  <c r="BT997" i="4"/>
  <c r="BR997" i="4"/>
  <c r="BQ997" i="4"/>
  <c r="BU997" i="4" s="1"/>
  <c r="BB997" i="4"/>
  <c r="AZ997" i="4"/>
  <c r="AY997" i="4"/>
  <c r="C997" i="4"/>
  <c r="BT996" i="4"/>
  <c r="BR996" i="4"/>
  <c r="BQ996" i="4"/>
  <c r="BE996" i="4"/>
  <c r="BC996" i="4"/>
  <c r="BB996" i="4"/>
  <c r="BD996" i="4" s="1"/>
  <c r="AZ996" i="4"/>
  <c r="AY996" i="4"/>
  <c r="BF996" i="4" s="1"/>
  <c r="AU996" i="4"/>
  <c r="C996" i="4"/>
  <c r="BW995" i="4"/>
  <c r="BU995" i="4"/>
  <c r="BT995" i="4"/>
  <c r="BV995" i="4" s="1"/>
  <c r="BR995" i="4"/>
  <c r="BM995" i="4" s="1"/>
  <c r="BN995" i="4" s="1"/>
  <c r="BQ995" i="4"/>
  <c r="BX995" i="4" s="1"/>
  <c r="BF995" i="4"/>
  <c r="BD995" i="4"/>
  <c r="BB995" i="4"/>
  <c r="BC995" i="4" s="1"/>
  <c r="AZ995" i="4"/>
  <c r="AY995" i="4"/>
  <c r="AU995" i="4"/>
  <c r="AV995" i="4" s="1"/>
  <c r="C995" i="4"/>
  <c r="BX994" i="4"/>
  <c r="BV994" i="4"/>
  <c r="BT994" i="4"/>
  <c r="BU994" i="4" s="1"/>
  <c r="BR994" i="4"/>
  <c r="BQ994" i="4"/>
  <c r="BM994" i="4"/>
  <c r="BN994" i="4" s="1"/>
  <c r="BC994" i="4"/>
  <c r="BB994" i="4"/>
  <c r="BD994" i="4" s="1"/>
  <c r="AZ994" i="4"/>
  <c r="AU994" i="4" s="1"/>
  <c r="AV994" i="4" s="1"/>
  <c r="AY994" i="4"/>
  <c r="BF994" i="4" s="1"/>
  <c r="C994" i="4"/>
  <c r="BU993" i="4"/>
  <c r="BT993" i="4"/>
  <c r="BV993" i="4" s="1"/>
  <c r="BR993" i="4"/>
  <c r="BM993" i="4" s="1"/>
  <c r="BN993" i="4" s="1"/>
  <c r="BQ993" i="4"/>
  <c r="BX993" i="4" s="1"/>
  <c r="BF993" i="4"/>
  <c r="BB993" i="4"/>
  <c r="AZ993" i="4"/>
  <c r="AY993" i="4"/>
  <c r="BE993" i="4" s="1"/>
  <c r="C993" i="4"/>
  <c r="BX992" i="4"/>
  <c r="BT992" i="4"/>
  <c r="BR992" i="4"/>
  <c r="BQ992" i="4"/>
  <c r="BW992" i="4" s="1"/>
  <c r="BB992" i="4"/>
  <c r="BD992" i="4" s="1"/>
  <c r="AZ992" i="4"/>
  <c r="AY992" i="4"/>
  <c r="BF992" i="4" s="1"/>
  <c r="C992" i="4"/>
  <c r="BW991" i="4"/>
  <c r="BT991" i="4"/>
  <c r="BV991" i="4" s="1"/>
  <c r="BR991" i="4"/>
  <c r="BQ991" i="4"/>
  <c r="BX991" i="4" s="1"/>
  <c r="BD991" i="4"/>
  <c r="BB991" i="4"/>
  <c r="AZ991" i="4"/>
  <c r="AY991" i="4"/>
  <c r="BE992" i="4" s="1"/>
  <c r="C991" i="4"/>
  <c r="BT990" i="4"/>
  <c r="BR990" i="4"/>
  <c r="BQ990" i="4"/>
  <c r="BF990" i="4"/>
  <c r="BC990" i="4"/>
  <c r="BB990" i="4"/>
  <c r="AZ990" i="4"/>
  <c r="AY990" i="4"/>
  <c r="BE990" i="4" s="1"/>
  <c r="AV990" i="4"/>
  <c r="AU990" i="4"/>
  <c r="C990" i="4"/>
  <c r="BX989" i="4"/>
  <c r="BU989" i="4"/>
  <c r="BT989" i="4"/>
  <c r="BR989" i="4"/>
  <c r="BM989" i="4" s="1"/>
  <c r="BQ989" i="4"/>
  <c r="BW989" i="4" s="1"/>
  <c r="BN989" i="4"/>
  <c r="BF989" i="4"/>
  <c r="BE989" i="4"/>
  <c r="BB989" i="4"/>
  <c r="AZ989" i="4"/>
  <c r="AY989" i="4"/>
  <c r="AU989" i="4"/>
  <c r="AV989" i="4" s="1"/>
  <c r="C989" i="4"/>
  <c r="BX988" i="4"/>
  <c r="BW988" i="4"/>
  <c r="BT988" i="4"/>
  <c r="BR988" i="4"/>
  <c r="BQ988" i="4"/>
  <c r="BE988" i="4"/>
  <c r="BD988" i="4"/>
  <c r="BB988" i="4"/>
  <c r="BC988" i="4" s="1"/>
  <c r="AZ988" i="4"/>
  <c r="AY988" i="4"/>
  <c r="C988" i="4"/>
  <c r="BX987" i="4"/>
  <c r="BV987" i="4"/>
  <c r="BT987" i="4"/>
  <c r="BU987" i="4" s="1"/>
  <c r="BR987" i="4"/>
  <c r="BQ987" i="4"/>
  <c r="BB987" i="4"/>
  <c r="AZ987" i="4"/>
  <c r="AY987" i="4"/>
  <c r="C987" i="4"/>
  <c r="BT986" i="4"/>
  <c r="BR986" i="4"/>
  <c r="BM985" i="4" s="1"/>
  <c r="BN985" i="4" s="1"/>
  <c r="BQ986" i="4"/>
  <c r="BE986" i="4"/>
  <c r="BB986" i="4"/>
  <c r="BD986" i="4" s="1"/>
  <c r="AZ986" i="4"/>
  <c r="AY986" i="4"/>
  <c r="BF986" i="4" s="1"/>
  <c r="AV986" i="4"/>
  <c r="C986" i="4"/>
  <c r="BW985" i="4"/>
  <c r="BT985" i="4"/>
  <c r="BV985" i="4" s="1"/>
  <c r="BR985" i="4"/>
  <c r="BQ985" i="4"/>
  <c r="BX985" i="4" s="1"/>
  <c r="BE985" i="4"/>
  <c r="BD985" i="4"/>
  <c r="BB985" i="4"/>
  <c r="BC985" i="4" s="1"/>
  <c r="AZ985" i="4"/>
  <c r="AU986" i="4" s="1"/>
  <c r="AY985" i="4"/>
  <c r="AU985" i="4"/>
  <c r="AV985" i="4" s="1"/>
  <c r="C985" i="4"/>
  <c r="BX984" i="4"/>
  <c r="BV984" i="4"/>
  <c r="BT984" i="4"/>
  <c r="BU984" i="4" s="1"/>
  <c r="BR984" i="4"/>
  <c r="BQ984" i="4"/>
  <c r="BM984" i="4"/>
  <c r="BN984" i="4" s="1"/>
  <c r="BC984" i="4"/>
  <c r="BB984" i="4"/>
  <c r="BD984" i="4" s="1"/>
  <c r="AZ984" i="4"/>
  <c r="AU984" i="4" s="1"/>
  <c r="AV984" i="4" s="1"/>
  <c r="AY984" i="4"/>
  <c r="BF984" i="4" s="1"/>
  <c r="C984" i="4"/>
  <c r="BU983" i="4"/>
  <c r="BT983" i="4"/>
  <c r="BV983" i="4" s="1"/>
  <c r="BR983" i="4"/>
  <c r="BM983" i="4" s="1"/>
  <c r="BN983" i="4" s="1"/>
  <c r="BQ983" i="4"/>
  <c r="BX983" i="4" s="1"/>
  <c r="BF983" i="4"/>
  <c r="BB983" i="4"/>
  <c r="AZ983" i="4"/>
  <c r="AU983" i="4" s="1"/>
  <c r="AV983" i="4" s="1"/>
  <c r="AY983" i="4"/>
  <c r="BE983" i="4" s="1"/>
  <c r="C983" i="4"/>
  <c r="BX982" i="4"/>
  <c r="BT982" i="4"/>
  <c r="BR982" i="4"/>
  <c r="BM982" i="4" s="1"/>
  <c r="BN982" i="4" s="1"/>
  <c r="BQ982" i="4"/>
  <c r="BW982" i="4" s="1"/>
  <c r="BE982" i="4"/>
  <c r="BB982" i="4"/>
  <c r="BD982" i="4" s="1"/>
  <c r="AZ982" i="4"/>
  <c r="AY982" i="4"/>
  <c r="C982" i="4"/>
  <c r="BT981" i="4"/>
  <c r="BV981" i="4" s="1"/>
  <c r="BR981" i="4"/>
  <c r="BQ981" i="4"/>
  <c r="BX981" i="4" s="1"/>
  <c r="BD981" i="4"/>
  <c r="BB981" i="4"/>
  <c r="BC981" i="4" s="1"/>
  <c r="AZ981" i="4"/>
  <c r="AY981" i="4"/>
  <c r="C981" i="4"/>
  <c r="BV980" i="4"/>
  <c r="BT980" i="4"/>
  <c r="BU980" i="4" s="1"/>
  <c r="BR980" i="4"/>
  <c r="BQ980" i="4"/>
  <c r="BW981" i="4" s="1"/>
  <c r="BF980" i="4"/>
  <c r="BC980" i="4"/>
  <c r="BB980" i="4"/>
  <c r="AZ980" i="4"/>
  <c r="AY980" i="4"/>
  <c r="AV980" i="4"/>
  <c r="AU980" i="4"/>
  <c r="C980" i="4"/>
  <c r="BX979" i="4"/>
  <c r="BW979" i="4"/>
  <c r="BV979" i="4"/>
  <c r="BU979" i="4"/>
  <c r="BT979" i="4"/>
  <c r="BR979" i="4"/>
  <c r="BM979" i="4" s="1"/>
  <c r="BN979" i="4" s="1"/>
  <c r="BQ979" i="4"/>
  <c r="BB979" i="4"/>
  <c r="AZ979" i="4"/>
  <c r="AY979" i="4"/>
  <c r="C979" i="4"/>
  <c r="BV978" i="4"/>
  <c r="BU978" i="4"/>
  <c r="BT978" i="4"/>
  <c r="BR978" i="4"/>
  <c r="BQ978" i="4"/>
  <c r="BX978" i="4" s="1"/>
  <c r="BC978" i="4"/>
  <c r="BB978" i="4"/>
  <c r="BD978" i="4" s="1"/>
  <c r="AZ978" i="4"/>
  <c r="AU978" i="4" s="1"/>
  <c r="AV978" i="4" s="1"/>
  <c r="AY978" i="4"/>
  <c r="BF978" i="4" s="1"/>
  <c r="C978" i="4"/>
  <c r="BW977" i="4"/>
  <c r="BU977" i="4"/>
  <c r="BT977" i="4"/>
  <c r="BV977" i="4" s="1"/>
  <c r="BR977" i="4"/>
  <c r="BM977" i="4" s="1"/>
  <c r="BN977" i="4" s="1"/>
  <c r="BQ977" i="4"/>
  <c r="BX977" i="4" s="1"/>
  <c r="BD977" i="4"/>
  <c r="BB977" i="4"/>
  <c r="AZ977" i="4"/>
  <c r="AY977" i="4"/>
  <c r="C977" i="4"/>
  <c r="BX976" i="4"/>
  <c r="BW976" i="4"/>
  <c r="BT976" i="4"/>
  <c r="BR976" i="4"/>
  <c r="BQ976" i="4"/>
  <c r="BM976" i="4"/>
  <c r="BN976" i="4" s="1"/>
  <c r="BE976" i="4"/>
  <c r="BD976" i="4"/>
  <c r="BB976" i="4"/>
  <c r="BC976" i="4" s="1"/>
  <c r="AZ976" i="4"/>
  <c r="AY976" i="4"/>
  <c r="C976" i="4"/>
  <c r="BW975" i="4"/>
  <c r="BU975" i="4"/>
  <c r="BT975" i="4"/>
  <c r="BV975" i="4" s="1"/>
  <c r="BR975" i="4"/>
  <c r="BM975" i="4" s="1"/>
  <c r="BN975" i="4" s="1"/>
  <c r="BQ975" i="4"/>
  <c r="BX975" i="4" s="1"/>
  <c r="BD975" i="4"/>
  <c r="BB975" i="4"/>
  <c r="BC975" i="4" s="1"/>
  <c r="AZ975" i="4"/>
  <c r="AY975" i="4"/>
  <c r="BF975" i="4" s="1"/>
  <c r="AU975" i="4"/>
  <c r="AV975" i="4" s="1"/>
  <c r="C975" i="4"/>
  <c r="BX974" i="4"/>
  <c r="BT974" i="4"/>
  <c r="BR974" i="4"/>
  <c r="BM974" i="4" s="1"/>
  <c r="BN974" i="4" s="1"/>
  <c r="BQ974" i="4"/>
  <c r="BW974" i="4" s="1"/>
  <c r="BE974" i="4"/>
  <c r="BB974" i="4"/>
  <c r="BD974" i="4" s="1"/>
  <c r="AZ974" i="4"/>
  <c r="AU974" i="4" s="1"/>
  <c r="AY974" i="4"/>
  <c r="BF974" i="4" s="1"/>
  <c r="AV974" i="4"/>
  <c r="C974" i="4"/>
  <c r="BU973" i="4"/>
  <c r="BT973" i="4"/>
  <c r="BR973" i="4"/>
  <c r="BM973" i="4" s="1"/>
  <c r="BQ973" i="4"/>
  <c r="BX973" i="4" s="1"/>
  <c r="BN973" i="4"/>
  <c r="BF973" i="4"/>
  <c r="BB973" i="4"/>
  <c r="AZ973" i="4"/>
  <c r="AY973" i="4"/>
  <c r="BE973" i="4" s="1"/>
  <c r="AU973" i="4"/>
  <c r="AV973" i="4" s="1"/>
  <c r="C973" i="4"/>
  <c r="BX972" i="4"/>
  <c r="BW972" i="4"/>
  <c r="BV972" i="4"/>
  <c r="BU972" i="4"/>
  <c r="BT972" i="4"/>
  <c r="BR972" i="4"/>
  <c r="BQ972" i="4"/>
  <c r="BB972" i="4"/>
  <c r="BD972" i="4" s="1"/>
  <c r="AZ972" i="4"/>
  <c r="AY972" i="4"/>
  <c r="BF972" i="4" s="1"/>
  <c r="C972" i="4"/>
  <c r="BW971" i="4"/>
  <c r="BU971" i="4"/>
  <c r="BT971" i="4"/>
  <c r="BV971" i="4" s="1"/>
  <c r="BR971" i="4"/>
  <c r="BM970" i="4" s="1"/>
  <c r="BN970" i="4" s="1"/>
  <c r="BQ971" i="4"/>
  <c r="BX971" i="4" s="1"/>
  <c r="BB971" i="4"/>
  <c r="AZ971" i="4"/>
  <c r="AU971" i="4" s="1"/>
  <c r="AV971" i="4" s="1"/>
  <c r="AY971" i="4"/>
  <c r="BE971" i="4" s="1"/>
  <c r="C971" i="4"/>
  <c r="BX970" i="4"/>
  <c r="BW970" i="4"/>
  <c r="BV970" i="4"/>
  <c r="BT970" i="4"/>
  <c r="BU970" i="4" s="1"/>
  <c r="BR970" i="4"/>
  <c r="BQ970" i="4"/>
  <c r="BE970" i="4"/>
  <c r="BD970" i="4"/>
  <c r="BC970" i="4"/>
  <c r="BB970" i="4"/>
  <c r="AZ970" i="4"/>
  <c r="AU970" i="4" s="1"/>
  <c r="AV970" i="4" s="1"/>
  <c r="AY970" i="4"/>
  <c r="C970" i="4"/>
  <c r="BU969" i="4"/>
  <c r="BT969" i="4"/>
  <c r="BV969" i="4" s="1"/>
  <c r="BR969" i="4"/>
  <c r="BM969" i="4" s="1"/>
  <c r="BN969" i="4" s="1"/>
  <c r="BQ969" i="4"/>
  <c r="BX969" i="4" s="1"/>
  <c r="BB969" i="4"/>
  <c r="BD969" i="4" s="1"/>
  <c r="AZ969" i="4"/>
  <c r="AU969" i="4" s="1"/>
  <c r="AV969" i="4" s="1"/>
  <c r="AY969" i="4"/>
  <c r="BF969" i="4" s="1"/>
  <c r="C969" i="4"/>
  <c r="BT968" i="4"/>
  <c r="BV968" i="4" s="1"/>
  <c r="BR968" i="4"/>
  <c r="BQ968" i="4"/>
  <c r="BX968" i="4" s="1"/>
  <c r="BN968" i="4"/>
  <c r="BM968" i="4"/>
  <c r="BB968" i="4"/>
  <c r="BD968" i="4" s="1"/>
  <c r="AZ968" i="4"/>
  <c r="AY968" i="4"/>
  <c r="BF968" i="4" s="1"/>
  <c r="AU968" i="4"/>
  <c r="AV968" i="4" s="1"/>
  <c r="C968" i="4"/>
  <c r="BX967" i="4"/>
  <c r="BW967" i="4"/>
  <c r="BU967" i="4"/>
  <c r="BT967" i="4"/>
  <c r="BR967" i="4"/>
  <c r="BQ967" i="4"/>
  <c r="BV967" i="4" s="1"/>
  <c r="BM967" i="4"/>
  <c r="BN967" i="4" s="1"/>
  <c r="BF967" i="4"/>
  <c r="BE967" i="4"/>
  <c r="BD967" i="4"/>
  <c r="BB967" i="4"/>
  <c r="BC967" i="4" s="1"/>
  <c r="AZ967" i="4"/>
  <c r="AY967" i="4"/>
  <c r="C967" i="4"/>
  <c r="BV966" i="4"/>
  <c r="BU966" i="4"/>
  <c r="BT966" i="4"/>
  <c r="BR966" i="4"/>
  <c r="BM966" i="4" s="1"/>
  <c r="BN966" i="4" s="1"/>
  <c r="BQ966" i="4"/>
  <c r="BX966" i="4" s="1"/>
  <c r="BB966" i="4"/>
  <c r="BD966" i="4" s="1"/>
  <c r="AZ966" i="4"/>
  <c r="AU966" i="4" s="1"/>
  <c r="AV966" i="4" s="1"/>
  <c r="AY966" i="4"/>
  <c r="BF966" i="4" s="1"/>
  <c r="C966" i="4"/>
  <c r="BT965" i="4"/>
  <c r="BV965" i="4" s="1"/>
  <c r="BR965" i="4"/>
  <c r="BM965" i="4" s="1"/>
  <c r="BN965" i="4" s="1"/>
  <c r="BQ965" i="4"/>
  <c r="BX965" i="4" s="1"/>
  <c r="BB965" i="4"/>
  <c r="BD965" i="4" s="1"/>
  <c r="AZ965" i="4"/>
  <c r="AY965" i="4"/>
  <c r="BF965" i="4" s="1"/>
  <c r="AV965" i="4"/>
  <c r="AU965" i="4"/>
  <c r="C965" i="4"/>
  <c r="BX964" i="4"/>
  <c r="BT964" i="4"/>
  <c r="BR964" i="4"/>
  <c r="BQ964" i="4"/>
  <c r="BW964" i="4" s="1"/>
  <c r="BM964" i="4"/>
  <c r="BN964" i="4" s="1"/>
  <c r="BF964" i="4"/>
  <c r="BE964" i="4"/>
  <c r="BD964" i="4"/>
  <c r="BC964" i="4"/>
  <c r="BB964" i="4"/>
  <c r="AZ964" i="4"/>
  <c r="AY964" i="4"/>
  <c r="AU964" i="4"/>
  <c r="AV964" i="4" s="1"/>
  <c r="C964" i="4"/>
  <c r="BW963" i="4"/>
  <c r="BV963" i="4"/>
  <c r="BU963" i="4"/>
  <c r="BT963" i="4"/>
  <c r="BR963" i="4"/>
  <c r="BM963" i="4" s="1"/>
  <c r="BN963" i="4" s="1"/>
  <c r="BQ963" i="4"/>
  <c r="BD963" i="4"/>
  <c r="BC963" i="4"/>
  <c r="BB963" i="4"/>
  <c r="AZ963" i="4"/>
  <c r="AU963" i="4" s="1"/>
  <c r="AV963" i="4" s="1"/>
  <c r="AY963" i="4"/>
  <c r="BF963" i="4" s="1"/>
  <c r="C963" i="4"/>
  <c r="BT962" i="4"/>
  <c r="BV962" i="4" s="1"/>
  <c r="BR962" i="4"/>
  <c r="BM962" i="4" s="1"/>
  <c r="BN962" i="4" s="1"/>
  <c r="BQ962" i="4"/>
  <c r="BX962" i="4" s="1"/>
  <c r="BB962" i="4"/>
  <c r="AZ962" i="4"/>
  <c r="AU962" i="4" s="1"/>
  <c r="AV962" i="4" s="1"/>
  <c r="AY962" i="4"/>
  <c r="C962" i="4"/>
  <c r="BT961" i="4"/>
  <c r="BV961" i="4" s="1"/>
  <c r="BR961" i="4"/>
  <c r="BQ961" i="4"/>
  <c r="BX961" i="4" s="1"/>
  <c r="BF961" i="4"/>
  <c r="BD961" i="4"/>
  <c r="BB961" i="4"/>
  <c r="BC961" i="4" s="1"/>
  <c r="AZ961" i="4"/>
  <c r="AY961" i="4"/>
  <c r="BE961" i="4" s="1"/>
  <c r="AU961" i="4"/>
  <c r="AV961" i="4" s="1"/>
  <c r="C961" i="4"/>
  <c r="BX960" i="4"/>
  <c r="BW960" i="4"/>
  <c r="BV960" i="4"/>
  <c r="BT960" i="4"/>
  <c r="BU960" i="4" s="1"/>
  <c r="BR960" i="4"/>
  <c r="BQ960" i="4"/>
  <c r="BF960" i="4"/>
  <c r="BE960" i="4"/>
  <c r="BD960" i="4"/>
  <c r="BC960" i="4"/>
  <c r="BB960" i="4"/>
  <c r="AZ960" i="4"/>
  <c r="AU960" i="4" s="1"/>
  <c r="AV960" i="4" s="1"/>
  <c r="AY960" i="4"/>
  <c r="C960" i="4"/>
  <c r="BT959" i="4"/>
  <c r="BR959" i="4"/>
  <c r="BM959" i="4" s="1"/>
  <c r="BN959" i="4" s="1"/>
  <c r="BQ959" i="4"/>
  <c r="BX959" i="4" s="1"/>
  <c r="BB959" i="4"/>
  <c r="BD959" i="4" s="1"/>
  <c r="AZ959" i="4"/>
  <c r="AU959" i="4" s="1"/>
  <c r="AV959" i="4" s="1"/>
  <c r="AY959" i="4"/>
  <c r="BF959" i="4" s="1"/>
  <c r="C959" i="4"/>
  <c r="BT958" i="4"/>
  <c r="BV958" i="4" s="1"/>
  <c r="BR958" i="4"/>
  <c r="BQ958" i="4"/>
  <c r="BX958" i="4" s="1"/>
  <c r="BN958" i="4"/>
  <c r="BM958" i="4"/>
  <c r="BB958" i="4"/>
  <c r="BD958" i="4" s="1"/>
  <c r="AZ958" i="4"/>
  <c r="AY958" i="4"/>
  <c r="BF958" i="4" s="1"/>
  <c r="AU958" i="4"/>
  <c r="AV958" i="4" s="1"/>
  <c r="C958" i="4"/>
  <c r="BX957" i="4"/>
  <c r="BW957" i="4"/>
  <c r="BU957" i="4"/>
  <c r="BT957" i="4"/>
  <c r="BR957" i="4"/>
  <c r="BQ957" i="4"/>
  <c r="BV957" i="4" s="1"/>
  <c r="BM957" i="4"/>
  <c r="BN957" i="4" s="1"/>
  <c r="BF957" i="4"/>
  <c r="BE957" i="4"/>
  <c r="BD957" i="4"/>
  <c r="BB957" i="4"/>
  <c r="BC957" i="4" s="1"/>
  <c r="AZ957" i="4"/>
  <c r="AY957" i="4"/>
  <c r="C957" i="4"/>
  <c r="BV956" i="4"/>
  <c r="BU956" i="4"/>
  <c r="BT956" i="4"/>
  <c r="BR956" i="4"/>
  <c r="BM956" i="4" s="1"/>
  <c r="BN956" i="4" s="1"/>
  <c r="BQ956" i="4"/>
  <c r="BX956" i="4" s="1"/>
  <c r="BB956" i="4"/>
  <c r="AZ956" i="4"/>
  <c r="AU956" i="4" s="1"/>
  <c r="AV956" i="4" s="1"/>
  <c r="AY956" i="4"/>
  <c r="BF956" i="4" s="1"/>
  <c r="C956" i="4"/>
  <c r="BT955" i="4"/>
  <c r="BR955" i="4"/>
  <c r="BM955" i="4" s="1"/>
  <c r="BN955" i="4" s="1"/>
  <c r="BQ955" i="4"/>
  <c r="BB955" i="4"/>
  <c r="BD955" i="4" s="1"/>
  <c r="AZ955" i="4"/>
  <c r="AY955" i="4"/>
  <c r="BF955" i="4" s="1"/>
  <c r="AV955" i="4"/>
  <c r="AU955" i="4"/>
  <c r="C955" i="4"/>
  <c r="BX954" i="4"/>
  <c r="BT954" i="4"/>
  <c r="BR954" i="4"/>
  <c r="BQ954" i="4"/>
  <c r="BW954" i="4" s="1"/>
  <c r="BM954" i="4"/>
  <c r="BN954" i="4" s="1"/>
  <c r="BF954" i="4"/>
  <c r="BE954" i="4"/>
  <c r="BD954" i="4"/>
  <c r="BC954" i="4"/>
  <c r="BB954" i="4"/>
  <c r="AZ954" i="4"/>
  <c r="AY954" i="4"/>
  <c r="AU954" i="4"/>
  <c r="AV954" i="4" s="1"/>
  <c r="C954" i="4"/>
  <c r="BX953" i="4"/>
  <c r="BW953" i="4"/>
  <c r="BV953" i="4"/>
  <c r="BU953" i="4"/>
  <c r="BT953" i="4"/>
  <c r="BR953" i="4"/>
  <c r="BM953" i="4" s="1"/>
  <c r="BN953" i="4" s="1"/>
  <c r="BQ953" i="4"/>
  <c r="BD953" i="4"/>
  <c r="BC953" i="4"/>
  <c r="BB953" i="4"/>
  <c r="AZ953" i="4"/>
  <c r="AU953" i="4" s="1"/>
  <c r="AV953" i="4" s="1"/>
  <c r="AY953" i="4"/>
  <c r="BF953" i="4" s="1"/>
  <c r="C953" i="4"/>
  <c r="BT952" i="4"/>
  <c r="BV952" i="4" s="1"/>
  <c r="BR952" i="4"/>
  <c r="BM952" i="4" s="1"/>
  <c r="BN952" i="4" s="1"/>
  <c r="BQ952" i="4"/>
  <c r="BX952" i="4" s="1"/>
  <c r="BB952" i="4"/>
  <c r="AZ952" i="4"/>
  <c r="AU952" i="4" s="1"/>
  <c r="AV952" i="4" s="1"/>
  <c r="AY952" i="4"/>
  <c r="C952" i="4"/>
  <c r="BT951" i="4"/>
  <c r="BV951" i="4" s="1"/>
  <c r="BR951" i="4"/>
  <c r="BQ951" i="4"/>
  <c r="BX951" i="4" s="1"/>
  <c r="BM951" i="4"/>
  <c r="BN951" i="4" s="1"/>
  <c r="BF951" i="4"/>
  <c r="BD951" i="4"/>
  <c r="BB951" i="4"/>
  <c r="BC951" i="4" s="1"/>
  <c r="AZ951" i="4"/>
  <c r="AY951" i="4"/>
  <c r="BE951" i="4" s="1"/>
  <c r="AU951" i="4"/>
  <c r="AV951" i="4" s="1"/>
  <c r="C951" i="4"/>
  <c r="BX950" i="4"/>
  <c r="BW950" i="4"/>
  <c r="BV950" i="4"/>
  <c r="BT950" i="4"/>
  <c r="BU950" i="4" s="1"/>
  <c r="BR950" i="4"/>
  <c r="BQ950" i="4"/>
  <c r="BF950" i="4"/>
  <c r="BE950" i="4"/>
  <c r="BD950" i="4"/>
  <c r="BC950" i="4"/>
  <c r="BB950" i="4"/>
  <c r="AZ950" i="4"/>
  <c r="AU950" i="4" s="1"/>
  <c r="AV950" i="4" s="1"/>
  <c r="AY950" i="4"/>
  <c r="C950" i="4"/>
  <c r="BT949" i="4"/>
  <c r="BR949" i="4"/>
  <c r="BM949" i="4" s="1"/>
  <c r="BN949" i="4" s="1"/>
  <c r="BQ949" i="4"/>
  <c r="BX949" i="4" s="1"/>
  <c r="BB949" i="4"/>
  <c r="BD949" i="4" s="1"/>
  <c r="AZ949" i="4"/>
  <c r="AU949" i="4" s="1"/>
  <c r="AV949" i="4" s="1"/>
  <c r="AY949" i="4"/>
  <c r="BF949" i="4" s="1"/>
  <c r="C949" i="4"/>
  <c r="BT948" i="4"/>
  <c r="BV948" i="4" s="1"/>
  <c r="BR948" i="4"/>
  <c r="BQ948" i="4"/>
  <c r="BX948" i="4" s="1"/>
  <c r="BN948" i="4"/>
  <c r="BM948" i="4"/>
  <c r="BB948" i="4"/>
  <c r="BD948" i="4" s="1"/>
  <c r="AZ948" i="4"/>
  <c r="AY948" i="4"/>
  <c r="BF948" i="4" s="1"/>
  <c r="C948" i="4"/>
  <c r="BX947" i="4"/>
  <c r="BW947" i="4"/>
  <c r="BU947" i="4"/>
  <c r="BT947" i="4"/>
  <c r="BR947" i="4"/>
  <c r="BQ947" i="4"/>
  <c r="BV947" i="4" s="1"/>
  <c r="BF947" i="4"/>
  <c r="BE947" i="4"/>
  <c r="BD947" i="4"/>
  <c r="BB947" i="4"/>
  <c r="BC947" i="4" s="1"/>
  <c r="AZ947" i="4"/>
  <c r="AY947" i="4"/>
  <c r="C947" i="4"/>
  <c r="BV946" i="4"/>
  <c r="BU946" i="4"/>
  <c r="BT946" i="4"/>
  <c r="BR946" i="4"/>
  <c r="BM946" i="4" s="1"/>
  <c r="BN946" i="4" s="1"/>
  <c r="BQ946" i="4"/>
  <c r="BX946" i="4" s="1"/>
  <c r="BB946" i="4"/>
  <c r="AZ946" i="4"/>
  <c r="AU946" i="4" s="1"/>
  <c r="AV946" i="4" s="1"/>
  <c r="AY946" i="4"/>
  <c r="BF946" i="4" s="1"/>
  <c r="C946" i="4"/>
  <c r="BT945" i="4"/>
  <c r="BR945" i="4"/>
  <c r="BM945" i="4" s="1"/>
  <c r="BN945" i="4" s="1"/>
  <c r="BQ945" i="4"/>
  <c r="BB945" i="4"/>
  <c r="BD945" i="4" s="1"/>
  <c r="AZ945" i="4"/>
  <c r="AY945" i="4"/>
  <c r="BF945" i="4" s="1"/>
  <c r="AV945" i="4"/>
  <c r="AU945" i="4"/>
  <c r="C945" i="4"/>
  <c r="BX944" i="4"/>
  <c r="BW944" i="4"/>
  <c r="BT944" i="4"/>
  <c r="BR944" i="4"/>
  <c r="BQ944" i="4"/>
  <c r="BV944" i="4" s="1"/>
  <c r="BM944" i="4"/>
  <c r="BN944" i="4" s="1"/>
  <c r="BF944" i="4"/>
  <c r="BE944" i="4"/>
  <c r="BD944" i="4"/>
  <c r="BC944" i="4"/>
  <c r="BB944" i="4"/>
  <c r="AZ944" i="4"/>
  <c r="AY944" i="4"/>
  <c r="AU944" i="4"/>
  <c r="C944" i="4"/>
  <c r="BX943" i="4"/>
  <c r="BW943" i="4"/>
  <c r="BV943" i="4"/>
  <c r="BU943" i="4"/>
  <c r="BT943" i="4"/>
  <c r="BR943" i="4"/>
  <c r="BM943" i="4" s="1"/>
  <c r="BN943" i="4" s="1"/>
  <c r="BQ943" i="4"/>
  <c r="BD943" i="4"/>
  <c r="BC943" i="4"/>
  <c r="BB943" i="4"/>
  <c r="AZ943" i="4"/>
  <c r="AU943" i="4" s="1"/>
  <c r="AV943" i="4" s="1"/>
  <c r="AY943" i="4"/>
  <c r="BF943" i="4" s="1"/>
  <c r="C943" i="4"/>
  <c r="BT942" i="4"/>
  <c r="BV942" i="4" s="1"/>
  <c r="BR942" i="4"/>
  <c r="BM942" i="4" s="1"/>
  <c r="BN942" i="4" s="1"/>
  <c r="BQ942" i="4"/>
  <c r="BX942" i="4" s="1"/>
  <c r="BB942" i="4"/>
  <c r="BD942" i="4" s="1"/>
  <c r="AZ942" i="4"/>
  <c r="AU942" i="4" s="1"/>
  <c r="AV942" i="4" s="1"/>
  <c r="AY942" i="4"/>
  <c r="C942" i="4"/>
  <c r="BT941" i="4"/>
  <c r="BV941" i="4" s="1"/>
  <c r="BR941" i="4"/>
  <c r="BQ941" i="4"/>
  <c r="BX941" i="4" s="1"/>
  <c r="BM941" i="4"/>
  <c r="BN941" i="4" s="1"/>
  <c r="BF941" i="4"/>
  <c r="BD941" i="4"/>
  <c r="BB941" i="4"/>
  <c r="BC941" i="4" s="1"/>
  <c r="AZ941" i="4"/>
  <c r="AY941" i="4"/>
  <c r="BE941" i="4" s="1"/>
  <c r="AU941" i="4"/>
  <c r="AV941" i="4" s="1"/>
  <c r="C941" i="4"/>
  <c r="BX940" i="4"/>
  <c r="BW940" i="4"/>
  <c r="BV940" i="4"/>
  <c r="BU940" i="4"/>
  <c r="BT940" i="4"/>
  <c r="BR940" i="4"/>
  <c r="BQ940" i="4"/>
  <c r="BE940" i="4"/>
  <c r="BD940" i="4"/>
  <c r="BC940" i="4"/>
  <c r="BB940" i="4"/>
  <c r="AZ940" i="4"/>
  <c r="AY940" i="4"/>
  <c r="C940" i="4"/>
  <c r="BT939" i="4"/>
  <c r="BR939" i="4"/>
  <c r="BM939" i="4" s="1"/>
  <c r="BQ939" i="4"/>
  <c r="BX939" i="4" s="1"/>
  <c r="BB939" i="4"/>
  <c r="BD939" i="4" s="1"/>
  <c r="AZ939" i="4"/>
  <c r="AU939" i="4" s="1"/>
  <c r="AV939" i="4" s="1"/>
  <c r="AY939" i="4"/>
  <c r="BF939" i="4" s="1"/>
  <c r="C939" i="4"/>
  <c r="BT938" i="4"/>
  <c r="BV938" i="4" s="1"/>
  <c r="BR938" i="4"/>
  <c r="BQ938" i="4"/>
  <c r="BX938" i="4" s="1"/>
  <c r="BN938" i="4"/>
  <c r="BM938" i="4"/>
  <c r="BB938" i="4"/>
  <c r="BD938" i="4" s="1"/>
  <c r="AZ938" i="4"/>
  <c r="AY938" i="4"/>
  <c r="BF938" i="4" s="1"/>
  <c r="C938" i="4"/>
  <c r="BX937" i="4"/>
  <c r="BW937" i="4"/>
  <c r="BV937" i="4"/>
  <c r="BU937" i="4"/>
  <c r="BT937" i="4"/>
  <c r="BR937" i="4"/>
  <c r="BQ937" i="4"/>
  <c r="BF937" i="4"/>
  <c r="BE937" i="4"/>
  <c r="BD937" i="4"/>
  <c r="BB937" i="4"/>
  <c r="BC937" i="4" s="1"/>
  <c r="AZ937" i="4"/>
  <c r="AY937" i="4"/>
  <c r="C937" i="4"/>
  <c r="BV936" i="4"/>
  <c r="BU936" i="4"/>
  <c r="BT936" i="4"/>
  <c r="BR936" i="4"/>
  <c r="BM936" i="4" s="1"/>
  <c r="BN936" i="4" s="1"/>
  <c r="BQ936" i="4"/>
  <c r="BX936" i="4" s="1"/>
  <c r="BB936" i="4"/>
  <c r="AZ936" i="4"/>
  <c r="AU936" i="4" s="1"/>
  <c r="AV936" i="4" s="1"/>
  <c r="AY936" i="4"/>
  <c r="C936" i="4"/>
  <c r="BT935" i="4"/>
  <c r="BV935" i="4" s="1"/>
  <c r="BR935" i="4"/>
  <c r="BM935" i="4" s="1"/>
  <c r="BN935" i="4" s="1"/>
  <c r="BQ935" i="4"/>
  <c r="BB935" i="4"/>
  <c r="BD935" i="4" s="1"/>
  <c r="AZ935" i="4"/>
  <c r="AY935" i="4"/>
  <c r="AV935" i="4"/>
  <c r="AU935" i="4"/>
  <c r="C935" i="4"/>
  <c r="BX934" i="4"/>
  <c r="BW934" i="4"/>
  <c r="BV934" i="4"/>
  <c r="BU934" i="4"/>
  <c r="BT934" i="4"/>
  <c r="BR934" i="4"/>
  <c r="BQ934" i="4"/>
  <c r="BM934" i="4"/>
  <c r="BN934" i="4" s="1"/>
  <c r="BF934" i="4"/>
  <c r="BE934" i="4"/>
  <c r="BB934" i="4"/>
  <c r="BD934" i="4" s="1"/>
  <c r="AZ934" i="4"/>
  <c r="AY934" i="4"/>
  <c r="AU934" i="4"/>
  <c r="AV934" i="4" s="1"/>
  <c r="C934" i="4"/>
  <c r="BW933" i="4"/>
  <c r="BV933" i="4"/>
  <c r="BU933" i="4"/>
  <c r="BT933" i="4"/>
  <c r="BR933" i="4"/>
  <c r="BM933" i="4" s="1"/>
  <c r="BN933" i="4" s="1"/>
  <c r="BQ933" i="4"/>
  <c r="BX933" i="4" s="1"/>
  <c r="BD933" i="4"/>
  <c r="BC933" i="4"/>
  <c r="BB933" i="4"/>
  <c r="AZ933" i="4"/>
  <c r="AU933" i="4" s="1"/>
  <c r="AV933" i="4" s="1"/>
  <c r="AY933" i="4"/>
  <c r="BF933" i="4" s="1"/>
  <c r="C933" i="4"/>
  <c r="BT932" i="4"/>
  <c r="BR932" i="4"/>
  <c r="BM932" i="4" s="1"/>
  <c r="BN932" i="4" s="1"/>
  <c r="BQ932" i="4"/>
  <c r="BX932" i="4" s="1"/>
  <c r="BB932" i="4"/>
  <c r="AZ932" i="4"/>
  <c r="AU932" i="4" s="1"/>
  <c r="AV932" i="4" s="1"/>
  <c r="AY932" i="4"/>
  <c r="C932" i="4"/>
  <c r="BV931" i="4"/>
  <c r="BT931" i="4"/>
  <c r="BR931" i="4"/>
  <c r="BQ931" i="4"/>
  <c r="BX931" i="4" s="1"/>
  <c r="BM931" i="4"/>
  <c r="BN931" i="4" s="1"/>
  <c r="BF931" i="4"/>
  <c r="BD931" i="4"/>
  <c r="BC931" i="4"/>
  <c r="BB931" i="4"/>
  <c r="AZ931" i="4"/>
  <c r="AY931" i="4"/>
  <c r="BE931" i="4" s="1"/>
  <c r="C931" i="4"/>
  <c r="BX930" i="4"/>
  <c r="BW930" i="4"/>
  <c r="BV930" i="4"/>
  <c r="BU930" i="4"/>
  <c r="BT930" i="4"/>
  <c r="BR930" i="4"/>
  <c r="BM930" i="4" s="1"/>
  <c r="BN930" i="4" s="1"/>
  <c r="BQ930" i="4"/>
  <c r="BE930" i="4"/>
  <c r="BD930" i="4"/>
  <c r="BB930" i="4"/>
  <c r="AZ930" i="4"/>
  <c r="AY930" i="4"/>
  <c r="C930" i="4"/>
  <c r="BT929" i="4"/>
  <c r="BV929" i="4" s="1"/>
  <c r="BR929" i="4"/>
  <c r="BQ929" i="4"/>
  <c r="BX929" i="4" s="1"/>
  <c r="BB929" i="4"/>
  <c r="AZ929" i="4"/>
  <c r="AU929" i="4" s="1"/>
  <c r="AV929" i="4" s="1"/>
  <c r="AY929" i="4"/>
  <c r="BF929" i="4" s="1"/>
  <c r="C929" i="4"/>
  <c r="BW928" i="4"/>
  <c r="BT928" i="4"/>
  <c r="BR928" i="4"/>
  <c r="BQ928" i="4"/>
  <c r="BN928" i="4"/>
  <c r="BM928" i="4"/>
  <c r="BD928" i="4"/>
  <c r="BB928" i="4"/>
  <c r="BC928" i="4" s="1"/>
  <c r="AZ928" i="4"/>
  <c r="AY928" i="4"/>
  <c r="BF928" i="4" s="1"/>
  <c r="AV928" i="4"/>
  <c r="AU928" i="4"/>
  <c r="C928" i="4"/>
  <c r="BX927" i="4"/>
  <c r="BW927" i="4"/>
  <c r="BT927" i="4"/>
  <c r="BR927" i="4"/>
  <c r="BQ927" i="4"/>
  <c r="BF927" i="4"/>
  <c r="BE927" i="4"/>
  <c r="BD927" i="4"/>
  <c r="BB927" i="4"/>
  <c r="BC927" i="4" s="1"/>
  <c r="AZ927" i="4"/>
  <c r="AY927" i="4"/>
  <c r="C927" i="4"/>
  <c r="BV926" i="4"/>
  <c r="BT926" i="4"/>
  <c r="BU926" i="4" s="1"/>
  <c r="BR926" i="4"/>
  <c r="BM926" i="4" s="1"/>
  <c r="BN926" i="4" s="1"/>
  <c r="BQ926" i="4"/>
  <c r="BX926" i="4" s="1"/>
  <c r="BC926" i="4"/>
  <c r="BB926" i="4"/>
  <c r="BD926" i="4" s="1"/>
  <c r="AZ926" i="4"/>
  <c r="AU925" i="4" s="1"/>
  <c r="AV925" i="4" s="1"/>
  <c r="AY926" i="4"/>
  <c r="C926" i="4"/>
  <c r="BT925" i="4"/>
  <c r="BV925" i="4" s="1"/>
  <c r="BR925" i="4"/>
  <c r="BM925" i="4" s="1"/>
  <c r="BQ925" i="4"/>
  <c r="BW925" i="4" s="1"/>
  <c r="BN925" i="4"/>
  <c r="BB925" i="4"/>
  <c r="BD925" i="4" s="1"/>
  <c r="AZ925" i="4"/>
  <c r="AY925" i="4"/>
  <c r="BF925" i="4" s="1"/>
  <c r="C925" i="4"/>
  <c r="BX924" i="4"/>
  <c r="BV924" i="4"/>
  <c r="BU924" i="4"/>
  <c r="BT924" i="4"/>
  <c r="BR924" i="4"/>
  <c r="BQ924" i="4"/>
  <c r="BM924" i="4"/>
  <c r="BN924" i="4" s="1"/>
  <c r="BF924" i="4"/>
  <c r="BE924" i="4"/>
  <c r="BB924" i="4"/>
  <c r="AZ924" i="4"/>
  <c r="AY924" i="4"/>
  <c r="AU924" i="4"/>
  <c r="AV924" i="4" s="1"/>
  <c r="C924" i="4"/>
  <c r="BV923" i="4"/>
  <c r="BT923" i="4"/>
  <c r="BR923" i="4"/>
  <c r="BQ923" i="4"/>
  <c r="BU923" i="4" s="1"/>
  <c r="BC923" i="4"/>
  <c r="BB923" i="4"/>
  <c r="BD923" i="4" s="1"/>
  <c r="AZ923" i="4"/>
  <c r="AU923" i="4" s="1"/>
  <c r="AY923" i="4"/>
  <c r="BF923" i="4" s="1"/>
  <c r="AV923" i="4"/>
  <c r="C923" i="4"/>
  <c r="BT922" i="4"/>
  <c r="BR922" i="4"/>
  <c r="BM922" i="4" s="1"/>
  <c r="BN922" i="4" s="1"/>
  <c r="BQ922" i="4"/>
  <c r="BB922" i="4"/>
  <c r="BD922" i="4" s="1"/>
  <c r="AZ922" i="4"/>
  <c r="AU922" i="4" s="1"/>
  <c r="AY922" i="4"/>
  <c r="BE922" i="4" s="1"/>
  <c r="AV922" i="4"/>
  <c r="C922" i="4"/>
  <c r="BW921" i="4"/>
  <c r="BV921" i="4"/>
  <c r="BT921" i="4"/>
  <c r="BR921" i="4"/>
  <c r="BQ921" i="4"/>
  <c r="BX921" i="4" s="1"/>
  <c r="BF921" i="4"/>
  <c r="BD921" i="4"/>
  <c r="BC921" i="4"/>
  <c r="BB921" i="4"/>
  <c r="AZ921" i="4"/>
  <c r="AY921" i="4"/>
  <c r="BE921" i="4" s="1"/>
  <c r="AU921" i="4"/>
  <c r="AV921" i="4" s="1"/>
  <c r="C921" i="4"/>
  <c r="BX920" i="4"/>
  <c r="BW920" i="4"/>
  <c r="BV920" i="4"/>
  <c r="BU920" i="4"/>
  <c r="BT920" i="4"/>
  <c r="BR920" i="4"/>
  <c r="BM920" i="4" s="1"/>
  <c r="BN920" i="4" s="1"/>
  <c r="BQ920" i="4"/>
  <c r="BE920" i="4"/>
  <c r="BD920" i="4"/>
  <c r="BB920" i="4"/>
  <c r="AZ920" i="4"/>
  <c r="AY920" i="4"/>
  <c r="BF920" i="4" s="1"/>
  <c r="C920" i="4"/>
  <c r="BT919" i="4"/>
  <c r="BV919" i="4" s="1"/>
  <c r="BR919" i="4"/>
  <c r="BQ919" i="4"/>
  <c r="BX919" i="4" s="1"/>
  <c r="BB919" i="4"/>
  <c r="AZ919" i="4"/>
  <c r="AU919" i="4" s="1"/>
  <c r="AV919" i="4" s="1"/>
  <c r="AY919" i="4"/>
  <c r="C919" i="4"/>
  <c r="BT918" i="4"/>
  <c r="BV918" i="4" s="1"/>
  <c r="BR918" i="4"/>
  <c r="BQ918" i="4"/>
  <c r="BM918" i="4"/>
  <c r="BN918" i="4" s="1"/>
  <c r="BD918" i="4"/>
  <c r="BB918" i="4"/>
  <c r="BC918" i="4" s="1"/>
  <c r="AZ918" i="4"/>
  <c r="AY918" i="4"/>
  <c r="BF918" i="4" s="1"/>
  <c r="C918" i="4"/>
  <c r="BX917" i="4"/>
  <c r="BW917" i="4"/>
  <c r="BT917" i="4"/>
  <c r="BR917" i="4"/>
  <c r="BQ917" i="4"/>
  <c r="BF917" i="4"/>
  <c r="BE917" i="4"/>
  <c r="BD917" i="4"/>
  <c r="BB917" i="4"/>
  <c r="BC917" i="4" s="1"/>
  <c r="AZ917" i="4"/>
  <c r="AU918" i="4" s="1"/>
  <c r="AV918" i="4" s="1"/>
  <c r="AY917" i="4"/>
  <c r="C917" i="4"/>
  <c r="BV916" i="4"/>
  <c r="BU916" i="4"/>
  <c r="BT916" i="4"/>
  <c r="BR916" i="4"/>
  <c r="BQ916" i="4"/>
  <c r="BC916" i="4"/>
  <c r="BB916" i="4"/>
  <c r="BD916" i="4" s="1"/>
  <c r="AZ916" i="4"/>
  <c r="AU915" i="4" s="1"/>
  <c r="AV915" i="4" s="1"/>
  <c r="AY916" i="4"/>
  <c r="BF916" i="4" s="1"/>
  <c r="C916" i="4"/>
  <c r="BT915" i="4"/>
  <c r="BV915" i="4" s="1"/>
  <c r="BR915" i="4"/>
  <c r="BM915" i="4" s="1"/>
  <c r="BN915" i="4" s="1"/>
  <c r="BQ915" i="4"/>
  <c r="BW915" i="4" s="1"/>
  <c r="BB915" i="4"/>
  <c r="BD915" i="4" s="1"/>
  <c r="AZ915" i="4"/>
  <c r="AY915" i="4"/>
  <c r="BF915" i="4" s="1"/>
  <c r="C915" i="4"/>
  <c r="BW914" i="4"/>
  <c r="BV914" i="4"/>
  <c r="BU914" i="4"/>
  <c r="BT914" i="4"/>
  <c r="BR914" i="4"/>
  <c r="BQ914" i="4"/>
  <c r="BF914" i="4"/>
  <c r="BE914" i="4"/>
  <c r="BB914" i="4"/>
  <c r="AZ914" i="4"/>
  <c r="AY914" i="4"/>
  <c r="AU914" i="4"/>
  <c r="AV914" i="4" s="1"/>
  <c r="C914" i="4"/>
  <c r="BT913" i="4"/>
  <c r="BR913" i="4"/>
  <c r="BM913" i="4" s="1"/>
  <c r="BN913" i="4" s="1"/>
  <c r="BQ913" i="4"/>
  <c r="BX913" i="4" s="1"/>
  <c r="BD913" i="4"/>
  <c r="BC913" i="4"/>
  <c r="BB913" i="4"/>
  <c r="AZ913" i="4"/>
  <c r="AY913" i="4"/>
  <c r="C913" i="4"/>
  <c r="BT912" i="4"/>
  <c r="BV912" i="4" s="1"/>
  <c r="BR912" i="4"/>
  <c r="BQ912" i="4"/>
  <c r="BM912" i="4"/>
  <c r="BN912" i="4" s="1"/>
  <c r="BB912" i="4"/>
  <c r="AZ912" i="4"/>
  <c r="AY912" i="4"/>
  <c r="BE912" i="4" s="1"/>
  <c r="AU912" i="4"/>
  <c r="AV912" i="4" s="1"/>
  <c r="C912" i="4"/>
  <c r="BX911" i="4"/>
  <c r="BT911" i="4"/>
  <c r="BR911" i="4"/>
  <c r="BQ911" i="4"/>
  <c r="BU911" i="4" s="1"/>
  <c r="BE911" i="4"/>
  <c r="BD911" i="4"/>
  <c r="BC911" i="4"/>
  <c r="BB911" i="4"/>
  <c r="AZ911" i="4"/>
  <c r="AY911" i="4"/>
  <c r="AU911" i="4"/>
  <c r="AV911" i="4" s="1"/>
  <c r="C911" i="4"/>
  <c r="BX910" i="4"/>
  <c r="BW910" i="4"/>
  <c r="BT910" i="4"/>
  <c r="BU910" i="4" s="1"/>
  <c r="BR910" i="4"/>
  <c r="BM910" i="4" s="1"/>
  <c r="BN910" i="4" s="1"/>
  <c r="BQ910" i="4"/>
  <c r="BB910" i="4"/>
  <c r="AZ910" i="4"/>
  <c r="AY910" i="4"/>
  <c r="BF911" i="4" s="1"/>
  <c r="C910" i="4"/>
  <c r="BW909" i="4"/>
  <c r="BV909" i="4"/>
  <c r="BT909" i="4"/>
  <c r="BU909" i="4" s="1"/>
  <c r="BR909" i="4"/>
  <c r="BQ909" i="4"/>
  <c r="BX909" i="4" s="1"/>
  <c r="BM909" i="4"/>
  <c r="BN909" i="4" s="1"/>
  <c r="BB909" i="4"/>
  <c r="BC909" i="4" s="1"/>
  <c r="AZ909" i="4"/>
  <c r="AU909" i="4" s="1"/>
  <c r="AV909" i="4" s="1"/>
  <c r="AY909" i="4"/>
  <c r="C909" i="4"/>
  <c r="BX908" i="4"/>
  <c r="BW908" i="4"/>
  <c r="BU908" i="4"/>
  <c r="BT908" i="4"/>
  <c r="BR908" i="4"/>
  <c r="BQ908" i="4"/>
  <c r="BM908" i="4"/>
  <c r="BN908" i="4" s="1"/>
  <c r="BF908" i="4"/>
  <c r="BE908" i="4"/>
  <c r="BB908" i="4"/>
  <c r="BC908" i="4" s="1"/>
  <c r="AZ908" i="4"/>
  <c r="AU908" i="4" s="1"/>
  <c r="AV908" i="4" s="1"/>
  <c r="AY908" i="4"/>
  <c r="C908" i="4"/>
  <c r="BT907" i="4"/>
  <c r="BR907" i="4"/>
  <c r="BQ907" i="4"/>
  <c r="BX907" i="4" s="1"/>
  <c r="BN907" i="4"/>
  <c r="BM907" i="4"/>
  <c r="BE907" i="4"/>
  <c r="BB907" i="4"/>
  <c r="BD907" i="4" s="1"/>
  <c r="AZ907" i="4"/>
  <c r="AU907" i="4" s="1"/>
  <c r="AV907" i="4" s="1"/>
  <c r="AY907" i="4"/>
  <c r="BF907" i="4" s="1"/>
  <c r="C907" i="4"/>
  <c r="BX906" i="4"/>
  <c r="BW906" i="4"/>
  <c r="BT906" i="4"/>
  <c r="BV906" i="4" s="1"/>
  <c r="BR906" i="4"/>
  <c r="BQ906" i="4"/>
  <c r="BU906" i="4" s="1"/>
  <c r="BN906" i="4"/>
  <c r="BM906" i="4"/>
  <c r="BF906" i="4"/>
  <c r="BE906" i="4"/>
  <c r="BD906" i="4"/>
  <c r="BB906" i="4"/>
  <c r="BC906" i="4" s="1"/>
  <c r="AZ906" i="4"/>
  <c r="AY906" i="4"/>
  <c r="AU906" i="4"/>
  <c r="AV906" i="4" s="1"/>
  <c r="C906" i="4"/>
  <c r="BX905" i="4"/>
  <c r="BU905" i="4"/>
  <c r="BT905" i="4"/>
  <c r="BV905" i="4" s="1"/>
  <c r="BR905" i="4"/>
  <c r="BQ905" i="4"/>
  <c r="BW905" i="4" s="1"/>
  <c r="BF905" i="4"/>
  <c r="BE905" i="4"/>
  <c r="BB905" i="4"/>
  <c r="AZ905" i="4"/>
  <c r="AU905" i="4" s="1"/>
  <c r="AV905" i="4" s="1"/>
  <c r="AY905" i="4"/>
  <c r="C905" i="4"/>
  <c r="BT904" i="4"/>
  <c r="BR904" i="4"/>
  <c r="BM904" i="4" s="1"/>
  <c r="BN904" i="4" s="1"/>
  <c r="BQ904" i="4"/>
  <c r="BU904" i="4" s="1"/>
  <c r="BB904" i="4"/>
  <c r="AZ904" i="4"/>
  <c r="AY904" i="4"/>
  <c r="BF904" i="4" s="1"/>
  <c r="AV904" i="4"/>
  <c r="AU904" i="4"/>
  <c r="C904" i="4"/>
  <c r="BT903" i="4"/>
  <c r="BR903" i="4"/>
  <c r="BQ903" i="4"/>
  <c r="BM903" i="4"/>
  <c r="BN903" i="4" s="1"/>
  <c r="BF903" i="4"/>
  <c r="BB903" i="4"/>
  <c r="BD903" i="4" s="1"/>
  <c r="AZ903" i="4"/>
  <c r="AY903" i="4"/>
  <c r="BE903" i="4" s="1"/>
  <c r="AV903" i="4"/>
  <c r="AU903" i="4"/>
  <c r="C903" i="4"/>
  <c r="BW902" i="4"/>
  <c r="BV902" i="4"/>
  <c r="BU902" i="4"/>
  <c r="BT902" i="4"/>
  <c r="BR902" i="4"/>
  <c r="BQ902" i="4"/>
  <c r="BF902" i="4"/>
  <c r="BC902" i="4"/>
  <c r="BB902" i="4"/>
  <c r="BD902" i="4" s="1"/>
  <c r="AZ902" i="4"/>
  <c r="AY902" i="4"/>
  <c r="BE902" i="4" s="1"/>
  <c r="C902" i="4"/>
  <c r="BV901" i="4"/>
  <c r="BT901" i="4"/>
  <c r="BU901" i="4" s="1"/>
  <c r="BR901" i="4"/>
  <c r="BQ901" i="4"/>
  <c r="BX901" i="4" s="1"/>
  <c r="BC901" i="4"/>
  <c r="BB901" i="4"/>
  <c r="AZ901" i="4"/>
  <c r="AU901" i="4" s="1"/>
  <c r="AV901" i="4" s="1"/>
  <c r="AY901" i="4"/>
  <c r="C901" i="4"/>
  <c r="BW900" i="4"/>
  <c r="BT900" i="4"/>
  <c r="BV900" i="4" s="1"/>
  <c r="BR900" i="4"/>
  <c r="BM899" i="4" s="1"/>
  <c r="BN899" i="4" s="1"/>
  <c r="BQ900" i="4"/>
  <c r="BX900" i="4" s="1"/>
  <c r="BB900" i="4"/>
  <c r="BC900" i="4" s="1"/>
  <c r="AZ900" i="4"/>
  <c r="AY900" i="4"/>
  <c r="AU900" i="4"/>
  <c r="AV900" i="4" s="1"/>
  <c r="C900" i="4"/>
  <c r="BX899" i="4"/>
  <c r="BW899" i="4"/>
  <c r="BV899" i="4"/>
  <c r="BT899" i="4"/>
  <c r="BU899" i="4" s="1"/>
  <c r="BR899" i="4"/>
  <c r="BQ899" i="4"/>
  <c r="BF899" i="4"/>
  <c r="BD899" i="4"/>
  <c r="BC899" i="4"/>
  <c r="BB899" i="4"/>
  <c r="AZ899" i="4"/>
  <c r="AY899" i="4"/>
  <c r="C899" i="4"/>
  <c r="BX898" i="4"/>
  <c r="BW898" i="4"/>
  <c r="BT898" i="4"/>
  <c r="BR898" i="4"/>
  <c r="BM898" i="4" s="1"/>
  <c r="BN898" i="4" s="1"/>
  <c r="BQ898" i="4"/>
  <c r="BD898" i="4"/>
  <c r="BB898" i="4"/>
  <c r="BC898" i="4" s="1"/>
  <c r="AZ898" i="4"/>
  <c r="AY898" i="4"/>
  <c r="BE899" i="4" s="1"/>
  <c r="C898" i="4"/>
  <c r="BT897" i="4"/>
  <c r="BR897" i="4"/>
  <c r="BQ897" i="4"/>
  <c r="BX897" i="4" s="1"/>
  <c r="BN897" i="4"/>
  <c r="BM897" i="4"/>
  <c r="BE897" i="4"/>
  <c r="BB897" i="4"/>
  <c r="BD897" i="4" s="1"/>
  <c r="AZ897" i="4"/>
  <c r="AY897" i="4"/>
  <c r="BF897" i="4" s="1"/>
  <c r="AU897" i="4"/>
  <c r="AV897" i="4" s="1"/>
  <c r="C897" i="4"/>
  <c r="BX896" i="4"/>
  <c r="BW896" i="4"/>
  <c r="BT896" i="4"/>
  <c r="BV896" i="4" s="1"/>
  <c r="BR896" i="4"/>
  <c r="BQ896" i="4"/>
  <c r="BU896" i="4" s="1"/>
  <c r="BN896" i="4"/>
  <c r="BM896" i="4"/>
  <c r="BF896" i="4"/>
  <c r="BE896" i="4"/>
  <c r="BD896" i="4"/>
  <c r="BB896" i="4"/>
  <c r="BC896" i="4" s="1"/>
  <c r="AZ896" i="4"/>
  <c r="AY896" i="4"/>
  <c r="AU896" i="4"/>
  <c r="AV896" i="4" s="1"/>
  <c r="C896" i="4"/>
  <c r="BX895" i="4"/>
  <c r="BU895" i="4"/>
  <c r="BT895" i="4"/>
  <c r="BV895" i="4" s="1"/>
  <c r="BR895" i="4"/>
  <c r="BQ895" i="4"/>
  <c r="BF895" i="4"/>
  <c r="BE895" i="4"/>
  <c r="BB895" i="4"/>
  <c r="AZ895" i="4"/>
  <c r="AU895" i="4" s="1"/>
  <c r="AV895" i="4" s="1"/>
  <c r="AY895" i="4"/>
  <c r="C895" i="4"/>
  <c r="BU894" i="4"/>
  <c r="BT894" i="4"/>
  <c r="BR894" i="4"/>
  <c r="BM894" i="4" s="1"/>
  <c r="BN894" i="4" s="1"/>
  <c r="BQ894" i="4"/>
  <c r="BB894" i="4"/>
  <c r="AZ894" i="4"/>
  <c r="AY894" i="4"/>
  <c r="BF894" i="4" s="1"/>
  <c r="AV894" i="4"/>
  <c r="AU894" i="4"/>
  <c r="C894" i="4"/>
  <c r="BT893" i="4"/>
  <c r="BR893" i="4"/>
  <c r="BQ893" i="4"/>
  <c r="BM893" i="4"/>
  <c r="BN893" i="4" s="1"/>
  <c r="BF893" i="4"/>
  <c r="BB893" i="4"/>
  <c r="BD893" i="4" s="1"/>
  <c r="AZ893" i="4"/>
  <c r="AY893" i="4"/>
  <c r="BE893" i="4" s="1"/>
  <c r="AV893" i="4"/>
  <c r="AU893" i="4"/>
  <c r="C893" i="4"/>
  <c r="BX892" i="4"/>
  <c r="BV892" i="4"/>
  <c r="BU892" i="4"/>
  <c r="BT892" i="4"/>
  <c r="BR892" i="4"/>
  <c r="BQ892" i="4"/>
  <c r="BF892" i="4"/>
  <c r="BC892" i="4"/>
  <c r="BB892" i="4"/>
  <c r="BD892" i="4" s="1"/>
  <c r="AZ892" i="4"/>
  <c r="AY892" i="4"/>
  <c r="BE892" i="4" s="1"/>
  <c r="C892" i="4"/>
  <c r="BV891" i="4"/>
  <c r="BT891" i="4"/>
  <c r="BU891" i="4" s="1"/>
  <c r="BR891" i="4"/>
  <c r="BQ891" i="4"/>
  <c r="BW892" i="4" s="1"/>
  <c r="BC891" i="4"/>
  <c r="BB891" i="4"/>
  <c r="AZ891" i="4"/>
  <c r="AU891" i="4" s="1"/>
  <c r="AY891" i="4"/>
  <c r="C891" i="4"/>
  <c r="BW890" i="4"/>
  <c r="BT890" i="4"/>
  <c r="BV890" i="4" s="1"/>
  <c r="BR890" i="4"/>
  <c r="BM890" i="4" s="1"/>
  <c r="BN890" i="4" s="1"/>
  <c r="BQ890" i="4"/>
  <c r="BX890" i="4" s="1"/>
  <c r="BB890" i="4"/>
  <c r="AZ890" i="4"/>
  <c r="AY890" i="4"/>
  <c r="AU890" i="4"/>
  <c r="AV890" i="4" s="1"/>
  <c r="C890" i="4"/>
  <c r="BX889" i="4"/>
  <c r="BW889" i="4"/>
  <c r="BV889" i="4"/>
  <c r="BT889" i="4"/>
  <c r="BU889" i="4" s="1"/>
  <c r="BR889" i="4"/>
  <c r="BQ889" i="4"/>
  <c r="BM889" i="4"/>
  <c r="BN889" i="4" s="1"/>
  <c r="BE889" i="4"/>
  <c r="BD889" i="4"/>
  <c r="BC889" i="4"/>
  <c r="BB889" i="4"/>
  <c r="AZ889" i="4"/>
  <c r="AY889" i="4"/>
  <c r="C889" i="4"/>
  <c r="BX888" i="4"/>
  <c r="BW888" i="4"/>
  <c r="BT888" i="4"/>
  <c r="BR888" i="4"/>
  <c r="BM888" i="4" s="1"/>
  <c r="BN888" i="4" s="1"/>
  <c r="BQ888" i="4"/>
  <c r="BD888" i="4"/>
  <c r="BB888" i="4"/>
  <c r="BC888" i="4" s="1"/>
  <c r="AZ888" i="4"/>
  <c r="AY888" i="4"/>
  <c r="BF888" i="4" s="1"/>
  <c r="C888" i="4"/>
  <c r="BT887" i="4"/>
  <c r="BR887" i="4"/>
  <c r="BQ887" i="4"/>
  <c r="BX887" i="4" s="1"/>
  <c r="BN887" i="4"/>
  <c r="BM887" i="4"/>
  <c r="BE887" i="4"/>
  <c r="BB887" i="4"/>
  <c r="BD887" i="4" s="1"/>
  <c r="AZ887" i="4"/>
  <c r="AY887" i="4"/>
  <c r="BF887" i="4" s="1"/>
  <c r="AU887" i="4"/>
  <c r="AV887" i="4" s="1"/>
  <c r="C887" i="4"/>
  <c r="BX886" i="4"/>
  <c r="BW886" i="4"/>
  <c r="BT886" i="4"/>
  <c r="BV886" i="4" s="1"/>
  <c r="BR886" i="4"/>
  <c r="BQ886" i="4"/>
  <c r="BU886" i="4" s="1"/>
  <c r="BM886" i="4"/>
  <c r="BF886" i="4"/>
  <c r="BE886" i="4"/>
  <c r="BD886" i="4"/>
  <c r="BB886" i="4"/>
  <c r="BC886" i="4" s="1"/>
  <c r="AZ886" i="4"/>
  <c r="AY886" i="4"/>
  <c r="AU886" i="4"/>
  <c r="AV886" i="4" s="1"/>
  <c r="C886" i="4"/>
  <c r="BX885" i="4"/>
  <c r="BU885" i="4"/>
  <c r="BT885" i="4"/>
  <c r="BV885" i="4" s="1"/>
  <c r="BR885" i="4"/>
  <c r="BQ885" i="4"/>
  <c r="BW885" i="4" s="1"/>
  <c r="BE885" i="4"/>
  <c r="BB885" i="4"/>
  <c r="AZ885" i="4"/>
  <c r="AU885" i="4" s="1"/>
  <c r="AV885" i="4" s="1"/>
  <c r="AY885" i="4"/>
  <c r="C885" i="4"/>
  <c r="BT884" i="4"/>
  <c r="BR884" i="4"/>
  <c r="BM884" i="4" s="1"/>
  <c r="BN884" i="4" s="1"/>
  <c r="BQ884" i="4"/>
  <c r="BB884" i="4"/>
  <c r="AZ884" i="4"/>
  <c r="AY884" i="4"/>
  <c r="BF884" i="4" s="1"/>
  <c r="AV884" i="4"/>
  <c r="AU884" i="4"/>
  <c r="C884" i="4"/>
  <c r="BT883" i="4"/>
  <c r="BR883" i="4"/>
  <c r="BQ883" i="4"/>
  <c r="BM883" i="4"/>
  <c r="BN883" i="4" s="1"/>
  <c r="BF883" i="4"/>
  <c r="BB883" i="4"/>
  <c r="BD883" i="4" s="1"/>
  <c r="AZ883" i="4"/>
  <c r="AY883" i="4"/>
  <c r="BE883" i="4" s="1"/>
  <c r="AV883" i="4"/>
  <c r="AU883" i="4"/>
  <c r="C883" i="4"/>
  <c r="BX882" i="4"/>
  <c r="BV882" i="4"/>
  <c r="BU882" i="4"/>
  <c r="BT882" i="4"/>
  <c r="BR882" i="4"/>
  <c r="BQ882" i="4"/>
  <c r="BC882" i="4"/>
  <c r="BB882" i="4"/>
  <c r="BD882" i="4" s="1"/>
  <c r="AZ882" i="4"/>
  <c r="AY882" i="4"/>
  <c r="BE882" i="4" s="1"/>
  <c r="C882" i="4"/>
  <c r="BV881" i="4"/>
  <c r="BT881" i="4"/>
  <c r="BU881" i="4" s="1"/>
  <c r="BR881" i="4"/>
  <c r="BQ881" i="4"/>
  <c r="BW882" i="4" s="1"/>
  <c r="BC881" i="4"/>
  <c r="BB881" i="4"/>
  <c r="AZ881" i="4"/>
  <c r="AU881" i="4" s="1"/>
  <c r="AV881" i="4" s="1"/>
  <c r="AY881" i="4"/>
  <c r="BF882" i="4" s="1"/>
  <c r="C881" i="4"/>
  <c r="BW880" i="4"/>
  <c r="BT880" i="4"/>
  <c r="BV880" i="4" s="1"/>
  <c r="BR880" i="4"/>
  <c r="BQ880" i="4"/>
  <c r="BX880" i="4" s="1"/>
  <c r="BM880" i="4"/>
  <c r="BN880" i="4" s="1"/>
  <c r="BB880" i="4"/>
  <c r="BC880" i="4" s="1"/>
  <c r="AZ880" i="4"/>
  <c r="AY880" i="4"/>
  <c r="AU880" i="4"/>
  <c r="AV880" i="4" s="1"/>
  <c r="C880" i="4"/>
  <c r="BX879" i="4"/>
  <c r="BW879" i="4"/>
  <c r="BV879" i="4"/>
  <c r="BT879" i="4"/>
  <c r="BU879" i="4" s="1"/>
  <c r="BR879" i="4"/>
  <c r="BQ879" i="4"/>
  <c r="BM879" i="4"/>
  <c r="BN879" i="4" s="1"/>
  <c r="BF879" i="4"/>
  <c r="BD879" i="4"/>
  <c r="BC879" i="4"/>
  <c r="BB879" i="4"/>
  <c r="AZ879" i="4"/>
  <c r="AY879" i="4"/>
  <c r="C879" i="4"/>
  <c r="BW878" i="4"/>
  <c r="BT878" i="4"/>
  <c r="BR878" i="4"/>
  <c r="BM878" i="4" s="1"/>
  <c r="BN878" i="4" s="1"/>
  <c r="BQ878" i="4"/>
  <c r="BD878" i="4"/>
  <c r="BB878" i="4"/>
  <c r="BC878" i="4" s="1"/>
  <c r="AZ878" i="4"/>
  <c r="AY878" i="4"/>
  <c r="BE879" i="4" s="1"/>
  <c r="C878" i="4"/>
  <c r="BT877" i="4"/>
  <c r="BR877" i="4"/>
  <c r="BQ877" i="4"/>
  <c r="BX877" i="4" s="1"/>
  <c r="BN877" i="4"/>
  <c r="BM877" i="4"/>
  <c r="BE877" i="4"/>
  <c r="BB877" i="4"/>
  <c r="BD877" i="4" s="1"/>
  <c r="AZ877" i="4"/>
  <c r="AU876" i="4" s="1"/>
  <c r="AV876" i="4" s="1"/>
  <c r="AY877" i="4"/>
  <c r="BF877" i="4" s="1"/>
  <c r="AU877" i="4"/>
  <c r="AV877" i="4" s="1"/>
  <c r="C877" i="4"/>
  <c r="BX876" i="4"/>
  <c r="BW876" i="4"/>
  <c r="BT876" i="4"/>
  <c r="BV876" i="4" s="1"/>
  <c r="BR876" i="4"/>
  <c r="BQ876" i="4"/>
  <c r="BU876" i="4" s="1"/>
  <c r="BN876" i="4"/>
  <c r="BM876" i="4"/>
  <c r="BF876" i="4"/>
  <c r="BE876" i="4"/>
  <c r="BD876" i="4"/>
  <c r="BB876" i="4"/>
  <c r="BC876" i="4" s="1"/>
  <c r="AZ876" i="4"/>
  <c r="AY876" i="4"/>
  <c r="C876" i="4"/>
  <c r="BX875" i="4"/>
  <c r="BU875" i="4"/>
  <c r="BT875" i="4"/>
  <c r="BV875" i="4" s="1"/>
  <c r="BR875" i="4"/>
  <c r="BQ875" i="4"/>
  <c r="BW875" i="4" s="1"/>
  <c r="BE875" i="4"/>
  <c r="BB875" i="4"/>
  <c r="AZ875" i="4"/>
  <c r="AU875" i="4" s="1"/>
  <c r="AV875" i="4" s="1"/>
  <c r="AY875" i="4"/>
  <c r="C875" i="4"/>
  <c r="BU874" i="4"/>
  <c r="BT874" i="4"/>
  <c r="BR874" i="4"/>
  <c r="BM874" i="4" s="1"/>
  <c r="BN874" i="4" s="1"/>
  <c r="BQ874" i="4"/>
  <c r="BB874" i="4"/>
  <c r="AZ874" i="4"/>
  <c r="AY874" i="4"/>
  <c r="BF874" i="4" s="1"/>
  <c r="AV874" i="4"/>
  <c r="AU874" i="4"/>
  <c r="C874" i="4"/>
  <c r="BT873" i="4"/>
  <c r="BR873" i="4"/>
  <c r="BQ873" i="4"/>
  <c r="BM873" i="4"/>
  <c r="BN873" i="4" s="1"/>
  <c r="BF873" i="4"/>
  <c r="BE873" i="4"/>
  <c r="BB873" i="4"/>
  <c r="BD873" i="4" s="1"/>
  <c r="AZ873" i="4"/>
  <c r="AY873" i="4"/>
  <c r="BC873" i="4" s="1"/>
  <c r="AV873" i="4"/>
  <c r="AU873" i="4"/>
  <c r="C873" i="4"/>
  <c r="BW872" i="4"/>
  <c r="BV872" i="4"/>
  <c r="BU872" i="4"/>
  <c r="BT872" i="4"/>
  <c r="BR872" i="4"/>
  <c r="BQ872" i="4"/>
  <c r="BF872" i="4"/>
  <c r="BC872" i="4"/>
  <c r="BB872" i="4"/>
  <c r="BD872" i="4" s="1"/>
  <c r="AZ872" i="4"/>
  <c r="AY872" i="4"/>
  <c r="C872" i="4"/>
  <c r="BV871" i="4"/>
  <c r="BT871" i="4"/>
  <c r="BU871" i="4" s="1"/>
  <c r="BR871" i="4"/>
  <c r="BQ871" i="4"/>
  <c r="BX871" i="4" s="1"/>
  <c r="BB871" i="4"/>
  <c r="AZ871" i="4"/>
  <c r="AU871" i="4" s="1"/>
  <c r="AV871" i="4" s="1"/>
  <c r="AY871" i="4"/>
  <c r="C871" i="4"/>
  <c r="BW870" i="4"/>
  <c r="BT870" i="4"/>
  <c r="BV870" i="4" s="1"/>
  <c r="BR870" i="4"/>
  <c r="BM870" i="4" s="1"/>
  <c r="BN870" i="4" s="1"/>
  <c r="BQ870" i="4"/>
  <c r="BX870" i="4" s="1"/>
  <c r="BB870" i="4"/>
  <c r="AZ870" i="4"/>
  <c r="AY870" i="4"/>
  <c r="AU870" i="4"/>
  <c r="AV870" i="4" s="1"/>
  <c r="C870" i="4"/>
  <c r="BX869" i="4"/>
  <c r="BW869" i="4"/>
  <c r="BV869" i="4"/>
  <c r="BT869" i="4"/>
  <c r="BU869" i="4" s="1"/>
  <c r="BR869" i="4"/>
  <c r="BQ869" i="4"/>
  <c r="BM869" i="4"/>
  <c r="BN869" i="4" s="1"/>
  <c r="BF869" i="4"/>
  <c r="BD869" i="4"/>
  <c r="BC869" i="4"/>
  <c r="BB869" i="4"/>
  <c r="AZ869" i="4"/>
  <c r="AY869" i="4"/>
  <c r="C869" i="4"/>
  <c r="BX868" i="4"/>
  <c r="BW868" i="4"/>
  <c r="BT868" i="4"/>
  <c r="BR868" i="4"/>
  <c r="BM868" i="4" s="1"/>
  <c r="BN868" i="4" s="1"/>
  <c r="BQ868" i="4"/>
  <c r="BD868" i="4"/>
  <c r="BB868" i="4"/>
  <c r="BC868" i="4" s="1"/>
  <c r="AZ868" i="4"/>
  <c r="AY868" i="4"/>
  <c r="BE869" i="4" s="1"/>
  <c r="C868" i="4"/>
  <c r="BT867" i="4"/>
  <c r="BR867" i="4"/>
  <c r="BQ867" i="4"/>
  <c r="BX867" i="4" s="1"/>
  <c r="BN867" i="4"/>
  <c r="BM867" i="4"/>
  <c r="BE867" i="4"/>
  <c r="BB867" i="4"/>
  <c r="BD867" i="4" s="1"/>
  <c r="AZ867" i="4"/>
  <c r="AU867" i="4" s="1"/>
  <c r="AV867" i="4" s="1"/>
  <c r="AY867" i="4"/>
  <c r="BF867" i="4" s="1"/>
  <c r="C867" i="4"/>
  <c r="BX866" i="4"/>
  <c r="BW866" i="4"/>
  <c r="BT866" i="4"/>
  <c r="BV866" i="4" s="1"/>
  <c r="BR866" i="4"/>
  <c r="BQ866" i="4"/>
  <c r="BU866" i="4" s="1"/>
  <c r="BN866" i="4"/>
  <c r="BM866" i="4"/>
  <c r="BF866" i="4"/>
  <c r="BE866" i="4"/>
  <c r="BD866" i="4"/>
  <c r="BB866" i="4"/>
  <c r="BC866" i="4" s="1"/>
  <c r="AZ866" i="4"/>
  <c r="AY866" i="4"/>
  <c r="C866" i="4"/>
  <c r="BX865" i="4"/>
  <c r="BU865" i="4"/>
  <c r="BT865" i="4"/>
  <c r="BV865" i="4" s="1"/>
  <c r="BR865" i="4"/>
  <c r="BQ865" i="4"/>
  <c r="BW865" i="4" s="1"/>
  <c r="BF865" i="4"/>
  <c r="BE865" i="4"/>
  <c r="BB865" i="4"/>
  <c r="AZ865" i="4"/>
  <c r="AU865" i="4" s="1"/>
  <c r="AV865" i="4" s="1"/>
  <c r="AY865" i="4"/>
  <c r="C865" i="4"/>
  <c r="BU864" i="4"/>
  <c r="BT864" i="4"/>
  <c r="BR864" i="4"/>
  <c r="BM864" i="4" s="1"/>
  <c r="BN864" i="4" s="1"/>
  <c r="BQ864" i="4"/>
  <c r="BB864" i="4"/>
  <c r="AZ864" i="4"/>
  <c r="AY864" i="4"/>
  <c r="BF864" i="4" s="1"/>
  <c r="AV864" i="4"/>
  <c r="AU864" i="4"/>
  <c r="C864" i="4"/>
  <c r="BT863" i="4"/>
  <c r="BR863" i="4"/>
  <c r="BQ863" i="4"/>
  <c r="BM863" i="4"/>
  <c r="BN863" i="4" s="1"/>
  <c r="BF863" i="4"/>
  <c r="BE863" i="4"/>
  <c r="BB863" i="4"/>
  <c r="BD863" i="4" s="1"/>
  <c r="AZ863" i="4"/>
  <c r="AY863" i="4"/>
  <c r="BC863" i="4" s="1"/>
  <c r="AV863" i="4"/>
  <c r="AU863" i="4"/>
  <c r="C863" i="4"/>
  <c r="BX862" i="4"/>
  <c r="BV862" i="4"/>
  <c r="BU862" i="4"/>
  <c r="BT862" i="4"/>
  <c r="BR862" i="4"/>
  <c r="BQ862" i="4"/>
  <c r="BC862" i="4"/>
  <c r="BB862" i="4"/>
  <c r="BD862" i="4" s="1"/>
  <c r="AZ862" i="4"/>
  <c r="AY862" i="4"/>
  <c r="BE862" i="4" s="1"/>
  <c r="C862" i="4"/>
  <c r="BV861" i="4"/>
  <c r="BT861" i="4"/>
  <c r="BU861" i="4" s="1"/>
  <c r="BR861" i="4"/>
  <c r="BQ861" i="4"/>
  <c r="BB861" i="4"/>
  <c r="AZ861" i="4"/>
  <c r="AU861" i="4" s="1"/>
  <c r="AV861" i="4" s="1"/>
  <c r="AY861" i="4"/>
  <c r="BF862" i="4" s="1"/>
  <c r="C861" i="4"/>
  <c r="BW860" i="4"/>
  <c r="BT860" i="4"/>
  <c r="BV860" i="4" s="1"/>
  <c r="BR860" i="4"/>
  <c r="BM860" i="4" s="1"/>
  <c r="BN860" i="4" s="1"/>
  <c r="BQ860" i="4"/>
  <c r="BX860" i="4" s="1"/>
  <c r="BF860" i="4"/>
  <c r="BB860" i="4"/>
  <c r="BC860" i="4" s="1"/>
  <c r="AZ860" i="4"/>
  <c r="AY860" i="4"/>
  <c r="AU860" i="4"/>
  <c r="AV860" i="4" s="1"/>
  <c r="C860" i="4"/>
  <c r="BX859" i="4"/>
  <c r="BW859" i="4"/>
  <c r="BV859" i="4"/>
  <c r="BT859" i="4"/>
  <c r="BU859" i="4" s="1"/>
  <c r="BR859" i="4"/>
  <c r="BQ859" i="4"/>
  <c r="BE859" i="4"/>
  <c r="BD859" i="4"/>
  <c r="BC859" i="4"/>
  <c r="BB859" i="4"/>
  <c r="AZ859" i="4"/>
  <c r="AY859" i="4"/>
  <c r="C859" i="4"/>
  <c r="BX858" i="4"/>
  <c r="BU858" i="4"/>
  <c r="BT858" i="4"/>
  <c r="BV858" i="4" s="1"/>
  <c r="BR858" i="4"/>
  <c r="BM858" i="4" s="1"/>
  <c r="BN858" i="4" s="1"/>
  <c r="BQ858" i="4"/>
  <c r="BB858" i="4"/>
  <c r="AZ858" i="4"/>
  <c r="AU857" i="4" s="1"/>
  <c r="AV857" i="4" s="1"/>
  <c r="AY858" i="4"/>
  <c r="C858" i="4"/>
  <c r="BU857" i="4"/>
  <c r="BT857" i="4"/>
  <c r="BV857" i="4" s="1"/>
  <c r="BR857" i="4"/>
  <c r="BQ857" i="4"/>
  <c r="BM857" i="4"/>
  <c r="BN857" i="4" s="1"/>
  <c r="BE857" i="4"/>
  <c r="BB857" i="4"/>
  <c r="AZ857" i="4"/>
  <c r="AY857" i="4"/>
  <c r="BF857" i="4" s="1"/>
  <c r="C857" i="4"/>
  <c r="BT856" i="4"/>
  <c r="BR856" i="4"/>
  <c r="BQ856" i="4"/>
  <c r="BX856" i="4" s="1"/>
  <c r="BN856" i="4"/>
  <c r="BM856" i="4"/>
  <c r="BF856" i="4"/>
  <c r="BE856" i="4"/>
  <c r="BB856" i="4"/>
  <c r="BC856" i="4" s="1"/>
  <c r="AZ856" i="4"/>
  <c r="AY856" i="4"/>
  <c r="AV856" i="4"/>
  <c r="AU856" i="4"/>
  <c r="C856" i="4"/>
  <c r="BT855" i="4"/>
  <c r="BV855" i="4" s="1"/>
  <c r="BR855" i="4"/>
  <c r="BQ855" i="4"/>
  <c r="BW855" i="4" s="1"/>
  <c r="BF855" i="4"/>
  <c r="BC855" i="4"/>
  <c r="BB855" i="4"/>
  <c r="BD855" i="4" s="1"/>
  <c r="AZ855" i="4"/>
  <c r="AU855" i="4" s="1"/>
  <c r="AV855" i="4" s="1"/>
  <c r="AY855" i="4"/>
  <c r="C855" i="4"/>
  <c r="BV854" i="4"/>
  <c r="BT854" i="4"/>
  <c r="BR854" i="4"/>
  <c r="BM853" i="4" s="1"/>
  <c r="BN853" i="4" s="1"/>
  <c r="BQ854" i="4"/>
  <c r="BF854" i="4"/>
  <c r="BC854" i="4"/>
  <c r="BB854" i="4"/>
  <c r="BD854" i="4" s="1"/>
  <c r="AZ854" i="4"/>
  <c r="AY854" i="4"/>
  <c r="BE854" i="4" s="1"/>
  <c r="AU854" i="4"/>
  <c r="AV854" i="4" s="1"/>
  <c r="C854" i="4"/>
  <c r="BT853" i="4"/>
  <c r="BR853" i="4"/>
  <c r="BQ853" i="4"/>
  <c r="BF853" i="4"/>
  <c r="BE853" i="4"/>
  <c r="BC853" i="4"/>
  <c r="BB853" i="4"/>
  <c r="BD853" i="4" s="1"/>
  <c r="AZ853" i="4"/>
  <c r="AY853" i="4"/>
  <c r="AU853" i="4"/>
  <c r="AV853" i="4" s="1"/>
  <c r="C853" i="4"/>
  <c r="BX852" i="4"/>
  <c r="BV852" i="4"/>
  <c r="BU852" i="4"/>
  <c r="BT852" i="4"/>
  <c r="BR852" i="4"/>
  <c r="BM852" i="4" s="1"/>
  <c r="BN852" i="4" s="1"/>
  <c r="BQ852" i="4"/>
  <c r="BE852" i="4"/>
  <c r="BB852" i="4"/>
  <c r="BD852" i="4" s="1"/>
  <c r="AZ852" i="4"/>
  <c r="AY852" i="4"/>
  <c r="BF852" i="4" s="1"/>
  <c r="AU852" i="4"/>
  <c r="AV852" i="4" s="1"/>
  <c r="C852" i="4"/>
  <c r="BX851" i="4"/>
  <c r="BW851" i="4"/>
  <c r="BT851" i="4"/>
  <c r="BU851" i="4" s="1"/>
  <c r="BR851" i="4"/>
  <c r="BQ851" i="4"/>
  <c r="BW852" i="4" s="1"/>
  <c r="BM851" i="4"/>
  <c r="BN851" i="4" s="1"/>
  <c r="BD851" i="4"/>
  <c r="BC851" i="4"/>
  <c r="BB851" i="4"/>
  <c r="AZ851" i="4"/>
  <c r="AY851" i="4"/>
  <c r="BF851" i="4" s="1"/>
  <c r="C851" i="4"/>
  <c r="BT850" i="4"/>
  <c r="BR850" i="4"/>
  <c r="BQ850" i="4"/>
  <c r="BX850" i="4" s="1"/>
  <c r="BF850" i="4"/>
  <c r="BD850" i="4"/>
  <c r="BC850" i="4"/>
  <c r="BB850" i="4"/>
  <c r="AZ850" i="4"/>
  <c r="AY850" i="4"/>
  <c r="C850" i="4"/>
  <c r="BW849" i="4"/>
  <c r="BT849" i="4"/>
  <c r="BR849" i="4"/>
  <c r="BQ849" i="4"/>
  <c r="BX849" i="4" s="1"/>
  <c r="BB849" i="4"/>
  <c r="BC849" i="4" s="1"/>
  <c r="AZ849" i="4"/>
  <c r="AY849" i="4"/>
  <c r="C849" i="4"/>
  <c r="BT848" i="4"/>
  <c r="BV848" i="4" s="1"/>
  <c r="BR848" i="4"/>
  <c r="BQ848" i="4"/>
  <c r="BX848" i="4" s="1"/>
  <c r="BM848" i="4"/>
  <c r="BN848" i="4" s="1"/>
  <c r="BB848" i="4"/>
  <c r="BC848" i="4" s="1"/>
  <c r="AZ848" i="4"/>
  <c r="AY848" i="4"/>
  <c r="BE848" i="4" s="1"/>
  <c r="AU848" i="4"/>
  <c r="AV848" i="4" s="1"/>
  <c r="C848" i="4"/>
  <c r="BX847" i="4"/>
  <c r="BW847" i="4"/>
  <c r="BU847" i="4"/>
  <c r="BT847" i="4"/>
  <c r="BV847" i="4" s="1"/>
  <c r="BR847" i="4"/>
  <c r="BQ847" i="4"/>
  <c r="BN847" i="4"/>
  <c r="BM847" i="4"/>
  <c r="BF847" i="4"/>
  <c r="BE847" i="4"/>
  <c r="BD847" i="4"/>
  <c r="BB847" i="4"/>
  <c r="BC847" i="4" s="1"/>
  <c r="AZ847" i="4"/>
  <c r="AY847" i="4"/>
  <c r="C847" i="4"/>
  <c r="BX846" i="4"/>
  <c r="BU846" i="4"/>
  <c r="BT846" i="4"/>
  <c r="BV846" i="4" s="1"/>
  <c r="BR846" i="4"/>
  <c r="BM846" i="4" s="1"/>
  <c r="BN846" i="4" s="1"/>
  <c r="BQ846" i="4"/>
  <c r="BE846" i="4"/>
  <c r="BB846" i="4"/>
  <c r="AZ846" i="4"/>
  <c r="AY846" i="4"/>
  <c r="BF846" i="4" s="1"/>
  <c r="C846" i="4"/>
  <c r="BT845" i="4"/>
  <c r="BR845" i="4"/>
  <c r="BM845" i="4" s="1"/>
  <c r="BQ845" i="4"/>
  <c r="BN845" i="4"/>
  <c r="BB845" i="4"/>
  <c r="BD845" i="4" s="1"/>
  <c r="AZ845" i="4"/>
  <c r="AY845" i="4"/>
  <c r="BF845" i="4" s="1"/>
  <c r="AV845" i="4"/>
  <c r="AU845" i="4"/>
  <c r="C845" i="4"/>
  <c r="BX844" i="4"/>
  <c r="BT844" i="4"/>
  <c r="BR844" i="4"/>
  <c r="BQ844" i="4"/>
  <c r="BV844" i="4" s="1"/>
  <c r="BN844" i="4"/>
  <c r="BM844" i="4"/>
  <c r="BF844" i="4"/>
  <c r="BE844" i="4"/>
  <c r="BB844" i="4"/>
  <c r="BC844" i="4" s="1"/>
  <c r="AZ844" i="4"/>
  <c r="AY844" i="4"/>
  <c r="AV844" i="4"/>
  <c r="AU844" i="4"/>
  <c r="C844" i="4"/>
  <c r="BX843" i="4"/>
  <c r="BV843" i="4"/>
  <c r="BU843" i="4"/>
  <c r="BT843" i="4"/>
  <c r="BR843" i="4"/>
  <c r="BM843" i="4" s="1"/>
  <c r="BN843" i="4" s="1"/>
  <c r="BQ843" i="4"/>
  <c r="BE843" i="4"/>
  <c r="BB843" i="4"/>
  <c r="BD843" i="4" s="1"/>
  <c r="AZ843" i="4"/>
  <c r="AU843" i="4" s="1"/>
  <c r="AV843" i="4" s="1"/>
  <c r="AY843" i="4"/>
  <c r="C843" i="4"/>
  <c r="BT842" i="4"/>
  <c r="BR842" i="4"/>
  <c r="BM842" i="4" s="1"/>
  <c r="BN842" i="4" s="1"/>
  <c r="BQ842" i="4"/>
  <c r="BB842" i="4"/>
  <c r="BD842" i="4" s="1"/>
  <c r="AZ842" i="4"/>
  <c r="AU842" i="4" s="1"/>
  <c r="AV842" i="4" s="1"/>
  <c r="AY842" i="4"/>
  <c r="C842" i="4"/>
  <c r="BT841" i="4"/>
  <c r="BU841" i="4" s="1"/>
  <c r="BR841" i="4"/>
  <c r="BQ841" i="4"/>
  <c r="BW841" i="4" s="1"/>
  <c r="BM841" i="4"/>
  <c r="BN841" i="4" s="1"/>
  <c r="BF841" i="4"/>
  <c r="BB841" i="4"/>
  <c r="AZ841" i="4"/>
  <c r="AY841" i="4"/>
  <c r="BD841" i="4" s="1"/>
  <c r="AV841" i="4"/>
  <c r="AU841" i="4"/>
  <c r="C841" i="4"/>
  <c r="BX840" i="4"/>
  <c r="BW840" i="4"/>
  <c r="BV840" i="4"/>
  <c r="BU840" i="4"/>
  <c r="BT840" i="4"/>
  <c r="BR840" i="4"/>
  <c r="BQ840" i="4"/>
  <c r="BF840" i="4"/>
  <c r="BD840" i="4"/>
  <c r="BC840" i="4"/>
  <c r="BB840" i="4"/>
  <c r="AZ840" i="4"/>
  <c r="AY840" i="4"/>
  <c r="C840" i="4"/>
  <c r="BW839" i="4"/>
  <c r="BT839" i="4"/>
  <c r="BR839" i="4"/>
  <c r="BQ839" i="4"/>
  <c r="BX839" i="4" s="1"/>
  <c r="BB839" i="4"/>
  <c r="AZ839" i="4"/>
  <c r="AU838" i="4" s="1"/>
  <c r="AV838" i="4" s="1"/>
  <c r="AY839" i="4"/>
  <c r="C839" i="4"/>
  <c r="BT838" i="4"/>
  <c r="BV838" i="4" s="1"/>
  <c r="BR838" i="4"/>
  <c r="BQ838" i="4"/>
  <c r="BX838" i="4" s="1"/>
  <c r="BB838" i="4"/>
  <c r="BC838" i="4" s="1"/>
  <c r="AZ838" i="4"/>
  <c r="AY838" i="4"/>
  <c r="BE838" i="4" s="1"/>
  <c r="C838" i="4"/>
  <c r="BX837" i="4"/>
  <c r="BW837" i="4"/>
  <c r="BU837" i="4"/>
  <c r="BT837" i="4"/>
  <c r="BV837" i="4" s="1"/>
  <c r="BR837" i="4"/>
  <c r="BQ837" i="4"/>
  <c r="BN837" i="4"/>
  <c r="BM837" i="4"/>
  <c r="BF837" i="4"/>
  <c r="BE837" i="4"/>
  <c r="BD837" i="4"/>
  <c r="BB837" i="4"/>
  <c r="BC837" i="4" s="1"/>
  <c r="AZ837" i="4"/>
  <c r="AY837" i="4"/>
  <c r="C837" i="4"/>
  <c r="BX836" i="4"/>
  <c r="BU836" i="4"/>
  <c r="BT836" i="4"/>
  <c r="BV836" i="4" s="1"/>
  <c r="BR836" i="4"/>
  <c r="BM836" i="4" s="1"/>
  <c r="BN836" i="4" s="1"/>
  <c r="BQ836" i="4"/>
  <c r="BE836" i="4"/>
  <c r="BB836" i="4"/>
  <c r="AZ836" i="4"/>
  <c r="AY836" i="4"/>
  <c r="BF836" i="4" s="1"/>
  <c r="C836" i="4"/>
  <c r="BT835" i="4"/>
  <c r="BR835" i="4"/>
  <c r="BM835" i="4" s="1"/>
  <c r="BQ835" i="4"/>
  <c r="BN835" i="4"/>
  <c r="BB835" i="4"/>
  <c r="BD835" i="4" s="1"/>
  <c r="AZ835" i="4"/>
  <c r="AY835" i="4"/>
  <c r="BF835" i="4" s="1"/>
  <c r="AU835" i="4"/>
  <c r="AV835" i="4" s="1"/>
  <c r="C835" i="4"/>
  <c r="BX834" i="4"/>
  <c r="BT834" i="4"/>
  <c r="BR834" i="4"/>
  <c r="BQ834" i="4"/>
  <c r="BV834" i="4" s="1"/>
  <c r="BM834" i="4"/>
  <c r="BF834" i="4"/>
  <c r="BE834" i="4"/>
  <c r="BB834" i="4"/>
  <c r="BC834" i="4" s="1"/>
  <c r="AZ834" i="4"/>
  <c r="AY834" i="4"/>
  <c r="AV834" i="4"/>
  <c r="AU834" i="4"/>
  <c r="C834" i="4"/>
  <c r="BW833" i="4"/>
  <c r="BV833" i="4"/>
  <c r="BU833" i="4"/>
  <c r="BT833" i="4"/>
  <c r="BR833" i="4"/>
  <c r="BQ833" i="4"/>
  <c r="BF833" i="4"/>
  <c r="BC833" i="4"/>
  <c r="BB833" i="4"/>
  <c r="BD833" i="4" s="1"/>
  <c r="AZ833" i="4"/>
  <c r="AU833" i="4" s="1"/>
  <c r="AV833" i="4" s="1"/>
  <c r="AY833" i="4"/>
  <c r="C833" i="4"/>
  <c r="BT832" i="4"/>
  <c r="BR832" i="4"/>
  <c r="BM832" i="4" s="1"/>
  <c r="BN832" i="4" s="1"/>
  <c r="BQ832" i="4"/>
  <c r="BB832" i="4"/>
  <c r="AZ832" i="4"/>
  <c r="AU832" i="4" s="1"/>
  <c r="AV832" i="4" s="1"/>
  <c r="AY832" i="4"/>
  <c r="C832" i="4"/>
  <c r="BT831" i="4"/>
  <c r="BU831" i="4" s="1"/>
  <c r="BR831" i="4"/>
  <c r="BQ831" i="4"/>
  <c r="BW831" i="4" s="1"/>
  <c r="BF831" i="4"/>
  <c r="BB831" i="4"/>
  <c r="AZ831" i="4"/>
  <c r="AY831" i="4"/>
  <c r="BD831" i="4" s="1"/>
  <c r="AV831" i="4"/>
  <c r="AU831" i="4"/>
  <c r="C831" i="4"/>
  <c r="BX830" i="4"/>
  <c r="BW830" i="4"/>
  <c r="BV830" i="4"/>
  <c r="BU830" i="4"/>
  <c r="BT830" i="4"/>
  <c r="BR830" i="4"/>
  <c r="BQ830" i="4"/>
  <c r="BF830" i="4"/>
  <c r="BD830" i="4"/>
  <c r="BC830" i="4"/>
  <c r="BB830" i="4"/>
  <c r="AZ830" i="4"/>
  <c r="AY830" i="4"/>
  <c r="BE830" i="4" s="1"/>
  <c r="C830" i="4"/>
  <c r="BW829" i="4"/>
  <c r="BT829" i="4"/>
  <c r="BR829" i="4"/>
  <c r="BQ829" i="4"/>
  <c r="BX829" i="4" s="1"/>
  <c r="BB829" i="4"/>
  <c r="BC829" i="4" s="1"/>
  <c r="AZ829" i="4"/>
  <c r="AU829" i="4" s="1"/>
  <c r="AV829" i="4" s="1"/>
  <c r="AY829" i="4"/>
  <c r="C829" i="4"/>
  <c r="BT828" i="4"/>
  <c r="BV828" i="4" s="1"/>
  <c r="BR828" i="4"/>
  <c r="BQ828" i="4"/>
  <c r="BX828" i="4" s="1"/>
  <c r="BM828" i="4"/>
  <c r="BN828" i="4" s="1"/>
  <c r="BB828" i="4"/>
  <c r="BC828" i="4" s="1"/>
  <c r="AZ828" i="4"/>
  <c r="AY828" i="4"/>
  <c r="BE828" i="4" s="1"/>
  <c r="C828" i="4"/>
  <c r="BX827" i="4"/>
  <c r="BW827" i="4"/>
  <c r="BU827" i="4"/>
  <c r="BT827" i="4"/>
  <c r="BV827" i="4" s="1"/>
  <c r="BR827" i="4"/>
  <c r="BQ827" i="4"/>
  <c r="BN827" i="4"/>
  <c r="BM827" i="4"/>
  <c r="BF827" i="4"/>
  <c r="BE827" i="4"/>
  <c r="BD827" i="4"/>
  <c r="BB827" i="4"/>
  <c r="BC827" i="4" s="1"/>
  <c r="AZ827" i="4"/>
  <c r="AY827" i="4"/>
  <c r="C827" i="4"/>
  <c r="BX826" i="4"/>
  <c r="BU826" i="4"/>
  <c r="BT826" i="4"/>
  <c r="BV826" i="4" s="1"/>
  <c r="BR826" i="4"/>
  <c r="BM826" i="4" s="1"/>
  <c r="BN826" i="4" s="1"/>
  <c r="BQ826" i="4"/>
  <c r="BE826" i="4"/>
  <c r="BB826" i="4"/>
  <c r="AZ826" i="4"/>
  <c r="AY826" i="4"/>
  <c r="BF826" i="4" s="1"/>
  <c r="C826" i="4"/>
  <c r="BT825" i="4"/>
  <c r="BR825" i="4"/>
  <c r="BM825" i="4" s="1"/>
  <c r="BN825" i="4" s="1"/>
  <c r="BQ825" i="4"/>
  <c r="BB825" i="4"/>
  <c r="BD825" i="4" s="1"/>
  <c r="AZ825" i="4"/>
  <c r="AY825" i="4"/>
  <c r="BF825" i="4" s="1"/>
  <c r="AU825" i="4"/>
  <c r="AV825" i="4" s="1"/>
  <c r="C825" i="4"/>
  <c r="BX824" i="4"/>
  <c r="BT824" i="4"/>
  <c r="BR824" i="4"/>
  <c r="BQ824" i="4"/>
  <c r="BV824" i="4" s="1"/>
  <c r="BF824" i="4"/>
  <c r="BE824" i="4"/>
  <c r="BB824" i="4"/>
  <c r="BC824" i="4" s="1"/>
  <c r="AZ824" i="4"/>
  <c r="AY824" i="4"/>
  <c r="AV824" i="4"/>
  <c r="AU824" i="4"/>
  <c r="C824" i="4"/>
  <c r="BX823" i="4"/>
  <c r="BV823" i="4"/>
  <c r="BU823" i="4"/>
  <c r="BT823" i="4"/>
  <c r="BR823" i="4"/>
  <c r="BM823" i="4" s="1"/>
  <c r="BN823" i="4" s="1"/>
  <c r="BQ823" i="4"/>
  <c r="BE823" i="4"/>
  <c r="BB823" i="4"/>
  <c r="BD823" i="4" s="1"/>
  <c r="AZ823" i="4"/>
  <c r="AU823" i="4" s="1"/>
  <c r="AV823" i="4" s="1"/>
  <c r="AY823" i="4"/>
  <c r="C823" i="4"/>
  <c r="BT822" i="4"/>
  <c r="BR822" i="4"/>
  <c r="BM822" i="4" s="1"/>
  <c r="BN822" i="4" s="1"/>
  <c r="BQ822" i="4"/>
  <c r="BB822" i="4"/>
  <c r="AZ822" i="4"/>
  <c r="AU822" i="4" s="1"/>
  <c r="AV822" i="4" s="1"/>
  <c r="AY822" i="4"/>
  <c r="C822" i="4"/>
  <c r="BT821" i="4"/>
  <c r="BU821" i="4" s="1"/>
  <c r="BR821" i="4"/>
  <c r="BQ821" i="4"/>
  <c r="BW821" i="4" s="1"/>
  <c r="BF821" i="4"/>
  <c r="BB821" i="4"/>
  <c r="AZ821" i="4"/>
  <c r="AY821" i="4"/>
  <c r="BD821" i="4" s="1"/>
  <c r="AV821" i="4"/>
  <c r="AU821" i="4"/>
  <c r="C821" i="4"/>
  <c r="BX820" i="4"/>
  <c r="BW820" i="4"/>
  <c r="BV820" i="4"/>
  <c r="BU820" i="4"/>
  <c r="BT820" i="4"/>
  <c r="BR820" i="4"/>
  <c r="BQ820" i="4"/>
  <c r="BD820" i="4"/>
  <c r="BC820" i="4"/>
  <c r="BB820" i="4"/>
  <c r="AZ820" i="4"/>
  <c r="AU820" i="4" s="1"/>
  <c r="AV820" i="4" s="1"/>
  <c r="AY820" i="4"/>
  <c r="BE820" i="4" s="1"/>
  <c r="C820" i="4"/>
  <c r="BW819" i="4"/>
  <c r="BT819" i="4"/>
  <c r="BR819" i="4"/>
  <c r="BQ819" i="4"/>
  <c r="BX819" i="4" s="1"/>
  <c r="BB819" i="4"/>
  <c r="AZ819" i="4"/>
  <c r="AU819" i="4" s="1"/>
  <c r="AV819" i="4" s="1"/>
  <c r="AY819" i="4"/>
  <c r="C819" i="4"/>
  <c r="BT818" i="4"/>
  <c r="BV818" i="4" s="1"/>
  <c r="BR818" i="4"/>
  <c r="BQ818" i="4"/>
  <c r="BX818" i="4" s="1"/>
  <c r="BM818" i="4"/>
  <c r="BN818" i="4" s="1"/>
  <c r="BB818" i="4"/>
  <c r="BC818" i="4" s="1"/>
  <c r="AZ818" i="4"/>
  <c r="AY818" i="4"/>
  <c r="BE818" i="4" s="1"/>
  <c r="AU818" i="4"/>
  <c r="AV818" i="4" s="1"/>
  <c r="C818" i="4"/>
  <c r="BX817" i="4"/>
  <c r="BW817" i="4"/>
  <c r="BU817" i="4"/>
  <c r="BT817" i="4"/>
  <c r="BV817" i="4" s="1"/>
  <c r="BR817" i="4"/>
  <c r="BQ817" i="4"/>
  <c r="BN817" i="4"/>
  <c r="BM817" i="4"/>
  <c r="BF817" i="4"/>
  <c r="BE817" i="4"/>
  <c r="BD817" i="4"/>
  <c r="BB817" i="4"/>
  <c r="BC817" i="4" s="1"/>
  <c r="AZ817" i="4"/>
  <c r="AY817" i="4"/>
  <c r="C817" i="4"/>
  <c r="BX816" i="4"/>
  <c r="BU816" i="4"/>
  <c r="BT816" i="4"/>
  <c r="BV816" i="4" s="1"/>
  <c r="BR816" i="4"/>
  <c r="BM816" i="4" s="1"/>
  <c r="BN816" i="4" s="1"/>
  <c r="BQ816" i="4"/>
  <c r="BE816" i="4"/>
  <c r="BB816" i="4"/>
  <c r="AZ816" i="4"/>
  <c r="AU815" i="4" s="1"/>
  <c r="AV815" i="4" s="1"/>
  <c r="AY816" i="4"/>
  <c r="BF816" i="4" s="1"/>
  <c r="C816" i="4"/>
  <c r="BT815" i="4"/>
  <c r="BV815" i="4" s="1"/>
  <c r="BR815" i="4"/>
  <c r="BM815" i="4" s="1"/>
  <c r="BQ815" i="4"/>
  <c r="BN815" i="4"/>
  <c r="BB815" i="4"/>
  <c r="BD815" i="4" s="1"/>
  <c r="AZ815" i="4"/>
  <c r="AY815" i="4"/>
  <c r="BF815" i="4" s="1"/>
  <c r="C815" i="4"/>
  <c r="BX814" i="4"/>
  <c r="BT814" i="4"/>
  <c r="BR814" i="4"/>
  <c r="BQ814" i="4"/>
  <c r="BV814" i="4" s="1"/>
  <c r="BF814" i="4"/>
  <c r="BE814" i="4"/>
  <c r="BB814" i="4"/>
  <c r="BC814" i="4" s="1"/>
  <c r="AZ814" i="4"/>
  <c r="AY814" i="4"/>
  <c r="AV814" i="4"/>
  <c r="AU814" i="4"/>
  <c r="C814" i="4"/>
  <c r="BW813" i="4"/>
  <c r="BV813" i="4"/>
  <c r="BU813" i="4"/>
  <c r="BT813" i="4"/>
  <c r="BR813" i="4"/>
  <c r="BM813" i="4" s="1"/>
  <c r="BN813" i="4" s="1"/>
  <c r="BQ813" i="4"/>
  <c r="BF813" i="4"/>
  <c r="BC813" i="4"/>
  <c r="BB813" i="4"/>
  <c r="BD813" i="4" s="1"/>
  <c r="AZ813" i="4"/>
  <c r="AU813" i="4" s="1"/>
  <c r="AV813" i="4" s="1"/>
  <c r="AY813" i="4"/>
  <c r="C813" i="4"/>
  <c r="BT812" i="4"/>
  <c r="BR812" i="4"/>
  <c r="BM812" i="4" s="1"/>
  <c r="BN812" i="4" s="1"/>
  <c r="BQ812" i="4"/>
  <c r="BB812" i="4"/>
  <c r="BD812" i="4" s="1"/>
  <c r="AZ812" i="4"/>
  <c r="AU812" i="4" s="1"/>
  <c r="AY812" i="4"/>
  <c r="AV812" i="4"/>
  <c r="C812" i="4"/>
  <c r="BT811" i="4"/>
  <c r="BU811" i="4" s="1"/>
  <c r="BR811" i="4"/>
  <c r="BQ811" i="4"/>
  <c r="BW811" i="4" s="1"/>
  <c r="BF811" i="4"/>
  <c r="BB811" i="4"/>
  <c r="AZ811" i="4"/>
  <c r="AY811" i="4"/>
  <c r="BD811" i="4" s="1"/>
  <c r="AV811" i="4"/>
  <c r="AU811" i="4"/>
  <c r="C811" i="4"/>
  <c r="BW810" i="4"/>
  <c r="BV810" i="4"/>
  <c r="BU810" i="4"/>
  <c r="BT810" i="4"/>
  <c r="BR810" i="4"/>
  <c r="BQ810" i="4"/>
  <c r="BF810" i="4"/>
  <c r="BD810" i="4"/>
  <c r="BC810" i="4"/>
  <c r="BB810" i="4"/>
  <c r="AZ810" i="4"/>
  <c r="AY810" i="4"/>
  <c r="C810" i="4"/>
  <c r="BW809" i="4"/>
  <c r="BT809" i="4"/>
  <c r="BR809" i="4"/>
  <c r="BQ809" i="4"/>
  <c r="BX809" i="4" s="1"/>
  <c r="BB809" i="4"/>
  <c r="BC809" i="4" s="1"/>
  <c r="AZ809" i="4"/>
  <c r="AU809" i="4" s="1"/>
  <c r="AV809" i="4" s="1"/>
  <c r="AY809" i="4"/>
  <c r="C809" i="4"/>
  <c r="BT808" i="4"/>
  <c r="BV808" i="4" s="1"/>
  <c r="BR808" i="4"/>
  <c r="BQ808" i="4"/>
  <c r="BX808" i="4" s="1"/>
  <c r="BB808" i="4"/>
  <c r="BC808" i="4" s="1"/>
  <c r="AZ808" i="4"/>
  <c r="AY808" i="4"/>
  <c r="BE808" i="4" s="1"/>
  <c r="C808" i="4"/>
  <c r="BX807" i="4"/>
  <c r="BW807" i="4"/>
  <c r="BU807" i="4"/>
  <c r="BT807" i="4"/>
  <c r="BV807" i="4" s="1"/>
  <c r="BR807" i="4"/>
  <c r="BQ807" i="4"/>
  <c r="BN807" i="4"/>
  <c r="BM807" i="4"/>
  <c r="BF807" i="4"/>
  <c r="BE807" i="4"/>
  <c r="BD807" i="4"/>
  <c r="BB807" i="4"/>
  <c r="BC807" i="4" s="1"/>
  <c r="AZ807" i="4"/>
  <c r="AY807" i="4"/>
  <c r="C807" i="4"/>
  <c r="BW806" i="4"/>
  <c r="BT806" i="4"/>
  <c r="BV806" i="4" s="1"/>
  <c r="BR806" i="4"/>
  <c r="BM806" i="4" s="1"/>
  <c r="BN806" i="4" s="1"/>
  <c r="BQ806" i="4"/>
  <c r="BE806" i="4"/>
  <c r="BB806" i="4"/>
  <c r="AZ806" i="4"/>
  <c r="AY806" i="4"/>
  <c r="BF806" i="4" s="1"/>
  <c r="C806" i="4"/>
  <c r="BT805" i="4"/>
  <c r="BR805" i="4"/>
  <c r="BM805" i="4" s="1"/>
  <c r="BN805" i="4" s="1"/>
  <c r="BQ805" i="4"/>
  <c r="BB805" i="4"/>
  <c r="BD805" i="4" s="1"/>
  <c r="AZ805" i="4"/>
  <c r="AY805" i="4"/>
  <c r="BF805" i="4" s="1"/>
  <c r="AU805" i="4"/>
  <c r="AV805" i="4" s="1"/>
  <c r="C805" i="4"/>
  <c r="BX804" i="4"/>
  <c r="BT804" i="4"/>
  <c r="BR804" i="4"/>
  <c r="BQ804" i="4"/>
  <c r="BV804" i="4" s="1"/>
  <c r="BF804" i="4"/>
  <c r="BE804" i="4"/>
  <c r="BB804" i="4"/>
  <c r="BC804" i="4" s="1"/>
  <c r="AZ804" i="4"/>
  <c r="AY804" i="4"/>
  <c r="AV804" i="4"/>
  <c r="AU804" i="4"/>
  <c r="C804" i="4"/>
  <c r="BX803" i="4"/>
  <c r="BV803" i="4"/>
  <c r="BU803" i="4"/>
  <c r="BT803" i="4"/>
  <c r="BR803" i="4"/>
  <c r="BM803" i="4" s="1"/>
  <c r="BN803" i="4" s="1"/>
  <c r="BQ803" i="4"/>
  <c r="BF803" i="4"/>
  <c r="BC803" i="4"/>
  <c r="BB803" i="4"/>
  <c r="BD803" i="4" s="1"/>
  <c r="AZ803" i="4"/>
  <c r="AU803" i="4" s="1"/>
  <c r="AV803" i="4" s="1"/>
  <c r="AY803" i="4"/>
  <c r="C803" i="4"/>
  <c r="BT802" i="4"/>
  <c r="BR802" i="4"/>
  <c r="BM802" i="4" s="1"/>
  <c r="BN802" i="4" s="1"/>
  <c r="BQ802" i="4"/>
  <c r="BB802" i="4"/>
  <c r="AZ802" i="4"/>
  <c r="AU802" i="4" s="1"/>
  <c r="AV802" i="4" s="1"/>
  <c r="AY802" i="4"/>
  <c r="C802" i="4"/>
  <c r="BT801" i="4"/>
  <c r="BU801" i="4" s="1"/>
  <c r="BR801" i="4"/>
  <c r="BQ801" i="4"/>
  <c r="BW801" i="4" s="1"/>
  <c r="BF801" i="4"/>
  <c r="BB801" i="4"/>
  <c r="AZ801" i="4"/>
  <c r="AY801" i="4"/>
  <c r="BD801" i="4" s="1"/>
  <c r="AV801" i="4"/>
  <c r="AU801" i="4"/>
  <c r="C801" i="4"/>
  <c r="BW800" i="4"/>
  <c r="BV800" i="4"/>
  <c r="BU800" i="4"/>
  <c r="BT800" i="4"/>
  <c r="BR800" i="4"/>
  <c r="BQ800" i="4"/>
  <c r="BF800" i="4"/>
  <c r="BD800" i="4"/>
  <c r="BC800" i="4"/>
  <c r="BB800" i="4"/>
  <c r="AZ800" i="4"/>
  <c r="AU800" i="4" s="1"/>
  <c r="AV800" i="4" s="1"/>
  <c r="AY800" i="4"/>
  <c r="C800" i="4"/>
  <c r="BW799" i="4"/>
  <c r="BT799" i="4"/>
  <c r="BR799" i="4"/>
  <c r="BQ799" i="4"/>
  <c r="BX799" i="4" s="1"/>
  <c r="BB799" i="4"/>
  <c r="AZ799" i="4"/>
  <c r="AY799" i="4"/>
  <c r="C799" i="4"/>
  <c r="BT798" i="4"/>
  <c r="BR798" i="4"/>
  <c r="BQ798" i="4"/>
  <c r="BX798" i="4" s="1"/>
  <c r="BM798" i="4"/>
  <c r="BN798" i="4" s="1"/>
  <c r="BB798" i="4"/>
  <c r="BC798" i="4" s="1"/>
  <c r="AZ798" i="4"/>
  <c r="AY798" i="4"/>
  <c r="BE798" i="4" s="1"/>
  <c r="AU798" i="4"/>
  <c r="AV798" i="4" s="1"/>
  <c r="C798" i="4"/>
  <c r="BX797" i="4"/>
  <c r="BW797" i="4"/>
  <c r="BU797" i="4"/>
  <c r="BT797" i="4"/>
  <c r="BV797" i="4" s="1"/>
  <c r="BR797" i="4"/>
  <c r="BQ797" i="4"/>
  <c r="BN797" i="4"/>
  <c r="BM797" i="4"/>
  <c r="BE797" i="4"/>
  <c r="BD797" i="4"/>
  <c r="BB797" i="4"/>
  <c r="BC797" i="4" s="1"/>
  <c r="AZ797" i="4"/>
  <c r="AY797" i="4"/>
  <c r="C797" i="4"/>
  <c r="BX796" i="4"/>
  <c r="BW796" i="4"/>
  <c r="BT796" i="4"/>
  <c r="BV796" i="4" s="1"/>
  <c r="BR796" i="4"/>
  <c r="BQ796" i="4"/>
  <c r="BE796" i="4"/>
  <c r="BB796" i="4"/>
  <c r="BC796" i="4" s="1"/>
  <c r="AZ796" i="4"/>
  <c r="AU796" i="4" s="1"/>
  <c r="AV796" i="4" s="1"/>
  <c r="AY796" i="4"/>
  <c r="BF796" i="4" s="1"/>
  <c r="C796" i="4"/>
  <c r="BT795" i="4"/>
  <c r="BV795" i="4" s="1"/>
  <c r="BR795" i="4"/>
  <c r="BM795" i="4" s="1"/>
  <c r="BN795" i="4" s="1"/>
  <c r="BQ795" i="4"/>
  <c r="BB795" i="4"/>
  <c r="AZ795" i="4"/>
  <c r="AU794" i="4" s="1"/>
  <c r="AV794" i="4" s="1"/>
  <c r="AY795" i="4"/>
  <c r="AV795" i="4"/>
  <c r="AU795" i="4"/>
  <c r="C795" i="4"/>
  <c r="BX794" i="4"/>
  <c r="BT794" i="4"/>
  <c r="BR794" i="4"/>
  <c r="BQ794" i="4"/>
  <c r="BF794" i="4"/>
  <c r="BE794" i="4"/>
  <c r="BB794" i="4"/>
  <c r="AZ794" i="4"/>
  <c r="AY794" i="4"/>
  <c r="C794" i="4"/>
  <c r="BT793" i="4"/>
  <c r="BV793" i="4" s="1"/>
  <c r="BR793" i="4"/>
  <c r="BM793" i="4" s="1"/>
  <c r="BN793" i="4" s="1"/>
  <c r="BQ793" i="4"/>
  <c r="BX793" i="4" s="1"/>
  <c r="BF793" i="4"/>
  <c r="BB793" i="4"/>
  <c r="BD793" i="4" s="1"/>
  <c r="AZ793" i="4"/>
  <c r="AY793" i="4"/>
  <c r="C793" i="4"/>
  <c r="BT792" i="4"/>
  <c r="BV792" i="4" s="1"/>
  <c r="BR792" i="4"/>
  <c r="BQ792" i="4"/>
  <c r="BX792" i="4" s="1"/>
  <c r="BF792" i="4"/>
  <c r="BC792" i="4"/>
  <c r="BB792" i="4"/>
  <c r="AZ792" i="4"/>
  <c r="AU791" i="4" s="1"/>
  <c r="AV791" i="4" s="1"/>
  <c r="AY792" i="4"/>
  <c r="AU792" i="4"/>
  <c r="AV792" i="4" s="1"/>
  <c r="C792" i="4"/>
  <c r="BT791" i="4"/>
  <c r="BR791" i="4"/>
  <c r="BM791" i="4" s="1"/>
  <c r="BN791" i="4" s="1"/>
  <c r="BQ791" i="4"/>
  <c r="BX791" i="4" s="1"/>
  <c r="BB791" i="4"/>
  <c r="AZ791" i="4"/>
  <c r="AY791" i="4"/>
  <c r="BF791" i="4" s="1"/>
  <c r="C791" i="4"/>
  <c r="BX790" i="4"/>
  <c r="BV790" i="4"/>
  <c r="BU790" i="4"/>
  <c r="BT790" i="4"/>
  <c r="BR790" i="4"/>
  <c r="BM790" i="4" s="1"/>
  <c r="BN790" i="4" s="1"/>
  <c r="BQ790" i="4"/>
  <c r="BC790" i="4"/>
  <c r="BB790" i="4"/>
  <c r="BD790" i="4" s="1"/>
  <c r="AZ790" i="4"/>
  <c r="AU790" i="4" s="1"/>
  <c r="AV790" i="4" s="1"/>
  <c r="AY790" i="4"/>
  <c r="BF790" i="4" s="1"/>
  <c r="C790" i="4"/>
  <c r="BX789" i="4"/>
  <c r="BW789" i="4"/>
  <c r="BV789" i="4"/>
  <c r="BU789" i="4"/>
  <c r="BT789" i="4"/>
  <c r="BR789" i="4"/>
  <c r="BQ789" i="4"/>
  <c r="BW790" i="4" s="1"/>
  <c r="BD789" i="4"/>
  <c r="BC789" i="4"/>
  <c r="BB789" i="4"/>
  <c r="AZ789" i="4"/>
  <c r="AU789" i="4" s="1"/>
  <c r="AV789" i="4" s="1"/>
  <c r="AY789" i="4"/>
  <c r="BF789" i="4" s="1"/>
  <c r="C789" i="4"/>
  <c r="BW788" i="4"/>
  <c r="BT788" i="4"/>
  <c r="BR788" i="4"/>
  <c r="BM788" i="4" s="1"/>
  <c r="BN788" i="4" s="1"/>
  <c r="BQ788" i="4"/>
  <c r="BU788" i="4" s="1"/>
  <c r="BF788" i="4"/>
  <c r="BE788" i="4"/>
  <c r="BB788" i="4"/>
  <c r="BC788" i="4" s="1"/>
  <c r="AZ788" i="4"/>
  <c r="AY788" i="4"/>
  <c r="C788" i="4"/>
  <c r="BW787" i="4"/>
  <c r="BT787" i="4"/>
  <c r="BR787" i="4"/>
  <c r="BM787" i="4" s="1"/>
  <c r="BN787" i="4" s="1"/>
  <c r="BQ787" i="4"/>
  <c r="BX787" i="4" s="1"/>
  <c r="BB787" i="4"/>
  <c r="AZ787" i="4"/>
  <c r="AU787" i="4" s="1"/>
  <c r="AY787" i="4"/>
  <c r="BF787" i="4" s="1"/>
  <c r="C787" i="4"/>
  <c r="BX786" i="4"/>
  <c r="BW786" i="4"/>
  <c r="BT786" i="4"/>
  <c r="BV786" i="4" s="1"/>
  <c r="BR786" i="4"/>
  <c r="BQ786" i="4"/>
  <c r="BN786" i="4"/>
  <c r="BM786" i="4"/>
  <c r="BE786" i="4"/>
  <c r="BB786" i="4"/>
  <c r="BD786" i="4" s="1"/>
  <c r="AZ786" i="4"/>
  <c r="AY786" i="4"/>
  <c r="BF786" i="4" s="1"/>
  <c r="C786" i="4"/>
  <c r="BX785" i="4"/>
  <c r="BW785" i="4"/>
  <c r="BU785" i="4"/>
  <c r="BT785" i="4"/>
  <c r="BV785" i="4" s="1"/>
  <c r="BR785" i="4"/>
  <c r="BQ785" i="4"/>
  <c r="BE785" i="4"/>
  <c r="BD785" i="4"/>
  <c r="BB785" i="4"/>
  <c r="BC785" i="4" s="1"/>
  <c r="AZ785" i="4"/>
  <c r="AY785" i="4"/>
  <c r="BF785" i="4" s="1"/>
  <c r="C785" i="4"/>
  <c r="BU784" i="4"/>
  <c r="BT784" i="4"/>
  <c r="BV784" i="4" s="1"/>
  <c r="BR784" i="4"/>
  <c r="BM784" i="4" s="1"/>
  <c r="BN784" i="4" s="1"/>
  <c r="BQ784" i="4"/>
  <c r="BE784" i="4"/>
  <c r="BB784" i="4"/>
  <c r="AZ784" i="4"/>
  <c r="AU784" i="4" s="1"/>
  <c r="AV784" i="4" s="1"/>
  <c r="AY784" i="4"/>
  <c r="BF784" i="4" s="1"/>
  <c r="C784" i="4"/>
  <c r="BT783" i="4"/>
  <c r="BR783" i="4"/>
  <c r="BQ783" i="4"/>
  <c r="BF783" i="4"/>
  <c r="BE783" i="4"/>
  <c r="BB783" i="4"/>
  <c r="BD783" i="4" s="1"/>
  <c r="AZ783" i="4"/>
  <c r="AY783" i="4"/>
  <c r="AV783" i="4"/>
  <c r="AU783" i="4"/>
  <c r="C783" i="4"/>
  <c r="BX782" i="4"/>
  <c r="BT782" i="4"/>
  <c r="BR782" i="4"/>
  <c r="BM782" i="4" s="1"/>
  <c r="BQ782" i="4"/>
  <c r="BV782" i="4" s="1"/>
  <c r="BF782" i="4"/>
  <c r="BE782" i="4"/>
  <c r="BC782" i="4"/>
  <c r="BB782" i="4"/>
  <c r="BD782" i="4" s="1"/>
  <c r="AZ782" i="4"/>
  <c r="AY782" i="4"/>
  <c r="AV782" i="4"/>
  <c r="AU782" i="4"/>
  <c r="C782" i="4"/>
  <c r="BV781" i="4"/>
  <c r="BU781" i="4"/>
  <c r="BT781" i="4"/>
  <c r="BR781" i="4"/>
  <c r="BQ781" i="4"/>
  <c r="BW781" i="4" s="1"/>
  <c r="BC781" i="4"/>
  <c r="BB781" i="4"/>
  <c r="BD781" i="4" s="1"/>
  <c r="AZ781" i="4"/>
  <c r="AU781" i="4" s="1"/>
  <c r="AV781" i="4" s="1"/>
  <c r="AY781" i="4"/>
  <c r="C781" i="4"/>
  <c r="BT780" i="4"/>
  <c r="BR780" i="4"/>
  <c r="BM780" i="4" s="1"/>
  <c r="BN780" i="4" s="1"/>
  <c r="BQ780" i="4"/>
  <c r="BB780" i="4"/>
  <c r="AZ780" i="4"/>
  <c r="AY780" i="4"/>
  <c r="AV780" i="4"/>
  <c r="AU780" i="4"/>
  <c r="C780" i="4"/>
  <c r="BW779" i="4"/>
  <c r="BT779" i="4"/>
  <c r="BR779" i="4"/>
  <c r="BQ779" i="4"/>
  <c r="BV779" i="4" s="1"/>
  <c r="BF779" i="4"/>
  <c r="BD779" i="4"/>
  <c r="BB779" i="4"/>
  <c r="BC779" i="4" s="1"/>
  <c r="AZ779" i="4"/>
  <c r="AU779" i="4" s="1"/>
  <c r="AV779" i="4" s="1"/>
  <c r="AY779" i="4"/>
  <c r="BE779" i="4" s="1"/>
  <c r="C779" i="4"/>
  <c r="BW778" i="4"/>
  <c r="BV778" i="4"/>
  <c r="BT778" i="4"/>
  <c r="BU778" i="4" s="1"/>
  <c r="BR778" i="4"/>
  <c r="BQ778" i="4"/>
  <c r="BX778" i="4" s="1"/>
  <c r="BD778" i="4"/>
  <c r="BC778" i="4"/>
  <c r="BB778" i="4"/>
  <c r="AZ778" i="4"/>
  <c r="AY778" i="4"/>
  <c r="BE778" i="4" s="1"/>
  <c r="C778" i="4"/>
  <c r="BW777" i="4"/>
  <c r="BT777" i="4"/>
  <c r="BR777" i="4"/>
  <c r="BQ777" i="4"/>
  <c r="BX777" i="4" s="1"/>
  <c r="BB777" i="4"/>
  <c r="AZ777" i="4"/>
  <c r="AU777" i="4" s="1"/>
  <c r="AV777" i="4" s="1"/>
  <c r="AY777" i="4"/>
  <c r="C777" i="4"/>
  <c r="BX776" i="4"/>
  <c r="BW776" i="4"/>
  <c r="BT776" i="4"/>
  <c r="BV776" i="4" s="1"/>
  <c r="BR776" i="4"/>
  <c r="BQ776" i="4"/>
  <c r="BE776" i="4"/>
  <c r="BB776" i="4"/>
  <c r="BC776" i="4" s="1"/>
  <c r="AZ776" i="4"/>
  <c r="AY776" i="4"/>
  <c r="BD776" i="4" s="1"/>
  <c r="C776" i="4"/>
  <c r="BX775" i="4"/>
  <c r="BW775" i="4"/>
  <c r="BU775" i="4"/>
  <c r="BT775" i="4"/>
  <c r="BV775" i="4" s="1"/>
  <c r="BR775" i="4"/>
  <c r="BQ775" i="4"/>
  <c r="BE775" i="4"/>
  <c r="BD775" i="4"/>
  <c r="BB775" i="4"/>
  <c r="BC775" i="4" s="1"/>
  <c r="AZ775" i="4"/>
  <c r="AY775" i="4"/>
  <c r="BF775" i="4" s="1"/>
  <c r="C775" i="4"/>
  <c r="BT774" i="4"/>
  <c r="BV774" i="4" s="1"/>
  <c r="BR774" i="4"/>
  <c r="BM774" i="4" s="1"/>
  <c r="BN774" i="4" s="1"/>
  <c r="BQ774" i="4"/>
  <c r="BX774" i="4" s="1"/>
  <c r="BE774" i="4"/>
  <c r="BB774" i="4"/>
  <c r="AZ774" i="4"/>
  <c r="AU773" i="4" s="1"/>
  <c r="AV773" i="4" s="1"/>
  <c r="AY774" i="4"/>
  <c r="BF774" i="4" s="1"/>
  <c r="C774" i="4"/>
  <c r="BT773" i="4"/>
  <c r="BR773" i="4"/>
  <c r="BQ773" i="4"/>
  <c r="BN773" i="4"/>
  <c r="BM773" i="4"/>
  <c r="BF773" i="4"/>
  <c r="BE773" i="4"/>
  <c r="BB773" i="4"/>
  <c r="BD773" i="4" s="1"/>
  <c r="AZ773" i="4"/>
  <c r="AY773" i="4"/>
  <c r="C773" i="4"/>
  <c r="BX772" i="4"/>
  <c r="BT772" i="4"/>
  <c r="BR772" i="4"/>
  <c r="BM772" i="4" s="1"/>
  <c r="BN772" i="4" s="1"/>
  <c r="BQ772" i="4"/>
  <c r="BV772" i="4" s="1"/>
  <c r="BF772" i="4"/>
  <c r="BE772" i="4"/>
  <c r="BC772" i="4"/>
  <c r="BB772" i="4"/>
  <c r="BD772" i="4" s="1"/>
  <c r="AZ772" i="4"/>
  <c r="AY772" i="4"/>
  <c r="AV772" i="4"/>
  <c r="AU772" i="4"/>
  <c r="C772" i="4"/>
  <c r="BX771" i="4"/>
  <c r="BV771" i="4"/>
  <c r="BU771" i="4"/>
  <c r="BT771" i="4"/>
  <c r="BR771" i="4"/>
  <c r="BM771" i="4" s="1"/>
  <c r="BN771" i="4" s="1"/>
  <c r="BQ771" i="4"/>
  <c r="BW771" i="4" s="1"/>
  <c r="BC771" i="4"/>
  <c r="BB771" i="4"/>
  <c r="BD771" i="4" s="1"/>
  <c r="AZ771" i="4"/>
  <c r="AU771" i="4" s="1"/>
  <c r="AV771" i="4" s="1"/>
  <c r="AY771" i="4"/>
  <c r="C771" i="4"/>
  <c r="BT770" i="4"/>
  <c r="BR770" i="4"/>
  <c r="BM770" i="4" s="1"/>
  <c r="BN770" i="4" s="1"/>
  <c r="BQ770" i="4"/>
  <c r="BB770" i="4"/>
  <c r="AZ770" i="4"/>
  <c r="AY770" i="4"/>
  <c r="AV770" i="4"/>
  <c r="AU770" i="4"/>
  <c r="C770" i="4"/>
  <c r="BW769" i="4"/>
  <c r="BT769" i="4"/>
  <c r="BR769" i="4"/>
  <c r="BQ769" i="4"/>
  <c r="BV769" i="4" s="1"/>
  <c r="BM769" i="4"/>
  <c r="BN769" i="4" s="1"/>
  <c r="BF769" i="4"/>
  <c r="BD769" i="4"/>
  <c r="BB769" i="4"/>
  <c r="BC769" i="4" s="1"/>
  <c r="AZ769" i="4"/>
  <c r="AU769" i="4" s="1"/>
  <c r="AV769" i="4" s="1"/>
  <c r="AY769" i="4"/>
  <c r="BE769" i="4" s="1"/>
  <c r="C769" i="4"/>
  <c r="BW768" i="4"/>
  <c r="BV768" i="4"/>
  <c r="BT768" i="4"/>
  <c r="BU768" i="4" s="1"/>
  <c r="BR768" i="4"/>
  <c r="BQ768" i="4"/>
  <c r="BX768" i="4" s="1"/>
  <c r="BD768" i="4"/>
  <c r="BC768" i="4"/>
  <c r="BB768" i="4"/>
  <c r="AZ768" i="4"/>
  <c r="AU768" i="4" s="1"/>
  <c r="AV768" i="4" s="1"/>
  <c r="AY768" i="4"/>
  <c r="BE768" i="4" s="1"/>
  <c r="C768" i="4"/>
  <c r="BW767" i="4"/>
  <c r="BT767" i="4"/>
  <c r="BR767" i="4"/>
  <c r="BQ767" i="4"/>
  <c r="BX767" i="4" s="1"/>
  <c r="BB767" i="4"/>
  <c r="AZ767" i="4"/>
  <c r="AU767" i="4" s="1"/>
  <c r="AV767" i="4" s="1"/>
  <c r="AY767" i="4"/>
  <c r="C767" i="4"/>
  <c r="BX766" i="4"/>
  <c r="BW766" i="4"/>
  <c r="BT766" i="4"/>
  <c r="BV766" i="4" s="1"/>
  <c r="BR766" i="4"/>
  <c r="BQ766" i="4"/>
  <c r="BM766" i="4"/>
  <c r="BN766" i="4" s="1"/>
  <c r="BE766" i="4"/>
  <c r="BB766" i="4"/>
  <c r="BC766" i="4" s="1"/>
  <c r="AZ766" i="4"/>
  <c r="AY766" i="4"/>
  <c r="BD766" i="4" s="1"/>
  <c r="AU766" i="4"/>
  <c r="AV766" i="4" s="1"/>
  <c r="C766" i="4"/>
  <c r="BX765" i="4"/>
  <c r="BW765" i="4"/>
  <c r="BU765" i="4"/>
  <c r="BT765" i="4"/>
  <c r="BV765" i="4" s="1"/>
  <c r="BR765" i="4"/>
  <c r="BQ765" i="4"/>
  <c r="BE765" i="4"/>
  <c r="BD765" i="4"/>
  <c r="BB765" i="4"/>
  <c r="BC765" i="4" s="1"/>
  <c r="AZ765" i="4"/>
  <c r="AY765" i="4"/>
  <c r="BF765" i="4" s="1"/>
  <c r="C765" i="4"/>
  <c r="BT764" i="4"/>
  <c r="BV764" i="4" s="1"/>
  <c r="BR764" i="4"/>
  <c r="BM764" i="4" s="1"/>
  <c r="BN764" i="4" s="1"/>
  <c r="BQ764" i="4"/>
  <c r="BX764" i="4" s="1"/>
  <c r="BE764" i="4"/>
  <c r="BB764" i="4"/>
  <c r="AZ764" i="4"/>
  <c r="AY764" i="4"/>
  <c r="BF764" i="4" s="1"/>
  <c r="C764" i="4"/>
  <c r="BT763" i="4"/>
  <c r="BV763" i="4" s="1"/>
  <c r="BR763" i="4"/>
  <c r="BQ763" i="4"/>
  <c r="BN763" i="4"/>
  <c r="BM763" i="4"/>
  <c r="BF763" i="4"/>
  <c r="BE763" i="4"/>
  <c r="BB763" i="4"/>
  <c r="BD763" i="4" s="1"/>
  <c r="AZ763" i="4"/>
  <c r="AY763" i="4"/>
  <c r="C763" i="4"/>
  <c r="BX762" i="4"/>
  <c r="BT762" i="4"/>
  <c r="BR762" i="4"/>
  <c r="BM762" i="4" s="1"/>
  <c r="BN762" i="4" s="1"/>
  <c r="BQ762" i="4"/>
  <c r="BV762" i="4" s="1"/>
  <c r="BF762" i="4"/>
  <c r="BE762" i="4"/>
  <c r="BC762" i="4"/>
  <c r="BB762" i="4"/>
  <c r="BD762" i="4" s="1"/>
  <c r="AZ762" i="4"/>
  <c r="AY762" i="4"/>
  <c r="AV762" i="4"/>
  <c r="AU762" i="4"/>
  <c r="C762" i="4"/>
  <c r="BV761" i="4"/>
  <c r="BU761" i="4"/>
  <c r="BT761" i="4"/>
  <c r="BR761" i="4"/>
  <c r="BQ761" i="4"/>
  <c r="BW761" i="4" s="1"/>
  <c r="BB761" i="4"/>
  <c r="BD761" i="4" s="1"/>
  <c r="AZ761" i="4"/>
  <c r="AU761" i="4" s="1"/>
  <c r="AV761" i="4" s="1"/>
  <c r="AY761" i="4"/>
  <c r="BF761" i="4" s="1"/>
  <c r="C761" i="4"/>
  <c r="BT760" i="4"/>
  <c r="BR760" i="4"/>
  <c r="BM760" i="4" s="1"/>
  <c r="BN760" i="4" s="1"/>
  <c r="BQ760" i="4"/>
  <c r="BB760" i="4"/>
  <c r="BD760" i="4" s="1"/>
  <c r="AZ760" i="4"/>
  <c r="AY760" i="4"/>
  <c r="AV760" i="4"/>
  <c r="AU760" i="4"/>
  <c r="C760" i="4"/>
  <c r="BW759" i="4"/>
  <c r="BT759" i="4"/>
  <c r="BR759" i="4"/>
  <c r="BQ759" i="4"/>
  <c r="BV759" i="4" s="1"/>
  <c r="BM759" i="4"/>
  <c r="BN759" i="4" s="1"/>
  <c r="BF759" i="4"/>
  <c r="BD759" i="4"/>
  <c r="BB759" i="4"/>
  <c r="BC759" i="4" s="1"/>
  <c r="AZ759" i="4"/>
  <c r="AU759" i="4" s="1"/>
  <c r="AV759" i="4" s="1"/>
  <c r="AY759" i="4"/>
  <c r="BE759" i="4" s="1"/>
  <c r="C759" i="4"/>
  <c r="BW758" i="4"/>
  <c r="BV758" i="4"/>
  <c r="BT758" i="4"/>
  <c r="BU758" i="4" s="1"/>
  <c r="BR758" i="4"/>
  <c r="BQ758" i="4"/>
  <c r="BX758" i="4" s="1"/>
  <c r="BF758" i="4"/>
  <c r="BD758" i="4"/>
  <c r="BC758" i="4"/>
  <c r="BB758" i="4"/>
  <c r="AZ758" i="4"/>
  <c r="AY758" i="4"/>
  <c r="C758" i="4"/>
  <c r="BW757" i="4"/>
  <c r="BT757" i="4"/>
  <c r="BR757" i="4"/>
  <c r="BQ757" i="4"/>
  <c r="BX757" i="4" s="1"/>
  <c r="BB757" i="4"/>
  <c r="AZ757" i="4"/>
  <c r="AU757" i="4" s="1"/>
  <c r="AV757" i="4" s="1"/>
  <c r="AY757" i="4"/>
  <c r="C757" i="4"/>
  <c r="BX756" i="4"/>
  <c r="BW756" i="4"/>
  <c r="BT756" i="4"/>
  <c r="BV756" i="4" s="1"/>
  <c r="BR756" i="4"/>
  <c r="BQ756" i="4"/>
  <c r="BE756" i="4"/>
  <c r="BB756" i="4"/>
  <c r="BC756" i="4" s="1"/>
  <c r="AZ756" i="4"/>
  <c r="AY756" i="4"/>
  <c r="BD756" i="4" s="1"/>
  <c r="C756" i="4"/>
  <c r="BX755" i="4"/>
  <c r="BW755" i="4"/>
  <c r="BU755" i="4"/>
  <c r="BT755" i="4"/>
  <c r="BV755" i="4" s="1"/>
  <c r="BR755" i="4"/>
  <c r="BQ755" i="4"/>
  <c r="BE755" i="4"/>
  <c r="BD755" i="4"/>
  <c r="BB755" i="4"/>
  <c r="BC755" i="4" s="1"/>
  <c r="AZ755" i="4"/>
  <c r="AY755" i="4"/>
  <c r="BF755" i="4" s="1"/>
  <c r="C755" i="4"/>
  <c r="BU754" i="4"/>
  <c r="BT754" i="4"/>
  <c r="BV754" i="4" s="1"/>
  <c r="BR754" i="4"/>
  <c r="BM754" i="4" s="1"/>
  <c r="BN754" i="4" s="1"/>
  <c r="BQ754" i="4"/>
  <c r="BX754" i="4" s="1"/>
  <c r="BE754" i="4"/>
  <c r="BB754" i="4"/>
  <c r="AZ754" i="4"/>
  <c r="AY754" i="4"/>
  <c r="BF754" i="4" s="1"/>
  <c r="C754" i="4"/>
  <c r="BT753" i="4"/>
  <c r="BV753" i="4" s="1"/>
  <c r="BR753" i="4"/>
  <c r="BQ753" i="4"/>
  <c r="BN753" i="4"/>
  <c r="BM753" i="4"/>
  <c r="BF753" i="4"/>
  <c r="BE753" i="4"/>
  <c r="BB753" i="4"/>
  <c r="BD753" i="4" s="1"/>
  <c r="AZ753" i="4"/>
  <c r="AY753" i="4"/>
  <c r="AU753" i="4"/>
  <c r="AV753" i="4" s="1"/>
  <c r="C753" i="4"/>
  <c r="BX752" i="4"/>
  <c r="BT752" i="4"/>
  <c r="BR752" i="4"/>
  <c r="BM752" i="4" s="1"/>
  <c r="BN752" i="4" s="1"/>
  <c r="BQ752" i="4"/>
  <c r="BV752" i="4" s="1"/>
  <c r="BF752" i="4"/>
  <c r="BE752" i="4"/>
  <c r="BC752" i="4"/>
  <c r="BB752" i="4"/>
  <c r="BD752" i="4" s="1"/>
  <c r="AZ752" i="4"/>
  <c r="AY752" i="4"/>
  <c r="AV752" i="4"/>
  <c r="AU752" i="4"/>
  <c r="C752" i="4"/>
  <c r="BX751" i="4"/>
  <c r="BV751" i="4"/>
  <c r="BU751" i="4"/>
  <c r="BT751" i="4"/>
  <c r="BR751" i="4"/>
  <c r="BQ751" i="4"/>
  <c r="BW751" i="4" s="1"/>
  <c r="BC751" i="4"/>
  <c r="BB751" i="4"/>
  <c r="BD751" i="4" s="1"/>
  <c r="AZ751" i="4"/>
  <c r="AU751" i="4" s="1"/>
  <c r="AV751" i="4" s="1"/>
  <c r="AY751" i="4"/>
  <c r="BF751" i="4" s="1"/>
  <c r="C751" i="4"/>
  <c r="BT750" i="4"/>
  <c r="BR750" i="4"/>
  <c r="BM750" i="4" s="1"/>
  <c r="BN750" i="4" s="1"/>
  <c r="BQ750" i="4"/>
  <c r="BB750" i="4"/>
  <c r="BD750" i="4" s="1"/>
  <c r="AZ750" i="4"/>
  <c r="AY750" i="4"/>
  <c r="AV750" i="4"/>
  <c r="AU750" i="4"/>
  <c r="C750" i="4"/>
  <c r="BW749" i="4"/>
  <c r="BT749" i="4"/>
  <c r="BR749" i="4"/>
  <c r="BQ749" i="4"/>
  <c r="BV749" i="4" s="1"/>
  <c r="BF749" i="4"/>
  <c r="BD749" i="4"/>
  <c r="BB749" i="4"/>
  <c r="BC749" i="4" s="1"/>
  <c r="AZ749" i="4"/>
  <c r="AU749" i="4" s="1"/>
  <c r="AV749" i="4" s="1"/>
  <c r="AY749" i="4"/>
  <c r="BE749" i="4" s="1"/>
  <c r="C749" i="4"/>
  <c r="BW748" i="4"/>
  <c r="BV748" i="4"/>
  <c r="BT748" i="4"/>
  <c r="BU748" i="4" s="1"/>
  <c r="BR748" i="4"/>
  <c r="BQ748" i="4"/>
  <c r="BX748" i="4" s="1"/>
  <c r="BF748" i="4"/>
  <c r="BD748" i="4"/>
  <c r="BC748" i="4"/>
  <c r="BB748" i="4"/>
  <c r="AZ748" i="4"/>
  <c r="AU748" i="4" s="1"/>
  <c r="AV748" i="4" s="1"/>
  <c r="AY748" i="4"/>
  <c r="C748" i="4"/>
  <c r="BW747" i="4"/>
  <c r="BT747" i="4"/>
  <c r="BR747" i="4"/>
  <c r="BQ747" i="4"/>
  <c r="BX747" i="4" s="1"/>
  <c r="BB747" i="4"/>
  <c r="AZ747" i="4"/>
  <c r="AU747" i="4" s="1"/>
  <c r="AV747" i="4" s="1"/>
  <c r="AY747" i="4"/>
  <c r="C747" i="4"/>
  <c r="BX746" i="4"/>
  <c r="BW746" i="4"/>
  <c r="BT746" i="4"/>
  <c r="BV746" i="4" s="1"/>
  <c r="BR746" i="4"/>
  <c r="BQ746" i="4"/>
  <c r="BM746" i="4"/>
  <c r="BN746" i="4" s="1"/>
  <c r="BE746" i="4"/>
  <c r="BB746" i="4"/>
  <c r="BC746" i="4" s="1"/>
  <c r="AZ746" i="4"/>
  <c r="AY746" i="4"/>
  <c r="BD746" i="4" s="1"/>
  <c r="AU746" i="4"/>
  <c r="AV746" i="4" s="1"/>
  <c r="C746" i="4"/>
  <c r="BX745" i="4"/>
  <c r="BW745" i="4"/>
  <c r="BU745" i="4"/>
  <c r="BT745" i="4"/>
  <c r="BV745" i="4" s="1"/>
  <c r="BR745" i="4"/>
  <c r="BQ745" i="4"/>
  <c r="BE745" i="4"/>
  <c r="BD745" i="4"/>
  <c r="BB745" i="4"/>
  <c r="BC745" i="4" s="1"/>
  <c r="AZ745" i="4"/>
  <c r="AY745" i="4"/>
  <c r="BF745" i="4" s="1"/>
  <c r="C745" i="4"/>
  <c r="BT744" i="4"/>
  <c r="BV744" i="4" s="1"/>
  <c r="BR744" i="4"/>
  <c r="BM744" i="4" s="1"/>
  <c r="BN744" i="4" s="1"/>
  <c r="BQ744" i="4"/>
  <c r="BX744" i="4" s="1"/>
  <c r="BE744" i="4"/>
  <c r="BB744" i="4"/>
  <c r="AZ744" i="4"/>
  <c r="AU743" i="4" s="1"/>
  <c r="AV743" i="4" s="1"/>
  <c r="AY744" i="4"/>
  <c r="BF744" i="4" s="1"/>
  <c r="C744" i="4"/>
  <c r="BT743" i="4"/>
  <c r="BR743" i="4"/>
  <c r="BQ743" i="4"/>
  <c r="BN743" i="4"/>
  <c r="BM743" i="4"/>
  <c r="BF743" i="4"/>
  <c r="BB743" i="4"/>
  <c r="BD743" i="4" s="1"/>
  <c r="AZ743" i="4"/>
  <c r="AY743" i="4"/>
  <c r="C743" i="4"/>
  <c r="BX742" i="4"/>
  <c r="BT742" i="4"/>
  <c r="BR742" i="4"/>
  <c r="BM742" i="4" s="1"/>
  <c r="BN742" i="4" s="1"/>
  <c r="BQ742" i="4"/>
  <c r="BV742" i="4" s="1"/>
  <c r="BF742" i="4"/>
  <c r="BE742" i="4"/>
  <c r="BC742" i="4"/>
  <c r="BB742" i="4"/>
  <c r="BD742" i="4" s="1"/>
  <c r="AZ742" i="4"/>
  <c r="AY742" i="4"/>
  <c r="BE743" i="4" s="1"/>
  <c r="AV742" i="4"/>
  <c r="AU742" i="4"/>
  <c r="C742" i="4"/>
  <c r="BV741" i="4"/>
  <c r="BU741" i="4"/>
  <c r="BT741" i="4"/>
  <c r="BR741" i="4"/>
  <c r="BQ741" i="4"/>
  <c r="BW741" i="4" s="1"/>
  <c r="BB741" i="4"/>
  <c r="BD741" i="4" s="1"/>
  <c r="AZ741" i="4"/>
  <c r="AU741" i="4" s="1"/>
  <c r="AV741" i="4" s="1"/>
  <c r="AY741" i="4"/>
  <c r="C741" i="4"/>
  <c r="BT740" i="4"/>
  <c r="BR740" i="4"/>
  <c r="BM740" i="4" s="1"/>
  <c r="BN740" i="4" s="1"/>
  <c r="BQ740" i="4"/>
  <c r="BB740" i="4"/>
  <c r="BD740" i="4" s="1"/>
  <c r="AZ740" i="4"/>
  <c r="AY740" i="4"/>
  <c r="AV740" i="4"/>
  <c r="AU740" i="4"/>
  <c r="C740" i="4"/>
  <c r="BW739" i="4"/>
  <c r="BT739" i="4"/>
  <c r="BR739" i="4"/>
  <c r="BQ739" i="4"/>
  <c r="BV739" i="4" s="1"/>
  <c r="BF739" i="4"/>
  <c r="BD739" i="4"/>
  <c r="BB739" i="4"/>
  <c r="BC739" i="4" s="1"/>
  <c r="AZ739" i="4"/>
  <c r="AU739" i="4" s="1"/>
  <c r="AV739" i="4" s="1"/>
  <c r="AY739" i="4"/>
  <c r="BE739" i="4" s="1"/>
  <c r="C739" i="4"/>
  <c r="BW738" i="4"/>
  <c r="BV738" i="4"/>
  <c r="BT738" i="4"/>
  <c r="BU738" i="4" s="1"/>
  <c r="BR738" i="4"/>
  <c r="BQ738" i="4"/>
  <c r="BX738" i="4" s="1"/>
  <c r="BD738" i="4"/>
  <c r="BC738" i="4"/>
  <c r="BB738" i="4"/>
  <c r="AZ738" i="4"/>
  <c r="AY738" i="4"/>
  <c r="BE738" i="4" s="1"/>
  <c r="C738" i="4"/>
  <c r="BW737" i="4"/>
  <c r="BT737" i="4"/>
  <c r="BR737" i="4"/>
  <c r="BQ737" i="4"/>
  <c r="BX737" i="4" s="1"/>
  <c r="BB737" i="4"/>
  <c r="AZ737" i="4"/>
  <c r="AU737" i="4" s="1"/>
  <c r="AV737" i="4" s="1"/>
  <c r="AY737" i="4"/>
  <c r="C737" i="4"/>
  <c r="BX736" i="4"/>
  <c r="BW736" i="4"/>
  <c r="BT736" i="4"/>
  <c r="BV736" i="4" s="1"/>
  <c r="BR736" i="4"/>
  <c r="BQ736" i="4"/>
  <c r="BE736" i="4"/>
  <c r="BB736" i="4"/>
  <c r="BC736" i="4" s="1"/>
  <c r="AZ736" i="4"/>
  <c r="AY736" i="4"/>
  <c r="BD736" i="4" s="1"/>
  <c r="C736" i="4"/>
  <c r="BX735" i="4"/>
  <c r="BW735" i="4"/>
  <c r="BU735" i="4"/>
  <c r="BT735" i="4"/>
  <c r="BV735" i="4" s="1"/>
  <c r="BR735" i="4"/>
  <c r="BQ735" i="4"/>
  <c r="BE735" i="4"/>
  <c r="BD735" i="4"/>
  <c r="BB735" i="4"/>
  <c r="BC735" i="4" s="1"/>
  <c r="AZ735" i="4"/>
  <c r="AY735" i="4"/>
  <c r="BF735" i="4" s="1"/>
  <c r="AU735" i="4"/>
  <c r="C735" i="4"/>
  <c r="BT734" i="4"/>
  <c r="BV734" i="4" s="1"/>
  <c r="BR734" i="4"/>
  <c r="BM734" i="4" s="1"/>
  <c r="BN734" i="4" s="1"/>
  <c r="BQ734" i="4"/>
  <c r="BX734" i="4" s="1"/>
  <c r="BE734" i="4"/>
  <c r="BB734" i="4"/>
  <c r="AZ734" i="4"/>
  <c r="AU734" i="4" s="1"/>
  <c r="AV734" i="4" s="1"/>
  <c r="AY734" i="4"/>
  <c r="BF734" i="4" s="1"/>
  <c r="C734" i="4"/>
  <c r="BT733" i="4"/>
  <c r="BR733" i="4"/>
  <c r="BQ733" i="4"/>
  <c r="BN733" i="4"/>
  <c r="BM733" i="4"/>
  <c r="BF733" i="4"/>
  <c r="BE733" i="4"/>
  <c r="BB733" i="4"/>
  <c r="BD733" i="4" s="1"/>
  <c r="AZ733" i="4"/>
  <c r="AY733" i="4"/>
  <c r="AU733" i="4"/>
  <c r="AV733" i="4" s="1"/>
  <c r="C733" i="4"/>
  <c r="BT732" i="4"/>
  <c r="BR732" i="4"/>
  <c r="BQ732" i="4"/>
  <c r="BE732" i="4"/>
  <c r="BC732" i="4"/>
  <c r="BB732" i="4"/>
  <c r="BD732" i="4" s="1"/>
  <c r="AZ732" i="4"/>
  <c r="AY732" i="4"/>
  <c r="AV732" i="4"/>
  <c r="AU732" i="4"/>
  <c r="C732" i="4"/>
  <c r="BX731" i="4"/>
  <c r="BV731" i="4"/>
  <c r="BU731" i="4"/>
  <c r="BT731" i="4"/>
  <c r="BR731" i="4"/>
  <c r="BQ731" i="4"/>
  <c r="BB731" i="4"/>
  <c r="AZ731" i="4"/>
  <c r="AU731" i="4" s="1"/>
  <c r="AV731" i="4" s="1"/>
  <c r="AY731" i="4"/>
  <c r="BE731" i="4" s="1"/>
  <c r="C731" i="4"/>
  <c r="BT730" i="4"/>
  <c r="BR730" i="4"/>
  <c r="BQ730" i="4"/>
  <c r="BM730" i="4"/>
  <c r="BB730" i="4"/>
  <c r="AZ730" i="4"/>
  <c r="AY730" i="4"/>
  <c r="AV730" i="4"/>
  <c r="AU730" i="4"/>
  <c r="C730" i="4"/>
  <c r="BW729" i="4"/>
  <c r="BT729" i="4"/>
  <c r="BR729" i="4"/>
  <c r="BQ729" i="4"/>
  <c r="BV729" i="4" s="1"/>
  <c r="BM729" i="4"/>
  <c r="BN729" i="4" s="1"/>
  <c r="BD729" i="4"/>
  <c r="BB729" i="4"/>
  <c r="BC729" i="4" s="1"/>
  <c r="AZ729" i="4"/>
  <c r="AY729" i="4"/>
  <c r="BE729" i="4" s="1"/>
  <c r="C729" i="4"/>
  <c r="BW728" i="4"/>
  <c r="BV728" i="4"/>
  <c r="BT728" i="4"/>
  <c r="BU728" i="4" s="1"/>
  <c r="BR728" i="4"/>
  <c r="BQ728" i="4"/>
  <c r="BF728" i="4"/>
  <c r="BD728" i="4"/>
  <c r="BC728" i="4"/>
  <c r="BB728" i="4"/>
  <c r="AZ728" i="4"/>
  <c r="AY728" i="4"/>
  <c r="C728" i="4"/>
  <c r="BT727" i="4"/>
  <c r="BR727" i="4"/>
  <c r="BM727" i="4" s="1"/>
  <c r="BQ727" i="4"/>
  <c r="BX727" i="4" s="1"/>
  <c r="BN727" i="4"/>
  <c r="BD727" i="4"/>
  <c r="BB727" i="4"/>
  <c r="AZ727" i="4"/>
  <c r="AU727" i="4" s="1"/>
  <c r="AV727" i="4" s="1"/>
  <c r="AY727" i="4"/>
  <c r="C727" i="4"/>
  <c r="BX726" i="4"/>
  <c r="BW726" i="4"/>
  <c r="BT726" i="4"/>
  <c r="BR726" i="4"/>
  <c r="BQ726" i="4"/>
  <c r="BD726" i="4"/>
  <c r="BB726" i="4"/>
  <c r="BC726" i="4" s="1"/>
  <c r="AZ726" i="4"/>
  <c r="AU726" i="4" s="1"/>
  <c r="AV726" i="4" s="1"/>
  <c r="AY726" i="4"/>
  <c r="BE726" i="4" s="1"/>
  <c r="C726" i="4"/>
  <c r="BX725" i="4"/>
  <c r="BW725" i="4"/>
  <c r="BT725" i="4"/>
  <c r="BV725" i="4" s="1"/>
  <c r="BR725" i="4"/>
  <c r="BM725" i="4" s="1"/>
  <c r="BN725" i="4" s="1"/>
  <c r="BQ725" i="4"/>
  <c r="BB725" i="4"/>
  <c r="BD725" i="4" s="1"/>
  <c r="AZ725" i="4"/>
  <c r="AY725" i="4"/>
  <c r="BF725" i="4" s="1"/>
  <c r="AU725" i="4"/>
  <c r="AV725" i="4" s="1"/>
  <c r="C725" i="4"/>
  <c r="BX724" i="4"/>
  <c r="BW724" i="4"/>
  <c r="BU724" i="4"/>
  <c r="BT724" i="4"/>
  <c r="BR724" i="4"/>
  <c r="BM723" i="4" s="1"/>
  <c r="BN723" i="4" s="1"/>
  <c r="BQ724" i="4"/>
  <c r="BM724" i="4"/>
  <c r="BN724" i="4" s="1"/>
  <c r="BD724" i="4"/>
  <c r="BB724" i="4"/>
  <c r="BC724" i="4" s="1"/>
  <c r="AZ724" i="4"/>
  <c r="AY724" i="4"/>
  <c r="BF724" i="4" s="1"/>
  <c r="C724" i="4"/>
  <c r="BX723" i="4"/>
  <c r="BW723" i="4"/>
  <c r="BT723" i="4"/>
  <c r="BV723" i="4" s="1"/>
  <c r="BR723" i="4"/>
  <c r="BQ723" i="4"/>
  <c r="BF723" i="4"/>
  <c r="BB723" i="4"/>
  <c r="BC723" i="4" s="1"/>
  <c r="AZ723" i="4"/>
  <c r="AU723" i="4" s="1"/>
  <c r="AV723" i="4" s="1"/>
  <c r="AY723" i="4"/>
  <c r="C723" i="4"/>
  <c r="BX722" i="4"/>
  <c r="BV722" i="4"/>
  <c r="BU722" i="4"/>
  <c r="BT722" i="4"/>
  <c r="BR722" i="4"/>
  <c r="BM722" i="4" s="1"/>
  <c r="BQ722" i="4"/>
  <c r="BN722" i="4"/>
  <c r="BE722" i="4"/>
  <c r="BB722" i="4"/>
  <c r="BD722" i="4" s="1"/>
  <c r="AZ722" i="4"/>
  <c r="AU722" i="4" s="1"/>
  <c r="AV722" i="4" s="1"/>
  <c r="AY722" i="4"/>
  <c r="BE723" i="4" s="1"/>
  <c r="C722" i="4"/>
  <c r="BX721" i="4"/>
  <c r="BV721" i="4"/>
  <c r="BT721" i="4"/>
  <c r="BU721" i="4" s="1"/>
  <c r="BR721" i="4"/>
  <c r="BQ721" i="4"/>
  <c r="BW721" i="4" s="1"/>
  <c r="BF721" i="4"/>
  <c r="BC721" i="4"/>
  <c r="BB721" i="4"/>
  <c r="BD721" i="4" s="1"/>
  <c r="AZ721" i="4"/>
  <c r="AY721" i="4"/>
  <c r="BE721" i="4" s="1"/>
  <c r="C721" i="4"/>
  <c r="BX720" i="4"/>
  <c r="BV720" i="4"/>
  <c r="BT720" i="4"/>
  <c r="BR720" i="4"/>
  <c r="BQ720" i="4"/>
  <c r="BW720" i="4" s="1"/>
  <c r="BN720" i="4"/>
  <c r="BM720" i="4"/>
  <c r="BF720" i="4"/>
  <c r="BE720" i="4"/>
  <c r="BC720" i="4"/>
  <c r="BB720" i="4"/>
  <c r="AZ720" i="4"/>
  <c r="AY720" i="4"/>
  <c r="BD720" i="4" s="1"/>
  <c r="C720" i="4"/>
  <c r="BU719" i="4"/>
  <c r="BT719" i="4"/>
  <c r="BV719" i="4" s="1"/>
  <c r="BR719" i="4"/>
  <c r="BQ719" i="4"/>
  <c r="BX719" i="4" s="1"/>
  <c r="BM719" i="4"/>
  <c r="BN719" i="4" s="1"/>
  <c r="BB719" i="4"/>
  <c r="AZ719" i="4"/>
  <c r="AU719" i="4" s="1"/>
  <c r="AV719" i="4" s="1"/>
  <c r="AY719" i="4"/>
  <c r="BF719" i="4" s="1"/>
  <c r="C719" i="4"/>
  <c r="BT718" i="4"/>
  <c r="BR718" i="4"/>
  <c r="BM718" i="4" s="1"/>
  <c r="BN718" i="4" s="1"/>
  <c r="BQ718" i="4"/>
  <c r="BF718" i="4"/>
  <c r="BD718" i="4"/>
  <c r="BB718" i="4"/>
  <c r="BC718" i="4" s="1"/>
  <c r="AZ718" i="4"/>
  <c r="AY718" i="4"/>
  <c r="BE718" i="4" s="1"/>
  <c r="AV718" i="4"/>
  <c r="AU718" i="4"/>
  <c r="C718" i="4"/>
  <c r="BX717" i="4"/>
  <c r="BT717" i="4"/>
  <c r="BV717" i="4" s="1"/>
  <c r="BR717" i="4"/>
  <c r="BQ717" i="4"/>
  <c r="BW717" i="4" s="1"/>
  <c r="BF717" i="4"/>
  <c r="BE717" i="4"/>
  <c r="BC717" i="4"/>
  <c r="BB717" i="4"/>
  <c r="AZ717" i="4"/>
  <c r="AY717" i="4"/>
  <c r="BD717" i="4" s="1"/>
  <c r="AU717" i="4"/>
  <c r="AV717" i="4" s="1"/>
  <c r="C717" i="4"/>
  <c r="BW716" i="4"/>
  <c r="BV716" i="4"/>
  <c r="BU716" i="4"/>
  <c r="BT716" i="4"/>
  <c r="BR716" i="4"/>
  <c r="BQ716" i="4"/>
  <c r="BC716" i="4"/>
  <c r="BB716" i="4"/>
  <c r="BD716" i="4" s="1"/>
  <c r="AZ716" i="4"/>
  <c r="AY716" i="4"/>
  <c r="BF716" i="4" s="1"/>
  <c r="AU716" i="4"/>
  <c r="AV716" i="4" s="1"/>
  <c r="C716" i="4"/>
  <c r="BT715" i="4"/>
  <c r="BV715" i="4" s="1"/>
  <c r="BR715" i="4"/>
  <c r="BM715" i="4" s="1"/>
  <c r="BN715" i="4" s="1"/>
  <c r="BQ715" i="4"/>
  <c r="BX715" i="4" s="1"/>
  <c r="BB715" i="4"/>
  <c r="AZ715" i="4"/>
  <c r="AU715" i="4" s="1"/>
  <c r="AV715" i="4" s="1"/>
  <c r="AY715" i="4"/>
  <c r="C715" i="4"/>
  <c r="BT714" i="4"/>
  <c r="BV714" i="4" s="1"/>
  <c r="BR714" i="4"/>
  <c r="BQ714" i="4"/>
  <c r="BX714" i="4" s="1"/>
  <c r="BF714" i="4"/>
  <c r="BB714" i="4"/>
  <c r="BD714" i="4" s="1"/>
  <c r="AZ714" i="4"/>
  <c r="AY714" i="4"/>
  <c r="BE714" i="4" s="1"/>
  <c r="C714" i="4"/>
  <c r="BW713" i="4"/>
  <c r="BV713" i="4"/>
  <c r="BT713" i="4"/>
  <c r="BU713" i="4" s="1"/>
  <c r="BR713" i="4"/>
  <c r="BQ713" i="4"/>
  <c r="BX713" i="4" s="1"/>
  <c r="BE713" i="4"/>
  <c r="BD713" i="4"/>
  <c r="BC713" i="4"/>
  <c r="BB713" i="4"/>
  <c r="AZ713" i="4"/>
  <c r="AU713" i="4" s="1"/>
  <c r="AV713" i="4" s="1"/>
  <c r="AY713" i="4"/>
  <c r="C713" i="4"/>
  <c r="BT712" i="4"/>
  <c r="BR712" i="4"/>
  <c r="BM712" i="4" s="1"/>
  <c r="BN712" i="4" s="1"/>
  <c r="BQ712" i="4"/>
  <c r="BX712" i="4" s="1"/>
  <c r="BB712" i="4"/>
  <c r="BD712" i="4" s="1"/>
  <c r="AZ712" i="4"/>
  <c r="AU712" i="4" s="1"/>
  <c r="AV712" i="4" s="1"/>
  <c r="AY712" i="4"/>
  <c r="BF712" i="4" s="1"/>
  <c r="C712" i="4"/>
  <c r="BX711" i="4"/>
  <c r="BV711" i="4"/>
  <c r="BT711" i="4"/>
  <c r="BU711" i="4" s="1"/>
  <c r="BR711" i="4"/>
  <c r="BQ711" i="4"/>
  <c r="BW711" i="4" s="1"/>
  <c r="BN711" i="4"/>
  <c r="BM711" i="4"/>
  <c r="BB711" i="4"/>
  <c r="BD711" i="4" s="1"/>
  <c r="AZ711" i="4"/>
  <c r="AY711" i="4"/>
  <c r="BF711" i="4" s="1"/>
  <c r="AU711" i="4"/>
  <c r="AV711" i="4" s="1"/>
  <c r="C711" i="4"/>
  <c r="BX710" i="4"/>
  <c r="BW710" i="4"/>
  <c r="BU710" i="4"/>
  <c r="BT710" i="4"/>
  <c r="BR710" i="4"/>
  <c r="BQ710" i="4"/>
  <c r="BV710" i="4" s="1"/>
  <c r="BM710" i="4"/>
  <c r="BN710" i="4" s="1"/>
  <c r="BE710" i="4"/>
  <c r="BD710" i="4"/>
  <c r="BB710" i="4"/>
  <c r="BC710" i="4" s="1"/>
  <c r="AZ710" i="4"/>
  <c r="AY710" i="4"/>
  <c r="BF710" i="4" s="1"/>
  <c r="C710" i="4"/>
  <c r="BU709" i="4"/>
  <c r="BT709" i="4"/>
  <c r="BV709" i="4" s="1"/>
  <c r="BR709" i="4"/>
  <c r="BQ709" i="4"/>
  <c r="BX709" i="4" s="1"/>
  <c r="BM709" i="4"/>
  <c r="BN709" i="4" s="1"/>
  <c r="BE709" i="4"/>
  <c r="BB709" i="4"/>
  <c r="AZ709" i="4"/>
  <c r="AU709" i="4" s="1"/>
  <c r="AV709" i="4" s="1"/>
  <c r="AY709" i="4"/>
  <c r="BF709" i="4" s="1"/>
  <c r="C709" i="4"/>
  <c r="BT708" i="4"/>
  <c r="BR708" i="4"/>
  <c r="BM708" i="4" s="1"/>
  <c r="BN708" i="4" s="1"/>
  <c r="BQ708" i="4"/>
  <c r="BF708" i="4"/>
  <c r="BD708" i="4"/>
  <c r="BB708" i="4"/>
  <c r="BC708" i="4" s="1"/>
  <c r="AZ708" i="4"/>
  <c r="AY708" i="4"/>
  <c r="BE708" i="4" s="1"/>
  <c r="AV708" i="4"/>
  <c r="AU708" i="4"/>
  <c r="C708" i="4"/>
  <c r="BX707" i="4"/>
  <c r="BT707" i="4"/>
  <c r="BV707" i="4" s="1"/>
  <c r="BR707" i="4"/>
  <c r="BQ707" i="4"/>
  <c r="BW707" i="4" s="1"/>
  <c r="BF707" i="4"/>
  <c r="BE707" i="4"/>
  <c r="BC707" i="4"/>
  <c r="BB707" i="4"/>
  <c r="AZ707" i="4"/>
  <c r="AY707" i="4"/>
  <c r="BD707" i="4" s="1"/>
  <c r="AU707" i="4"/>
  <c r="AV707" i="4" s="1"/>
  <c r="C707" i="4"/>
  <c r="BW706" i="4"/>
  <c r="BV706" i="4"/>
  <c r="BU706" i="4"/>
  <c r="BT706" i="4"/>
  <c r="BR706" i="4"/>
  <c r="BQ706" i="4"/>
  <c r="BE706" i="4"/>
  <c r="BC706" i="4"/>
  <c r="BB706" i="4"/>
  <c r="BD706" i="4" s="1"/>
  <c r="AZ706" i="4"/>
  <c r="AY706" i="4"/>
  <c r="AU706" i="4"/>
  <c r="AV706" i="4" s="1"/>
  <c r="C706" i="4"/>
  <c r="BT705" i="4"/>
  <c r="BV705" i="4" s="1"/>
  <c r="BR705" i="4"/>
  <c r="BM705" i="4" s="1"/>
  <c r="BN705" i="4" s="1"/>
  <c r="BQ705" i="4"/>
  <c r="BB705" i="4"/>
  <c r="BD705" i="4" s="1"/>
  <c r="AZ705" i="4"/>
  <c r="AU705" i="4" s="1"/>
  <c r="AV705" i="4" s="1"/>
  <c r="AY705" i="4"/>
  <c r="C705" i="4"/>
  <c r="BT704" i="4"/>
  <c r="BV704" i="4" s="1"/>
  <c r="BR704" i="4"/>
  <c r="BQ704" i="4"/>
  <c r="BX704" i="4" s="1"/>
  <c r="BF704" i="4"/>
  <c r="BB704" i="4"/>
  <c r="BD704" i="4" s="1"/>
  <c r="AZ704" i="4"/>
  <c r="AY704" i="4"/>
  <c r="BE704" i="4" s="1"/>
  <c r="C704" i="4"/>
  <c r="BW703" i="4"/>
  <c r="BV703" i="4"/>
  <c r="BT703" i="4"/>
  <c r="BU703" i="4" s="1"/>
  <c r="BR703" i="4"/>
  <c r="BQ703" i="4"/>
  <c r="BX703" i="4" s="1"/>
  <c r="BE703" i="4"/>
  <c r="BD703" i="4"/>
  <c r="BC703" i="4"/>
  <c r="BB703" i="4"/>
  <c r="AZ703" i="4"/>
  <c r="AU703" i="4" s="1"/>
  <c r="AV703" i="4" s="1"/>
  <c r="AY703" i="4"/>
  <c r="C703" i="4"/>
  <c r="BW702" i="4"/>
  <c r="BT702" i="4"/>
  <c r="BR702" i="4"/>
  <c r="BQ702" i="4"/>
  <c r="BX702" i="4" s="1"/>
  <c r="BB702" i="4"/>
  <c r="BD702" i="4" s="1"/>
  <c r="AZ702" i="4"/>
  <c r="AU702" i="4" s="1"/>
  <c r="AV702" i="4" s="1"/>
  <c r="AY702" i="4"/>
  <c r="C702" i="4"/>
  <c r="BX701" i="4"/>
  <c r="BV701" i="4"/>
  <c r="BT701" i="4"/>
  <c r="BU701" i="4" s="1"/>
  <c r="BR701" i="4"/>
  <c r="BQ701" i="4"/>
  <c r="BW701" i="4" s="1"/>
  <c r="BB701" i="4"/>
  <c r="BD701" i="4" s="1"/>
  <c r="AZ701" i="4"/>
  <c r="AY701" i="4"/>
  <c r="BF701" i="4" s="1"/>
  <c r="AU701" i="4"/>
  <c r="AV701" i="4" s="1"/>
  <c r="C701" i="4"/>
  <c r="BX700" i="4"/>
  <c r="BW700" i="4"/>
  <c r="BU700" i="4"/>
  <c r="BT700" i="4"/>
  <c r="BR700" i="4"/>
  <c r="BQ700" i="4"/>
  <c r="BV700" i="4" s="1"/>
  <c r="BM700" i="4"/>
  <c r="BN700" i="4" s="1"/>
  <c r="BE700" i="4"/>
  <c r="BD700" i="4"/>
  <c r="BB700" i="4"/>
  <c r="BC700" i="4" s="1"/>
  <c r="AZ700" i="4"/>
  <c r="AY700" i="4"/>
  <c r="BF700" i="4" s="1"/>
  <c r="C700" i="4"/>
  <c r="BW699" i="4"/>
  <c r="BU699" i="4"/>
  <c r="BT699" i="4"/>
  <c r="BV699" i="4" s="1"/>
  <c r="BR699" i="4"/>
  <c r="BQ699" i="4"/>
  <c r="BX699" i="4" s="1"/>
  <c r="BM699" i="4"/>
  <c r="BN699" i="4" s="1"/>
  <c r="BB699" i="4"/>
  <c r="AZ699" i="4"/>
  <c r="AU698" i="4" s="1"/>
  <c r="AV698" i="4" s="1"/>
  <c r="AY699" i="4"/>
  <c r="BF699" i="4" s="1"/>
  <c r="C699" i="4"/>
  <c r="BT698" i="4"/>
  <c r="BR698" i="4"/>
  <c r="BM698" i="4" s="1"/>
  <c r="BQ698" i="4"/>
  <c r="BN698" i="4"/>
  <c r="BF698" i="4"/>
  <c r="BD698" i="4"/>
  <c r="BB698" i="4"/>
  <c r="BC698" i="4" s="1"/>
  <c r="AZ698" i="4"/>
  <c r="AY698" i="4"/>
  <c r="BE698" i="4" s="1"/>
  <c r="C698" i="4"/>
  <c r="BX697" i="4"/>
  <c r="BT697" i="4"/>
  <c r="BV697" i="4" s="1"/>
  <c r="BR697" i="4"/>
  <c r="BQ697" i="4"/>
  <c r="BW697" i="4" s="1"/>
  <c r="BF697" i="4"/>
  <c r="BE697" i="4"/>
  <c r="BC697" i="4"/>
  <c r="BB697" i="4"/>
  <c r="AZ697" i="4"/>
  <c r="AY697" i="4"/>
  <c r="BD697" i="4" s="1"/>
  <c r="AU697" i="4"/>
  <c r="AV697" i="4" s="1"/>
  <c r="C697" i="4"/>
  <c r="BX696" i="4"/>
  <c r="BV696" i="4"/>
  <c r="BU696" i="4"/>
  <c r="BT696" i="4"/>
  <c r="BR696" i="4"/>
  <c r="BM696" i="4" s="1"/>
  <c r="BN696" i="4" s="1"/>
  <c r="BQ696" i="4"/>
  <c r="BC696" i="4"/>
  <c r="BB696" i="4"/>
  <c r="BD696" i="4" s="1"/>
  <c r="AZ696" i="4"/>
  <c r="AY696" i="4"/>
  <c r="BF696" i="4" s="1"/>
  <c r="AU696" i="4"/>
  <c r="AV696" i="4" s="1"/>
  <c r="C696" i="4"/>
  <c r="BT695" i="4"/>
  <c r="BV695" i="4" s="1"/>
  <c r="BR695" i="4"/>
  <c r="BM695" i="4" s="1"/>
  <c r="BN695" i="4" s="1"/>
  <c r="BQ695" i="4"/>
  <c r="BB695" i="4"/>
  <c r="BD695" i="4" s="1"/>
  <c r="AZ695" i="4"/>
  <c r="AU695" i="4" s="1"/>
  <c r="AY695" i="4"/>
  <c r="AV695" i="4"/>
  <c r="C695" i="4"/>
  <c r="BT694" i="4"/>
  <c r="BV694" i="4" s="1"/>
  <c r="BR694" i="4"/>
  <c r="BQ694" i="4"/>
  <c r="BX694" i="4" s="1"/>
  <c r="BF694" i="4"/>
  <c r="BB694" i="4"/>
  <c r="BD694" i="4" s="1"/>
  <c r="AZ694" i="4"/>
  <c r="AY694" i="4"/>
  <c r="BE694" i="4" s="1"/>
  <c r="C694" i="4"/>
  <c r="BW693" i="4"/>
  <c r="BV693" i="4"/>
  <c r="BT693" i="4"/>
  <c r="BU693" i="4" s="1"/>
  <c r="BR693" i="4"/>
  <c r="BQ693" i="4"/>
  <c r="BX693" i="4" s="1"/>
  <c r="BE693" i="4"/>
  <c r="BD693" i="4"/>
  <c r="BC693" i="4"/>
  <c r="BB693" i="4"/>
  <c r="AZ693" i="4"/>
  <c r="AY693" i="4"/>
  <c r="C693" i="4"/>
  <c r="BW692" i="4"/>
  <c r="BT692" i="4"/>
  <c r="BR692" i="4"/>
  <c r="BQ692" i="4"/>
  <c r="BX692" i="4" s="1"/>
  <c r="BB692" i="4"/>
  <c r="BD692" i="4" s="1"/>
  <c r="AZ692" i="4"/>
  <c r="AU692" i="4" s="1"/>
  <c r="AV692" i="4" s="1"/>
  <c r="AY692" i="4"/>
  <c r="C692" i="4"/>
  <c r="BX691" i="4"/>
  <c r="BV691" i="4"/>
  <c r="BT691" i="4"/>
  <c r="BU691" i="4" s="1"/>
  <c r="BR691" i="4"/>
  <c r="BQ691" i="4"/>
  <c r="BW691" i="4" s="1"/>
  <c r="BB691" i="4"/>
  <c r="BD691" i="4" s="1"/>
  <c r="AZ691" i="4"/>
  <c r="AY691" i="4"/>
  <c r="BF691" i="4" s="1"/>
  <c r="AU691" i="4"/>
  <c r="AV691" i="4" s="1"/>
  <c r="C691" i="4"/>
  <c r="BX690" i="4"/>
  <c r="BW690" i="4"/>
  <c r="BU690" i="4"/>
  <c r="BT690" i="4"/>
  <c r="BR690" i="4"/>
  <c r="BQ690" i="4"/>
  <c r="BV690" i="4" s="1"/>
  <c r="BM690" i="4"/>
  <c r="BN690" i="4" s="1"/>
  <c r="BE690" i="4"/>
  <c r="BD690" i="4"/>
  <c r="BB690" i="4"/>
  <c r="BC690" i="4" s="1"/>
  <c r="AZ690" i="4"/>
  <c r="AY690" i="4"/>
  <c r="BF690" i="4" s="1"/>
  <c r="C690" i="4"/>
  <c r="BU689" i="4"/>
  <c r="BT689" i="4"/>
  <c r="BV689" i="4" s="1"/>
  <c r="BR689" i="4"/>
  <c r="BQ689" i="4"/>
  <c r="BX689" i="4" s="1"/>
  <c r="BM689" i="4"/>
  <c r="BN689" i="4" s="1"/>
  <c r="BB689" i="4"/>
  <c r="AZ689" i="4"/>
  <c r="AY689" i="4"/>
  <c r="BF689" i="4" s="1"/>
  <c r="C689" i="4"/>
  <c r="BT688" i="4"/>
  <c r="BR688" i="4"/>
  <c r="BM688" i="4" s="1"/>
  <c r="BQ688" i="4"/>
  <c r="BN688" i="4"/>
  <c r="BF688" i="4"/>
  <c r="BD688" i="4"/>
  <c r="BB688" i="4"/>
  <c r="BC688" i="4" s="1"/>
  <c r="AZ688" i="4"/>
  <c r="AY688" i="4"/>
  <c r="BE688" i="4" s="1"/>
  <c r="AU688" i="4"/>
  <c r="AV688" i="4" s="1"/>
  <c r="C688" i="4"/>
  <c r="BX687" i="4"/>
  <c r="BT687" i="4"/>
  <c r="BV687" i="4" s="1"/>
  <c r="BR687" i="4"/>
  <c r="BQ687" i="4"/>
  <c r="BW687" i="4" s="1"/>
  <c r="BF687" i="4"/>
  <c r="BE687" i="4"/>
  <c r="BC687" i="4"/>
  <c r="BB687" i="4"/>
  <c r="AZ687" i="4"/>
  <c r="AY687" i="4"/>
  <c r="BD687" i="4" s="1"/>
  <c r="AU687" i="4"/>
  <c r="AV687" i="4" s="1"/>
  <c r="C687" i="4"/>
  <c r="BX686" i="4"/>
  <c r="BV686" i="4"/>
  <c r="BU686" i="4"/>
  <c r="BT686" i="4"/>
  <c r="BR686" i="4"/>
  <c r="BM686" i="4" s="1"/>
  <c r="BN686" i="4" s="1"/>
  <c r="BQ686" i="4"/>
  <c r="BE686" i="4"/>
  <c r="BC686" i="4"/>
  <c r="BB686" i="4"/>
  <c r="BD686" i="4" s="1"/>
  <c r="AZ686" i="4"/>
  <c r="AY686" i="4"/>
  <c r="AU686" i="4"/>
  <c r="AV686" i="4" s="1"/>
  <c r="C686" i="4"/>
  <c r="BT685" i="4"/>
  <c r="BR685" i="4"/>
  <c r="BM685" i="4" s="1"/>
  <c r="BN685" i="4" s="1"/>
  <c r="BQ685" i="4"/>
  <c r="BB685" i="4"/>
  <c r="BD685" i="4" s="1"/>
  <c r="AZ685" i="4"/>
  <c r="AU685" i="4" s="1"/>
  <c r="AY685" i="4"/>
  <c r="AV685" i="4"/>
  <c r="C685" i="4"/>
  <c r="BT684" i="4"/>
  <c r="BV684" i="4" s="1"/>
  <c r="BR684" i="4"/>
  <c r="BQ684" i="4"/>
  <c r="BX684" i="4" s="1"/>
  <c r="BF684" i="4"/>
  <c r="BB684" i="4"/>
  <c r="BD684" i="4" s="1"/>
  <c r="AZ684" i="4"/>
  <c r="AY684" i="4"/>
  <c r="BE684" i="4" s="1"/>
  <c r="C684" i="4"/>
  <c r="BW683" i="4"/>
  <c r="BV683" i="4"/>
  <c r="BT683" i="4"/>
  <c r="BU683" i="4" s="1"/>
  <c r="BR683" i="4"/>
  <c r="BQ683" i="4"/>
  <c r="BX683" i="4" s="1"/>
  <c r="BF683" i="4"/>
  <c r="BD683" i="4"/>
  <c r="BC683" i="4"/>
  <c r="BB683" i="4"/>
  <c r="AZ683" i="4"/>
  <c r="AU683" i="4" s="1"/>
  <c r="AY683" i="4"/>
  <c r="C683" i="4"/>
  <c r="BW682" i="4"/>
  <c r="BT682" i="4"/>
  <c r="BR682" i="4"/>
  <c r="BQ682" i="4"/>
  <c r="BX682" i="4" s="1"/>
  <c r="BB682" i="4"/>
  <c r="BD682" i="4" s="1"/>
  <c r="AZ682" i="4"/>
  <c r="AU682" i="4" s="1"/>
  <c r="AV682" i="4" s="1"/>
  <c r="AY682" i="4"/>
  <c r="C682" i="4"/>
  <c r="BX681" i="4"/>
  <c r="BV681" i="4"/>
  <c r="BT681" i="4"/>
  <c r="BU681" i="4" s="1"/>
  <c r="BR681" i="4"/>
  <c r="BQ681" i="4"/>
  <c r="BW681" i="4" s="1"/>
  <c r="BN681" i="4"/>
  <c r="BM681" i="4"/>
  <c r="BB681" i="4"/>
  <c r="BD681" i="4" s="1"/>
  <c r="AZ681" i="4"/>
  <c r="AY681" i="4"/>
  <c r="BF681" i="4" s="1"/>
  <c r="AU681" i="4"/>
  <c r="AV681" i="4" s="1"/>
  <c r="C681" i="4"/>
  <c r="BX680" i="4"/>
  <c r="BW680" i="4"/>
  <c r="BU680" i="4"/>
  <c r="BT680" i="4"/>
  <c r="BR680" i="4"/>
  <c r="BQ680" i="4"/>
  <c r="BV680" i="4" s="1"/>
  <c r="BM680" i="4"/>
  <c r="BN680" i="4" s="1"/>
  <c r="BE680" i="4"/>
  <c r="BD680" i="4"/>
  <c r="BB680" i="4"/>
  <c r="BC680" i="4" s="1"/>
  <c r="AZ680" i="4"/>
  <c r="AY680" i="4"/>
  <c r="BF680" i="4" s="1"/>
  <c r="C680" i="4"/>
  <c r="BT679" i="4"/>
  <c r="BV679" i="4" s="1"/>
  <c r="BR679" i="4"/>
  <c r="BQ679" i="4"/>
  <c r="BX679" i="4" s="1"/>
  <c r="BM679" i="4"/>
  <c r="BN679" i="4" s="1"/>
  <c r="BB679" i="4"/>
  <c r="AZ679" i="4"/>
  <c r="AY679" i="4"/>
  <c r="BF679" i="4" s="1"/>
  <c r="C679" i="4"/>
  <c r="BT678" i="4"/>
  <c r="BR678" i="4"/>
  <c r="BM678" i="4" s="1"/>
  <c r="BQ678" i="4"/>
  <c r="BF678" i="4"/>
  <c r="BD678" i="4"/>
  <c r="BB678" i="4"/>
  <c r="BC678" i="4" s="1"/>
  <c r="AZ678" i="4"/>
  <c r="AY678" i="4"/>
  <c r="BE678" i="4" s="1"/>
  <c r="C678" i="4"/>
  <c r="BX677" i="4"/>
  <c r="BT677" i="4"/>
  <c r="BV677" i="4" s="1"/>
  <c r="BR677" i="4"/>
  <c r="BQ677" i="4"/>
  <c r="BW677" i="4" s="1"/>
  <c r="BF677" i="4"/>
  <c r="BE677" i="4"/>
  <c r="BC677" i="4"/>
  <c r="BB677" i="4"/>
  <c r="AZ677" i="4"/>
  <c r="AY677" i="4"/>
  <c r="BD677" i="4" s="1"/>
  <c r="AU677" i="4"/>
  <c r="AV677" i="4" s="1"/>
  <c r="C677" i="4"/>
  <c r="BW676" i="4"/>
  <c r="BV676" i="4"/>
  <c r="BU676" i="4"/>
  <c r="BT676" i="4"/>
  <c r="BR676" i="4"/>
  <c r="BQ676" i="4"/>
  <c r="BE676" i="4"/>
  <c r="BC676" i="4"/>
  <c r="BB676" i="4"/>
  <c r="BD676" i="4" s="1"/>
  <c r="AZ676" i="4"/>
  <c r="AY676" i="4"/>
  <c r="BF676" i="4" s="1"/>
  <c r="AU676" i="4"/>
  <c r="AV676" i="4" s="1"/>
  <c r="C676" i="4"/>
  <c r="BT675" i="4"/>
  <c r="BR675" i="4"/>
  <c r="BM675" i="4" s="1"/>
  <c r="BN675" i="4" s="1"/>
  <c r="BQ675" i="4"/>
  <c r="BB675" i="4"/>
  <c r="BD675" i="4" s="1"/>
  <c r="AZ675" i="4"/>
  <c r="AU675" i="4" s="1"/>
  <c r="AY675" i="4"/>
  <c r="AV675" i="4"/>
  <c r="C675" i="4"/>
  <c r="BT674" i="4"/>
  <c r="BV674" i="4" s="1"/>
  <c r="BR674" i="4"/>
  <c r="BQ674" i="4"/>
  <c r="BX674" i="4" s="1"/>
  <c r="BM674" i="4"/>
  <c r="BN674" i="4" s="1"/>
  <c r="BF674" i="4"/>
  <c r="BB674" i="4"/>
  <c r="BD674" i="4" s="1"/>
  <c r="AZ674" i="4"/>
  <c r="AY674" i="4"/>
  <c r="BE674" i="4" s="1"/>
  <c r="C674" i="4"/>
  <c r="BW673" i="4"/>
  <c r="BV673" i="4"/>
  <c r="BT673" i="4"/>
  <c r="BU673" i="4" s="1"/>
  <c r="BR673" i="4"/>
  <c r="BQ673" i="4"/>
  <c r="BX673" i="4" s="1"/>
  <c r="BF673" i="4"/>
  <c r="BD673" i="4"/>
  <c r="BC673" i="4"/>
  <c r="BB673" i="4"/>
  <c r="AZ673" i="4"/>
  <c r="AY673" i="4"/>
  <c r="C673" i="4"/>
  <c r="BT672" i="4"/>
  <c r="BR672" i="4"/>
  <c r="BQ672" i="4"/>
  <c r="BX672" i="4" s="1"/>
  <c r="BB672" i="4"/>
  <c r="BD672" i="4" s="1"/>
  <c r="AZ672" i="4"/>
  <c r="AU672" i="4" s="1"/>
  <c r="AV672" i="4" s="1"/>
  <c r="AY672" i="4"/>
  <c r="C672" i="4"/>
  <c r="BX671" i="4"/>
  <c r="BV671" i="4"/>
  <c r="BT671" i="4"/>
  <c r="BU671" i="4" s="1"/>
  <c r="BR671" i="4"/>
  <c r="BQ671" i="4"/>
  <c r="BW671" i="4" s="1"/>
  <c r="BM671" i="4"/>
  <c r="BN671" i="4" s="1"/>
  <c r="BB671" i="4"/>
  <c r="BD671" i="4" s="1"/>
  <c r="AZ671" i="4"/>
  <c r="AY671" i="4"/>
  <c r="BF671" i="4" s="1"/>
  <c r="AU671" i="4"/>
  <c r="AV671" i="4" s="1"/>
  <c r="C671" i="4"/>
  <c r="BX670" i="4"/>
  <c r="BW670" i="4"/>
  <c r="BU670" i="4"/>
  <c r="BT670" i="4"/>
  <c r="BR670" i="4"/>
  <c r="BQ670" i="4"/>
  <c r="BV670" i="4" s="1"/>
  <c r="BM670" i="4"/>
  <c r="BN670" i="4" s="1"/>
  <c r="BE670" i="4"/>
  <c r="BD670" i="4"/>
  <c r="BB670" i="4"/>
  <c r="BC670" i="4" s="1"/>
  <c r="AZ670" i="4"/>
  <c r="AY670" i="4"/>
  <c r="BF670" i="4" s="1"/>
  <c r="C670" i="4"/>
  <c r="BW669" i="4"/>
  <c r="BT669" i="4"/>
  <c r="BV669" i="4" s="1"/>
  <c r="BR669" i="4"/>
  <c r="BQ669" i="4"/>
  <c r="BM669" i="4"/>
  <c r="BN669" i="4" s="1"/>
  <c r="BB669" i="4"/>
  <c r="AZ669" i="4"/>
  <c r="AY669" i="4"/>
  <c r="BF669" i="4" s="1"/>
  <c r="C669" i="4"/>
  <c r="BT668" i="4"/>
  <c r="BR668" i="4"/>
  <c r="BM668" i="4" s="1"/>
  <c r="BQ668" i="4"/>
  <c r="BN668" i="4"/>
  <c r="BF668" i="4"/>
  <c r="BD668" i="4"/>
  <c r="BB668" i="4"/>
  <c r="BC668" i="4" s="1"/>
  <c r="AZ668" i="4"/>
  <c r="AY668" i="4"/>
  <c r="BE668" i="4" s="1"/>
  <c r="AU668" i="4"/>
  <c r="AV668" i="4" s="1"/>
  <c r="C668" i="4"/>
  <c r="BX667" i="4"/>
  <c r="BT667" i="4"/>
  <c r="BV667" i="4" s="1"/>
  <c r="BR667" i="4"/>
  <c r="BQ667" i="4"/>
  <c r="BW667" i="4" s="1"/>
  <c r="BF667" i="4"/>
  <c r="BE667" i="4"/>
  <c r="BC667" i="4"/>
  <c r="BB667" i="4"/>
  <c r="AZ667" i="4"/>
  <c r="AY667" i="4"/>
  <c r="BD667" i="4" s="1"/>
  <c r="AU667" i="4"/>
  <c r="AV667" i="4" s="1"/>
  <c r="C667" i="4"/>
  <c r="BX666" i="4"/>
  <c r="BV666" i="4"/>
  <c r="BU666" i="4"/>
  <c r="BT666" i="4"/>
  <c r="BR666" i="4"/>
  <c r="BM666" i="4" s="1"/>
  <c r="BN666" i="4" s="1"/>
  <c r="BQ666" i="4"/>
  <c r="BC666" i="4"/>
  <c r="BB666" i="4"/>
  <c r="BD666" i="4" s="1"/>
  <c r="AZ666" i="4"/>
  <c r="AY666" i="4"/>
  <c r="BF666" i="4" s="1"/>
  <c r="AU666" i="4"/>
  <c r="AV666" i="4" s="1"/>
  <c r="C666" i="4"/>
  <c r="BT665" i="4"/>
  <c r="BR665" i="4"/>
  <c r="BM665" i="4" s="1"/>
  <c r="BN665" i="4" s="1"/>
  <c r="BQ665" i="4"/>
  <c r="BB665" i="4"/>
  <c r="AZ665" i="4"/>
  <c r="AU665" i="4" s="1"/>
  <c r="AY665" i="4"/>
  <c r="AV665" i="4"/>
  <c r="C665" i="4"/>
  <c r="BT664" i="4"/>
  <c r="BV664" i="4" s="1"/>
  <c r="BR664" i="4"/>
  <c r="BQ664" i="4"/>
  <c r="BX664" i="4" s="1"/>
  <c r="BM664" i="4"/>
  <c r="BN664" i="4" s="1"/>
  <c r="BF664" i="4"/>
  <c r="BB664" i="4"/>
  <c r="BD664" i="4" s="1"/>
  <c r="AZ664" i="4"/>
  <c r="AY664" i="4"/>
  <c r="BE664" i="4" s="1"/>
  <c r="C664" i="4"/>
  <c r="BW663" i="4"/>
  <c r="BV663" i="4"/>
  <c r="BT663" i="4"/>
  <c r="BU663" i="4" s="1"/>
  <c r="BR663" i="4"/>
  <c r="BQ663" i="4"/>
  <c r="BX663" i="4" s="1"/>
  <c r="BF663" i="4"/>
  <c r="BD663" i="4"/>
  <c r="BC663" i="4"/>
  <c r="BB663" i="4"/>
  <c r="AZ663" i="4"/>
  <c r="AY663" i="4"/>
  <c r="C663" i="4"/>
  <c r="BT662" i="4"/>
  <c r="BR662" i="4"/>
  <c r="BQ662" i="4"/>
  <c r="BX662" i="4" s="1"/>
  <c r="BB662" i="4"/>
  <c r="BD662" i="4" s="1"/>
  <c r="AZ662" i="4"/>
  <c r="AU662" i="4" s="1"/>
  <c r="AV662" i="4" s="1"/>
  <c r="AY662" i="4"/>
  <c r="C662" i="4"/>
  <c r="BX661" i="4"/>
  <c r="BV661" i="4"/>
  <c r="BT661" i="4"/>
  <c r="BU661" i="4" s="1"/>
  <c r="BR661" i="4"/>
  <c r="BQ661" i="4"/>
  <c r="BW661" i="4" s="1"/>
  <c r="BB661" i="4"/>
  <c r="BD661" i="4" s="1"/>
  <c r="AZ661" i="4"/>
  <c r="AY661" i="4"/>
  <c r="BF661" i="4" s="1"/>
  <c r="AU661" i="4"/>
  <c r="AV661" i="4" s="1"/>
  <c r="C661" i="4"/>
  <c r="BX660" i="4"/>
  <c r="BW660" i="4"/>
  <c r="BU660" i="4"/>
  <c r="BT660" i="4"/>
  <c r="BR660" i="4"/>
  <c r="BQ660" i="4"/>
  <c r="BV660" i="4" s="1"/>
  <c r="BM660" i="4"/>
  <c r="BN660" i="4" s="1"/>
  <c r="BE660" i="4"/>
  <c r="BD660" i="4"/>
  <c r="BB660" i="4"/>
  <c r="BC660" i="4" s="1"/>
  <c r="AZ660" i="4"/>
  <c r="AY660" i="4"/>
  <c r="BF660" i="4" s="1"/>
  <c r="C660" i="4"/>
  <c r="BW659" i="4"/>
  <c r="BT659" i="4"/>
  <c r="BV659" i="4" s="1"/>
  <c r="BR659" i="4"/>
  <c r="BQ659" i="4"/>
  <c r="BM659" i="4"/>
  <c r="BN659" i="4" s="1"/>
  <c r="BB659" i="4"/>
  <c r="AZ659" i="4"/>
  <c r="AU658" i="4" s="1"/>
  <c r="AV658" i="4" s="1"/>
  <c r="AY659" i="4"/>
  <c r="BF659" i="4" s="1"/>
  <c r="C659" i="4"/>
  <c r="BT658" i="4"/>
  <c r="BR658" i="4"/>
  <c r="BM658" i="4" s="1"/>
  <c r="BN658" i="4" s="1"/>
  <c r="BQ658" i="4"/>
  <c r="BF658" i="4"/>
  <c r="BD658" i="4"/>
  <c r="BB658" i="4"/>
  <c r="BC658" i="4" s="1"/>
  <c r="AZ658" i="4"/>
  <c r="AY658" i="4"/>
  <c r="BE658" i="4" s="1"/>
  <c r="C658" i="4"/>
  <c r="BX657" i="4"/>
  <c r="BT657" i="4"/>
  <c r="BV657" i="4" s="1"/>
  <c r="BR657" i="4"/>
  <c r="BQ657" i="4"/>
  <c r="BW657" i="4" s="1"/>
  <c r="BF657" i="4"/>
  <c r="BE657" i="4"/>
  <c r="BC657" i="4"/>
  <c r="BB657" i="4"/>
  <c r="AZ657" i="4"/>
  <c r="AY657" i="4"/>
  <c r="BD657" i="4" s="1"/>
  <c r="AU657" i="4"/>
  <c r="AV657" i="4" s="1"/>
  <c r="C657" i="4"/>
  <c r="BW656" i="4"/>
  <c r="BV656" i="4"/>
  <c r="BU656" i="4"/>
  <c r="BT656" i="4"/>
  <c r="BR656" i="4"/>
  <c r="BQ656" i="4"/>
  <c r="BC656" i="4"/>
  <c r="BB656" i="4"/>
  <c r="BD656" i="4" s="1"/>
  <c r="AZ656" i="4"/>
  <c r="AY656" i="4"/>
  <c r="BF656" i="4" s="1"/>
  <c r="AU656" i="4"/>
  <c r="AV656" i="4" s="1"/>
  <c r="C656" i="4"/>
  <c r="BT655" i="4"/>
  <c r="BR655" i="4"/>
  <c r="BM655" i="4" s="1"/>
  <c r="BN655" i="4" s="1"/>
  <c r="BQ655" i="4"/>
  <c r="BB655" i="4"/>
  <c r="BD655" i="4" s="1"/>
  <c r="AZ655" i="4"/>
  <c r="AU655" i="4" s="1"/>
  <c r="AY655" i="4"/>
  <c r="AV655" i="4"/>
  <c r="C655" i="4"/>
  <c r="BT654" i="4"/>
  <c r="BV654" i="4" s="1"/>
  <c r="BR654" i="4"/>
  <c r="BQ654" i="4"/>
  <c r="BX654" i="4" s="1"/>
  <c r="BF654" i="4"/>
  <c r="BB654" i="4"/>
  <c r="BD654" i="4" s="1"/>
  <c r="AZ654" i="4"/>
  <c r="AY654" i="4"/>
  <c r="BE654" i="4" s="1"/>
  <c r="C654" i="4"/>
  <c r="BW653" i="4"/>
  <c r="BV653" i="4"/>
  <c r="BT653" i="4"/>
  <c r="BU653" i="4" s="1"/>
  <c r="BR653" i="4"/>
  <c r="BQ653" i="4"/>
  <c r="BX653" i="4" s="1"/>
  <c r="BE653" i="4"/>
  <c r="BD653" i="4"/>
  <c r="BC653" i="4"/>
  <c r="BB653" i="4"/>
  <c r="AZ653" i="4"/>
  <c r="AU653" i="4" s="1"/>
  <c r="AV653" i="4" s="1"/>
  <c r="AY653" i="4"/>
  <c r="C653" i="4"/>
  <c r="BW652" i="4"/>
  <c r="BT652" i="4"/>
  <c r="BR652" i="4"/>
  <c r="BQ652" i="4"/>
  <c r="BX652" i="4" s="1"/>
  <c r="BB652" i="4"/>
  <c r="BD652" i="4" s="1"/>
  <c r="AZ652" i="4"/>
  <c r="AU652" i="4" s="1"/>
  <c r="AV652" i="4" s="1"/>
  <c r="AY652" i="4"/>
  <c r="C652" i="4"/>
  <c r="BX651" i="4"/>
  <c r="BV651" i="4"/>
  <c r="BT651" i="4"/>
  <c r="BU651" i="4" s="1"/>
  <c r="BR651" i="4"/>
  <c r="BQ651" i="4"/>
  <c r="BW651" i="4" s="1"/>
  <c r="BM651" i="4"/>
  <c r="BN651" i="4" s="1"/>
  <c r="BB651" i="4"/>
  <c r="BD651" i="4" s="1"/>
  <c r="AZ651" i="4"/>
  <c r="AY651" i="4"/>
  <c r="BF651" i="4" s="1"/>
  <c r="AU651" i="4"/>
  <c r="AV651" i="4" s="1"/>
  <c r="C651" i="4"/>
  <c r="BX650" i="4"/>
  <c r="BW650" i="4"/>
  <c r="BU650" i="4"/>
  <c r="BT650" i="4"/>
  <c r="BR650" i="4"/>
  <c r="BQ650" i="4"/>
  <c r="BV650" i="4" s="1"/>
  <c r="BM650" i="4"/>
  <c r="BN650" i="4" s="1"/>
  <c r="BE650" i="4"/>
  <c r="BD650" i="4"/>
  <c r="BB650" i="4"/>
  <c r="BC650" i="4" s="1"/>
  <c r="AZ650" i="4"/>
  <c r="AY650" i="4"/>
  <c r="BF650" i="4" s="1"/>
  <c r="C650" i="4"/>
  <c r="BT649" i="4"/>
  <c r="BV649" i="4" s="1"/>
  <c r="BR649" i="4"/>
  <c r="BQ649" i="4"/>
  <c r="BX649" i="4" s="1"/>
  <c r="BM649" i="4"/>
  <c r="BN649" i="4" s="1"/>
  <c r="BB649" i="4"/>
  <c r="AZ649" i="4"/>
  <c r="AY649" i="4"/>
  <c r="BF649" i="4" s="1"/>
  <c r="C649" i="4"/>
  <c r="BT648" i="4"/>
  <c r="BR648" i="4"/>
  <c r="BM648" i="4" s="1"/>
  <c r="BN648" i="4" s="1"/>
  <c r="BQ648" i="4"/>
  <c r="BF648" i="4"/>
  <c r="BD648" i="4"/>
  <c r="BB648" i="4"/>
  <c r="BC648" i="4" s="1"/>
  <c r="AZ648" i="4"/>
  <c r="AY648" i="4"/>
  <c r="BE648" i="4" s="1"/>
  <c r="C648" i="4"/>
  <c r="BX647" i="4"/>
  <c r="BT647" i="4"/>
  <c r="BV647" i="4" s="1"/>
  <c r="BR647" i="4"/>
  <c r="BQ647" i="4"/>
  <c r="BW647" i="4" s="1"/>
  <c r="BF647" i="4"/>
  <c r="BE647" i="4"/>
  <c r="BC647" i="4"/>
  <c r="BB647" i="4"/>
  <c r="AZ647" i="4"/>
  <c r="AY647" i="4"/>
  <c r="BD647" i="4" s="1"/>
  <c r="AU647" i="4"/>
  <c r="AV647" i="4" s="1"/>
  <c r="C647" i="4"/>
  <c r="BW646" i="4"/>
  <c r="BV646" i="4"/>
  <c r="BU646" i="4"/>
  <c r="BT646" i="4"/>
  <c r="BR646" i="4"/>
  <c r="BQ646" i="4"/>
  <c r="BB646" i="4"/>
  <c r="BD646" i="4" s="1"/>
  <c r="AZ646" i="4"/>
  <c r="AY646" i="4"/>
  <c r="BF646" i="4" s="1"/>
  <c r="AU646" i="4"/>
  <c r="AV646" i="4" s="1"/>
  <c r="C646" i="4"/>
  <c r="BT645" i="4"/>
  <c r="BV645" i="4" s="1"/>
  <c r="BR645" i="4"/>
  <c r="BM645" i="4" s="1"/>
  <c r="BN645" i="4" s="1"/>
  <c r="BQ645" i="4"/>
  <c r="BB645" i="4"/>
  <c r="BD645" i="4" s="1"/>
  <c r="AZ645" i="4"/>
  <c r="AU645" i="4" s="1"/>
  <c r="AY645" i="4"/>
  <c r="AV645" i="4"/>
  <c r="C645" i="4"/>
  <c r="BT644" i="4"/>
  <c r="BV644" i="4" s="1"/>
  <c r="BR644" i="4"/>
  <c r="BQ644" i="4"/>
  <c r="BX644" i="4" s="1"/>
  <c r="BM644" i="4"/>
  <c r="BN644" i="4" s="1"/>
  <c r="BF644" i="4"/>
  <c r="BB644" i="4"/>
  <c r="BD644" i="4" s="1"/>
  <c r="AZ644" i="4"/>
  <c r="AY644" i="4"/>
  <c r="BE644" i="4" s="1"/>
  <c r="C644" i="4"/>
  <c r="BW643" i="4"/>
  <c r="BV643" i="4"/>
  <c r="BT643" i="4"/>
  <c r="BU643" i="4" s="1"/>
  <c r="BR643" i="4"/>
  <c r="BQ643" i="4"/>
  <c r="BX643" i="4" s="1"/>
  <c r="BF643" i="4"/>
  <c r="BD643" i="4"/>
  <c r="BC643" i="4"/>
  <c r="BB643" i="4"/>
  <c r="AZ643" i="4"/>
  <c r="AY643" i="4"/>
  <c r="C643" i="4"/>
  <c r="BT642" i="4"/>
  <c r="BR642" i="4"/>
  <c r="BQ642" i="4"/>
  <c r="BX642" i="4" s="1"/>
  <c r="BB642" i="4"/>
  <c r="AZ642" i="4"/>
  <c r="AU642" i="4" s="1"/>
  <c r="AV642" i="4" s="1"/>
  <c r="AY642" i="4"/>
  <c r="C642" i="4"/>
  <c r="BX641" i="4"/>
  <c r="BV641" i="4"/>
  <c r="BT641" i="4"/>
  <c r="BU641" i="4" s="1"/>
  <c r="BR641" i="4"/>
  <c r="BQ641" i="4"/>
  <c r="BW641" i="4" s="1"/>
  <c r="BB641" i="4"/>
  <c r="BD641" i="4" s="1"/>
  <c r="AZ641" i="4"/>
  <c r="AY641" i="4"/>
  <c r="BF641" i="4" s="1"/>
  <c r="AU641" i="4"/>
  <c r="AV641" i="4" s="1"/>
  <c r="C641" i="4"/>
  <c r="BX640" i="4"/>
  <c r="BW640" i="4"/>
  <c r="BU640" i="4"/>
  <c r="BT640" i="4"/>
  <c r="BR640" i="4"/>
  <c r="BQ640" i="4"/>
  <c r="BV640" i="4" s="1"/>
  <c r="BM640" i="4"/>
  <c r="BN640" i="4" s="1"/>
  <c r="BE640" i="4"/>
  <c r="BD640" i="4"/>
  <c r="BB640" i="4"/>
  <c r="BC640" i="4" s="1"/>
  <c r="AZ640" i="4"/>
  <c r="AY640" i="4"/>
  <c r="BF640" i="4" s="1"/>
  <c r="C640" i="4"/>
  <c r="BW639" i="4"/>
  <c r="BU639" i="4"/>
  <c r="BT639" i="4"/>
  <c r="BV639" i="4" s="1"/>
  <c r="BR639" i="4"/>
  <c r="BQ639" i="4"/>
  <c r="BX639" i="4" s="1"/>
  <c r="BM639" i="4"/>
  <c r="BN639" i="4" s="1"/>
  <c r="BE639" i="4"/>
  <c r="BB639" i="4"/>
  <c r="AZ639" i="4"/>
  <c r="AY639" i="4"/>
  <c r="BF639" i="4" s="1"/>
  <c r="C639" i="4"/>
  <c r="BT638" i="4"/>
  <c r="BR638" i="4"/>
  <c r="BM638" i="4" s="1"/>
  <c r="BQ638" i="4"/>
  <c r="BN638" i="4"/>
  <c r="BF638" i="4"/>
  <c r="BD638" i="4"/>
  <c r="BB638" i="4"/>
  <c r="BC638" i="4" s="1"/>
  <c r="AZ638" i="4"/>
  <c r="AY638" i="4"/>
  <c r="BE638" i="4" s="1"/>
  <c r="AU638" i="4"/>
  <c r="AV638" i="4" s="1"/>
  <c r="C638" i="4"/>
  <c r="BX637" i="4"/>
  <c r="BT637" i="4"/>
  <c r="BV637" i="4" s="1"/>
  <c r="BR637" i="4"/>
  <c r="BQ637" i="4"/>
  <c r="BW637" i="4" s="1"/>
  <c r="BF637" i="4"/>
  <c r="BE637" i="4"/>
  <c r="BC637" i="4"/>
  <c r="BB637" i="4"/>
  <c r="AZ637" i="4"/>
  <c r="AY637" i="4"/>
  <c r="BD637" i="4" s="1"/>
  <c r="AU637" i="4"/>
  <c r="AV637" i="4" s="1"/>
  <c r="C637" i="4"/>
  <c r="BX636" i="4"/>
  <c r="BV636" i="4"/>
  <c r="BU636" i="4"/>
  <c r="BT636" i="4"/>
  <c r="BR636" i="4"/>
  <c r="BM636" i="4" s="1"/>
  <c r="BN636" i="4" s="1"/>
  <c r="BQ636" i="4"/>
  <c r="BE636" i="4"/>
  <c r="BB636" i="4"/>
  <c r="BD636" i="4" s="1"/>
  <c r="AZ636" i="4"/>
  <c r="AY636" i="4"/>
  <c r="AU636" i="4"/>
  <c r="AV636" i="4" s="1"/>
  <c r="C636" i="4"/>
  <c r="BT635" i="4"/>
  <c r="BR635" i="4"/>
  <c r="BM635" i="4" s="1"/>
  <c r="BN635" i="4" s="1"/>
  <c r="BQ635" i="4"/>
  <c r="BB635" i="4"/>
  <c r="AZ635" i="4"/>
  <c r="AU635" i="4" s="1"/>
  <c r="AV635" i="4" s="1"/>
  <c r="AY635" i="4"/>
  <c r="C635" i="4"/>
  <c r="BT634" i="4"/>
  <c r="BV634" i="4" s="1"/>
  <c r="BR634" i="4"/>
  <c r="BQ634" i="4"/>
  <c r="BX634" i="4" s="1"/>
  <c r="BM634" i="4"/>
  <c r="BN634" i="4" s="1"/>
  <c r="BF634" i="4"/>
  <c r="BB634" i="4"/>
  <c r="BD634" i="4" s="1"/>
  <c r="AZ634" i="4"/>
  <c r="AY634" i="4"/>
  <c r="BE634" i="4" s="1"/>
  <c r="C634" i="4"/>
  <c r="BW633" i="4"/>
  <c r="BV633" i="4"/>
  <c r="BT633" i="4"/>
  <c r="BU633" i="4" s="1"/>
  <c r="BR633" i="4"/>
  <c r="BQ633" i="4"/>
  <c r="BX633" i="4" s="1"/>
  <c r="BE633" i="4"/>
  <c r="BD633" i="4"/>
  <c r="BC633" i="4"/>
  <c r="BB633" i="4"/>
  <c r="AZ633" i="4"/>
  <c r="AU633" i="4" s="1"/>
  <c r="AV633" i="4" s="1"/>
  <c r="AY633" i="4"/>
  <c r="C633" i="4"/>
  <c r="BT632" i="4"/>
  <c r="BR632" i="4"/>
  <c r="BQ632" i="4"/>
  <c r="BX632" i="4" s="1"/>
  <c r="BB632" i="4"/>
  <c r="BD632" i="4" s="1"/>
  <c r="AZ632" i="4"/>
  <c r="AU632" i="4" s="1"/>
  <c r="AV632" i="4" s="1"/>
  <c r="AY632" i="4"/>
  <c r="C632" i="4"/>
  <c r="BX631" i="4"/>
  <c r="BV631" i="4"/>
  <c r="BT631" i="4"/>
  <c r="BU631" i="4" s="1"/>
  <c r="BR631" i="4"/>
  <c r="BQ631" i="4"/>
  <c r="BW631" i="4" s="1"/>
  <c r="BM631" i="4"/>
  <c r="BN631" i="4" s="1"/>
  <c r="BB631" i="4"/>
  <c r="BD631" i="4" s="1"/>
  <c r="AZ631" i="4"/>
  <c r="AY631" i="4"/>
  <c r="BF631" i="4" s="1"/>
  <c r="AU631" i="4"/>
  <c r="C631" i="4"/>
  <c r="BX630" i="4"/>
  <c r="BW630" i="4"/>
  <c r="BU630" i="4"/>
  <c r="BT630" i="4"/>
  <c r="BR630" i="4"/>
  <c r="BQ630" i="4"/>
  <c r="BV630" i="4" s="1"/>
  <c r="BM630" i="4"/>
  <c r="BN630" i="4" s="1"/>
  <c r="BE630" i="4"/>
  <c r="BD630" i="4"/>
  <c r="BB630" i="4"/>
  <c r="BC630" i="4" s="1"/>
  <c r="AZ630" i="4"/>
  <c r="AY630" i="4"/>
  <c r="BF630" i="4" s="1"/>
  <c r="C630" i="4"/>
  <c r="BW629" i="4"/>
  <c r="BT629" i="4"/>
  <c r="BV629" i="4" s="1"/>
  <c r="BR629" i="4"/>
  <c r="BQ629" i="4"/>
  <c r="BM629" i="4"/>
  <c r="BN629" i="4" s="1"/>
  <c r="BE629" i="4"/>
  <c r="BB629" i="4"/>
  <c r="AZ629" i="4"/>
  <c r="AU628" i="4" s="1"/>
  <c r="AV628" i="4" s="1"/>
  <c r="AY629" i="4"/>
  <c r="BF629" i="4" s="1"/>
  <c r="C629" i="4"/>
  <c r="BT628" i="4"/>
  <c r="BV628" i="4" s="1"/>
  <c r="BR628" i="4"/>
  <c r="BM628" i="4" s="1"/>
  <c r="BQ628" i="4"/>
  <c r="BN628" i="4"/>
  <c r="BF628" i="4"/>
  <c r="BD628" i="4"/>
  <c r="BB628" i="4"/>
  <c r="BC628" i="4" s="1"/>
  <c r="AZ628" i="4"/>
  <c r="AY628" i="4"/>
  <c r="BE628" i="4" s="1"/>
  <c r="C628" i="4"/>
  <c r="BX627" i="4"/>
  <c r="BT627" i="4"/>
  <c r="BV627" i="4" s="1"/>
  <c r="BR627" i="4"/>
  <c r="BQ627" i="4"/>
  <c r="BW627" i="4" s="1"/>
  <c r="BF627" i="4"/>
  <c r="BE627" i="4"/>
  <c r="BC627" i="4"/>
  <c r="BB627" i="4"/>
  <c r="AZ627" i="4"/>
  <c r="AY627" i="4"/>
  <c r="BD627" i="4" s="1"/>
  <c r="AU627" i="4"/>
  <c r="AV627" i="4" s="1"/>
  <c r="C627" i="4"/>
  <c r="BX626" i="4"/>
  <c r="BV626" i="4"/>
  <c r="BU626" i="4"/>
  <c r="BT626" i="4"/>
  <c r="BR626" i="4"/>
  <c r="BM626" i="4" s="1"/>
  <c r="BQ626" i="4"/>
  <c r="BB626" i="4"/>
  <c r="BD626" i="4" s="1"/>
  <c r="AZ626" i="4"/>
  <c r="AY626" i="4"/>
  <c r="BF626" i="4" s="1"/>
  <c r="AU626" i="4"/>
  <c r="AV626" i="4" s="1"/>
  <c r="C626" i="4"/>
  <c r="BT625" i="4"/>
  <c r="BV625" i="4" s="1"/>
  <c r="BR625" i="4"/>
  <c r="BM625" i="4" s="1"/>
  <c r="BN625" i="4" s="1"/>
  <c r="BQ625" i="4"/>
  <c r="BB625" i="4"/>
  <c r="BD625" i="4" s="1"/>
  <c r="AZ625" i="4"/>
  <c r="AU625" i="4" s="1"/>
  <c r="AV625" i="4" s="1"/>
  <c r="AY625" i="4"/>
  <c r="C625" i="4"/>
  <c r="BT624" i="4"/>
  <c r="BV624" i="4" s="1"/>
  <c r="BR624" i="4"/>
  <c r="BQ624" i="4"/>
  <c r="BX624" i="4" s="1"/>
  <c r="BF624" i="4"/>
  <c r="BB624" i="4"/>
  <c r="BD624" i="4" s="1"/>
  <c r="AZ624" i="4"/>
  <c r="AY624" i="4"/>
  <c r="BE624" i="4" s="1"/>
  <c r="C624" i="4"/>
  <c r="BW623" i="4"/>
  <c r="BV623" i="4"/>
  <c r="BT623" i="4"/>
  <c r="BU623" i="4" s="1"/>
  <c r="BR623" i="4"/>
  <c r="BQ623" i="4"/>
  <c r="BX623" i="4" s="1"/>
  <c r="BF623" i="4"/>
  <c r="BD623" i="4"/>
  <c r="BC623" i="4"/>
  <c r="BB623" i="4"/>
  <c r="AZ623" i="4"/>
  <c r="AU623" i="4" s="1"/>
  <c r="AV623" i="4" s="1"/>
  <c r="AY623" i="4"/>
  <c r="C623" i="4"/>
  <c r="BT622" i="4"/>
  <c r="BR622" i="4"/>
  <c r="BQ622" i="4"/>
  <c r="BX622" i="4" s="1"/>
  <c r="BB622" i="4"/>
  <c r="BD622" i="4" s="1"/>
  <c r="AZ622" i="4"/>
  <c r="AU622" i="4" s="1"/>
  <c r="AV622" i="4" s="1"/>
  <c r="AY622" i="4"/>
  <c r="C622" i="4"/>
  <c r="BX621" i="4"/>
  <c r="BV621" i="4"/>
  <c r="BT621" i="4"/>
  <c r="BU621" i="4" s="1"/>
  <c r="BR621" i="4"/>
  <c r="BQ621" i="4"/>
  <c r="BW621" i="4" s="1"/>
  <c r="BB621" i="4"/>
  <c r="BD621" i="4" s="1"/>
  <c r="AZ621" i="4"/>
  <c r="AY621" i="4"/>
  <c r="BF621" i="4" s="1"/>
  <c r="AU621" i="4"/>
  <c r="AV621" i="4" s="1"/>
  <c r="C621" i="4"/>
  <c r="BX620" i="4"/>
  <c r="BW620" i="4"/>
  <c r="BU620" i="4"/>
  <c r="BT620" i="4"/>
  <c r="BR620" i="4"/>
  <c r="BQ620" i="4"/>
  <c r="BV620" i="4" s="1"/>
  <c r="BM620" i="4"/>
  <c r="BN620" i="4" s="1"/>
  <c r="BE620" i="4"/>
  <c r="BD620" i="4"/>
  <c r="BB620" i="4"/>
  <c r="BC620" i="4" s="1"/>
  <c r="AZ620" i="4"/>
  <c r="AY620" i="4"/>
  <c r="BF620" i="4" s="1"/>
  <c r="C620" i="4"/>
  <c r="BT619" i="4"/>
  <c r="BV619" i="4" s="1"/>
  <c r="BR619" i="4"/>
  <c r="BQ619" i="4"/>
  <c r="BX619" i="4" s="1"/>
  <c r="BM619" i="4"/>
  <c r="BN619" i="4" s="1"/>
  <c r="BB619" i="4"/>
  <c r="AZ619" i="4"/>
  <c r="AY619" i="4"/>
  <c r="BF619" i="4" s="1"/>
  <c r="C619" i="4"/>
  <c r="BT618" i="4"/>
  <c r="BV618" i="4" s="1"/>
  <c r="BR618" i="4"/>
  <c r="BM618" i="4" s="1"/>
  <c r="BN618" i="4" s="1"/>
  <c r="BQ618" i="4"/>
  <c r="BF618" i="4"/>
  <c r="BD618" i="4"/>
  <c r="BB618" i="4"/>
  <c r="BC618" i="4" s="1"/>
  <c r="AZ618" i="4"/>
  <c r="AY618" i="4"/>
  <c r="BE618" i="4" s="1"/>
  <c r="AU618" i="4"/>
  <c r="AV618" i="4" s="1"/>
  <c r="C618" i="4"/>
  <c r="BX617" i="4"/>
  <c r="BT617" i="4"/>
  <c r="BV617" i="4" s="1"/>
  <c r="BR617" i="4"/>
  <c r="BQ617" i="4"/>
  <c r="BW617" i="4" s="1"/>
  <c r="BF617" i="4"/>
  <c r="BE617" i="4"/>
  <c r="BC617" i="4"/>
  <c r="BB617" i="4"/>
  <c r="AZ617" i="4"/>
  <c r="AY617" i="4"/>
  <c r="BD617" i="4" s="1"/>
  <c r="AU617" i="4"/>
  <c r="AV617" i="4" s="1"/>
  <c r="C617" i="4"/>
  <c r="BX616" i="4"/>
  <c r="BV616" i="4"/>
  <c r="BU616" i="4"/>
  <c r="BT616" i="4"/>
  <c r="BR616" i="4"/>
  <c r="BM616" i="4" s="1"/>
  <c r="BN616" i="4" s="1"/>
  <c r="BQ616" i="4"/>
  <c r="BE616" i="4"/>
  <c r="BB616" i="4"/>
  <c r="BD616" i="4" s="1"/>
  <c r="AZ616" i="4"/>
  <c r="AY616" i="4"/>
  <c r="AU616" i="4"/>
  <c r="AV616" i="4" s="1"/>
  <c r="C616" i="4"/>
  <c r="BU615" i="4"/>
  <c r="BT615" i="4"/>
  <c r="BV615" i="4" s="1"/>
  <c r="BR615" i="4"/>
  <c r="BM615" i="4" s="1"/>
  <c r="BN615" i="4" s="1"/>
  <c r="BQ615" i="4"/>
  <c r="BB615" i="4"/>
  <c r="AZ615" i="4"/>
  <c r="AU615" i="4" s="1"/>
  <c r="AY615" i="4"/>
  <c r="AV615" i="4"/>
  <c r="C615" i="4"/>
  <c r="BT614" i="4"/>
  <c r="BV614" i="4" s="1"/>
  <c r="BR614" i="4"/>
  <c r="BQ614" i="4"/>
  <c r="BM614" i="4"/>
  <c r="BN614" i="4" s="1"/>
  <c r="BF614" i="4"/>
  <c r="BB614" i="4"/>
  <c r="BD614" i="4" s="1"/>
  <c r="AZ614" i="4"/>
  <c r="AY614" i="4"/>
  <c r="BE614" i="4" s="1"/>
  <c r="C614" i="4"/>
  <c r="BW613" i="4"/>
  <c r="BV613" i="4"/>
  <c r="BT613" i="4"/>
  <c r="BU613" i="4" s="1"/>
  <c r="BR613" i="4"/>
  <c r="BQ613" i="4"/>
  <c r="BX613" i="4" s="1"/>
  <c r="BF613" i="4"/>
  <c r="BE613" i="4"/>
  <c r="BD613" i="4"/>
  <c r="BC613" i="4"/>
  <c r="BB613" i="4"/>
  <c r="AZ613" i="4"/>
  <c r="AY613" i="4"/>
  <c r="C613" i="4"/>
  <c r="BX612" i="4"/>
  <c r="BT612" i="4"/>
  <c r="BU612" i="4" s="1"/>
  <c r="BR612" i="4"/>
  <c r="BQ612" i="4"/>
  <c r="BB612" i="4"/>
  <c r="AZ612" i="4"/>
  <c r="AU612" i="4" s="1"/>
  <c r="AV612" i="4" s="1"/>
  <c r="AY612" i="4"/>
  <c r="C612" i="4"/>
  <c r="BX611" i="4"/>
  <c r="BV611" i="4"/>
  <c r="BU611" i="4"/>
  <c r="BT611" i="4"/>
  <c r="BR611" i="4"/>
  <c r="BM611" i="4" s="1"/>
  <c r="BN611" i="4" s="1"/>
  <c r="BQ611" i="4"/>
  <c r="BW611" i="4" s="1"/>
  <c r="BB611" i="4"/>
  <c r="AZ611" i="4"/>
  <c r="AY611" i="4"/>
  <c r="C611" i="4"/>
  <c r="BU610" i="4"/>
  <c r="BT610" i="4"/>
  <c r="BR610" i="4"/>
  <c r="BQ610" i="4"/>
  <c r="BV610" i="4" s="1"/>
  <c r="BM610" i="4"/>
  <c r="BN610" i="4" s="1"/>
  <c r="BB610" i="4"/>
  <c r="AZ610" i="4"/>
  <c r="AY610" i="4"/>
  <c r="BF610" i="4" s="1"/>
  <c r="C610" i="4"/>
  <c r="BT609" i="4"/>
  <c r="BR609" i="4"/>
  <c r="BQ609" i="4"/>
  <c r="BX609" i="4" s="1"/>
  <c r="BM609" i="4"/>
  <c r="BN609" i="4" s="1"/>
  <c r="BF609" i="4"/>
  <c r="BB609" i="4"/>
  <c r="BC609" i="4" s="1"/>
  <c r="AZ609" i="4"/>
  <c r="AY609" i="4"/>
  <c r="C609" i="4"/>
  <c r="BW608" i="4"/>
  <c r="BT608" i="4"/>
  <c r="BR608" i="4"/>
  <c r="BQ608" i="4"/>
  <c r="BX608" i="4" s="1"/>
  <c r="BF608" i="4"/>
  <c r="BD608" i="4"/>
  <c r="BB608" i="4"/>
  <c r="AZ608" i="4"/>
  <c r="AU608" i="4" s="1"/>
  <c r="AV608" i="4" s="1"/>
  <c r="AY608" i="4"/>
  <c r="C608" i="4"/>
  <c r="BX607" i="4"/>
  <c r="BT607" i="4"/>
  <c r="BU607" i="4" s="1"/>
  <c r="BR607" i="4"/>
  <c r="BQ607" i="4"/>
  <c r="BW607" i="4" s="1"/>
  <c r="BC607" i="4"/>
  <c r="BB607" i="4"/>
  <c r="AZ607" i="4"/>
  <c r="AY607" i="4"/>
  <c r="BD607" i="4" s="1"/>
  <c r="C607" i="4"/>
  <c r="BW606" i="4"/>
  <c r="BV606" i="4"/>
  <c r="BU606" i="4"/>
  <c r="BT606" i="4"/>
  <c r="BR606" i="4"/>
  <c r="BM606" i="4" s="1"/>
  <c r="BN606" i="4" s="1"/>
  <c r="BQ606" i="4"/>
  <c r="BB606" i="4"/>
  <c r="AZ606" i="4"/>
  <c r="AY606" i="4"/>
  <c r="AU606" i="4"/>
  <c r="AV606" i="4" s="1"/>
  <c r="C606" i="4"/>
  <c r="BW605" i="4"/>
  <c r="BU605" i="4"/>
  <c r="BT605" i="4"/>
  <c r="BR605" i="4"/>
  <c r="BQ605" i="4"/>
  <c r="BX606" i="4" s="1"/>
  <c r="BB605" i="4"/>
  <c r="AZ605" i="4"/>
  <c r="AY605" i="4"/>
  <c r="C605" i="4"/>
  <c r="BW604" i="4"/>
  <c r="BU604" i="4"/>
  <c r="BT604" i="4"/>
  <c r="BV604" i="4" s="1"/>
  <c r="BR604" i="4"/>
  <c r="BQ604" i="4"/>
  <c r="BF604" i="4"/>
  <c r="BD604" i="4"/>
  <c r="BB604" i="4"/>
  <c r="AZ604" i="4"/>
  <c r="AU604" i="4" s="1"/>
  <c r="AV604" i="4" s="1"/>
  <c r="AY604" i="4"/>
  <c r="BE604" i="4" s="1"/>
  <c r="C604" i="4"/>
  <c r="BX603" i="4"/>
  <c r="BV603" i="4"/>
  <c r="BU603" i="4"/>
  <c r="BT603" i="4"/>
  <c r="BR603" i="4"/>
  <c r="BQ603" i="4"/>
  <c r="BF603" i="4"/>
  <c r="BE603" i="4"/>
  <c r="BC603" i="4"/>
  <c r="BB603" i="4"/>
  <c r="BD603" i="4" s="1"/>
  <c r="AZ603" i="4"/>
  <c r="AY603" i="4"/>
  <c r="C603" i="4"/>
  <c r="BT602" i="4"/>
  <c r="BR602" i="4"/>
  <c r="BQ602" i="4"/>
  <c r="BF602" i="4"/>
  <c r="BB602" i="4"/>
  <c r="BC602" i="4" s="1"/>
  <c r="AZ602" i="4"/>
  <c r="AY602" i="4"/>
  <c r="BD602" i="4" s="1"/>
  <c r="AU602" i="4"/>
  <c r="AV602" i="4" s="1"/>
  <c r="C602" i="4"/>
  <c r="BX601" i="4"/>
  <c r="BW601" i="4"/>
  <c r="BV601" i="4"/>
  <c r="BT601" i="4"/>
  <c r="BU601" i="4" s="1"/>
  <c r="BR601" i="4"/>
  <c r="BQ601" i="4"/>
  <c r="BD601" i="4"/>
  <c r="BC601" i="4"/>
  <c r="BB601" i="4"/>
  <c r="AZ601" i="4"/>
  <c r="AU601" i="4" s="1"/>
  <c r="AV601" i="4" s="1"/>
  <c r="AY601" i="4"/>
  <c r="BE602" i="4" s="1"/>
  <c r="C601" i="4"/>
  <c r="BT600" i="4"/>
  <c r="BR600" i="4"/>
  <c r="BM600" i="4" s="1"/>
  <c r="BN600" i="4" s="1"/>
  <c r="BQ600" i="4"/>
  <c r="BX600" i="4" s="1"/>
  <c r="BB600" i="4"/>
  <c r="AZ600" i="4"/>
  <c r="AU600" i="4" s="1"/>
  <c r="AV600" i="4" s="1"/>
  <c r="AY600" i="4"/>
  <c r="C600" i="4"/>
  <c r="BX599" i="4"/>
  <c r="BW599" i="4"/>
  <c r="BT599" i="4"/>
  <c r="BU599" i="4" s="1"/>
  <c r="BR599" i="4"/>
  <c r="BQ599" i="4"/>
  <c r="BV599" i="4" s="1"/>
  <c r="BN599" i="4"/>
  <c r="BM599" i="4"/>
  <c r="BE599" i="4"/>
  <c r="BB599" i="4"/>
  <c r="AZ599" i="4"/>
  <c r="AY599" i="4"/>
  <c r="BF599" i="4" s="1"/>
  <c r="AU599" i="4"/>
  <c r="AV599" i="4" s="1"/>
  <c r="C599" i="4"/>
  <c r="BX598" i="4"/>
  <c r="BW598" i="4"/>
  <c r="BU598" i="4"/>
  <c r="BT598" i="4"/>
  <c r="BV598" i="4" s="1"/>
  <c r="BR598" i="4"/>
  <c r="BQ598" i="4"/>
  <c r="BM598" i="4"/>
  <c r="BN598" i="4" s="1"/>
  <c r="BF598" i="4"/>
  <c r="BE598" i="4"/>
  <c r="BD598" i="4"/>
  <c r="BB598" i="4"/>
  <c r="BC598" i="4" s="1"/>
  <c r="AZ598" i="4"/>
  <c r="AU598" i="4" s="1"/>
  <c r="AV598" i="4" s="1"/>
  <c r="AY598" i="4"/>
  <c r="C598" i="4"/>
  <c r="BU597" i="4"/>
  <c r="BT597" i="4"/>
  <c r="BV597" i="4" s="1"/>
  <c r="BR597" i="4"/>
  <c r="BM597" i="4" s="1"/>
  <c r="BN597" i="4" s="1"/>
  <c r="BQ597" i="4"/>
  <c r="BX597" i="4" s="1"/>
  <c r="BB597" i="4"/>
  <c r="AZ597" i="4"/>
  <c r="AU597" i="4" s="1"/>
  <c r="AV597" i="4" s="1"/>
  <c r="AY597" i="4"/>
  <c r="BF597" i="4" s="1"/>
  <c r="C597" i="4"/>
  <c r="BT596" i="4"/>
  <c r="BV596" i="4" s="1"/>
  <c r="BR596" i="4"/>
  <c r="BM596" i="4" s="1"/>
  <c r="BQ596" i="4"/>
  <c r="BN596" i="4"/>
  <c r="BF596" i="4"/>
  <c r="BB596" i="4"/>
  <c r="BC596" i="4" s="1"/>
  <c r="AZ596" i="4"/>
  <c r="AY596" i="4"/>
  <c r="BE596" i="4" s="1"/>
  <c r="AU596" i="4"/>
  <c r="AV596" i="4" s="1"/>
  <c r="C596" i="4"/>
  <c r="BX595" i="4"/>
  <c r="BW595" i="4"/>
  <c r="BV595" i="4"/>
  <c r="BU595" i="4"/>
  <c r="BT595" i="4"/>
  <c r="BR595" i="4"/>
  <c r="BQ595" i="4"/>
  <c r="BF595" i="4"/>
  <c r="BE595" i="4"/>
  <c r="BC595" i="4"/>
  <c r="BB595" i="4"/>
  <c r="BD595" i="4" s="1"/>
  <c r="AZ595" i="4"/>
  <c r="AY595" i="4"/>
  <c r="AU595" i="4"/>
  <c r="AV595" i="4" s="1"/>
  <c r="C595" i="4"/>
  <c r="BV594" i="4"/>
  <c r="BU594" i="4"/>
  <c r="BT594" i="4"/>
  <c r="BR594" i="4"/>
  <c r="BQ594" i="4"/>
  <c r="BX594" i="4" s="1"/>
  <c r="BC594" i="4"/>
  <c r="BB594" i="4"/>
  <c r="BD594" i="4" s="1"/>
  <c r="AZ594" i="4"/>
  <c r="AY594" i="4"/>
  <c r="BF594" i="4" s="1"/>
  <c r="C594" i="4"/>
  <c r="BT593" i="4"/>
  <c r="BV593" i="4" s="1"/>
  <c r="BR593" i="4"/>
  <c r="BM593" i="4" s="1"/>
  <c r="BN593" i="4" s="1"/>
  <c r="BQ593" i="4"/>
  <c r="BB593" i="4"/>
  <c r="AZ593" i="4"/>
  <c r="AU593" i="4" s="1"/>
  <c r="AY593" i="4"/>
  <c r="AV593" i="4"/>
  <c r="C593" i="4"/>
  <c r="BW592" i="4"/>
  <c r="BT592" i="4"/>
  <c r="BR592" i="4"/>
  <c r="BQ592" i="4"/>
  <c r="BX592" i="4" s="1"/>
  <c r="BF592" i="4"/>
  <c r="BD592" i="4"/>
  <c r="BC592" i="4"/>
  <c r="BB592" i="4"/>
  <c r="AZ592" i="4"/>
  <c r="AY592" i="4"/>
  <c r="BE592" i="4" s="1"/>
  <c r="C592" i="4"/>
  <c r="BX591" i="4"/>
  <c r="BW591" i="4"/>
  <c r="BV591" i="4"/>
  <c r="BT591" i="4"/>
  <c r="BU591" i="4" s="1"/>
  <c r="BR591" i="4"/>
  <c r="BQ591" i="4"/>
  <c r="BF591" i="4"/>
  <c r="BD591" i="4"/>
  <c r="BC591" i="4"/>
  <c r="BB591" i="4"/>
  <c r="AZ591" i="4"/>
  <c r="AU591" i="4" s="1"/>
  <c r="AV591" i="4" s="1"/>
  <c r="AY591" i="4"/>
  <c r="BE591" i="4" s="1"/>
  <c r="C591" i="4"/>
  <c r="BT590" i="4"/>
  <c r="BR590" i="4"/>
  <c r="BM590" i="4" s="1"/>
  <c r="BN590" i="4" s="1"/>
  <c r="BQ590" i="4"/>
  <c r="BX590" i="4" s="1"/>
  <c r="BB590" i="4"/>
  <c r="AZ590" i="4"/>
  <c r="AU590" i="4" s="1"/>
  <c r="AV590" i="4" s="1"/>
  <c r="AY590" i="4"/>
  <c r="C590" i="4"/>
  <c r="BX589" i="4"/>
  <c r="BW589" i="4"/>
  <c r="BT589" i="4"/>
  <c r="BU589" i="4" s="1"/>
  <c r="BR589" i="4"/>
  <c r="BQ589" i="4"/>
  <c r="BV589" i="4" s="1"/>
  <c r="BE589" i="4"/>
  <c r="BB589" i="4"/>
  <c r="AZ589" i="4"/>
  <c r="AY589" i="4"/>
  <c r="BF589" i="4" s="1"/>
  <c r="AU589" i="4"/>
  <c r="AV589" i="4" s="1"/>
  <c r="C589" i="4"/>
  <c r="BX588" i="4"/>
  <c r="BW588" i="4"/>
  <c r="BU588" i="4"/>
  <c r="BT588" i="4"/>
  <c r="BV588" i="4" s="1"/>
  <c r="BR588" i="4"/>
  <c r="BQ588" i="4"/>
  <c r="BM588" i="4"/>
  <c r="BN588" i="4" s="1"/>
  <c r="BF588" i="4"/>
  <c r="BE588" i="4"/>
  <c r="BD588" i="4"/>
  <c r="BB588" i="4"/>
  <c r="BC588" i="4" s="1"/>
  <c r="AZ588" i="4"/>
  <c r="AY588" i="4"/>
  <c r="C588" i="4"/>
  <c r="BT587" i="4"/>
  <c r="BV587" i="4" s="1"/>
  <c r="BR587" i="4"/>
  <c r="BM587" i="4" s="1"/>
  <c r="BN587" i="4" s="1"/>
  <c r="BQ587" i="4"/>
  <c r="BX587" i="4" s="1"/>
  <c r="BB587" i="4"/>
  <c r="AZ587" i="4"/>
  <c r="AU587" i="4" s="1"/>
  <c r="AV587" i="4" s="1"/>
  <c r="AY587" i="4"/>
  <c r="BF587" i="4" s="1"/>
  <c r="C587" i="4"/>
  <c r="BT586" i="4"/>
  <c r="BV586" i="4" s="1"/>
  <c r="BR586" i="4"/>
  <c r="BM586" i="4" s="1"/>
  <c r="BQ586" i="4"/>
  <c r="BN586" i="4"/>
  <c r="BF586" i="4"/>
  <c r="BB586" i="4"/>
  <c r="BC586" i="4" s="1"/>
  <c r="AZ586" i="4"/>
  <c r="AY586" i="4"/>
  <c r="BE586" i="4" s="1"/>
  <c r="AU586" i="4"/>
  <c r="AV586" i="4" s="1"/>
  <c r="C586" i="4"/>
  <c r="BX585" i="4"/>
  <c r="BV585" i="4"/>
  <c r="BU585" i="4"/>
  <c r="BT585" i="4"/>
  <c r="BR585" i="4"/>
  <c r="BQ585" i="4"/>
  <c r="BF585" i="4"/>
  <c r="BE585" i="4"/>
  <c r="BC585" i="4"/>
  <c r="BB585" i="4"/>
  <c r="BD585" i="4" s="1"/>
  <c r="AZ585" i="4"/>
  <c r="AY585" i="4"/>
  <c r="AU585" i="4"/>
  <c r="AV585" i="4" s="1"/>
  <c r="C585" i="4"/>
  <c r="BV584" i="4"/>
  <c r="BU584" i="4"/>
  <c r="BT584" i="4"/>
  <c r="BR584" i="4"/>
  <c r="BQ584" i="4"/>
  <c r="BW585" i="4" s="1"/>
  <c r="BC584" i="4"/>
  <c r="BB584" i="4"/>
  <c r="BD584" i="4" s="1"/>
  <c r="AZ584" i="4"/>
  <c r="AY584" i="4"/>
  <c r="BF584" i="4" s="1"/>
  <c r="C584" i="4"/>
  <c r="BT583" i="4"/>
  <c r="BR583" i="4"/>
  <c r="BM583" i="4" s="1"/>
  <c r="BN583" i="4" s="1"/>
  <c r="BQ583" i="4"/>
  <c r="BB583" i="4"/>
  <c r="AZ583" i="4"/>
  <c r="AU583" i="4" s="1"/>
  <c r="AV583" i="4" s="1"/>
  <c r="AY583" i="4"/>
  <c r="C583" i="4"/>
  <c r="BW582" i="4"/>
  <c r="BT582" i="4"/>
  <c r="BR582" i="4"/>
  <c r="BQ582" i="4"/>
  <c r="BX582" i="4" s="1"/>
  <c r="BF582" i="4"/>
  <c r="BD582" i="4"/>
  <c r="BC582" i="4"/>
  <c r="BB582" i="4"/>
  <c r="AZ582" i="4"/>
  <c r="AY582" i="4"/>
  <c r="BE582" i="4" s="1"/>
  <c r="C582" i="4"/>
  <c r="BX581" i="4"/>
  <c r="BW581" i="4"/>
  <c r="BV581" i="4"/>
  <c r="BT581" i="4"/>
  <c r="BU581" i="4" s="1"/>
  <c r="BR581" i="4"/>
  <c r="BM581" i="4" s="1"/>
  <c r="BN581" i="4" s="1"/>
  <c r="BQ581" i="4"/>
  <c r="BF581" i="4"/>
  <c r="BD581" i="4"/>
  <c r="BC581" i="4"/>
  <c r="BB581" i="4"/>
  <c r="AZ581" i="4"/>
  <c r="AY581" i="4"/>
  <c r="C581" i="4"/>
  <c r="BT580" i="4"/>
  <c r="BR580" i="4"/>
  <c r="BM580" i="4" s="1"/>
  <c r="BN580" i="4" s="1"/>
  <c r="BQ580" i="4"/>
  <c r="BX580" i="4" s="1"/>
  <c r="BB580" i="4"/>
  <c r="AZ580" i="4"/>
  <c r="AU580" i="4" s="1"/>
  <c r="AV580" i="4" s="1"/>
  <c r="AY580" i="4"/>
  <c r="C580" i="4"/>
  <c r="BX579" i="4"/>
  <c r="BW579" i="4"/>
  <c r="BT579" i="4"/>
  <c r="BU579" i="4" s="1"/>
  <c r="BR579" i="4"/>
  <c r="BQ579" i="4"/>
  <c r="BV579" i="4" s="1"/>
  <c r="BE579" i="4"/>
  <c r="BB579" i="4"/>
  <c r="AZ579" i="4"/>
  <c r="AY579" i="4"/>
  <c r="BF579" i="4" s="1"/>
  <c r="AU579" i="4"/>
  <c r="AV579" i="4" s="1"/>
  <c r="C579" i="4"/>
  <c r="BX578" i="4"/>
  <c r="BW578" i="4"/>
  <c r="BU578" i="4"/>
  <c r="BT578" i="4"/>
  <c r="BV578" i="4" s="1"/>
  <c r="BR578" i="4"/>
  <c r="BQ578" i="4"/>
  <c r="BM578" i="4"/>
  <c r="BN578" i="4" s="1"/>
  <c r="BF578" i="4"/>
  <c r="BE578" i="4"/>
  <c r="BD578" i="4"/>
  <c r="BB578" i="4"/>
  <c r="BC578" i="4" s="1"/>
  <c r="AZ578" i="4"/>
  <c r="AU578" i="4" s="1"/>
  <c r="AY578" i="4"/>
  <c r="C578" i="4"/>
  <c r="BU577" i="4"/>
  <c r="BT577" i="4"/>
  <c r="BV577" i="4" s="1"/>
  <c r="BR577" i="4"/>
  <c r="BM577" i="4" s="1"/>
  <c r="BN577" i="4" s="1"/>
  <c r="BQ577" i="4"/>
  <c r="BB577" i="4"/>
  <c r="AZ577" i="4"/>
  <c r="AU577" i="4" s="1"/>
  <c r="AV577" i="4" s="1"/>
  <c r="AY577" i="4"/>
  <c r="BF577" i="4" s="1"/>
  <c r="C577" i="4"/>
  <c r="BT576" i="4"/>
  <c r="BV576" i="4" s="1"/>
  <c r="BR576" i="4"/>
  <c r="BM576" i="4" s="1"/>
  <c r="BQ576" i="4"/>
  <c r="BN576" i="4"/>
  <c r="BF576" i="4"/>
  <c r="BB576" i="4"/>
  <c r="BC576" i="4" s="1"/>
  <c r="AZ576" i="4"/>
  <c r="AY576" i="4"/>
  <c r="BE576" i="4" s="1"/>
  <c r="AU576" i="4"/>
  <c r="AV576" i="4" s="1"/>
  <c r="C576" i="4"/>
  <c r="BX575" i="4"/>
  <c r="BW575" i="4"/>
  <c r="BV575" i="4"/>
  <c r="BU575" i="4"/>
  <c r="BT575" i="4"/>
  <c r="BR575" i="4"/>
  <c r="BQ575" i="4"/>
  <c r="BF575" i="4"/>
  <c r="BE575" i="4"/>
  <c r="BC575" i="4"/>
  <c r="BB575" i="4"/>
  <c r="BD575" i="4" s="1"/>
  <c r="AZ575" i="4"/>
  <c r="AY575" i="4"/>
  <c r="AU575" i="4"/>
  <c r="AV575" i="4" s="1"/>
  <c r="C575" i="4"/>
  <c r="BV574" i="4"/>
  <c r="BU574" i="4"/>
  <c r="BT574" i="4"/>
  <c r="BR574" i="4"/>
  <c r="BM574" i="4" s="1"/>
  <c r="BQ574" i="4"/>
  <c r="BX574" i="4" s="1"/>
  <c r="BB574" i="4"/>
  <c r="BD574" i="4" s="1"/>
  <c r="AZ574" i="4"/>
  <c r="AY574" i="4"/>
  <c r="BF574" i="4" s="1"/>
  <c r="C574" i="4"/>
  <c r="BT573" i="4"/>
  <c r="BR573" i="4"/>
  <c r="BM573" i="4" s="1"/>
  <c r="BN573" i="4" s="1"/>
  <c r="BQ573" i="4"/>
  <c r="BB573" i="4"/>
  <c r="AZ573" i="4"/>
  <c r="AU573" i="4" s="1"/>
  <c r="AV573" i="4" s="1"/>
  <c r="AY573" i="4"/>
  <c r="C573" i="4"/>
  <c r="BW572" i="4"/>
  <c r="BT572" i="4"/>
  <c r="BR572" i="4"/>
  <c r="BQ572" i="4"/>
  <c r="BX572" i="4" s="1"/>
  <c r="BF572" i="4"/>
  <c r="BD572" i="4"/>
  <c r="BC572" i="4"/>
  <c r="BB572" i="4"/>
  <c r="AZ572" i="4"/>
  <c r="AY572" i="4"/>
  <c r="BE572" i="4" s="1"/>
  <c r="C572" i="4"/>
  <c r="BX571" i="4"/>
  <c r="BW571" i="4"/>
  <c r="BV571" i="4"/>
  <c r="BT571" i="4"/>
  <c r="BU571" i="4" s="1"/>
  <c r="BR571" i="4"/>
  <c r="BQ571" i="4"/>
  <c r="BF571" i="4"/>
  <c r="BD571" i="4"/>
  <c r="BC571" i="4"/>
  <c r="BB571" i="4"/>
  <c r="AZ571" i="4"/>
  <c r="AU571" i="4" s="1"/>
  <c r="AV571" i="4" s="1"/>
  <c r="AY571" i="4"/>
  <c r="C571" i="4"/>
  <c r="BT570" i="4"/>
  <c r="BR570" i="4"/>
  <c r="BM570" i="4" s="1"/>
  <c r="BN570" i="4" s="1"/>
  <c r="BQ570" i="4"/>
  <c r="BX570" i="4" s="1"/>
  <c r="BB570" i="4"/>
  <c r="AZ570" i="4"/>
  <c r="AU570" i="4" s="1"/>
  <c r="AV570" i="4" s="1"/>
  <c r="AY570" i="4"/>
  <c r="C570" i="4"/>
  <c r="BX569" i="4"/>
  <c r="BW569" i="4"/>
  <c r="BT569" i="4"/>
  <c r="BU569" i="4" s="1"/>
  <c r="BR569" i="4"/>
  <c r="BQ569" i="4"/>
  <c r="BV569" i="4" s="1"/>
  <c r="BE569" i="4"/>
  <c r="BB569" i="4"/>
  <c r="AZ569" i="4"/>
  <c r="AY569" i="4"/>
  <c r="BF569" i="4" s="1"/>
  <c r="AU569" i="4"/>
  <c r="AV569" i="4" s="1"/>
  <c r="C569" i="4"/>
  <c r="BX568" i="4"/>
  <c r="BW568" i="4"/>
  <c r="BU568" i="4"/>
  <c r="BT568" i="4"/>
  <c r="BV568" i="4" s="1"/>
  <c r="BR568" i="4"/>
  <c r="BQ568" i="4"/>
  <c r="BM568" i="4"/>
  <c r="BN568" i="4" s="1"/>
  <c r="BF568" i="4"/>
  <c r="BE568" i="4"/>
  <c r="BD568" i="4"/>
  <c r="BB568" i="4"/>
  <c r="BC568" i="4" s="1"/>
  <c r="AZ568" i="4"/>
  <c r="AU568" i="4" s="1"/>
  <c r="AV568" i="4" s="1"/>
  <c r="AY568" i="4"/>
  <c r="C568" i="4"/>
  <c r="BT567" i="4"/>
  <c r="BV567" i="4" s="1"/>
  <c r="BR567" i="4"/>
  <c r="BM567" i="4" s="1"/>
  <c r="BN567" i="4" s="1"/>
  <c r="BQ567" i="4"/>
  <c r="BX567" i="4" s="1"/>
  <c r="BB567" i="4"/>
  <c r="AZ567" i="4"/>
  <c r="AU567" i="4" s="1"/>
  <c r="AV567" i="4" s="1"/>
  <c r="AY567" i="4"/>
  <c r="BF567" i="4" s="1"/>
  <c r="C567" i="4"/>
  <c r="BT566" i="4"/>
  <c r="BV566" i="4" s="1"/>
  <c r="BR566" i="4"/>
  <c r="BM566" i="4" s="1"/>
  <c r="BQ566" i="4"/>
  <c r="BN566" i="4"/>
  <c r="BF566" i="4"/>
  <c r="BB566" i="4"/>
  <c r="BC566" i="4" s="1"/>
  <c r="AZ566" i="4"/>
  <c r="AY566" i="4"/>
  <c r="BE566" i="4" s="1"/>
  <c r="AU566" i="4"/>
  <c r="AV566" i="4" s="1"/>
  <c r="C566" i="4"/>
  <c r="BX565" i="4"/>
  <c r="BV565" i="4"/>
  <c r="BU565" i="4"/>
  <c r="BT565" i="4"/>
  <c r="BR565" i="4"/>
  <c r="BQ565" i="4"/>
  <c r="BF565" i="4"/>
  <c r="BE565" i="4"/>
  <c r="BC565" i="4"/>
  <c r="BB565" i="4"/>
  <c r="BD565" i="4" s="1"/>
  <c r="AZ565" i="4"/>
  <c r="AY565" i="4"/>
  <c r="AU565" i="4"/>
  <c r="AV565" i="4" s="1"/>
  <c r="C565" i="4"/>
  <c r="BV564" i="4"/>
  <c r="BU564" i="4"/>
  <c r="BT564" i="4"/>
  <c r="BR564" i="4"/>
  <c r="BM564" i="4" s="1"/>
  <c r="BN564" i="4" s="1"/>
  <c r="BQ564" i="4"/>
  <c r="BW565" i="4" s="1"/>
  <c r="BB564" i="4"/>
  <c r="BD564" i="4" s="1"/>
  <c r="AZ564" i="4"/>
  <c r="AY564" i="4"/>
  <c r="BF564" i="4" s="1"/>
  <c r="C564" i="4"/>
  <c r="BT563" i="4"/>
  <c r="BR563" i="4"/>
  <c r="BM563" i="4" s="1"/>
  <c r="BN563" i="4" s="1"/>
  <c r="BQ563" i="4"/>
  <c r="BB563" i="4"/>
  <c r="AZ563" i="4"/>
  <c r="AU563" i="4" s="1"/>
  <c r="AV563" i="4" s="1"/>
  <c r="AY563" i="4"/>
  <c r="C563" i="4"/>
  <c r="BW562" i="4"/>
  <c r="BT562" i="4"/>
  <c r="BR562" i="4"/>
  <c r="BQ562" i="4"/>
  <c r="BX562" i="4" s="1"/>
  <c r="BM562" i="4"/>
  <c r="BN562" i="4" s="1"/>
  <c r="BF562" i="4"/>
  <c r="BD562" i="4"/>
  <c r="BC562" i="4"/>
  <c r="BB562" i="4"/>
  <c r="AZ562" i="4"/>
  <c r="AY562" i="4"/>
  <c r="BE562" i="4" s="1"/>
  <c r="C562" i="4"/>
  <c r="BX561" i="4"/>
  <c r="BW561" i="4"/>
  <c r="BV561" i="4"/>
  <c r="BT561" i="4"/>
  <c r="BU561" i="4" s="1"/>
  <c r="BR561" i="4"/>
  <c r="BM561" i="4" s="1"/>
  <c r="BN561" i="4" s="1"/>
  <c r="BQ561" i="4"/>
  <c r="BD561" i="4"/>
  <c r="BC561" i="4"/>
  <c r="BB561" i="4"/>
  <c r="AZ561" i="4"/>
  <c r="AY561" i="4"/>
  <c r="BE561" i="4" s="1"/>
  <c r="C561" i="4"/>
  <c r="BT560" i="4"/>
  <c r="BR560" i="4"/>
  <c r="BM560" i="4" s="1"/>
  <c r="BN560" i="4" s="1"/>
  <c r="BQ560" i="4"/>
  <c r="BX560" i="4" s="1"/>
  <c r="BB560" i="4"/>
  <c r="BD560" i="4" s="1"/>
  <c r="AZ560" i="4"/>
  <c r="AU560" i="4" s="1"/>
  <c r="AV560" i="4" s="1"/>
  <c r="AY560" i="4"/>
  <c r="C560" i="4"/>
  <c r="BX559" i="4"/>
  <c r="BW559" i="4"/>
  <c r="BT559" i="4"/>
  <c r="BU559" i="4" s="1"/>
  <c r="BR559" i="4"/>
  <c r="BQ559" i="4"/>
  <c r="BV559" i="4" s="1"/>
  <c r="BN559" i="4"/>
  <c r="BM559" i="4"/>
  <c r="BE559" i="4"/>
  <c r="BB559" i="4"/>
  <c r="AZ559" i="4"/>
  <c r="AY559" i="4"/>
  <c r="BF559" i="4" s="1"/>
  <c r="C559" i="4"/>
  <c r="BX558" i="4"/>
  <c r="BW558" i="4"/>
  <c r="BU558" i="4"/>
  <c r="BT558" i="4"/>
  <c r="BV558" i="4" s="1"/>
  <c r="BR558" i="4"/>
  <c r="BQ558" i="4"/>
  <c r="BM558" i="4"/>
  <c r="BN558" i="4" s="1"/>
  <c r="BF558" i="4"/>
  <c r="BE558" i="4"/>
  <c r="BD558" i="4"/>
  <c r="BB558" i="4"/>
  <c r="BC558" i="4" s="1"/>
  <c r="AZ558" i="4"/>
  <c r="AY558" i="4"/>
  <c r="C558" i="4"/>
  <c r="BT557" i="4"/>
  <c r="BV557" i="4" s="1"/>
  <c r="BR557" i="4"/>
  <c r="BM557" i="4" s="1"/>
  <c r="BN557" i="4" s="1"/>
  <c r="BQ557" i="4"/>
  <c r="BB557" i="4"/>
  <c r="AZ557" i="4"/>
  <c r="AU557" i="4" s="1"/>
  <c r="AV557" i="4" s="1"/>
  <c r="AY557" i="4"/>
  <c r="BF557" i="4" s="1"/>
  <c r="C557" i="4"/>
  <c r="BT556" i="4"/>
  <c r="BR556" i="4"/>
  <c r="BM556" i="4" s="1"/>
  <c r="BN556" i="4" s="1"/>
  <c r="BQ556" i="4"/>
  <c r="BF556" i="4"/>
  <c r="BB556" i="4"/>
  <c r="BC556" i="4" s="1"/>
  <c r="AZ556" i="4"/>
  <c r="AY556" i="4"/>
  <c r="BE556" i="4" s="1"/>
  <c r="AV556" i="4"/>
  <c r="AU556" i="4"/>
  <c r="C556" i="4"/>
  <c r="BX555" i="4"/>
  <c r="BW555" i="4"/>
  <c r="BV555" i="4"/>
  <c r="BU555" i="4"/>
  <c r="BT555" i="4"/>
  <c r="BR555" i="4"/>
  <c r="BQ555" i="4"/>
  <c r="BF555" i="4"/>
  <c r="BE555" i="4"/>
  <c r="BC555" i="4"/>
  <c r="BB555" i="4"/>
  <c r="BD555" i="4" s="1"/>
  <c r="AZ555" i="4"/>
  <c r="AY555" i="4"/>
  <c r="AU555" i="4"/>
  <c r="AV555" i="4" s="1"/>
  <c r="C555" i="4"/>
  <c r="BV554" i="4"/>
  <c r="BU554" i="4"/>
  <c r="BT554" i="4"/>
  <c r="BR554" i="4"/>
  <c r="BQ554" i="4"/>
  <c r="BX554" i="4" s="1"/>
  <c r="BB554" i="4"/>
  <c r="BD554" i="4" s="1"/>
  <c r="AZ554" i="4"/>
  <c r="AY554" i="4"/>
  <c r="BF554" i="4" s="1"/>
  <c r="C554" i="4"/>
  <c r="BT553" i="4"/>
  <c r="BR553" i="4"/>
  <c r="BM553" i="4" s="1"/>
  <c r="BN553" i="4" s="1"/>
  <c r="BQ553" i="4"/>
  <c r="BB553" i="4"/>
  <c r="BD553" i="4" s="1"/>
  <c r="AZ553" i="4"/>
  <c r="AU553" i="4" s="1"/>
  <c r="AY553" i="4"/>
  <c r="AV553" i="4"/>
  <c r="C553" i="4"/>
  <c r="BW552" i="4"/>
  <c r="BT552" i="4"/>
  <c r="BR552" i="4"/>
  <c r="BQ552" i="4"/>
  <c r="BX552" i="4" s="1"/>
  <c r="BF552" i="4"/>
  <c r="BD552" i="4"/>
  <c r="BC552" i="4"/>
  <c r="BB552" i="4"/>
  <c r="AZ552" i="4"/>
  <c r="AY552" i="4"/>
  <c r="BE552" i="4" s="1"/>
  <c r="C552" i="4"/>
  <c r="BX551" i="4"/>
  <c r="BW551" i="4"/>
  <c r="BV551" i="4"/>
  <c r="BT551" i="4"/>
  <c r="BU551" i="4" s="1"/>
  <c r="BR551" i="4"/>
  <c r="BQ551" i="4"/>
  <c r="BD551" i="4"/>
  <c r="BC551" i="4"/>
  <c r="BB551" i="4"/>
  <c r="AZ551" i="4"/>
  <c r="AY551" i="4"/>
  <c r="BE551" i="4" s="1"/>
  <c r="C551" i="4"/>
  <c r="BT550" i="4"/>
  <c r="BR550" i="4"/>
  <c r="BM550" i="4" s="1"/>
  <c r="BN550" i="4" s="1"/>
  <c r="BQ550" i="4"/>
  <c r="BX550" i="4" s="1"/>
  <c r="BB550" i="4"/>
  <c r="BD550" i="4" s="1"/>
  <c r="AZ550" i="4"/>
  <c r="AU550" i="4" s="1"/>
  <c r="AV550" i="4" s="1"/>
  <c r="AY550" i="4"/>
  <c r="C550" i="4"/>
  <c r="BX549" i="4"/>
  <c r="BW549" i="4"/>
  <c r="BT549" i="4"/>
  <c r="BU549" i="4" s="1"/>
  <c r="BR549" i="4"/>
  <c r="BQ549" i="4"/>
  <c r="BV549" i="4" s="1"/>
  <c r="BE549" i="4"/>
  <c r="BB549" i="4"/>
  <c r="AZ549" i="4"/>
  <c r="AY549" i="4"/>
  <c r="BF549" i="4" s="1"/>
  <c r="C549" i="4"/>
  <c r="BX548" i="4"/>
  <c r="BW548" i="4"/>
  <c r="BU548" i="4"/>
  <c r="BT548" i="4"/>
  <c r="BV548" i="4" s="1"/>
  <c r="BR548" i="4"/>
  <c r="BQ548" i="4"/>
  <c r="BM548" i="4"/>
  <c r="BN548" i="4" s="1"/>
  <c r="BF548" i="4"/>
  <c r="BE548" i="4"/>
  <c r="BD548" i="4"/>
  <c r="BB548" i="4"/>
  <c r="BC548" i="4" s="1"/>
  <c r="AZ548" i="4"/>
  <c r="AY548" i="4"/>
  <c r="C548" i="4"/>
  <c r="BT547" i="4"/>
  <c r="BV547" i="4" s="1"/>
  <c r="BR547" i="4"/>
  <c r="BM547" i="4" s="1"/>
  <c r="BN547" i="4" s="1"/>
  <c r="BQ547" i="4"/>
  <c r="BX547" i="4" s="1"/>
  <c r="BB547" i="4"/>
  <c r="AZ547" i="4"/>
  <c r="AU547" i="4" s="1"/>
  <c r="AV547" i="4" s="1"/>
  <c r="AY547" i="4"/>
  <c r="BF547" i="4" s="1"/>
  <c r="C547" i="4"/>
  <c r="BT546" i="4"/>
  <c r="BR546" i="4"/>
  <c r="BM546" i="4" s="1"/>
  <c r="BN546" i="4" s="1"/>
  <c r="BQ546" i="4"/>
  <c r="BF546" i="4"/>
  <c r="BB546" i="4"/>
  <c r="BD546" i="4" s="1"/>
  <c r="AZ546" i="4"/>
  <c r="AY546" i="4"/>
  <c r="BE546" i="4" s="1"/>
  <c r="AU546" i="4"/>
  <c r="AV546" i="4" s="1"/>
  <c r="C546" i="4"/>
  <c r="BX545" i="4"/>
  <c r="BV545" i="4"/>
  <c r="BU545" i="4"/>
  <c r="BT545" i="4"/>
  <c r="BR545" i="4"/>
  <c r="BQ545" i="4"/>
  <c r="BF545" i="4"/>
  <c r="BE545" i="4"/>
  <c r="BC545" i="4"/>
  <c r="BB545" i="4"/>
  <c r="BD545" i="4" s="1"/>
  <c r="AZ545" i="4"/>
  <c r="AY545" i="4"/>
  <c r="AU545" i="4"/>
  <c r="AV545" i="4" s="1"/>
  <c r="C545" i="4"/>
  <c r="BV544" i="4"/>
  <c r="BU544" i="4"/>
  <c r="BT544" i="4"/>
  <c r="BR544" i="4"/>
  <c r="BQ544" i="4"/>
  <c r="BW545" i="4" s="1"/>
  <c r="BC544" i="4"/>
  <c r="BB544" i="4"/>
  <c r="BD544" i="4" s="1"/>
  <c r="AZ544" i="4"/>
  <c r="AY544" i="4"/>
  <c r="BF544" i="4" s="1"/>
  <c r="C544" i="4"/>
  <c r="BT543" i="4"/>
  <c r="BV543" i="4" s="1"/>
  <c r="BR543" i="4"/>
  <c r="BM543" i="4" s="1"/>
  <c r="BN543" i="4" s="1"/>
  <c r="BQ543" i="4"/>
  <c r="BB543" i="4"/>
  <c r="BD543" i="4" s="1"/>
  <c r="AZ543" i="4"/>
  <c r="AU543" i="4" s="1"/>
  <c r="AY543" i="4"/>
  <c r="AV543" i="4"/>
  <c r="C543" i="4"/>
  <c r="BW542" i="4"/>
  <c r="BT542" i="4"/>
  <c r="BR542" i="4"/>
  <c r="BQ542" i="4"/>
  <c r="BX542" i="4" s="1"/>
  <c r="BF542" i="4"/>
  <c r="BD542" i="4"/>
  <c r="BC542" i="4"/>
  <c r="BB542" i="4"/>
  <c r="AZ542" i="4"/>
  <c r="AY542" i="4"/>
  <c r="BE542" i="4" s="1"/>
  <c r="C542" i="4"/>
  <c r="BX541" i="4"/>
  <c r="BW541" i="4"/>
  <c r="BV541" i="4"/>
  <c r="BT541" i="4"/>
  <c r="BU541" i="4" s="1"/>
  <c r="BR541" i="4"/>
  <c r="BQ541" i="4"/>
  <c r="BD541" i="4"/>
  <c r="BC541" i="4"/>
  <c r="BB541" i="4"/>
  <c r="AZ541" i="4"/>
  <c r="AU541" i="4" s="1"/>
  <c r="AV541" i="4" s="1"/>
  <c r="AY541" i="4"/>
  <c r="BF541" i="4" s="1"/>
  <c r="C541" i="4"/>
  <c r="BT540" i="4"/>
  <c r="BR540" i="4"/>
  <c r="BM540" i="4" s="1"/>
  <c r="BN540" i="4" s="1"/>
  <c r="BQ540" i="4"/>
  <c r="BX540" i="4" s="1"/>
  <c r="BB540" i="4"/>
  <c r="BD540" i="4" s="1"/>
  <c r="AZ540" i="4"/>
  <c r="AU540" i="4" s="1"/>
  <c r="AV540" i="4" s="1"/>
  <c r="AY540" i="4"/>
  <c r="C540" i="4"/>
  <c r="BX539" i="4"/>
  <c r="BW539" i="4"/>
  <c r="BT539" i="4"/>
  <c r="BU539" i="4" s="1"/>
  <c r="BR539" i="4"/>
  <c r="BQ539" i="4"/>
  <c r="BV539" i="4" s="1"/>
  <c r="BE539" i="4"/>
  <c r="BB539" i="4"/>
  <c r="AZ539" i="4"/>
  <c r="AY539" i="4"/>
  <c r="BF539" i="4" s="1"/>
  <c r="C539" i="4"/>
  <c r="BX538" i="4"/>
  <c r="BW538" i="4"/>
  <c r="BU538" i="4"/>
  <c r="BT538" i="4"/>
  <c r="BV538" i="4" s="1"/>
  <c r="BR538" i="4"/>
  <c r="BQ538" i="4"/>
  <c r="BM538" i="4"/>
  <c r="BN538" i="4" s="1"/>
  <c r="BF538" i="4"/>
  <c r="BE538" i="4"/>
  <c r="BD538" i="4"/>
  <c r="BB538" i="4"/>
  <c r="BC538" i="4" s="1"/>
  <c r="AZ538" i="4"/>
  <c r="AY538" i="4"/>
  <c r="C538" i="4"/>
  <c r="BU537" i="4"/>
  <c r="BT537" i="4"/>
  <c r="BV537" i="4" s="1"/>
  <c r="BR537" i="4"/>
  <c r="BM537" i="4" s="1"/>
  <c r="BN537" i="4" s="1"/>
  <c r="BQ537" i="4"/>
  <c r="BX537" i="4" s="1"/>
  <c r="BB537" i="4"/>
  <c r="AZ537" i="4"/>
  <c r="AU537" i="4" s="1"/>
  <c r="AV537" i="4" s="1"/>
  <c r="AY537" i="4"/>
  <c r="BF537" i="4" s="1"/>
  <c r="C537" i="4"/>
  <c r="BT536" i="4"/>
  <c r="BV536" i="4" s="1"/>
  <c r="BR536" i="4"/>
  <c r="BM536" i="4" s="1"/>
  <c r="BN536" i="4" s="1"/>
  <c r="BQ536" i="4"/>
  <c r="BF536" i="4"/>
  <c r="BB536" i="4"/>
  <c r="BD536" i="4" s="1"/>
  <c r="AZ536" i="4"/>
  <c r="AY536" i="4"/>
  <c r="BE536" i="4" s="1"/>
  <c r="AU536" i="4"/>
  <c r="AV536" i="4" s="1"/>
  <c r="C536" i="4"/>
  <c r="BX535" i="4"/>
  <c r="BV535" i="4"/>
  <c r="BU535" i="4"/>
  <c r="BT535" i="4"/>
  <c r="BR535" i="4"/>
  <c r="BQ535" i="4"/>
  <c r="BF535" i="4"/>
  <c r="BE535" i="4"/>
  <c r="BC535" i="4"/>
  <c r="BB535" i="4"/>
  <c r="BD535" i="4" s="1"/>
  <c r="AZ535" i="4"/>
  <c r="AY535" i="4"/>
  <c r="AU535" i="4"/>
  <c r="AV535" i="4" s="1"/>
  <c r="C535" i="4"/>
  <c r="BV534" i="4"/>
  <c r="BU534" i="4"/>
  <c r="BT534" i="4"/>
  <c r="BR534" i="4"/>
  <c r="BQ534" i="4"/>
  <c r="BW535" i="4" s="1"/>
  <c r="BB534" i="4"/>
  <c r="BD534" i="4" s="1"/>
  <c r="AZ534" i="4"/>
  <c r="AY534" i="4"/>
  <c r="C534" i="4"/>
  <c r="BT533" i="4"/>
  <c r="BR533" i="4"/>
  <c r="BM533" i="4" s="1"/>
  <c r="BN533" i="4" s="1"/>
  <c r="BQ533" i="4"/>
  <c r="BB533" i="4"/>
  <c r="BD533" i="4" s="1"/>
  <c r="AZ533" i="4"/>
  <c r="AU533" i="4" s="1"/>
  <c r="AY533" i="4"/>
  <c r="AV533" i="4"/>
  <c r="C533" i="4"/>
  <c r="BW532" i="4"/>
  <c r="BT532" i="4"/>
  <c r="BR532" i="4"/>
  <c r="BQ532" i="4"/>
  <c r="BX532" i="4" s="1"/>
  <c r="BF532" i="4"/>
  <c r="BD532" i="4"/>
  <c r="BC532" i="4"/>
  <c r="BB532" i="4"/>
  <c r="AZ532" i="4"/>
  <c r="AY532" i="4"/>
  <c r="BE532" i="4" s="1"/>
  <c r="C532" i="4"/>
  <c r="BX531" i="4"/>
  <c r="BW531" i="4"/>
  <c r="BV531" i="4"/>
  <c r="BT531" i="4"/>
  <c r="BU531" i="4" s="1"/>
  <c r="BR531" i="4"/>
  <c r="BQ531" i="4"/>
  <c r="BD531" i="4"/>
  <c r="BC531" i="4"/>
  <c r="BB531" i="4"/>
  <c r="AZ531" i="4"/>
  <c r="AY531" i="4"/>
  <c r="BF531" i="4" s="1"/>
  <c r="C531" i="4"/>
  <c r="BT530" i="4"/>
  <c r="BR530" i="4"/>
  <c r="BM530" i="4" s="1"/>
  <c r="BN530" i="4" s="1"/>
  <c r="BQ530" i="4"/>
  <c r="BX530" i="4" s="1"/>
  <c r="BB530" i="4"/>
  <c r="BD530" i="4" s="1"/>
  <c r="AZ530" i="4"/>
  <c r="AU530" i="4" s="1"/>
  <c r="AV530" i="4" s="1"/>
  <c r="AY530" i="4"/>
  <c r="C530" i="4"/>
  <c r="BX529" i="4"/>
  <c r="BW529" i="4"/>
  <c r="BT529" i="4"/>
  <c r="BU529" i="4" s="1"/>
  <c r="BR529" i="4"/>
  <c r="BQ529" i="4"/>
  <c r="BV529" i="4" s="1"/>
  <c r="BE529" i="4"/>
  <c r="BB529" i="4"/>
  <c r="AZ529" i="4"/>
  <c r="AY529" i="4"/>
  <c r="BF529" i="4" s="1"/>
  <c r="C529" i="4"/>
  <c r="BX528" i="4"/>
  <c r="BW528" i="4"/>
  <c r="BU528" i="4"/>
  <c r="BT528" i="4"/>
  <c r="BV528" i="4" s="1"/>
  <c r="BR528" i="4"/>
  <c r="BQ528" i="4"/>
  <c r="BM528" i="4"/>
  <c r="BN528" i="4" s="1"/>
  <c r="BF528" i="4"/>
  <c r="BE528" i="4"/>
  <c r="BD528" i="4"/>
  <c r="BB528" i="4"/>
  <c r="BC528" i="4" s="1"/>
  <c r="AZ528" i="4"/>
  <c r="AY528" i="4"/>
  <c r="C528" i="4"/>
  <c r="BT527" i="4"/>
  <c r="BV527" i="4" s="1"/>
  <c r="BR527" i="4"/>
  <c r="BM527" i="4" s="1"/>
  <c r="BN527" i="4" s="1"/>
  <c r="BQ527" i="4"/>
  <c r="BX527" i="4" s="1"/>
  <c r="BB527" i="4"/>
  <c r="AZ527" i="4"/>
  <c r="AU527" i="4" s="1"/>
  <c r="AV527" i="4" s="1"/>
  <c r="AY527" i="4"/>
  <c r="BF527" i="4" s="1"/>
  <c r="C527" i="4"/>
  <c r="BT526" i="4"/>
  <c r="BR526" i="4"/>
  <c r="BM526" i="4" s="1"/>
  <c r="BN526" i="4" s="1"/>
  <c r="BQ526" i="4"/>
  <c r="BF526" i="4"/>
  <c r="BB526" i="4"/>
  <c r="BD526" i="4" s="1"/>
  <c r="AZ526" i="4"/>
  <c r="AY526" i="4"/>
  <c r="BE526" i="4" s="1"/>
  <c r="AU526" i="4"/>
  <c r="C526" i="4"/>
  <c r="BX525" i="4"/>
  <c r="BW525" i="4"/>
  <c r="BV525" i="4"/>
  <c r="BU525" i="4"/>
  <c r="BT525" i="4"/>
  <c r="BR525" i="4"/>
  <c r="BQ525" i="4"/>
  <c r="BF525" i="4"/>
  <c r="BE525" i="4"/>
  <c r="BC525" i="4"/>
  <c r="BB525" i="4"/>
  <c r="BD525" i="4" s="1"/>
  <c r="AZ525" i="4"/>
  <c r="AY525" i="4"/>
  <c r="AU525" i="4"/>
  <c r="AV525" i="4" s="1"/>
  <c r="C525" i="4"/>
  <c r="BV524" i="4"/>
  <c r="BU524" i="4"/>
  <c r="BT524" i="4"/>
  <c r="BR524" i="4"/>
  <c r="BM524" i="4" s="1"/>
  <c r="BN524" i="4" s="1"/>
  <c r="BQ524" i="4"/>
  <c r="BX524" i="4" s="1"/>
  <c r="BC524" i="4"/>
  <c r="BB524" i="4"/>
  <c r="BD524" i="4" s="1"/>
  <c r="AZ524" i="4"/>
  <c r="AY524" i="4"/>
  <c r="BF524" i="4" s="1"/>
  <c r="C524" i="4"/>
  <c r="BT523" i="4"/>
  <c r="BR523" i="4"/>
  <c r="BM523" i="4" s="1"/>
  <c r="BN523" i="4" s="1"/>
  <c r="BQ523" i="4"/>
  <c r="BB523" i="4"/>
  <c r="BD523" i="4" s="1"/>
  <c r="AZ523" i="4"/>
  <c r="AU523" i="4" s="1"/>
  <c r="AY523" i="4"/>
  <c r="AV523" i="4"/>
  <c r="C523" i="4"/>
  <c r="BW522" i="4"/>
  <c r="BT522" i="4"/>
  <c r="BR522" i="4"/>
  <c r="BQ522" i="4"/>
  <c r="BX522" i="4" s="1"/>
  <c r="BF522" i="4"/>
  <c r="BD522" i="4"/>
  <c r="BC522" i="4"/>
  <c r="BB522" i="4"/>
  <c r="AZ522" i="4"/>
  <c r="AY522" i="4"/>
  <c r="BE522" i="4" s="1"/>
  <c r="C522" i="4"/>
  <c r="BX521" i="4"/>
  <c r="BW521" i="4"/>
  <c r="BV521" i="4"/>
  <c r="BT521" i="4"/>
  <c r="BU521" i="4" s="1"/>
  <c r="BR521" i="4"/>
  <c r="BM521" i="4" s="1"/>
  <c r="BQ521" i="4"/>
  <c r="BD521" i="4"/>
  <c r="BC521" i="4"/>
  <c r="BB521" i="4"/>
  <c r="AZ521" i="4"/>
  <c r="AY521" i="4"/>
  <c r="BF521" i="4" s="1"/>
  <c r="C521" i="4"/>
  <c r="BT520" i="4"/>
  <c r="BR520" i="4"/>
  <c r="BM520" i="4" s="1"/>
  <c r="BN520" i="4" s="1"/>
  <c r="BQ520" i="4"/>
  <c r="BX520" i="4" s="1"/>
  <c r="BB520" i="4"/>
  <c r="AZ520" i="4"/>
  <c r="AU520" i="4" s="1"/>
  <c r="AV520" i="4" s="1"/>
  <c r="AY520" i="4"/>
  <c r="C520" i="4"/>
  <c r="BX519" i="4"/>
  <c r="BW519" i="4"/>
  <c r="BT519" i="4"/>
  <c r="BU519" i="4" s="1"/>
  <c r="BR519" i="4"/>
  <c r="BQ519" i="4"/>
  <c r="BV519" i="4" s="1"/>
  <c r="BE519" i="4"/>
  <c r="BB519" i="4"/>
  <c r="AZ519" i="4"/>
  <c r="AY519" i="4"/>
  <c r="BF519" i="4" s="1"/>
  <c r="C519" i="4"/>
  <c r="BX518" i="4"/>
  <c r="BW518" i="4"/>
  <c r="BU518" i="4"/>
  <c r="BT518" i="4"/>
  <c r="BV518" i="4" s="1"/>
  <c r="BR518" i="4"/>
  <c r="BQ518" i="4"/>
  <c r="BM518" i="4"/>
  <c r="BN518" i="4" s="1"/>
  <c r="BF518" i="4"/>
  <c r="BE518" i="4"/>
  <c r="BD518" i="4"/>
  <c r="BB518" i="4"/>
  <c r="BC518" i="4" s="1"/>
  <c r="AZ518" i="4"/>
  <c r="AY518" i="4"/>
  <c r="C518" i="4"/>
  <c r="BT517" i="4"/>
  <c r="BV517" i="4" s="1"/>
  <c r="BR517" i="4"/>
  <c r="BM517" i="4" s="1"/>
  <c r="BN517" i="4" s="1"/>
  <c r="BQ517" i="4"/>
  <c r="BX517" i="4" s="1"/>
  <c r="BB517" i="4"/>
  <c r="AZ517" i="4"/>
  <c r="AU517" i="4" s="1"/>
  <c r="AV517" i="4" s="1"/>
  <c r="AY517" i="4"/>
  <c r="BF517" i="4" s="1"/>
  <c r="C517" i="4"/>
  <c r="BT516" i="4"/>
  <c r="BV516" i="4" s="1"/>
  <c r="BR516" i="4"/>
  <c r="BM516" i="4" s="1"/>
  <c r="BQ516" i="4"/>
  <c r="BN516" i="4"/>
  <c r="BF516" i="4"/>
  <c r="BB516" i="4"/>
  <c r="BC516" i="4" s="1"/>
  <c r="AZ516" i="4"/>
  <c r="AY516" i="4"/>
  <c r="BE516" i="4" s="1"/>
  <c r="AU516" i="4"/>
  <c r="AV516" i="4" s="1"/>
  <c r="C516" i="4"/>
  <c r="BX515" i="4"/>
  <c r="BV515" i="4"/>
  <c r="BU515" i="4"/>
  <c r="BT515" i="4"/>
  <c r="BR515" i="4"/>
  <c r="BQ515" i="4"/>
  <c r="BF515" i="4"/>
  <c r="BE515" i="4"/>
  <c r="BC515" i="4"/>
  <c r="BB515" i="4"/>
  <c r="BD515" i="4" s="1"/>
  <c r="AZ515" i="4"/>
  <c r="AY515" i="4"/>
  <c r="AU515" i="4"/>
  <c r="AV515" i="4" s="1"/>
  <c r="C515" i="4"/>
  <c r="BV514" i="4"/>
  <c r="BU514" i="4"/>
  <c r="BT514" i="4"/>
  <c r="BR514" i="4"/>
  <c r="BQ514" i="4"/>
  <c r="BW515" i="4" s="1"/>
  <c r="BB514" i="4"/>
  <c r="BD514" i="4" s="1"/>
  <c r="AZ514" i="4"/>
  <c r="AY514" i="4"/>
  <c r="BF514" i="4" s="1"/>
  <c r="C514" i="4"/>
  <c r="BT513" i="4"/>
  <c r="BR513" i="4"/>
  <c r="BM513" i="4" s="1"/>
  <c r="BN513" i="4" s="1"/>
  <c r="BQ513" i="4"/>
  <c r="BB513" i="4"/>
  <c r="BD513" i="4" s="1"/>
  <c r="AZ513" i="4"/>
  <c r="AU513" i="4" s="1"/>
  <c r="AV513" i="4" s="1"/>
  <c r="AY513" i="4"/>
  <c r="C513" i="4"/>
  <c r="BW512" i="4"/>
  <c r="BT512" i="4"/>
  <c r="BR512" i="4"/>
  <c r="BQ512" i="4"/>
  <c r="BX512" i="4" s="1"/>
  <c r="BF512" i="4"/>
  <c r="BD512" i="4"/>
  <c r="BC512" i="4"/>
  <c r="BB512" i="4"/>
  <c r="AZ512" i="4"/>
  <c r="AY512" i="4"/>
  <c r="BE512" i="4" s="1"/>
  <c r="C512" i="4"/>
  <c r="BW511" i="4"/>
  <c r="BV511" i="4"/>
  <c r="BT511" i="4"/>
  <c r="BU511" i="4" s="1"/>
  <c r="BR511" i="4"/>
  <c r="BM511" i="4" s="1"/>
  <c r="BN511" i="4" s="1"/>
  <c r="BQ511" i="4"/>
  <c r="BD511" i="4"/>
  <c r="BC511" i="4"/>
  <c r="BB511" i="4"/>
  <c r="AZ511" i="4"/>
  <c r="AY511" i="4"/>
  <c r="BF511" i="4" s="1"/>
  <c r="C511" i="4"/>
  <c r="BT510" i="4"/>
  <c r="BR510" i="4"/>
  <c r="BM510" i="4" s="1"/>
  <c r="BN510" i="4" s="1"/>
  <c r="BQ510" i="4"/>
  <c r="BX510" i="4" s="1"/>
  <c r="BB510" i="4"/>
  <c r="BD510" i="4" s="1"/>
  <c r="AZ510" i="4"/>
  <c r="AU510" i="4" s="1"/>
  <c r="AV510" i="4" s="1"/>
  <c r="AY510" i="4"/>
  <c r="C510" i="4"/>
  <c r="BX509" i="4"/>
  <c r="BW509" i="4"/>
  <c r="BT509" i="4"/>
  <c r="BU509" i="4" s="1"/>
  <c r="BR509" i="4"/>
  <c r="BQ509" i="4"/>
  <c r="BV509" i="4" s="1"/>
  <c r="BM509" i="4"/>
  <c r="BN509" i="4" s="1"/>
  <c r="BE509" i="4"/>
  <c r="BB509" i="4"/>
  <c r="AZ509" i="4"/>
  <c r="AY509" i="4"/>
  <c r="BF509" i="4" s="1"/>
  <c r="C509" i="4"/>
  <c r="BX508" i="4"/>
  <c r="BW508" i="4"/>
  <c r="BU508" i="4"/>
  <c r="BT508" i="4"/>
  <c r="BV508" i="4" s="1"/>
  <c r="BR508" i="4"/>
  <c r="BQ508" i="4"/>
  <c r="BM508" i="4"/>
  <c r="BN508" i="4" s="1"/>
  <c r="BF508" i="4"/>
  <c r="BE508" i="4"/>
  <c r="BB508" i="4"/>
  <c r="BC508" i="4" s="1"/>
  <c r="AZ508" i="4"/>
  <c r="AY508" i="4"/>
  <c r="C508" i="4"/>
  <c r="BT507" i="4"/>
  <c r="BV507" i="4" s="1"/>
  <c r="BR507" i="4"/>
  <c r="BM507" i="4" s="1"/>
  <c r="BN507" i="4" s="1"/>
  <c r="BQ507" i="4"/>
  <c r="BB507" i="4"/>
  <c r="AZ507" i="4"/>
  <c r="AU507" i="4" s="1"/>
  <c r="AY507" i="4"/>
  <c r="BF507" i="4" s="1"/>
  <c r="AV507" i="4"/>
  <c r="C507" i="4"/>
  <c r="BT506" i="4"/>
  <c r="BV506" i="4" s="1"/>
  <c r="BR506" i="4"/>
  <c r="BM506" i="4" s="1"/>
  <c r="BQ506" i="4"/>
  <c r="BN506" i="4"/>
  <c r="BF506" i="4"/>
  <c r="BE506" i="4"/>
  <c r="BB506" i="4"/>
  <c r="BD506" i="4" s="1"/>
  <c r="AZ506" i="4"/>
  <c r="AY506" i="4"/>
  <c r="C506" i="4"/>
  <c r="BX505" i="4"/>
  <c r="BV505" i="4"/>
  <c r="BU505" i="4"/>
  <c r="BT505" i="4"/>
  <c r="BR505" i="4"/>
  <c r="BQ505" i="4"/>
  <c r="BF505" i="4"/>
  <c r="BE505" i="4"/>
  <c r="BB505" i="4"/>
  <c r="BD505" i="4" s="1"/>
  <c r="AZ505" i="4"/>
  <c r="AY505" i="4"/>
  <c r="AU505" i="4"/>
  <c r="AV505" i="4" s="1"/>
  <c r="C505" i="4"/>
  <c r="BV504" i="4"/>
  <c r="BU504" i="4"/>
  <c r="BT504" i="4"/>
  <c r="BR504" i="4"/>
  <c r="BQ504" i="4"/>
  <c r="BB504" i="4"/>
  <c r="BD504" i="4" s="1"/>
  <c r="AZ504" i="4"/>
  <c r="AY504" i="4"/>
  <c r="C504" i="4"/>
  <c r="BU503" i="4"/>
  <c r="BT503" i="4"/>
  <c r="BR503" i="4"/>
  <c r="BM502" i="4" s="1"/>
  <c r="BN502" i="4" s="1"/>
  <c r="BQ503" i="4"/>
  <c r="BM503" i="4"/>
  <c r="BN503" i="4" s="1"/>
  <c r="BB503" i="4"/>
  <c r="AZ503" i="4"/>
  <c r="AU503" i="4" s="1"/>
  <c r="AV503" i="4" s="1"/>
  <c r="AY503" i="4"/>
  <c r="BE503" i="4" s="1"/>
  <c r="C503" i="4"/>
  <c r="BW502" i="4"/>
  <c r="BT502" i="4"/>
  <c r="BR502" i="4"/>
  <c r="BQ502" i="4"/>
  <c r="BF502" i="4"/>
  <c r="BD502" i="4"/>
  <c r="BC502" i="4"/>
  <c r="BB502" i="4"/>
  <c r="AZ502" i="4"/>
  <c r="AY502" i="4"/>
  <c r="BE502" i="4" s="1"/>
  <c r="C502" i="4"/>
  <c r="BX501" i="4"/>
  <c r="BW501" i="4"/>
  <c r="BT501" i="4"/>
  <c r="BU501" i="4" s="1"/>
  <c r="BR501" i="4"/>
  <c r="BM501" i="4" s="1"/>
  <c r="BN501" i="4" s="1"/>
  <c r="BQ501" i="4"/>
  <c r="BF501" i="4"/>
  <c r="BD501" i="4"/>
  <c r="BC501" i="4"/>
  <c r="BB501" i="4"/>
  <c r="AZ501" i="4"/>
  <c r="AY501" i="4"/>
  <c r="C501" i="4"/>
  <c r="BV500" i="4"/>
  <c r="BU500" i="4"/>
  <c r="BT500" i="4"/>
  <c r="BR500" i="4"/>
  <c r="BM500" i="4" s="1"/>
  <c r="BN500" i="4" s="1"/>
  <c r="BQ500" i="4"/>
  <c r="BX500" i="4" s="1"/>
  <c r="BB500" i="4"/>
  <c r="BD500" i="4" s="1"/>
  <c r="AZ500" i="4"/>
  <c r="AY500" i="4"/>
  <c r="AU500" i="4"/>
  <c r="AV500" i="4" s="1"/>
  <c r="C500" i="4"/>
  <c r="BT499" i="4"/>
  <c r="BR499" i="4"/>
  <c r="BM499" i="4" s="1"/>
  <c r="BN499" i="4" s="1"/>
  <c r="BQ499" i="4"/>
  <c r="BV499" i="4" s="1"/>
  <c r="BE499" i="4"/>
  <c r="BD499" i="4"/>
  <c r="BB499" i="4"/>
  <c r="AZ499" i="4"/>
  <c r="AY499" i="4"/>
  <c r="AU499" i="4"/>
  <c r="AV499" i="4" s="1"/>
  <c r="C499" i="4"/>
  <c r="BX498" i="4"/>
  <c r="BW498" i="4"/>
  <c r="BT498" i="4"/>
  <c r="BV498" i="4" s="1"/>
  <c r="BR498" i="4"/>
  <c r="BM498" i="4" s="1"/>
  <c r="BN498" i="4" s="1"/>
  <c r="BQ498" i="4"/>
  <c r="BF498" i="4"/>
  <c r="BD498" i="4"/>
  <c r="BB498" i="4"/>
  <c r="BC498" i="4" s="1"/>
  <c r="AZ498" i="4"/>
  <c r="AY498" i="4"/>
  <c r="C498" i="4"/>
  <c r="BW497" i="4"/>
  <c r="BT497" i="4"/>
  <c r="BU497" i="4" s="1"/>
  <c r="BR497" i="4"/>
  <c r="BQ497" i="4"/>
  <c r="BX497" i="4" s="1"/>
  <c r="BB497" i="4"/>
  <c r="BD497" i="4" s="1"/>
  <c r="AZ497" i="4"/>
  <c r="AU497" i="4" s="1"/>
  <c r="AV497" i="4" s="1"/>
  <c r="AY497" i="4"/>
  <c r="BE498" i="4" s="1"/>
  <c r="C497" i="4"/>
  <c r="BX496" i="4"/>
  <c r="BW496" i="4"/>
  <c r="BU496" i="4"/>
  <c r="BT496" i="4"/>
  <c r="BV496" i="4" s="1"/>
  <c r="BR496" i="4"/>
  <c r="BM496" i="4" s="1"/>
  <c r="BN496" i="4" s="1"/>
  <c r="BQ496" i="4"/>
  <c r="BF496" i="4"/>
  <c r="BB496" i="4"/>
  <c r="BC496" i="4" s="1"/>
  <c r="AZ496" i="4"/>
  <c r="AU496" i="4" s="1"/>
  <c r="AV496" i="4" s="1"/>
  <c r="AY496" i="4"/>
  <c r="BE496" i="4" s="1"/>
  <c r="C496" i="4"/>
  <c r="BX495" i="4"/>
  <c r="BU495" i="4"/>
  <c r="BT495" i="4"/>
  <c r="BV495" i="4" s="1"/>
  <c r="BR495" i="4"/>
  <c r="BQ495" i="4"/>
  <c r="BF495" i="4"/>
  <c r="BE495" i="4"/>
  <c r="BB495" i="4"/>
  <c r="BC495" i="4" s="1"/>
  <c r="AZ495" i="4"/>
  <c r="AY495" i="4"/>
  <c r="C495" i="4"/>
  <c r="BT494" i="4"/>
  <c r="BR494" i="4"/>
  <c r="BQ494" i="4"/>
  <c r="BX494" i="4" s="1"/>
  <c r="BF494" i="4"/>
  <c r="BE494" i="4"/>
  <c r="BD494" i="4"/>
  <c r="BB494" i="4"/>
  <c r="BC494" i="4" s="1"/>
  <c r="AZ494" i="4"/>
  <c r="AY494" i="4"/>
  <c r="AU494" i="4"/>
  <c r="AV494" i="4" s="1"/>
  <c r="C494" i="4"/>
  <c r="BT493" i="4"/>
  <c r="BU493" i="4" s="1"/>
  <c r="BR493" i="4"/>
  <c r="BM493" i="4" s="1"/>
  <c r="BN493" i="4" s="1"/>
  <c r="BQ493" i="4"/>
  <c r="BW493" i="4" s="1"/>
  <c r="BB493" i="4"/>
  <c r="BD493" i="4" s="1"/>
  <c r="AZ493" i="4"/>
  <c r="AY493" i="4"/>
  <c r="BF493" i="4" s="1"/>
  <c r="AV493" i="4"/>
  <c r="AU493" i="4"/>
  <c r="C493" i="4"/>
  <c r="BV492" i="4"/>
  <c r="BU492" i="4"/>
  <c r="BT492" i="4"/>
  <c r="BR492" i="4"/>
  <c r="BM492" i="4" s="1"/>
  <c r="BN492" i="4" s="1"/>
  <c r="BQ492" i="4"/>
  <c r="BX492" i="4" s="1"/>
  <c r="BC492" i="4"/>
  <c r="BB492" i="4"/>
  <c r="BD492" i="4" s="1"/>
  <c r="AZ492" i="4"/>
  <c r="AU492" i="4" s="1"/>
  <c r="AV492" i="4" s="1"/>
  <c r="AY492" i="4"/>
  <c r="BF492" i="4" s="1"/>
  <c r="C492" i="4"/>
  <c r="BT491" i="4"/>
  <c r="BU491" i="4" s="1"/>
  <c r="BR491" i="4"/>
  <c r="BM491" i="4" s="1"/>
  <c r="BN491" i="4" s="1"/>
  <c r="BQ491" i="4"/>
  <c r="BX491" i="4" s="1"/>
  <c r="BB491" i="4"/>
  <c r="AZ491" i="4"/>
  <c r="AU491" i="4" s="1"/>
  <c r="AV491" i="4" s="1"/>
  <c r="AY491" i="4"/>
  <c r="BF491" i="4" s="1"/>
  <c r="C491" i="4"/>
  <c r="BX490" i="4"/>
  <c r="BW490" i="4"/>
  <c r="BV490" i="4"/>
  <c r="BT490" i="4"/>
  <c r="BU490" i="4" s="1"/>
  <c r="BR490" i="4"/>
  <c r="BQ490" i="4"/>
  <c r="BM490" i="4"/>
  <c r="BN490" i="4" s="1"/>
  <c r="BF490" i="4"/>
  <c r="BD490" i="4"/>
  <c r="BB490" i="4"/>
  <c r="AZ490" i="4"/>
  <c r="AY490" i="4"/>
  <c r="BE490" i="4" s="1"/>
  <c r="C490" i="4"/>
  <c r="BX489" i="4"/>
  <c r="BW489" i="4"/>
  <c r="BT489" i="4"/>
  <c r="BU489" i="4" s="1"/>
  <c r="BR489" i="4"/>
  <c r="BQ489" i="4"/>
  <c r="BD489" i="4"/>
  <c r="BC489" i="4"/>
  <c r="BB489" i="4"/>
  <c r="AZ489" i="4"/>
  <c r="AU489" i="4" s="1"/>
  <c r="AV489" i="4" s="1"/>
  <c r="AY489" i="4"/>
  <c r="BF489" i="4" s="1"/>
  <c r="C489" i="4"/>
  <c r="BW488" i="4"/>
  <c r="BT488" i="4"/>
  <c r="BV488" i="4" s="1"/>
  <c r="BR488" i="4"/>
  <c r="BM488" i="4" s="1"/>
  <c r="BN488" i="4" s="1"/>
  <c r="BQ488" i="4"/>
  <c r="BX488" i="4" s="1"/>
  <c r="BB488" i="4"/>
  <c r="BC488" i="4" s="1"/>
  <c r="AZ488" i="4"/>
  <c r="AU488" i="4" s="1"/>
  <c r="AV488" i="4" s="1"/>
  <c r="AY488" i="4"/>
  <c r="BF488" i="4" s="1"/>
  <c r="C488" i="4"/>
  <c r="BX487" i="4"/>
  <c r="BW487" i="4"/>
  <c r="BT487" i="4"/>
  <c r="BV487" i="4" s="1"/>
  <c r="BR487" i="4"/>
  <c r="BQ487" i="4"/>
  <c r="BN487" i="4"/>
  <c r="BM487" i="4"/>
  <c r="BF487" i="4"/>
  <c r="BE487" i="4"/>
  <c r="BD487" i="4"/>
  <c r="BB487" i="4"/>
  <c r="BC487" i="4" s="1"/>
  <c r="AZ487" i="4"/>
  <c r="AY487" i="4"/>
  <c r="AU487" i="4"/>
  <c r="AV487" i="4" s="1"/>
  <c r="C487" i="4"/>
  <c r="BX486" i="4"/>
  <c r="BU486" i="4"/>
  <c r="BT486" i="4"/>
  <c r="BV486" i="4" s="1"/>
  <c r="BR486" i="4"/>
  <c r="BM486" i="4" s="1"/>
  <c r="BN486" i="4" s="1"/>
  <c r="BQ486" i="4"/>
  <c r="BF486" i="4"/>
  <c r="BE486" i="4"/>
  <c r="BB486" i="4"/>
  <c r="BC486" i="4" s="1"/>
  <c r="AZ486" i="4"/>
  <c r="AY486" i="4"/>
  <c r="C486" i="4"/>
  <c r="BU485" i="4"/>
  <c r="BT485" i="4"/>
  <c r="BV485" i="4" s="1"/>
  <c r="BR485" i="4"/>
  <c r="BM485" i="4" s="1"/>
  <c r="BN485" i="4" s="1"/>
  <c r="BQ485" i="4"/>
  <c r="BE485" i="4"/>
  <c r="BB485" i="4"/>
  <c r="AZ485" i="4"/>
  <c r="AU485" i="4" s="1"/>
  <c r="AV485" i="4" s="1"/>
  <c r="AY485" i="4"/>
  <c r="BF485" i="4" s="1"/>
  <c r="C485" i="4"/>
  <c r="BT484" i="4"/>
  <c r="BR484" i="4"/>
  <c r="BM484" i="4" s="1"/>
  <c r="BN484" i="4" s="1"/>
  <c r="BQ484" i="4"/>
  <c r="BF484" i="4"/>
  <c r="BE484" i="4"/>
  <c r="BB484" i="4"/>
  <c r="BD484" i="4" s="1"/>
  <c r="AZ484" i="4"/>
  <c r="AY484" i="4"/>
  <c r="AV484" i="4"/>
  <c r="AU484" i="4"/>
  <c r="C484" i="4"/>
  <c r="BX483" i="4"/>
  <c r="BV483" i="4"/>
  <c r="BT483" i="4"/>
  <c r="BR483" i="4"/>
  <c r="BQ483" i="4"/>
  <c r="BW483" i="4" s="1"/>
  <c r="BF483" i="4"/>
  <c r="BE483" i="4"/>
  <c r="BC483" i="4"/>
  <c r="BB483" i="4"/>
  <c r="BD483" i="4" s="1"/>
  <c r="AZ483" i="4"/>
  <c r="AU483" i="4" s="1"/>
  <c r="AV483" i="4" s="1"/>
  <c r="AY483" i="4"/>
  <c r="C483" i="4"/>
  <c r="BV482" i="4"/>
  <c r="BU482" i="4"/>
  <c r="BT482" i="4"/>
  <c r="BR482" i="4"/>
  <c r="BQ482" i="4"/>
  <c r="BX482" i="4" s="1"/>
  <c r="BC482" i="4"/>
  <c r="BB482" i="4"/>
  <c r="BD482" i="4" s="1"/>
  <c r="AZ482" i="4"/>
  <c r="AU482" i="4" s="1"/>
  <c r="AV482" i="4" s="1"/>
  <c r="AY482" i="4"/>
  <c r="C482" i="4"/>
  <c r="BT481" i="4"/>
  <c r="BU481" i="4" s="1"/>
  <c r="BR481" i="4"/>
  <c r="BM481" i="4" s="1"/>
  <c r="BN481" i="4" s="1"/>
  <c r="BQ481" i="4"/>
  <c r="BX481" i="4" s="1"/>
  <c r="BB481" i="4"/>
  <c r="AZ481" i="4"/>
  <c r="AU481" i="4" s="1"/>
  <c r="AV481" i="4" s="1"/>
  <c r="AY481" i="4"/>
  <c r="C481" i="4"/>
  <c r="BX480" i="4"/>
  <c r="BW480" i="4"/>
  <c r="BV480" i="4"/>
  <c r="BT480" i="4"/>
  <c r="BU480" i="4" s="1"/>
  <c r="BR480" i="4"/>
  <c r="BQ480" i="4"/>
  <c r="BF480" i="4"/>
  <c r="BD480" i="4"/>
  <c r="BB480" i="4"/>
  <c r="AZ480" i="4"/>
  <c r="AY480" i="4"/>
  <c r="BE480" i="4" s="1"/>
  <c r="C480" i="4"/>
  <c r="BW479" i="4"/>
  <c r="BT479" i="4"/>
  <c r="BU479" i="4" s="1"/>
  <c r="BR479" i="4"/>
  <c r="BQ479" i="4"/>
  <c r="BD479" i="4"/>
  <c r="BC479" i="4"/>
  <c r="BB479" i="4"/>
  <c r="AZ479" i="4"/>
  <c r="AY479" i="4"/>
  <c r="BF479" i="4" s="1"/>
  <c r="C479" i="4"/>
  <c r="BW478" i="4"/>
  <c r="BT478" i="4"/>
  <c r="BR478" i="4"/>
  <c r="BM478" i="4" s="1"/>
  <c r="BN478" i="4" s="1"/>
  <c r="BQ478" i="4"/>
  <c r="BX478" i="4" s="1"/>
  <c r="BB478" i="4"/>
  <c r="BC478" i="4" s="1"/>
  <c r="AZ478" i="4"/>
  <c r="AU478" i="4" s="1"/>
  <c r="AV478" i="4" s="1"/>
  <c r="AY478" i="4"/>
  <c r="BF478" i="4" s="1"/>
  <c r="C478" i="4"/>
  <c r="BX477" i="4"/>
  <c r="BW477" i="4"/>
  <c r="BT477" i="4"/>
  <c r="BV477" i="4" s="1"/>
  <c r="BR477" i="4"/>
  <c r="BQ477" i="4"/>
  <c r="BN477" i="4"/>
  <c r="BM477" i="4"/>
  <c r="BF477" i="4"/>
  <c r="BE477" i="4"/>
  <c r="BD477" i="4"/>
  <c r="BB477" i="4"/>
  <c r="BC477" i="4" s="1"/>
  <c r="AZ477" i="4"/>
  <c r="AY477" i="4"/>
  <c r="AU477" i="4"/>
  <c r="AV477" i="4" s="1"/>
  <c r="C477" i="4"/>
  <c r="BX476" i="4"/>
  <c r="BW476" i="4"/>
  <c r="BU476" i="4"/>
  <c r="BT476" i="4"/>
  <c r="BV476" i="4" s="1"/>
  <c r="BR476" i="4"/>
  <c r="BM476" i="4" s="1"/>
  <c r="BN476" i="4" s="1"/>
  <c r="BQ476" i="4"/>
  <c r="BF476" i="4"/>
  <c r="BE476" i="4"/>
  <c r="BB476" i="4"/>
  <c r="BC476" i="4" s="1"/>
  <c r="AZ476" i="4"/>
  <c r="AY476" i="4"/>
  <c r="C476" i="4"/>
  <c r="BU475" i="4"/>
  <c r="BT475" i="4"/>
  <c r="BV475" i="4" s="1"/>
  <c r="BR475" i="4"/>
  <c r="BM475" i="4" s="1"/>
  <c r="BN475" i="4" s="1"/>
  <c r="BQ475" i="4"/>
  <c r="BX475" i="4" s="1"/>
  <c r="BE475" i="4"/>
  <c r="BB475" i="4"/>
  <c r="AZ475" i="4"/>
  <c r="AU475" i="4" s="1"/>
  <c r="AV475" i="4" s="1"/>
  <c r="AY475" i="4"/>
  <c r="BF475" i="4" s="1"/>
  <c r="C475" i="4"/>
  <c r="BT474" i="4"/>
  <c r="BR474" i="4"/>
  <c r="BM474" i="4" s="1"/>
  <c r="BN474" i="4" s="1"/>
  <c r="BQ474" i="4"/>
  <c r="BF474" i="4"/>
  <c r="BE474" i="4"/>
  <c r="BB474" i="4"/>
  <c r="BD474" i="4" s="1"/>
  <c r="AZ474" i="4"/>
  <c r="AY474" i="4"/>
  <c r="AU474" i="4"/>
  <c r="C474" i="4"/>
  <c r="BX473" i="4"/>
  <c r="BV473" i="4"/>
  <c r="BT473" i="4"/>
  <c r="BR473" i="4"/>
  <c r="BQ473" i="4"/>
  <c r="BW473" i="4" s="1"/>
  <c r="BF473" i="4"/>
  <c r="BC473" i="4"/>
  <c r="BB473" i="4"/>
  <c r="BD473" i="4" s="1"/>
  <c r="AZ473" i="4"/>
  <c r="AU473" i="4" s="1"/>
  <c r="AV473" i="4" s="1"/>
  <c r="AY473" i="4"/>
  <c r="C473" i="4"/>
  <c r="BV472" i="4"/>
  <c r="BU472" i="4"/>
  <c r="BT472" i="4"/>
  <c r="BR472" i="4"/>
  <c r="BM472" i="4" s="1"/>
  <c r="BN472" i="4" s="1"/>
  <c r="BQ472" i="4"/>
  <c r="BX472" i="4" s="1"/>
  <c r="BC472" i="4"/>
  <c r="BB472" i="4"/>
  <c r="BD472" i="4" s="1"/>
  <c r="AZ472" i="4"/>
  <c r="AU472" i="4" s="1"/>
  <c r="AV472" i="4" s="1"/>
  <c r="AY472" i="4"/>
  <c r="BF472" i="4" s="1"/>
  <c r="C472" i="4"/>
  <c r="BT471" i="4"/>
  <c r="BU471" i="4" s="1"/>
  <c r="BR471" i="4"/>
  <c r="BM471" i="4" s="1"/>
  <c r="BN471" i="4" s="1"/>
  <c r="BQ471" i="4"/>
  <c r="BX471" i="4" s="1"/>
  <c r="BB471" i="4"/>
  <c r="AZ471" i="4"/>
  <c r="AU471" i="4" s="1"/>
  <c r="AV471" i="4" s="1"/>
  <c r="AY471" i="4"/>
  <c r="C471" i="4"/>
  <c r="BX470" i="4"/>
  <c r="BW470" i="4"/>
  <c r="BV470" i="4"/>
  <c r="BT470" i="4"/>
  <c r="BU470" i="4" s="1"/>
  <c r="BR470" i="4"/>
  <c r="BQ470" i="4"/>
  <c r="BM470" i="4"/>
  <c r="BN470" i="4" s="1"/>
  <c r="BF470" i="4"/>
  <c r="BD470" i="4"/>
  <c r="BB470" i="4"/>
  <c r="AZ470" i="4"/>
  <c r="AY470" i="4"/>
  <c r="BE470" i="4" s="1"/>
  <c r="C470" i="4"/>
  <c r="BX469" i="4"/>
  <c r="BW469" i="4"/>
  <c r="BT469" i="4"/>
  <c r="BU469" i="4" s="1"/>
  <c r="BR469" i="4"/>
  <c r="BQ469" i="4"/>
  <c r="BM469" i="4"/>
  <c r="BD469" i="4"/>
  <c r="BC469" i="4"/>
  <c r="BB469" i="4"/>
  <c r="AZ469" i="4"/>
  <c r="AU469" i="4" s="1"/>
  <c r="AV469" i="4" s="1"/>
  <c r="AY469" i="4"/>
  <c r="BF469" i="4" s="1"/>
  <c r="C469" i="4"/>
  <c r="BW468" i="4"/>
  <c r="BT468" i="4"/>
  <c r="BR468" i="4"/>
  <c r="BM468" i="4" s="1"/>
  <c r="BN468" i="4" s="1"/>
  <c r="BQ468" i="4"/>
  <c r="BX468" i="4" s="1"/>
  <c r="BB468" i="4"/>
  <c r="BC468" i="4" s="1"/>
  <c r="AZ468" i="4"/>
  <c r="AU468" i="4" s="1"/>
  <c r="AV468" i="4" s="1"/>
  <c r="AY468" i="4"/>
  <c r="BF468" i="4" s="1"/>
  <c r="C468" i="4"/>
  <c r="BX467" i="4"/>
  <c r="BW467" i="4"/>
  <c r="BT467" i="4"/>
  <c r="BV467" i="4" s="1"/>
  <c r="BR467" i="4"/>
  <c r="BQ467" i="4"/>
  <c r="BN467" i="4"/>
  <c r="BM467" i="4"/>
  <c r="BF467" i="4"/>
  <c r="BE467" i="4"/>
  <c r="BD467" i="4"/>
  <c r="BB467" i="4"/>
  <c r="BC467" i="4" s="1"/>
  <c r="AZ467" i="4"/>
  <c r="AY467" i="4"/>
  <c r="AU467" i="4"/>
  <c r="AV467" i="4" s="1"/>
  <c r="C467" i="4"/>
  <c r="BX466" i="4"/>
  <c r="BU466" i="4"/>
  <c r="BT466" i="4"/>
  <c r="BV466" i="4" s="1"/>
  <c r="BR466" i="4"/>
  <c r="BM466" i="4" s="1"/>
  <c r="BN466" i="4" s="1"/>
  <c r="BQ466" i="4"/>
  <c r="BF466" i="4"/>
  <c r="BE466" i="4"/>
  <c r="BB466" i="4"/>
  <c r="AZ466" i="4"/>
  <c r="AY466" i="4"/>
  <c r="C466" i="4"/>
  <c r="BT465" i="4"/>
  <c r="BV465" i="4" s="1"/>
  <c r="BR465" i="4"/>
  <c r="BM465" i="4" s="1"/>
  <c r="BN465" i="4" s="1"/>
  <c r="BQ465" i="4"/>
  <c r="BE465" i="4"/>
  <c r="BB465" i="4"/>
  <c r="AZ465" i="4"/>
  <c r="AU465" i="4" s="1"/>
  <c r="AY465" i="4"/>
  <c r="BF465" i="4" s="1"/>
  <c r="AV465" i="4"/>
  <c r="C465" i="4"/>
  <c r="BT464" i="4"/>
  <c r="BR464" i="4"/>
  <c r="BM464" i="4" s="1"/>
  <c r="BN464" i="4" s="1"/>
  <c r="BQ464" i="4"/>
  <c r="BF464" i="4"/>
  <c r="BE464" i="4"/>
  <c r="BB464" i="4"/>
  <c r="BD464" i="4" s="1"/>
  <c r="AZ464" i="4"/>
  <c r="AY464" i="4"/>
  <c r="AV464" i="4"/>
  <c r="AU464" i="4"/>
  <c r="C464" i="4"/>
  <c r="BX463" i="4"/>
  <c r="BV463" i="4"/>
  <c r="BT463" i="4"/>
  <c r="BR463" i="4"/>
  <c r="BQ463" i="4"/>
  <c r="BW463" i="4" s="1"/>
  <c r="BF463" i="4"/>
  <c r="BC463" i="4"/>
  <c r="BB463" i="4"/>
  <c r="BD463" i="4" s="1"/>
  <c r="AZ463" i="4"/>
  <c r="AU463" i="4" s="1"/>
  <c r="AV463" i="4" s="1"/>
  <c r="AY463" i="4"/>
  <c r="C463" i="4"/>
  <c r="BV462" i="4"/>
  <c r="BU462" i="4"/>
  <c r="BT462" i="4"/>
  <c r="BR462" i="4"/>
  <c r="BQ462" i="4"/>
  <c r="BX462" i="4" s="1"/>
  <c r="BC462" i="4"/>
  <c r="BB462" i="4"/>
  <c r="BD462" i="4" s="1"/>
  <c r="AZ462" i="4"/>
  <c r="AU462" i="4" s="1"/>
  <c r="AV462" i="4" s="1"/>
  <c r="AY462" i="4"/>
  <c r="C462" i="4"/>
  <c r="BT461" i="4"/>
  <c r="BU461" i="4" s="1"/>
  <c r="BR461" i="4"/>
  <c r="BM461" i="4" s="1"/>
  <c r="BN461" i="4" s="1"/>
  <c r="BQ461" i="4"/>
  <c r="BX461" i="4" s="1"/>
  <c r="BB461" i="4"/>
  <c r="AZ461" i="4"/>
  <c r="AU461" i="4" s="1"/>
  <c r="AV461" i="4" s="1"/>
  <c r="AY461" i="4"/>
  <c r="C461" i="4"/>
  <c r="BX460" i="4"/>
  <c r="BW460" i="4"/>
  <c r="BV460" i="4"/>
  <c r="BT460" i="4"/>
  <c r="BU460" i="4" s="1"/>
  <c r="BR460" i="4"/>
  <c r="BQ460" i="4"/>
  <c r="BM460" i="4"/>
  <c r="BN460" i="4" s="1"/>
  <c r="BF460" i="4"/>
  <c r="BD460" i="4"/>
  <c r="BB460" i="4"/>
  <c r="AZ460" i="4"/>
  <c r="AY460" i="4"/>
  <c r="BE460" i="4" s="1"/>
  <c r="C460" i="4"/>
  <c r="BW459" i="4"/>
  <c r="BT459" i="4"/>
  <c r="BR459" i="4"/>
  <c r="BQ459" i="4"/>
  <c r="BD459" i="4"/>
  <c r="BC459" i="4"/>
  <c r="BB459" i="4"/>
  <c r="AZ459" i="4"/>
  <c r="AY459" i="4"/>
  <c r="BF459" i="4" s="1"/>
  <c r="C459" i="4"/>
  <c r="BW458" i="4"/>
  <c r="BT458" i="4"/>
  <c r="BR458" i="4"/>
  <c r="BM458" i="4" s="1"/>
  <c r="BQ458" i="4"/>
  <c r="BX458" i="4" s="1"/>
  <c r="BN458" i="4"/>
  <c r="BB458" i="4"/>
  <c r="BC458" i="4" s="1"/>
  <c r="AZ458" i="4"/>
  <c r="AU457" i="4" s="1"/>
  <c r="AV457" i="4" s="1"/>
  <c r="AY458" i="4"/>
  <c r="BF458" i="4" s="1"/>
  <c r="AU458" i="4"/>
  <c r="AV458" i="4" s="1"/>
  <c r="C458" i="4"/>
  <c r="BX457" i="4"/>
  <c r="BW457" i="4"/>
  <c r="BT457" i="4"/>
  <c r="BV457" i="4" s="1"/>
  <c r="BR457" i="4"/>
  <c r="BQ457" i="4"/>
  <c r="BN457" i="4"/>
  <c r="BM457" i="4"/>
  <c r="BF457" i="4"/>
  <c r="BE457" i="4"/>
  <c r="BD457" i="4"/>
  <c r="BB457" i="4"/>
  <c r="BC457" i="4" s="1"/>
  <c r="AZ457" i="4"/>
  <c r="AY457" i="4"/>
  <c r="C457" i="4"/>
  <c r="BW456" i="4"/>
  <c r="BU456" i="4"/>
  <c r="BT456" i="4"/>
  <c r="BV456" i="4" s="1"/>
  <c r="BR456" i="4"/>
  <c r="BM456" i="4" s="1"/>
  <c r="BN456" i="4" s="1"/>
  <c r="BQ456" i="4"/>
  <c r="BF456" i="4"/>
  <c r="BE456" i="4"/>
  <c r="BB456" i="4"/>
  <c r="AZ456" i="4"/>
  <c r="AY456" i="4"/>
  <c r="C456" i="4"/>
  <c r="BT455" i="4"/>
  <c r="BV455" i="4" s="1"/>
  <c r="BR455" i="4"/>
  <c r="BM455" i="4" s="1"/>
  <c r="BN455" i="4" s="1"/>
  <c r="BQ455" i="4"/>
  <c r="BE455" i="4"/>
  <c r="BB455" i="4"/>
  <c r="AZ455" i="4"/>
  <c r="AU455" i="4" s="1"/>
  <c r="AV455" i="4" s="1"/>
  <c r="AY455" i="4"/>
  <c r="BF455" i="4" s="1"/>
  <c r="C455" i="4"/>
  <c r="BT454" i="4"/>
  <c r="BR454" i="4"/>
  <c r="BM454" i="4" s="1"/>
  <c r="BN454" i="4" s="1"/>
  <c r="BQ454" i="4"/>
  <c r="BF454" i="4"/>
  <c r="BE454" i="4"/>
  <c r="BB454" i="4"/>
  <c r="BD454" i="4" s="1"/>
  <c r="AZ454" i="4"/>
  <c r="AY454" i="4"/>
  <c r="AV454" i="4"/>
  <c r="AU454" i="4"/>
  <c r="C454" i="4"/>
  <c r="BX453" i="4"/>
  <c r="BV453" i="4"/>
  <c r="BT453" i="4"/>
  <c r="BR453" i="4"/>
  <c r="BQ453" i="4"/>
  <c r="BW453" i="4" s="1"/>
  <c r="BF453" i="4"/>
  <c r="BC453" i="4"/>
  <c r="BB453" i="4"/>
  <c r="BD453" i="4" s="1"/>
  <c r="AZ453" i="4"/>
  <c r="AU453" i="4" s="1"/>
  <c r="AV453" i="4" s="1"/>
  <c r="AY453" i="4"/>
  <c r="C453" i="4"/>
  <c r="BV452" i="4"/>
  <c r="BU452" i="4"/>
  <c r="BT452" i="4"/>
  <c r="BR452" i="4"/>
  <c r="BQ452" i="4"/>
  <c r="BX452" i="4" s="1"/>
  <c r="BB452" i="4"/>
  <c r="BD452" i="4" s="1"/>
  <c r="AZ452" i="4"/>
  <c r="AU452" i="4" s="1"/>
  <c r="AV452" i="4" s="1"/>
  <c r="AY452" i="4"/>
  <c r="C452" i="4"/>
  <c r="BT451" i="4"/>
  <c r="BU451" i="4" s="1"/>
  <c r="BR451" i="4"/>
  <c r="BQ451" i="4"/>
  <c r="BX451" i="4" s="1"/>
  <c r="BM451" i="4"/>
  <c r="BN451" i="4" s="1"/>
  <c r="BB451" i="4"/>
  <c r="AZ451" i="4"/>
  <c r="AU451" i="4" s="1"/>
  <c r="AV451" i="4" s="1"/>
  <c r="AY451" i="4"/>
  <c r="C451" i="4"/>
  <c r="BX450" i="4"/>
  <c r="BW450" i="4"/>
  <c r="BV450" i="4"/>
  <c r="BT450" i="4"/>
  <c r="BU450" i="4" s="1"/>
  <c r="BR450" i="4"/>
  <c r="BQ450" i="4"/>
  <c r="BM450" i="4"/>
  <c r="BN450" i="4" s="1"/>
  <c r="BF450" i="4"/>
  <c r="BD450" i="4"/>
  <c r="BB450" i="4"/>
  <c r="AZ450" i="4"/>
  <c r="AY450" i="4"/>
  <c r="BE450" i="4" s="1"/>
  <c r="C450" i="4"/>
  <c r="BX449" i="4"/>
  <c r="BW449" i="4"/>
  <c r="BT449" i="4"/>
  <c r="BR449" i="4"/>
  <c r="BQ449" i="4"/>
  <c r="BD449" i="4"/>
  <c r="BC449" i="4"/>
  <c r="BB449" i="4"/>
  <c r="AZ449" i="4"/>
  <c r="AY449" i="4"/>
  <c r="BF449" i="4" s="1"/>
  <c r="C449" i="4"/>
  <c r="BW448" i="4"/>
  <c r="BT448" i="4"/>
  <c r="BR448" i="4"/>
  <c r="BM448" i="4" s="1"/>
  <c r="BQ448" i="4"/>
  <c r="BX448" i="4" s="1"/>
  <c r="BN448" i="4"/>
  <c r="BB448" i="4"/>
  <c r="BC448" i="4" s="1"/>
  <c r="AZ448" i="4"/>
  <c r="AY448" i="4"/>
  <c r="BF448" i="4" s="1"/>
  <c r="AU448" i="4"/>
  <c r="AV448" i="4" s="1"/>
  <c r="C448" i="4"/>
  <c r="BX447" i="4"/>
  <c r="BW447" i="4"/>
  <c r="BT447" i="4"/>
  <c r="BV447" i="4" s="1"/>
  <c r="BR447" i="4"/>
  <c r="BQ447" i="4"/>
  <c r="BN447" i="4"/>
  <c r="BM447" i="4"/>
  <c r="BF447" i="4"/>
  <c r="BE447" i="4"/>
  <c r="BD447" i="4"/>
  <c r="BB447" i="4"/>
  <c r="BC447" i="4" s="1"/>
  <c r="AZ447" i="4"/>
  <c r="AY447" i="4"/>
  <c r="AU447" i="4"/>
  <c r="AV447" i="4" s="1"/>
  <c r="C447" i="4"/>
  <c r="BW446" i="4"/>
  <c r="BU446" i="4"/>
  <c r="BT446" i="4"/>
  <c r="BV446" i="4" s="1"/>
  <c r="BR446" i="4"/>
  <c r="BM446" i="4" s="1"/>
  <c r="BN446" i="4" s="1"/>
  <c r="BQ446" i="4"/>
  <c r="BE446" i="4"/>
  <c r="BB446" i="4"/>
  <c r="AZ446" i="4"/>
  <c r="AY446" i="4"/>
  <c r="C446" i="4"/>
  <c r="BU445" i="4"/>
  <c r="BT445" i="4"/>
  <c r="BR445" i="4"/>
  <c r="BM445" i="4" s="1"/>
  <c r="BN445" i="4" s="1"/>
  <c r="BQ445" i="4"/>
  <c r="BX446" i="4" s="1"/>
  <c r="BE445" i="4"/>
  <c r="BB445" i="4"/>
  <c r="AZ445" i="4"/>
  <c r="AU445" i="4" s="1"/>
  <c r="AV445" i="4" s="1"/>
  <c r="AY445" i="4"/>
  <c r="BF445" i="4" s="1"/>
  <c r="C445" i="4"/>
  <c r="BT444" i="4"/>
  <c r="BR444" i="4"/>
  <c r="BM444" i="4" s="1"/>
  <c r="BN444" i="4" s="1"/>
  <c r="BQ444" i="4"/>
  <c r="BF444" i="4"/>
  <c r="BE444" i="4"/>
  <c r="BB444" i="4"/>
  <c r="BD444" i="4" s="1"/>
  <c r="AZ444" i="4"/>
  <c r="AY444" i="4"/>
  <c r="AV444" i="4"/>
  <c r="AU444" i="4"/>
  <c r="C444" i="4"/>
  <c r="BX443" i="4"/>
  <c r="BV443" i="4"/>
  <c r="BT443" i="4"/>
  <c r="BR443" i="4"/>
  <c r="BQ443" i="4"/>
  <c r="BW443" i="4" s="1"/>
  <c r="BE443" i="4"/>
  <c r="BC443" i="4"/>
  <c r="BB443" i="4"/>
  <c r="BD443" i="4" s="1"/>
  <c r="AZ443" i="4"/>
  <c r="AU443" i="4" s="1"/>
  <c r="AV443" i="4" s="1"/>
  <c r="AY443" i="4"/>
  <c r="C443" i="4"/>
  <c r="BV442" i="4"/>
  <c r="BU442" i="4"/>
  <c r="BT442" i="4"/>
  <c r="BR442" i="4"/>
  <c r="BQ442" i="4"/>
  <c r="BX442" i="4" s="1"/>
  <c r="BB442" i="4"/>
  <c r="BD442" i="4" s="1"/>
  <c r="AZ442" i="4"/>
  <c r="AU442" i="4" s="1"/>
  <c r="AV442" i="4" s="1"/>
  <c r="AY442" i="4"/>
  <c r="C442" i="4"/>
  <c r="BT441" i="4"/>
  <c r="BU441" i="4" s="1"/>
  <c r="BR441" i="4"/>
  <c r="BM441" i="4" s="1"/>
  <c r="BN441" i="4" s="1"/>
  <c r="BQ441" i="4"/>
  <c r="BX441" i="4" s="1"/>
  <c r="BB441" i="4"/>
  <c r="AZ441" i="4"/>
  <c r="AU441" i="4" s="1"/>
  <c r="AV441" i="4" s="1"/>
  <c r="AY441" i="4"/>
  <c r="C441" i="4"/>
  <c r="BX440" i="4"/>
  <c r="BW440" i="4"/>
  <c r="BV440" i="4"/>
  <c r="BT440" i="4"/>
  <c r="BU440" i="4" s="1"/>
  <c r="BR440" i="4"/>
  <c r="BQ440" i="4"/>
  <c r="BM440" i="4"/>
  <c r="BN440" i="4" s="1"/>
  <c r="BF440" i="4"/>
  <c r="BD440" i="4"/>
  <c r="BB440" i="4"/>
  <c r="AZ440" i="4"/>
  <c r="AY440" i="4"/>
  <c r="BE440" i="4" s="1"/>
  <c r="C440" i="4"/>
  <c r="BW439" i="4"/>
  <c r="BT439" i="4"/>
  <c r="BR439" i="4"/>
  <c r="BQ439" i="4"/>
  <c r="BD439" i="4"/>
  <c r="BC439" i="4"/>
  <c r="BB439" i="4"/>
  <c r="AZ439" i="4"/>
  <c r="AY439" i="4"/>
  <c r="BF439" i="4" s="1"/>
  <c r="C439" i="4"/>
  <c r="BW438" i="4"/>
  <c r="BT438" i="4"/>
  <c r="BR438" i="4"/>
  <c r="BM438" i="4" s="1"/>
  <c r="BN438" i="4" s="1"/>
  <c r="BQ438" i="4"/>
  <c r="BX438" i="4" s="1"/>
  <c r="BB438" i="4"/>
  <c r="BC438" i="4" s="1"/>
  <c r="AZ438" i="4"/>
  <c r="AY438" i="4"/>
  <c r="BF438" i="4" s="1"/>
  <c r="AU438" i="4"/>
  <c r="AV438" i="4" s="1"/>
  <c r="C438" i="4"/>
  <c r="BX437" i="4"/>
  <c r="BW437" i="4"/>
  <c r="BT437" i="4"/>
  <c r="BV437" i="4" s="1"/>
  <c r="BR437" i="4"/>
  <c r="BQ437" i="4"/>
  <c r="BN437" i="4"/>
  <c r="BM437" i="4"/>
  <c r="BF437" i="4"/>
  <c r="BE437" i="4"/>
  <c r="BD437" i="4"/>
  <c r="BB437" i="4"/>
  <c r="BC437" i="4" s="1"/>
  <c r="AZ437" i="4"/>
  <c r="AY437" i="4"/>
  <c r="AU437" i="4"/>
  <c r="AV437" i="4" s="1"/>
  <c r="C437" i="4"/>
  <c r="BW436" i="4"/>
  <c r="BU436" i="4"/>
  <c r="BT436" i="4"/>
  <c r="BV436" i="4" s="1"/>
  <c r="BR436" i="4"/>
  <c r="BM436" i="4" s="1"/>
  <c r="BN436" i="4" s="1"/>
  <c r="BQ436" i="4"/>
  <c r="BF436" i="4"/>
  <c r="BE436" i="4"/>
  <c r="BB436" i="4"/>
  <c r="AZ436" i="4"/>
  <c r="AY436" i="4"/>
  <c r="C436" i="4"/>
  <c r="BT435" i="4"/>
  <c r="BR435" i="4"/>
  <c r="BM435" i="4" s="1"/>
  <c r="BN435" i="4" s="1"/>
  <c r="BQ435" i="4"/>
  <c r="BE435" i="4"/>
  <c r="BB435" i="4"/>
  <c r="AZ435" i="4"/>
  <c r="AU435" i="4" s="1"/>
  <c r="AV435" i="4" s="1"/>
  <c r="AY435" i="4"/>
  <c r="BF435" i="4" s="1"/>
  <c r="C435" i="4"/>
  <c r="BT434" i="4"/>
  <c r="BR434" i="4"/>
  <c r="BM434" i="4" s="1"/>
  <c r="BN434" i="4" s="1"/>
  <c r="BQ434" i="4"/>
  <c r="BF434" i="4"/>
  <c r="BE434" i="4"/>
  <c r="BB434" i="4"/>
  <c r="BD434" i="4" s="1"/>
  <c r="AZ434" i="4"/>
  <c r="AY434" i="4"/>
  <c r="AV434" i="4"/>
  <c r="AU434" i="4"/>
  <c r="C434" i="4"/>
  <c r="BX433" i="4"/>
  <c r="BV433" i="4"/>
  <c r="BT433" i="4"/>
  <c r="BR433" i="4"/>
  <c r="BQ433" i="4"/>
  <c r="BW433" i="4" s="1"/>
  <c r="BF433" i="4"/>
  <c r="BC433" i="4"/>
  <c r="BB433" i="4"/>
  <c r="BD433" i="4" s="1"/>
  <c r="AZ433" i="4"/>
  <c r="AU433" i="4" s="1"/>
  <c r="AV433" i="4" s="1"/>
  <c r="AY433" i="4"/>
  <c r="C433" i="4"/>
  <c r="BV432" i="4"/>
  <c r="BU432" i="4"/>
  <c r="BT432" i="4"/>
  <c r="BR432" i="4"/>
  <c r="BQ432" i="4"/>
  <c r="BX432" i="4" s="1"/>
  <c r="BB432" i="4"/>
  <c r="BD432" i="4" s="1"/>
  <c r="AZ432" i="4"/>
  <c r="AU432" i="4" s="1"/>
  <c r="AV432" i="4" s="1"/>
  <c r="AY432" i="4"/>
  <c r="C432" i="4"/>
  <c r="BT431" i="4"/>
  <c r="BU431" i="4" s="1"/>
  <c r="BR431" i="4"/>
  <c r="BQ431" i="4"/>
  <c r="BX431" i="4" s="1"/>
  <c r="BM431" i="4"/>
  <c r="BN431" i="4" s="1"/>
  <c r="BB431" i="4"/>
  <c r="AZ431" i="4"/>
  <c r="AU431" i="4" s="1"/>
  <c r="AV431" i="4" s="1"/>
  <c r="AY431" i="4"/>
  <c r="C431" i="4"/>
  <c r="BX430" i="4"/>
  <c r="BW430" i="4"/>
  <c r="BV430" i="4"/>
  <c r="BT430" i="4"/>
  <c r="BU430" i="4" s="1"/>
  <c r="BR430" i="4"/>
  <c r="BQ430" i="4"/>
  <c r="BM430" i="4"/>
  <c r="BN430" i="4" s="1"/>
  <c r="BF430" i="4"/>
  <c r="BD430" i="4"/>
  <c r="BB430" i="4"/>
  <c r="AZ430" i="4"/>
  <c r="AY430" i="4"/>
  <c r="BE430" i="4" s="1"/>
  <c r="C430" i="4"/>
  <c r="BX429" i="4"/>
  <c r="BW429" i="4"/>
  <c r="BT429" i="4"/>
  <c r="BR429" i="4"/>
  <c r="BQ429" i="4"/>
  <c r="BD429" i="4"/>
  <c r="BC429" i="4"/>
  <c r="BB429" i="4"/>
  <c r="AZ429" i="4"/>
  <c r="AY429" i="4"/>
  <c r="BF429" i="4" s="1"/>
  <c r="C429" i="4"/>
  <c r="BW428" i="4"/>
  <c r="BT428" i="4"/>
  <c r="BR428" i="4"/>
  <c r="BM428" i="4" s="1"/>
  <c r="BQ428" i="4"/>
  <c r="BX428" i="4" s="1"/>
  <c r="BN428" i="4"/>
  <c r="BB428" i="4"/>
  <c r="BC428" i="4" s="1"/>
  <c r="AZ428" i="4"/>
  <c r="AU427" i="4" s="1"/>
  <c r="AV427" i="4" s="1"/>
  <c r="AY428" i="4"/>
  <c r="BF428" i="4" s="1"/>
  <c r="AU428" i="4"/>
  <c r="AV428" i="4" s="1"/>
  <c r="C428" i="4"/>
  <c r="BX427" i="4"/>
  <c r="BW427" i="4"/>
  <c r="BT427" i="4"/>
  <c r="BV427" i="4" s="1"/>
  <c r="BR427" i="4"/>
  <c r="BQ427" i="4"/>
  <c r="BN427" i="4"/>
  <c r="BM427" i="4"/>
  <c r="BF427" i="4"/>
  <c r="BE427" i="4"/>
  <c r="BD427" i="4"/>
  <c r="BB427" i="4"/>
  <c r="BC427" i="4" s="1"/>
  <c r="AZ427" i="4"/>
  <c r="AY427" i="4"/>
  <c r="C427" i="4"/>
  <c r="BW426" i="4"/>
  <c r="BU426" i="4"/>
  <c r="BT426" i="4"/>
  <c r="BV426" i="4" s="1"/>
  <c r="BR426" i="4"/>
  <c r="BM426" i="4" s="1"/>
  <c r="BN426" i="4" s="1"/>
  <c r="BQ426" i="4"/>
  <c r="BE426" i="4"/>
  <c r="BB426" i="4"/>
  <c r="AZ426" i="4"/>
  <c r="AY426" i="4"/>
  <c r="C426" i="4"/>
  <c r="BT425" i="4"/>
  <c r="BR425" i="4"/>
  <c r="BM425" i="4" s="1"/>
  <c r="BN425" i="4" s="1"/>
  <c r="BQ425" i="4"/>
  <c r="BE425" i="4"/>
  <c r="BB425" i="4"/>
  <c r="AZ425" i="4"/>
  <c r="AU425" i="4" s="1"/>
  <c r="AV425" i="4" s="1"/>
  <c r="AY425" i="4"/>
  <c r="BF425" i="4" s="1"/>
  <c r="C425" i="4"/>
  <c r="BT424" i="4"/>
  <c r="BR424" i="4"/>
  <c r="BM424" i="4" s="1"/>
  <c r="BN424" i="4" s="1"/>
  <c r="BQ424" i="4"/>
  <c r="BF424" i="4"/>
  <c r="BE424" i="4"/>
  <c r="BB424" i="4"/>
  <c r="BD424" i="4" s="1"/>
  <c r="AZ424" i="4"/>
  <c r="AY424" i="4"/>
  <c r="AV424" i="4"/>
  <c r="AU424" i="4"/>
  <c r="C424" i="4"/>
  <c r="BX423" i="4"/>
  <c r="BV423" i="4"/>
  <c r="BT423" i="4"/>
  <c r="BR423" i="4"/>
  <c r="BQ423" i="4"/>
  <c r="BW423" i="4" s="1"/>
  <c r="BE423" i="4"/>
  <c r="BC423" i="4"/>
  <c r="BB423" i="4"/>
  <c r="BD423" i="4" s="1"/>
  <c r="AZ423" i="4"/>
  <c r="AU423" i="4" s="1"/>
  <c r="AV423" i="4" s="1"/>
  <c r="AY423" i="4"/>
  <c r="C423" i="4"/>
  <c r="BV422" i="4"/>
  <c r="BU422" i="4"/>
  <c r="BT422" i="4"/>
  <c r="BR422" i="4"/>
  <c r="BQ422" i="4"/>
  <c r="BX422" i="4" s="1"/>
  <c r="BB422" i="4"/>
  <c r="BD422" i="4" s="1"/>
  <c r="AZ422" i="4"/>
  <c r="AU422" i="4" s="1"/>
  <c r="AY422" i="4"/>
  <c r="C422" i="4"/>
  <c r="BT421" i="4"/>
  <c r="BU421" i="4" s="1"/>
  <c r="BR421" i="4"/>
  <c r="BQ421" i="4"/>
  <c r="BX421" i="4" s="1"/>
  <c r="BM421" i="4"/>
  <c r="BN421" i="4" s="1"/>
  <c r="BB421" i="4"/>
  <c r="AZ421" i="4"/>
  <c r="AU421" i="4" s="1"/>
  <c r="AV421" i="4" s="1"/>
  <c r="AY421" i="4"/>
  <c r="C421" i="4"/>
  <c r="BX420" i="4"/>
  <c r="BW420" i="4"/>
  <c r="BV420" i="4"/>
  <c r="BT420" i="4"/>
  <c r="BU420" i="4" s="1"/>
  <c r="BR420" i="4"/>
  <c r="BQ420" i="4"/>
  <c r="BM420" i="4"/>
  <c r="BN420" i="4" s="1"/>
  <c r="BF420" i="4"/>
  <c r="BD420" i="4"/>
  <c r="BB420" i="4"/>
  <c r="AZ420" i="4"/>
  <c r="AY420" i="4"/>
  <c r="BE420" i="4" s="1"/>
  <c r="C420" i="4"/>
  <c r="BX419" i="4"/>
  <c r="BW419" i="4"/>
  <c r="BT419" i="4"/>
  <c r="BR419" i="4"/>
  <c r="BQ419" i="4"/>
  <c r="BD419" i="4"/>
  <c r="BC419" i="4"/>
  <c r="BB419" i="4"/>
  <c r="AZ419" i="4"/>
  <c r="AY419" i="4"/>
  <c r="BF419" i="4" s="1"/>
  <c r="C419" i="4"/>
  <c r="BW418" i="4"/>
  <c r="BT418" i="4"/>
  <c r="BR418" i="4"/>
  <c r="BM418" i="4" s="1"/>
  <c r="BQ418" i="4"/>
  <c r="BX418" i="4" s="1"/>
  <c r="BN418" i="4"/>
  <c r="BB418" i="4"/>
  <c r="BC418" i="4" s="1"/>
  <c r="AZ418" i="4"/>
  <c r="AU417" i="4" s="1"/>
  <c r="AV417" i="4" s="1"/>
  <c r="AY418" i="4"/>
  <c r="BF418" i="4" s="1"/>
  <c r="AU418" i="4"/>
  <c r="AV418" i="4" s="1"/>
  <c r="C418" i="4"/>
  <c r="BX417" i="4"/>
  <c r="BW417" i="4"/>
  <c r="BT417" i="4"/>
  <c r="BV417" i="4" s="1"/>
  <c r="BR417" i="4"/>
  <c r="BQ417" i="4"/>
  <c r="BM417" i="4"/>
  <c r="BF417" i="4"/>
  <c r="BE417" i="4"/>
  <c r="BD417" i="4"/>
  <c r="BB417" i="4"/>
  <c r="BC417" i="4" s="1"/>
  <c r="AZ417" i="4"/>
  <c r="AY417" i="4"/>
  <c r="C417" i="4"/>
  <c r="BW416" i="4"/>
  <c r="BU416" i="4"/>
  <c r="BT416" i="4"/>
  <c r="BV416" i="4" s="1"/>
  <c r="BR416" i="4"/>
  <c r="BM416" i="4" s="1"/>
  <c r="BN416" i="4" s="1"/>
  <c r="BQ416" i="4"/>
  <c r="BE416" i="4"/>
  <c r="BB416" i="4"/>
  <c r="AZ416" i="4"/>
  <c r="AY416" i="4"/>
  <c r="C416" i="4"/>
  <c r="BU415" i="4"/>
  <c r="BT415" i="4"/>
  <c r="BV415" i="4" s="1"/>
  <c r="BR415" i="4"/>
  <c r="BM415" i="4" s="1"/>
  <c r="BN415" i="4" s="1"/>
  <c r="BQ415" i="4"/>
  <c r="BX416" i="4" s="1"/>
  <c r="BE415" i="4"/>
  <c r="BB415" i="4"/>
  <c r="AZ415" i="4"/>
  <c r="AU415" i="4" s="1"/>
  <c r="AV415" i="4" s="1"/>
  <c r="AY415" i="4"/>
  <c r="BF415" i="4" s="1"/>
  <c r="C415" i="4"/>
  <c r="BT414" i="4"/>
  <c r="BR414" i="4"/>
  <c r="BM414" i="4" s="1"/>
  <c r="BN414" i="4" s="1"/>
  <c r="BQ414" i="4"/>
  <c r="BF414" i="4"/>
  <c r="BE414" i="4"/>
  <c r="BB414" i="4"/>
  <c r="BD414" i="4" s="1"/>
  <c r="AZ414" i="4"/>
  <c r="AY414" i="4"/>
  <c r="AV414" i="4"/>
  <c r="AU414" i="4"/>
  <c r="C414" i="4"/>
  <c r="BX413" i="4"/>
  <c r="BV413" i="4"/>
  <c r="BT413" i="4"/>
  <c r="BR413" i="4"/>
  <c r="BQ413" i="4"/>
  <c r="BW413" i="4" s="1"/>
  <c r="BF413" i="4"/>
  <c r="BC413" i="4"/>
  <c r="BB413" i="4"/>
  <c r="BD413" i="4" s="1"/>
  <c r="AZ413" i="4"/>
  <c r="AU413" i="4" s="1"/>
  <c r="AV413" i="4" s="1"/>
  <c r="AY413" i="4"/>
  <c r="C413" i="4"/>
  <c r="BV412" i="4"/>
  <c r="BU412" i="4"/>
  <c r="BT412" i="4"/>
  <c r="BR412" i="4"/>
  <c r="BQ412" i="4"/>
  <c r="BX412" i="4" s="1"/>
  <c r="BC412" i="4"/>
  <c r="BB412" i="4"/>
  <c r="AZ412" i="4"/>
  <c r="AU412" i="4" s="1"/>
  <c r="AV412" i="4" s="1"/>
  <c r="AY412" i="4"/>
  <c r="C412" i="4"/>
  <c r="BT411" i="4"/>
  <c r="BU411" i="4" s="1"/>
  <c r="BR411" i="4"/>
  <c r="BQ411" i="4"/>
  <c r="BX411" i="4" s="1"/>
  <c r="BB411" i="4"/>
  <c r="AZ411" i="4"/>
  <c r="AU411" i="4" s="1"/>
  <c r="AV411" i="4" s="1"/>
  <c r="AY411" i="4"/>
  <c r="C411" i="4"/>
  <c r="BX410" i="4"/>
  <c r="BW410" i="4"/>
  <c r="BV410" i="4"/>
  <c r="BT410" i="4"/>
  <c r="BU410" i="4" s="1"/>
  <c r="BR410" i="4"/>
  <c r="BQ410" i="4"/>
  <c r="BM410" i="4"/>
  <c r="BN410" i="4" s="1"/>
  <c r="BF410" i="4"/>
  <c r="BD410" i="4"/>
  <c r="BB410" i="4"/>
  <c r="AZ410" i="4"/>
  <c r="AY410" i="4"/>
  <c r="BE410" i="4" s="1"/>
  <c r="C410" i="4"/>
  <c r="BX409" i="4"/>
  <c r="BW409" i="4"/>
  <c r="BT409" i="4"/>
  <c r="BR409" i="4"/>
  <c r="BQ409" i="4"/>
  <c r="BD409" i="4"/>
  <c r="BC409" i="4"/>
  <c r="BB409" i="4"/>
  <c r="AZ409" i="4"/>
  <c r="AY409" i="4"/>
  <c r="BF409" i="4" s="1"/>
  <c r="C409" i="4"/>
  <c r="BT408" i="4"/>
  <c r="BR408" i="4"/>
  <c r="BQ408" i="4"/>
  <c r="BX408" i="4" s="1"/>
  <c r="BB408" i="4"/>
  <c r="AZ408" i="4"/>
  <c r="AU407" i="4" s="1"/>
  <c r="AV407" i="4" s="1"/>
  <c r="AY408" i="4"/>
  <c r="C408" i="4"/>
  <c r="BX407" i="4"/>
  <c r="BW407" i="4"/>
  <c r="BT407" i="4"/>
  <c r="BV407" i="4" s="1"/>
  <c r="BR407" i="4"/>
  <c r="BQ407" i="4"/>
  <c r="BF407" i="4"/>
  <c r="BE407" i="4"/>
  <c r="BD407" i="4"/>
  <c r="BB407" i="4"/>
  <c r="BC407" i="4" s="1"/>
  <c r="AZ407" i="4"/>
  <c r="AY407" i="4"/>
  <c r="C407" i="4"/>
  <c r="BX406" i="4"/>
  <c r="BV406" i="4"/>
  <c r="BU406" i="4"/>
  <c r="BT406" i="4"/>
  <c r="BR406" i="4"/>
  <c r="BM406" i="4" s="1"/>
  <c r="BN406" i="4" s="1"/>
  <c r="BQ406" i="4"/>
  <c r="BE406" i="4"/>
  <c r="BD406" i="4"/>
  <c r="BB406" i="4"/>
  <c r="BC406" i="4" s="1"/>
  <c r="AZ406" i="4"/>
  <c r="AY406" i="4"/>
  <c r="C406" i="4"/>
  <c r="BT405" i="4"/>
  <c r="BR405" i="4"/>
  <c r="BQ405" i="4"/>
  <c r="BB405" i="4"/>
  <c r="AZ405" i="4"/>
  <c r="AY405" i="4"/>
  <c r="C405" i="4"/>
  <c r="BT404" i="4"/>
  <c r="BR404" i="4"/>
  <c r="BM404" i="4" s="1"/>
  <c r="BN404" i="4" s="1"/>
  <c r="BQ404" i="4"/>
  <c r="BF404" i="4"/>
  <c r="BB404" i="4"/>
  <c r="AZ404" i="4"/>
  <c r="AY404" i="4"/>
  <c r="BE404" i="4" s="1"/>
  <c r="AU404" i="4"/>
  <c r="AV404" i="4" s="1"/>
  <c r="C404" i="4"/>
  <c r="BX403" i="4"/>
  <c r="BW403" i="4"/>
  <c r="BV403" i="4"/>
  <c r="BT403" i="4"/>
  <c r="BR403" i="4"/>
  <c r="BQ403" i="4"/>
  <c r="BU403" i="4" s="1"/>
  <c r="BF403" i="4"/>
  <c r="BE403" i="4"/>
  <c r="BD403" i="4"/>
  <c r="BC403" i="4"/>
  <c r="BB403" i="4"/>
  <c r="AZ403" i="4"/>
  <c r="AU403" i="4" s="1"/>
  <c r="AV403" i="4" s="1"/>
  <c r="AY403" i="4"/>
  <c r="C403" i="4"/>
  <c r="BW402" i="4"/>
  <c r="BU402" i="4"/>
  <c r="BT402" i="4"/>
  <c r="BV402" i="4" s="1"/>
  <c r="BR402" i="4"/>
  <c r="BQ402" i="4"/>
  <c r="BX402" i="4" s="1"/>
  <c r="BD402" i="4"/>
  <c r="BB402" i="4"/>
  <c r="BC402" i="4" s="1"/>
  <c r="AZ402" i="4"/>
  <c r="AY402" i="4"/>
  <c r="C402" i="4"/>
  <c r="BT401" i="4"/>
  <c r="BR401" i="4"/>
  <c r="BM400" i="4" s="1"/>
  <c r="BN400" i="4" s="1"/>
  <c r="BQ401" i="4"/>
  <c r="BM401" i="4"/>
  <c r="BN401" i="4" s="1"/>
  <c r="BB401" i="4"/>
  <c r="AZ401" i="4"/>
  <c r="AU401" i="4" s="1"/>
  <c r="AV401" i="4" s="1"/>
  <c r="AY401" i="4"/>
  <c r="C401" i="4"/>
  <c r="BX400" i="4"/>
  <c r="BW400" i="4"/>
  <c r="BV400" i="4"/>
  <c r="BT400" i="4"/>
  <c r="BU400" i="4" s="1"/>
  <c r="BR400" i="4"/>
  <c r="BQ400" i="4"/>
  <c r="BF400" i="4"/>
  <c r="BE400" i="4"/>
  <c r="BD400" i="4"/>
  <c r="BB400" i="4"/>
  <c r="AZ400" i="4"/>
  <c r="AY400" i="4"/>
  <c r="BC400" i="4" s="1"/>
  <c r="C400" i="4"/>
  <c r="BX399" i="4"/>
  <c r="BW399" i="4"/>
  <c r="BV399" i="4"/>
  <c r="BU399" i="4"/>
  <c r="BT399" i="4"/>
  <c r="BR399" i="4"/>
  <c r="BQ399" i="4"/>
  <c r="BE399" i="4"/>
  <c r="BB399" i="4"/>
  <c r="BD399" i="4" s="1"/>
  <c r="AZ399" i="4"/>
  <c r="AU399" i="4" s="1"/>
  <c r="AV399" i="4" s="1"/>
  <c r="AY399" i="4"/>
  <c r="BF399" i="4" s="1"/>
  <c r="C399" i="4"/>
  <c r="BT398" i="4"/>
  <c r="BR398" i="4"/>
  <c r="BQ398" i="4"/>
  <c r="BX398" i="4" s="1"/>
  <c r="BB398" i="4"/>
  <c r="AZ398" i="4"/>
  <c r="AY398" i="4"/>
  <c r="BD398" i="4" s="1"/>
  <c r="C398" i="4"/>
  <c r="BX397" i="4"/>
  <c r="BT397" i="4"/>
  <c r="BR397" i="4"/>
  <c r="BQ397" i="4"/>
  <c r="BW397" i="4" s="1"/>
  <c r="BF397" i="4"/>
  <c r="BE397" i="4"/>
  <c r="BD397" i="4"/>
  <c r="BB397" i="4"/>
  <c r="BC397" i="4" s="1"/>
  <c r="AZ397" i="4"/>
  <c r="AU397" i="4" s="1"/>
  <c r="AV397" i="4" s="1"/>
  <c r="AY397" i="4"/>
  <c r="C397" i="4"/>
  <c r="BX396" i="4"/>
  <c r="BW396" i="4"/>
  <c r="BV396" i="4"/>
  <c r="BU396" i="4"/>
  <c r="BT396" i="4"/>
  <c r="BR396" i="4"/>
  <c r="BQ396" i="4"/>
  <c r="BF396" i="4"/>
  <c r="BE396" i="4"/>
  <c r="BB396" i="4"/>
  <c r="BD396" i="4" s="1"/>
  <c r="AZ396" i="4"/>
  <c r="AY396" i="4"/>
  <c r="C396" i="4"/>
  <c r="BV395" i="4"/>
  <c r="BU395" i="4"/>
  <c r="BT395" i="4"/>
  <c r="BR395" i="4"/>
  <c r="BQ395" i="4"/>
  <c r="BX395" i="4" s="1"/>
  <c r="BE395" i="4"/>
  <c r="BB395" i="4"/>
  <c r="BD395" i="4" s="1"/>
  <c r="AZ395" i="4"/>
  <c r="AU395" i="4" s="1"/>
  <c r="AY395" i="4"/>
  <c r="BF395" i="4" s="1"/>
  <c r="AV395" i="4"/>
  <c r="C395" i="4"/>
  <c r="BT394" i="4"/>
  <c r="BR394" i="4"/>
  <c r="BQ394" i="4"/>
  <c r="BM394" i="4"/>
  <c r="BN394" i="4" s="1"/>
  <c r="BF394" i="4"/>
  <c r="BB394" i="4"/>
  <c r="AZ394" i="4"/>
  <c r="AY394" i="4"/>
  <c r="BE394" i="4" s="1"/>
  <c r="C394" i="4"/>
  <c r="BX393" i="4"/>
  <c r="BV393" i="4"/>
  <c r="BU393" i="4"/>
  <c r="BT393" i="4"/>
  <c r="BR393" i="4"/>
  <c r="BQ393" i="4"/>
  <c r="BM393" i="4"/>
  <c r="BN393" i="4" s="1"/>
  <c r="BF393" i="4"/>
  <c r="BE393" i="4"/>
  <c r="BD393" i="4"/>
  <c r="BB393" i="4"/>
  <c r="BC393" i="4" s="1"/>
  <c r="AZ393" i="4"/>
  <c r="AY393" i="4"/>
  <c r="C393" i="4"/>
  <c r="BW392" i="4"/>
  <c r="BT392" i="4"/>
  <c r="BV392" i="4" s="1"/>
  <c r="BR392" i="4"/>
  <c r="BQ392" i="4"/>
  <c r="BX392" i="4" s="1"/>
  <c r="BF392" i="4"/>
  <c r="BB392" i="4"/>
  <c r="BD392" i="4" s="1"/>
  <c r="AZ392" i="4"/>
  <c r="AY392" i="4"/>
  <c r="C392" i="4"/>
  <c r="BT391" i="4"/>
  <c r="BU391" i="4" s="1"/>
  <c r="BR391" i="4"/>
  <c r="BM391" i="4" s="1"/>
  <c r="BN391" i="4" s="1"/>
  <c r="BQ391" i="4"/>
  <c r="BF391" i="4"/>
  <c r="BC391" i="4"/>
  <c r="BB391" i="4"/>
  <c r="AZ391" i="4"/>
  <c r="AY391" i="4"/>
  <c r="AU391" i="4"/>
  <c r="AV391" i="4" s="1"/>
  <c r="C391" i="4"/>
  <c r="BX390" i="4"/>
  <c r="BW390" i="4"/>
  <c r="BT390" i="4"/>
  <c r="BU390" i="4" s="1"/>
  <c r="BR390" i="4"/>
  <c r="BQ390" i="4"/>
  <c r="BF390" i="4"/>
  <c r="BD390" i="4"/>
  <c r="BC390" i="4"/>
  <c r="BB390" i="4"/>
  <c r="AZ390" i="4"/>
  <c r="AU390" i="4" s="1"/>
  <c r="AV390" i="4" s="1"/>
  <c r="AY390" i="4"/>
  <c r="BE390" i="4" s="1"/>
  <c r="C390" i="4"/>
  <c r="BX389" i="4"/>
  <c r="BW389" i="4"/>
  <c r="BT389" i="4"/>
  <c r="BV389" i="4" s="1"/>
  <c r="BR389" i="4"/>
  <c r="BQ389" i="4"/>
  <c r="BB389" i="4"/>
  <c r="AZ389" i="4"/>
  <c r="AU388" i="4" s="1"/>
  <c r="AV388" i="4" s="1"/>
  <c r="AY389" i="4"/>
  <c r="BF389" i="4" s="1"/>
  <c r="C389" i="4"/>
  <c r="BX388" i="4"/>
  <c r="BT388" i="4"/>
  <c r="BV388" i="4" s="1"/>
  <c r="BR388" i="4"/>
  <c r="BM389" i="4" s="1"/>
  <c r="BN389" i="4" s="1"/>
  <c r="BQ388" i="4"/>
  <c r="BM388" i="4"/>
  <c r="BN388" i="4" s="1"/>
  <c r="BE388" i="4"/>
  <c r="BB388" i="4"/>
  <c r="BC388" i="4" s="1"/>
  <c r="AZ388" i="4"/>
  <c r="AY388" i="4"/>
  <c r="BF388" i="4" s="1"/>
  <c r="C388" i="4"/>
  <c r="BX387" i="4"/>
  <c r="BW387" i="4"/>
  <c r="BT387" i="4"/>
  <c r="BV387" i="4" s="1"/>
  <c r="BR387" i="4"/>
  <c r="BQ387" i="4"/>
  <c r="BW388" i="4" s="1"/>
  <c r="BM387" i="4"/>
  <c r="BN387" i="4" s="1"/>
  <c r="BF387" i="4"/>
  <c r="BE387" i="4"/>
  <c r="BB387" i="4"/>
  <c r="BC387" i="4" s="1"/>
  <c r="AZ387" i="4"/>
  <c r="AU387" i="4" s="1"/>
  <c r="AV387" i="4" s="1"/>
  <c r="AY387" i="4"/>
  <c r="C387" i="4"/>
  <c r="BX386" i="4"/>
  <c r="BT386" i="4"/>
  <c r="BR386" i="4"/>
  <c r="BQ386" i="4"/>
  <c r="BV386" i="4" s="1"/>
  <c r="BE386" i="4"/>
  <c r="BD386" i="4"/>
  <c r="BB386" i="4"/>
  <c r="BC386" i="4" s="1"/>
  <c r="AZ386" i="4"/>
  <c r="AY386" i="4"/>
  <c r="BF386" i="4" s="1"/>
  <c r="AU386" i="4"/>
  <c r="AV386" i="4" s="1"/>
  <c r="C386" i="4"/>
  <c r="BT385" i="4"/>
  <c r="BU385" i="4" s="1"/>
  <c r="BR385" i="4"/>
  <c r="BQ385" i="4"/>
  <c r="BW385" i="4" s="1"/>
  <c r="BF385" i="4"/>
  <c r="BC385" i="4"/>
  <c r="BB385" i="4"/>
  <c r="BD385" i="4" s="1"/>
  <c r="AZ385" i="4"/>
  <c r="AY385" i="4"/>
  <c r="C385" i="4"/>
  <c r="BW384" i="4"/>
  <c r="BT384" i="4"/>
  <c r="BV384" i="4" s="1"/>
  <c r="BR384" i="4"/>
  <c r="BQ384" i="4"/>
  <c r="BX384" i="4" s="1"/>
  <c r="BB384" i="4"/>
  <c r="AZ384" i="4"/>
  <c r="AU384" i="4" s="1"/>
  <c r="AV384" i="4" s="1"/>
  <c r="AY384" i="4"/>
  <c r="C384" i="4"/>
  <c r="BX383" i="4"/>
  <c r="BW383" i="4"/>
  <c r="BT383" i="4"/>
  <c r="BV383" i="4" s="1"/>
  <c r="BR383" i="4"/>
  <c r="BQ383" i="4"/>
  <c r="BM383" i="4"/>
  <c r="BN383" i="4" s="1"/>
  <c r="BB383" i="4"/>
  <c r="BC383" i="4" s="1"/>
  <c r="AZ383" i="4"/>
  <c r="AY383" i="4"/>
  <c r="BE383" i="4" s="1"/>
  <c r="AU383" i="4"/>
  <c r="AV383" i="4" s="1"/>
  <c r="C383" i="4"/>
  <c r="BX382" i="4"/>
  <c r="BW382" i="4"/>
  <c r="BU382" i="4"/>
  <c r="BT382" i="4"/>
  <c r="BV382" i="4" s="1"/>
  <c r="BR382" i="4"/>
  <c r="BQ382" i="4"/>
  <c r="BM382" i="4"/>
  <c r="BN382" i="4" s="1"/>
  <c r="BE382" i="4"/>
  <c r="BD382" i="4"/>
  <c r="BB382" i="4"/>
  <c r="BC382" i="4" s="1"/>
  <c r="AZ382" i="4"/>
  <c r="AY382" i="4"/>
  <c r="BF382" i="4" s="1"/>
  <c r="C382" i="4"/>
  <c r="BX381" i="4"/>
  <c r="BT381" i="4"/>
  <c r="BR381" i="4"/>
  <c r="BM381" i="4" s="1"/>
  <c r="BN381" i="4" s="1"/>
  <c r="BQ381" i="4"/>
  <c r="BE381" i="4"/>
  <c r="BB381" i="4"/>
  <c r="BD381" i="4" s="1"/>
  <c r="AZ381" i="4"/>
  <c r="AY381" i="4"/>
  <c r="BF381" i="4" s="1"/>
  <c r="C381" i="4"/>
  <c r="BT380" i="4"/>
  <c r="BV380" i="4" s="1"/>
  <c r="BR380" i="4"/>
  <c r="BQ380" i="4"/>
  <c r="BX380" i="4" s="1"/>
  <c r="BF380" i="4"/>
  <c r="BE380" i="4"/>
  <c r="BB380" i="4"/>
  <c r="BD380" i="4" s="1"/>
  <c r="AZ380" i="4"/>
  <c r="AY380" i="4"/>
  <c r="AU380" i="4"/>
  <c r="AV380" i="4" s="1"/>
  <c r="C380" i="4"/>
  <c r="BX379" i="4"/>
  <c r="BT379" i="4"/>
  <c r="BR379" i="4"/>
  <c r="BM379" i="4" s="1"/>
  <c r="BN379" i="4" s="1"/>
  <c r="BQ379" i="4"/>
  <c r="BV379" i="4" s="1"/>
  <c r="BF379" i="4"/>
  <c r="BE379" i="4"/>
  <c r="BB379" i="4"/>
  <c r="BC379" i="4" s="1"/>
  <c r="AZ379" i="4"/>
  <c r="AY379" i="4"/>
  <c r="AU379" i="4"/>
  <c r="AV379" i="4" s="1"/>
  <c r="C379" i="4"/>
  <c r="BX378" i="4"/>
  <c r="BV378" i="4"/>
  <c r="BU378" i="4"/>
  <c r="BT378" i="4"/>
  <c r="BR378" i="4"/>
  <c r="BM378" i="4" s="1"/>
  <c r="BN378" i="4" s="1"/>
  <c r="BQ378" i="4"/>
  <c r="BW378" i="4" s="1"/>
  <c r="BE378" i="4"/>
  <c r="BB378" i="4"/>
  <c r="AZ378" i="4"/>
  <c r="AU378" i="4" s="1"/>
  <c r="AV378" i="4" s="1"/>
  <c r="AY378" i="4"/>
  <c r="C378" i="4"/>
  <c r="BT377" i="4"/>
  <c r="BR377" i="4"/>
  <c r="BM377" i="4" s="1"/>
  <c r="BN377" i="4" s="1"/>
  <c r="BQ377" i="4"/>
  <c r="BB377" i="4"/>
  <c r="BD377" i="4" s="1"/>
  <c r="AZ377" i="4"/>
  <c r="AY377" i="4"/>
  <c r="BF377" i="4" s="1"/>
  <c r="C377" i="4"/>
  <c r="BT376" i="4"/>
  <c r="BR376" i="4"/>
  <c r="BQ376" i="4"/>
  <c r="BW376" i="4" s="1"/>
  <c r="BM376" i="4"/>
  <c r="BN376" i="4" s="1"/>
  <c r="BF376" i="4"/>
  <c r="BB376" i="4"/>
  <c r="AZ376" i="4"/>
  <c r="AU376" i="4" s="1"/>
  <c r="AV376" i="4" s="1"/>
  <c r="AY376" i="4"/>
  <c r="BD376" i="4" s="1"/>
  <c r="C376" i="4"/>
  <c r="BW375" i="4"/>
  <c r="BV375" i="4"/>
  <c r="BT375" i="4"/>
  <c r="BU375" i="4" s="1"/>
  <c r="BR375" i="4"/>
  <c r="BQ375" i="4"/>
  <c r="BX375" i="4" s="1"/>
  <c r="BD375" i="4"/>
  <c r="BC375" i="4"/>
  <c r="BB375" i="4"/>
  <c r="AZ375" i="4"/>
  <c r="AU375" i="4" s="1"/>
  <c r="AV375" i="4" s="1"/>
  <c r="AY375" i="4"/>
  <c r="BE375" i="4" s="1"/>
  <c r="C375" i="4"/>
  <c r="BW374" i="4"/>
  <c r="BT374" i="4"/>
  <c r="BV374" i="4" s="1"/>
  <c r="BR374" i="4"/>
  <c r="BQ374" i="4"/>
  <c r="BX374" i="4" s="1"/>
  <c r="BB374" i="4"/>
  <c r="AZ374" i="4"/>
  <c r="AU374" i="4" s="1"/>
  <c r="AV374" i="4" s="1"/>
  <c r="AY374" i="4"/>
  <c r="C374" i="4"/>
  <c r="BX373" i="4"/>
  <c r="BW373" i="4"/>
  <c r="BT373" i="4"/>
  <c r="BV373" i="4" s="1"/>
  <c r="BR373" i="4"/>
  <c r="BQ373" i="4"/>
  <c r="BM373" i="4"/>
  <c r="BN373" i="4" s="1"/>
  <c r="BB373" i="4"/>
  <c r="BC373" i="4" s="1"/>
  <c r="AZ373" i="4"/>
  <c r="AY373" i="4"/>
  <c r="BE373" i="4" s="1"/>
  <c r="AU373" i="4"/>
  <c r="AV373" i="4" s="1"/>
  <c r="C373" i="4"/>
  <c r="BX372" i="4"/>
  <c r="BW372" i="4"/>
  <c r="BU372" i="4"/>
  <c r="BT372" i="4"/>
  <c r="BV372" i="4" s="1"/>
  <c r="BR372" i="4"/>
  <c r="BQ372" i="4"/>
  <c r="BM372" i="4"/>
  <c r="BN372" i="4" s="1"/>
  <c r="BE372" i="4"/>
  <c r="BD372" i="4"/>
  <c r="BB372" i="4"/>
  <c r="BC372" i="4" s="1"/>
  <c r="AZ372" i="4"/>
  <c r="AY372" i="4"/>
  <c r="BF372" i="4" s="1"/>
  <c r="C372" i="4"/>
  <c r="BX371" i="4"/>
  <c r="BT371" i="4"/>
  <c r="BR371" i="4"/>
  <c r="BM371" i="4" s="1"/>
  <c r="BN371" i="4" s="1"/>
  <c r="BQ371" i="4"/>
  <c r="BE371" i="4"/>
  <c r="BB371" i="4"/>
  <c r="BD371" i="4" s="1"/>
  <c r="AZ371" i="4"/>
  <c r="AY371" i="4"/>
  <c r="BF371" i="4" s="1"/>
  <c r="C371" i="4"/>
  <c r="BT370" i="4"/>
  <c r="BV370" i="4" s="1"/>
  <c r="BR370" i="4"/>
  <c r="BQ370" i="4"/>
  <c r="BX370" i="4" s="1"/>
  <c r="BF370" i="4"/>
  <c r="BB370" i="4"/>
  <c r="BD370" i="4" s="1"/>
  <c r="AZ370" i="4"/>
  <c r="AY370" i="4"/>
  <c r="AU370" i="4"/>
  <c r="C370" i="4"/>
  <c r="BX369" i="4"/>
  <c r="BT369" i="4"/>
  <c r="BR369" i="4"/>
  <c r="BM369" i="4" s="1"/>
  <c r="BN369" i="4" s="1"/>
  <c r="BQ369" i="4"/>
  <c r="BV369" i="4" s="1"/>
  <c r="BF369" i="4"/>
  <c r="BE369" i="4"/>
  <c r="BB369" i="4"/>
  <c r="BC369" i="4" s="1"/>
  <c r="AZ369" i="4"/>
  <c r="AY369" i="4"/>
  <c r="BE370" i="4" s="1"/>
  <c r="AU369" i="4"/>
  <c r="AV369" i="4" s="1"/>
  <c r="C369" i="4"/>
  <c r="BX368" i="4"/>
  <c r="BV368" i="4"/>
  <c r="BU368" i="4"/>
  <c r="BT368" i="4"/>
  <c r="BR368" i="4"/>
  <c r="BM368" i="4" s="1"/>
  <c r="BN368" i="4" s="1"/>
  <c r="BQ368" i="4"/>
  <c r="BE368" i="4"/>
  <c r="BB368" i="4"/>
  <c r="AZ368" i="4"/>
  <c r="AU368" i="4" s="1"/>
  <c r="AV368" i="4" s="1"/>
  <c r="AY368" i="4"/>
  <c r="C368" i="4"/>
  <c r="BT367" i="4"/>
  <c r="BR367" i="4"/>
  <c r="BM367" i="4" s="1"/>
  <c r="BN367" i="4" s="1"/>
  <c r="BQ367" i="4"/>
  <c r="BB367" i="4"/>
  <c r="BD367" i="4" s="1"/>
  <c r="AZ367" i="4"/>
  <c r="AY367" i="4"/>
  <c r="BF367" i="4" s="1"/>
  <c r="C367" i="4"/>
  <c r="BT366" i="4"/>
  <c r="BR366" i="4"/>
  <c r="BQ366" i="4"/>
  <c r="BW366" i="4" s="1"/>
  <c r="BM366" i="4"/>
  <c r="BN366" i="4" s="1"/>
  <c r="BF366" i="4"/>
  <c r="BB366" i="4"/>
  <c r="AZ366" i="4"/>
  <c r="AU366" i="4" s="1"/>
  <c r="AV366" i="4" s="1"/>
  <c r="AY366" i="4"/>
  <c r="BD366" i="4" s="1"/>
  <c r="C366" i="4"/>
  <c r="BW365" i="4"/>
  <c r="BV365" i="4"/>
  <c r="BT365" i="4"/>
  <c r="BU365" i="4" s="1"/>
  <c r="BR365" i="4"/>
  <c r="BQ365" i="4"/>
  <c r="BX365" i="4" s="1"/>
  <c r="BM365" i="4"/>
  <c r="BF365" i="4"/>
  <c r="BD365" i="4"/>
  <c r="BC365" i="4"/>
  <c r="BB365" i="4"/>
  <c r="AZ365" i="4"/>
  <c r="AU365" i="4" s="1"/>
  <c r="AV365" i="4" s="1"/>
  <c r="AY365" i="4"/>
  <c r="BE365" i="4" s="1"/>
  <c r="C365" i="4"/>
  <c r="BW364" i="4"/>
  <c r="BT364" i="4"/>
  <c r="BV364" i="4" s="1"/>
  <c r="BR364" i="4"/>
  <c r="BM364" i="4" s="1"/>
  <c r="BN364" i="4" s="1"/>
  <c r="BQ364" i="4"/>
  <c r="BX364" i="4" s="1"/>
  <c r="BB364" i="4"/>
  <c r="AZ364" i="4"/>
  <c r="AU364" i="4" s="1"/>
  <c r="AV364" i="4" s="1"/>
  <c r="AY364" i="4"/>
  <c r="C364" i="4"/>
  <c r="BX363" i="4"/>
  <c r="BW363" i="4"/>
  <c r="BT363" i="4"/>
  <c r="BV363" i="4" s="1"/>
  <c r="BR363" i="4"/>
  <c r="BQ363" i="4"/>
  <c r="BB363" i="4"/>
  <c r="BC363" i="4" s="1"/>
  <c r="AZ363" i="4"/>
  <c r="AY363" i="4"/>
  <c r="BE363" i="4" s="1"/>
  <c r="AU363" i="4"/>
  <c r="AV363" i="4" s="1"/>
  <c r="C363" i="4"/>
  <c r="BX362" i="4"/>
  <c r="BW362" i="4"/>
  <c r="BU362" i="4"/>
  <c r="BT362" i="4"/>
  <c r="BV362" i="4" s="1"/>
  <c r="BR362" i="4"/>
  <c r="BQ362" i="4"/>
  <c r="BM362" i="4"/>
  <c r="BN362" i="4" s="1"/>
  <c r="BE362" i="4"/>
  <c r="BD362" i="4"/>
  <c r="BB362" i="4"/>
  <c r="BC362" i="4" s="1"/>
  <c r="AZ362" i="4"/>
  <c r="AY362" i="4"/>
  <c r="BF362" i="4" s="1"/>
  <c r="C362" i="4"/>
  <c r="BW361" i="4"/>
  <c r="BT361" i="4"/>
  <c r="BR361" i="4"/>
  <c r="BM361" i="4" s="1"/>
  <c r="BN361" i="4" s="1"/>
  <c r="BQ361" i="4"/>
  <c r="BE361" i="4"/>
  <c r="BB361" i="4"/>
  <c r="BD361" i="4" s="1"/>
  <c r="AZ361" i="4"/>
  <c r="AY361" i="4"/>
  <c r="BF361" i="4" s="1"/>
  <c r="C361" i="4"/>
  <c r="BT360" i="4"/>
  <c r="BV360" i="4" s="1"/>
  <c r="BR360" i="4"/>
  <c r="BQ360" i="4"/>
  <c r="BX360" i="4" s="1"/>
  <c r="BE360" i="4"/>
  <c r="BB360" i="4"/>
  <c r="BD360" i="4" s="1"/>
  <c r="AZ360" i="4"/>
  <c r="AY360" i="4"/>
  <c r="C360" i="4"/>
  <c r="BX359" i="4"/>
  <c r="BT359" i="4"/>
  <c r="BR359" i="4"/>
  <c r="BM359" i="4" s="1"/>
  <c r="BN359" i="4" s="1"/>
  <c r="BQ359" i="4"/>
  <c r="BV359" i="4" s="1"/>
  <c r="BF359" i="4"/>
  <c r="BE359" i="4"/>
  <c r="BB359" i="4"/>
  <c r="BC359" i="4" s="1"/>
  <c r="AZ359" i="4"/>
  <c r="AY359" i="4"/>
  <c r="BF360" i="4" s="1"/>
  <c r="AU359" i="4"/>
  <c r="AV359" i="4" s="1"/>
  <c r="C359" i="4"/>
  <c r="BX358" i="4"/>
  <c r="BV358" i="4"/>
  <c r="BU358" i="4"/>
  <c r="BT358" i="4"/>
  <c r="BR358" i="4"/>
  <c r="BM358" i="4" s="1"/>
  <c r="BN358" i="4" s="1"/>
  <c r="BQ358" i="4"/>
  <c r="BW358" i="4" s="1"/>
  <c r="BE358" i="4"/>
  <c r="BB358" i="4"/>
  <c r="AZ358" i="4"/>
  <c r="AU358" i="4" s="1"/>
  <c r="AV358" i="4" s="1"/>
  <c r="AY358" i="4"/>
  <c r="C358" i="4"/>
  <c r="BT357" i="4"/>
  <c r="BR357" i="4"/>
  <c r="BM357" i="4" s="1"/>
  <c r="BN357" i="4" s="1"/>
  <c r="BQ357" i="4"/>
  <c r="BB357" i="4"/>
  <c r="BD357" i="4" s="1"/>
  <c r="AZ357" i="4"/>
  <c r="AY357" i="4"/>
  <c r="BF357" i="4" s="1"/>
  <c r="C357" i="4"/>
  <c r="BT356" i="4"/>
  <c r="BR356" i="4"/>
  <c r="BQ356" i="4"/>
  <c r="BW356" i="4" s="1"/>
  <c r="BM356" i="4"/>
  <c r="BN356" i="4" s="1"/>
  <c r="BF356" i="4"/>
  <c r="BB356" i="4"/>
  <c r="AZ356" i="4"/>
  <c r="AU356" i="4" s="1"/>
  <c r="AV356" i="4" s="1"/>
  <c r="AY356" i="4"/>
  <c r="BD356" i="4" s="1"/>
  <c r="C356" i="4"/>
  <c r="BW355" i="4"/>
  <c r="BV355" i="4"/>
  <c r="BT355" i="4"/>
  <c r="BU355" i="4" s="1"/>
  <c r="BR355" i="4"/>
  <c r="BQ355" i="4"/>
  <c r="BX355" i="4" s="1"/>
  <c r="BF355" i="4"/>
  <c r="BD355" i="4"/>
  <c r="BC355" i="4"/>
  <c r="BB355" i="4"/>
  <c r="AZ355" i="4"/>
  <c r="AU355" i="4" s="1"/>
  <c r="AV355" i="4" s="1"/>
  <c r="AY355" i="4"/>
  <c r="BE355" i="4" s="1"/>
  <c r="C355" i="4"/>
  <c r="BW354" i="4"/>
  <c r="BT354" i="4"/>
  <c r="BV354" i="4" s="1"/>
  <c r="BR354" i="4"/>
  <c r="BM353" i="4" s="1"/>
  <c r="BN353" i="4" s="1"/>
  <c r="BQ354" i="4"/>
  <c r="BX354" i="4" s="1"/>
  <c r="BB354" i="4"/>
  <c r="AZ354" i="4"/>
  <c r="AU354" i="4" s="1"/>
  <c r="AV354" i="4" s="1"/>
  <c r="AY354" i="4"/>
  <c r="C354" i="4"/>
  <c r="BX353" i="4"/>
  <c r="BW353" i="4"/>
  <c r="BT353" i="4"/>
  <c r="BV353" i="4" s="1"/>
  <c r="BR353" i="4"/>
  <c r="BQ353" i="4"/>
  <c r="BB353" i="4"/>
  <c r="BC353" i="4" s="1"/>
  <c r="AZ353" i="4"/>
  <c r="AY353" i="4"/>
  <c r="BE353" i="4" s="1"/>
  <c r="AU353" i="4"/>
  <c r="AV353" i="4" s="1"/>
  <c r="C353" i="4"/>
  <c r="BX352" i="4"/>
  <c r="BW352" i="4"/>
  <c r="BU352" i="4"/>
  <c r="BT352" i="4"/>
  <c r="BV352" i="4" s="1"/>
  <c r="BR352" i="4"/>
  <c r="BQ352" i="4"/>
  <c r="BM352" i="4"/>
  <c r="BN352" i="4" s="1"/>
  <c r="BE352" i="4"/>
  <c r="BD352" i="4"/>
  <c r="BB352" i="4"/>
  <c r="BC352" i="4" s="1"/>
  <c r="AZ352" i="4"/>
  <c r="AY352" i="4"/>
  <c r="BF352" i="4" s="1"/>
  <c r="C352" i="4"/>
  <c r="BW351" i="4"/>
  <c r="BT351" i="4"/>
  <c r="BR351" i="4"/>
  <c r="BM351" i="4" s="1"/>
  <c r="BN351" i="4" s="1"/>
  <c r="BQ351" i="4"/>
  <c r="BE351" i="4"/>
  <c r="BB351" i="4"/>
  <c r="BD351" i="4" s="1"/>
  <c r="AZ351" i="4"/>
  <c r="AY351" i="4"/>
  <c r="BF351" i="4" s="1"/>
  <c r="C351" i="4"/>
  <c r="BT350" i="4"/>
  <c r="BV350" i="4" s="1"/>
  <c r="BR350" i="4"/>
  <c r="BQ350" i="4"/>
  <c r="BX350" i="4" s="1"/>
  <c r="BF350" i="4"/>
  <c r="BB350" i="4"/>
  <c r="BD350" i="4" s="1"/>
  <c r="AZ350" i="4"/>
  <c r="AY350" i="4"/>
  <c r="C350" i="4"/>
  <c r="BX349" i="4"/>
  <c r="BT349" i="4"/>
  <c r="BR349" i="4"/>
  <c r="BM349" i="4" s="1"/>
  <c r="BN349" i="4" s="1"/>
  <c r="BQ349" i="4"/>
  <c r="BV349" i="4" s="1"/>
  <c r="BF349" i="4"/>
  <c r="BE349" i="4"/>
  <c r="BB349" i="4"/>
  <c r="BC349" i="4" s="1"/>
  <c r="AZ349" i="4"/>
  <c r="AY349" i="4"/>
  <c r="BE350" i="4" s="1"/>
  <c r="AU349" i="4"/>
  <c r="AV349" i="4" s="1"/>
  <c r="C349" i="4"/>
  <c r="BX348" i="4"/>
  <c r="BV348" i="4"/>
  <c r="BU348" i="4"/>
  <c r="BT348" i="4"/>
  <c r="BR348" i="4"/>
  <c r="BM348" i="4" s="1"/>
  <c r="BN348" i="4" s="1"/>
  <c r="BQ348" i="4"/>
  <c r="BW348" i="4" s="1"/>
  <c r="BE348" i="4"/>
  <c r="BB348" i="4"/>
  <c r="AZ348" i="4"/>
  <c r="AU348" i="4" s="1"/>
  <c r="AV348" i="4" s="1"/>
  <c r="AY348" i="4"/>
  <c r="C348" i="4"/>
  <c r="BT347" i="4"/>
  <c r="BR347" i="4"/>
  <c r="BM347" i="4" s="1"/>
  <c r="BN347" i="4" s="1"/>
  <c r="BQ347" i="4"/>
  <c r="BB347" i="4"/>
  <c r="BD347" i="4" s="1"/>
  <c r="AZ347" i="4"/>
  <c r="AY347" i="4"/>
  <c r="BF347" i="4" s="1"/>
  <c r="C347" i="4"/>
  <c r="BT346" i="4"/>
  <c r="BR346" i="4"/>
  <c r="BQ346" i="4"/>
  <c r="BW346" i="4" s="1"/>
  <c r="BM346" i="4"/>
  <c r="BN346" i="4" s="1"/>
  <c r="BF346" i="4"/>
  <c r="BB346" i="4"/>
  <c r="AZ346" i="4"/>
  <c r="AU346" i="4" s="1"/>
  <c r="AV346" i="4" s="1"/>
  <c r="AY346" i="4"/>
  <c r="BD346" i="4" s="1"/>
  <c r="C346" i="4"/>
  <c r="BW345" i="4"/>
  <c r="BV345" i="4"/>
  <c r="BT345" i="4"/>
  <c r="BU345" i="4" s="1"/>
  <c r="BR345" i="4"/>
  <c r="BQ345" i="4"/>
  <c r="BX345" i="4" s="1"/>
  <c r="BF345" i="4"/>
  <c r="BD345" i="4"/>
  <c r="BC345" i="4"/>
  <c r="BB345" i="4"/>
  <c r="AZ345" i="4"/>
  <c r="AU345" i="4" s="1"/>
  <c r="AV345" i="4" s="1"/>
  <c r="AY345" i="4"/>
  <c r="C345" i="4"/>
  <c r="BW344" i="4"/>
  <c r="BT344" i="4"/>
  <c r="BV344" i="4" s="1"/>
  <c r="BR344" i="4"/>
  <c r="BQ344" i="4"/>
  <c r="BX344" i="4" s="1"/>
  <c r="BB344" i="4"/>
  <c r="AZ344" i="4"/>
  <c r="AU344" i="4" s="1"/>
  <c r="AV344" i="4" s="1"/>
  <c r="AY344" i="4"/>
  <c r="C344" i="4"/>
  <c r="BW343" i="4"/>
  <c r="BT343" i="4"/>
  <c r="BV343" i="4" s="1"/>
  <c r="BR343" i="4"/>
  <c r="BQ343" i="4"/>
  <c r="BM343" i="4"/>
  <c r="BN343" i="4" s="1"/>
  <c r="BB343" i="4"/>
  <c r="BC343" i="4" s="1"/>
  <c r="AZ343" i="4"/>
  <c r="AY343" i="4"/>
  <c r="BE343" i="4" s="1"/>
  <c r="AU343" i="4"/>
  <c r="AV343" i="4" s="1"/>
  <c r="C343" i="4"/>
  <c r="BX342" i="4"/>
  <c r="BW342" i="4"/>
  <c r="BU342" i="4"/>
  <c r="BT342" i="4"/>
  <c r="BV342" i="4" s="1"/>
  <c r="BR342" i="4"/>
  <c r="BQ342" i="4"/>
  <c r="BX343" i="4" s="1"/>
  <c r="BM342" i="4"/>
  <c r="BN342" i="4" s="1"/>
  <c r="BE342" i="4"/>
  <c r="BD342" i="4"/>
  <c r="BB342" i="4"/>
  <c r="BC342" i="4" s="1"/>
  <c r="AZ342" i="4"/>
  <c r="AY342" i="4"/>
  <c r="BF342" i="4" s="1"/>
  <c r="C342" i="4"/>
  <c r="BX341" i="4"/>
  <c r="BT341" i="4"/>
  <c r="BV341" i="4" s="1"/>
  <c r="BR341" i="4"/>
  <c r="BM341" i="4" s="1"/>
  <c r="BN341" i="4" s="1"/>
  <c r="BQ341" i="4"/>
  <c r="BE341" i="4"/>
  <c r="BB341" i="4"/>
  <c r="AZ341" i="4"/>
  <c r="AY341" i="4"/>
  <c r="BF341" i="4" s="1"/>
  <c r="C341" i="4"/>
  <c r="BT340" i="4"/>
  <c r="BV340" i="4" s="1"/>
  <c r="BR340" i="4"/>
  <c r="BQ340" i="4"/>
  <c r="BE340" i="4"/>
  <c r="BB340" i="4"/>
  <c r="BD340" i="4" s="1"/>
  <c r="AZ340" i="4"/>
  <c r="AY340" i="4"/>
  <c r="AU340" i="4"/>
  <c r="AV340" i="4" s="1"/>
  <c r="C340" i="4"/>
  <c r="BX339" i="4"/>
  <c r="BT339" i="4"/>
  <c r="BR339" i="4"/>
  <c r="BM339" i="4" s="1"/>
  <c r="BN339" i="4" s="1"/>
  <c r="BQ339" i="4"/>
  <c r="BV339" i="4" s="1"/>
  <c r="BF339" i="4"/>
  <c r="BE339" i="4"/>
  <c r="BB339" i="4"/>
  <c r="BC339" i="4" s="1"/>
  <c r="AZ339" i="4"/>
  <c r="AY339" i="4"/>
  <c r="BF340" i="4" s="1"/>
  <c r="AU339" i="4"/>
  <c r="AV339" i="4" s="1"/>
  <c r="C339" i="4"/>
  <c r="BX338" i="4"/>
  <c r="BV338" i="4"/>
  <c r="BU338" i="4"/>
  <c r="BT338" i="4"/>
  <c r="BR338" i="4"/>
  <c r="BQ338" i="4"/>
  <c r="BE338" i="4"/>
  <c r="BC338" i="4"/>
  <c r="BB338" i="4"/>
  <c r="BD338" i="4" s="1"/>
  <c r="AZ338" i="4"/>
  <c r="AU338" i="4" s="1"/>
  <c r="AV338" i="4" s="1"/>
  <c r="AY338" i="4"/>
  <c r="C338" i="4"/>
  <c r="BT337" i="4"/>
  <c r="BR337" i="4"/>
  <c r="BM337" i="4" s="1"/>
  <c r="BN337" i="4" s="1"/>
  <c r="BQ337" i="4"/>
  <c r="BB337" i="4"/>
  <c r="BD337" i="4" s="1"/>
  <c r="AZ337" i="4"/>
  <c r="AY337" i="4"/>
  <c r="C337" i="4"/>
  <c r="BT336" i="4"/>
  <c r="BR336" i="4"/>
  <c r="BQ336" i="4"/>
  <c r="BW336" i="4" s="1"/>
  <c r="BF336" i="4"/>
  <c r="BB336" i="4"/>
  <c r="AZ336" i="4"/>
  <c r="AU336" i="4" s="1"/>
  <c r="AV336" i="4" s="1"/>
  <c r="AY336" i="4"/>
  <c r="BD336" i="4" s="1"/>
  <c r="C336" i="4"/>
  <c r="BW335" i="4"/>
  <c r="BV335" i="4"/>
  <c r="BT335" i="4"/>
  <c r="BU335" i="4" s="1"/>
  <c r="BR335" i="4"/>
  <c r="BQ335" i="4"/>
  <c r="BX335" i="4" s="1"/>
  <c r="BD335" i="4"/>
  <c r="BC335" i="4"/>
  <c r="BB335" i="4"/>
  <c r="AZ335" i="4"/>
  <c r="AY335" i="4"/>
  <c r="BE335" i="4" s="1"/>
  <c r="C335" i="4"/>
  <c r="BW334" i="4"/>
  <c r="BT334" i="4"/>
  <c r="BR334" i="4"/>
  <c r="BQ334" i="4"/>
  <c r="BX334" i="4" s="1"/>
  <c r="BB334" i="4"/>
  <c r="AZ334" i="4"/>
  <c r="AU334" i="4" s="1"/>
  <c r="AV334" i="4" s="1"/>
  <c r="AY334" i="4"/>
  <c r="C334" i="4"/>
  <c r="BX333" i="4"/>
  <c r="BW333" i="4"/>
  <c r="BT333" i="4"/>
  <c r="BV333" i="4" s="1"/>
  <c r="BR333" i="4"/>
  <c r="BQ333" i="4"/>
  <c r="BM333" i="4"/>
  <c r="BN333" i="4" s="1"/>
  <c r="BB333" i="4"/>
  <c r="BC333" i="4" s="1"/>
  <c r="AZ333" i="4"/>
  <c r="AY333" i="4"/>
  <c r="BE333" i="4" s="1"/>
  <c r="AU333" i="4"/>
  <c r="AV333" i="4" s="1"/>
  <c r="C333" i="4"/>
  <c r="BX332" i="4"/>
  <c r="BW332" i="4"/>
  <c r="BT332" i="4"/>
  <c r="BU332" i="4" s="1"/>
  <c r="BR332" i="4"/>
  <c r="BQ332" i="4"/>
  <c r="BM332" i="4"/>
  <c r="BN332" i="4" s="1"/>
  <c r="BE332" i="4"/>
  <c r="BD332" i="4"/>
  <c r="BB332" i="4"/>
  <c r="BC332" i="4" s="1"/>
  <c r="AZ332" i="4"/>
  <c r="AY332" i="4"/>
  <c r="BF332" i="4" s="1"/>
  <c r="C332" i="4"/>
  <c r="BX331" i="4"/>
  <c r="BT331" i="4"/>
  <c r="BV331" i="4" s="1"/>
  <c r="BR331" i="4"/>
  <c r="BM331" i="4" s="1"/>
  <c r="BN331" i="4" s="1"/>
  <c r="BQ331" i="4"/>
  <c r="BE331" i="4"/>
  <c r="BB331" i="4"/>
  <c r="AZ331" i="4"/>
  <c r="AU331" i="4" s="1"/>
  <c r="AV331" i="4" s="1"/>
  <c r="AY331" i="4"/>
  <c r="BF331" i="4" s="1"/>
  <c r="C331" i="4"/>
  <c r="BT330" i="4"/>
  <c r="BV330" i="4" s="1"/>
  <c r="BR330" i="4"/>
  <c r="BQ330" i="4"/>
  <c r="BF330" i="4"/>
  <c r="BE330" i="4"/>
  <c r="BB330" i="4"/>
  <c r="BD330" i="4" s="1"/>
  <c r="AZ330" i="4"/>
  <c r="AY330" i="4"/>
  <c r="C330" i="4"/>
  <c r="BX329" i="4"/>
  <c r="BU329" i="4"/>
  <c r="BT329" i="4"/>
  <c r="BR329" i="4"/>
  <c r="BM329" i="4" s="1"/>
  <c r="BN329" i="4" s="1"/>
  <c r="BQ329" i="4"/>
  <c r="BV329" i="4" s="1"/>
  <c r="BF329" i="4"/>
  <c r="BE329" i="4"/>
  <c r="BB329" i="4"/>
  <c r="BC329" i="4" s="1"/>
  <c r="AZ329" i="4"/>
  <c r="AY329" i="4"/>
  <c r="AU329" i="4"/>
  <c r="AV329" i="4" s="1"/>
  <c r="C329" i="4"/>
  <c r="BV328" i="4"/>
  <c r="BU328" i="4"/>
  <c r="BT328" i="4"/>
  <c r="BR328" i="4"/>
  <c r="BQ328" i="4"/>
  <c r="BX328" i="4" s="1"/>
  <c r="BF328" i="4"/>
  <c r="BC328" i="4"/>
  <c r="BB328" i="4"/>
  <c r="BD328" i="4" s="1"/>
  <c r="AZ328" i="4"/>
  <c r="AU328" i="4" s="1"/>
  <c r="AV328" i="4" s="1"/>
  <c r="AY328" i="4"/>
  <c r="C328" i="4"/>
  <c r="BT327" i="4"/>
  <c r="BR327" i="4"/>
  <c r="BM327" i="4" s="1"/>
  <c r="BN327" i="4" s="1"/>
  <c r="BQ327" i="4"/>
  <c r="BB327" i="4"/>
  <c r="BD327" i="4" s="1"/>
  <c r="AZ327" i="4"/>
  <c r="AY327" i="4"/>
  <c r="C327" i="4"/>
  <c r="BV326" i="4"/>
  <c r="BT326" i="4"/>
  <c r="BR326" i="4"/>
  <c r="BQ326" i="4"/>
  <c r="BW326" i="4" s="1"/>
  <c r="BF326" i="4"/>
  <c r="BC326" i="4"/>
  <c r="BB326" i="4"/>
  <c r="AZ326" i="4"/>
  <c r="AU326" i="4" s="1"/>
  <c r="AV326" i="4" s="1"/>
  <c r="AY326" i="4"/>
  <c r="BD326" i="4" s="1"/>
  <c r="C326" i="4"/>
  <c r="BW325" i="4"/>
  <c r="BV325" i="4"/>
  <c r="BT325" i="4"/>
  <c r="BU325" i="4" s="1"/>
  <c r="BR325" i="4"/>
  <c r="BM325" i="4" s="1"/>
  <c r="BN325" i="4" s="1"/>
  <c r="BQ325" i="4"/>
  <c r="BX325" i="4" s="1"/>
  <c r="BD325" i="4"/>
  <c r="BC325" i="4"/>
  <c r="BB325" i="4"/>
  <c r="AZ325" i="4"/>
  <c r="AU325" i="4" s="1"/>
  <c r="AV325" i="4" s="1"/>
  <c r="AY325" i="4"/>
  <c r="BF325" i="4" s="1"/>
  <c r="C325" i="4"/>
  <c r="BW324" i="4"/>
  <c r="BT324" i="4"/>
  <c r="BR324" i="4"/>
  <c r="BM324" i="4" s="1"/>
  <c r="BN324" i="4" s="1"/>
  <c r="BQ324" i="4"/>
  <c r="BX324" i="4" s="1"/>
  <c r="BB324" i="4"/>
  <c r="AZ324" i="4"/>
  <c r="AU324" i="4" s="1"/>
  <c r="AV324" i="4" s="1"/>
  <c r="AY324" i="4"/>
  <c r="C324" i="4"/>
  <c r="BX323" i="4"/>
  <c r="BW323" i="4"/>
  <c r="BT323" i="4"/>
  <c r="BV323" i="4" s="1"/>
  <c r="BR323" i="4"/>
  <c r="BQ323" i="4"/>
  <c r="BD323" i="4"/>
  <c r="BB323" i="4"/>
  <c r="BC323" i="4" s="1"/>
  <c r="AZ323" i="4"/>
  <c r="AY323" i="4"/>
  <c r="BE323" i="4" s="1"/>
  <c r="AU323" i="4"/>
  <c r="AV323" i="4" s="1"/>
  <c r="C323" i="4"/>
  <c r="BX322" i="4"/>
  <c r="BW322" i="4"/>
  <c r="BT322" i="4"/>
  <c r="BU322" i="4" s="1"/>
  <c r="BR322" i="4"/>
  <c r="BQ322" i="4"/>
  <c r="BM322" i="4"/>
  <c r="BN322" i="4" s="1"/>
  <c r="BE322" i="4"/>
  <c r="BD322" i="4"/>
  <c r="BB322" i="4"/>
  <c r="BC322" i="4" s="1"/>
  <c r="AZ322" i="4"/>
  <c r="AU322" i="4" s="1"/>
  <c r="AV322" i="4" s="1"/>
  <c r="AY322" i="4"/>
  <c r="BF322" i="4" s="1"/>
  <c r="C322" i="4"/>
  <c r="BW321" i="4"/>
  <c r="BT321" i="4"/>
  <c r="BV321" i="4" s="1"/>
  <c r="BR321" i="4"/>
  <c r="BM321" i="4" s="1"/>
  <c r="BN321" i="4" s="1"/>
  <c r="BQ321" i="4"/>
  <c r="BE321" i="4"/>
  <c r="BB321" i="4"/>
  <c r="AZ321" i="4"/>
  <c r="AU321" i="4" s="1"/>
  <c r="AV321" i="4" s="1"/>
  <c r="AY321" i="4"/>
  <c r="BF321" i="4" s="1"/>
  <c r="C321" i="4"/>
  <c r="BT320" i="4"/>
  <c r="BV320" i="4" s="1"/>
  <c r="BR320" i="4"/>
  <c r="BQ320" i="4"/>
  <c r="BF320" i="4"/>
  <c r="BE320" i="4"/>
  <c r="BB320" i="4"/>
  <c r="BD320" i="4" s="1"/>
  <c r="AZ320" i="4"/>
  <c r="AY320" i="4"/>
  <c r="C320" i="4"/>
  <c r="BX319" i="4"/>
  <c r="BU319" i="4"/>
  <c r="BT319" i="4"/>
  <c r="BR319" i="4"/>
  <c r="BM319" i="4" s="1"/>
  <c r="BN319" i="4" s="1"/>
  <c r="BQ319" i="4"/>
  <c r="BV319" i="4" s="1"/>
  <c r="BF319" i="4"/>
  <c r="BE319" i="4"/>
  <c r="BB319" i="4"/>
  <c r="BC319" i="4" s="1"/>
  <c r="AZ319" i="4"/>
  <c r="AY319" i="4"/>
  <c r="AU319" i="4"/>
  <c r="AV319" i="4" s="1"/>
  <c r="C319" i="4"/>
  <c r="BV318" i="4"/>
  <c r="BU318" i="4"/>
  <c r="BT318" i="4"/>
  <c r="BR318" i="4"/>
  <c r="BQ318" i="4"/>
  <c r="BX318" i="4" s="1"/>
  <c r="BF318" i="4"/>
  <c r="BC318" i="4"/>
  <c r="BB318" i="4"/>
  <c r="BD318" i="4" s="1"/>
  <c r="AZ318" i="4"/>
  <c r="AU318" i="4" s="1"/>
  <c r="AV318" i="4" s="1"/>
  <c r="AY318" i="4"/>
  <c r="C318" i="4"/>
  <c r="BT317" i="4"/>
  <c r="BR317" i="4"/>
  <c r="BM317" i="4" s="1"/>
  <c r="BN317" i="4" s="1"/>
  <c r="BQ317" i="4"/>
  <c r="BB317" i="4"/>
  <c r="BD317" i="4" s="1"/>
  <c r="AZ317" i="4"/>
  <c r="AY317" i="4"/>
  <c r="AU317" i="4"/>
  <c r="C317" i="4"/>
  <c r="BV316" i="4"/>
  <c r="BT316" i="4"/>
  <c r="BR316" i="4"/>
  <c r="BQ316" i="4"/>
  <c r="BW316" i="4" s="1"/>
  <c r="BF316" i="4"/>
  <c r="BC316" i="4"/>
  <c r="BB316" i="4"/>
  <c r="AZ316" i="4"/>
  <c r="AU316" i="4" s="1"/>
  <c r="AV316" i="4" s="1"/>
  <c r="AY316" i="4"/>
  <c r="BD316" i="4" s="1"/>
  <c r="C316" i="4"/>
  <c r="BW315" i="4"/>
  <c r="BV315" i="4"/>
  <c r="BT315" i="4"/>
  <c r="BU315" i="4" s="1"/>
  <c r="BR315" i="4"/>
  <c r="BQ315" i="4"/>
  <c r="BX315" i="4" s="1"/>
  <c r="BD315" i="4"/>
  <c r="BC315" i="4"/>
  <c r="BB315" i="4"/>
  <c r="AZ315" i="4"/>
  <c r="AU315" i="4" s="1"/>
  <c r="AV315" i="4" s="1"/>
  <c r="AY315" i="4"/>
  <c r="BF315" i="4" s="1"/>
  <c r="C315" i="4"/>
  <c r="BW314" i="4"/>
  <c r="BT314" i="4"/>
  <c r="BR314" i="4"/>
  <c r="BM314" i="4" s="1"/>
  <c r="BN314" i="4" s="1"/>
  <c r="BQ314" i="4"/>
  <c r="BX314" i="4" s="1"/>
  <c r="BB314" i="4"/>
  <c r="AZ314" i="4"/>
  <c r="AU314" i="4" s="1"/>
  <c r="AV314" i="4" s="1"/>
  <c r="AY314" i="4"/>
  <c r="C314" i="4"/>
  <c r="BX313" i="4"/>
  <c r="BW313" i="4"/>
  <c r="BT313" i="4"/>
  <c r="BV313" i="4" s="1"/>
  <c r="BR313" i="4"/>
  <c r="BQ313" i="4"/>
  <c r="BD313" i="4"/>
  <c r="BB313" i="4"/>
  <c r="BC313" i="4" s="1"/>
  <c r="AZ313" i="4"/>
  <c r="AY313" i="4"/>
  <c r="BE313" i="4" s="1"/>
  <c r="C313" i="4"/>
  <c r="BX312" i="4"/>
  <c r="BW312" i="4"/>
  <c r="BT312" i="4"/>
  <c r="BU312" i="4" s="1"/>
  <c r="BR312" i="4"/>
  <c r="BQ312" i="4"/>
  <c r="BM312" i="4"/>
  <c r="BN312" i="4" s="1"/>
  <c r="BE312" i="4"/>
  <c r="BD312" i="4"/>
  <c r="BB312" i="4"/>
  <c r="BC312" i="4" s="1"/>
  <c r="AZ312" i="4"/>
  <c r="AY312" i="4"/>
  <c r="BF312" i="4" s="1"/>
  <c r="C312" i="4"/>
  <c r="BX311" i="4"/>
  <c r="BT311" i="4"/>
  <c r="BV311" i="4" s="1"/>
  <c r="BR311" i="4"/>
  <c r="BM311" i="4" s="1"/>
  <c r="BN311" i="4" s="1"/>
  <c r="BQ311" i="4"/>
  <c r="BE311" i="4"/>
  <c r="BB311" i="4"/>
  <c r="AZ311" i="4"/>
  <c r="AU311" i="4" s="1"/>
  <c r="AV311" i="4" s="1"/>
  <c r="AY311" i="4"/>
  <c r="BF311" i="4" s="1"/>
  <c r="C311" i="4"/>
  <c r="BT310" i="4"/>
  <c r="BV310" i="4" s="1"/>
  <c r="BR310" i="4"/>
  <c r="BQ310" i="4"/>
  <c r="BF310" i="4"/>
  <c r="BE310" i="4"/>
  <c r="BB310" i="4"/>
  <c r="BD310" i="4" s="1"/>
  <c r="AZ310" i="4"/>
  <c r="AY310" i="4"/>
  <c r="AU310" i="4"/>
  <c r="AV310" i="4" s="1"/>
  <c r="C310" i="4"/>
  <c r="BX309" i="4"/>
  <c r="BU309" i="4"/>
  <c r="BT309" i="4"/>
  <c r="BR309" i="4"/>
  <c r="BM309" i="4" s="1"/>
  <c r="BN309" i="4" s="1"/>
  <c r="BQ309" i="4"/>
  <c r="BV309" i="4" s="1"/>
  <c r="BF309" i="4"/>
  <c r="BE309" i="4"/>
  <c r="BB309" i="4"/>
  <c r="BC309" i="4" s="1"/>
  <c r="AZ309" i="4"/>
  <c r="AY309" i="4"/>
  <c r="AU309" i="4"/>
  <c r="AV309" i="4" s="1"/>
  <c r="C309" i="4"/>
  <c r="BV308" i="4"/>
  <c r="BU308" i="4"/>
  <c r="BT308" i="4"/>
  <c r="BR308" i="4"/>
  <c r="BQ308" i="4"/>
  <c r="BX308" i="4" s="1"/>
  <c r="BF308" i="4"/>
  <c r="BB308" i="4"/>
  <c r="BD308" i="4" s="1"/>
  <c r="AZ308" i="4"/>
  <c r="AY308" i="4"/>
  <c r="AV308" i="4"/>
  <c r="AU308" i="4"/>
  <c r="C308" i="4"/>
  <c r="BT307" i="4"/>
  <c r="BR307" i="4"/>
  <c r="BM307" i="4" s="1"/>
  <c r="BN307" i="4" s="1"/>
  <c r="BQ307" i="4"/>
  <c r="BB307" i="4"/>
  <c r="BD307" i="4" s="1"/>
  <c r="AZ307" i="4"/>
  <c r="AY307" i="4"/>
  <c r="C307" i="4"/>
  <c r="BV306" i="4"/>
  <c r="BT306" i="4"/>
  <c r="BR306" i="4"/>
  <c r="BQ306" i="4"/>
  <c r="BW306" i="4" s="1"/>
  <c r="BM306" i="4"/>
  <c r="BN306" i="4" s="1"/>
  <c r="BF306" i="4"/>
  <c r="BC306" i="4"/>
  <c r="BB306" i="4"/>
  <c r="AZ306" i="4"/>
  <c r="AU306" i="4" s="1"/>
  <c r="AV306" i="4" s="1"/>
  <c r="AY306" i="4"/>
  <c r="BD306" i="4" s="1"/>
  <c r="C306" i="4"/>
  <c r="BW305" i="4"/>
  <c r="BV305" i="4"/>
  <c r="BT305" i="4"/>
  <c r="BU305" i="4" s="1"/>
  <c r="BR305" i="4"/>
  <c r="BQ305" i="4"/>
  <c r="BX305" i="4" s="1"/>
  <c r="BD305" i="4"/>
  <c r="BC305" i="4"/>
  <c r="BB305" i="4"/>
  <c r="AZ305" i="4"/>
  <c r="AU305" i="4" s="1"/>
  <c r="AV305" i="4" s="1"/>
  <c r="AY305" i="4"/>
  <c r="C305" i="4"/>
  <c r="BW304" i="4"/>
  <c r="BT304" i="4"/>
  <c r="BR304" i="4"/>
  <c r="BM304" i="4" s="1"/>
  <c r="BN304" i="4" s="1"/>
  <c r="BQ304" i="4"/>
  <c r="BX304" i="4" s="1"/>
  <c r="BB304" i="4"/>
  <c r="AZ304" i="4"/>
  <c r="AU304" i="4" s="1"/>
  <c r="AV304" i="4" s="1"/>
  <c r="AY304" i="4"/>
  <c r="C304" i="4"/>
  <c r="BX303" i="4"/>
  <c r="BW303" i="4"/>
  <c r="BT303" i="4"/>
  <c r="BV303" i="4" s="1"/>
  <c r="BR303" i="4"/>
  <c r="BQ303" i="4"/>
  <c r="BM303" i="4"/>
  <c r="BN303" i="4" s="1"/>
  <c r="BD303" i="4"/>
  <c r="BB303" i="4"/>
  <c r="BC303" i="4" s="1"/>
  <c r="AZ303" i="4"/>
  <c r="AY303" i="4"/>
  <c r="BE303" i="4" s="1"/>
  <c r="AU303" i="4"/>
  <c r="AV303" i="4" s="1"/>
  <c r="C303" i="4"/>
  <c r="BX302" i="4"/>
  <c r="BW302" i="4"/>
  <c r="BT302" i="4"/>
  <c r="BU302" i="4" s="1"/>
  <c r="BR302" i="4"/>
  <c r="BM302" i="4" s="1"/>
  <c r="BN302" i="4" s="1"/>
  <c r="BQ302" i="4"/>
  <c r="BE302" i="4"/>
  <c r="BD302" i="4"/>
  <c r="BB302" i="4"/>
  <c r="BC302" i="4" s="1"/>
  <c r="AZ302" i="4"/>
  <c r="AY302" i="4"/>
  <c r="BF302" i="4" s="1"/>
  <c r="C302" i="4"/>
  <c r="BW301" i="4"/>
  <c r="BT301" i="4"/>
  <c r="BV301" i="4" s="1"/>
  <c r="BR301" i="4"/>
  <c r="BQ301" i="4"/>
  <c r="BN301" i="4"/>
  <c r="BM301" i="4"/>
  <c r="BE301" i="4"/>
  <c r="BB301" i="4"/>
  <c r="AZ301" i="4"/>
  <c r="AU301" i="4" s="1"/>
  <c r="AV301" i="4" s="1"/>
  <c r="AY301" i="4"/>
  <c r="BF301" i="4" s="1"/>
  <c r="C301" i="4"/>
  <c r="BT300" i="4"/>
  <c r="BR300" i="4"/>
  <c r="BQ300" i="4"/>
  <c r="BF300" i="4"/>
  <c r="BE300" i="4"/>
  <c r="BD300" i="4"/>
  <c r="BB300" i="4"/>
  <c r="BC300" i="4" s="1"/>
  <c r="AZ300" i="4"/>
  <c r="AY300" i="4"/>
  <c r="C300" i="4"/>
  <c r="BX299" i="4"/>
  <c r="BU299" i="4"/>
  <c r="BT299" i="4"/>
  <c r="BV299" i="4" s="1"/>
  <c r="BR299" i="4"/>
  <c r="BM299" i="4" s="1"/>
  <c r="BN299" i="4" s="1"/>
  <c r="BQ299" i="4"/>
  <c r="BW299" i="4" s="1"/>
  <c r="BF299" i="4"/>
  <c r="BE299" i="4"/>
  <c r="BB299" i="4"/>
  <c r="BC299" i="4" s="1"/>
  <c r="AZ299" i="4"/>
  <c r="AU299" i="4" s="1"/>
  <c r="AV299" i="4" s="1"/>
  <c r="AY299" i="4"/>
  <c r="C299" i="4"/>
  <c r="BV298" i="4"/>
  <c r="BU298" i="4"/>
  <c r="BT298" i="4"/>
  <c r="BR298" i="4"/>
  <c r="BM298" i="4" s="1"/>
  <c r="BQ298" i="4"/>
  <c r="BX298" i="4" s="1"/>
  <c r="BN298" i="4"/>
  <c r="BF298" i="4"/>
  <c r="BC298" i="4"/>
  <c r="BB298" i="4"/>
  <c r="BD298" i="4" s="1"/>
  <c r="AZ298" i="4"/>
  <c r="AY298" i="4"/>
  <c r="AU298" i="4"/>
  <c r="AV298" i="4" s="1"/>
  <c r="C298" i="4"/>
  <c r="BT297" i="4"/>
  <c r="BR297" i="4"/>
  <c r="BM297" i="4" s="1"/>
  <c r="BN297" i="4" s="1"/>
  <c r="BQ297" i="4"/>
  <c r="BB297" i="4"/>
  <c r="AZ297" i="4"/>
  <c r="AY297" i="4"/>
  <c r="C297" i="4"/>
  <c r="BV296" i="4"/>
  <c r="BU296" i="4"/>
  <c r="BT296" i="4"/>
  <c r="BR296" i="4"/>
  <c r="BQ296" i="4"/>
  <c r="BM296" i="4"/>
  <c r="BN296" i="4" s="1"/>
  <c r="BF296" i="4"/>
  <c r="BB296" i="4"/>
  <c r="AZ296" i="4"/>
  <c r="AU296" i="4" s="1"/>
  <c r="AV296" i="4" s="1"/>
  <c r="AY296" i="4"/>
  <c r="BE296" i="4" s="1"/>
  <c r="C296" i="4"/>
  <c r="BW295" i="4"/>
  <c r="BV295" i="4"/>
  <c r="BT295" i="4"/>
  <c r="BU295" i="4" s="1"/>
  <c r="BR295" i="4"/>
  <c r="BQ295" i="4"/>
  <c r="BX295" i="4" s="1"/>
  <c r="BB295" i="4"/>
  <c r="AZ295" i="4"/>
  <c r="AY295" i="4"/>
  <c r="C295" i="4"/>
  <c r="BW294" i="4"/>
  <c r="BT294" i="4"/>
  <c r="BR294" i="4"/>
  <c r="BM294" i="4" s="1"/>
  <c r="BN294" i="4" s="1"/>
  <c r="BQ294" i="4"/>
  <c r="BX294" i="4" s="1"/>
  <c r="BF294" i="4"/>
  <c r="BB294" i="4"/>
  <c r="AZ294" i="4"/>
  <c r="AU294" i="4" s="1"/>
  <c r="AV294" i="4" s="1"/>
  <c r="AY294" i="4"/>
  <c r="C294" i="4"/>
  <c r="BX293" i="4"/>
  <c r="BW293" i="4"/>
  <c r="BV293" i="4"/>
  <c r="BT293" i="4"/>
  <c r="BU293" i="4" s="1"/>
  <c r="BR293" i="4"/>
  <c r="BQ293" i="4"/>
  <c r="BM293" i="4"/>
  <c r="BN293" i="4" s="1"/>
  <c r="BD293" i="4"/>
  <c r="BC293" i="4"/>
  <c r="BB293" i="4"/>
  <c r="AZ293" i="4"/>
  <c r="AY293" i="4"/>
  <c r="C293" i="4"/>
  <c r="BX292" i="4"/>
  <c r="BW292" i="4"/>
  <c r="BT292" i="4"/>
  <c r="BR292" i="4"/>
  <c r="BM292" i="4" s="1"/>
  <c r="BN292" i="4" s="1"/>
  <c r="BQ292" i="4"/>
  <c r="BB292" i="4"/>
  <c r="BC292" i="4" s="1"/>
  <c r="AZ292" i="4"/>
  <c r="AU292" i="4" s="1"/>
  <c r="AV292" i="4" s="1"/>
  <c r="AY292" i="4"/>
  <c r="BF292" i="4" s="1"/>
  <c r="C292" i="4"/>
  <c r="BW291" i="4"/>
  <c r="BT291" i="4"/>
  <c r="BV291" i="4" s="1"/>
  <c r="BR291" i="4"/>
  <c r="BQ291" i="4"/>
  <c r="BM291" i="4"/>
  <c r="BN291" i="4" s="1"/>
  <c r="BE291" i="4"/>
  <c r="BB291" i="4"/>
  <c r="AZ291" i="4"/>
  <c r="AY291" i="4"/>
  <c r="BF291" i="4" s="1"/>
  <c r="C291" i="4"/>
  <c r="BT290" i="4"/>
  <c r="BR290" i="4"/>
  <c r="BQ290" i="4"/>
  <c r="BX291" i="4" s="1"/>
  <c r="BF290" i="4"/>
  <c r="BE290" i="4"/>
  <c r="BD290" i="4"/>
  <c r="BB290" i="4"/>
  <c r="BC290" i="4" s="1"/>
  <c r="AZ290" i="4"/>
  <c r="AY290" i="4"/>
  <c r="AU290" i="4"/>
  <c r="AV290" i="4" s="1"/>
  <c r="C290" i="4"/>
  <c r="BX289" i="4"/>
  <c r="BT289" i="4"/>
  <c r="BV289" i="4" s="1"/>
  <c r="BR289" i="4"/>
  <c r="BM289" i="4" s="1"/>
  <c r="BN289" i="4" s="1"/>
  <c r="BQ289" i="4"/>
  <c r="BW289" i="4" s="1"/>
  <c r="BF289" i="4"/>
  <c r="BE289" i="4"/>
  <c r="BB289" i="4"/>
  <c r="AZ289" i="4"/>
  <c r="AU289" i="4" s="1"/>
  <c r="AV289" i="4" s="1"/>
  <c r="AY289" i="4"/>
  <c r="C289" i="4"/>
  <c r="BV288" i="4"/>
  <c r="BU288" i="4"/>
  <c r="BT288" i="4"/>
  <c r="BR288" i="4"/>
  <c r="BM288" i="4" s="1"/>
  <c r="BN288" i="4" s="1"/>
  <c r="BQ288" i="4"/>
  <c r="BF288" i="4"/>
  <c r="BC288" i="4"/>
  <c r="BB288" i="4"/>
  <c r="BD288" i="4" s="1"/>
  <c r="AZ288" i="4"/>
  <c r="AY288" i="4"/>
  <c r="C288" i="4"/>
  <c r="BX287" i="4"/>
  <c r="BU287" i="4"/>
  <c r="BT287" i="4"/>
  <c r="BR287" i="4"/>
  <c r="BM287" i="4" s="1"/>
  <c r="BN287" i="4" s="1"/>
  <c r="BQ287" i="4"/>
  <c r="BF287" i="4"/>
  <c r="BE287" i="4"/>
  <c r="BB287" i="4"/>
  <c r="AZ287" i="4"/>
  <c r="AY287" i="4"/>
  <c r="BE288" i="4" s="1"/>
  <c r="C287" i="4"/>
  <c r="BT286" i="4"/>
  <c r="BR286" i="4"/>
  <c r="BQ286" i="4"/>
  <c r="BM286" i="4"/>
  <c r="BN286" i="4" s="1"/>
  <c r="BF286" i="4"/>
  <c r="BC286" i="4"/>
  <c r="BB286" i="4"/>
  <c r="BD286" i="4" s="1"/>
  <c r="AZ286" i="4"/>
  <c r="AU286" i="4" s="1"/>
  <c r="AY286" i="4"/>
  <c r="BE286" i="4" s="1"/>
  <c r="AV286" i="4"/>
  <c r="C286" i="4"/>
  <c r="BV285" i="4"/>
  <c r="BT285" i="4"/>
  <c r="BU285" i="4" s="1"/>
  <c r="BR285" i="4"/>
  <c r="BM285" i="4" s="1"/>
  <c r="BN285" i="4" s="1"/>
  <c r="BQ285" i="4"/>
  <c r="BX285" i="4" s="1"/>
  <c r="BD285" i="4"/>
  <c r="BC285" i="4"/>
  <c r="BB285" i="4"/>
  <c r="AZ285" i="4"/>
  <c r="AY285" i="4"/>
  <c r="BE285" i="4" s="1"/>
  <c r="C285" i="4"/>
  <c r="BW284" i="4"/>
  <c r="BT284" i="4"/>
  <c r="BU284" i="4" s="1"/>
  <c r="BR284" i="4"/>
  <c r="BQ284" i="4"/>
  <c r="BX284" i="4" s="1"/>
  <c r="BB284" i="4"/>
  <c r="AZ284" i="4"/>
  <c r="AU284" i="4" s="1"/>
  <c r="AV284" i="4" s="1"/>
  <c r="AY284" i="4"/>
  <c r="C284" i="4"/>
  <c r="BW283" i="4"/>
  <c r="BV283" i="4"/>
  <c r="BT283" i="4"/>
  <c r="BU283" i="4" s="1"/>
  <c r="BR283" i="4"/>
  <c r="BM283" i="4" s="1"/>
  <c r="BN283" i="4" s="1"/>
  <c r="BQ283" i="4"/>
  <c r="BC283" i="4"/>
  <c r="BB283" i="4"/>
  <c r="AZ283" i="4"/>
  <c r="AY283" i="4"/>
  <c r="BD283" i="4" s="1"/>
  <c r="C283" i="4"/>
  <c r="BX282" i="4"/>
  <c r="BW282" i="4"/>
  <c r="BT282" i="4"/>
  <c r="BR282" i="4"/>
  <c r="BM282" i="4" s="1"/>
  <c r="BN282" i="4" s="1"/>
  <c r="BQ282" i="4"/>
  <c r="BX283" i="4" s="1"/>
  <c r="BE282" i="4"/>
  <c r="BD282" i="4"/>
  <c r="BB282" i="4"/>
  <c r="BC282" i="4" s="1"/>
  <c r="AZ282" i="4"/>
  <c r="AU282" i="4" s="1"/>
  <c r="AV282" i="4" s="1"/>
  <c r="AY282" i="4"/>
  <c r="BF282" i="4" s="1"/>
  <c r="C282" i="4"/>
  <c r="BW281" i="4"/>
  <c r="BT281" i="4"/>
  <c r="BV281" i="4" s="1"/>
  <c r="BR281" i="4"/>
  <c r="BQ281" i="4"/>
  <c r="BM281" i="4"/>
  <c r="BN281" i="4" s="1"/>
  <c r="BE281" i="4"/>
  <c r="BD281" i="4"/>
  <c r="BB281" i="4"/>
  <c r="BC281" i="4" s="1"/>
  <c r="AZ281" i="4"/>
  <c r="AY281" i="4"/>
  <c r="BF281" i="4" s="1"/>
  <c r="C281" i="4"/>
  <c r="BX280" i="4"/>
  <c r="BW280" i="4"/>
  <c r="BT280" i="4"/>
  <c r="BV280" i="4" s="1"/>
  <c r="BR280" i="4"/>
  <c r="BQ280" i="4"/>
  <c r="BX281" i="4" s="1"/>
  <c r="BF280" i="4"/>
  <c r="BE280" i="4"/>
  <c r="BB280" i="4"/>
  <c r="BC280" i="4" s="1"/>
  <c r="AZ280" i="4"/>
  <c r="AU280" i="4" s="1"/>
  <c r="AV280" i="4" s="1"/>
  <c r="AY280" i="4"/>
  <c r="C280" i="4"/>
  <c r="BT279" i="4"/>
  <c r="BV279" i="4" s="1"/>
  <c r="BR279" i="4"/>
  <c r="BM279" i="4" s="1"/>
  <c r="BN279" i="4" s="1"/>
  <c r="BQ279" i="4"/>
  <c r="BW279" i="4" s="1"/>
  <c r="BF279" i="4"/>
  <c r="BE279" i="4"/>
  <c r="BB279" i="4"/>
  <c r="AZ279" i="4"/>
  <c r="AY279" i="4"/>
  <c r="AU279" i="4"/>
  <c r="AV279" i="4" s="1"/>
  <c r="C279" i="4"/>
  <c r="BT278" i="4"/>
  <c r="BR278" i="4"/>
  <c r="BM278" i="4" s="1"/>
  <c r="BN278" i="4" s="1"/>
  <c r="BQ278" i="4"/>
  <c r="BW278" i="4" s="1"/>
  <c r="BF278" i="4"/>
  <c r="BC278" i="4"/>
  <c r="BB278" i="4"/>
  <c r="BD278" i="4" s="1"/>
  <c r="AZ278" i="4"/>
  <c r="AY278" i="4"/>
  <c r="AU278" i="4"/>
  <c r="AV278" i="4" s="1"/>
  <c r="C278" i="4"/>
  <c r="BT277" i="4"/>
  <c r="BR277" i="4"/>
  <c r="BM277" i="4" s="1"/>
  <c r="BN277" i="4" s="1"/>
  <c r="BQ277" i="4"/>
  <c r="BW277" i="4" s="1"/>
  <c r="BF277" i="4"/>
  <c r="BE277" i="4"/>
  <c r="BC277" i="4"/>
  <c r="BB277" i="4"/>
  <c r="AZ277" i="4"/>
  <c r="AY277" i="4"/>
  <c r="BE278" i="4" s="1"/>
  <c r="C277" i="4"/>
  <c r="BV276" i="4"/>
  <c r="BT276" i="4"/>
  <c r="BR276" i="4"/>
  <c r="BQ276" i="4"/>
  <c r="BX276" i="4" s="1"/>
  <c r="BM276" i="4"/>
  <c r="BN276" i="4" s="1"/>
  <c r="BF276" i="4"/>
  <c r="BD276" i="4"/>
  <c r="BC276" i="4"/>
  <c r="BB276" i="4"/>
  <c r="AZ276" i="4"/>
  <c r="AY276" i="4"/>
  <c r="C276" i="4"/>
  <c r="BW275" i="4"/>
  <c r="BV275" i="4"/>
  <c r="BU275" i="4"/>
  <c r="BT275" i="4"/>
  <c r="BR275" i="4"/>
  <c r="BM275" i="4" s="1"/>
  <c r="BN275" i="4" s="1"/>
  <c r="BQ275" i="4"/>
  <c r="BF275" i="4"/>
  <c r="BB275" i="4"/>
  <c r="BD275" i="4" s="1"/>
  <c r="AZ275" i="4"/>
  <c r="AU275" i="4" s="1"/>
  <c r="AV275" i="4" s="1"/>
  <c r="AY275" i="4"/>
  <c r="C275" i="4"/>
  <c r="BW274" i="4"/>
  <c r="BU274" i="4"/>
  <c r="BT274" i="4"/>
  <c r="BV274" i="4" s="1"/>
  <c r="BR274" i="4"/>
  <c r="BQ274" i="4"/>
  <c r="BM274" i="4"/>
  <c r="BN274" i="4" s="1"/>
  <c r="BF274" i="4"/>
  <c r="BB274" i="4"/>
  <c r="BD274" i="4" s="1"/>
  <c r="AZ274" i="4"/>
  <c r="AY274" i="4"/>
  <c r="BE274" i="4" s="1"/>
  <c r="C274" i="4"/>
  <c r="BW273" i="4"/>
  <c r="BV273" i="4"/>
  <c r="BT273" i="4"/>
  <c r="BU273" i="4" s="1"/>
  <c r="BR273" i="4"/>
  <c r="BQ273" i="4"/>
  <c r="BX273" i="4" s="1"/>
  <c r="BF273" i="4"/>
  <c r="BD273" i="4"/>
  <c r="BC273" i="4"/>
  <c r="BB273" i="4"/>
  <c r="AZ273" i="4"/>
  <c r="AU273" i="4" s="1"/>
  <c r="AV273" i="4" s="1"/>
  <c r="AY273" i="4"/>
  <c r="C273" i="4"/>
  <c r="BW272" i="4"/>
  <c r="BT272" i="4"/>
  <c r="BV272" i="4" s="1"/>
  <c r="BR272" i="4"/>
  <c r="BM272" i="4" s="1"/>
  <c r="BN272" i="4" s="1"/>
  <c r="BQ272" i="4"/>
  <c r="BX272" i="4" s="1"/>
  <c r="BB272" i="4"/>
  <c r="BC272" i="4" s="1"/>
  <c r="AZ272" i="4"/>
  <c r="AU272" i="4" s="1"/>
  <c r="AV272" i="4" s="1"/>
  <c r="AY272" i="4"/>
  <c r="BF272" i="4" s="1"/>
  <c r="C272" i="4"/>
  <c r="BX271" i="4"/>
  <c r="BT271" i="4"/>
  <c r="BV271" i="4" s="1"/>
  <c r="BR271" i="4"/>
  <c r="BQ271" i="4"/>
  <c r="BW271" i="4" s="1"/>
  <c r="BM271" i="4"/>
  <c r="BN271" i="4" s="1"/>
  <c r="BF271" i="4"/>
  <c r="BC271" i="4"/>
  <c r="BB271" i="4"/>
  <c r="BD271" i="4" s="1"/>
  <c r="AZ271" i="4"/>
  <c r="AY271" i="4"/>
  <c r="AU271" i="4"/>
  <c r="AV271" i="4" s="1"/>
  <c r="C271" i="4"/>
  <c r="BX270" i="4"/>
  <c r="BW270" i="4"/>
  <c r="BV270" i="4"/>
  <c r="BU270" i="4"/>
  <c r="BT270" i="4"/>
  <c r="BR270" i="4"/>
  <c r="BM270" i="4" s="1"/>
  <c r="BN270" i="4" s="1"/>
  <c r="BQ270" i="4"/>
  <c r="BE270" i="4"/>
  <c r="BD270" i="4"/>
  <c r="BB270" i="4"/>
  <c r="BC270" i="4" s="1"/>
  <c r="AZ270" i="4"/>
  <c r="AY270" i="4"/>
  <c r="BE271" i="4" s="1"/>
  <c r="C270" i="4"/>
  <c r="BT269" i="4"/>
  <c r="BV269" i="4" s="1"/>
  <c r="BR269" i="4"/>
  <c r="BQ269" i="4"/>
  <c r="BX269" i="4" s="1"/>
  <c r="BM269" i="4"/>
  <c r="BN269" i="4" s="1"/>
  <c r="BE269" i="4"/>
  <c r="BB269" i="4"/>
  <c r="BD269" i="4" s="1"/>
  <c r="AZ269" i="4"/>
  <c r="AU269" i="4" s="1"/>
  <c r="AV269" i="4" s="1"/>
  <c r="AY269" i="4"/>
  <c r="BF269" i="4" s="1"/>
  <c r="C269" i="4"/>
  <c r="BT268" i="4"/>
  <c r="BV268" i="4" s="1"/>
  <c r="BR268" i="4"/>
  <c r="BQ268" i="4"/>
  <c r="BX268" i="4" s="1"/>
  <c r="BN268" i="4"/>
  <c r="BM268" i="4"/>
  <c r="BF268" i="4"/>
  <c r="BB268" i="4"/>
  <c r="BD268" i="4" s="1"/>
  <c r="AZ268" i="4"/>
  <c r="AY268" i="4"/>
  <c r="BE268" i="4" s="1"/>
  <c r="AU268" i="4"/>
  <c r="AV268" i="4" s="1"/>
  <c r="C268" i="4"/>
  <c r="BX267" i="4"/>
  <c r="BT267" i="4"/>
  <c r="BV267" i="4" s="1"/>
  <c r="BR267" i="4"/>
  <c r="BQ267" i="4"/>
  <c r="BW267" i="4" s="1"/>
  <c r="BF267" i="4"/>
  <c r="BE267" i="4"/>
  <c r="BD267" i="4"/>
  <c r="BC267" i="4"/>
  <c r="BB267" i="4"/>
  <c r="AZ267" i="4"/>
  <c r="AU267" i="4" s="1"/>
  <c r="AV267" i="4" s="1"/>
  <c r="AY267" i="4"/>
  <c r="C267" i="4"/>
  <c r="BX266" i="4"/>
  <c r="BV266" i="4"/>
  <c r="BU266" i="4"/>
  <c r="BT266" i="4"/>
  <c r="BR266" i="4"/>
  <c r="BM266" i="4" s="1"/>
  <c r="BN266" i="4" s="1"/>
  <c r="BQ266" i="4"/>
  <c r="BB266" i="4"/>
  <c r="AZ266" i="4"/>
  <c r="AY266" i="4"/>
  <c r="BF266" i="4" s="1"/>
  <c r="AU266" i="4"/>
  <c r="AV266" i="4" s="1"/>
  <c r="C266" i="4"/>
  <c r="BT265" i="4"/>
  <c r="BR265" i="4"/>
  <c r="BM265" i="4" s="1"/>
  <c r="BN265" i="4" s="1"/>
  <c r="BQ265" i="4"/>
  <c r="BB265" i="4"/>
  <c r="BD265" i="4" s="1"/>
  <c r="AZ265" i="4"/>
  <c r="AY265" i="4"/>
  <c r="BF265" i="4" s="1"/>
  <c r="AU265" i="4"/>
  <c r="C265" i="4"/>
  <c r="BX264" i="4"/>
  <c r="BU264" i="4"/>
  <c r="BT264" i="4"/>
  <c r="BV264" i="4" s="1"/>
  <c r="BR264" i="4"/>
  <c r="BQ264" i="4"/>
  <c r="BM264" i="4"/>
  <c r="BN264" i="4" s="1"/>
  <c r="BF264" i="4"/>
  <c r="BB264" i="4"/>
  <c r="BD264" i="4" s="1"/>
  <c r="AZ264" i="4"/>
  <c r="AY264" i="4"/>
  <c r="BE264" i="4" s="1"/>
  <c r="C264" i="4"/>
  <c r="BW263" i="4"/>
  <c r="BV263" i="4"/>
  <c r="BT263" i="4"/>
  <c r="BU263" i="4" s="1"/>
  <c r="BR263" i="4"/>
  <c r="BQ263" i="4"/>
  <c r="BW264" i="4" s="1"/>
  <c r="BF263" i="4"/>
  <c r="BD263" i="4"/>
  <c r="BC263" i="4"/>
  <c r="BB263" i="4"/>
  <c r="AZ263" i="4"/>
  <c r="AU263" i="4" s="1"/>
  <c r="AV263" i="4" s="1"/>
  <c r="AY263" i="4"/>
  <c r="C263" i="4"/>
  <c r="BW262" i="4"/>
  <c r="BT262" i="4"/>
  <c r="BV262" i="4" s="1"/>
  <c r="BR262" i="4"/>
  <c r="BQ262" i="4"/>
  <c r="BX262" i="4" s="1"/>
  <c r="BB262" i="4"/>
  <c r="AZ262" i="4"/>
  <c r="AU262" i="4" s="1"/>
  <c r="AV262" i="4" s="1"/>
  <c r="AY262" i="4"/>
  <c r="C262" i="4"/>
  <c r="BX261" i="4"/>
  <c r="BT261" i="4"/>
  <c r="BV261" i="4" s="1"/>
  <c r="BR261" i="4"/>
  <c r="BQ261" i="4"/>
  <c r="BW261" i="4" s="1"/>
  <c r="BF261" i="4"/>
  <c r="BC261" i="4"/>
  <c r="BB261" i="4"/>
  <c r="BD261" i="4" s="1"/>
  <c r="AZ261" i="4"/>
  <c r="AY261" i="4"/>
  <c r="AU261" i="4"/>
  <c r="AV261" i="4" s="1"/>
  <c r="C261" i="4"/>
  <c r="BX260" i="4"/>
  <c r="BW260" i="4"/>
  <c r="BV260" i="4"/>
  <c r="BU260" i="4"/>
  <c r="BT260" i="4"/>
  <c r="BR260" i="4"/>
  <c r="BM260" i="4" s="1"/>
  <c r="BQ260" i="4"/>
  <c r="BE260" i="4"/>
  <c r="BD260" i="4"/>
  <c r="BB260" i="4"/>
  <c r="BC260" i="4" s="1"/>
  <c r="AZ260" i="4"/>
  <c r="AY260" i="4"/>
  <c r="BE261" i="4" s="1"/>
  <c r="C260" i="4"/>
  <c r="BT259" i="4"/>
  <c r="BR259" i="4"/>
  <c r="BQ259" i="4"/>
  <c r="BX259" i="4" s="1"/>
  <c r="BM259" i="4"/>
  <c r="BN259" i="4" s="1"/>
  <c r="BE259" i="4"/>
  <c r="BB259" i="4"/>
  <c r="BD259" i="4" s="1"/>
  <c r="AZ259" i="4"/>
  <c r="AY259" i="4"/>
  <c r="BF259" i="4" s="1"/>
  <c r="C259" i="4"/>
  <c r="BT258" i="4"/>
  <c r="BV258" i="4" s="1"/>
  <c r="BR258" i="4"/>
  <c r="BQ258" i="4"/>
  <c r="BX258" i="4" s="1"/>
  <c r="BN258" i="4"/>
  <c r="BM258" i="4"/>
  <c r="BF258" i="4"/>
  <c r="BB258" i="4"/>
  <c r="BD258" i="4" s="1"/>
  <c r="AZ258" i="4"/>
  <c r="AY258" i="4"/>
  <c r="BE258" i="4" s="1"/>
  <c r="AU258" i="4"/>
  <c r="AV258" i="4" s="1"/>
  <c r="C258" i="4"/>
  <c r="BX257" i="4"/>
  <c r="BT257" i="4"/>
  <c r="BV257" i="4" s="1"/>
  <c r="BR257" i="4"/>
  <c r="BQ257" i="4"/>
  <c r="BW257" i="4" s="1"/>
  <c r="BF257" i="4"/>
  <c r="BE257" i="4"/>
  <c r="BD257" i="4"/>
  <c r="BC257" i="4"/>
  <c r="BB257" i="4"/>
  <c r="AZ257" i="4"/>
  <c r="AU257" i="4" s="1"/>
  <c r="AV257" i="4" s="1"/>
  <c r="AY257" i="4"/>
  <c r="C257" i="4"/>
  <c r="BX256" i="4"/>
  <c r="BV256" i="4"/>
  <c r="BU256" i="4"/>
  <c r="BT256" i="4"/>
  <c r="BR256" i="4"/>
  <c r="BM256" i="4" s="1"/>
  <c r="BN256" i="4" s="1"/>
  <c r="BQ256" i="4"/>
  <c r="BB256" i="4"/>
  <c r="AZ256" i="4"/>
  <c r="AY256" i="4"/>
  <c r="BF256" i="4" s="1"/>
  <c r="AU256" i="4"/>
  <c r="AV256" i="4" s="1"/>
  <c r="C256" i="4"/>
  <c r="BT255" i="4"/>
  <c r="BR255" i="4"/>
  <c r="BM255" i="4" s="1"/>
  <c r="BN255" i="4" s="1"/>
  <c r="BQ255" i="4"/>
  <c r="BB255" i="4"/>
  <c r="BD255" i="4" s="1"/>
  <c r="AZ255" i="4"/>
  <c r="AY255" i="4"/>
  <c r="AV255" i="4"/>
  <c r="AU255" i="4"/>
  <c r="C255" i="4"/>
  <c r="BX254" i="4"/>
  <c r="BU254" i="4"/>
  <c r="BT254" i="4"/>
  <c r="BV254" i="4" s="1"/>
  <c r="BR254" i="4"/>
  <c r="BQ254" i="4"/>
  <c r="BM254" i="4"/>
  <c r="BN254" i="4" s="1"/>
  <c r="BF254" i="4"/>
  <c r="BB254" i="4"/>
  <c r="BD254" i="4" s="1"/>
  <c r="AZ254" i="4"/>
  <c r="AY254" i="4"/>
  <c r="BE254" i="4" s="1"/>
  <c r="C254" i="4"/>
  <c r="BW253" i="4"/>
  <c r="BV253" i="4"/>
  <c r="BT253" i="4"/>
  <c r="BU253" i="4" s="1"/>
  <c r="BR253" i="4"/>
  <c r="BQ253" i="4"/>
  <c r="BW254" i="4" s="1"/>
  <c r="BE253" i="4"/>
  <c r="BD253" i="4"/>
  <c r="BC253" i="4"/>
  <c r="BB253" i="4"/>
  <c r="AZ253" i="4"/>
  <c r="AY253" i="4"/>
  <c r="C253" i="4"/>
  <c r="BW252" i="4"/>
  <c r="BT252" i="4"/>
  <c r="BR252" i="4"/>
  <c r="BQ252" i="4"/>
  <c r="BX252" i="4" s="1"/>
  <c r="BB252" i="4"/>
  <c r="AZ252" i="4"/>
  <c r="AU252" i="4" s="1"/>
  <c r="AV252" i="4" s="1"/>
  <c r="AY252" i="4"/>
  <c r="C252" i="4"/>
  <c r="BX251" i="4"/>
  <c r="BT251" i="4"/>
  <c r="BV251" i="4" s="1"/>
  <c r="BR251" i="4"/>
  <c r="BQ251" i="4"/>
  <c r="BW251" i="4" s="1"/>
  <c r="BF251" i="4"/>
  <c r="BC251" i="4"/>
  <c r="BB251" i="4"/>
  <c r="BD251" i="4" s="1"/>
  <c r="AZ251" i="4"/>
  <c r="AY251" i="4"/>
  <c r="C251" i="4"/>
  <c r="BX250" i="4"/>
  <c r="BW250" i="4"/>
  <c r="BV250" i="4"/>
  <c r="BU250" i="4"/>
  <c r="BT250" i="4"/>
  <c r="BR250" i="4"/>
  <c r="BM250" i="4" s="1"/>
  <c r="BN250" i="4" s="1"/>
  <c r="BQ250" i="4"/>
  <c r="BE250" i="4"/>
  <c r="BD250" i="4"/>
  <c r="BB250" i="4"/>
  <c r="BC250" i="4" s="1"/>
  <c r="AZ250" i="4"/>
  <c r="AY250" i="4"/>
  <c r="BE251" i="4" s="1"/>
  <c r="C250" i="4"/>
  <c r="BT249" i="4"/>
  <c r="BV249" i="4" s="1"/>
  <c r="BR249" i="4"/>
  <c r="BQ249" i="4"/>
  <c r="BX249" i="4" s="1"/>
  <c r="BM249" i="4"/>
  <c r="BN249" i="4" s="1"/>
  <c r="BE249" i="4"/>
  <c r="BB249" i="4"/>
  <c r="AZ249" i="4"/>
  <c r="AU248" i="4" s="1"/>
  <c r="AV248" i="4" s="1"/>
  <c r="AY249" i="4"/>
  <c r="BF249" i="4" s="1"/>
  <c r="C249" i="4"/>
  <c r="BT248" i="4"/>
  <c r="BR248" i="4"/>
  <c r="BQ248" i="4"/>
  <c r="BN248" i="4"/>
  <c r="BM248" i="4"/>
  <c r="BF248" i="4"/>
  <c r="BB248" i="4"/>
  <c r="BD248" i="4" s="1"/>
  <c r="AZ248" i="4"/>
  <c r="AY248" i="4"/>
  <c r="BE248" i="4" s="1"/>
  <c r="C248" i="4"/>
  <c r="BX247" i="4"/>
  <c r="BT247" i="4"/>
  <c r="BV247" i="4" s="1"/>
  <c r="BR247" i="4"/>
  <c r="BQ247" i="4"/>
  <c r="BW247" i="4" s="1"/>
  <c r="BF247" i="4"/>
  <c r="BE247" i="4"/>
  <c r="BD247" i="4"/>
  <c r="BC247" i="4"/>
  <c r="BB247" i="4"/>
  <c r="AZ247" i="4"/>
  <c r="AU247" i="4" s="1"/>
  <c r="AV247" i="4" s="1"/>
  <c r="AY247" i="4"/>
  <c r="C247" i="4"/>
  <c r="BX246" i="4"/>
  <c r="BV246" i="4"/>
  <c r="BU246" i="4"/>
  <c r="BT246" i="4"/>
  <c r="BR246" i="4"/>
  <c r="BM246" i="4" s="1"/>
  <c r="BN246" i="4" s="1"/>
  <c r="BQ246" i="4"/>
  <c r="BC246" i="4"/>
  <c r="BB246" i="4"/>
  <c r="BD246" i="4" s="1"/>
  <c r="AZ246" i="4"/>
  <c r="AY246" i="4"/>
  <c r="BF246" i="4" s="1"/>
  <c r="AU246" i="4"/>
  <c r="AV246" i="4" s="1"/>
  <c r="C246" i="4"/>
  <c r="BT245" i="4"/>
  <c r="BR245" i="4"/>
  <c r="BM245" i="4" s="1"/>
  <c r="BN245" i="4" s="1"/>
  <c r="BQ245" i="4"/>
  <c r="BB245" i="4"/>
  <c r="BD245" i="4" s="1"/>
  <c r="AZ245" i="4"/>
  <c r="AY245" i="4"/>
  <c r="AV245" i="4"/>
  <c r="AU245" i="4"/>
  <c r="C245" i="4"/>
  <c r="BW244" i="4"/>
  <c r="BU244" i="4"/>
  <c r="BT244" i="4"/>
  <c r="BV244" i="4" s="1"/>
  <c r="BR244" i="4"/>
  <c r="BQ244" i="4"/>
  <c r="BM244" i="4"/>
  <c r="BN244" i="4" s="1"/>
  <c r="BF244" i="4"/>
  <c r="BB244" i="4"/>
  <c r="BD244" i="4" s="1"/>
  <c r="AZ244" i="4"/>
  <c r="AY244" i="4"/>
  <c r="BE244" i="4" s="1"/>
  <c r="C244" i="4"/>
  <c r="BW243" i="4"/>
  <c r="BV243" i="4"/>
  <c r="BT243" i="4"/>
  <c r="BU243" i="4" s="1"/>
  <c r="BR243" i="4"/>
  <c r="BQ243" i="4"/>
  <c r="BX243" i="4" s="1"/>
  <c r="BE243" i="4"/>
  <c r="BD243" i="4"/>
  <c r="BC243" i="4"/>
  <c r="BB243" i="4"/>
  <c r="AZ243" i="4"/>
  <c r="AU243" i="4" s="1"/>
  <c r="AV243" i="4" s="1"/>
  <c r="AY243" i="4"/>
  <c r="C243" i="4"/>
  <c r="BW242" i="4"/>
  <c r="BT242" i="4"/>
  <c r="BR242" i="4"/>
  <c r="BQ242" i="4"/>
  <c r="BX242" i="4" s="1"/>
  <c r="BB242" i="4"/>
  <c r="BC242" i="4" s="1"/>
  <c r="AZ242" i="4"/>
  <c r="AU242" i="4" s="1"/>
  <c r="AV242" i="4" s="1"/>
  <c r="AY242" i="4"/>
  <c r="C242" i="4"/>
  <c r="BX241" i="4"/>
  <c r="BT241" i="4"/>
  <c r="BV241" i="4" s="1"/>
  <c r="BR241" i="4"/>
  <c r="BQ241" i="4"/>
  <c r="BW241" i="4" s="1"/>
  <c r="BE241" i="4"/>
  <c r="BC241" i="4"/>
  <c r="BB241" i="4"/>
  <c r="BD241" i="4" s="1"/>
  <c r="AZ241" i="4"/>
  <c r="AY241" i="4"/>
  <c r="C241" i="4"/>
  <c r="BX240" i="4"/>
  <c r="BW240" i="4"/>
  <c r="BV240" i="4"/>
  <c r="BU240" i="4"/>
  <c r="BT240" i="4"/>
  <c r="BR240" i="4"/>
  <c r="BM240" i="4" s="1"/>
  <c r="BN240" i="4" s="1"/>
  <c r="BQ240" i="4"/>
  <c r="BE240" i="4"/>
  <c r="BD240" i="4"/>
  <c r="BB240" i="4"/>
  <c r="BC240" i="4" s="1"/>
  <c r="AZ240" i="4"/>
  <c r="AY240" i="4"/>
  <c r="BF240" i="4" s="1"/>
  <c r="C240" i="4"/>
  <c r="BT239" i="4"/>
  <c r="BV239" i="4" s="1"/>
  <c r="BR239" i="4"/>
  <c r="BQ239" i="4"/>
  <c r="BX239" i="4" s="1"/>
  <c r="BM239" i="4"/>
  <c r="BN239" i="4" s="1"/>
  <c r="BE239" i="4"/>
  <c r="BB239" i="4"/>
  <c r="AZ239" i="4"/>
  <c r="AY239" i="4"/>
  <c r="BF239" i="4" s="1"/>
  <c r="C239" i="4"/>
  <c r="BT238" i="4"/>
  <c r="BV238" i="4" s="1"/>
  <c r="BR238" i="4"/>
  <c r="BQ238" i="4"/>
  <c r="BN238" i="4"/>
  <c r="BM238" i="4"/>
  <c r="BF238" i="4"/>
  <c r="BB238" i="4"/>
  <c r="BD238" i="4" s="1"/>
  <c r="AZ238" i="4"/>
  <c r="AY238" i="4"/>
  <c r="BE238" i="4" s="1"/>
  <c r="AU238" i="4"/>
  <c r="AV238" i="4" s="1"/>
  <c r="C238" i="4"/>
  <c r="BX237" i="4"/>
  <c r="BT237" i="4"/>
  <c r="BV237" i="4" s="1"/>
  <c r="BR237" i="4"/>
  <c r="BQ237" i="4"/>
  <c r="BW237" i="4" s="1"/>
  <c r="BF237" i="4"/>
  <c r="BE237" i="4"/>
  <c r="BD237" i="4"/>
  <c r="BC237" i="4"/>
  <c r="BB237" i="4"/>
  <c r="AZ237" i="4"/>
  <c r="AU237" i="4" s="1"/>
  <c r="AV237" i="4" s="1"/>
  <c r="AY237" i="4"/>
  <c r="C237" i="4"/>
  <c r="BX236" i="4"/>
  <c r="BV236" i="4"/>
  <c r="BU236" i="4"/>
  <c r="BT236" i="4"/>
  <c r="BR236" i="4"/>
  <c r="BQ236" i="4"/>
  <c r="BC236" i="4"/>
  <c r="BB236" i="4"/>
  <c r="BD236" i="4" s="1"/>
  <c r="AZ236" i="4"/>
  <c r="AY236" i="4"/>
  <c r="BF236" i="4" s="1"/>
  <c r="AU236" i="4"/>
  <c r="AV236" i="4" s="1"/>
  <c r="C236" i="4"/>
  <c r="BT235" i="4"/>
  <c r="BR235" i="4"/>
  <c r="BM235" i="4" s="1"/>
  <c r="BN235" i="4" s="1"/>
  <c r="BQ235" i="4"/>
  <c r="BB235" i="4"/>
  <c r="BD235" i="4" s="1"/>
  <c r="AZ235" i="4"/>
  <c r="AY235" i="4"/>
  <c r="AV235" i="4"/>
  <c r="AU235" i="4"/>
  <c r="C235" i="4"/>
  <c r="BX234" i="4"/>
  <c r="BU234" i="4"/>
  <c r="BT234" i="4"/>
  <c r="BV234" i="4" s="1"/>
  <c r="BR234" i="4"/>
  <c r="BQ234" i="4"/>
  <c r="BM234" i="4"/>
  <c r="BN234" i="4" s="1"/>
  <c r="BF234" i="4"/>
  <c r="BB234" i="4"/>
  <c r="BD234" i="4" s="1"/>
  <c r="AZ234" i="4"/>
  <c r="AY234" i="4"/>
  <c r="BE234" i="4" s="1"/>
  <c r="C234" i="4"/>
  <c r="BW233" i="4"/>
  <c r="BV233" i="4"/>
  <c r="BT233" i="4"/>
  <c r="BU233" i="4" s="1"/>
  <c r="BR233" i="4"/>
  <c r="BQ233" i="4"/>
  <c r="BW234" i="4" s="1"/>
  <c r="BE233" i="4"/>
  <c r="BD233" i="4"/>
  <c r="BC233" i="4"/>
  <c r="BB233" i="4"/>
  <c r="AZ233" i="4"/>
  <c r="AY233" i="4"/>
  <c r="C233" i="4"/>
  <c r="BW232" i="4"/>
  <c r="BT232" i="4"/>
  <c r="BR232" i="4"/>
  <c r="BQ232" i="4"/>
  <c r="BX232" i="4" s="1"/>
  <c r="BB232" i="4"/>
  <c r="AZ232" i="4"/>
  <c r="AU232" i="4" s="1"/>
  <c r="AV232" i="4" s="1"/>
  <c r="AY232" i="4"/>
  <c r="C232" i="4"/>
  <c r="BX231" i="4"/>
  <c r="BT231" i="4"/>
  <c r="BV231" i="4" s="1"/>
  <c r="BR231" i="4"/>
  <c r="BQ231" i="4"/>
  <c r="BW231" i="4" s="1"/>
  <c r="BN231" i="4"/>
  <c r="BM231" i="4"/>
  <c r="BF231" i="4"/>
  <c r="BC231" i="4"/>
  <c r="BB231" i="4"/>
  <c r="BD231" i="4" s="1"/>
  <c r="AZ231" i="4"/>
  <c r="AY231" i="4"/>
  <c r="AU231" i="4"/>
  <c r="AV231" i="4" s="1"/>
  <c r="C231" i="4"/>
  <c r="BX230" i="4"/>
  <c r="BW230" i="4"/>
  <c r="BV230" i="4"/>
  <c r="BU230" i="4"/>
  <c r="BT230" i="4"/>
  <c r="BR230" i="4"/>
  <c r="BM230" i="4" s="1"/>
  <c r="BN230" i="4" s="1"/>
  <c r="BQ230" i="4"/>
  <c r="BE230" i="4"/>
  <c r="BD230" i="4"/>
  <c r="BB230" i="4"/>
  <c r="BC230" i="4" s="1"/>
  <c r="AZ230" i="4"/>
  <c r="AY230" i="4"/>
  <c r="BE231" i="4" s="1"/>
  <c r="C230" i="4"/>
  <c r="BU229" i="4"/>
  <c r="BT229" i="4"/>
  <c r="BV229" i="4" s="1"/>
  <c r="BR229" i="4"/>
  <c r="BQ229" i="4"/>
  <c r="BX229" i="4" s="1"/>
  <c r="BM229" i="4"/>
  <c r="BN229" i="4" s="1"/>
  <c r="BE229" i="4"/>
  <c r="BB229" i="4"/>
  <c r="AZ229" i="4"/>
  <c r="AU228" i="4" s="1"/>
  <c r="AV228" i="4" s="1"/>
  <c r="AY229" i="4"/>
  <c r="BF229" i="4" s="1"/>
  <c r="C229" i="4"/>
  <c r="BT228" i="4"/>
  <c r="BR228" i="4"/>
  <c r="BQ228" i="4"/>
  <c r="BN228" i="4"/>
  <c r="BM228" i="4"/>
  <c r="BF228" i="4"/>
  <c r="BB228" i="4"/>
  <c r="BD228" i="4" s="1"/>
  <c r="AZ228" i="4"/>
  <c r="AY228" i="4"/>
  <c r="BE228" i="4" s="1"/>
  <c r="C228" i="4"/>
  <c r="BX227" i="4"/>
  <c r="BT227" i="4"/>
  <c r="BV227" i="4" s="1"/>
  <c r="BR227" i="4"/>
  <c r="BQ227" i="4"/>
  <c r="BW227" i="4" s="1"/>
  <c r="BF227" i="4"/>
  <c r="BE227" i="4"/>
  <c r="BD227" i="4"/>
  <c r="BC227" i="4"/>
  <c r="BB227" i="4"/>
  <c r="AZ227" i="4"/>
  <c r="AU227" i="4" s="1"/>
  <c r="AV227" i="4" s="1"/>
  <c r="AY227" i="4"/>
  <c r="C227" i="4"/>
  <c r="BX226" i="4"/>
  <c r="BV226" i="4"/>
  <c r="BU226" i="4"/>
  <c r="BT226" i="4"/>
  <c r="BR226" i="4"/>
  <c r="BM226" i="4" s="1"/>
  <c r="BN226" i="4" s="1"/>
  <c r="BQ226" i="4"/>
  <c r="BC226" i="4"/>
  <c r="BB226" i="4"/>
  <c r="BD226" i="4" s="1"/>
  <c r="AZ226" i="4"/>
  <c r="AY226" i="4"/>
  <c r="AU226" i="4"/>
  <c r="AV226" i="4" s="1"/>
  <c r="C226" i="4"/>
  <c r="BT225" i="4"/>
  <c r="BR225" i="4"/>
  <c r="BM225" i="4" s="1"/>
  <c r="BN225" i="4" s="1"/>
  <c r="BQ225" i="4"/>
  <c r="BB225" i="4"/>
  <c r="BD225" i="4" s="1"/>
  <c r="AZ225" i="4"/>
  <c r="AY225" i="4"/>
  <c r="AV225" i="4"/>
  <c r="AU225" i="4"/>
  <c r="C225" i="4"/>
  <c r="BX224" i="4"/>
  <c r="BU224" i="4"/>
  <c r="BT224" i="4"/>
  <c r="BV224" i="4" s="1"/>
  <c r="BR224" i="4"/>
  <c r="BQ224" i="4"/>
  <c r="BM224" i="4"/>
  <c r="BN224" i="4" s="1"/>
  <c r="BF224" i="4"/>
  <c r="BB224" i="4"/>
  <c r="BD224" i="4" s="1"/>
  <c r="AZ224" i="4"/>
  <c r="AY224" i="4"/>
  <c r="BE224" i="4" s="1"/>
  <c r="C224" i="4"/>
  <c r="BW223" i="4"/>
  <c r="BV223" i="4"/>
  <c r="BT223" i="4"/>
  <c r="BU223" i="4" s="1"/>
  <c r="BR223" i="4"/>
  <c r="BQ223" i="4"/>
  <c r="BW224" i="4" s="1"/>
  <c r="BF223" i="4"/>
  <c r="BD223" i="4"/>
  <c r="BC223" i="4"/>
  <c r="BB223" i="4"/>
  <c r="AZ223" i="4"/>
  <c r="AU223" i="4" s="1"/>
  <c r="AV223" i="4" s="1"/>
  <c r="AY223" i="4"/>
  <c r="C223" i="4"/>
  <c r="BW222" i="4"/>
  <c r="BT222" i="4"/>
  <c r="BR222" i="4"/>
  <c r="BQ222" i="4"/>
  <c r="BX222" i="4" s="1"/>
  <c r="BB222" i="4"/>
  <c r="AZ222" i="4"/>
  <c r="AU222" i="4" s="1"/>
  <c r="AV222" i="4" s="1"/>
  <c r="AY222" i="4"/>
  <c r="C222" i="4"/>
  <c r="BX221" i="4"/>
  <c r="BT221" i="4"/>
  <c r="BV221" i="4" s="1"/>
  <c r="BR221" i="4"/>
  <c r="BQ221" i="4"/>
  <c r="BW221" i="4" s="1"/>
  <c r="BF221" i="4"/>
  <c r="BC221" i="4"/>
  <c r="BB221" i="4"/>
  <c r="BD221" i="4" s="1"/>
  <c r="AZ221" i="4"/>
  <c r="AY221" i="4"/>
  <c r="C221" i="4"/>
  <c r="BX220" i="4"/>
  <c r="BW220" i="4"/>
  <c r="BV220" i="4"/>
  <c r="BU220" i="4"/>
  <c r="BT220" i="4"/>
  <c r="BR220" i="4"/>
  <c r="BM220" i="4" s="1"/>
  <c r="BN220" i="4" s="1"/>
  <c r="BQ220" i="4"/>
  <c r="BE220" i="4"/>
  <c r="BD220" i="4"/>
  <c r="BB220" i="4"/>
  <c r="BC220" i="4" s="1"/>
  <c r="AZ220" i="4"/>
  <c r="AY220" i="4"/>
  <c r="BE221" i="4" s="1"/>
  <c r="C220" i="4"/>
  <c r="BT219" i="4"/>
  <c r="BV219" i="4" s="1"/>
  <c r="BR219" i="4"/>
  <c r="BQ219" i="4"/>
  <c r="BX219" i="4" s="1"/>
  <c r="BM219" i="4"/>
  <c r="BN219" i="4" s="1"/>
  <c r="BE219" i="4"/>
  <c r="BB219" i="4"/>
  <c r="AZ219" i="4"/>
  <c r="AU218" i="4" s="1"/>
  <c r="AV218" i="4" s="1"/>
  <c r="AY219" i="4"/>
  <c r="BF219" i="4" s="1"/>
  <c r="C219" i="4"/>
  <c r="BT218" i="4"/>
  <c r="BR218" i="4"/>
  <c r="BQ218" i="4"/>
  <c r="BN218" i="4"/>
  <c r="BM218" i="4"/>
  <c r="BF218" i="4"/>
  <c r="BB218" i="4"/>
  <c r="BD218" i="4" s="1"/>
  <c r="AZ218" i="4"/>
  <c r="AY218" i="4"/>
  <c r="BE218" i="4" s="1"/>
  <c r="C218" i="4"/>
  <c r="BX217" i="4"/>
  <c r="BT217" i="4"/>
  <c r="BV217" i="4" s="1"/>
  <c r="BR217" i="4"/>
  <c r="BQ217" i="4"/>
  <c r="BW217" i="4" s="1"/>
  <c r="BF217" i="4"/>
  <c r="BE217" i="4"/>
  <c r="BD217" i="4"/>
  <c r="BC217" i="4"/>
  <c r="BB217" i="4"/>
  <c r="AZ217" i="4"/>
  <c r="AU217" i="4" s="1"/>
  <c r="AV217" i="4" s="1"/>
  <c r="AY217" i="4"/>
  <c r="C217" i="4"/>
  <c r="BX216" i="4"/>
  <c r="BV216" i="4"/>
  <c r="BU216" i="4"/>
  <c r="BT216" i="4"/>
  <c r="BR216" i="4"/>
  <c r="BM216" i="4" s="1"/>
  <c r="BN216" i="4" s="1"/>
  <c r="BQ216" i="4"/>
  <c r="BC216" i="4"/>
  <c r="BB216" i="4"/>
  <c r="BD216" i="4" s="1"/>
  <c r="AZ216" i="4"/>
  <c r="AY216" i="4"/>
  <c r="BF216" i="4" s="1"/>
  <c r="AU216" i="4"/>
  <c r="AV216" i="4" s="1"/>
  <c r="C216" i="4"/>
  <c r="BT215" i="4"/>
  <c r="BR215" i="4"/>
  <c r="BM215" i="4" s="1"/>
  <c r="BN215" i="4" s="1"/>
  <c r="BQ215" i="4"/>
  <c r="BB215" i="4"/>
  <c r="AZ215" i="4"/>
  <c r="AY215" i="4"/>
  <c r="AV215" i="4"/>
  <c r="AU215" i="4"/>
  <c r="C215" i="4"/>
  <c r="BX214" i="4"/>
  <c r="BU214" i="4"/>
  <c r="BT214" i="4"/>
  <c r="BV214" i="4" s="1"/>
  <c r="BR214" i="4"/>
  <c r="BQ214" i="4"/>
  <c r="BM214" i="4"/>
  <c r="BN214" i="4" s="1"/>
  <c r="BF214" i="4"/>
  <c r="BB214" i="4"/>
  <c r="BD214" i="4" s="1"/>
  <c r="AZ214" i="4"/>
  <c r="AY214" i="4"/>
  <c r="BE214" i="4" s="1"/>
  <c r="C214" i="4"/>
  <c r="BW213" i="4"/>
  <c r="BV213" i="4"/>
  <c r="BT213" i="4"/>
  <c r="BU213" i="4" s="1"/>
  <c r="BR213" i="4"/>
  <c r="BQ213" i="4"/>
  <c r="BW214" i="4" s="1"/>
  <c r="BF213" i="4"/>
  <c r="BD213" i="4"/>
  <c r="BC213" i="4"/>
  <c r="BB213" i="4"/>
  <c r="AZ213" i="4"/>
  <c r="AU213" i="4" s="1"/>
  <c r="AY213" i="4"/>
  <c r="C213" i="4"/>
  <c r="BW212" i="4"/>
  <c r="BT212" i="4"/>
  <c r="BR212" i="4"/>
  <c r="BQ212" i="4"/>
  <c r="BX212" i="4" s="1"/>
  <c r="BB212" i="4"/>
  <c r="BC212" i="4" s="1"/>
  <c r="AZ212" i="4"/>
  <c r="AU212" i="4" s="1"/>
  <c r="AV212" i="4" s="1"/>
  <c r="AY212" i="4"/>
  <c r="C212" i="4"/>
  <c r="BX211" i="4"/>
  <c r="BT211" i="4"/>
  <c r="BV211" i="4" s="1"/>
  <c r="BR211" i="4"/>
  <c r="BQ211" i="4"/>
  <c r="BW211" i="4" s="1"/>
  <c r="BM211" i="4"/>
  <c r="BN211" i="4" s="1"/>
  <c r="BE211" i="4"/>
  <c r="BC211" i="4"/>
  <c r="BB211" i="4"/>
  <c r="BD211" i="4" s="1"/>
  <c r="AZ211" i="4"/>
  <c r="AY211" i="4"/>
  <c r="C211" i="4"/>
  <c r="BX210" i="4"/>
  <c r="BW210" i="4"/>
  <c r="BV210" i="4"/>
  <c r="BU210" i="4"/>
  <c r="BT210" i="4"/>
  <c r="BR210" i="4"/>
  <c r="BM210" i="4" s="1"/>
  <c r="BN210" i="4" s="1"/>
  <c r="BQ210" i="4"/>
  <c r="BE210" i="4"/>
  <c r="BD210" i="4"/>
  <c r="BB210" i="4"/>
  <c r="BC210" i="4" s="1"/>
  <c r="AZ210" i="4"/>
  <c r="AY210" i="4"/>
  <c r="BF210" i="4" s="1"/>
  <c r="C210" i="4"/>
  <c r="BT209" i="4"/>
  <c r="BV209" i="4" s="1"/>
  <c r="BR209" i="4"/>
  <c r="BQ209" i="4"/>
  <c r="BX209" i="4" s="1"/>
  <c r="BM209" i="4"/>
  <c r="BN209" i="4" s="1"/>
  <c r="BE209" i="4"/>
  <c r="BB209" i="4"/>
  <c r="AZ209" i="4"/>
  <c r="AU208" i="4" s="1"/>
  <c r="AV208" i="4" s="1"/>
  <c r="AY209" i="4"/>
  <c r="BF209" i="4" s="1"/>
  <c r="C209" i="4"/>
  <c r="BT208" i="4"/>
  <c r="BV208" i="4" s="1"/>
  <c r="BR208" i="4"/>
  <c r="BQ208" i="4"/>
  <c r="BM208" i="4"/>
  <c r="BF208" i="4"/>
  <c r="BB208" i="4"/>
  <c r="BD208" i="4" s="1"/>
  <c r="AZ208" i="4"/>
  <c r="AY208" i="4"/>
  <c r="BE208" i="4" s="1"/>
  <c r="C208" i="4"/>
  <c r="BX207" i="4"/>
  <c r="BT207" i="4"/>
  <c r="BV207" i="4" s="1"/>
  <c r="BR207" i="4"/>
  <c r="BQ207" i="4"/>
  <c r="BW207" i="4" s="1"/>
  <c r="BF207" i="4"/>
  <c r="BE207" i="4"/>
  <c r="BD207" i="4"/>
  <c r="BC207" i="4"/>
  <c r="BB207" i="4"/>
  <c r="AZ207" i="4"/>
  <c r="AU207" i="4" s="1"/>
  <c r="AV207" i="4" s="1"/>
  <c r="AY207" i="4"/>
  <c r="C207" i="4"/>
  <c r="BX206" i="4"/>
  <c r="BV206" i="4"/>
  <c r="BU206" i="4"/>
  <c r="BT206" i="4"/>
  <c r="BR206" i="4"/>
  <c r="BM206" i="4" s="1"/>
  <c r="BN206" i="4" s="1"/>
  <c r="BQ206" i="4"/>
  <c r="BB206" i="4"/>
  <c r="BD206" i="4" s="1"/>
  <c r="AZ206" i="4"/>
  <c r="AY206" i="4"/>
  <c r="BF206" i="4" s="1"/>
  <c r="AU206" i="4"/>
  <c r="AV206" i="4" s="1"/>
  <c r="C206" i="4"/>
  <c r="BT205" i="4"/>
  <c r="BR205" i="4"/>
  <c r="BM205" i="4" s="1"/>
  <c r="BN205" i="4" s="1"/>
  <c r="BQ205" i="4"/>
  <c r="BB205" i="4"/>
  <c r="BD205" i="4" s="1"/>
  <c r="AZ205" i="4"/>
  <c r="AY205" i="4"/>
  <c r="AV205" i="4"/>
  <c r="AU205" i="4"/>
  <c r="C205" i="4"/>
  <c r="BX204" i="4"/>
  <c r="BU204" i="4"/>
  <c r="BT204" i="4"/>
  <c r="BV204" i="4" s="1"/>
  <c r="BR204" i="4"/>
  <c r="BQ204" i="4"/>
  <c r="BM204" i="4"/>
  <c r="BN204" i="4" s="1"/>
  <c r="BF204" i="4"/>
  <c r="BB204" i="4"/>
  <c r="BD204" i="4" s="1"/>
  <c r="AZ204" i="4"/>
  <c r="AY204" i="4"/>
  <c r="BE204" i="4" s="1"/>
  <c r="C204" i="4"/>
  <c r="BW203" i="4"/>
  <c r="BV203" i="4"/>
  <c r="BT203" i="4"/>
  <c r="BU203" i="4" s="1"/>
  <c r="BR203" i="4"/>
  <c r="BQ203" i="4"/>
  <c r="BW204" i="4" s="1"/>
  <c r="BE203" i="4"/>
  <c r="BD203" i="4"/>
  <c r="BC203" i="4"/>
  <c r="BB203" i="4"/>
  <c r="AZ203" i="4"/>
  <c r="AY203" i="4"/>
  <c r="C203" i="4"/>
  <c r="BW202" i="4"/>
  <c r="BT202" i="4"/>
  <c r="BR202" i="4"/>
  <c r="BQ202" i="4"/>
  <c r="BX202" i="4" s="1"/>
  <c r="BB202" i="4"/>
  <c r="AZ202" i="4"/>
  <c r="AU202" i="4" s="1"/>
  <c r="AV202" i="4" s="1"/>
  <c r="AY202" i="4"/>
  <c r="C202" i="4"/>
  <c r="BX201" i="4"/>
  <c r="BT201" i="4"/>
  <c r="BV201" i="4" s="1"/>
  <c r="BR201" i="4"/>
  <c r="BQ201" i="4"/>
  <c r="BW201" i="4" s="1"/>
  <c r="BF201" i="4"/>
  <c r="BC201" i="4"/>
  <c r="BB201" i="4"/>
  <c r="BD201" i="4" s="1"/>
  <c r="AZ201" i="4"/>
  <c r="AY201" i="4"/>
  <c r="C201" i="4"/>
  <c r="BX200" i="4"/>
  <c r="BW200" i="4"/>
  <c r="BV200" i="4"/>
  <c r="BU200" i="4"/>
  <c r="BT200" i="4"/>
  <c r="BR200" i="4"/>
  <c r="BM200" i="4" s="1"/>
  <c r="BN200" i="4" s="1"/>
  <c r="BQ200" i="4"/>
  <c r="BE200" i="4"/>
  <c r="BD200" i="4"/>
  <c r="BB200" i="4"/>
  <c r="BC200" i="4" s="1"/>
  <c r="AZ200" i="4"/>
  <c r="AY200" i="4"/>
  <c r="BE201" i="4" s="1"/>
  <c r="C200" i="4"/>
  <c r="BT199" i="4"/>
  <c r="BV199" i="4" s="1"/>
  <c r="BR199" i="4"/>
  <c r="BQ199" i="4"/>
  <c r="BX199" i="4" s="1"/>
  <c r="BM199" i="4"/>
  <c r="BN199" i="4" s="1"/>
  <c r="BE199" i="4"/>
  <c r="BB199" i="4"/>
  <c r="AZ199" i="4"/>
  <c r="AU198" i="4" s="1"/>
  <c r="AV198" i="4" s="1"/>
  <c r="AY199" i="4"/>
  <c r="BF199" i="4" s="1"/>
  <c r="C199" i="4"/>
  <c r="BT198" i="4"/>
  <c r="BR198" i="4"/>
  <c r="BQ198" i="4"/>
  <c r="BN198" i="4"/>
  <c r="BM198" i="4"/>
  <c r="BF198" i="4"/>
  <c r="BB198" i="4"/>
  <c r="BD198" i="4" s="1"/>
  <c r="AZ198" i="4"/>
  <c r="AY198" i="4"/>
  <c r="BE198" i="4" s="1"/>
  <c r="C198" i="4"/>
  <c r="BX197" i="4"/>
  <c r="BT197" i="4"/>
  <c r="BV197" i="4" s="1"/>
  <c r="BR197" i="4"/>
  <c r="BQ197" i="4"/>
  <c r="BW197" i="4" s="1"/>
  <c r="BF197" i="4"/>
  <c r="BE197" i="4"/>
  <c r="BD197" i="4"/>
  <c r="BC197" i="4"/>
  <c r="BB197" i="4"/>
  <c r="AZ197" i="4"/>
  <c r="AU197" i="4" s="1"/>
  <c r="AV197" i="4" s="1"/>
  <c r="AY197" i="4"/>
  <c r="C197" i="4"/>
  <c r="BW196" i="4"/>
  <c r="BV196" i="4"/>
  <c r="BU196" i="4"/>
  <c r="BT196" i="4"/>
  <c r="BR196" i="4"/>
  <c r="BM196" i="4" s="1"/>
  <c r="BN196" i="4" s="1"/>
  <c r="BQ196" i="4"/>
  <c r="BC196" i="4"/>
  <c r="BB196" i="4"/>
  <c r="BD196" i="4" s="1"/>
  <c r="AZ196" i="4"/>
  <c r="AY196" i="4"/>
  <c r="BF196" i="4" s="1"/>
  <c r="AU196" i="4"/>
  <c r="AV196" i="4" s="1"/>
  <c r="C196" i="4"/>
  <c r="BT195" i="4"/>
  <c r="BR195" i="4"/>
  <c r="BM195" i="4" s="1"/>
  <c r="BN195" i="4" s="1"/>
  <c r="BQ195" i="4"/>
  <c r="BB195" i="4"/>
  <c r="BD195" i="4" s="1"/>
  <c r="AZ195" i="4"/>
  <c r="AY195" i="4"/>
  <c r="AV195" i="4"/>
  <c r="AU195" i="4"/>
  <c r="C195" i="4"/>
  <c r="BX194" i="4"/>
  <c r="BU194" i="4"/>
  <c r="BT194" i="4"/>
  <c r="BV194" i="4" s="1"/>
  <c r="BR194" i="4"/>
  <c r="BQ194" i="4"/>
  <c r="BM194" i="4"/>
  <c r="BN194" i="4" s="1"/>
  <c r="BF194" i="4"/>
  <c r="BB194" i="4"/>
  <c r="BD194" i="4" s="1"/>
  <c r="AZ194" i="4"/>
  <c r="AY194" i="4"/>
  <c r="BE194" i="4" s="1"/>
  <c r="C194" i="4"/>
  <c r="BW193" i="4"/>
  <c r="BV193" i="4"/>
  <c r="BT193" i="4"/>
  <c r="BU193" i="4" s="1"/>
  <c r="BR193" i="4"/>
  <c r="BQ193" i="4"/>
  <c r="BW194" i="4" s="1"/>
  <c r="BE193" i="4"/>
  <c r="BD193" i="4"/>
  <c r="BC193" i="4"/>
  <c r="BB193" i="4"/>
  <c r="AZ193" i="4"/>
  <c r="AU193" i="4" s="1"/>
  <c r="AV193" i="4" s="1"/>
  <c r="AY193" i="4"/>
  <c r="C193" i="4"/>
  <c r="BW192" i="4"/>
  <c r="BT192" i="4"/>
  <c r="BR192" i="4"/>
  <c r="BQ192" i="4"/>
  <c r="BX192" i="4" s="1"/>
  <c r="BB192" i="4"/>
  <c r="BC192" i="4" s="1"/>
  <c r="AZ192" i="4"/>
  <c r="AU192" i="4" s="1"/>
  <c r="AV192" i="4" s="1"/>
  <c r="AY192" i="4"/>
  <c r="C192" i="4"/>
  <c r="BX191" i="4"/>
  <c r="BT191" i="4"/>
  <c r="BV191" i="4" s="1"/>
  <c r="BR191" i="4"/>
  <c r="BQ191" i="4"/>
  <c r="BW191" i="4" s="1"/>
  <c r="BF191" i="4"/>
  <c r="BC191" i="4"/>
  <c r="BB191" i="4"/>
  <c r="BD191" i="4" s="1"/>
  <c r="AZ191" i="4"/>
  <c r="AY191" i="4"/>
  <c r="C191" i="4"/>
  <c r="BX190" i="4"/>
  <c r="BW190" i="4"/>
  <c r="BV190" i="4"/>
  <c r="BU190" i="4"/>
  <c r="BT190" i="4"/>
  <c r="BR190" i="4"/>
  <c r="BM190" i="4" s="1"/>
  <c r="BN190" i="4" s="1"/>
  <c r="BQ190" i="4"/>
  <c r="BE190" i="4"/>
  <c r="BD190" i="4"/>
  <c r="BB190" i="4"/>
  <c r="BC190" i="4" s="1"/>
  <c r="AZ190" i="4"/>
  <c r="AY190" i="4"/>
  <c r="BE191" i="4" s="1"/>
  <c r="C190" i="4"/>
  <c r="BT189" i="4"/>
  <c r="BV189" i="4" s="1"/>
  <c r="BR189" i="4"/>
  <c r="BM189" i="4" s="1"/>
  <c r="BN189" i="4" s="1"/>
  <c r="BQ189" i="4"/>
  <c r="BB189" i="4"/>
  <c r="AZ189" i="4"/>
  <c r="AU188" i="4" s="1"/>
  <c r="AV188" i="4" s="1"/>
  <c r="AY189" i="4"/>
  <c r="BF189" i="4" s="1"/>
  <c r="C189" i="4"/>
  <c r="BT188" i="4"/>
  <c r="BR188" i="4"/>
  <c r="BQ188" i="4"/>
  <c r="BN188" i="4"/>
  <c r="BM188" i="4"/>
  <c r="BF188" i="4"/>
  <c r="BB188" i="4"/>
  <c r="BD188" i="4" s="1"/>
  <c r="AZ188" i="4"/>
  <c r="AY188" i="4"/>
  <c r="BE188" i="4" s="1"/>
  <c r="C188" i="4"/>
  <c r="BX187" i="4"/>
  <c r="BW187" i="4"/>
  <c r="BT187" i="4"/>
  <c r="BV187" i="4" s="1"/>
  <c r="BR187" i="4"/>
  <c r="BQ187" i="4"/>
  <c r="BF187" i="4"/>
  <c r="BE187" i="4"/>
  <c r="BD187" i="4"/>
  <c r="BC187" i="4"/>
  <c r="BB187" i="4"/>
  <c r="AZ187" i="4"/>
  <c r="AU187" i="4" s="1"/>
  <c r="AV187" i="4" s="1"/>
  <c r="AY187" i="4"/>
  <c r="C187" i="4"/>
  <c r="BW186" i="4"/>
  <c r="BV186" i="4"/>
  <c r="BU186" i="4"/>
  <c r="BT186" i="4"/>
  <c r="BR186" i="4"/>
  <c r="BQ186" i="4"/>
  <c r="BX186" i="4" s="1"/>
  <c r="BB186" i="4"/>
  <c r="BD186" i="4" s="1"/>
  <c r="AZ186" i="4"/>
  <c r="AU186" i="4" s="1"/>
  <c r="AV186" i="4" s="1"/>
  <c r="AY186" i="4"/>
  <c r="BF186" i="4" s="1"/>
  <c r="C186" i="4"/>
  <c r="BT185" i="4"/>
  <c r="BR185" i="4"/>
  <c r="BM185" i="4" s="1"/>
  <c r="BQ185" i="4"/>
  <c r="BN185" i="4"/>
  <c r="BB185" i="4"/>
  <c r="BD185" i="4" s="1"/>
  <c r="AZ185" i="4"/>
  <c r="AY185" i="4"/>
  <c r="AV185" i="4"/>
  <c r="AU185" i="4"/>
  <c r="C185" i="4"/>
  <c r="BX184" i="4"/>
  <c r="BW184" i="4"/>
  <c r="BU184" i="4"/>
  <c r="BT184" i="4"/>
  <c r="BV184" i="4" s="1"/>
  <c r="BR184" i="4"/>
  <c r="BQ184" i="4"/>
  <c r="BF184" i="4"/>
  <c r="BE184" i="4"/>
  <c r="BB184" i="4"/>
  <c r="BD184" i="4" s="1"/>
  <c r="AZ184" i="4"/>
  <c r="AY184" i="4"/>
  <c r="C184" i="4"/>
  <c r="BW183" i="4"/>
  <c r="BV183" i="4"/>
  <c r="BU183" i="4"/>
  <c r="BT183" i="4"/>
  <c r="BR183" i="4"/>
  <c r="BQ183" i="4"/>
  <c r="BX183" i="4" s="1"/>
  <c r="BE183" i="4"/>
  <c r="BC183" i="4"/>
  <c r="BB183" i="4"/>
  <c r="BD183" i="4" s="1"/>
  <c r="AZ183" i="4"/>
  <c r="AU183" i="4" s="1"/>
  <c r="AV183" i="4" s="1"/>
  <c r="AY183" i="4"/>
  <c r="C183" i="4"/>
  <c r="BT182" i="4"/>
  <c r="BR182" i="4"/>
  <c r="BM181" i="4" s="1"/>
  <c r="BN181" i="4" s="1"/>
  <c r="BQ182" i="4"/>
  <c r="BB182" i="4"/>
  <c r="AZ182" i="4"/>
  <c r="AU182" i="4" s="1"/>
  <c r="AV182" i="4" s="1"/>
  <c r="AY182" i="4"/>
  <c r="C182" i="4"/>
  <c r="BU181" i="4"/>
  <c r="BT181" i="4"/>
  <c r="BV181" i="4" s="1"/>
  <c r="BR181" i="4"/>
  <c r="BQ181" i="4"/>
  <c r="BW181" i="4" s="1"/>
  <c r="BF181" i="4"/>
  <c r="BE181" i="4"/>
  <c r="BB181" i="4"/>
  <c r="BD181" i="4" s="1"/>
  <c r="AZ181" i="4"/>
  <c r="AY181" i="4"/>
  <c r="AU181" i="4"/>
  <c r="AV181" i="4" s="1"/>
  <c r="C181" i="4"/>
  <c r="BX180" i="4"/>
  <c r="BW180" i="4"/>
  <c r="BV180" i="4"/>
  <c r="BU180" i="4"/>
  <c r="BT180" i="4"/>
  <c r="BR180" i="4"/>
  <c r="BM180" i="4" s="1"/>
  <c r="BN180" i="4" s="1"/>
  <c r="BQ180" i="4"/>
  <c r="BX181" i="4" s="1"/>
  <c r="BE180" i="4"/>
  <c r="BB180" i="4"/>
  <c r="BD180" i="4" s="1"/>
  <c r="AZ180" i="4"/>
  <c r="AY180" i="4"/>
  <c r="C180" i="4"/>
  <c r="BU179" i="4"/>
  <c r="BT179" i="4"/>
  <c r="BR179" i="4"/>
  <c r="BM179" i="4" s="1"/>
  <c r="BN179" i="4" s="1"/>
  <c r="BQ179" i="4"/>
  <c r="BB179" i="4"/>
  <c r="AZ179" i="4"/>
  <c r="AY179" i="4"/>
  <c r="C179" i="4"/>
  <c r="BT178" i="4"/>
  <c r="BR178" i="4"/>
  <c r="BQ178" i="4"/>
  <c r="BM178" i="4"/>
  <c r="BN178" i="4" s="1"/>
  <c r="BF178" i="4"/>
  <c r="BB178" i="4"/>
  <c r="BD178" i="4" s="1"/>
  <c r="AZ178" i="4"/>
  <c r="AY178" i="4"/>
  <c r="BE178" i="4" s="1"/>
  <c r="C178" i="4"/>
  <c r="BX177" i="4"/>
  <c r="BW177" i="4"/>
  <c r="BV177" i="4"/>
  <c r="BT177" i="4"/>
  <c r="BU177" i="4" s="1"/>
  <c r="BR177" i="4"/>
  <c r="BQ177" i="4"/>
  <c r="BF177" i="4"/>
  <c r="BD177" i="4"/>
  <c r="BC177" i="4"/>
  <c r="BB177" i="4"/>
  <c r="AZ177" i="4"/>
  <c r="AY177" i="4"/>
  <c r="C177" i="4"/>
  <c r="BW176" i="4"/>
  <c r="BT176" i="4"/>
  <c r="BV176" i="4" s="1"/>
  <c r="BR176" i="4"/>
  <c r="BM176" i="4" s="1"/>
  <c r="BN176" i="4" s="1"/>
  <c r="BQ176" i="4"/>
  <c r="BB176" i="4"/>
  <c r="AZ176" i="4"/>
  <c r="AU176" i="4" s="1"/>
  <c r="AV176" i="4" s="1"/>
  <c r="AY176" i="4"/>
  <c r="C176" i="4"/>
  <c r="BT175" i="4"/>
  <c r="BR175" i="4"/>
  <c r="BM175" i="4" s="1"/>
  <c r="BN175" i="4" s="1"/>
  <c r="BQ175" i="4"/>
  <c r="BB175" i="4"/>
  <c r="AZ175" i="4"/>
  <c r="AY175" i="4"/>
  <c r="C175" i="4"/>
  <c r="BX174" i="4"/>
  <c r="BW174" i="4"/>
  <c r="BU174" i="4"/>
  <c r="BT174" i="4"/>
  <c r="BV174" i="4" s="1"/>
  <c r="BR174" i="4"/>
  <c r="BQ174" i="4"/>
  <c r="BM174" i="4"/>
  <c r="BN174" i="4" s="1"/>
  <c r="BF174" i="4"/>
  <c r="BE174" i="4"/>
  <c r="BD174" i="4"/>
  <c r="BB174" i="4"/>
  <c r="BC174" i="4" s="1"/>
  <c r="AZ174" i="4"/>
  <c r="AY174" i="4"/>
  <c r="C174" i="4"/>
  <c r="BW173" i="4"/>
  <c r="BT173" i="4"/>
  <c r="BV173" i="4" s="1"/>
  <c r="BR173" i="4"/>
  <c r="BQ173" i="4"/>
  <c r="BE173" i="4"/>
  <c r="BB173" i="4"/>
  <c r="BD173" i="4" s="1"/>
  <c r="AZ173" i="4"/>
  <c r="AY173" i="4"/>
  <c r="C173" i="4"/>
  <c r="BT172" i="4"/>
  <c r="BR172" i="4"/>
  <c r="BQ172" i="4"/>
  <c r="BX172" i="4" s="1"/>
  <c r="BE172" i="4"/>
  <c r="BD172" i="4"/>
  <c r="BB172" i="4"/>
  <c r="BC172" i="4" s="1"/>
  <c r="AZ172" i="4"/>
  <c r="AU173" i="4" s="1"/>
  <c r="AV173" i="4" s="1"/>
  <c r="AY172" i="4"/>
  <c r="C172" i="4"/>
  <c r="BX171" i="4"/>
  <c r="BT171" i="4"/>
  <c r="BV171" i="4" s="1"/>
  <c r="BR171" i="4"/>
  <c r="BQ171" i="4"/>
  <c r="BW171" i="4" s="1"/>
  <c r="BF171" i="4"/>
  <c r="BE171" i="4"/>
  <c r="BB171" i="4"/>
  <c r="AZ171" i="4"/>
  <c r="AY171" i="4"/>
  <c r="AU171" i="4"/>
  <c r="AV171" i="4" s="1"/>
  <c r="C171" i="4"/>
  <c r="BW170" i="4"/>
  <c r="BV170" i="4"/>
  <c r="BU170" i="4"/>
  <c r="BT170" i="4"/>
  <c r="BR170" i="4"/>
  <c r="BM170" i="4" s="1"/>
  <c r="BQ170" i="4"/>
  <c r="BN170" i="4"/>
  <c r="BE170" i="4"/>
  <c r="BB170" i="4"/>
  <c r="BC170" i="4" s="1"/>
  <c r="AZ170" i="4"/>
  <c r="AY170" i="4"/>
  <c r="C170" i="4"/>
  <c r="BT169" i="4"/>
  <c r="BR169" i="4"/>
  <c r="BQ169" i="4"/>
  <c r="BW169" i="4" s="1"/>
  <c r="BM169" i="4"/>
  <c r="BN169" i="4" s="1"/>
  <c r="BB169" i="4"/>
  <c r="AZ169" i="4"/>
  <c r="AU169" i="4" s="1"/>
  <c r="AV169" i="4" s="1"/>
  <c r="AY169" i="4"/>
  <c r="BF169" i="4" s="1"/>
  <c r="C169" i="4"/>
  <c r="BT168" i="4"/>
  <c r="BR168" i="4"/>
  <c r="BQ168" i="4"/>
  <c r="BX168" i="4" s="1"/>
  <c r="BF168" i="4"/>
  <c r="BD168" i="4"/>
  <c r="BC168" i="4"/>
  <c r="BB168" i="4"/>
  <c r="AZ168" i="4"/>
  <c r="AY168" i="4"/>
  <c r="C168" i="4"/>
  <c r="BX167" i="4"/>
  <c r="BW167" i="4"/>
  <c r="BT167" i="4"/>
  <c r="BR167" i="4"/>
  <c r="BQ167" i="4"/>
  <c r="BV167" i="4" s="1"/>
  <c r="BF167" i="4"/>
  <c r="BB167" i="4"/>
  <c r="AZ167" i="4"/>
  <c r="AU167" i="4" s="1"/>
  <c r="AV167" i="4" s="1"/>
  <c r="AY167" i="4"/>
  <c r="BE167" i="4" s="1"/>
  <c r="C167" i="4"/>
  <c r="BV166" i="4"/>
  <c r="BT166" i="4"/>
  <c r="BU166" i="4" s="1"/>
  <c r="BR166" i="4"/>
  <c r="BM166" i="4" s="1"/>
  <c r="BN166" i="4" s="1"/>
  <c r="BQ166" i="4"/>
  <c r="BX166" i="4" s="1"/>
  <c r="BB166" i="4"/>
  <c r="BD166" i="4" s="1"/>
  <c r="AZ166" i="4"/>
  <c r="AU166" i="4" s="1"/>
  <c r="AV166" i="4" s="1"/>
  <c r="AY166" i="4"/>
  <c r="BE166" i="4" s="1"/>
  <c r="C166" i="4"/>
  <c r="BX165" i="4"/>
  <c r="BV165" i="4"/>
  <c r="BT165" i="4"/>
  <c r="BR165" i="4"/>
  <c r="BM165" i="4" s="1"/>
  <c r="BN165" i="4" s="1"/>
  <c r="BQ165" i="4"/>
  <c r="BE165" i="4"/>
  <c r="BD165" i="4"/>
  <c r="BB165" i="4"/>
  <c r="AZ165" i="4"/>
  <c r="AY165" i="4"/>
  <c r="BF165" i="4" s="1"/>
  <c r="C165" i="4"/>
  <c r="BX164" i="4"/>
  <c r="BT164" i="4"/>
  <c r="BV164" i="4" s="1"/>
  <c r="BR164" i="4"/>
  <c r="BM163" i="4" s="1"/>
  <c r="BN163" i="4" s="1"/>
  <c r="BQ164" i="4"/>
  <c r="BM164" i="4"/>
  <c r="BN164" i="4" s="1"/>
  <c r="BF164" i="4"/>
  <c r="BB164" i="4"/>
  <c r="BC164" i="4" s="1"/>
  <c r="AZ164" i="4"/>
  <c r="AU164" i="4" s="1"/>
  <c r="AV164" i="4" s="1"/>
  <c r="AY164" i="4"/>
  <c r="BE164" i="4" s="1"/>
  <c r="C164" i="4"/>
  <c r="BT163" i="4"/>
  <c r="BV163" i="4" s="1"/>
  <c r="BR163" i="4"/>
  <c r="BQ163" i="4"/>
  <c r="BX163" i="4" s="1"/>
  <c r="BE163" i="4"/>
  <c r="BD163" i="4"/>
  <c r="BC163" i="4"/>
  <c r="BB163" i="4"/>
  <c r="AZ163" i="4"/>
  <c r="AY163" i="4"/>
  <c r="AU163" i="4"/>
  <c r="AV163" i="4" s="1"/>
  <c r="C163" i="4"/>
  <c r="BX162" i="4"/>
  <c r="BT162" i="4"/>
  <c r="BV162" i="4" s="1"/>
  <c r="BR162" i="4"/>
  <c r="BM162" i="4" s="1"/>
  <c r="BN162" i="4" s="1"/>
  <c r="BQ162" i="4"/>
  <c r="BW162" i="4" s="1"/>
  <c r="BE162" i="4"/>
  <c r="BD162" i="4"/>
  <c r="BB162" i="4"/>
  <c r="BC162" i="4" s="1"/>
  <c r="AZ162" i="4"/>
  <c r="AY162" i="4"/>
  <c r="BF163" i="4" s="1"/>
  <c r="C162" i="4"/>
  <c r="BT161" i="4"/>
  <c r="BV161" i="4" s="1"/>
  <c r="BR161" i="4"/>
  <c r="BQ161" i="4"/>
  <c r="BW161" i="4" s="1"/>
  <c r="BF161" i="4"/>
  <c r="BC161" i="4"/>
  <c r="BB161" i="4"/>
  <c r="BD161" i="4" s="1"/>
  <c r="AZ161" i="4"/>
  <c r="AU160" i="4" s="1"/>
  <c r="AV160" i="4" s="1"/>
  <c r="AY161" i="4"/>
  <c r="C161" i="4"/>
  <c r="BX160" i="4"/>
  <c r="BT160" i="4"/>
  <c r="BR160" i="4"/>
  <c r="BM160" i="4" s="1"/>
  <c r="BN160" i="4" s="1"/>
  <c r="BQ160" i="4"/>
  <c r="BW160" i="4" s="1"/>
  <c r="BB160" i="4"/>
  <c r="BC160" i="4" s="1"/>
  <c r="AZ160" i="4"/>
  <c r="AY160" i="4"/>
  <c r="BF160" i="4" s="1"/>
  <c r="C160" i="4"/>
  <c r="BX159" i="4"/>
  <c r="BT159" i="4"/>
  <c r="BV159" i="4" s="1"/>
  <c r="BR159" i="4"/>
  <c r="BQ159" i="4"/>
  <c r="BF159" i="4"/>
  <c r="BB159" i="4"/>
  <c r="BD159" i="4" s="1"/>
  <c r="AZ159" i="4"/>
  <c r="AU159" i="4" s="1"/>
  <c r="AV159" i="4" s="1"/>
  <c r="AY159" i="4"/>
  <c r="BE159" i="4" s="1"/>
  <c r="C159" i="4"/>
  <c r="BT158" i="4"/>
  <c r="BU158" i="4" s="1"/>
  <c r="BR158" i="4"/>
  <c r="BQ158" i="4"/>
  <c r="BX158" i="4" s="1"/>
  <c r="BD158" i="4"/>
  <c r="BC158" i="4"/>
  <c r="BB158" i="4"/>
  <c r="AZ158" i="4"/>
  <c r="AY158" i="4"/>
  <c r="BF158" i="4" s="1"/>
  <c r="AU158" i="4"/>
  <c r="AV158" i="4" s="1"/>
  <c r="C158" i="4"/>
  <c r="BX157" i="4"/>
  <c r="BT157" i="4"/>
  <c r="BV157" i="4" s="1"/>
  <c r="BR157" i="4"/>
  <c r="BM158" i="4" s="1"/>
  <c r="BN158" i="4" s="1"/>
  <c r="BQ157" i="4"/>
  <c r="BF157" i="4"/>
  <c r="BE157" i="4"/>
  <c r="BB157" i="4"/>
  <c r="BD157" i="4" s="1"/>
  <c r="AZ157" i="4"/>
  <c r="AU157" i="4" s="1"/>
  <c r="AV157" i="4" s="1"/>
  <c r="AY157" i="4"/>
  <c r="BE158" i="4" s="1"/>
  <c r="C157" i="4"/>
  <c r="BV156" i="4"/>
  <c r="BU156" i="4"/>
  <c r="BT156" i="4"/>
  <c r="BR156" i="4"/>
  <c r="BQ156" i="4"/>
  <c r="BW157" i="4" s="1"/>
  <c r="BM156" i="4"/>
  <c r="BF156" i="4"/>
  <c r="BB156" i="4"/>
  <c r="BD156" i="4" s="1"/>
  <c r="AZ156" i="4"/>
  <c r="AY156" i="4"/>
  <c r="AU156" i="4"/>
  <c r="AV156" i="4" s="1"/>
  <c r="C156" i="4"/>
  <c r="BT155" i="4"/>
  <c r="BV155" i="4" s="1"/>
  <c r="BR155" i="4"/>
  <c r="BM155" i="4" s="1"/>
  <c r="BN155" i="4" s="1"/>
  <c r="BQ155" i="4"/>
  <c r="BX155" i="4" s="1"/>
  <c r="BB155" i="4"/>
  <c r="BC155" i="4" s="1"/>
  <c r="AZ155" i="4"/>
  <c r="AY155" i="4"/>
  <c r="BF155" i="4" s="1"/>
  <c r="C155" i="4"/>
  <c r="BU154" i="4"/>
  <c r="BT154" i="4"/>
  <c r="BV154" i="4" s="1"/>
  <c r="BR154" i="4"/>
  <c r="BQ154" i="4"/>
  <c r="BW154" i="4" s="1"/>
  <c r="BM154" i="4"/>
  <c r="BN154" i="4" s="1"/>
  <c r="BF154" i="4"/>
  <c r="BE154" i="4"/>
  <c r="BB154" i="4"/>
  <c r="BD154" i="4" s="1"/>
  <c r="AZ154" i="4"/>
  <c r="AU155" i="4" s="1"/>
  <c r="AV155" i="4" s="1"/>
  <c r="AY154" i="4"/>
  <c r="C154" i="4"/>
  <c r="BW153" i="4"/>
  <c r="BV153" i="4"/>
  <c r="BT153" i="4"/>
  <c r="BR153" i="4"/>
  <c r="BM153" i="4" s="1"/>
  <c r="BN153" i="4" s="1"/>
  <c r="BQ153" i="4"/>
  <c r="BX154" i="4" s="1"/>
  <c r="BD153" i="4"/>
  <c r="BC153" i="4"/>
  <c r="BB153" i="4"/>
  <c r="AZ153" i="4"/>
  <c r="AY153" i="4"/>
  <c r="BF153" i="4" s="1"/>
  <c r="C153" i="4"/>
  <c r="BX152" i="4"/>
  <c r="BT152" i="4"/>
  <c r="BV152" i="4" s="1"/>
  <c r="BR152" i="4"/>
  <c r="BM152" i="4" s="1"/>
  <c r="BN152" i="4" s="1"/>
  <c r="BQ152" i="4"/>
  <c r="BW152" i="4" s="1"/>
  <c r="BB152" i="4"/>
  <c r="BD152" i="4" s="1"/>
  <c r="AZ152" i="4"/>
  <c r="AU152" i="4" s="1"/>
  <c r="AV152" i="4" s="1"/>
  <c r="AY152" i="4"/>
  <c r="BF152" i="4" s="1"/>
  <c r="C152" i="4"/>
  <c r="BW151" i="4"/>
  <c r="BV151" i="4"/>
  <c r="BU151" i="4"/>
  <c r="BT151" i="4"/>
  <c r="BR151" i="4"/>
  <c r="BQ151" i="4"/>
  <c r="BX151" i="4" s="1"/>
  <c r="BM151" i="4"/>
  <c r="BN151" i="4" s="1"/>
  <c r="BF151" i="4"/>
  <c r="BB151" i="4"/>
  <c r="BD151" i="4" s="1"/>
  <c r="AZ151" i="4"/>
  <c r="AY151" i="4"/>
  <c r="BE151" i="4" s="1"/>
  <c r="AU151" i="4"/>
  <c r="AV151" i="4" s="1"/>
  <c r="C151" i="4"/>
  <c r="BX150" i="4"/>
  <c r="BW150" i="4"/>
  <c r="BT150" i="4"/>
  <c r="BV150" i="4" s="1"/>
  <c r="BR150" i="4"/>
  <c r="BM150" i="4" s="1"/>
  <c r="BN150" i="4" s="1"/>
  <c r="BQ150" i="4"/>
  <c r="BE150" i="4"/>
  <c r="BD150" i="4"/>
  <c r="BB150" i="4"/>
  <c r="AZ150" i="4"/>
  <c r="AU150" i="4" s="1"/>
  <c r="AV150" i="4" s="1"/>
  <c r="AY150" i="4"/>
  <c r="BC150" i="4" s="1"/>
  <c r="C150" i="4"/>
  <c r="BW149" i="4"/>
  <c r="BT149" i="4"/>
  <c r="BV149" i="4" s="1"/>
  <c r="BR149" i="4"/>
  <c r="BQ149" i="4"/>
  <c r="BM149" i="4"/>
  <c r="BN149" i="4" s="1"/>
  <c r="BF149" i="4"/>
  <c r="BB149" i="4"/>
  <c r="BD149" i="4" s="1"/>
  <c r="AZ149" i="4"/>
  <c r="AU149" i="4" s="1"/>
  <c r="AV149" i="4" s="1"/>
  <c r="AY149" i="4"/>
  <c r="BE149" i="4" s="1"/>
  <c r="C149" i="4"/>
  <c r="BT148" i="4"/>
  <c r="BU148" i="4" s="1"/>
  <c r="BR148" i="4"/>
  <c r="BQ148" i="4"/>
  <c r="BX148" i="4" s="1"/>
  <c r="BD148" i="4"/>
  <c r="BC148" i="4"/>
  <c r="BB148" i="4"/>
  <c r="AZ148" i="4"/>
  <c r="AY148" i="4"/>
  <c r="BF148" i="4" s="1"/>
  <c r="AU148" i="4"/>
  <c r="AV148" i="4" s="1"/>
  <c r="C148" i="4"/>
  <c r="BX147" i="4"/>
  <c r="BW147" i="4"/>
  <c r="BT147" i="4"/>
  <c r="BV147" i="4" s="1"/>
  <c r="BR147" i="4"/>
  <c r="BM148" i="4" s="1"/>
  <c r="BN148" i="4" s="1"/>
  <c r="BQ147" i="4"/>
  <c r="BF147" i="4"/>
  <c r="BE147" i="4"/>
  <c r="BB147" i="4"/>
  <c r="BD147" i="4" s="1"/>
  <c r="AZ147" i="4"/>
  <c r="AU147" i="4" s="1"/>
  <c r="AV147" i="4" s="1"/>
  <c r="AY147" i="4"/>
  <c r="BE148" i="4" s="1"/>
  <c r="C147" i="4"/>
  <c r="BV146" i="4"/>
  <c r="BU146" i="4"/>
  <c r="BT146" i="4"/>
  <c r="BR146" i="4"/>
  <c r="BQ146" i="4"/>
  <c r="BE146" i="4"/>
  <c r="BB146" i="4"/>
  <c r="AZ146" i="4"/>
  <c r="AY146" i="4"/>
  <c r="AU146" i="4"/>
  <c r="AV146" i="4" s="1"/>
  <c r="C146" i="4"/>
  <c r="BT145" i="4"/>
  <c r="BR145" i="4"/>
  <c r="BM145" i="4" s="1"/>
  <c r="BN145" i="4" s="1"/>
  <c r="BQ145" i="4"/>
  <c r="BB145" i="4"/>
  <c r="BC145" i="4" s="1"/>
  <c r="AZ145" i="4"/>
  <c r="AY145" i="4"/>
  <c r="BF145" i="4" s="1"/>
  <c r="C145" i="4"/>
  <c r="BX144" i="4"/>
  <c r="BU144" i="4"/>
  <c r="BT144" i="4"/>
  <c r="BV144" i="4" s="1"/>
  <c r="BR144" i="4"/>
  <c r="BQ144" i="4"/>
  <c r="BW144" i="4" s="1"/>
  <c r="BM144" i="4"/>
  <c r="BN144" i="4" s="1"/>
  <c r="BF144" i="4"/>
  <c r="BB144" i="4"/>
  <c r="BD144" i="4" s="1"/>
  <c r="AZ144" i="4"/>
  <c r="AU145" i="4" s="1"/>
  <c r="AV145" i="4" s="1"/>
  <c r="AY144" i="4"/>
  <c r="C144" i="4"/>
  <c r="BW143" i="4"/>
  <c r="BV143" i="4"/>
  <c r="BT143" i="4"/>
  <c r="BR143" i="4"/>
  <c r="BQ143" i="4"/>
  <c r="BU143" i="4" s="1"/>
  <c r="BD143" i="4"/>
  <c r="BC143" i="4"/>
  <c r="BB143" i="4"/>
  <c r="AZ143" i="4"/>
  <c r="AY143" i="4"/>
  <c r="BE144" i="4" s="1"/>
  <c r="C143" i="4"/>
  <c r="BX142" i="4"/>
  <c r="BT142" i="4"/>
  <c r="BV142" i="4" s="1"/>
  <c r="BR142" i="4"/>
  <c r="BM142" i="4" s="1"/>
  <c r="BN142" i="4" s="1"/>
  <c r="BQ142" i="4"/>
  <c r="BW142" i="4" s="1"/>
  <c r="BB142" i="4"/>
  <c r="AZ142" i="4"/>
  <c r="AU142" i="4" s="1"/>
  <c r="AV142" i="4" s="1"/>
  <c r="AY142" i="4"/>
  <c r="C142" i="4"/>
  <c r="BW141" i="4"/>
  <c r="BV141" i="4"/>
  <c r="BU141" i="4"/>
  <c r="BT141" i="4"/>
  <c r="BR141" i="4"/>
  <c r="BQ141" i="4"/>
  <c r="BX141" i="4" s="1"/>
  <c r="BF141" i="4"/>
  <c r="BB141" i="4"/>
  <c r="BD141" i="4" s="1"/>
  <c r="AZ141" i="4"/>
  <c r="AY141" i="4"/>
  <c r="BE141" i="4" s="1"/>
  <c r="AU141" i="4"/>
  <c r="AV141" i="4" s="1"/>
  <c r="C141" i="4"/>
  <c r="BX140" i="4"/>
  <c r="BW140" i="4"/>
  <c r="BT140" i="4"/>
  <c r="BV140" i="4" s="1"/>
  <c r="BR140" i="4"/>
  <c r="BM140" i="4" s="1"/>
  <c r="BN140" i="4" s="1"/>
  <c r="BQ140" i="4"/>
  <c r="BE140" i="4"/>
  <c r="BD140" i="4"/>
  <c r="BB140" i="4"/>
  <c r="AZ140" i="4"/>
  <c r="AU140" i="4" s="1"/>
  <c r="AV140" i="4" s="1"/>
  <c r="AY140" i="4"/>
  <c r="BC140" i="4" s="1"/>
  <c r="C140" i="4"/>
  <c r="BX139" i="4"/>
  <c r="BT139" i="4"/>
  <c r="BR139" i="4"/>
  <c r="BQ139" i="4"/>
  <c r="BM139" i="4"/>
  <c r="BN139" i="4" s="1"/>
  <c r="BF139" i="4"/>
  <c r="BB139" i="4"/>
  <c r="BD139" i="4" s="1"/>
  <c r="AZ139" i="4"/>
  <c r="AU139" i="4" s="1"/>
  <c r="AV139" i="4" s="1"/>
  <c r="AY139" i="4"/>
  <c r="BE139" i="4" s="1"/>
  <c r="C139" i="4"/>
  <c r="BT138" i="4"/>
  <c r="BU138" i="4" s="1"/>
  <c r="BR138" i="4"/>
  <c r="BQ138" i="4"/>
  <c r="BX138" i="4" s="1"/>
  <c r="BE138" i="4"/>
  <c r="BD138" i="4"/>
  <c r="BC138" i="4"/>
  <c r="BB138" i="4"/>
  <c r="AZ138" i="4"/>
  <c r="AY138" i="4"/>
  <c r="BF138" i="4" s="1"/>
  <c r="AU138" i="4"/>
  <c r="AV138" i="4" s="1"/>
  <c r="C138" i="4"/>
  <c r="BX137" i="4"/>
  <c r="BW137" i="4"/>
  <c r="BT137" i="4"/>
  <c r="BV137" i="4" s="1"/>
  <c r="BR137" i="4"/>
  <c r="BM138" i="4" s="1"/>
  <c r="BN138" i="4" s="1"/>
  <c r="BQ137" i="4"/>
  <c r="BF137" i="4"/>
  <c r="BE137" i="4"/>
  <c r="BB137" i="4"/>
  <c r="BD137" i="4" s="1"/>
  <c r="AZ137" i="4"/>
  <c r="AU137" i="4" s="1"/>
  <c r="AV137" i="4" s="1"/>
  <c r="AY137" i="4"/>
  <c r="C137" i="4"/>
  <c r="BV136" i="4"/>
  <c r="BU136" i="4"/>
  <c r="BT136" i="4"/>
  <c r="BR136" i="4"/>
  <c r="BQ136" i="4"/>
  <c r="BX136" i="4" s="1"/>
  <c r="BF136" i="4"/>
  <c r="BB136" i="4"/>
  <c r="AZ136" i="4"/>
  <c r="AY136" i="4"/>
  <c r="AU136" i="4"/>
  <c r="AV136" i="4" s="1"/>
  <c r="C136" i="4"/>
  <c r="BT135" i="4"/>
  <c r="BV135" i="4" s="1"/>
  <c r="BR135" i="4"/>
  <c r="BM135" i="4" s="1"/>
  <c r="BN135" i="4" s="1"/>
  <c r="BQ135" i="4"/>
  <c r="BB135" i="4"/>
  <c r="BC135" i="4" s="1"/>
  <c r="AZ135" i="4"/>
  <c r="AY135" i="4"/>
  <c r="BF135" i="4" s="1"/>
  <c r="C135" i="4"/>
  <c r="BX134" i="4"/>
  <c r="BU134" i="4"/>
  <c r="BT134" i="4"/>
  <c r="BV134" i="4" s="1"/>
  <c r="BR134" i="4"/>
  <c r="BQ134" i="4"/>
  <c r="BW134" i="4" s="1"/>
  <c r="BM134" i="4"/>
  <c r="BN134" i="4" s="1"/>
  <c r="BF134" i="4"/>
  <c r="BE134" i="4"/>
  <c r="BB134" i="4"/>
  <c r="BD134" i="4" s="1"/>
  <c r="AZ134" i="4"/>
  <c r="AU135" i="4" s="1"/>
  <c r="AV135" i="4" s="1"/>
  <c r="AY134" i="4"/>
  <c r="C134" i="4"/>
  <c r="BW133" i="4"/>
  <c r="BV133" i="4"/>
  <c r="BT133" i="4"/>
  <c r="BR133" i="4"/>
  <c r="BM133" i="4" s="1"/>
  <c r="BN133" i="4" s="1"/>
  <c r="BQ133" i="4"/>
  <c r="BU133" i="4" s="1"/>
  <c r="BD133" i="4"/>
  <c r="BC133" i="4"/>
  <c r="BB133" i="4"/>
  <c r="AZ133" i="4"/>
  <c r="AY133" i="4"/>
  <c r="BF133" i="4" s="1"/>
  <c r="C133" i="4"/>
  <c r="BX132" i="4"/>
  <c r="BT132" i="4"/>
  <c r="BV132" i="4" s="1"/>
  <c r="BR132" i="4"/>
  <c r="BM132" i="4" s="1"/>
  <c r="BN132" i="4" s="1"/>
  <c r="BQ132" i="4"/>
  <c r="BW132" i="4" s="1"/>
  <c r="BB132" i="4"/>
  <c r="AZ132" i="4"/>
  <c r="AU132" i="4" s="1"/>
  <c r="AV132" i="4" s="1"/>
  <c r="AY132" i="4"/>
  <c r="C132" i="4"/>
  <c r="BW131" i="4"/>
  <c r="BV131" i="4"/>
  <c r="BU131" i="4"/>
  <c r="BT131" i="4"/>
  <c r="BR131" i="4"/>
  <c r="BQ131" i="4"/>
  <c r="BX131" i="4" s="1"/>
  <c r="BM131" i="4"/>
  <c r="BN131" i="4" s="1"/>
  <c r="BB131" i="4"/>
  <c r="BD131" i="4" s="1"/>
  <c r="AZ131" i="4"/>
  <c r="AY131" i="4"/>
  <c r="BE131" i="4" s="1"/>
  <c r="AU131" i="4"/>
  <c r="AV131" i="4" s="1"/>
  <c r="C131" i="4"/>
  <c r="BX130" i="4"/>
  <c r="BW130" i="4"/>
  <c r="BT130" i="4"/>
  <c r="BV130" i="4" s="1"/>
  <c r="BR130" i="4"/>
  <c r="BM130" i="4" s="1"/>
  <c r="BN130" i="4" s="1"/>
  <c r="BQ130" i="4"/>
  <c r="BE130" i="4"/>
  <c r="BD130" i="4"/>
  <c r="BB130" i="4"/>
  <c r="AZ130" i="4"/>
  <c r="AU130" i="4" s="1"/>
  <c r="AV130" i="4" s="1"/>
  <c r="AY130" i="4"/>
  <c r="BF131" i="4" s="1"/>
  <c r="C130" i="4"/>
  <c r="BW129" i="4"/>
  <c r="BT129" i="4"/>
  <c r="BV129" i="4" s="1"/>
  <c r="BR129" i="4"/>
  <c r="BQ129" i="4"/>
  <c r="BM129" i="4"/>
  <c r="BN129" i="4" s="1"/>
  <c r="BF129" i="4"/>
  <c r="BB129" i="4"/>
  <c r="AZ129" i="4"/>
  <c r="AU129" i="4" s="1"/>
  <c r="AV129" i="4" s="1"/>
  <c r="AY129" i="4"/>
  <c r="BE129" i="4" s="1"/>
  <c r="C129" i="4"/>
  <c r="BT128" i="4"/>
  <c r="BR128" i="4"/>
  <c r="BQ128" i="4"/>
  <c r="BN128" i="4"/>
  <c r="BE128" i="4"/>
  <c r="BD128" i="4"/>
  <c r="BC128" i="4"/>
  <c r="BB128" i="4"/>
  <c r="AZ128" i="4"/>
  <c r="AY128" i="4"/>
  <c r="BF128" i="4" s="1"/>
  <c r="AV128" i="4"/>
  <c r="AU128" i="4"/>
  <c r="C128" i="4"/>
  <c r="BX127" i="4"/>
  <c r="BT127" i="4"/>
  <c r="BV127" i="4" s="1"/>
  <c r="BR127" i="4"/>
  <c r="BM128" i="4" s="1"/>
  <c r="BQ127" i="4"/>
  <c r="BF127" i="4"/>
  <c r="BE127" i="4"/>
  <c r="BB127" i="4"/>
  <c r="BD127" i="4" s="1"/>
  <c r="AZ127" i="4"/>
  <c r="AU127" i="4" s="1"/>
  <c r="AV127" i="4" s="1"/>
  <c r="AY127" i="4"/>
  <c r="C127" i="4"/>
  <c r="BV126" i="4"/>
  <c r="BU126" i="4"/>
  <c r="BT126" i="4"/>
  <c r="BR126" i="4"/>
  <c r="BQ126" i="4"/>
  <c r="BW127" i="4" s="1"/>
  <c r="BE126" i="4"/>
  <c r="BC126" i="4"/>
  <c r="BB126" i="4"/>
  <c r="BD126" i="4" s="1"/>
  <c r="AZ126" i="4"/>
  <c r="AY126" i="4"/>
  <c r="AU126" i="4"/>
  <c r="AV126" i="4" s="1"/>
  <c r="C126" i="4"/>
  <c r="BT125" i="4"/>
  <c r="BR125" i="4"/>
  <c r="BQ125" i="4"/>
  <c r="BB125" i="4"/>
  <c r="AZ125" i="4"/>
  <c r="AY125" i="4"/>
  <c r="AV125" i="4"/>
  <c r="C125" i="4"/>
  <c r="BU124" i="4"/>
  <c r="BT124" i="4"/>
  <c r="BV124" i="4" s="1"/>
  <c r="BR124" i="4"/>
  <c r="BQ124" i="4"/>
  <c r="BW124" i="4" s="1"/>
  <c r="BF124" i="4"/>
  <c r="BB124" i="4"/>
  <c r="BD124" i="4" s="1"/>
  <c r="AZ124" i="4"/>
  <c r="AU125" i="4" s="1"/>
  <c r="AY124" i="4"/>
  <c r="C124" i="4"/>
  <c r="BW123" i="4"/>
  <c r="BV123" i="4"/>
  <c r="BT123" i="4"/>
  <c r="BR123" i="4"/>
  <c r="BM123" i="4" s="1"/>
  <c r="BN123" i="4" s="1"/>
  <c r="BQ123" i="4"/>
  <c r="BX124" i="4" s="1"/>
  <c r="BD123" i="4"/>
  <c r="BC123" i="4"/>
  <c r="BB123" i="4"/>
  <c r="AZ123" i="4"/>
  <c r="AY123" i="4"/>
  <c r="BE124" i="4" s="1"/>
  <c r="C123" i="4"/>
  <c r="BX122" i="4"/>
  <c r="BT122" i="4"/>
  <c r="BR122" i="4"/>
  <c r="BM122" i="4" s="1"/>
  <c r="BN122" i="4" s="1"/>
  <c r="BQ122" i="4"/>
  <c r="BW122" i="4" s="1"/>
  <c r="BB122" i="4"/>
  <c r="BD122" i="4" s="1"/>
  <c r="AZ122" i="4"/>
  <c r="AY122" i="4"/>
  <c r="C122" i="4"/>
  <c r="BW121" i="4"/>
  <c r="BV121" i="4"/>
  <c r="BU121" i="4"/>
  <c r="BT121" i="4"/>
  <c r="BR121" i="4"/>
  <c r="BQ121" i="4"/>
  <c r="BX121" i="4" s="1"/>
  <c r="BM121" i="4"/>
  <c r="BN121" i="4" s="1"/>
  <c r="BB121" i="4"/>
  <c r="BD121" i="4" s="1"/>
  <c r="AZ121" i="4"/>
  <c r="AY121" i="4"/>
  <c r="BE121" i="4" s="1"/>
  <c r="AU121" i="4"/>
  <c r="AV121" i="4" s="1"/>
  <c r="C121" i="4"/>
  <c r="BX120" i="4"/>
  <c r="BW120" i="4"/>
  <c r="BT120" i="4"/>
  <c r="BV120" i="4" s="1"/>
  <c r="BR120" i="4"/>
  <c r="BM120" i="4" s="1"/>
  <c r="BN120" i="4" s="1"/>
  <c r="BQ120" i="4"/>
  <c r="BE120" i="4"/>
  <c r="BD120" i="4"/>
  <c r="BB120" i="4"/>
  <c r="AZ120" i="4"/>
  <c r="AU120" i="4" s="1"/>
  <c r="AV120" i="4" s="1"/>
  <c r="AY120" i="4"/>
  <c r="BF121" i="4" s="1"/>
  <c r="C120" i="4"/>
  <c r="BX119" i="4"/>
  <c r="BU119" i="4"/>
  <c r="BT119" i="4"/>
  <c r="BV119" i="4" s="1"/>
  <c r="BR119" i="4"/>
  <c r="BQ119" i="4"/>
  <c r="BM119" i="4"/>
  <c r="BN119" i="4" s="1"/>
  <c r="BF119" i="4"/>
  <c r="BB119" i="4"/>
  <c r="AZ119" i="4"/>
  <c r="AU119" i="4" s="1"/>
  <c r="AV119" i="4" s="1"/>
  <c r="AY119" i="4"/>
  <c r="BE119" i="4" s="1"/>
  <c r="C119" i="4"/>
  <c r="BT118" i="4"/>
  <c r="BU118" i="4" s="1"/>
  <c r="BR118" i="4"/>
  <c r="BQ118" i="4"/>
  <c r="BD118" i="4"/>
  <c r="BC118" i="4"/>
  <c r="BB118" i="4"/>
  <c r="AZ118" i="4"/>
  <c r="AY118" i="4"/>
  <c r="BF118" i="4" s="1"/>
  <c r="AU118" i="4"/>
  <c r="AV118" i="4" s="1"/>
  <c r="C118" i="4"/>
  <c r="BX117" i="4"/>
  <c r="BT117" i="4"/>
  <c r="BV117" i="4" s="1"/>
  <c r="BR117" i="4"/>
  <c r="BM118" i="4" s="1"/>
  <c r="BN118" i="4" s="1"/>
  <c r="BQ117" i="4"/>
  <c r="BF117" i="4"/>
  <c r="BE117" i="4"/>
  <c r="BB117" i="4"/>
  <c r="BD117" i="4" s="1"/>
  <c r="AZ117" i="4"/>
  <c r="AU117" i="4" s="1"/>
  <c r="AV117" i="4" s="1"/>
  <c r="AY117" i="4"/>
  <c r="BE118" i="4" s="1"/>
  <c r="C117" i="4"/>
  <c r="BV116" i="4"/>
  <c r="BU116" i="4"/>
  <c r="BT116" i="4"/>
  <c r="BR116" i="4"/>
  <c r="BQ116" i="4"/>
  <c r="BW117" i="4" s="1"/>
  <c r="BF116" i="4"/>
  <c r="BB116" i="4"/>
  <c r="BD116" i="4" s="1"/>
  <c r="AZ116" i="4"/>
  <c r="AY116" i="4"/>
  <c r="AU116" i="4"/>
  <c r="AV116" i="4" s="1"/>
  <c r="C116" i="4"/>
  <c r="BT115" i="4"/>
  <c r="BR115" i="4"/>
  <c r="BQ115" i="4"/>
  <c r="BB115" i="4"/>
  <c r="BC115" i="4" s="1"/>
  <c r="AZ115" i="4"/>
  <c r="AY115" i="4"/>
  <c r="C115" i="4"/>
  <c r="BX114" i="4"/>
  <c r="BU114" i="4"/>
  <c r="BT114" i="4"/>
  <c r="BV114" i="4" s="1"/>
  <c r="BR114" i="4"/>
  <c r="BQ114" i="4"/>
  <c r="BW114" i="4" s="1"/>
  <c r="BM114" i="4"/>
  <c r="BN114" i="4" s="1"/>
  <c r="BF114" i="4"/>
  <c r="BB114" i="4"/>
  <c r="BD114" i="4" s="1"/>
  <c r="AZ114" i="4"/>
  <c r="AU115" i="4" s="1"/>
  <c r="AV115" i="4" s="1"/>
  <c r="AY114" i="4"/>
  <c r="C114" i="4"/>
  <c r="BW113" i="4"/>
  <c r="BV113" i="4"/>
  <c r="BT113" i="4"/>
  <c r="BR113" i="4"/>
  <c r="BM113" i="4" s="1"/>
  <c r="BN113" i="4" s="1"/>
  <c r="BQ113" i="4"/>
  <c r="BU113" i="4" s="1"/>
  <c r="BD113" i="4"/>
  <c r="BC113" i="4"/>
  <c r="BB113" i="4"/>
  <c r="AZ113" i="4"/>
  <c r="AY113" i="4"/>
  <c r="BE114" i="4" s="1"/>
  <c r="C113" i="4"/>
  <c r="BX112" i="4"/>
  <c r="BT112" i="4"/>
  <c r="BR112" i="4"/>
  <c r="BM112" i="4" s="1"/>
  <c r="BN112" i="4" s="1"/>
  <c r="BQ112" i="4"/>
  <c r="BW112" i="4" s="1"/>
  <c r="BB112" i="4"/>
  <c r="BD112" i="4" s="1"/>
  <c r="AZ112" i="4"/>
  <c r="AY112" i="4"/>
  <c r="C112" i="4"/>
  <c r="BW111" i="4"/>
  <c r="BV111" i="4"/>
  <c r="BU111" i="4"/>
  <c r="BT111" i="4"/>
  <c r="BR111" i="4"/>
  <c r="BQ111" i="4"/>
  <c r="BX111" i="4" s="1"/>
  <c r="BN111" i="4"/>
  <c r="BM111" i="4"/>
  <c r="BB111" i="4"/>
  <c r="BD111" i="4" s="1"/>
  <c r="AZ111" i="4"/>
  <c r="AY111" i="4"/>
  <c r="BE111" i="4" s="1"/>
  <c r="AU111" i="4"/>
  <c r="AV111" i="4" s="1"/>
  <c r="C111" i="4"/>
  <c r="BX110" i="4"/>
  <c r="BW110" i="4"/>
  <c r="BT110" i="4"/>
  <c r="BV110" i="4" s="1"/>
  <c r="BR110" i="4"/>
  <c r="BM110" i="4" s="1"/>
  <c r="BN110" i="4" s="1"/>
  <c r="BQ110" i="4"/>
  <c r="BE110" i="4"/>
  <c r="BD110" i="4"/>
  <c r="BB110" i="4"/>
  <c r="AZ110" i="4"/>
  <c r="AY110" i="4"/>
  <c r="BF111" i="4" s="1"/>
  <c r="C110" i="4"/>
  <c r="BW109" i="4"/>
  <c r="BT109" i="4"/>
  <c r="BV109" i="4" s="1"/>
  <c r="BR109" i="4"/>
  <c r="BQ109" i="4"/>
  <c r="BM109" i="4"/>
  <c r="BN109" i="4" s="1"/>
  <c r="BF109" i="4"/>
  <c r="BB109" i="4"/>
  <c r="AZ109" i="4"/>
  <c r="AU109" i="4" s="1"/>
  <c r="AY109" i="4"/>
  <c r="BE109" i="4" s="1"/>
  <c r="C109" i="4"/>
  <c r="BT108" i="4"/>
  <c r="BR108" i="4"/>
  <c r="BQ108" i="4"/>
  <c r="BD108" i="4"/>
  <c r="BC108" i="4"/>
  <c r="BB108" i="4"/>
  <c r="AZ108" i="4"/>
  <c r="AY108" i="4"/>
  <c r="BF108" i="4" s="1"/>
  <c r="C108" i="4"/>
  <c r="BX107" i="4"/>
  <c r="BW107" i="4"/>
  <c r="BT107" i="4"/>
  <c r="BV107" i="4" s="1"/>
  <c r="BR107" i="4"/>
  <c r="BM108" i="4" s="1"/>
  <c r="BN108" i="4" s="1"/>
  <c r="BQ107" i="4"/>
  <c r="BF107" i="4"/>
  <c r="BE107" i="4"/>
  <c r="BB107" i="4"/>
  <c r="BD107" i="4" s="1"/>
  <c r="AZ107" i="4"/>
  <c r="AU107" i="4" s="1"/>
  <c r="AV107" i="4" s="1"/>
  <c r="AY107" i="4"/>
  <c r="BE108" i="4" s="1"/>
  <c r="C107" i="4"/>
  <c r="BV106" i="4"/>
  <c r="BU106" i="4"/>
  <c r="BT106" i="4"/>
  <c r="BR106" i="4"/>
  <c r="BQ106" i="4"/>
  <c r="BX106" i="4" s="1"/>
  <c r="BF106" i="4"/>
  <c r="BC106" i="4"/>
  <c r="BB106" i="4"/>
  <c r="BD106" i="4" s="1"/>
  <c r="AZ106" i="4"/>
  <c r="AY106" i="4"/>
  <c r="AU106" i="4"/>
  <c r="AV106" i="4" s="1"/>
  <c r="C106" i="4"/>
  <c r="BT105" i="4"/>
  <c r="BV105" i="4" s="1"/>
  <c r="BR105" i="4"/>
  <c r="BQ105" i="4"/>
  <c r="BB105" i="4"/>
  <c r="BC105" i="4" s="1"/>
  <c r="AZ105" i="4"/>
  <c r="AY105" i="4"/>
  <c r="C105" i="4"/>
  <c r="BX104" i="4"/>
  <c r="BU104" i="4"/>
  <c r="BT104" i="4"/>
  <c r="BV104" i="4" s="1"/>
  <c r="BR104" i="4"/>
  <c r="BQ104" i="4"/>
  <c r="BW104" i="4" s="1"/>
  <c r="BM104" i="4"/>
  <c r="BF104" i="4"/>
  <c r="BB104" i="4"/>
  <c r="BD104" i="4" s="1"/>
  <c r="AZ104" i="4"/>
  <c r="AU105" i="4" s="1"/>
  <c r="AV105" i="4" s="1"/>
  <c r="AY104" i="4"/>
  <c r="C104" i="4"/>
  <c r="BW103" i="4"/>
  <c r="BV103" i="4"/>
  <c r="BT103" i="4"/>
  <c r="BR103" i="4"/>
  <c r="BQ103" i="4"/>
  <c r="BU103" i="4" s="1"/>
  <c r="BD103" i="4"/>
  <c r="BC103" i="4"/>
  <c r="BB103" i="4"/>
  <c r="AZ103" i="4"/>
  <c r="AY103" i="4"/>
  <c r="BE104" i="4" s="1"/>
  <c r="C103" i="4"/>
  <c r="BX102" i="4"/>
  <c r="BT102" i="4"/>
  <c r="BR102" i="4"/>
  <c r="BM102" i="4" s="1"/>
  <c r="BN102" i="4" s="1"/>
  <c r="BQ102" i="4"/>
  <c r="BW102" i="4" s="1"/>
  <c r="BB102" i="4"/>
  <c r="AZ102" i="4"/>
  <c r="AY102" i="4"/>
  <c r="C102" i="4"/>
  <c r="BV101" i="4"/>
  <c r="BU101" i="4"/>
  <c r="BT101" i="4"/>
  <c r="BR101" i="4"/>
  <c r="BQ101" i="4"/>
  <c r="BX101" i="4" s="1"/>
  <c r="BN101" i="4"/>
  <c r="BM101" i="4"/>
  <c r="BF101" i="4"/>
  <c r="BB101" i="4"/>
  <c r="BD101" i="4" s="1"/>
  <c r="AZ101" i="4"/>
  <c r="AY101" i="4"/>
  <c r="BE101" i="4" s="1"/>
  <c r="AU101" i="4"/>
  <c r="AV101" i="4" s="1"/>
  <c r="C101" i="4"/>
  <c r="BX100" i="4"/>
  <c r="BW100" i="4"/>
  <c r="BT100" i="4"/>
  <c r="BV100" i="4" s="1"/>
  <c r="BR100" i="4"/>
  <c r="BM100" i="4" s="1"/>
  <c r="BN100" i="4" s="1"/>
  <c r="BQ100" i="4"/>
  <c r="BW101" i="4" s="1"/>
  <c r="BE100" i="4"/>
  <c r="BD100" i="4"/>
  <c r="BB100" i="4"/>
  <c r="AZ100" i="4"/>
  <c r="AU100" i="4" s="1"/>
  <c r="AV100" i="4" s="1"/>
  <c r="AY100" i="4"/>
  <c r="BC100" i="4" s="1"/>
  <c r="C100" i="4"/>
  <c r="BX99" i="4"/>
  <c r="BT99" i="4"/>
  <c r="BV99" i="4" s="1"/>
  <c r="BR99" i="4"/>
  <c r="BQ99" i="4"/>
  <c r="BM99" i="4"/>
  <c r="BN99" i="4" s="1"/>
  <c r="BF99" i="4"/>
  <c r="BB99" i="4"/>
  <c r="AZ99" i="4"/>
  <c r="AU99" i="4" s="1"/>
  <c r="AV99" i="4" s="1"/>
  <c r="AY99" i="4"/>
  <c r="BE99" i="4" s="1"/>
  <c r="C99" i="4"/>
  <c r="BT98" i="4"/>
  <c r="BR98" i="4"/>
  <c r="BQ98" i="4"/>
  <c r="BE98" i="4"/>
  <c r="BD98" i="4"/>
  <c r="BC98" i="4"/>
  <c r="BB98" i="4"/>
  <c r="AZ98" i="4"/>
  <c r="AY98" i="4"/>
  <c r="BF98" i="4" s="1"/>
  <c r="AV98" i="4"/>
  <c r="AU98" i="4"/>
  <c r="C98" i="4"/>
  <c r="BX97" i="4"/>
  <c r="BW97" i="4"/>
  <c r="BT97" i="4"/>
  <c r="BV97" i="4" s="1"/>
  <c r="BR97" i="4"/>
  <c r="BM98" i="4" s="1"/>
  <c r="BN98" i="4" s="1"/>
  <c r="BQ97" i="4"/>
  <c r="BF97" i="4"/>
  <c r="BE97" i="4"/>
  <c r="BB97" i="4"/>
  <c r="BD97" i="4" s="1"/>
  <c r="AZ97" i="4"/>
  <c r="AU97" i="4" s="1"/>
  <c r="AV97" i="4" s="1"/>
  <c r="AY97" i="4"/>
  <c r="C97" i="4"/>
  <c r="BV96" i="4"/>
  <c r="BU96" i="4"/>
  <c r="BT96" i="4"/>
  <c r="BR96" i="4"/>
  <c r="BQ96" i="4"/>
  <c r="BX96" i="4" s="1"/>
  <c r="BF96" i="4"/>
  <c r="BC96" i="4"/>
  <c r="BB96" i="4"/>
  <c r="BD96" i="4" s="1"/>
  <c r="AZ96" i="4"/>
  <c r="AY96" i="4"/>
  <c r="AU96" i="4"/>
  <c r="AV96" i="4" s="1"/>
  <c r="C96" i="4"/>
  <c r="BT95" i="4"/>
  <c r="BR95" i="4"/>
  <c r="BQ95" i="4"/>
  <c r="BB95" i="4"/>
  <c r="AZ95" i="4"/>
  <c r="AY95" i="4"/>
  <c r="C95" i="4"/>
  <c r="BX94" i="4"/>
  <c r="BU94" i="4"/>
  <c r="BT94" i="4"/>
  <c r="BV94" i="4" s="1"/>
  <c r="BR94" i="4"/>
  <c r="BQ94" i="4"/>
  <c r="BW94" i="4" s="1"/>
  <c r="BF94" i="4"/>
  <c r="BE94" i="4"/>
  <c r="BB94" i="4"/>
  <c r="BD94" i="4" s="1"/>
  <c r="AZ94" i="4"/>
  <c r="AU95" i="4" s="1"/>
  <c r="AV95" i="4" s="1"/>
  <c r="AY94" i="4"/>
  <c r="C94" i="4"/>
  <c r="BW93" i="4"/>
  <c r="BV93" i="4"/>
  <c r="BT93" i="4"/>
  <c r="BR93" i="4"/>
  <c r="BM93" i="4" s="1"/>
  <c r="BN93" i="4" s="1"/>
  <c r="BQ93" i="4"/>
  <c r="BU93" i="4" s="1"/>
  <c r="BD93" i="4"/>
  <c r="BC93" i="4"/>
  <c r="BB93" i="4"/>
  <c r="AZ93" i="4"/>
  <c r="AY93" i="4"/>
  <c r="BF93" i="4" s="1"/>
  <c r="C93" i="4"/>
  <c r="BX92" i="4"/>
  <c r="BT92" i="4"/>
  <c r="BR92" i="4"/>
  <c r="BM92" i="4" s="1"/>
  <c r="BN92" i="4" s="1"/>
  <c r="BQ92" i="4"/>
  <c r="BW92" i="4" s="1"/>
  <c r="BB92" i="4"/>
  <c r="BD92" i="4" s="1"/>
  <c r="AZ92" i="4"/>
  <c r="AU91" i="4" s="1"/>
  <c r="AV91" i="4" s="1"/>
  <c r="AY92" i="4"/>
  <c r="C92" i="4"/>
  <c r="BV91" i="4"/>
  <c r="BU91" i="4"/>
  <c r="BT91" i="4"/>
  <c r="BR91" i="4"/>
  <c r="BQ91" i="4"/>
  <c r="BX91" i="4" s="1"/>
  <c r="BM91" i="4"/>
  <c r="BN91" i="4" s="1"/>
  <c r="BF91" i="4"/>
  <c r="BB91" i="4"/>
  <c r="BD91" i="4" s="1"/>
  <c r="AZ91" i="4"/>
  <c r="AY91" i="4"/>
  <c r="BE91" i="4" s="1"/>
  <c r="C91" i="4"/>
  <c r="BX90" i="4"/>
  <c r="BW90" i="4"/>
  <c r="BT90" i="4"/>
  <c r="BV90" i="4" s="1"/>
  <c r="BR90" i="4"/>
  <c r="BM90" i="4" s="1"/>
  <c r="BN90" i="4" s="1"/>
  <c r="BQ90" i="4"/>
  <c r="BW91" i="4" s="1"/>
  <c r="BE90" i="4"/>
  <c r="BD90" i="4"/>
  <c r="BB90" i="4"/>
  <c r="AZ90" i="4"/>
  <c r="AY90" i="4"/>
  <c r="BC90" i="4" s="1"/>
  <c r="C90" i="4"/>
  <c r="BW89" i="4"/>
  <c r="BU89" i="4"/>
  <c r="BT89" i="4"/>
  <c r="BV89" i="4" s="1"/>
  <c r="BR89" i="4"/>
  <c r="BQ89" i="4"/>
  <c r="BM89" i="4"/>
  <c r="BN89" i="4" s="1"/>
  <c r="BF89" i="4"/>
  <c r="BB89" i="4"/>
  <c r="AZ89" i="4"/>
  <c r="AU89" i="4" s="1"/>
  <c r="AV89" i="4" s="1"/>
  <c r="AY89" i="4"/>
  <c r="BE89" i="4" s="1"/>
  <c r="C89" i="4"/>
  <c r="BT88" i="4"/>
  <c r="BR88" i="4"/>
  <c r="BQ88" i="4"/>
  <c r="BE88" i="4"/>
  <c r="BD88" i="4"/>
  <c r="BC88" i="4"/>
  <c r="BB88" i="4"/>
  <c r="AZ88" i="4"/>
  <c r="AY88" i="4"/>
  <c r="BF88" i="4" s="1"/>
  <c r="AU88" i="4"/>
  <c r="AV88" i="4" s="1"/>
  <c r="C88" i="4"/>
  <c r="BX87" i="4"/>
  <c r="BT87" i="4"/>
  <c r="BV87" i="4" s="1"/>
  <c r="BR87" i="4"/>
  <c r="BM88" i="4" s="1"/>
  <c r="BN88" i="4" s="1"/>
  <c r="BQ87" i="4"/>
  <c r="BF87" i="4"/>
  <c r="BE87" i="4"/>
  <c r="BB87" i="4"/>
  <c r="BD87" i="4" s="1"/>
  <c r="AZ87" i="4"/>
  <c r="AU87" i="4" s="1"/>
  <c r="AV87" i="4" s="1"/>
  <c r="AY87" i="4"/>
  <c r="C87" i="4"/>
  <c r="BV86" i="4"/>
  <c r="BU86" i="4"/>
  <c r="BT86" i="4"/>
  <c r="BR86" i="4"/>
  <c r="BQ86" i="4"/>
  <c r="BW87" i="4" s="1"/>
  <c r="BE86" i="4"/>
  <c r="BC86" i="4"/>
  <c r="BB86" i="4"/>
  <c r="BD86" i="4" s="1"/>
  <c r="AZ86" i="4"/>
  <c r="AY86" i="4"/>
  <c r="AU86" i="4"/>
  <c r="AV86" i="4" s="1"/>
  <c r="C86" i="4"/>
  <c r="BT85" i="4"/>
  <c r="BV85" i="4" s="1"/>
  <c r="BR85" i="4"/>
  <c r="BQ85" i="4"/>
  <c r="BB85" i="4"/>
  <c r="BC85" i="4" s="1"/>
  <c r="AZ85" i="4"/>
  <c r="AY85" i="4"/>
  <c r="C85" i="4"/>
  <c r="BX84" i="4"/>
  <c r="BU84" i="4"/>
  <c r="BT84" i="4"/>
  <c r="BV84" i="4" s="1"/>
  <c r="BR84" i="4"/>
  <c r="BQ84" i="4"/>
  <c r="BM84" i="4"/>
  <c r="BN84" i="4" s="1"/>
  <c r="BF84" i="4"/>
  <c r="BB84" i="4"/>
  <c r="AZ84" i="4"/>
  <c r="AU85" i="4" s="1"/>
  <c r="AV85" i="4" s="1"/>
  <c r="AY84" i="4"/>
  <c r="C84" i="4"/>
  <c r="BW83" i="4"/>
  <c r="BV83" i="4"/>
  <c r="BT83" i="4"/>
  <c r="BR83" i="4"/>
  <c r="BM83" i="4" s="1"/>
  <c r="BN83" i="4" s="1"/>
  <c r="BQ83" i="4"/>
  <c r="BD83" i="4"/>
  <c r="BC83" i="4"/>
  <c r="BB83" i="4"/>
  <c r="AZ83" i="4"/>
  <c r="AY83" i="4"/>
  <c r="C83" i="4"/>
  <c r="BX82" i="4"/>
  <c r="BT82" i="4"/>
  <c r="BR82" i="4"/>
  <c r="BQ82" i="4"/>
  <c r="BW82" i="4" s="1"/>
  <c r="BB82" i="4"/>
  <c r="AZ82" i="4"/>
  <c r="AY82" i="4"/>
  <c r="BE82" i="4" s="1"/>
  <c r="C82" i="4"/>
  <c r="BW81" i="4"/>
  <c r="BV81" i="4"/>
  <c r="BU81" i="4"/>
  <c r="BT81" i="4"/>
  <c r="BR81" i="4"/>
  <c r="BQ81" i="4"/>
  <c r="BX81" i="4" s="1"/>
  <c r="BD81" i="4"/>
  <c r="BC81" i="4"/>
  <c r="BB81" i="4"/>
  <c r="AZ81" i="4"/>
  <c r="AY81" i="4"/>
  <c r="BE81" i="4" s="1"/>
  <c r="C81" i="4"/>
  <c r="BX80" i="4"/>
  <c r="BW80" i="4"/>
  <c r="BT80" i="4"/>
  <c r="BR80" i="4"/>
  <c r="BM80" i="4" s="1"/>
  <c r="BN80" i="4" s="1"/>
  <c r="BQ80" i="4"/>
  <c r="BE80" i="4"/>
  <c r="BD80" i="4"/>
  <c r="BB80" i="4"/>
  <c r="AZ80" i="4"/>
  <c r="AU81" i="4" s="1"/>
  <c r="AV81" i="4" s="1"/>
  <c r="AY80" i="4"/>
  <c r="C80" i="4"/>
  <c r="BX79" i="4"/>
  <c r="BT79" i="4"/>
  <c r="BV79" i="4" s="1"/>
  <c r="BR79" i="4"/>
  <c r="BQ79" i="4"/>
  <c r="BF79" i="4"/>
  <c r="BB79" i="4"/>
  <c r="AZ79" i="4"/>
  <c r="AU79" i="4" s="1"/>
  <c r="AV79" i="4" s="1"/>
  <c r="AY79" i="4"/>
  <c r="BE79" i="4" s="1"/>
  <c r="C79" i="4"/>
  <c r="BX78" i="4"/>
  <c r="BW78" i="4"/>
  <c r="BT78" i="4"/>
  <c r="BR78" i="4"/>
  <c r="BQ78" i="4"/>
  <c r="BE78" i="4"/>
  <c r="BD78" i="4"/>
  <c r="BC78" i="4"/>
  <c r="BB78" i="4"/>
  <c r="AZ78" i="4"/>
  <c r="AY78" i="4"/>
  <c r="BF78" i="4" s="1"/>
  <c r="C78" i="4"/>
  <c r="BX77" i="4"/>
  <c r="BW77" i="4"/>
  <c r="BU77" i="4"/>
  <c r="BT77" i="4"/>
  <c r="BV77" i="4" s="1"/>
  <c r="BR77" i="4"/>
  <c r="BM78" i="4" s="1"/>
  <c r="BN78" i="4" s="1"/>
  <c r="BQ77" i="4"/>
  <c r="BF77" i="4"/>
  <c r="BE77" i="4"/>
  <c r="BB77" i="4"/>
  <c r="AZ77" i="4"/>
  <c r="AU77" i="4" s="1"/>
  <c r="AV77" i="4" s="1"/>
  <c r="AY77" i="4"/>
  <c r="C77" i="4"/>
  <c r="BT76" i="4"/>
  <c r="BR76" i="4"/>
  <c r="BQ76" i="4"/>
  <c r="BV76" i="4" s="1"/>
  <c r="BE76" i="4"/>
  <c r="BB76" i="4"/>
  <c r="BD76" i="4" s="1"/>
  <c r="AZ76" i="4"/>
  <c r="AY76" i="4"/>
  <c r="AU76" i="4"/>
  <c r="AV76" i="4" s="1"/>
  <c r="C76" i="4"/>
  <c r="BT75" i="4"/>
  <c r="BR75" i="4"/>
  <c r="BQ75" i="4"/>
  <c r="BF75" i="4"/>
  <c r="BE75" i="4"/>
  <c r="BB75" i="4"/>
  <c r="AZ75" i="4"/>
  <c r="AY75" i="4"/>
  <c r="AV75" i="4"/>
  <c r="C75" i="4"/>
  <c r="BV74" i="4"/>
  <c r="BU74" i="4"/>
  <c r="BT74" i="4"/>
  <c r="BR74" i="4"/>
  <c r="BQ74" i="4"/>
  <c r="BW74" i="4" s="1"/>
  <c r="BE74" i="4"/>
  <c r="BC74" i="4"/>
  <c r="BB74" i="4"/>
  <c r="BD74" i="4" s="1"/>
  <c r="AZ74" i="4"/>
  <c r="AU75" i="4" s="1"/>
  <c r="AY74" i="4"/>
  <c r="C74" i="4"/>
  <c r="BW73" i="4"/>
  <c r="BT73" i="4"/>
  <c r="BR73" i="4"/>
  <c r="BQ73" i="4"/>
  <c r="BB73" i="4"/>
  <c r="AZ73" i="4"/>
  <c r="AY73" i="4"/>
  <c r="BC73" i="4" s="1"/>
  <c r="C73" i="4"/>
  <c r="BX72" i="4"/>
  <c r="BT72" i="4"/>
  <c r="BR72" i="4"/>
  <c r="BM72" i="4" s="1"/>
  <c r="BN72" i="4" s="1"/>
  <c r="BQ72" i="4"/>
  <c r="BW72" i="4" s="1"/>
  <c r="BF72" i="4"/>
  <c r="BB72" i="4"/>
  <c r="AZ72" i="4"/>
  <c r="AY72" i="4"/>
  <c r="BE72" i="4" s="1"/>
  <c r="C72" i="4"/>
  <c r="BW71" i="4"/>
  <c r="BV71" i="4"/>
  <c r="BU71" i="4"/>
  <c r="BT71" i="4"/>
  <c r="BR71" i="4"/>
  <c r="BQ71" i="4"/>
  <c r="BX71" i="4" s="1"/>
  <c r="BM71" i="4"/>
  <c r="BN71" i="4" s="1"/>
  <c r="BF71" i="4"/>
  <c r="BD71" i="4"/>
  <c r="BC71" i="4"/>
  <c r="BB71" i="4"/>
  <c r="AZ71" i="4"/>
  <c r="AY71" i="4"/>
  <c r="AU71" i="4"/>
  <c r="AV71" i="4" s="1"/>
  <c r="C71" i="4"/>
  <c r="BX70" i="4"/>
  <c r="BW70" i="4"/>
  <c r="BT70" i="4"/>
  <c r="BR70" i="4"/>
  <c r="BM70" i="4" s="1"/>
  <c r="BN70" i="4" s="1"/>
  <c r="BQ70" i="4"/>
  <c r="BE70" i="4"/>
  <c r="BD70" i="4"/>
  <c r="BB70" i="4"/>
  <c r="AZ70" i="4"/>
  <c r="AY70" i="4"/>
  <c r="C70" i="4"/>
  <c r="BW69" i="4"/>
  <c r="BU69" i="4"/>
  <c r="BT69" i="4"/>
  <c r="BV69" i="4" s="1"/>
  <c r="BR69" i="4"/>
  <c r="BQ69" i="4"/>
  <c r="BF69" i="4"/>
  <c r="BB69" i="4"/>
  <c r="AZ69" i="4"/>
  <c r="AU69" i="4" s="1"/>
  <c r="AV69" i="4" s="1"/>
  <c r="AY69" i="4"/>
  <c r="BE69" i="4" s="1"/>
  <c r="C69" i="4"/>
  <c r="BX68" i="4"/>
  <c r="BW68" i="4"/>
  <c r="BT68" i="4"/>
  <c r="BU68" i="4" s="1"/>
  <c r="BR68" i="4"/>
  <c r="BQ68" i="4"/>
  <c r="BD68" i="4"/>
  <c r="BC68" i="4"/>
  <c r="BB68" i="4"/>
  <c r="AZ68" i="4"/>
  <c r="AY68" i="4"/>
  <c r="BF68" i="4" s="1"/>
  <c r="C68" i="4"/>
  <c r="BX67" i="4"/>
  <c r="BT67" i="4"/>
  <c r="BV67" i="4" s="1"/>
  <c r="BR67" i="4"/>
  <c r="BQ67" i="4"/>
  <c r="BB67" i="4"/>
  <c r="AZ67" i="4"/>
  <c r="AU67" i="4" s="1"/>
  <c r="AV67" i="4" s="1"/>
  <c r="AY67" i="4"/>
  <c r="BE68" i="4" s="1"/>
  <c r="C67" i="4"/>
  <c r="BV66" i="4"/>
  <c r="BT66" i="4"/>
  <c r="BR66" i="4"/>
  <c r="BQ66" i="4"/>
  <c r="BF66" i="4"/>
  <c r="BB66" i="4"/>
  <c r="BD66" i="4" s="1"/>
  <c r="AZ66" i="4"/>
  <c r="AY66" i="4"/>
  <c r="C66" i="4"/>
  <c r="BT65" i="4"/>
  <c r="BR65" i="4"/>
  <c r="BM65" i="4" s="1"/>
  <c r="BN65" i="4" s="1"/>
  <c r="BQ65" i="4"/>
  <c r="BU65" i="4" s="1"/>
  <c r="BF65" i="4"/>
  <c r="BE65" i="4"/>
  <c r="BB65" i="4"/>
  <c r="BC65" i="4" s="1"/>
  <c r="AZ65" i="4"/>
  <c r="AY65" i="4"/>
  <c r="BE66" i="4" s="1"/>
  <c r="C65" i="4"/>
  <c r="BT64" i="4"/>
  <c r="BV64" i="4" s="1"/>
  <c r="BR64" i="4"/>
  <c r="BQ64" i="4"/>
  <c r="BW64" i="4" s="1"/>
  <c r="BE64" i="4"/>
  <c r="BB64" i="4"/>
  <c r="BD64" i="4" s="1"/>
  <c r="AZ64" i="4"/>
  <c r="AY64" i="4"/>
  <c r="C64" i="4"/>
  <c r="BW63" i="4"/>
  <c r="BV63" i="4"/>
  <c r="BT63" i="4"/>
  <c r="BR63" i="4"/>
  <c r="BM63" i="4" s="1"/>
  <c r="BN63" i="4" s="1"/>
  <c r="BQ63" i="4"/>
  <c r="BB63" i="4"/>
  <c r="AZ63" i="4"/>
  <c r="AY63" i="4"/>
  <c r="BD63" i="4" s="1"/>
  <c r="C63" i="4"/>
  <c r="BX62" i="4"/>
  <c r="BT62" i="4"/>
  <c r="BR62" i="4"/>
  <c r="BM62" i="4" s="1"/>
  <c r="BN62" i="4" s="1"/>
  <c r="BQ62" i="4"/>
  <c r="BW62" i="4" s="1"/>
  <c r="BB62" i="4"/>
  <c r="BD62" i="4" s="1"/>
  <c r="AZ62" i="4"/>
  <c r="AU62" i="4" s="1"/>
  <c r="AV62" i="4" s="1"/>
  <c r="AY62" i="4"/>
  <c r="BF62" i="4" s="1"/>
  <c r="C62" i="4"/>
  <c r="BV61" i="4"/>
  <c r="BU61" i="4"/>
  <c r="BT61" i="4"/>
  <c r="BR61" i="4"/>
  <c r="BQ61" i="4"/>
  <c r="BX61" i="4" s="1"/>
  <c r="BF61" i="4"/>
  <c r="BB61" i="4"/>
  <c r="BD61" i="4" s="1"/>
  <c r="AZ61" i="4"/>
  <c r="AY61" i="4"/>
  <c r="C61" i="4"/>
  <c r="BT60" i="4"/>
  <c r="BR60" i="4"/>
  <c r="BM60" i="4" s="1"/>
  <c r="BN60" i="4" s="1"/>
  <c r="BQ60" i="4"/>
  <c r="BW61" i="4" s="1"/>
  <c r="BD60" i="4"/>
  <c r="BB60" i="4"/>
  <c r="AZ60" i="4"/>
  <c r="AY60" i="4"/>
  <c r="C60" i="4"/>
  <c r="BX59" i="4"/>
  <c r="BU59" i="4"/>
  <c r="BT59" i="4"/>
  <c r="BV59" i="4" s="1"/>
  <c r="BR59" i="4"/>
  <c r="BM58" i="4" s="1"/>
  <c r="BN58" i="4" s="1"/>
  <c r="BQ59" i="4"/>
  <c r="BB59" i="4"/>
  <c r="AZ59" i="4"/>
  <c r="AU59" i="4" s="1"/>
  <c r="AV59" i="4" s="1"/>
  <c r="AY59" i="4"/>
  <c r="BE59" i="4" s="1"/>
  <c r="C59" i="4"/>
  <c r="BT58" i="4"/>
  <c r="BR58" i="4"/>
  <c r="BQ58" i="4"/>
  <c r="BW59" i="4" s="1"/>
  <c r="BE58" i="4"/>
  <c r="BD58" i="4"/>
  <c r="BC58" i="4"/>
  <c r="BB58" i="4"/>
  <c r="AZ58" i="4"/>
  <c r="AY58" i="4"/>
  <c r="BF58" i="4" s="1"/>
  <c r="AU58" i="4"/>
  <c r="AV58" i="4" s="1"/>
  <c r="C58" i="4"/>
  <c r="BX57" i="4"/>
  <c r="BW57" i="4"/>
  <c r="BT57" i="4"/>
  <c r="BV57" i="4" s="1"/>
  <c r="BR57" i="4"/>
  <c r="BM57" i="4" s="1"/>
  <c r="BN57" i="4" s="1"/>
  <c r="BQ57" i="4"/>
  <c r="BF57" i="4"/>
  <c r="BD57" i="4"/>
  <c r="BB57" i="4"/>
  <c r="BC57" i="4" s="1"/>
  <c r="AZ57" i="4"/>
  <c r="AU57" i="4" s="1"/>
  <c r="AY57" i="4"/>
  <c r="BE57" i="4" s="1"/>
  <c r="C57" i="4"/>
  <c r="BT56" i="4"/>
  <c r="BV56" i="4" s="1"/>
  <c r="BR56" i="4"/>
  <c r="BQ56" i="4"/>
  <c r="BF56" i="4"/>
  <c r="BB56" i="4"/>
  <c r="BD56" i="4" s="1"/>
  <c r="AZ56" i="4"/>
  <c r="AU55" i="4" s="1"/>
  <c r="AV55" i="4" s="1"/>
  <c r="AY56" i="4"/>
  <c r="AU56" i="4"/>
  <c r="AV56" i="4" s="1"/>
  <c r="C56" i="4"/>
  <c r="BX55" i="4"/>
  <c r="BU55" i="4"/>
  <c r="BT55" i="4"/>
  <c r="BV55" i="4" s="1"/>
  <c r="BR55" i="4"/>
  <c r="BM55" i="4" s="1"/>
  <c r="BQ55" i="4"/>
  <c r="BW55" i="4" s="1"/>
  <c r="BN55" i="4"/>
  <c r="BF55" i="4"/>
  <c r="BE55" i="4"/>
  <c r="BD55" i="4"/>
  <c r="BB55" i="4"/>
  <c r="BC55" i="4" s="1"/>
  <c r="AZ55" i="4"/>
  <c r="AY55" i="4"/>
  <c r="BE56" i="4" s="1"/>
  <c r="C55" i="4"/>
  <c r="BT54" i="4"/>
  <c r="BV54" i="4" s="1"/>
  <c r="BR54" i="4"/>
  <c r="BQ54" i="4"/>
  <c r="BW54" i="4" s="1"/>
  <c r="BF54" i="4"/>
  <c r="BB54" i="4"/>
  <c r="BD54" i="4" s="1"/>
  <c r="AZ54" i="4"/>
  <c r="AU54" i="4" s="1"/>
  <c r="AV54" i="4" s="1"/>
  <c r="AY54" i="4"/>
  <c r="C54" i="4"/>
  <c r="BX53" i="4"/>
  <c r="BW53" i="4"/>
  <c r="BT53" i="4"/>
  <c r="BV53" i="4" s="1"/>
  <c r="BR53" i="4"/>
  <c r="BM54" i="4" s="1"/>
  <c r="BN54" i="4" s="1"/>
  <c r="BQ53" i="4"/>
  <c r="BM53" i="4"/>
  <c r="BN53" i="4" s="1"/>
  <c r="BB53" i="4"/>
  <c r="AZ53" i="4"/>
  <c r="AU53" i="4" s="1"/>
  <c r="AV53" i="4" s="1"/>
  <c r="AY53" i="4"/>
  <c r="BE54" i="4" s="1"/>
  <c r="C53" i="4"/>
  <c r="BX52" i="4"/>
  <c r="BT52" i="4"/>
  <c r="BU52" i="4" s="1"/>
  <c r="BR52" i="4"/>
  <c r="BM52" i="4" s="1"/>
  <c r="BQ52" i="4"/>
  <c r="BB52" i="4"/>
  <c r="AZ52" i="4"/>
  <c r="AU52" i="4" s="1"/>
  <c r="AV52" i="4" s="1"/>
  <c r="AY52" i="4"/>
  <c r="BF52" i="4" s="1"/>
  <c r="C52" i="4"/>
  <c r="BW51" i="4"/>
  <c r="BV51" i="4"/>
  <c r="BT51" i="4"/>
  <c r="BR51" i="4"/>
  <c r="BQ51" i="4"/>
  <c r="BU51" i="4" s="1"/>
  <c r="BF51" i="4"/>
  <c r="BE51" i="4"/>
  <c r="BB51" i="4"/>
  <c r="BC51" i="4" s="1"/>
  <c r="AZ51" i="4"/>
  <c r="AY51" i="4"/>
  <c r="C51" i="4"/>
  <c r="BX50" i="4"/>
  <c r="BW50" i="4"/>
  <c r="BV50" i="4"/>
  <c r="BT50" i="4"/>
  <c r="BU50" i="4" s="1"/>
  <c r="BR50" i="4"/>
  <c r="BQ50" i="4"/>
  <c r="BM50" i="4"/>
  <c r="BN50" i="4" s="1"/>
  <c r="BE50" i="4"/>
  <c r="BD50" i="4"/>
  <c r="BC50" i="4"/>
  <c r="BB50" i="4"/>
  <c r="AZ50" i="4"/>
  <c r="AU50" i="4" s="1"/>
  <c r="AV50" i="4" s="1"/>
  <c r="AY50" i="4"/>
  <c r="C50" i="4"/>
  <c r="BX49" i="4"/>
  <c r="BV49" i="4"/>
  <c r="BU49" i="4"/>
  <c r="BT49" i="4"/>
  <c r="BR49" i="4"/>
  <c r="BQ49" i="4"/>
  <c r="BM49" i="4"/>
  <c r="BN49" i="4" s="1"/>
  <c r="BF49" i="4"/>
  <c r="BD49" i="4"/>
  <c r="BB49" i="4"/>
  <c r="BC49" i="4" s="1"/>
  <c r="AZ49" i="4"/>
  <c r="AU49" i="4" s="1"/>
  <c r="AV49" i="4" s="1"/>
  <c r="AY49" i="4"/>
  <c r="C49" i="4"/>
  <c r="BT48" i="4"/>
  <c r="BV48" i="4" s="1"/>
  <c r="BR48" i="4"/>
  <c r="BQ48" i="4"/>
  <c r="BW49" i="4" s="1"/>
  <c r="BM48" i="4"/>
  <c r="BN48" i="4" s="1"/>
  <c r="BF48" i="4"/>
  <c r="BC48" i="4"/>
  <c r="BB48" i="4"/>
  <c r="AZ48" i="4"/>
  <c r="AY48" i="4"/>
  <c r="BE48" i="4" s="1"/>
  <c r="C48" i="4"/>
  <c r="BX47" i="4"/>
  <c r="BW47" i="4"/>
  <c r="BT47" i="4"/>
  <c r="BV47" i="4" s="1"/>
  <c r="BR47" i="4"/>
  <c r="BQ47" i="4"/>
  <c r="BM47" i="4"/>
  <c r="BN47" i="4" s="1"/>
  <c r="BF47" i="4"/>
  <c r="BE47" i="4"/>
  <c r="BD47" i="4"/>
  <c r="BB47" i="4"/>
  <c r="BC47" i="4" s="1"/>
  <c r="AZ47" i="4"/>
  <c r="AU47" i="4" s="1"/>
  <c r="AV47" i="4" s="1"/>
  <c r="AY47" i="4"/>
  <c r="C47" i="4"/>
  <c r="BX46" i="4"/>
  <c r="BW46" i="4"/>
  <c r="BT46" i="4"/>
  <c r="BR46" i="4"/>
  <c r="BM46" i="4" s="1"/>
  <c r="BN46" i="4" s="1"/>
  <c r="BQ46" i="4"/>
  <c r="BV46" i="4" s="1"/>
  <c r="BE46" i="4"/>
  <c r="BD46" i="4"/>
  <c r="BC46" i="4"/>
  <c r="BB46" i="4"/>
  <c r="AZ46" i="4"/>
  <c r="AU46" i="4" s="1"/>
  <c r="AV46" i="4" s="1"/>
  <c r="AY46" i="4"/>
  <c r="C46" i="4"/>
  <c r="BT45" i="4"/>
  <c r="BU45" i="4" s="1"/>
  <c r="BR45" i="4"/>
  <c r="BQ45" i="4"/>
  <c r="BW45" i="4" s="1"/>
  <c r="BM45" i="4"/>
  <c r="BN45" i="4" s="1"/>
  <c r="BB45" i="4"/>
  <c r="AZ45" i="4"/>
  <c r="AU45" i="4" s="1"/>
  <c r="AV45" i="4" s="1"/>
  <c r="AY45" i="4"/>
  <c r="BF45" i="4" s="1"/>
  <c r="C45" i="4"/>
  <c r="BT44" i="4"/>
  <c r="BV44" i="4" s="1"/>
  <c r="BR44" i="4"/>
  <c r="BM44" i="4" s="1"/>
  <c r="BN44" i="4" s="1"/>
  <c r="BQ44" i="4"/>
  <c r="BX44" i="4" s="1"/>
  <c r="BC44" i="4"/>
  <c r="BB44" i="4"/>
  <c r="AZ44" i="4"/>
  <c r="AY44" i="4"/>
  <c r="BF44" i="4" s="1"/>
  <c r="AU44" i="4"/>
  <c r="AV44" i="4" s="1"/>
  <c r="C44" i="4"/>
  <c r="BX43" i="4"/>
  <c r="BW43" i="4"/>
  <c r="BT43" i="4"/>
  <c r="BV43" i="4" s="1"/>
  <c r="BR43" i="4"/>
  <c r="BQ43" i="4"/>
  <c r="BE43" i="4"/>
  <c r="BD43" i="4"/>
  <c r="BB43" i="4"/>
  <c r="AZ43" i="4"/>
  <c r="AY43" i="4"/>
  <c r="BC43" i="4" s="1"/>
  <c r="C43" i="4"/>
  <c r="BW42" i="4"/>
  <c r="BV42" i="4"/>
  <c r="BU42" i="4"/>
  <c r="BT42" i="4"/>
  <c r="BR42" i="4"/>
  <c r="BQ42" i="4"/>
  <c r="BF42" i="4"/>
  <c r="BB42" i="4"/>
  <c r="BC42" i="4" s="1"/>
  <c r="AZ42" i="4"/>
  <c r="AY42" i="4"/>
  <c r="C42" i="4"/>
  <c r="BT41" i="4"/>
  <c r="BU41" i="4" s="1"/>
  <c r="BR41" i="4"/>
  <c r="BM41" i="4" s="1"/>
  <c r="BN41" i="4" s="1"/>
  <c r="BQ41" i="4"/>
  <c r="BX41" i="4" s="1"/>
  <c r="BB41" i="4"/>
  <c r="AZ41" i="4"/>
  <c r="AU41" i="4" s="1"/>
  <c r="AV41" i="4" s="1"/>
  <c r="AY41" i="4"/>
  <c r="BF41" i="4" s="1"/>
  <c r="C41" i="4"/>
  <c r="BT40" i="4"/>
  <c r="BV40" i="4" s="1"/>
  <c r="BR40" i="4"/>
  <c r="BM40" i="4" s="1"/>
  <c r="BN40" i="4" s="1"/>
  <c r="BQ40" i="4"/>
  <c r="BW40" i="4" s="1"/>
  <c r="BC40" i="4"/>
  <c r="BB40" i="4"/>
  <c r="AZ40" i="4"/>
  <c r="AY40" i="4"/>
  <c r="BF40" i="4" s="1"/>
  <c r="AU40" i="4"/>
  <c r="AV40" i="4" s="1"/>
  <c r="C40" i="4"/>
  <c r="BX39" i="4"/>
  <c r="BW39" i="4"/>
  <c r="BT39" i="4"/>
  <c r="BV39" i="4" s="1"/>
  <c r="BR39" i="4"/>
  <c r="BQ39" i="4"/>
  <c r="BM39" i="4"/>
  <c r="BN39" i="4" s="1"/>
  <c r="BE39" i="4"/>
  <c r="BD39" i="4"/>
  <c r="BC39" i="4"/>
  <c r="BB39" i="4"/>
  <c r="AZ39" i="4"/>
  <c r="AU39" i="4" s="1"/>
  <c r="AV39" i="4" s="1"/>
  <c r="AY39" i="4"/>
  <c r="BF39" i="4" s="1"/>
  <c r="C39" i="4"/>
  <c r="BW38" i="4"/>
  <c r="BV38" i="4"/>
  <c r="BU38" i="4"/>
  <c r="BT38" i="4"/>
  <c r="BR38" i="4"/>
  <c r="BQ38" i="4"/>
  <c r="BM38" i="4"/>
  <c r="BN38" i="4" s="1"/>
  <c r="BB38" i="4"/>
  <c r="BD38" i="4" s="1"/>
  <c r="AZ38" i="4"/>
  <c r="AU38" i="4" s="1"/>
  <c r="AV38" i="4" s="1"/>
  <c r="AY38" i="4"/>
  <c r="BF38" i="4" s="1"/>
  <c r="C38" i="4"/>
  <c r="BT37" i="4"/>
  <c r="BV37" i="4" s="1"/>
  <c r="BR37" i="4"/>
  <c r="BQ37" i="4"/>
  <c r="BX37" i="4" s="1"/>
  <c r="BE37" i="4"/>
  <c r="BB37" i="4"/>
  <c r="BD37" i="4" s="1"/>
  <c r="AZ37" i="4"/>
  <c r="AU37" i="4" s="1"/>
  <c r="AV37" i="4" s="1"/>
  <c r="AY37" i="4"/>
  <c r="C37" i="4"/>
  <c r="BT36" i="4"/>
  <c r="BR36" i="4"/>
  <c r="BM37" i="4" s="1"/>
  <c r="BN37" i="4" s="1"/>
  <c r="BQ36" i="4"/>
  <c r="BX36" i="4" s="1"/>
  <c r="BM36" i="4"/>
  <c r="BN36" i="4" s="1"/>
  <c r="BC36" i="4"/>
  <c r="BB36" i="4"/>
  <c r="AZ36" i="4"/>
  <c r="AY36" i="4"/>
  <c r="BE36" i="4" s="1"/>
  <c r="AU36" i="4"/>
  <c r="AV36" i="4" s="1"/>
  <c r="C36" i="4"/>
  <c r="BX35" i="4"/>
  <c r="BT35" i="4"/>
  <c r="BV35" i="4" s="1"/>
  <c r="BR35" i="4"/>
  <c r="BQ35" i="4"/>
  <c r="BM35" i="4"/>
  <c r="BN35" i="4" s="1"/>
  <c r="BF35" i="4"/>
  <c r="BE35" i="4"/>
  <c r="BB35" i="4"/>
  <c r="AZ35" i="4"/>
  <c r="AU35" i="4" s="1"/>
  <c r="AV35" i="4" s="1"/>
  <c r="AY35" i="4"/>
  <c r="BF36" i="4" s="1"/>
  <c r="C35" i="4"/>
  <c r="BX34" i="4"/>
  <c r="BV34" i="4"/>
  <c r="BU34" i="4"/>
  <c r="BT34" i="4"/>
  <c r="BR34" i="4"/>
  <c r="BQ34" i="4"/>
  <c r="BB34" i="4"/>
  <c r="BC34" i="4" s="1"/>
  <c r="AZ34" i="4"/>
  <c r="AU34" i="4" s="1"/>
  <c r="AV34" i="4" s="1"/>
  <c r="AY34" i="4"/>
  <c r="BF34" i="4" s="1"/>
  <c r="C34" i="4"/>
  <c r="BT33" i="4"/>
  <c r="BV33" i="4" s="1"/>
  <c r="BR33" i="4"/>
  <c r="BM33" i="4" s="1"/>
  <c r="BN33" i="4" s="1"/>
  <c r="BQ33" i="4"/>
  <c r="BX33" i="4" s="1"/>
  <c r="BB33" i="4"/>
  <c r="AZ33" i="4"/>
  <c r="AY33" i="4"/>
  <c r="BF33" i="4" s="1"/>
  <c r="C33" i="4"/>
  <c r="BX32" i="4"/>
  <c r="BU32" i="4"/>
  <c r="BT32" i="4"/>
  <c r="BV32" i="4" s="1"/>
  <c r="BR32" i="4"/>
  <c r="BQ32" i="4"/>
  <c r="BW32" i="4" s="1"/>
  <c r="BM32" i="4"/>
  <c r="BN32" i="4" s="1"/>
  <c r="BF32" i="4"/>
  <c r="BB32" i="4"/>
  <c r="BD32" i="4" s="1"/>
  <c r="AZ32" i="4"/>
  <c r="AY32" i="4"/>
  <c r="AU32" i="4"/>
  <c r="AV32" i="4" s="1"/>
  <c r="C32" i="4"/>
  <c r="BX31" i="4"/>
  <c r="BW31" i="4"/>
  <c r="BT31" i="4"/>
  <c r="BR31" i="4"/>
  <c r="BM30" i="4" s="1"/>
  <c r="BN30" i="4" s="1"/>
  <c r="BQ31" i="4"/>
  <c r="BE31" i="4"/>
  <c r="BD31" i="4"/>
  <c r="BC31" i="4"/>
  <c r="BB31" i="4"/>
  <c r="AZ31" i="4"/>
  <c r="AU31" i="4" s="1"/>
  <c r="AV31" i="4" s="1"/>
  <c r="AY31" i="4"/>
  <c r="BE32" i="4" s="1"/>
  <c r="C31" i="4"/>
  <c r="BV30" i="4"/>
  <c r="BU30" i="4"/>
  <c r="BT30" i="4"/>
  <c r="BR30" i="4"/>
  <c r="BQ30" i="4"/>
  <c r="BW30" i="4" s="1"/>
  <c r="BB30" i="4"/>
  <c r="BD30" i="4" s="1"/>
  <c r="AZ30" i="4"/>
  <c r="AU30" i="4" s="1"/>
  <c r="AV30" i="4" s="1"/>
  <c r="AY30" i="4"/>
  <c r="BF31" i="4" s="1"/>
  <c r="AD30" i="4"/>
  <c r="C30" i="4"/>
  <c r="BT29" i="4"/>
  <c r="BV29" i="4" s="1"/>
  <c r="BR29" i="4"/>
  <c r="BM29" i="4" s="1"/>
  <c r="BN29" i="4" s="1"/>
  <c r="BQ29" i="4"/>
  <c r="BX29" i="4" s="1"/>
  <c r="BB29" i="4"/>
  <c r="AZ29" i="4"/>
  <c r="AY29" i="4"/>
  <c r="BF29" i="4" s="1"/>
  <c r="AU29" i="4"/>
  <c r="AV29" i="4" s="1"/>
  <c r="AD29" i="4"/>
  <c r="C29" i="4"/>
  <c r="BT28" i="4"/>
  <c r="BR28" i="4"/>
  <c r="BM27" i="4" s="1"/>
  <c r="BN27" i="4" s="1"/>
  <c r="BQ28" i="4"/>
  <c r="BX28" i="4" s="1"/>
  <c r="BM28" i="4"/>
  <c r="BN28" i="4" s="1"/>
  <c r="BF28" i="4"/>
  <c r="BE28" i="4"/>
  <c r="BB28" i="4"/>
  <c r="BD28" i="4" s="1"/>
  <c r="AZ28" i="4"/>
  <c r="AY28" i="4"/>
  <c r="C28" i="4"/>
  <c r="BX27" i="4"/>
  <c r="BV27" i="4"/>
  <c r="BU27" i="4"/>
  <c r="BT27" i="4"/>
  <c r="BR27" i="4"/>
  <c r="BQ27" i="4"/>
  <c r="BE27" i="4"/>
  <c r="BD27" i="4"/>
  <c r="BC27" i="4"/>
  <c r="BB27" i="4"/>
  <c r="AZ27" i="4"/>
  <c r="AY27" i="4"/>
  <c r="AU27" i="4"/>
  <c r="AV27" i="4" s="1"/>
  <c r="C27" i="4"/>
  <c r="BT26" i="4"/>
  <c r="BV26" i="4" s="1"/>
  <c r="BR26" i="4"/>
  <c r="BQ26" i="4"/>
  <c r="BX26" i="4" s="1"/>
  <c r="BM26" i="4"/>
  <c r="BN26" i="4" s="1"/>
  <c r="BF26" i="4"/>
  <c r="BC26" i="4"/>
  <c r="BB26" i="4"/>
  <c r="BD26" i="4" s="1"/>
  <c r="AZ26" i="4"/>
  <c r="AY26" i="4"/>
  <c r="BE26" i="4" s="1"/>
  <c r="C26" i="4"/>
  <c r="BW25" i="4"/>
  <c r="BV25" i="4"/>
  <c r="BU25" i="4"/>
  <c r="BT25" i="4"/>
  <c r="BR25" i="4"/>
  <c r="BM25" i="4" s="1"/>
  <c r="BN25" i="4" s="1"/>
  <c r="BQ25" i="4"/>
  <c r="BE25" i="4"/>
  <c r="BD25" i="4"/>
  <c r="BC25" i="4"/>
  <c r="BB25" i="4"/>
  <c r="AZ25" i="4"/>
  <c r="AY25" i="4"/>
  <c r="C25" i="4"/>
  <c r="BT24" i="4"/>
  <c r="BV24" i="4" s="1"/>
  <c r="BR24" i="4"/>
  <c r="BM24" i="4" s="1"/>
  <c r="BN24" i="4" s="1"/>
  <c r="BQ24" i="4"/>
  <c r="BX24" i="4" s="1"/>
  <c r="BB24" i="4"/>
  <c r="AZ24" i="4"/>
  <c r="AY24" i="4"/>
  <c r="BF24" i="4" s="1"/>
  <c r="C24" i="4"/>
  <c r="BX23" i="4"/>
  <c r="BW23" i="4"/>
  <c r="BT23" i="4"/>
  <c r="BV23" i="4" s="1"/>
  <c r="BR23" i="4"/>
  <c r="BQ23" i="4"/>
  <c r="BF23" i="4"/>
  <c r="BE23" i="4"/>
  <c r="BD23" i="4"/>
  <c r="BC23" i="4"/>
  <c r="BB23" i="4"/>
  <c r="AZ23" i="4"/>
  <c r="AU23" i="4" s="1"/>
  <c r="AV23" i="4" s="1"/>
  <c r="AY23" i="4"/>
  <c r="C23" i="4"/>
  <c r="BX22" i="4"/>
  <c r="BW22" i="4"/>
  <c r="BV22" i="4"/>
  <c r="BU22" i="4"/>
  <c r="BT22" i="4"/>
  <c r="BR22" i="4"/>
  <c r="BQ22" i="4"/>
  <c r="BE22" i="4"/>
  <c r="BB22" i="4"/>
  <c r="AZ22" i="4"/>
  <c r="AU22" i="4" s="1"/>
  <c r="AV22" i="4" s="1"/>
  <c r="AY22" i="4"/>
  <c r="C22" i="4"/>
  <c r="BW21" i="4"/>
  <c r="BT21" i="4"/>
  <c r="BV21" i="4" s="1"/>
  <c r="BR21" i="4"/>
  <c r="BM22" i="4" s="1"/>
  <c r="BN22" i="4" s="1"/>
  <c r="BQ21" i="4"/>
  <c r="BN21" i="4"/>
  <c r="BM21" i="4"/>
  <c r="BB21" i="4"/>
  <c r="AZ21" i="4"/>
  <c r="AY21" i="4"/>
  <c r="BF21" i="4" s="1"/>
  <c r="AU21" i="4"/>
  <c r="AV21" i="4" s="1"/>
  <c r="C21" i="4"/>
  <c r="BX20" i="4"/>
  <c r="BW20" i="4"/>
  <c r="BT20" i="4"/>
  <c r="BV20" i="4" s="1"/>
  <c r="BR20" i="4"/>
  <c r="BQ20" i="4"/>
  <c r="BX21" i="4" s="1"/>
  <c r="BM20" i="4"/>
  <c r="BN20" i="4" s="1"/>
  <c r="BF20" i="4"/>
  <c r="BE20" i="4"/>
  <c r="BD20" i="4"/>
  <c r="BC20" i="4"/>
  <c r="BB20" i="4"/>
  <c r="AZ20" i="4"/>
  <c r="AU19" i="4" s="1"/>
  <c r="AV19" i="4" s="1"/>
  <c r="AY20" i="4"/>
  <c r="C20" i="4"/>
  <c r="BW19" i="4"/>
  <c r="BV19" i="4"/>
  <c r="BU19" i="4"/>
  <c r="BT19" i="4"/>
  <c r="BR19" i="4"/>
  <c r="BQ19" i="4"/>
  <c r="BX19" i="4" s="1"/>
  <c r="BE19" i="4"/>
  <c r="BD19" i="4"/>
  <c r="BC19" i="4"/>
  <c r="BB19" i="4"/>
  <c r="AZ19" i="4"/>
  <c r="AY19" i="4"/>
  <c r="C19" i="4"/>
  <c r="BT18" i="4"/>
  <c r="BU18" i="4" s="1"/>
  <c r="BR18" i="4"/>
  <c r="BM18" i="4" s="1"/>
  <c r="BN18" i="4" s="1"/>
  <c r="BQ18" i="4"/>
  <c r="BX18" i="4" s="1"/>
  <c r="BB18" i="4"/>
  <c r="AZ18" i="4"/>
  <c r="AU18" i="4" s="1"/>
  <c r="AV18" i="4" s="1"/>
  <c r="AY18" i="4"/>
  <c r="BF18" i="4" s="1"/>
  <c r="C18" i="4"/>
  <c r="BT17" i="4"/>
  <c r="BR17" i="4"/>
  <c r="BQ17" i="4"/>
  <c r="BX17" i="4" s="1"/>
  <c r="BM17" i="4"/>
  <c r="BN17" i="4" s="1"/>
  <c r="BF17" i="4"/>
  <c r="BB17" i="4"/>
  <c r="BC17" i="4" s="1"/>
  <c r="AZ17" i="4"/>
  <c r="AY17" i="4"/>
  <c r="C17" i="4"/>
  <c r="BT16" i="4"/>
  <c r="BU16" i="4" s="1"/>
  <c r="BR16" i="4"/>
  <c r="BM16" i="4" s="1"/>
  <c r="BN16" i="4" s="1"/>
  <c r="BQ16" i="4"/>
  <c r="BX16" i="4" s="1"/>
  <c r="BB16" i="4"/>
  <c r="AZ16" i="4"/>
  <c r="AU16" i="4" s="1"/>
  <c r="AV16" i="4" s="1"/>
  <c r="AY16" i="4"/>
  <c r="BE17" i="4" s="1"/>
  <c r="C16" i="4"/>
  <c r="BV15" i="4"/>
  <c r="BT15" i="4"/>
  <c r="BR15" i="4"/>
  <c r="BM14" i="4" s="1"/>
  <c r="BN14" i="4" s="1"/>
  <c r="BQ15" i="4"/>
  <c r="BX15" i="4" s="1"/>
  <c r="BM15" i="4"/>
  <c r="BN15" i="4" s="1"/>
  <c r="BF15" i="4"/>
  <c r="BE15" i="4"/>
  <c r="BC15" i="4"/>
  <c r="BB15" i="4"/>
  <c r="BD15" i="4" s="1"/>
  <c r="AZ15" i="4"/>
  <c r="AY15" i="4"/>
  <c r="C15" i="4"/>
  <c r="BW14" i="4"/>
  <c r="BV14" i="4"/>
  <c r="BU14" i="4"/>
  <c r="BT14" i="4"/>
  <c r="BR14" i="4"/>
  <c r="BQ14" i="4"/>
  <c r="BX14" i="4" s="1"/>
  <c r="BF14" i="4"/>
  <c r="BE14" i="4"/>
  <c r="BD14" i="4"/>
  <c r="BC14" i="4"/>
  <c r="BB14" i="4"/>
  <c r="AZ14" i="4"/>
  <c r="AU14" i="4" s="1"/>
  <c r="AV14" i="4" s="1"/>
  <c r="AY14" i="4"/>
  <c r="C14" i="4"/>
  <c r="BX13" i="4"/>
  <c r="BU13" i="4"/>
  <c r="BT13" i="4"/>
  <c r="BV13" i="4" s="1"/>
  <c r="BR13" i="4"/>
  <c r="BM13" i="4" s="1"/>
  <c r="BN13" i="4" s="1"/>
  <c r="BQ13" i="4"/>
  <c r="BB13" i="4"/>
  <c r="BD13" i="4" s="1"/>
  <c r="AZ13" i="4"/>
  <c r="AU12" i="4" s="1"/>
  <c r="AV12" i="4" s="1"/>
  <c r="AY13" i="4"/>
  <c r="BF13" i="4" s="1"/>
  <c r="C13" i="4"/>
  <c r="BT12" i="4"/>
  <c r="BV12" i="4" s="1"/>
  <c r="BR12" i="4"/>
  <c r="BQ12" i="4"/>
  <c r="BW12" i="4" s="1"/>
  <c r="BN12" i="4"/>
  <c r="BM12" i="4"/>
  <c r="BB12" i="4"/>
  <c r="BD12" i="4" s="1"/>
  <c r="AZ12" i="4"/>
  <c r="AY12" i="4"/>
  <c r="BF12" i="4" s="1"/>
  <c r="C12" i="4"/>
  <c r="BW11" i="4"/>
  <c r="BV11" i="4"/>
  <c r="BU11" i="4"/>
  <c r="BT11" i="4"/>
  <c r="BR11" i="4"/>
  <c r="BM11" i="4" s="1"/>
  <c r="BN11" i="4" s="1"/>
  <c r="BQ11" i="4"/>
  <c r="BX11" i="4" s="1"/>
  <c r="BF11" i="4"/>
  <c r="BC11" i="4"/>
  <c r="BB11" i="4"/>
  <c r="BD11" i="4" s="1"/>
  <c r="AZ11" i="4"/>
  <c r="AU11" i="4" s="1"/>
  <c r="AV11" i="4" s="1"/>
  <c r="AY11" i="4"/>
  <c r="C11" i="4"/>
  <c r="BT10" i="4"/>
  <c r="BV10" i="4" s="1"/>
  <c r="BR10" i="4"/>
  <c r="BM10" i="4" s="1"/>
  <c r="BN10" i="4" s="1"/>
  <c r="BQ10" i="4"/>
  <c r="BX10" i="4" s="1"/>
  <c r="BB10" i="4"/>
  <c r="BD10" i="4" s="1"/>
  <c r="AZ10" i="4"/>
  <c r="AY10" i="4"/>
  <c r="BF10" i="4" s="1"/>
  <c r="AV10" i="4"/>
  <c r="AU10" i="4"/>
  <c r="C10" i="4"/>
  <c r="BV9" i="4"/>
  <c r="BT9" i="4"/>
  <c r="BU9" i="4" s="1"/>
  <c r="BR9" i="4"/>
  <c r="BQ9" i="4"/>
  <c r="BX9" i="4" s="1"/>
  <c r="BD9" i="4"/>
  <c r="BB9" i="4"/>
  <c r="BC9" i="4" s="1"/>
  <c r="AZ9" i="4"/>
  <c r="AY9" i="4"/>
  <c r="BF9" i="4" s="1"/>
  <c r="AU9" i="4"/>
  <c r="AV9" i="4" s="1"/>
  <c r="C9" i="4"/>
  <c r="BX8" i="4"/>
  <c r="BW8" i="4"/>
  <c r="BT8" i="4"/>
  <c r="BV8" i="4" s="1"/>
  <c r="BR8" i="4"/>
  <c r="BQ8" i="4"/>
  <c r="BM8" i="4"/>
  <c r="BN8" i="4" s="1"/>
  <c r="BF8" i="4"/>
  <c r="BE8" i="4"/>
  <c r="BD8" i="4"/>
  <c r="BC8" i="4"/>
  <c r="BB8" i="4"/>
  <c r="AZ8" i="4"/>
  <c r="AU7" i="4" s="1"/>
  <c r="AV7" i="4" s="1"/>
  <c r="AY8" i="4"/>
  <c r="C8" i="4"/>
  <c r="BW7" i="4"/>
  <c r="BV7" i="4"/>
  <c r="BU7" i="4"/>
  <c r="BT7" i="4"/>
  <c r="BR7" i="4"/>
  <c r="BQ7" i="4"/>
  <c r="BX7" i="4" s="1"/>
  <c r="BM7" i="4"/>
  <c r="BN7" i="4" s="1"/>
  <c r="BF7" i="4"/>
  <c r="BE7" i="4"/>
  <c r="BD7" i="4"/>
  <c r="BB7" i="4"/>
  <c r="AZ7" i="4"/>
  <c r="AY7" i="4"/>
  <c r="AI7" i="4"/>
  <c r="AI8" i="4" s="1"/>
  <c r="F7" i="4"/>
  <c r="F8" i="4" s="1"/>
  <c r="C7" i="4"/>
  <c r="BT6" i="4"/>
  <c r="BV6" i="4" s="1"/>
  <c r="BR6" i="4"/>
  <c r="BQ6" i="4"/>
  <c r="BB6" i="4"/>
  <c r="AF13" i="4" s="1"/>
  <c r="AZ6" i="4"/>
  <c r="AY6" i="4"/>
  <c r="AO6" i="4" a="1"/>
  <c r="AO6" i="4" s="1"/>
  <c r="AI6" i="4"/>
  <c r="V6" i="4"/>
  <c r="G6" i="4"/>
  <c r="R6" i="4" s="1"/>
  <c r="F6" i="4"/>
  <c r="D6" i="4"/>
  <c r="D7" i="4" s="1"/>
  <c r="C6" i="4"/>
  <c r="BT5" i="4"/>
  <c r="AO7" i="4" s="1" a="1"/>
  <c r="AO7" i="4" s="1"/>
  <c r="BR5" i="4"/>
  <c r="BM6" i="4" s="1"/>
  <c r="BN6" i="4" s="1"/>
  <c r="BD5" i="4"/>
  <c r="BC5" i="4"/>
  <c r="BB5" i="4"/>
  <c r="AZ5" i="4"/>
  <c r="AU5" i="4"/>
  <c r="AO5" i="4" a="1"/>
  <c r="AO5" i="4" s="1"/>
  <c r="U5" i="4"/>
  <c r="R5" i="4"/>
  <c r="Q5" i="4"/>
  <c r="G5" i="4"/>
  <c r="V5" i="4" s="1"/>
  <c r="E5" i="4"/>
  <c r="C5" i="4"/>
  <c r="E7" i="4" l="1"/>
  <c r="D8" i="4"/>
  <c r="AI9" i="4"/>
  <c r="AJ8" i="4" a="1"/>
  <c r="AJ8" i="4" s="1"/>
  <c r="AO8" i="4" a="1"/>
  <c r="AO8" i="4" s="1"/>
  <c r="F9" i="4"/>
  <c r="G8" i="4"/>
  <c r="BF102" i="4"/>
  <c r="BE102" i="4"/>
  <c r="BF125" i="4"/>
  <c r="BE125" i="4"/>
  <c r="BD125" i="4"/>
  <c r="BF126" i="4"/>
  <c r="BF132" i="4"/>
  <c r="BE132" i="4"/>
  <c r="BD89" i="4"/>
  <c r="BC89" i="4"/>
  <c r="BV92" i="4"/>
  <c r="BU92" i="4"/>
  <c r="BF95" i="4"/>
  <c r="BE95" i="4"/>
  <c r="BD95" i="4"/>
  <c r="BE96" i="4"/>
  <c r="BM61" i="4"/>
  <c r="BN61" i="4" s="1"/>
  <c r="BU5" i="4"/>
  <c r="BU10" i="4"/>
  <c r="BC16" i="4"/>
  <c r="BW16" i="4"/>
  <c r="AU17" i="4"/>
  <c r="AV17" i="4" s="1"/>
  <c r="BC38" i="4"/>
  <c r="BF43" i="4"/>
  <c r="BD45" i="4"/>
  <c r="BV45" i="4"/>
  <c r="BD51" i="4"/>
  <c r="BX51" i="4"/>
  <c r="BW52" i="4"/>
  <c r="BC53" i="4"/>
  <c r="BU54" i="4"/>
  <c r="BU58" i="4"/>
  <c r="BD59" i="4"/>
  <c r="BC59" i="4"/>
  <c r="BW60" i="4"/>
  <c r="BE62" i="4"/>
  <c r="BU64" i="4"/>
  <c r="BD67" i="4"/>
  <c r="BC67" i="4"/>
  <c r="BD69" i="4"/>
  <c r="BC69" i="4"/>
  <c r="BF74" i="4"/>
  <c r="BM75" i="4"/>
  <c r="BN75" i="4" s="1"/>
  <c r="BM76" i="4"/>
  <c r="BN76" i="4" s="1"/>
  <c r="BU76" i="4"/>
  <c r="BC95" i="4"/>
  <c r="BX98" i="4"/>
  <c r="BW98" i="4"/>
  <c r="BV98" i="4"/>
  <c r="BW99" i="4"/>
  <c r="BU99" i="4"/>
  <c r="AU102" i="4"/>
  <c r="AV102" i="4" s="1"/>
  <c r="AU103" i="4"/>
  <c r="AV103" i="4" s="1"/>
  <c r="BX115" i="4"/>
  <c r="BW115" i="4"/>
  <c r="BU115" i="4"/>
  <c r="BX128" i="4"/>
  <c r="BW128" i="4"/>
  <c r="BV128" i="4"/>
  <c r="BX129" i="4"/>
  <c r="BU129" i="4"/>
  <c r="BX145" i="4"/>
  <c r="BW145" i="4"/>
  <c r="BU145" i="4"/>
  <c r="BU53" i="4"/>
  <c r="BV60" i="4"/>
  <c r="BU60" i="4"/>
  <c r="BW75" i="4"/>
  <c r="BU75" i="4"/>
  <c r="B5" i="4"/>
  <c r="BV5" i="4"/>
  <c r="AU8" i="4"/>
  <c r="AV8" i="4" s="1"/>
  <c r="BM9" i="4"/>
  <c r="BN9" i="4" s="1"/>
  <c r="BE13" i="4"/>
  <c r="BD16" i="4"/>
  <c r="BC18" i="4"/>
  <c r="BW18" i="4"/>
  <c r="BF19" i="4"/>
  <c r="AU20" i="4"/>
  <c r="AV20" i="4" s="1"/>
  <c r="AU24" i="4"/>
  <c r="AV24" i="4" s="1"/>
  <c r="BU24" i="4"/>
  <c r="BF27" i="4"/>
  <c r="BU29" i="4"/>
  <c r="BE30" i="4"/>
  <c r="AD31" i="4"/>
  <c r="BM31" i="4"/>
  <c r="BN31" i="4" s="1"/>
  <c r="AU33" i="4"/>
  <c r="AV33" i="4" s="1"/>
  <c r="BU33" i="4"/>
  <c r="BD34" i="4"/>
  <c r="BU37" i="4"/>
  <c r="BX38" i="4"/>
  <c r="BC41" i="4"/>
  <c r="BW41" i="4"/>
  <c r="BE42" i="4"/>
  <c r="BX42" i="4"/>
  <c r="BM43" i="4"/>
  <c r="BN43" i="4" s="1"/>
  <c r="BC45" i="4"/>
  <c r="BX45" i="4"/>
  <c r="BF46" i="4"/>
  <c r="BC52" i="4"/>
  <c r="BD53" i="4"/>
  <c r="BM56" i="4"/>
  <c r="BN56" i="4" s="1"/>
  <c r="BU57" i="4"/>
  <c r="BV58" i="4"/>
  <c r="BF59" i="4"/>
  <c r="BX60" i="4"/>
  <c r="BC63" i="4"/>
  <c r="AU65" i="4"/>
  <c r="AV65" i="4" s="1"/>
  <c r="AU64" i="4"/>
  <c r="AV64" i="4" s="1"/>
  <c r="BV65" i="4"/>
  <c r="BM66" i="4"/>
  <c r="BN66" i="4" s="1"/>
  <c r="BE67" i="4"/>
  <c r="BM74" i="4"/>
  <c r="BN74" i="4" s="1"/>
  <c r="BV75" i="4"/>
  <c r="BD77" i="4"/>
  <c r="BC77" i="4"/>
  <c r="BM79" i="4"/>
  <c r="BN79" i="4" s="1"/>
  <c r="BV80" i="4"/>
  <c r="BU80" i="4"/>
  <c r="AU82" i="4"/>
  <c r="AV82" i="4" s="1"/>
  <c r="AU83" i="4"/>
  <c r="AV83" i="4" s="1"/>
  <c r="BU83" i="4"/>
  <c r="BX83" i="4"/>
  <c r="BX95" i="4"/>
  <c r="BW95" i="4"/>
  <c r="BU95" i="4"/>
  <c r="BD102" i="4"/>
  <c r="BM103" i="4"/>
  <c r="BN103" i="4" s="1"/>
  <c r="BM115" i="4"/>
  <c r="BN115" i="4" s="1"/>
  <c r="BM116" i="4"/>
  <c r="BN116" i="4" s="1"/>
  <c r="BD119" i="4"/>
  <c r="BC119" i="4"/>
  <c r="BV122" i="4"/>
  <c r="BU122" i="4"/>
  <c r="BC125" i="4"/>
  <c r="BD132" i="4"/>
  <c r="BD146" i="4"/>
  <c r="BC146" i="4"/>
  <c r="BF73" i="4"/>
  <c r="BE73" i="4"/>
  <c r="BC13" i="4"/>
  <c r="BW13" i="4"/>
  <c r="AU15" i="4"/>
  <c r="AV15" i="4" s="1"/>
  <c r="BC66" i="4"/>
  <c r="BV72" i="4"/>
  <c r="BU72" i="4"/>
  <c r="BD79" i="4"/>
  <c r="BC79" i="4"/>
  <c r="BV18" i="4"/>
  <c r="BD22" i="4"/>
  <c r="BM23" i="4"/>
  <c r="BN23" i="4" s="1"/>
  <c r="BV41" i="4"/>
  <c r="BD42" i="4"/>
  <c r="BC10" i="4"/>
  <c r="BW10" i="4"/>
  <c r="BC12" i="4"/>
  <c r="BU12" i="4"/>
  <c r="BE16" i="4"/>
  <c r="BV17" i="4"/>
  <c r="BD18" i="4"/>
  <c r="BM19" i="4"/>
  <c r="BN19" i="4" s="1"/>
  <c r="BU21" i="4"/>
  <c r="BF22" i="4"/>
  <c r="AU26" i="4"/>
  <c r="AV26" i="4" s="1"/>
  <c r="BU26" i="4"/>
  <c r="BF30" i="4"/>
  <c r="BE34" i="4"/>
  <c r="BW35" i="4"/>
  <c r="BU36" i="4"/>
  <c r="BC37" i="4"/>
  <c r="BE38" i="4"/>
  <c r="BU40" i="4"/>
  <c r="BD41" i="4"/>
  <c r="BU44" i="4"/>
  <c r="BE45" i="4"/>
  <c r="AU48" i="4"/>
  <c r="AV48" i="4" s="1"/>
  <c r="BU48" i="4"/>
  <c r="BD52" i="4"/>
  <c r="BE53" i="4"/>
  <c r="BC54" i="4"/>
  <c r="BX54" i="4"/>
  <c r="BW58" i="4"/>
  <c r="BM59" i="4"/>
  <c r="BN59" i="4" s="1"/>
  <c r="BC60" i="4"/>
  <c r="BF60" i="4"/>
  <c r="AU61" i="4"/>
  <c r="AV61" i="4" s="1"/>
  <c r="BW65" i="4"/>
  <c r="BF67" i="4"/>
  <c r="BM69" i="4"/>
  <c r="BN69" i="4" s="1"/>
  <c r="BV70" i="4"/>
  <c r="BU70" i="4"/>
  <c r="BE71" i="4"/>
  <c r="BD73" i="4"/>
  <c r="BX75" i="4"/>
  <c r="BD82" i="4"/>
  <c r="BM95" i="4"/>
  <c r="BN95" i="4" s="1"/>
  <c r="BM96" i="4"/>
  <c r="BN96" i="4" s="1"/>
  <c r="BU98" i="4"/>
  <c r="BV115" i="4"/>
  <c r="BX125" i="4"/>
  <c r="BW125" i="4"/>
  <c r="BU125" i="4"/>
  <c r="BU128" i="4"/>
  <c r="BM143" i="4"/>
  <c r="BN143" i="4" s="1"/>
  <c r="BV145" i="4"/>
  <c r="AF24" i="4"/>
  <c r="BV52" i="4"/>
  <c r="BC56" i="4"/>
  <c r="BF25" i="4"/>
  <c r="BC30" i="4"/>
  <c r="BX30" i="4"/>
  <c r="BW34" i="4"/>
  <c r="BU6" i="4"/>
  <c r="AF14" i="4"/>
  <c r="AU6" i="4"/>
  <c r="AV6" i="4" s="1"/>
  <c r="BU15" i="4"/>
  <c r="BF16" i="4"/>
  <c r="BU17" i="4"/>
  <c r="BE18" i="4"/>
  <c r="BC21" i="4"/>
  <c r="AF23" i="4"/>
  <c r="BC24" i="4"/>
  <c r="BW24" i="4"/>
  <c r="AU25" i="4"/>
  <c r="AV25" i="4" s="1"/>
  <c r="AU28" i="4"/>
  <c r="AV28" i="4" s="1"/>
  <c r="BU28" i="4"/>
  <c r="BC29" i="4"/>
  <c r="BW29" i="4"/>
  <c r="BC33" i="4"/>
  <c r="BW33" i="4"/>
  <c r="BM34" i="4"/>
  <c r="BN34" i="4" s="1"/>
  <c r="BV36" i="4"/>
  <c r="BW37" i="4"/>
  <c r="BD40" i="4"/>
  <c r="BE41" i="4"/>
  <c r="BM42" i="4"/>
  <c r="BN42" i="4" s="1"/>
  <c r="BF50" i="4"/>
  <c r="BE49" i="4"/>
  <c r="BE52" i="4"/>
  <c r="BF53" i="4"/>
  <c r="BX56" i="4"/>
  <c r="BW56" i="4"/>
  <c r="AV57" i="4"/>
  <c r="BX58" i="4"/>
  <c r="AU60" i="4"/>
  <c r="AV60" i="4" s="1"/>
  <c r="BE61" i="4"/>
  <c r="BC64" i="4"/>
  <c r="BX65" i="4"/>
  <c r="BW67" i="4"/>
  <c r="BX66" i="4"/>
  <c r="BW66" i="4"/>
  <c r="AU72" i="4"/>
  <c r="AV72" i="4" s="1"/>
  <c r="AU73" i="4"/>
  <c r="AV73" i="4" s="1"/>
  <c r="BX74" i="4"/>
  <c r="BU73" i="4"/>
  <c r="BX73" i="4"/>
  <c r="BF82" i="4"/>
  <c r="BD84" i="4"/>
  <c r="BC84" i="4"/>
  <c r="BF85" i="4"/>
  <c r="BE85" i="4"/>
  <c r="BD85" i="4"/>
  <c r="BF86" i="4"/>
  <c r="BF92" i="4"/>
  <c r="BE92" i="4"/>
  <c r="BM94" i="4"/>
  <c r="BN94" i="4" s="1"/>
  <c r="BV95" i="4"/>
  <c r="BF105" i="4"/>
  <c r="BE105" i="4"/>
  <c r="BD105" i="4"/>
  <c r="BE106" i="4"/>
  <c r="BF112" i="4"/>
  <c r="BE112" i="4"/>
  <c r="BM125" i="4"/>
  <c r="BN125" i="4" s="1"/>
  <c r="BM126" i="4"/>
  <c r="BN126" i="4" s="1"/>
  <c r="BM141" i="4"/>
  <c r="BN141" i="4" s="1"/>
  <c r="BX146" i="4"/>
  <c r="BC22" i="4"/>
  <c r="BX25" i="4"/>
  <c r="BW27" i="4"/>
  <c r="BE10" i="4"/>
  <c r="BE12" i="4"/>
  <c r="BX12" i="4"/>
  <c r="BD21" i="4"/>
  <c r="BD24" i="4"/>
  <c r="BW26" i="4"/>
  <c r="BX40" i="4"/>
  <c r="AU42" i="4"/>
  <c r="AV42" i="4" s="1"/>
  <c r="BW44" i="4"/>
  <c r="BX64" i="4"/>
  <c r="BU63" i="4"/>
  <c r="BX63" i="4"/>
  <c r="AU66" i="4"/>
  <c r="AV66" i="4" s="1"/>
  <c r="BM68" i="4"/>
  <c r="BN68" i="4" s="1"/>
  <c r="BM67" i="4"/>
  <c r="BN67" i="4" s="1"/>
  <c r="BD72" i="4"/>
  <c r="BM73" i="4"/>
  <c r="BN73" i="4" s="1"/>
  <c r="BD75" i="4"/>
  <c r="BF76" i="4"/>
  <c r="BC76" i="4"/>
  <c r="BF81" i="4"/>
  <c r="BC80" i="4"/>
  <c r="BF80" i="4"/>
  <c r="BM82" i="4"/>
  <c r="BN82" i="4" s="1"/>
  <c r="BX88" i="4"/>
  <c r="BW88" i="4"/>
  <c r="BV88" i="4"/>
  <c r="BX89" i="4"/>
  <c r="AU92" i="4"/>
  <c r="AV92" i="4" s="1"/>
  <c r="AU93" i="4"/>
  <c r="AV93" i="4" s="1"/>
  <c r="BD99" i="4"/>
  <c r="BC99" i="4"/>
  <c r="BV102" i="4"/>
  <c r="BU102" i="4"/>
  <c r="BX108" i="4"/>
  <c r="BW108" i="4"/>
  <c r="BV108" i="4"/>
  <c r="BX109" i="4"/>
  <c r="BU109" i="4"/>
  <c r="AU112" i="4"/>
  <c r="AV112" i="4" s="1"/>
  <c r="AU113" i="4"/>
  <c r="AV113" i="4" s="1"/>
  <c r="BV125" i="4"/>
  <c r="BD129" i="4"/>
  <c r="BC129" i="4"/>
  <c r="BF142" i="4"/>
  <c r="BE142" i="4"/>
  <c r="BF63" i="4"/>
  <c r="BE63" i="4"/>
  <c r="BD109" i="4"/>
  <c r="BC109" i="4"/>
  <c r="BV112" i="4"/>
  <c r="BU112" i="4"/>
  <c r="G7" i="4"/>
  <c r="B6" i="4" s="1"/>
  <c r="AJ6" i="4" a="1"/>
  <c r="AJ6" i="4" s="1"/>
  <c r="BW17" i="4"/>
  <c r="BV28" i="4"/>
  <c r="BD29" i="4"/>
  <c r="BD33" i="4"/>
  <c r="BW36" i="4"/>
  <c r="BW48" i="4"/>
  <c r="AU51" i="4"/>
  <c r="AV51" i="4" s="1"/>
  <c r="E6" i="4"/>
  <c r="BC6" i="4"/>
  <c r="BU8" i="4"/>
  <c r="BE9" i="4"/>
  <c r="BW9" i="4"/>
  <c r="BE11" i="4"/>
  <c r="AU13" i="4"/>
  <c r="AV13" i="4" s="1"/>
  <c r="BW15" i="4"/>
  <c r="BD17" i="4"/>
  <c r="BU20" i="4"/>
  <c r="BE21" i="4"/>
  <c r="BU23" i="4"/>
  <c r="BE24" i="4"/>
  <c r="BC28" i="4"/>
  <c r="BW28" i="4"/>
  <c r="BE29" i="4"/>
  <c r="BU31" i="4"/>
  <c r="BC32" i="4"/>
  <c r="BE33" i="4"/>
  <c r="BU35" i="4"/>
  <c r="BD36" i="4"/>
  <c r="BF37" i="4"/>
  <c r="BU39" i="4"/>
  <c r="BE40" i="4"/>
  <c r="AU43" i="4"/>
  <c r="AV43" i="4" s="1"/>
  <c r="BU43" i="4"/>
  <c r="BD44" i="4"/>
  <c r="BU47" i="4"/>
  <c r="BD48" i="4"/>
  <c r="BX48" i="4"/>
  <c r="BM51" i="4"/>
  <c r="BN51" i="4" s="1"/>
  <c r="BV62" i="4"/>
  <c r="BU62" i="4"/>
  <c r="BF64" i="4"/>
  <c r="BC70" i="4"/>
  <c r="BF70" i="4"/>
  <c r="BV78" i="4"/>
  <c r="BW79" i="4"/>
  <c r="AU80" i="4"/>
  <c r="AV80" i="4" s="1"/>
  <c r="BM124" i="4"/>
  <c r="BN124" i="4" s="1"/>
  <c r="BV16" i="4"/>
  <c r="AJ5" i="4" a="1"/>
  <c r="AJ5" i="4" s="1"/>
  <c r="BM5" i="4"/>
  <c r="BD6" i="4"/>
  <c r="AJ7" i="4" a="1"/>
  <c r="AJ7" i="4" s="1"/>
  <c r="BC7" i="4"/>
  <c r="BV31" i="4"/>
  <c r="BD35" i="4"/>
  <c r="BE44" i="4"/>
  <c r="BU46" i="4"/>
  <c r="BU56" i="4"/>
  <c r="BE60" i="4"/>
  <c r="BC61" i="4"/>
  <c r="AU63" i="4"/>
  <c r="AV63" i="4" s="1"/>
  <c r="BM64" i="4"/>
  <c r="BN64" i="4" s="1"/>
  <c r="BD65" i="4"/>
  <c r="BU66" i="4"/>
  <c r="BU67" i="4"/>
  <c r="BV68" i="4"/>
  <c r="BX69" i="4"/>
  <c r="AU70" i="4"/>
  <c r="AV70" i="4" s="1"/>
  <c r="BV73" i="4"/>
  <c r="BC75" i="4"/>
  <c r="AU78" i="4"/>
  <c r="AV78" i="4" s="1"/>
  <c r="BU79" i="4"/>
  <c r="BM81" i="4"/>
  <c r="BN81" i="4" s="1"/>
  <c r="BE84" i="4"/>
  <c r="BF83" i="4"/>
  <c r="BE83" i="4"/>
  <c r="BW84" i="4"/>
  <c r="BX85" i="4"/>
  <c r="BW85" i="4"/>
  <c r="BU85" i="4"/>
  <c r="BU88" i="4"/>
  <c r="AU90" i="4"/>
  <c r="AV90" i="4" s="1"/>
  <c r="BX105" i="4"/>
  <c r="BW105" i="4"/>
  <c r="BU105" i="4"/>
  <c r="AU108" i="4"/>
  <c r="AV108" i="4" s="1"/>
  <c r="BU108" i="4"/>
  <c r="AU110" i="4"/>
  <c r="AV110" i="4" s="1"/>
  <c r="BC116" i="4"/>
  <c r="BF122" i="4"/>
  <c r="BE122" i="4"/>
  <c r="BX135" i="4"/>
  <c r="BW135" i="4"/>
  <c r="BU135" i="4"/>
  <c r="BV139" i="4"/>
  <c r="BU139" i="4"/>
  <c r="BD142" i="4"/>
  <c r="BC35" i="4"/>
  <c r="AU68" i="4"/>
  <c r="AV68" i="4" s="1"/>
  <c r="BX76" i="4"/>
  <c r="BW76" i="4"/>
  <c r="BU78" i="4"/>
  <c r="BV82" i="4"/>
  <c r="BU82" i="4"/>
  <c r="BM85" i="4"/>
  <c r="BN85" i="4" s="1"/>
  <c r="BM86" i="4"/>
  <c r="BN86" i="4" s="1"/>
  <c r="BM105" i="4"/>
  <c r="BN105" i="4" s="1"/>
  <c r="BM106" i="4"/>
  <c r="BN106" i="4" s="1"/>
  <c r="BF115" i="4"/>
  <c r="BE115" i="4"/>
  <c r="BD115" i="4"/>
  <c r="BE116" i="4"/>
  <c r="BX118" i="4"/>
  <c r="BW118" i="4"/>
  <c r="BV118" i="4"/>
  <c r="BW119" i="4"/>
  <c r="AU122" i="4"/>
  <c r="AV122" i="4" s="1"/>
  <c r="AU123" i="4"/>
  <c r="AV123" i="4" s="1"/>
  <c r="BD136" i="4"/>
  <c r="BC136" i="4"/>
  <c r="AU168" i="4"/>
  <c r="AV168" i="4" s="1"/>
  <c r="BM177" i="4"/>
  <c r="BN177" i="4" s="1"/>
  <c r="AU179" i="4"/>
  <c r="AV179" i="4" s="1"/>
  <c r="AU180" i="4"/>
  <c r="AV180" i="4" s="1"/>
  <c r="BV182" i="4"/>
  <c r="BU182" i="4"/>
  <c r="BX188" i="4"/>
  <c r="BW188" i="4"/>
  <c r="BU188" i="4"/>
  <c r="BD199" i="4"/>
  <c r="BC199" i="4"/>
  <c r="BM202" i="4"/>
  <c r="BN202" i="4" s="1"/>
  <c r="BM203" i="4"/>
  <c r="BN203" i="4" s="1"/>
  <c r="BF215" i="4"/>
  <c r="BE215" i="4"/>
  <c r="BC215" i="4"/>
  <c r="BX228" i="4"/>
  <c r="BW228" i="4"/>
  <c r="BU228" i="4"/>
  <c r="BF232" i="4"/>
  <c r="BE232" i="4"/>
  <c r="BD232" i="4"/>
  <c r="BF233" i="4"/>
  <c r="BD249" i="4"/>
  <c r="BC249" i="4"/>
  <c r="BM252" i="4"/>
  <c r="BN252" i="4" s="1"/>
  <c r="BM253" i="4"/>
  <c r="BN253" i="4" s="1"/>
  <c r="BM262" i="4"/>
  <c r="BN262" i="4" s="1"/>
  <c r="BM263" i="4"/>
  <c r="BN263" i="4" s="1"/>
  <c r="BU149" i="4"/>
  <c r="BC156" i="4"/>
  <c r="BU159" i="4"/>
  <c r="BU161" i="4"/>
  <c r="BC166" i="4"/>
  <c r="BM172" i="4"/>
  <c r="BN172" i="4" s="1"/>
  <c r="BM173" i="4"/>
  <c r="BN173" i="4" s="1"/>
  <c r="BC173" i="4"/>
  <c r="BF175" i="4"/>
  <c r="BE175" i="4"/>
  <c r="BD175" i="4"/>
  <c r="BC175" i="4"/>
  <c r="AU178" i="4"/>
  <c r="AV178" i="4" s="1"/>
  <c r="BD179" i="4"/>
  <c r="BC179" i="4"/>
  <c r="BV202" i="4"/>
  <c r="BU202" i="4"/>
  <c r="BC206" i="4"/>
  <c r="BX225" i="4"/>
  <c r="BW225" i="4"/>
  <c r="BV225" i="4"/>
  <c r="BU225" i="4"/>
  <c r="BW226" i="4"/>
  <c r="AU239" i="4"/>
  <c r="AV239" i="4" s="1"/>
  <c r="AU240" i="4"/>
  <c r="AV240" i="4" s="1"/>
  <c r="BV252" i="4"/>
  <c r="BU252" i="4"/>
  <c r="AU74" i="4"/>
  <c r="AV74" i="4" s="1"/>
  <c r="BM77" i="4"/>
  <c r="BN77" i="4" s="1"/>
  <c r="AU84" i="4"/>
  <c r="AV84" i="4" s="1"/>
  <c r="BW86" i="4"/>
  <c r="BM87" i="4"/>
  <c r="BN87" i="4" s="1"/>
  <c r="BF90" i="4"/>
  <c r="BE93" i="4"/>
  <c r="BX93" i="4"/>
  <c r="AU94" i="4"/>
  <c r="AV94" i="4" s="1"/>
  <c r="BW96" i="4"/>
  <c r="BM97" i="4"/>
  <c r="BN97" i="4" s="1"/>
  <c r="BF100" i="4"/>
  <c r="BE103" i="4"/>
  <c r="BX103" i="4"/>
  <c r="AU104" i="4"/>
  <c r="AV104" i="4" s="1"/>
  <c r="BW106" i="4"/>
  <c r="BM107" i="4"/>
  <c r="BN107" i="4" s="1"/>
  <c r="BF110" i="4"/>
  <c r="BE113" i="4"/>
  <c r="BX113" i="4"/>
  <c r="AU114" i="4"/>
  <c r="AV114" i="4" s="1"/>
  <c r="BW116" i="4"/>
  <c r="BM117" i="4"/>
  <c r="BN117" i="4" s="1"/>
  <c r="BF120" i="4"/>
  <c r="BE123" i="4"/>
  <c r="BX123" i="4"/>
  <c r="AU124" i="4"/>
  <c r="AV124" i="4" s="1"/>
  <c r="BW126" i="4"/>
  <c r="BM127" i="4"/>
  <c r="BN127" i="4" s="1"/>
  <c r="BF130" i="4"/>
  <c r="BU132" i="4"/>
  <c r="BE133" i="4"/>
  <c r="BX133" i="4"/>
  <c r="AU134" i="4"/>
  <c r="AV134" i="4" s="1"/>
  <c r="BW136" i="4"/>
  <c r="BM137" i="4"/>
  <c r="BN137" i="4" s="1"/>
  <c r="BC139" i="4"/>
  <c r="BF140" i="4"/>
  <c r="BU142" i="4"/>
  <c r="BE143" i="4"/>
  <c r="BX143" i="4"/>
  <c r="AU144" i="4"/>
  <c r="AV144" i="4" s="1"/>
  <c r="BW146" i="4"/>
  <c r="BM147" i="4"/>
  <c r="BN147" i="4" s="1"/>
  <c r="BC149" i="4"/>
  <c r="BF150" i="4"/>
  <c r="BU152" i="4"/>
  <c r="BE153" i="4"/>
  <c r="BX153" i="4"/>
  <c r="AU154" i="4"/>
  <c r="AV154" i="4" s="1"/>
  <c r="BW156" i="4"/>
  <c r="BM157" i="4"/>
  <c r="BN157" i="4" s="1"/>
  <c r="BC159" i="4"/>
  <c r="BU160" i="4"/>
  <c r="BF162" i="4"/>
  <c r="BF166" i="4"/>
  <c r="BC167" i="4"/>
  <c r="BE168" i="4"/>
  <c r="BM171" i="4"/>
  <c r="BN171" i="4" s="1"/>
  <c r="AU172" i="4"/>
  <c r="AV172" i="4" s="1"/>
  <c r="BV172" i="4"/>
  <c r="BU172" i="4"/>
  <c r="AU174" i="4"/>
  <c r="AV174" i="4" s="1"/>
  <c r="BU176" i="4"/>
  <c r="BX179" i="4"/>
  <c r="BW179" i="4"/>
  <c r="BV188" i="4"/>
  <c r="BM192" i="4"/>
  <c r="BN192" i="4" s="1"/>
  <c r="BM193" i="4"/>
  <c r="BN193" i="4" s="1"/>
  <c r="BM201" i="4"/>
  <c r="BN201" i="4" s="1"/>
  <c r="BF205" i="4"/>
  <c r="BE205" i="4"/>
  <c r="BC205" i="4"/>
  <c r="BD215" i="4"/>
  <c r="BX218" i="4"/>
  <c r="BW218" i="4"/>
  <c r="BU218" i="4"/>
  <c r="BU219" i="4"/>
  <c r="AU221" i="4"/>
  <c r="AV221" i="4" s="1"/>
  <c r="BF222" i="4"/>
  <c r="BE222" i="4"/>
  <c r="BD222" i="4"/>
  <c r="BE223" i="4"/>
  <c r="BV228" i="4"/>
  <c r="BC232" i="4"/>
  <c r="BD239" i="4"/>
  <c r="BC239" i="4"/>
  <c r="BM242" i="4"/>
  <c r="BN242" i="4" s="1"/>
  <c r="BM243" i="4"/>
  <c r="BN243" i="4" s="1"/>
  <c r="BM251" i="4"/>
  <c r="BN251" i="4" s="1"/>
  <c r="BF255" i="4"/>
  <c r="BE255" i="4"/>
  <c r="BC255" i="4"/>
  <c r="AU259" i="4"/>
  <c r="AV259" i="4" s="1"/>
  <c r="AU260" i="4"/>
  <c r="AV260" i="4" s="1"/>
  <c r="BC62" i="4"/>
  <c r="BC72" i="4"/>
  <c r="BC82" i="4"/>
  <c r="BX86" i="4"/>
  <c r="BC92" i="4"/>
  <c r="BC102" i="4"/>
  <c r="BF103" i="4"/>
  <c r="BC112" i="4"/>
  <c r="BF113" i="4"/>
  <c r="BX116" i="4"/>
  <c r="BC122" i="4"/>
  <c r="BF123" i="4"/>
  <c r="BX126" i="4"/>
  <c r="BC132" i="4"/>
  <c r="BE136" i="4"/>
  <c r="BW139" i="4"/>
  <c r="BC142" i="4"/>
  <c r="BF143" i="4"/>
  <c r="BC152" i="4"/>
  <c r="BU155" i="4"/>
  <c r="BE156" i="4"/>
  <c r="BX156" i="4"/>
  <c r="BW159" i="4"/>
  <c r="BV160" i="4"/>
  <c r="BX161" i="4"/>
  <c r="BU163" i="4"/>
  <c r="BD167" i="4"/>
  <c r="BU168" i="4"/>
  <c r="BV169" i="4"/>
  <c r="AU170" i="4"/>
  <c r="AV170" i="4" s="1"/>
  <c r="BW172" i="4"/>
  <c r="AU177" i="4"/>
  <c r="AV177" i="4" s="1"/>
  <c r="BF180" i="4"/>
  <c r="AU189" i="4"/>
  <c r="AV189" i="4" s="1"/>
  <c r="AU190" i="4"/>
  <c r="AV190" i="4" s="1"/>
  <c r="BV192" i="4"/>
  <c r="BU192" i="4"/>
  <c r="AU203" i="4"/>
  <c r="AV203" i="4" s="1"/>
  <c r="BX215" i="4"/>
  <c r="BW215" i="4"/>
  <c r="BV215" i="4"/>
  <c r="BU215" i="4"/>
  <c r="BW216" i="4"/>
  <c r="AU229" i="4"/>
  <c r="AV229" i="4" s="1"/>
  <c r="AU230" i="4"/>
  <c r="AV230" i="4" s="1"/>
  <c r="BV242" i="4"/>
  <c r="BU242" i="4"/>
  <c r="AU253" i="4"/>
  <c r="AV253" i="4" s="1"/>
  <c r="BF146" i="4"/>
  <c r="BX149" i="4"/>
  <c r="BE161" i="4"/>
  <c r="BU164" i="4"/>
  <c r="AU165" i="4"/>
  <c r="AV165" i="4" s="1"/>
  <c r="BU165" i="4"/>
  <c r="BW166" i="4"/>
  <c r="BV168" i="4"/>
  <c r="BU169" i="4"/>
  <c r="BF172" i="4"/>
  <c r="BF173" i="4"/>
  <c r="BV179" i="4"/>
  <c r="BM184" i="4"/>
  <c r="BN184" i="4" s="1"/>
  <c r="BF185" i="4"/>
  <c r="BE185" i="4"/>
  <c r="BC185" i="4"/>
  <c r="BD189" i="4"/>
  <c r="BC189" i="4"/>
  <c r="BM191" i="4"/>
  <c r="BN191" i="4" s="1"/>
  <c r="BF195" i="4"/>
  <c r="BE195" i="4"/>
  <c r="BC195" i="4"/>
  <c r="BX196" i="4"/>
  <c r="BX208" i="4"/>
  <c r="BW208" i="4"/>
  <c r="BU208" i="4"/>
  <c r="BU209" i="4"/>
  <c r="AU211" i="4"/>
  <c r="AV211" i="4" s="1"/>
  <c r="BF212" i="4"/>
  <c r="BE212" i="4"/>
  <c r="BD212" i="4"/>
  <c r="BE213" i="4"/>
  <c r="BV218" i="4"/>
  <c r="BC222" i="4"/>
  <c r="BF226" i="4"/>
  <c r="BD229" i="4"/>
  <c r="BC229" i="4"/>
  <c r="BM232" i="4"/>
  <c r="BN232" i="4" s="1"/>
  <c r="BM233" i="4"/>
  <c r="BN233" i="4" s="1"/>
  <c r="BM241" i="4"/>
  <c r="BN241" i="4" s="1"/>
  <c r="BF245" i="4"/>
  <c r="BE245" i="4"/>
  <c r="BC245" i="4"/>
  <c r="BX265" i="4"/>
  <c r="BW265" i="4"/>
  <c r="BV265" i="4"/>
  <c r="BU265" i="4"/>
  <c r="BW266" i="4"/>
  <c r="AU133" i="4"/>
  <c r="AV133" i="4" s="1"/>
  <c r="BD135" i="4"/>
  <c r="BM136" i="4"/>
  <c r="BN136" i="4" s="1"/>
  <c r="BV138" i="4"/>
  <c r="AU143" i="4"/>
  <c r="AV143" i="4" s="1"/>
  <c r="BD145" i="4"/>
  <c r="BM146" i="4"/>
  <c r="BN146" i="4" s="1"/>
  <c r="BV148" i="4"/>
  <c r="BE152" i="4"/>
  <c r="AU153" i="4"/>
  <c r="AV153" i="4" s="1"/>
  <c r="BD155" i="4"/>
  <c r="BW155" i="4"/>
  <c r="BV158" i="4"/>
  <c r="BD160" i="4"/>
  <c r="AU162" i="4"/>
  <c r="AV162" i="4" s="1"/>
  <c r="BW163" i="4"/>
  <c r="BW164" i="4"/>
  <c r="BW168" i="4"/>
  <c r="BX169" i="4"/>
  <c r="BF170" i="4"/>
  <c r="BX173" i="4"/>
  <c r="BF176" i="4"/>
  <c r="BE176" i="4"/>
  <c r="BF182" i="4"/>
  <c r="BE182" i="4"/>
  <c r="BD182" i="4"/>
  <c r="BF183" i="4"/>
  <c r="BX189" i="4"/>
  <c r="BX205" i="4"/>
  <c r="BW205" i="4"/>
  <c r="BV205" i="4"/>
  <c r="BU205" i="4"/>
  <c r="BW206" i="4"/>
  <c r="AU219" i="4"/>
  <c r="AV219" i="4" s="1"/>
  <c r="AU220" i="4"/>
  <c r="AV220" i="4" s="1"/>
  <c r="BV232" i="4"/>
  <c r="BU232" i="4"/>
  <c r="BX255" i="4"/>
  <c r="BW255" i="4"/>
  <c r="BV255" i="4"/>
  <c r="BU255" i="4"/>
  <c r="BW256" i="4"/>
  <c r="BD266" i="4"/>
  <c r="BC266" i="4"/>
  <c r="BC91" i="4"/>
  <c r="BC101" i="4"/>
  <c r="BC111" i="4"/>
  <c r="BC121" i="4"/>
  <c r="BC131" i="4"/>
  <c r="BE135" i="4"/>
  <c r="BW138" i="4"/>
  <c r="BC141" i="4"/>
  <c r="BE145" i="4"/>
  <c r="BW148" i="4"/>
  <c r="BC151" i="4"/>
  <c r="BE155" i="4"/>
  <c r="BW158" i="4"/>
  <c r="BM159" i="4"/>
  <c r="BN159" i="4" s="1"/>
  <c r="BE160" i="4"/>
  <c r="BM161" i="4"/>
  <c r="BN161" i="4" s="1"/>
  <c r="BX175" i="4"/>
  <c r="BW175" i="4"/>
  <c r="BV175" i="4"/>
  <c r="BU175" i="4"/>
  <c r="BC180" i="4"/>
  <c r="BC186" i="4"/>
  <c r="BX198" i="4"/>
  <c r="BW198" i="4"/>
  <c r="BU198" i="4"/>
  <c r="BU199" i="4"/>
  <c r="AU201" i="4"/>
  <c r="AV201" i="4" s="1"/>
  <c r="BF202" i="4"/>
  <c r="BE202" i="4"/>
  <c r="BD202" i="4"/>
  <c r="BF203" i="4"/>
  <c r="BD219" i="4"/>
  <c r="BC219" i="4"/>
  <c r="BM222" i="4"/>
  <c r="BN222" i="4" s="1"/>
  <c r="BM223" i="4"/>
  <c r="BN223" i="4" s="1"/>
  <c r="BF235" i="4"/>
  <c r="BE235" i="4"/>
  <c r="BC235" i="4"/>
  <c r="BX248" i="4"/>
  <c r="BW248" i="4"/>
  <c r="BU248" i="4"/>
  <c r="BU249" i="4"/>
  <c r="AU251" i="4"/>
  <c r="AV251" i="4" s="1"/>
  <c r="BF252" i="4"/>
  <c r="BE252" i="4"/>
  <c r="BD252" i="4"/>
  <c r="BF253" i="4"/>
  <c r="BF262" i="4"/>
  <c r="BE262" i="4"/>
  <c r="BD262" i="4"/>
  <c r="BE263" i="4"/>
  <c r="BU87" i="4"/>
  <c r="BC94" i="4"/>
  <c r="BU97" i="4"/>
  <c r="BC104" i="4"/>
  <c r="BU107" i="4"/>
  <c r="BC114" i="4"/>
  <c r="BU117" i="4"/>
  <c r="BC124" i="4"/>
  <c r="BU127" i="4"/>
  <c r="BC134" i="4"/>
  <c r="BU137" i="4"/>
  <c r="BC144" i="4"/>
  <c r="BU147" i="4"/>
  <c r="BC154" i="4"/>
  <c r="BU157" i="4"/>
  <c r="BU162" i="4"/>
  <c r="BD164" i="4"/>
  <c r="BM167" i="4"/>
  <c r="BN167" i="4" s="1"/>
  <c r="BD169" i="4"/>
  <c r="BC169" i="4"/>
  <c r="BU171" i="4"/>
  <c r="BD176" i="4"/>
  <c r="BE177" i="4"/>
  <c r="BC182" i="4"/>
  <c r="BX195" i="4"/>
  <c r="BW195" i="4"/>
  <c r="BV195" i="4"/>
  <c r="BU195" i="4"/>
  <c r="AU209" i="4"/>
  <c r="AV209" i="4" s="1"/>
  <c r="AU210" i="4"/>
  <c r="AV210" i="4" s="1"/>
  <c r="BV222" i="4"/>
  <c r="BU222" i="4"/>
  <c r="AU233" i="4"/>
  <c r="AV233" i="4" s="1"/>
  <c r="BM236" i="4"/>
  <c r="BN236" i="4" s="1"/>
  <c r="BX245" i="4"/>
  <c r="BW245" i="4"/>
  <c r="BV245" i="4"/>
  <c r="BU245" i="4"/>
  <c r="BW246" i="4"/>
  <c r="BM261" i="4"/>
  <c r="BN261" i="4" s="1"/>
  <c r="BC87" i="4"/>
  <c r="BU90" i="4"/>
  <c r="BC97" i="4"/>
  <c r="BU100" i="4"/>
  <c r="BC107" i="4"/>
  <c r="BU110" i="4"/>
  <c r="BC117" i="4"/>
  <c r="BU120" i="4"/>
  <c r="BC127" i="4"/>
  <c r="BU130" i="4"/>
  <c r="BC137" i="4"/>
  <c r="BU140" i="4"/>
  <c r="BC147" i="4"/>
  <c r="BU150" i="4"/>
  <c r="BC157" i="4"/>
  <c r="AU161" i="4"/>
  <c r="AV161" i="4" s="1"/>
  <c r="BW165" i="4"/>
  <c r="BU167" i="4"/>
  <c r="BM168" i="4"/>
  <c r="BN168" i="4" s="1"/>
  <c r="BE169" i="4"/>
  <c r="BX170" i="4"/>
  <c r="BU173" i="4"/>
  <c r="BC176" i="4"/>
  <c r="BX182" i="4"/>
  <c r="BW182" i="4"/>
  <c r="BX185" i="4"/>
  <c r="BW185" i="4"/>
  <c r="BV185" i="4"/>
  <c r="BU185" i="4"/>
  <c r="BM186" i="4"/>
  <c r="BN186" i="4" s="1"/>
  <c r="BU189" i="4"/>
  <c r="AU191" i="4"/>
  <c r="AV191" i="4" s="1"/>
  <c r="BF192" i="4"/>
  <c r="BE192" i="4"/>
  <c r="BD192" i="4"/>
  <c r="BF193" i="4"/>
  <c r="BV198" i="4"/>
  <c r="BC202" i="4"/>
  <c r="BD209" i="4"/>
  <c r="BC209" i="4"/>
  <c r="BM212" i="4"/>
  <c r="BN212" i="4" s="1"/>
  <c r="BM213" i="4"/>
  <c r="BN213" i="4" s="1"/>
  <c r="BM221" i="4"/>
  <c r="BN221" i="4" s="1"/>
  <c r="BF225" i="4"/>
  <c r="BE225" i="4"/>
  <c r="BC225" i="4"/>
  <c r="BX238" i="4"/>
  <c r="BW238" i="4"/>
  <c r="BU238" i="4"/>
  <c r="BU239" i="4"/>
  <c r="AU241" i="4"/>
  <c r="AV241" i="4" s="1"/>
  <c r="BF242" i="4"/>
  <c r="BE242" i="4"/>
  <c r="BD242" i="4"/>
  <c r="BF243" i="4"/>
  <c r="BV248" i="4"/>
  <c r="BC252" i="4"/>
  <c r="BV259" i="4"/>
  <c r="BU259" i="4"/>
  <c r="BC262" i="4"/>
  <c r="BC110" i="4"/>
  <c r="BC120" i="4"/>
  <c r="BU123" i="4"/>
  <c r="BC130" i="4"/>
  <c r="BU153" i="4"/>
  <c r="BC165" i="4"/>
  <c r="BD170" i="4"/>
  <c r="BD171" i="4"/>
  <c r="BC171" i="4"/>
  <c r="AU175" i="4"/>
  <c r="AV175" i="4" s="1"/>
  <c r="BX176" i="4"/>
  <c r="BX178" i="4"/>
  <c r="BW178" i="4"/>
  <c r="BV178" i="4"/>
  <c r="BU178" i="4"/>
  <c r="BF179" i="4"/>
  <c r="BE179" i="4"/>
  <c r="BM182" i="4"/>
  <c r="BN182" i="4" s="1"/>
  <c r="BM183" i="4"/>
  <c r="BN183" i="4" s="1"/>
  <c r="AU199" i="4"/>
  <c r="AV199" i="4" s="1"/>
  <c r="AU200" i="4"/>
  <c r="AV200" i="4" s="1"/>
  <c r="BV212" i="4"/>
  <c r="BU212" i="4"/>
  <c r="BX235" i="4"/>
  <c r="BW235" i="4"/>
  <c r="BV235" i="4"/>
  <c r="BU235" i="4"/>
  <c r="BW236" i="4"/>
  <c r="AU249" i="4"/>
  <c r="AV249" i="4" s="1"/>
  <c r="AU250" i="4"/>
  <c r="AV250" i="4" s="1"/>
  <c r="BD256" i="4"/>
  <c r="BC256" i="4"/>
  <c r="BF211" i="4"/>
  <c r="BF241" i="4"/>
  <c r="BX244" i="4"/>
  <c r="BX274" i="4"/>
  <c r="BE275" i="4"/>
  <c r="BU280" i="4"/>
  <c r="BV284" i="4"/>
  <c r="BD287" i="4"/>
  <c r="BC287" i="4"/>
  <c r="BD296" i="4"/>
  <c r="BC296" i="4"/>
  <c r="AU312" i="4"/>
  <c r="AV312" i="4" s="1"/>
  <c r="BM315" i="4"/>
  <c r="BN315" i="4" s="1"/>
  <c r="BX327" i="4"/>
  <c r="BW327" i="4"/>
  <c r="BV327" i="4"/>
  <c r="BU327" i="4"/>
  <c r="AU330" i="4"/>
  <c r="AV330" i="4" s="1"/>
  <c r="BM334" i="4"/>
  <c r="BN334" i="4" s="1"/>
  <c r="BM335" i="4"/>
  <c r="BN335" i="4" s="1"/>
  <c r="BX347" i="4"/>
  <c r="BW347" i="4"/>
  <c r="BV347" i="4"/>
  <c r="BU347" i="4"/>
  <c r="BD348" i="4"/>
  <c r="BC348" i="4"/>
  <c r="BX357" i="4"/>
  <c r="BW357" i="4"/>
  <c r="BV357" i="4"/>
  <c r="BU357" i="4"/>
  <c r="BD358" i="4"/>
  <c r="BC358" i="4"/>
  <c r="BM374" i="4"/>
  <c r="BN374" i="4" s="1"/>
  <c r="BM375" i="4"/>
  <c r="BN375" i="4" s="1"/>
  <c r="BX377" i="4"/>
  <c r="BW377" i="4"/>
  <c r="BV377" i="4"/>
  <c r="BU377" i="4"/>
  <c r="BD378" i="4"/>
  <c r="BC378" i="4"/>
  <c r="BM384" i="4"/>
  <c r="BN384" i="4" s="1"/>
  <c r="BM385" i="4"/>
  <c r="BN385" i="4" s="1"/>
  <c r="BE284" i="4"/>
  <c r="BD284" i="4"/>
  <c r="BF297" i="4"/>
  <c r="BE298" i="4"/>
  <c r="BV334" i="4"/>
  <c r="BU334" i="4"/>
  <c r="BX337" i="4"/>
  <c r="BW337" i="4"/>
  <c r="BV337" i="4"/>
  <c r="BU337" i="4"/>
  <c r="AU341" i="4"/>
  <c r="AV341" i="4" s="1"/>
  <c r="AU342" i="4"/>
  <c r="AV342" i="4" s="1"/>
  <c r="BX367" i="4"/>
  <c r="BW367" i="4"/>
  <c r="BV367" i="4"/>
  <c r="BU367" i="4"/>
  <c r="BD368" i="4"/>
  <c r="BC368" i="4"/>
  <c r="BU269" i="4"/>
  <c r="BU279" i="4"/>
  <c r="BW286" i="4"/>
  <c r="BX286" i="4"/>
  <c r="AU291" i="4"/>
  <c r="AV291" i="4" s="1"/>
  <c r="BU291" i="4"/>
  <c r="BF295" i="4"/>
  <c r="BE295" i="4"/>
  <c r="BX300" i="4"/>
  <c r="BW300" i="4"/>
  <c r="BX301" i="4"/>
  <c r="BF304" i="4"/>
  <c r="BE304" i="4"/>
  <c r="BD304" i="4"/>
  <c r="BC304" i="4"/>
  <c r="BD331" i="4"/>
  <c r="BC331" i="4"/>
  <c r="BD341" i="4"/>
  <c r="BC341" i="4"/>
  <c r="AU351" i="4"/>
  <c r="AV351" i="4" s="1"/>
  <c r="AU352" i="4"/>
  <c r="AV352" i="4" s="1"/>
  <c r="AU361" i="4"/>
  <c r="AV361" i="4" s="1"/>
  <c r="AU362" i="4"/>
  <c r="AV362" i="4" s="1"/>
  <c r="AU184" i="4"/>
  <c r="AV184" i="4" s="1"/>
  <c r="BM187" i="4"/>
  <c r="BN187" i="4" s="1"/>
  <c r="BF190" i="4"/>
  <c r="BX193" i="4"/>
  <c r="AU194" i="4"/>
  <c r="AV194" i="4" s="1"/>
  <c r="BM197" i="4"/>
  <c r="BN197" i="4" s="1"/>
  <c r="BF200" i="4"/>
  <c r="BX203" i="4"/>
  <c r="AU204" i="4"/>
  <c r="AV204" i="4" s="1"/>
  <c r="BM207" i="4"/>
  <c r="BN207" i="4" s="1"/>
  <c r="BX213" i="4"/>
  <c r="AU214" i="4"/>
  <c r="AV214" i="4" s="1"/>
  <c r="BM217" i="4"/>
  <c r="BN217" i="4" s="1"/>
  <c r="BF220" i="4"/>
  <c r="BX223" i="4"/>
  <c r="AU224" i="4"/>
  <c r="AV224" i="4" s="1"/>
  <c r="BM227" i="4"/>
  <c r="BN227" i="4" s="1"/>
  <c r="BF230" i="4"/>
  <c r="BX233" i="4"/>
  <c r="AU234" i="4"/>
  <c r="AV234" i="4" s="1"/>
  <c r="BM237" i="4"/>
  <c r="BN237" i="4" s="1"/>
  <c r="AU244" i="4"/>
  <c r="AV244" i="4" s="1"/>
  <c r="BM247" i="4"/>
  <c r="BN247" i="4" s="1"/>
  <c r="BF250" i="4"/>
  <c r="BX253" i="4"/>
  <c r="AU254" i="4"/>
  <c r="AV254" i="4" s="1"/>
  <c r="BM257" i="4"/>
  <c r="BN257" i="4" s="1"/>
  <c r="BC259" i="4"/>
  <c r="BF260" i="4"/>
  <c r="BU262" i="4"/>
  <c r="BX263" i="4"/>
  <c r="AU264" i="4"/>
  <c r="AV264" i="4" s="1"/>
  <c r="BM267" i="4"/>
  <c r="BN267" i="4" s="1"/>
  <c r="BC269" i="4"/>
  <c r="BF270" i="4"/>
  <c r="BU272" i="4"/>
  <c r="BE273" i="4"/>
  <c r="AU274" i="4"/>
  <c r="AV274" i="4" s="1"/>
  <c r="BC275" i="4"/>
  <c r="BX279" i="4"/>
  <c r="BD280" i="4"/>
  <c r="BW285" i="4"/>
  <c r="BW287" i="4"/>
  <c r="BV287" i="4"/>
  <c r="BV290" i="4"/>
  <c r="BD292" i="4"/>
  <c r="BV294" i="4"/>
  <c r="BU294" i="4"/>
  <c r="AU295" i="4"/>
  <c r="AV295" i="4" s="1"/>
  <c r="BW296" i="4"/>
  <c r="BD297" i="4"/>
  <c r="AU300" i="4"/>
  <c r="AV300" i="4" s="1"/>
  <c r="BU301" i="4"/>
  <c r="BD311" i="4"/>
  <c r="BC311" i="4"/>
  <c r="BM313" i="4"/>
  <c r="BV314" i="4"/>
  <c r="BU314" i="4"/>
  <c r="BF317" i="4"/>
  <c r="BE317" i="4"/>
  <c r="BE318" i="4"/>
  <c r="BU321" i="4"/>
  <c r="BF324" i="4"/>
  <c r="BE324" i="4"/>
  <c r="BD324" i="4"/>
  <c r="BC324" i="4"/>
  <c r="BM326" i="4"/>
  <c r="BN326" i="4" s="1"/>
  <c r="AU335" i="4"/>
  <c r="AV335" i="4" s="1"/>
  <c r="BW368" i="4"/>
  <c r="AU371" i="4"/>
  <c r="AV371" i="4" s="1"/>
  <c r="AU372" i="4"/>
  <c r="AV372" i="4" s="1"/>
  <c r="AU381" i="4"/>
  <c r="AV381" i="4" s="1"/>
  <c r="AU382" i="4"/>
  <c r="AV382" i="4" s="1"/>
  <c r="BE186" i="4"/>
  <c r="BW189" i="4"/>
  <c r="BE196" i="4"/>
  <c r="BW199" i="4"/>
  <c r="BE206" i="4"/>
  <c r="BW209" i="4"/>
  <c r="BE216" i="4"/>
  <c r="BW219" i="4"/>
  <c r="BE226" i="4"/>
  <c r="BW229" i="4"/>
  <c r="BE236" i="4"/>
  <c r="BW239" i="4"/>
  <c r="BE246" i="4"/>
  <c r="BW249" i="4"/>
  <c r="BE256" i="4"/>
  <c r="BW259" i="4"/>
  <c r="BE266" i="4"/>
  <c r="BW269" i="4"/>
  <c r="BU278" i="4"/>
  <c r="BC284" i="4"/>
  <c r="AU285" i="4"/>
  <c r="AV285" i="4" s="1"/>
  <c r="BX288" i="4"/>
  <c r="BW288" i="4"/>
  <c r="BU289" i="4"/>
  <c r="BW290" i="4"/>
  <c r="BE292" i="4"/>
  <c r="BE297" i="4"/>
  <c r="BV300" i="4"/>
  <c r="BM305" i="4"/>
  <c r="BN305" i="4" s="1"/>
  <c r="BM318" i="4"/>
  <c r="BN318" i="4" s="1"/>
  <c r="BX320" i="4"/>
  <c r="BW320" i="4"/>
  <c r="BX321" i="4"/>
  <c r="BE189" i="4"/>
  <c r="BU258" i="4"/>
  <c r="BC265" i="4"/>
  <c r="BU268" i="4"/>
  <c r="AU270" i="4"/>
  <c r="AV270" i="4" s="1"/>
  <c r="BD272" i="4"/>
  <c r="BM273" i="4"/>
  <c r="BN273" i="4" s="1"/>
  <c r="BU277" i="4"/>
  <c r="BV278" i="4"/>
  <c r="BC279" i="4"/>
  <c r="BD279" i="4"/>
  <c r="AU281" i="4"/>
  <c r="AV281" i="4" s="1"/>
  <c r="BF284" i="4"/>
  <c r="BU286" i="4"/>
  <c r="BX290" i="4"/>
  <c r="BD291" i="4"/>
  <c r="BC291" i="4"/>
  <c r="BC295" i="4"/>
  <c r="BW297" i="4"/>
  <c r="BV297" i="4"/>
  <c r="BU297" i="4"/>
  <c r="AU302" i="4"/>
  <c r="AV302" i="4" s="1"/>
  <c r="BM336" i="4"/>
  <c r="BN336" i="4" s="1"/>
  <c r="BF344" i="4"/>
  <c r="BE344" i="4"/>
  <c r="BD344" i="4"/>
  <c r="BC344" i="4"/>
  <c r="BF354" i="4"/>
  <c r="BE354" i="4"/>
  <c r="BD354" i="4"/>
  <c r="BC354" i="4"/>
  <c r="BM363" i="4"/>
  <c r="BN363" i="4" s="1"/>
  <c r="BF364" i="4"/>
  <c r="BE364" i="4"/>
  <c r="BD364" i="4"/>
  <c r="BC364" i="4"/>
  <c r="BC178" i="4"/>
  <c r="BC188" i="4"/>
  <c r="BU191" i="4"/>
  <c r="BC198" i="4"/>
  <c r="BU201" i="4"/>
  <c r="BC208" i="4"/>
  <c r="BU211" i="4"/>
  <c r="BC218" i="4"/>
  <c r="BU221" i="4"/>
  <c r="BC228" i="4"/>
  <c r="BU231" i="4"/>
  <c r="BC238" i="4"/>
  <c r="BU241" i="4"/>
  <c r="BC248" i="4"/>
  <c r="BU251" i="4"/>
  <c r="BC258" i="4"/>
  <c r="BU261" i="4"/>
  <c r="BC268" i="4"/>
  <c r="BU271" i="4"/>
  <c r="BE272" i="4"/>
  <c r="BE276" i="4"/>
  <c r="BU276" i="4"/>
  <c r="BV277" i="4"/>
  <c r="BX278" i="4"/>
  <c r="BU281" i="4"/>
  <c r="BU282" i="4"/>
  <c r="BV282" i="4"/>
  <c r="BM284" i="4"/>
  <c r="BN284" i="4" s="1"/>
  <c r="BV286" i="4"/>
  <c r="AU288" i="4"/>
  <c r="AV288" i="4" s="1"/>
  <c r="AU293" i="4"/>
  <c r="AV293" i="4" s="1"/>
  <c r="BE294" i="4"/>
  <c r="BD294" i="4"/>
  <c r="BC294" i="4"/>
  <c r="BD295" i="4"/>
  <c r="BD301" i="4"/>
  <c r="BC301" i="4"/>
  <c r="BF307" i="4"/>
  <c r="BE307" i="4"/>
  <c r="BE308" i="4"/>
  <c r="BC308" i="4"/>
  <c r="BX317" i="4"/>
  <c r="BW317" i="4"/>
  <c r="BV317" i="4"/>
  <c r="BU317" i="4"/>
  <c r="AU320" i="4"/>
  <c r="AV320" i="4" s="1"/>
  <c r="BF334" i="4"/>
  <c r="BE334" i="4"/>
  <c r="BD334" i="4"/>
  <c r="BF335" i="4"/>
  <c r="BC334" i="4"/>
  <c r="BF374" i="4"/>
  <c r="BE374" i="4"/>
  <c r="BD374" i="4"/>
  <c r="BF375" i="4"/>
  <c r="BC374" i="4"/>
  <c r="BF384" i="4"/>
  <c r="BE384" i="4"/>
  <c r="BD384" i="4"/>
  <c r="BC384" i="4"/>
  <c r="BE385" i="4"/>
  <c r="BC181" i="4"/>
  <c r="BW258" i="4"/>
  <c r="BE265" i="4"/>
  <c r="BW268" i="4"/>
  <c r="AU276" i="4"/>
  <c r="AV276" i="4" s="1"/>
  <c r="BX277" i="4"/>
  <c r="BU292" i="4"/>
  <c r="BV292" i="4"/>
  <c r="BE293" i="4"/>
  <c r="BV304" i="4"/>
  <c r="BU304" i="4"/>
  <c r="BF327" i="4"/>
  <c r="BE327" i="4"/>
  <c r="BE328" i="4"/>
  <c r="BU331" i="4"/>
  <c r="BU341" i="4"/>
  <c r="BE345" i="4"/>
  <c r="AU350" i="4"/>
  <c r="AV350" i="4" s="1"/>
  <c r="BV351" i="4"/>
  <c r="BU351" i="4"/>
  <c r="AU360" i="4"/>
  <c r="AV360" i="4" s="1"/>
  <c r="BV361" i="4"/>
  <c r="BU361" i="4"/>
  <c r="BC184" i="4"/>
  <c r="BU187" i="4"/>
  <c r="BC194" i="4"/>
  <c r="BU197" i="4"/>
  <c r="BC204" i="4"/>
  <c r="BU207" i="4"/>
  <c r="BC214" i="4"/>
  <c r="BU217" i="4"/>
  <c r="BC224" i="4"/>
  <c r="BU227" i="4"/>
  <c r="BC234" i="4"/>
  <c r="BU237" i="4"/>
  <c r="BC244" i="4"/>
  <c r="BU247" i="4"/>
  <c r="BC254" i="4"/>
  <c r="BU257" i="4"/>
  <c r="BC264" i="4"/>
  <c r="BU267" i="4"/>
  <c r="BC274" i="4"/>
  <c r="BX275" i="4"/>
  <c r="BW276" i="4"/>
  <c r="BD277" i="4"/>
  <c r="AU283" i="4"/>
  <c r="AV283" i="4" s="1"/>
  <c r="BF285" i="4"/>
  <c r="BC289" i="4"/>
  <c r="BD289" i="4"/>
  <c r="BM295" i="4"/>
  <c r="BN295" i="4" s="1"/>
  <c r="BX297" i="4"/>
  <c r="BF305" i="4"/>
  <c r="BU311" i="4"/>
  <c r="AU313" i="4"/>
  <c r="AV313" i="4" s="1"/>
  <c r="BF314" i="4"/>
  <c r="BE314" i="4"/>
  <c r="BD314" i="4"/>
  <c r="BC314" i="4"/>
  <c r="BM316" i="4"/>
  <c r="BN316" i="4" s="1"/>
  <c r="BD321" i="4"/>
  <c r="BC321" i="4"/>
  <c r="BM323" i="4"/>
  <c r="BN323" i="4" s="1"/>
  <c r="BV324" i="4"/>
  <c r="BU324" i="4"/>
  <c r="BM328" i="4"/>
  <c r="BN328" i="4" s="1"/>
  <c r="BX330" i="4"/>
  <c r="BW330" i="4"/>
  <c r="BW331" i="4"/>
  <c r="BF337" i="4"/>
  <c r="BE337" i="4"/>
  <c r="BF338" i="4"/>
  <c r="BW338" i="4"/>
  <c r="BX340" i="4"/>
  <c r="BW340" i="4"/>
  <c r="BW341" i="4"/>
  <c r="BV371" i="4"/>
  <c r="BU371" i="4"/>
  <c r="BV381" i="4"/>
  <c r="BU381" i="4"/>
  <c r="BE283" i="4"/>
  <c r="BF283" i="4"/>
  <c r="BX307" i="4"/>
  <c r="BW307" i="4"/>
  <c r="BV307" i="4"/>
  <c r="BU307" i="4"/>
  <c r="BM308" i="4"/>
  <c r="BN308" i="4" s="1"/>
  <c r="BX310" i="4"/>
  <c r="BW310" i="4"/>
  <c r="BW311" i="4"/>
  <c r="AU332" i="4"/>
  <c r="AV332" i="4" s="1"/>
  <c r="BM338" i="4"/>
  <c r="BN338" i="4" s="1"/>
  <c r="BM344" i="4"/>
  <c r="BN344" i="4" s="1"/>
  <c r="BM345" i="4"/>
  <c r="BN345" i="4" s="1"/>
  <c r="BM354" i="4"/>
  <c r="BN354" i="4" s="1"/>
  <c r="BM355" i="4"/>
  <c r="BN355" i="4" s="1"/>
  <c r="AU277" i="4"/>
  <c r="AV277" i="4" s="1"/>
  <c r="BM280" i="4"/>
  <c r="BN280" i="4" s="1"/>
  <c r="AU287" i="4"/>
  <c r="AV287" i="4" s="1"/>
  <c r="BM290" i="4"/>
  <c r="BN290" i="4" s="1"/>
  <c r="BF293" i="4"/>
  <c r="BX296" i="4"/>
  <c r="AU297" i="4"/>
  <c r="AV297" i="4" s="1"/>
  <c r="BD299" i="4"/>
  <c r="BM300" i="4"/>
  <c r="BN300" i="4" s="1"/>
  <c r="BV302" i="4"/>
  <c r="BF303" i="4"/>
  <c r="BE306" i="4"/>
  <c r="BX306" i="4"/>
  <c r="AU307" i="4"/>
  <c r="AV307" i="4" s="1"/>
  <c r="BD309" i="4"/>
  <c r="BW309" i="4"/>
  <c r="BM310" i="4"/>
  <c r="BN310" i="4" s="1"/>
  <c r="BV312" i="4"/>
  <c r="BF313" i="4"/>
  <c r="BE316" i="4"/>
  <c r="BX316" i="4"/>
  <c r="BD319" i="4"/>
  <c r="BW319" i="4"/>
  <c r="BM320" i="4"/>
  <c r="BN320" i="4" s="1"/>
  <c r="BV322" i="4"/>
  <c r="BF323" i="4"/>
  <c r="BE326" i="4"/>
  <c r="BX326" i="4"/>
  <c r="AU327" i="4"/>
  <c r="AV327" i="4" s="1"/>
  <c r="BD329" i="4"/>
  <c r="BW329" i="4"/>
  <c r="BM330" i="4"/>
  <c r="BN330" i="4" s="1"/>
  <c r="BV332" i="4"/>
  <c r="BF333" i="4"/>
  <c r="BE336" i="4"/>
  <c r="BX336" i="4"/>
  <c r="AU337" i="4"/>
  <c r="AV337" i="4" s="1"/>
  <c r="BD339" i="4"/>
  <c r="BW339" i="4"/>
  <c r="BM340" i="4"/>
  <c r="BN340" i="4" s="1"/>
  <c r="BF343" i="4"/>
  <c r="BE346" i="4"/>
  <c r="BX346" i="4"/>
  <c r="AU347" i="4"/>
  <c r="AV347" i="4" s="1"/>
  <c r="BD349" i="4"/>
  <c r="BW349" i="4"/>
  <c r="BM350" i="4"/>
  <c r="BN350" i="4" s="1"/>
  <c r="BF353" i="4"/>
  <c r="BE356" i="4"/>
  <c r="BX356" i="4"/>
  <c r="AU357" i="4"/>
  <c r="AV357" i="4" s="1"/>
  <c r="BD359" i="4"/>
  <c r="BW359" i="4"/>
  <c r="BM360" i="4"/>
  <c r="BN360" i="4" s="1"/>
  <c r="BF363" i="4"/>
  <c r="BE366" i="4"/>
  <c r="BX366" i="4"/>
  <c r="AU367" i="4"/>
  <c r="AV367" i="4" s="1"/>
  <c r="BD369" i="4"/>
  <c r="BW369" i="4"/>
  <c r="BM370" i="4"/>
  <c r="BN370" i="4" s="1"/>
  <c r="BF373" i="4"/>
  <c r="BE376" i="4"/>
  <c r="BX376" i="4"/>
  <c r="AU377" i="4"/>
  <c r="AV377" i="4" s="1"/>
  <c r="BD379" i="4"/>
  <c r="BW379" i="4"/>
  <c r="BM380" i="4"/>
  <c r="BN380" i="4" s="1"/>
  <c r="BF383" i="4"/>
  <c r="BW386" i="4"/>
  <c r="BU387" i="4"/>
  <c r="AU389" i="4"/>
  <c r="AV389" i="4" s="1"/>
  <c r="BV390" i="4"/>
  <c r="BX391" i="4"/>
  <c r="BW391" i="4"/>
  <c r="BM392" i="4"/>
  <c r="BN392" i="4" s="1"/>
  <c r="BD394" i="4"/>
  <c r="BC394" i="4"/>
  <c r="BV397" i="4"/>
  <c r="BU397" i="4"/>
  <c r="BX404" i="4"/>
  <c r="BW404" i="4"/>
  <c r="BV404" i="4"/>
  <c r="BU404" i="4"/>
  <c r="BM408" i="4"/>
  <c r="BN408" i="4" s="1"/>
  <c r="BM409" i="4"/>
  <c r="BN409" i="4" s="1"/>
  <c r="BU409" i="4"/>
  <c r="BV409" i="4"/>
  <c r="AU419" i="4"/>
  <c r="AV419" i="4" s="1"/>
  <c r="AU420" i="4"/>
  <c r="AV420" i="4" s="1"/>
  <c r="BC426" i="4"/>
  <c r="BD426" i="4"/>
  <c r="BF432" i="4"/>
  <c r="BE432" i="4"/>
  <c r="BE433" i="4"/>
  <c r="BU439" i="4"/>
  <c r="BV439" i="4"/>
  <c r="BV445" i="4"/>
  <c r="AU449" i="4"/>
  <c r="AV449" i="4" s="1"/>
  <c r="AU450" i="4"/>
  <c r="AV450" i="4" s="1"/>
  <c r="BX465" i="4"/>
  <c r="BW465" i="4"/>
  <c r="BW466" i="4"/>
  <c r="BX474" i="4"/>
  <c r="BW474" i="4"/>
  <c r="BV474" i="4"/>
  <c r="BU474" i="4"/>
  <c r="BD475" i="4"/>
  <c r="BC475" i="4"/>
  <c r="BV478" i="4"/>
  <c r="BU478" i="4"/>
  <c r="BV408" i="4"/>
  <c r="BU408" i="4"/>
  <c r="BX414" i="4"/>
  <c r="BW414" i="4"/>
  <c r="BV414" i="4"/>
  <c r="BU414" i="4"/>
  <c r="BX435" i="4"/>
  <c r="BW435" i="4"/>
  <c r="BF441" i="4"/>
  <c r="BE441" i="4"/>
  <c r="BD441" i="4"/>
  <c r="BC441" i="4"/>
  <c r="BM442" i="4"/>
  <c r="BN442" i="4" s="1"/>
  <c r="BM443" i="4"/>
  <c r="BN443" i="4" s="1"/>
  <c r="BX444" i="4"/>
  <c r="BW444" i="4"/>
  <c r="BV444" i="4"/>
  <c r="BU444" i="4"/>
  <c r="BD387" i="4"/>
  <c r="BU389" i="4"/>
  <c r="BU392" i="4"/>
  <c r="BC396" i="4"/>
  <c r="BF405" i="4"/>
  <c r="BE405" i="4"/>
  <c r="BF406" i="4"/>
  <c r="BF411" i="4"/>
  <c r="BE411" i="4"/>
  <c r="BD411" i="4"/>
  <c r="BC411" i="4"/>
  <c r="BM412" i="4"/>
  <c r="BN412" i="4" s="1"/>
  <c r="BM413" i="4"/>
  <c r="BN413" i="4" s="1"/>
  <c r="BV438" i="4"/>
  <c r="BU438" i="4"/>
  <c r="BD455" i="4"/>
  <c r="BC455" i="4"/>
  <c r="BW298" i="4"/>
  <c r="BE305" i="4"/>
  <c r="BW308" i="4"/>
  <c r="BE315" i="4"/>
  <c r="BW318" i="4"/>
  <c r="BE325" i="4"/>
  <c r="BW328" i="4"/>
  <c r="BU344" i="4"/>
  <c r="BC351" i="4"/>
  <c r="BU354" i="4"/>
  <c r="BC361" i="4"/>
  <c r="BU364" i="4"/>
  <c r="BC371" i="4"/>
  <c r="BU374" i="4"/>
  <c r="BC381" i="4"/>
  <c r="BU384" i="4"/>
  <c r="BE391" i="4"/>
  <c r="BD391" i="4"/>
  <c r="BV391" i="4"/>
  <c r="BE392" i="4"/>
  <c r="BM398" i="4"/>
  <c r="BN398" i="4" s="1"/>
  <c r="BM399" i="4"/>
  <c r="BN399" i="4" s="1"/>
  <c r="BC399" i="4"/>
  <c r="AU400" i="4"/>
  <c r="AV400" i="4" s="1"/>
  <c r="BM402" i="4"/>
  <c r="BN402" i="4" s="1"/>
  <c r="AU405" i="4"/>
  <c r="AV405" i="4" s="1"/>
  <c r="AU406" i="4"/>
  <c r="AV406" i="4" s="1"/>
  <c r="BC416" i="4"/>
  <c r="BD416" i="4"/>
  <c r="BF422" i="4"/>
  <c r="BE422" i="4"/>
  <c r="BD425" i="4"/>
  <c r="BC425" i="4"/>
  <c r="BU429" i="4"/>
  <c r="BV429" i="4"/>
  <c r="BC432" i="4"/>
  <c r="BV435" i="4"/>
  <c r="BC446" i="4"/>
  <c r="BD446" i="4"/>
  <c r="BF452" i="4"/>
  <c r="BE452" i="4"/>
  <c r="BE453" i="4"/>
  <c r="BU459" i="4"/>
  <c r="BV459" i="4"/>
  <c r="BX464" i="4"/>
  <c r="BW464" i="4"/>
  <c r="BV464" i="4"/>
  <c r="BU464" i="4"/>
  <c r="BU465" i="4"/>
  <c r="BF471" i="4"/>
  <c r="BE471" i="4"/>
  <c r="BD471" i="4"/>
  <c r="BC471" i="4"/>
  <c r="BM482" i="4"/>
  <c r="BN482" i="4" s="1"/>
  <c r="BW371" i="4"/>
  <c r="BW381" i="4"/>
  <c r="AU385" i="4"/>
  <c r="AV385" i="4" s="1"/>
  <c r="BC389" i="4"/>
  <c r="AU392" i="4"/>
  <c r="AV392" i="4" s="1"/>
  <c r="BX394" i="4"/>
  <c r="BW394" i="4"/>
  <c r="BV394" i="4"/>
  <c r="BV398" i="4"/>
  <c r="BX401" i="4"/>
  <c r="BW401" i="4"/>
  <c r="BD405" i="4"/>
  <c r="BC405" i="4"/>
  <c r="AU408" i="4"/>
  <c r="AV408" i="4" s="1"/>
  <c r="AU409" i="4"/>
  <c r="AV409" i="4" s="1"/>
  <c r="AU410" i="4"/>
  <c r="AV410" i="4" s="1"/>
  <c r="BX434" i="4"/>
  <c r="BW434" i="4"/>
  <c r="BV434" i="4"/>
  <c r="BU434" i="4"/>
  <c r="BU435" i="4"/>
  <c r="BX436" i="4"/>
  <c r="AU439" i="4"/>
  <c r="AV439" i="4" s="1"/>
  <c r="AU440" i="4"/>
  <c r="AV440" i="4" s="1"/>
  <c r="BX455" i="4"/>
  <c r="BW455" i="4"/>
  <c r="BF461" i="4"/>
  <c r="BE461" i="4"/>
  <c r="BD461" i="4"/>
  <c r="BC461" i="4"/>
  <c r="BM462" i="4"/>
  <c r="BN462" i="4" s="1"/>
  <c r="BM463" i="4"/>
  <c r="BN463" i="4" s="1"/>
  <c r="BV468" i="4"/>
  <c r="BU468" i="4"/>
  <c r="BU290" i="4"/>
  <c r="BC297" i="4"/>
  <c r="BU300" i="4"/>
  <c r="BC307" i="4"/>
  <c r="BU310" i="4"/>
  <c r="BC317" i="4"/>
  <c r="BU320" i="4"/>
  <c r="BC327" i="4"/>
  <c r="BU330" i="4"/>
  <c r="BC337" i="4"/>
  <c r="BU340" i="4"/>
  <c r="BC347" i="4"/>
  <c r="BF348" i="4"/>
  <c r="BU350" i="4"/>
  <c r="BX351" i="4"/>
  <c r="BC357" i="4"/>
  <c r="BF358" i="4"/>
  <c r="BU360" i="4"/>
  <c r="BX361" i="4"/>
  <c r="BC367" i="4"/>
  <c r="BF368" i="4"/>
  <c r="BU370" i="4"/>
  <c r="BC377" i="4"/>
  <c r="BF378" i="4"/>
  <c r="BU380" i="4"/>
  <c r="BD389" i="4"/>
  <c r="BM390" i="4"/>
  <c r="BN390" i="4" s="1"/>
  <c r="AU398" i="4"/>
  <c r="AV398" i="4" s="1"/>
  <c r="BU398" i="4"/>
  <c r="BX405" i="4"/>
  <c r="BW405" i="4"/>
  <c r="BW406" i="4"/>
  <c r="BF408" i="4"/>
  <c r="BE408" i="4"/>
  <c r="BD408" i="4"/>
  <c r="BM411" i="4"/>
  <c r="BN411" i="4" s="1"/>
  <c r="BX425" i="4"/>
  <c r="BW425" i="4"/>
  <c r="BV428" i="4"/>
  <c r="BU428" i="4"/>
  <c r="BF431" i="4"/>
  <c r="BE431" i="4"/>
  <c r="BD431" i="4"/>
  <c r="BC431" i="4"/>
  <c r="BM432" i="4"/>
  <c r="BN432" i="4" s="1"/>
  <c r="BM433" i="4"/>
  <c r="BN433" i="4" s="1"/>
  <c r="BV458" i="4"/>
  <c r="BU458" i="4"/>
  <c r="BC466" i="4"/>
  <c r="BD466" i="4"/>
  <c r="BX484" i="4"/>
  <c r="BW484" i="4"/>
  <c r="BV484" i="4"/>
  <c r="BU484" i="4"/>
  <c r="BD485" i="4"/>
  <c r="BC485" i="4"/>
  <c r="BU303" i="4"/>
  <c r="BC310" i="4"/>
  <c r="BU313" i="4"/>
  <c r="BC320" i="4"/>
  <c r="BU323" i="4"/>
  <c r="BC330" i="4"/>
  <c r="BU333" i="4"/>
  <c r="BC340" i="4"/>
  <c r="BU343" i="4"/>
  <c r="BC350" i="4"/>
  <c r="BU353" i="4"/>
  <c r="BC360" i="4"/>
  <c r="BU363" i="4"/>
  <c r="BC370" i="4"/>
  <c r="BU373" i="4"/>
  <c r="BC380" i="4"/>
  <c r="BU383" i="4"/>
  <c r="BM386" i="4"/>
  <c r="BN386" i="4" s="1"/>
  <c r="BU388" i="4"/>
  <c r="BE389" i="4"/>
  <c r="BC392" i="4"/>
  <c r="AU393" i="4"/>
  <c r="AV393" i="4" s="1"/>
  <c r="AU394" i="4"/>
  <c r="AV394" i="4" s="1"/>
  <c r="BC395" i="4"/>
  <c r="BM397" i="4"/>
  <c r="BN397" i="4" s="1"/>
  <c r="BW398" i="4"/>
  <c r="BV401" i="4"/>
  <c r="BU401" i="4"/>
  <c r="BM403" i="4"/>
  <c r="BN403" i="4" s="1"/>
  <c r="BD404" i="4"/>
  <c r="BM405" i="4"/>
  <c r="BN405" i="4" s="1"/>
  <c r="BM407" i="4"/>
  <c r="BN407" i="4" s="1"/>
  <c r="BD415" i="4"/>
  <c r="BC415" i="4"/>
  <c r="BU419" i="4"/>
  <c r="BV419" i="4"/>
  <c r="BC422" i="4"/>
  <c r="BF423" i="4"/>
  <c r="BC436" i="4"/>
  <c r="BD436" i="4"/>
  <c r="BF442" i="4"/>
  <c r="BE442" i="4"/>
  <c r="BD445" i="4"/>
  <c r="BC445" i="4"/>
  <c r="BU449" i="4"/>
  <c r="BV449" i="4"/>
  <c r="BC452" i="4"/>
  <c r="BM480" i="4"/>
  <c r="BN480" i="4" s="1"/>
  <c r="BU306" i="4"/>
  <c r="BU316" i="4"/>
  <c r="BU326" i="4"/>
  <c r="BU336" i="4"/>
  <c r="BU346" i="4"/>
  <c r="BE347" i="4"/>
  <c r="BW350" i="4"/>
  <c r="BU356" i="4"/>
  <c r="BE357" i="4"/>
  <c r="BW360" i="4"/>
  <c r="BU366" i="4"/>
  <c r="BE367" i="4"/>
  <c r="BW370" i="4"/>
  <c r="BU376" i="4"/>
  <c r="BE377" i="4"/>
  <c r="BW380" i="4"/>
  <c r="BU394" i="4"/>
  <c r="BF398" i="4"/>
  <c r="BE398" i="4"/>
  <c r="BF402" i="4"/>
  <c r="BE402" i="4"/>
  <c r="BV405" i="4"/>
  <c r="BC408" i="4"/>
  <c r="BF412" i="4"/>
  <c r="BE412" i="4"/>
  <c r="BE413" i="4"/>
  <c r="BV425" i="4"/>
  <c r="BX426" i="4"/>
  <c r="AU429" i="4"/>
  <c r="AV429" i="4" s="1"/>
  <c r="AU430" i="4"/>
  <c r="AV430" i="4" s="1"/>
  <c r="BX454" i="4"/>
  <c r="BW454" i="4"/>
  <c r="BV454" i="4"/>
  <c r="BU454" i="4"/>
  <c r="BU455" i="4"/>
  <c r="BX456" i="4"/>
  <c r="AU459" i="4"/>
  <c r="AV459" i="4" s="1"/>
  <c r="AU460" i="4"/>
  <c r="AV460" i="4" s="1"/>
  <c r="BF481" i="4"/>
  <c r="BE481" i="4"/>
  <c r="BD481" i="4"/>
  <c r="BC481" i="4"/>
  <c r="BX485" i="4"/>
  <c r="BD333" i="4"/>
  <c r="BC336" i="4"/>
  <c r="BV336" i="4"/>
  <c r="BU339" i="4"/>
  <c r="BD343" i="4"/>
  <c r="BC346" i="4"/>
  <c r="BV346" i="4"/>
  <c r="BU349" i="4"/>
  <c r="BD353" i="4"/>
  <c r="BC356" i="4"/>
  <c r="BV356" i="4"/>
  <c r="BU359" i="4"/>
  <c r="BD363" i="4"/>
  <c r="BC366" i="4"/>
  <c r="BV366" i="4"/>
  <c r="BU369" i="4"/>
  <c r="BD373" i="4"/>
  <c r="BC376" i="4"/>
  <c r="BV376" i="4"/>
  <c r="BU379" i="4"/>
  <c r="BD383" i="4"/>
  <c r="BV385" i="4"/>
  <c r="BU386" i="4"/>
  <c r="BW393" i="4"/>
  <c r="BW395" i="4"/>
  <c r="AU396" i="4"/>
  <c r="AV396" i="4" s="1"/>
  <c r="BM396" i="4"/>
  <c r="BN396" i="4" s="1"/>
  <c r="AU402" i="4"/>
  <c r="AV402" i="4" s="1"/>
  <c r="BU405" i="4"/>
  <c r="BX415" i="4"/>
  <c r="BW415" i="4"/>
  <c r="BV418" i="4"/>
  <c r="BU418" i="4"/>
  <c r="BF421" i="4"/>
  <c r="BE421" i="4"/>
  <c r="BD421" i="4"/>
  <c r="BC421" i="4"/>
  <c r="BM422" i="4"/>
  <c r="BN422" i="4" s="1"/>
  <c r="BM423" i="4"/>
  <c r="BN423" i="4" s="1"/>
  <c r="BX424" i="4"/>
  <c r="BW424" i="4"/>
  <c r="BV424" i="4"/>
  <c r="BU424" i="4"/>
  <c r="BU425" i="4"/>
  <c r="BX445" i="4"/>
  <c r="BW445" i="4"/>
  <c r="BV448" i="4"/>
  <c r="BU448" i="4"/>
  <c r="BF451" i="4"/>
  <c r="BE451" i="4"/>
  <c r="BD451" i="4"/>
  <c r="BC451" i="4"/>
  <c r="BM452" i="4"/>
  <c r="BN452" i="4" s="1"/>
  <c r="BM453" i="4"/>
  <c r="BN453" i="4" s="1"/>
  <c r="BD465" i="4"/>
  <c r="BC465" i="4"/>
  <c r="AU479" i="4"/>
  <c r="AV479" i="4" s="1"/>
  <c r="BF482" i="4"/>
  <c r="BX385" i="4"/>
  <c r="BD388" i="4"/>
  <c r="BM395" i="4"/>
  <c r="BN395" i="4" s="1"/>
  <c r="BC398" i="4"/>
  <c r="BF401" i="4"/>
  <c r="BE401" i="4"/>
  <c r="BD401" i="4"/>
  <c r="BC401" i="4"/>
  <c r="BD412" i="4"/>
  <c r="BD435" i="4"/>
  <c r="BC435" i="4"/>
  <c r="BC442" i="4"/>
  <c r="BF443" i="4"/>
  <c r="BC456" i="4"/>
  <c r="BD456" i="4"/>
  <c r="BF462" i="4"/>
  <c r="BE462" i="4"/>
  <c r="BE463" i="4"/>
  <c r="BV469" i="4"/>
  <c r="BE473" i="4"/>
  <c r="BD476" i="4"/>
  <c r="BV479" i="4"/>
  <c r="BD486" i="4"/>
  <c r="BW486" i="4"/>
  <c r="BV489" i="4"/>
  <c r="BD495" i="4"/>
  <c r="BW495" i="4"/>
  <c r="BV497" i="4"/>
  <c r="AU508" i="4"/>
  <c r="AV508" i="4" s="1"/>
  <c r="BX513" i="4"/>
  <c r="BW513" i="4"/>
  <c r="BU513" i="4"/>
  <c r="BX556" i="4"/>
  <c r="BW556" i="4"/>
  <c r="BF573" i="4"/>
  <c r="BE573" i="4"/>
  <c r="BX583" i="4"/>
  <c r="BW583" i="4"/>
  <c r="BU583" i="4"/>
  <c r="BD507" i="4"/>
  <c r="BC507" i="4"/>
  <c r="BX533" i="4"/>
  <c r="BW533" i="4"/>
  <c r="BU533" i="4"/>
  <c r="BX553" i="4"/>
  <c r="BW553" i="4"/>
  <c r="BU553" i="4"/>
  <c r="BF580" i="4"/>
  <c r="BE580" i="4"/>
  <c r="BE409" i="4"/>
  <c r="BW412" i="4"/>
  <c r="BF416" i="4"/>
  <c r="BE419" i="4"/>
  <c r="BW422" i="4"/>
  <c r="BF426" i="4"/>
  <c r="BE429" i="4"/>
  <c r="BW432" i="4"/>
  <c r="BE439" i="4"/>
  <c r="BX439" i="4"/>
  <c r="BW442" i="4"/>
  <c r="BF446" i="4"/>
  <c r="BE449" i="4"/>
  <c r="BW452" i="4"/>
  <c r="BE459" i="4"/>
  <c r="BX459" i="4"/>
  <c r="BW462" i="4"/>
  <c r="BE469" i="4"/>
  <c r="AU470" i="4"/>
  <c r="AV470" i="4" s="1"/>
  <c r="BW472" i="4"/>
  <c r="BM473" i="4"/>
  <c r="BN473" i="4" s="1"/>
  <c r="BE479" i="4"/>
  <c r="BX479" i="4"/>
  <c r="AU480" i="4"/>
  <c r="AV480" i="4" s="1"/>
  <c r="BW482" i="4"/>
  <c r="BM483" i="4"/>
  <c r="BN483" i="4" s="1"/>
  <c r="BU488" i="4"/>
  <c r="BE489" i="4"/>
  <c r="AU490" i="4"/>
  <c r="AV490" i="4" s="1"/>
  <c r="BW492" i="4"/>
  <c r="BM494" i="4"/>
  <c r="BN494" i="4" s="1"/>
  <c r="BD496" i="4"/>
  <c r="BC497" i="4"/>
  <c r="BU499" i="4"/>
  <c r="BC500" i="4"/>
  <c r="BV501" i="4"/>
  <c r="BD503" i="4"/>
  <c r="BC503" i="4"/>
  <c r="BC504" i="4"/>
  <c r="BX506" i="4"/>
  <c r="BW506" i="4"/>
  <c r="BX507" i="4"/>
  <c r="BW507" i="4"/>
  <c r="BD508" i="4"/>
  <c r="BV513" i="4"/>
  <c r="BD517" i="4"/>
  <c r="BC517" i="4"/>
  <c r="BM519" i="4"/>
  <c r="BN519" i="4" s="1"/>
  <c r="BV520" i="4"/>
  <c r="BU520" i="4"/>
  <c r="BF523" i="4"/>
  <c r="BE523" i="4"/>
  <c r="BU527" i="4"/>
  <c r="BU547" i="4"/>
  <c r="BV556" i="4"/>
  <c r="BC564" i="4"/>
  <c r="BD573" i="4"/>
  <c r="BX576" i="4"/>
  <c r="BW576" i="4"/>
  <c r="BV583" i="4"/>
  <c r="BD587" i="4"/>
  <c r="BC587" i="4"/>
  <c r="BM589" i="4"/>
  <c r="BN589" i="4" s="1"/>
  <c r="BV590" i="4"/>
  <c r="BU590" i="4"/>
  <c r="BF605" i="4"/>
  <c r="BE605" i="4"/>
  <c r="BE472" i="4"/>
  <c r="BW475" i="4"/>
  <c r="BE482" i="4"/>
  <c r="BW485" i="4"/>
  <c r="BE492" i="4"/>
  <c r="BM495" i="4"/>
  <c r="BN495" i="4" s="1"/>
  <c r="BU498" i="4"/>
  <c r="BF499" i="4"/>
  <c r="BC499" i="4"/>
  <c r="BW499" i="4"/>
  <c r="BE501" i="4"/>
  <c r="BF503" i="4"/>
  <c r="BW505" i="4"/>
  <c r="BX504" i="4"/>
  <c r="BW504" i="4"/>
  <c r="AU509" i="4"/>
  <c r="AV509" i="4" s="1"/>
  <c r="BF510" i="4"/>
  <c r="BE510" i="4"/>
  <c r="BM512" i="4"/>
  <c r="BN512" i="4" s="1"/>
  <c r="AU521" i="4"/>
  <c r="AV521" i="4" s="1"/>
  <c r="AU528" i="4"/>
  <c r="AV528" i="4" s="1"/>
  <c r="AU529" i="4"/>
  <c r="AV529" i="4" s="1"/>
  <c r="BF530" i="4"/>
  <c r="BE530" i="4"/>
  <c r="BV533" i="4"/>
  <c r="BF534" i="4"/>
  <c r="BD537" i="4"/>
  <c r="BC537" i="4"/>
  <c r="BM539" i="4"/>
  <c r="BN539" i="4" s="1"/>
  <c r="BV540" i="4"/>
  <c r="BU540" i="4"/>
  <c r="BF543" i="4"/>
  <c r="BE543" i="4"/>
  <c r="BM544" i="4"/>
  <c r="BN544" i="4" s="1"/>
  <c r="AU548" i="4"/>
  <c r="AV548" i="4" s="1"/>
  <c r="AU549" i="4"/>
  <c r="AV549" i="4" s="1"/>
  <c r="BF550" i="4"/>
  <c r="BE550" i="4"/>
  <c r="BF551" i="4"/>
  <c r="BV553" i="4"/>
  <c r="BU567" i="4"/>
  <c r="BX573" i="4"/>
  <c r="BW573" i="4"/>
  <c r="BU573" i="4"/>
  <c r="BD580" i="4"/>
  <c r="BM582" i="4"/>
  <c r="BN582" i="4" s="1"/>
  <c r="BF593" i="4"/>
  <c r="BE593" i="4"/>
  <c r="BM594" i="4"/>
  <c r="BN594" i="4" s="1"/>
  <c r="BW603" i="4"/>
  <c r="BX602" i="4"/>
  <c r="BW602" i="4"/>
  <c r="BU602" i="4"/>
  <c r="BW408" i="4"/>
  <c r="BV411" i="4"/>
  <c r="AU416" i="4"/>
  <c r="AV416" i="4" s="1"/>
  <c r="BD418" i="4"/>
  <c r="BM419" i="4"/>
  <c r="BN419" i="4" s="1"/>
  <c r="BV421" i="4"/>
  <c r="AU426" i="4"/>
  <c r="AV426" i="4" s="1"/>
  <c r="BD428" i="4"/>
  <c r="BM429" i="4"/>
  <c r="BN429" i="4" s="1"/>
  <c r="BV431" i="4"/>
  <c r="AU436" i="4"/>
  <c r="AV436" i="4" s="1"/>
  <c r="BD438" i="4"/>
  <c r="BM439" i="4"/>
  <c r="BN439" i="4" s="1"/>
  <c r="BV441" i="4"/>
  <c r="AU446" i="4"/>
  <c r="AV446" i="4" s="1"/>
  <c r="BD448" i="4"/>
  <c r="BM449" i="4"/>
  <c r="BN449" i="4" s="1"/>
  <c r="BV451" i="4"/>
  <c r="AU456" i="4"/>
  <c r="AV456" i="4" s="1"/>
  <c r="BD458" i="4"/>
  <c r="BM459" i="4"/>
  <c r="BN459" i="4" s="1"/>
  <c r="BV461" i="4"/>
  <c r="AU466" i="4"/>
  <c r="AV466" i="4" s="1"/>
  <c r="BD468" i="4"/>
  <c r="BV471" i="4"/>
  <c r="AU476" i="4"/>
  <c r="AV476" i="4" s="1"/>
  <c r="BD478" i="4"/>
  <c r="BM479" i="4"/>
  <c r="BN479" i="4" s="1"/>
  <c r="BV481" i="4"/>
  <c r="AU486" i="4"/>
  <c r="AV486" i="4" s="1"/>
  <c r="BD488" i="4"/>
  <c r="BM489" i="4"/>
  <c r="BN489" i="4" s="1"/>
  <c r="BC491" i="4"/>
  <c r="BV491" i="4"/>
  <c r="BV493" i="4"/>
  <c r="BU494" i="4"/>
  <c r="AU495" i="4"/>
  <c r="AV495" i="4" s="1"/>
  <c r="BM497" i="4"/>
  <c r="BN497" i="4" s="1"/>
  <c r="AU498" i="4"/>
  <c r="AV498" i="4" s="1"/>
  <c r="BX499" i="4"/>
  <c r="AU501" i="4"/>
  <c r="AV501" i="4" s="1"/>
  <c r="AU502" i="4"/>
  <c r="AV502" i="4" s="1"/>
  <c r="BX502" i="4"/>
  <c r="BU502" i="4"/>
  <c r="BM504" i="4"/>
  <c r="BN504" i="4" s="1"/>
  <c r="BM505" i="4"/>
  <c r="BN505" i="4" s="1"/>
  <c r="AU506" i="4"/>
  <c r="AV506" i="4" s="1"/>
  <c r="BX526" i="4"/>
  <c r="BW526" i="4"/>
  <c r="BM531" i="4"/>
  <c r="BN531" i="4" s="1"/>
  <c r="BM532" i="4"/>
  <c r="BN532" i="4" s="1"/>
  <c r="BX546" i="4"/>
  <c r="BW546" i="4"/>
  <c r="BM551" i="4"/>
  <c r="BN551" i="4" s="1"/>
  <c r="BM552" i="4"/>
  <c r="BN552" i="4" s="1"/>
  <c r="BD557" i="4"/>
  <c r="BC557" i="4"/>
  <c r="BV560" i="4"/>
  <c r="BU560" i="4"/>
  <c r="BF563" i="4"/>
  <c r="BE563" i="4"/>
  <c r="BF570" i="4"/>
  <c r="BE570" i="4"/>
  <c r="BF600" i="4"/>
  <c r="BE600" i="4"/>
  <c r="BF601" i="4"/>
  <c r="BM602" i="4"/>
  <c r="BN602" i="4" s="1"/>
  <c r="BM603" i="4"/>
  <c r="BN603" i="4" s="1"/>
  <c r="BC404" i="4"/>
  <c r="BU407" i="4"/>
  <c r="BW411" i="4"/>
  <c r="BC414" i="4"/>
  <c r="BU417" i="4"/>
  <c r="BE418" i="4"/>
  <c r="BW421" i="4"/>
  <c r="BC424" i="4"/>
  <c r="BU427" i="4"/>
  <c r="BE428" i="4"/>
  <c r="BW431" i="4"/>
  <c r="BC434" i="4"/>
  <c r="BU437" i="4"/>
  <c r="BE438" i="4"/>
  <c r="BW441" i="4"/>
  <c r="BC444" i="4"/>
  <c r="BU447" i="4"/>
  <c r="BE448" i="4"/>
  <c r="BW451" i="4"/>
  <c r="BC454" i="4"/>
  <c r="BU457" i="4"/>
  <c r="BE458" i="4"/>
  <c r="BW461" i="4"/>
  <c r="BC464" i="4"/>
  <c r="BU467" i="4"/>
  <c r="BE468" i="4"/>
  <c r="BW471" i="4"/>
  <c r="BC474" i="4"/>
  <c r="BU477" i="4"/>
  <c r="BE478" i="4"/>
  <c r="BW481" i="4"/>
  <c r="BC484" i="4"/>
  <c r="BU487" i="4"/>
  <c r="BE488" i="4"/>
  <c r="BD491" i="4"/>
  <c r="BW491" i="4"/>
  <c r="BC493" i="4"/>
  <c r="BX493" i="4"/>
  <c r="BV494" i="4"/>
  <c r="BX503" i="4"/>
  <c r="BW503" i="4"/>
  <c r="BU507" i="4"/>
  <c r="BC514" i="4"/>
  <c r="BX523" i="4"/>
  <c r="BW523" i="4"/>
  <c r="BU523" i="4"/>
  <c r="BX557" i="4"/>
  <c r="AU561" i="4"/>
  <c r="AV561" i="4" s="1"/>
  <c r="BX566" i="4"/>
  <c r="BW566" i="4"/>
  <c r="BV573" i="4"/>
  <c r="BD593" i="4"/>
  <c r="BX596" i="4"/>
  <c r="BW596" i="4"/>
  <c r="BM601" i="4"/>
  <c r="BN601" i="4" s="1"/>
  <c r="BV602" i="4"/>
  <c r="BE491" i="4"/>
  <c r="BE493" i="4"/>
  <c r="BW494" i="4"/>
  <c r="BU517" i="4"/>
  <c r="BV526" i="4"/>
  <c r="BC534" i="4"/>
  <c r="BX543" i="4"/>
  <c r="BW543" i="4"/>
  <c r="BU543" i="4"/>
  <c r="BV546" i="4"/>
  <c r="BC554" i="4"/>
  <c r="BD563" i="4"/>
  <c r="BD570" i="4"/>
  <c r="BM571" i="4"/>
  <c r="BN571" i="4" s="1"/>
  <c r="BM572" i="4"/>
  <c r="BN572" i="4" s="1"/>
  <c r="BD577" i="4"/>
  <c r="BC577" i="4"/>
  <c r="BM579" i="4"/>
  <c r="BN579" i="4" s="1"/>
  <c r="BV580" i="4"/>
  <c r="BU580" i="4"/>
  <c r="BE581" i="4"/>
  <c r="BU587" i="4"/>
  <c r="BX593" i="4"/>
  <c r="BW593" i="4"/>
  <c r="BU593" i="4"/>
  <c r="BD600" i="4"/>
  <c r="BM605" i="4"/>
  <c r="BN605" i="4" s="1"/>
  <c r="BF606" i="4"/>
  <c r="BE607" i="4"/>
  <c r="BE606" i="4"/>
  <c r="BM607" i="4"/>
  <c r="BN607" i="4" s="1"/>
  <c r="BC410" i="4"/>
  <c r="BU413" i="4"/>
  <c r="BC420" i="4"/>
  <c r="BU423" i="4"/>
  <c r="BC430" i="4"/>
  <c r="BU433" i="4"/>
  <c r="BC440" i="4"/>
  <c r="BU443" i="4"/>
  <c r="BC450" i="4"/>
  <c r="BU453" i="4"/>
  <c r="BC460" i="4"/>
  <c r="BU463" i="4"/>
  <c r="BC470" i="4"/>
  <c r="BU473" i="4"/>
  <c r="BC480" i="4"/>
  <c r="BU483" i="4"/>
  <c r="BC490" i="4"/>
  <c r="BV502" i="4"/>
  <c r="BV503" i="4"/>
  <c r="BF513" i="4"/>
  <c r="BE513" i="4"/>
  <c r="BM514" i="4"/>
  <c r="BN514" i="4" s="1"/>
  <c r="AU518" i="4"/>
  <c r="AV518" i="4" s="1"/>
  <c r="AU519" i="4"/>
  <c r="AV519" i="4" s="1"/>
  <c r="BF520" i="4"/>
  <c r="BE520" i="4"/>
  <c r="BV523" i="4"/>
  <c r="BX563" i="4"/>
  <c r="BW563" i="4"/>
  <c r="BU563" i="4"/>
  <c r="BX577" i="4"/>
  <c r="AU581" i="4"/>
  <c r="AV581" i="4" s="1"/>
  <c r="BF583" i="4"/>
  <c r="BE583" i="4"/>
  <c r="BM584" i="4"/>
  <c r="BN584" i="4" s="1"/>
  <c r="AU588" i="4"/>
  <c r="AV588" i="4" s="1"/>
  <c r="BF590" i="4"/>
  <c r="BE590" i="4"/>
  <c r="BV510" i="4"/>
  <c r="BU510" i="4"/>
  <c r="BX516" i="4"/>
  <c r="BW516" i="4"/>
  <c r="BN521" i="4"/>
  <c r="BM522" i="4"/>
  <c r="BN522" i="4" s="1"/>
  <c r="BD527" i="4"/>
  <c r="BC527" i="4"/>
  <c r="BM529" i="4"/>
  <c r="BN529" i="4" s="1"/>
  <c r="BV530" i="4"/>
  <c r="BU530" i="4"/>
  <c r="BF533" i="4"/>
  <c r="BE533" i="4"/>
  <c r="BM534" i="4"/>
  <c r="BN534" i="4" s="1"/>
  <c r="AU538" i="4"/>
  <c r="AV538" i="4" s="1"/>
  <c r="AU539" i="4"/>
  <c r="AV539" i="4" s="1"/>
  <c r="BF540" i="4"/>
  <c r="BE540" i="4"/>
  <c r="BD547" i="4"/>
  <c r="BC547" i="4"/>
  <c r="BM549" i="4"/>
  <c r="BN549" i="4" s="1"/>
  <c r="BV550" i="4"/>
  <c r="BU550" i="4"/>
  <c r="BF553" i="4"/>
  <c r="BE553" i="4"/>
  <c r="BM554" i="4"/>
  <c r="BN554" i="4" s="1"/>
  <c r="BU557" i="4"/>
  <c r="BC574" i="4"/>
  <c r="BX586" i="4"/>
  <c r="BW586" i="4"/>
  <c r="BD606" i="4"/>
  <c r="BF497" i="4"/>
  <c r="BE497" i="4"/>
  <c r="BF500" i="4"/>
  <c r="BE500" i="4"/>
  <c r="BF504" i="4"/>
  <c r="BE504" i="4"/>
  <c r="BC505" i="4"/>
  <c r="AU511" i="4"/>
  <c r="AV511" i="4" s="1"/>
  <c r="BD520" i="4"/>
  <c r="AU531" i="4"/>
  <c r="AV531" i="4" s="1"/>
  <c r="BX536" i="4"/>
  <c r="BW536" i="4"/>
  <c r="BM541" i="4"/>
  <c r="BN541" i="4" s="1"/>
  <c r="BM542" i="4"/>
  <c r="BN542" i="4" s="1"/>
  <c r="AU551" i="4"/>
  <c r="AV551" i="4" s="1"/>
  <c r="AU558" i="4"/>
  <c r="AV558" i="4" s="1"/>
  <c r="AU559" i="4"/>
  <c r="AV559" i="4" s="1"/>
  <c r="BF560" i="4"/>
  <c r="BE560" i="4"/>
  <c r="BF561" i="4"/>
  <c r="BV563" i="4"/>
  <c r="BD567" i="4"/>
  <c r="BC567" i="4"/>
  <c r="BM569" i="4"/>
  <c r="BN569" i="4" s="1"/>
  <c r="BV570" i="4"/>
  <c r="BU570" i="4"/>
  <c r="BE571" i="4"/>
  <c r="BD583" i="4"/>
  <c r="BD590" i="4"/>
  <c r="BM591" i="4"/>
  <c r="BN591" i="4" s="1"/>
  <c r="BM592" i="4"/>
  <c r="BN592" i="4" s="1"/>
  <c r="BD597" i="4"/>
  <c r="BC597" i="4"/>
  <c r="BV600" i="4"/>
  <c r="BU600" i="4"/>
  <c r="BD619" i="4"/>
  <c r="BC619" i="4"/>
  <c r="BF635" i="4"/>
  <c r="BE635" i="4"/>
  <c r="AU649" i="4"/>
  <c r="AV649" i="4" s="1"/>
  <c r="AU650" i="4"/>
  <c r="AV650" i="4" s="1"/>
  <c r="BV652" i="4"/>
  <c r="BU652" i="4"/>
  <c r="BX658" i="4"/>
  <c r="BW658" i="4"/>
  <c r="AU679" i="4"/>
  <c r="AV679" i="4" s="1"/>
  <c r="AU680" i="4"/>
  <c r="AV680" i="4" s="1"/>
  <c r="BV682" i="4"/>
  <c r="BU682" i="4"/>
  <c r="BF615" i="4"/>
  <c r="BE615" i="4"/>
  <c r="AU629" i="4"/>
  <c r="AV629" i="4" s="1"/>
  <c r="AU630" i="4"/>
  <c r="AV630" i="4" s="1"/>
  <c r="BD649" i="4"/>
  <c r="BC649" i="4"/>
  <c r="BX655" i="4"/>
  <c r="BW655" i="4"/>
  <c r="BX656" i="4"/>
  <c r="BU655" i="4"/>
  <c r="BF665" i="4"/>
  <c r="BE665" i="4"/>
  <c r="BE666" i="4"/>
  <c r="BD679" i="4"/>
  <c r="BC679" i="4"/>
  <c r="BX685" i="4"/>
  <c r="BW685" i="4"/>
  <c r="BU685" i="4"/>
  <c r="BW686" i="4"/>
  <c r="BX688" i="4"/>
  <c r="BW688" i="4"/>
  <c r="BW689" i="4"/>
  <c r="BE511" i="4"/>
  <c r="BX511" i="4"/>
  <c r="AU512" i="4"/>
  <c r="AV512" i="4" s="1"/>
  <c r="BW514" i="4"/>
  <c r="BM515" i="4"/>
  <c r="BN515" i="4" s="1"/>
  <c r="BE521" i="4"/>
  <c r="AU522" i="4"/>
  <c r="AV522" i="4" s="1"/>
  <c r="BW524" i="4"/>
  <c r="BM525" i="4"/>
  <c r="BN525" i="4" s="1"/>
  <c r="BE531" i="4"/>
  <c r="AU532" i="4"/>
  <c r="AV532" i="4" s="1"/>
  <c r="BW534" i="4"/>
  <c r="BM535" i="4"/>
  <c r="BN535" i="4" s="1"/>
  <c r="BE541" i="4"/>
  <c r="AU542" i="4"/>
  <c r="AV542" i="4" s="1"/>
  <c r="BW544" i="4"/>
  <c r="BM545" i="4"/>
  <c r="BN545" i="4" s="1"/>
  <c r="AU552" i="4"/>
  <c r="AV552" i="4" s="1"/>
  <c r="BW554" i="4"/>
  <c r="BM555" i="4"/>
  <c r="BN555" i="4" s="1"/>
  <c r="AU562" i="4"/>
  <c r="AV562" i="4" s="1"/>
  <c r="BW564" i="4"/>
  <c r="BM565" i="4"/>
  <c r="BN565" i="4" s="1"/>
  <c r="AU572" i="4"/>
  <c r="AV572" i="4" s="1"/>
  <c r="BW574" i="4"/>
  <c r="BM575" i="4"/>
  <c r="BN575" i="4" s="1"/>
  <c r="AU582" i="4"/>
  <c r="AV582" i="4" s="1"/>
  <c r="BW584" i="4"/>
  <c r="BM585" i="4"/>
  <c r="BN585" i="4" s="1"/>
  <c r="AU592" i="4"/>
  <c r="AV592" i="4" s="1"/>
  <c r="BW594" i="4"/>
  <c r="BM595" i="4"/>
  <c r="BN595" i="4" s="1"/>
  <c r="BE601" i="4"/>
  <c r="BM604" i="4"/>
  <c r="BN604" i="4" s="1"/>
  <c r="AU605" i="4"/>
  <c r="AV605" i="4" s="1"/>
  <c r="BX605" i="4"/>
  <c r="BW610" i="4"/>
  <c r="BF612" i="4"/>
  <c r="BE612" i="4"/>
  <c r="BF616" i="4"/>
  <c r="BD629" i="4"/>
  <c r="BC629" i="4"/>
  <c r="BM632" i="4"/>
  <c r="BN632" i="4" s="1"/>
  <c r="BM633" i="4"/>
  <c r="BN633" i="4" s="1"/>
  <c r="BD635" i="4"/>
  <c r="BV658" i="4"/>
  <c r="BU669" i="4"/>
  <c r="BF672" i="4"/>
  <c r="BE672" i="4"/>
  <c r="BC672" i="4"/>
  <c r="BE673" i="4"/>
  <c r="BF695" i="4"/>
  <c r="BE695" i="4"/>
  <c r="BE696" i="4"/>
  <c r="BF706" i="4"/>
  <c r="BC510" i="4"/>
  <c r="BE514" i="4"/>
  <c r="BX514" i="4"/>
  <c r="BW517" i="4"/>
  <c r="BC520" i="4"/>
  <c r="BE524" i="4"/>
  <c r="BW527" i="4"/>
  <c r="BC530" i="4"/>
  <c r="BE534" i="4"/>
  <c r="BX534" i="4"/>
  <c r="BW537" i="4"/>
  <c r="BC540" i="4"/>
  <c r="BE544" i="4"/>
  <c r="BX544" i="4"/>
  <c r="BW547" i="4"/>
  <c r="BC550" i="4"/>
  <c r="BE554" i="4"/>
  <c r="BW557" i="4"/>
  <c r="BC560" i="4"/>
  <c r="BE564" i="4"/>
  <c r="BX564" i="4"/>
  <c r="BW567" i="4"/>
  <c r="BC570" i="4"/>
  <c r="BE574" i="4"/>
  <c r="BW577" i="4"/>
  <c r="BC580" i="4"/>
  <c r="BE584" i="4"/>
  <c r="BX584" i="4"/>
  <c r="BW587" i="4"/>
  <c r="BC590" i="4"/>
  <c r="BE594" i="4"/>
  <c r="BW597" i="4"/>
  <c r="BC600" i="4"/>
  <c r="AU603" i="4"/>
  <c r="AV603" i="4" s="1"/>
  <c r="BC605" i="4"/>
  <c r="AU607" i="4"/>
  <c r="AV607" i="4" s="1"/>
  <c r="BX610" i="4"/>
  <c r="BD615" i="4"/>
  <c r="BC615" i="4"/>
  <c r="BM624" i="4"/>
  <c r="BN624" i="4" s="1"/>
  <c r="BV632" i="4"/>
  <c r="BU632" i="4"/>
  <c r="BX635" i="4"/>
  <c r="BW635" i="4"/>
  <c r="BU635" i="4"/>
  <c r="BW636" i="4"/>
  <c r="BX638" i="4"/>
  <c r="BW638" i="4"/>
  <c r="BF642" i="4"/>
  <c r="BE642" i="4"/>
  <c r="BC642" i="4"/>
  <c r="BE643" i="4"/>
  <c r="BV655" i="4"/>
  <c r="AU659" i="4"/>
  <c r="AV659" i="4" s="1"/>
  <c r="AU660" i="4"/>
  <c r="AV660" i="4" s="1"/>
  <c r="BM662" i="4"/>
  <c r="BN662" i="4" s="1"/>
  <c r="BM663" i="4"/>
  <c r="BN663" i="4" s="1"/>
  <c r="BD665" i="4"/>
  <c r="BX668" i="4"/>
  <c r="BW668" i="4"/>
  <c r="BV685" i="4"/>
  <c r="BV688" i="4"/>
  <c r="BM692" i="4"/>
  <c r="BN692" i="4" s="1"/>
  <c r="BM693" i="4"/>
  <c r="BN693" i="4" s="1"/>
  <c r="BF702" i="4"/>
  <c r="BE702" i="4"/>
  <c r="BF703" i="4"/>
  <c r="BC702" i="4"/>
  <c r="BM704" i="4"/>
  <c r="BN704" i="4" s="1"/>
  <c r="BV712" i="4"/>
  <c r="BU712" i="4"/>
  <c r="BW500" i="4"/>
  <c r="BU506" i="4"/>
  <c r="BE507" i="4"/>
  <c r="BW510" i="4"/>
  <c r="BC513" i="4"/>
  <c r="BU516" i="4"/>
  <c r="BE517" i="4"/>
  <c r="BW520" i="4"/>
  <c r="BC523" i="4"/>
  <c r="BU526" i="4"/>
  <c r="BE527" i="4"/>
  <c r="BW530" i="4"/>
  <c r="BC533" i="4"/>
  <c r="BU536" i="4"/>
  <c r="BE537" i="4"/>
  <c r="BW540" i="4"/>
  <c r="BC543" i="4"/>
  <c r="BU546" i="4"/>
  <c r="BE547" i="4"/>
  <c r="BW550" i="4"/>
  <c r="BC553" i="4"/>
  <c r="BU556" i="4"/>
  <c r="BE557" i="4"/>
  <c r="BW560" i="4"/>
  <c r="BC563" i="4"/>
  <c r="BU566" i="4"/>
  <c r="BE567" i="4"/>
  <c r="BW570" i="4"/>
  <c r="BC573" i="4"/>
  <c r="BU576" i="4"/>
  <c r="BE577" i="4"/>
  <c r="BW580" i="4"/>
  <c r="BC583" i="4"/>
  <c r="BU586" i="4"/>
  <c r="BE587" i="4"/>
  <c r="BW590" i="4"/>
  <c r="BC593" i="4"/>
  <c r="BU596" i="4"/>
  <c r="BE597" i="4"/>
  <c r="BW600" i="4"/>
  <c r="BX604" i="4"/>
  <c r="BD605" i="4"/>
  <c r="BC606" i="4"/>
  <c r="BM608" i="4"/>
  <c r="BN608" i="4" s="1"/>
  <c r="BV609" i="4"/>
  <c r="BC610" i="4"/>
  <c r="BD612" i="4"/>
  <c r="BX615" i="4"/>
  <c r="BW615" i="4"/>
  <c r="BW616" i="4"/>
  <c r="BF622" i="4"/>
  <c r="BE622" i="4"/>
  <c r="BC622" i="4"/>
  <c r="BE623" i="4"/>
  <c r="BC646" i="4"/>
  <c r="BD659" i="4"/>
  <c r="BC659" i="4"/>
  <c r="BM661" i="4"/>
  <c r="BN661" i="4" s="1"/>
  <c r="BV662" i="4"/>
  <c r="BU662" i="4"/>
  <c r="BX665" i="4"/>
  <c r="BW665" i="4"/>
  <c r="BU665" i="4"/>
  <c r="BW666" i="4"/>
  <c r="BF675" i="4"/>
  <c r="BE675" i="4"/>
  <c r="BF686" i="4"/>
  <c r="AU689" i="4"/>
  <c r="AV689" i="4" s="1"/>
  <c r="AU690" i="4"/>
  <c r="AV690" i="4" s="1"/>
  <c r="BM691" i="4"/>
  <c r="BN691" i="4" s="1"/>
  <c r="BV692" i="4"/>
  <c r="BU692" i="4"/>
  <c r="BX698" i="4"/>
  <c r="BW698" i="4"/>
  <c r="BX708" i="4"/>
  <c r="BW708" i="4"/>
  <c r="BW709" i="4"/>
  <c r="BD709" i="4"/>
  <c r="BC709" i="4"/>
  <c r="BM716" i="4"/>
  <c r="BN716" i="4" s="1"/>
  <c r="BC506" i="4"/>
  <c r="BC526" i="4"/>
  <c r="BC536" i="4"/>
  <c r="BC546" i="4"/>
  <c r="BV607" i="4"/>
  <c r="BU608" i="4"/>
  <c r="BU609" i="4"/>
  <c r="BD610" i="4"/>
  <c r="AU611" i="4"/>
  <c r="AV611" i="4" s="1"/>
  <c r="BC612" i="4"/>
  <c r="AU613" i="4"/>
  <c r="AV613" i="4" s="1"/>
  <c r="BX614" i="4"/>
  <c r="BW614" i="4"/>
  <c r="BU614" i="4"/>
  <c r="BC616" i="4"/>
  <c r="BU619" i="4"/>
  <c r="BC626" i="4"/>
  <c r="BX629" i="4"/>
  <c r="BV635" i="4"/>
  <c r="BV638" i="4"/>
  <c r="BD642" i="4"/>
  <c r="BF645" i="4"/>
  <c r="BE645" i="4"/>
  <c r="BE646" i="4"/>
  <c r="BF652" i="4"/>
  <c r="BE652" i="4"/>
  <c r="BF653" i="4"/>
  <c r="BC652" i="4"/>
  <c r="BM654" i="4"/>
  <c r="BN654" i="4" s="1"/>
  <c r="AU663" i="4"/>
  <c r="AV663" i="4" s="1"/>
  <c r="BV668" i="4"/>
  <c r="BF682" i="4"/>
  <c r="BE682" i="4"/>
  <c r="BC682" i="4"/>
  <c r="BE683" i="4"/>
  <c r="BM684" i="4"/>
  <c r="BN684" i="4" s="1"/>
  <c r="BD689" i="4"/>
  <c r="BC689" i="4"/>
  <c r="BX695" i="4"/>
  <c r="BW695" i="4"/>
  <c r="BU695" i="4"/>
  <c r="BW696" i="4"/>
  <c r="AU504" i="4"/>
  <c r="AV504" i="4" s="1"/>
  <c r="BC509" i="4"/>
  <c r="BU512" i="4"/>
  <c r="AU514" i="4"/>
  <c r="AV514" i="4" s="1"/>
  <c r="BD516" i="4"/>
  <c r="BC519" i="4"/>
  <c r="BU522" i="4"/>
  <c r="AU524" i="4"/>
  <c r="AV524" i="4" s="1"/>
  <c r="BC529" i="4"/>
  <c r="BU532" i="4"/>
  <c r="AU534" i="4"/>
  <c r="AV534" i="4" s="1"/>
  <c r="BC539" i="4"/>
  <c r="BU542" i="4"/>
  <c r="AU544" i="4"/>
  <c r="AV544" i="4" s="1"/>
  <c r="BC549" i="4"/>
  <c r="BU552" i="4"/>
  <c r="AU554" i="4"/>
  <c r="AV554" i="4" s="1"/>
  <c r="BD556" i="4"/>
  <c r="BC559" i="4"/>
  <c r="BU562" i="4"/>
  <c r="AU564" i="4"/>
  <c r="AV564" i="4" s="1"/>
  <c r="BD566" i="4"/>
  <c r="BC569" i="4"/>
  <c r="BU572" i="4"/>
  <c r="AU574" i="4"/>
  <c r="AV574" i="4" s="1"/>
  <c r="BD576" i="4"/>
  <c r="BC579" i="4"/>
  <c r="BU582" i="4"/>
  <c r="AU584" i="4"/>
  <c r="AV584" i="4" s="1"/>
  <c r="BD586" i="4"/>
  <c r="BC589" i="4"/>
  <c r="BU592" i="4"/>
  <c r="AU594" i="4"/>
  <c r="AV594" i="4" s="1"/>
  <c r="BD596" i="4"/>
  <c r="BC599" i="4"/>
  <c r="BE608" i="4"/>
  <c r="BE609" i="4"/>
  <c r="BV608" i="4"/>
  <c r="BW609" i="4"/>
  <c r="BE610" i="4"/>
  <c r="BF611" i="4"/>
  <c r="BE611" i="4"/>
  <c r="BX618" i="4"/>
  <c r="BW618" i="4"/>
  <c r="BW619" i="4"/>
  <c r="BF625" i="4"/>
  <c r="BE625" i="4"/>
  <c r="BE626" i="4"/>
  <c r="BF636" i="4"/>
  <c r="AU639" i="4"/>
  <c r="AV639" i="4" s="1"/>
  <c r="AU640" i="4"/>
  <c r="AV640" i="4" s="1"/>
  <c r="BM646" i="4"/>
  <c r="BN646" i="4" s="1"/>
  <c r="BU649" i="4"/>
  <c r="BX659" i="4"/>
  <c r="BV665" i="4"/>
  <c r="AU669" i="4"/>
  <c r="AV669" i="4" s="1"/>
  <c r="AU670" i="4"/>
  <c r="AV670" i="4" s="1"/>
  <c r="BM672" i="4"/>
  <c r="BN672" i="4" s="1"/>
  <c r="BM673" i="4"/>
  <c r="BN673" i="4" s="1"/>
  <c r="BM676" i="4"/>
  <c r="BN676" i="4" s="1"/>
  <c r="BU679" i="4"/>
  <c r="AU693" i="4"/>
  <c r="AV693" i="4" s="1"/>
  <c r="BV698" i="4"/>
  <c r="BF705" i="4"/>
  <c r="BE705" i="4"/>
  <c r="BV708" i="4"/>
  <c r="BD509" i="4"/>
  <c r="BV512" i="4"/>
  <c r="BD519" i="4"/>
  <c r="BV522" i="4"/>
  <c r="BD529" i="4"/>
  <c r="BV532" i="4"/>
  <c r="BD539" i="4"/>
  <c r="BV542" i="4"/>
  <c r="BD549" i="4"/>
  <c r="BV552" i="4"/>
  <c r="BD559" i="4"/>
  <c r="BV562" i="4"/>
  <c r="BD569" i="4"/>
  <c r="BV572" i="4"/>
  <c r="BD579" i="4"/>
  <c r="BV582" i="4"/>
  <c r="BD589" i="4"/>
  <c r="BV592" i="4"/>
  <c r="BD599" i="4"/>
  <c r="AU609" i="4"/>
  <c r="AV609" i="4" s="1"/>
  <c r="AU610" i="4"/>
  <c r="AV610" i="4" s="1"/>
  <c r="BM612" i="4"/>
  <c r="BN612" i="4" s="1"/>
  <c r="BM613" i="4"/>
  <c r="BN613" i="4" s="1"/>
  <c r="BD639" i="4"/>
  <c r="BC639" i="4"/>
  <c r="BM642" i="4"/>
  <c r="BN642" i="4" s="1"/>
  <c r="BM643" i="4"/>
  <c r="BN643" i="4" s="1"/>
  <c r="BX648" i="4"/>
  <c r="BW648" i="4"/>
  <c r="BW649" i="4"/>
  <c r="BD669" i="4"/>
  <c r="BC669" i="4"/>
  <c r="BV672" i="4"/>
  <c r="BU672" i="4"/>
  <c r="BX675" i="4"/>
  <c r="BW675" i="4"/>
  <c r="BX676" i="4"/>
  <c r="BU675" i="4"/>
  <c r="BX678" i="4"/>
  <c r="BW678" i="4"/>
  <c r="BW679" i="4"/>
  <c r="AU699" i="4"/>
  <c r="AV699" i="4" s="1"/>
  <c r="AU700" i="4"/>
  <c r="AV700" i="4" s="1"/>
  <c r="BM702" i="4"/>
  <c r="BN702" i="4" s="1"/>
  <c r="BM703" i="4"/>
  <c r="BN703" i="4" s="1"/>
  <c r="BF715" i="4"/>
  <c r="BE715" i="4"/>
  <c r="BE716" i="4"/>
  <c r="BX718" i="4"/>
  <c r="BW718" i="4"/>
  <c r="BW719" i="4"/>
  <c r="BD719" i="4"/>
  <c r="BC719" i="4"/>
  <c r="BD611" i="4"/>
  <c r="BC611" i="4"/>
  <c r="BM622" i="4"/>
  <c r="BN622" i="4" s="1"/>
  <c r="BM623" i="4"/>
  <c r="BN623" i="4" s="1"/>
  <c r="BX628" i="4"/>
  <c r="BW628" i="4"/>
  <c r="BU629" i="4"/>
  <c r="BF632" i="4"/>
  <c r="BE632" i="4"/>
  <c r="BF633" i="4"/>
  <c r="BC632" i="4"/>
  <c r="BM641" i="4"/>
  <c r="BN641" i="4" s="1"/>
  <c r="BV642" i="4"/>
  <c r="BU642" i="4"/>
  <c r="BX645" i="4"/>
  <c r="BW645" i="4"/>
  <c r="BX646" i="4"/>
  <c r="BU645" i="4"/>
  <c r="BF655" i="4"/>
  <c r="BE655" i="4"/>
  <c r="BE656" i="4"/>
  <c r="AU673" i="4"/>
  <c r="AV673" i="4" s="1"/>
  <c r="BF685" i="4"/>
  <c r="BE685" i="4"/>
  <c r="BD699" i="4"/>
  <c r="BC699" i="4"/>
  <c r="BM701" i="4"/>
  <c r="BN701" i="4" s="1"/>
  <c r="BV702" i="4"/>
  <c r="BU702" i="4"/>
  <c r="BM706" i="4"/>
  <c r="BN706" i="4" s="1"/>
  <c r="BC604" i="4"/>
  <c r="BV605" i="4"/>
  <c r="BF607" i="4"/>
  <c r="BC608" i="4"/>
  <c r="BD609" i="4"/>
  <c r="BV612" i="4"/>
  <c r="AU619" i="4"/>
  <c r="AV619" i="4" s="1"/>
  <c r="AU620" i="4"/>
  <c r="AV620" i="4" s="1"/>
  <c r="BM621" i="4"/>
  <c r="BN621" i="4" s="1"/>
  <c r="BV622" i="4"/>
  <c r="BU622" i="4"/>
  <c r="BX625" i="4"/>
  <c r="BW625" i="4"/>
  <c r="BU625" i="4"/>
  <c r="BW626" i="4"/>
  <c r="BC636" i="4"/>
  <c r="AU643" i="4"/>
  <c r="AV643" i="4" s="1"/>
  <c r="AU648" i="4"/>
  <c r="AV648" i="4" s="1"/>
  <c r="BV648" i="4"/>
  <c r="BM652" i="4"/>
  <c r="BN652" i="4" s="1"/>
  <c r="BM653" i="4"/>
  <c r="BN653" i="4" s="1"/>
  <c r="BM656" i="4"/>
  <c r="BN656" i="4" s="1"/>
  <c r="BU659" i="4"/>
  <c r="BF662" i="4"/>
  <c r="BE662" i="4"/>
  <c r="BC662" i="4"/>
  <c r="BE663" i="4"/>
  <c r="BX669" i="4"/>
  <c r="BV675" i="4"/>
  <c r="AU678" i="4"/>
  <c r="AV678" i="4" s="1"/>
  <c r="BV678" i="4"/>
  <c r="BM682" i="4"/>
  <c r="BN682" i="4" s="1"/>
  <c r="BM683" i="4"/>
  <c r="BN683" i="4" s="1"/>
  <c r="BF692" i="4"/>
  <c r="BE692" i="4"/>
  <c r="BF693" i="4"/>
  <c r="BC692" i="4"/>
  <c r="BM694" i="4"/>
  <c r="BN694" i="4" s="1"/>
  <c r="BX705" i="4"/>
  <c r="BW705" i="4"/>
  <c r="BX706" i="4"/>
  <c r="BU705" i="4"/>
  <c r="BM714" i="4"/>
  <c r="BN714" i="4" s="1"/>
  <c r="BD715" i="4"/>
  <c r="BV718" i="4"/>
  <c r="BX733" i="4"/>
  <c r="BW733" i="4"/>
  <c r="BU733" i="4"/>
  <c r="AU756" i="4"/>
  <c r="AV756" i="4" s="1"/>
  <c r="BF757" i="4"/>
  <c r="BE757" i="4"/>
  <c r="BD757" i="4"/>
  <c r="BC757" i="4"/>
  <c r="BM767" i="4"/>
  <c r="BN767" i="4" s="1"/>
  <c r="BM768" i="4"/>
  <c r="BN768" i="4" s="1"/>
  <c r="BX780" i="4"/>
  <c r="BW780" i="4"/>
  <c r="BV780" i="4"/>
  <c r="BX781" i="4"/>
  <c r="BU780" i="4"/>
  <c r="BX730" i="4"/>
  <c r="BW730" i="4"/>
  <c r="BU730" i="4"/>
  <c r="AU764" i="4"/>
  <c r="AV764" i="4" s="1"/>
  <c r="AU765" i="4"/>
  <c r="AV765" i="4" s="1"/>
  <c r="BV767" i="4"/>
  <c r="BU767" i="4"/>
  <c r="BF770" i="4"/>
  <c r="BE770" i="4"/>
  <c r="BC770" i="4"/>
  <c r="BV787" i="4"/>
  <c r="BU787" i="4"/>
  <c r="AU614" i="4"/>
  <c r="AV614" i="4" s="1"/>
  <c r="BM617" i="4"/>
  <c r="BN617" i="4" s="1"/>
  <c r="AU624" i="4"/>
  <c r="AV624" i="4" s="1"/>
  <c r="BM627" i="4"/>
  <c r="BN627" i="4" s="1"/>
  <c r="AU634" i="4"/>
  <c r="AV634" i="4" s="1"/>
  <c r="BM637" i="4"/>
  <c r="BN637" i="4" s="1"/>
  <c r="AU644" i="4"/>
  <c r="AV644" i="4" s="1"/>
  <c r="BM647" i="4"/>
  <c r="BN647" i="4" s="1"/>
  <c r="AU654" i="4"/>
  <c r="AV654" i="4" s="1"/>
  <c r="BM657" i="4"/>
  <c r="BN657" i="4" s="1"/>
  <c r="AU664" i="4"/>
  <c r="AV664" i="4" s="1"/>
  <c r="BM667" i="4"/>
  <c r="BN667" i="4" s="1"/>
  <c r="AU674" i="4"/>
  <c r="AV674" i="4" s="1"/>
  <c r="BM677" i="4"/>
  <c r="BN677" i="4" s="1"/>
  <c r="AU684" i="4"/>
  <c r="AV684" i="4" s="1"/>
  <c r="BM687" i="4"/>
  <c r="BN687" i="4" s="1"/>
  <c r="AU694" i="4"/>
  <c r="AV694" i="4" s="1"/>
  <c r="BM697" i="4"/>
  <c r="BN697" i="4" s="1"/>
  <c r="AU704" i="4"/>
  <c r="AV704" i="4" s="1"/>
  <c r="BM707" i="4"/>
  <c r="BN707" i="4" s="1"/>
  <c r="AU714" i="4"/>
  <c r="AV714" i="4" s="1"/>
  <c r="BM717" i="4"/>
  <c r="BN717" i="4" s="1"/>
  <c r="BC722" i="4"/>
  <c r="BW722" i="4"/>
  <c r="BU723" i="4"/>
  <c r="BE724" i="4"/>
  <c r="BF729" i="4"/>
  <c r="BV733" i="4"/>
  <c r="BC741" i="4"/>
  <c r="BX750" i="4"/>
  <c r="BW750" i="4"/>
  <c r="BV750" i="4"/>
  <c r="BU750" i="4"/>
  <c r="BX753" i="4"/>
  <c r="BW753" i="4"/>
  <c r="BU753" i="4"/>
  <c r="BD764" i="4"/>
  <c r="BC764" i="4"/>
  <c r="AU776" i="4"/>
  <c r="AV776" i="4" s="1"/>
  <c r="BF777" i="4"/>
  <c r="BE777" i="4"/>
  <c r="BD777" i="4"/>
  <c r="BF778" i="4"/>
  <c r="BC777" i="4"/>
  <c r="BM779" i="4"/>
  <c r="BN779" i="4" s="1"/>
  <c r="BF781" i="4"/>
  <c r="BC712" i="4"/>
  <c r="BF713" i="4"/>
  <c r="BU715" i="4"/>
  <c r="BX716" i="4"/>
  <c r="AU720" i="4"/>
  <c r="AV720" i="4" s="1"/>
  <c r="BF726" i="4"/>
  <c r="BM728" i="4"/>
  <c r="BN728" i="4" s="1"/>
  <c r="BD731" i="4"/>
  <c r="BM737" i="4"/>
  <c r="BN737" i="4" s="1"/>
  <c r="BM738" i="4"/>
  <c r="BN738" i="4" s="1"/>
  <c r="BF747" i="4"/>
  <c r="BE747" i="4"/>
  <c r="BD747" i="4"/>
  <c r="BC747" i="4"/>
  <c r="BD770" i="4"/>
  <c r="BU774" i="4"/>
  <c r="BX783" i="4"/>
  <c r="BW783" i="4"/>
  <c r="BU783" i="4"/>
  <c r="BD784" i="4"/>
  <c r="BC784" i="4"/>
  <c r="BW612" i="4"/>
  <c r="BU618" i="4"/>
  <c r="BE619" i="4"/>
  <c r="BW622" i="4"/>
  <c r="BC625" i="4"/>
  <c r="BU628" i="4"/>
  <c r="BW632" i="4"/>
  <c r="BC635" i="4"/>
  <c r="BU638" i="4"/>
  <c r="BW642" i="4"/>
  <c r="BC645" i="4"/>
  <c r="BU648" i="4"/>
  <c r="BE649" i="4"/>
  <c r="BC655" i="4"/>
  <c r="BU658" i="4"/>
  <c r="BE659" i="4"/>
  <c r="BW662" i="4"/>
  <c r="BC665" i="4"/>
  <c r="BU668" i="4"/>
  <c r="BE669" i="4"/>
  <c r="BW672" i="4"/>
  <c r="BC675" i="4"/>
  <c r="BU678" i="4"/>
  <c r="BE679" i="4"/>
  <c r="BC685" i="4"/>
  <c r="BU688" i="4"/>
  <c r="BE689" i="4"/>
  <c r="BC695" i="4"/>
  <c r="BU698" i="4"/>
  <c r="BE699" i="4"/>
  <c r="BC705" i="4"/>
  <c r="BU708" i="4"/>
  <c r="AU710" i="4"/>
  <c r="AV710" i="4" s="1"/>
  <c r="BW712" i="4"/>
  <c r="BM713" i="4"/>
  <c r="BN713" i="4" s="1"/>
  <c r="BC715" i="4"/>
  <c r="BU718" i="4"/>
  <c r="BE719" i="4"/>
  <c r="BM721" i="4"/>
  <c r="BN721" i="4" s="1"/>
  <c r="BD723" i="4"/>
  <c r="BU725" i="4"/>
  <c r="BM726" i="4"/>
  <c r="BN726" i="4" s="1"/>
  <c r="BV727" i="4"/>
  <c r="BU727" i="4"/>
  <c r="BX728" i="4"/>
  <c r="BV730" i="4"/>
  <c r="BC731" i="4"/>
  <c r="BD734" i="4"/>
  <c r="BC734" i="4"/>
  <c r="BM736" i="4"/>
  <c r="BN736" i="4" s="1"/>
  <c r="BV737" i="4"/>
  <c r="BU737" i="4"/>
  <c r="BF740" i="4"/>
  <c r="BE740" i="4"/>
  <c r="BC740" i="4"/>
  <c r="BM741" i="4"/>
  <c r="BN741" i="4" s="1"/>
  <c r="BU744" i="4"/>
  <c r="BM749" i="4"/>
  <c r="BN749" i="4" s="1"/>
  <c r="BM757" i="4"/>
  <c r="BN757" i="4" s="1"/>
  <c r="BM758" i="4"/>
  <c r="BN758" i="4" s="1"/>
  <c r="BC761" i="4"/>
  <c r="BX770" i="4"/>
  <c r="BW770" i="4"/>
  <c r="BV770" i="4"/>
  <c r="BU770" i="4"/>
  <c r="BX773" i="4"/>
  <c r="BW773" i="4"/>
  <c r="BU773" i="4"/>
  <c r="BE712" i="4"/>
  <c r="BW715" i="4"/>
  <c r="BF722" i="4"/>
  <c r="BW727" i="4"/>
  <c r="BF731" i="4"/>
  <c r="BF732" i="4"/>
  <c r="BX743" i="4"/>
  <c r="BW743" i="4"/>
  <c r="BU743" i="4"/>
  <c r="AU754" i="4"/>
  <c r="AV754" i="4" s="1"/>
  <c r="AU755" i="4"/>
  <c r="AV755" i="4" s="1"/>
  <c r="BM756" i="4"/>
  <c r="BN756" i="4" s="1"/>
  <c r="BV757" i="4"/>
  <c r="BU757" i="4"/>
  <c r="BV783" i="4"/>
  <c r="BX784" i="4"/>
  <c r="BC621" i="4"/>
  <c r="BU624" i="4"/>
  <c r="BC631" i="4"/>
  <c r="BU634" i="4"/>
  <c r="BC641" i="4"/>
  <c r="BU644" i="4"/>
  <c r="BC651" i="4"/>
  <c r="BU654" i="4"/>
  <c r="BC661" i="4"/>
  <c r="BU664" i="4"/>
  <c r="BC671" i="4"/>
  <c r="BU674" i="4"/>
  <c r="BC681" i="4"/>
  <c r="BU684" i="4"/>
  <c r="BC691" i="4"/>
  <c r="BU694" i="4"/>
  <c r="BC701" i="4"/>
  <c r="BU704" i="4"/>
  <c r="BC711" i="4"/>
  <c r="BU714" i="4"/>
  <c r="AU721" i="4"/>
  <c r="AV721" i="4" s="1"/>
  <c r="AU724" i="4"/>
  <c r="AV724" i="4" s="1"/>
  <c r="BC725" i="4"/>
  <c r="BF730" i="4"/>
  <c r="BE730" i="4"/>
  <c r="BW731" i="4"/>
  <c r="BV732" i="4"/>
  <c r="BU732" i="4"/>
  <c r="BW732" i="4"/>
  <c r="AU738" i="4"/>
  <c r="AV738" i="4" s="1"/>
  <c r="BD754" i="4"/>
  <c r="BC754" i="4"/>
  <c r="BE758" i="4"/>
  <c r="BF760" i="4"/>
  <c r="BE760" i="4"/>
  <c r="BC760" i="4"/>
  <c r="BM761" i="4"/>
  <c r="BN761" i="4" s="1"/>
  <c r="BF767" i="4"/>
  <c r="BE767" i="4"/>
  <c r="BD767" i="4"/>
  <c r="BF768" i="4"/>
  <c r="BC767" i="4"/>
  <c r="BF771" i="4"/>
  <c r="BV773" i="4"/>
  <c r="BM777" i="4"/>
  <c r="BN777" i="4" s="1"/>
  <c r="BM778" i="4"/>
  <c r="BN778" i="4" s="1"/>
  <c r="BC614" i="4"/>
  <c r="BU617" i="4"/>
  <c r="BC624" i="4"/>
  <c r="BU627" i="4"/>
  <c r="BC634" i="4"/>
  <c r="BU637" i="4"/>
  <c r="BC644" i="4"/>
  <c r="BU647" i="4"/>
  <c r="BC654" i="4"/>
  <c r="BU657" i="4"/>
  <c r="BC664" i="4"/>
  <c r="BU667" i="4"/>
  <c r="BC674" i="4"/>
  <c r="BU677" i="4"/>
  <c r="BC684" i="4"/>
  <c r="BU687" i="4"/>
  <c r="BC694" i="4"/>
  <c r="BU697" i="4"/>
  <c r="BC704" i="4"/>
  <c r="BU707" i="4"/>
  <c r="BC714" i="4"/>
  <c r="BU717" i="4"/>
  <c r="BU720" i="4"/>
  <c r="BV724" i="4"/>
  <c r="BF727" i="4"/>
  <c r="BE727" i="4"/>
  <c r="BC727" i="4"/>
  <c r="BE728" i="4"/>
  <c r="BM731" i="4"/>
  <c r="BN731" i="4" s="1"/>
  <c r="BM732" i="4"/>
  <c r="BN732" i="4" s="1"/>
  <c r="BX740" i="4"/>
  <c r="BW740" i="4"/>
  <c r="BV740" i="4"/>
  <c r="BX741" i="4"/>
  <c r="BU740" i="4"/>
  <c r="BV743" i="4"/>
  <c r="BM747" i="4"/>
  <c r="BN747" i="4" s="1"/>
  <c r="BM748" i="4"/>
  <c r="BN748" i="4" s="1"/>
  <c r="AU758" i="4"/>
  <c r="AV758" i="4" s="1"/>
  <c r="BU764" i="4"/>
  <c r="AU774" i="4"/>
  <c r="AV774" i="4" s="1"/>
  <c r="AU775" i="4"/>
  <c r="AV775" i="4" s="1"/>
  <c r="BM776" i="4"/>
  <c r="BN776" i="4" s="1"/>
  <c r="BV777" i="4"/>
  <c r="BU777" i="4"/>
  <c r="BF780" i="4"/>
  <c r="BE780" i="4"/>
  <c r="BC780" i="4"/>
  <c r="BM781" i="4"/>
  <c r="BN781" i="4" s="1"/>
  <c r="BE621" i="4"/>
  <c r="BW624" i="4"/>
  <c r="BE631" i="4"/>
  <c r="BW634" i="4"/>
  <c r="BE641" i="4"/>
  <c r="BW644" i="4"/>
  <c r="BE651" i="4"/>
  <c r="BW654" i="4"/>
  <c r="BE661" i="4"/>
  <c r="BW664" i="4"/>
  <c r="BE671" i="4"/>
  <c r="BW674" i="4"/>
  <c r="BE681" i="4"/>
  <c r="BW684" i="4"/>
  <c r="BE691" i="4"/>
  <c r="BW694" i="4"/>
  <c r="BE701" i="4"/>
  <c r="BW704" i="4"/>
  <c r="BE711" i="4"/>
  <c r="BW714" i="4"/>
  <c r="BE725" i="4"/>
  <c r="BV726" i="4"/>
  <c r="BU726" i="4"/>
  <c r="AU728" i="4"/>
  <c r="AV728" i="4" s="1"/>
  <c r="BD730" i="4"/>
  <c r="AU744" i="4"/>
  <c r="AV744" i="4" s="1"/>
  <c r="AU745" i="4"/>
  <c r="AV745" i="4" s="1"/>
  <c r="BV747" i="4"/>
  <c r="BU747" i="4"/>
  <c r="BX763" i="4"/>
  <c r="BW763" i="4"/>
  <c r="BU763" i="4"/>
  <c r="BD774" i="4"/>
  <c r="BC774" i="4"/>
  <c r="AU729" i="4"/>
  <c r="AV729" i="4" s="1"/>
  <c r="BC730" i="4"/>
  <c r="BX732" i="4"/>
  <c r="BU734" i="4"/>
  <c r="AU736" i="4"/>
  <c r="AV736" i="4" s="1"/>
  <c r="BF737" i="4"/>
  <c r="BE737" i="4"/>
  <c r="BD737" i="4"/>
  <c r="BF738" i="4"/>
  <c r="BC737" i="4"/>
  <c r="BM739" i="4"/>
  <c r="BN739" i="4" s="1"/>
  <c r="BF741" i="4"/>
  <c r="BD744" i="4"/>
  <c r="BC744" i="4"/>
  <c r="BE748" i="4"/>
  <c r="BF750" i="4"/>
  <c r="BE750" i="4"/>
  <c r="BC750" i="4"/>
  <c r="BM751" i="4"/>
  <c r="BN751" i="4" s="1"/>
  <c r="BX760" i="4"/>
  <c r="BW760" i="4"/>
  <c r="BV760" i="4"/>
  <c r="BX761" i="4"/>
  <c r="BU760" i="4"/>
  <c r="AU763" i="4"/>
  <c r="AV763" i="4" s="1"/>
  <c r="AU778" i="4"/>
  <c r="AV778" i="4" s="1"/>
  <c r="BD780" i="4"/>
  <c r="AU786" i="4"/>
  <c r="AV786" i="4" s="1"/>
  <c r="BX729" i="4"/>
  <c r="BF736" i="4"/>
  <c r="BX739" i="4"/>
  <c r="BW742" i="4"/>
  <c r="BF746" i="4"/>
  <c r="BX749" i="4"/>
  <c r="BW752" i="4"/>
  <c r="BF756" i="4"/>
  <c r="BX759" i="4"/>
  <c r="BW762" i="4"/>
  <c r="BF766" i="4"/>
  <c r="BX769" i="4"/>
  <c r="BW772" i="4"/>
  <c r="BF776" i="4"/>
  <c r="BX779" i="4"/>
  <c r="BW782" i="4"/>
  <c r="BM783" i="4"/>
  <c r="BN783" i="4" s="1"/>
  <c r="BD788" i="4"/>
  <c r="BX788" i="4"/>
  <c r="BM792" i="4"/>
  <c r="BN792" i="4" s="1"/>
  <c r="BC794" i="4"/>
  <c r="BD794" i="4"/>
  <c r="BU795" i="4"/>
  <c r="BU806" i="4"/>
  <c r="BF809" i="4"/>
  <c r="BE809" i="4"/>
  <c r="BD809" i="4"/>
  <c r="BD816" i="4"/>
  <c r="BC816" i="4"/>
  <c r="BV819" i="4"/>
  <c r="BU819" i="4"/>
  <c r="BF829" i="4"/>
  <c r="BE829" i="4"/>
  <c r="BD829" i="4"/>
  <c r="BX832" i="4"/>
  <c r="BW832" i="4"/>
  <c r="BV832" i="4"/>
  <c r="BX833" i="4"/>
  <c r="BU832" i="4"/>
  <c r="BV835" i="4"/>
  <c r="BD846" i="4"/>
  <c r="BC846" i="4"/>
  <c r="BV849" i="4"/>
  <c r="BU849" i="4"/>
  <c r="BE800" i="4"/>
  <c r="BF802" i="4"/>
  <c r="BE802" i="4"/>
  <c r="BC802" i="4"/>
  <c r="BE803" i="4"/>
  <c r="BX805" i="4"/>
  <c r="BW805" i="4"/>
  <c r="BX806" i="4"/>
  <c r="BU805" i="4"/>
  <c r="BF822" i="4"/>
  <c r="BE822" i="4"/>
  <c r="BF823" i="4"/>
  <c r="BC822" i="4"/>
  <c r="BX825" i="4"/>
  <c r="BW825" i="4"/>
  <c r="BU825" i="4"/>
  <c r="BW826" i="4"/>
  <c r="AU836" i="4"/>
  <c r="AV836" i="4" s="1"/>
  <c r="AU837" i="4"/>
  <c r="AV837" i="4" s="1"/>
  <c r="BM839" i="4"/>
  <c r="BN839" i="4" s="1"/>
  <c r="BM840" i="4"/>
  <c r="BN840" i="4" s="1"/>
  <c r="BF799" i="4"/>
  <c r="BE799" i="4"/>
  <c r="BD836" i="4"/>
  <c r="BC836" i="4"/>
  <c r="BV839" i="4"/>
  <c r="BU839" i="4"/>
  <c r="BC843" i="4"/>
  <c r="BE789" i="4"/>
  <c r="BU791" i="4"/>
  <c r="BU793" i="4"/>
  <c r="BM794" i="4"/>
  <c r="BN794" i="4" s="1"/>
  <c r="BF795" i="4"/>
  <c r="BE795" i="4"/>
  <c r="BD796" i="4"/>
  <c r="AU799" i="4"/>
  <c r="AV799" i="4" s="1"/>
  <c r="BD802" i="4"/>
  <c r="BV805" i="4"/>
  <c r="AU808" i="4"/>
  <c r="AV808" i="4" s="1"/>
  <c r="BM811" i="4"/>
  <c r="BN811" i="4" s="1"/>
  <c r="BD822" i="4"/>
  <c r="BV825" i="4"/>
  <c r="AU828" i="4"/>
  <c r="AV828" i="4" s="1"/>
  <c r="BE840" i="4"/>
  <c r="BW734" i="4"/>
  <c r="BM735" i="4"/>
  <c r="BN735" i="4" s="1"/>
  <c r="BE741" i="4"/>
  <c r="BW744" i="4"/>
  <c r="BM745" i="4"/>
  <c r="BN745" i="4" s="1"/>
  <c r="BE751" i="4"/>
  <c r="BW754" i="4"/>
  <c r="BM755" i="4"/>
  <c r="BN755" i="4" s="1"/>
  <c r="BE761" i="4"/>
  <c r="BW764" i="4"/>
  <c r="BM765" i="4"/>
  <c r="BN765" i="4" s="1"/>
  <c r="BE771" i="4"/>
  <c r="BW774" i="4"/>
  <c r="BM775" i="4"/>
  <c r="BN775" i="4" s="1"/>
  <c r="BE781" i="4"/>
  <c r="BW784" i="4"/>
  <c r="BM785" i="4"/>
  <c r="BN785" i="4" s="1"/>
  <c r="BC787" i="4"/>
  <c r="BM789" i="4"/>
  <c r="BN789" i="4" s="1"/>
  <c r="BE790" i="4"/>
  <c r="BV791" i="4"/>
  <c r="BE792" i="4"/>
  <c r="AU793" i="4"/>
  <c r="AV793" i="4" s="1"/>
  <c r="BC799" i="4"/>
  <c r="BX802" i="4"/>
  <c r="BW802" i="4"/>
  <c r="BV802" i="4"/>
  <c r="BU802" i="4"/>
  <c r="BW803" i="4"/>
  <c r="AU806" i="4"/>
  <c r="AV806" i="4" s="1"/>
  <c r="AU807" i="4"/>
  <c r="AV807" i="4" s="1"/>
  <c r="BM809" i="4"/>
  <c r="BN809" i="4" s="1"/>
  <c r="BM810" i="4"/>
  <c r="BN810" i="4" s="1"/>
  <c r="BX822" i="4"/>
  <c r="BW822" i="4"/>
  <c r="BV822" i="4"/>
  <c r="BU822" i="4"/>
  <c r="BW823" i="4"/>
  <c r="AU826" i="4"/>
  <c r="AV826" i="4" s="1"/>
  <c r="AU827" i="4"/>
  <c r="AV827" i="4" s="1"/>
  <c r="BM829" i="4"/>
  <c r="BN829" i="4" s="1"/>
  <c r="BM830" i="4"/>
  <c r="BN830" i="4" s="1"/>
  <c r="BM831" i="4"/>
  <c r="BN831" i="4" s="1"/>
  <c r="BM838" i="4"/>
  <c r="BN838" i="4" s="1"/>
  <c r="BF842" i="4"/>
  <c r="BE842" i="4"/>
  <c r="BF843" i="4"/>
  <c r="BC842" i="4"/>
  <c r="AU785" i="4"/>
  <c r="AV785" i="4" s="1"/>
  <c r="BD787" i="4"/>
  <c r="AU788" i="4"/>
  <c r="AV788" i="4" s="1"/>
  <c r="BC791" i="4"/>
  <c r="BW791" i="4"/>
  <c r="BU792" i="4"/>
  <c r="BW793" i="4"/>
  <c r="BV794" i="4"/>
  <c r="BW794" i="4"/>
  <c r="BD795" i="4"/>
  <c r="BC795" i="4"/>
  <c r="AU797" i="4"/>
  <c r="AV797" i="4" s="1"/>
  <c r="BD799" i="4"/>
  <c r="BD806" i="4"/>
  <c r="BC806" i="4"/>
  <c r="BV809" i="4"/>
  <c r="BU809" i="4"/>
  <c r="BF819" i="4"/>
  <c r="BE819" i="4"/>
  <c r="BD819" i="4"/>
  <c r="BF820" i="4"/>
  <c r="BD826" i="4"/>
  <c r="BC826" i="4"/>
  <c r="BV829" i="4"/>
  <c r="BU829" i="4"/>
  <c r="BF849" i="4"/>
  <c r="BE849" i="4"/>
  <c r="BD849" i="4"/>
  <c r="BC733" i="4"/>
  <c r="BU736" i="4"/>
  <c r="BC743" i="4"/>
  <c r="BU746" i="4"/>
  <c r="BC753" i="4"/>
  <c r="BU756" i="4"/>
  <c r="BC763" i="4"/>
  <c r="BU766" i="4"/>
  <c r="BC773" i="4"/>
  <c r="BU776" i="4"/>
  <c r="BC783" i="4"/>
  <c r="BU786" i="4"/>
  <c r="BE787" i="4"/>
  <c r="BD791" i="4"/>
  <c r="BC793" i="4"/>
  <c r="BM796" i="4"/>
  <c r="BN796" i="4" s="1"/>
  <c r="BE810" i="4"/>
  <c r="BF812" i="4"/>
  <c r="BE812" i="4"/>
  <c r="BC812" i="4"/>
  <c r="BE813" i="4"/>
  <c r="BX815" i="4"/>
  <c r="BW815" i="4"/>
  <c r="BU815" i="4"/>
  <c r="BW816" i="4"/>
  <c r="BX845" i="4"/>
  <c r="BW845" i="4"/>
  <c r="BU845" i="4"/>
  <c r="BW846" i="4"/>
  <c r="AU849" i="4"/>
  <c r="AV849" i="4" s="1"/>
  <c r="AU850" i="4"/>
  <c r="AV850" i="4" s="1"/>
  <c r="BU729" i="4"/>
  <c r="BU739" i="4"/>
  <c r="BU749" i="4"/>
  <c r="BU759" i="4"/>
  <c r="BU769" i="4"/>
  <c r="BU779" i="4"/>
  <c r="BC786" i="4"/>
  <c r="BV788" i="4"/>
  <c r="BE791" i="4"/>
  <c r="BW792" i="4"/>
  <c r="BX795" i="4"/>
  <c r="BW795" i="4"/>
  <c r="BM799" i="4"/>
  <c r="BN799" i="4" s="1"/>
  <c r="BM800" i="4"/>
  <c r="BN800" i="4" s="1"/>
  <c r="BM808" i="4"/>
  <c r="BN808" i="4" s="1"/>
  <c r="AU810" i="4"/>
  <c r="AV810" i="4" s="1"/>
  <c r="BC819" i="4"/>
  <c r="AU830" i="4"/>
  <c r="AV830" i="4" s="1"/>
  <c r="BF832" i="4"/>
  <c r="BE832" i="4"/>
  <c r="BC832" i="4"/>
  <c r="BE833" i="4"/>
  <c r="BF839" i="4"/>
  <c r="BE839" i="4"/>
  <c r="BD839" i="4"/>
  <c r="BX842" i="4"/>
  <c r="BW842" i="4"/>
  <c r="BV842" i="4"/>
  <c r="BU842" i="4"/>
  <c r="BW843" i="4"/>
  <c r="BU742" i="4"/>
  <c r="BU752" i="4"/>
  <c r="BU762" i="4"/>
  <c r="BU772" i="4"/>
  <c r="BU782" i="4"/>
  <c r="BD792" i="4"/>
  <c r="BE793" i="4"/>
  <c r="BU794" i="4"/>
  <c r="BU796" i="4"/>
  <c r="BV799" i="4"/>
  <c r="BU799" i="4"/>
  <c r="BM801" i="4"/>
  <c r="BN801" i="4" s="1"/>
  <c r="BM821" i="4"/>
  <c r="BN821" i="4" s="1"/>
  <c r="BM833" i="4"/>
  <c r="BN833" i="4" s="1"/>
  <c r="BX835" i="4"/>
  <c r="BW835" i="4"/>
  <c r="BU835" i="4"/>
  <c r="BW836" i="4"/>
  <c r="AU839" i="4"/>
  <c r="AU840" i="4"/>
  <c r="AV840" i="4" s="1"/>
  <c r="BV845" i="4"/>
  <c r="BV798" i="4"/>
  <c r="BU798" i="4"/>
  <c r="BX812" i="4"/>
  <c r="BW812" i="4"/>
  <c r="BV812" i="4"/>
  <c r="BX813" i="4"/>
  <c r="BU812" i="4"/>
  <c r="AU816" i="4"/>
  <c r="AV816" i="4" s="1"/>
  <c r="AU817" i="4"/>
  <c r="AV817" i="4" s="1"/>
  <c r="BM819" i="4"/>
  <c r="BN819" i="4" s="1"/>
  <c r="BM820" i="4"/>
  <c r="BN820" i="4" s="1"/>
  <c r="BC823" i="4"/>
  <c r="BD832" i="4"/>
  <c r="BC839" i="4"/>
  <c r="AU846" i="4"/>
  <c r="AV846" i="4" s="1"/>
  <c r="AU847" i="4"/>
  <c r="AV847" i="4" s="1"/>
  <c r="BM849" i="4"/>
  <c r="BN849" i="4" s="1"/>
  <c r="BM850" i="4"/>
  <c r="BN850" i="4" s="1"/>
  <c r="BF798" i="4"/>
  <c r="BE801" i="4"/>
  <c r="BX801" i="4"/>
  <c r="BD804" i="4"/>
  <c r="BW804" i="4"/>
  <c r="BF808" i="4"/>
  <c r="BE811" i="4"/>
  <c r="BX811" i="4"/>
  <c r="BD814" i="4"/>
  <c r="BW814" i="4"/>
  <c r="BF818" i="4"/>
  <c r="BE821" i="4"/>
  <c r="BX821" i="4"/>
  <c r="BD824" i="4"/>
  <c r="BW824" i="4"/>
  <c r="BF828" i="4"/>
  <c r="BE831" i="4"/>
  <c r="BX831" i="4"/>
  <c r="BD834" i="4"/>
  <c r="BW834" i="4"/>
  <c r="BF838" i="4"/>
  <c r="BE841" i="4"/>
  <c r="BX841" i="4"/>
  <c r="BD844" i="4"/>
  <c r="BW844" i="4"/>
  <c r="BF848" i="4"/>
  <c r="BW850" i="4"/>
  <c r="BV851" i="4"/>
  <c r="BM861" i="4"/>
  <c r="BN861" i="4" s="1"/>
  <c r="BM862" i="4"/>
  <c r="BN862" i="4" s="1"/>
  <c r="BU878" i="4"/>
  <c r="BV878" i="4"/>
  <c r="BX884" i="4"/>
  <c r="BW884" i="4"/>
  <c r="BV884" i="4"/>
  <c r="BV897" i="4"/>
  <c r="BU897" i="4"/>
  <c r="BF900" i="4"/>
  <c r="BE900" i="4"/>
  <c r="BD900" i="4"/>
  <c r="BX903" i="4"/>
  <c r="BW903" i="4"/>
  <c r="BV903" i="4"/>
  <c r="BU903" i="4"/>
  <c r="BF858" i="4"/>
  <c r="BE858" i="4"/>
  <c r="BF859" i="4"/>
  <c r="BU868" i="4"/>
  <c r="BV868" i="4"/>
  <c r="BF871" i="4"/>
  <c r="BE871" i="4"/>
  <c r="BD871" i="4"/>
  <c r="BV887" i="4"/>
  <c r="BU887" i="4"/>
  <c r="BF890" i="4"/>
  <c r="BE890" i="4"/>
  <c r="BD890" i="4"/>
  <c r="BX893" i="4"/>
  <c r="BW893" i="4"/>
  <c r="BV893" i="4"/>
  <c r="BU893" i="4"/>
  <c r="AU898" i="4"/>
  <c r="AV898" i="4" s="1"/>
  <c r="AU899" i="4"/>
  <c r="AV899" i="4" s="1"/>
  <c r="BM901" i="4"/>
  <c r="BN901" i="4" s="1"/>
  <c r="BM902" i="4"/>
  <c r="BN902" i="4" s="1"/>
  <c r="BD910" i="4"/>
  <c r="BC910" i="4"/>
  <c r="AU858" i="4"/>
  <c r="AV858" i="4" s="1"/>
  <c r="AU859" i="4"/>
  <c r="AV859" i="4" s="1"/>
  <c r="BD864" i="4"/>
  <c r="BC864" i="4"/>
  <c r="BD874" i="4"/>
  <c r="BC874" i="4"/>
  <c r="AU888" i="4"/>
  <c r="AV888" i="4" s="1"/>
  <c r="AU889" i="4"/>
  <c r="AV889" i="4" s="1"/>
  <c r="BM891" i="4"/>
  <c r="BN891" i="4" s="1"/>
  <c r="BM892" i="4"/>
  <c r="BN892" i="4" s="1"/>
  <c r="BC905" i="4"/>
  <c r="BD905" i="4"/>
  <c r="BF797" i="4"/>
  <c r="BX800" i="4"/>
  <c r="BM804" i="4"/>
  <c r="BN804" i="4" s="1"/>
  <c r="BX810" i="4"/>
  <c r="BM814" i="4"/>
  <c r="BN814" i="4" s="1"/>
  <c r="BM824" i="4"/>
  <c r="BN824" i="4" s="1"/>
  <c r="BE851" i="4"/>
  <c r="BC852" i="4"/>
  <c r="BV856" i="4"/>
  <c r="BC858" i="4"/>
  <c r="BM859" i="4"/>
  <c r="BN859" i="4" s="1"/>
  <c r="BE860" i="4"/>
  <c r="BD860" i="4"/>
  <c r="BX864" i="4"/>
  <c r="BW864" i="4"/>
  <c r="BV864" i="4"/>
  <c r="BX874" i="4"/>
  <c r="BW874" i="4"/>
  <c r="BV874" i="4"/>
  <c r="BF880" i="4"/>
  <c r="BE880" i="4"/>
  <c r="BD880" i="4"/>
  <c r="BX883" i="4"/>
  <c r="BW883" i="4"/>
  <c r="BV883" i="4"/>
  <c r="BU883" i="4"/>
  <c r="BU884" i="4"/>
  <c r="BC890" i="4"/>
  <c r="BC895" i="4"/>
  <c r="BD895" i="4"/>
  <c r="BM900" i="4"/>
  <c r="BN900" i="4" s="1"/>
  <c r="BX854" i="4"/>
  <c r="BW854" i="4"/>
  <c r="BU855" i="4"/>
  <c r="BU856" i="4"/>
  <c r="BD857" i="4"/>
  <c r="BC857" i="4"/>
  <c r="BD858" i="4"/>
  <c r="AU866" i="4"/>
  <c r="AV866" i="4" s="1"/>
  <c r="BC871" i="4"/>
  <c r="BV877" i="4"/>
  <c r="BU877" i="4"/>
  <c r="BM881" i="4"/>
  <c r="BN881" i="4" s="1"/>
  <c r="BM882" i="4"/>
  <c r="BN882" i="4" s="1"/>
  <c r="BV907" i="4"/>
  <c r="BU907" i="4"/>
  <c r="BW853" i="4"/>
  <c r="BU853" i="4"/>
  <c r="BM854" i="4"/>
  <c r="BN854" i="4" s="1"/>
  <c r="BM855" i="4"/>
  <c r="BN855" i="4" s="1"/>
  <c r="BW856" i="4"/>
  <c r="BF861" i="4"/>
  <c r="BE861" i="4"/>
  <c r="BD861" i="4"/>
  <c r="BV867" i="4"/>
  <c r="BU867" i="4"/>
  <c r="BF870" i="4"/>
  <c r="BE870" i="4"/>
  <c r="BD870" i="4"/>
  <c r="AU878" i="4"/>
  <c r="AV878" i="4" s="1"/>
  <c r="AU879" i="4"/>
  <c r="AV879" i="4" s="1"/>
  <c r="BC885" i="4"/>
  <c r="BD885" i="4"/>
  <c r="BC805" i="4"/>
  <c r="BU808" i="4"/>
  <c r="BC815" i="4"/>
  <c r="BU818" i="4"/>
  <c r="BC825" i="4"/>
  <c r="BU828" i="4"/>
  <c r="BC835" i="4"/>
  <c r="BU838" i="4"/>
  <c r="BC845" i="4"/>
  <c r="BU848" i="4"/>
  <c r="BX855" i="4"/>
  <c r="BD856" i="4"/>
  <c r="BX863" i="4"/>
  <c r="BW863" i="4"/>
  <c r="BV863" i="4"/>
  <c r="BU863" i="4"/>
  <c r="AU868" i="4"/>
  <c r="AV868" i="4" s="1"/>
  <c r="AU869" i="4"/>
  <c r="AV869" i="4" s="1"/>
  <c r="BM871" i="4"/>
  <c r="BN871" i="4" s="1"/>
  <c r="BM872" i="4"/>
  <c r="BN872" i="4" s="1"/>
  <c r="BX873" i="4"/>
  <c r="BW873" i="4"/>
  <c r="BV873" i="4"/>
  <c r="BU873" i="4"/>
  <c r="BW895" i="4"/>
  <c r="BU898" i="4"/>
  <c r="BV898" i="4"/>
  <c r="BF901" i="4"/>
  <c r="BE901" i="4"/>
  <c r="BD901" i="4"/>
  <c r="BD904" i="4"/>
  <c r="BC904" i="4"/>
  <c r="BE850" i="4"/>
  <c r="BU854" i="4"/>
  <c r="BC870" i="4"/>
  <c r="BU888" i="4"/>
  <c r="BV888" i="4"/>
  <c r="BF891" i="4"/>
  <c r="BE891" i="4"/>
  <c r="BD891" i="4"/>
  <c r="BD894" i="4"/>
  <c r="BC894" i="4"/>
  <c r="BX904" i="4"/>
  <c r="BW904" i="4"/>
  <c r="BV904" i="4"/>
  <c r="BD798" i="4"/>
  <c r="BW798" i="4"/>
  <c r="BC801" i="4"/>
  <c r="BV801" i="4"/>
  <c r="BU804" i="4"/>
  <c r="BE805" i="4"/>
  <c r="BD808" i="4"/>
  <c r="BW808" i="4"/>
  <c r="BC811" i="4"/>
  <c r="BV811" i="4"/>
  <c r="BU814" i="4"/>
  <c r="BE815" i="4"/>
  <c r="BD818" i="4"/>
  <c r="BW818" i="4"/>
  <c r="BC821" i="4"/>
  <c r="BV821" i="4"/>
  <c r="BU824" i="4"/>
  <c r="BE825" i="4"/>
  <c r="BD828" i="4"/>
  <c r="BW828" i="4"/>
  <c r="BC831" i="4"/>
  <c r="BV831" i="4"/>
  <c r="BU834" i="4"/>
  <c r="BE835" i="4"/>
  <c r="BD838" i="4"/>
  <c r="BW838" i="4"/>
  <c r="BC841" i="4"/>
  <c r="BV841" i="4"/>
  <c r="BU844" i="4"/>
  <c r="BE845" i="4"/>
  <c r="BD848" i="4"/>
  <c r="BW848" i="4"/>
  <c r="BU850" i="4"/>
  <c r="BV853" i="4"/>
  <c r="BX857" i="4"/>
  <c r="BW857" i="4"/>
  <c r="BC861" i="4"/>
  <c r="BC865" i="4"/>
  <c r="BD865" i="4"/>
  <c r="BE872" i="4"/>
  <c r="BC875" i="4"/>
  <c r="BD875" i="4"/>
  <c r="BX894" i="4"/>
  <c r="BW894" i="4"/>
  <c r="BV894" i="4"/>
  <c r="BV850" i="4"/>
  <c r="AU851" i="4"/>
  <c r="AV851" i="4" s="1"/>
  <c r="BX853" i="4"/>
  <c r="BE855" i="4"/>
  <c r="BW858" i="4"/>
  <c r="BW862" i="4"/>
  <c r="BX861" i="4"/>
  <c r="BW861" i="4"/>
  <c r="BF881" i="4"/>
  <c r="BE881" i="4"/>
  <c r="BD881" i="4"/>
  <c r="BD884" i="4"/>
  <c r="BC884" i="4"/>
  <c r="BX872" i="4"/>
  <c r="BF889" i="4"/>
  <c r="BX902" i="4"/>
  <c r="BD909" i="4"/>
  <c r="AU910" i="4"/>
  <c r="AV910" i="4" s="1"/>
  <c r="BV910" i="4"/>
  <c r="BM911" i="4"/>
  <c r="BN911" i="4" s="1"/>
  <c r="BF912" i="4"/>
  <c r="BM914" i="4"/>
  <c r="BN914" i="4" s="1"/>
  <c r="AU916" i="4"/>
  <c r="AV916" i="4" s="1"/>
  <c r="BU919" i="4"/>
  <c r="BC920" i="4"/>
  <c r="BF922" i="4"/>
  <c r="BU929" i="4"/>
  <c r="BD936" i="4"/>
  <c r="BC936" i="4"/>
  <c r="BX922" i="4"/>
  <c r="BW922" i="4"/>
  <c r="BV927" i="4"/>
  <c r="BU927" i="4"/>
  <c r="BV932" i="4"/>
  <c r="BU932" i="4"/>
  <c r="BF952" i="4"/>
  <c r="BE952" i="4"/>
  <c r="BE868" i="4"/>
  <c r="BW871" i="4"/>
  <c r="BF875" i="4"/>
  <c r="BE878" i="4"/>
  <c r="BX878" i="4"/>
  <c r="BW881" i="4"/>
  <c r="BF885" i="4"/>
  <c r="BE888" i="4"/>
  <c r="BW891" i="4"/>
  <c r="BE898" i="4"/>
  <c r="BW901" i="4"/>
  <c r="BU913" i="4"/>
  <c r="BW923" i="4"/>
  <c r="BX955" i="4"/>
  <c r="BW955" i="4"/>
  <c r="BW956" i="4"/>
  <c r="BD956" i="4"/>
  <c r="BC956" i="4"/>
  <c r="BU860" i="4"/>
  <c r="AU862" i="4"/>
  <c r="AV862" i="4" s="1"/>
  <c r="BM865" i="4"/>
  <c r="BN865" i="4" s="1"/>
  <c r="BC867" i="4"/>
  <c r="BF868" i="4"/>
  <c r="BU870" i="4"/>
  <c r="AU872" i="4"/>
  <c r="AV872" i="4" s="1"/>
  <c r="BM875" i="4"/>
  <c r="BN875" i="4" s="1"/>
  <c r="BC877" i="4"/>
  <c r="BF878" i="4"/>
  <c r="BU880" i="4"/>
  <c r="BX881" i="4"/>
  <c r="AU882" i="4"/>
  <c r="AV882" i="4" s="1"/>
  <c r="BM885" i="4"/>
  <c r="BN885" i="4" s="1"/>
  <c r="BC887" i="4"/>
  <c r="BU890" i="4"/>
  <c r="BX891" i="4"/>
  <c r="AU892" i="4"/>
  <c r="AV892" i="4" s="1"/>
  <c r="BM895" i="4"/>
  <c r="BN895" i="4" s="1"/>
  <c r="BC897" i="4"/>
  <c r="BF898" i="4"/>
  <c r="BU900" i="4"/>
  <c r="AU902" i="4"/>
  <c r="AV902" i="4" s="1"/>
  <c r="BM905" i="4"/>
  <c r="BN905" i="4" s="1"/>
  <c r="BC907" i="4"/>
  <c r="BX912" i="4"/>
  <c r="BW912" i="4"/>
  <c r="BV913" i="4"/>
  <c r="BX915" i="4"/>
  <c r="BX918" i="4"/>
  <c r="BU918" i="4"/>
  <c r="BF919" i="4"/>
  <c r="BE919" i="4"/>
  <c r="BM921" i="4"/>
  <c r="BN921" i="4" s="1"/>
  <c r="BV922" i="4"/>
  <c r="BU922" i="4"/>
  <c r="BD924" i="4"/>
  <c r="BC924" i="4"/>
  <c r="BE925" i="4"/>
  <c r="BF930" i="4"/>
  <c r="BC930" i="4"/>
  <c r="BV949" i="4"/>
  <c r="BU949" i="4"/>
  <c r="BD952" i="4"/>
  <c r="BE864" i="4"/>
  <c r="BW867" i="4"/>
  <c r="BE874" i="4"/>
  <c r="BW877" i="4"/>
  <c r="BE884" i="4"/>
  <c r="BW887" i="4"/>
  <c r="BE894" i="4"/>
  <c r="BW897" i="4"/>
  <c r="BE904" i="4"/>
  <c r="BW907" i="4"/>
  <c r="BE910" i="4"/>
  <c r="BF913" i="4"/>
  <c r="BE913" i="4"/>
  <c r="BW913" i="4"/>
  <c r="AU927" i="4"/>
  <c r="AV927" i="4" s="1"/>
  <c r="AU930" i="4"/>
  <c r="AV930" i="4" s="1"/>
  <c r="AU940" i="4"/>
  <c r="AV940" i="4" s="1"/>
  <c r="AU948" i="4"/>
  <c r="AV948" i="4" s="1"/>
  <c r="BV955" i="4"/>
  <c r="BC883" i="4"/>
  <c r="BC893" i="4"/>
  <c r="BC903" i="4"/>
  <c r="BF910" i="4"/>
  <c r="BV911" i="4"/>
  <c r="AU913" i="4"/>
  <c r="AV913" i="4" s="1"/>
  <c r="BD919" i="4"/>
  <c r="BC919" i="4"/>
  <c r="AU926" i="4"/>
  <c r="AV926" i="4" s="1"/>
  <c r="BD929" i="4"/>
  <c r="BC929" i="4"/>
  <c r="AU931" i="4"/>
  <c r="AV931" i="4" s="1"/>
  <c r="BF935" i="4"/>
  <c r="BE935" i="4"/>
  <c r="BF942" i="4"/>
  <c r="BE942" i="4"/>
  <c r="BV908" i="4"/>
  <c r="BF909" i="4"/>
  <c r="BE909" i="4"/>
  <c r="BW911" i="4"/>
  <c r="BU912" i="4"/>
  <c r="BX916" i="4"/>
  <c r="BV917" i="4"/>
  <c r="BU917" i="4"/>
  <c r="BW918" i="4"/>
  <c r="BM919" i="4"/>
  <c r="BN919" i="4" s="1"/>
  <c r="BF926" i="4"/>
  <c r="BX928" i="4"/>
  <c r="BU928" i="4"/>
  <c r="BM929" i="4"/>
  <c r="BN929" i="4" s="1"/>
  <c r="BF932" i="4"/>
  <c r="BE932" i="4"/>
  <c r="BD914" i="4"/>
  <c r="BC914" i="4"/>
  <c r="BX914" i="4"/>
  <c r="BM916" i="4"/>
  <c r="BN916" i="4" s="1"/>
  <c r="BW924" i="4"/>
  <c r="BX923" i="4"/>
  <c r="BV939" i="4"/>
  <c r="BU939" i="4"/>
  <c r="BX945" i="4"/>
  <c r="BW945" i="4"/>
  <c r="BW946" i="4"/>
  <c r="BD946" i="4"/>
  <c r="BC946" i="4"/>
  <c r="BF962" i="4"/>
  <c r="BE962" i="4"/>
  <c r="BE915" i="4"/>
  <c r="AU920" i="4"/>
  <c r="AV920" i="4" s="1"/>
  <c r="BM923" i="4"/>
  <c r="BN923" i="4" s="1"/>
  <c r="BX925" i="4"/>
  <c r="BV928" i="4"/>
  <c r="BD932" i="4"/>
  <c r="BX935" i="4"/>
  <c r="BW935" i="4"/>
  <c r="BW936" i="4"/>
  <c r="BF936" i="4"/>
  <c r="AU938" i="4"/>
  <c r="AV938" i="4" s="1"/>
  <c r="BD908" i="4"/>
  <c r="BD912" i="4"/>
  <c r="BC912" i="4"/>
  <c r="AU917" i="4"/>
  <c r="AV917" i="4" s="1"/>
  <c r="BV945" i="4"/>
  <c r="BV959" i="4"/>
  <c r="BU959" i="4"/>
  <c r="BM961" i="4"/>
  <c r="BN961" i="4" s="1"/>
  <c r="BD962" i="4"/>
  <c r="BV974" i="4"/>
  <c r="BU974" i="4"/>
  <c r="BV982" i="4"/>
  <c r="BU982" i="4"/>
  <c r="BM986" i="4"/>
  <c r="BN986" i="4" s="1"/>
  <c r="BM987" i="4"/>
  <c r="BN987" i="4" s="1"/>
  <c r="BV988" i="4"/>
  <c r="BU988" i="4"/>
  <c r="BC997" i="4"/>
  <c r="BF997" i="4"/>
  <c r="BE997" i="4"/>
  <c r="BE998" i="4"/>
  <c r="BD997" i="4"/>
  <c r="AU972" i="4"/>
  <c r="AV972" i="4" s="1"/>
  <c r="BE979" i="4"/>
  <c r="BD979" i="4"/>
  <c r="BD983" i="4"/>
  <c r="BC983" i="4"/>
  <c r="BM991" i="4"/>
  <c r="BM990" i="4"/>
  <c r="BN990" i="4" s="1"/>
  <c r="BC966" i="4"/>
  <c r="BD989" i="4"/>
  <c r="BC989" i="4"/>
  <c r="AU992" i="4"/>
  <c r="AV992" i="4" s="1"/>
  <c r="AU991" i="4"/>
  <c r="AV991" i="4" s="1"/>
  <c r="BW916" i="4"/>
  <c r="BM917" i="4"/>
  <c r="BN917" i="4" s="1"/>
  <c r="BE923" i="4"/>
  <c r="BW926" i="4"/>
  <c r="BM927" i="4"/>
  <c r="BN927" i="4" s="1"/>
  <c r="BE933" i="4"/>
  <c r="BM937" i="4"/>
  <c r="BN937" i="4" s="1"/>
  <c r="BC939" i="4"/>
  <c r="BF940" i="4"/>
  <c r="BU942" i="4"/>
  <c r="BE943" i="4"/>
  <c r="BM947" i="4"/>
  <c r="BN947" i="4" s="1"/>
  <c r="BC949" i="4"/>
  <c r="BU952" i="4"/>
  <c r="BE953" i="4"/>
  <c r="BC959" i="4"/>
  <c r="BU962" i="4"/>
  <c r="BE963" i="4"/>
  <c r="BX963" i="4"/>
  <c r="BW966" i="4"/>
  <c r="BC969" i="4"/>
  <c r="BF970" i="4"/>
  <c r="BC971" i="4"/>
  <c r="BC972" i="4"/>
  <c r="BD973" i="4"/>
  <c r="BC973" i="4"/>
  <c r="BC979" i="4"/>
  <c r="BE980" i="4"/>
  <c r="AU987" i="4"/>
  <c r="AV987" i="4" s="1"/>
  <c r="AU988" i="4"/>
  <c r="AV988" i="4" s="1"/>
  <c r="BU996" i="4"/>
  <c r="BX996" i="4"/>
  <c r="BK14" i="4" s="1"/>
  <c r="BW996" i="4"/>
  <c r="BW997" i="4"/>
  <c r="BV996" i="4"/>
  <c r="BU915" i="4"/>
  <c r="BE916" i="4"/>
  <c r="BW919" i="4"/>
  <c r="BC922" i="4"/>
  <c r="BU925" i="4"/>
  <c r="BE926" i="4"/>
  <c r="BW929" i="4"/>
  <c r="BC932" i="4"/>
  <c r="BU935" i="4"/>
  <c r="BE936" i="4"/>
  <c r="AU937" i="4"/>
  <c r="AV937" i="4" s="1"/>
  <c r="BW939" i="4"/>
  <c r="BM940" i="4"/>
  <c r="BN940" i="4" s="1"/>
  <c r="BC942" i="4"/>
  <c r="BU945" i="4"/>
  <c r="BE946" i="4"/>
  <c r="AU947" i="4"/>
  <c r="AV947" i="4" s="1"/>
  <c r="BW949" i="4"/>
  <c r="BM950" i="4"/>
  <c r="BN950" i="4" s="1"/>
  <c r="BC952" i="4"/>
  <c r="BU955" i="4"/>
  <c r="BE956" i="4"/>
  <c r="AU957" i="4"/>
  <c r="AV957" i="4" s="1"/>
  <c r="BW959" i="4"/>
  <c r="BM960" i="4"/>
  <c r="BN960" i="4" s="1"/>
  <c r="BC962" i="4"/>
  <c r="BU965" i="4"/>
  <c r="BE966" i="4"/>
  <c r="AU967" i="4"/>
  <c r="AV967" i="4" s="1"/>
  <c r="BW969" i="4"/>
  <c r="BD971" i="4"/>
  <c r="BV976" i="4"/>
  <c r="BU976" i="4"/>
  <c r="BF979" i="4"/>
  <c r="BM981" i="4"/>
  <c r="BN981" i="4" s="1"/>
  <c r="BM980" i="4"/>
  <c r="BN980" i="4" s="1"/>
  <c r="BF982" i="4"/>
  <c r="BU986" i="4"/>
  <c r="BW986" i="4"/>
  <c r="BW987" i="4"/>
  <c r="BV986" i="4"/>
  <c r="BM996" i="4"/>
  <c r="BN996" i="4" s="1"/>
  <c r="BM997" i="4"/>
  <c r="BN997" i="4" s="1"/>
  <c r="BM998" i="4"/>
  <c r="BN998" i="4" s="1"/>
  <c r="BC915" i="4"/>
  <c r="BC925" i="4"/>
  <c r="BE929" i="4"/>
  <c r="BW932" i="4"/>
  <c r="BC935" i="4"/>
  <c r="BU938" i="4"/>
  <c r="BE939" i="4"/>
  <c r="BW942" i="4"/>
  <c r="BC945" i="4"/>
  <c r="BU948" i="4"/>
  <c r="BE949" i="4"/>
  <c r="BW952" i="4"/>
  <c r="BC955" i="4"/>
  <c r="BU958" i="4"/>
  <c r="BE959" i="4"/>
  <c r="BW962" i="4"/>
  <c r="BC965" i="4"/>
  <c r="BU968" i="4"/>
  <c r="BE969" i="4"/>
  <c r="BF971" i="4"/>
  <c r="BE972" i="4"/>
  <c r="BF977" i="4"/>
  <c r="BE977" i="4"/>
  <c r="AU982" i="4"/>
  <c r="AV982" i="4" s="1"/>
  <c r="AU981" i="4"/>
  <c r="AV981" i="4" s="1"/>
  <c r="BC987" i="4"/>
  <c r="BF988" i="4"/>
  <c r="BE987" i="4"/>
  <c r="BD987" i="4"/>
  <c r="BX990" i="4"/>
  <c r="BW990" i="4"/>
  <c r="BU921" i="4"/>
  <c r="BU931" i="4"/>
  <c r="BC938" i="4"/>
  <c r="BU941" i="4"/>
  <c r="BC948" i="4"/>
  <c r="BU951" i="4"/>
  <c r="BC958" i="4"/>
  <c r="BU961" i="4"/>
  <c r="BW965" i="4"/>
  <c r="BC968" i="4"/>
  <c r="BF991" i="4"/>
  <c r="BE991" i="4"/>
  <c r="BM992" i="4"/>
  <c r="BN992" i="4" s="1"/>
  <c r="BW938" i="4"/>
  <c r="BU944" i="4"/>
  <c r="BE945" i="4"/>
  <c r="BW948" i="4"/>
  <c r="BU954" i="4"/>
  <c r="BE955" i="4"/>
  <c r="BW958" i="4"/>
  <c r="BU964" i="4"/>
  <c r="BE965" i="4"/>
  <c r="BW968" i="4"/>
  <c r="AU976" i="4"/>
  <c r="AV976" i="4" s="1"/>
  <c r="AU977" i="4"/>
  <c r="AV977" i="4" s="1"/>
  <c r="BC977" i="4"/>
  <c r="BM978" i="4"/>
  <c r="BN978" i="4" s="1"/>
  <c r="BX986" i="4"/>
  <c r="BM988" i="4"/>
  <c r="BN988" i="4" s="1"/>
  <c r="BU990" i="4"/>
  <c r="BV992" i="4"/>
  <c r="BU992" i="4"/>
  <c r="AU993" i="4"/>
  <c r="AV993" i="4" s="1"/>
  <c r="BE918" i="4"/>
  <c r="BE928" i="4"/>
  <c r="BW931" i="4"/>
  <c r="BC934" i="4"/>
  <c r="BE938" i="4"/>
  <c r="BW941" i="4"/>
  <c r="BE948" i="4"/>
  <c r="BW951" i="4"/>
  <c r="BV954" i="4"/>
  <c r="BE958" i="4"/>
  <c r="BW961" i="4"/>
  <c r="BV964" i="4"/>
  <c r="BE968" i="4"/>
  <c r="BM971" i="4"/>
  <c r="BN971" i="4" s="1"/>
  <c r="BM972" i="4"/>
  <c r="BN972" i="4" s="1"/>
  <c r="BX980" i="4"/>
  <c r="BW980" i="4"/>
  <c r="BF987" i="4"/>
  <c r="BV990" i="4"/>
  <c r="BC991" i="4"/>
  <c r="BD993" i="4"/>
  <c r="BC993" i="4"/>
  <c r="BF981" i="4"/>
  <c r="BE981" i="4"/>
  <c r="BU985" i="4"/>
  <c r="BC986" i="4"/>
  <c r="BM1000" i="4"/>
  <c r="BN1000" i="4" s="1"/>
  <c r="BX1027" i="4"/>
  <c r="BW1027" i="4"/>
  <c r="BX1032" i="4"/>
  <c r="BW1032" i="4"/>
  <c r="BX1037" i="4"/>
  <c r="BW1037" i="4"/>
  <c r="BD1049" i="4"/>
  <c r="BC1049" i="4"/>
  <c r="BD1059" i="4"/>
  <c r="BC1059" i="4"/>
  <c r="BD1067" i="4"/>
  <c r="BC1067" i="4"/>
  <c r="BF1131" i="4"/>
  <c r="BE1131" i="4"/>
  <c r="BV1132" i="4"/>
  <c r="BU1132" i="4"/>
  <c r="BX1133" i="4"/>
  <c r="BW1133" i="4"/>
  <c r="BU1133" i="4"/>
  <c r="BC1184" i="4"/>
  <c r="BD1184" i="4"/>
  <c r="BF976" i="4"/>
  <c r="BU1004" i="4"/>
  <c r="BC1005" i="4"/>
  <c r="BC1006" i="4"/>
  <c r="BC1007" i="4"/>
  <c r="BC1008" i="4"/>
  <c r="BC1009" i="4"/>
  <c r="BC1010" i="4"/>
  <c r="BC1011" i="4"/>
  <c r="BC1012" i="4"/>
  <c r="BC1013" i="4"/>
  <c r="BC1014" i="4"/>
  <c r="BC1015" i="4"/>
  <c r="BC1016" i="4"/>
  <c r="BC1017" i="4"/>
  <c r="BC1018" i="4"/>
  <c r="BC1019" i="4"/>
  <c r="BC1020" i="4"/>
  <c r="BC1021" i="4"/>
  <c r="BC1022" i="4"/>
  <c r="BC1023" i="4"/>
  <c r="BC1024" i="4"/>
  <c r="BC1025" i="4"/>
  <c r="BC1026" i="4"/>
  <c r="BU1031" i="4"/>
  <c r="BU1036" i="4"/>
  <c r="BC1043" i="4"/>
  <c r="BD1056" i="4"/>
  <c r="BC1056" i="4"/>
  <c r="AU1057" i="4"/>
  <c r="AV1057" i="4" s="1"/>
  <c r="BU1057" i="4"/>
  <c r="BD1068" i="4"/>
  <c r="BC1068" i="4"/>
  <c r="BF1117" i="4"/>
  <c r="BE1117" i="4"/>
  <c r="BD1117" i="4"/>
  <c r="BC1117" i="4"/>
  <c r="BE1118" i="4"/>
  <c r="BV1127" i="4"/>
  <c r="BU1127" i="4"/>
  <c r="BM1187" i="4"/>
  <c r="BN1187" i="4" s="1"/>
  <c r="BM1186" i="4"/>
  <c r="BN1186" i="4" s="1"/>
  <c r="BX1192" i="4"/>
  <c r="BX1191" i="4"/>
  <c r="BW1191" i="4"/>
  <c r="AU999" i="4"/>
  <c r="AV999" i="4" s="1"/>
  <c r="BX1028" i="4"/>
  <c r="BW1028" i="4"/>
  <c r="BM1029" i="4"/>
  <c r="BN1029" i="4" s="1"/>
  <c r="BC1030" i="4"/>
  <c r="BX1033" i="4"/>
  <c r="BW1033" i="4"/>
  <c r="BM1034" i="4"/>
  <c r="BN1034" i="4" s="1"/>
  <c r="BC1035" i="4"/>
  <c r="BX1038" i="4"/>
  <c r="BW1038" i="4"/>
  <c r="BM1039" i="4"/>
  <c r="BN1039" i="4" s="1"/>
  <c r="BC1040" i="4"/>
  <c r="BD1041" i="4"/>
  <c r="BC1042" i="4"/>
  <c r="BU1048" i="4"/>
  <c r="BD1053" i="4"/>
  <c r="BC1053" i="4"/>
  <c r="AU1054" i="4"/>
  <c r="AV1054" i="4" s="1"/>
  <c r="BU1054" i="4"/>
  <c r="BD1063" i="4"/>
  <c r="BC1063" i="4"/>
  <c r="AU1064" i="4"/>
  <c r="AV1064" i="4" s="1"/>
  <c r="BU1064" i="4"/>
  <c r="BD1069" i="4"/>
  <c r="BC1069" i="4"/>
  <c r="BX1114" i="4"/>
  <c r="BW1114" i="4"/>
  <c r="BV1114" i="4"/>
  <c r="BU1114" i="4"/>
  <c r="BX1115" i="4"/>
  <c r="BD1115" i="4"/>
  <c r="BC1115" i="4"/>
  <c r="AU1116" i="4"/>
  <c r="AV1116" i="4" s="1"/>
  <c r="AU1132" i="4"/>
  <c r="AV1132" i="4" s="1"/>
  <c r="BU1143" i="4"/>
  <c r="BV1187" i="4"/>
  <c r="BU1187" i="4"/>
  <c r="BM1191" i="4"/>
  <c r="BN1191" i="4" s="1"/>
  <c r="BM1190" i="4"/>
  <c r="BN1190" i="4" s="1"/>
  <c r="BW1227" i="4"/>
  <c r="BX1226" i="4"/>
  <c r="BW1226" i="4"/>
  <c r="BE975" i="4"/>
  <c r="BW978" i="4"/>
  <c r="BW984" i="4"/>
  <c r="BW994" i="4"/>
  <c r="BE995" i="4"/>
  <c r="AU998" i="4"/>
  <c r="AV998" i="4" s="1"/>
  <c r="BU1002" i="4"/>
  <c r="BC1003" i="4"/>
  <c r="BV1003" i="4"/>
  <c r="BD1004" i="4"/>
  <c r="BE1005" i="4"/>
  <c r="BX1013" i="4"/>
  <c r="BU1027" i="4"/>
  <c r="BD1031" i="4"/>
  <c r="BU1032" i="4"/>
  <c r="BD1036" i="4"/>
  <c r="BU1037" i="4"/>
  <c r="BC1041" i="4"/>
  <c r="BM1043" i="4"/>
  <c r="BD1050" i="4"/>
  <c r="BC1050" i="4"/>
  <c r="BU1051" i="4"/>
  <c r="BD1060" i="4"/>
  <c r="BC1060" i="4"/>
  <c r="BU1061" i="4"/>
  <c r="BD1070" i="4"/>
  <c r="BC1070" i="4"/>
  <c r="BM1113" i="4"/>
  <c r="BN1113" i="4" s="1"/>
  <c r="BF1122" i="4"/>
  <c r="BE1122" i="4"/>
  <c r="BD1122" i="4"/>
  <c r="BC1122" i="4"/>
  <c r="AU1135" i="4"/>
  <c r="AV1135" i="4" s="1"/>
  <c r="BM1137" i="4"/>
  <c r="BN1137" i="4" s="1"/>
  <c r="BM1136" i="4"/>
  <c r="BN1136" i="4" s="1"/>
  <c r="BM1138" i="4"/>
  <c r="BN1138" i="4" s="1"/>
  <c r="BC974" i="4"/>
  <c r="BE978" i="4"/>
  <c r="AU979" i="4"/>
  <c r="AV979" i="4" s="1"/>
  <c r="BU981" i="4"/>
  <c r="BC982" i="4"/>
  <c r="BW983" i="4"/>
  <c r="BE984" i="4"/>
  <c r="BF985" i="4"/>
  <c r="BU991" i="4"/>
  <c r="BC992" i="4"/>
  <c r="BW993" i="4"/>
  <c r="BJ14" i="4" s="1"/>
  <c r="BE994" i="4"/>
  <c r="BU1001" i="4"/>
  <c r="BC1002" i="4"/>
  <c r="BV1002" i="4"/>
  <c r="BD1003" i="4"/>
  <c r="BW1003" i="4"/>
  <c r="BE1004" i="4"/>
  <c r="BX1004" i="4"/>
  <c r="BX1029" i="4"/>
  <c r="BW1029" i="4"/>
  <c r="BC1031" i="4"/>
  <c r="BX1034" i="4"/>
  <c r="BW1034" i="4"/>
  <c r="BC1036" i="4"/>
  <c r="BX1039" i="4"/>
  <c r="BW1039" i="4"/>
  <c r="BF1041" i="4"/>
  <c r="BD1057" i="4"/>
  <c r="BC1057" i="4"/>
  <c r="BU1058" i="4"/>
  <c r="BD1071" i="4"/>
  <c r="BC1071" i="4"/>
  <c r="BV1112" i="4"/>
  <c r="BU1112" i="4"/>
  <c r="BX1119" i="4"/>
  <c r="BW1119" i="4"/>
  <c r="BV1119" i="4"/>
  <c r="BU1119" i="4"/>
  <c r="BX1120" i="4"/>
  <c r="BD1120" i="4"/>
  <c r="BC1120" i="4"/>
  <c r="AU1121" i="4"/>
  <c r="AV1121" i="4" s="1"/>
  <c r="BX1134" i="4"/>
  <c r="BV1137" i="4"/>
  <c r="BU1137" i="4"/>
  <c r="BX1138" i="4"/>
  <c r="BW1138" i="4"/>
  <c r="BU1138" i="4"/>
  <c r="BW1195" i="4"/>
  <c r="BX1195" i="4"/>
  <c r="BX1210" i="4"/>
  <c r="BW1210" i="4"/>
  <c r="BC1001" i="4"/>
  <c r="BW1002" i="4"/>
  <c r="BE1003" i="4"/>
  <c r="BM1005" i="4"/>
  <c r="BN1005" i="4" s="1"/>
  <c r="BM1026" i="4"/>
  <c r="BN1026" i="4" s="1"/>
  <c r="AU1029" i="4"/>
  <c r="AV1029" i="4" s="1"/>
  <c r="BF1031" i="4"/>
  <c r="AU1034" i="4"/>
  <c r="AV1034" i="4" s="1"/>
  <c r="BF1036" i="4"/>
  <c r="AU1039" i="4"/>
  <c r="AV1039" i="4" s="1"/>
  <c r="BD1054" i="4"/>
  <c r="BC1054" i="4"/>
  <c r="AU1055" i="4"/>
  <c r="AV1055" i="4" s="1"/>
  <c r="BD1064" i="4"/>
  <c r="BC1064" i="4"/>
  <c r="BD1072" i="4"/>
  <c r="BC1072" i="4"/>
  <c r="BM1118" i="4"/>
  <c r="BN1118" i="4" s="1"/>
  <c r="BM1126" i="4"/>
  <c r="BN1126" i="4" s="1"/>
  <c r="BD1135" i="4"/>
  <c r="BF1136" i="4"/>
  <c r="BE1136" i="4"/>
  <c r="BD1178" i="4"/>
  <c r="BC1178" i="4"/>
  <c r="BE1002" i="4"/>
  <c r="AU1024" i="4"/>
  <c r="AV1024" i="4" s="1"/>
  <c r="BC1027" i="4"/>
  <c r="BV1028" i="4"/>
  <c r="BX1030" i="4"/>
  <c r="BW1030" i="4"/>
  <c r="BM1031" i="4"/>
  <c r="BN1031" i="4" s="1"/>
  <c r="BC1032" i="4"/>
  <c r="BV1033" i="4"/>
  <c r="BX1035" i="4"/>
  <c r="BW1035" i="4"/>
  <c r="BM1036" i="4"/>
  <c r="BN1036" i="4" s="1"/>
  <c r="BC1037" i="4"/>
  <c r="BV1038" i="4"/>
  <c r="BX1040" i="4"/>
  <c r="BW1040" i="4"/>
  <c r="BU1045" i="4"/>
  <c r="BD1051" i="4"/>
  <c r="BC1051" i="4"/>
  <c r="AU1052" i="4"/>
  <c r="AV1052" i="4" s="1"/>
  <c r="BU1052" i="4"/>
  <c r="BD1061" i="4"/>
  <c r="BC1061" i="4"/>
  <c r="AU1062" i="4"/>
  <c r="AV1062" i="4" s="1"/>
  <c r="BU1062" i="4"/>
  <c r="BD1073" i="4"/>
  <c r="BC1073" i="4"/>
  <c r="AU1114" i="4"/>
  <c r="AV1114" i="4" s="1"/>
  <c r="BV1117" i="4"/>
  <c r="BU1117" i="4"/>
  <c r="BF1127" i="4"/>
  <c r="BE1127" i="4"/>
  <c r="BD1127" i="4"/>
  <c r="BC1127" i="4"/>
  <c r="BE1128" i="4"/>
  <c r="AU1137" i="4"/>
  <c r="AV1137" i="4" s="1"/>
  <c r="BX1189" i="4"/>
  <c r="BW1189" i="4"/>
  <c r="BV973" i="4"/>
  <c r="BD980" i="4"/>
  <c r="BV989" i="4"/>
  <c r="BD990" i="4"/>
  <c r="BU998" i="4"/>
  <c r="BC999" i="4"/>
  <c r="BW1000" i="4"/>
  <c r="BE1001" i="4"/>
  <c r="BF1027" i="4"/>
  <c r="BD1028" i="4"/>
  <c r="BE1029" i="4"/>
  <c r="BU1029" i="4"/>
  <c r="BF1032" i="4"/>
  <c r="BD1033" i="4"/>
  <c r="BE1034" i="4"/>
  <c r="BU1034" i="4"/>
  <c r="BF1037" i="4"/>
  <c r="BD1038" i="4"/>
  <c r="BU1039" i="4"/>
  <c r="BX1041" i="4"/>
  <c r="AU1043" i="4"/>
  <c r="AV1043" i="4" s="1"/>
  <c r="BU1044" i="4"/>
  <c r="BD1046" i="4"/>
  <c r="BC1047" i="4"/>
  <c r="BM1048" i="4"/>
  <c r="BN1048" i="4" s="1"/>
  <c r="BU1049" i="4"/>
  <c r="BD1058" i="4"/>
  <c r="BC1058" i="4"/>
  <c r="BU1059" i="4"/>
  <c r="BD1074" i="4"/>
  <c r="BC1074" i="4"/>
  <c r="BM1111" i="4"/>
  <c r="BN1111" i="4" s="1"/>
  <c r="BX1124" i="4"/>
  <c r="BW1124" i="4"/>
  <c r="BV1124" i="4"/>
  <c r="BU1124" i="4"/>
  <c r="BX1125" i="4"/>
  <c r="BD1125" i="4"/>
  <c r="BC1125" i="4"/>
  <c r="AU1126" i="4"/>
  <c r="AV1126" i="4" s="1"/>
  <c r="BX1142" i="4"/>
  <c r="BW1142" i="4"/>
  <c r="BW1143" i="4"/>
  <c r="BM1189" i="4"/>
  <c r="BN1189" i="4" s="1"/>
  <c r="BM1188" i="4"/>
  <c r="BN1188" i="4" s="1"/>
  <c r="BN1200" i="4"/>
  <c r="BV1241" i="4"/>
  <c r="BU1241" i="4"/>
  <c r="BW973" i="4"/>
  <c r="BC1028" i="4"/>
  <c r="BX1031" i="4"/>
  <c r="BW1031" i="4"/>
  <c r="BC1033" i="4"/>
  <c r="BX1036" i="4"/>
  <c r="BW1036" i="4"/>
  <c r="BC1038" i="4"/>
  <c r="BU1043" i="4"/>
  <c r="BD1045" i="4"/>
  <c r="BC1046" i="4"/>
  <c r="BF1047" i="4"/>
  <c r="BD1055" i="4"/>
  <c r="BC1055" i="4"/>
  <c r="BU1056" i="4"/>
  <c r="BD1065" i="4"/>
  <c r="BC1065" i="4"/>
  <c r="BD1075" i="4"/>
  <c r="BC1075" i="4"/>
  <c r="AU1119" i="4"/>
  <c r="AV1119" i="4" s="1"/>
  <c r="BV1122" i="4"/>
  <c r="BU1122" i="4"/>
  <c r="AU1130" i="4"/>
  <c r="AV1130" i="4" s="1"/>
  <c r="BX1181" i="4"/>
  <c r="BW1181" i="4"/>
  <c r="BW1182" i="4"/>
  <c r="BF1028" i="4"/>
  <c r="BD1029" i="4"/>
  <c r="BE1030" i="4"/>
  <c r="BF1033" i="4"/>
  <c r="BD1034" i="4"/>
  <c r="BE1035" i="4"/>
  <c r="BF1038" i="4"/>
  <c r="BD1039" i="4"/>
  <c r="BE1040" i="4"/>
  <c r="BE1042" i="4"/>
  <c r="BD1044" i="4"/>
  <c r="BC1045" i="4"/>
  <c r="BF1046" i="4"/>
  <c r="BD1052" i="4"/>
  <c r="BC1052" i="4"/>
  <c r="BU1053" i="4"/>
  <c r="BD1062" i="4"/>
  <c r="BC1062" i="4"/>
  <c r="BU1063" i="4"/>
  <c r="BD1066" i="4"/>
  <c r="BC1066" i="4"/>
  <c r="BD1076" i="4"/>
  <c r="BC1076" i="4"/>
  <c r="BF1112" i="4"/>
  <c r="BE1112" i="4"/>
  <c r="BJ9" i="4" s="1"/>
  <c r="BD1112" i="4"/>
  <c r="BC1112" i="4"/>
  <c r="BE1113" i="4"/>
  <c r="BX1129" i="4"/>
  <c r="BW1129" i="4"/>
  <c r="BV1129" i="4"/>
  <c r="BU1129" i="4"/>
  <c r="BM1132" i="4"/>
  <c r="BN1132" i="4" s="1"/>
  <c r="BM1131" i="4"/>
  <c r="BN1131" i="4" s="1"/>
  <c r="BM1133" i="4"/>
  <c r="BN1133" i="4" s="1"/>
  <c r="BD1140" i="4"/>
  <c r="BX1190" i="4"/>
  <c r="BW1200" i="4"/>
  <c r="BX1200" i="4"/>
  <c r="BX1205" i="4"/>
  <c r="BW1205" i="4"/>
  <c r="BC1131" i="4"/>
  <c r="BF1132" i="4"/>
  <c r="BC1136" i="4"/>
  <c r="BX1136" i="4"/>
  <c r="BF1137" i="4"/>
  <c r="BV1142" i="4"/>
  <c r="BF1143" i="4"/>
  <c r="BE1144" i="4"/>
  <c r="AU1145" i="4"/>
  <c r="AV1145" i="4" s="1"/>
  <c r="BX1145" i="4"/>
  <c r="BM1183" i="4"/>
  <c r="BN1183" i="4" s="1"/>
  <c r="BM1128" i="4"/>
  <c r="BN1128" i="4" s="1"/>
  <c r="BD1131" i="4"/>
  <c r="BW1132" i="4"/>
  <c r="BV1133" i="4"/>
  <c r="BD1136" i="4"/>
  <c r="BW1137" i="4"/>
  <c r="BV1138" i="4"/>
  <c r="BU1142" i="4"/>
  <c r="AU1143" i="4"/>
  <c r="AV1143" i="4" s="1"/>
  <c r="BM1144" i="4"/>
  <c r="BN1144" i="4" s="1"/>
  <c r="BU1146" i="4"/>
  <c r="BD1148" i="4"/>
  <c r="BV1182" i="4"/>
  <c r="BU1182" i="4"/>
  <c r="BF1201" i="4"/>
  <c r="BE1201" i="4"/>
  <c r="BD1201" i="4"/>
  <c r="BF1206" i="4"/>
  <c r="BE1206" i="4"/>
  <c r="BD1206" i="4"/>
  <c r="BC1244" i="4"/>
  <c r="BD1244" i="4"/>
  <c r="BW1112" i="4"/>
  <c r="BE1115" i="4"/>
  <c r="BW1117" i="4"/>
  <c r="BE1120" i="4"/>
  <c r="BW1122" i="4"/>
  <c r="BE1125" i="4"/>
  <c r="BW1127" i="4"/>
  <c r="AU1134" i="4"/>
  <c r="AV1134" i="4" s="1"/>
  <c r="AU1139" i="4"/>
  <c r="AV1139" i="4" s="1"/>
  <c r="BC1179" i="4"/>
  <c r="BD1179" i="4"/>
  <c r="BF1254" i="4"/>
  <c r="BE1254" i="4"/>
  <c r="BF1126" i="4"/>
  <c r="BF1211" i="4"/>
  <c r="BE1211" i="4"/>
  <c r="BD1211" i="4"/>
  <c r="BC1077" i="4"/>
  <c r="BC1078" i="4"/>
  <c r="BC1079" i="4"/>
  <c r="BC1080" i="4"/>
  <c r="BC1081" i="4"/>
  <c r="BC1082" i="4"/>
  <c r="BC1083" i="4"/>
  <c r="BC1084" i="4"/>
  <c r="BC1085" i="4"/>
  <c r="BC1086" i="4"/>
  <c r="BC1087" i="4"/>
  <c r="BC1088" i="4"/>
  <c r="BC1089" i="4"/>
  <c r="BC1090" i="4"/>
  <c r="BC1091" i="4"/>
  <c r="BC1092" i="4"/>
  <c r="BC1093" i="4"/>
  <c r="BC1094" i="4"/>
  <c r="BC1095" i="4"/>
  <c r="BC1096" i="4"/>
  <c r="BC1097" i="4"/>
  <c r="BC1098" i="4"/>
  <c r="BC1099" i="4"/>
  <c r="BC1100" i="4"/>
  <c r="BC1101" i="4"/>
  <c r="BC1102" i="4"/>
  <c r="BC1103" i="4"/>
  <c r="BC1104" i="4"/>
  <c r="BC1105" i="4"/>
  <c r="BC1106" i="4"/>
  <c r="BC1107" i="4"/>
  <c r="BC1108" i="4"/>
  <c r="BC1109" i="4"/>
  <c r="BC1110" i="4"/>
  <c r="BC1111" i="4"/>
  <c r="BC1114" i="4"/>
  <c r="BU1116" i="4"/>
  <c r="BC1119" i="4"/>
  <c r="BU1121" i="4"/>
  <c r="BC1124" i="4"/>
  <c r="BU1126" i="4"/>
  <c r="BC1129" i="4"/>
  <c r="BE1132" i="4"/>
  <c r="BC1133" i="4"/>
  <c r="BU1134" i="4"/>
  <c r="BE1137" i="4"/>
  <c r="BC1138" i="4"/>
  <c r="BF1139" i="4"/>
  <c r="BU1139" i="4"/>
  <c r="BV1140" i="4"/>
  <c r="BW1141" i="4"/>
  <c r="BC1142" i="4"/>
  <c r="BE1143" i="4"/>
  <c r="BV1144" i="4"/>
  <c r="BU1147" i="4"/>
  <c r="BD1151" i="4"/>
  <c r="BV1239" i="4"/>
  <c r="BU1239" i="4"/>
  <c r="BW1041" i="4"/>
  <c r="BW1042" i="4"/>
  <c r="BW1043" i="4"/>
  <c r="BW1044" i="4"/>
  <c r="BW1045" i="4"/>
  <c r="BW1046" i="4"/>
  <c r="BW1047" i="4"/>
  <c r="BW1048" i="4"/>
  <c r="BW1049" i="4"/>
  <c r="BW1050" i="4"/>
  <c r="BW1051" i="4"/>
  <c r="BW1052" i="4"/>
  <c r="BW1053" i="4"/>
  <c r="BW1054" i="4"/>
  <c r="BW1055" i="4"/>
  <c r="BW1056" i="4"/>
  <c r="BW1057" i="4"/>
  <c r="BW1058" i="4"/>
  <c r="BW1059" i="4"/>
  <c r="BW1060" i="4"/>
  <c r="BW1061" i="4"/>
  <c r="BW1062" i="4"/>
  <c r="BW1063" i="4"/>
  <c r="BW1064" i="4"/>
  <c r="BW1065" i="4"/>
  <c r="BW1066" i="4"/>
  <c r="BW1067" i="4"/>
  <c r="BW1068" i="4"/>
  <c r="BW1069" i="4"/>
  <c r="BW1070" i="4"/>
  <c r="BW1071" i="4"/>
  <c r="BW1072" i="4"/>
  <c r="BW1073" i="4"/>
  <c r="BW1074" i="4"/>
  <c r="BW1075" i="4"/>
  <c r="BW1076" i="4"/>
  <c r="BW1077" i="4"/>
  <c r="BW1078" i="4"/>
  <c r="BW1079" i="4"/>
  <c r="BW1080" i="4"/>
  <c r="BW1081" i="4"/>
  <c r="BW1082" i="4"/>
  <c r="BW1083" i="4"/>
  <c r="BW1084" i="4"/>
  <c r="BW1085" i="4"/>
  <c r="BW1086" i="4"/>
  <c r="BW1087" i="4"/>
  <c r="BW1088" i="4"/>
  <c r="BW1089" i="4"/>
  <c r="BW1090" i="4"/>
  <c r="BW1091" i="4"/>
  <c r="BW1092" i="4"/>
  <c r="BW1093" i="4"/>
  <c r="BW1094" i="4"/>
  <c r="BW1095" i="4"/>
  <c r="BW1096" i="4"/>
  <c r="BW1097" i="4"/>
  <c r="BW1098" i="4"/>
  <c r="BW1099" i="4"/>
  <c r="BW1100" i="4"/>
  <c r="BW1101" i="4"/>
  <c r="BW1102" i="4"/>
  <c r="BW1103" i="4"/>
  <c r="BW1104" i="4"/>
  <c r="BW1105" i="4"/>
  <c r="BW1106" i="4"/>
  <c r="BW1107" i="4"/>
  <c r="BW1108" i="4"/>
  <c r="BW1109" i="4"/>
  <c r="BW1110" i="4"/>
  <c r="BW1111" i="4"/>
  <c r="BF1123" i="4"/>
  <c r="BV1130" i="4"/>
  <c r="BD1133" i="4"/>
  <c r="BW1134" i="4"/>
  <c r="BV1135" i="4"/>
  <c r="BD1138" i="4"/>
  <c r="BW1139" i="4"/>
  <c r="BU1140" i="4"/>
  <c r="AU1141" i="4"/>
  <c r="AV1141" i="4" s="1"/>
  <c r="BD1142" i="4"/>
  <c r="BU1144" i="4"/>
  <c r="BD1146" i="4"/>
  <c r="BD1152" i="4"/>
  <c r="BD1153" i="4"/>
  <c r="BX1186" i="4"/>
  <c r="BW1186" i="4"/>
  <c r="BW1187" i="4"/>
  <c r="BF1199" i="4"/>
  <c r="BD1199" i="4"/>
  <c r="BE1199" i="4"/>
  <c r="BE1114" i="4"/>
  <c r="BC1116" i="4"/>
  <c r="BE1119" i="4"/>
  <c r="BC1121" i="4"/>
  <c r="BE1124" i="4"/>
  <c r="BC1126" i="4"/>
  <c r="BE1129" i="4"/>
  <c r="BF1130" i="4"/>
  <c r="BE1133" i="4"/>
  <c r="BC1134" i="4"/>
  <c r="BE1138" i="4"/>
  <c r="BC1139" i="4"/>
  <c r="BF1140" i="4"/>
  <c r="BC1141" i="4"/>
  <c r="BE1142" i="4"/>
  <c r="AU1147" i="4"/>
  <c r="AV1147" i="4" s="1"/>
  <c r="BF1183" i="4"/>
  <c r="BE1183" i="4"/>
  <c r="BF1233" i="4"/>
  <c r="BE1233" i="4"/>
  <c r="BE1234" i="4"/>
  <c r="BM1177" i="4"/>
  <c r="BN1177" i="4" s="1"/>
  <c r="AU1183" i="4"/>
  <c r="AV1183" i="4" s="1"/>
  <c r="BD1188" i="4"/>
  <c r="BV1189" i="4"/>
  <c r="BU1189" i="4"/>
  <c r="BD1190" i="4"/>
  <c r="BV1191" i="4"/>
  <c r="BU1191" i="4"/>
  <c r="BE1194" i="4"/>
  <c r="BV1195" i="4"/>
  <c r="BF1196" i="4"/>
  <c r="BD1196" i="4"/>
  <c r="BC1199" i="4"/>
  <c r="BV1200" i="4"/>
  <c r="BC1201" i="4"/>
  <c r="BF1202" i="4"/>
  <c r="BE1202" i="4"/>
  <c r="BD1202" i="4"/>
  <c r="BM1205" i="4"/>
  <c r="BN1205" i="4" s="1"/>
  <c r="BC1206" i="4"/>
  <c r="BF1207" i="4"/>
  <c r="BE1207" i="4"/>
  <c r="BD1207" i="4"/>
  <c r="BM1210" i="4"/>
  <c r="BN1210" i="4" s="1"/>
  <c r="BC1211" i="4"/>
  <c r="BF1212" i="4"/>
  <c r="BE1212" i="4"/>
  <c r="BD1212" i="4"/>
  <c r="BE1213" i="4"/>
  <c r="BE1226" i="4"/>
  <c r="BF1225" i="4"/>
  <c r="BE1225" i="4"/>
  <c r="BV1226" i="4"/>
  <c r="BD1233" i="4"/>
  <c r="AU1234" i="4"/>
  <c r="AV1234" i="4" s="1"/>
  <c r="BC1246" i="4"/>
  <c r="BD1246" i="4"/>
  <c r="BV1280" i="4"/>
  <c r="BU1280" i="4"/>
  <c r="BD1290" i="4"/>
  <c r="BC1290" i="4"/>
  <c r="BE1179" i="4"/>
  <c r="BV1181" i="4"/>
  <c r="BF1182" i="4"/>
  <c r="BC1183" i="4"/>
  <c r="BV1186" i="4"/>
  <c r="BF1187" i="4"/>
  <c r="BE1188" i="4"/>
  <c r="BE1190" i="4"/>
  <c r="BM1197" i="4"/>
  <c r="BN1197" i="4" s="1"/>
  <c r="BX1201" i="4"/>
  <c r="BW1201" i="4"/>
  <c r="BV1205" i="4"/>
  <c r="BX1206" i="4"/>
  <c r="BW1206" i="4"/>
  <c r="BV1210" i="4"/>
  <c r="BX1211" i="4"/>
  <c r="BW1211" i="4"/>
  <c r="BF1215" i="4"/>
  <c r="BE1215" i="4"/>
  <c r="BD1215" i="4"/>
  <c r="BE1216" i="4"/>
  <c r="BM1220" i="4"/>
  <c r="BN1220" i="4" s="1"/>
  <c r="BM1219" i="4"/>
  <c r="BN1219" i="4" s="1"/>
  <c r="BD1228" i="4"/>
  <c r="BC1228" i="4"/>
  <c r="BV1229" i="4"/>
  <c r="BU1229" i="4"/>
  <c r="BD1234" i="4"/>
  <c r="BC1234" i="4"/>
  <c r="BV1243" i="4"/>
  <c r="BU1243" i="4"/>
  <c r="AU1263" i="4"/>
  <c r="AV1263" i="4" s="1"/>
  <c r="BM1270" i="4"/>
  <c r="BN1270" i="4" s="1"/>
  <c r="BF1285" i="4"/>
  <c r="BE1285" i="4"/>
  <c r="BD1285" i="4"/>
  <c r="BC1285" i="4"/>
  <c r="BU1181" i="4"/>
  <c r="BD1183" i="4"/>
  <c r="BM1184" i="4"/>
  <c r="BN1184" i="4" s="1"/>
  <c r="BU1186" i="4"/>
  <c r="AU1187" i="4"/>
  <c r="AV1187" i="4" s="1"/>
  <c r="BM1192" i="4"/>
  <c r="BN1192" i="4" s="1"/>
  <c r="BM1193" i="4"/>
  <c r="BN1193" i="4" s="1"/>
  <c r="BM1194" i="4"/>
  <c r="BN1194" i="4" s="1"/>
  <c r="BF1198" i="4"/>
  <c r="BD1198" i="4"/>
  <c r="BM1201" i="4"/>
  <c r="BN1201" i="4" s="1"/>
  <c r="BF1203" i="4"/>
  <c r="BE1203" i="4"/>
  <c r="BD1203" i="4"/>
  <c r="BF1208" i="4"/>
  <c r="BE1208" i="4"/>
  <c r="BD1208" i="4"/>
  <c r="BM1211" i="4"/>
  <c r="BN1211" i="4" s="1"/>
  <c r="BC1212" i="4"/>
  <c r="BM1216" i="4"/>
  <c r="BN1216" i="4" s="1"/>
  <c r="BV1220" i="4"/>
  <c r="BU1220" i="4"/>
  <c r="BX1222" i="4"/>
  <c r="BW1222" i="4"/>
  <c r="BV1222" i="4"/>
  <c r="BX1223" i="4"/>
  <c r="BD1223" i="4"/>
  <c r="BC1223" i="4"/>
  <c r="BD1225" i="4"/>
  <c r="BV1270" i="4"/>
  <c r="BU1270" i="4"/>
  <c r="BF1310" i="4"/>
  <c r="BE1310" i="4"/>
  <c r="BC1182" i="4"/>
  <c r="BF1186" i="4"/>
  <c r="AU1189" i="4"/>
  <c r="AV1189" i="4" s="1"/>
  <c r="AU1191" i="4"/>
  <c r="AV1191" i="4" s="1"/>
  <c r="BV1192" i="4"/>
  <c r="BU1192" i="4"/>
  <c r="BV1193" i="4"/>
  <c r="BV1194" i="4"/>
  <c r="BM1199" i="4"/>
  <c r="BN1199" i="4" s="1"/>
  <c r="BV1201" i="4"/>
  <c r="BX1202" i="4"/>
  <c r="BW1202" i="4"/>
  <c r="BV1206" i="4"/>
  <c r="BX1207" i="4"/>
  <c r="BW1207" i="4"/>
  <c r="BV1211" i="4"/>
  <c r="BX1212" i="4"/>
  <c r="BW1212" i="4"/>
  <c r="BX1213" i="4"/>
  <c r="BU1212" i="4"/>
  <c r="BD1213" i="4"/>
  <c r="BC1213" i="4"/>
  <c r="BC1215" i="4"/>
  <c r="BC1235" i="4"/>
  <c r="BV1245" i="4"/>
  <c r="BU1245" i="4"/>
  <c r="AU1253" i="4"/>
  <c r="AV1253" i="4" s="1"/>
  <c r="BM1260" i="4"/>
  <c r="BN1260" i="4" s="1"/>
  <c r="BF1275" i="4"/>
  <c r="BE1275" i="4"/>
  <c r="BD1275" i="4"/>
  <c r="BV1279" i="4"/>
  <c r="BU1279" i="4"/>
  <c r="BF1284" i="4"/>
  <c r="BE1284" i="4"/>
  <c r="BD1284" i="4"/>
  <c r="BC1284" i="4"/>
  <c r="BF1177" i="4"/>
  <c r="BU1177" i="4"/>
  <c r="BU1180" i="4"/>
  <c r="AU1181" i="4"/>
  <c r="AV1181" i="4" s="1"/>
  <c r="BD1182" i="4"/>
  <c r="BU1185" i="4"/>
  <c r="AU1186" i="4"/>
  <c r="AV1186" i="4" s="1"/>
  <c r="BD1187" i="4"/>
  <c r="BC1189" i="4"/>
  <c r="BC1191" i="4"/>
  <c r="BW1193" i="4"/>
  <c r="BF1195" i="4"/>
  <c r="BD1195" i="4"/>
  <c r="BW1196" i="4"/>
  <c r="BC1198" i="4"/>
  <c r="BV1199" i="4"/>
  <c r="BF1200" i="4"/>
  <c r="BD1200" i="4"/>
  <c r="BM1202" i="4"/>
  <c r="BN1202" i="4" s="1"/>
  <c r="BC1203" i="4"/>
  <c r="BF1204" i="4"/>
  <c r="BE1204" i="4"/>
  <c r="BD1204" i="4"/>
  <c r="BM1207" i="4"/>
  <c r="BN1207" i="4" s="1"/>
  <c r="BC1208" i="4"/>
  <c r="BF1209" i="4"/>
  <c r="BE1209" i="4"/>
  <c r="BD1209" i="4"/>
  <c r="BM1212" i="4"/>
  <c r="BN1212" i="4" s="1"/>
  <c r="BM1213" i="4"/>
  <c r="BN1213" i="4" s="1"/>
  <c r="BM1249" i="4"/>
  <c r="BN1249" i="4" s="1"/>
  <c r="BV1260" i="4"/>
  <c r="BU1260" i="4"/>
  <c r="BV1179" i="4"/>
  <c r="BW1180" i="4"/>
  <c r="BE1182" i="4"/>
  <c r="BW1185" i="4"/>
  <c r="BC1186" i="4"/>
  <c r="BV1188" i="4"/>
  <c r="BU1188" i="4"/>
  <c r="BV1190" i="4"/>
  <c r="BU1190" i="4"/>
  <c r="BD1191" i="4"/>
  <c r="BM1196" i="4"/>
  <c r="BN1196" i="4" s="1"/>
  <c r="BX1199" i="4"/>
  <c r="BX1203" i="4"/>
  <c r="BW1203" i="4"/>
  <c r="BV1207" i="4"/>
  <c r="BX1208" i="4"/>
  <c r="BW1208" i="4"/>
  <c r="BV1212" i="4"/>
  <c r="BU1247" i="4"/>
  <c r="BV1248" i="4"/>
  <c r="BU1248" i="4"/>
  <c r="BV1249" i="4"/>
  <c r="BU1249" i="4"/>
  <c r="BF1265" i="4"/>
  <c r="BE1265" i="4"/>
  <c r="BV1269" i="4"/>
  <c r="BU1269" i="4"/>
  <c r="BF1274" i="4"/>
  <c r="BE1274" i="4"/>
  <c r="BD1274" i="4"/>
  <c r="BU1162" i="4"/>
  <c r="BU1163" i="4"/>
  <c r="BU1164" i="4"/>
  <c r="BU1165" i="4"/>
  <c r="BU1166" i="4"/>
  <c r="BU1167" i="4"/>
  <c r="BU1168" i="4"/>
  <c r="BU1169" i="4"/>
  <c r="BU1170" i="4"/>
  <c r="BU1171" i="4"/>
  <c r="BU1172" i="4"/>
  <c r="BU1173" i="4"/>
  <c r="BU1174" i="4"/>
  <c r="BU1175" i="4"/>
  <c r="BU1176" i="4"/>
  <c r="BW1177" i="4"/>
  <c r="BU1178" i="4"/>
  <c r="BU1179" i="4"/>
  <c r="AU1180" i="4"/>
  <c r="AV1180" i="4" s="1"/>
  <c r="BD1181" i="4"/>
  <c r="BU1184" i="4"/>
  <c r="AU1185" i="4"/>
  <c r="AV1185" i="4" s="1"/>
  <c r="BD1186" i="4"/>
  <c r="BW1188" i="4"/>
  <c r="BE1189" i="4"/>
  <c r="BW1190" i="4"/>
  <c r="BF1192" i="4"/>
  <c r="BF1193" i="4"/>
  <c r="BF1197" i="4"/>
  <c r="BD1197" i="4"/>
  <c r="BM1203" i="4"/>
  <c r="BN1203" i="4" s="1"/>
  <c r="BF1205" i="4"/>
  <c r="BE1205" i="4"/>
  <c r="BD1205" i="4"/>
  <c r="BM1208" i="4"/>
  <c r="BN1208" i="4" s="1"/>
  <c r="BF1210" i="4"/>
  <c r="BE1210" i="4"/>
  <c r="BD1210" i="4"/>
  <c r="BV1215" i="4"/>
  <c r="BU1215" i="4"/>
  <c r="BC1231" i="4"/>
  <c r="BF1232" i="4"/>
  <c r="BE1232" i="4"/>
  <c r="BD1232" i="4"/>
  <c r="BX1238" i="4"/>
  <c r="BW1238" i="4"/>
  <c r="BV1238" i="4"/>
  <c r="BU1238" i="4"/>
  <c r="BW1239" i="4"/>
  <c r="BC1240" i="4"/>
  <c r="BD1240" i="4"/>
  <c r="BC1242" i="4"/>
  <c r="BD1242" i="4"/>
  <c r="AU1274" i="4"/>
  <c r="AV1274" i="4" s="1"/>
  <c r="BM1281" i="4"/>
  <c r="BN1281" i="4" s="1"/>
  <c r="AU1178" i="4"/>
  <c r="AV1178" i="4" s="1"/>
  <c r="BC1180" i="4"/>
  <c r="BE1181" i="4"/>
  <c r="BV1183" i="4"/>
  <c r="BF1184" i="4"/>
  <c r="BC1185" i="4"/>
  <c r="BE1186" i="4"/>
  <c r="AU1192" i="4"/>
  <c r="AV1192" i="4" s="1"/>
  <c r="AU1193" i="4"/>
  <c r="AV1193" i="4" s="1"/>
  <c r="BE1195" i="4"/>
  <c r="BM1198" i="4"/>
  <c r="BN1198" i="4" s="1"/>
  <c r="BE1200" i="4"/>
  <c r="BV1203" i="4"/>
  <c r="BX1204" i="4"/>
  <c r="BW1204" i="4"/>
  <c r="BV1208" i="4"/>
  <c r="BX1209" i="4"/>
  <c r="BW1209" i="4"/>
  <c r="BX1217" i="4"/>
  <c r="BW1217" i="4"/>
  <c r="BV1217" i="4"/>
  <c r="BX1218" i="4"/>
  <c r="BD1218" i="4"/>
  <c r="BC1218" i="4"/>
  <c r="BF1220" i="4"/>
  <c r="BE1220" i="4"/>
  <c r="BD1220" i="4"/>
  <c r="BF1221" i="4"/>
  <c r="BM1221" i="4"/>
  <c r="BN1221" i="4" s="1"/>
  <c r="BF1255" i="4"/>
  <c r="BE1255" i="4"/>
  <c r="BV1259" i="4"/>
  <c r="BU1259" i="4"/>
  <c r="BF1264" i="4"/>
  <c r="BE1264" i="4"/>
  <c r="AU1283" i="4"/>
  <c r="AV1283" i="4" s="1"/>
  <c r="BD1299" i="4"/>
  <c r="BC1299" i="4"/>
  <c r="AU1215" i="4"/>
  <c r="AV1215" i="4" s="1"/>
  <c r="AU1220" i="4"/>
  <c r="AV1220" i="4" s="1"/>
  <c r="BF1227" i="4"/>
  <c r="BX1228" i="4"/>
  <c r="AU1232" i="4"/>
  <c r="AV1232" i="4" s="1"/>
  <c r="BW1232" i="4"/>
  <c r="BM1238" i="4"/>
  <c r="BN1238" i="4" s="1"/>
  <c r="BV1251" i="4"/>
  <c r="BU1251" i="4"/>
  <c r="BD1254" i="4"/>
  <c r="AU1255" i="4"/>
  <c r="AV1255" i="4" s="1"/>
  <c r="BF1256" i="4"/>
  <c r="BE1256" i="4"/>
  <c r="BV1261" i="4"/>
  <c r="BU1261" i="4"/>
  <c r="BM1262" i="4"/>
  <c r="BN1262" i="4" s="1"/>
  <c r="BD1264" i="4"/>
  <c r="AU1265" i="4"/>
  <c r="AV1265" i="4" s="1"/>
  <c r="BF1266" i="4"/>
  <c r="BE1266" i="4"/>
  <c r="BV1271" i="4"/>
  <c r="BU1271" i="4"/>
  <c r="BM1272" i="4"/>
  <c r="BN1272" i="4" s="1"/>
  <c r="BC1274" i="4"/>
  <c r="AU1275" i="4"/>
  <c r="AV1275" i="4" s="1"/>
  <c r="BF1276" i="4"/>
  <c r="BE1276" i="4"/>
  <c r="BD1276" i="4"/>
  <c r="BV1281" i="4"/>
  <c r="BU1281" i="4"/>
  <c r="BM1282" i="4"/>
  <c r="BN1282" i="4" s="1"/>
  <c r="AU1285" i="4"/>
  <c r="AV1285" i="4" s="1"/>
  <c r="BF1286" i="4"/>
  <c r="BE1286" i="4"/>
  <c r="BD1286" i="4"/>
  <c r="BC1286" i="4"/>
  <c r="BV1337" i="4"/>
  <c r="BU1337" i="4"/>
  <c r="BU1193" i="4"/>
  <c r="BU1194" i="4"/>
  <c r="BU1195" i="4"/>
  <c r="BU1196" i="4"/>
  <c r="BU1197" i="4"/>
  <c r="BU1198" i="4"/>
  <c r="BU1199" i="4"/>
  <c r="BU1200" i="4"/>
  <c r="BU1201" i="4"/>
  <c r="BU1202" i="4"/>
  <c r="BU1203" i="4"/>
  <c r="BU1204" i="4"/>
  <c r="BU1205" i="4"/>
  <c r="BU1206" i="4"/>
  <c r="BU1207" i="4"/>
  <c r="BU1208" i="4"/>
  <c r="BU1209" i="4"/>
  <c r="BU1210" i="4"/>
  <c r="BU1211" i="4"/>
  <c r="BC1225" i="4"/>
  <c r="BX1225" i="4"/>
  <c r="BU1226" i="4"/>
  <c r="AU1229" i="4"/>
  <c r="AV1229" i="4" s="1"/>
  <c r="BM1230" i="4"/>
  <c r="BN1230" i="4" s="1"/>
  <c r="BE1231" i="4"/>
  <c r="BC1233" i="4"/>
  <c r="BM1237" i="4"/>
  <c r="BN1237" i="4" s="1"/>
  <c r="BE1240" i="4"/>
  <c r="BW1241" i="4"/>
  <c r="BW1243" i="4"/>
  <c r="BE1244" i="4"/>
  <c r="BE1246" i="4"/>
  <c r="BF1250" i="4"/>
  <c r="BE1250" i="4"/>
  <c r="BV1252" i="4"/>
  <c r="BU1252" i="4"/>
  <c r="BM1253" i="4"/>
  <c r="BN1253" i="4" s="1"/>
  <c r="BD1255" i="4"/>
  <c r="AU1256" i="4"/>
  <c r="AV1256" i="4" s="1"/>
  <c r="BF1257" i="4"/>
  <c r="BE1257" i="4"/>
  <c r="BV1262" i="4"/>
  <c r="BU1262" i="4"/>
  <c r="BM1263" i="4"/>
  <c r="BN1263" i="4" s="1"/>
  <c r="BD1265" i="4"/>
  <c r="AU1266" i="4"/>
  <c r="AV1266" i="4" s="1"/>
  <c r="BF1267" i="4"/>
  <c r="BE1267" i="4"/>
  <c r="BV1272" i="4"/>
  <c r="BU1272" i="4"/>
  <c r="BM1273" i="4"/>
  <c r="BN1273" i="4" s="1"/>
  <c r="BC1275" i="4"/>
  <c r="AU1276" i="4"/>
  <c r="AV1276" i="4" s="1"/>
  <c r="BF1277" i="4"/>
  <c r="BE1277" i="4"/>
  <c r="BD1277" i="4"/>
  <c r="BV1282" i="4"/>
  <c r="BU1282" i="4"/>
  <c r="BM1283" i="4"/>
  <c r="BN1283" i="4" s="1"/>
  <c r="AU1286" i="4"/>
  <c r="AV1286" i="4" s="1"/>
  <c r="BF1287" i="4"/>
  <c r="BE1287" i="4"/>
  <c r="BD1287" i="4"/>
  <c r="BC1287" i="4"/>
  <c r="AU1217" i="4"/>
  <c r="AV1217" i="4" s="1"/>
  <c r="BW1220" i="4"/>
  <c r="AU1222" i="4"/>
  <c r="AV1222" i="4" s="1"/>
  <c r="BE1223" i="4"/>
  <c r="AU1226" i="4"/>
  <c r="AV1226" i="4" s="1"/>
  <c r="BM1227" i="4"/>
  <c r="BN1227" i="4" s="1"/>
  <c r="BM1236" i="4"/>
  <c r="BN1236" i="4" s="1"/>
  <c r="BX1245" i="4"/>
  <c r="BV1253" i="4"/>
  <c r="BU1253" i="4"/>
  <c r="BM1254" i="4"/>
  <c r="BN1254" i="4" s="1"/>
  <c r="BD1256" i="4"/>
  <c r="AU1257" i="4"/>
  <c r="BF1258" i="4"/>
  <c r="BE1258" i="4"/>
  <c r="BV1263" i="4"/>
  <c r="BU1263" i="4"/>
  <c r="BM1264" i="4"/>
  <c r="BN1264" i="4" s="1"/>
  <c r="BD1266" i="4"/>
  <c r="AU1267" i="4"/>
  <c r="AV1267" i="4" s="1"/>
  <c r="BF1268" i="4"/>
  <c r="BE1268" i="4"/>
  <c r="BV1273" i="4"/>
  <c r="BU1273" i="4"/>
  <c r="BM1274" i="4"/>
  <c r="BN1274" i="4" s="1"/>
  <c r="BC1276" i="4"/>
  <c r="AU1277" i="4"/>
  <c r="AV1277" i="4" s="1"/>
  <c r="BF1278" i="4"/>
  <c r="BE1278" i="4"/>
  <c r="BD1278" i="4"/>
  <c r="BC1278" i="4"/>
  <c r="BV1283" i="4"/>
  <c r="BU1283" i="4"/>
  <c r="BM1284" i="4"/>
  <c r="BN1284" i="4" s="1"/>
  <c r="AU1287" i="4"/>
  <c r="AV1287" i="4" s="1"/>
  <c r="BF1288" i="4"/>
  <c r="BE1288" i="4"/>
  <c r="BD1288" i="4"/>
  <c r="BE1289" i="4"/>
  <c r="BC1288" i="4"/>
  <c r="BF1313" i="4"/>
  <c r="BE1313" i="4"/>
  <c r="BM1235" i="4"/>
  <c r="BN1235" i="4" s="1"/>
  <c r="AU1239" i="4"/>
  <c r="AV1239" i="4" s="1"/>
  <c r="BM1240" i="4"/>
  <c r="BN1240" i="4" s="1"/>
  <c r="AU1241" i="4"/>
  <c r="AV1241" i="4" s="1"/>
  <c r="BM1242" i="4"/>
  <c r="BN1242" i="4" s="1"/>
  <c r="AU1243" i="4"/>
  <c r="AV1243" i="4" s="1"/>
  <c r="BM1244" i="4"/>
  <c r="BN1244" i="4" s="1"/>
  <c r="AU1245" i="4"/>
  <c r="AV1245" i="4" s="1"/>
  <c r="BM1246" i="4"/>
  <c r="BN1246" i="4" s="1"/>
  <c r="AU1247" i="4"/>
  <c r="AV1247" i="4" s="1"/>
  <c r="BD1250" i="4"/>
  <c r="BC1250" i="4"/>
  <c r="BV1254" i="4"/>
  <c r="BU1254" i="4"/>
  <c r="BF1259" i="4"/>
  <c r="BE1259" i="4"/>
  <c r="BV1264" i="4"/>
  <c r="BU1264" i="4"/>
  <c r="BF1269" i="4"/>
  <c r="BE1269" i="4"/>
  <c r="BD1269" i="4"/>
  <c r="BV1274" i="4"/>
  <c r="BU1274" i="4"/>
  <c r="BF1279" i="4"/>
  <c r="BE1279" i="4"/>
  <c r="BD1279" i="4"/>
  <c r="BC1279" i="4"/>
  <c r="BV1284" i="4"/>
  <c r="BU1284" i="4"/>
  <c r="BF1320" i="4"/>
  <c r="BE1320" i="4"/>
  <c r="AU1214" i="4"/>
  <c r="AV1214" i="4" s="1"/>
  <c r="AU1219" i="4"/>
  <c r="AV1219" i="4" s="1"/>
  <c r="AU1224" i="4"/>
  <c r="AV1224" i="4" s="1"/>
  <c r="BD1247" i="4"/>
  <c r="BC1247" i="4"/>
  <c r="AU1248" i="4"/>
  <c r="AV1248" i="4" s="1"/>
  <c r="BF1249" i="4"/>
  <c r="BE1249" i="4"/>
  <c r="BV1255" i="4"/>
  <c r="BU1255" i="4"/>
  <c r="BM1256" i="4"/>
  <c r="BN1256" i="4" s="1"/>
  <c r="AU1259" i="4"/>
  <c r="AV1259" i="4" s="1"/>
  <c r="BF1260" i="4"/>
  <c r="BE1260" i="4"/>
  <c r="BV1265" i="4"/>
  <c r="BU1265" i="4"/>
  <c r="BM1266" i="4"/>
  <c r="BN1266" i="4" s="1"/>
  <c r="AU1269" i="4"/>
  <c r="AV1269" i="4" s="1"/>
  <c r="BF1270" i="4"/>
  <c r="BE1270" i="4"/>
  <c r="BD1270" i="4"/>
  <c r="BV1275" i="4"/>
  <c r="BU1275" i="4"/>
  <c r="BM1276" i="4"/>
  <c r="BN1276" i="4" s="1"/>
  <c r="AU1279" i="4"/>
  <c r="AV1279" i="4" s="1"/>
  <c r="BF1280" i="4"/>
  <c r="BE1280" i="4"/>
  <c r="BD1280" i="4"/>
  <c r="BC1280" i="4"/>
  <c r="BV1285" i="4"/>
  <c r="BU1285" i="4"/>
  <c r="BM1286" i="4"/>
  <c r="BN1286" i="4" s="1"/>
  <c r="AU1289" i="4"/>
  <c r="AV1289" i="4" s="1"/>
  <c r="AU1291" i="4"/>
  <c r="AV1291" i="4" s="1"/>
  <c r="BU1291" i="4"/>
  <c r="BU1324" i="4"/>
  <c r="AU1227" i="4"/>
  <c r="AV1227" i="4" s="1"/>
  <c r="BM1228" i="4"/>
  <c r="BN1228" i="4" s="1"/>
  <c r="BM1233" i="4"/>
  <c r="BN1233" i="4" s="1"/>
  <c r="BU1235" i="4"/>
  <c r="AU1237" i="4"/>
  <c r="AV1237" i="4" s="1"/>
  <c r="BW1237" i="4"/>
  <c r="BD1239" i="4"/>
  <c r="BU1240" i="4"/>
  <c r="BD1241" i="4"/>
  <c r="BU1242" i="4"/>
  <c r="BD1243" i="4"/>
  <c r="BU1244" i="4"/>
  <c r="BD1245" i="4"/>
  <c r="BU1246" i="4"/>
  <c r="BE1247" i="4"/>
  <c r="BD1248" i="4"/>
  <c r="BC1248" i="4"/>
  <c r="AU1249" i="4"/>
  <c r="AV1249" i="4" s="1"/>
  <c r="BM1250" i="4"/>
  <c r="BN1250" i="4" s="1"/>
  <c r="BF1251" i="4"/>
  <c r="BE1251" i="4"/>
  <c r="BV1256" i="4"/>
  <c r="BU1256" i="4"/>
  <c r="BM1257" i="4"/>
  <c r="BN1257" i="4" s="1"/>
  <c r="BD1259" i="4"/>
  <c r="AU1260" i="4"/>
  <c r="AV1260" i="4" s="1"/>
  <c r="BF1261" i="4"/>
  <c r="BE1261" i="4"/>
  <c r="BV1266" i="4"/>
  <c r="BU1266" i="4"/>
  <c r="BM1267" i="4"/>
  <c r="BN1267" i="4" s="1"/>
  <c r="BC1269" i="4"/>
  <c r="AU1270" i="4"/>
  <c r="AV1270" i="4" s="1"/>
  <c r="BF1271" i="4"/>
  <c r="BE1271" i="4"/>
  <c r="BD1271" i="4"/>
  <c r="BV1276" i="4"/>
  <c r="BU1276" i="4"/>
  <c r="BM1277" i="4"/>
  <c r="BN1277" i="4" s="1"/>
  <c r="AU1280" i="4"/>
  <c r="AV1280" i="4" s="1"/>
  <c r="BF1281" i="4"/>
  <c r="BE1281" i="4"/>
  <c r="BD1281" i="4"/>
  <c r="BC1281" i="4"/>
  <c r="BV1286" i="4"/>
  <c r="BU1286" i="4"/>
  <c r="BM1287" i="4"/>
  <c r="BN1287" i="4" s="1"/>
  <c r="BC1294" i="4"/>
  <c r="BF1339" i="4"/>
  <c r="BE1339" i="4"/>
  <c r="BE1340" i="4"/>
  <c r="BF1340" i="4"/>
  <c r="BC1214" i="4"/>
  <c r="BU1216" i="4"/>
  <c r="BC1219" i="4"/>
  <c r="BU1221" i="4"/>
  <c r="BC1224" i="4"/>
  <c r="BM1225" i="4"/>
  <c r="BN1225" i="4" s="1"/>
  <c r="BC1230" i="4"/>
  <c r="BU1231" i="4"/>
  <c r="BM1232" i="4"/>
  <c r="BN1232" i="4" s="1"/>
  <c r="BU1234" i="4"/>
  <c r="BW1236" i="4"/>
  <c r="BC1238" i="4"/>
  <c r="BE1239" i="4"/>
  <c r="BW1240" i="4"/>
  <c r="BE1241" i="4"/>
  <c r="BW1242" i="4"/>
  <c r="BE1248" i="4"/>
  <c r="BD1249" i="4"/>
  <c r="BC1249" i="4"/>
  <c r="AU1251" i="4"/>
  <c r="AV1251" i="4" s="1"/>
  <c r="BF1252" i="4"/>
  <c r="BE1252" i="4"/>
  <c r="BV1257" i="4"/>
  <c r="BU1257" i="4"/>
  <c r="BD1260" i="4"/>
  <c r="BF1262" i="4"/>
  <c r="BE1262" i="4"/>
  <c r="BV1267" i="4"/>
  <c r="BU1267" i="4"/>
  <c r="BC1270" i="4"/>
  <c r="BF1272" i="4"/>
  <c r="BE1272" i="4"/>
  <c r="BD1272" i="4"/>
  <c r="BV1277" i="4"/>
  <c r="BU1277" i="4"/>
  <c r="BF1282" i="4"/>
  <c r="BE1282" i="4"/>
  <c r="BD1282" i="4"/>
  <c r="BC1282" i="4"/>
  <c r="BV1287" i="4"/>
  <c r="BU1287" i="4"/>
  <c r="BM1288" i="4"/>
  <c r="BN1288" i="4" s="1"/>
  <c r="BM1289" i="4"/>
  <c r="BN1289" i="4" s="1"/>
  <c r="BD1361" i="4"/>
  <c r="BC1361" i="4"/>
  <c r="AU1231" i="4"/>
  <c r="AV1231" i="4" s="1"/>
  <c r="AU1235" i="4"/>
  <c r="AV1235" i="4" s="1"/>
  <c r="BD1238" i="4"/>
  <c r="BF1242" i="4"/>
  <c r="BM1247" i="4"/>
  <c r="BN1247" i="4" s="1"/>
  <c r="BW1248" i="4"/>
  <c r="BX1249" i="4"/>
  <c r="BW1249" i="4"/>
  <c r="BU1250" i="4"/>
  <c r="AU1252" i="4"/>
  <c r="AV1252" i="4" s="1"/>
  <c r="BF1253" i="4"/>
  <c r="BE1253" i="4"/>
  <c r="BV1258" i="4"/>
  <c r="BU1258" i="4"/>
  <c r="BM1259" i="4"/>
  <c r="BN1259" i="4" s="1"/>
  <c r="BD1261" i="4"/>
  <c r="AU1262" i="4"/>
  <c r="AV1262" i="4" s="1"/>
  <c r="BF1263" i="4"/>
  <c r="BE1263" i="4"/>
  <c r="BV1268" i="4"/>
  <c r="BU1268" i="4"/>
  <c r="BM1269" i="4"/>
  <c r="BN1269" i="4" s="1"/>
  <c r="BC1271" i="4"/>
  <c r="AU1272" i="4"/>
  <c r="AV1272" i="4" s="1"/>
  <c r="BF1273" i="4"/>
  <c r="BE1273" i="4"/>
  <c r="BD1273" i="4"/>
  <c r="BV1278" i="4"/>
  <c r="BU1278" i="4"/>
  <c r="BM1279" i="4"/>
  <c r="BN1279" i="4" s="1"/>
  <c r="AU1282" i="4"/>
  <c r="AV1282" i="4" s="1"/>
  <c r="BF1283" i="4"/>
  <c r="BE1283" i="4"/>
  <c r="BD1283" i="4"/>
  <c r="BC1283" i="4"/>
  <c r="BV1288" i="4"/>
  <c r="BU1288" i="4"/>
  <c r="BV1348" i="4"/>
  <c r="BU1348" i="4"/>
  <c r="BM1409" i="4"/>
  <c r="BN1409" i="4" s="1"/>
  <c r="BM1410" i="4"/>
  <c r="BN1410" i="4" s="1"/>
  <c r="BM1408" i="4"/>
  <c r="BD1305" i="4"/>
  <c r="BC1305" i="4"/>
  <c r="BF1306" i="4"/>
  <c r="BE1306" i="4"/>
  <c r="BF1316" i="4"/>
  <c r="BE1316" i="4"/>
  <c r="BD1325" i="4"/>
  <c r="BC1325" i="4"/>
  <c r="BF1326" i="4"/>
  <c r="BE1326" i="4"/>
  <c r="BD1356" i="4"/>
  <c r="BC1356" i="4"/>
  <c r="BF1412" i="4"/>
  <c r="BE1412" i="4"/>
  <c r="BD1412" i="4"/>
  <c r="BC1412" i="4"/>
  <c r="BE1413" i="4"/>
  <c r="BX1289" i="4"/>
  <c r="BF1307" i="4"/>
  <c r="BE1307" i="4"/>
  <c r="AU1310" i="4"/>
  <c r="AV1310" i="4" s="1"/>
  <c r="BD1313" i="4"/>
  <c r="BF1317" i="4"/>
  <c r="BE1317" i="4"/>
  <c r="AU1320" i="4"/>
  <c r="AV1320" i="4" s="1"/>
  <c r="BE1341" i="4"/>
  <c r="BF1341" i="4"/>
  <c r="BV1353" i="4"/>
  <c r="BU1353" i="4"/>
  <c r="BC1251" i="4"/>
  <c r="BC1252" i="4"/>
  <c r="BC1253" i="4"/>
  <c r="BC1254" i="4"/>
  <c r="BC1255" i="4"/>
  <c r="BC1256" i="4"/>
  <c r="BC1257" i="4"/>
  <c r="BC1258" i="4"/>
  <c r="BC1259" i="4"/>
  <c r="BC1260" i="4"/>
  <c r="BC1261" i="4"/>
  <c r="BC1262" i="4"/>
  <c r="BC1263" i="4"/>
  <c r="BC1264" i="4"/>
  <c r="BC1265" i="4"/>
  <c r="BC1266" i="4"/>
  <c r="BC1267" i="4"/>
  <c r="BC1268" i="4"/>
  <c r="AU1307" i="4"/>
  <c r="AV1307" i="4" s="1"/>
  <c r="BD1310" i="4"/>
  <c r="BF1314" i="4"/>
  <c r="BE1314" i="4"/>
  <c r="AU1317" i="4"/>
  <c r="AV1317" i="4" s="1"/>
  <c r="BD1320" i="4"/>
  <c r="BD1335" i="4"/>
  <c r="BC1335" i="4"/>
  <c r="BE1342" i="4"/>
  <c r="BF1342" i="4"/>
  <c r="BV1358" i="4"/>
  <c r="BU1358" i="4"/>
  <c r="BW1250" i="4"/>
  <c r="BW1251" i="4"/>
  <c r="BW1252" i="4"/>
  <c r="BW1253" i="4"/>
  <c r="BW1254" i="4"/>
  <c r="BW1255" i="4"/>
  <c r="BW1256" i="4"/>
  <c r="BW1257" i="4"/>
  <c r="BW1258" i="4"/>
  <c r="BW1259" i="4"/>
  <c r="BW1260" i="4"/>
  <c r="BW1261" i="4"/>
  <c r="BW1262" i="4"/>
  <c r="BW1263" i="4"/>
  <c r="BW1264" i="4"/>
  <c r="BW1265" i="4"/>
  <c r="BW1266" i="4"/>
  <c r="BW1267" i="4"/>
  <c r="BW1268" i="4"/>
  <c r="BW1269" i="4"/>
  <c r="BW1270" i="4"/>
  <c r="BW1271" i="4"/>
  <c r="BW1272" i="4"/>
  <c r="BW1273" i="4"/>
  <c r="BW1274" i="4"/>
  <c r="BW1275" i="4"/>
  <c r="BW1276" i="4"/>
  <c r="BW1277" i="4"/>
  <c r="BW1278" i="4"/>
  <c r="BW1279" i="4"/>
  <c r="BW1280" i="4"/>
  <c r="BW1281" i="4"/>
  <c r="BW1282" i="4"/>
  <c r="BW1283" i="4"/>
  <c r="BW1284" i="4"/>
  <c r="BW1285" i="4"/>
  <c r="BW1286" i="4"/>
  <c r="BW1287" i="4"/>
  <c r="BW1288" i="4"/>
  <c r="BF1311" i="4"/>
  <c r="BE1311" i="4"/>
  <c r="AU1314" i="4"/>
  <c r="AV1314" i="4" s="1"/>
  <c r="BF1321" i="4"/>
  <c r="BE1321" i="4"/>
  <c r="BF1336" i="4"/>
  <c r="BE1336" i="4"/>
  <c r="BE1343" i="4"/>
  <c r="BF1343" i="4"/>
  <c r="BF1344" i="4"/>
  <c r="BE1344" i="4"/>
  <c r="BV1363" i="4"/>
  <c r="BU1363" i="4"/>
  <c r="AU1386" i="4"/>
  <c r="AV1386" i="4" s="1"/>
  <c r="AU1387" i="4"/>
  <c r="AV1387" i="4" s="1"/>
  <c r="BC1300" i="4"/>
  <c r="BF1308" i="4"/>
  <c r="BE1308" i="4"/>
  <c r="BF1318" i="4"/>
  <c r="BE1318" i="4"/>
  <c r="BF1329" i="4"/>
  <c r="BE1329" i="4"/>
  <c r="BV1368" i="4"/>
  <c r="BU1368" i="4"/>
  <c r="BC1293" i="4"/>
  <c r="AU1308" i="4"/>
  <c r="AV1308" i="4" s="1"/>
  <c r="BD1311" i="4"/>
  <c r="BF1315" i="4"/>
  <c r="BE1315" i="4"/>
  <c r="AU1318" i="4"/>
  <c r="AV1318" i="4" s="1"/>
  <c r="BD1321" i="4"/>
  <c r="BV1327" i="4"/>
  <c r="BU1327" i="4"/>
  <c r="BD1332" i="4"/>
  <c r="BC1332" i="4"/>
  <c r="BV1373" i="4"/>
  <c r="BU1373" i="4"/>
  <c r="BX1415" i="4"/>
  <c r="BW1415" i="4"/>
  <c r="BW1416" i="4"/>
  <c r="BD1308" i="4"/>
  <c r="BF1312" i="4"/>
  <c r="BE1312" i="4"/>
  <c r="AU1315" i="4"/>
  <c r="AV1315" i="4" s="1"/>
  <c r="BD1318" i="4"/>
  <c r="BF1322" i="4"/>
  <c r="BE1322" i="4"/>
  <c r="BE1330" i="4"/>
  <c r="BD1346" i="4"/>
  <c r="BC1346" i="4"/>
  <c r="BV1378" i="4"/>
  <c r="BU1378" i="4"/>
  <c r="AU1292" i="4"/>
  <c r="AV1292" i="4" s="1"/>
  <c r="AU1305" i="4"/>
  <c r="AV1305" i="4" s="1"/>
  <c r="BF1309" i="4"/>
  <c r="BE1309" i="4"/>
  <c r="AU1312" i="4"/>
  <c r="AV1312" i="4" s="1"/>
  <c r="BD1315" i="4"/>
  <c r="BF1319" i="4"/>
  <c r="BE1319" i="4"/>
  <c r="AU1322" i="4"/>
  <c r="AV1322" i="4" s="1"/>
  <c r="BD1351" i="4"/>
  <c r="BC1351" i="4"/>
  <c r="BC1322" i="4"/>
  <c r="BF1325" i="4"/>
  <c r="BD1329" i="4"/>
  <c r="BC1329" i="4"/>
  <c r="BD1339" i="4"/>
  <c r="BC1339" i="4"/>
  <c r="AU1340" i="4"/>
  <c r="AV1340" i="4" s="1"/>
  <c r="AU1341" i="4"/>
  <c r="AV1341" i="4" s="1"/>
  <c r="AU1342" i="4"/>
  <c r="AV1342" i="4" s="1"/>
  <c r="AU1343" i="4"/>
  <c r="AV1343" i="4" s="1"/>
  <c r="BD1344" i="4"/>
  <c r="BC1344" i="4"/>
  <c r="BD1349" i="4"/>
  <c r="BC1349" i="4"/>
  <c r="BD1354" i="4"/>
  <c r="BC1354" i="4"/>
  <c r="BD1359" i="4"/>
  <c r="BC1359" i="4"/>
  <c r="BD1382" i="4"/>
  <c r="BC1382" i="4"/>
  <c r="BD1386" i="4"/>
  <c r="BC1386" i="4"/>
  <c r="BD1403" i="4"/>
  <c r="BC1403" i="4"/>
  <c r="BM1666" i="4"/>
  <c r="BN1666" i="4" s="1"/>
  <c r="BM1667" i="4"/>
  <c r="BN1667" i="4" s="1"/>
  <c r="BE1669" i="4"/>
  <c r="BF1669" i="4"/>
  <c r="BM1304" i="4"/>
  <c r="BC1306" i="4"/>
  <c r="BC1307" i="4"/>
  <c r="BC1308" i="4"/>
  <c r="BC1309" i="4"/>
  <c r="BC1310" i="4"/>
  <c r="BC1311" i="4"/>
  <c r="BC1312" i="4"/>
  <c r="BC1313" i="4"/>
  <c r="BC1314" i="4"/>
  <c r="BC1315" i="4"/>
  <c r="BC1316" i="4"/>
  <c r="BC1317" i="4"/>
  <c r="BC1318" i="4"/>
  <c r="BC1319" i="4"/>
  <c r="BC1320" i="4"/>
  <c r="BC1321" i="4"/>
  <c r="BD1322" i="4"/>
  <c r="BM1323" i="4"/>
  <c r="BN1323" i="4" s="1"/>
  <c r="AU1324" i="4"/>
  <c r="AV1324" i="4" s="1"/>
  <c r="BD1326" i="4"/>
  <c r="BC1326" i="4"/>
  <c r="BM1328" i="4"/>
  <c r="BN1328" i="4" s="1"/>
  <c r="AU1333" i="4"/>
  <c r="AV1333" i="4" s="1"/>
  <c r="BU1334" i="4"/>
  <c r="BD1336" i="4"/>
  <c r="BC1336" i="4"/>
  <c r="BM1338" i="4"/>
  <c r="BN1338" i="4" s="1"/>
  <c r="BD1340" i="4"/>
  <c r="BC1340" i="4"/>
  <c r="BD1341" i="4"/>
  <c r="BC1341" i="4"/>
  <c r="BD1342" i="4"/>
  <c r="BC1342" i="4"/>
  <c r="BD1343" i="4"/>
  <c r="BC1343" i="4"/>
  <c r="AU1347" i="4"/>
  <c r="AV1347" i="4" s="1"/>
  <c r="AU1352" i="4"/>
  <c r="AV1352" i="4" s="1"/>
  <c r="AU1357" i="4"/>
  <c r="AV1357" i="4" s="1"/>
  <c r="AU1362" i="4"/>
  <c r="AV1362" i="4" s="1"/>
  <c r="AU1368" i="4"/>
  <c r="AV1368" i="4" s="1"/>
  <c r="AU1369" i="4"/>
  <c r="AV1369" i="4" s="1"/>
  <c r="AU1367" i="4"/>
  <c r="AV1367" i="4" s="1"/>
  <c r="AU1373" i="4"/>
  <c r="AV1373" i="4" s="1"/>
  <c r="AU1374" i="4"/>
  <c r="AV1374" i="4" s="1"/>
  <c r="AU1372" i="4"/>
  <c r="AV1372" i="4" s="1"/>
  <c r="AU1378" i="4"/>
  <c r="AV1378" i="4" s="1"/>
  <c r="AU1377" i="4"/>
  <c r="AV1377" i="4" s="1"/>
  <c r="BV1471" i="4"/>
  <c r="BU1471" i="4"/>
  <c r="BE1305" i="4"/>
  <c r="BC1324" i="4"/>
  <c r="BM1325" i="4"/>
  <c r="BN1325" i="4" s="1"/>
  <c r="AU1330" i="4"/>
  <c r="AV1330" i="4" s="1"/>
  <c r="BD1333" i="4"/>
  <c r="BC1333" i="4"/>
  <c r="BM1335" i="4"/>
  <c r="BN1335" i="4" s="1"/>
  <c r="BD1347" i="4"/>
  <c r="BC1347" i="4"/>
  <c r="BD1352" i="4"/>
  <c r="BC1352" i="4"/>
  <c r="BD1357" i="4"/>
  <c r="BC1357" i="4"/>
  <c r="BD1362" i="4"/>
  <c r="BC1362" i="4"/>
  <c r="BX1367" i="4"/>
  <c r="BW1367" i="4"/>
  <c r="BX1368" i="4"/>
  <c r="BV1367" i="4"/>
  <c r="BD1368" i="4"/>
  <c r="BC1368" i="4"/>
  <c r="BX1372" i="4"/>
  <c r="BW1372" i="4"/>
  <c r="BX1373" i="4"/>
  <c r="BV1372" i="4"/>
  <c r="BD1373" i="4"/>
  <c r="BC1373" i="4"/>
  <c r="BX1377" i="4"/>
  <c r="BW1377" i="4"/>
  <c r="BV1377" i="4"/>
  <c r="BW1378" i="4"/>
  <c r="BU1377" i="4"/>
  <c r="BD1378" i="4"/>
  <c r="BC1378" i="4"/>
  <c r="AU1381" i="4"/>
  <c r="AV1381" i="4" s="1"/>
  <c r="AU1385" i="4"/>
  <c r="AV1385" i="4" s="1"/>
  <c r="BU1323" i="4"/>
  <c r="BD1324" i="4"/>
  <c r="AU1327" i="4"/>
  <c r="AV1327" i="4" s="1"/>
  <c r="BU1328" i="4"/>
  <c r="BD1330" i="4"/>
  <c r="BC1330" i="4"/>
  <c r="BM1332" i="4"/>
  <c r="BN1332" i="4" s="1"/>
  <c r="BE1333" i="4"/>
  <c r="AU1337" i="4"/>
  <c r="AV1337" i="4" s="1"/>
  <c r="BU1338" i="4"/>
  <c r="AU1345" i="4"/>
  <c r="AV1345" i="4" s="1"/>
  <c r="AU1350" i="4"/>
  <c r="AV1350" i="4" s="1"/>
  <c r="AU1355" i="4"/>
  <c r="AV1355" i="4" s="1"/>
  <c r="AU1360" i="4"/>
  <c r="AV1360" i="4" s="1"/>
  <c r="BE1324" i="4"/>
  <c r="BU1325" i="4"/>
  <c r="BD1327" i="4"/>
  <c r="BC1327" i="4"/>
  <c r="BM1329" i="4"/>
  <c r="BN1329" i="4" s="1"/>
  <c r="AU1334" i="4"/>
  <c r="AV1334" i="4" s="1"/>
  <c r="BU1335" i="4"/>
  <c r="BD1337" i="4"/>
  <c r="BC1337" i="4"/>
  <c r="BM1339" i="4"/>
  <c r="BN1339" i="4" s="1"/>
  <c r="BM1340" i="4"/>
  <c r="BN1340" i="4" s="1"/>
  <c r="BM1341" i="4"/>
  <c r="BN1341" i="4" s="1"/>
  <c r="BM1342" i="4"/>
  <c r="BN1342" i="4" s="1"/>
  <c r="BM1343" i="4"/>
  <c r="BN1343" i="4" s="1"/>
  <c r="BU1344" i="4"/>
  <c r="BD1345" i="4"/>
  <c r="BC1345" i="4"/>
  <c r="BU1349" i="4"/>
  <c r="BD1350" i="4"/>
  <c r="BC1350" i="4"/>
  <c r="BU1354" i="4"/>
  <c r="BD1355" i="4"/>
  <c r="BC1355" i="4"/>
  <c r="BU1359" i="4"/>
  <c r="BD1360" i="4"/>
  <c r="BC1360" i="4"/>
  <c r="BU1367" i="4"/>
  <c r="BU1372" i="4"/>
  <c r="AU1304" i="4"/>
  <c r="AV1304" i="4" s="1"/>
  <c r="AU1323" i="4"/>
  <c r="AV1323" i="4" s="1"/>
  <c r="BM1326" i="4"/>
  <c r="BN1326" i="4" s="1"/>
  <c r="BE1327" i="4"/>
  <c r="AU1331" i="4"/>
  <c r="AV1331" i="4" s="1"/>
  <c r="BD1334" i="4"/>
  <c r="BC1334" i="4"/>
  <c r="BM1336" i="4"/>
  <c r="BN1336" i="4" s="1"/>
  <c r="BE1337" i="4"/>
  <c r="AU1348" i="4"/>
  <c r="AV1348" i="4" s="1"/>
  <c r="AU1353" i="4"/>
  <c r="AV1353" i="4" s="1"/>
  <c r="AU1358" i="4"/>
  <c r="AV1358" i="4" s="1"/>
  <c r="AU1363" i="4"/>
  <c r="AV1363" i="4" s="1"/>
  <c r="AU1364" i="4"/>
  <c r="AV1364" i="4" s="1"/>
  <c r="BD1380" i="4"/>
  <c r="BC1380" i="4"/>
  <c r="BD1384" i="4"/>
  <c r="BC1384" i="4"/>
  <c r="BD1392" i="4"/>
  <c r="BC1392" i="4"/>
  <c r="BX1427" i="4"/>
  <c r="BW1427" i="4"/>
  <c r="BV1427" i="4"/>
  <c r="BM1306" i="4"/>
  <c r="BN1306" i="4" s="1"/>
  <c r="BM1307" i="4"/>
  <c r="BN1307" i="4" s="1"/>
  <c r="BM1308" i="4"/>
  <c r="BN1308" i="4" s="1"/>
  <c r="BM1309" i="4"/>
  <c r="BN1309" i="4" s="1"/>
  <c r="BM1310" i="4"/>
  <c r="BN1310" i="4" s="1"/>
  <c r="BM1311" i="4"/>
  <c r="BN1311" i="4" s="1"/>
  <c r="BM1312" i="4"/>
  <c r="BN1312" i="4" s="1"/>
  <c r="BM1313" i="4"/>
  <c r="BN1313" i="4" s="1"/>
  <c r="BM1314" i="4"/>
  <c r="BN1314" i="4" s="1"/>
  <c r="BM1315" i="4"/>
  <c r="BN1315" i="4" s="1"/>
  <c r="BM1316" i="4"/>
  <c r="BN1316" i="4" s="1"/>
  <c r="BM1317" i="4"/>
  <c r="BN1317" i="4" s="1"/>
  <c r="BM1318" i="4"/>
  <c r="BN1318" i="4" s="1"/>
  <c r="BM1319" i="4"/>
  <c r="BN1319" i="4" s="1"/>
  <c r="BM1320" i="4"/>
  <c r="BN1320" i="4" s="1"/>
  <c r="BM1321" i="4"/>
  <c r="BN1321" i="4" s="1"/>
  <c r="BC1323" i="4"/>
  <c r="AU1328" i="4"/>
  <c r="AV1328" i="4" s="1"/>
  <c r="BU1329" i="4"/>
  <c r="BD1331" i="4"/>
  <c r="BC1331" i="4"/>
  <c r="BM1333" i="4"/>
  <c r="BN1333" i="4" s="1"/>
  <c r="BE1334" i="4"/>
  <c r="AU1338" i="4"/>
  <c r="AV1338" i="4" s="1"/>
  <c r="BU1339" i="4"/>
  <c r="BU1340" i="4"/>
  <c r="BU1341" i="4"/>
  <c r="BU1342" i="4"/>
  <c r="BU1343" i="4"/>
  <c r="BU1347" i="4"/>
  <c r="BD1348" i="4"/>
  <c r="BC1348" i="4"/>
  <c r="BU1352" i="4"/>
  <c r="BD1353" i="4"/>
  <c r="BC1353" i="4"/>
  <c r="BU1357" i="4"/>
  <c r="BD1358" i="4"/>
  <c r="BC1358" i="4"/>
  <c r="BU1362" i="4"/>
  <c r="BD1363" i="4"/>
  <c r="BC1363" i="4"/>
  <c r="AU1325" i="4"/>
  <c r="AV1325" i="4" s="1"/>
  <c r="BD1328" i="4"/>
  <c r="BC1328" i="4"/>
  <c r="BM1330" i="4"/>
  <c r="BN1330" i="4" s="1"/>
  <c r="AU1335" i="4"/>
  <c r="AV1335" i="4" s="1"/>
  <c r="BD1338" i="4"/>
  <c r="BC1338" i="4"/>
  <c r="AU1356" i="4"/>
  <c r="AV1356" i="4" s="1"/>
  <c r="AU1383" i="4"/>
  <c r="AV1383" i="4" s="1"/>
  <c r="BD1389" i="4"/>
  <c r="BC1389" i="4"/>
  <c r="BD1398" i="4"/>
  <c r="BC1398" i="4"/>
  <c r="AU1421" i="4"/>
  <c r="AV1421" i="4" s="1"/>
  <c r="BX1431" i="4"/>
  <c r="BW1431" i="4"/>
  <c r="BV1431" i="4"/>
  <c r="BX1432" i="4"/>
  <c r="BV1468" i="4"/>
  <c r="BU1468" i="4"/>
  <c r="BF1481" i="4"/>
  <c r="BE1481" i="4"/>
  <c r="BE1364" i="4"/>
  <c r="BU1409" i="4"/>
  <c r="BV1409" i="4"/>
  <c r="AU1415" i="4"/>
  <c r="AV1415" i="4" s="1"/>
  <c r="AU1417" i="4"/>
  <c r="AV1417" i="4" s="1"/>
  <c r="BV1456" i="4"/>
  <c r="BU1456" i="4"/>
  <c r="BX1412" i="4"/>
  <c r="BW1412" i="4"/>
  <c r="AU1423" i="4"/>
  <c r="AV1423" i="4" s="1"/>
  <c r="BX1441" i="4"/>
  <c r="BW1441" i="4"/>
  <c r="BV1441" i="4"/>
  <c r="BV1524" i="4"/>
  <c r="BU1524" i="4"/>
  <c r="BE1345" i="4"/>
  <c r="BE1346" i="4"/>
  <c r="BE1347" i="4"/>
  <c r="BE1348" i="4"/>
  <c r="BE1349" i="4"/>
  <c r="BE1350" i="4"/>
  <c r="BE1351" i="4"/>
  <c r="BE1352" i="4"/>
  <c r="BE1353" i="4"/>
  <c r="BE1354" i="4"/>
  <c r="BE1355" i="4"/>
  <c r="BE1356" i="4"/>
  <c r="BE1357" i="4"/>
  <c r="BE1358" i="4"/>
  <c r="BE1359" i="4"/>
  <c r="BE1360" i="4"/>
  <c r="BE1361" i="4"/>
  <c r="BE1362" i="4"/>
  <c r="BE1363" i="4"/>
  <c r="BM1412" i="4"/>
  <c r="BN1412" i="4" s="1"/>
  <c r="BM1413" i="4"/>
  <c r="BN1413" i="4" s="1"/>
  <c r="BV1422" i="4"/>
  <c r="AU1419" i="4"/>
  <c r="AV1419" i="4" s="1"/>
  <c r="BX1425" i="4"/>
  <c r="BW1425" i="4"/>
  <c r="BV1425" i="4"/>
  <c r="BX1436" i="4"/>
  <c r="BW1436" i="4"/>
  <c r="BV1436" i="4"/>
  <c r="BM1362" i="4"/>
  <c r="BN1362" i="4" s="1"/>
  <c r="BC1366" i="4"/>
  <c r="BC1371" i="4"/>
  <c r="BC1376" i="4"/>
  <c r="BU1379" i="4"/>
  <c r="BU1381" i="4"/>
  <c r="BU1383" i="4"/>
  <c r="BU1385" i="4"/>
  <c r="BC1387" i="4"/>
  <c r="BC1397" i="4"/>
  <c r="BC1402" i="4"/>
  <c r="BW1437" i="4"/>
  <c r="BF1461" i="4"/>
  <c r="BE1461" i="4"/>
  <c r="BV1476" i="4"/>
  <c r="BU1476" i="4"/>
  <c r="BU1365" i="4"/>
  <c r="BW1366" i="4"/>
  <c r="BU1370" i="4"/>
  <c r="BW1371" i="4"/>
  <c r="BU1375" i="4"/>
  <c r="BW1376" i="4"/>
  <c r="BF1409" i="4"/>
  <c r="BE1409" i="4"/>
  <c r="BD1409" i="4"/>
  <c r="BF1410" i="4"/>
  <c r="BC1409" i="4"/>
  <c r="BX1428" i="4"/>
  <c r="AU1409" i="4"/>
  <c r="AV1409" i="4" s="1"/>
  <c r="AU1410" i="4"/>
  <c r="AV1410" i="4" s="1"/>
  <c r="BF1492" i="4"/>
  <c r="BE1492" i="4"/>
  <c r="BD1492" i="4"/>
  <c r="BW1435" i="4"/>
  <c r="BF1463" i="4"/>
  <c r="BE1463" i="4"/>
  <c r="BF1464" i="4"/>
  <c r="BX1465" i="4"/>
  <c r="BW1465" i="4"/>
  <c r="BX1466" i="4"/>
  <c r="BC1466" i="4"/>
  <c r="BD1466" i="4"/>
  <c r="BC1469" i="4"/>
  <c r="BD1469" i="4"/>
  <c r="BV1473" i="4"/>
  <c r="BU1473" i="4"/>
  <c r="BF1487" i="4"/>
  <c r="BE1487" i="4"/>
  <c r="BD1487" i="4"/>
  <c r="BX1524" i="4"/>
  <c r="BW1524" i="4"/>
  <c r="BW1525" i="4"/>
  <c r="AU1535" i="4"/>
  <c r="AV1535" i="4" s="1"/>
  <c r="AU1534" i="4"/>
  <c r="AV1534" i="4" s="1"/>
  <c r="BM1646" i="4"/>
  <c r="BN1646" i="4" s="1"/>
  <c r="BM1645" i="4"/>
  <c r="BN1645" i="4" s="1"/>
  <c r="BM1683" i="4"/>
  <c r="BN1683" i="4" s="1"/>
  <c r="BM1684" i="4"/>
  <c r="BN1684" i="4" s="1"/>
  <c r="BM1682" i="4"/>
  <c r="BN1682" i="4" s="1"/>
  <c r="BU1412" i="4"/>
  <c r="BC1416" i="4"/>
  <c r="BV1428" i="4"/>
  <c r="BX1429" i="4"/>
  <c r="BV1434" i="4"/>
  <c r="BV1439" i="4"/>
  <c r="BV1443" i="4"/>
  <c r="BF1458" i="4"/>
  <c r="BE1458" i="4"/>
  <c r="BX1463" i="4"/>
  <c r="BW1463" i="4"/>
  <c r="BF1478" i="4"/>
  <c r="BE1478" i="4"/>
  <c r="BF1479" i="4"/>
  <c r="BX1480" i="4"/>
  <c r="BW1480" i="4"/>
  <c r="BX1481" i="4"/>
  <c r="BC1481" i="4"/>
  <c r="BD1481" i="4"/>
  <c r="AU1484" i="4"/>
  <c r="AV1484" i="4" s="1"/>
  <c r="AU1483" i="4"/>
  <c r="AV1483" i="4" s="1"/>
  <c r="AU1485" i="4"/>
  <c r="AV1485" i="4" s="1"/>
  <c r="BF1488" i="4"/>
  <c r="BC1492" i="4"/>
  <c r="BF1500" i="4"/>
  <c r="BE1500" i="4"/>
  <c r="BD1500" i="4"/>
  <c r="BX1513" i="4"/>
  <c r="BW1513" i="4"/>
  <c r="BV1513" i="4"/>
  <c r="BD1576" i="4"/>
  <c r="BC1576" i="4"/>
  <c r="BW1409" i="4"/>
  <c r="BV1412" i="4"/>
  <c r="AU1414" i="4"/>
  <c r="AV1414" i="4" s="1"/>
  <c r="BU1415" i="4"/>
  <c r="BD1416" i="4"/>
  <c r="BX1418" i="4"/>
  <c r="BU1425" i="4"/>
  <c r="BU1427" i="4"/>
  <c r="BW1428" i="4"/>
  <c r="BU1431" i="4"/>
  <c r="BW1434" i="4"/>
  <c r="BU1436" i="4"/>
  <c r="BW1439" i="4"/>
  <c r="BU1441" i="4"/>
  <c r="BX1443" i="4"/>
  <c r="BX1460" i="4"/>
  <c r="BW1460" i="4"/>
  <c r="BC1461" i="4"/>
  <c r="BD1461" i="4"/>
  <c r="BC1464" i="4"/>
  <c r="BD1464" i="4"/>
  <c r="BV1466" i="4"/>
  <c r="BU1466" i="4"/>
  <c r="BE1482" i="4"/>
  <c r="BF1493" i="4"/>
  <c r="BE1493" i="4"/>
  <c r="BD1493" i="4"/>
  <c r="AU1553" i="4"/>
  <c r="AV1553" i="4" s="1"/>
  <c r="BU1408" i="4"/>
  <c r="BV1415" i="4"/>
  <c r="BE1416" i="4"/>
  <c r="BU1444" i="4"/>
  <c r="BF1456" i="4"/>
  <c r="BE1456" i="4"/>
  <c r="BV1463" i="4"/>
  <c r="BU1463" i="4"/>
  <c r="BF1473" i="4"/>
  <c r="BE1473" i="4"/>
  <c r="BF1476" i="4"/>
  <c r="BE1476" i="4"/>
  <c r="BV1487" i="4"/>
  <c r="BU1487" i="4"/>
  <c r="BU1513" i="4"/>
  <c r="BX1517" i="4"/>
  <c r="BW1517" i="4"/>
  <c r="BF1570" i="4"/>
  <c r="BE1570" i="4"/>
  <c r="BV1444" i="4"/>
  <c r="BW1445" i="4"/>
  <c r="BX1458" i="4"/>
  <c r="BW1458" i="4"/>
  <c r="BF1462" i="4"/>
  <c r="BX1464" i="4"/>
  <c r="BF1468" i="4"/>
  <c r="BE1468" i="4"/>
  <c r="BF1471" i="4"/>
  <c r="BE1471" i="4"/>
  <c r="BX1478" i="4"/>
  <c r="BW1478" i="4"/>
  <c r="BX1479" i="4"/>
  <c r="BM1484" i="4"/>
  <c r="BN1484" i="4" s="1"/>
  <c r="BM1483" i="4"/>
  <c r="BN1483" i="4" s="1"/>
  <c r="BC1493" i="4"/>
  <c r="BD1509" i="4"/>
  <c r="BC1509" i="4"/>
  <c r="BC1530" i="4"/>
  <c r="BD1530" i="4"/>
  <c r="BC1408" i="4"/>
  <c r="BW1408" i="4"/>
  <c r="BV1411" i="4"/>
  <c r="BU1414" i="4"/>
  <c r="BD1415" i="4"/>
  <c r="BV1417" i="4"/>
  <c r="BV1419" i="4"/>
  <c r="BV1421" i="4"/>
  <c r="BV1423" i="4"/>
  <c r="BV1426" i="4"/>
  <c r="BV1433" i="4"/>
  <c r="BV1438" i="4"/>
  <c r="BW1442" i="4"/>
  <c r="BX1444" i="4"/>
  <c r="BX1455" i="4"/>
  <c r="BW1455" i="4"/>
  <c r="BC1456" i="4"/>
  <c r="BD1456" i="4"/>
  <c r="BC1459" i="4"/>
  <c r="BD1459" i="4"/>
  <c r="BX1475" i="4"/>
  <c r="BW1475" i="4"/>
  <c r="BX1476" i="4"/>
  <c r="BC1476" i="4"/>
  <c r="BD1476" i="4"/>
  <c r="BC1479" i="4"/>
  <c r="BD1479" i="4"/>
  <c r="BV1481" i="4"/>
  <c r="BU1481" i="4"/>
  <c r="BM1485" i="4"/>
  <c r="BN1485" i="4" s="1"/>
  <c r="BD1570" i="4"/>
  <c r="BC1570" i="4"/>
  <c r="BD1590" i="4"/>
  <c r="BC1590" i="4"/>
  <c r="BU1407" i="4"/>
  <c r="BD1408" i="4"/>
  <c r="BC1411" i="4"/>
  <c r="BW1411" i="4"/>
  <c r="BV1414" i="4"/>
  <c r="BE1415" i="4"/>
  <c r="BW1417" i="4"/>
  <c r="BW1419" i="4"/>
  <c r="BW1421" i="4"/>
  <c r="BW1423" i="4"/>
  <c r="BW1426" i="4"/>
  <c r="BU1430" i="4"/>
  <c r="BW1433" i="4"/>
  <c r="BU1435" i="4"/>
  <c r="BW1438" i="4"/>
  <c r="BU1440" i="4"/>
  <c r="BU1445" i="4"/>
  <c r="BV1458" i="4"/>
  <c r="BU1458" i="4"/>
  <c r="BE1459" i="4"/>
  <c r="BV1461" i="4"/>
  <c r="BU1461" i="4"/>
  <c r="BF1466" i="4"/>
  <c r="BE1466" i="4"/>
  <c r="BX1470" i="4"/>
  <c r="BW1470" i="4"/>
  <c r="BC1471" i="4"/>
  <c r="BD1471" i="4"/>
  <c r="BX1473" i="4"/>
  <c r="BW1473" i="4"/>
  <c r="BV1478" i="4"/>
  <c r="BU1478" i="4"/>
  <c r="BX1485" i="4"/>
  <c r="BW1485" i="4"/>
  <c r="BX1532" i="4"/>
  <c r="BW1532" i="4"/>
  <c r="BV1532" i="4"/>
  <c r="BU1532" i="4"/>
  <c r="AU1536" i="4"/>
  <c r="AV1536" i="4" s="1"/>
  <c r="BF1564" i="4"/>
  <c r="BE1564" i="4"/>
  <c r="BD1564" i="4"/>
  <c r="BU1410" i="4"/>
  <c r="BV1445" i="4"/>
  <c r="BW1446" i="4"/>
  <c r="BF1457" i="4"/>
  <c r="BW1461" i="4"/>
  <c r="BX1468" i="4"/>
  <c r="BW1468" i="4"/>
  <c r="BC1474" i="4"/>
  <c r="BD1474" i="4"/>
  <c r="BM1488" i="4"/>
  <c r="BN1488" i="4" s="1"/>
  <c r="BM1487" i="4"/>
  <c r="BN1487" i="4" s="1"/>
  <c r="BF1501" i="4"/>
  <c r="BD1514" i="4"/>
  <c r="BC1514" i="4"/>
  <c r="BF1584" i="4"/>
  <c r="BE1584" i="4"/>
  <c r="BX2270" i="4"/>
  <c r="BV2270" i="4"/>
  <c r="BW2270" i="4"/>
  <c r="BV1484" i="4"/>
  <c r="BU1484" i="4"/>
  <c r="AU1488" i="4"/>
  <c r="AV1488" i="4" s="1"/>
  <c r="BM1513" i="4"/>
  <c r="BM1514" i="4"/>
  <c r="BN1514" i="4" s="1"/>
  <c r="BF1526" i="4"/>
  <c r="BE1526" i="4"/>
  <c r="BD1526" i="4"/>
  <c r="BC1526" i="4"/>
  <c r="BM1544" i="4"/>
  <c r="BN1544" i="4" s="1"/>
  <c r="BF1483" i="4"/>
  <c r="BC1484" i="4"/>
  <c r="BX1484" i="4"/>
  <c r="BV1488" i="4"/>
  <c r="BU1488" i="4"/>
  <c r="BF1490" i="4"/>
  <c r="BF1496" i="4"/>
  <c r="BM1498" i="4"/>
  <c r="BN1498" i="4" s="1"/>
  <c r="BF1502" i="4"/>
  <c r="BC1503" i="4"/>
  <c r="BE1511" i="4"/>
  <c r="BF1511" i="4"/>
  <c r="BD1511" i="4"/>
  <c r="AU1513" i="4"/>
  <c r="AV1513" i="4" s="1"/>
  <c r="BM1533" i="4"/>
  <c r="BN1533" i="4" s="1"/>
  <c r="AU1538" i="4"/>
  <c r="AV1538" i="4" s="1"/>
  <c r="BV1455" i="4"/>
  <c r="AU1457" i="4"/>
  <c r="AV1457" i="4" s="1"/>
  <c r="BC1458" i="4"/>
  <c r="BM1459" i="4"/>
  <c r="BN1459" i="4" s="1"/>
  <c r="BV1460" i="4"/>
  <c r="AU1462" i="4"/>
  <c r="AV1462" i="4" s="1"/>
  <c r="BC1463" i="4"/>
  <c r="BM1464" i="4"/>
  <c r="BN1464" i="4" s="1"/>
  <c r="BV1465" i="4"/>
  <c r="AU1467" i="4"/>
  <c r="AV1467" i="4" s="1"/>
  <c r="BC1468" i="4"/>
  <c r="BM1469" i="4"/>
  <c r="BN1469" i="4" s="1"/>
  <c r="BV1470" i="4"/>
  <c r="AU1472" i="4"/>
  <c r="AV1472" i="4" s="1"/>
  <c r="BC1473" i="4"/>
  <c r="BM1474" i="4"/>
  <c r="BN1474" i="4" s="1"/>
  <c r="BV1475" i="4"/>
  <c r="AU1477" i="4"/>
  <c r="AV1477" i="4" s="1"/>
  <c r="BC1478" i="4"/>
  <c r="BM1479" i="4"/>
  <c r="BN1479" i="4" s="1"/>
  <c r="BV1480" i="4"/>
  <c r="BD1484" i="4"/>
  <c r="BV1485" i="4"/>
  <c r="BU1485" i="4"/>
  <c r="BW1488" i="4"/>
  <c r="BF1499" i="4"/>
  <c r="BC1500" i="4"/>
  <c r="BD1503" i="4"/>
  <c r="AU1511" i="4"/>
  <c r="AV1511" i="4" s="1"/>
  <c r="AU1512" i="4"/>
  <c r="AV1512" i="4" s="1"/>
  <c r="BM1512" i="4"/>
  <c r="BN1512" i="4" s="1"/>
  <c r="BE1516" i="4"/>
  <c r="BF1516" i="4"/>
  <c r="BV1517" i="4"/>
  <c r="BU1517" i="4"/>
  <c r="BF1538" i="4"/>
  <c r="BE1538" i="4"/>
  <c r="BD1538" i="4"/>
  <c r="AU1555" i="4"/>
  <c r="AV1555" i="4" s="1"/>
  <c r="BF1580" i="4"/>
  <c r="BE1580" i="4"/>
  <c r="BD1586" i="4"/>
  <c r="BC1586" i="4"/>
  <c r="BU1455" i="4"/>
  <c r="BD1458" i="4"/>
  <c r="BU1460" i="4"/>
  <c r="BD1463" i="4"/>
  <c r="BU1465" i="4"/>
  <c r="BD1468" i="4"/>
  <c r="BU1470" i="4"/>
  <c r="BD1473" i="4"/>
  <c r="BU1475" i="4"/>
  <c r="BD1478" i="4"/>
  <c r="BU1480" i="4"/>
  <c r="BV1482" i="4"/>
  <c r="BU1482" i="4"/>
  <c r="BE1484" i="4"/>
  <c r="AU1486" i="4"/>
  <c r="AV1486" i="4" s="1"/>
  <c r="BM1494" i="4"/>
  <c r="BN1494" i="4" s="1"/>
  <c r="BM1496" i="4"/>
  <c r="BN1496" i="4" s="1"/>
  <c r="BM1502" i="4"/>
  <c r="BN1502" i="4" s="1"/>
  <c r="BE1503" i="4"/>
  <c r="AU1516" i="4"/>
  <c r="AV1516" i="4" s="1"/>
  <c r="AU1517" i="4"/>
  <c r="AV1517" i="4" s="1"/>
  <c r="AU1519" i="4"/>
  <c r="AU1518" i="4"/>
  <c r="AV1518" i="4" s="1"/>
  <c r="BX1521" i="4"/>
  <c r="BW1521" i="4"/>
  <c r="BV1521" i="4"/>
  <c r="BU1521" i="4"/>
  <c r="BF1528" i="4"/>
  <c r="BE1528" i="4"/>
  <c r="BV1550" i="4"/>
  <c r="BU1550" i="4"/>
  <c r="BM1628" i="4"/>
  <c r="BN1628" i="4" s="1"/>
  <c r="BM1629" i="4"/>
  <c r="BN1629" i="4" s="1"/>
  <c r="BV1489" i="4"/>
  <c r="BU1489" i="4"/>
  <c r="BF1503" i="4"/>
  <c r="BD1516" i="4"/>
  <c r="BC1516" i="4"/>
  <c r="AU1528" i="4"/>
  <c r="AV1528" i="4" s="1"/>
  <c r="BF1542" i="4"/>
  <c r="BE1542" i="4"/>
  <c r="BD1542" i="4"/>
  <c r="BF1543" i="4"/>
  <c r="BE1543" i="4"/>
  <c r="BD1543" i="4"/>
  <c r="BF1574" i="4"/>
  <c r="BE1574" i="4"/>
  <c r="BD1580" i="4"/>
  <c r="BC1580" i="4"/>
  <c r="BD1455" i="4"/>
  <c r="BU1457" i="4"/>
  <c r="BD1460" i="4"/>
  <c r="BU1462" i="4"/>
  <c r="BD1465" i="4"/>
  <c r="BU1467" i="4"/>
  <c r="BD1470" i="4"/>
  <c r="BU1472" i="4"/>
  <c r="BD1475" i="4"/>
  <c r="BU1477" i="4"/>
  <c r="BD1480" i="4"/>
  <c r="BC1482" i="4"/>
  <c r="BD1485" i="4"/>
  <c r="BV1486" i="4"/>
  <c r="BU1486" i="4"/>
  <c r="BE1488" i="4"/>
  <c r="BW1489" i="4"/>
  <c r="BW1494" i="4"/>
  <c r="BE1495" i="4"/>
  <c r="BW1496" i="4"/>
  <c r="BE1497" i="4"/>
  <c r="BC1501" i="4"/>
  <c r="AU1510" i="4"/>
  <c r="AV1510" i="4" s="1"/>
  <c r="BX1522" i="4"/>
  <c r="BW1522" i="4"/>
  <c r="BV1522" i="4"/>
  <c r="BU1522" i="4"/>
  <c r="BV1526" i="4"/>
  <c r="BD1528" i="4"/>
  <c r="BC1528" i="4"/>
  <c r="AU1529" i="4"/>
  <c r="AV1529" i="4" s="1"/>
  <c r="AU1530" i="4"/>
  <c r="AV1530" i="4" s="1"/>
  <c r="BF1559" i="4"/>
  <c r="BE1559" i="4"/>
  <c r="BD1559" i="4"/>
  <c r="BV1454" i="4"/>
  <c r="BE1455" i="4"/>
  <c r="BC1457" i="4"/>
  <c r="BW1457" i="4"/>
  <c r="BV1459" i="4"/>
  <c r="BE1460" i="4"/>
  <c r="BC1462" i="4"/>
  <c r="BW1462" i="4"/>
  <c r="BV1464" i="4"/>
  <c r="BE1465" i="4"/>
  <c r="BC1467" i="4"/>
  <c r="BW1467" i="4"/>
  <c r="BV1469" i="4"/>
  <c r="BE1470" i="4"/>
  <c r="BC1472" i="4"/>
  <c r="BW1472" i="4"/>
  <c r="BV1474" i="4"/>
  <c r="BE1475" i="4"/>
  <c r="BC1477" i="4"/>
  <c r="BW1477" i="4"/>
  <c r="BV1479" i="4"/>
  <c r="BE1480" i="4"/>
  <c r="BD1482" i="4"/>
  <c r="BV1483" i="4"/>
  <c r="BU1483" i="4"/>
  <c r="BE1485" i="4"/>
  <c r="BW1486" i="4"/>
  <c r="BC1489" i="4"/>
  <c r="BV1490" i="4"/>
  <c r="BM1493" i="4"/>
  <c r="BN1493" i="4" s="1"/>
  <c r="BC1498" i="4"/>
  <c r="BD1501" i="4"/>
  <c r="BM1503" i="4"/>
  <c r="BN1503" i="4" s="1"/>
  <c r="BX1508" i="4"/>
  <c r="BW1508" i="4"/>
  <c r="BV1508" i="4"/>
  <c r="BW1509" i="4"/>
  <c r="AU1520" i="4"/>
  <c r="AV1520" i="4" s="1"/>
  <c r="BC1542" i="4"/>
  <c r="BF1547" i="4"/>
  <c r="BE1547" i="4"/>
  <c r="BD1547" i="4"/>
  <c r="BF1548" i="4"/>
  <c r="BE1548" i="4"/>
  <c r="BD1548" i="4"/>
  <c r="BF1590" i="4"/>
  <c r="BE1590" i="4"/>
  <c r="BD1595" i="4"/>
  <c r="BC1595" i="4"/>
  <c r="BU1454" i="4"/>
  <c r="BD1457" i="4"/>
  <c r="BU1459" i="4"/>
  <c r="BD1462" i="4"/>
  <c r="BU1464" i="4"/>
  <c r="BD1467" i="4"/>
  <c r="BU1469" i="4"/>
  <c r="BD1472" i="4"/>
  <c r="BU1474" i="4"/>
  <c r="BD1477" i="4"/>
  <c r="BU1479" i="4"/>
  <c r="BC1486" i="4"/>
  <c r="BV1491" i="4"/>
  <c r="BV1493" i="4"/>
  <c r="BM1500" i="4"/>
  <c r="BN1500" i="4" s="1"/>
  <c r="BM1508" i="4"/>
  <c r="BN1508" i="4" s="1"/>
  <c r="BM1509" i="4"/>
  <c r="BN1509" i="4" s="1"/>
  <c r="BU1511" i="4"/>
  <c r="AU1515" i="4"/>
  <c r="AV1515" i="4" s="1"/>
  <c r="BE1520" i="4"/>
  <c r="BF1520" i="4"/>
  <c r="BD1520" i="4"/>
  <c r="BC1520" i="4"/>
  <c r="BM1539" i="4"/>
  <c r="BN1539" i="4" s="1"/>
  <c r="BF1551" i="4"/>
  <c r="BE1551" i="4"/>
  <c r="BD1551" i="4"/>
  <c r="AU1552" i="4"/>
  <c r="AV1552" i="4" s="1"/>
  <c r="BF1553" i="4"/>
  <c r="BE1553" i="4"/>
  <c r="BD1553" i="4"/>
  <c r="BF1566" i="4"/>
  <c r="BE1566" i="4"/>
  <c r="BD1566" i="4"/>
  <c r="BF1567" i="4"/>
  <c r="BM1524" i="4"/>
  <c r="BN1524" i="4" s="1"/>
  <c r="BF1527" i="4"/>
  <c r="BE1527" i="4"/>
  <c r="BX1533" i="4"/>
  <c r="BV1539" i="4"/>
  <c r="BU1539" i="4"/>
  <c r="BV1544" i="4"/>
  <c r="BU1544" i="4"/>
  <c r="BV1549" i="4"/>
  <c r="BU1549" i="4"/>
  <c r="BF1552" i="4"/>
  <c r="BE1552" i="4"/>
  <c r="BM1558" i="4"/>
  <c r="BN1558" i="4" s="1"/>
  <c r="BD1573" i="4"/>
  <c r="BC1573" i="4"/>
  <c r="BF1577" i="4"/>
  <c r="BE1577" i="4"/>
  <c r="BD1583" i="4"/>
  <c r="BC1583" i="4"/>
  <c r="BF1587" i="4"/>
  <c r="BE1587" i="4"/>
  <c r="BF1636" i="4"/>
  <c r="BE1636" i="4"/>
  <c r="BC1636" i="4"/>
  <c r="BD1636" i="4"/>
  <c r="BF1637" i="4"/>
  <c r="BC1638" i="4"/>
  <c r="BD1638" i="4"/>
  <c r="BM1671" i="4"/>
  <c r="BN1671" i="4" s="1"/>
  <c r="BM1672" i="4"/>
  <c r="BN1672" i="4" s="1"/>
  <c r="AU1766" i="4"/>
  <c r="AV1766" i="4" s="1"/>
  <c r="AU1767" i="4"/>
  <c r="AV1767" i="4" s="1"/>
  <c r="AU1765" i="4"/>
  <c r="AV1765" i="4" s="1"/>
  <c r="BV1810" i="4"/>
  <c r="BU1810" i="4"/>
  <c r="BE1508" i="4"/>
  <c r="BE1517" i="4"/>
  <c r="BM1521" i="4"/>
  <c r="BN1521" i="4" s="1"/>
  <c r="BM1522" i="4"/>
  <c r="BN1522" i="4" s="1"/>
  <c r="AU1523" i="4"/>
  <c r="AV1523" i="4" s="1"/>
  <c r="BF1525" i="4"/>
  <c r="BE1525" i="4"/>
  <c r="BX1531" i="4"/>
  <c r="BM1532" i="4"/>
  <c r="BN1532" i="4" s="1"/>
  <c r="AU1533" i="4"/>
  <c r="AV1533" i="4" s="1"/>
  <c r="BW1536" i="4"/>
  <c r="BV1540" i="4"/>
  <c r="BU1540" i="4"/>
  <c r="BV1545" i="4"/>
  <c r="BU1545" i="4"/>
  <c r="BF1550" i="4"/>
  <c r="BE1550" i="4"/>
  <c r="BC1552" i="4"/>
  <c r="BM1556" i="4"/>
  <c r="BN1556" i="4" s="1"/>
  <c r="BV1557" i="4"/>
  <c r="BU1557" i="4"/>
  <c r="BF1562" i="4"/>
  <c r="BE1562" i="4"/>
  <c r="BX1566" i="4"/>
  <c r="BW1566" i="4"/>
  <c r="BF1571" i="4"/>
  <c r="BE1571" i="4"/>
  <c r="BD1577" i="4"/>
  <c r="BC1577" i="4"/>
  <c r="BF1581" i="4"/>
  <c r="BE1581" i="4"/>
  <c r="BD1587" i="4"/>
  <c r="BC1587" i="4"/>
  <c r="BF1591" i="4"/>
  <c r="BE1591" i="4"/>
  <c r="BF1592" i="4"/>
  <c r="BM1616" i="4"/>
  <c r="BN1616" i="4" s="1"/>
  <c r="BM1615" i="4"/>
  <c r="BN1615" i="4" s="1"/>
  <c r="BE1627" i="4"/>
  <c r="BE1628" i="4"/>
  <c r="BF1627" i="4"/>
  <c r="BV1674" i="4"/>
  <c r="BU1674" i="4"/>
  <c r="BF1705" i="4"/>
  <c r="BE1705" i="4"/>
  <c r="BD1705" i="4"/>
  <c r="BM1750" i="4"/>
  <c r="BN1750" i="4" s="1"/>
  <c r="BM1749" i="4"/>
  <c r="BN1749" i="4" s="1"/>
  <c r="BW1511" i="4"/>
  <c r="BM1518" i="4"/>
  <c r="BN1518" i="4" s="1"/>
  <c r="BW1520" i="4"/>
  <c r="BF1524" i="4"/>
  <c r="BE1524" i="4"/>
  <c r="BM1531" i="4"/>
  <c r="BN1531" i="4" s="1"/>
  <c r="BF1534" i="4"/>
  <c r="BE1534" i="4"/>
  <c r="BF1536" i="4"/>
  <c r="BE1536" i="4"/>
  <c r="BC1538" i="4"/>
  <c r="BF1539" i="4"/>
  <c r="BE1539" i="4"/>
  <c r="BW1540" i="4"/>
  <c r="BM1541" i="4"/>
  <c r="BN1541" i="4" s="1"/>
  <c r="BC1543" i="4"/>
  <c r="BF1544" i="4"/>
  <c r="BE1544" i="4"/>
  <c r="BW1545" i="4"/>
  <c r="BM1546" i="4"/>
  <c r="BN1546" i="4" s="1"/>
  <c r="BC1548" i="4"/>
  <c r="BF1549" i="4"/>
  <c r="BE1549" i="4"/>
  <c r="BC1551" i="4"/>
  <c r="BD1552" i="4"/>
  <c r="BM1555" i="4"/>
  <c r="BN1555" i="4" s="1"/>
  <c r="BV1556" i="4"/>
  <c r="BU1556" i="4"/>
  <c r="BC1559" i="4"/>
  <c r="BC1564" i="4"/>
  <c r="BM1566" i="4"/>
  <c r="BN1566" i="4" s="1"/>
  <c r="BD1567" i="4"/>
  <c r="BF1568" i="4"/>
  <c r="BE1568" i="4"/>
  <c r="BD1574" i="4"/>
  <c r="BC1574" i="4"/>
  <c r="BF1578" i="4"/>
  <c r="BE1578" i="4"/>
  <c r="BD1584" i="4"/>
  <c r="BC1584" i="4"/>
  <c r="BF1588" i="4"/>
  <c r="BE1588" i="4"/>
  <c r="BE1611" i="4"/>
  <c r="BF1611" i="4"/>
  <c r="BF1612" i="4"/>
  <c r="BM1613" i="4"/>
  <c r="BN1613" i="4" s="1"/>
  <c r="BM1614" i="4"/>
  <c r="BN1614" i="4" s="1"/>
  <c r="BE1642" i="4"/>
  <c r="BE1643" i="4"/>
  <c r="BF1642" i="4"/>
  <c r="BD1669" i="4"/>
  <c r="BC1669" i="4"/>
  <c r="BF1523" i="4"/>
  <c r="BE1523" i="4"/>
  <c r="BV1523" i="4"/>
  <c r="BD1527" i="4"/>
  <c r="BM1530" i="4"/>
  <c r="BN1530" i="4" s="1"/>
  <c r="BF1533" i="4"/>
  <c r="BE1533" i="4"/>
  <c r="BV1533" i="4"/>
  <c r="BM1535" i="4"/>
  <c r="BN1535" i="4" s="1"/>
  <c r="BM1537" i="4"/>
  <c r="BN1537" i="4" s="1"/>
  <c r="BV1541" i="4"/>
  <c r="BU1541" i="4"/>
  <c r="BV1546" i="4"/>
  <c r="BU1546" i="4"/>
  <c r="BM1554" i="4"/>
  <c r="BN1554" i="4" s="1"/>
  <c r="BV1555" i="4"/>
  <c r="BU1555" i="4"/>
  <c r="BF1558" i="4"/>
  <c r="BE1558" i="4"/>
  <c r="BM1560" i="4"/>
  <c r="BN1560" i="4" s="1"/>
  <c r="BC1562" i="4"/>
  <c r="BV1566" i="4"/>
  <c r="BU1566" i="4"/>
  <c r="BD1571" i="4"/>
  <c r="BC1571" i="4"/>
  <c r="BF1575" i="4"/>
  <c r="BE1575" i="4"/>
  <c r="BD1581" i="4"/>
  <c r="BC1581" i="4"/>
  <c r="BF1585" i="4"/>
  <c r="BE1585" i="4"/>
  <c r="BD1591" i="4"/>
  <c r="BC1591" i="4"/>
  <c r="BF1597" i="4"/>
  <c r="BE1597" i="4"/>
  <c r="BC1634" i="4"/>
  <c r="BE1634" i="4"/>
  <c r="BF1634" i="4"/>
  <c r="BF1635" i="4"/>
  <c r="BD1634" i="4"/>
  <c r="BD1635" i="4"/>
  <c r="BC1635" i="4"/>
  <c r="BM1656" i="4"/>
  <c r="BN1656" i="4" s="1"/>
  <c r="BM1657" i="4"/>
  <c r="BN1657" i="4" s="1"/>
  <c r="BF1691" i="4"/>
  <c r="BE1691" i="4"/>
  <c r="BD1691" i="4"/>
  <c r="BC1691" i="4"/>
  <c r="BF1692" i="4"/>
  <c r="BF1522" i="4"/>
  <c r="BE1522" i="4"/>
  <c r="BW1523" i="4"/>
  <c r="BF1532" i="4"/>
  <c r="BE1532" i="4"/>
  <c r="BW1533" i="4"/>
  <c r="BF1540" i="4"/>
  <c r="BE1540" i="4"/>
  <c r="AU1541" i="4"/>
  <c r="AV1541" i="4" s="1"/>
  <c r="BW1541" i="4"/>
  <c r="BF1545" i="4"/>
  <c r="BE1545" i="4"/>
  <c r="AU1546" i="4"/>
  <c r="AV1546" i="4" s="1"/>
  <c r="BW1546" i="4"/>
  <c r="BV1554" i="4"/>
  <c r="BU1554" i="4"/>
  <c r="BF1557" i="4"/>
  <c r="BE1557" i="4"/>
  <c r="BF1561" i="4"/>
  <c r="BE1561" i="4"/>
  <c r="BD1562" i="4"/>
  <c r="BF1565" i="4"/>
  <c r="BE1565" i="4"/>
  <c r="BD1565" i="4"/>
  <c r="BW1567" i="4"/>
  <c r="BD1568" i="4"/>
  <c r="BC1568" i="4"/>
  <c r="BF1572" i="4"/>
  <c r="BE1572" i="4"/>
  <c r="BD1578" i="4"/>
  <c r="BC1578" i="4"/>
  <c r="BF1582" i="4"/>
  <c r="BE1582" i="4"/>
  <c r="BD1588" i="4"/>
  <c r="BC1588" i="4"/>
  <c r="BD1622" i="4"/>
  <c r="BC1622" i="4"/>
  <c r="BM1652" i="4"/>
  <c r="BN1652" i="4" s="1"/>
  <c r="BM1651" i="4"/>
  <c r="BN1651" i="4" s="1"/>
  <c r="BX1514" i="4"/>
  <c r="BM1519" i="4"/>
  <c r="BN1519" i="4" s="1"/>
  <c r="BC1524" i="4"/>
  <c r="BM1528" i="4"/>
  <c r="BN1528" i="4" s="1"/>
  <c r="BU1530" i="4"/>
  <c r="BF1531" i="4"/>
  <c r="BE1531" i="4"/>
  <c r="BD1534" i="4"/>
  <c r="BU1535" i="4"/>
  <c r="BD1536" i="4"/>
  <c r="BU1537" i="4"/>
  <c r="BX1538" i="4"/>
  <c r="BD1539" i="4"/>
  <c r="BV1542" i="4"/>
  <c r="BU1542" i="4"/>
  <c r="BX1543" i="4"/>
  <c r="BD1544" i="4"/>
  <c r="BV1547" i="4"/>
  <c r="BU1547" i="4"/>
  <c r="BD1549" i="4"/>
  <c r="BM1552" i="4"/>
  <c r="BN1552" i="4" s="1"/>
  <c r="BV1553" i="4"/>
  <c r="BU1553" i="4"/>
  <c r="BF1556" i="4"/>
  <c r="BE1556" i="4"/>
  <c r="BC1558" i="4"/>
  <c r="BM1564" i="4"/>
  <c r="BN1564" i="4" s="1"/>
  <c r="BF1569" i="4"/>
  <c r="BE1569" i="4"/>
  <c r="BD1575" i="4"/>
  <c r="BC1575" i="4"/>
  <c r="BF1579" i="4"/>
  <c r="BE1579" i="4"/>
  <c r="BD1585" i="4"/>
  <c r="BC1585" i="4"/>
  <c r="BF1589" i="4"/>
  <c r="BE1589" i="4"/>
  <c r="BD1597" i="4"/>
  <c r="BC1597" i="4"/>
  <c r="BU1490" i="4"/>
  <c r="BU1491" i="4"/>
  <c r="BU1492" i="4"/>
  <c r="BU1493" i="4"/>
  <c r="BU1494" i="4"/>
  <c r="BU1495" i="4"/>
  <c r="BU1496" i="4"/>
  <c r="BU1497" i="4"/>
  <c r="BU1498" i="4"/>
  <c r="BU1499" i="4"/>
  <c r="BU1500" i="4"/>
  <c r="BU1501" i="4"/>
  <c r="BU1502" i="4"/>
  <c r="BU1503" i="4"/>
  <c r="BU1504" i="4"/>
  <c r="BU1505" i="4"/>
  <c r="BU1506" i="4"/>
  <c r="BU1507" i="4"/>
  <c r="BF1508" i="4"/>
  <c r="BC1510" i="4"/>
  <c r="BW1510" i="4"/>
  <c r="BU1512" i="4"/>
  <c r="BF1513" i="4"/>
  <c r="BC1515" i="4"/>
  <c r="BW1515" i="4"/>
  <c r="BM1516" i="4"/>
  <c r="BN1516" i="4" s="1"/>
  <c r="BF1517" i="4"/>
  <c r="BW1518" i="4"/>
  <c r="BC1521" i="4"/>
  <c r="BC1523" i="4"/>
  <c r="BM1527" i="4"/>
  <c r="BN1527" i="4" s="1"/>
  <c r="BU1529" i="4"/>
  <c r="BF1530" i="4"/>
  <c r="BE1530" i="4"/>
  <c r="BW1531" i="4"/>
  <c r="BC1533" i="4"/>
  <c r="BW1535" i="4"/>
  <c r="BW1537" i="4"/>
  <c r="BM1538" i="4"/>
  <c r="BN1538" i="4" s="1"/>
  <c r="BC1540" i="4"/>
  <c r="BF1541" i="4"/>
  <c r="BE1541" i="4"/>
  <c r="BW1542" i="4"/>
  <c r="BM1543" i="4"/>
  <c r="BN1543" i="4" s="1"/>
  <c r="BC1545" i="4"/>
  <c r="BF1546" i="4"/>
  <c r="BE1546" i="4"/>
  <c r="BW1547" i="4"/>
  <c r="BM1548" i="4"/>
  <c r="BN1548" i="4" s="1"/>
  <c r="BV1552" i="4"/>
  <c r="BU1552" i="4"/>
  <c r="BF1555" i="4"/>
  <c r="BE1555" i="4"/>
  <c r="BC1557" i="4"/>
  <c r="BD1558" i="4"/>
  <c r="BM1559" i="4"/>
  <c r="BN1559" i="4" s="1"/>
  <c r="BC1561" i="4"/>
  <c r="BF1563" i="4"/>
  <c r="BE1563" i="4"/>
  <c r="BD1563" i="4"/>
  <c r="BC1565" i="4"/>
  <c r="BD1572" i="4"/>
  <c r="BC1572" i="4"/>
  <c r="BF1576" i="4"/>
  <c r="BE1576" i="4"/>
  <c r="BD1582" i="4"/>
  <c r="BC1582" i="4"/>
  <c r="BF1586" i="4"/>
  <c r="BE1586" i="4"/>
  <c r="BF1595" i="4"/>
  <c r="BE1595" i="4"/>
  <c r="BC1623" i="4"/>
  <c r="BD1623" i="4"/>
  <c r="BM1631" i="4"/>
  <c r="BN1631" i="4" s="1"/>
  <c r="BM1630" i="4"/>
  <c r="BN1630" i="4" s="1"/>
  <c r="BX1654" i="4"/>
  <c r="BW1654" i="4"/>
  <c r="BX1655" i="4"/>
  <c r="BF1730" i="4"/>
  <c r="BE1730" i="4"/>
  <c r="BD1730" i="4"/>
  <c r="BD1739" i="4"/>
  <c r="BC1739" i="4"/>
  <c r="BE1509" i="4"/>
  <c r="BE1514" i="4"/>
  <c r="BE1519" i="4"/>
  <c r="BM1526" i="4"/>
  <c r="BN1526" i="4" s="1"/>
  <c r="BF1529" i="4"/>
  <c r="BE1529" i="4"/>
  <c r="BW1530" i="4"/>
  <c r="BX1534" i="4"/>
  <c r="BF1535" i="4"/>
  <c r="BE1535" i="4"/>
  <c r="BF1537" i="4"/>
  <c r="BE1537" i="4"/>
  <c r="BV1538" i="4"/>
  <c r="BU1538" i="4"/>
  <c r="BD1540" i="4"/>
  <c r="BV1543" i="4"/>
  <c r="BU1543" i="4"/>
  <c r="BD1545" i="4"/>
  <c r="BV1548" i="4"/>
  <c r="BU1548" i="4"/>
  <c r="BX1549" i="4"/>
  <c r="BM1550" i="4"/>
  <c r="BN1550" i="4" s="1"/>
  <c r="BV1551" i="4"/>
  <c r="BU1551" i="4"/>
  <c r="BF1554" i="4"/>
  <c r="BE1554" i="4"/>
  <c r="BC1556" i="4"/>
  <c r="BD1557" i="4"/>
  <c r="BF1560" i="4"/>
  <c r="BE1560" i="4"/>
  <c r="BD1561" i="4"/>
  <c r="BM1562" i="4"/>
  <c r="BN1562" i="4" s="1"/>
  <c r="BD1569" i="4"/>
  <c r="BC1569" i="4"/>
  <c r="BF1573" i="4"/>
  <c r="BE1573" i="4"/>
  <c r="BD1579" i="4"/>
  <c r="BC1579" i="4"/>
  <c r="BF1583" i="4"/>
  <c r="BE1583" i="4"/>
  <c r="BD1589" i="4"/>
  <c r="BC1589" i="4"/>
  <c r="BX1684" i="4"/>
  <c r="BW1684" i="4"/>
  <c r="BU1684" i="4"/>
  <c r="AU1569" i="4"/>
  <c r="AV1569" i="4" s="1"/>
  <c r="AU1570" i="4"/>
  <c r="AV1570" i="4" s="1"/>
  <c r="AU1571" i="4"/>
  <c r="AV1571" i="4" s="1"/>
  <c r="AU1572" i="4"/>
  <c r="AV1572" i="4" s="1"/>
  <c r="AU1574" i="4"/>
  <c r="AV1574" i="4" s="1"/>
  <c r="AU1575" i="4"/>
  <c r="AV1575" i="4" s="1"/>
  <c r="AU1576" i="4"/>
  <c r="AV1576" i="4" s="1"/>
  <c r="AU1577" i="4"/>
  <c r="AV1577" i="4" s="1"/>
  <c r="AU1578" i="4"/>
  <c r="AV1578" i="4" s="1"/>
  <c r="AU1579" i="4"/>
  <c r="AV1579" i="4" s="1"/>
  <c r="AU1580" i="4"/>
  <c r="AV1580" i="4" s="1"/>
  <c r="AU1581" i="4"/>
  <c r="AV1581" i="4" s="1"/>
  <c r="AU1582" i="4"/>
  <c r="AV1582" i="4" s="1"/>
  <c r="AU1583" i="4"/>
  <c r="AV1583" i="4" s="1"/>
  <c r="AU1584" i="4"/>
  <c r="AV1584" i="4" s="1"/>
  <c r="AU1585" i="4"/>
  <c r="AV1585" i="4" s="1"/>
  <c r="AU1586" i="4"/>
  <c r="AV1586" i="4" s="1"/>
  <c r="AU1587" i="4"/>
  <c r="AV1587" i="4" s="1"/>
  <c r="AU1588" i="4"/>
  <c r="AV1588" i="4" s="1"/>
  <c r="AU1589" i="4"/>
  <c r="AV1589" i="4" s="1"/>
  <c r="AU1590" i="4"/>
  <c r="AV1590" i="4" s="1"/>
  <c r="AU1591" i="4"/>
  <c r="AV1591" i="4" s="1"/>
  <c r="BM1602" i="4"/>
  <c r="BN1602" i="4" s="1"/>
  <c r="BM1607" i="4"/>
  <c r="BN1607" i="4" s="1"/>
  <c r="BE1612" i="4"/>
  <c r="BF1613" i="4"/>
  <c r="BD1620" i="4"/>
  <c r="BC1620" i="4"/>
  <c r="BD1637" i="4"/>
  <c r="BC1637" i="4"/>
  <c r="BX1649" i="4"/>
  <c r="BW1649" i="4"/>
  <c r="BV1649" i="4"/>
  <c r="BU1649" i="4"/>
  <c r="BD1665" i="4"/>
  <c r="BC1665" i="4"/>
  <c r="BF1686" i="4"/>
  <c r="BE1686" i="4"/>
  <c r="BF1695" i="4"/>
  <c r="BE1695" i="4"/>
  <c r="BD1695" i="4"/>
  <c r="BC1695" i="4"/>
  <c r="BE1699" i="4"/>
  <c r="BF1699" i="4"/>
  <c r="BM1735" i="4"/>
  <c r="BN1735" i="4" s="1"/>
  <c r="BM1734" i="4"/>
  <c r="BN1734" i="4" s="1"/>
  <c r="BF1761" i="4"/>
  <c r="BE1761" i="4"/>
  <c r="BE1762" i="4"/>
  <c r="BC1938" i="4"/>
  <c r="BF1938" i="4"/>
  <c r="BE1938" i="4"/>
  <c r="BD1938" i="4"/>
  <c r="BF1939" i="4"/>
  <c r="BU1801" i="4"/>
  <c r="BV1801" i="4"/>
  <c r="BV1809" i="4"/>
  <c r="BU1809" i="4"/>
  <c r="BM1593" i="4"/>
  <c r="BN1593" i="4" s="1"/>
  <c r="BD1612" i="4"/>
  <c r="BC1612" i="4"/>
  <c r="BE1625" i="4"/>
  <c r="BF1626" i="4"/>
  <c r="BE1626" i="4"/>
  <c r="BC1626" i="4"/>
  <c r="BC1639" i="4"/>
  <c r="BE1639" i="4"/>
  <c r="BE1640" i="4"/>
  <c r="BF1641" i="4"/>
  <c r="BE1641" i="4"/>
  <c r="BC1641" i="4"/>
  <c r="BM1643" i="4"/>
  <c r="BN1643" i="4" s="1"/>
  <c r="BM1644" i="4"/>
  <c r="BN1644" i="4" s="1"/>
  <c r="AU1661" i="4"/>
  <c r="AV1661" i="4" s="1"/>
  <c r="AU1662" i="4"/>
  <c r="AV1662" i="4" s="1"/>
  <c r="BD1664" i="4"/>
  <c r="BC1664" i="4"/>
  <c r="BD1686" i="4"/>
  <c r="BC1686" i="4"/>
  <c r="BF1690" i="4"/>
  <c r="BE1690" i="4"/>
  <c r="BM1700" i="4"/>
  <c r="BN1700" i="4" s="1"/>
  <c r="BM1699" i="4"/>
  <c r="BN1699" i="4" s="1"/>
  <c r="BD1704" i="4"/>
  <c r="BC1704" i="4"/>
  <c r="AU1711" i="4"/>
  <c r="AV1711" i="4" s="1"/>
  <c r="AU1712" i="4"/>
  <c r="AV1712" i="4" s="1"/>
  <c r="AU1710" i="4"/>
  <c r="AV1710" i="4" s="1"/>
  <c r="BF1720" i="4"/>
  <c r="BE1720" i="4"/>
  <c r="BD1720" i="4"/>
  <c r="BD1729" i="4"/>
  <c r="BC1729" i="4"/>
  <c r="BX1775" i="4"/>
  <c r="BW1775" i="4"/>
  <c r="BX1776" i="4"/>
  <c r="BU1805" i="4"/>
  <c r="BV1805" i="4"/>
  <c r="AU1899" i="4"/>
  <c r="AV1899" i="4" s="1"/>
  <c r="AU1898" i="4"/>
  <c r="AV1898" i="4" s="1"/>
  <c r="BU1558" i="4"/>
  <c r="BU1559" i="4"/>
  <c r="BU1560" i="4"/>
  <c r="BU1561" i="4"/>
  <c r="BU1562" i="4"/>
  <c r="BU1563" i="4"/>
  <c r="BU1564" i="4"/>
  <c r="BU1565" i="4"/>
  <c r="AU1594" i="4"/>
  <c r="AV1594" i="4" s="1"/>
  <c r="BC1600" i="4"/>
  <c r="BC1605" i="4"/>
  <c r="BC1610" i="4"/>
  <c r="BD1611" i="4"/>
  <c r="BC1611" i="4"/>
  <c r="BD1627" i="4"/>
  <c r="BC1627" i="4"/>
  <c r="BM1637" i="4"/>
  <c r="BN1637" i="4" s="1"/>
  <c r="BD1642" i="4"/>
  <c r="BC1642" i="4"/>
  <c r="BV1654" i="4"/>
  <c r="BU1654" i="4"/>
  <c r="BV1659" i="4"/>
  <c r="BV1670" i="4"/>
  <c r="BX1680" i="4"/>
  <c r="BW1680" i="4"/>
  <c r="BV1680" i="4"/>
  <c r="BU1680" i="4"/>
  <c r="BM1691" i="4"/>
  <c r="BN1691" i="4" s="1"/>
  <c r="BM1692" i="4"/>
  <c r="BN1692" i="4" s="1"/>
  <c r="BE1694" i="4"/>
  <c r="BF1694" i="4"/>
  <c r="BM1696" i="4"/>
  <c r="BN1696" i="4" s="1"/>
  <c r="BM1697" i="4"/>
  <c r="BN1697" i="4" s="1"/>
  <c r="BF1773" i="4"/>
  <c r="BE1773" i="4"/>
  <c r="BD1773" i="4"/>
  <c r="BC1773" i="4"/>
  <c r="BE1774" i="4"/>
  <c r="BV1789" i="4"/>
  <c r="BU1789" i="4"/>
  <c r="BC1791" i="4"/>
  <c r="BD1791" i="4"/>
  <c r="BM1567" i="4"/>
  <c r="BN1567" i="4" s="1"/>
  <c r="BD1594" i="4"/>
  <c r="BM1599" i="4"/>
  <c r="BN1599" i="4" s="1"/>
  <c r="BF1600" i="4"/>
  <c r="BD1601" i="4"/>
  <c r="BM1604" i="4"/>
  <c r="BN1604" i="4" s="1"/>
  <c r="BF1605" i="4"/>
  <c r="BD1606" i="4"/>
  <c r="BE1607" i="4"/>
  <c r="BM1609" i="4"/>
  <c r="BN1609" i="4" s="1"/>
  <c r="BF1610" i="4"/>
  <c r="BE1617" i="4"/>
  <c r="BF1618" i="4"/>
  <c r="BM1618" i="4"/>
  <c r="BN1618" i="4" s="1"/>
  <c r="BM1619" i="4"/>
  <c r="BN1619" i="4" s="1"/>
  <c r="BM1621" i="4"/>
  <c r="BN1621" i="4" s="1"/>
  <c r="BM1620" i="4"/>
  <c r="BN1620" i="4" s="1"/>
  <c r="BC1624" i="4"/>
  <c r="BD1625" i="4"/>
  <c r="BC1625" i="4"/>
  <c r="BE1632" i="4"/>
  <c r="BF1633" i="4"/>
  <c r="BD1640" i="4"/>
  <c r="BC1640" i="4"/>
  <c r="BF1647" i="4"/>
  <c r="BE1647" i="4"/>
  <c r="BE1648" i="4"/>
  <c r="BD1652" i="4"/>
  <c r="BC1652" i="4"/>
  <c r="BE1687" i="4"/>
  <c r="BD1690" i="4"/>
  <c r="BC1690" i="4"/>
  <c r="BM1725" i="4"/>
  <c r="BN1725" i="4" s="1"/>
  <c r="BM1724" i="4"/>
  <c r="BN1724" i="4" s="1"/>
  <c r="BF1755" i="4"/>
  <c r="BE1755" i="4"/>
  <c r="BD1755" i="4"/>
  <c r="BV1786" i="4"/>
  <c r="BU1786" i="4"/>
  <c r="BE1615" i="4"/>
  <c r="BF1616" i="4"/>
  <c r="BE1616" i="4"/>
  <c r="BC1616" i="4"/>
  <c r="BC1629" i="4"/>
  <c r="BE1629" i="4"/>
  <c r="BF1631" i="4"/>
  <c r="BE1631" i="4"/>
  <c r="BC1631" i="4"/>
  <c r="BM1633" i="4"/>
  <c r="BN1633" i="4" s="1"/>
  <c r="BM1634" i="4"/>
  <c r="BN1634" i="4" s="1"/>
  <c r="BM1636" i="4"/>
  <c r="BN1636" i="4" s="1"/>
  <c r="BM1635" i="4"/>
  <c r="BN1635" i="4" s="1"/>
  <c r="BD1639" i="4"/>
  <c r="BD1641" i="4"/>
  <c r="AU1656" i="4"/>
  <c r="AV1656" i="4" s="1"/>
  <c r="AU1657" i="4"/>
  <c r="AV1657" i="4" s="1"/>
  <c r="AU1655" i="4"/>
  <c r="AV1655" i="4" s="1"/>
  <c r="AU1660" i="4"/>
  <c r="AV1660" i="4" s="1"/>
  <c r="BF1666" i="4"/>
  <c r="BE1666" i="4"/>
  <c r="BD1666" i="4"/>
  <c r="BC1666" i="4"/>
  <c r="BF1667" i="4"/>
  <c r="BD1694" i="4"/>
  <c r="BC1694" i="4"/>
  <c r="BF1710" i="4"/>
  <c r="BE1710" i="4"/>
  <c r="BD1710" i="4"/>
  <c r="BX1781" i="4"/>
  <c r="BW1781" i="4"/>
  <c r="BV1781" i="4"/>
  <c r="BW1782" i="4"/>
  <c r="BD1867" i="4"/>
  <c r="BC1867" i="4"/>
  <c r="AU1593" i="4"/>
  <c r="AV1593" i="4" s="1"/>
  <c r="BE1594" i="4"/>
  <c r="BM1595" i="4"/>
  <c r="BN1595" i="4" s="1"/>
  <c r="BD1596" i="4"/>
  <c r="BM1597" i="4"/>
  <c r="BN1597" i="4" s="1"/>
  <c r="BD1598" i="4"/>
  <c r="BM1600" i="4"/>
  <c r="BN1600" i="4" s="1"/>
  <c r="BF1601" i="4"/>
  <c r="BD1602" i="4"/>
  <c r="BM1605" i="4"/>
  <c r="BN1605" i="4" s="1"/>
  <c r="BF1606" i="4"/>
  <c r="BD1607" i="4"/>
  <c r="BE1608" i="4"/>
  <c r="BM1610" i="4"/>
  <c r="BN1610" i="4" s="1"/>
  <c r="BM1611" i="4"/>
  <c r="BN1611" i="4" s="1"/>
  <c r="BD1617" i="4"/>
  <c r="BC1617" i="4"/>
  <c r="BF1624" i="4"/>
  <c r="BD1632" i="4"/>
  <c r="BC1632" i="4"/>
  <c r="BF1639" i="4"/>
  <c r="BD1643" i="4"/>
  <c r="BC1644" i="4"/>
  <c r="BE1644" i="4"/>
  <c r="BE1645" i="4"/>
  <c r="BF1646" i="4"/>
  <c r="BE1646" i="4"/>
  <c r="BD1646" i="4"/>
  <c r="BC1646" i="4"/>
  <c r="BD1647" i="4"/>
  <c r="BC1647" i="4"/>
  <c r="BE1674" i="4"/>
  <c r="BF1674" i="4"/>
  <c r="BX1675" i="4"/>
  <c r="BW1676" i="4"/>
  <c r="BW1675" i="4"/>
  <c r="BX1679" i="4"/>
  <c r="BW1679" i="4"/>
  <c r="BD1685" i="4"/>
  <c r="BM1687" i="4"/>
  <c r="BN1687" i="4" s="1"/>
  <c r="BV1695" i="4"/>
  <c r="BM1751" i="4"/>
  <c r="BN1751" i="4" s="1"/>
  <c r="BC1755" i="4"/>
  <c r="BM1569" i="4"/>
  <c r="BN1569" i="4" s="1"/>
  <c r="BM1570" i="4"/>
  <c r="BN1570" i="4" s="1"/>
  <c r="BM1571" i="4"/>
  <c r="BN1571" i="4" s="1"/>
  <c r="BM1572" i="4"/>
  <c r="BN1572" i="4" s="1"/>
  <c r="BM1573" i="4"/>
  <c r="BN1573" i="4" s="1"/>
  <c r="BM1574" i="4"/>
  <c r="BN1574" i="4" s="1"/>
  <c r="BM1575" i="4"/>
  <c r="BN1575" i="4" s="1"/>
  <c r="BM1576" i="4"/>
  <c r="BN1576" i="4" s="1"/>
  <c r="BM1577" i="4"/>
  <c r="BN1577" i="4" s="1"/>
  <c r="BM1578" i="4"/>
  <c r="BN1578" i="4" s="1"/>
  <c r="BM1579" i="4"/>
  <c r="BN1579" i="4" s="1"/>
  <c r="BM1580" i="4"/>
  <c r="BN1580" i="4" s="1"/>
  <c r="BM1581" i="4"/>
  <c r="BN1581" i="4" s="1"/>
  <c r="BM1582" i="4"/>
  <c r="BN1582" i="4" s="1"/>
  <c r="BM1583" i="4"/>
  <c r="BN1583" i="4" s="1"/>
  <c r="BM1584" i="4"/>
  <c r="BN1584" i="4" s="1"/>
  <c r="BM1585" i="4"/>
  <c r="BN1585" i="4" s="1"/>
  <c r="BM1586" i="4"/>
  <c r="BN1586" i="4" s="1"/>
  <c r="BM1587" i="4"/>
  <c r="BN1587" i="4" s="1"/>
  <c r="BM1588" i="4"/>
  <c r="BN1588" i="4" s="1"/>
  <c r="BM1589" i="4"/>
  <c r="BN1589" i="4" s="1"/>
  <c r="BM1590" i="4"/>
  <c r="BN1590" i="4" s="1"/>
  <c r="BM1591" i="4"/>
  <c r="BN1591" i="4" s="1"/>
  <c r="BU1592" i="4"/>
  <c r="BD1593" i="4"/>
  <c r="BC1596" i="4"/>
  <c r="BC1598" i="4"/>
  <c r="BC1602" i="4"/>
  <c r="BC1607" i="4"/>
  <c r="BC1614" i="4"/>
  <c r="BD1615" i="4"/>
  <c r="BC1615" i="4"/>
  <c r="BF1617" i="4"/>
  <c r="BE1622" i="4"/>
  <c r="BF1623" i="4"/>
  <c r="BD1630" i="4"/>
  <c r="BC1630" i="4"/>
  <c r="BF1632" i="4"/>
  <c r="AU1649" i="4"/>
  <c r="AV1649" i="4" s="1"/>
  <c r="AU1659" i="4"/>
  <c r="AV1659" i="4" s="1"/>
  <c r="AU1658" i="4"/>
  <c r="AV1658" i="4" s="1"/>
  <c r="BF1670" i="4"/>
  <c r="BE1670" i="4"/>
  <c r="BD1670" i="4"/>
  <c r="BC1670" i="4"/>
  <c r="BD1689" i="4"/>
  <c r="BC1689" i="4"/>
  <c r="BC1710" i="4"/>
  <c r="BF1745" i="4"/>
  <c r="BE1745" i="4"/>
  <c r="BD1745" i="4"/>
  <c r="BD1754" i="4"/>
  <c r="BC1754" i="4"/>
  <c r="BV1764" i="4"/>
  <c r="BU1764" i="4"/>
  <c r="BU1781" i="4"/>
  <c r="BW1784" i="4"/>
  <c r="BX1784" i="4"/>
  <c r="AU1567" i="4"/>
  <c r="AV1567" i="4" s="1"/>
  <c r="BC1593" i="4"/>
  <c r="BE1599" i="4"/>
  <c r="BM1601" i="4"/>
  <c r="BN1601" i="4" s="1"/>
  <c r="BF1602" i="4"/>
  <c r="BD1603" i="4"/>
  <c r="BE1604" i="4"/>
  <c r="BM1606" i="4"/>
  <c r="BN1606" i="4" s="1"/>
  <c r="BF1607" i="4"/>
  <c r="BD1608" i="4"/>
  <c r="BD1614" i="4"/>
  <c r="BD1616" i="4"/>
  <c r="BD1618" i="4"/>
  <c r="BF1621" i="4"/>
  <c r="BE1621" i="4"/>
  <c r="BC1621" i="4"/>
  <c r="BM1623" i="4"/>
  <c r="BN1623" i="4" s="1"/>
  <c r="BM1624" i="4"/>
  <c r="BN1624" i="4" s="1"/>
  <c r="BM1626" i="4"/>
  <c r="BN1626" i="4" s="1"/>
  <c r="BM1625" i="4"/>
  <c r="BN1625" i="4" s="1"/>
  <c r="BD1629" i="4"/>
  <c r="BF1630" i="4"/>
  <c r="BD1631" i="4"/>
  <c r="BE1637" i="4"/>
  <c r="BE1638" i="4"/>
  <c r="BM1638" i="4"/>
  <c r="BN1638" i="4" s="1"/>
  <c r="BM1639" i="4"/>
  <c r="BN1639" i="4" s="1"/>
  <c r="BM1641" i="4"/>
  <c r="BN1641" i="4" s="1"/>
  <c r="BM1640" i="4"/>
  <c r="BN1640" i="4" s="1"/>
  <c r="BM1647" i="4"/>
  <c r="BN1647" i="4" s="1"/>
  <c r="BD1648" i="4"/>
  <c r="BD1657" i="4"/>
  <c r="BX1660" i="4"/>
  <c r="BW1660" i="4"/>
  <c r="BV1660" i="4"/>
  <c r="BU1660" i="4"/>
  <c r="BF1665" i="4"/>
  <c r="BE1665" i="4"/>
  <c r="BV1675" i="4"/>
  <c r="BU1675" i="4"/>
  <c r="BV1679" i="4"/>
  <c r="BU1679" i="4"/>
  <c r="BM1689" i="4"/>
  <c r="BN1689" i="4" s="1"/>
  <c r="AU1705" i="4"/>
  <c r="AV1705" i="4" s="1"/>
  <c r="BD1709" i="4"/>
  <c r="BC1709" i="4"/>
  <c r="BU1780" i="4"/>
  <c r="BV1780" i="4"/>
  <c r="BX1830" i="4"/>
  <c r="BW1830" i="4"/>
  <c r="BV1830" i="4"/>
  <c r="BD1842" i="4"/>
  <c r="BC1842" i="4"/>
  <c r="BX1629" i="4"/>
  <c r="BX1634" i="4"/>
  <c r="BX1639" i="4"/>
  <c r="BX1644" i="4"/>
  <c r="BW1650" i="4"/>
  <c r="BF1658" i="4"/>
  <c r="BE1659" i="4"/>
  <c r="BW1665" i="4"/>
  <c r="BE1676" i="4"/>
  <c r="BF1689" i="4"/>
  <c r="BW1690" i="4"/>
  <c r="BE1706" i="4"/>
  <c r="BE1707" i="4"/>
  <c r="BF1708" i="4"/>
  <c r="BD1711" i="4"/>
  <c r="BC1711" i="4"/>
  <c r="BM1712" i="4"/>
  <c r="BN1712" i="4" s="1"/>
  <c r="BM1713" i="4"/>
  <c r="BN1713" i="4" s="1"/>
  <c r="BE1721" i="4"/>
  <c r="BF1722" i="4"/>
  <c r="BM1722" i="4"/>
  <c r="BN1722" i="4" s="1"/>
  <c r="BM1723" i="4"/>
  <c r="BN1723" i="4" s="1"/>
  <c r="BD1731" i="4"/>
  <c r="BC1731" i="4"/>
  <c r="BE1746" i="4"/>
  <c r="BE1747" i="4"/>
  <c r="BM1747" i="4"/>
  <c r="BN1747" i="4" s="1"/>
  <c r="BM1748" i="4"/>
  <c r="BN1748" i="4" s="1"/>
  <c r="BD1756" i="4"/>
  <c r="BC1756" i="4"/>
  <c r="AU1770" i="4"/>
  <c r="AV1770" i="4" s="1"/>
  <c r="BM1777" i="4"/>
  <c r="BN1777" i="4" s="1"/>
  <c r="BM1778" i="4"/>
  <c r="BN1778" i="4" s="1"/>
  <c r="BM1779" i="4"/>
  <c r="BN1779" i="4" s="1"/>
  <c r="BD1795" i="4"/>
  <c r="BC1795" i="4"/>
  <c r="BM1876" i="4"/>
  <c r="BN1876" i="4" s="1"/>
  <c r="BM1875" i="4"/>
  <c r="BN1875" i="4" s="1"/>
  <c r="AU1931" i="4"/>
  <c r="AV1931" i="4" s="1"/>
  <c r="AU1932" i="4"/>
  <c r="AV1932" i="4" s="1"/>
  <c r="AU1930" i="4"/>
  <c r="AV1930" i="4" s="1"/>
  <c r="BM1892" i="4"/>
  <c r="BN1892" i="4" s="1"/>
  <c r="BM1890" i="4"/>
  <c r="BN1890" i="4" s="1"/>
  <c r="BM1891" i="4"/>
  <c r="BN1891" i="4" s="1"/>
  <c r="BU1929" i="4"/>
  <c r="BV1929" i="4"/>
  <c r="BX1967" i="4"/>
  <c r="BW1967" i="4"/>
  <c r="BV1967" i="4"/>
  <c r="BU1967" i="4"/>
  <c r="BW1968" i="4"/>
  <c r="BM1673" i="4"/>
  <c r="BN1673" i="4" s="1"/>
  <c r="BM1680" i="4"/>
  <c r="BN1680" i="4" s="1"/>
  <c r="BE1701" i="4"/>
  <c r="BF1702" i="4"/>
  <c r="BD1706" i="4"/>
  <c r="BC1706" i="4"/>
  <c r="BM1707" i="4"/>
  <c r="BN1707" i="4" s="1"/>
  <c r="BM1708" i="4"/>
  <c r="BN1708" i="4" s="1"/>
  <c r="BX1715" i="4"/>
  <c r="BX1716" i="4"/>
  <c r="BD1721" i="4"/>
  <c r="BC1721" i="4"/>
  <c r="BE1736" i="4"/>
  <c r="BE1737" i="4"/>
  <c r="BM1737" i="4"/>
  <c r="BN1737" i="4" s="1"/>
  <c r="BM1738" i="4"/>
  <c r="BN1738" i="4" s="1"/>
  <c r="BD1746" i="4"/>
  <c r="BC1746" i="4"/>
  <c r="BW1819" i="4"/>
  <c r="BX1819" i="4"/>
  <c r="BF1826" i="4"/>
  <c r="BE1826" i="4"/>
  <c r="BE1827" i="4"/>
  <c r="BM1955" i="4"/>
  <c r="BN1955" i="4" s="1"/>
  <c r="BM1954" i="4"/>
  <c r="BN1954" i="4" s="1"/>
  <c r="BM1956" i="4"/>
  <c r="BN1956" i="4" s="1"/>
  <c r="BU1616" i="4"/>
  <c r="BW1617" i="4"/>
  <c r="BU1621" i="4"/>
  <c r="BU1626" i="4"/>
  <c r="BW1627" i="4"/>
  <c r="BU1631" i="4"/>
  <c r="BU1636" i="4"/>
  <c r="BW1637" i="4"/>
  <c r="BU1641" i="4"/>
  <c r="BU1646" i="4"/>
  <c r="BE1650" i="4"/>
  <c r="AU1651" i="4"/>
  <c r="AV1651" i="4" s="1"/>
  <c r="BU1651" i="4"/>
  <c r="BM1653" i="4"/>
  <c r="BN1653" i="4" s="1"/>
  <c r="BC1656" i="4"/>
  <c r="BF1657" i="4"/>
  <c r="BC1659" i="4"/>
  <c r="BW1663" i="4"/>
  <c r="BX1664" i="4"/>
  <c r="BW1664" i="4"/>
  <c r="BU1671" i="4"/>
  <c r="BE1672" i="4"/>
  <c r="BD1674" i="4"/>
  <c r="BC1674" i="4"/>
  <c r="BF1675" i="4"/>
  <c r="BE1675" i="4"/>
  <c r="BM1676" i="4"/>
  <c r="BN1676" i="4" s="1"/>
  <c r="BC1677" i="4"/>
  <c r="AU1680" i="4"/>
  <c r="AV1680" i="4" s="1"/>
  <c r="BD1683" i="4"/>
  <c r="BV1684" i="4"/>
  <c r="AU1687" i="4"/>
  <c r="AV1687" i="4" s="1"/>
  <c r="BW1688" i="4"/>
  <c r="BX1689" i="4"/>
  <c r="BW1689" i="4"/>
  <c r="BW1691" i="4"/>
  <c r="BU1696" i="4"/>
  <c r="BE1697" i="4"/>
  <c r="BD1699" i="4"/>
  <c r="BC1699" i="4"/>
  <c r="BF1700" i="4"/>
  <c r="BE1700" i="4"/>
  <c r="BC1705" i="4"/>
  <c r="BF1706" i="4"/>
  <c r="BC1707" i="4"/>
  <c r="BM1711" i="4"/>
  <c r="BN1711" i="4" s="1"/>
  <c r="BM1715" i="4"/>
  <c r="BN1715" i="4" s="1"/>
  <c r="BU1716" i="4"/>
  <c r="BD1718" i="4"/>
  <c r="BD1719" i="4"/>
  <c r="BC1719" i="4"/>
  <c r="BC1720" i="4"/>
  <c r="BF1721" i="4"/>
  <c r="BD1722" i="4"/>
  <c r="BM1731" i="4"/>
  <c r="BN1731" i="4" s="1"/>
  <c r="BF1735" i="4"/>
  <c r="BE1735" i="4"/>
  <c r="BM1740" i="4"/>
  <c r="BN1740" i="4" s="1"/>
  <c r="BM1739" i="4"/>
  <c r="BN1739" i="4" s="1"/>
  <c r="BD1743" i="4"/>
  <c r="BD1744" i="4"/>
  <c r="BC1744" i="4"/>
  <c r="BC1745" i="4"/>
  <c r="BF1746" i="4"/>
  <c r="BD1747" i="4"/>
  <c r="BM1756" i="4"/>
  <c r="BN1756" i="4" s="1"/>
  <c r="BE1759" i="4"/>
  <c r="BF1760" i="4"/>
  <c r="BE1760" i="4"/>
  <c r="BD1760" i="4"/>
  <c r="BD1761" i="4"/>
  <c r="BC1761" i="4"/>
  <c r="BD1762" i="4"/>
  <c r="BX1770" i="4"/>
  <c r="BW1770" i="4"/>
  <c r="BV1770" i="4"/>
  <c r="BV1775" i="4"/>
  <c r="BU1775" i="4"/>
  <c r="BD1787" i="4"/>
  <c r="BX1815" i="4"/>
  <c r="BW1815" i="4"/>
  <c r="BV1815" i="4"/>
  <c r="AU1821" i="4"/>
  <c r="AV1821" i="4" s="1"/>
  <c r="AU1820" i="4"/>
  <c r="AV1820" i="4" s="1"/>
  <c r="BD1822" i="4"/>
  <c r="BF1841" i="4"/>
  <c r="BE1841" i="4"/>
  <c r="BE1842" i="4"/>
  <c r="BM1851" i="4"/>
  <c r="BN1851" i="4" s="1"/>
  <c r="BM1852" i="4"/>
  <c r="BN1852" i="4" s="1"/>
  <c r="BD1862" i="4"/>
  <c r="BC1862" i="4"/>
  <c r="BX1875" i="4"/>
  <c r="BW1875" i="4"/>
  <c r="BV1875" i="4"/>
  <c r="BU1875" i="4"/>
  <c r="BW1876" i="4"/>
  <c r="BM1889" i="4"/>
  <c r="BN1889" i="4" s="1"/>
  <c r="BM1888" i="4"/>
  <c r="BN1888" i="4" s="1"/>
  <c r="AU1986" i="4"/>
  <c r="AV1986" i="4" s="1"/>
  <c r="AU1985" i="4"/>
  <c r="AV1985" i="4" s="1"/>
  <c r="BC1987" i="4"/>
  <c r="BD1987" i="4"/>
  <c r="BD1654" i="4"/>
  <c r="BM1655" i="4"/>
  <c r="BN1655" i="4" s="1"/>
  <c r="BF1659" i="4"/>
  <c r="BF1660" i="4"/>
  <c r="BF1661" i="4"/>
  <c r="BC1663" i="4"/>
  <c r="BX1666" i="4"/>
  <c r="BV1668" i="4"/>
  <c r="AU1671" i="4"/>
  <c r="AV1671" i="4" s="1"/>
  <c r="BM1678" i="4"/>
  <c r="BN1678" i="4" s="1"/>
  <c r="BM1685" i="4"/>
  <c r="BN1685" i="4" s="1"/>
  <c r="BC1688" i="4"/>
  <c r="BV1693" i="4"/>
  <c r="AU1696" i="4"/>
  <c r="AV1696" i="4" s="1"/>
  <c r="BD1701" i="4"/>
  <c r="BC1701" i="4"/>
  <c r="BM1702" i="4"/>
  <c r="BN1702" i="4" s="1"/>
  <c r="BM1703" i="4"/>
  <c r="BN1703" i="4" s="1"/>
  <c r="BX1710" i="4"/>
  <c r="BX1711" i="4"/>
  <c r="BV1715" i="4"/>
  <c r="BF1718" i="4"/>
  <c r="BE1726" i="4"/>
  <c r="BF1727" i="4"/>
  <c r="BM1727" i="4"/>
  <c r="BN1727" i="4" s="1"/>
  <c r="BM1728" i="4"/>
  <c r="BN1728" i="4" s="1"/>
  <c r="BC1733" i="4"/>
  <c r="BD1736" i="4"/>
  <c r="BC1736" i="4"/>
  <c r="BF1743" i="4"/>
  <c r="BF1744" i="4"/>
  <c r="BE1751" i="4"/>
  <c r="BE1752" i="4"/>
  <c r="BM1752" i="4"/>
  <c r="BN1752" i="4" s="1"/>
  <c r="BM1753" i="4"/>
  <c r="BN1753" i="4" s="1"/>
  <c r="BC1758" i="4"/>
  <c r="BM1773" i="4"/>
  <c r="BN1773" i="4" s="1"/>
  <c r="BM1772" i="4"/>
  <c r="BN1772" i="4" s="1"/>
  <c r="BD1782" i="4"/>
  <c r="BC1782" i="4"/>
  <c r="BX1790" i="4"/>
  <c r="BW1790" i="4"/>
  <c r="BV1790" i="4"/>
  <c r="BX1791" i="4"/>
  <c r="BF1801" i="4"/>
  <c r="BE1801" i="4"/>
  <c r="BD1801" i="4"/>
  <c r="BF1802" i="4"/>
  <c r="BX1811" i="4"/>
  <c r="BW1811" i="4"/>
  <c r="BV1811" i="4"/>
  <c r="BX1812" i="4"/>
  <c r="BD1826" i="4"/>
  <c r="BC1826" i="4"/>
  <c r="AU1836" i="4"/>
  <c r="AV1836" i="4" s="1"/>
  <c r="AU1835" i="4"/>
  <c r="AV1835" i="4" s="1"/>
  <c r="BM1871" i="4"/>
  <c r="BN1871" i="4" s="1"/>
  <c r="BM1872" i="4"/>
  <c r="BN1872" i="4" s="1"/>
  <c r="BX1913" i="4"/>
  <c r="BW1913" i="4"/>
  <c r="BD1947" i="4"/>
  <c r="BC1947" i="4"/>
  <c r="BW1651" i="4"/>
  <c r="BV1658" i="4"/>
  <c r="BU1658" i="4"/>
  <c r="BX1669" i="4"/>
  <c r="BW1669" i="4"/>
  <c r="BE1677" i="4"/>
  <c r="BD1679" i="4"/>
  <c r="BC1679" i="4"/>
  <c r="BF1680" i="4"/>
  <c r="BE1680" i="4"/>
  <c r="BX1694" i="4"/>
  <c r="BW1694" i="4"/>
  <c r="BF1725" i="4"/>
  <c r="BE1725" i="4"/>
  <c r="BM1730" i="4"/>
  <c r="BN1730" i="4" s="1"/>
  <c r="BM1729" i="4"/>
  <c r="BN1729" i="4" s="1"/>
  <c r="BD1733" i="4"/>
  <c r="BD1734" i="4"/>
  <c r="BC1734" i="4"/>
  <c r="BF1750" i="4"/>
  <c r="BE1750" i="4"/>
  <c r="BM1755" i="4"/>
  <c r="BN1755" i="4" s="1"/>
  <c r="BM1754" i="4"/>
  <c r="BN1754" i="4" s="1"/>
  <c r="BW1794" i="4"/>
  <c r="BX1794" i="4"/>
  <c r="BF1796" i="4"/>
  <c r="BF1797" i="4"/>
  <c r="BE1796" i="4"/>
  <c r="BF1805" i="4"/>
  <c r="BE1805" i="4"/>
  <c r="AU1817" i="4"/>
  <c r="AV1817" i="4" s="1"/>
  <c r="AU1818" i="4"/>
  <c r="AV1818" i="4" s="1"/>
  <c r="BF1861" i="4"/>
  <c r="BE1861" i="4"/>
  <c r="BE1862" i="4"/>
  <c r="BM1885" i="4"/>
  <c r="BN1885" i="4" s="1"/>
  <c r="BM1886" i="4"/>
  <c r="BN1886" i="4" s="1"/>
  <c r="BM1884" i="4"/>
  <c r="BN1884" i="4" s="1"/>
  <c r="BF1908" i="4"/>
  <c r="BE1908" i="4"/>
  <c r="BD1908" i="4"/>
  <c r="BC1908" i="4"/>
  <c r="BF1909" i="4"/>
  <c r="BV1976" i="4"/>
  <c r="BU1976" i="4"/>
  <c r="BC1645" i="4"/>
  <c r="BD1649" i="4"/>
  <c r="BM1650" i="4"/>
  <c r="BN1650" i="4" s="1"/>
  <c r="BF1654" i="4"/>
  <c r="BF1655" i="4"/>
  <c r="BU1655" i="4"/>
  <c r="BW1658" i="4"/>
  <c r="BE1663" i="4"/>
  <c r="BU1664" i="4"/>
  <c r="BM1665" i="4"/>
  <c r="BN1665" i="4" s="1"/>
  <c r="BC1668" i="4"/>
  <c r="BC1671" i="4"/>
  <c r="BV1673" i="4"/>
  <c r="BC1675" i="4"/>
  <c r="AU1676" i="4"/>
  <c r="AV1676" i="4" s="1"/>
  <c r="BF1679" i="4"/>
  <c r="BU1685" i="4"/>
  <c r="BE1688" i="4"/>
  <c r="BU1689" i="4"/>
  <c r="BM1690" i="4"/>
  <c r="BN1690" i="4" s="1"/>
  <c r="BC1693" i="4"/>
  <c r="BC1696" i="4"/>
  <c r="BV1698" i="4"/>
  <c r="BD1700" i="4"/>
  <c r="BX1705" i="4"/>
  <c r="BX1706" i="4"/>
  <c r="BV1710" i="4"/>
  <c r="BD1713" i="4"/>
  <c r="BE1716" i="4"/>
  <c r="BF1717" i="4"/>
  <c r="BM1717" i="4"/>
  <c r="BN1717" i="4" s="1"/>
  <c r="BM1718" i="4"/>
  <c r="BN1718" i="4" s="1"/>
  <c r="BC1723" i="4"/>
  <c r="BD1726" i="4"/>
  <c r="BC1726" i="4"/>
  <c r="BF1733" i="4"/>
  <c r="BF1734" i="4"/>
  <c r="BD1735" i="4"/>
  <c r="BE1741" i="4"/>
  <c r="BF1742" i="4"/>
  <c r="BM1742" i="4"/>
  <c r="BN1742" i="4" s="1"/>
  <c r="BM1743" i="4"/>
  <c r="BN1743" i="4" s="1"/>
  <c r="BC1748" i="4"/>
  <c r="BD1751" i="4"/>
  <c r="BC1751" i="4"/>
  <c r="BF1758" i="4"/>
  <c r="BX1771" i="4"/>
  <c r="BF1778" i="4"/>
  <c r="BE1778" i="4"/>
  <c r="BD1778" i="4"/>
  <c r="BC1778" i="4"/>
  <c r="AU1780" i="4"/>
  <c r="AV1780" i="4" s="1"/>
  <c r="AU1779" i="4"/>
  <c r="AV1779" i="4" s="1"/>
  <c r="BU1790" i="4"/>
  <c r="AU1792" i="4"/>
  <c r="AV1792" i="4" s="1"/>
  <c r="AU1793" i="4"/>
  <c r="AV1793" i="4" s="1"/>
  <c r="BF1800" i="4"/>
  <c r="BE1800" i="4"/>
  <c r="BC1801" i="4"/>
  <c r="BX1806" i="4"/>
  <c r="BW1806" i="4"/>
  <c r="BX1807" i="4"/>
  <c r="BU1811" i="4"/>
  <c r="BW1814" i="4"/>
  <c r="BX1814" i="4"/>
  <c r="BX1836" i="4"/>
  <c r="BW1836" i="4"/>
  <c r="BW1837" i="4"/>
  <c r="BV1837" i="4"/>
  <c r="BU1837" i="4"/>
  <c r="BV1846" i="4"/>
  <c r="BU1846" i="4"/>
  <c r="BF1856" i="4"/>
  <c r="BE1856" i="4"/>
  <c r="BE1857" i="4"/>
  <c r="BM1870" i="4"/>
  <c r="BN1870" i="4" s="1"/>
  <c r="AU1905" i="4"/>
  <c r="AV1905" i="4" s="1"/>
  <c r="AU1904" i="4"/>
  <c r="AV1904" i="4" s="1"/>
  <c r="BM1951" i="4"/>
  <c r="BN1951" i="4" s="1"/>
  <c r="BM1952" i="4"/>
  <c r="BN1952" i="4" s="1"/>
  <c r="BU1614" i="4"/>
  <c r="BW1615" i="4"/>
  <c r="BU1619" i="4"/>
  <c r="BW1620" i="4"/>
  <c r="BU1624" i="4"/>
  <c r="BW1625" i="4"/>
  <c r="BW1630" i="4"/>
  <c r="BW1635" i="4"/>
  <c r="BW1640" i="4"/>
  <c r="BW1645" i="4"/>
  <c r="BC1649" i="4"/>
  <c r="BE1651" i="4"/>
  <c r="BV1653" i="4"/>
  <c r="BU1653" i="4"/>
  <c r="BC1658" i="4"/>
  <c r="BX1659" i="4"/>
  <c r="BW1659" i="4"/>
  <c r="BE1664" i="4"/>
  <c r="BD1668" i="4"/>
  <c r="BV1669" i="4"/>
  <c r="AU1672" i="4"/>
  <c r="AV1672" i="4" s="1"/>
  <c r="BW1673" i="4"/>
  <c r="BX1674" i="4"/>
  <c r="BW1674" i="4"/>
  <c r="BM1677" i="4"/>
  <c r="BN1677" i="4" s="1"/>
  <c r="BD1684" i="4"/>
  <c r="BC1684" i="4"/>
  <c r="BF1685" i="4"/>
  <c r="BE1685" i="4"/>
  <c r="BM1686" i="4"/>
  <c r="BN1686" i="4" s="1"/>
  <c r="BD1693" i="4"/>
  <c r="BV1694" i="4"/>
  <c r="BX1695" i="4"/>
  <c r="AU1697" i="4"/>
  <c r="AV1697" i="4" s="1"/>
  <c r="BW1698" i="4"/>
  <c r="BM1701" i="4"/>
  <c r="BN1701" i="4" s="1"/>
  <c r="BM1705" i="4"/>
  <c r="BN1705" i="4" s="1"/>
  <c r="BU1706" i="4"/>
  <c r="BC1708" i="4"/>
  <c r="BE1709" i="4"/>
  <c r="BW1710" i="4"/>
  <c r="BE1713" i="4"/>
  <c r="BD1714" i="4"/>
  <c r="BC1714" i="4"/>
  <c r="BF1715" i="4"/>
  <c r="BE1715" i="4"/>
  <c r="BM1720" i="4"/>
  <c r="BN1720" i="4" s="1"/>
  <c r="BM1719" i="4"/>
  <c r="BN1719" i="4" s="1"/>
  <c r="BD1723" i="4"/>
  <c r="BD1724" i="4"/>
  <c r="BC1724" i="4"/>
  <c r="BC1725" i="4"/>
  <c r="BF1726" i="4"/>
  <c r="BD1727" i="4"/>
  <c r="BM1736" i="4"/>
  <c r="BN1736" i="4" s="1"/>
  <c r="BF1740" i="4"/>
  <c r="BE1740" i="4"/>
  <c r="BM1745" i="4"/>
  <c r="BN1745" i="4" s="1"/>
  <c r="BM1744" i="4"/>
  <c r="BN1744" i="4" s="1"/>
  <c r="BD1748" i="4"/>
  <c r="BD1749" i="4"/>
  <c r="BC1749" i="4"/>
  <c r="BC1750" i="4"/>
  <c r="BF1751" i="4"/>
  <c r="BD1752" i="4"/>
  <c r="BW1764" i="4"/>
  <c r="BX1764" i="4"/>
  <c r="BV1766" i="4"/>
  <c r="BV1769" i="4"/>
  <c r="BU1769" i="4"/>
  <c r="AU1771" i="4"/>
  <c r="AV1771" i="4" s="1"/>
  <c r="AU1772" i="4"/>
  <c r="AV1772" i="4" s="1"/>
  <c r="BX1786" i="4"/>
  <c r="BW1786" i="4"/>
  <c r="BX1787" i="4"/>
  <c r="BW1789" i="4"/>
  <c r="BX1789" i="4"/>
  <c r="BD1796" i="4"/>
  <c r="BC1796" i="4"/>
  <c r="BX1810" i="4"/>
  <c r="BW1810" i="4"/>
  <c r="BD1820" i="4"/>
  <c r="BC1820" i="4"/>
  <c r="BX1870" i="4"/>
  <c r="BW1870" i="4"/>
  <c r="BV1870" i="4"/>
  <c r="BU1870" i="4"/>
  <c r="BX1933" i="4"/>
  <c r="BW1933" i="4"/>
  <c r="BU1971" i="4"/>
  <c r="BV1971" i="4"/>
  <c r="BF1649" i="4"/>
  <c r="BD1660" i="4"/>
  <c r="BU1665" i="4"/>
  <c r="BU1669" i="4"/>
  <c r="BM1670" i="4"/>
  <c r="BN1670" i="4" s="1"/>
  <c r="BC1680" i="4"/>
  <c r="BF1684" i="4"/>
  <c r="BW1685" i="4"/>
  <c r="BU1690" i="4"/>
  <c r="BU1694" i="4"/>
  <c r="BM1695" i="4"/>
  <c r="BN1695" i="4" s="1"/>
  <c r="BX1700" i="4"/>
  <c r="BX1701" i="4"/>
  <c r="BE1711" i="4"/>
  <c r="BF1712" i="4"/>
  <c r="BF1713" i="4"/>
  <c r="BD1716" i="4"/>
  <c r="BC1716" i="4"/>
  <c r="BF1723" i="4"/>
  <c r="BD1725" i="4"/>
  <c r="BE1731" i="4"/>
  <c r="BF1732" i="4"/>
  <c r="BM1732" i="4"/>
  <c r="BN1732" i="4" s="1"/>
  <c r="BM1733" i="4"/>
  <c r="BN1733" i="4" s="1"/>
  <c r="BD1741" i="4"/>
  <c r="BC1741" i="4"/>
  <c r="BF1748" i="4"/>
  <c r="BD1750" i="4"/>
  <c r="BE1756" i="4"/>
  <c r="BE1757" i="4"/>
  <c r="BM1757" i="4"/>
  <c r="BN1757" i="4" s="1"/>
  <c r="BM1758" i="4"/>
  <c r="BN1758" i="4" s="1"/>
  <c r="BM1760" i="4"/>
  <c r="BN1760" i="4" s="1"/>
  <c r="BM1759" i="4"/>
  <c r="BN1759" i="4" s="1"/>
  <c r="AU1774" i="4"/>
  <c r="AV1774" i="4" s="1"/>
  <c r="AU1775" i="4"/>
  <c r="AV1775" i="4" s="1"/>
  <c r="AU1784" i="4"/>
  <c r="AV1784" i="4" s="1"/>
  <c r="BD1800" i="4"/>
  <c r="BC1800" i="4"/>
  <c r="BV1806" i="4"/>
  <c r="BU1806" i="4"/>
  <c r="AU1812" i="4"/>
  <c r="AV1812" i="4" s="1"/>
  <c r="AU1813" i="4"/>
  <c r="AV1813" i="4" s="1"/>
  <c r="BV1814" i="4"/>
  <c r="BU1814" i="4"/>
  <c r="BM1831" i="4"/>
  <c r="BN1831" i="4" s="1"/>
  <c r="BM1832" i="4"/>
  <c r="BN1832" i="4" s="1"/>
  <c r="BD1856" i="4"/>
  <c r="BX1865" i="4"/>
  <c r="BW1865" i="4"/>
  <c r="BV1865" i="4"/>
  <c r="BU1865" i="4"/>
  <c r="AU1901" i="4"/>
  <c r="AV1901" i="4" s="1"/>
  <c r="AU1902" i="4"/>
  <c r="AV1902" i="4" s="1"/>
  <c r="AU1900" i="4"/>
  <c r="AV1900" i="4" s="1"/>
  <c r="BU1940" i="4"/>
  <c r="BV1940" i="4"/>
  <c r="BE1763" i="4"/>
  <c r="BE1767" i="4"/>
  <c r="BW1771" i="4"/>
  <c r="BD1774" i="4"/>
  <c r="BC1774" i="4"/>
  <c r="BF1780" i="4"/>
  <c r="BE1780" i="4"/>
  <c r="BE1788" i="4"/>
  <c r="BW1796" i="4"/>
  <c r="BE1811" i="4"/>
  <c r="BD1821" i="4"/>
  <c r="BC1821" i="4"/>
  <c r="BF1825" i="4"/>
  <c r="BE1825" i="4"/>
  <c r="BC1825" i="4"/>
  <c r="BV1831" i="4"/>
  <c r="BU1831" i="4"/>
  <c r="BX1845" i="4"/>
  <c r="BW1845" i="4"/>
  <c r="BV1845" i="4"/>
  <c r="BX1851" i="4"/>
  <c r="BW1851" i="4"/>
  <c r="BW1852" i="4"/>
  <c r="BV1871" i="4"/>
  <c r="BU1871" i="4"/>
  <c r="BM1882" i="4"/>
  <c r="BN1882" i="4" s="1"/>
  <c r="BM1883" i="4"/>
  <c r="BN1883" i="4" s="1"/>
  <c r="BM1926" i="4"/>
  <c r="BN1926" i="4" s="1"/>
  <c r="BM1927" i="4"/>
  <c r="BN1927" i="4" s="1"/>
  <c r="BV1943" i="4"/>
  <c r="BU1943" i="4"/>
  <c r="AU1945" i="4"/>
  <c r="AV1945" i="4" s="1"/>
  <c r="AU1944" i="4"/>
  <c r="AV1944" i="4" s="1"/>
  <c r="BM2006" i="4"/>
  <c r="BN2006" i="4" s="1"/>
  <c r="BM2007" i="4"/>
  <c r="BN2007" i="4" s="1"/>
  <c r="BF2026" i="4"/>
  <c r="BE2026" i="4"/>
  <c r="BD2026" i="4"/>
  <c r="BE2027" i="4"/>
  <c r="BV2051" i="4"/>
  <c r="BU2051" i="4"/>
  <c r="BV2158" i="4"/>
  <c r="BU2158" i="4"/>
  <c r="BX1978" i="4"/>
  <c r="BW1978" i="4"/>
  <c r="BX2020" i="4"/>
  <c r="BW2020" i="4"/>
  <c r="BX2021" i="4"/>
  <c r="BU2020" i="4"/>
  <c r="BV2076" i="4"/>
  <c r="BU2076" i="4"/>
  <c r="BM1763" i="4"/>
  <c r="BN1763" i="4" s="1"/>
  <c r="BW1766" i="4"/>
  <c r="BD1769" i="4"/>
  <c r="BC1769" i="4"/>
  <c r="BU1773" i="4"/>
  <c r="BF1775" i="4"/>
  <c r="BE1775" i="4"/>
  <c r="BF1776" i="4"/>
  <c r="BE1787" i="4"/>
  <c r="BM1788" i="4"/>
  <c r="BN1788" i="4" s="1"/>
  <c r="AU1794" i="4"/>
  <c r="AV1794" i="4" s="1"/>
  <c r="AU1801" i="4"/>
  <c r="AV1801" i="4" s="1"/>
  <c r="BU1803" i="4"/>
  <c r="BD1809" i="4"/>
  <c r="BM1811" i="4"/>
  <c r="BN1811" i="4" s="1"/>
  <c r="BM1813" i="4"/>
  <c r="BN1813" i="4" s="1"/>
  <c r="BW1821" i="4"/>
  <c r="BU1823" i="4"/>
  <c r="BD1825" i="4"/>
  <c r="BX1826" i="4"/>
  <c r="BW1826" i="4"/>
  <c r="BM1836" i="4"/>
  <c r="BN1836" i="4" s="1"/>
  <c r="BM1837" i="4"/>
  <c r="BN1837" i="4" s="1"/>
  <c r="BU1845" i="4"/>
  <c r="BV1851" i="4"/>
  <c r="BU1851" i="4"/>
  <c r="BX1856" i="4"/>
  <c r="BW1856" i="4"/>
  <c r="BX1857" i="4"/>
  <c r="AU1886" i="4"/>
  <c r="AU1885" i="4"/>
  <c r="AV1885" i="4" s="1"/>
  <c r="BM1946" i="4"/>
  <c r="BN1946" i="4" s="1"/>
  <c r="AU1981" i="4"/>
  <c r="AV1981" i="4" s="1"/>
  <c r="AU1980" i="4"/>
  <c r="AV1980" i="4" s="1"/>
  <c r="AU2000" i="4"/>
  <c r="AV2000" i="4" s="1"/>
  <c r="BM2072" i="4"/>
  <c r="BN2072" i="4" s="1"/>
  <c r="BM2071" i="4"/>
  <c r="BN2071" i="4" s="1"/>
  <c r="BU1700" i="4"/>
  <c r="BU1705" i="4"/>
  <c r="BU1710" i="4"/>
  <c r="BU1715" i="4"/>
  <c r="BU1720" i="4"/>
  <c r="BW1721" i="4"/>
  <c r="BU1725" i="4"/>
  <c r="BU1730" i="4"/>
  <c r="BW1731" i="4"/>
  <c r="BU1735" i="4"/>
  <c r="BU1740" i="4"/>
  <c r="BU1745" i="4"/>
  <c r="BU1750" i="4"/>
  <c r="BU1755" i="4"/>
  <c r="BW1756" i="4"/>
  <c r="BU1760" i="4"/>
  <c r="BW1761" i="4"/>
  <c r="BC1766" i="4"/>
  <c r="BE1769" i="4"/>
  <c r="BV1773" i="4"/>
  <c r="BM1774" i="4"/>
  <c r="BC1780" i="4"/>
  <c r="BV1784" i="4"/>
  <c r="BM1785" i="4"/>
  <c r="BN1785" i="4" s="1"/>
  <c r="AU1786" i="4"/>
  <c r="AV1786" i="4" s="1"/>
  <c r="BW1792" i="4"/>
  <c r="BV1794" i="4"/>
  <c r="BU1794" i="4"/>
  <c r="BX1795" i="4"/>
  <c r="BW1795" i="4"/>
  <c r="AU1797" i="4"/>
  <c r="AV1797" i="4" s="1"/>
  <c r="BV1803" i="4"/>
  <c r="BD1805" i="4"/>
  <c r="BF1806" i="4"/>
  <c r="BM1807" i="4"/>
  <c r="BN1807" i="4" s="1"/>
  <c r="BE1809" i="4"/>
  <c r="BF1810" i="4"/>
  <c r="BE1810" i="4"/>
  <c r="BE1812" i="4"/>
  <c r="BW1817" i="4"/>
  <c r="BV1819" i="4"/>
  <c r="BU1819" i="4"/>
  <c r="BX1820" i="4"/>
  <c r="BW1820" i="4"/>
  <c r="BM1822" i="4"/>
  <c r="BN1822" i="4" s="1"/>
  <c r="BV1823" i="4"/>
  <c r="BM1826" i="4"/>
  <c r="BM1827" i="4"/>
  <c r="BN1827" i="4" s="1"/>
  <c r="BU1830" i="4"/>
  <c r="BV1836" i="4"/>
  <c r="BU1836" i="4"/>
  <c r="BD1841" i="4"/>
  <c r="BX1850" i="4"/>
  <c r="BW1850" i="4"/>
  <c r="BV1850" i="4"/>
  <c r="BM1856" i="4"/>
  <c r="BN1856" i="4" s="1"/>
  <c r="BM1857" i="4"/>
  <c r="BN1857" i="4" s="1"/>
  <c r="BD1861" i="4"/>
  <c r="BF1866" i="4"/>
  <c r="BE1866" i="4"/>
  <c r="BF1867" i="4"/>
  <c r="BM1879" i="4"/>
  <c r="BN1879" i="4" s="1"/>
  <c r="BM1880" i="4"/>
  <c r="BN1880" i="4" s="1"/>
  <c r="BM1878" i="4"/>
  <c r="BD1892" i="4"/>
  <c r="BC1892" i="4"/>
  <c r="BF1898" i="4"/>
  <c r="BE1898" i="4"/>
  <c r="BD1898" i="4"/>
  <c r="BC1898" i="4"/>
  <c r="BF1899" i="4"/>
  <c r="BV1913" i="4"/>
  <c r="BU1913" i="4"/>
  <c r="BC1918" i="4"/>
  <c r="BF1918" i="4"/>
  <c r="BE1918" i="4"/>
  <c r="BD1918" i="4"/>
  <c r="BX1924" i="4"/>
  <c r="BW1924" i="4"/>
  <c r="AU1934" i="4"/>
  <c r="AV1934" i="4" s="1"/>
  <c r="AU1935" i="4"/>
  <c r="AV1935" i="4" s="1"/>
  <c r="BX1962" i="4"/>
  <c r="BW1962" i="4"/>
  <c r="BV1962" i="4"/>
  <c r="BU1962" i="4"/>
  <c r="BM1964" i="4"/>
  <c r="BN1964" i="4" s="1"/>
  <c r="BM1963" i="4"/>
  <c r="BN1963" i="4" s="1"/>
  <c r="BD1997" i="4"/>
  <c r="BC1997" i="4"/>
  <c r="BV2020" i="4"/>
  <c r="BD2022" i="4"/>
  <c r="BC2022" i="4"/>
  <c r="BV2068" i="4"/>
  <c r="BU2068" i="4"/>
  <c r="BX2117" i="4"/>
  <c r="BW2117" i="4"/>
  <c r="BV2117" i="4"/>
  <c r="BU2117" i="4"/>
  <c r="BX2118" i="4"/>
  <c r="BD2145" i="4"/>
  <c r="BC2145" i="4"/>
  <c r="BX1726" i="4"/>
  <c r="BX1736" i="4"/>
  <c r="BX1741" i="4"/>
  <c r="BX1746" i="4"/>
  <c r="BX1751" i="4"/>
  <c r="BD1764" i="4"/>
  <c r="BC1764" i="4"/>
  <c r="BU1768" i="4"/>
  <c r="BF1770" i="4"/>
  <c r="BE1770" i="4"/>
  <c r="BM1776" i="4"/>
  <c r="BN1776" i="4" s="1"/>
  <c r="BU1784" i="4"/>
  <c r="BD1789" i="4"/>
  <c r="BC1789" i="4"/>
  <c r="BM1791" i="4"/>
  <c r="BN1791" i="4" s="1"/>
  <c r="AU1799" i="4"/>
  <c r="AV1799" i="4" s="1"/>
  <c r="BC1805" i="4"/>
  <c r="AU1806" i="4"/>
  <c r="AV1806" i="4" s="1"/>
  <c r="BU1808" i="4"/>
  <c r="BD1814" i="4"/>
  <c r="BM1816" i="4"/>
  <c r="BN1816" i="4" s="1"/>
  <c r="BV1821" i="4"/>
  <c r="BW1823" i="4"/>
  <c r="BV1826" i="4"/>
  <c r="BC1832" i="4"/>
  <c r="BX1835" i="4"/>
  <c r="BW1835" i="4"/>
  <c r="BV1835" i="4"/>
  <c r="BX1841" i="4"/>
  <c r="BW1841" i="4"/>
  <c r="BW1842" i="4"/>
  <c r="BF1846" i="4"/>
  <c r="BE1846" i="4"/>
  <c r="BE1847" i="4"/>
  <c r="BV1856" i="4"/>
  <c r="BU1856" i="4"/>
  <c r="BX1861" i="4"/>
  <c r="BW1861" i="4"/>
  <c r="BX1862" i="4"/>
  <c r="AU1866" i="4"/>
  <c r="AV1866" i="4" s="1"/>
  <c r="BC1872" i="4"/>
  <c r="BM1877" i="4"/>
  <c r="BN1877" i="4" s="1"/>
  <c r="BM1901" i="4"/>
  <c r="BN1901" i="4" s="1"/>
  <c r="BM1900" i="4"/>
  <c r="BN1900" i="4" s="1"/>
  <c r="BX1910" i="4"/>
  <c r="BW1910" i="4"/>
  <c r="BX1911" i="4"/>
  <c r="AU1915" i="4"/>
  <c r="AV1915" i="4" s="1"/>
  <c r="AU1914" i="4"/>
  <c r="AV1914" i="4" s="1"/>
  <c r="BX1919" i="4"/>
  <c r="BW1919" i="4"/>
  <c r="BV1919" i="4"/>
  <c r="BU1919" i="4"/>
  <c r="AU1933" i="4"/>
  <c r="AV1933" i="4" s="1"/>
  <c r="BX1938" i="4"/>
  <c r="BW1938" i="4"/>
  <c r="BX1949" i="4"/>
  <c r="BW1949" i="4"/>
  <c r="BE1959" i="4"/>
  <c r="BF1959" i="4"/>
  <c r="BC1959" i="4"/>
  <c r="AU1997" i="4"/>
  <c r="AV1997" i="4" s="1"/>
  <c r="BV2016" i="4"/>
  <c r="BU2016" i="4"/>
  <c r="BF2036" i="4"/>
  <c r="BE2036" i="4"/>
  <c r="BF2037" i="4"/>
  <c r="BD2036" i="4"/>
  <c r="AU2040" i="4"/>
  <c r="AV2040" i="4" s="1"/>
  <c r="BV2124" i="4"/>
  <c r="BU2124" i="4"/>
  <c r="BE1764" i="4"/>
  <c r="BX1785" i="4"/>
  <c r="BF1790" i="4"/>
  <c r="BE1790" i="4"/>
  <c r="BV1799" i="4"/>
  <c r="BU1799" i="4"/>
  <c r="BX1800" i="4"/>
  <c r="BW1800" i="4"/>
  <c r="BF1815" i="4"/>
  <c r="BE1815" i="4"/>
  <c r="BX1825" i="4"/>
  <c r="BW1825" i="4"/>
  <c r="BV1825" i="4"/>
  <c r="BF1831" i="4"/>
  <c r="BE1831" i="4"/>
  <c r="BE1832" i="4"/>
  <c r="AU1837" i="4"/>
  <c r="AV1837" i="4" s="1"/>
  <c r="BM1841" i="4"/>
  <c r="BN1841" i="4" s="1"/>
  <c r="BM1842" i="4"/>
  <c r="BN1842" i="4" s="1"/>
  <c r="AU1846" i="4"/>
  <c r="AV1846" i="4" s="1"/>
  <c r="BX1855" i="4"/>
  <c r="BW1855" i="4"/>
  <c r="BV1855" i="4"/>
  <c r="BU1855" i="4"/>
  <c r="BM1861" i="4"/>
  <c r="BN1861" i="4" s="1"/>
  <c r="BM1862" i="4"/>
  <c r="BN1862" i="4" s="1"/>
  <c r="BF1871" i="4"/>
  <c r="BE1871" i="4"/>
  <c r="BF1872" i="4"/>
  <c r="AU1895" i="4"/>
  <c r="AV1895" i="4" s="1"/>
  <c r="AU1894" i="4"/>
  <c r="AV1894" i="4" s="1"/>
  <c r="BM1907" i="4"/>
  <c r="BN1907" i="4" s="1"/>
  <c r="BM1908" i="4"/>
  <c r="BN1908" i="4" s="1"/>
  <c r="BV1924" i="4"/>
  <c r="BU1924" i="4"/>
  <c r="BX1935" i="4"/>
  <c r="BW1935" i="4"/>
  <c r="BX1936" i="4"/>
  <c r="BC1943" i="4"/>
  <c r="BF1943" i="4"/>
  <c r="BE1943" i="4"/>
  <c r="BD1943" i="4"/>
  <c r="BD1957" i="4"/>
  <c r="BC1957" i="4"/>
  <c r="AU1966" i="4"/>
  <c r="AV1966" i="4" s="1"/>
  <c r="AU1965" i="4"/>
  <c r="AV1965" i="4" s="1"/>
  <c r="BE1984" i="4"/>
  <c r="BC1984" i="4"/>
  <c r="BF1984" i="4"/>
  <c r="AU2062" i="4"/>
  <c r="AV2062" i="4" s="1"/>
  <c r="AU2061" i="4"/>
  <c r="AV2061" i="4" s="1"/>
  <c r="BC1759" i="4"/>
  <c r="BU1763" i="4"/>
  <c r="BF1765" i="4"/>
  <c r="BE1765" i="4"/>
  <c r="BU1765" i="4"/>
  <c r="BC1768" i="4"/>
  <c r="BW1768" i="4"/>
  <c r="BM1771" i="4"/>
  <c r="BN1771" i="4" s="1"/>
  <c r="BC1772" i="4"/>
  <c r="BU1776" i="4"/>
  <c r="BX1777" i="4"/>
  <c r="BU1779" i="4"/>
  <c r="BM1782" i="4"/>
  <c r="BN1782" i="4" s="1"/>
  <c r="BD1784" i="4"/>
  <c r="BC1784" i="4"/>
  <c r="AU1787" i="4"/>
  <c r="AV1787" i="4" s="1"/>
  <c r="BU1788" i="4"/>
  <c r="BU1791" i="4"/>
  <c r="BD1794" i="4"/>
  <c r="BU1795" i="4"/>
  <c r="BM1796" i="4"/>
  <c r="BN1796" i="4" s="1"/>
  <c r="BX1799" i="4"/>
  <c r="BC1806" i="4"/>
  <c r="BW1808" i="4"/>
  <c r="BC1810" i="4"/>
  <c r="AU1811" i="4"/>
  <c r="AV1811" i="4" s="1"/>
  <c r="BU1813" i="4"/>
  <c r="BU1816" i="4"/>
  <c r="BD1819" i="4"/>
  <c r="BV1820" i="4"/>
  <c r="BX1821" i="4"/>
  <c r="AU1831" i="4"/>
  <c r="AV1831" i="4" s="1"/>
  <c r="BU1835" i="4"/>
  <c r="BV1841" i="4"/>
  <c r="BU1841" i="4"/>
  <c r="BD1846" i="4"/>
  <c r="BC1852" i="4"/>
  <c r="AU1857" i="4"/>
  <c r="AV1857" i="4" s="1"/>
  <c r="BV1861" i="4"/>
  <c r="BU1861" i="4"/>
  <c r="BX1866" i="4"/>
  <c r="BW1866" i="4"/>
  <c r="BW1867" i="4"/>
  <c r="AU1871" i="4"/>
  <c r="AV1871" i="4" s="1"/>
  <c r="AU1876" i="4"/>
  <c r="AV1876" i="4" s="1"/>
  <c r="AU1877" i="4"/>
  <c r="AV1877" i="4" s="1"/>
  <c r="AU1875" i="4"/>
  <c r="AV1875" i="4" s="1"/>
  <c r="BD1877" i="4"/>
  <c r="AU1880" i="4"/>
  <c r="AV1880" i="4" s="1"/>
  <c r="AU1879" i="4"/>
  <c r="AV1879" i="4" s="1"/>
  <c r="BF1883" i="4"/>
  <c r="BE1883" i="4"/>
  <c r="BD1883" i="4"/>
  <c r="BC1883" i="4"/>
  <c r="BE1884" i="4"/>
  <c r="AU1889" i="4"/>
  <c r="AV1889" i="4" s="1"/>
  <c r="AU1890" i="4"/>
  <c r="AV1890" i="4" s="1"/>
  <c r="BV1910" i="4"/>
  <c r="BU1910" i="4"/>
  <c r="BV1938" i="4"/>
  <c r="BU1938" i="4"/>
  <c r="BX1944" i="4"/>
  <c r="BW1944" i="4"/>
  <c r="BV1944" i="4"/>
  <c r="BV1949" i="4"/>
  <c r="BU1949" i="4"/>
  <c r="BM1960" i="4"/>
  <c r="BN1960" i="4" s="1"/>
  <c r="BM1961" i="4"/>
  <c r="BN1961" i="4" s="1"/>
  <c r="AU1967" i="4"/>
  <c r="AV1967" i="4" s="1"/>
  <c r="AU1968" i="4"/>
  <c r="AV1968" i="4" s="1"/>
  <c r="AU1970" i="4"/>
  <c r="AV1970" i="4" s="1"/>
  <c r="AU1969" i="4"/>
  <c r="AV1969" i="4" s="1"/>
  <c r="AU1975" i="4"/>
  <c r="AV1975" i="4" s="1"/>
  <c r="AU1974" i="4"/>
  <c r="AV1974" i="4" s="1"/>
  <c r="BX2015" i="4"/>
  <c r="BW2015" i="4"/>
  <c r="BW2016" i="4"/>
  <c r="BU2015" i="4"/>
  <c r="BD2032" i="4"/>
  <c r="BC2032" i="4"/>
  <c r="BC2036" i="4"/>
  <c r="BX2097" i="4"/>
  <c r="BW2097" i="4"/>
  <c r="BV2097" i="4"/>
  <c r="BU1663" i="4"/>
  <c r="BU1668" i="4"/>
  <c r="BU1673" i="4"/>
  <c r="BU1678" i="4"/>
  <c r="BU1683" i="4"/>
  <c r="BU1688" i="4"/>
  <c r="BU1693" i="4"/>
  <c r="BU1698" i="4"/>
  <c r="BW1699" i="4"/>
  <c r="BU1703" i="4"/>
  <c r="BW1704" i="4"/>
  <c r="BU1708" i="4"/>
  <c r="BW1709" i="4"/>
  <c r="BU1713" i="4"/>
  <c r="BW1714" i="4"/>
  <c r="BU1718" i="4"/>
  <c r="BW1719" i="4"/>
  <c r="BU1723" i="4"/>
  <c r="BW1724" i="4"/>
  <c r="BU1728" i="4"/>
  <c r="BW1729" i="4"/>
  <c r="BU1733" i="4"/>
  <c r="BW1734" i="4"/>
  <c r="BU1738" i="4"/>
  <c r="BW1739" i="4"/>
  <c r="BU1743" i="4"/>
  <c r="BW1744" i="4"/>
  <c r="BU1748" i="4"/>
  <c r="BW1749" i="4"/>
  <c r="BU1753" i="4"/>
  <c r="BW1754" i="4"/>
  <c r="BU1758" i="4"/>
  <c r="BW1759" i="4"/>
  <c r="BV1763" i="4"/>
  <c r="BU1767" i="4"/>
  <c r="BD1768" i="4"/>
  <c r="BW1769" i="4"/>
  <c r="BC1770" i="4"/>
  <c r="BV1774" i="4"/>
  <c r="AU1776" i="4"/>
  <c r="AV1776" i="4" s="1"/>
  <c r="BX1779" i="4"/>
  <c r="BX1780" i="4"/>
  <c r="BC1781" i="4"/>
  <c r="BE1784" i="4"/>
  <c r="BE1786" i="4"/>
  <c r="BV1788" i="4"/>
  <c r="BD1790" i="4"/>
  <c r="BM1792" i="4"/>
  <c r="BN1792" i="4" s="1"/>
  <c r="BE1794" i="4"/>
  <c r="BF1795" i="4"/>
  <c r="BE1795" i="4"/>
  <c r="AU1798" i="4"/>
  <c r="AV1798" i="4" s="1"/>
  <c r="BC1802" i="4"/>
  <c r="BV1804" i="4"/>
  <c r="BU1804" i="4"/>
  <c r="BX1805" i="4"/>
  <c r="BW1805" i="4"/>
  <c r="AU1807" i="4"/>
  <c r="AV1807" i="4" s="1"/>
  <c r="BU1807" i="4"/>
  <c r="BW1809" i="4"/>
  <c r="BV1813" i="4"/>
  <c r="BD1815" i="4"/>
  <c r="BM1817" i="4"/>
  <c r="BN1817" i="4" s="1"/>
  <c r="BE1819" i="4"/>
  <c r="BF1820" i="4"/>
  <c r="BE1820" i="4"/>
  <c r="BU1822" i="4"/>
  <c r="BU1825" i="4"/>
  <c r="AU1827" i="4"/>
  <c r="AV1827" i="4" s="1"/>
  <c r="BW1827" i="4"/>
  <c r="BD1831" i="4"/>
  <c r="BX1840" i="4"/>
  <c r="BW1840" i="4"/>
  <c r="BV1840" i="4"/>
  <c r="BX1846" i="4"/>
  <c r="BW1846" i="4"/>
  <c r="BW1847" i="4"/>
  <c r="AU1848" i="4"/>
  <c r="AV1848" i="4" s="1"/>
  <c r="BF1851" i="4"/>
  <c r="BE1851" i="4"/>
  <c r="BE1852" i="4"/>
  <c r="BX1860" i="4"/>
  <c r="BW1860" i="4"/>
  <c r="BV1860" i="4"/>
  <c r="BU1860" i="4"/>
  <c r="BM1866" i="4"/>
  <c r="BN1866" i="4" s="1"/>
  <c r="BM1867" i="4"/>
  <c r="BN1867" i="4" s="1"/>
  <c r="BD1871" i="4"/>
  <c r="AU1873" i="4"/>
  <c r="AV1873" i="4" s="1"/>
  <c r="AU1887" i="4"/>
  <c r="AV1887" i="4" s="1"/>
  <c r="BX1920" i="4"/>
  <c r="AU1926" i="4"/>
  <c r="AV1926" i="4" s="1"/>
  <c r="AU1927" i="4"/>
  <c r="AV1927" i="4" s="1"/>
  <c r="AU1925" i="4"/>
  <c r="AV1925" i="4" s="1"/>
  <c r="AU1929" i="4"/>
  <c r="AV1929" i="4" s="1"/>
  <c r="AU1928" i="4"/>
  <c r="AV1928" i="4" s="1"/>
  <c r="BX1930" i="4"/>
  <c r="BW1930" i="4"/>
  <c r="BV1930" i="4"/>
  <c r="BX1931" i="4"/>
  <c r="BV1935" i="4"/>
  <c r="BU1935" i="4"/>
  <c r="AU1940" i="4"/>
  <c r="AV1940" i="4" s="1"/>
  <c r="AU1939" i="4"/>
  <c r="AV1939" i="4" s="1"/>
  <c r="BE1954" i="4"/>
  <c r="BF1954" i="4"/>
  <c r="BC1954" i="4"/>
  <c r="AU1962" i="4"/>
  <c r="AV1962" i="4" s="1"/>
  <c r="AU1963" i="4"/>
  <c r="AV1963" i="4" s="1"/>
  <c r="AU1964" i="4"/>
  <c r="AV1964" i="4" s="1"/>
  <c r="BD1984" i="4"/>
  <c r="BF1991" i="4"/>
  <c r="BE1991" i="4"/>
  <c r="BF1992" i="4"/>
  <c r="AU1995" i="4"/>
  <c r="AV1995" i="4" s="1"/>
  <c r="BD2058" i="4"/>
  <c r="BC2058" i="4"/>
  <c r="BW1765" i="4"/>
  <c r="BM1766" i="4"/>
  <c r="BN1766" i="4" s="1"/>
  <c r="BU1774" i="4"/>
  <c r="BD1779" i="4"/>
  <c r="BC1779" i="4"/>
  <c r="BU1783" i="4"/>
  <c r="BF1785" i="4"/>
  <c r="BE1785" i="4"/>
  <c r="BC1790" i="4"/>
  <c r="AU1791" i="4"/>
  <c r="AV1791" i="4" s="1"/>
  <c r="BU1793" i="4"/>
  <c r="BD1799" i="4"/>
  <c r="BM1801" i="4"/>
  <c r="BN1801" i="4" s="1"/>
  <c r="BX1804" i="4"/>
  <c r="BE1806" i="4"/>
  <c r="BC1815" i="4"/>
  <c r="AU1816" i="4"/>
  <c r="AV1816" i="4" s="1"/>
  <c r="BU1818" i="4"/>
  <c r="BF1821" i="4"/>
  <c r="BF1822" i="4"/>
  <c r="AU1822" i="4"/>
  <c r="AV1822" i="4" s="1"/>
  <c r="AU1823" i="4"/>
  <c r="AV1823" i="4" s="1"/>
  <c r="AU1825" i="4"/>
  <c r="AV1825" i="4" s="1"/>
  <c r="BX1831" i="4"/>
  <c r="BW1831" i="4"/>
  <c r="BX1832" i="4"/>
  <c r="AU1833" i="4"/>
  <c r="AV1833" i="4" s="1"/>
  <c r="BF1836" i="4"/>
  <c r="BE1836" i="4"/>
  <c r="BF1837" i="4"/>
  <c r="AU1842" i="4"/>
  <c r="AV1842" i="4" s="1"/>
  <c r="BM1846" i="4"/>
  <c r="BN1846" i="4" s="1"/>
  <c r="BM1847" i="4"/>
  <c r="BN1847" i="4" s="1"/>
  <c r="AU1851" i="4"/>
  <c r="AV1851" i="4" s="1"/>
  <c r="AU1855" i="4"/>
  <c r="AV1855" i="4" s="1"/>
  <c r="BC1857" i="4"/>
  <c r="AU1862" i="4"/>
  <c r="AV1862" i="4" s="1"/>
  <c r="BV1866" i="4"/>
  <c r="BU1866" i="4"/>
  <c r="BX1871" i="4"/>
  <c r="BW1871" i="4"/>
  <c r="BW1872" i="4"/>
  <c r="BM1895" i="4"/>
  <c r="BN1895" i="4" s="1"/>
  <c r="BM1894" i="4"/>
  <c r="BN1894" i="4" s="1"/>
  <c r="BM1898" i="4"/>
  <c r="BN1898" i="4" s="1"/>
  <c r="BM1899" i="4"/>
  <c r="BN1899" i="4" s="1"/>
  <c r="BM1897" i="4"/>
  <c r="BN1897" i="4" s="1"/>
  <c r="BM1904" i="4"/>
  <c r="BN1904" i="4" s="1"/>
  <c r="BM1905" i="4"/>
  <c r="BN1905" i="4" s="1"/>
  <c r="BM1903" i="4"/>
  <c r="BN1903" i="4" s="1"/>
  <c r="BC1913" i="4"/>
  <c r="BF1913" i="4"/>
  <c r="BE1913" i="4"/>
  <c r="BD1913" i="4"/>
  <c r="BF1914" i="4"/>
  <c r="BV1918" i="4"/>
  <c r="BU1918" i="4"/>
  <c r="AU1920" i="4"/>
  <c r="AV1920" i="4" s="1"/>
  <c r="AU1919" i="4"/>
  <c r="AV1919" i="4" s="1"/>
  <c r="BD1922" i="4"/>
  <c r="BC1922" i="4"/>
  <c r="AU1951" i="4"/>
  <c r="AV1951" i="4" s="1"/>
  <c r="AU1952" i="4"/>
  <c r="AV1952" i="4" s="1"/>
  <c r="AU1950" i="4"/>
  <c r="AV1950" i="4" s="1"/>
  <c r="BD1952" i="4"/>
  <c r="BM1959" i="4"/>
  <c r="BN1959" i="4" s="1"/>
  <c r="BM1958" i="4"/>
  <c r="BN1958" i="4" s="1"/>
  <c r="BV2011" i="4"/>
  <c r="BU2011" i="4"/>
  <c r="BM2092" i="4"/>
  <c r="BN2092" i="4" s="1"/>
  <c r="BM2091" i="4"/>
  <c r="BN2091" i="4" s="1"/>
  <c r="BW1918" i="4"/>
  <c r="BF1941" i="4"/>
  <c r="BW1943" i="4"/>
  <c r="AU1955" i="4"/>
  <c r="AV1955" i="4" s="1"/>
  <c r="BX1964" i="4"/>
  <c r="BW1964" i="4"/>
  <c r="BV1968" i="4"/>
  <c r="BU1968" i="4"/>
  <c r="BE1972" i="4"/>
  <c r="BF1980" i="4"/>
  <c r="BE1980" i="4"/>
  <c r="BF1985" i="4"/>
  <c r="BE1985" i="4"/>
  <c r="BF1996" i="4"/>
  <c r="BE1996" i="4"/>
  <c r="BE1997" i="4"/>
  <c r="BM2011" i="4"/>
  <c r="BN2011" i="4" s="1"/>
  <c r="BM2012" i="4"/>
  <c r="BN2012" i="4" s="1"/>
  <c r="BF2031" i="4"/>
  <c r="BE2031" i="4"/>
  <c r="BD2031" i="4"/>
  <c r="BE2032" i="4"/>
  <c r="AU2037" i="4"/>
  <c r="AV2037" i="4" s="1"/>
  <c r="BM2051" i="4"/>
  <c r="BN2051" i="4" s="1"/>
  <c r="BM2050" i="4"/>
  <c r="BN2050" i="4" s="1"/>
  <c r="AU2054" i="4"/>
  <c r="AV2054" i="4" s="1"/>
  <c r="AU2055" i="4"/>
  <c r="AV2055" i="4" s="1"/>
  <c r="AU2058" i="4"/>
  <c r="AV2058" i="4" s="1"/>
  <c r="AU2057" i="4"/>
  <c r="AV2057" i="4" s="1"/>
  <c r="BD2062" i="4"/>
  <c r="BC2062" i="4"/>
  <c r="BV2072" i="4"/>
  <c r="BU2072" i="4"/>
  <c r="BD2083" i="4"/>
  <c r="BC2083" i="4"/>
  <c r="BM2116" i="4"/>
  <c r="BN2116" i="4" s="1"/>
  <c r="BM2117" i="4"/>
  <c r="BN2117" i="4" s="1"/>
  <c r="BF2183" i="4"/>
  <c r="BE2183" i="4"/>
  <c r="BX2153" i="4"/>
  <c r="BW2153" i="4"/>
  <c r="BV2153" i="4"/>
  <c r="BX2154" i="4"/>
  <c r="BE2257" i="4"/>
  <c r="BF2256" i="4"/>
  <c r="BE2256" i="4"/>
  <c r="BE1877" i="4"/>
  <c r="BW1883" i="4"/>
  <c r="BD1889" i="4"/>
  <c r="BF1896" i="4"/>
  <c r="BU1898" i="4"/>
  <c r="BE1902" i="4"/>
  <c r="BM1909" i="4"/>
  <c r="BN1909" i="4" s="1"/>
  <c r="BF1911" i="4"/>
  <c r="BE1927" i="4"/>
  <c r="BD1929" i="4"/>
  <c r="BE1952" i="4"/>
  <c r="AU1953" i="4"/>
  <c r="AV1953" i="4" s="1"/>
  <c r="AU1960" i="4"/>
  <c r="AV1960" i="4" s="1"/>
  <c r="BU1964" i="4"/>
  <c r="BX1969" i="4"/>
  <c r="BW1969" i="4"/>
  <c r="BV1973" i="4"/>
  <c r="BU1973" i="4"/>
  <c r="BD1975" i="4"/>
  <c r="BE1977" i="4"/>
  <c r="BD1980" i="4"/>
  <c r="BC1981" i="4"/>
  <c r="BD1985" i="4"/>
  <c r="BC1985" i="4"/>
  <c r="AU1987" i="4"/>
  <c r="AV1987" i="4" s="1"/>
  <c r="AU1992" i="4"/>
  <c r="AV1992" i="4" s="1"/>
  <c r="BD1996" i="4"/>
  <c r="BM2001" i="4"/>
  <c r="BN2001" i="4" s="1"/>
  <c r="BM2002" i="4"/>
  <c r="BN2002" i="4" s="1"/>
  <c r="BV2006" i="4"/>
  <c r="BU2006" i="4"/>
  <c r="BF2021" i="4"/>
  <c r="BE2021" i="4"/>
  <c r="BD2021" i="4"/>
  <c r="BE2022" i="4"/>
  <c r="AU2027" i="4"/>
  <c r="AV2027" i="4" s="1"/>
  <c r="BC2031" i="4"/>
  <c r="BM2041" i="4"/>
  <c r="BN2041" i="4" s="1"/>
  <c r="BM2042" i="4"/>
  <c r="BN2042" i="4" s="1"/>
  <c r="BU2046" i="4"/>
  <c r="BV2046" i="4"/>
  <c r="BU2065" i="4"/>
  <c r="BX2065" i="4"/>
  <c r="BW2065" i="4"/>
  <c r="BV2065" i="4"/>
  <c r="BD2104" i="4"/>
  <c r="BC2104" i="4"/>
  <c r="BF2136" i="4"/>
  <c r="BE2136" i="4"/>
  <c r="BD2136" i="4"/>
  <c r="BE2182" i="4"/>
  <c r="BF2182" i="4"/>
  <c r="BC1831" i="4"/>
  <c r="BC1836" i="4"/>
  <c r="BC1841" i="4"/>
  <c r="BC1846" i="4"/>
  <c r="BC1851" i="4"/>
  <c r="BC1856" i="4"/>
  <c r="BC1861" i="4"/>
  <c r="BC1866" i="4"/>
  <c r="BC1871" i="4"/>
  <c r="BC1876" i="4"/>
  <c r="BU1879" i="4"/>
  <c r="BE1880" i="4"/>
  <c r="BU1882" i="4"/>
  <c r="BU1885" i="4"/>
  <c r="BC1889" i="4"/>
  <c r="BX1889" i="4"/>
  <c r="AU1891" i="4"/>
  <c r="AV1891" i="4" s="1"/>
  <c r="BU1891" i="4"/>
  <c r="BW1892" i="4"/>
  <c r="BC1895" i="4"/>
  <c r="BW1895" i="4"/>
  <c r="BV1898" i="4"/>
  <c r="BC1901" i="4"/>
  <c r="BU1904" i="4"/>
  <c r="BU1907" i="4"/>
  <c r="BX1908" i="4"/>
  <c r="BX1914" i="4"/>
  <c r="BW1914" i="4"/>
  <c r="BC1915" i="4"/>
  <c r="BU1917" i="4"/>
  <c r="AU1921" i="4"/>
  <c r="AV1921" i="4" s="1"/>
  <c r="BU1921" i="4"/>
  <c r="BM1923" i="4"/>
  <c r="BN1923" i="4" s="1"/>
  <c r="BC1926" i="4"/>
  <c r="BW1926" i="4"/>
  <c r="BC1929" i="4"/>
  <c r="BV1933" i="4"/>
  <c r="BU1933" i="4"/>
  <c r="BM1934" i="4"/>
  <c r="BN1934" i="4" s="1"/>
  <c r="BX1939" i="4"/>
  <c r="BW1939" i="4"/>
  <c r="BC1940" i="4"/>
  <c r="BX1940" i="4"/>
  <c r="BU1942" i="4"/>
  <c r="BE1945" i="4"/>
  <c r="AU1946" i="4"/>
  <c r="AV1946" i="4" s="1"/>
  <c r="BU1946" i="4"/>
  <c r="BM1948" i="4"/>
  <c r="BN1948" i="4" s="1"/>
  <c r="BC1951" i="4"/>
  <c r="BD1959" i="4"/>
  <c r="BU1960" i="4"/>
  <c r="BV1964" i="4"/>
  <c r="BM1965" i="4"/>
  <c r="BN1965" i="4" s="1"/>
  <c r="BC1971" i="4"/>
  <c r="AU1972" i="4"/>
  <c r="AV1972" i="4" s="1"/>
  <c r="BW1973" i="4"/>
  <c r="BC1975" i="4"/>
  <c r="AU1976" i="4"/>
  <c r="AV1976" i="4" s="1"/>
  <c r="BV1978" i="4"/>
  <c r="BU1978" i="4"/>
  <c r="BC1980" i="4"/>
  <c r="BD1981" i="4"/>
  <c r="BM1984" i="4"/>
  <c r="BN1984" i="4" s="1"/>
  <c r="BM1986" i="4"/>
  <c r="BN1986" i="4" s="1"/>
  <c r="BM1987" i="4"/>
  <c r="BN1987" i="4" s="1"/>
  <c r="BD1991" i="4"/>
  <c r="BV2001" i="4"/>
  <c r="BU2001" i="4"/>
  <c r="BX2010" i="4"/>
  <c r="BW2010" i="4"/>
  <c r="BV2010" i="4"/>
  <c r="BW2011" i="4"/>
  <c r="BU2010" i="4"/>
  <c r="BV2015" i="4"/>
  <c r="AU2022" i="4"/>
  <c r="AV2022" i="4" s="1"/>
  <c r="BC2026" i="4"/>
  <c r="BM2036" i="4"/>
  <c r="BN2036" i="4" s="1"/>
  <c r="BM2037" i="4"/>
  <c r="BN2037" i="4" s="1"/>
  <c r="BV2041" i="4"/>
  <c r="BU2041" i="4"/>
  <c r="AU2108" i="4"/>
  <c r="AV2108" i="4" s="1"/>
  <c r="AU2107" i="4"/>
  <c r="AV2107" i="4" s="1"/>
  <c r="BX2122" i="4"/>
  <c r="BW2122" i="4"/>
  <c r="BX2123" i="4"/>
  <c r="BD2179" i="4"/>
  <c r="BC2179" i="4"/>
  <c r="BD1879" i="4"/>
  <c r="AU1884" i="4"/>
  <c r="AV1884" i="4" s="1"/>
  <c r="BF1886" i="4"/>
  <c r="BU1888" i="4"/>
  <c r="BE1889" i="4"/>
  <c r="BE1892" i="4"/>
  <c r="BW1898" i="4"/>
  <c r="BX1901" i="4"/>
  <c r="BD1904" i="4"/>
  <c r="AU1909" i="4"/>
  <c r="AV1909" i="4" s="1"/>
  <c r="BV1917" i="4"/>
  <c r="BE1919" i="4"/>
  <c r="BD1924" i="4"/>
  <c r="BM1925" i="4"/>
  <c r="BN1925" i="4" s="1"/>
  <c r="BF1929" i="4"/>
  <c r="BF1930" i="4"/>
  <c r="BV1942" i="4"/>
  <c r="BD1949" i="4"/>
  <c r="BM1950" i="4"/>
  <c r="BN1950" i="4" s="1"/>
  <c r="BX1951" i="4"/>
  <c r="BV1953" i="4"/>
  <c r="BU1953" i="4"/>
  <c r="BD1955" i="4"/>
  <c r="BE1957" i="4"/>
  <c r="BM1966" i="4"/>
  <c r="BN1966" i="4" s="1"/>
  <c r="BU1969" i="4"/>
  <c r="BX1974" i="4"/>
  <c r="BW1974" i="4"/>
  <c r="BE1975" i="4"/>
  <c r="BM1977" i="4"/>
  <c r="BN1977" i="4" s="1"/>
  <c r="BX1979" i="4"/>
  <c r="BE1981" i="4"/>
  <c r="BX1985" i="4"/>
  <c r="BW1985" i="4"/>
  <c r="BX1986" i="4"/>
  <c r="BV1985" i="4"/>
  <c r="BM1996" i="4"/>
  <c r="BN1996" i="4" s="1"/>
  <c r="BM1997" i="4"/>
  <c r="BN1997" i="4" s="1"/>
  <c r="BX2005" i="4"/>
  <c r="BW2005" i="4"/>
  <c r="BW2006" i="4"/>
  <c r="BU2005" i="4"/>
  <c r="BM2010" i="4"/>
  <c r="BN2010" i="4" s="1"/>
  <c r="BF2016" i="4"/>
  <c r="BE2016" i="4"/>
  <c r="BF2017" i="4"/>
  <c r="BD2016" i="4"/>
  <c r="BC2017" i="4"/>
  <c r="AU2017" i="4"/>
  <c r="AV2017" i="4" s="1"/>
  <c r="BC2021" i="4"/>
  <c r="BM2031" i="4"/>
  <c r="BN2031" i="4" s="1"/>
  <c r="BM2032" i="4"/>
  <c r="BN2032" i="4" s="1"/>
  <c r="BV2036" i="4"/>
  <c r="BU2036" i="4"/>
  <c r="BX2045" i="4"/>
  <c r="BW2045" i="4"/>
  <c r="BU2045" i="4"/>
  <c r="BW2046" i="4"/>
  <c r="BU2085" i="4"/>
  <c r="BX2085" i="4"/>
  <c r="BW2085" i="4"/>
  <c r="BV2085" i="4"/>
  <c r="BF2107" i="4"/>
  <c r="BE2107" i="4"/>
  <c r="BC2107" i="4"/>
  <c r="BD2108" i="4"/>
  <c r="BC2108" i="4"/>
  <c r="BM2122" i="4"/>
  <c r="BN2122" i="4" s="1"/>
  <c r="BM2121" i="4"/>
  <c r="BN2121" i="4" s="1"/>
  <c r="BC1830" i="4"/>
  <c r="BC1835" i="4"/>
  <c r="BC1840" i="4"/>
  <c r="BC1845" i="4"/>
  <c r="BC1850" i="4"/>
  <c r="BC1855" i="4"/>
  <c r="BC1860" i="4"/>
  <c r="BC1865" i="4"/>
  <c r="BC1870" i="4"/>
  <c r="BC1875" i="4"/>
  <c r="BE1876" i="4"/>
  <c r="BC1879" i="4"/>
  <c r="BX1879" i="4"/>
  <c r="AU1881" i="4"/>
  <c r="AV1881" i="4" s="1"/>
  <c r="BU1881" i="4"/>
  <c r="BW1882" i="4"/>
  <c r="BC1885" i="4"/>
  <c r="BW1885" i="4"/>
  <c r="BV1888" i="4"/>
  <c r="BC1891" i="4"/>
  <c r="BW1891" i="4"/>
  <c r="AU1893" i="4"/>
  <c r="AV1893" i="4" s="1"/>
  <c r="BU1894" i="4"/>
  <c r="BE1895" i="4"/>
  <c r="BU1897" i="4"/>
  <c r="BU1900" i="4"/>
  <c r="BE1901" i="4"/>
  <c r="BC1904" i="4"/>
  <c r="BX1904" i="4"/>
  <c r="AU1906" i="4"/>
  <c r="AV1906" i="4" s="1"/>
  <c r="BU1906" i="4"/>
  <c r="BW1907" i="4"/>
  <c r="BC1910" i="4"/>
  <c r="BU1912" i="4"/>
  <c r="BE1915" i="4"/>
  <c r="AU1916" i="4"/>
  <c r="AV1916" i="4" s="1"/>
  <c r="BW1917" i="4"/>
  <c r="BC1921" i="4"/>
  <c r="BF1922" i="4"/>
  <c r="BC1924" i="4"/>
  <c r="BE1926" i="4"/>
  <c r="BV1928" i="4"/>
  <c r="BU1928" i="4"/>
  <c r="BM1929" i="4"/>
  <c r="BN1929" i="4" s="1"/>
  <c r="BM1931" i="4"/>
  <c r="BN1931" i="4" s="1"/>
  <c r="BX1934" i="4"/>
  <c r="BW1934" i="4"/>
  <c r="BC1935" i="4"/>
  <c r="BU1937" i="4"/>
  <c r="BE1940" i="4"/>
  <c r="AU1941" i="4"/>
  <c r="AV1941" i="4" s="1"/>
  <c r="BW1942" i="4"/>
  <c r="BC1946" i="4"/>
  <c r="BF1947" i="4"/>
  <c r="BC1949" i="4"/>
  <c r="BE1951" i="4"/>
  <c r="BW1953" i="4"/>
  <c r="BC1955" i="4"/>
  <c r="BX1960" i="4"/>
  <c r="BU1965" i="4"/>
  <c r="BV1969" i="4"/>
  <c r="BE1971" i="4"/>
  <c r="BC1976" i="4"/>
  <c r="BX1980" i="4"/>
  <c r="BW1980" i="4"/>
  <c r="BM1991" i="4"/>
  <c r="BN1991" i="4" s="1"/>
  <c r="BM1992" i="4"/>
  <c r="BN1992" i="4" s="1"/>
  <c r="BV1996" i="4"/>
  <c r="BU1996" i="4"/>
  <c r="BX2000" i="4"/>
  <c r="BW2000" i="4"/>
  <c r="BV2000" i="4"/>
  <c r="BW2001" i="4"/>
  <c r="BU2000" i="4"/>
  <c r="BM2005" i="4"/>
  <c r="BN2005" i="4" s="1"/>
  <c r="BM2026" i="4"/>
  <c r="BN2026" i="4" s="1"/>
  <c r="BM2027" i="4"/>
  <c r="BN2027" i="4" s="1"/>
  <c r="BV2031" i="4"/>
  <c r="BU2031" i="4"/>
  <c r="BX2040" i="4"/>
  <c r="BW2040" i="4"/>
  <c r="BW2041" i="4"/>
  <c r="BU2040" i="4"/>
  <c r="BM2045" i="4"/>
  <c r="BN2045" i="4" s="1"/>
  <c r="BF2063" i="4"/>
  <c r="BE2064" i="4"/>
  <c r="BE2063" i="4"/>
  <c r="BC2063" i="4"/>
  <c r="BX2073" i="4"/>
  <c r="BW2073" i="4"/>
  <c r="BU2073" i="4"/>
  <c r="BX2074" i="4"/>
  <c r="BX2077" i="4"/>
  <c r="BW2077" i="4"/>
  <c r="BU2077" i="4"/>
  <c r="BV2119" i="4"/>
  <c r="BU2119" i="4"/>
  <c r="BX2165" i="4"/>
  <c r="BW2165" i="4"/>
  <c r="BV2165" i="4"/>
  <c r="BU2165" i="4"/>
  <c r="BW2166" i="4"/>
  <c r="BC2168" i="4"/>
  <c r="BD2168" i="4"/>
  <c r="AU2206" i="4"/>
  <c r="AV2206" i="4" s="1"/>
  <c r="AU2205" i="4"/>
  <c r="AV2205" i="4" s="1"/>
  <c r="BU1824" i="4"/>
  <c r="BU1829" i="4"/>
  <c r="BU1834" i="4"/>
  <c r="BU1839" i="4"/>
  <c r="BU1844" i="4"/>
  <c r="BU1849" i="4"/>
  <c r="BU1854" i="4"/>
  <c r="BU1859" i="4"/>
  <c r="BU1864" i="4"/>
  <c r="BU1869" i="4"/>
  <c r="BU1874" i="4"/>
  <c r="BU1878" i="4"/>
  <c r="BE1879" i="4"/>
  <c r="BC1888" i="4"/>
  <c r="BW1888" i="4"/>
  <c r="BD1894" i="4"/>
  <c r="BC1897" i="4"/>
  <c r="BU1903" i="4"/>
  <c r="BE1904" i="4"/>
  <c r="BC1912" i="4"/>
  <c r="BV1912" i="4"/>
  <c r="BU1914" i="4"/>
  <c r="BD1919" i="4"/>
  <c r="BM1920" i="4"/>
  <c r="BN1920" i="4" s="1"/>
  <c r="BF1924" i="4"/>
  <c r="BU1925" i="4"/>
  <c r="BW1928" i="4"/>
  <c r="BD1933" i="4"/>
  <c r="BC1937" i="4"/>
  <c r="BV1937" i="4"/>
  <c r="BU1939" i="4"/>
  <c r="BD1944" i="4"/>
  <c r="BM1945" i="4"/>
  <c r="BN1945" i="4" s="1"/>
  <c r="BF1949" i="4"/>
  <c r="BU1950" i="4"/>
  <c r="BX1954" i="4"/>
  <c r="BW1954" i="4"/>
  <c r="BE1955" i="4"/>
  <c r="BV1958" i="4"/>
  <c r="BU1958" i="4"/>
  <c r="BD1960" i="4"/>
  <c r="BF1961" i="4"/>
  <c r="BU1961" i="4"/>
  <c r="BE1962" i="4"/>
  <c r="BC1964" i="4"/>
  <c r="BC1967" i="4"/>
  <c r="BM1971" i="4"/>
  <c r="BN1971" i="4" s="1"/>
  <c r="BU1972" i="4"/>
  <c r="BU1974" i="4"/>
  <c r="AU1979" i="4"/>
  <c r="AV1979" i="4" s="1"/>
  <c r="BM1980" i="4"/>
  <c r="BN1980" i="4" s="1"/>
  <c r="BM1981" i="4"/>
  <c r="BN1981" i="4" s="1"/>
  <c r="BV1991" i="4"/>
  <c r="BU1991" i="4"/>
  <c r="BM2000" i="4"/>
  <c r="BN2000" i="4" s="1"/>
  <c r="BV2005" i="4"/>
  <c r="BF2011" i="4"/>
  <c r="BE2011" i="4"/>
  <c r="BD2011" i="4"/>
  <c r="BE2012" i="4"/>
  <c r="BC2012" i="4"/>
  <c r="BC2016" i="4"/>
  <c r="BM2021" i="4"/>
  <c r="BN2021" i="4" s="1"/>
  <c r="BM2022" i="4"/>
  <c r="BN2022" i="4" s="1"/>
  <c r="BV2026" i="4"/>
  <c r="BU2026" i="4"/>
  <c r="BX2035" i="4"/>
  <c r="BW2035" i="4"/>
  <c r="BW2036" i="4"/>
  <c r="BU2035" i="4"/>
  <c r="BM2040" i="4"/>
  <c r="BN2040" i="4" s="1"/>
  <c r="BV2045" i="4"/>
  <c r="BX2053" i="4"/>
  <c r="BF2067" i="4"/>
  <c r="BE2067" i="4"/>
  <c r="BC2067" i="4"/>
  <c r="BU2079" i="4"/>
  <c r="BW2081" i="4"/>
  <c r="BX2081" i="4"/>
  <c r="BF2088" i="4"/>
  <c r="BF2089" i="4"/>
  <c r="BE2088" i="4"/>
  <c r="AU2090" i="4"/>
  <c r="AV2090" i="4" s="1"/>
  <c r="AU2091" i="4"/>
  <c r="AV2091" i="4" s="1"/>
  <c r="BU2099" i="4"/>
  <c r="BC1794" i="4"/>
  <c r="BC1799" i="4"/>
  <c r="BC1804" i="4"/>
  <c r="BC1809" i="4"/>
  <c r="BC1814" i="4"/>
  <c r="BC1819" i="4"/>
  <c r="BC1824" i="4"/>
  <c r="BC1829" i="4"/>
  <c r="BE1830" i="4"/>
  <c r="BC1834" i="4"/>
  <c r="BE1835" i="4"/>
  <c r="BC1839" i="4"/>
  <c r="BE1840" i="4"/>
  <c r="BC1844" i="4"/>
  <c r="BE1845" i="4"/>
  <c r="BC1849" i="4"/>
  <c r="BE1850" i="4"/>
  <c r="BC1854" i="4"/>
  <c r="BE1855" i="4"/>
  <c r="BC1859" i="4"/>
  <c r="BE1860" i="4"/>
  <c r="BC1864" i="4"/>
  <c r="BE1865" i="4"/>
  <c r="BC1869" i="4"/>
  <c r="BE1870" i="4"/>
  <c r="BC1874" i="4"/>
  <c r="BE1875" i="4"/>
  <c r="BV1878" i="4"/>
  <c r="BC1881" i="4"/>
  <c r="BW1881" i="4"/>
  <c r="BU1884" i="4"/>
  <c r="BE1885" i="4"/>
  <c r="BU1887" i="4"/>
  <c r="BD1888" i="4"/>
  <c r="BU1890" i="4"/>
  <c r="BE1891" i="4"/>
  <c r="BC1894" i="4"/>
  <c r="BX1894" i="4"/>
  <c r="AU1896" i="4"/>
  <c r="AV1896" i="4" s="1"/>
  <c r="BU1896" i="4"/>
  <c r="BW1897" i="4"/>
  <c r="BC1900" i="4"/>
  <c r="BW1900" i="4"/>
  <c r="BV1903" i="4"/>
  <c r="BC1906" i="4"/>
  <c r="BW1906" i="4"/>
  <c r="BU1909" i="4"/>
  <c r="BE1910" i="4"/>
  <c r="AU1911" i="4"/>
  <c r="AV1911" i="4" s="1"/>
  <c r="BU1911" i="4"/>
  <c r="BW1912" i="4"/>
  <c r="BC1916" i="4"/>
  <c r="BC1919" i="4"/>
  <c r="BE1921" i="4"/>
  <c r="AU1922" i="4"/>
  <c r="AV1922" i="4" s="1"/>
  <c r="BV1923" i="4"/>
  <c r="BU1923" i="4"/>
  <c r="BX1929" i="4"/>
  <c r="BW1929" i="4"/>
  <c r="BC1930" i="4"/>
  <c r="BU1932" i="4"/>
  <c r="BE1933" i="4"/>
  <c r="BE1935" i="4"/>
  <c r="AU1936" i="4"/>
  <c r="AV1936" i="4" s="1"/>
  <c r="BU1936" i="4"/>
  <c r="BW1937" i="4"/>
  <c r="BC1941" i="4"/>
  <c r="BC1944" i="4"/>
  <c r="BE1946" i="4"/>
  <c r="AU1947" i="4"/>
  <c r="AV1947" i="4" s="1"/>
  <c r="BV1948" i="4"/>
  <c r="BU1948" i="4"/>
  <c r="BC1956" i="4"/>
  <c r="AU1957" i="4"/>
  <c r="AV1957" i="4" s="1"/>
  <c r="BW1958" i="4"/>
  <c r="BC1960" i="4"/>
  <c r="AU1961" i="4"/>
  <c r="AV1961" i="4" s="1"/>
  <c r="BF1964" i="4"/>
  <c r="BX1965" i="4"/>
  <c r="BD1969" i="4"/>
  <c r="BU1970" i="4"/>
  <c r="BV1972" i="4"/>
  <c r="BV1974" i="4"/>
  <c r="BM1975" i="4"/>
  <c r="BN1975" i="4" s="1"/>
  <c r="BE1976" i="4"/>
  <c r="BV1979" i="4"/>
  <c r="BF1982" i="4"/>
  <c r="AU1982" i="4"/>
  <c r="AV1982" i="4" s="1"/>
  <c r="BU1985" i="4"/>
  <c r="BX1995" i="4"/>
  <c r="BW1995" i="4"/>
  <c r="BV1995" i="4"/>
  <c r="BW1996" i="4"/>
  <c r="BU1995" i="4"/>
  <c r="BF2006" i="4"/>
  <c r="BE2006" i="4"/>
  <c r="BD2006" i="4"/>
  <c r="BE2007" i="4"/>
  <c r="AU2012" i="4"/>
  <c r="AV2012" i="4" s="1"/>
  <c r="BV2021" i="4"/>
  <c r="BU2021" i="4"/>
  <c r="BX2030" i="4"/>
  <c r="BW2030" i="4"/>
  <c r="BW2031" i="4"/>
  <c r="BU2030" i="4"/>
  <c r="BM2035" i="4"/>
  <c r="BV2040" i="4"/>
  <c r="BF2046" i="4"/>
  <c r="BE2046" i="4"/>
  <c r="BD2046" i="4"/>
  <c r="BF2047" i="4"/>
  <c r="BX2052" i="4"/>
  <c r="BW2052" i="4"/>
  <c r="BU2052" i="4"/>
  <c r="BD2063" i="4"/>
  <c r="BD2071" i="4"/>
  <c r="BF2071" i="4"/>
  <c r="BE2071" i="4"/>
  <c r="BV2073" i="4"/>
  <c r="BV2077" i="4"/>
  <c r="BD2127" i="4"/>
  <c r="BC2127" i="4"/>
  <c r="BD1884" i="4"/>
  <c r="BU1893" i="4"/>
  <c r="BF1905" i="4"/>
  <c r="BD1909" i="4"/>
  <c r="BD1914" i="4"/>
  <c r="BM1915" i="4"/>
  <c r="BN1915" i="4" s="1"/>
  <c r="BF1919" i="4"/>
  <c r="BF1920" i="4"/>
  <c r="BD1928" i="4"/>
  <c r="BF1933" i="4"/>
  <c r="BD1939" i="4"/>
  <c r="BM1940" i="4"/>
  <c r="BN1940" i="4" s="1"/>
  <c r="BF1944" i="4"/>
  <c r="BU1954" i="4"/>
  <c r="BX1959" i="4"/>
  <c r="BW1959" i="4"/>
  <c r="BE1960" i="4"/>
  <c r="BW1961" i="4"/>
  <c r="BV1963" i="4"/>
  <c r="BU1963" i="4"/>
  <c r="BD1965" i="4"/>
  <c r="BC1969" i="4"/>
  <c r="BU1980" i="4"/>
  <c r="BU1981" i="4"/>
  <c r="BF1986" i="4"/>
  <c r="BE1986" i="4"/>
  <c r="BE1987" i="4"/>
  <c r="BX1990" i="4"/>
  <c r="BW1990" i="4"/>
  <c r="BX1991" i="4"/>
  <c r="BV1990" i="4"/>
  <c r="BU1990" i="4"/>
  <c r="BM1995" i="4"/>
  <c r="BN1995" i="4" s="1"/>
  <c r="BF2001" i="4"/>
  <c r="BE2001" i="4"/>
  <c r="BD2001" i="4"/>
  <c r="BE2002" i="4"/>
  <c r="BC2002" i="4"/>
  <c r="AU2007" i="4"/>
  <c r="AV2007" i="4" s="1"/>
  <c r="BC2011" i="4"/>
  <c r="BM2016" i="4"/>
  <c r="BN2016" i="4" s="1"/>
  <c r="BM2017" i="4"/>
  <c r="BN2017" i="4" s="1"/>
  <c r="BX2025" i="4"/>
  <c r="BW2025" i="4"/>
  <c r="BX2026" i="4"/>
  <c r="BU2025" i="4"/>
  <c r="BM2030" i="4"/>
  <c r="BN2030" i="4" s="1"/>
  <c r="BF2041" i="4"/>
  <c r="BE2041" i="4"/>
  <c r="BF2042" i="4"/>
  <c r="BD2041" i="4"/>
  <c r="BC2042" i="4"/>
  <c r="BX2048" i="4"/>
  <c r="BW2048" i="4"/>
  <c r="BU2048" i="4"/>
  <c r="BM2052" i="4"/>
  <c r="BN2052" i="4" s="1"/>
  <c r="BU2054" i="4"/>
  <c r="BW2056" i="4"/>
  <c r="BX2056" i="4"/>
  <c r="BM2068" i="4"/>
  <c r="BN2068" i="4" s="1"/>
  <c r="BM2067" i="4"/>
  <c r="BN2067" i="4" s="1"/>
  <c r="BM2069" i="4"/>
  <c r="BN2069" i="4" s="1"/>
  <c r="BM2076" i="4"/>
  <c r="BN2076" i="4" s="1"/>
  <c r="BM2075" i="4"/>
  <c r="BN2075" i="4" s="1"/>
  <c r="AU2079" i="4"/>
  <c r="AV2079" i="4" s="1"/>
  <c r="AU2080" i="4"/>
  <c r="AV2080" i="4" s="1"/>
  <c r="BF2087" i="4"/>
  <c r="BE2087" i="4"/>
  <c r="BC2087" i="4"/>
  <c r="BU2093" i="4"/>
  <c r="BU2098" i="4"/>
  <c r="BM2158" i="4"/>
  <c r="BN2158" i="4" s="1"/>
  <c r="BM2157" i="4"/>
  <c r="BN2157" i="4" s="1"/>
  <c r="BM2159" i="4"/>
  <c r="BN2159" i="4" s="1"/>
  <c r="AU2014" i="4"/>
  <c r="AV2014" i="4" s="1"/>
  <c r="AU2063" i="4"/>
  <c r="AV2063" i="4" s="1"/>
  <c r="BC2071" i="4"/>
  <c r="BM2073" i="4"/>
  <c r="BN2073" i="4" s="1"/>
  <c r="BD2087" i="4"/>
  <c r="AU2088" i="4"/>
  <c r="AV2088" i="4" s="1"/>
  <c r="BF2103" i="4"/>
  <c r="BE2103" i="4"/>
  <c r="BE2104" i="4"/>
  <c r="BD2107" i="4"/>
  <c r="BX2108" i="4"/>
  <c r="BW2108" i="4"/>
  <c r="BX2109" i="4"/>
  <c r="BV2122" i="4"/>
  <c r="BX2128" i="4"/>
  <c r="BW2128" i="4"/>
  <c r="BV2128" i="4"/>
  <c r="BX2129" i="4"/>
  <c r="BM2133" i="4"/>
  <c r="BN2133" i="4" s="1"/>
  <c r="BM2132" i="4"/>
  <c r="BN2132" i="4" s="1"/>
  <c r="BX2140" i="4"/>
  <c r="BW2140" i="4"/>
  <c r="BV2140" i="4"/>
  <c r="BU2140" i="4"/>
  <c r="BU2153" i="4"/>
  <c r="BX2156" i="4"/>
  <c r="BW2156" i="4"/>
  <c r="BX2221" i="4"/>
  <c r="BW2221" i="4"/>
  <c r="BW2222" i="4"/>
  <c r="BW2224" i="4"/>
  <c r="BX2224" i="4"/>
  <c r="BW2225" i="4"/>
  <c r="BV2249" i="4"/>
  <c r="BU2249" i="4"/>
  <c r="BX2464" i="4"/>
  <c r="BW2464" i="4"/>
  <c r="BU2464" i="4"/>
  <c r="BC1991" i="4"/>
  <c r="BC1996" i="4"/>
  <c r="BM2047" i="4"/>
  <c r="BN2047" i="4" s="1"/>
  <c r="BW2054" i="4"/>
  <c r="BV2056" i="4"/>
  <c r="BU2056" i="4"/>
  <c r="BX2057" i="4"/>
  <c r="BW2057" i="4"/>
  <c r="AU2059" i="4"/>
  <c r="AV2059" i="4" s="1"/>
  <c r="BM2062" i="4"/>
  <c r="BN2062" i="4" s="1"/>
  <c r="BD2067" i="4"/>
  <c r="BF2068" i="4"/>
  <c r="BF2072" i="4"/>
  <c r="BE2072" i="4"/>
  <c r="BW2079" i="4"/>
  <c r="BV2081" i="4"/>
  <c r="BU2081" i="4"/>
  <c r="BX2082" i="4"/>
  <c r="BW2082" i="4"/>
  <c r="BM2083" i="4"/>
  <c r="BN2083" i="4" s="1"/>
  <c r="BM2084" i="4"/>
  <c r="BN2084" i="4" s="1"/>
  <c r="BD2088" i="4"/>
  <c r="BC2088" i="4"/>
  <c r="BF2092" i="4"/>
  <c r="BE2092" i="4"/>
  <c r="BU2097" i="4"/>
  <c r="BF2102" i="4"/>
  <c r="BE2102" i="4"/>
  <c r="BC2102" i="4"/>
  <c r="AU2103" i="4"/>
  <c r="AV2103" i="4" s="1"/>
  <c r="BM2108" i="4"/>
  <c r="BN2108" i="4" s="1"/>
  <c r="BM2109" i="4"/>
  <c r="BN2109" i="4" s="1"/>
  <c r="BE2112" i="4"/>
  <c r="BF2112" i="4"/>
  <c r="AU2115" i="4"/>
  <c r="AV2115" i="4" s="1"/>
  <c r="AU2116" i="4"/>
  <c r="AV2116" i="4" s="1"/>
  <c r="BU2122" i="4"/>
  <c r="BV2133" i="4"/>
  <c r="BU2133" i="4"/>
  <c r="BM2135" i="4"/>
  <c r="BN2135" i="4" s="1"/>
  <c r="BF2178" i="4"/>
  <c r="BE2178" i="4"/>
  <c r="AU2194" i="4"/>
  <c r="AV2194" i="4" s="1"/>
  <c r="AU2195" i="4"/>
  <c r="AV2195" i="4" s="1"/>
  <c r="AU2193" i="4"/>
  <c r="AV2193" i="4" s="1"/>
  <c r="BM2245" i="4"/>
  <c r="BN2245" i="4" s="1"/>
  <c r="BM2244" i="4"/>
  <c r="BN2244" i="4" s="1"/>
  <c r="AU2251" i="4"/>
  <c r="AU2250" i="4"/>
  <c r="AV2250" i="4" s="1"/>
  <c r="AU2252" i="4"/>
  <c r="AV2252" i="4" s="1"/>
  <c r="BW2086" i="4"/>
  <c r="BF2093" i="4"/>
  <c r="BE2094" i="4"/>
  <c r="BD2103" i="4"/>
  <c r="BC2103" i="4"/>
  <c r="AU2112" i="4"/>
  <c r="AV2112" i="4" s="1"/>
  <c r="AU2113" i="4"/>
  <c r="AV2113" i="4" s="1"/>
  <c r="BF2114" i="4"/>
  <c r="BE2114" i="4"/>
  <c r="BC2114" i="4"/>
  <c r="BF2119" i="4"/>
  <c r="BE2119" i="4"/>
  <c r="BF2120" i="4"/>
  <c r="BC2119" i="4"/>
  <c r="BU2128" i="4"/>
  <c r="BX2131" i="4"/>
  <c r="BW2131" i="4"/>
  <c r="BV2161" i="4"/>
  <c r="BU2161" i="4"/>
  <c r="BF2163" i="4"/>
  <c r="BE2163" i="4"/>
  <c r="BE2164" i="4"/>
  <c r="AU2166" i="4"/>
  <c r="AV2166" i="4" s="1"/>
  <c r="AU2165" i="4"/>
  <c r="AV2165" i="4" s="1"/>
  <c r="BM2170" i="4"/>
  <c r="BN2170" i="4" s="1"/>
  <c r="BM2171" i="4"/>
  <c r="BN2171" i="4" s="1"/>
  <c r="BM2172" i="4"/>
  <c r="BN2172" i="4" s="1"/>
  <c r="AU2178" i="4"/>
  <c r="AV2178" i="4" s="1"/>
  <c r="AU2177" i="4"/>
  <c r="AV2177" i="4" s="1"/>
  <c r="BD2194" i="4"/>
  <c r="BC2194" i="4"/>
  <c r="BC1990" i="4"/>
  <c r="BC1995" i="4"/>
  <c r="BC2000" i="4"/>
  <c r="BC2005" i="4"/>
  <c r="BC2010" i="4"/>
  <c r="BC2015" i="4"/>
  <c r="BC2020" i="4"/>
  <c r="BC2025" i="4"/>
  <c r="BC2030" i="4"/>
  <c r="BC2035" i="4"/>
  <c r="BC2040" i="4"/>
  <c r="BC2045" i="4"/>
  <c r="BE2051" i="4"/>
  <c r="BF2052" i="4"/>
  <c r="BE2052" i="4"/>
  <c r="BC2059" i="4"/>
  <c r="BV2061" i="4"/>
  <c r="BU2061" i="4"/>
  <c r="BX2062" i="4"/>
  <c r="BW2062" i="4"/>
  <c r="AU2064" i="4"/>
  <c r="AV2064" i="4" s="1"/>
  <c r="BU2064" i="4"/>
  <c r="BW2066" i="4"/>
  <c r="BV2070" i="4"/>
  <c r="BD2072" i="4"/>
  <c r="BM2074" i="4"/>
  <c r="BN2074" i="4" s="1"/>
  <c r="BE2076" i="4"/>
  <c r="BF2077" i="4"/>
  <c r="BE2077" i="4"/>
  <c r="AU2082" i="4"/>
  <c r="AV2082" i="4" s="1"/>
  <c r="BU2082" i="4"/>
  <c r="BU2083" i="4"/>
  <c r="BW2088" i="4"/>
  <c r="BD2092" i="4"/>
  <c r="AU2093" i="4"/>
  <c r="AV2093" i="4" s="1"/>
  <c r="BF2098" i="4"/>
  <c r="BE2098" i="4"/>
  <c r="BF2099" i="4"/>
  <c r="BC2099" i="4"/>
  <c r="BD2102" i="4"/>
  <c r="BX2103" i="4"/>
  <c r="BW2103" i="4"/>
  <c r="BX2107" i="4"/>
  <c r="BW2107" i="4"/>
  <c r="BV2107" i="4"/>
  <c r="BU2108" i="4"/>
  <c r="BU2109" i="4"/>
  <c r="BD2112" i="4"/>
  <c r="BC2112" i="4"/>
  <c r="BF2115" i="4"/>
  <c r="BE2115" i="4"/>
  <c r="BD2116" i="4"/>
  <c r="BC2120" i="4"/>
  <c r="BF2124" i="4"/>
  <c r="BE2124" i="4"/>
  <c r="BF2125" i="4"/>
  <c r="BV2136" i="4"/>
  <c r="BU2136" i="4"/>
  <c r="BF2138" i="4"/>
  <c r="BE2138" i="4"/>
  <c r="BE2139" i="4"/>
  <c r="BM2145" i="4"/>
  <c r="BN2145" i="4" s="1"/>
  <c r="BM2144" i="4"/>
  <c r="BN2144" i="4" s="1"/>
  <c r="AU2163" i="4"/>
  <c r="AV2163" i="4" s="1"/>
  <c r="AU2162" i="4"/>
  <c r="AV2162" i="4" s="1"/>
  <c r="AU2189" i="4"/>
  <c r="AV2189" i="4" s="1"/>
  <c r="AU2190" i="4"/>
  <c r="AV2190" i="4" s="1"/>
  <c r="AU2188" i="4"/>
  <c r="AV2188" i="4" s="1"/>
  <c r="AU2197" i="4"/>
  <c r="AV2197" i="4" s="1"/>
  <c r="AU2196" i="4"/>
  <c r="AV2196" i="4" s="1"/>
  <c r="BF2198" i="4"/>
  <c r="BE2198" i="4"/>
  <c r="BD2198" i="4"/>
  <c r="BF2199" i="4"/>
  <c r="BC2198" i="4"/>
  <c r="BU2201" i="4"/>
  <c r="BX2208" i="4"/>
  <c r="BW2208" i="4"/>
  <c r="BV2208" i="4"/>
  <c r="BM2217" i="4"/>
  <c r="BN2217" i="4" s="1"/>
  <c r="BM2218" i="4"/>
  <c r="BN2218" i="4" s="1"/>
  <c r="BM2219" i="4"/>
  <c r="BN2219" i="4" s="1"/>
  <c r="BV2220" i="4"/>
  <c r="BU2220" i="4"/>
  <c r="BU1984" i="4"/>
  <c r="BU1989" i="4"/>
  <c r="BU1994" i="4"/>
  <c r="BU1999" i="4"/>
  <c r="BU2004" i="4"/>
  <c r="BU2009" i="4"/>
  <c r="BU2014" i="4"/>
  <c r="BU2024" i="4"/>
  <c r="BU2034" i="4"/>
  <c r="BU2039" i="4"/>
  <c r="BF2051" i="4"/>
  <c r="BU2053" i="4"/>
  <c r="BC2056" i="4"/>
  <c r="BU2057" i="4"/>
  <c r="BM2058" i="4"/>
  <c r="BN2058" i="4" s="1"/>
  <c r="BX2061" i="4"/>
  <c r="AU2066" i="4"/>
  <c r="AV2066" i="4" s="1"/>
  <c r="BC2068" i="4"/>
  <c r="BW2070" i="4"/>
  <c r="BC2072" i="4"/>
  <c r="AU2073" i="4"/>
  <c r="AV2073" i="4" s="1"/>
  <c r="BF2076" i="4"/>
  <c r="BU2078" i="4"/>
  <c r="BC2081" i="4"/>
  <c r="BV2082" i="4"/>
  <c r="BX2083" i="4"/>
  <c r="BV2086" i="4"/>
  <c r="BU2086" i="4"/>
  <c r="BX2087" i="4"/>
  <c r="BW2087" i="4"/>
  <c r="BM2088" i="4"/>
  <c r="BN2088" i="4" s="1"/>
  <c r="BM2089" i="4"/>
  <c r="BN2089" i="4" s="1"/>
  <c r="BV2090" i="4"/>
  <c r="BC2092" i="4"/>
  <c r="BD2093" i="4"/>
  <c r="BC2093" i="4"/>
  <c r="BF2097" i="4"/>
  <c r="BE2097" i="4"/>
  <c r="BC2097" i="4"/>
  <c r="AU2098" i="4"/>
  <c r="AV2098" i="4" s="1"/>
  <c r="BM2103" i="4"/>
  <c r="BN2103" i="4" s="1"/>
  <c r="BM2104" i="4"/>
  <c r="BN2104" i="4" s="1"/>
  <c r="BD2114" i="4"/>
  <c r="BE2116" i="4"/>
  <c r="BC2118" i="4"/>
  <c r="BD2119" i="4"/>
  <c r="AU2124" i="4"/>
  <c r="AV2124" i="4" s="1"/>
  <c r="AU2125" i="4"/>
  <c r="AV2125" i="4" s="1"/>
  <c r="AU2123" i="4"/>
  <c r="AV2123" i="4" s="1"/>
  <c r="AU2138" i="4"/>
  <c r="AV2138" i="4" s="1"/>
  <c r="AU2137" i="4"/>
  <c r="AV2137" i="4" s="1"/>
  <c r="AU2141" i="4"/>
  <c r="AV2141" i="4" s="1"/>
  <c r="AU2140" i="4"/>
  <c r="AV2140" i="4" s="1"/>
  <c r="BM2147" i="4"/>
  <c r="BN2147" i="4" s="1"/>
  <c r="BM2146" i="4"/>
  <c r="BN2146" i="4" s="1"/>
  <c r="BC2154" i="4"/>
  <c r="BD2163" i="4"/>
  <c r="BX2167" i="4"/>
  <c r="BW2167" i="4"/>
  <c r="BV2167" i="4"/>
  <c r="BU2167" i="4"/>
  <c r="BD2189" i="4"/>
  <c r="BC2189" i="4"/>
  <c r="BF2193" i="4"/>
  <c r="BE2193" i="4"/>
  <c r="BX2200" i="4"/>
  <c r="BW2200" i="4"/>
  <c r="BW2201" i="4"/>
  <c r="BF2240" i="4"/>
  <c r="BE2240" i="4"/>
  <c r="BD2240" i="4"/>
  <c r="BC2240" i="4"/>
  <c r="BC1989" i="4"/>
  <c r="BE1990" i="4"/>
  <c r="BC1994" i="4"/>
  <c r="BE1995" i="4"/>
  <c r="BC1999" i="4"/>
  <c r="BE2000" i="4"/>
  <c r="BC2004" i="4"/>
  <c r="BE2005" i="4"/>
  <c r="BC2009" i="4"/>
  <c r="BE2010" i="4"/>
  <c r="BC2014" i="4"/>
  <c r="BE2015" i="4"/>
  <c r="BC2019" i="4"/>
  <c r="BV2019" i="4"/>
  <c r="BE2020" i="4"/>
  <c r="BC2024" i="4"/>
  <c r="BE2025" i="4"/>
  <c r="BC2029" i="4"/>
  <c r="BV2029" i="4"/>
  <c r="BE2030" i="4"/>
  <c r="BC2034" i="4"/>
  <c r="BE2035" i="4"/>
  <c r="BC2039" i="4"/>
  <c r="BE2040" i="4"/>
  <c r="BC2044" i="4"/>
  <c r="BV2044" i="4"/>
  <c r="BE2045" i="4"/>
  <c r="BD2048" i="4"/>
  <c r="BV2050" i="4"/>
  <c r="BD2052" i="4"/>
  <c r="BM2054" i="4"/>
  <c r="BN2054" i="4" s="1"/>
  <c r="BE2056" i="4"/>
  <c r="BF2057" i="4"/>
  <c r="BE2057" i="4"/>
  <c r="AU2060" i="4"/>
  <c r="AV2060" i="4" s="1"/>
  <c r="BC2064" i="4"/>
  <c r="BV2066" i="4"/>
  <c r="BU2066" i="4"/>
  <c r="BX2067" i="4"/>
  <c r="BW2067" i="4"/>
  <c r="AU2069" i="4"/>
  <c r="AV2069" i="4" s="1"/>
  <c r="BU2069" i="4"/>
  <c r="BX2070" i="4"/>
  <c r="BW2071" i="4"/>
  <c r="BV2075" i="4"/>
  <c r="BD2077" i="4"/>
  <c r="BF2078" i="4"/>
  <c r="BM2079" i="4"/>
  <c r="BN2079" i="4" s="1"/>
  <c r="BE2081" i="4"/>
  <c r="BF2082" i="4"/>
  <c r="BE2082" i="4"/>
  <c r="BU2084" i="4"/>
  <c r="BW2090" i="4"/>
  <c r="BE2093" i="4"/>
  <c r="BD2098" i="4"/>
  <c r="BC2098" i="4"/>
  <c r="BU2107" i="4"/>
  <c r="AU2109" i="4"/>
  <c r="AV2109" i="4" s="1"/>
  <c r="BF2113" i="4"/>
  <c r="BD2115" i="4"/>
  <c r="BC2115" i="4"/>
  <c r="BM2119" i="4"/>
  <c r="BN2119" i="4" s="1"/>
  <c r="BE2122" i="4"/>
  <c r="BF2122" i="4"/>
  <c r="BC2122" i="4"/>
  <c r="BD2124" i="4"/>
  <c r="BC2124" i="4"/>
  <c r="BD2138" i="4"/>
  <c r="BV2147" i="4"/>
  <c r="BU2147" i="4"/>
  <c r="BC2175" i="4"/>
  <c r="AU2184" i="4"/>
  <c r="AV2184" i="4" s="1"/>
  <c r="AU2185" i="4"/>
  <c r="AV2185" i="4" s="1"/>
  <c r="AU2183" i="4"/>
  <c r="AV2183" i="4" s="1"/>
  <c r="BE2192" i="4"/>
  <c r="BF2192" i="4"/>
  <c r="BM2201" i="4"/>
  <c r="BN2201" i="4" s="1"/>
  <c r="BM2200" i="4"/>
  <c r="BN2200" i="4" s="1"/>
  <c r="BM2199" i="4"/>
  <c r="BN2199" i="4" s="1"/>
  <c r="BX2285" i="4"/>
  <c r="BW2285" i="4"/>
  <c r="BV2285" i="4"/>
  <c r="BW2286" i="4"/>
  <c r="BW1979" i="4"/>
  <c r="BU1983" i="4"/>
  <c r="BW1984" i="4"/>
  <c r="BU1988" i="4"/>
  <c r="BW1989" i="4"/>
  <c r="BU1993" i="4"/>
  <c r="BW1994" i="4"/>
  <c r="BU1998" i="4"/>
  <c r="BW1999" i="4"/>
  <c r="BU2003" i="4"/>
  <c r="BW2004" i="4"/>
  <c r="BU2008" i="4"/>
  <c r="BW2009" i="4"/>
  <c r="BU2013" i="4"/>
  <c r="BW2014" i="4"/>
  <c r="BU2018" i="4"/>
  <c r="BW2019" i="4"/>
  <c r="BU2023" i="4"/>
  <c r="BW2024" i="4"/>
  <c r="BU2028" i="4"/>
  <c r="BW2029" i="4"/>
  <c r="BU2033" i="4"/>
  <c r="BW2034" i="4"/>
  <c r="BU2038" i="4"/>
  <c r="BW2039" i="4"/>
  <c r="BU2043" i="4"/>
  <c r="BW2044" i="4"/>
  <c r="BU2047" i="4"/>
  <c r="BE2048" i="4"/>
  <c r="BC2050" i="4"/>
  <c r="BW2050" i="4"/>
  <c r="BC2052" i="4"/>
  <c r="AU2053" i="4"/>
  <c r="AV2053" i="4" s="1"/>
  <c r="BW2053" i="4"/>
  <c r="BF2056" i="4"/>
  <c r="BU2058" i="4"/>
  <c r="BF2059" i="4"/>
  <c r="BC2061" i="4"/>
  <c r="BU2062" i="4"/>
  <c r="BM2063" i="4"/>
  <c r="BN2063" i="4" s="1"/>
  <c r="BX2066" i="4"/>
  <c r="BE2068" i="4"/>
  <c r="BC2073" i="4"/>
  <c r="BW2075" i="4"/>
  <c r="BC2077" i="4"/>
  <c r="AU2078" i="4"/>
  <c r="AV2078" i="4" s="1"/>
  <c r="BW2078" i="4"/>
  <c r="BF2081" i="4"/>
  <c r="BF2083" i="4"/>
  <c r="BE2084" i="4"/>
  <c r="AU2084" i="4"/>
  <c r="AV2084" i="4" s="1"/>
  <c r="AU2085" i="4"/>
  <c r="AV2085" i="4" s="1"/>
  <c r="AU2087" i="4"/>
  <c r="AV2087" i="4" s="1"/>
  <c r="BU2087" i="4"/>
  <c r="BU2088" i="4"/>
  <c r="BX2090" i="4"/>
  <c r="BW2093" i="4"/>
  <c r="BM2096" i="4"/>
  <c r="BN2096" i="4" s="1"/>
  <c r="BD2097" i="4"/>
  <c r="BX2098" i="4"/>
  <c r="BW2098" i="4"/>
  <c r="BX2102" i="4"/>
  <c r="BW2102" i="4"/>
  <c r="BV2102" i="4"/>
  <c r="BU2103" i="4"/>
  <c r="BU2104" i="4"/>
  <c r="AU2105" i="4"/>
  <c r="AV2105" i="4" s="1"/>
  <c r="BX2115" i="4"/>
  <c r="BW2115" i="4"/>
  <c r="BV2115" i="4"/>
  <c r="BE2127" i="4"/>
  <c r="BF2127" i="4"/>
  <c r="BC2129" i="4"/>
  <c r="BX2142" i="4"/>
  <c r="BW2142" i="4"/>
  <c r="BV2142" i="4"/>
  <c r="BF2149" i="4"/>
  <c r="BE2149" i="4"/>
  <c r="BF2150" i="4"/>
  <c r="BE2152" i="4"/>
  <c r="BF2152" i="4"/>
  <c r="BE2153" i="4"/>
  <c r="BC2157" i="4"/>
  <c r="BE2169" i="4"/>
  <c r="BF2169" i="4"/>
  <c r="BF2170" i="4"/>
  <c r="BF2173" i="4"/>
  <c r="BE2173" i="4"/>
  <c r="BD2184" i="4"/>
  <c r="BC2184" i="4"/>
  <c r="BF2188" i="4"/>
  <c r="BE2188" i="4"/>
  <c r="AU2207" i="4"/>
  <c r="AV2207" i="4" s="1"/>
  <c r="BX2215" i="4"/>
  <c r="BW2215" i="4"/>
  <c r="BX2216" i="4"/>
  <c r="BF2231" i="4"/>
  <c r="BE2231" i="4"/>
  <c r="BE2232" i="4"/>
  <c r="BC2236" i="4"/>
  <c r="BD2047" i="4"/>
  <c r="AU2049" i="4"/>
  <c r="AV2049" i="4" s="1"/>
  <c r="BX2050" i="4"/>
  <c r="BW2051" i="4"/>
  <c r="BV2055" i="4"/>
  <c r="BD2057" i="4"/>
  <c r="BM2059" i="4"/>
  <c r="BN2059" i="4" s="1"/>
  <c r="BE2061" i="4"/>
  <c r="BF2062" i="4"/>
  <c r="BE2062" i="4"/>
  <c r="AU2065" i="4"/>
  <c r="AV2065" i="4" s="1"/>
  <c r="BV2071" i="4"/>
  <c r="BU2071" i="4"/>
  <c r="BX2072" i="4"/>
  <c r="BW2072" i="4"/>
  <c r="AU2074" i="4"/>
  <c r="AV2074" i="4" s="1"/>
  <c r="BX2075" i="4"/>
  <c r="BW2076" i="4"/>
  <c r="BV2080" i="4"/>
  <c r="BD2082" i="4"/>
  <c r="BW2084" i="4"/>
  <c r="BV2087" i="4"/>
  <c r="BX2088" i="4"/>
  <c r="BV2091" i="4"/>
  <c r="BU2091" i="4"/>
  <c r="BX2092" i="4"/>
  <c r="BW2092" i="4"/>
  <c r="BM2093" i="4"/>
  <c r="BN2093" i="4" s="1"/>
  <c r="BM2094" i="4"/>
  <c r="BN2094" i="4" s="1"/>
  <c r="BV2095" i="4"/>
  <c r="BM2098" i="4"/>
  <c r="BN2098" i="4" s="1"/>
  <c r="BM2099" i="4"/>
  <c r="BN2099" i="4" s="1"/>
  <c r="BF2108" i="4"/>
  <c r="BE2108" i="4"/>
  <c r="BE2109" i="4"/>
  <c r="BX2111" i="4"/>
  <c r="BW2111" i="4"/>
  <c r="BU2111" i="4"/>
  <c r="BW2112" i="4"/>
  <c r="BM2115" i="4"/>
  <c r="BN2115" i="4" s="1"/>
  <c r="BM2124" i="4"/>
  <c r="BN2124" i="4" s="1"/>
  <c r="BM2125" i="4"/>
  <c r="BN2125" i="4" s="1"/>
  <c r="AU2127" i="4"/>
  <c r="AV2127" i="4" s="1"/>
  <c r="AU2126" i="4"/>
  <c r="AV2126" i="4" s="1"/>
  <c r="AU2149" i="4"/>
  <c r="AV2149" i="4" s="1"/>
  <c r="AU2150" i="4"/>
  <c r="AV2150" i="4" s="1"/>
  <c r="AU2148" i="4"/>
  <c r="AV2148" i="4" s="1"/>
  <c r="AU2152" i="4"/>
  <c r="AV2152" i="4" s="1"/>
  <c r="AU2151" i="4"/>
  <c r="AV2151" i="4" s="1"/>
  <c r="AU2153" i="4"/>
  <c r="AV2153" i="4" s="1"/>
  <c r="BF2161" i="4"/>
  <c r="BE2161" i="4"/>
  <c r="BD2161" i="4"/>
  <c r="BF2162" i="4"/>
  <c r="BE2187" i="4"/>
  <c r="BF2187" i="4"/>
  <c r="BF2206" i="4"/>
  <c r="BE2206" i="4"/>
  <c r="BE2207" i="4"/>
  <c r="BM2215" i="4"/>
  <c r="BN2215" i="4" s="1"/>
  <c r="BM2214" i="4"/>
  <c r="BN2214" i="4" s="1"/>
  <c r="BV2229" i="4"/>
  <c r="BU2229" i="4"/>
  <c r="AU2231" i="4"/>
  <c r="AV2231" i="4" s="1"/>
  <c r="AU2230" i="4"/>
  <c r="AV2230" i="4" s="1"/>
  <c r="AU2232" i="4"/>
  <c r="AV2232" i="4" s="1"/>
  <c r="BD2277" i="4"/>
  <c r="BC2277" i="4"/>
  <c r="BV2141" i="4"/>
  <c r="BU2141" i="4"/>
  <c r="BX2147" i="4"/>
  <c r="BW2147" i="4"/>
  <c r="BV2166" i="4"/>
  <c r="BU2166" i="4"/>
  <c r="AU2179" i="4"/>
  <c r="AV2179" i="4" s="1"/>
  <c r="BF2184" i="4"/>
  <c r="BE2184" i="4"/>
  <c r="BF2189" i="4"/>
  <c r="BE2189" i="4"/>
  <c r="BF2194" i="4"/>
  <c r="BE2194" i="4"/>
  <c r="BV2197" i="4"/>
  <c r="BU2197" i="4"/>
  <c r="BF2213" i="4"/>
  <c r="BE2213" i="4"/>
  <c r="BD2213" i="4"/>
  <c r="BC2213" i="4"/>
  <c r="BM2229" i="4"/>
  <c r="BN2229" i="4" s="1"/>
  <c r="BM2228" i="4"/>
  <c r="BN2228" i="4" s="1"/>
  <c r="BM2238" i="4"/>
  <c r="BN2238" i="4" s="1"/>
  <c r="BM2239" i="4"/>
  <c r="BN2239" i="4" s="1"/>
  <c r="BX2245" i="4"/>
  <c r="BW2245" i="4"/>
  <c r="AU2266" i="4"/>
  <c r="AV2266" i="4" s="1"/>
  <c r="AU2267" i="4"/>
  <c r="AV2267" i="4" s="1"/>
  <c r="AU2265" i="4"/>
  <c r="AV2265" i="4" s="1"/>
  <c r="BM2271" i="4"/>
  <c r="BN2271" i="4" s="1"/>
  <c r="BM2270" i="4"/>
  <c r="BN2270" i="4" s="1"/>
  <c r="BF2134" i="4"/>
  <c r="BW2136" i="4"/>
  <c r="BD2141" i="4"/>
  <c r="AU2142" i="4"/>
  <c r="AV2142" i="4" s="1"/>
  <c r="BD2152" i="4"/>
  <c r="BW2161" i="4"/>
  <c r="BD2166" i="4"/>
  <c r="AU2167" i="4"/>
  <c r="AV2167" i="4" s="1"/>
  <c r="BV2171" i="4"/>
  <c r="BU2171" i="4"/>
  <c r="BF2177" i="4"/>
  <c r="BD2178" i="4"/>
  <c r="BC2178" i="4"/>
  <c r="BD2182" i="4"/>
  <c r="BD2187" i="4"/>
  <c r="BD2192" i="4"/>
  <c r="AU2198" i="4"/>
  <c r="AV2198" i="4" s="1"/>
  <c r="BV2200" i="4"/>
  <c r="BU2200" i="4"/>
  <c r="BF2204" i="4"/>
  <c r="BE2204" i="4"/>
  <c r="BD2206" i="4"/>
  <c r="BC2206" i="4"/>
  <c r="BV2215" i="4"/>
  <c r="BV2221" i="4"/>
  <c r="BD2231" i="4"/>
  <c r="BF2234" i="4"/>
  <c r="BE2234" i="4"/>
  <c r="BD2251" i="4"/>
  <c r="BC2251" i="4"/>
  <c r="BX2258" i="4"/>
  <c r="BW2258" i="4"/>
  <c r="BV2258" i="4"/>
  <c r="BX2316" i="4"/>
  <c r="BW2316" i="4"/>
  <c r="BX2317" i="4"/>
  <c r="BX2381" i="4"/>
  <c r="BW2381" i="4"/>
  <c r="BD2385" i="4"/>
  <c r="BC2385" i="4"/>
  <c r="BE2118" i="4"/>
  <c r="AU2119" i="4"/>
  <c r="AV2119" i="4" s="1"/>
  <c r="BW2124" i="4"/>
  <c r="AU2130" i="4"/>
  <c r="AV2130" i="4" s="1"/>
  <c r="BV2131" i="4"/>
  <c r="BU2131" i="4"/>
  <c r="BC2136" i="4"/>
  <c r="BX2137" i="4"/>
  <c r="BW2137" i="4"/>
  <c r="BC2138" i="4"/>
  <c r="BE2141" i="4"/>
  <c r="BE2143" i="4"/>
  <c r="AU2144" i="4"/>
  <c r="AV2144" i="4" s="1"/>
  <c r="BU2144" i="4"/>
  <c r="BC2149" i="4"/>
  <c r="BW2149" i="4"/>
  <c r="BC2152" i="4"/>
  <c r="BE2154" i="4"/>
  <c r="AU2155" i="4"/>
  <c r="AV2155" i="4" s="1"/>
  <c r="BV2156" i="4"/>
  <c r="BU2156" i="4"/>
  <c r="BC2161" i="4"/>
  <c r="BX2162" i="4"/>
  <c r="BW2162" i="4"/>
  <c r="BC2163" i="4"/>
  <c r="BE2166" i="4"/>
  <c r="BC2169" i="4"/>
  <c r="BC2173" i="4"/>
  <c r="BE2174" i="4"/>
  <c r="BU2174" i="4"/>
  <c r="AU2176" i="4"/>
  <c r="AV2176" i="4" s="1"/>
  <c r="BM2175" i="4"/>
  <c r="BN2175" i="4" s="1"/>
  <c r="BM2177" i="4"/>
  <c r="BN2177" i="4" s="1"/>
  <c r="BC2180" i="4"/>
  <c r="BD2183" i="4"/>
  <c r="BC2183" i="4"/>
  <c r="BC2185" i="4"/>
  <c r="BD2188" i="4"/>
  <c r="BC2188" i="4"/>
  <c r="BC2190" i="4"/>
  <c r="BD2193" i="4"/>
  <c r="BC2193" i="4"/>
  <c r="BF2201" i="4"/>
  <c r="BE2201" i="4"/>
  <c r="AU2212" i="4"/>
  <c r="AV2212" i="4" s="1"/>
  <c r="BX2213" i="4"/>
  <c r="BW2213" i="4"/>
  <c r="BV2213" i="4"/>
  <c r="BU2215" i="4"/>
  <c r="BV2217" i="4"/>
  <c r="BU2217" i="4"/>
  <c r="AU2234" i="4"/>
  <c r="AV2234" i="4" s="1"/>
  <c r="AU2235" i="4"/>
  <c r="AV2235" i="4" s="1"/>
  <c r="BW2241" i="4"/>
  <c r="BX2241" i="4"/>
  <c r="BX2243" i="4"/>
  <c r="BW2243" i="4"/>
  <c r="BV2243" i="4"/>
  <c r="BD2247" i="4"/>
  <c r="BC2247" i="4"/>
  <c r="BX2283" i="4"/>
  <c r="BW2283" i="4"/>
  <c r="BX2284" i="4"/>
  <c r="BF2314" i="4"/>
  <c r="BE2314" i="4"/>
  <c r="BM2375" i="4"/>
  <c r="BN2375" i="4" s="1"/>
  <c r="BM2376" i="4"/>
  <c r="BN2376" i="4" s="1"/>
  <c r="BM2381" i="4"/>
  <c r="BN2381" i="4" s="1"/>
  <c r="BM2382" i="4"/>
  <c r="BN2382" i="4" s="1"/>
  <c r="BV2111" i="4"/>
  <c r="BD2122" i="4"/>
  <c r="BM2123" i="4"/>
  <c r="BN2123" i="4" s="1"/>
  <c r="BF2128" i="4"/>
  <c r="BF2129" i="4"/>
  <c r="BW2133" i="4"/>
  <c r="BE2145" i="4"/>
  <c r="BD2147" i="4"/>
  <c r="BM2148" i="4"/>
  <c r="BN2148" i="4" s="1"/>
  <c r="BM2150" i="4"/>
  <c r="BN2150" i="4" s="1"/>
  <c r="BW2158" i="4"/>
  <c r="BC2171" i="4"/>
  <c r="BX2172" i="4"/>
  <c r="BW2172" i="4"/>
  <c r="BD2173" i="4"/>
  <c r="AU2174" i="4"/>
  <c r="AV2174" i="4" s="1"/>
  <c r="BF2175" i="4"/>
  <c r="BX2178" i="4"/>
  <c r="BW2178" i="4"/>
  <c r="BM2179" i="4"/>
  <c r="BN2179" i="4" s="1"/>
  <c r="BM2180" i="4"/>
  <c r="BN2180" i="4" s="1"/>
  <c r="BM2185" i="4"/>
  <c r="BN2185" i="4" s="1"/>
  <c r="BM2190" i="4"/>
  <c r="BN2190" i="4" s="1"/>
  <c r="BC2199" i="4"/>
  <c r="BF2209" i="4"/>
  <c r="BE2209" i="4"/>
  <c r="BC2211" i="4"/>
  <c r="AU2222" i="4"/>
  <c r="AV2222" i="4" s="1"/>
  <c r="AU2223" i="4"/>
  <c r="AV2223" i="4" s="1"/>
  <c r="AU2225" i="4"/>
  <c r="AV2225" i="4" s="1"/>
  <c r="AU2224" i="4"/>
  <c r="AV2224" i="4" s="1"/>
  <c r="BM2242" i="4"/>
  <c r="BN2242" i="4" s="1"/>
  <c r="BX2244" i="4"/>
  <c r="BD2274" i="4"/>
  <c r="BC2274" i="4"/>
  <c r="BM2113" i="4"/>
  <c r="BN2113" i="4" s="1"/>
  <c r="BV2126" i="4"/>
  <c r="BU2126" i="4"/>
  <c r="BM2127" i="4"/>
  <c r="BN2127" i="4" s="1"/>
  <c r="BM2129" i="4"/>
  <c r="BN2129" i="4" s="1"/>
  <c r="BX2132" i="4"/>
  <c r="BW2132" i="4"/>
  <c r="BC2133" i="4"/>
  <c r="BU2135" i="4"/>
  <c r="AU2139" i="4"/>
  <c r="AV2139" i="4" s="1"/>
  <c r="BC2144" i="4"/>
  <c r="BW2144" i="4"/>
  <c r="BC2147" i="4"/>
  <c r="BV2151" i="4"/>
  <c r="BU2151" i="4"/>
  <c r="BM2152" i="4"/>
  <c r="BN2152" i="4" s="1"/>
  <c r="BM2154" i="4"/>
  <c r="BN2154" i="4" s="1"/>
  <c r="BX2157" i="4"/>
  <c r="BW2157" i="4"/>
  <c r="BC2158" i="4"/>
  <c r="BU2160" i="4"/>
  <c r="AU2164" i="4"/>
  <c r="AV2164" i="4" s="1"/>
  <c r="BM2168" i="4"/>
  <c r="BN2168" i="4" s="1"/>
  <c r="BD2171" i="4"/>
  <c r="BX2177" i="4"/>
  <c r="BW2177" i="4"/>
  <c r="BV2177" i="4"/>
  <c r="BU2177" i="4"/>
  <c r="BX2183" i="4"/>
  <c r="BW2183" i="4"/>
  <c r="BX2184" i="4"/>
  <c r="BX2188" i="4"/>
  <c r="BW2188" i="4"/>
  <c r="BX2189" i="4"/>
  <c r="BE2190" i="4"/>
  <c r="BX2193" i="4"/>
  <c r="BW2193" i="4"/>
  <c r="BM2194" i="4"/>
  <c r="BN2194" i="4" s="1"/>
  <c r="BM2195" i="4"/>
  <c r="BN2195" i="4" s="1"/>
  <c r="BF2200" i="4"/>
  <c r="BE2200" i="4"/>
  <c r="BC2200" i="4"/>
  <c r="BW2204" i="4"/>
  <c r="BX2204" i="4"/>
  <c r="BU2213" i="4"/>
  <c r="BF2218" i="4"/>
  <c r="BE2218" i="4"/>
  <c r="BD2218" i="4"/>
  <c r="BD2222" i="4"/>
  <c r="BC2222" i="4"/>
  <c r="BX2235" i="4"/>
  <c r="BW2235" i="4"/>
  <c r="BM2237" i="4"/>
  <c r="BN2237" i="4" s="1"/>
  <c r="BF2238" i="4"/>
  <c r="BE2238" i="4"/>
  <c r="BD2238" i="4"/>
  <c r="BC2238" i="4"/>
  <c r="BM2240" i="4"/>
  <c r="BN2240" i="4" s="1"/>
  <c r="BV2241" i="4"/>
  <c r="BU2257" i="4"/>
  <c r="BF2310" i="4"/>
  <c r="BE2310" i="4"/>
  <c r="BM2356" i="4"/>
  <c r="BN2356" i="4" s="1"/>
  <c r="BM2357" i="4"/>
  <c r="BN2357" i="4" s="1"/>
  <c r="BM2355" i="4"/>
  <c r="BN2355" i="4" s="1"/>
  <c r="BU2096" i="4"/>
  <c r="BU2101" i="4"/>
  <c r="BU2106" i="4"/>
  <c r="BC2111" i="4"/>
  <c r="BW2114" i="4"/>
  <c r="BD2117" i="4"/>
  <c r="BM2118" i="4"/>
  <c r="BN2118" i="4" s="1"/>
  <c r="BX2119" i="4"/>
  <c r="BF2123" i="4"/>
  <c r="BU2123" i="4"/>
  <c r="BW2126" i="4"/>
  <c r="BD2131" i="4"/>
  <c r="BC2135" i="4"/>
  <c r="BV2135" i="4"/>
  <c r="BE2137" i="4"/>
  <c r="BU2137" i="4"/>
  <c r="BD2142" i="4"/>
  <c r="BM2143" i="4"/>
  <c r="BN2143" i="4" s="1"/>
  <c r="BF2147" i="4"/>
  <c r="BU2148" i="4"/>
  <c r="BW2151" i="4"/>
  <c r="BD2156" i="4"/>
  <c r="BC2160" i="4"/>
  <c r="BV2160" i="4"/>
  <c r="BU2162" i="4"/>
  <c r="BD2167" i="4"/>
  <c r="BV2168" i="4"/>
  <c r="BE2171" i="4"/>
  <c r="BC2174" i="4"/>
  <c r="BC2176" i="4"/>
  <c r="BV2178" i="4"/>
  <c r="BU2179" i="4"/>
  <c r="AU2180" i="4"/>
  <c r="AV2180" i="4" s="1"/>
  <c r="BX2182" i="4"/>
  <c r="BW2182" i="4"/>
  <c r="BV2182" i="4"/>
  <c r="BU2182" i="4"/>
  <c r="BM2183" i="4"/>
  <c r="BN2183" i="4" s="1"/>
  <c r="BF2185" i="4"/>
  <c r="BX2187" i="4"/>
  <c r="BW2187" i="4"/>
  <c r="BV2187" i="4"/>
  <c r="BU2187" i="4"/>
  <c r="BM2188" i="4"/>
  <c r="BN2188" i="4" s="1"/>
  <c r="BX2192" i="4"/>
  <c r="BW2192" i="4"/>
  <c r="BV2192" i="4"/>
  <c r="BU2192" i="4"/>
  <c r="BM2193" i="4"/>
  <c r="BN2193" i="4" s="1"/>
  <c r="BE2195" i="4"/>
  <c r="BX2196" i="4"/>
  <c r="BC2201" i="4"/>
  <c r="BU2206" i="4"/>
  <c r="BD2209" i="4"/>
  <c r="BC2209" i="4"/>
  <c r="BM2210" i="4"/>
  <c r="BN2210" i="4" s="1"/>
  <c r="BF2220" i="4"/>
  <c r="BE2220" i="4"/>
  <c r="BC2225" i="4"/>
  <c r="BM2230" i="4"/>
  <c r="BN2230" i="4" s="1"/>
  <c r="BW2242" i="4"/>
  <c r="BM2282" i="4"/>
  <c r="BN2282" i="4" s="1"/>
  <c r="BD2111" i="4"/>
  <c r="BC2117" i="4"/>
  <c r="BV2121" i="4"/>
  <c r="BU2121" i="4"/>
  <c r="BC2126" i="4"/>
  <c r="BX2127" i="4"/>
  <c r="BW2127" i="4"/>
  <c r="BC2128" i="4"/>
  <c r="BU2130" i="4"/>
  <c r="BE2131" i="4"/>
  <c r="BE2133" i="4"/>
  <c r="AU2134" i="4"/>
  <c r="AV2134" i="4" s="1"/>
  <c r="BW2135" i="4"/>
  <c r="BC2139" i="4"/>
  <c r="BF2140" i="4"/>
  <c r="BC2142" i="4"/>
  <c r="BE2144" i="4"/>
  <c r="BV2146" i="4"/>
  <c r="BU2146" i="4"/>
  <c r="BC2151" i="4"/>
  <c r="BX2152" i="4"/>
  <c r="BW2152" i="4"/>
  <c r="BC2153" i="4"/>
  <c r="BU2155" i="4"/>
  <c r="BE2156" i="4"/>
  <c r="BE2158" i="4"/>
  <c r="AU2159" i="4"/>
  <c r="AV2159" i="4" s="1"/>
  <c r="BW2160" i="4"/>
  <c r="BC2164" i="4"/>
  <c r="BF2165" i="4"/>
  <c r="BC2167" i="4"/>
  <c r="BU2168" i="4"/>
  <c r="BU2170" i="4"/>
  <c r="BE2172" i="4"/>
  <c r="BU2172" i="4"/>
  <c r="BD2176" i="4"/>
  <c r="BU2178" i="4"/>
  <c r="BV2183" i="4"/>
  <c r="BV2188" i="4"/>
  <c r="BV2193" i="4"/>
  <c r="BX2197" i="4"/>
  <c r="BW2197" i="4"/>
  <c r="BU2198" i="4"/>
  <c r="BD2200" i="4"/>
  <c r="BV2204" i="4"/>
  <c r="BF2215" i="4"/>
  <c r="BE2215" i="4"/>
  <c r="BD2215" i="4"/>
  <c r="BC2215" i="4"/>
  <c r="AU2220" i="4"/>
  <c r="AV2220" i="4" s="1"/>
  <c r="AU2219" i="4"/>
  <c r="AV2219" i="4" s="1"/>
  <c r="BM2226" i="4"/>
  <c r="BN2226" i="4" s="1"/>
  <c r="BM2225" i="4"/>
  <c r="BN2225" i="4" s="1"/>
  <c r="BV2235" i="4"/>
  <c r="AU2243" i="4"/>
  <c r="AV2243" i="4" s="1"/>
  <c r="AU2244" i="4"/>
  <c r="AV2244" i="4" s="1"/>
  <c r="BW2254" i="4"/>
  <c r="BX2254" i="4"/>
  <c r="BW2255" i="4"/>
  <c r="BF2301" i="4"/>
  <c r="BE2301" i="4"/>
  <c r="BD2301" i="4"/>
  <c r="BE2302" i="4"/>
  <c r="BM2331" i="4"/>
  <c r="BN2331" i="4" s="1"/>
  <c r="BM2332" i="4"/>
  <c r="BN2332" i="4" s="1"/>
  <c r="BD2337" i="4"/>
  <c r="BC2337" i="4"/>
  <c r="BF2117" i="4"/>
  <c r="BD2128" i="4"/>
  <c r="BE2132" i="4"/>
  <c r="BU2132" i="4"/>
  <c r="BM2138" i="4"/>
  <c r="BN2138" i="4" s="1"/>
  <c r="BF2142" i="4"/>
  <c r="BD2153" i="4"/>
  <c r="BU2157" i="4"/>
  <c r="BM2163" i="4"/>
  <c r="BN2163" i="4" s="1"/>
  <c r="BF2167" i="4"/>
  <c r="BF2168" i="4"/>
  <c r="BV2172" i="4"/>
  <c r="BM2173" i="4"/>
  <c r="BN2173" i="4" s="1"/>
  <c r="BF2174" i="4"/>
  <c r="BF2179" i="4"/>
  <c r="BE2179" i="4"/>
  <c r="BW2179" i="4"/>
  <c r="BU2183" i="4"/>
  <c r="BU2188" i="4"/>
  <c r="BU2193" i="4"/>
  <c r="BV2198" i="4"/>
  <c r="BU2204" i="4"/>
  <c r="BX2210" i="4"/>
  <c r="BW2210" i="4"/>
  <c r="BD2214" i="4"/>
  <c r="BC2214" i="4"/>
  <c r="BC2218" i="4"/>
  <c r="BD2220" i="4"/>
  <c r="BC2220" i="4"/>
  <c r="BV2226" i="4"/>
  <c r="BU2226" i="4"/>
  <c r="BD2244" i="4"/>
  <c r="BC2244" i="4"/>
  <c r="BX2271" i="4"/>
  <c r="BW2271" i="4"/>
  <c r="BW2272" i="4"/>
  <c r="BF2280" i="4"/>
  <c r="BE2280" i="4"/>
  <c r="BF2281" i="4"/>
  <c r="AU2299" i="4"/>
  <c r="AV2299" i="4" s="1"/>
  <c r="AU2298" i="4"/>
  <c r="AV2298" i="4" s="1"/>
  <c r="BX2320" i="4"/>
  <c r="BW2320" i="4"/>
  <c r="BX2321" i="4"/>
  <c r="BV2331" i="4"/>
  <c r="BU2331" i="4"/>
  <c r="BD2341" i="4"/>
  <c r="BC2341" i="4"/>
  <c r="BX2345" i="4"/>
  <c r="BW2345" i="4"/>
  <c r="BU2345" i="4"/>
  <c r="BD2239" i="4"/>
  <c r="BC2239" i="4"/>
  <c r="BD2259" i="4"/>
  <c r="BC2259" i="4"/>
  <c r="BM2262" i="4"/>
  <c r="BN2262" i="4" s="1"/>
  <c r="BM2263" i="4"/>
  <c r="BN2263" i="4" s="1"/>
  <c r="BM2264" i="4"/>
  <c r="BN2264" i="4" s="1"/>
  <c r="BE2266" i="4"/>
  <c r="BF2267" i="4"/>
  <c r="AU2275" i="4"/>
  <c r="AV2275" i="4" s="1"/>
  <c r="AU2277" i="4"/>
  <c r="AV2277" i="4" s="1"/>
  <c r="AU2278" i="4"/>
  <c r="AV2278" i="4" s="1"/>
  <c r="BM2284" i="4"/>
  <c r="BN2284" i="4" s="1"/>
  <c r="BF2289" i="4"/>
  <c r="BE2289" i="4"/>
  <c r="BF2295" i="4"/>
  <c r="BE2295" i="4"/>
  <c r="BD2295" i="4"/>
  <c r="BE2296" i="4"/>
  <c r="BF2306" i="4"/>
  <c r="BE2306" i="4"/>
  <c r="BD2306" i="4"/>
  <c r="BX2308" i="4"/>
  <c r="BW2308" i="4"/>
  <c r="BV2308" i="4"/>
  <c r="BV2332" i="4"/>
  <c r="BU2332" i="4"/>
  <c r="AU2337" i="4"/>
  <c r="AV2337" i="4" s="1"/>
  <c r="AU2338" i="4"/>
  <c r="AV2338" i="4" s="1"/>
  <c r="BM2365" i="4"/>
  <c r="BN2365" i="4" s="1"/>
  <c r="BM2364" i="4"/>
  <c r="BN2364" i="4" s="1"/>
  <c r="BE2227" i="4"/>
  <c r="BD2234" i="4"/>
  <c r="BC2234" i="4"/>
  <c r="AU2237" i="4"/>
  <c r="AV2237" i="4" s="1"/>
  <c r="BV2238" i="4"/>
  <c r="BU2245" i="4"/>
  <c r="BW2246" i="4"/>
  <c r="BM2259" i="4"/>
  <c r="BN2259" i="4" s="1"/>
  <c r="BE2261" i="4"/>
  <c r="BE2262" i="4"/>
  <c r="BV2271" i="4"/>
  <c r="BU2271" i="4"/>
  <c r="BF2276" i="4"/>
  <c r="BE2276" i="4"/>
  <c r="BE2277" i="4"/>
  <c r="BD2280" i="4"/>
  <c r="BC2280" i="4"/>
  <c r="BU2283" i="4"/>
  <c r="BV2283" i="4"/>
  <c r="BU2285" i="4"/>
  <c r="BW2289" i="4"/>
  <c r="BX2289" i="4"/>
  <c r="BV2292" i="4"/>
  <c r="BU2292" i="4"/>
  <c r="BD2299" i="4"/>
  <c r="BC2299" i="4"/>
  <c r="BV2320" i="4"/>
  <c r="BW2324" i="4"/>
  <c r="BX2324" i="4"/>
  <c r="BX2341" i="4"/>
  <c r="BW2341" i="4"/>
  <c r="BW2342" i="4"/>
  <c r="BM2345" i="4"/>
  <c r="BN2345" i="4" s="1"/>
  <c r="BM2344" i="4"/>
  <c r="BN2344" i="4" s="1"/>
  <c r="BV2356" i="4"/>
  <c r="BU2356" i="4"/>
  <c r="BX2439" i="4"/>
  <c r="BW2439" i="4"/>
  <c r="BU2439" i="4"/>
  <c r="BD2204" i="4"/>
  <c r="BX2205" i="4"/>
  <c r="BV2224" i="4"/>
  <c r="AU2226" i="4"/>
  <c r="AV2226" i="4" s="1"/>
  <c r="BX2229" i="4"/>
  <c r="BC2231" i="4"/>
  <c r="BW2238" i="4"/>
  <c r="BU2241" i="4"/>
  <c r="BU2243" i="4"/>
  <c r="BF2244" i="4"/>
  <c r="BF2245" i="4"/>
  <c r="BE2245" i="4"/>
  <c r="BV2245" i="4"/>
  <c r="BM2246" i="4"/>
  <c r="BN2246" i="4" s="1"/>
  <c r="AU2248" i="4"/>
  <c r="AV2248" i="4" s="1"/>
  <c r="BX2249" i="4"/>
  <c r="BE2251" i="4"/>
  <c r="BD2253" i="4"/>
  <c r="BV2254" i="4"/>
  <c r="BD2256" i="4"/>
  <c r="BU2258" i="4"/>
  <c r="BW2259" i="4"/>
  <c r="AU2261" i="4"/>
  <c r="AV2261" i="4" s="1"/>
  <c r="BC2262" i="4"/>
  <c r="BX2266" i="4"/>
  <c r="BW2266" i="4"/>
  <c r="BX2267" i="4"/>
  <c r="BD2269" i="4"/>
  <c r="BC2269" i="4"/>
  <c r="BU2270" i="4"/>
  <c r="BU2272" i="4"/>
  <c r="BM2272" i="4"/>
  <c r="BN2272" i="4" s="1"/>
  <c r="BM2273" i="4"/>
  <c r="BN2273" i="4" s="1"/>
  <c r="BM2274" i="4"/>
  <c r="BN2274" i="4" s="1"/>
  <c r="BX2282" i="4"/>
  <c r="BW2282" i="4"/>
  <c r="BV2282" i="4"/>
  <c r="BF2286" i="4"/>
  <c r="BE2286" i="4"/>
  <c r="BX2291" i="4"/>
  <c r="BW2291" i="4"/>
  <c r="BV2291" i="4"/>
  <c r="BC2301" i="4"/>
  <c r="BC2305" i="4"/>
  <c r="BV2316" i="4"/>
  <c r="BX2435" i="4"/>
  <c r="BW2435" i="4"/>
  <c r="BU2435" i="4"/>
  <c r="BX2436" i="4"/>
  <c r="BC2204" i="4"/>
  <c r="BU2208" i="4"/>
  <c r="BF2210" i="4"/>
  <c r="BE2210" i="4"/>
  <c r="BU2210" i="4"/>
  <c r="BF2211" i="4"/>
  <c r="BM2216" i="4"/>
  <c r="BN2216" i="4" s="1"/>
  <c r="BC2217" i="4"/>
  <c r="BU2221" i="4"/>
  <c r="BU2224" i="4"/>
  <c r="BW2226" i="4"/>
  <c r="BD2229" i="4"/>
  <c r="BC2229" i="4"/>
  <c r="BU2233" i="4"/>
  <c r="BF2235" i="4"/>
  <c r="BE2235" i="4"/>
  <c r="BU2235" i="4"/>
  <c r="BW2239" i="4"/>
  <c r="BX2247" i="4"/>
  <c r="BD2249" i="4"/>
  <c r="BC2249" i="4"/>
  <c r="BF2251" i="4"/>
  <c r="BU2252" i="4"/>
  <c r="BE2253" i="4"/>
  <c r="BU2254" i="4"/>
  <c r="BC2257" i="4"/>
  <c r="BD2261" i="4"/>
  <c r="BX2265" i="4"/>
  <c r="BV2265" i="4"/>
  <c r="BE2268" i="4"/>
  <c r="BE2269" i="4"/>
  <c r="BD2276" i="4"/>
  <c r="BV2289" i="4"/>
  <c r="BU2289" i="4"/>
  <c r="BV2295" i="4"/>
  <c r="BU2295" i="4"/>
  <c r="BM2300" i="4"/>
  <c r="BN2300" i="4" s="1"/>
  <c r="BM2311" i="4"/>
  <c r="BN2311" i="4" s="1"/>
  <c r="BM2310" i="4"/>
  <c r="BN2310" i="4" s="1"/>
  <c r="BM2312" i="4"/>
  <c r="BN2312" i="4" s="1"/>
  <c r="BM2315" i="4"/>
  <c r="BN2315" i="4" s="1"/>
  <c r="BM2314" i="4"/>
  <c r="BN2314" i="4" s="1"/>
  <c r="BM2319" i="4"/>
  <c r="BN2319" i="4" s="1"/>
  <c r="BM2318" i="4"/>
  <c r="BN2318" i="4" s="1"/>
  <c r="BM2320" i="4"/>
  <c r="BN2320" i="4" s="1"/>
  <c r="AU2322" i="4"/>
  <c r="AV2322" i="4" s="1"/>
  <c r="AU2323" i="4"/>
  <c r="AV2323" i="4" s="1"/>
  <c r="BM2395" i="4"/>
  <c r="BN2395" i="4" s="1"/>
  <c r="BM2394" i="4"/>
  <c r="BN2394" i="4" s="1"/>
  <c r="BU2203" i="4"/>
  <c r="BW2214" i="4"/>
  <c r="BW2217" i="4"/>
  <c r="BV2219" i="4"/>
  <c r="BM2220" i="4"/>
  <c r="BN2220" i="4" s="1"/>
  <c r="AU2221" i="4"/>
  <c r="AV2221" i="4" s="1"/>
  <c r="BC2226" i="4"/>
  <c r="BE2229" i="4"/>
  <c r="BV2233" i="4"/>
  <c r="AU2241" i="4"/>
  <c r="AV2241" i="4" s="1"/>
  <c r="BU2246" i="4"/>
  <c r="BU2250" i="4"/>
  <c r="BW2251" i="4"/>
  <c r="BF2253" i="4"/>
  <c r="BF2261" i="4"/>
  <c r="BC2263" i="4"/>
  <c r="AU2263" i="4"/>
  <c r="AV2263" i="4" s="1"/>
  <c r="BV2266" i="4"/>
  <c r="BU2266" i="4"/>
  <c r="BX2276" i="4"/>
  <c r="BW2276" i="4"/>
  <c r="BW2277" i="4"/>
  <c r="BU2282" i="4"/>
  <c r="BD2286" i="4"/>
  <c r="BC2286" i="4"/>
  <c r="BW2290" i="4"/>
  <c r="BU2291" i="4"/>
  <c r="BV2311" i="4"/>
  <c r="BU2311" i="4"/>
  <c r="BV2315" i="4"/>
  <c r="BU2315" i="4"/>
  <c r="BV2319" i="4"/>
  <c r="BU2319" i="4"/>
  <c r="AU2326" i="4"/>
  <c r="AV2326" i="4" s="1"/>
  <c r="AU2325" i="4"/>
  <c r="AV2325" i="4" s="1"/>
  <c r="BF2351" i="4"/>
  <c r="BE2351" i="4"/>
  <c r="BE2352" i="4"/>
  <c r="BE2362" i="4"/>
  <c r="BF2362" i="4"/>
  <c r="BE2363" i="4"/>
  <c r="BV2368" i="4"/>
  <c r="BU2368" i="4"/>
  <c r="BF2391" i="4"/>
  <c r="BE2391" i="4"/>
  <c r="BC2177" i="4"/>
  <c r="BC2182" i="4"/>
  <c r="BC2187" i="4"/>
  <c r="BC2192" i="4"/>
  <c r="BU2196" i="4"/>
  <c r="BV2203" i="4"/>
  <c r="BF2205" i="4"/>
  <c r="BE2205" i="4"/>
  <c r="BU2205" i="4"/>
  <c r="BC2208" i="4"/>
  <c r="BM2211" i="4"/>
  <c r="BN2211" i="4" s="1"/>
  <c r="BU2216" i="4"/>
  <c r="BU2219" i="4"/>
  <c r="BM2222" i="4"/>
  <c r="BN2222" i="4" s="1"/>
  <c r="BD2224" i="4"/>
  <c r="BC2224" i="4"/>
  <c r="BD2226" i="4"/>
  <c r="AU2227" i="4"/>
  <c r="AV2227" i="4" s="1"/>
  <c r="BF2230" i="4"/>
  <c r="BE2230" i="4"/>
  <c r="BU2230" i="4"/>
  <c r="BC2233" i="4"/>
  <c r="BW2233" i="4"/>
  <c r="BM2236" i="4"/>
  <c r="BN2236" i="4" s="1"/>
  <c r="BC2237" i="4"/>
  <c r="AU2242" i="4"/>
  <c r="AV2242" i="4" s="1"/>
  <c r="BC2243" i="4"/>
  <c r="BC2245" i="4"/>
  <c r="BV2246" i="4"/>
  <c r="BF2250" i="4"/>
  <c r="BE2250" i="4"/>
  <c r="BV2250" i="4"/>
  <c r="BM2251" i="4"/>
  <c r="BN2251" i="4" s="1"/>
  <c r="BW2252" i="4"/>
  <c r="AU2253" i="4"/>
  <c r="AV2253" i="4" s="1"/>
  <c r="AU2255" i="4"/>
  <c r="AV2255" i="4" s="1"/>
  <c r="BW2256" i="4"/>
  <c r="BX2257" i="4"/>
  <c r="BM2257" i="4"/>
  <c r="BN2257" i="4" s="1"/>
  <c r="BU2259" i="4"/>
  <c r="BX2261" i="4"/>
  <c r="BW2261" i="4"/>
  <c r="BX2262" i="4"/>
  <c r="BD2263" i="4"/>
  <c r="BD2264" i="4"/>
  <c r="BC2264" i="4"/>
  <c r="BU2265" i="4"/>
  <c r="BU2267" i="4"/>
  <c r="BM2267" i="4"/>
  <c r="BN2267" i="4" s="1"/>
  <c r="BM2268" i="4"/>
  <c r="BN2268" i="4" s="1"/>
  <c r="BM2269" i="4"/>
  <c r="BN2269" i="4" s="1"/>
  <c r="BE2271" i="4"/>
  <c r="BF2272" i="4"/>
  <c r="BC2271" i="4"/>
  <c r="BU2277" i="4"/>
  <c r="BM2277" i="4"/>
  <c r="BN2277" i="4" s="1"/>
  <c r="BC2284" i="4"/>
  <c r="BV2301" i="4"/>
  <c r="BU2301" i="4"/>
  <c r="BM2302" i="4"/>
  <c r="BN2302" i="4" s="1"/>
  <c r="BD2326" i="4"/>
  <c r="BC2326" i="4"/>
  <c r="AU2351" i="4"/>
  <c r="AV2351" i="4" s="1"/>
  <c r="AU2350" i="4"/>
  <c r="AV2350" i="4" s="1"/>
  <c r="BU2176" i="4"/>
  <c r="BU2181" i="4"/>
  <c r="BU2186" i="4"/>
  <c r="BU2191" i="4"/>
  <c r="BC2203" i="4"/>
  <c r="BW2203" i="4"/>
  <c r="BU2207" i="4"/>
  <c r="BD2208" i="4"/>
  <c r="BW2209" i="4"/>
  <c r="BC2210" i="4"/>
  <c r="BV2214" i="4"/>
  <c r="AU2216" i="4"/>
  <c r="AV2216" i="4" s="1"/>
  <c r="BX2219" i="4"/>
  <c r="BX2220" i="4"/>
  <c r="BC2221" i="4"/>
  <c r="BE2224" i="4"/>
  <c r="BE2226" i="4"/>
  <c r="BV2228" i="4"/>
  <c r="BU2232" i="4"/>
  <c r="BD2233" i="4"/>
  <c r="BW2234" i="4"/>
  <c r="BC2235" i="4"/>
  <c r="BU2239" i="4"/>
  <c r="BC2241" i="4"/>
  <c r="BD2243" i="4"/>
  <c r="BD2245" i="4"/>
  <c r="AU2246" i="4"/>
  <c r="AV2246" i="4" s="1"/>
  <c r="BX2246" i="4"/>
  <c r="BV2248" i="4"/>
  <c r="BW2250" i="4"/>
  <c r="BD2254" i="4"/>
  <c r="BC2254" i="4"/>
  <c r="BU2255" i="4"/>
  <c r="BX2260" i="4"/>
  <c r="BV2260" i="4"/>
  <c r="BE2263" i="4"/>
  <c r="BE2264" i="4"/>
  <c r="BW2265" i="4"/>
  <c r="AU2271" i="4"/>
  <c r="AV2271" i="4" s="1"/>
  <c r="BC2272" i="4"/>
  <c r="BV2276" i="4"/>
  <c r="BU2276" i="4"/>
  <c r="BW2279" i="4"/>
  <c r="BX2279" i="4"/>
  <c r="BV2279" i="4"/>
  <c r="BX2280" i="4"/>
  <c r="BF2283" i="4"/>
  <c r="BE2283" i="4"/>
  <c r="BD2283" i="4"/>
  <c r="BC2283" i="4"/>
  <c r="BF2284" i="4"/>
  <c r="BX2298" i="4"/>
  <c r="BW2298" i="4"/>
  <c r="BW2304" i="4"/>
  <c r="BX2304" i="4"/>
  <c r="AU2313" i="4"/>
  <c r="AV2313" i="4" s="1"/>
  <c r="BC2317" i="4"/>
  <c r="BF2350" i="4"/>
  <c r="BE2350" i="4"/>
  <c r="BU2359" i="4"/>
  <c r="BW2205" i="4"/>
  <c r="BM2206" i="4"/>
  <c r="BN2206" i="4" s="1"/>
  <c r="BU2214" i="4"/>
  <c r="BD2219" i="4"/>
  <c r="BC2219" i="4"/>
  <c r="BU2223" i="4"/>
  <c r="BF2225" i="4"/>
  <c r="BE2225" i="4"/>
  <c r="BW2230" i="4"/>
  <c r="BM2231" i="4"/>
  <c r="BN2231" i="4" s="1"/>
  <c r="BX2239" i="4"/>
  <c r="BE2241" i="4"/>
  <c r="BV2244" i="4"/>
  <c r="BD2246" i="4"/>
  <c r="BV2255" i="4"/>
  <c r="BV2256" i="4"/>
  <c r="BU2256" i="4"/>
  <c r="BC2258" i="4"/>
  <c r="AU2258" i="4"/>
  <c r="AV2258" i="4" s="1"/>
  <c r="AU2259" i="4"/>
  <c r="AV2259" i="4" s="1"/>
  <c r="AU2260" i="4"/>
  <c r="AV2260" i="4" s="1"/>
  <c r="BV2261" i="4"/>
  <c r="BU2261" i="4"/>
  <c r="BD2271" i="4"/>
  <c r="BX2275" i="4"/>
  <c r="BW2275" i="4"/>
  <c r="BV2275" i="4"/>
  <c r="AU2283" i="4"/>
  <c r="AV2283" i="4" s="1"/>
  <c r="AU2284" i="4"/>
  <c r="AV2284" i="4" s="1"/>
  <c r="BE2287" i="4"/>
  <c r="AU2287" i="4"/>
  <c r="AV2287" i="4" s="1"/>
  <c r="AU2315" i="4"/>
  <c r="AV2315" i="4" s="1"/>
  <c r="BX2358" i="4"/>
  <c r="BW2358" i="4"/>
  <c r="BW2359" i="4"/>
  <c r="AU2310" i="4"/>
  <c r="AV2310" i="4" s="1"/>
  <c r="BW2312" i="4"/>
  <c r="BV2314" i="4"/>
  <c r="BU2314" i="4"/>
  <c r="BX2315" i="4"/>
  <c r="BW2315" i="4"/>
  <c r="BD2330" i="4"/>
  <c r="BC2330" i="4"/>
  <c r="BX2331" i="4"/>
  <c r="BW2331" i="4"/>
  <c r="BF2340" i="4"/>
  <c r="BE2340" i="4"/>
  <c r="BX2356" i="4"/>
  <c r="BW2356" i="4"/>
  <c r="BM2359" i="4"/>
  <c r="BN2359" i="4" s="1"/>
  <c r="BM2360" i="4"/>
  <c r="BN2360" i="4" s="1"/>
  <c r="BX2365" i="4"/>
  <c r="BW2365" i="4"/>
  <c r="BV2365" i="4"/>
  <c r="BU2365" i="4"/>
  <c r="BX2366" i="4"/>
  <c r="BM2368" i="4"/>
  <c r="BN2368" i="4" s="1"/>
  <c r="BM2369" i="4"/>
  <c r="BN2369" i="4" s="1"/>
  <c r="AU2264" i="4"/>
  <c r="AV2264" i="4" s="1"/>
  <c r="AU2269" i="4"/>
  <c r="AV2269" i="4" s="1"/>
  <c r="AU2274" i="4"/>
  <c r="AV2274" i="4" s="1"/>
  <c r="AU2288" i="4"/>
  <c r="AV2288" i="4" s="1"/>
  <c r="BX2293" i="4"/>
  <c r="AU2301" i="4"/>
  <c r="AV2301" i="4" s="1"/>
  <c r="BW2302" i="4"/>
  <c r="AU2306" i="4"/>
  <c r="AV2306" i="4" s="1"/>
  <c r="BU2308" i="4"/>
  <c r="BD2314" i="4"/>
  <c r="BM2316" i="4"/>
  <c r="BN2316" i="4" s="1"/>
  <c r="BX2319" i="4"/>
  <c r="BX2330" i="4"/>
  <c r="BW2330" i="4"/>
  <c r="BU2330" i="4"/>
  <c r="BF2336" i="4"/>
  <c r="BE2336" i="4"/>
  <c r="BE2337" i="4"/>
  <c r="BM2341" i="4"/>
  <c r="BN2341" i="4" s="1"/>
  <c r="BM2342" i="4"/>
  <c r="BN2342" i="4" s="1"/>
  <c r="BV2345" i="4"/>
  <c r="AU2347" i="4"/>
  <c r="AV2347" i="4" s="1"/>
  <c r="AU2348" i="4"/>
  <c r="AV2348" i="4" s="1"/>
  <c r="BD2351" i="4"/>
  <c r="BC2351" i="4"/>
  <c r="BX2355" i="4"/>
  <c r="BW2355" i="4"/>
  <c r="BU2355" i="4"/>
  <c r="BD2362" i="4"/>
  <c r="AU2369" i="4"/>
  <c r="AV2369" i="4" s="1"/>
  <c r="AU2370" i="4"/>
  <c r="AV2370" i="4" s="1"/>
  <c r="BM2374" i="4"/>
  <c r="BN2374" i="4" s="1"/>
  <c r="BF2384" i="4"/>
  <c r="BE2384" i="4"/>
  <c r="BF2385" i="4"/>
  <c r="AU2391" i="4"/>
  <c r="AV2391" i="4" s="1"/>
  <c r="AU2392" i="4"/>
  <c r="AV2392" i="4" s="1"/>
  <c r="BF2403" i="4"/>
  <c r="BE2403" i="4"/>
  <c r="BC2403" i="4"/>
  <c r="BC2433" i="4"/>
  <c r="BF2433" i="4"/>
  <c r="BE2433" i="4"/>
  <c r="BX2452" i="4"/>
  <c r="BW2452" i="4"/>
  <c r="BV2452" i="4"/>
  <c r="BM2500" i="4"/>
  <c r="BN2500" i="4" s="1"/>
  <c r="BM2501" i="4"/>
  <c r="BN2501" i="4" s="1"/>
  <c r="BM2499" i="4"/>
  <c r="BN2499" i="4" s="1"/>
  <c r="BX2503" i="4"/>
  <c r="BW2503" i="4"/>
  <c r="BC2256" i="4"/>
  <c r="BC2261" i="4"/>
  <c r="BC2266" i="4"/>
  <c r="BC2276" i="4"/>
  <c r="BM2278" i="4"/>
  <c r="BN2278" i="4" s="1"/>
  <c r="BD2289" i="4"/>
  <c r="BC2292" i="4"/>
  <c r="BU2298" i="4"/>
  <c r="BE2299" i="4"/>
  <c r="BM2303" i="4"/>
  <c r="BN2303" i="4" s="1"/>
  <c r="BV2304" i="4"/>
  <c r="BM2309" i="4"/>
  <c r="BN2309" i="4" s="1"/>
  <c r="BD2310" i="4"/>
  <c r="BF2311" i="4"/>
  <c r="BF2315" i="4"/>
  <c r="BE2315" i="4"/>
  <c r="AU2318" i="4"/>
  <c r="AV2318" i="4" s="1"/>
  <c r="BC2322" i="4"/>
  <c r="BV2324" i="4"/>
  <c r="BU2324" i="4"/>
  <c r="BX2325" i="4"/>
  <c r="BW2325" i="4"/>
  <c r="AU2327" i="4"/>
  <c r="AV2327" i="4" s="1"/>
  <c r="BU2327" i="4"/>
  <c r="AU2329" i="4"/>
  <c r="AV2329" i="4" s="1"/>
  <c r="BF2335" i="4"/>
  <c r="BE2335" i="4"/>
  <c r="AU2336" i="4"/>
  <c r="AV2336" i="4" s="1"/>
  <c r="BV2341" i="4"/>
  <c r="BD2350" i="4"/>
  <c r="BX2351" i="4"/>
  <c r="BW2351" i="4"/>
  <c r="BW2357" i="4"/>
  <c r="BV2358" i="4"/>
  <c r="BF2366" i="4"/>
  <c r="BE2366" i="4"/>
  <c r="BU2372" i="4"/>
  <c r="BF2378" i="4"/>
  <c r="BE2378" i="4"/>
  <c r="AU2383" i="4"/>
  <c r="AV2383" i="4" s="1"/>
  <c r="AU2384" i="4"/>
  <c r="AV2384" i="4" s="1"/>
  <c r="AU2385" i="4"/>
  <c r="AV2385" i="4" s="1"/>
  <c r="BC2388" i="4"/>
  <c r="AU2397" i="4"/>
  <c r="AV2397" i="4" s="1"/>
  <c r="AU2398" i="4"/>
  <c r="AV2398" i="4" s="1"/>
  <c r="BD2400" i="4"/>
  <c r="BC2400" i="4"/>
  <c r="BX2405" i="4"/>
  <c r="BW2406" i="4"/>
  <c r="BW2405" i="4"/>
  <c r="BV2405" i="4"/>
  <c r="BU2405" i="4"/>
  <c r="BF2409" i="4"/>
  <c r="BE2409" i="4"/>
  <c r="BD2410" i="4"/>
  <c r="BC2410" i="4"/>
  <c r="BD2424" i="4"/>
  <c r="BC2424" i="4"/>
  <c r="BV2425" i="4"/>
  <c r="BU2425" i="4"/>
  <c r="BM2485" i="4"/>
  <c r="BN2485" i="4" s="1"/>
  <c r="BM2486" i="4"/>
  <c r="BN2486" i="4" s="1"/>
  <c r="BC2289" i="4"/>
  <c r="AU2291" i="4"/>
  <c r="AV2291" i="4" s="1"/>
  <c r="BW2292" i="4"/>
  <c r="BW2295" i="4"/>
  <c r="BV2298" i="4"/>
  <c r="BW2301" i="4"/>
  <c r="BU2304" i="4"/>
  <c r="BC2310" i="4"/>
  <c r="AU2311" i="4"/>
  <c r="AV2311" i="4" s="1"/>
  <c r="BW2311" i="4"/>
  <c r="BU2313" i="4"/>
  <c r="BU2316" i="4"/>
  <c r="BD2319" i="4"/>
  <c r="BU2320" i="4"/>
  <c r="BM2321" i="4"/>
  <c r="BN2321" i="4" s="1"/>
  <c r="BX2322" i="4"/>
  <c r="BE2326" i="4"/>
  <c r="BV2330" i="4"/>
  <c r="AU2332" i="4"/>
  <c r="AV2332" i="4" s="1"/>
  <c r="AU2333" i="4"/>
  <c r="AV2333" i="4" s="1"/>
  <c r="BW2332" i="4"/>
  <c r="BD2336" i="4"/>
  <c r="BC2336" i="4"/>
  <c r="BX2340" i="4"/>
  <c r="BW2340" i="4"/>
  <c r="BU2340" i="4"/>
  <c r="BU2341" i="4"/>
  <c r="BU2342" i="4"/>
  <c r="BF2346" i="4"/>
  <c r="BE2346" i="4"/>
  <c r="BE2347" i="4"/>
  <c r="BC2347" i="4"/>
  <c r="BM2351" i="4"/>
  <c r="BN2351" i="4" s="1"/>
  <c r="BM2352" i="4"/>
  <c r="BN2352" i="4" s="1"/>
  <c r="BV2355" i="4"/>
  <c r="AU2358" i="4"/>
  <c r="AV2358" i="4" s="1"/>
  <c r="BX2362" i="4"/>
  <c r="BW2362" i="4"/>
  <c r="BF2365" i="4"/>
  <c r="BE2365" i="4"/>
  <c r="AU2366" i="4"/>
  <c r="AV2366" i="4" s="1"/>
  <c r="AU2367" i="4"/>
  <c r="AV2367" i="4" s="1"/>
  <c r="BF2368" i="4"/>
  <c r="BE2368" i="4"/>
  <c r="BE2369" i="4"/>
  <c r="BC2369" i="4"/>
  <c r="AU2378" i="4"/>
  <c r="AV2378" i="4" s="1"/>
  <c r="AU2379" i="4"/>
  <c r="AV2379" i="4" s="1"/>
  <c r="AU2377" i="4"/>
  <c r="AV2377" i="4" s="1"/>
  <c r="BD2384" i="4"/>
  <c r="BW2394" i="4"/>
  <c r="BX2393" i="4"/>
  <c r="BW2393" i="4"/>
  <c r="BX2430" i="4"/>
  <c r="BW2430" i="4"/>
  <c r="BX2431" i="4"/>
  <c r="BC2478" i="4"/>
  <c r="BF2478" i="4"/>
  <c r="BE2478" i="4"/>
  <c r="BV2485" i="4"/>
  <c r="BU2485" i="4"/>
  <c r="BE2292" i="4"/>
  <c r="BC2298" i="4"/>
  <c r="BF2300" i="4"/>
  <c r="BX2305" i="4"/>
  <c r="BW2305" i="4"/>
  <c r="AU2307" i="4"/>
  <c r="AV2307" i="4" s="1"/>
  <c r="BV2313" i="4"/>
  <c r="BD2315" i="4"/>
  <c r="BF2316" i="4"/>
  <c r="BM2317" i="4"/>
  <c r="BN2317" i="4" s="1"/>
  <c r="BF2320" i="4"/>
  <c r="BE2320" i="4"/>
  <c r="AU2330" i="4"/>
  <c r="AV2330" i="4" s="1"/>
  <c r="BM2334" i="4"/>
  <c r="BN2334" i="4" s="1"/>
  <c r="BD2335" i="4"/>
  <c r="BX2336" i="4"/>
  <c r="BW2336" i="4"/>
  <c r="BF2345" i="4"/>
  <c r="BE2345" i="4"/>
  <c r="AU2346" i="4"/>
  <c r="AV2346" i="4" s="1"/>
  <c r="BV2351" i="4"/>
  <c r="BF2359" i="4"/>
  <c r="BE2359" i="4"/>
  <c r="BF2360" i="4"/>
  <c r="BC2366" i="4"/>
  <c r="BD2366" i="4"/>
  <c r="BD2378" i="4"/>
  <c r="BM2393" i="4"/>
  <c r="BN2393" i="4" s="1"/>
  <c r="BM2392" i="4"/>
  <c r="BN2392" i="4" s="1"/>
  <c r="BW2418" i="4"/>
  <c r="BX2418" i="4"/>
  <c r="BU2418" i="4"/>
  <c r="BF2450" i="4"/>
  <c r="BE2450" i="4"/>
  <c r="BC2450" i="4"/>
  <c r="BF2451" i="4"/>
  <c r="BM2484" i="4"/>
  <c r="BN2484" i="4" s="1"/>
  <c r="AU2281" i="4"/>
  <c r="AV2281" i="4" s="1"/>
  <c r="AU2316" i="4"/>
  <c r="AV2316" i="4" s="1"/>
  <c r="BF2331" i="4"/>
  <c r="BE2331" i="4"/>
  <c r="BE2332" i="4"/>
  <c r="BM2336" i="4"/>
  <c r="BN2336" i="4" s="1"/>
  <c r="BM2337" i="4"/>
  <c r="BN2337" i="4" s="1"/>
  <c r="AU2342" i="4"/>
  <c r="AV2342" i="4" s="1"/>
  <c r="AU2343" i="4"/>
  <c r="AV2343" i="4" s="1"/>
  <c r="BD2346" i="4"/>
  <c r="BC2346" i="4"/>
  <c r="BX2350" i="4"/>
  <c r="BW2350" i="4"/>
  <c r="BU2350" i="4"/>
  <c r="BF2356" i="4"/>
  <c r="BE2356" i="4"/>
  <c r="BF2357" i="4"/>
  <c r="BV2362" i="4"/>
  <c r="BU2362" i="4"/>
  <c r="BF2375" i="4"/>
  <c r="BE2375" i="4"/>
  <c r="BE2376" i="4"/>
  <c r="BE2379" i="4"/>
  <c r="BM2384" i="4"/>
  <c r="BN2384" i="4" s="1"/>
  <c r="BM2385" i="4"/>
  <c r="BN2385" i="4" s="1"/>
  <c r="BV2393" i="4"/>
  <c r="BV2404" i="4"/>
  <c r="BU2404" i="4"/>
  <c r="BM2415" i="4"/>
  <c r="BN2415" i="4" s="1"/>
  <c r="BM2414" i="4"/>
  <c r="BN2414" i="4" s="1"/>
  <c r="BD2445" i="4"/>
  <c r="BC2445" i="4"/>
  <c r="AU2471" i="4"/>
  <c r="AV2471" i="4" s="1"/>
  <c r="AU2472" i="4"/>
  <c r="AV2472" i="4" s="1"/>
  <c r="BE2255" i="4"/>
  <c r="BE2260" i="4"/>
  <c r="BE2265" i="4"/>
  <c r="BE2270" i="4"/>
  <c r="BE2275" i="4"/>
  <c r="BU2278" i="4"/>
  <c r="BE2279" i="4"/>
  <c r="BC2288" i="4"/>
  <c r="BW2288" i="4"/>
  <c r="BF2290" i="4"/>
  <c r="BD2294" i="4"/>
  <c r="BC2297" i="4"/>
  <c r="BE2298" i="4"/>
  <c r="BW2299" i="4"/>
  <c r="BU2303" i="4"/>
  <c r="BE2304" i="4"/>
  <c r="BC2307" i="4"/>
  <c r="BV2309" i="4"/>
  <c r="BU2309" i="4"/>
  <c r="BX2310" i="4"/>
  <c r="BW2310" i="4"/>
  <c r="AU2312" i="4"/>
  <c r="AV2312" i="4" s="1"/>
  <c r="BU2312" i="4"/>
  <c r="BV2318" i="4"/>
  <c r="BD2320" i="4"/>
  <c r="BM2322" i="4"/>
  <c r="BN2322" i="4" s="1"/>
  <c r="BE2324" i="4"/>
  <c r="BF2325" i="4"/>
  <c r="BE2325" i="4"/>
  <c r="BE2329" i="4"/>
  <c r="BF2330" i="4"/>
  <c r="BE2330" i="4"/>
  <c r="AU2331" i="4"/>
  <c r="AV2331" i="4" s="1"/>
  <c r="BV2336" i="4"/>
  <c r="AU2340" i="4"/>
  <c r="AV2340" i="4" s="1"/>
  <c r="BD2345" i="4"/>
  <c r="BX2346" i="4"/>
  <c r="BW2346" i="4"/>
  <c r="BF2355" i="4"/>
  <c r="BE2355" i="4"/>
  <c r="AU2356" i="4"/>
  <c r="AV2356" i="4" s="1"/>
  <c r="BD2359" i="4"/>
  <c r="BC2359" i="4"/>
  <c r="BM2366" i="4"/>
  <c r="BN2366" i="4" s="1"/>
  <c r="BM2367" i="4"/>
  <c r="BN2367" i="4" s="1"/>
  <c r="BE2372" i="4"/>
  <c r="BF2372" i="4"/>
  <c r="BF2373" i="4"/>
  <c r="BV2384" i="4"/>
  <c r="BU2384" i="4"/>
  <c r="BX2387" i="4"/>
  <c r="BW2387" i="4"/>
  <c r="BX2388" i="4"/>
  <c r="BU2391" i="4"/>
  <c r="BV2415" i="4"/>
  <c r="BU2415" i="4"/>
  <c r="BD2471" i="4"/>
  <c r="BC2471" i="4"/>
  <c r="BV2278" i="4"/>
  <c r="BE2285" i="4"/>
  <c r="BC2294" i="4"/>
  <c r="BX2294" i="4"/>
  <c r="AU2296" i="4"/>
  <c r="AV2296" i="4" s="1"/>
  <c r="BV2303" i="4"/>
  <c r="BF2305" i="4"/>
  <c r="BE2305" i="4"/>
  <c r="BM2306" i="4"/>
  <c r="BN2306" i="4" s="1"/>
  <c r="BX2309" i="4"/>
  <c r="BE2311" i="4"/>
  <c r="BC2320" i="4"/>
  <c r="AU2321" i="4"/>
  <c r="AV2321" i="4" s="1"/>
  <c r="BU2323" i="4"/>
  <c r="BF2327" i="4"/>
  <c r="BD2331" i="4"/>
  <c r="BC2331" i="4"/>
  <c r="BX2335" i="4"/>
  <c r="BW2335" i="4"/>
  <c r="BU2335" i="4"/>
  <c r="BU2336" i="4"/>
  <c r="BF2341" i="4"/>
  <c r="BE2341" i="4"/>
  <c r="BF2342" i="4"/>
  <c r="BM2346" i="4"/>
  <c r="BN2346" i="4" s="1"/>
  <c r="BM2347" i="4"/>
  <c r="BN2347" i="4" s="1"/>
  <c r="BV2350" i="4"/>
  <c r="AU2352" i="4"/>
  <c r="AV2352" i="4" s="1"/>
  <c r="AU2353" i="4"/>
  <c r="AV2353" i="4" s="1"/>
  <c r="BW2352" i="4"/>
  <c r="BD2356" i="4"/>
  <c r="BC2356" i="4"/>
  <c r="AU2360" i="4"/>
  <c r="AV2360" i="4" s="1"/>
  <c r="AU2363" i="4"/>
  <c r="AV2363" i="4" s="1"/>
  <c r="AU2364" i="4"/>
  <c r="AV2364" i="4" s="1"/>
  <c r="BW2363" i="4"/>
  <c r="BX2368" i="4"/>
  <c r="BW2368" i="4"/>
  <c r="BW2369" i="4"/>
  <c r="AU2372" i="4"/>
  <c r="AV2372" i="4" s="1"/>
  <c r="AU2373" i="4"/>
  <c r="AV2373" i="4" s="1"/>
  <c r="AU2371" i="4"/>
  <c r="AV2371" i="4" s="1"/>
  <c r="BD2375" i="4"/>
  <c r="BM2387" i="4"/>
  <c r="BN2387" i="4" s="1"/>
  <c r="BM2386" i="4"/>
  <c r="BN2386" i="4" s="1"/>
  <c r="BX2390" i="4"/>
  <c r="BW2390" i="4"/>
  <c r="BV2390" i="4"/>
  <c r="BU2390" i="4"/>
  <c r="BX2391" i="4"/>
  <c r="BW2398" i="4"/>
  <c r="BW2399" i="4"/>
  <c r="BX2398" i="4"/>
  <c r="BV2398" i="4"/>
  <c r="BU2401" i="4"/>
  <c r="BW2440" i="4"/>
  <c r="BD2444" i="4"/>
  <c r="BC2444" i="4"/>
  <c r="BD2399" i="4"/>
  <c r="BC2399" i="4"/>
  <c r="BF2400" i="4"/>
  <c r="BE2400" i="4"/>
  <c r="AU2405" i="4"/>
  <c r="AV2405" i="4" s="1"/>
  <c r="AU2406" i="4"/>
  <c r="AV2406" i="4" s="1"/>
  <c r="AU2407" i="4"/>
  <c r="AV2407" i="4" s="1"/>
  <c r="BF2410" i="4"/>
  <c r="BX2415" i="4"/>
  <c r="BW2415" i="4"/>
  <c r="BM2416" i="4"/>
  <c r="BN2416" i="4" s="1"/>
  <c r="AU2445" i="4"/>
  <c r="AV2445" i="4" s="1"/>
  <c r="AU2444" i="4"/>
  <c r="AV2444" i="4" s="1"/>
  <c r="BV2458" i="4"/>
  <c r="BU2458" i="4"/>
  <c r="BV2465" i="4"/>
  <c r="BU2465" i="4"/>
  <c r="BX2485" i="4"/>
  <c r="BW2485" i="4"/>
  <c r="BW2486" i="4"/>
  <c r="BV2381" i="4"/>
  <c r="BC2391" i="4"/>
  <c r="BU2395" i="4"/>
  <c r="BD2403" i="4"/>
  <c r="AU2409" i="4"/>
  <c r="AV2409" i="4" s="1"/>
  <c r="AU2410" i="4"/>
  <c r="AV2410" i="4" s="1"/>
  <c r="BX2412" i="4"/>
  <c r="BW2412" i="4"/>
  <c r="BV2412" i="4"/>
  <c r="BV2418" i="4"/>
  <c r="BX2421" i="4"/>
  <c r="BW2421" i="4"/>
  <c r="BV2421" i="4"/>
  <c r="BU2421" i="4"/>
  <c r="BW2422" i="4"/>
  <c r="BM2430" i="4"/>
  <c r="BN2430" i="4" s="1"/>
  <c r="BM2429" i="4"/>
  <c r="BN2429" i="4" s="1"/>
  <c r="BM2431" i="4"/>
  <c r="BN2431" i="4" s="1"/>
  <c r="BF2449" i="4"/>
  <c r="BE2449" i="4"/>
  <c r="BD2450" i="4"/>
  <c r="BV2480" i="4"/>
  <c r="BU2480" i="4"/>
  <c r="BM2358" i="4"/>
  <c r="BN2358" i="4" s="1"/>
  <c r="BC2372" i="4"/>
  <c r="BC2375" i="4"/>
  <c r="BV2375" i="4"/>
  <c r="BC2378" i="4"/>
  <c r="BW2378" i="4"/>
  <c r="BU2381" i="4"/>
  <c r="BF2382" i="4"/>
  <c r="BM2383" i="4"/>
  <c r="BN2383" i="4" s="1"/>
  <c r="BC2384" i="4"/>
  <c r="BU2387" i="4"/>
  <c r="BE2388" i="4"/>
  <c r="AU2389" i="4"/>
  <c r="AV2389" i="4" s="1"/>
  <c r="BD2391" i="4"/>
  <c r="BU2393" i="4"/>
  <c r="BF2395" i="4"/>
  <c r="BE2395" i="4"/>
  <c r="BV2395" i="4"/>
  <c r="BM2396" i="4"/>
  <c r="BN2396" i="4" s="1"/>
  <c r="BU2398" i="4"/>
  <c r="AU2400" i="4"/>
  <c r="AV2400" i="4" s="1"/>
  <c r="AU2401" i="4"/>
  <c r="AV2401" i="4" s="1"/>
  <c r="BD2409" i="4"/>
  <c r="BC2409" i="4"/>
  <c r="AU2417" i="4"/>
  <c r="AV2417" i="4" s="1"/>
  <c r="BF2419" i="4"/>
  <c r="BE2419" i="4"/>
  <c r="BV2430" i="4"/>
  <c r="BU2430" i="4"/>
  <c r="BX2434" i="4"/>
  <c r="BW2434" i="4"/>
  <c r="BV2435" i="4"/>
  <c r="BW2438" i="4"/>
  <c r="BX2438" i="4"/>
  <c r="BV2439" i="4"/>
  <c r="AU2449" i="4"/>
  <c r="AV2449" i="4" s="1"/>
  <c r="AU2448" i="4"/>
  <c r="AV2448" i="4" s="1"/>
  <c r="BX2460" i="4"/>
  <c r="BW2460" i="4"/>
  <c r="BU2460" i="4"/>
  <c r="BX2461" i="4"/>
  <c r="BF2470" i="4"/>
  <c r="BE2470" i="4"/>
  <c r="BE2471" i="4"/>
  <c r="BD2470" i="4"/>
  <c r="BD2474" i="4"/>
  <c r="BC2474" i="4"/>
  <c r="BX2475" i="4"/>
  <c r="BW2476" i="4"/>
  <c r="BW2475" i="4"/>
  <c r="BM2495" i="4"/>
  <c r="BN2495" i="4" s="1"/>
  <c r="BM2496" i="4"/>
  <c r="BN2496" i="4" s="1"/>
  <c r="BM2494" i="4"/>
  <c r="BN2494" i="4" s="1"/>
  <c r="BV2371" i="4"/>
  <c r="BW2375" i="4"/>
  <c r="BC2381" i="4"/>
  <c r="BF2394" i="4"/>
  <c r="BW2395" i="4"/>
  <c r="BV2396" i="4"/>
  <c r="AU2402" i="4"/>
  <c r="AV2402" i="4" s="1"/>
  <c r="BF2408" i="4"/>
  <c r="BE2408" i="4"/>
  <c r="BC2408" i="4"/>
  <c r="BU2429" i="4"/>
  <c r="BM2434" i="4"/>
  <c r="BN2434" i="4" s="1"/>
  <c r="BM2433" i="4"/>
  <c r="BN2433" i="4" s="1"/>
  <c r="BM2438" i="4"/>
  <c r="BN2438" i="4" s="1"/>
  <c r="BM2437" i="4"/>
  <c r="BN2437" i="4" s="1"/>
  <c r="BD2449" i="4"/>
  <c r="BC2449" i="4"/>
  <c r="BF2454" i="4"/>
  <c r="BE2454" i="4"/>
  <c r="BC2454" i="4"/>
  <c r="BC2458" i="4"/>
  <c r="BF2458" i="4"/>
  <c r="BE2458" i="4"/>
  <c r="BW2463" i="4"/>
  <c r="BX2463" i="4"/>
  <c r="BC2468" i="4"/>
  <c r="BF2468" i="4"/>
  <c r="BE2468" i="4"/>
  <c r="BV2495" i="4"/>
  <c r="BU2495" i="4"/>
  <c r="BC2335" i="4"/>
  <c r="BC2340" i="4"/>
  <c r="BC2345" i="4"/>
  <c r="BC2350" i="4"/>
  <c r="BC2355" i="4"/>
  <c r="BU2358" i="4"/>
  <c r="BC2362" i="4"/>
  <c r="BC2365" i="4"/>
  <c r="BC2368" i="4"/>
  <c r="BU2371" i="4"/>
  <c r="BM2373" i="4"/>
  <c r="BN2373" i="4" s="1"/>
  <c r="BC2374" i="4"/>
  <c r="BU2377" i="4"/>
  <c r="BD2381" i="4"/>
  <c r="BU2383" i="4"/>
  <c r="BX2384" i="4"/>
  <c r="BC2387" i="4"/>
  <c r="BC2390" i="4"/>
  <c r="BC2393" i="4"/>
  <c r="BU2396" i="4"/>
  <c r="BM2397" i="4"/>
  <c r="BN2397" i="4" s="1"/>
  <c r="BD2401" i="4"/>
  <c r="BD2404" i="4"/>
  <c r="BC2404" i="4"/>
  <c r="BF2405" i="4"/>
  <c r="BE2405" i="4"/>
  <c r="BM2406" i="4"/>
  <c r="BN2406" i="4" s="1"/>
  <c r="BM2409" i="4"/>
  <c r="BN2409" i="4" s="1"/>
  <c r="BM2410" i="4"/>
  <c r="BN2410" i="4" s="1"/>
  <c r="BF2413" i="4"/>
  <c r="BE2413" i="4"/>
  <c r="BC2416" i="4"/>
  <c r="BD2419" i="4"/>
  <c r="BC2419" i="4"/>
  <c r="AU2427" i="4"/>
  <c r="AV2427" i="4" s="1"/>
  <c r="BX2427" i="4"/>
  <c r="BW2427" i="4"/>
  <c r="BV2427" i="4"/>
  <c r="AU2432" i="4"/>
  <c r="AV2432" i="4" s="1"/>
  <c r="BV2434" i="4"/>
  <c r="BU2434" i="4"/>
  <c r="AU2436" i="4"/>
  <c r="AV2436" i="4" s="1"/>
  <c r="AU2437" i="4"/>
  <c r="AV2437" i="4" s="1"/>
  <c r="BV2438" i="4"/>
  <c r="BU2438" i="4"/>
  <c r="BX2459" i="4"/>
  <c r="BW2459" i="4"/>
  <c r="BV2460" i="4"/>
  <c r="BM2463" i="4"/>
  <c r="BN2463" i="4" s="1"/>
  <c r="BM2462" i="4"/>
  <c r="BN2462" i="4" s="1"/>
  <c r="BF2518" i="4"/>
  <c r="BE2518" i="4"/>
  <c r="BD2518" i="4"/>
  <c r="BC2527" i="4"/>
  <c r="BU2329" i="4"/>
  <c r="BU2334" i="4"/>
  <c r="BU2339" i="4"/>
  <c r="BU2344" i="4"/>
  <c r="BU2349" i="4"/>
  <c r="BU2354" i="4"/>
  <c r="BV2361" i="4"/>
  <c r="BU2364" i="4"/>
  <c r="BE2367" i="4"/>
  <c r="BC2371" i="4"/>
  <c r="BW2371" i="4"/>
  <c r="BW2374" i="4"/>
  <c r="AU2376" i="4"/>
  <c r="AV2376" i="4" s="1"/>
  <c r="BU2380" i="4"/>
  <c r="BE2381" i="4"/>
  <c r="BX2382" i="4"/>
  <c r="BV2386" i="4"/>
  <c r="BU2389" i="4"/>
  <c r="BE2392" i="4"/>
  <c r="BC2395" i="4"/>
  <c r="BW2396" i="4"/>
  <c r="BD2398" i="4"/>
  <c r="BU2399" i="4"/>
  <c r="BV2402" i="4"/>
  <c r="BE2404" i="4"/>
  <c r="BV2406" i="4"/>
  <c r="BU2406" i="4"/>
  <c r="BM2407" i="4"/>
  <c r="BN2407" i="4" s="1"/>
  <c r="BD2408" i="4"/>
  <c r="BF2415" i="4"/>
  <c r="BE2415" i="4"/>
  <c r="BD2415" i="4"/>
  <c r="BC2415" i="4"/>
  <c r="BE2416" i="4"/>
  <c r="BF2420" i="4"/>
  <c r="BF2425" i="4"/>
  <c r="BE2425" i="4"/>
  <c r="BC2425" i="4"/>
  <c r="AU2429" i="4"/>
  <c r="AV2429" i="4" s="1"/>
  <c r="BV2433" i="4"/>
  <c r="BU2433" i="4"/>
  <c r="AU2441" i="4"/>
  <c r="AV2441" i="4" s="1"/>
  <c r="AU2442" i="4"/>
  <c r="AV2442" i="4" s="1"/>
  <c r="BW2443" i="4"/>
  <c r="BX2443" i="4"/>
  <c r="BU2450" i="4"/>
  <c r="BX2455" i="4"/>
  <c r="BW2455" i="4"/>
  <c r="BM2459" i="4"/>
  <c r="BN2459" i="4" s="1"/>
  <c r="BM2458" i="4"/>
  <c r="BN2458" i="4" s="1"/>
  <c r="BV2463" i="4"/>
  <c r="BU2463" i="4"/>
  <c r="BD2468" i="4"/>
  <c r="BM2490" i="4"/>
  <c r="BN2490" i="4" s="1"/>
  <c r="BM2491" i="4"/>
  <c r="BN2491" i="4" s="1"/>
  <c r="BX2515" i="4"/>
  <c r="BW2515" i="4"/>
  <c r="BU2515" i="4"/>
  <c r="BX2516" i="4"/>
  <c r="BC2309" i="4"/>
  <c r="BC2314" i="4"/>
  <c r="BC2319" i="4"/>
  <c r="BC2324" i="4"/>
  <c r="BC2329" i="4"/>
  <c r="BC2334" i="4"/>
  <c r="BC2339" i="4"/>
  <c r="BU2361" i="4"/>
  <c r="BM2363" i="4"/>
  <c r="BN2363" i="4" s="1"/>
  <c r="BU2367" i="4"/>
  <c r="BD2371" i="4"/>
  <c r="BE2374" i="4"/>
  <c r="BC2377" i="4"/>
  <c r="BW2377" i="4"/>
  <c r="BV2380" i="4"/>
  <c r="BW2383" i="4"/>
  <c r="BU2386" i="4"/>
  <c r="BF2387" i="4"/>
  <c r="BM2388" i="4"/>
  <c r="BN2388" i="4" s="1"/>
  <c r="BE2390" i="4"/>
  <c r="BU2392" i="4"/>
  <c r="BE2393" i="4"/>
  <c r="AU2395" i="4"/>
  <c r="AV2395" i="4" s="1"/>
  <c r="AU2396" i="4"/>
  <c r="AV2396" i="4" s="1"/>
  <c r="BC2398" i="4"/>
  <c r="BF2401" i="4"/>
  <c r="BW2403" i="4"/>
  <c r="BW2404" i="4"/>
  <c r="BD2413" i="4"/>
  <c r="BC2413" i="4"/>
  <c r="BM2455" i="4"/>
  <c r="BN2455" i="4" s="1"/>
  <c r="BM2454" i="4"/>
  <c r="BN2454" i="4" s="1"/>
  <c r="BM2456" i="4"/>
  <c r="BN2456" i="4" s="1"/>
  <c r="BV2459" i="4"/>
  <c r="BU2459" i="4"/>
  <c r="AU2461" i="4"/>
  <c r="AV2461" i="4" s="1"/>
  <c r="AU2462" i="4"/>
  <c r="AV2462" i="4" s="1"/>
  <c r="BX2465" i="4"/>
  <c r="BX2466" i="4"/>
  <c r="BW2465" i="4"/>
  <c r="BV2490" i="4"/>
  <c r="BU2490" i="4"/>
  <c r="AU2510" i="4"/>
  <c r="AV2510" i="4" s="1"/>
  <c r="AU2509" i="4"/>
  <c r="AV2509" i="4" s="1"/>
  <c r="BC2361" i="4"/>
  <c r="BX2372" i="4"/>
  <c r="BV2376" i="4"/>
  <c r="BC2386" i="4"/>
  <c r="BU2400" i="4"/>
  <c r="BM2403" i="4"/>
  <c r="BN2403" i="4" s="1"/>
  <c r="BX2408" i="4"/>
  <c r="BW2408" i="4"/>
  <c r="BV2408" i="4"/>
  <c r="BW2409" i="4"/>
  <c r="BF2424" i="4"/>
  <c r="BE2424" i="4"/>
  <c r="BD2425" i="4"/>
  <c r="BF2426" i="4"/>
  <c r="BF2429" i="4"/>
  <c r="BE2429" i="4"/>
  <c r="BC2429" i="4"/>
  <c r="AU2434" i="4"/>
  <c r="AV2434" i="4" s="1"/>
  <c r="BF2445" i="4"/>
  <c r="BE2446" i="4"/>
  <c r="BE2445" i="4"/>
  <c r="BV2455" i="4"/>
  <c r="BU2455" i="4"/>
  <c r="BW2456" i="4"/>
  <c r="BM2465" i="4"/>
  <c r="BN2465" i="4" s="1"/>
  <c r="BM2466" i="4"/>
  <c r="BN2466" i="4" s="1"/>
  <c r="BM2464" i="4"/>
  <c r="BN2464" i="4" s="1"/>
  <c r="BU2466" i="4"/>
  <c r="BM2489" i="4"/>
  <c r="BN2489" i="4" s="1"/>
  <c r="BX2507" i="4"/>
  <c r="BW2507" i="4"/>
  <c r="BV2507" i="4"/>
  <c r="BU2507" i="4"/>
  <c r="BW2508" i="4"/>
  <c r="BD2510" i="4"/>
  <c r="BC2510" i="4"/>
  <c r="AU2540" i="4"/>
  <c r="AV2540" i="4" s="1"/>
  <c r="AU2539" i="4"/>
  <c r="AV2539" i="4" s="1"/>
  <c r="BE2410" i="4"/>
  <c r="AU2415" i="4"/>
  <c r="AV2415" i="4" s="1"/>
  <c r="BW2416" i="4"/>
  <c r="BF2417" i="4"/>
  <c r="BW2419" i="4"/>
  <c r="BM2420" i="4"/>
  <c r="BN2420" i="4" s="1"/>
  <c r="AU2425" i="4"/>
  <c r="AV2425" i="4" s="1"/>
  <c r="BW2425" i="4"/>
  <c r="BU2427" i="4"/>
  <c r="BF2431" i="4"/>
  <c r="BD2433" i="4"/>
  <c r="BM2435" i="4"/>
  <c r="BN2435" i="4" s="1"/>
  <c r="AU2450" i="4"/>
  <c r="AV2450" i="4" s="1"/>
  <c r="BU2452" i="4"/>
  <c r="BF2456" i="4"/>
  <c r="BD2458" i="4"/>
  <c r="BM2460" i="4"/>
  <c r="BN2460" i="4" s="1"/>
  <c r="BV2464" i="4"/>
  <c r="AU2470" i="4"/>
  <c r="AV2470" i="4" s="1"/>
  <c r="BX2474" i="4"/>
  <c r="BW2474" i="4"/>
  <c r="BM2475" i="4"/>
  <c r="BN2475" i="4" s="1"/>
  <c r="BM2476" i="4"/>
  <c r="BN2476" i="4" s="1"/>
  <c r="AU2481" i="4"/>
  <c r="AV2481" i="4" s="1"/>
  <c r="AU2482" i="4"/>
  <c r="AV2482" i="4" s="1"/>
  <c r="BX2484" i="4"/>
  <c r="BW2484" i="4"/>
  <c r="BU2484" i="4"/>
  <c r="BX2494" i="4"/>
  <c r="BW2494" i="4"/>
  <c r="BU2494" i="4"/>
  <c r="BF2508" i="4"/>
  <c r="BE2508" i="4"/>
  <c r="BD2508" i="4"/>
  <c r="BV2515" i="4"/>
  <c r="BU2412" i="4"/>
  <c r="BM2417" i="4"/>
  <c r="BN2417" i="4" s="1"/>
  <c r="BX2425" i="4"/>
  <c r="BM2428" i="4"/>
  <c r="BN2428" i="4" s="1"/>
  <c r="BD2429" i="4"/>
  <c r="BF2434" i="4"/>
  <c r="BE2434" i="4"/>
  <c r="BW2441" i="4"/>
  <c r="BV2443" i="4"/>
  <c r="BU2443" i="4"/>
  <c r="BX2444" i="4"/>
  <c r="BW2444" i="4"/>
  <c r="AU2446" i="4"/>
  <c r="AV2446" i="4" s="1"/>
  <c r="BM2453" i="4"/>
  <c r="BN2453" i="4" s="1"/>
  <c r="BD2454" i="4"/>
  <c r="BF2459" i="4"/>
  <c r="BE2459" i="4"/>
  <c r="BD2469" i="4"/>
  <c r="BC2469" i="4"/>
  <c r="BC2470" i="4"/>
  <c r="BV2475" i="4"/>
  <c r="BU2475" i="4"/>
  <c r="BD2478" i="4"/>
  <c r="BF2479" i="4"/>
  <c r="BF2480" i="4"/>
  <c r="BE2480" i="4"/>
  <c r="BE2481" i="4"/>
  <c r="AU2486" i="4"/>
  <c r="AV2486" i="4" s="1"/>
  <c r="AU2487" i="4"/>
  <c r="AV2487" i="4" s="1"/>
  <c r="BX2489" i="4"/>
  <c r="BW2489" i="4"/>
  <c r="BU2489" i="4"/>
  <c r="BF2505" i="4"/>
  <c r="BE2505" i="4"/>
  <c r="BC2505" i="4"/>
  <c r="BM2514" i="4"/>
  <c r="BN2514" i="4" s="1"/>
  <c r="BM2513" i="4"/>
  <c r="BN2513" i="4" s="1"/>
  <c r="BX2523" i="4"/>
  <c r="BW2523" i="4"/>
  <c r="BX2545" i="4"/>
  <c r="BW2545" i="4"/>
  <c r="BW2546" i="4"/>
  <c r="BX2563" i="4"/>
  <c r="BW2563" i="4"/>
  <c r="BX2564" i="4"/>
  <c r="AU2467" i="4"/>
  <c r="AV2467" i="4" s="1"/>
  <c r="BC2481" i="4"/>
  <c r="BV2494" i="4"/>
  <c r="BC2496" i="4"/>
  <c r="BV2514" i="4"/>
  <c r="BU2514" i="4"/>
  <c r="BX2519" i="4"/>
  <c r="BW2519" i="4"/>
  <c r="BU2519" i="4"/>
  <c r="BV2531" i="4"/>
  <c r="BU2531" i="4"/>
  <c r="BM2545" i="4"/>
  <c r="BN2545" i="4" s="1"/>
  <c r="BM2544" i="4"/>
  <c r="BN2544" i="4" s="1"/>
  <c r="BM2563" i="4"/>
  <c r="BN2563" i="4" s="1"/>
  <c r="BM2564" i="4"/>
  <c r="BN2564" i="4" s="1"/>
  <c r="BM2562" i="4"/>
  <c r="BN2562" i="4" s="1"/>
  <c r="BF2414" i="4"/>
  <c r="BV2423" i="4"/>
  <c r="BU2423" i="4"/>
  <c r="BX2424" i="4"/>
  <c r="BW2424" i="4"/>
  <c r="AU2426" i="4"/>
  <c r="AV2426" i="4" s="1"/>
  <c r="BW2428" i="4"/>
  <c r="BD2434" i="4"/>
  <c r="BM2436" i="4"/>
  <c r="BN2436" i="4" s="1"/>
  <c r="BE2438" i="4"/>
  <c r="BF2439" i="4"/>
  <c r="BE2439" i="4"/>
  <c r="BV2448" i="4"/>
  <c r="BU2448" i="4"/>
  <c r="BX2449" i="4"/>
  <c r="BW2449" i="4"/>
  <c r="AU2451" i="4"/>
  <c r="AV2451" i="4" s="1"/>
  <c r="BW2453" i="4"/>
  <c r="BV2457" i="4"/>
  <c r="BD2459" i="4"/>
  <c r="BF2460" i="4"/>
  <c r="BM2461" i="4"/>
  <c r="BN2461" i="4" s="1"/>
  <c r="BE2463" i="4"/>
  <c r="BF2465" i="4"/>
  <c r="BE2465" i="4"/>
  <c r="BE2466" i="4"/>
  <c r="BX2470" i="4"/>
  <c r="BW2471" i="4"/>
  <c r="BU2474" i="4"/>
  <c r="BD2479" i="4"/>
  <c r="BC2479" i="4"/>
  <c r="BC2480" i="4"/>
  <c r="BC2486" i="4"/>
  <c r="BV2489" i="4"/>
  <c r="BC2491" i="4"/>
  <c r="BF2495" i="4"/>
  <c r="BE2495" i="4"/>
  <c r="BF2496" i="4"/>
  <c r="BD2495" i="4"/>
  <c r="BD2505" i="4"/>
  <c r="AU2525" i="4"/>
  <c r="AV2525" i="4" s="1"/>
  <c r="AU2524" i="4"/>
  <c r="AV2524" i="4" s="1"/>
  <c r="BV2535" i="4"/>
  <c r="BU2535" i="4"/>
  <c r="BD2552" i="4"/>
  <c r="BC2552" i="4"/>
  <c r="AU2420" i="4"/>
  <c r="AV2420" i="4" s="1"/>
  <c r="AU2435" i="4"/>
  <c r="AV2435" i="4" s="1"/>
  <c r="BW2457" i="4"/>
  <c r="BC2459" i="4"/>
  <c r="AU2460" i="4"/>
  <c r="BU2462" i="4"/>
  <c r="BF2463" i="4"/>
  <c r="AU2465" i="4"/>
  <c r="AV2465" i="4" s="1"/>
  <c r="BX2469" i="4"/>
  <c r="BW2469" i="4"/>
  <c r="BM2470" i="4"/>
  <c r="BN2470" i="4" s="1"/>
  <c r="BM2471" i="4"/>
  <c r="BN2471" i="4" s="1"/>
  <c r="AU2477" i="4"/>
  <c r="AV2477" i="4" s="1"/>
  <c r="BD2480" i="4"/>
  <c r="BF2485" i="4"/>
  <c r="BE2485" i="4"/>
  <c r="BF2486" i="4"/>
  <c r="BD2485" i="4"/>
  <c r="AU2489" i="4"/>
  <c r="AV2489" i="4" s="1"/>
  <c r="BF2490" i="4"/>
  <c r="BE2490" i="4"/>
  <c r="BD2490" i="4"/>
  <c r="BE2491" i="4"/>
  <c r="BF2506" i="4"/>
  <c r="AU2521" i="4"/>
  <c r="AV2521" i="4" s="1"/>
  <c r="AU2520" i="4"/>
  <c r="AV2520" i="4" s="1"/>
  <c r="AU2522" i="4"/>
  <c r="AV2522" i="4" s="1"/>
  <c r="BF2536" i="4"/>
  <c r="BE2536" i="4"/>
  <c r="BF2537" i="4"/>
  <c r="BC2536" i="4"/>
  <c r="BX2544" i="4"/>
  <c r="BW2544" i="4"/>
  <c r="BU2544" i="4"/>
  <c r="BM2560" i="4"/>
  <c r="BN2560" i="4" s="1"/>
  <c r="BM2561" i="4"/>
  <c r="BN2561" i="4" s="1"/>
  <c r="BC2411" i="4"/>
  <c r="BW2413" i="4"/>
  <c r="BC2426" i="4"/>
  <c r="BV2428" i="4"/>
  <c r="BU2428" i="4"/>
  <c r="BX2429" i="4"/>
  <c r="BW2429" i="4"/>
  <c r="AU2431" i="4"/>
  <c r="AV2431" i="4" s="1"/>
  <c r="BU2431" i="4"/>
  <c r="BV2437" i="4"/>
  <c r="BD2439" i="4"/>
  <c r="BM2441" i="4"/>
  <c r="BN2441" i="4" s="1"/>
  <c r="BE2443" i="4"/>
  <c r="BF2444" i="4"/>
  <c r="BE2444" i="4"/>
  <c r="AU2447" i="4"/>
  <c r="AV2447" i="4" s="1"/>
  <c r="BC2451" i="4"/>
  <c r="BV2453" i="4"/>
  <c r="BU2453" i="4"/>
  <c r="BX2454" i="4"/>
  <c r="BW2454" i="4"/>
  <c r="AU2456" i="4"/>
  <c r="AV2456" i="4" s="1"/>
  <c r="BU2456" i="4"/>
  <c r="BV2462" i="4"/>
  <c r="BD2464" i="4"/>
  <c r="BC2464" i="4"/>
  <c r="BC2465" i="4"/>
  <c r="BV2470" i="4"/>
  <c r="BU2470" i="4"/>
  <c r="BU2471" i="4"/>
  <c r="BD2473" i="4"/>
  <c r="BF2474" i="4"/>
  <c r="BF2475" i="4"/>
  <c r="BE2475" i="4"/>
  <c r="BE2476" i="4"/>
  <c r="BX2480" i="4"/>
  <c r="BX2481" i="4"/>
  <c r="AU2485" i="4"/>
  <c r="AV2485" i="4" s="1"/>
  <c r="BC2495" i="4"/>
  <c r="BV2508" i="4"/>
  <c r="BU2508" i="4"/>
  <c r="BD2521" i="4"/>
  <c r="BC2521" i="4"/>
  <c r="AU2551" i="4"/>
  <c r="AV2551" i="4" s="1"/>
  <c r="AU2552" i="4"/>
  <c r="AV2552" i="4" s="1"/>
  <c r="BM2571" i="4"/>
  <c r="BN2571" i="4" s="1"/>
  <c r="BM2570" i="4"/>
  <c r="BN2570" i="4" s="1"/>
  <c r="BV2417" i="4"/>
  <c r="BD2423" i="4"/>
  <c r="BM2425" i="4"/>
  <c r="BN2425" i="4" s="1"/>
  <c r="BX2428" i="4"/>
  <c r="BE2430" i="4"/>
  <c r="BC2439" i="4"/>
  <c r="AU2440" i="4"/>
  <c r="AV2440" i="4" s="1"/>
  <c r="BU2442" i="4"/>
  <c r="BF2443" i="4"/>
  <c r="BD2448" i="4"/>
  <c r="BM2450" i="4"/>
  <c r="BN2450" i="4" s="1"/>
  <c r="BX2453" i="4"/>
  <c r="BE2455" i="4"/>
  <c r="BD2465" i="4"/>
  <c r="BV2469" i="4"/>
  <c r="BW2470" i="4"/>
  <c r="AU2475" i="4"/>
  <c r="AV2475" i="4" s="1"/>
  <c r="BC2476" i="4"/>
  <c r="BX2479" i="4"/>
  <c r="BW2479" i="4"/>
  <c r="BM2480" i="4"/>
  <c r="BN2480" i="4" s="1"/>
  <c r="BM2481" i="4"/>
  <c r="BN2481" i="4" s="1"/>
  <c r="BC2485" i="4"/>
  <c r="BC2490" i="4"/>
  <c r="BX2495" i="4"/>
  <c r="BD2499" i="4"/>
  <c r="BC2499" i="4"/>
  <c r="BX2500" i="4"/>
  <c r="BW2500" i="4"/>
  <c r="BV2500" i="4"/>
  <c r="BF2540" i="4"/>
  <c r="BE2540" i="4"/>
  <c r="BD2540" i="4"/>
  <c r="BD2551" i="4"/>
  <c r="BC2551" i="4"/>
  <c r="BW2513" i="4"/>
  <c r="BX2514" i="4"/>
  <c r="BW2514" i="4"/>
  <c r="BM2519" i="4"/>
  <c r="BN2519" i="4" s="1"/>
  <c r="BE2522" i="4"/>
  <c r="BD2524" i="4"/>
  <c r="BC2524" i="4"/>
  <c r="BF2525" i="4"/>
  <c r="BE2525" i="4"/>
  <c r="AU2526" i="4"/>
  <c r="AV2526" i="4" s="1"/>
  <c r="AU2527" i="4"/>
  <c r="AV2527" i="4" s="1"/>
  <c r="BX2534" i="4"/>
  <c r="BW2534" i="4"/>
  <c r="BU2534" i="4"/>
  <c r="BF2551" i="4"/>
  <c r="BE2551" i="4"/>
  <c r="BF2552" i="4"/>
  <c r="BX2568" i="4"/>
  <c r="BW2568" i="4"/>
  <c r="BV2568" i="4"/>
  <c r="BU2568" i="4"/>
  <c r="BX2571" i="4"/>
  <c r="BW2571" i="4"/>
  <c r="BV2571" i="4"/>
  <c r="BF2605" i="4"/>
  <c r="BE2606" i="4"/>
  <c r="BE2605" i="4"/>
  <c r="AU2605" i="4"/>
  <c r="AV2605" i="4" s="1"/>
  <c r="AU2604" i="4"/>
  <c r="AV2604" i="4" s="1"/>
  <c r="BF2610" i="4"/>
  <c r="BE2610" i="4"/>
  <c r="BD2610" i="4"/>
  <c r="BC2610" i="4"/>
  <c r="BF2611" i="4"/>
  <c r="BW2491" i="4"/>
  <c r="BW2496" i="4"/>
  <c r="BE2501" i="4"/>
  <c r="BV2503" i="4"/>
  <c r="BU2503" i="4"/>
  <c r="BC2508" i="4"/>
  <c r="BX2509" i="4"/>
  <c r="BW2509" i="4"/>
  <c r="BU2512" i="4"/>
  <c r="BM2515" i="4"/>
  <c r="BN2515" i="4" s="1"/>
  <c r="BC2518" i="4"/>
  <c r="BV2523" i="4"/>
  <c r="BD2525" i="4"/>
  <c r="BX2530" i="4"/>
  <c r="BW2530" i="4"/>
  <c r="BW2531" i="4"/>
  <c r="AU2536" i="4"/>
  <c r="AV2536" i="4" s="1"/>
  <c r="AU2537" i="4"/>
  <c r="AV2537" i="4" s="1"/>
  <c r="BC2540" i="4"/>
  <c r="BV2545" i="4"/>
  <c r="BU2545" i="4"/>
  <c r="BF2550" i="4"/>
  <c r="BE2550" i="4"/>
  <c r="BD2550" i="4"/>
  <c r="BC2550" i="4"/>
  <c r="BF2554" i="4"/>
  <c r="BE2554" i="4"/>
  <c r="BF2555" i="4"/>
  <c r="BW2557" i="4"/>
  <c r="BX2557" i="4"/>
  <c r="BV2563" i="4"/>
  <c r="BW2582" i="4"/>
  <c r="BX2582" i="4"/>
  <c r="BV2585" i="4"/>
  <c r="BU2585" i="4"/>
  <c r="BF2499" i="4"/>
  <c r="BV2512" i="4"/>
  <c r="BV2519" i="4"/>
  <c r="BX2524" i="4"/>
  <c r="BW2524" i="4"/>
  <c r="BX2529" i="4"/>
  <c r="BW2529" i="4"/>
  <c r="BU2529" i="4"/>
  <c r="BM2530" i="4"/>
  <c r="BN2530" i="4" s="1"/>
  <c r="BD2536" i="4"/>
  <c r="BV2544" i="4"/>
  <c r="BF2546" i="4"/>
  <c r="BE2546" i="4"/>
  <c r="AU2554" i="4"/>
  <c r="AV2554" i="4" s="1"/>
  <c r="AU2555" i="4"/>
  <c r="AV2555" i="4" s="1"/>
  <c r="BM2557" i="4"/>
  <c r="BN2557" i="4" s="1"/>
  <c r="BM2558" i="4"/>
  <c r="BN2558" i="4" s="1"/>
  <c r="BM2556" i="4"/>
  <c r="BV2561" i="4"/>
  <c r="BF2577" i="4"/>
  <c r="BE2577" i="4"/>
  <c r="BX2578" i="4"/>
  <c r="BW2578" i="4"/>
  <c r="BM2582" i="4"/>
  <c r="BN2582" i="4" s="1"/>
  <c r="BM2581" i="4"/>
  <c r="BN2581" i="4" s="1"/>
  <c r="BU2619" i="4"/>
  <c r="BV2619" i="4"/>
  <c r="BW2490" i="4"/>
  <c r="AU2492" i="4"/>
  <c r="AV2492" i="4" s="1"/>
  <c r="BW2495" i="4"/>
  <c r="AU2497" i="4"/>
  <c r="AV2497" i="4" s="1"/>
  <c r="BV2498" i="4"/>
  <c r="BU2498" i="4"/>
  <c r="BX2504" i="4"/>
  <c r="BW2504" i="4"/>
  <c r="BE2510" i="4"/>
  <c r="AU2511" i="4"/>
  <c r="AV2511" i="4" s="1"/>
  <c r="BW2512" i="4"/>
  <c r="BE2521" i="4"/>
  <c r="BX2525" i="4"/>
  <c r="BX2526" i="4"/>
  <c r="BV2530" i="4"/>
  <c r="BU2530" i="4"/>
  <c r="BF2535" i="4"/>
  <c r="BE2535" i="4"/>
  <c r="BD2535" i="4"/>
  <c r="BX2540" i="4"/>
  <c r="BW2540" i="4"/>
  <c r="BW2541" i="4"/>
  <c r="AU2546" i="4"/>
  <c r="AV2546" i="4" s="1"/>
  <c r="AU2547" i="4"/>
  <c r="AV2547" i="4" s="1"/>
  <c r="BM2551" i="4"/>
  <c r="BN2551" i="4" s="1"/>
  <c r="BM2552" i="4"/>
  <c r="BN2552" i="4" s="1"/>
  <c r="BD2554" i="4"/>
  <c r="BC2554" i="4"/>
  <c r="BX2560" i="4"/>
  <c r="BW2560" i="4"/>
  <c r="BX2561" i="4"/>
  <c r="BD2572" i="4"/>
  <c r="BC2572" i="4"/>
  <c r="BX2574" i="4"/>
  <c r="BW2574" i="4"/>
  <c r="BC2484" i="4"/>
  <c r="BC2489" i="4"/>
  <c r="BC2494" i="4"/>
  <c r="BW2498" i="4"/>
  <c r="BD2503" i="4"/>
  <c r="BC2507" i="4"/>
  <c r="BE2509" i="4"/>
  <c r="BU2509" i="4"/>
  <c r="BD2514" i="4"/>
  <c r="BC2514" i="4"/>
  <c r="BF2515" i="4"/>
  <c r="BE2515" i="4"/>
  <c r="BM2516" i="4"/>
  <c r="BN2516" i="4" s="1"/>
  <c r="BC2517" i="4"/>
  <c r="BE2519" i="4"/>
  <c r="BD2523" i="4"/>
  <c r="BV2524" i="4"/>
  <c r="BM2525" i="4"/>
  <c r="BN2525" i="4" s="1"/>
  <c r="BU2526" i="4"/>
  <c r="AU2529" i="4"/>
  <c r="AV2529" i="4" s="1"/>
  <c r="BV2529" i="4"/>
  <c r="BF2531" i="4"/>
  <c r="BE2531" i="4"/>
  <c r="BF2532" i="4"/>
  <c r="BX2539" i="4"/>
  <c r="BW2539" i="4"/>
  <c r="BU2539" i="4"/>
  <c r="BM2540" i="4"/>
  <c r="BN2540" i="4" s="1"/>
  <c r="BD2546" i="4"/>
  <c r="BW2558" i="4"/>
  <c r="BC2569" i="4"/>
  <c r="BM2574" i="4"/>
  <c r="BN2574" i="4" s="1"/>
  <c r="BM2575" i="4"/>
  <c r="BN2575" i="4" s="1"/>
  <c r="BV2578" i="4"/>
  <c r="BD2600" i="4"/>
  <c r="BC2600" i="4"/>
  <c r="BU2614" i="4"/>
  <c r="BU2468" i="4"/>
  <c r="BU2473" i="4"/>
  <c r="BU2478" i="4"/>
  <c r="BU2483" i="4"/>
  <c r="BU2488" i="4"/>
  <c r="BU2493" i="4"/>
  <c r="BC2498" i="4"/>
  <c r="BX2499" i="4"/>
  <c r="BW2499" i="4"/>
  <c r="BC2500" i="4"/>
  <c r="BU2502" i="4"/>
  <c r="BE2503" i="4"/>
  <c r="AU2506" i="4"/>
  <c r="AV2506" i="4" s="1"/>
  <c r="BU2506" i="4"/>
  <c r="BC2511" i="4"/>
  <c r="BF2512" i="4"/>
  <c r="AU2513" i="4"/>
  <c r="AV2513" i="4" s="1"/>
  <c r="BF2514" i="4"/>
  <c r="BU2520" i="4"/>
  <c r="BE2523" i="4"/>
  <c r="BU2524" i="4"/>
  <c r="BV2525" i="4"/>
  <c r="BU2525" i="4"/>
  <c r="AU2531" i="4"/>
  <c r="AV2531" i="4" s="1"/>
  <c r="AU2532" i="4"/>
  <c r="AV2532" i="4" s="1"/>
  <c r="BC2535" i="4"/>
  <c r="BM2536" i="4"/>
  <c r="BN2536" i="4" s="1"/>
  <c r="BV2540" i="4"/>
  <c r="BU2540" i="4"/>
  <c r="BF2545" i="4"/>
  <c r="BE2545" i="4"/>
  <c r="BD2545" i="4"/>
  <c r="BC2545" i="4"/>
  <c r="BC2546" i="4"/>
  <c r="BC2547" i="4"/>
  <c r="BX2550" i="4"/>
  <c r="BW2550" i="4"/>
  <c r="BX2551" i="4"/>
  <c r="BU2551" i="4"/>
  <c r="BV2560" i="4"/>
  <c r="BC2564" i="4"/>
  <c r="AU2566" i="4"/>
  <c r="AV2566" i="4" s="1"/>
  <c r="BF2567" i="4"/>
  <c r="BE2567" i="4"/>
  <c r="BF2571" i="4"/>
  <c r="BE2571" i="4"/>
  <c r="BD2571" i="4"/>
  <c r="BC2571" i="4"/>
  <c r="BV2574" i="4"/>
  <c r="AU2580" i="4"/>
  <c r="AV2580" i="4" s="1"/>
  <c r="AU2581" i="4"/>
  <c r="AV2581" i="4" s="1"/>
  <c r="BV2598" i="4"/>
  <c r="BU2598" i="4"/>
  <c r="BX2612" i="4"/>
  <c r="BW2612" i="4"/>
  <c r="BV2612" i="4"/>
  <c r="BE2464" i="4"/>
  <c r="BE2469" i="4"/>
  <c r="BE2474" i="4"/>
  <c r="BE2479" i="4"/>
  <c r="BE2484" i="4"/>
  <c r="BE2489" i="4"/>
  <c r="BE2494" i="4"/>
  <c r="BD2498" i="4"/>
  <c r="BV2502" i="4"/>
  <c r="BE2504" i="4"/>
  <c r="BU2504" i="4"/>
  <c r="BD2509" i="4"/>
  <c r="BM2510" i="4"/>
  <c r="BN2510" i="4" s="1"/>
  <c r="BD2519" i="4"/>
  <c r="BC2519" i="4"/>
  <c r="BF2520" i="4"/>
  <c r="BE2520" i="4"/>
  <c r="BM2521" i="4"/>
  <c r="BN2521" i="4" s="1"/>
  <c r="BW2525" i="4"/>
  <c r="BD2531" i="4"/>
  <c r="BM2532" i="4"/>
  <c r="BN2532" i="4" s="1"/>
  <c r="BM2534" i="4"/>
  <c r="BN2534" i="4" s="1"/>
  <c r="BV2539" i="4"/>
  <c r="BF2541" i="4"/>
  <c r="BE2541" i="4"/>
  <c r="BX2549" i="4"/>
  <c r="BW2549" i="4"/>
  <c r="BU2549" i="4"/>
  <c r="BM2550" i="4"/>
  <c r="BN2550" i="4" s="1"/>
  <c r="BF2561" i="4"/>
  <c r="BE2561" i="4"/>
  <c r="BD2561" i="4"/>
  <c r="BC2561" i="4"/>
  <c r="BM2573" i="4"/>
  <c r="BN2573" i="4" s="1"/>
  <c r="BM2577" i="4"/>
  <c r="BN2577" i="4" s="1"/>
  <c r="BD2580" i="4"/>
  <c r="BC2580" i="4"/>
  <c r="AU2590" i="4"/>
  <c r="AV2590" i="4" s="1"/>
  <c r="AU2589" i="4"/>
  <c r="AV2589" i="4" s="1"/>
  <c r="BF2599" i="4"/>
  <c r="BE2599" i="4"/>
  <c r="BE2600" i="4"/>
  <c r="BE2500" i="4"/>
  <c r="AU2501" i="4"/>
  <c r="AV2501" i="4" s="1"/>
  <c r="BC2509" i="4"/>
  <c r="BV2513" i="4"/>
  <c r="BU2513" i="4"/>
  <c r="AU2516" i="4"/>
  <c r="AV2516" i="4" s="1"/>
  <c r="BF2519" i="4"/>
  <c r="BW2520" i="4"/>
  <c r="BF2526" i="4"/>
  <c r="BE2526" i="4"/>
  <c r="BF2530" i="4"/>
  <c r="BE2530" i="4"/>
  <c r="BD2530" i="4"/>
  <c r="BC2531" i="4"/>
  <c r="BX2535" i="4"/>
  <c r="BW2535" i="4"/>
  <c r="BX2536" i="4"/>
  <c r="AU2541" i="4"/>
  <c r="AV2541" i="4" s="1"/>
  <c r="AU2542" i="4"/>
  <c r="AV2542" i="4" s="1"/>
  <c r="BM2546" i="4"/>
  <c r="BN2546" i="4" s="1"/>
  <c r="BE2547" i="4"/>
  <c r="BV2550" i="4"/>
  <c r="BU2550" i="4"/>
  <c r="BX2553" i="4"/>
  <c r="BW2553" i="4"/>
  <c r="BU2553" i="4"/>
  <c r="BW2554" i="4"/>
  <c r="BC2558" i="4"/>
  <c r="AU2561" i="4"/>
  <c r="AV2561" i="4" s="1"/>
  <c r="AU2562" i="4"/>
  <c r="AV2562" i="4" s="1"/>
  <c r="BW2575" i="4"/>
  <c r="BV2577" i="4"/>
  <c r="BU2577" i="4"/>
  <c r="BD2590" i="4"/>
  <c r="BC2590" i="4"/>
  <c r="BC2596" i="4"/>
  <c r="AU2577" i="4"/>
  <c r="AV2577" i="4" s="1"/>
  <c r="BD2588" i="4"/>
  <c r="BC2588" i="4"/>
  <c r="BF2589" i="4"/>
  <c r="BE2589" i="4"/>
  <c r="BV2591" i="4"/>
  <c r="BU2591" i="4"/>
  <c r="BX2592" i="4"/>
  <c r="BV2592" i="4"/>
  <c r="BF2595" i="4"/>
  <c r="BF2596" i="4"/>
  <c r="AU2596" i="4"/>
  <c r="AV2596" i="4" s="1"/>
  <c r="AU2597" i="4"/>
  <c r="AV2597" i="4" s="1"/>
  <c r="BM2598" i="4"/>
  <c r="BN2598" i="4" s="1"/>
  <c r="BM2597" i="4"/>
  <c r="BN2597" i="4" s="1"/>
  <c r="AU2601" i="4"/>
  <c r="AV2601" i="4" s="1"/>
  <c r="AU2602" i="4"/>
  <c r="AV2602" i="4" s="1"/>
  <c r="BW2603" i="4"/>
  <c r="BX2603" i="4"/>
  <c r="BM2619" i="4"/>
  <c r="BN2619" i="4" s="1"/>
  <c r="BM2618" i="4"/>
  <c r="BN2618" i="4" s="1"/>
  <c r="BX2644" i="4"/>
  <c r="BW2644" i="4"/>
  <c r="AU2637" i="4"/>
  <c r="AV2637" i="4" s="1"/>
  <c r="AU2638" i="4"/>
  <c r="AV2638" i="4" s="1"/>
  <c r="BM2644" i="4"/>
  <c r="BN2644" i="4" s="1"/>
  <c r="BM2643" i="4"/>
  <c r="BN2643" i="4" s="1"/>
  <c r="BM2645" i="4"/>
  <c r="BN2645" i="4" s="1"/>
  <c r="AU2636" i="4"/>
  <c r="AV2636" i="4" s="1"/>
  <c r="BD2567" i="4"/>
  <c r="BC2567" i="4"/>
  <c r="AU2568" i="4"/>
  <c r="AV2568" i="4" s="1"/>
  <c r="AU2570" i="4"/>
  <c r="AV2570" i="4" s="1"/>
  <c r="BU2571" i="4"/>
  <c r="BF2573" i="4"/>
  <c r="BE2573" i="4"/>
  <c r="BV2582" i="4"/>
  <c r="BU2582" i="4"/>
  <c r="BX2583" i="4"/>
  <c r="BW2583" i="4"/>
  <c r="AU2585" i="4"/>
  <c r="AV2585" i="4" s="1"/>
  <c r="BX2587" i="4"/>
  <c r="BW2587" i="4"/>
  <c r="BD2589" i="4"/>
  <c r="AU2591" i="4"/>
  <c r="AV2591" i="4" s="1"/>
  <c r="BW2592" i="4"/>
  <c r="BD2595" i="4"/>
  <c r="BD2605" i="4"/>
  <c r="BC2605" i="4"/>
  <c r="BF2609" i="4"/>
  <c r="BE2609" i="4"/>
  <c r="BD2636" i="4"/>
  <c r="BC2636" i="4"/>
  <c r="AU2665" i="4"/>
  <c r="AV2665" i="4" s="1"/>
  <c r="AU2664" i="4"/>
  <c r="AV2664" i="4" s="1"/>
  <c r="BU2557" i="4"/>
  <c r="BU2560" i="4"/>
  <c r="BU2563" i="4"/>
  <c r="BE2564" i="4"/>
  <c r="AU2565" i="4"/>
  <c r="AV2565" i="4" s="1"/>
  <c r="BM2572" i="4"/>
  <c r="BN2572" i="4" s="1"/>
  <c r="BU2574" i="4"/>
  <c r="BD2577" i="4"/>
  <c r="BU2578" i="4"/>
  <c r="BM2579" i="4"/>
  <c r="BN2579" i="4" s="1"/>
  <c r="BX2580" i="4"/>
  <c r="BM2588" i="4"/>
  <c r="BN2588" i="4" s="1"/>
  <c r="BM2589" i="4"/>
  <c r="BN2589" i="4" s="1"/>
  <c r="BF2590" i="4"/>
  <c r="BF2593" i="4"/>
  <c r="BE2593" i="4"/>
  <c r="BE2595" i="4"/>
  <c r="AU2609" i="4"/>
  <c r="AV2609" i="4" s="1"/>
  <c r="AU2608" i="4"/>
  <c r="AV2608" i="4" s="1"/>
  <c r="BF2629" i="4"/>
  <c r="BE2629" i="4"/>
  <c r="BD2629" i="4"/>
  <c r="BC2629" i="4"/>
  <c r="BF2630" i="4"/>
  <c r="BC2630" i="4"/>
  <c r="AU2635" i="4"/>
  <c r="AV2635" i="4" s="1"/>
  <c r="AU2634" i="4"/>
  <c r="AV2634" i="4" s="1"/>
  <c r="BD2557" i="4"/>
  <c r="BU2566" i="4"/>
  <c r="BF2568" i="4"/>
  <c r="BE2568" i="4"/>
  <c r="BD2573" i="4"/>
  <c r="BF2574" i="4"/>
  <c r="BF2578" i="4"/>
  <c r="BE2578" i="4"/>
  <c r="AU2583" i="4"/>
  <c r="AV2583" i="4" s="1"/>
  <c r="BU2587" i="4"/>
  <c r="BV2587" i="4"/>
  <c r="BE2591" i="4"/>
  <c r="BX2595" i="4"/>
  <c r="BW2595" i="4"/>
  <c r="BM2599" i="4"/>
  <c r="BN2599" i="4" s="1"/>
  <c r="BD2609" i="4"/>
  <c r="BC2609" i="4"/>
  <c r="BC2557" i="4"/>
  <c r="AU2559" i="4"/>
  <c r="AV2559" i="4" s="1"/>
  <c r="BU2559" i="4"/>
  <c r="BC2563" i="4"/>
  <c r="BV2566" i="4"/>
  <c r="BW2572" i="4"/>
  <c r="BC2573" i="4"/>
  <c r="BU2579" i="4"/>
  <c r="BU2583" i="4"/>
  <c r="BX2589" i="4"/>
  <c r="BW2589" i="4"/>
  <c r="BD2593" i="4"/>
  <c r="BC2593" i="4"/>
  <c r="BD2594" i="4"/>
  <c r="BC2594" i="4"/>
  <c r="BF2614" i="4"/>
  <c r="BE2614" i="4"/>
  <c r="BC2614" i="4"/>
  <c r="BM2620" i="4"/>
  <c r="BN2620" i="4" s="1"/>
  <c r="BC2529" i="4"/>
  <c r="BC2534" i="4"/>
  <c r="BC2539" i="4"/>
  <c r="BC2544" i="4"/>
  <c r="BC2549" i="4"/>
  <c r="BU2556" i="4"/>
  <c r="BE2557" i="4"/>
  <c r="BC2566" i="4"/>
  <c r="BW2566" i="4"/>
  <c r="BM2569" i="4"/>
  <c r="BN2569" i="4" s="1"/>
  <c r="BC2570" i="4"/>
  <c r="BV2576" i="4"/>
  <c r="BD2578" i="4"/>
  <c r="BM2580" i="4"/>
  <c r="BN2580" i="4" s="1"/>
  <c r="BE2582" i="4"/>
  <c r="BF2583" i="4"/>
  <c r="BE2583" i="4"/>
  <c r="AU2586" i="4"/>
  <c r="AV2586" i="4" s="1"/>
  <c r="BX2594" i="4"/>
  <c r="BW2594" i="4"/>
  <c r="BU2595" i="4"/>
  <c r="BX2599" i="4"/>
  <c r="BW2599" i="4"/>
  <c r="BV2599" i="4"/>
  <c r="BX2615" i="4"/>
  <c r="BW2615" i="4"/>
  <c r="BV2620" i="4"/>
  <c r="BU2620" i="4"/>
  <c r="BM2640" i="4"/>
  <c r="BN2640" i="4" s="1"/>
  <c r="BM2639" i="4"/>
  <c r="BN2639" i="4" s="1"/>
  <c r="BU2518" i="4"/>
  <c r="BU2523" i="4"/>
  <c r="BU2528" i="4"/>
  <c r="BU2533" i="4"/>
  <c r="BU2538" i="4"/>
  <c r="BU2543" i="4"/>
  <c r="BU2548" i="4"/>
  <c r="BC2553" i="4"/>
  <c r="BV2556" i="4"/>
  <c r="BC2559" i="4"/>
  <c r="BW2559" i="4"/>
  <c r="BU2562" i="4"/>
  <c r="BE2563" i="4"/>
  <c r="BU2565" i="4"/>
  <c r="BD2566" i="4"/>
  <c r="BC2568" i="4"/>
  <c r="BV2572" i="4"/>
  <c r="BC2574" i="4"/>
  <c r="BW2576" i="4"/>
  <c r="BC2578" i="4"/>
  <c r="AU2579" i="4"/>
  <c r="AV2579" i="4" s="1"/>
  <c r="BW2579" i="4"/>
  <c r="BU2581" i="4"/>
  <c r="BU2584" i="4"/>
  <c r="BD2587" i="4"/>
  <c r="BV2589" i="4"/>
  <c r="BM2594" i="4"/>
  <c r="BN2594" i="4" s="1"/>
  <c r="BM2593" i="4"/>
  <c r="BN2593" i="4" s="1"/>
  <c r="BV2595" i="4"/>
  <c r="BX2600" i="4"/>
  <c r="BU2601" i="4"/>
  <c r="BU2610" i="4"/>
  <c r="BM2615" i="4"/>
  <c r="BN2615" i="4" s="1"/>
  <c r="BM2614" i="4"/>
  <c r="BN2614" i="4" s="1"/>
  <c r="BM2616" i="4"/>
  <c r="BN2616" i="4" s="1"/>
  <c r="BU2640" i="4"/>
  <c r="BV2640" i="4"/>
  <c r="BF2558" i="4"/>
  <c r="BD2562" i="4"/>
  <c r="BU2572" i="4"/>
  <c r="BX2573" i="4"/>
  <c r="BW2573" i="4"/>
  <c r="AU2575" i="4"/>
  <c r="AV2575" i="4" s="1"/>
  <c r="BW2577" i="4"/>
  <c r="BD2583" i="4"/>
  <c r="BF2584" i="4"/>
  <c r="BM2585" i="4"/>
  <c r="BN2585" i="4" s="1"/>
  <c r="BU2589" i="4"/>
  <c r="BV2594" i="4"/>
  <c r="BU2594" i="4"/>
  <c r="BW2598" i="4"/>
  <c r="BX2598" i="4"/>
  <c r="BU2599" i="4"/>
  <c r="BV2615" i="4"/>
  <c r="BU2615" i="4"/>
  <c r="BW2623" i="4"/>
  <c r="BX2623" i="4"/>
  <c r="BV2618" i="4"/>
  <c r="BU2618" i="4"/>
  <c r="BX2619" i="4"/>
  <c r="BW2619" i="4"/>
  <c r="AU2626" i="4"/>
  <c r="AV2626" i="4" s="1"/>
  <c r="AU2627" i="4"/>
  <c r="AV2627" i="4" s="1"/>
  <c r="BX2640" i="4"/>
  <c r="BW2640" i="4"/>
  <c r="BM2595" i="4"/>
  <c r="BN2595" i="4" s="1"/>
  <c r="AU2610" i="4"/>
  <c r="AV2610" i="4" s="1"/>
  <c r="BU2612" i="4"/>
  <c r="AU2631" i="4"/>
  <c r="AV2631" i="4" s="1"/>
  <c r="BF2632" i="4"/>
  <c r="BE2632" i="4"/>
  <c r="BX2641" i="4"/>
  <c r="BX2642" i="4"/>
  <c r="BV2644" i="4"/>
  <c r="BU2644" i="4"/>
  <c r="BU2592" i="4"/>
  <c r="BF2594" i="4"/>
  <c r="BE2594" i="4"/>
  <c r="BW2601" i="4"/>
  <c r="BV2603" i="4"/>
  <c r="BU2603" i="4"/>
  <c r="BX2604" i="4"/>
  <c r="BW2604" i="4"/>
  <c r="AU2606" i="4"/>
  <c r="AV2606" i="4" s="1"/>
  <c r="BD2614" i="4"/>
  <c r="BF2619" i="4"/>
  <c r="BE2619" i="4"/>
  <c r="BV2623" i="4"/>
  <c r="BU2623" i="4"/>
  <c r="BX2624" i="4"/>
  <c r="BW2624" i="4"/>
  <c r="AU2632" i="4"/>
  <c r="AV2632" i="4" s="1"/>
  <c r="AU2633" i="4"/>
  <c r="AV2633" i="4" s="1"/>
  <c r="BD2638" i="4"/>
  <c r="BF2642" i="4"/>
  <c r="BE2642" i="4"/>
  <c r="BD2642" i="4"/>
  <c r="BD2651" i="4"/>
  <c r="BC2651" i="4"/>
  <c r="BD2598" i="4"/>
  <c r="BM2600" i="4"/>
  <c r="BN2600" i="4" s="1"/>
  <c r="AU2615" i="4"/>
  <c r="AV2615" i="4" s="1"/>
  <c r="BF2620" i="4"/>
  <c r="BF2621" i="4"/>
  <c r="BX2620" i="4"/>
  <c r="BM2626" i="4"/>
  <c r="BN2626" i="4" s="1"/>
  <c r="BX2629" i="4"/>
  <c r="BW2629" i="4"/>
  <c r="BD2632" i="4"/>
  <c r="AU2642" i="4"/>
  <c r="AV2642" i="4" s="1"/>
  <c r="AU2641" i="4"/>
  <c r="AV2641" i="4" s="1"/>
  <c r="BC2646" i="4"/>
  <c r="BC2653" i="4"/>
  <c r="BC2661" i="4"/>
  <c r="BF2701" i="4"/>
  <c r="BE2701" i="4"/>
  <c r="AU2712" i="4"/>
  <c r="AV2712" i="4" s="1"/>
  <c r="AU2713" i="4"/>
  <c r="AV2713" i="4" s="1"/>
  <c r="BV2608" i="4"/>
  <c r="BU2608" i="4"/>
  <c r="BX2609" i="4"/>
  <c r="BW2609" i="4"/>
  <c r="AU2620" i="4"/>
  <c r="AV2620" i="4" s="1"/>
  <c r="BU2621" i="4"/>
  <c r="AU2624" i="4"/>
  <c r="AV2624" i="4" s="1"/>
  <c r="BC2632" i="4"/>
  <c r="BC2633" i="4"/>
  <c r="BW2635" i="4"/>
  <c r="BX2635" i="4"/>
  <c r="BV2655" i="4"/>
  <c r="BU2655" i="4"/>
  <c r="BF2660" i="4"/>
  <c r="BE2660" i="4"/>
  <c r="BE2661" i="4"/>
  <c r="BD2592" i="4"/>
  <c r="AU2595" i="4"/>
  <c r="AV2595" i="4" s="1"/>
  <c r="BU2597" i="4"/>
  <c r="BU2600" i="4"/>
  <c r="BD2603" i="4"/>
  <c r="BU2604" i="4"/>
  <c r="BM2605" i="4"/>
  <c r="BN2605" i="4" s="1"/>
  <c r="BX2608" i="4"/>
  <c r="BC2615" i="4"/>
  <c r="BW2617" i="4"/>
  <c r="BC2619" i="4"/>
  <c r="BD2620" i="4"/>
  <c r="AU2621" i="4"/>
  <c r="AV2621" i="4" s="1"/>
  <c r="AU2622" i="4"/>
  <c r="AV2622" i="4" s="1"/>
  <c r="AU2623" i="4"/>
  <c r="AV2623" i="4" s="1"/>
  <c r="BV2624" i="4"/>
  <c r="BV2625" i="4"/>
  <c r="BC2642" i="4"/>
  <c r="BC2693" i="4"/>
  <c r="BC2577" i="4"/>
  <c r="BC2582" i="4"/>
  <c r="BC2587" i="4"/>
  <c r="BM2590" i="4"/>
  <c r="BN2590" i="4" s="1"/>
  <c r="BC2591" i="4"/>
  <c r="BE2592" i="4"/>
  <c r="BV2597" i="4"/>
  <c r="BD2599" i="4"/>
  <c r="BM2601" i="4"/>
  <c r="BN2601" i="4" s="1"/>
  <c r="BE2603" i="4"/>
  <c r="BF2604" i="4"/>
  <c r="BE2604" i="4"/>
  <c r="AU2607" i="4"/>
  <c r="AV2607" i="4" s="1"/>
  <c r="BC2611" i="4"/>
  <c r="BV2613" i="4"/>
  <c r="BU2613" i="4"/>
  <c r="BX2614" i="4"/>
  <c r="BW2614" i="4"/>
  <c r="BU2616" i="4"/>
  <c r="BX2617" i="4"/>
  <c r="BC2620" i="4"/>
  <c r="BX2625" i="4"/>
  <c r="BV2629" i="4"/>
  <c r="BM2632" i="4"/>
  <c r="BN2632" i="4" s="1"/>
  <c r="BV2635" i="4"/>
  <c r="BE2643" i="4"/>
  <c r="AU2643" i="4"/>
  <c r="AV2643" i="4" s="1"/>
  <c r="BM2654" i="4"/>
  <c r="BN2654" i="4" s="1"/>
  <c r="BM2653" i="4"/>
  <c r="BN2653" i="4" s="1"/>
  <c r="BD2682" i="4"/>
  <c r="BC2682" i="4"/>
  <c r="BW2588" i="4"/>
  <c r="BV2593" i="4"/>
  <c r="BC2599" i="4"/>
  <c r="AU2600" i="4"/>
  <c r="AV2600" i="4" s="1"/>
  <c r="BU2602" i="4"/>
  <c r="BD2608" i="4"/>
  <c r="BM2610" i="4"/>
  <c r="BN2610" i="4" s="1"/>
  <c r="BX2613" i="4"/>
  <c r="BE2615" i="4"/>
  <c r="BE2620" i="4"/>
  <c r="BX2621" i="4"/>
  <c r="AU2629" i="4"/>
  <c r="AV2629" i="4" s="1"/>
  <c r="BM2630" i="4"/>
  <c r="BN2630" i="4" s="1"/>
  <c r="BF2633" i="4"/>
  <c r="BU2635" i="4"/>
  <c r="BW2636" i="4"/>
  <c r="BX2645" i="4"/>
  <c r="BW2645" i="4"/>
  <c r="BX2649" i="4"/>
  <c r="BW2649" i="4"/>
  <c r="BV2654" i="4"/>
  <c r="BU2654" i="4"/>
  <c r="AU2671" i="4"/>
  <c r="AV2671" i="4" s="1"/>
  <c r="AU2670" i="4"/>
  <c r="BF2690" i="4"/>
  <c r="BE2690" i="4"/>
  <c r="AU2722" i="4"/>
  <c r="AV2722" i="4" s="1"/>
  <c r="AU2723" i="4"/>
  <c r="AV2723" i="4" s="1"/>
  <c r="BU2629" i="4"/>
  <c r="BM2634" i="4"/>
  <c r="BN2634" i="4" s="1"/>
  <c r="BF2644" i="4"/>
  <c r="BC2644" i="4"/>
  <c r="BE2648" i="4"/>
  <c r="AU2649" i="4"/>
  <c r="AV2649" i="4" s="1"/>
  <c r="BU2652" i="4"/>
  <c r="BV2652" i="4"/>
  <c r="BF2653" i="4"/>
  <c r="BF2654" i="4"/>
  <c r="BC2654" i="4"/>
  <c r="AU2660" i="4"/>
  <c r="AV2660" i="4" s="1"/>
  <c r="AU2661" i="4"/>
  <c r="AV2661" i="4" s="1"/>
  <c r="BM2665" i="4"/>
  <c r="BN2665" i="4" s="1"/>
  <c r="BM2664" i="4"/>
  <c r="BN2664" i="4" s="1"/>
  <c r="AU2672" i="4"/>
  <c r="AV2672" i="4" s="1"/>
  <c r="AU2673" i="4"/>
  <c r="AV2673" i="4" s="1"/>
  <c r="BF2691" i="4"/>
  <c r="BE2691" i="4"/>
  <c r="BD2701" i="4"/>
  <c r="BD2712" i="4"/>
  <c r="BC2712" i="4"/>
  <c r="BD2722" i="4"/>
  <c r="BC2722" i="4"/>
  <c r="AU2647" i="4"/>
  <c r="AV2647" i="4" s="1"/>
  <c r="BV2649" i="4"/>
  <c r="BU2649" i="4"/>
  <c r="BE2655" i="4"/>
  <c r="BE2656" i="4"/>
  <c r="BD2660" i="4"/>
  <c r="BV2665" i="4"/>
  <c r="BU2665" i="4"/>
  <c r="BD2672" i="4"/>
  <c r="BC2672" i="4"/>
  <c r="BF2680" i="4"/>
  <c r="BE2680" i="4"/>
  <c r="AU2683" i="4"/>
  <c r="AV2683" i="4" s="1"/>
  <c r="BD2635" i="4"/>
  <c r="BE2638" i="4"/>
  <c r="BD2640" i="4"/>
  <c r="BM2641" i="4"/>
  <c r="BN2641" i="4" s="1"/>
  <c r="BU2645" i="4"/>
  <c r="BF2649" i="4"/>
  <c r="BC2649" i="4"/>
  <c r="AU2655" i="4"/>
  <c r="AV2655" i="4" s="1"/>
  <c r="BC2656" i="4"/>
  <c r="BD2691" i="4"/>
  <c r="AU2702" i="4"/>
  <c r="AV2702" i="4" s="1"/>
  <c r="AU2703" i="4"/>
  <c r="AV2703" i="4" s="1"/>
  <c r="BF2710" i="4"/>
  <c r="BE2710" i="4"/>
  <c r="BF2720" i="4"/>
  <c r="BE2720" i="4"/>
  <c r="BW2653" i="4"/>
  <c r="BX2653" i="4"/>
  <c r="BD2655" i="4"/>
  <c r="BX2664" i="4"/>
  <c r="BW2664" i="4"/>
  <c r="AU2666" i="4"/>
  <c r="AV2666" i="4" s="1"/>
  <c r="BF2670" i="4"/>
  <c r="BE2670" i="4"/>
  <c r="BD2680" i="4"/>
  <c r="BD2702" i="4"/>
  <c r="BC2702" i="4"/>
  <c r="BC2628" i="4"/>
  <c r="BW2630" i="4"/>
  <c r="BU2634" i="4"/>
  <c r="BE2635" i="4"/>
  <c r="BM2636" i="4"/>
  <c r="BN2636" i="4" s="1"/>
  <c r="BF2640" i="4"/>
  <c r="BU2641" i="4"/>
  <c r="BE2644" i="4"/>
  <c r="AU2645" i="4"/>
  <c r="AV2645" i="4" s="1"/>
  <c r="BM2646" i="4"/>
  <c r="BN2646" i="4" s="1"/>
  <c r="BD2647" i="4"/>
  <c r="BE2650" i="4"/>
  <c r="BD2652" i="4"/>
  <c r="BE2654" i="4"/>
  <c r="BF2655" i="4"/>
  <c r="BV2660" i="4"/>
  <c r="BU2660" i="4"/>
  <c r="BF2681" i="4"/>
  <c r="BE2681" i="4"/>
  <c r="AU2692" i="4"/>
  <c r="AV2692" i="4" s="1"/>
  <c r="AU2693" i="4"/>
  <c r="AV2693" i="4" s="1"/>
  <c r="BD2710" i="4"/>
  <c r="BC2713" i="4"/>
  <c r="BC2723" i="4"/>
  <c r="BC2598" i="4"/>
  <c r="BC2603" i="4"/>
  <c r="BC2608" i="4"/>
  <c r="BC2613" i="4"/>
  <c r="BC2618" i="4"/>
  <c r="BC2623" i="4"/>
  <c r="BE2624" i="4"/>
  <c r="BU2627" i="4"/>
  <c r="BW2628" i="4"/>
  <c r="BC2631" i="4"/>
  <c r="BW2631" i="4"/>
  <c r="BV2634" i="4"/>
  <c r="BE2637" i="4"/>
  <c r="BV2639" i="4"/>
  <c r="BU2639" i="4"/>
  <c r="BU2643" i="4"/>
  <c r="BD2645" i="4"/>
  <c r="BE2647" i="4"/>
  <c r="BD2649" i="4"/>
  <c r="AU2650" i="4"/>
  <c r="AV2650" i="4" s="1"/>
  <c r="AU2651" i="4"/>
  <c r="AV2651" i="4" s="1"/>
  <c r="BM2651" i="4"/>
  <c r="BN2651" i="4" s="1"/>
  <c r="BE2652" i="4"/>
  <c r="BV2664" i="4"/>
  <c r="BC2666" i="4"/>
  <c r="BD2670" i="4"/>
  <c r="BC2673" i="4"/>
  <c r="AU2681" i="4"/>
  <c r="AV2681" i="4" s="1"/>
  <c r="AU2680" i="4"/>
  <c r="AV2680" i="4" s="1"/>
  <c r="BD2692" i="4"/>
  <c r="BC2692" i="4"/>
  <c r="BF2700" i="4"/>
  <c r="BE2700" i="4"/>
  <c r="BF2711" i="4"/>
  <c r="BE2711" i="4"/>
  <c r="BF2721" i="4"/>
  <c r="BE2721" i="4"/>
  <c r="BF2636" i="4"/>
  <c r="BV2643" i="4"/>
  <c r="BC2645" i="4"/>
  <c r="BF2646" i="4"/>
  <c r="BE2649" i="4"/>
  <c r="BD2650" i="4"/>
  <c r="BF2652" i="4"/>
  <c r="BU2653" i="4"/>
  <c r="BM2655" i="4"/>
  <c r="BN2655" i="4" s="1"/>
  <c r="BX2659" i="4"/>
  <c r="BW2659" i="4"/>
  <c r="BF2665" i="4"/>
  <c r="BE2665" i="4"/>
  <c r="BC2665" i="4"/>
  <c r="BF2671" i="4"/>
  <c r="BE2671" i="4"/>
  <c r="BD2681" i="4"/>
  <c r="AU2700" i="4"/>
  <c r="AV2700" i="4" s="1"/>
  <c r="AU2711" i="4"/>
  <c r="AV2711" i="4" s="1"/>
  <c r="AU2721" i="4"/>
  <c r="AV2721" i="4" s="1"/>
  <c r="BC2657" i="4"/>
  <c r="BV2657" i="4"/>
  <c r="BE2658" i="4"/>
  <c r="BX2658" i="4"/>
  <c r="BC2662" i="4"/>
  <c r="BV2662" i="4"/>
  <c r="BX2663" i="4"/>
  <c r="BC2667" i="4"/>
  <c r="BV2667" i="4"/>
  <c r="BC2675" i="4"/>
  <c r="BD2676" i="4"/>
  <c r="BF2678" i="4"/>
  <c r="BC2685" i="4"/>
  <c r="BD2686" i="4"/>
  <c r="BF2688" i="4"/>
  <c r="BD2696" i="4"/>
  <c r="BF2698" i="4"/>
  <c r="BF2708" i="4"/>
  <c r="BF2718" i="4"/>
  <c r="BD2726" i="4"/>
  <c r="BF2728" i="4"/>
  <c r="BW2656" i="4"/>
  <c r="AU2658" i="4"/>
  <c r="AV2658" i="4" s="1"/>
  <c r="BW2661" i="4"/>
  <c r="BW2666" i="4"/>
  <c r="AU2668" i="4"/>
  <c r="AV2668" i="4" s="1"/>
  <c r="BE2674" i="4"/>
  <c r="AU2677" i="4"/>
  <c r="AV2677" i="4" s="1"/>
  <c r="BE2684" i="4"/>
  <c r="AU2687" i="4"/>
  <c r="AV2687" i="4" s="1"/>
  <c r="BE2694" i="4"/>
  <c r="BE2704" i="4"/>
  <c r="BC2655" i="4"/>
  <c r="BC2660" i="4"/>
  <c r="BC2671" i="4"/>
  <c r="BE2673" i="4"/>
  <c r="BC2681" i="4"/>
  <c r="BE2683" i="4"/>
  <c r="BC2691" i="4"/>
  <c r="BE2693" i="4"/>
  <c r="AU2696" i="4"/>
  <c r="AV2696" i="4" s="1"/>
  <c r="BC2701" i="4"/>
  <c r="AU2706" i="4"/>
  <c r="AV2706" i="4" s="1"/>
  <c r="BC2711" i="4"/>
  <c r="BC2721" i="4"/>
  <c r="BW2650" i="4"/>
  <c r="BW2655" i="4"/>
  <c r="BU2659" i="4"/>
  <c r="BW2660" i="4"/>
  <c r="BU2664" i="4"/>
  <c r="BW2665" i="4"/>
  <c r="AU2667" i="4"/>
  <c r="AV2667" i="4" s="1"/>
  <c r="BC2670" i="4"/>
  <c r="BE2672" i="4"/>
  <c r="AU2675" i="4"/>
  <c r="AV2675" i="4" s="1"/>
  <c r="BC2680" i="4"/>
  <c r="BE2682" i="4"/>
  <c r="BC2690" i="4"/>
  <c r="BE2692" i="4"/>
  <c r="BC2700" i="4"/>
  <c r="BE2702" i="4"/>
  <c r="BC2710" i="4"/>
  <c r="BE2712" i="4"/>
  <c r="BC2720" i="4"/>
  <c r="BE2722" i="4"/>
  <c r="BC2659" i="4"/>
  <c r="BC2664" i="4"/>
  <c r="BC2669" i="4"/>
  <c r="BC2679" i="4"/>
  <c r="BC2689" i="4"/>
  <c r="BC2699" i="4"/>
  <c r="BC2729" i="4"/>
  <c r="BC2688" i="4"/>
  <c r="BD2689" i="4"/>
  <c r="BC2698" i="4"/>
  <c r="BD2699" i="4"/>
  <c r="BC2708" i="4"/>
  <c r="BD2709" i="4"/>
  <c r="BC2718" i="4"/>
  <c r="BD2719" i="4"/>
  <c r="BC2728" i="4"/>
  <c r="BC2658" i="4"/>
  <c r="BC2663" i="4"/>
  <c r="BC2707" i="4"/>
  <c r="BD2708" i="4"/>
  <c r="BE2709" i="4"/>
  <c r="BC2717" i="4"/>
  <c r="BD2718" i="4"/>
  <c r="BE2719" i="4"/>
  <c r="BC2727" i="4"/>
  <c r="BE2729" i="4"/>
  <c r="AF5" i="2"/>
  <c r="F51" i="2"/>
  <c r="F52" i="2" s="1"/>
  <c r="F53" i="2" s="1"/>
  <c r="F54" i="2" s="1"/>
  <c r="F55" i="2" s="1"/>
  <c r="F56" i="2" s="1"/>
  <c r="F57" i="2" s="1"/>
  <c r="F58" i="2" s="1"/>
  <c r="F59" i="2" s="1"/>
  <c r="F60" i="2" s="1"/>
  <c r="F61" i="2" s="1"/>
  <c r="F62" i="2" s="1"/>
  <c r="F63" i="2" s="1"/>
  <c r="F64" i="2" s="1"/>
  <c r="F65" i="2" s="1"/>
  <c r="F66" i="2" s="1"/>
  <c r="F67" i="2" s="1"/>
  <c r="F68" i="2" s="1"/>
  <c r="F69" i="2" s="1"/>
  <c r="F70" i="2" s="1"/>
  <c r="F71" i="2" s="1"/>
  <c r="F26" i="2"/>
  <c r="F27" i="2" s="1"/>
  <c r="F28" i="2" s="1"/>
  <c r="F29" i="2" s="1"/>
  <c r="F30" i="2" s="1"/>
  <c r="F31" i="2" s="1"/>
  <c r="F32" i="2" s="1"/>
  <c r="F33" i="2" s="1"/>
  <c r="F34" i="2" s="1"/>
  <c r="F35" i="2" s="1"/>
  <c r="F36" i="2" s="1"/>
  <c r="F37" i="2" s="1"/>
  <c r="F38" i="2" s="1"/>
  <c r="F39" i="2" s="1"/>
  <c r="F40" i="2" s="1"/>
  <c r="F41" i="2" s="1"/>
  <c r="F42" i="2" s="1"/>
  <c r="F43" i="2" s="1"/>
  <c r="F44" i="2" s="1"/>
  <c r="F45" i="2" s="1"/>
  <c r="F46" i="2" s="1"/>
  <c r="Q6" i="2"/>
  <c r="Q7" i="2" s="1"/>
  <c r="Q8" i="2" s="1"/>
  <c r="Q9" i="2" s="1"/>
  <c r="Q10" i="2" s="1"/>
  <c r="Q11" i="2" s="1"/>
  <c r="Q12" i="2" s="1"/>
  <c r="Q13" i="2" s="1"/>
  <c r="Q14" i="2" s="1"/>
  <c r="Q15" i="2" s="1"/>
  <c r="Q16" i="2" s="1"/>
  <c r="Q17" i="2" s="1"/>
  <c r="Q18" i="2" s="1"/>
  <c r="Q19" i="2" s="1"/>
  <c r="Q20" i="2" s="1"/>
  <c r="Q21" i="2" s="1"/>
  <c r="Q22" i="2" s="1"/>
  <c r="Q23" i="2" s="1"/>
  <c r="Q24" i="2" s="1"/>
  <c r="Q25" i="2" s="1"/>
  <c r="Q26" i="2" s="1"/>
  <c r="AF26" i="2" s="1"/>
  <c r="G11" i="3"/>
  <c r="G21" i="3"/>
  <c r="G41" i="3"/>
  <c r="D6" i="3"/>
  <c r="D7" i="3"/>
  <c r="D8" i="3"/>
  <c r="G40" i="3" s="1"/>
  <c r="D9" i="3"/>
  <c r="G31" i="3" s="1"/>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5" i="3"/>
  <c r="G12" i="3" s="1"/>
  <c r="B7" i="3"/>
  <c r="B8" i="3"/>
  <c r="B9" i="3"/>
  <c r="B10" i="3" s="1"/>
  <c r="B11" i="3" s="1"/>
  <c r="B12" i="3" s="1"/>
  <c r="B13" i="3" s="1"/>
  <c r="B14" i="3" s="1"/>
  <c r="B15" i="3" s="1"/>
  <c r="B16" i="3" s="1"/>
  <c r="B17" i="3" s="1"/>
  <c r="B18" i="3" s="1"/>
  <c r="B19" i="3" s="1"/>
  <c r="B20" i="3" s="1"/>
  <c r="B21" i="3" s="1"/>
  <c r="B22" i="3" s="1"/>
  <c r="B23" i="3" s="1"/>
  <c r="B24" i="3" s="1"/>
  <c r="B25" i="3" s="1"/>
  <c r="B26" i="3" s="1"/>
  <c r="B27" i="3" s="1"/>
  <c r="B28" i="3" s="1"/>
  <c r="B29" i="3" s="1"/>
  <c r="B30" i="3" s="1"/>
  <c r="B31" i="3" s="1"/>
  <c r="B32" i="3" s="1"/>
  <c r="B33" i="3" s="1"/>
  <c r="B34" i="3" s="1"/>
  <c r="B35" i="3" s="1"/>
  <c r="B36" i="3" s="1"/>
  <c r="B37" i="3" s="1"/>
  <c r="B38" i="3" s="1"/>
  <c r="B39" i="3" s="1"/>
  <c r="B40" i="3" s="1"/>
  <c r="B41" i="3" s="1"/>
  <c r="B42" i="3" s="1"/>
  <c r="B43" i="3" s="1"/>
  <c r="B44" i="3" s="1"/>
  <c r="B45" i="3" s="1"/>
  <c r="B46" i="3" s="1"/>
  <c r="B47" i="3" s="1"/>
  <c r="B48" i="3" s="1"/>
  <c r="B49" i="3" s="1"/>
  <c r="B50" i="3" s="1"/>
  <c r="B51" i="3" s="1"/>
  <c r="B52" i="3" s="1"/>
  <c r="B53" i="3" s="1"/>
  <c r="B54" i="3" s="1"/>
  <c r="B55" i="3" s="1"/>
  <c r="B56" i="3" s="1"/>
  <c r="B57" i="3" s="1"/>
  <c r="B58" i="3" s="1"/>
  <c r="B59" i="3" s="1"/>
  <c r="B60" i="3" s="1"/>
  <c r="B61" i="3" s="1"/>
  <c r="B62" i="3" s="1"/>
  <c r="B63" i="3" s="1"/>
  <c r="B64" i="3" s="1"/>
  <c r="B65" i="3" s="1"/>
  <c r="B66" i="3" s="1"/>
  <c r="B67" i="3" s="1"/>
  <c r="B68" i="3" s="1"/>
  <c r="B69" i="3" s="1"/>
  <c r="B70" i="3" s="1"/>
  <c r="B71" i="3" s="1"/>
  <c r="B72" i="3" s="1"/>
  <c r="B73" i="3" s="1"/>
  <c r="B74" i="3" s="1"/>
  <c r="B75" i="3" s="1"/>
  <c r="B76" i="3" s="1"/>
  <c r="B77" i="3" s="1"/>
  <c r="B78" i="3" s="1"/>
  <c r="B79" i="3" s="1"/>
  <c r="B80" i="3" s="1"/>
  <c r="B81" i="3" s="1"/>
  <c r="B82" i="3" s="1"/>
  <c r="B83" i="3" s="1"/>
  <c r="B84" i="3" s="1"/>
  <c r="B85" i="3" s="1"/>
  <c r="B86" i="3" s="1"/>
  <c r="B87" i="3" s="1"/>
  <c r="B88" i="3" s="1"/>
  <c r="B89" i="3" s="1"/>
  <c r="B90" i="3" s="1"/>
  <c r="B91" i="3" s="1"/>
  <c r="B92" i="3" s="1"/>
  <c r="B93" i="3" s="1"/>
  <c r="B94" i="3" s="1"/>
  <c r="B95" i="3" s="1"/>
  <c r="B96" i="3" s="1"/>
  <c r="B97" i="3" s="1"/>
  <c r="B98" i="3" s="1"/>
  <c r="B99" i="3" s="1"/>
  <c r="B100" i="3" s="1"/>
  <c r="B101" i="3" s="1"/>
  <c r="B102" i="3" s="1"/>
  <c r="B103" i="3" s="1"/>
  <c r="B104" i="3" s="1"/>
  <c r="B105" i="3" s="1"/>
  <c r="B106" i="3" s="1"/>
  <c r="B107" i="3" s="1"/>
  <c r="B108" i="3" s="1"/>
  <c r="B109" i="3" s="1"/>
  <c r="B110" i="3" s="1"/>
  <c r="B111" i="3" s="1"/>
  <c r="B112" i="3" s="1"/>
  <c r="B113" i="3" s="1"/>
  <c r="B114" i="3" s="1"/>
  <c r="B115" i="3" s="1"/>
  <c r="B116" i="3" s="1"/>
  <c r="B117" i="3" s="1"/>
  <c r="B118" i="3" s="1"/>
  <c r="B119" i="3" s="1"/>
  <c r="B120" i="3" s="1"/>
  <c r="B121" i="3" s="1"/>
  <c r="B122" i="3" s="1"/>
  <c r="B123" i="3" s="1"/>
  <c r="B124" i="3" s="1"/>
  <c r="B125" i="3" s="1"/>
  <c r="B126" i="3" s="1"/>
  <c r="B127" i="3" s="1"/>
  <c r="B128" i="3" s="1"/>
  <c r="B129" i="3" s="1"/>
  <c r="B130" i="3" s="1"/>
  <c r="B131" i="3" s="1"/>
  <c r="B132" i="3" s="1"/>
  <c r="B133" i="3" s="1"/>
  <c r="B134" i="3" s="1"/>
  <c r="B135" i="3" s="1"/>
  <c r="B136" i="3" s="1"/>
  <c r="B137" i="3" s="1"/>
  <c r="B138" i="3" s="1"/>
  <c r="B139" i="3" s="1"/>
  <c r="B140" i="3" s="1"/>
  <c r="B141" i="3" s="1"/>
  <c r="B142" i="3" s="1"/>
  <c r="B143" i="3" s="1"/>
  <c r="B144" i="3" s="1"/>
  <c r="B145" i="3" s="1"/>
  <c r="B146" i="3" s="1"/>
  <c r="B147" i="3" s="1"/>
  <c r="B148" i="3" s="1"/>
  <c r="B149" i="3" s="1"/>
  <c r="B150" i="3" s="1"/>
  <c r="B151" i="3" s="1"/>
  <c r="B152" i="3" s="1"/>
  <c r="B153" i="3" s="1"/>
  <c r="B154" i="3" s="1"/>
  <c r="B155" i="3" s="1"/>
  <c r="B156" i="3" s="1"/>
  <c r="B157" i="3" s="1"/>
  <c r="B158" i="3" s="1"/>
  <c r="B159" i="3" s="1"/>
  <c r="B160" i="3" s="1"/>
  <c r="B161" i="3" s="1"/>
  <c r="B162" i="3" s="1"/>
  <c r="B163" i="3" s="1"/>
  <c r="B164" i="3" s="1"/>
  <c r="B165" i="3" s="1"/>
  <c r="B166" i="3" s="1"/>
  <c r="B167" i="3" s="1"/>
  <c r="B168" i="3" s="1"/>
  <c r="B169" i="3" s="1"/>
  <c r="B170" i="3" s="1"/>
  <c r="B171" i="3" s="1"/>
  <c r="B172" i="3" s="1"/>
  <c r="B173" i="3" s="1"/>
  <c r="B174" i="3" s="1"/>
  <c r="B175" i="3" s="1"/>
  <c r="B176" i="3" s="1"/>
  <c r="B177" i="3" s="1"/>
  <c r="B178" i="3" s="1"/>
  <c r="B179" i="3" s="1"/>
  <c r="B180" i="3" s="1"/>
  <c r="B181" i="3" s="1"/>
  <c r="B182" i="3" s="1"/>
  <c r="B183" i="3" s="1"/>
  <c r="B184" i="3" s="1"/>
  <c r="B185" i="3" s="1"/>
  <c r="B186" i="3" s="1"/>
  <c r="B187" i="3" s="1"/>
  <c r="B188" i="3" s="1"/>
  <c r="B189" i="3" s="1"/>
  <c r="B190" i="3" s="1"/>
  <c r="B191" i="3" s="1"/>
  <c r="B192" i="3" s="1"/>
  <c r="B193" i="3" s="1"/>
  <c r="B194" i="3" s="1"/>
  <c r="B195" i="3" s="1"/>
  <c r="B196" i="3" s="1"/>
  <c r="B197" i="3" s="1"/>
  <c r="B198" i="3" s="1"/>
  <c r="B199" i="3" s="1"/>
  <c r="B200" i="3" s="1"/>
  <c r="B201" i="3" s="1"/>
  <c r="B202" i="3" s="1"/>
  <c r="B203" i="3" s="1"/>
  <c r="B204" i="3" s="1"/>
  <c r="B205" i="3" s="1"/>
  <c r="B206" i="3" s="1"/>
  <c r="B207" i="3" s="1"/>
  <c r="B208" i="3" s="1"/>
  <c r="B209" i="3" s="1"/>
  <c r="B210" i="3" s="1"/>
  <c r="B211" i="3" s="1"/>
  <c r="B212" i="3" s="1"/>
  <c r="B213" i="3" s="1"/>
  <c r="B214" i="3" s="1"/>
  <c r="B215" i="3" s="1"/>
  <c r="B216" i="3" s="1"/>
  <c r="B217" i="3" s="1"/>
  <c r="B218" i="3" s="1"/>
  <c r="B219" i="3" s="1"/>
  <c r="B220" i="3" s="1"/>
  <c r="B221" i="3" s="1"/>
  <c r="B222" i="3" s="1"/>
  <c r="B223" i="3" s="1"/>
  <c r="B224" i="3" s="1"/>
  <c r="B225" i="3" s="1"/>
  <c r="B226" i="3" s="1"/>
  <c r="B227" i="3" s="1"/>
  <c r="B228" i="3" s="1"/>
  <c r="B229" i="3" s="1"/>
  <c r="B230" i="3" s="1"/>
  <c r="B231" i="3" s="1"/>
  <c r="B232" i="3" s="1"/>
  <c r="B233" i="3" s="1"/>
  <c r="B234" i="3" s="1"/>
  <c r="B235" i="3" s="1"/>
  <c r="B236" i="3" s="1"/>
  <c r="B237" i="3" s="1"/>
  <c r="B238" i="3" s="1"/>
  <c r="B239" i="3" s="1"/>
  <c r="B240" i="3" s="1"/>
  <c r="B241" i="3" s="1"/>
  <c r="B242" i="3" s="1"/>
  <c r="B243" i="3" s="1"/>
  <c r="B244" i="3" s="1"/>
  <c r="B245" i="3" s="1"/>
  <c r="B246" i="3" s="1"/>
  <c r="B247" i="3" s="1"/>
  <c r="B248" i="3" s="1"/>
  <c r="B249" i="3" s="1"/>
  <c r="B250" i="3" s="1"/>
  <c r="B251" i="3" s="1"/>
  <c r="B252" i="3" s="1"/>
  <c r="B253" i="3" s="1"/>
  <c r="B254" i="3" s="1"/>
  <c r="B255" i="3" s="1"/>
  <c r="B256" i="3" s="1"/>
  <c r="B257" i="3" s="1"/>
  <c r="B258" i="3" s="1"/>
  <c r="B259" i="3" s="1"/>
  <c r="B260" i="3" s="1"/>
  <c r="B261" i="3" s="1"/>
  <c r="B262" i="3" s="1"/>
  <c r="B263" i="3" s="1"/>
  <c r="B264" i="3" s="1"/>
  <c r="B265" i="3" s="1"/>
  <c r="B266" i="3" s="1"/>
  <c r="B267" i="3" s="1"/>
  <c r="B268" i="3" s="1"/>
  <c r="B269" i="3" s="1"/>
  <c r="B270" i="3" s="1"/>
  <c r="B271" i="3" s="1"/>
  <c r="B272" i="3" s="1"/>
  <c r="B273" i="3" s="1"/>
  <c r="B274" i="3" s="1"/>
  <c r="B275" i="3" s="1"/>
  <c r="B276" i="3" s="1"/>
  <c r="B277" i="3" s="1"/>
  <c r="B278" i="3" s="1"/>
  <c r="B279" i="3" s="1"/>
  <c r="B280" i="3" s="1"/>
  <c r="B281" i="3" s="1"/>
  <c r="B282" i="3" s="1"/>
  <c r="B283" i="3" s="1"/>
  <c r="B284" i="3" s="1"/>
  <c r="B285" i="3" s="1"/>
  <c r="B286" i="3" s="1"/>
  <c r="B287" i="3" s="1"/>
  <c r="B288" i="3" s="1"/>
  <c r="B289" i="3" s="1"/>
  <c r="B290" i="3" s="1"/>
  <c r="B291" i="3" s="1"/>
  <c r="B292" i="3" s="1"/>
  <c r="B293" i="3" s="1"/>
  <c r="B294" i="3" s="1"/>
  <c r="B295" i="3" s="1"/>
  <c r="B296" i="3" s="1"/>
  <c r="B297" i="3" s="1"/>
  <c r="B298" i="3" s="1"/>
  <c r="B299" i="3" s="1"/>
  <c r="B300" i="3" s="1"/>
  <c r="B301" i="3" s="1"/>
  <c r="B302" i="3" s="1"/>
  <c r="B303" i="3" s="1"/>
  <c r="B304" i="3" s="1"/>
  <c r="B305" i="3" s="1"/>
  <c r="B306" i="3" s="1"/>
  <c r="B307" i="3" s="1"/>
  <c r="B308" i="3" s="1"/>
  <c r="B309" i="3" s="1"/>
  <c r="B310" i="3" s="1"/>
  <c r="B311" i="3" s="1"/>
  <c r="B312" i="3" s="1"/>
  <c r="B313" i="3" s="1"/>
  <c r="B314" i="3" s="1"/>
  <c r="B315" i="3" s="1"/>
  <c r="B316" i="3" s="1"/>
  <c r="B317" i="3" s="1"/>
  <c r="B318" i="3" s="1"/>
  <c r="B319" i="3" s="1"/>
  <c r="B320" i="3" s="1"/>
  <c r="B321" i="3" s="1"/>
  <c r="B322" i="3" s="1"/>
  <c r="B323" i="3" s="1"/>
  <c r="B324" i="3" s="1"/>
  <c r="B325" i="3" s="1"/>
  <c r="B326" i="3" s="1"/>
  <c r="B327" i="3" s="1"/>
  <c r="B328" i="3" s="1"/>
  <c r="B329" i="3" s="1"/>
  <c r="B330" i="3" s="1"/>
  <c r="B331" i="3" s="1"/>
  <c r="B332" i="3" s="1"/>
  <c r="B333" i="3" s="1"/>
  <c r="B334" i="3" s="1"/>
  <c r="B335" i="3" s="1"/>
  <c r="B336" i="3" s="1"/>
  <c r="B337" i="3" s="1"/>
  <c r="B338" i="3" s="1"/>
  <c r="B339" i="3" s="1"/>
  <c r="B340" i="3" s="1"/>
  <c r="B341" i="3" s="1"/>
  <c r="B342" i="3" s="1"/>
  <c r="B343" i="3" s="1"/>
  <c r="B344" i="3" s="1"/>
  <c r="B345" i="3" s="1"/>
  <c r="B346" i="3" s="1"/>
  <c r="B347" i="3" s="1"/>
  <c r="B348" i="3" s="1"/>
  <c r="B349" i="3" s="1"/>
  <c r="B350" i="3" s="1"/>
  <c r="B351" i="3" s="1"/>
  <c r="B352" i="3" s="1"/>
  <c r="B353" i="3" s="1"/>
  <c r="B354" i="3" s="1"/>
  <c r="B355" i="3" s="1"/>
  <c r="B356" i="3" s="1"/>
  <c r="B357" i="3" s="1"/>
  <c r="B358" i="3" s="1"/>
  <c r="B359" i="3" s="1"/>
  <c r="B360" i="3" s="1"/>
  <c r="B361" i="3" s="1"/>
  <c r="B362" i="3" s="1"/>
  <c r="B363" i="3" s="1"/>
  <c r="B364" i="3" s="1"/>
  <c r="B365" i="3" s="1"/>
  <c r="B366" i="3" s="1"/>
  <c r="B367" i="3" s="1"/>
  <c r="B368" i="3" s="1"/>
  <c r="B369" i="3" s="1"/>
  <c r="B370" i="3" s="1"/>
  <c r="B371" i="3" s="1"/>
  <c r="B372" i="3" s="1"/>
  <c r="B373" i="3" s="1"/>
  <c r="B374" i="3" s="1"/>
  <c r="B375" i="3" s="1"/>
  <c r="B376" i="3" s="1"/>
  <c r="B377" i="3" s="1"/>
  <c r="B378" i="3" s="1"/>
  <c r="B379" i="3" s="1"/>
  <c r="B380" i="3" s="1"/>
  <c r="B381" i="3" s="1"/>
  <c r="B382" i="3" s="1"/>
  <c r="B383" i="3" s="1"/>
  <c r="B384" i="3" s="1"/>
  <c r="B385" i="3" s="1"/>
  <c r="B386" i="3" s="1"/>
  <c r="B387" i="3" s="1"/>
  <c r="B388" i="3" s="1"/>
  <c r="B389" i="3" s="1"/>
  <c r="B390" i="3" s="1"/>
  <c r="B391" i="3" s="1"/>
  <c r="B392" i="3" s="1"/>
  <c r="B393" i="3" s="1"/>
  <c r="B394" i="3" s="1"/>
  <c r="B395" i="3" s="1"/>
  <c r="B396" i="3" s="1"/>
  <c r="B397" i="3" s="1"/>
  <c r="B398" i="3" s="1"/>
  <c r="B399" i="3" s="1"/>
  <c r="B400" i="3" s="1"/>
  <c r="B401" i="3" s="1"/>
  <c r="B402" i="3" s="1"/>
  <c r="B403" i="3" s="1"/>
  <c r="B404" i="3" s="1"/>
  <c r="B405" i="3" s="1"/>
  <c r="B406" i="3" s="1"/>
  <c r="B407" i="3" s="1"/>
  <c r="B408" i="3" s="1"/>
  <c r="B409" i="3" s="1"/>
  <c r="B410" i="3" s="1"/>
  <c r="B411" i="3" s="1"/>
  <c r="B412" i="3" s="1"/>
  <c r="B413" i="3" s="1"/>
  <c r="B414" i="3" s="1"/>
  <c r="B415" i="3" s="1"/>
  <c r="B416" i="3" s="1"/>
  <c r="B417" i="3" s="1"/>
  <c r="B418" i="3" s="1"/>
  <c r="B419" i="3" s="1"/>
  <c r="B420" i="3" s="1"/>
  <c r="B421" i="3" s="1"/>
  <c r="B422" i="3" s="1"/>
  <c r="B423" i="3" s="1"/>
  <c r="B424" i="3" s="1"/>
  <c r="B425" i="3" s="1"/>
  <c r="B426" i="3" s="1"/>
  <c r="B427" i="3" s="1"/>
  <c r="B428" i="3" s="1"/>
  <c r="B429" i="3" s="1"/>
  <c r="B430" i="3" s="1"/>
  <c r="B431" i="3" s="1"/>
  <c r="B432" i="3" s="1"/>
  <c r="B433" i="3" s="1"/>
  <c r="B434" i="3" s="1"/>
  <c r="B435" i="3" s="1"/>
  <c r="B436" i="3" s="1"/>
  <c r="B437" i="3" s="1"/>
  <c r="B438" i="3" s="1"/>
  <c r="B439" i="3" s="1"/>
  <c r="B440" i="3" s="1"/>
  <c r="B441" i="3" s="1"/>
  <c r="B442" i="3" s="1"/>
  <c r="B443" i="3" s="1"/>
  <c r="B444" i="3" s="1"/>
  <c r="B445" i="3" s="1"/>
  <c r="B446" i="3" s="1"/>
  <c r="B447" i="3" s="1"/>
  <c r="B448" i="3" s="1"/>
  <c r="B449" i="3" s="1"/>
  <c r="B450" i="3" s="1"/>
  <c r="B451" i="3" s="1"/>
  <c r="B452" i="3" s="1"/>
  <c r="B453" i="3" s="1"/>
  <c r="B454" i="3" s="1"/>
  <c r="B455" i="3" s="1"/>
  <c r="B456" i="3" s="1"/>
  <c r="B457" i="3" s="1"/>
  <c r="B458" i="3" s="1"/>
  <c r="B459" i="3" s="1"/>
  <c r="B460" i="3" s="1"/>
  <c r="B461" i="3" s="1"/>
  <c r="B462" i="3" s="1"/>
  <c r="B463" i="3" s="1"/>
  <c r="B464" i="3" s="1"/>
  <c r="B465" i="3" s="1"/>
  <c r="B466" i="3" s="1"/>
  <c r="B467" i="3" s="1"/>
  <c r="B468" i="3" s="1"/>
  <c r="B469" i="3" s="1"/>
  <c r="B470" i="3" s="1"/>
  <c r="B471" i="3" s="1"/>
  <c r="B472" i="3" s="1"/>
  <c r="B473" i="3" s="1"/>
  <c r="B474" i="3" s="1"/>
  <c r="B475" i="3" s="1"/>
  <c r="B476" i="3" s="1"/>
  <c r="B477" i="3" s="1"/>
  <c r="B478" i="3" s="1"/>
  <c r="B479" i="3" s="1"/>
  <c r="B480" i="3" s="1"/>
  <c r="B481" i="3" s="1"/>
  <c r="B482" i="3" s="1"/>
  <c r="B483" i="3" s="1"/>
  <c r="B484" i="3" s="1"/>
  <c r="B485" i="3" s="1"/>
  <c r="B486" i="3" s="1"/>
  <c r="B487" i="3" s="1"/>
  <c r="B488" i="3" s="1"/>
  <c r="B489" i="3" s="1"/>
  <c r="B490" i="3" s="1"/>
  <c r="B491" i="3" s="1"/>
  <c r="B492" i="3" s="1"/>
  <c r="B493" i="3" s="1"/>
  <c r="B494" i="3" s="1"/>
  <c r="B495" i="3" s="1"/>
  <c r="B496" i="3" s="1"/>
  <c r="B497" i="3" s="1"/>
  <c r="B498" i="3" s="1"/>
  <c r="B499" i="3" s="1"/>
  <c r="B500" i="3" s="1"/>
  <c r="B501" i="3" s="1"/>
  <c r="B502" i="3" s="1"/>
  <c r="B503" i="3" s="1"/>
  <c r="B504" i="3" s="1"/>
  <c r="B505" i="3" s="1"/>
  <c r="B506" i="3" s="1"/>
  <c r="B507" i="3" s="1"/>
  <c r="B508" i="3" s="1"/>
  <c r="B509" i="3" s="1"/>
  <c r="B510" i="3" s="1"/>
  <c r="B511" i="3" s="1"/>
  <c r="B512" i="3" s="1"/>
  <c r="B513" i="3" s="1"/>
  <c r="B514" i="3" s="1"/>
  <c r="B515" i="3" s="1"/>
  <c r="B516" i="3" s="1"/>
  <c r="B517" i="3" s="1"/>
  <c r="B518" i="3" s="1"/>
  <c r="B519" i="3" s="1"/>
  <c r="B520" i="3" s="1"/>
  <c r="B521" i="3" s="1"/>
  <c r="B522" i="3" s="1"/>
  <c r="B523" i="3" s="1"/>
  <c r="B524" i="3" s="1"/>
  <c r="B525" i="3" s="1"/>
  <c r="B526" i="3" s="1"/>
  <c r="B527" i="3" s="1"/>
  <c r="B528" i="3" s="1"/>
  <c r="B529" i="3" s="1"/>
  <c r="B530" i="3" s="1"/>
  <c r="B531" i="3" s="1"/>
  <c r="B532" i="3" s="1"/>
  <c r="B533" i="3" s="1"/>
  <c r="B534" i="3" s="1"/>
  <c r="B535" i="3" s="1"/>
  <c r="B536" i="3" s="1"/>
  <c r="B537" i="3" s="1"/>
  <c r="B538" i="3" s="1"/>
  <c r="B539" i="3" s="1"/>
  <c r="B540" i="3" s="1"/>
  <c r="B541" i="3" s="1"/>
  <c r="B542" i="3" s="1"/>
  <c r="B543" i="3" s="1"/>
  <c r="B544" i="3" s="1"/>
  <c r="B545" i="3" s="1"/>
  <c r="B546" i="3" s="1"/>
  <c r="B547" i="3" s="1"/>
  <c r="B548" i="3" s="1"/>
  <c r="B549" i="3" s="1"/>
  <c r="B550" i="3" s="1"/>
  <c r="B551" i="3" s="1"/>
  <c r="B552" i="3" s="1"/>
  <c r="B553" i="3" s="1"/>
  <c r="B554" i="3" s="1"/>
  <c r="B555" i="3" s="1"/>
  <c r="B556" i="3" s="1"/>
  <c r="B557" i="3" s="1"/>
  <c r="B558" i="3" s="1"/>
  <c r="B559" i="3" s="1"/>
  <c r="B560" i="3" s="1"/>
  <c r="B561" i="3" s="1"/>
  <c r="B562" i="3" s="1"/>
  <c r="B563" i="3" s="1"/>
  <c r="B564" i="3" s="1"/>
  <c r="B565" i="3" s="1"/>
  <c r="B566" i="3" s="1"/>
  <c r="B567" i="3" s="1"/>
  <c r="B568" i="3" s="1"/>
  <c r="B569" i="3" s="1"/>
  <c r="B570" i="3" s="1"/>
  <c r="B571" i="3" s="1"/>
  <c r="B572" i="3" s="1"/>
  <c r="B573" i="3" s="1"/>
  <c r="B574" i="3" s="1"/>
  <c r="B575" i="3" s="1"/>
  <c r="B576" i="3" s="1"/>
  <c r="B577" i="3" s="1"/>
  <c r="B578" i="3" s="1"/>
  <c r="B579" i="3" s="1"/>
  <c r="B580" i="3" s="1"/>
  <c r="B581" i="3" s="1"/>
  <c r="B582" i="3" s="1"/>
  <c r="B583" i="3" s="1"/>
  <c r="B584" i="3" s="1"/>
  <c r="B585" i="3" s="1"/>
  <c r="B586" i="3" s="1"/>
  <c r="B587" i="3" s="1"/>
  <c r="B588" i="3" s="1"/>
  <c r="B589" i="3" s="1"/>
  <c r="B590" i="3" s="1"/>
  <c r="B591" i="3" s="1"/>
  <c r="B592" i="3" s="1"/>
  <c r="B593" i="3" s="1"/>
  <c r="B594" i="3" s="1"/>
  <c r="B595" i="3" s="1"/>
  <c r="B596" i="3" s="1"/>
  <c r="B597" i="3" s="1"/>
  <c r="B598" i="3" s="1"/>
  <c r="B599" i="3" s="1"/>
  <c r="B600" i="3" s="1"/>
  <c r="B601" i="3" s="1"/>
  <c r="B602" i="3" s="1"/>
  <c r="B603" i="3" s="1"/>
  <c r="B604" i="3" s="1"/>
  <c r="B605" i="3" s="1"/>
  <c r="B606" i="3" s="1"/>
  <c r="B607" i="3" s="1"/>
  <c r="B608" i="3" s="1"/>
  <c r="B609" i="3" s="1"/>
  <c r="B610" i="3" s="1"/>
  <c r="B611" i="3" s="1"/>
  <c r="B612" i="3" s="1"/>
  <c r="B613" i="3" s="1"/>
  <c r="B614" i="3" s="1"/>
  <c r="B615" i="3" s="1"/>
  <c r="B616" i="3" s="1"/>
  <c r="B617" i="3" s="1"/>
  <c r="B618" i="3" s="1"/>
  <c r="B619" i="3" s="1"/>
  <c r="B620" i="3" s="1"/>
  <c r="B621" i="3" s="1"/>
  <c r="B622" i="3" s="1"/>
  <c r="B623" i="3" s="1"/>
  <c r="B624" i="3" s="1"/>
  <c r="B625" i="3" s="1"/>
  <c r="B626" i="3" s="1"/>
  <c r="B627" i="3" s="1"/>
  <c r="B628" i="3" s="1"/>
  <c r="B629" i="3" s="1"/>
  <c r="B630" i="3" s="1"/>
  <c r="B631" i="3" s="1"/>
  <c r="B632" i="3" s="1"/>
  <c r="B633" i="3" s="1"/>
  <c r="B634" i="3" s="1"/>
  <c r="B635" i="3" s="1"/>
  <c r="B636" i="3" s="1"/>
  <c r="B637" i="3" s="1"/>
  <c r="B638" i="3" s="1"/>
  <c r="B639" i="3" s="1"/>
  <c r="B640" i="3" s="1"/>
  <c r="B641" i="3" s="1"/>
  <c r="B642" i="3" s="1"/>
  <c r="B643" i="3" s="1"/>
  <c r="B644" i="3" s="1"/>
  <c r="B645" i="3" s="1"/>
  <c r="B646" i="3" s="1"/>
  <c r="B647" i="3" s="1"/>
  <c r="B648" i="3" s="1"/>
  <c r="B649" i="3" s="1"/>
  <c r="B650" i="3" s="1"/>
  <c r="B651" i="3" s="1"/>
  <c r="B652" i="3" s="1"/>
  <c r="B653" i="3" s="1"/>
  <c r="B654" i="3" s="1"/>
  <c r="B655" i="3" s="1"/>
  <c r="B656" i="3" s="1"/>
  <c r="B657" i="3" s="1"/>
  <c r="B658" i="3" s="1"/>
  <c r="B659" i="3" s="1"/>
  <c r="B660" i="3" s="1"/>
  <c r="B661" i="3" s="1"/>
  <c r="B662" i="3" s="1"/>
  <c r="B663" i="3" s="1"/>
  <c r="B664" i="3" s="1"/>
  <c r="B665" i="3" s="1"/>
  <c r="B666" i="3" s="1"/>
  <c r="B667" i="3" s="1"/>
  <c r="B668" i="3" s="1"/>
  <c r="B669" i="3" s="1"/>
  <c r="B670" i="3" s="1"/>
  <c r="B671" i="3" s="1"/>
  <c r="B672" i="3" s="1"/>
  <c r="B673" i="3" s="1"/>
  <c r="B674" i="3" s="1"/>
  <c r="B675" i="3" s="1"/>
  <c r="B676" i="3" s="1"/>
  <c r="B677" i="3" s="1"/>
  <c r="B678" i="3" s="1"/>
  <c r="B679" i="3" s="1"/>
  <c r="B680" i="3" s="1"/>
  <c r="B681" i="3" s="1"/>
  <c r="B682" i="3" s="1"/>
  <c r="B683" i="3" s="1"/>
  <c r="B684" i="3" s="1"/>
  <c r="B685" i="3" s="1"/>
  <c r="B686" i="3" s="1"/>
  <c r="B687" i="3" s="1"/>
  <c r="B688" i="3" s="1"/>
  <c r="B689" i="3" s="1"/>
  <c r="B690" i="3" s="1"/>
  <c r="B691" i="3" s="1"/>
  <c r="B692" i="3" s="1"/>
  <c r="B693" i="3" s="1"/>
  <c r="B694" i="3" s="1"/>
  <c r="B695" i="3" s="1"/>
  <c r="B696" i="3" s="1"/>
  <c r="B697" i="3" s="1"/>
  <c r="B698" i="3" s="1"/>
  <c r="B699" i="3" s="1"/>
  <c r="B700" i="3" s="1"/>
  <c r="B701" i="3" s="1"/>
  <c r="B702" i="3" s="1"/>
  <c r="B703" i="3" s="1"/>
  <c r="B704" i="3" s="1"/>
  <c r="B705" i="3" s="1"/>
  <c r="B706" i="3" s="1"/>
  <c r="B707" i="3" s="1"/>
  <c r="B708" i="3" s="1"/>
  <c r="B709" i="3" s="1"/>
  <c r="B710" i="3" s="1"/>
  <c r="B711" i="3" s="1"/>
  <c r="B712" i="3" s="1"/>
  <c r="B713" i="3" s="1"/>
  <c r="B714" i="3" s="1"/>
  <c r="B715" i="3" s="1"/>
  <c r="B716" i="3" s="1"/>
  <c r="B717" i="3" s="1"/>
  <c r="B718" i="3" s="1"/>
  <c r="B719" i="3" s="1"/>
  <c r="B720" i="3" s="1"/>
  <c r="B721" i="3" s="1"/>
  <c r="B722" i="3" s="1"/>
  <c r="B723" i="3" s="1"/>
  <c r="B724" i="3" s="1"/>
  <c r="B725" i="3" s="1"/>
  <c r="B726" i="3" s="1"/>
  <c r="B727" i="3" s="1"/>
  <c r="B728" i="3" s="1"/>
  <c r="B729" i="3" s="1"/>
  <c r="B730" i="3" s="1"/>
  <c r="B731" i="3" s="1"/>
  <c r="B732" i="3" s="1"/>
  <c r="B733" i="3" s="1"/>
  <c r="B734" i="3" s="1"/>
  <c r="B735" i="3" s="1"/>
  <c r="B736" i="3" s="1"/>
  <c r="B737" i="3" s="1"/>
  <c r="B738" i="3" s="1"/>
  <c r="B739" i="3" s="1"/>
  <c r="B740" i="3" s="1"/>
  <c r="B741" i="3" s="1"/>
  <c r="B742" i="3" s="1"/>
  <c r="B743" i="3" s="1"/>
  <c r="B744" i="3" s="1"/>
  <c r="B745" i="3" s="1"/>
  <c r="B746" i="3" s="1"/>
  <c r="B747" i="3" s="1"/>
  <c r="B748" i="3" s="1"/>
  <c r="B749" i="3" s="1"/>
  <c r="B750" i="3" s="1"/>
  <c r="B751" i="3" s="1"/>
  <c r="B752" i="3" s="1"/>
  <c r="B753" i="3" s="1"/>
  <c r="B754" i="3" s="1"/>
  <c r="B755" i="3" s="1"/>
  <c r="B756" i="3" s="1"/>
  <c r="B757" i="3" s="1"/>
  <c r="B758" i="3" s="1"/>
  <c r="B759" i="3" s="1"/>
  <c r="B760" i="3" s="1"/>
  <c r="B761" i="3" s="1"/>
  <c r="B762" i="3" s="1"/>
  <c r="B763" i="3" s="1"/>
  <c r="B764" i="3" s="1"/>
  <c r="B765" i="3" s="1"/>
  <c r="B766" i="3" s="1"/>
  <c r="B767" i="3" s="1"/>
  <c r="B768" i="3" s="1"/>
  <c r="B769" i="3" s="1"/>
  <c r="B770" i="3" s="1"/>
  <c r="B771" i="3" s="1"/>
  <c r="B772" i="3" s="1"/>
  <c r="B773" i="3" s="1"/>
  <c r="B774" i="3" s="1"/>
  <c r="B775" i="3" s="1"/>
  <c r="B776" i="3" s="1"/>
  <c r="B777" i="3" s="1"/>
  <c r="B778" i="3" s="1"/>
  <c r="B779" i="3" s="1"/>
  <c r="B780" i="3" s="1"/>
  <c r="B781" i="3" s="1"/>
  <c r="B782" i="3" s="1"/>
  <c r="B783" i="3" s="1"/>
  <c r="B784" i="3" s="1"/>
  <c r="B785" i="3" s="1"/>
  <c r="B786" i="3" s="1"/>
  <c r="B787" i="3" s="1"/>
  <c r="B788" i="3" s="1"/>
  <c r="B789" i="3" s="1"/>
  <c r="B790" i="3" s="1"/>
  <c r="B791" i="3" s="1"/>
  <c r="B792" i="3" s="1"/>
  <c r="B793" i="3" s="1"/>
  <c r="B794" i="3" s="1"/>
  <c r="B795" i="3" s="1"/>
  <c r="B796" i="3" s="1"/>
  <c r="B797" i="3" s="1"/>
  <c r="B798" i="3" s="1"/>
  <c r="B799" i="3" s="1"/>
  <c r="B800" i="3" s="1"/>
  <c r="B801" i="3" s="1"/>
  <c r="B802" i="3" s="1"/>
  <c r="B803" i="3" s="1"/>
  <c r="B804" i="3" s="1"/>
  <c r="B805" i="3" s="1"/>
  <c r="B806" i="3" s="1"/>
  <c r="B807" i="3" s="1"/>
  <c r="B808" i="3" s="1"/>
  <c r="B809" i="3" s="1"/>
  <c r="B810" i="3" s="1"/>
  <c r="B811" i="3" s="1"/>
  <c r="B812" i="3" s="1"/>
  <c r="B813" i="3" s="1"/>
  <c r="B814" i="3" s="1"/>
  <c r="B815" i="3" s="1"/>
  <c r="B816" i="3" s="1"/>
  <c r="B817" i="3" s="1"/>
  <c r="B818" i="3" s="1"/>
  <c r="B819" i="3" s="1"/>
  <c r="B820" i="3" s="1"/>
  <c r="B821" i="3" s="1"/>
  <c r="B822" i="3" s="1"/>
  <c r="B823" i="3" s="1"/>
  <c r="B824" i="3" s="1"/>
  <c r="B825" i="3" s="1"/>
  <c r="B826" i="3" s="1"/>
  <c r="B827" i="3" s="1"/>
  <c r="B828" i="3" s="1"/>
  <c r="B829" i="3" s="1"/>
  <c r="B830" i="3" s="1"/>
  <c r="B831" i="3" s="1"/>
  <c r="B832" i="3" s="1"/>
  <c r="B833" i="3" s="1"/>
  <c r="B834" i="3" s="1"/>
  <c r="B835" i="3" s="1"/>
  <c r="B836" i="3" s="1"/>
  <c r="B837" i="3" s="1"/>
  <c r="B838" i="3" s="1"/>
  <c r="B839" i="3" s="1"/>
  <c r="B840" i="3" s="1"/>
  <c r="B841" i="3" s="1"/>
  <c r="B842" i="3" s="1"/>
  <c r="B843" i="3" s="1"/>
  <c r="B844" i="3" s="1"/>
  <c r="B845" i="3" s="1"/>
  <c r="B846" i="3" s="1"/>
  <c r="B847" i="3" s="1"/>
  <c r="B848" i="3" s="1"/>
  <c r="B849" i="3" s="1"/>
  <c r="B850" i="3" s="1"/>
  <c r="B851" i="3" s="1"/>
  <c r="B852" i="3" s="1"/>
  <c r="B853" i="3" s="1"/>
  <c r="B854" i="3" s="1"/>
  <c r="B855" i="3" s="1"/>
  <c r="B856" i="3" s="1"/>
  <c r="B857" i="3" s="1"/>
  <c r="B858" i="3" s="1"/>
  <c r="B859" i="3" s="1"/>
  <c r="B860" i="3" s="1"/>
  <c r="B861" i="3" s="1"/>
  <c r="B862" i="3" s="1"/>
  <c r="B863" i="3" s="1"/>
  <c r="B864" i="3" s="1"/>
  <c r="B865" i="3" s="1"/>
  <c r="B866" i="3" s="1"/>
  <c r="B867" i="3" s="1"/>
  <c r="B868" i="3" s="1"/>
  <c r="B869" i="3" s="1"/>
  <c r="B870" i="3" s="1"/>
  <c r="B871" i="3" s="1"/>
  <c r="B872" i="3" s="1"/>
  <c r="B873" i="3" s="1"/>
  <c r="B874" i="3" s="1"/>
  <c r="B875" i="3" s="1"/>
  <c r="B876" i="3" s="1"/>
  <c r="B877" i="3" s="1"/>
  <c r="B878" i="3" s="1"/>
  <c r="B879" i="3" s="1"/>
  <c r="B880" i="3" s="1"/>
  <c r="B881" i="3" s="1"/>
  <c r="B882" i="3" s="1"/>
  <c r="B883" i="3" s="1"/>
  <c r="B884" i="3" s="1"/>
  <c r="B885" i="3" s="1"/>
  <c r="B886" i="3" s="1"/>
  <c r="B887" i="3" s="1"/>
  <c r="B888" i="3" s="1"/>
  <c r="B889" i="3" s="1"/>
  <c r="B890" i="3" s="1"/>
  <c r="B891" i="3" s="1"/>
  <c r="B892" i="3" s="1"/>
  <c r="B893" i="3" s="1"/>
  <c r="B894" i="3" s="1"/>
  <c r="B895" i="3" s="1"/>
  <c r="B896" i="3" s="1"/>
  <c r="B897" i="3" s="1"/>
  <c r="B898" i="3" s="1"/>
  <c r="B899" i="3" s="1"/>
  <c r="B900" i="3" s="1"/>
  <c r="B901" i="3" s="1"/>
  <c r="B902" i="3" s="1"/>
  <c r="B903" i="3" s="1"/>
  <c r="B904" i="3" s="1"/>
  <c r="B905" i="3" s="1"/>
  <c r="B906" i="3" s="1"/>
  <c r="B907" i="3" s="1"/>
  <c r="B908" i="3" s="1"/>
  <c r="B909" i="3" s="1"/>
  <c r="B910" i="3" s="1"/>
  <c r="B911" i="3" s="1"/>
  <c r="B912" i="3" s="1"/>
  <c r="B913" i="3" s="1"/>
  <c r="B914" i="3" s="1"/>
  <c r="B915" i="3" s="1"/>
  <c r="B916" i="3" s="1"/>
  <c r="B917" i="3" s="1"/>
  <c r="B918" i="3" s="1"/>
  <c r="B919" i="3" s="1"/>
  <c r="B920" i="3" s="1"/>
  <c r="B921" i="3" s="1"/>
  <c r="B922" i="3" s="1"/>
  <c r="B923" i="3" s="1"/>
  <c r="B924" i="3" s="1"/>
  <c r="B925" i="3" s="1"/>
  <c r="B926" i="3" s="1"/>
  <c r="B927" i="3" s="1"/>
  <c r="B928" i="3" s="1"/>
  <c r="B929" i="3" s="1"/>
  <c r="B930" i="3" s="1"/>
  <c r="B931" i="3" s="1"/>
  <c r="B932" i="3" s="1"/>
  <c r="B933" i="3" s="1"/>
  <c r="B934" i="3" s="1"/>
  <c r="B935" i="3" s="1"/>
  <c r="B936" i="3" s="1"/>
  <c r="B937" i="3" s="1"/>
  <c r="B938" i="3" s="1"/>
  <c r="B939" i="3" s="1"/>
  <c r="B940" i="3" s="1"/>
  <c r="B941" i="3" s="1"/>
  <c r="B942" i="3" s="1"/>
  <c r="B943" i="3" s="1"/>
  <c r="B944" i="3" s="1"/>
  <c r="B945" i="3" s="1"/>
  <c r="B946" i="3" s="1"/>
  <c r="B947" i="3" s="1"/>
  <c r="B948" i="3" s="1"/>
  <c r="B949" i="3" s="1"/>
  <c r="B950" i="3" s="1"/>
  <c r="B951" i="3" s="1"/>
  <c r="B952" i="3" s="1"/>
  <c r="B953" i="3" s="1"/>
  <c r="B954" i="3" s="1"/>
  <c r="B955" i="3" s="1"/>
  <c r="B956" i="3" s="1"/>
  <c r="B957" i="3" s="1"/>
  <c r="B958" i="3" s="1"/>
  <c r="B959" i="3" s="1"/>
  <c r="B960" i="3" s="1"/>
  <c r="B961" i="3" s="1"/>
  <c r="B962" i="3" s="1"/>
  <c r="B963" i="3" s="1"/>
  <c r="B964" i="3" s="1"/>
  <c r="B965" i="3" s="1"/>
  <c r="B966" i="3" s="1"/>
  <c r="B967" i="3" s="1"/>
  <c r="B968" i="3" s="1"/>
  <c r="B969" i="3" s="1"/>
  <c r="B970" i="3" s="1"/>
  <c r="B971" i="3" s="1"/>
  <c r="B972" i="3" s="1"/>
  <c r="B973" i="3" s="1"/>
  <c r="B974" i="3" s="1"/>
  <c r="B975" i="3" s="1"/>
  <c r="B976" i="3" s="1"/>
  <c r="B977" i="3" s="1"/>
  <c r="B978" i="3" s="1"/>
  <c r="B979" i="3" s="1"/>
  <c r="B980" i="3" s="1"/>
  <c r="B981" i="3" s="1"/>
  <c r="B982" i="3" s="1"/>
  <c r="B983" i="3" s="1"/>
  <c r="B984" i="3" s="1"/>
  <c r="B985" i="3" s="1"/>
  <c r="B986" i="3" s="1"/>
  <c r="B987" i="3" s="1"/>
  <c r="B988" i="3" s="1"/>
  <c r="B989" i="3" s="1"/>
  <c r="B990" i="3" s="1"/>
  <c r="B991" i="3" s="1"/>
  <c r="B992" i="3" s="1"/>
  <c r="B993" i="3" s="1"/>
  <c r="B994" i="3" s="1"/>
  <c r="B995" i="3" s="1"/>
  <c r="B996" i="3" s="1"/>
  <c r="B997" i="3" s="1"/>
  <c r="B998" i="3" s="1"/>
  <c r="B999" i="3" s="1"/>
  <c r="B1000" i="3" s="1"/>
  <c r="B1001" i="3" s="1"/>
  <c r="B1002" i="3" s="1"/>
  <c r="B1003" i="3" s="1"/>
  <c r="B1004" i="3" s="1"/>
  <c r="B1005" i="3" s="1"/>
  <c r="B6" i="3"/>
  <c r="C51" i="2"/>
  <c r="C26" i="2"/>
  <c r="S6" i="4" l="1"/>
  <c r="W6" i="4"/>
  <c r="AF18" i="4"/>
  <c r="AF20" i="4" s="1"/>
  <c r="BJ12" i="4"/>
  <c r="BK12" i="4"/>
  <c r="AF21" i="4"/>
  <c r="AF19" i="4" s="1"/>
  <c r="AF8" i="4"/>
  <c r="AF10" i="4" s="1"/>
  <c r="BJ7" i="4"/>
  <c r="AV2616" i="4"/>
  <c r="AV2408" i="4"/>
  <c r="BN2191" i="4"/>
  <c r="AV1834" i="4"/>
  <c r="BN1826" i="4"/>
  <c r="AV1781" i="4"/>
  <c r="AV1309" i="4"/>
  <c r="AV1257" i="4"/>
  <c r="BN1043" i="4"/>
  <c r="AV1048" i="4"/>
  <c r="BN939" i="4"/>
  <c r="AV265" i="4"/>
  <c r="AV526" i="4"/>
  <c r="AV370" i="4"/>
  <c r="AV213" i="4"/>
  <c r="BN2452" i="4"/>
  <c r="BN1930" i="4"/>
  <c r="BN1669" i="4"/>
  <c r="BN886" i="4"/>
  <c r="BN834" i="4"/>
  <c r="BN417" i="4"/>
  <c r="BN156" i="4"/>
  <c r="BN208" i="4"/>
  <c r="BN5" i="4"/>
  <c r="BN104" i="4"/>
  <c r="AV317" i="4"/>
  <c r="S5" i="4"/>
  <c r="W5" i="4"/>
  <c r="AV683" i="4"/>
  <c r="BN2139" i="4"/>
  <c r="BN1878" i="4"/>
  <c r="AV1573" i="4"/>
  <c r="BN1565" i="4"/>
  <c r="AV1466" i="4"/>
  <c r="AV1361" i="4"/>
  <c r="BN1304" i="4"/>
  <c r="AV1152" i="4"/>
  <c r="AV735" i="4"/>
  <c r="AV787" i="4"/>
  <c r="BN574" i="4"/>
  <c r="BN469" i="4"/>
  <c r="BN365" i="4"/>
  <c r="BN260" i="4"/>
  <c r="AV109" i="4"/>
  <c r="AV474" i="4"/>
  <c r="AV578" i="4"/>
  <c r="AV2729" i="4"/>
  <c r="AV2670" i="4"/>
  <c r="BN2295" i="4"/>
  <c r="AV2095" i="4"/>
  <c r="AV1886" i="4"/>
  <c r="BN2087" i="4"/>
  <c r="AV1990" i="4"/>
  <c r="BN1148" i="4"/>
  <c r="BN626" i="4"/>
  <c r="AV996" i="4"/>
  <c r="BN52" i="4"/>
  <c r="AR9" i="4"/>
  <c r="AO9" i="4" a="1"/>
  <c r="AO9" i="4" s="1"/>
  <c r="AS9" i="4"/>
  <c r="AM9" i="4"/>
  <c r="AI10" i="4"/>
  <c r="AJ9" i="4" a="1"/>
  <c r="AJ9" i="4" s="1"/>
  <c r="BN2661" i="4"/>
  <c r="BN2400" i="4"/>
  <c r="AV2147" i="4"/>
  <c r="BN1513" i="4"/>
  <c r="AV1413" i="4"/>
  <c r="BN1408" i="4"/>
  <c r="AV944" i="4"/>
  <c r="AV891" i="4"/>
  <c r="AV839" i="4"/>
  <c r="AV422" i="4"/>
  <c r="AV1205" i="4"/>
  <c r="V8" i="4"/>
  <c r="R8" i="4"/>
  <c r="BN1721" i="4"/>
  <c r="BN2609" i="4"/>
  <c r="BN2668" i="4"/>
  <c r="BN1982" i="4"/>
  <c r="BN1774" i="4"/>
  <c r="AV1729" i="4"/>
  <c r="BN1356" i="4"/>
  <c r="BN1252" i="4"/>
  <c r="BN991" i="4"/>
  <c r="BN313" i="4"/>
  <c r="AV2303" i="4"/>
  <c r="AD32" i="4"/>
  <c r="G9" i="4"/>
  <c r="F10" i="4"/>
  <c r="E8" i="4"/>
  <c r="D9" i="4"/>
  <c r="AV2564" i="4"/>
  <c r="BN2035" i="4"/>
  <c r="BN1617" i="4"/>
  <c r="BN730" i="4"/>
  <c r="R7" i="4"/>
  <c r="B7" i="4"/>
  <c r="V7" i="4"/>
  <c r="AV2355" i="4"/>
  <c r="BN2504" i="4"/>
  <c r="AV2042" i="4"/>
  <c r="AV1519" i="4"/>
  <c r="BN2556" i="4"/>
  <c r="AV2460" i="4"/>
  <c r="BN2348" i="4"/>
  <c r="BN2243" i="4"/>
  <c r="AV2199" i="4"/>
  <c r="AV1625" i="4"/>
  <c r="BN1461" i="4"/>
  <c r="AV1100" i="4"/>
  <c r="BN782" i="4"/>
  <c r="AV631" i="4"/>
  <c r="AV2512" i="4"/>
  <c r="AV2251" i="4"/>
  <c r="AV1938" i="4"/>
  <c r="AV1677" i="4"/>
  <c r="BK9" i="4"/>
  <c r="BN1095" i="4"/>
  <c r="BN678" i="4"/>
  <c r="AF8" i="2"/>
  <c r="AF18" i="2"/>
  <c r="AF9" i="2"/>
  <c r="AF19" i="2"/>
  <c r="AF10" i="2"/>
  <c r="AF20" i="2"/>
  <c r="AF11" i="2"/>
  <c r="AF21" i="2"/>
  <c r="AF12" i="2"/>
  <c r="AF22" i="2"/>
  <c r="AF13" i="2"/>
  <c r="AF23" i="2"/>
  <c r="AF14" i="2"/>
  <c r="AF24" i="2"/>
  <c r="AF15" i="2"/>
  <c r="AF25" i="2"/>
  <c r="AF6" i="2"/>
  <c r="AF16" i="2"/>
  <c r="AF7" i="2"/>
  <c r="AF17" i="2"/>
  <c r="Q27" i="2"/>
  <c r="AF27" i="2" s="1"/>
  <c r="K18" i="2"/>
  <c r="G10" i="3"/>
  <c r="G39" i="3"/>
  <c r="G29" i="3"/>
  <c r="G19" i="3"/>
  <c r="G9" i="3"/>
  <c r="G38" i="3"/>
  <c r="G28" i="3"/>
  <c r="G18" i="3"/>
  <c r="G8" i="3"/>
  <c r="G5" i="3"/>
  <c r="G37" i="3"/>
  <c r="G27" i="3"/>
  <c r="G17" i="3"/>
  <c r="G7" i="3"/>
  <c r="G46" i="3"/>
  <c r="G36" i="3"/>
  <c r="G26" i="3"/>
  <c r="G16" i="3"/>
  <c r="G6" i="3"/>
  <c r="G45" i="3"/>
  <c r="G35" i="3"/>
  <c r="G25" i="3"/>
  <c r="G15" i="3"/>
  <c r="G20" i="3"/>
  <c r="G44" i="3"/>
  <c r="G34" i="3"/>
  <c r="G24" i="3"/>
  <c r="G14" i="3"/>
  <c r="G30" i="3"/>
  <c r="G43" i="3"/>
  <c r="G33" i="3"/>
  <c r="G23" i="3"/>
  <c r="G13" i="3"/>
  <c r="G42" i="3"/>
  <c r="G32" i="3"/>
  <c r="G22" i="3"/>
  <c r="I11" i="2"/>
  <c r="H17" i="2"/>
  <c r="J17" i="2" s="1"/>
  <c r="I18" i="2"/>
  <c r="K10" i="2"/>
  <c r="H16" i="2"/>
  <c r="J16" i="2" s="1"/>
  <c r="G18" i="2"/>
  <c r="G19" i="2"/>
  <c r="H19" i="2"/>
  <c r="J19" i="2" s="1"/>
  <c r="G16" i="2"/>
  <c r="G17" i="2"/>
  <c r="H18" i="2"/>
  <c r="J18" i="2" s="1"/>
  <c r="K19" i="2"/>
  <c r="K20" i="2"/>
  <c r="K21" i="2"/>
  <c r="G12" i="2"/>
  <c r="I19" i="2"/>
  <c r="G20" i="2"/>
  <c r="G21" i="2"/>
  <c r="H20" i="2"/>
  <c r="J20" i="2" s="1"/>
  <c r="I20" i="2"/>
  <c r="H21" i="2"/>
  <c r="J21" i="2" s="1"/>
  <c r="I16" i="2"/>
  <c r="I21" i="2"/>
  <c r="K16" i="2"/>
  <c r="I17" i="2"/>
  <c r="K17" i="2"/>
  <c r="K11" i="2"/>
  <c r="H7" i="2"/>
  <c r="J7" i="2" s="1"/>
  <c r="H9" i="2"/>
  <c r="J9" i="2" s="1"/>
  <c r="I10" i="2"/>
  <c r="H10" i="2"/>
  <c r="J10" i="2" s="1"/>
  <c r="H11" i="2"/>
  <c r="J11" i="2" s="1"/>
  <c r="H12" i="2"/>
  <c r="J12" i="2" s="1"/>
  <c r="K7" i="2"/>
  <c r="I12" i="2"/>
  <c r="G7" i="2"/>
  <c r="I7" i="2"/>
  <c r="K12" i="2"/>
  <c r="G8" i="2"/>
  <c r="I8" i="2"/>
  <c r="G9" i="2"/>
  <c r="K8" i="2"/>
  <c r="G10" i="2"/>
  <c r="I9" i="2"/>
  <c r="G11" i="2"/>
  <c r="H8" i="2"/>
  <c r="J8" i="2" s="1"/>
  <c r="K9" i="2"/>
  <c r="K51" i="2"/>
  <c r="G50" i="2"/>
  <c r="H50" i="2"/>
  <c r="J50" i="2" s="1"/>
  <c r="I50" i="2"/>
  <c r="K50" i="2"/>
  <c r="G51" i="2"/>
  <c r="H51" i="2"/>
  <c r="J51" i="2" s="1"/>
  <c r="I51" i="2"/>
  <c r="C52" i="2"/>
  <c r="C53" i="2" s="1"/>
  <c r="K25" i="2"/>
  <c r="I25" i="2"/>
  <c r="H25" i="2"/>
  <c r="J25" i="2" s="1"/>
  <c r="G25" i="2"/>
  <c r="K26" i="2"/>
  <c r="G26" i="2"/>
  <c r="C27" i="2"/>
  <c r="H26" i="2"/>
  <c r="J26" i="2" s="1"/>
  <c r="I26" i="2"/>
  <c r="AM7" i="4" l="1"/>
  <c r="AM5" i="4"/>
  <c r="AM6" i="4"/>
  <c r="AM8" i="4"/>
  <c r="F11" i="4"/>
  <c r="G10" i="4"/>
  <c r="V9" i="4"/>
  <c r="B9" i="4"/>
  <c r="R9" i="4"/>
  <c r="AR10" i="4"/>
  <c r="AS10" i="4"/>
  <c r="AI11" i="4"/>
  <c r="AO10" i="4" a="1"/>
  <c r="AO10" i="4" s="1"/>
  <c r="AJ10" i="4" a="1"/>
  <c r="AJ10" i="4" s="1"/>
  <c r="AM10" i="4"/>
  <c r="AS6" i="4"/>
  <c r="AS5" i="4"/>
  <c r="AS8" i="4"/>
  <c r="AS7" i="4"/>
  <c r="AF11" i="4"/>
  <c r="AF9" i="4" s="1"/>
  <c r="BK7" i="4"/>
  <c r="S7" i="4"/>
  <c r="W7" i="4"/>
  <c r="AR5" i="4"/>
  <c r="AR6" i="4"/>
  <c r="AR7" i="4"/>
  <c r="AR8" i="4"/>
  <c r="E9" i="4"/>
  <c r="D10" i="4"/>
  <c r="AD33" i="4"/>
  <c r="B8" i="4"/>
  <c r="Q28" i="2"/>
  <c r="AF28" i="2" s="1"/>
  <c r="K53" i="2"/>
  <c r="I53" i="2"/>
  <c r="H53" i="2"/>
  <c r="J53" i="2" s="1"/>
  <c r="G53" i="2"/>
  <c r="K52" i="2"/>
  <c r="I52" i="2"/>
  <c r="H52" i="2"/>
  <c r="J52" i="2" s="1"/>
  <c r="G52" i="2"/>
  <c r="C54" i="2"/>
  <c r="D51" i="2"/>
  <c r="D53" i="2"/>
  <c r="D52" i="2"/>
  <c r="C28" i="2"/>
  <c r="K27" i="2"/>
  <c r="I27" i="2"/>
  <c r="H27" i="2"/>
  <c r="J27" i="2" s="1"/>
  <c r="G27" i="2"/>
  <c r="D25" i="2"/>
  <c r="D27" i="2"/>
  <c r="D26" i="2"/>
  <c r="AD34" i="4" l="1"/>
  <c r="R10" i="4"/>
  <c r="V10" i="4"/>
  <c r="AN6" i="4"/>
  <c r="AN5" i="4"/>
  <c r="AN7" i="4"/>
  <c r="AN8" i="4"/>
  <c r="AN9" i="4"/>
  <c r="AN10" i="4"/>
  <c r="F12" i="4"/>
  <c r="G11" i="4"/>
  <c r="D11" i="4"/>
  <c r="E10" i="4"/>
  <c r="AO11" i="4" a="1"/>
  <c r="AO11" i="4" s="1"/>
  <c r="AJ11" i="4" a="1"/>
  <c r="AJ11" i="4" s="1"/>
  <c r="AR11" i="4"/>
  <c r="AS11" i="4"/>
  <c r="AI12" i="4"/>
  <c r="AN11" i="4"/>
  <c r="AM11" i="4"/>
  <c r="W8" i="4"/>
  <c r="S8" i="4"/>
  <c r="S9" i="4"/>
  <c r="W9" i="4"/>
  <c r="Q29" i="2"/>
  <c r="AF29" i="2" s="1"/>
  <c r="D17" i="2"/>
  <c r="D20" i="2"/>
  <c r="D21" i="2"/>
  <c r="D16" i="2"/>
  <c r="D19" i="2"/>
  <c r="D50" i="2"/>
  <c r="K54" i="2"/>
  <c r="I54" i="2"/>
  <c r="H54" i="2"/>
  <c r="J54" i="2" s="1"/>
  <c r="D54" i="2"/>
  <c r="G54" i="2"/>
  <c r="C55" i="2"/>
  <c r="D12" i="2"/>
  <c r="D18" i="2"/>
  <c r="K28" i="2"/>
  <c r="I28" i="2"/>
  <c r="H28" i="2"/>
  <c r="J28" i="2" s="1"/>
  <c r="D28" i="2"/>
  <c r="G28" i="2"/>
  <c r="C29" i="2"/>
  <c r="D11" i="2"/>
  <c r="D9" i="2"/>
  <c r="D10" i="2"/>
  <c r="D7" i="2"/>
  <c r="D8" i="2"/>
  <c r="E11" i="4" l="1"/>
  <c r="D12" i="4"/>
  <c r="V11" i="4"/>
  <c r="R11" i="4"/>
  <c r="B10" i="4"/>
  <c r="G12" i="4"/>
  <c r="F13" i="4"/>
  <c r="AR12" i="4"/>
  <c r="AI13" i="4"/>
  <c r="AS12" i="4"/>
  <c r="AO12" i="4" a="1"/>
  <c r="AO12" i="4" s="1"/>
  <c r="AN12" i="4"/>
  <c r="AM12" i="4"/>
  <c r="AJ12" i="4" a="1"/>
  <c r="AJ12" i="4" s="1"/>
  <c r="AD35" i="4"/>
  <c r="Q30" i="2"/>
  <c r="AF30" i="2" s="1"/>
  <c r="K55" i="2"/>
  <c r="I55" i="2"/>
  <c r="H55" i="2"/>
  <c r="J55" i="2" s="1"/>
  <c r="D55" i="2"/>
  <c r="G55" i="2"/>
  <c r="C56" i="2"/>
  <c r="K29" i="2"/>
  <c r="I29" i="2"/>
  <c r="H29" i="2"/>
  <c r="J29" i="2" s="1"/>
  <c r="D29" i="2"/>
  <c r="G29" i="2"/>
  <c r="C30" i="2"/>
  <c r="AN13" i="4" l="1"/>
  <c r="AS13" i="4"/>
  <c r="AJ13" i="4" a="1"/>
  <c r="AJ13" i="4" s="1"/>
  <c r="AI14" i="4"/>
  <c r="AR13" i="4"/>
  <c r="AO13" i="4" a="1"/>
  <c r="AO13" i="4" s="1"/>
  <c r="AM13" i="4"/>
  <c r="AD36" i="4"/>
  <c r="F14" i="4"/>
  <c r="G13" i="4"/>
  <c r="B12" i="4"/>
  <c r="V12" i="4"/>
  <c r="R12" i="4"/>
  <c r="W10" i="4"/>
  <c r="S10" i="4"/>
  <c r="B11" i="4"/>
  <c r="D13" i="4"/>
  <c r="E12" i="4"/>
  <c r="Q31" i="2"/>
  <c r="AF31" i="2" s="1"/>
  <c r="C57" i="2"/>
  <c r="K56" i="2"/>
  <c r="I56" i="2"/>
  <c r="H56" i="2"/>
  <c r="J56" i="2" s="1"/>
  <c r="D56" i="2"/>
  <c r="G56" i="2"/>
  <c r="K30" i="2"/>
  <c r="I30" i="2"/>
  <c r="H30" i="2"/>
  <c r="J30" i="2" s="1"/>
  <c r="D30" i="2"/>
  <c r="G30" i="2"/>
  <c r="C31" i="2"/>
  <c r="W12" i="4" l="1"/>
  <c r="S12" i="4"/>
  <c r="R13" i="4"/>
  <c r="V13" i="4"/>
  <c r="AM14" i="4"/>
  <c r="AO14" i="4" a="1"/>
  <c r="AO14" i="4" s="1"/>
  <c r="AN14" i="4"/>
  <c r="AJ14" i="4" a="1"/>
  <c r="AJ14" i="4" s="1"/>
  <c r="AR14" i="4"/>
  <c r="AI15" i="4"/>
  <c r="AS14" i="4"/>
  <c r="D14" i="4"/>
  <c r="E13" i="4"/>
  <c r="F15" i="4"/>
  <c r="G14" i="4"/>
  <c r="B13" i="4" s="1"/>
  <c r="S11" i="4"/>
  <c r="W11" i="4"/>
  <c r="AD37" i="4"/>
  <c r="Q32" i="2"/>
  <c r="AF32" i="2" s="1"/>
  <c r="C58" i="2"/>
  <c r="K57" i="2"/>
  <c r="I57" i="2"/>
  <c r="H57" i="2"/>
  <c r="J57" i="2" s="1"/>
  <c r="D57" i="2"/>
  <c r="G57" i="2"/>
  <c r="C32" i="2"/>
  <c r="K31" i="2"/>
  <c r="I31" i="2"/>
  <c r="H31" i="2"/>
  <c r="J31" i="2" s="1"/>
  <c r="D31" i="2"/>
  <c r="G31" i="2"/>
  <c r="W13" i="4" l="1"/>
  <c r="S13" i="4"/>
  <c r="AD38" i="4"/>
  <c r="E14" i="4"/>
  <c r="D15" i="4"/>
  <c r="AJ15" i="4" a="1"/>
  <c r="AJ15" i="4" s="1"/>
  <c r="AI16" i="4"/>
  <c r="AR15" i="4"/>
  <c r="AO15" i="4" a="1"/>
  <c r="AO15" i="4" s="1"/>
  <c r="AN15" i="4"/>
  <c r="AM15" i="4"/>
  <c r="AS15" i="4"/>
  <c r="V14" i="4"/>
  <c r="R14" i="4"/>
  <c r="G15" i="4"/>
  <c r="F16" i="4"/>
  <c r="Q33" i="2"/>
  <c r="AF33" i="2" s="1"/>
  <c r="C59" i="2"/>
  <c r="K58" i="2"/>
  <c r="I58" i="2"/>
  <c r="H58" i="2"/>
  <c r="J58" i="2" s="1"/>
  <c r="D58" i="2"/>
  <c r="G58" i="2"/>
  <c r="C33" i="2"/>
  <c r="K32" i="2"/>
  <c r="I32" i="2"/>
  <c r="H32" i="2"/>
  <c r="J32" i="2" s="1"/>
  <c r="D32" i="2"/>
  <c r="G32" i="2"/>
  <c r="AD39" i="4" l="1"/>
  <c r="G16" i="4"/>
  <c r="F17" i="4"/>
  <c r="E15" i="4"/>
  <c r="D16" i="4"/>
  <c r="V15" i="4"/>
  <c r="R15" i="4"/>
  <c r="B15" i="4"/>
  <c r="AM16" i="4"/>
  <c r="AS16" i="4"/>
  <c r="AR16" i="4"/>
  <c r="AI17" i="4"/>
  <c r="AO16" i="4" a="1"/>
  <c r="AO16" i="4" s="1"/>
  <c r="AJ16" i="4" a="1"/>
  <c r="AJ16" i="4" s="1"/>
  <c r="AN16" i="4"/>
  <c r="B14" i="4"/>
  <c r="Q34" i="2"/>
  <c r="AF34" i="2" s="1"/>
  <c r="C60" i="2"/>
  <c r="K59" i="2"/>
  <c r="I59" i="2"/>
  <c r="H59" i="2"/>
  <c r="J59" i="2" s="1"/>
  <c r="D59" i="2"/>
  <c r="G59" i="2"/>
  <c r="C34" i="2"/>
  <c r="K33" i="2"/>
  <c r="I33" i="2"/>
  <c r="H33" i="2"/>
  <c r="J33" i="2" s="1"/>
  <c r="D33" i="2"/>
  <c r="G33" i="2"/>
  <c r="S15" i="4" l="1"/>
  <c r="W15" i="4"/>
  <c r="W14" i="4"/>
  <c r="S14" i="4"/>
  <c r="D17" i="4"/>
  <c r="E16" i="4"/>
  <c r="G17" i="4"/>
  <c r="F18" i="4"/>
  <c r="AN17" i="4"/>
  <c r="AO17" i="4" a="1"/>
  <c r="AO17" i="4" s="1"/>
  <c r="AI18" i="4"/>
  <c r="AR17" i="4"/>
  <c r="AM17" i="4"/>
  <c r="AJ17" i="4" a="1"/>
  <c r="AJ17" i="4" s="1"/>
  <c r="AS17" i="4"/>
  <c r="R16" i="4"/>
  <c r="V16" i="4"/>
  <c r="AD40" i="4"/>
  <c r="Q35" i="2"/>
  <c r="AF35" i="2" s="1"/>
  <c r="C61" i="2"/>
  <c r="K60" i="2"/>
  <c r="I60" i="2"/>
  <c r="H60" i="2"/>
  <c r="J60" i="2" s="1"/>
  <c r="D60" i="2"/>
  <c r="G60" i="2"/>
  <c r="C35" i="2"/>
  <c r="I35" i="2" s="1"/>
  <c r="K34" i="2"/>
  <c r="I34" i="2"/>
  <c r="H34" i="2"/>
  <c r="J34" i="2" s="1"/>
  <c r="D34" i="2"/>
  <c r="G34" i="2"/>
  <c r="F19" i="4" l="1"/>
  <c r="G18" i="4"/>
  <c r="B17" i="4" s="1"/>
  <c r="V17" i="4"/>
  <c r="R17" i="4"/>
  <c r="B16" i="4"/>
  <c r="D18" i="4"/>
  <c r="E17" i="4"/>
  <c r="AD41" i="4"/>
  <c r="AM18" i="4"/>
  <c r="AI19" i="4"/>
  <c r="AS18" i="4"/>
  <c r="AR18" i="4"/>
  <c r="AO18" i="4" a="1"/>
  <c r="AO18" i="4" s="1"/>
  <c r="AJ18" i="4" a="1"/>
  <c r="AJ18" i="4" s="1"/>
  <c r="AN18" i="4"/>
  <c r="C62" i="2"/>
  <c r="K61" i="2"/>
  <c r="I61" i="2"/>
  <c r="H61" i="2"/>
  <c r="J61" i="2" s="1"/>
  <c r="D61" i="2"/>
  <c r="G61" i="2"/>
  <c r="C36" i="2"/>
  <c r="K35" i="2"/>
  <c r="H35" i="2"/>
  <c r="J35" i="2" s="1"/>
  <c r="D35" i="2"/>
  <c r="G35" i="2"/>
  <c r="W17" i="4" l="1"/>
  <c r="S17" i="4"/>
  <c r="AD42" i="4"/>
  <c r="W16" i="4"/>
  <c r="S16" i="4"/>
  <c r="D19" i="4"/>
  <c r="E18" i="4"/>
  <c r="AJ19" i="4" a="1"/>
  <c r="AJ19" i="4" s="1"/>
  <c r="AM19" i="4"/>
  <c r="AN19" i="4"/>
  <c r="AI20" i="4"/>
  <c r="AS19" i="4"/>
  <c r="AR19" i="4"/>
  <c r="AO19" i="4" a="1"/>
  <c r="AO19" i="4" s="1"/>
  <c r="V18" i="4"/>
  <c r="R18" i="4"/>
  <c r="G19" i="4"/>
  <c r="B18" i="4" s="1"/>
  <c r="F20" i="4"/>
  <c r="C63" i="2"/>
  <c r="K62" i="2"/>
  <c r="I62" i="2"/>
  <c r="H62" i="2"/>
  <c r="J62" i="2" s="1"/>
  <c r="D62" i="2"/>
  <c r="G62" i="2"/>
  <c r="C37" i="2"/>
  <c r="K36" i="2"/>
  <c r="I36" i="2"/>
  <c r="H36" i="2"/>
  <c r="J36" i="2" s="1"/>
  <c r="D36" i="2"/>
  <c r="G36" i="2"/>
  <c r="W18" i="4" l="1"/>
  <c r="S18" i="4"/>
  <c r="AD43" i="4"/>
  <c r="AI21" i="4"/>
  <c r="AN20" i="4"/>
  <c r="AM20" i="4"/>
  <c r="AJ20" i="4" a="1"/>
  <c r="AJ20" i="4" s="1"/>
  <c r="AS20" i="4"/>
  <c r="AR20" i="4"/>
  <c r="AO20" i="4" a="1"/>
  <c r="AO20" i="4" s="1"/>
  <c r="F21" i="4"/>
  <c r="G20" i="4"/>
  <c r="B19" i="4" s="1"/>
  <c r="V19" i="4"/>
  <c r="R19" i="4"/>
  <c r="E19" i="4"/>
  <c r="D20" i="4"/>
  <c r="C64" i="2"/>
  <c r="K63" i="2"/>
  <c r="I63" i="2"/>
  <c r="H63" i="2"/>
  <c r="J63" i="2" s="1"/>
  <c r="D63" i="2"/>
  <c r="G63" i="2"/>
  <c r="C38" i="2"/>
  <c r="K37" i="2"/>
  <c r="I37" i="2"/>
  <c r="H37" i="2"/>
  <c r="J37" i="2" s="1"/>
  <c r="D37" i="2"/>
  <c r="G37" i="2"/>
  <c r="S19" i="4" l="1"/>
  <c r="W19" i="4"/>
  <c r="E20" i="4"/>
  <c r="D21" i="4"/>
  <c r="AR21" i="4"/>
  <c r="AI22" i="4"/>
  <c r="AO21" i="4" a="1"/>
  <c r="AO21" i="4" s="1"/>
  <c r="AN21" i="4"/>
  <c r="AM21" i="4"/>
  <c r="AJ21" i="4" a="1"/>
  <c r="AJ21" i="4" s="1"/>
  <c r="AS21" i="4"/>
  <c r="AD44" i="4"/>
  <c r="V20" i="4"/>
  <c r="R20" i="4"/>
  <c r="B20" i="4"/>
  <c r="F22" i="4"/>
  <c r="G21" i="4"/>
  <c r="C65" i="2"/>
  <c r="K64" i="2"/>
  <c r="I64" i="2"/>
  <c r="H64" i="2"/>
  <c r="J64" i="2" s="1"/>
  <c r="D64" i="2"/>
  <c r="G64" i="2"/>
  <c r="C39" i="2"/>
  <c r="K38" i="2"/>
  <c r="I38" i="2"/>
  <c r="H38" i="2"/>
  <c r="J38" i="2" s="1"/>
  <c r="D38" i="2"/>
  <c r="G38" i="2"/>
  <c r="F23" i="4" l="1"/>
  <c r="G22" i="4"/>
  <c r="W20" i="4"/>
  <c r="S20" i="4"/>
  <c r="AI23" i="4"/>
  <c r="AJ22" i="4" a="1"/>
  <c r="AJ22" i="4" s="1"/>
  <c r="AN22" i="4"/>
  <c r="AS22" i="4"/>
  <c r="AR22" i="4"/>
  <c r="AO22" i="4" a="1"/>
  <c r="AO22" i="4" s="1"/>
  <c r="AM22" i="4"/>
  <c r="D22" i="4"/>
  <c r="E21" i="4"/>
  <c r="AD45" i="4"/>
  <c r="V21" i="4"/>
  <c r="R21" i="4"/>
  <c r="B21" i="4"/>
  <c r="C66" i="2"/>
  <c r="K65" i="2"/>
  <c r="I65" i="2"/>
  <c r="H65" i="2"/>
  <c r="J65" i="2" s="1"/>
  <c r="D65" i="2"/>
  <c r="G65" i="2"/>
  <c r="C40" i="2"/>
  <c r="K39" i="2"/>
  <c r="I39" i="2"/>
  <c r="H39" i="2"/>
  <c r="J39" i="2" s="1"/>
  <c r="D39" i="2"/>
  <c r="G39" i="2"/>
  <c r="E22" i="4" l="1"/>
  <c r="D23" i="4"/>
  <c r="AD46" i="4"/>
  <c r="AN23" i="4"/>
  <c r="AM23" i="4"/>
  <c r="AJ23" i="4" a="1"/>
  <c r="AJ23" i="4" s="1"/>
  <c r="AI24" i="4"/>
  <c r="AR23" i="4"/>
  <c r="AS23" i="4"/>
  <c r="AO23" i="4" a="1"/>
  <c r="AO23" i="4" s="1"/>
  <c r="R22" i="4"/>
  <c r="V22" i="4"/>
  <c r="G23" i="4"/>
  <c r="F24" i="4"/>
  <c r="S21" i="4"/>
  <c r="W21" i="4"/>
  <c r="C67" i="2"/>
  <c r="K66" i="2"/>
  <c r="I66" i="2"/>
  <c r="H66" i="2"/>
  <c r="J66" i="2" s="1"/>
  <c r="D66" i="2"/>
  <c r="G66" i="2"/>
  <c r="C41" i="2"/>
  <c r="K40" i="2"/>
  <c r="I40" i="2"/>
  <c r="H40" i="2"/>
  <c r="J40" i="2" s="1"/>
  <c r="D40" i="2"/>
  <c r="G40" i="2"/>
  <c r="AI25" i="4" l="1"/>
  <c r="AR24" i="4"/>
  <c r="AO24" i="4" a="1"/>
  <c r="AO24" i="4" s="1"/>
  <c r="AN24" i="4"/>
  <c r="AM24" i="4"/>
  <c r="AJ24" i="4" a="1"/>
  <c r="AJ24" i="4" s="1"/>
  <c r="AS24" i="4"/>
  <c r="G24" i="4"/>
  <c r="F25" i="4"/>
  <c r="V23" i="4"/>
  <c r="R23" i="4"/>
  <c r="B22" i="4"/>
  <c r="AD47" i="4"/>
  <c r="E23" i="4"/>
  <c r="D24" i="4"/>
  <c r="C68" i="2"/>
  <c r="K67" i="2"/>
  <c r="I67" i="2"/>
  <c r="H67" i="2"/>
  <c r="J67" i="2" s="1"/>
  <c r="D67" i="2"/>
  <c r="G67" i="2"/>
  <c r="C42" i="2"/>
  <c r="K41" i="2"/>
  <c r="I41" i="2"/>
  <c r="H41" i="2"/>
  <c r="J41" i="2" s="1"/>
  <c r="D41" i="2"/>
  <c r="G41" i="2"/>
  <c r="G25" i="4" l="1"/>
  <c r="F26" i="4"/>
  <c r="D25" i="4"/>
  <c r="E24" i="4"/>
  <c r="R24" i="4"/>
  <c r="V24" i="4"/>
  <c r="B24" i="4"/>
  <c r="AD48" i="4"/>
  <c r="B23" i="4"/>
  <c r="W22" i="4"/>
  <c r="S22" i="4"/>
  <c r="AM25" i="4"/>
  <c r="AN25" i="4"/>
  <c r="AJ25" i="4" a="1"/>
  <c r="AJ25" i="4" s="1"/>
  <c r="AO25" i="4" a="1"/>
  <c r="AO25" i="4" s="1"/>
  <c r="AS25" i="4"/>
  <c r="AI26" i="4"/>
  <c r="AR25" i="4"/>
  <c r="C69" i="2"/>
  <c r="K68" i="2"/>
  <c r="I68" i="2"/>
  <c r="H68" i="2"/>
  <c r="J68" i="2" s="1"/>
  <c r="D68" i="2"/>
  <c r="G68" i="2"/>
  <c r="C43" i="2"/>
  <c r="K42" i="2"/>
  <c r="I42" i="2"/>
  <c r="H42" i="2"/>
  <c r="J42" i="2" s="1"/>
  <c r="D42" i="2"/>
  <c r="G42" i="2"/>
  <c r="AI27" i="4" l="1"/>
  <c r="AO26" i="4" a="1"/>
  <c r="AO26" i="4" s="1"/>
  <c r="AN26" i="4"/>
  <c r="AM26" i="4"/>
  <c r="AS26" i="4"/>
  <c r="AJ26" i="4" a="1"/>
  <c r="AJ26" i="4" s="1"/>
  <c r="AR26" i="4"/>
  <c r="W24" i="4"/>
  <c r="S24" i="4"/>
  <c r="G26" i="4"/>
  <c r="F27" i="4"/>
  <c r="E25" i="4"/>
  <c r="D26" i="4"/>
  <c r="S23" i="4"/>
  <c r="W23" i="4"/>
  <c r="R25" i="4"/>
  <c r="V25" i="4"/>
  <c r="C70" i="2"/>
  <c r="K69" i="2"/>
  <c r="I69" i="2"/>
  <c r="H69" i="2"/>
  <c r="J69" i="2" s="1"/>
  <c r="D69" i="2"/>
  <c r="G69" i="2"/>
  <c r="C44" i="2"/>
  <c r="K43" i="2"/>
  <c r="I43" i="2"/>
  <c r="H43" i="2"/>
  <c r="J43" i="2" s="1"/>
  <c r="D43" i="2"/>
  <c r="G43" i="2"/>
  <c r="D27" i="4" l="1"/>
  <c r="E26" i="4"/>
  <c r="R26" i="4"/>
  <c r="V26" i="4"/>
  <c r="AJ27" i="4" a="1"/>
  <c r="AJ27" i="4" s="1"/>
  <c r="AN27" i="4"/>
  <c r="AS27" i="4"/>
  <c r="AI28" i="4"/>
  <c r="AR27" i="4"/>
  <c r="AO27" i="4" a="1"/>
  <c r="AO27" i="4" s="1"/>
  <c r="AM27" i="4"/>
  <c r="F28" i="4"/>
  <c r="G27" i="4"/>
  <c r="B26" i="4" s="1"/>
  <c r="B25" i="4"/>
  <c r="C71" i="2"/>
  <c r="K70" i="2"/>
  <c r="I70" i="2"/>
  <c r="H70" i="2"/>
  <c r="J70" i="2" s="1"/>
  <c r="D70" i="2"/>
  <c r="G70" i="2"/>
  <c r="C45" i="2"/>
  <c r="K44" i="2"/>
  <c r="I44" i="2"/>
  <c r="H44" i="2"/>
  <c r="J44" i="2" s="1"/>
  <c r="D44" i="2"/>
  <c r="G44" i="2"/>
  <c r="W26" i="4" l="1"/>
  <c r="S26" i="4"/>
  <c r="AN28" i="4"/>
  <c r="AM28" i="4"/>
  <c r="AJ28" i="4" a="1"/>
  <c r="AJ28" i="4" s="1"/>
  <c r="AR28" i="4"/>
  <c r="AI29" i="4"/>
  <c r="AS28" i="4"/>
  <c r="AO28" i="4" a="1"/>
  <c r="AO28" i="4" s="1"/>
  <c r="S25" i="4"/>
  <c r="W25" i="4"/>
  <c r="R27" i="4"/>
  <c r="V27" i="4"/>
  <c r="G28" i="4"/>
  <c r="F29" i="4"/>
  <c r="D28" i="4"/>
  <c r="E27" i="4"/>
  <c r="K71" i="2"/>
  <c r="I71" i="2"/>
  <c r="H71" i="2"/>
  <c r="J71" i="2" s="1"/>
  <c r="D71" i="2"/>
  <c r="G71" i="2"/>
  <c r="C46" i="2"/>
  <c r="K45" i="2"/>
  <c r="I45" i="2"/>
  <c r="H45" i="2"/>
  <c r="J45" i="2" s="1"/>
  <c r="D45" i="2"/>
  <c r="G45" i="2"/>
  <c r="D29" i="4" l="1"/>
  <c r="E28" i="4"/>
  <c r="R28" i="4"/>
  <c r="V28" i="4"/>
  <c r="B27" i="4"/>
  <c r="F30" i="4"/>
  <c r="G29" i="4"/>
  <c r="AR29" i="4"/>
  <c r="AI30" i="4"/>
  <c r="AS29" i="4"/>
  <c r="AO29" i="4" a="1"/>
  <c r="AO29" i="4" s="1"/>
  <c r="AN29" i="4"/>
  <c r="AM29" i="4"/>
  <c r="AJ29" i="4" a="1"/>
  <c r="AJ29" i="4" s="1"/>
  <c r="K46" i="2"/>
  <c r="I46" i="2"/>
  <c r="H46" i="2"/>
  <c r="J46" i="2" s="1"/>
  <c r="D46" i="2"/>
  <c r="G46" i="2"/>
  <c r="AI31" i="4" l="1"/>
  <c r="AS30" i="4"/>
  <c r="AR30" i="4"/>
  <c r="AM30" i="4"/>
  <c r="AJ30" i="4" a="1"/>
  <c r="AJ30" i="4" s="1"/>
  <c r="AO30" i="4" a="1"/>
  <c r="AO30" i="4" s="1"/>
  <c r="AN30" i="4"/>
  <c r="B29" i="4"/>
  <c r="R29" i="4"/>
  <c r="V29" i="4"/>
  <c r="F31" i="4"/>
  <c r="G30" i="4"/>
  <c r="W27" i="4"/>
  <c r="S27" i="4"/>
  <c r="B28" i="4"/>
  <c r="D30" i="4"/>
  <c r="E29" i="4"/>
  <c r="S29" i="4" l="1"/>
  <c r="W29" i="4"/>
  <c r="E30" i="4"/>
  <c r="D31" i="4"/>
  <c r="W28" i="4"/>
  <c r="S28" i="4"/>
  <c r="R30" i="4"/>
  <c r="V30" i="4"/>
  <c r="G31" i="4"/>
  <c r="B30" i="4" s="1"/>
  <c r="F32" i="4"/>
  <c r="AM31" i="4"/>
  <c r="AN31" i="4"/>
  <c r="AJ31" i="4" a="1"/>
  <c r="AJ31" i="4" s="1"/>
  <c r="AO31" i="4" a="1"/>
  <c r="AO31" i="4" s="1"/>
  <c r="AR31" i="4"/>
  <c r="AI32" i="4"/>
  <c r="AS31" i="4"/>
  <c r="S30" i="4" l="1"/>
  <c r="W30" i="4"/>
  <c r="E31" i="4"/>
  <c r="D32" i="4"/>
  <c r="AO32" i="4" a="1"/>
  <c r="AO32" i="4" s="1"/>
  <c r="AN32" i="4"/>
  <c r="AM32" i="4"/>
  <c r="AJ32" i="4" a="1"/>
  <c r="AJ32" i="4" s="1"/>
  <c r="AI33" i="4"/>
  <c r="AS32" i="4"/>
  <c r="AR32" i="4"/>
  <c r="F33" i="4"/>
  <c r="G32" i="4"/>
  <c r="V31" i="4"/>
  <c r="R31" i="4"/>
  <c r="B31" i="4"/>
  <c r="AI34" i="4" l="1"/>
  <c r="AR33" i="4"/>
  <c r="AO33" i="4" a="1"/>
  <c r="AO33" i="4" s="1"/>
  <c r="AN33" i="4"/>
  <c r="AM33" i="4"/>
  <c r="AS33" i="4"/>
  <c r="AJ33" i="4" a="1"/>
  <c r="AJ33" i="4" s="1"/>
  <c r="F34" i="4"/>
  <c r="G33" i="4"/>
  <c r="W31" i="4"/>
  <c r="S31" i="4"/>
  <c r="D33" i="4"/>
  <c r="E32" i="4"/>
  <c r="V32" i="4"/>
  <c r="R32" i="4"/>
  <c r="D34" i="4" l="1"/>
  <c r="E33" i="4"/>
  <c r="V33" i="4"/>
  <c r="R33" i="4"/>
  <c r="F35" i="4"/>
  <c r="G34" i="4"/>
  <c r="B33" i="4" s="1"/>
  <c r="AR34" i="4"/>
  <c r="AJ34" i="4" a="1"/>
  <c r="AJ34" i="4" s="1"/>
  <c r="AI35" i="4"/>
  <c r="AS34" i="4"/>
  <c r="AO34" i="4" a="1"/>
  <c r="AO34" i="4" s="1"/>
  <c r="AM34" i="4"/>
  <c r="AN34" i="4"/>
  <c r="B32" i="4"/>
  <c r="S33" i="4" l="1"/>
  <c r="W33" i="4"/>
  <c r="G35" i="4"/>
  <c r="F36" i="4"/>
  <c r="W32" i="4"/>
  <c r="S32" i="4"/>
  <c r="AM35" i="4"/>
  <c r="AJ35" i="4" a="1"/>
  <c r="AJ35" i="4" s="1"/>
  <c r="AR35" i="4"/>
  <c r="AN35" i="4"/>
  <c r="AI36" i="4"/>
  <c r="AS35" i="4"/>
  <c r="AO35" i="4" a="1"/>
  <c r="AO35" i="4" s="1"/>
  <c r="R34" i="4"/>
  <c r="V34" i="4"/>
  <c r="E34" i="4"/>
  <c r="D35" i="4"/>
  <c r="AM36" i="4" l="1"/>
  <c r="AR36" i="4"/>
  <c r="AO36" i="4" a="1"/>
  <c r="AO36" i="4" s="1"/>
  <c r="AN36" i="4"/>
  <c r="AJ36" i="4" a="1"/>
  <c r="AJ36" i="4" s="1"/>
  <c r="AS36" i="4"/>
  <c r="AI37" i="4"/>
  <c r="E35" i="4"/>
  <c r="D36" i="4"/>
  <c r="G36" i="4"/>
  <c r="F37" i="4"/>
  <c r="V35" i="4"/>
  <c r="R35" i="4"/>
  <c r="B34" i="4"/>
  <c r="V36" i="4" l="1"/>
  <c r="R36" i="4"/>
  <c r="D37" i="4"/>
  <c r="E36" i="4"/>
  <c r="AI38" i="4"/>
  <c r="AS37" i="4"/>
  <c r="AR37" i="4"/>
  <c r="AO37" i="4" a="1"/>
  <c r="AO37" i="4" s="1"/>
  <c r="AN37" i="4"/>
  <c r="AM37" i="4"/>
  <c r="AJ37" i="4" a="1"/>
  <c r="AJ37" i="4" s="1"/>
  <c r="S34" i="4"/>
  <c r="W34" i="4"/>
  <c r="B35" i="4"/>
  <c r="F38" i="4"/>
  <c r="G37" i="4"/>
  <c r="D38" i="4" l="1"/>
  <c r="E37" i="4"/>
  <c r="R37" i="4"/>
  <c r="V37" i="4"/>
  <c r="B36" i="4"/>
  <c r="AS38" i="4"/>
  <c r="AI39" i="4"/>
  <c r="AR38" i="4"/>
  <c r="AO38" i="4" a="1"/>
  <c r="AO38" i="4" s="1"/>
  <c r="AJ38" i="4" a="1"/>
  <c r="AJ38" i="4" s="1"/>
  <c r="AN38" i="4"/>
  <c r="AM38" i="4"/>
  <c r="G38" i="4"/>
  <c r="F39" i="4"/>
  <c r="S35" i="4"/>
  <c r="W35" i="4"/>
  <c r="D39" i="4" l="1"/>
  <c r="E38" i="4"/>
  <c r="AR39" i="4"/>
  <c r="AM39" i="4"/>
  <c r="AJ39" i="4" a="1"/>
  <c r="AJ39" i="4" s="1"/>
  <c r="AN39" i="4"/>
  <c r="AI40" i="4"/>
  <c r="AS39" i="4"/>
  <c r="AO39" i="4" a="1"/>
  <c r="AO39" i="4" s="1"/>
  <c r="W36" i="4"/>
  <c r="S36" i="4"/>
  <c r="G39" i="4"/>
  <c r="F40" i="4"/>
  <c r="R38" i="4"/>
  <c r="B38" i="4"/>
  <c r="V38" i="4"/>
  <c r="B37" i="4"/>
  <c r="S38" i="4" l="1"/>
  <c r="W38" i="4"/>
  <c r="E39" i="4"/>
  <c r="D40" i="4"/>
  <c r="AR40" i="4"/>
  <c r="AO40" i="4" a="1"/>
  <c r="AO40" i="4" s="1"/>
  <c r="AN40" i="4"/>
  <c r="AM40" i="4"/>
  <c r="AJ40" i="4" a="1"/>
  <c r="AJ40" i="4" s="1"/>
  <c r="AI41" i="4"/>
  <c r="AS40" i="4"/>
  <c r="S37" i="4"/>
  <c r="W37" i="4"/>
  <c r="G40" i="4"/>
  <c r="F41" i="4"/>
  <c r="V39" i="4"/>
  <c r="R39" i="4"/>
  <c r="B39" i="4"/>
  <c r="F42" i="4" l="1"/>
  <c r="G41" i="4"/>
  <c r="B40" i="4"/>
  <c r="V40" i="4"/>
  <c r="R40" i="4"/>
  <c r="D41" i="4"/>
  <c r="E40" i="4"/>
  <c r="S39" i="4"/>
  <c r="W39" i="4"/>
  <c r="AM41" i="4"/>
  <c r="AI42" i="4"/>
  <c r="AS41" i="4"/>
  <c r="AR41" i="4"/>
  <c r="AO41" i="4" a="1"/>
  <c r="AO41" i="4" s="1"/>
  <c r="AJ41" i="4" a="1"/>
  <c r="AJ41" i="4" s="1"/>
  <c r="AN41" i="4"/>
  <c r="D42" i="4" l="1"/>
  <c r="E41" i="4"/>
  <c r="AJ42" i="4" a="1"/>
  <c r="AJ42" i="4" s="1"/>
  <c r="AI43" i="4"/>
  <c r="AS42" i="4"/>
  <c r="AN42" i="4"/>
  <c r="AM42" i="4"/>
  <c r="AR42" i="4"/>
  <c r="AO42" i="4" a="1"/>
  <c r="AO42" i="4" s="1"/>
  <c r="W40" i="4"/>
  <c r="S40" i="4"/>
  <c r="R41" i="4"/>
  <c r="V41" i="4"/>
  <c r="F43" i="4"/>
  <c r="G42" i="4"/>
  <c r="R42" i="4" l="1"/>
  <c r="V42" i="4"/>
  <c r="G43" i="4"/>
  <c r="B42" i="4" s="1"/>
  <c r="F44" i="4"/>
  <c r="B41" i="4"/>
  <c r="AM43" i="4"/>
  <c r="AJ43" i="4" a="1"/>
  <c r="AJ43" i="4" s="1"/>
  <c r="AN43" i="4"/>
  <c r="AS43" i="4"/>
  <c r="AI44" i="4"/>
  <c r="AR43" i="4"/>
  <c r="AO43" i="4" a="1"/>
  <c r="AO43" i="4" s="1"/>
  <c r="E42" i="4"/>
  <c r="D43" i="4"/>
  <c r="S42" i="4" l="1"/>
  <c r="W42" i="4"/>
  <c r="D44" i="4"/>
  <c r="E43" i="4"/>
  <c r="G44" i="4"/>
  <c r="F45" i="4"/>
  <c r="W41" i="4"/>
  <c r="S41" i="4"/>
  <c r="V43" i="4"/>
  <c r="R43" i="4"/>
  <c r="B43" i="4"/>
  <c r="AR44" i="4"/>
  <c r="AO44" i="4" a="1"/>
  <c r="AO44" i="4" s="1"/>
  <c r="AN44" i="4"/>
  <c r="AM44" i="4"/>
  <c r="AJ44" i="4" a="1"/>
  <c r="AJ44" i="4" s="1"/>
  <c r="AI45" i="4"/>
  <c r="AS44" i="4"/>
  <c r="V44" i="4" l="1"/>
  <c r="R44" i="4"/>
  <c r="F46" i="4"/>
  <c r="G45" i="4"/>
  <c r="S43" i="4"/>
  <c r="W43" i="4"/>
  <c r="AI46" i="4"/>
  <c r="AS45" i="4"/>
  <c r="AR45" i="4"/>
  <c r="AO45" i="4" a="1"/>
  <c r="AO45" i="4" s="1"/>
  <c r="AN45" i="4"/>
  <c r="AM45" i="4"/>
  <c r="AJ45" i="4" a="1"/>
  <c r="AJ45" i="4" s="1"/>
  <c r="D45" i="4"/>
  <c r="E44" i="4"/>
  <c r="R45" i="4" l="1"/>
  <c r="V45" i="4"/>
  <c r="G46" i="4"/>
  <c r="F47" i="4"/>
  <c r="AM46" i="4"/>
  <c r="AJ46" i="4" a="1"/>
  <c r="AJ46" i="4" s="1"/>
  <c r="AI47" i="4"/>
  <c r="AN46" i="4"/>
  <c r="AS46" i="4"/>
  <c r="AR46" i="4"/>
  <c r="AO46" i="4" a="1"/>
  <c r="AO46" i="4" s="1"/>
  <c r="D46" i="4"/>
  <c r="E45" i="4"/>
  <c r="B44" i="4"/>
  <c r="W44" i="4" l="1"/>
  <c r="S44" i="4"/>
  <c r="AN47" i="4"/>
  <c r="AM47" i="4"/>
  <c r="AJ47" i="4" a="1"/>
  <c r="AJ47" i="4" s="1"/>
  <c r="AI48" i="4"/>
  <c r="AR47" i="4"/>
  <c r="AS47" i="4"/>
  <c r="AO47" i="4" a="1"/>
  <c r="AO47" i="4" s="1"/>
  <c r="E46" i="4"/>
  <c r="D47" i="4"/>
  <c r="F48" i="4"/>
  <c r="G47" i="4"/>
  <c r="B46" i="4" s="1"/>
  <c r="R46" i="4"/>
  <c r="V46" i="4"/>
  <c r="B45" i="4"/>
  <c r="W46" i="4" l="1"/>
  <c r="S46" i="4"/>
  <c r="E47" i="4"/>
  <c r="D48" i="4"/>
  <c r="S45" i="4"/>
  <c r="W45" i="4"/>
  <c r="G48" i="4"/>
  <c r="F49" i="4"/>
  <c r="AI49" i="4"/>
  <c r="AO48" i="4" a="1"/>
  <c r="AO48" i="4" s="1"/>
  <c r="AN48" i="4"/>
  <c r="AM48" i="4"/>
  <c r="AJ48" i="4" a="1"/>
  <c r="AJ48" i="4" s="1"/>
  <c r="AS48" i="4"/>
  <c r="AR48" i="4"/>
  <c r="V47" i="4"/>
  <c r="R47" i="4"/>
  <c r="V48" i="4" l="1"/>
  <c r="R48" i="4"/>
  <c r="B47" i="4"/>
  <c r="AO49" i="4" a="1"/>
  <c r="AO49" i="4" s="1"/>
  <c r="AM49" i="4"/>
  <c r="AI50" i="4"/>
  <c r="AJ49" i="4" a="1"/>
  <c r="AJ49" i="4" s="1"/>
  <c r="AN49" i="4"/>
  <c r="AS49" i="4"/>
  <c r="AR49" i="4"/>
  <c r="D49" i="4"/>
  <c r="E48" i="4"/>
  <c r="F50" i="4"/>
  <c r="G49" i="4"/>
  <c r="E49" i="4" l="1"/>
  <c r="D50" i="4"/>
  <c r="F51" i="4"/>
  <c r="G50" i="4"/>
  <c r="AR50" i="4"/>
  <c r="AI51" i="4"/>
  <c r="AJ50" i="4" a="1"/>
  <c r="AJ50" i="4" s="1"/>
  <c r="AN50" i="4"/>
  <c r="AM50" i="4"/>
  <c r="AS50" i="4"/>
  <c r="AO50" i="4" a="1"/>
  <c r="AO50" i="4" s="1"/>
  <c r="R49" i="4"/>
  <c r="B49" i="4"/>
  <c r="V49" i="4"/>
  <c r="B48" i="4"/>
  <c r="AJ51" i="4" l="1" a="1"/>
  <c r="AJ51" i="4" s="1"/>
  <c r="AS51" i="4"/>
  <c r="AR51" i="4"/>
  <c r="AI52" i="4"/>
  <c r="AO51" i="4" a="1"/>
  <c r="AO51" i="4" s="1"/>
  <c r="AM51" i="4"/>
  <c r="AN51" i="4"/>
  <c r="S48" i="4"/>
  <c r="W48" i="4"/>
  <c r="W49" i="4"/>
  <c r="S49" i="4"/>
  <c r="R50" i="4"/>
  <c r="B50" i="4"/>
  <c r="V50" i="4"/>
  <c r="F52" i="4"/>
  <c r="G51" i="4"/>
  <c r="E50" i="4"/>
  <c r="D51" i="4"/>
  <c r="G52" i="4" l="1"/>
  <c r="F53" i="4"/>
  <c r="AM52" i="4"/>
  <c r="AI53" i="4"/>
  <c r="AS52" i="4"/>
  <c r="AR52" i="4"/>
  <c r="AO52" i="4" a="1"/>
  <c r="AO52" i="4" s="1"/>
  <c r="AN52" i="4"/>
  <c r="AJ52" i="4" a="1"/>
  <c r="AJ52" i="4" s="1"/>
  <c r="D52" i="4"/>
  <c r="E51" i="4"/>
  <c r="W50" i="4"/>
  <c r="S50" i="4"/>
  <c r="B51" i="4"/>
  <c r="V51" i="4"/>
  <c r="R51" i="4"/>
  <c r="S51" i="4" l="1"/>
  <c r="W51" i="4"/>
  <c r="AN53" i="4"/>
  <c r="AS53" i="4"/>
  <c r="AR53" i="4"/>
  <c r="AO53" i="4" a="1"/>
  <c r="AO53" i="4" s="1"/>
  <c r="AM53" i="4"/>
  <c r="AJ53" i="4" a="1"/>
  <c r="AJ53" i="4" s="1"/>
  <c r="AI54" i="4"/>
  <c r="G53" i="4"/>
  <c r="F54" i="4"/>
  <c r="D53" i="4"/>
  <c r="E52" i="4"/>
  <c r="V52" i="4"/>
  <c r="R52" i="4"/>
  <c r="V53" i="4" l="1"/>
  <c r="R53" i="4"/>
  <c r="B52" i="4"/>
  <c r="D54" i="4"/>
  <c r="E53" i="4"/>
  <c r="F55" i="4"/>
  <c r="G54" i="4"/>
  <c r="AS54" i="4"/>
  <c r="AR54" i="4"/>
  <c r="AO54" i="4" a="1"/>
  <c r="AO54" i="4" s="1"/>
  <c r="AN54" i="4"/>
  <c r="AM54" i="4"/>
  <c r="AI55" i="4"/>
  <c r="AJ54" i="4" a="1"/>
  <c r="AJ54" i="4" s="1"/>
  <c r="E54" i="4" l="1"/>
  <c r="D55" i="4"/>
  <c r="W52" i="4"/>
  <c r="S52" i="4"/>
  <c r="V54" i="4"/>
  <c r="R54" i="4"/>
  <c r="B54" i="4"/>
  <c r="G55" i="4"/>
  <c r="F56" i="4"/>
  <c r="B53" i="4"/>
  <c r="AS55" i="4"/>
  <c r="AL55" i="4" a="1"/>
  <c r="AL55" i="4" s="1"/>
  <c r="AP55" i="4" a="1"/>
  <c r="AP55" i="4" s="1"/>
  <c r="AJ55" i="4" a="1"/>
  <c r="AJ55" i="4" s="1"/>
  <c r="AO55" i="4" a="1"/>
  <c r="AO55" i="4" s="1"/>
  <c r="AN55" i="4"/>
  <c r="AM55" i="4"/>
  <c r="AI56" i="4"/>
  <c r="AK55" i="4" a="1"/>
  <c r="AK55" i="4" s="1"/>
  <c r="AR55" i="4"/>
  <c r="AQ55" i="4" a="1"/>
  <c r="AQ55" i="4" s="1"/>
  <c r="F57" i="4" l="1"/>
  <c r="G56" i="4"/>
  <c r="W54" i="4"/>
  <c r="S54" i="4"/>
  <c r="W53" i="4"/>
  <c r="S53" i="4"/>
  <c r="AR56" i="4"/>
  <c r="AQ56" i="4" a="1"/>
  <c r="AQ56" i="4" s="1"/>
  <c r="AK56" i="4" a="1"/>
  <c r="AK56" i="4" s="1"/>
  <c r="AL56" i="4" a="1"/>
  <c r="AL56" i="4" s="1"/>
  <c r="AJ56" i="4" a="1"/>
  <c r="AJ56" i="4" s="1"/>
  <c r="AS56" i="4"/>
  <c r="AN56" i="4"/>
  <c r="AM56" i="4"/>
  <c r="AP56" i="4" a="1"/>
  <c r="AP56" i="4" s="1"/>
  <c r="AI57" i="4"/>
  <c r="AO56" i="4" a="1"/>
  <c r="AO56" i="4" s="1"/>
  <c r="V55" i="4"/>
  <c r="R55" i="4"/>
  <c r="B55" i="4"/>
  <c r="E55" i="4"/>
  <c r="D56" i="4"/>
  <c r="W55" i="4" l="1"/>
  <c r="S55" i="4"/>
  <c r="D57" i="4"/>
  <c r="E56" i="4"/>
  <c r="AP57" i="4" a="1"/>
  <c r="AP57" i="4" s="1"/>
  <c r="AJ57" i="4" a="1"/>
  <c r="AJ57" i="4" s="1"/>
  <c r="AN57" i="4"/>
  <c r="AI58" i="4"/>
  <c r="AM57" i="4"/>
  <c r="AS57" i="4"/>
  <c r="AL57" i="4" a="1"/>
  <c r="AL57" i="4" s="1"/>
  <c r="AO57" i="4" a="1"/>
  <c r="AO57" i="4" s="1"/>
  <c r="AK57" i="4" a="1"/>
  <c r="AK57" i="4" s="1"/>
  <c r="AR57" i="4"/>
  <c r="AQ57" i="4" a="1"/>
  <c r="AQ57" i="4" s="1"/>
  <c r="V56" i="4"/>
  <c r="R56" i="4"/>
  <c r="F58" i="4"/>
  <c r="G57" i="4"/>
  <c r="D58" i="4" l="1"/>
  <c r="E57" i="4"/>
  <c r="R57" i="4"/>
  <c r="V57" i="4"/>
  <c r="F59" i="4"/>
  <c r="G58" i="4"/>
  <c r="B56" i="4"/>
  <c r="AR58" i="4"/>
  <c r="AO58" i="4" a="1"/>
  <c r="AO58" i="4" s="1"/>
  <c r="AI59" i="4"/>
  <c r="AS58" i="4"/>
  <c r="AQ58" i="4" a="1"/>
  <c r="AQ58" i="4" s="1"/>
  <c r="AJ58" i="4" a="1"/>
  <c r="AJ58" i="4" s="1"/>
  <c r="AP58" i="4" a="1"/>
  <c r="AP58" i="4" s="1"/>
  <c r="AN58" i="4"/>
  <c r="AM58" i="4"/>
  <c r="AL58" i="4" a="1"/>
  <c r="AL58" i="4" s="1"/>
  <c r="AK58" i="4" a="1"/>
  <c r="AK58" i="4" s="1"/>
  <c r="G59" i="4" l="1"/>
  <c r="F60" i="4"/>
  <c r="AN59" i="4"/>
  <c r="AQ59" i="4" a="1"/>
  <c r="AQ59" i="4" s="1"/>
  <c r="AK59" i="4" a="1"/>
  <c r="AK59" i="4" s="1"/>
  <c r="AP59" i="4" a="1"/>
  <c r="AP59" i="4" s="1"/>
  <c r="AJ59" i="4" a="1"/>
  <c r="AJ59" i="4" s="1"/>
  <c r="AS59" i="4"/>
  <c r="AR59" i="4"/>
  <c r="AI60" i="4"/>
  <c r="AO59" i="4" a="1"/>
  <c r="AO59" i="4" s="1"/>
  <c r="AM59" i="4"/>
  <c r="AL59" i="4" a="1"/>
  <c r="AL59" i="4" s="1"/>
  <c r="V58" i="4"/>
  <c r="R58" i="4"/>
  <c r="B58" i="4"/>
  <c r="B57" i="4"/>
  <c r="S56" i="4"/>
  <c r="W56" i="4"/>
  <c r="E58" i="4"/>
  <c r="D59" i="4"/>
  <c r="E59" i="4" l="1"/>
  <c r="D60" i="4"/>
  <c r="W58" i="4"/>
  <c r="S58" i="4"/>
  <c r="S57" i="4"/>
  <c r="W57" i="4"/>
  <c r="AP60" i="4" a="1"/>
  <c r="AP60" i="4" s="1"/>
  <c r="AJ60" i="4" a="1"/>
  <c r="AJ60" i="4" s="1"/>
  <c r="AI61" i="4"/>
  <c r="AM60" i="4"/>
  <c r="AS60" i="4"/>
  <c r="AL60" i="4" a="1"/>
  <c r="AL60" i="4" s="1"/>
  <c r="AR60" i="4"/>
  <c r="AN60" i="4"/>
  <c r="AK60" i="4" a="1"/>
  <c r="AK60" i="4" s="1"/>
  <c r="AO60" i="4" a="1"/>
  <c r="AO60" i="4" s="1"/>
  <c r="AQ60" i="4" a="1"/>
  <c r="AQ60" i="4" s="1"/>
  <c r="F61" i="4"/>
  <c r="G60" i="4"/>
  <c r="B59" i="4"/>
  <c r="V59" i="4"/>
  <c r="R59" i="4"/>
  <c r="F62" i="4" l="1"/>
  <c r="G61" i="4"/>
  <c r="B60" i="4" s="1"/>
  <c r="E60" i="4"/>
  <c r="D61" i="4"/>
  <c r="S59" i="4"/>
  <c r="W59" i="4"/>
  <c r="R60" i="4"/>
  <c r="V60" i="4"/>
  <c r="AR61" i="4"/>
  <c r="AQ61" i="4" a="1"/>
  <c r="AQ61" i="4" s="1"/>
  <c r="AK61" i="4" a="1"/>
  <c r="AK61" i="4" s="1"/>
  <c r="AO61" i="4" a="1"/>
  <c r="AO61" i="4" s="1"/>
  <c r="AN61" i="4"/>
  <c r="AM61" i="4"/>
  <c r="AL61" i="4" a="1"/>
  <c r="AL61" i="4" s="1"/>
  <c r="AI62" i="4"/>
  <c r="AJ61" i="4" a="1"/>
  <c r="AJ61" i="4" s="1"/>
  <c r="AS61" i="4"/>
  <c r="AP61" i="4" a="1"/>
  <c r="AP61" i="4" s="1"/>
  <c r="W60" i="4" l="1"/>
  <c r="S60" i="4"/>
  <c r="AN62" i="4"/>
  <c r="AI63" i="4"/>
  <c r="AM62" i="4"/>
  <c r="AP62" i="4" a="1"/>
  <c r="AP62" i="4" s="1"/>
  <c r="AJ62" i="4" a="1"/>
  <c r="AJ62" i="4" s="1"/>
  <c r="AS62" i="4"/>
  <c r="AR62" i="4"/>
  <c r="AQ62" i="4" a="1"/>
  <c r="AQ62" i="4" s="1"/>
  <c r="AK62" i="4" a="1"/>
  <c r="AK62" i="4" s="1"/>
  <c r="AO62" i="4" a="1"/>
  <c r="AO62" i="4" s="1"/>
  <c r="AL62" i="4" a="1"/>
  <c r="AL62" i="4" s="1"/>
  <c r="D62" i="4"/>
  <c r="E61" i="4"/>
  <c r="V61" i="4"/>
  <c r="R61" i="4"/>
  <c r="G62" i="4"/>
  <c r="B61" i="4" s="1"/>
  <c r="F63" i="4"/>
  <c r="S61" i="4" l="1"/>
  <c r="W61" i="4"/>
  <c r="D63" i="4"/>
  <c r="E62" i="4"/>
  <c r="AO63" i="4" a="1"/>
  <c r="AO63" i="4" s="1"/>
  <c r="AS63" i="4"/>
  <c r="AL63" i="4" a="1"/>
  <c r="AL63" i="4" s="1"/>
  <c r="AR63" i="4"/>
  <c r="AQ63" i="4" a="1"/>
  <c r="AQ63" i="4" s="1"/>
  <c r="AK63" i="4" a="1"/>
  <c r="AK63" i="4" s="1"/>
  <c r="AP63" i="4" a="1"/>
  <c r="AP63" i="4" s="1"/>
  <c r="AN63" i="4"/>
  <c r="AJ63" i="4" a="1"/>
  <c r="AJ63" i="4" s="1"/>
  <c r="AM63" i="4"/>
  <c r="AI64" i="4"/>
  <c r="F64" i="4"/>
  <c r="G63" i="4"/>
  <c r="B62" i="4"/>
  <c r="R62" i="4"/>
  <c r="V62" i="4"/>
  <c r="S62" i="4" l="1"/>
  <c r="W62" i="4"/>
  <c r="R63" i="4"/>
  <c r="V63" i="4"/>
  <c r="G64" i="4"/>
  <c r="F65" i="4"/>
  <c r="AQ64" i="4" a="1"/>
  <c r="AQ64" i="4" s="1"/>
  <c r="AK64" i="4" a="1"/>
  <c r="AK64" i="4" s="1"/>
  <c r="AN64" i="4"/>
  <c r="AI65" i="4"/>
  <c r="AM64" i="4"/>
  <c r="AP64" i="4" a="1"/>
  <c r="AP64" i="4" s="1"/>
  <c r="AO64" i="4" a="1"/>
  <c r="AO64" i="4" s="1"/>
  <c r="AR64" i="4"/>
  <c r="AL64" i="4" a="1"/>
  <c r="AL64" i="4" s="1"/>
  <c r="AJ64" i="4" a="1"/>
  <c r="AJ64" i="4" s="1"/>
  <c r="AS64" i="4"/>
  <c r="E63" i="4"/>
  <c r="D64" i="4"/>
  <c r="F66" i="4" l="1"/>
  <c r="G65" i="4"/>
  <c r="B64" i="4"/>
  <c r="R64" i="4"/>
  <c r="V64" i="4"/>
  <c r="AI66" i="4"/>
  <c r="AM65" i="4"/>
  <c r="AS65" i="4"/>
  <c r="AL65" i="4" a="1"/>
  <c r="AL65" i="4" s="1"/>
  <c r="AP65" i="4" a="1"/>
  <c r="AP65" i="4" s="1"/>
  <c r="AJ65" i="4" a="1"/>
  <c r="AJ65" i="4" s="1"/>
  <c r="AO65" i="4" a="1"/>
  <c r="AO65" i="4" s="1"/>
  <c r="AN65" i="4"/>
  <c r="AK65" i="4" a="1"/>
  <c r="AK65" i="4" s="1"/>
  <c r="AR65" i="4"/>
  <c r="AQ65" i="4" a="1"/>
  <c r="AQ65" i="4" s="1"/>
  <c r="B63" i="4"/>
  <c r="D65" i="4"/>
  <c r="E64" i="4"/>
  <c r="R65" i="4" l="1"/>
  <c r="V65" i="4"/>
  <c r="D66" i="4"/>
  <c r="E65" i="4"/>
  <c r="W63" i="4"/>
  <c r="S63" i="4"/>
  <c r="AO66" i="4" a="1"/>
  <c r="AO66" i="4" s="1"/>
  <c r="AR66" i="4"/>
  <c r="AQ66" i="4" a="1"/>
  <c r="AQ66" i="4" s="1"/>
  <c r="AK66" i="4" a="1"/>
  <c r="AK66" i="4" s="1"/>
  <c r="AJ66" i="4" a="1"/>
  <c r="AJ66" i="4" s="1"/>
  <c r="AS66" i="4"/>
  <c r="AP66" i="4" a="1"/>
  <c r="AP66" i="4" s="1"/>
  <c r="AI67" i="4"/>
  <c r="AM66" i="4"/>
  <c r="AL66" i="4" a="1"/>
  <c r="AL66" i="4" s="1"/>
  <c r="AN66" i="4"/>
  <c r="S64" i="4"/>
  <c r="W64" i="4"/>
  <c r="F67" i="4"/>
  <c r="G66" i="4"/>
  <c r="AP67" i="4" l="1" a="1"/>
  <c r="AP67" i="4" s="1"/>
  <c r="AJ67" i="4" a="1"/>
  <c r="AJ67" i="4" s="1"/>
  <c r="AN67" i="4"/>
  <c r="AI68" i="4"/>
  <c r="AM67" i="4"/>
  <c r="AS67" i="4"/>
  <c r="AL67" i="4" a="1"/>
  <c r="AL67" i="4" s="1"/>
  <c r="AR67" i="4"/>
  <c r="AQ67" i="4" a="1"/>
  <c r="AQ67" i="4" s="1"/>
  <c r="AO67" i="4" a="1"/>
  <c r="AO67" i="4" s="1"/>
  <c r="AK67" i="4" a="1"/>
  <c r="AK67" i="4" s="1"/>
  <c r="V66" i="4"/>
  <c r="R66" i="4"/>
  <c r="E66" i="4"/>
  <c r="D67" i="4"/>
  <c r="G67" i="4"/>
  <c r="F68" i="4"/>
  <c r="B65" i="4"/>
  <c r="W65" i="4" l="1"/>
  <c r="S65" i="4"/>
  <c r="B67" i="4"/>
  <c r="V67" i="4"/>
  <c r="R67" i="4"/>
  <c r="F69" i="4"/>
  <c r="G68" i="4"/>
  <c r="D68" i="4"/>
  <c r="E67" i="4"/>
  <c r="AS68" i="4"/>
  <c r="AL68" i="4" a="1"/>
  <c r="AL68" i="4" s="1"/>
  <c r="AR68" i="4"/>
  <c r="AP68" i="4" a="1"/>
  <c r="AP68" i="4" s="1"/>
  <c r="AO68" i="4" a="1"/>
  <c r="AO68" i="4" s="1"/>
  <c r="AQ68" i="4" a="1"/>
  <c r="AQ68" i="4" s="1"/>
  <c r="AN68" i="4"/>
  <c r="AM68" i="4"/>
  <c r="AK68" i="4" a="1"/>
  <c r="AK68" i="4" s="1"/>
  <c r="AI69" i="4"/>
  <c r="AJ68" i="4" a="1"/>
  <c r="AJ68" i="4" s="1"/>
  <c r="B66" i="4"/>
  <c r="S67" i="4" l="1"/>
  <c r="W67" i="4"/>
  <c r="W66" i="4"/>
  <c r="S66" i="4"/>
  <c r="E68" i="4"/>
  <c r="D69" i="4"/>
  <c r="V68" i="4"/>
  <c r="R68" i="4"/>
  <c r="B68" i="4"/>
  <c r="AN69" i="4"/>
  <c r="AR69" i="4"/>
  <c r="AQ69" i="4" a="1"/>
  <c r="AQ69" i="4" s="1"/>
  <c r="AK69" i="4" a="1"/>
  <c r="AK69" i="4" s="1"/>
  <c r="AP69" i="4" a="1"/>
  <c r="AP69" i="4" s="1"/>
  <c r="AJ69" i="4" a="1"/>
  <c r="AJ69" i="4" s="1"/>
  <c r="AS69" i="4"/>
  <c r="AO69" i="4" a="1"/>
  <c r="AO69" i="4" s="1"/>
  <c r="AM69" i="4"/>
  <c r="AL69" i="4" a="1"/>
  <c r="AL69" i="4" s="1"/>
  <c r="AI70" i="4"/>
  <c r="F70" i="4"/>
  <c r="G69" i="4"/>
  <c r="W68" i="4" l="1"/>
  <c r="S68" i="4"/>
  <c r="E69" i="4"/>
  <c r="D70" i="4"/>
  <c r="B69" i="4"/>
  <c r="V69" i="4"/>
  <c r="R69" i="4"/>
  <c r="F71" i="4"/>
  <c r="G70" i="4"/>
  <c r="AP70" i="4" a="1"/>
  <c r="AP70" i="4" s="1"/>
  <c r="AJ70" i="4" a="1"/>
  <c r="AJ70" i="4" s="1"/>
  <c r="AN70" i="4"/>
  <c r="AI71" i="4"/>
  <c r="AM70" i="4"/>
  <c r="AS70" i="4"/>
  <c r="AL70" i="4" a="1"/>
  <c r="AL70" i="4" s="1"/>
  <c r="AR70" i="4"/>
  <c r="AQ70" i="4" a="1"/>
  <c r="AQ70" i="4" s="1"/>
  <c r="AO70" i="4" a="1"/>
  <c r="AO70" i="4" s="1"/>
  <c r="AK70" i="4" a="1"/>
  <c r="AK70" i="4" s="1"/>
  <c r="AR71" i="4" l="1"/>
  <c r="AQ71" i="4" a="1"/>
  <c r="AQ71" i="4" s="1"/>
  <c r="AK71" i="4" a="1"/>
  <c r="AK71" i="4" s="1"/>
  <c r="AO71" i="4" a="1"/>
  <c r="AO71" i="4" s="1"/>
  <c r="AN71" i="4"/>
  <c r="AM71" i="4"/>
  <c r="AL71" i="4" a="1"/>
  <c r="AL71" i="4" s="1"/>
  <c r="AI72" i="4"/>
  <c r="AJ71" i="4" a="1"/>
  <c r="AJ71" i="4" s="1"/>
  <c r="AP71" i="4" a="1"/>
  <c r="AP71" i="4" s="1"/>
  <c r="AS71" i="4"/>
  <c r="S69" i="4"/>
  <c r="W69" i="4"/>
  <c r="E70" i="4"/>
  <c r="D71" i="4"/>
  <c r="R70" i="4"/>
  <c r="B70" i="4"/>
  <c r="V70" i="4"/>
  <c r="F72" i="4"/>
  <c r="G71" i="4"/>
  <c r="S70" i="4" l="1"/>
  <c r="W70" i="4"/>
  <c r="AN72" i="4"/>
  <c r="AI73" i="4"/>
  <c r="AM72" i="4"/>
  <c r="AQ72" i="4" a="1"/>
  <c r="AQ72" i="4" s="1"/>
  <c r="AK72" i="4" a="1"/>
  <c r="AK72" i="4" s="1"/>
  <c r="AP72" i="4" a="1"/>
  <c r="AP72" i="4" s="1"/>
  <c r="AJ72" i="4" a="1"/>
  <c r="AJ72" i="4" s="1"/>
  <c r="AL72" i="4" a="1"/>
  <c r="AL72" i="4" s="1"/>
  <c r="AS72" i="4"/>
  <c r="AO72" i="4" a="1"/>
  <c r="AO72" i="4" s="1"/>
  <c r="AR72" i="4"/>
  <c r="E71" i="4"/>
  <c r="D72" i="4"/>
  <c r="V71" i="4"/>
  <c r="R71" i="4"/>
  <c r="G72" i="4"/>
  <c r="F73" i="4"/>
  <c r="B71" i="4" l="1"/>
  <c r="D73" i="4"/>
  <c r="E72" i="4"/>
  <c r="AO73" i="4" a="1"/>
  <c r="AO73" i="4" s="1"/>
  <c r="AI74" i="4"/>
  <c r="AM73" i="4"/>
  <c r="AS73" i="4"/>
  <c r="AL73" i="4" a="1"/>
  <c r="AL73" i="4" s="1"/>
  <c r="AR73" i="4"/>
  <c r="AQ73" i="4" a="1"/>
  <c r="AQ73" i="4" s="1"/>
  <c r="AK73" i="4" a="1"/>
  <c r="AK73" i="4" s="1"/>
  <c r="AP73" i="4" a="1"/>
  <c r="AP73" i="4" s="1"/>
  <c r="AN73" i="4"/>
  <c r="AJ73" i="4" a="1"/>
  <c r="AJ73" i="4" s="1"/>
  <c r="G73" i="4"/>
  <c r="B72" i="4" s="1"/>
  <c r="F74" i="4"/>
  <c r="R72" i="4"/>
  <c r="V72" i="4"/>
  <c r="S72" i="4" l="1"/>
  <c r="W72" i="4"/>
  <c r="G74" i="4"/>
  <c r="F75" i="4"/>
  <c r="R73" i="4"/>
  <c r="V73" i="4"/>
  <c r="B73" i="4"/>
  <c r="AQ74" i="4" a="1"/>
  <c r="AQ74" i="4" s="1"/>
  <c r="AK74" i="4" a="1"/>
  <c r="AK74" i="4" s="1"/>
  <c r="AO74" i="4" a="1"/>
  <c r="AO74" i="4" s="1"/>
  <c r="AN74" i="4"/>
  <c r="AI75" i="4"/>
  <c r="AM74" i="4"/>
  <c r="AS74" i="4"/>
  <c r="AR74" i="4"/>
  <c r="AP74" i="4" a="1"/>
  <c r="AP74" i="4" s="1"/>
  <c r="AJ74" i="4" a="1"/>
  <c r="AJ74" i="4" s="1"/>
  <c r="AL74" i="4" a="1"/>
  <c r="AL74" i="4" s="1"/>
  <c r="E73" i="4"/>
  <c r="D74" i="4"/>
  <c r="W71" i="4"/>
  <c r="S71" i="4"/>
  <c r="D75" i="4" l="1"/>
  <c r="E74" i="4"/>
  <c r="W73" i="4"/>
  <c r="S73" i="4"/>
  <c r="G75" i="4"/>
  <c r="B74" i="4" s="1"/>
  <c r="F76" i="4"/>
  <c r="AI76" i="4"/>
  <c r="AM75" i="4"/>
  <c r="AS75" i="4"/>
  <c r="AL75" i="4" a="1"/>
  <c r="AL75" i="4" s="1"/>
  <c r="AP75" i="4" a="1"/>
  <c r="AP75" i="4" s="1"/>
  <c r="AJ75" i="4" a="1"/>
  <c r="AJ75" i="4" s="1"/>
  <c r="AO75" i="4" a="1"/>
  <c r="AO75" i="4" s="1"/>
  <c r="AK75" i="4" a="1"/>
  <c r="AK75" i="4" s="1"/>
  <c r="AR75" i="4"/>
  <c r="AN75" i="4"/>
  <c r="AQ75" i="4" a="1"/>
  <c r="AQ75" i="4" s="1"/>
  <c r="V74" i="4"/>
  <c r="R74" i="4"/>
  <c r="W74" i="4" l="1"/>
  <c r="S74" i="4"/>
  <c r="AO76" i="4" a="1"/>
  <c r="AO76" i="4" s="1"/>
  <c r="AS76" i="4"/>
  <c r="AL76" i="4" a="1"/>
  <c r="AL76" i="4" s="1"/>
  <c r="AR76" i="4"/>
  <c r="AQ76" i="4" a="1"/>
  <c r="AQ76" i="4" s="1"/>
  <c r="AK76" i="4" a="1"/>
  <c r="AK76" i="4" s="1"/>
  <c r="AN76" i="4"/>
  <c r="AM76" i="4"/>
  <c r="AJ76" i="4" a="1"/>
  <c r="AJ76" i="4" s="1"/>
  <c r="AI77" i="4"/>
  <c r="AP76" i="4" a="1"/>
  <c r="AP76" i="4" s="1"/>
  <c r="F77" i="4"/>
  <c r="G76" i="4"/>
  <c r="B75" i="4" s="1"/>
  <c r="R75" i="4"/>
  <c r="V75" i="4"/>
  <c r="D76" i="4"/>
  <c r="E75" i="4"/>
  <c r="W75" i="4" l="1"/>
  <c r="S75" i="4"/>
  <c r="E76" i="4"/>
  <c r="D77" i="4"/>
  <c r="V76" i="4"/>
  <c r="R76" i="4"/>
  <c r="G77" i="4"/>
  <c r="B76" i="4" s="1"/>
  <c r="F78" i="4"/>
  <c r="AP77" i="4" a="1"/>
  <c r="AP77" i="4" s="1"/>
  <c r="AJ77" i="4" a="1"/>
  <c r="AJ77" i="4" s="1"/>
  <c r="AN77" i="4"/>
  <c r="AI78" i="4"/>
  <c r="AM77" i="4"/>
  <c r="AS77" i="4"/>
  <c r="AL77" i="4" a="1"/>
  <c r="AL77" i="4" s="1"/>
  <c r="AQ77" i="4" a="1"/>
  <c r="AQ77" i="4" s="1"/>
  <c r="AO77" i="4" a="1"/>
  <c r="AO77" i="4" s="1"/>
  <c r="AK77" i="4" a="1"/>
  <c r="AK77" i="4" s="1"/>
  <c r="AR77" i="4"/>
  <c r="W76" i="4" l="1"/>
  <c r="S76" i="4"/>
  <c r="B77" i="4"/>
  <c r="V77" i="4"/>
  <c r="R77" i="4"/>
  <c r="AS78" i="4"/>
  <c r="AL78" i="4" a="1"/>
  <c r="AL78" i="4" s="1"/>
  <c r="AR78" i="4"/>
  <c r="AP78" i="4" a="1"/>
  <c r="AP78" i="4" s="1"/>
  <c r="AJ78" i="4" a="1"/>
  <c r="AJ78" i="4" s="1"/>
  <c r="AO78" i="4" a="1"/>
  <c r="AO78" i="4" s="1"/>
  <c r="AQ78" i="4" a="1"/>
  <c r="AQ78" i="4" s="1"/>
  <c r="AN78" i="4"/>
  <c r="AM78" i="4"/>
  <c r="AK78" i="4" a="1"/>
  <c r="AK78" i="4" s="1"/>
  <c r="AI79" i="4"/>
  <c r="F79" i="4"/>
  <c r="G78" i="4"/>
  <c r="D78" i="4"/>
  <c r="E77" i="4"/>
  <c r="F80" i="4" l="1"/>
  <c r="G79" i="4"/>
  <c r="AN79" i="4"/>
  <c r="AR79" i="4"/>
  <c r="AQ79" i="4" a="1"/>
  <c r="AQ79" i="4" s="1"/>
  <c r="AK79" i="4" a="1"/>
  <c r="AK79" i="4" s="1"/>
  <c r="AP79" i="4" a="1"/>
  <c r="AP79" i="4" s="1"/>
  <c r="AJ79" i="4" a="1"/>
  <c r="AJ79" i="4" s="1"/>
  <c r="AI80" i="4"/>
  <c r="AS79" i="4"/>
  <c r="AO79" i="4" a="1"/>
  <c r="AO79" i="4" s="1"/>
  <c r="AM79" i="4"/>
  <c r="AL79" i="4" a="1"/>
  <c r="AL79" i="4" s="1"/>
  <c r="S77" i="4"/>
  <c r="W77" i="4"/>
  <c r="E78" i="4"/>
  <c r="D79" i="4"/>
  <c r="V78" i="4"/>
  <c r="R78" i="4"/>
  <c r="B78" i="4"/>
  <c r="E79" i="4" l="1"/>
  <c r="D80" i="4"/>
  <c r="W78" i="4"/>
  <c r="S78" i="4"/>
  <c r="AP80" i="4" a="1"/>
  <c r="AP80" i="4" s="1"/>
  <c r="AJ80" i="4" a="1"/>
  <c r="AJ80" i="4" s="1"/>
  <c r="AN80" i="4"/>
  <c r="AI81" i="4"/>
  <c r="AM80" i="4"/>
  <c r="AS80" i="4"/>
  <c r="AL80" i="4" a="1"/>
  <c r="AL80" i="4" s="1"/>
  <c r="AR80" i="4"/>
  <c r="AQ80" i="4" a="1"/>
  <c r="AQ80" i="4" s="1"/>
  <c r="AK80" i="4" a="1"/>
  <c r="AK80" i="4" s="1"/>
  <c r="AO80" i="4" a="1"/>
  <c r="AO80" i="4" s="1"/>
  <c r="B79" i="4"/>
  <c r="V79" i="4"/>
  <c r="R79" i="4"/>
  <c r="F81" i="4"/>
  <c r="G80" i="4"/>
  <c r="S79" i="4" l="1"/>
  <c r="W79" i="4"/>
  <c r="F82" i="4"/>
  <c r="G81" i="4"/>
  <c r="AR81" i="4"/>
  <c r="AQ81" i="4" a="1"/>
  <c r="AQ81" i="4" s="1"/>
  <c r="AK81" i="4" a="1"/>
  <c r="AK81" i="4" s="1"/>
  <c r="AO81" i="4" a="1"/>
  <c r="AO81" i="4" s="1"/>
  <c r="AN81" i="4"/>
  <c r="AP81" i="4" a="1"/>
  <c r="AP81" i="4" s="1"/>
  <c r="AM81" i="4"/>
  <c r="AL81" i="4" a="1"/>
  <c r="AL81" i="4" s="1"/>
  <c r="AI82" i="4"/>
  <c r="AJ81" i="4" a="1"/>
  <c r="AJ81" i="4" s="1"/>
  <c r="AS81" i="4"/>
  <c r="R80" i="4"/>
  <c r="B80" i="4"/>
  <c r="V80" i="4"/>
  <c r="E80" i="4"/>
  <c r="D81" i="4"/>
  <c r="V81" i="4" l="1"/>
  <c r="R81" i="4"/>
  <c r="B81" i="4"/>
  <c r="S80" i="4"/>
  <c r="W80" i="4"/>
  <c r="AN82" i="4"/>
  <c r="AI83" i="4"/>
  <c r="AM82" i="4"/>
  <c r="AQ82" i="4" a="1"/>
  <c r="AQ82" i="4" s="1"/>
  <c r="AK82" i="4" a="1"/>
  <c r="AK82" i="4" s="1"/>
  <c r="AP82" i="4" a="1"/>
  <c r="AP82" i="4" s="1"/>
  <c r="AJ82" i="4" a="1"/>
  <c r="AJ82" i="4" s="1"/>
  <c r="AO82" i="4" a="1"/>
  <c r="AO82" i="4" s="1"/>
  <c r="AL82" i="4" a="1"/>
  <c r="AL82" i="4" s="1"/>
  <c r="AS82" i="4"/>
  <c r="AR82" i="4"/>
  <c r="G82" i="4"/>
  <c r="F83" i="4"/>
  <c r="E81" i="4"/>
  <c r="D82" i="4"/>
  <c r="D83" i="4" l="1"/>
  <c r="E82" i="4"/>
  <c r="S81" i="4"/>
  <c r="W81" i="4"/>
  <c r="AO83" i="4" a="1"/>
  <c r="AO83" i="4" s="1"/>
  <c r="AI84" i="4"/>
  <c r="AM83" i="4"/>
  <c r="AS83" i="4"/>
  <c r="AL83" i="4" a="1"/>
  <c r="AL83" i="4" s="1"/>
  <c r="AR83" i="4"/>
  <c r="AQ83" i="4" a="1"/>
  <c r="AQ83" i="4" s="1"/>
  <c r="AK83" i="4" a="1"/>
  <c r="AK83" i="4" s="1"/>
  <c r="AP83" i="4" a="1"/>
  <c r="AP83" i="4" s="1"/>
  <c r="AN83" i="4"/>
  <c r="AJ83" i="4" a="1"/>
  <c r="AJ83" i="4" s="1"/>
  <c r="R82" i="4"/>
  <c r="V82" i="4"/>
  <c r="G83" i="4"/>
  <c r="F84" i="4"/>
  <c r="G84" i="4" l="1"/>
  <c r="F85" i="4"/>
  <c r="R83" i="4"/>
  <c r="V83" i="4"/>
  <c r="B83" i="4"/>
  <c r="B82" i="4"/>
  <c r="AQ84" i="4" a="1"/>
  <c r="AQ84" i="4" s="1"/>
  <c r="AK84" i="4" a="1"/>
  <c r="AK84" i="4" s="1"/>
  <c r="AP84" i="4" a="1"/>
  <c r="AP84" i="4" s="1"/>
  <c r="AJ84" i="4" a="1"/>
  <c r="AJ84" i="4" s="1"/>
  <c r="AO84" i="4" a="1"/>
  <c r="AO84" i="4" s="1"/>
  <c r="AN84" i="4"/>
  <c r="AI85" i="4"/>
  <c r="AM84" i="4"/>
  <c r="AL84" i="4" a="1"/>
  <c r="AL84" i="4" s="1"/>
  <c r="AS84" i="4"/>
  <c r="AR84" i="4"/>
  <c r="E83" i="4"/>
  <c r="D84" i="4"/>
  <c r="S82" i="4" l="1"/>
  <c r="W82" i="4"/>
  <c r="D85" i="4"/>
  <c r="E84" i="4"/>
  <c r="AI86" i="4"/>
  <c r="AM85" i="4"/>
  <c r="AS85" i="4"/>
  <c r="AL85" i="4" a="1"/>
  <c r="AL85" i="4" s="1"/>
  <c r="AR85" i="4"/>
  <c r="AQ85" i="4" a="1"/>
  <c r="AQ85" i="4" s="1"/>
  <c r="AP85" i="4" a="1"/>
  <c r="AP85" i="4" s="1"/>
  <c r="AJ85" i="4" a="1"/>
  <c r="AJ85" i="4" s="1"/>
  <c r="AO85" i="4" a="1"/>
  <c r="AO85" i="4" s="1"/>
  <c r="AN85" i="4"/>
  <c r="AK85" i="4" a="1"/>
  <c r="AK85" i="4" s="1"/>
  <c r="W83" i="4"/>
  <c r="S83" i="4"/>
  <c r="G85" i="4"/>
  <c r="F86" i="4"/>
  <c r="V84" i="4"/>
  <c r="R84" i="4"/>
  <c r="V85" i="4" l="1"/>
  <c r="R85" i="4"/>
  <c r="AO86" i="4" a="1"/>
  <c r="AO86" i="4" s="1"/>
  <c r="AN86" i="4"/>
  <c r="AI87" i="4"/>
  <c r="AM86" i="4"/>
  <c r="AS86" i="4"/>
  <c r="AL86" i="4" a="1"/>
  <c r="AL86" i="4" s="1"/>
  <c r="AR86" i="4"/>
  <c r="AQ86" i="4" a="1"/>
  <c r="AQ86" i="4" s="1"/>
  <c r="AK86" i="4" a="1"/>
  <c r="AK86" i="4" s="1"/>
  <c r="AP86" i="4" a="1"/>
  <c r="AP86" i="4" s="1"/>
  <c r="AJ86" i="4" a="1"/>
  <c r="AJ86" i="4" s="1"/>
  <c r="D86" i="4"/>
  <c r="E85" i="4"/>
  <c r="B84" i="4"/>
  <c r="F87" i="4"/>
  <c r="G86" i="4"/>
  <c r="G87" i="4" l="1"/>
  <c r="F88" i="4"/>
  <c r="B86" i="4"/>
  <c r="V86" i="4"/>
  <c r="R86" i="4"/>
  <c r="W84" i="4"/>
  <c r="S84" i="4"/>
  <c r="D87" i="4"/>
  <c r="E86" i="4"/>
  <c r="AP87" i="4" a="1"/>
  <c r="AP87" i="4" s="1"/>
  <c r="AJ87" i="4" a="1"/>
  <c r="AJ87" i="4" s="1"/>
  <c r="AO87" i="4" a="1"/>
  <c r="AO87" i="4" s="1"/>
  <c r="AN87" i="4"/>
  <c r="AI88" i="4"/>
  <c r="AM87" i="4"/>
  <c r="AS87" i="4"/>
  <c r="AL87" i="4" a="1"/>
  <c r="AL87" i="4" s="1"/>
  <c r="AR87" i="4"/>
  <c r="AQ87" i="4" a="1"/>
  <c r="AQ87" i="4" s="1"/>
  <c r="AK87" i="4" a="1"/>
  <c r="AK87" i="4" s="1"/>
  <c r="B85" i="4"/>
  <c r="W85" i="4" l="1"/>
  <c r="S85" i="4"/>
  <c r="E87" i="4"/>
  <c r="D88" i="4"/>
  <c r="AS88" i="4"/>
  <c r="AL88" i="4" a="1"/>
  <c r="AL88" i="4" s="1"/>
  <c r="AR88" i="4"/>
  <c r="AQ88" i="4" a="1"/>
  <c r="AQ88" i="4" s="1"/>
  <c r="AK88" i="4" a="1"/>
  <c r="AK88" i="4" s="1"/>
  <c r="AP88" i="4" a="1"/>
  <c r="AP88" i="4" s="1"/>
  <c r="AJ88" i="4" a="1"/>
  <c r="AJ88" i="4" s="1"/>
  <c r="AO88" i="4" a="1"/>
  <c r="AO88" i="4" s="1"/>
  <c r="AN88" i="4"/>
  <c r="AM88" i="4"/>
  <c r="AI89" i="4"/>
  <c r="W86" i="4"/>
  <c r="S86" i="4"/>
  <c r="G88" i="4"/>
  <c r="F89" i="4"/>
  <c r="R87" i="4"/>
  <c r="B87" i="4"/>
  <c r="V87" i="4"/>
  <c r="S87" i="4" l="1"/>
  <c r="W87" i="4"/>
  <c r="F90" i="4"/>
  <c r="G89" i="4"/>
  <c r="V88" i="4"/>
  <c r="R88" i="4"/>
  <c r="B88" i="4"/>
  <c r="AN89" i="4"/>
  <c r="AI90" i="4"/>
  <c r="AM89" i="4"/>
  <c r="AS89" i="4"/>
  <c r="AL89" i="4" a="1"/>
  <c r="AL89" i="4" s="1"/>
  <c r="AR89" i="4"/>
  <c r="AQ89" i="4" a="1"/>
  <c r="AQ89" i="4" s="1"/>
  <c r="AK89" i="4" a="1"/>
  <c r="AK89" i="4" s="1"/>
  <c r="AP89" i="4" a="1"/>
  <c r="AP89" i="4" s="1"/>
  <c r="AJ89" i="4" a="1"/>
  <c r="AJ89" i="4" s="1"/>
  <c r="AO89" i="4" a="1"/>
  <c r="AO89" i="4" s="1"/>
  <c r="E88" i="4"/>
  <c r="D89" i="4"/>
  <c r="W88" i="4" l="1"/>
  <c r="S88" i="4"/>
  <c r="V89" i="4"/>
  <c r="R89" i="4"/>
  <c r="F91" i="4"/>
  <c r="G90" i="4"/>
  <c r="D90" i="4"/>
  <c r="E89" i="4"/>
  <c r="AP90" i="4" a="1"/>
  <c r="AP90" i="4" s="1"/>
  <c r="AJ90" i="4" a="1"/>
  <c r="AJ90" i="4" s="1"/>
  <c r="AO90" i="4" a="1"/>
  <c r="AO90" i="4" s="1"/>
  <c r="AN90" i="4"/>
  <c r="AI91" i="4"/>
  <c r="AM90" i="4"/>
  <c r="AS90" i="4"/>
  <c r="AL90" i="4" a="1"/>
  <c r="AL90" i="4" s="1"/>
  <c r="AR90" i="4"/>
  <c r="AQ90" i="4" a="1"/>
  <c r="AQ90" i="4" s="1"/>
  <c r="AK90" i="4" a="1"/>
  <c r="AK90" i="4" s="1"/>
  <c r="E90" i="4" l="1"/>
  <c r="D91" i="4"/>
  <c r="R90" i="4"/>
  <c r="V90" i="4"/>
  <c r="AR91" i="4"/>
  <c r="AQ91" i="4" a="1"/>
  <c r="AQ91" i="4" s="1"/>
  <c r="AK91" i="4" a="1"/>
  <c r="AK91" i="4" s="1"/>
  <c r="AP91" i="4" a="1"/>
  <c r="AP91" i="4" s="1"/>
  <c r="AJ91" i="4" a="1"/>
  <c r="AJ91" i="4" s="1"/>
  <c r="AO91" i="4" a="1"/>
  <c r="AO91" i="4" s="1"/>
  <c r="AN91" i="4"/>
  <c r="AS91" i="4"/>
  <c r="AM91" i="4"/>
  <c r="AI92" i="4"/>
  <c r="AL91" i="4" a="1"/>
  <c r="AL91" i="4" s="1"/>
  <c r="G91" i="4"/>
  <c r="F92" i="4"/>
  <c r="B89" i="4"/>
  <c r="W89" i="4" l="1"/>
  <c r="S89" i="4"/>
  <c r="G92" i="4"/>
  <c r="F93" i="4"/>
  <c r="V91" i="4"/>
  <c r="R91" i="4"/>
  <c r="B91" i="4"/>
  <c r="AN92" i="4"/>
  <c r="AI93" i="4"/>
  <c r="AM92" i="4"/>
  <c r="AS92" i="4"/>
  <c r="AL92" i="4" a="1"/>
  <c r="AL92" i="4" s="1"/>
  <c r="AR92" i="4"/>
  <c r="AQ92" i="4" a="1"/>
  <c r="AQ92" i="4" s="1"/>
  <c r="AK92" i="4" a="1"/>
  <c r="AK92" i="4" s="1"/>
  <c r="AP92" i="4" a="1"/>
  <c r="AP92" i="4" s="1"/>
  <c r="AJ92" i="4" a="1"/>
  <c r="AJ92" i="4" s="1"/>
  <c r="AO92" i="4" a="1"/>
  <c r="AO92" i="4" s="1"/>
  <c r="B90" i="4"/>
  <c r="E91" i="4"/>
  <c r="D92" i="4"/>
  <c r="S91" i="4" l="1"/>
  <c r="W91" i="4"/>
  <c r="F94" i="4"/>
  <c r="G93" i="4"/>
  <c r="D93" i="4"/>
  <c r="E92" i="4"/>
  <c r="B92" i="4"/>
  <c r="V92" i="4"/>
  <c r="R92" i="4"/>
  <c r="S90" i="4"/>
  <c r="W90" i="4"/>
  <c r="AO93" i="4" a="1"/>
  <c r="AO93" i="4" s="1"/>
  <c r="AN93" i="4"/>
  <c r="AI94" i="4"/>
  <c r="AM93" i="4"/>
  <c r="AS93" i="4"/>
  <c r="AL93" i="4" a="1"/>
  <c r="AL93" i="4" s="1"/>
  <c r="AR93" i="4"/>
  <c r="AQ93" i="4" a="1"/>
  <c r="AQ93" i="4" s="1"/>
  <c r="AK93" i="4" a="1"/>
  <c r="AK93" i="4" s="1"/>
  <c r="AP93" i="4" a="1"/>
  <c r="AP93" i="4" s="1"/>
  <c r="AJ93" i="4" a="1"/>
  <c r="AJ93" i="4" s="1"/>
  <c r="W92" i="4" l="1"/>
  <c r="S92" i="4"/>
  <c r="AQ94" i="4" a="1"/>
  <c r="AQ94" i="4" s="1"/>
  <c r="AK94" i="4" a="1"/>
  <c r="AK94" i="4" s="1"/>
  <c r="AP94" i="4" a="1"/>
  <c r="AP94" i="4" s="1"/>
  <c r="AJ94" i="4" a="1"/>
  <c r="AJ94" i="4" s="1"/>
  <c r="AO94" i="4" a="1"/>
  <c r="AO94" i="4" s="1"/>
  <c r="AN94" i="4"/>
  <c r="AI95" i="4"/>
  <c r="AM94" i="4"/>
  <c r="AS94" i="4"/>
  <c r="AR94" i="4"/>
  <c r="AL94" i="4" a="1"/>
  <c r="AL94" i="4" s="1"/>
  <c r="E93" i="4"/>
  <c r="D94" i="4"/>
  <c r="R93" i="4"/>
  <c r="V93" i="4"/>
  <c r="G94" i="4"/>
  <c r="F95" i="4"/>
  <c r="R94" i="4" l="1"/>
  <c r="V94" i="4"/>
  <c r="AI96" i="4"/>
  <c r="AM95" i="4"/>
  <c r="AS95" i="4"/>
  <c r="AL95" i="4" a="1"/>
  <c r="AL95" i="4" s="1"/>
  <c r="AR95" i="4"/>
  <c r="AQ95" i="4" a="1"/>
  <c r="AQ95" i="4" s="1"/>
  <c r="AK95" i="4" a="1"/>
  <c r="AK95" i="4" s="1"/>
  <c r="AP95" i="4" a="1"/>
  <c r="AP95" i="4" s="1"/>
  <c r="AJ95" i="4" a="1"/>
  <c r="AJ95" i="4" s="1"/>
  <c r="AO95" i="4" a="1"/>
  <c r="AO95" i="4" s="1"/>
  <c r="AN95" i="4"/>
  <c r="B93" i="4"/>
  <c r="E94" i="4"/>
  <c r="D95" i="4"/>
  <c r="G95" i="4"/>
  <c r="F96" i="4"/>
  <c r="F97" i="4" l="1"/>
  <c r="G96" i="4"/>
  <c r="V95" i="4"/>
  <c r="R95" i="4"/>
  <c r="B95" i="4"/>
  <c r="D96" i="4"/>
  <c r="E95" i="4"/>
  <c r="W93" i="4"/>
  <c r="S93" i="4"/>
  <c r="AO96" i="4" a="1"/>
  <c r="AO96" i="4" s="1"/>
  <c r="AN96" i="4"/>
  <c r="AI97" i="4"/>
  <c r="AM96" i="4"/>
  <c r="AS96" i="4"/>
  <c r="AL96" i="4" a="1"/>
  <c r="AL96" i="4" s="1"/>
  <c r="AR96" i="4"/>
  <c r="AQ96" i="4" a="1"/>
  <c r="AQ96" i="4" s="1"/>
  <c r="AK96" i="4" a="1"/>
  <c r="AK96" i="4" s="1"/>
  <c r="AP96" i="4" a="1"/>
  <c r="AP96" i="4" s="1"/>
  <c r="AJ96" i="4" a="1"/>
  <c r="AJ96" i="4" s="1"/>
  <c r="B94" i="4"/>
  <c r="D97" i="4" l="1"/>
  <c r="E96" i="4"/>
  <c r="W95" i="4"/>
  <c r="S95" i="4"/>
  <c r="B96" i="4"/>
  <c r="V96" i="4"/>
  <c r="R96" i="4"/>
  <c r="AP97" i="4" a="1"/>
  <c r="AP97" i="4" s="1"/>
  <c r="AJ97" i="4" a="1"/>
  <c r="AJ97" i="4" s="1"/>
  <c r="AO97" i="4" a="1"/>
  <c r="AO97" i="4" s="1"/>
  <c r="AN97" i="4"/>
  <c r="AI98" i="4"/>
  <c r="AM97" i="4"/>
  <c r="AS97" i="4"/>
  <c r="AL97" i="4" a="1"/>
  <c r="AL97" i="4" s="1"/>
  <c r="AR97" i="4"/>
  <c r="AQ97" i="4" a="1"/>
  <c r="AQ97" i="4" s="1"/>
  <c r="AK97" i="4" a="1"/>
  <c r="AK97" i="4" s="1"/>
  <c r="S94" i="4"/>
  <c r="W94" i="4"/>
  <c r="G97" i="4"/>
  <c r="F98" i="4"/>
  <c r="W96" i="4" l="1"/>
  <c r="S96" i="4"/>
  <c r="G98" i="4"/>
  <c r="F99" i="4"/>
  <c r="AS98" i="4"/>
  <c r="AL98" i="4" a="1"/>
  <c r="AL98" i="4" s="1"/>
  <c r="AR98" i="4"/>
  <c r="AQ98" i="4" a="1"/>
  <c r="AQ98" i="4" s="1"/>
  <c r="AK98" i="4" a="1"/>
  <c r="AK98" i="4" s="1"/>
  <c r="AP98" i="4" a="1"/>
  <c r="AP98" i="4" s="1"/>
  <c r="AJ98" i="4" a="1"/>
  <c r="AJ98" i="4" s="1"/>
  <c r="AO98" i="4" a="1"/>
  <c r="AO98" i="4" s="1"/>
  <c r="AN98" i="4"/>
  <c r="AI99" i="4"/>
  <c r="AM98" i="4"/>
  <c r="R97" i="4"/>
  <c r="B97" i="4"/>
  <c r="V97" i="4"/>
  <c r="E97" i="4"/>
  <c r="D98" i="4"/>
  <c r="E98" i="4" l="1"/>
  <c r="D99" i="4"/>
  <c r="S97" i="4"/>
  <c r="W97" i="4"/>
  <c r="AN99" i="4"/>
  <c r="AI100" i="4"/>
  <c r="AM99" i="4"/>
  <c r="AS99" i="4"/>
  <c r="AL99" i="4" a="1"/>
  <c r="AL99" i="4" s="1"/>
  <c r="AR99" i="4"/>
  <c r="AQ99" i="4" a="1"/>
  <c r="AQ99" i="4" s="1"/>
  <c r="AK99" i="4" a="1"/>
  <c r="AK99" i="4" s="1"/>
  <c r="AP99" i="4" a="1"/>
  <c r="AP99" i="4" s="1"/>
  <c r="AJ99" i="4" a="1"/>
  <c r="AJ99" i="4" s="1"/>
  <c r="AO99" i="4" a="1"/>
  <c r="AO99" i="4" s="1"/>
  <c r="F100" i="4"/>
  <c r="G99" i="4"/>
  <c r="V98" i="4"/>
  <c r="R98" i="4"/>
  <c r="B98" i="4"/>
  <c r="V99" i="4" l="1"/>
  <c r="R99" i="4"/>
  <c r="W98" i="4"/>
  <c r="S98" i="4"/>
  <c r="F101" i="4"/>
  <c r="G100" i="4"/>
  <c r="AP100" i="4" a="1"/>
  <c r="AP100" i="4" s="1"/>
  <c r="AJ100" i="4" a="1"/>
  <c r="AJ100" i="4" s="1"/>
  <c r="AO100" i="4" a="1"/>
  <c r="AO100" i="4" s="1"/>
  <c r="AN100" i="4"/>
  <c r="AI101" i="4"/>
  <c r="AM100" i="4"/>
  <c r="AS100" i="4"/>
  <c r="AL100" i="4" a="1"/>
  <c r="AL100" i="4" s="1"/>
  <c r="AR100" i="4"/>
  <c r="AK100" i="4" a="1"/>
  <c r="AK100" i="4" s="1"/>
  <c r="AQ100" i="4" a="1"/>
  <c r="AQ100" i="4" s="1"/>
  <c r="D100" i="4"/>
  <c r="E99" i="4"/>
  <c r="E100" i="4" l="1"/>
  <c r="D101" i="4"/>
  <c r="R100" i="4"/>
  <c r="V100" i="4"/>
  <c r="AR101" i="4"/>
  <c r="AQ101" i="4" a="1"/>
  <c r="AQ101" i="4" s="1"/>
  <c r="AK101" i="4" a="1"/>
  <c r="AK101" i="4" s="1"/>
  <c r="AP101" i="4" a="1"/>
  <c r="AP101" i="4" s="1"/>
  <c r="AJ101" i="4" a="1"/>
  <c r="AJ101" i="4" s="1"/>
  <c r="AO101" i="4" a="1"/>
  <c r="AO101" i="4" s="1"/>
  <c r="AN101" i="4"/>
  <c r="AM101" i="4"/>
  <c r="AI102" i="4"/>
  <c r="AL101" i="4" a="1"/>
  <c r="AL101" i="4" s="1"/>
  <c r="AS101" i="4"/>
  <c r="G101" i="4"/>
  <c r="F102" i="4"/>
  <c r="B99" i="4"/>
  <c r="G102" i="4" l="1"/>
  <c r="F103" i="4"/>
  <c r="V101" i="4"/>
  <c r="R101" i="4"/>
  <c r="B101" i="4"/>
  <c r="AN102" i="4"/>
  <c r="AI103" i="4"/>
  <c r="AM102" i="4"/>
  <c r="AS102" i="4"/>
  <c r="AL102" i="4" a="1"/>
  <c r="AL102" i="4" s="1"/>
  <c r="AR102" i="4"/>
  <c r="AQ102" i="4" a="1"/>
  <c r="AQ102" i="4" s="1"/>
  <c r="AK102" i="4" a="1"/>
  <c r="AK102" i="4" s="1"/>
  <c r="AP102" i="4" a="1"/>
  <c r="AP102" i="4" s="1"/>
  <c r="AJ102" i="4" a="1"/>
  <c r="AJ102" i="4" s="1"/>
  <c r="AO102" i="4" a="1"/>
  <c r="AO102" i="4" s="1"/>
  <c r="B100" i="4"/>
  <c r="E101" i="4"/>
  <c r="D102" i="4"/>
  <c r="S100" i="4" l="1"/>
  <c r="W100" i="4"/>
  <c r="AO103" i="4" a="1"/>
  <c r="AO103" i="4" s="1"/>
  <c r="AN103" i="4"/>
  <c r="AI104" i="4"/>
  <c r="AM103" i="4"/>
  <c r="AS103" i="4"/>
  <c r="AL103" i="4" a="1"/>
  <c r="AL103" i="4" s="1"/>
  <c r="AR103" i="4"/>
  <c r="AQ103" i="4" a="1"/>
  <c r="AQ103" i="4" s="1"/>
  <c r="AK103" i="4" a="1"/>
  <c r="AK103" i="4" s="1"/>
  <c r="AP103" i="4" a="1"/>
  <c r="AP103" i="4" s="1"/>
  <c r="AJ103" i="4" a="1"/>
  <c r="AJ103" i="4" s="1"/>
  <c r="F104" i="4"/>
  <c r="G103" i="4"/>
  <c r="B102" i="4" s="1"/>
  <c r="V102" i="4"/>
  <c r="R102" i="4"/>
  <c r="S101" i="4"/>
  <c r="W101" i="4"/>
  <c r="D103" i="4"/>
  <c r="E102" i="4"/>
  <c r="W102" i="4" l="1"/>
  <c r="S102" i="4"/>
  <c r="E103" i="4"/>
  <c r="D104" i="4"/>
  <c r="R103" i="4"/>
  <c r="V103" i="4"/>
  <c r="AQ104" i="4" a="1"/>
  <c r="AQ104" i="4" s="1"/>
  <c r="AK104" i="4" a="1"/>
  <c r="AK104" i="4" s="1"/>
  <c r="AP104" i="4" a="1"/>
  <c r="AP104" i="4" s="1"/>
  <c r="AJ104" i="4" a="1"/>
  <c r="AJ104" i="4" s="1"/>
  <c r="AO104" i="4" a="1"/>
  <c r="AO104" i="4" s="1"/>
  <c r="AN104" i="4"/>
  <c r="AI105" i="4"/>
  <c r="AM104" i="4"/>
  <c r="AS104" i="4"/>
  <c r="AR104" i="4"/>
  <c r="AL104" i="4" a="1"/>
  <c r="AL104" i="4" s="1"/>
  <c r="G104" i="4"/>
  <c r="F105" i="4"/>
  <c r="R104" i="4" l="1"/>
  <c r="V104" i="4"/>
  <c r="G105" i="4"/>
  <c r="F106" i="4"/>
  <c r="B103" i="4"/>
  <c r="AI106" i="4"/>
  <c r="AM105" i="4"/>
  <c r="AS105" i="4"/>
  <c r="AL105" i="4" a="1"/>
  <c r="AL105" i="4" s="1"/>
  <c r="AR105" i="4"/>
  <c r="AQ105" i="4" a="1"/>
  <c r="AQ105" i="4" s="1"/>
  <c r="AK105" i="4" a="1"/>
  <c r="AK105" i="4" s="1"/>
  <c r="AP105" i="4" a="1"/>
  <c r="AP105" i="4" s="1"/>
  <c r="AJ105" i="4" a="1"/>
  <c r="AJ105" i="4" s="1"/>
  <c r="AO105" i="4" a="1"/>
  <c r="AO105" i="4" s="1"/>
  <c r="AN105" i="4"/>
  <c r="E104" i="4"/>
  <c r="D105" i="4"/>
  <c r="D106" i="4" l="1"/>
  <c r="E105" i="4"/>
  <c r="AO106" i="4" a="1"/>
  <c r="AO106" i="4" s="1"/>
  <c r="AN106" i="4"/>
  <c r="AI107" i="4"/>
  <c r="AM106" i="4"/>
  <c r="AS106" i="4"/>
  <c r="AL106" i="4" a="1"/>
  <c r="AL106" i="4" s="1"/>
  <c r="AR106" i="4"/>
  <c r="AQ106" i="4" a="1"/>
  <c r="AQ106" i="4" s="1"/>
  <c r="AK106" i="4" a="1"/>
  <c r="AK106" i="4" s="1"/>
  <c r="AP106" i="4" a="1"/>
  <c r="AP106" i="4" s="1"/>
  <c r="AJ106" i="4" a="1"/>
  <c r="AJ106" i="4" s="1"/>
  <c r="W103" i="4"/>
  <c r="S103" i="4"/>
  <c r="V105" i="4"/>
  <c r="R105" i="4"/>
  <c r="F107" i="4"/>
  <c r="G106" i="4"/>
  <c r="B104" i="4"/>
  <c r="V106" i="4" l="1"/>
  <c r="R106" i="4"/>
  <c r="S104" i="4"/>
  <c r="W104" i="4"/>
  <c r="B105" i="4"/>
  <c r="G107" i="4"/>
  <c r="F108" i="4"/>
  <c r="AP107" i="4" a="1"/>
  <c r="AP107" i="4" s="1"/>
  <c r="AJ107" i="4" a="1"/>
  <c r="AJ107" i="4" s="1"/>
  <c r="AO107" i="4" a="1"/>
  <c r="AO107" i="4" s="1"/>
  <c r="AN107" i="4"/>
  <c r="AI108" i="4"/>
  <c r="AM107" i="4"/>
  <c r="AS107" i="4"/>
  <c r="AL107" i="4" a="1"/>
  <c r="AL107" i="4" s="1"/>
  <c r="AR107" i="4"/>
  <c r="AQ107" i="4" a="1"/>
  <c r="AQ107" i="4" s="1"/>
  <c r="AK107" i="4" a="1"/>
  <c r="AK107" i="4" s="1"/>
  <c r="D107" i="4"/>
  <c r="E106" i="4"/>
  <c r="G108" i="4" l="1"/>
  <c r="F109" i="4"/>
  <c r="E107" i="4"/>
  <c r="D108" i="4"/>
  <c r="W105" i="4"/>
  <c r="S105" i="4"/>
  <c r="R107" i="4"/>
  <c r="B107" i="4"/>
  <c r="V107" i="4"/>
  <c r="AS108" i="4"/>
  <c r="AL108" i="4" a="1"/>
  <c r="AL108" i="4" s="1"/>
  <c r="AR108" i="4"/>
  <c r="AQ108" i="4" a="1"/>
  <c r="AQ108" i="4" s="1"/>
  <c r="AK108" i="4" a="1"/>
  <c r="AK108" i="4" s="1"/>
  <c r="AP108" i="4" a="1"/>
  <c r="AP108" i="4" s="1"/>
  <c r="AJ108" i="4" a="1"/>
  <c r="AJ108" i="4" s="1"/>
  <c r="AO108" i="4" a="1"/>
  <c r="AO108" i="4" s="1"/>
  <c r="AN108" i="4"/>
  <c r="AM108" i="4"/>
  <c r="AI109" i="4"/>
  <c r="B106" i="4"/>
  <c r="E108" i="4" l="1"/>
  <c r="D109" i="4"/>
  <c r="W106" i="4"/>
  <c r="S106" i="4"/>
  <c r="AN109" i="4"/>
  <c r="AI110" i="4"/>
  <c r="AM109" i="4"/>
  <c r="AS109" i="4"/>
  <c r="AL109" i="4" a="1"/>
  <c r="AL109" i="4" s="1"/>
  <c r="AR109" i="4"/>
  <c r="AQ109" i="4" a="1"/>
  <c r="AQ109" i="4" s="1"/>
  <c r="AK109" i="4" a="1"/>
  <c r="AK109" i="4" s="1"/>
  <c r="AP109" i="4" a="1"/>
  <c r="AP109" i="4" s="1"/>
  <c r="AJ109" i="4" a="1"/>
  <c r="AJ109" i="4" s="1"/>
  <c r="AO109" i="4" a="1"/>
  <c r="AO109" i="4" s="1"/>
  <c r="S107" i="4"/>
  <c r="W107" i="4"/>
  <c r="F110" i="4"/>
  <c r="G109" i="4"/>
  <c r="V108" i="4"/>
  <c r="R108" i="4"/>
  <c r="B108" i="4"/>
  <c r="W108" i="4" l="1"/>
  <c r="S108" i="4"/>
  <c r="AP110" i="4" a="1"/>
  <c r="AP110" i="4" s="1"/>
  <c r="AJ110" i="4" a="1"/>
  <c r="AJ110" i="4" s="1"/>
  <c r="AO110" i="4" a="1"/>
  <c r="AO110" i="4" s="1"/>
  <c r="AN110" i="4"/>
  <c r="AI111" i="4"/>
  <c r="AM110" i="4"/>
  <c r="AS110" i="4"/>
  <c r="AL110" i="4" a="1"/>
  <c r="AL110" i="4" s="1"/>
  <c r="AR110" i="4"/>
  <c r="AQ110" i="4" a="1"/>
  <c r="AQ110" i="4" s="1"/>
  <c r="AK110" i="4" a="1"/>
  <c r="AK110" i="4" s="1"/>
  <c r="B109" i="4"/>
  <c r="V109" i="4"/>
  <c r="R109" i="4"/>
  <c r="F111" i="4"/>
  <c r="G110" i="4"/>
  <c r="D110" i="4"/>
  <c r="E109" i="4"/>
  <c r="G111" i="4" l="1"/>
  <c r="F112" i="4"/>
  <c r="AR111" i="4"/>
  <c r="AQ111" i="4" a="1"/>
  <c r="AQ111" i="4" s="1"/>
  <c r="AK111" i="4" a="1"/>
  <c r="AK111" i="4" s="1"/>
  <c r="AP111" i="4" a="1"/>
  <c r="AP111" i="4" s="1"/>
  <c r="AJ111" i="4" a="1"/>
  <c r="AJ111" i="4" s="1"/>
  <c r="AO111" i="4" a="1"/>
  <c r="AO111" i="4" s="1"/>
  <c r="AN111" i="4"/>
  <c r="AS111" i="4"/>
  <c r="AM111" i="4"/>
  <c r="AI112" i="4"/>
  <c r="AL111" i="4" a="1"/>
  <c r="AL111" i="4" s="1"/>
  <c r="E110" i="4"/>
  <c r="D111" i="4"/>
  <c r="R110" i="4"/>
  <c r="B110" i="4"/>
  <c r="V110" i="4"/>
  <c r="W109" i="4"/>
  <c r="S109" i="4"/>
  <c r="S110" i="4" l="1"/>
  <c r="W110" i="4"/>
  <c r="E111" i="4"/>
  <c r="D112" i="4"/>
  <c r="AN112" i="4"/>
  <c r="AI113" i="4"/>
  <c r="AM112" i="4"/>
  <c r="AS112" i="4"/>
  <c r="AL112" i="4" a="1"/>
  <c r="AL112" i="4" s="1"/>
  <c r="AR112" i="4"/>
  <c r="AQ112" i="4" a="1"/>
  <c r="AQ112" i="4" s="1"/>
  <c r="AK112" i="4" a="1"/>
  <c r="AK112" i="4" s="1"/>
  <c r="AP112" i="4" a="1"/>
  <c r="AP112" i="4" s="1"/>
  <c r="AJ112" i="4" a="1"/>
  <c r="AJ112" i="4" s="1"/>
  <c r="AO112" i="4" a="1"/>
  <c r="AO112" i="4" s="1"/>
  <c r="G112" i="4"/>
  <c r="F113" i="4"/>
  <c r="V111" i="4"/>
  <c r="R111" i="4"/>
  <c r="F114" i="4" l="1"/>
  <c r="G113" i="4"/>
  <c r="B112" i="4"/>
  <c r="V112" i="4"/>
  <c r="R112" i="4"/>
  <c r="B111" i="4"/>
  <c r="D113" i="4"/>
  <c r="E112" i="4"/>
  <c r="AO113" i="4" a="1"/>
  <c r="AO113" i="4" s="1"/>
  <c r="AN113" i="4"/>
  <c r="AI114" i="4"/>
  <c r="AM113" i="4"/>
  <c r="AS113" i="4"/>
  <c r="AL113" i="4" a="1"/>
  <c r="AL113" i="4" s="1"/>
  <c r="AR113" i="4"/>
  <c r="AQ113" i="4" a="1"/>
  <c r="AQ113" i="4" s="1"/>
  <c r="AK113" i="4" a="1"/>
  <c r="AK113" i="4" s="1"/>
  <c r="AP113" i="4" a="1"/>
  <c r="AP113" i="4" s="1"/>
  <c r="AJ113" i="4" a="1"/>
  <c r="AJ113" i="4" s="1"/>
  <c r="E113" i="4" l="1"/>
  <c r="D114" i="4"/>
  <c r="S111" i="4"/>
  <c r="W111" i="4"/>
  <c r="W112" i="4"/>
  <c r="S112" i="4"/>
  <c r="R113" i="4"/>
  <c r="V113" i="4"/>
  <c r="AQ114" i="4" a="1"/>
  <c r="AQ114" i="4" s="1"/>
  <c r="AK114" i="4" a="1"/>
  <c r="AK114" i="4" s="1"/>
  <c r="AP114" i="4" a="1"/>
  <c r="AP114" i="4" s="1"/>
  <c r="AJ114" i="4" a="1"/>
  <c r="AJ114" i="4" s="1"/>
  <c r="AO114" i="4" a="1"/>
  <c r="AO114" i="4" s="1"/>
  <c r="AN114" i="4"/>
  <c r="AI115" i="4"/>
  <c r="AM114" i="4"/>
  <c r="AS114" i="4"/>
  <c r="AR114" i="4"/>
  <c r="AL114" i="4" a="1"/>
  <c r="AL114" i="4" s="1"/>
  <c r="G114" i="4"/>
  <c r="F115" i="4"/>
  <c r="G115" i="4" l="1"/>
  <c r="F116" i="4"/>
  <c r="E114" i="4"/>
  <c r="D115" i="4"/>
  <c r="R114" i="4"/>
  <c r="B114" i="4"/>
  <c r="V114" i="4"/>
  <c r="B113" i="4"/>
  <c r="AI116" i="4"/>
  <c r="AM115" i="4"/>
  <c r="AS115" i="4"/>
  <c r="AL115" i="4" a="1"/>
  <c r="AL115" i="4" s="1"/>
  <c r="AR115" i="4"/>
  <c r="AQ115" i="4" a="1"/>
  <c r="AQ115" i="4" s="1"/>
  <c r="AK115" i="4" a="1"/>
  <c r="AK115" i="4" s="1"/>
  <c r="AP115" i="4" a="1"/>
  <c r="AP115" i="4" s="1"/>
  <c r="AJ115" i="4" a="1"/>
  <c r="AJ115" i="4" s="1"/>
  <c r="AO115" i="4" a="1"/>
  <c r="AO115" i="4" s="1"/>
  <c r="AN115" i="4"/>
  <c r="AO116" i="4" l="1" a="1"/>
  <c r="AO116" i="4" s="1"/>
  <c r="AN116" i="4"/>
  <c r="AI117" i="4"/>
  <c r="AM116" i="4"/>
  <c r="AS116" i="4"/>
  <c r="AL116" i="4" a="1"/>
  <c r="AL116" i="4" s="1"/>
  <c r="AR116" i="4"/>
  <c r="AQ116" i="4" a="1"/>
  <c r="AQ116" i="4" s="1"/>
  <c r="AK116" i="4" a="1"/>
  <c r="AK116" i="4" s="1"/>
  <c r="AP116" i="4" a="1"/>
  <c r="AP116" i="4" s="1"/>
  <c r="AJ116" i="4" a="1"/>
  <c r="AJ116" i="4" s="1"/>
  <c r="W113" i="4"/>
  <c r="S113" i="4"/>
  <c r="S114" i="4"/>
  <c r="W114" i="4"/>
  <c r="D116" i="4"/>
  <c r="E115" i="4"/>
  <c r="F117" i="4"/>
  <c r="G116" i="4"/>
  <c r="V115" i="4"/>
  <c r="R115" i="4"/>
  <c r="B115" i="4"/>
  <c r="B116" i="4" l="1"/>
  <c r="V116" i="4"/>
  <c r="R116" i="4"/>
  <c r="G117" i="4"/>
  <c r="F118" i="4"/>
  <c r="D117" i="4"/>
  <c r="E116" i="4"/>
  <c r="AP117" i="4" a="1"/>
  <c r="AP117" i="4" s="1"/>
  <c r="AJ117" i="4" a="1"/>
  <c r="AJ117" i="4" s="1"/>
  <c r="AO117" i="4" a="1"/>
  <c r="AO117" i="4" s="1"/>
  <c r="AN117" i="4"/>
  <c r="AI118" i="4"/>
  <c r="AM117" i="4"/>
  <c r="AS117" i="4"/>
  <c r="AL117" i="4" a="1"/>
  <c r="AL117" i="4" s="1"/>
  <c r="AK117" i="4" a="1"/>
  <c r="AK117" i="4" s="1"/>
  <c r="AR117" i="4"/>
  <c r="AQ117" i="4" a="1"/>
  <c r="AQ117" i="4" s="1"/>
  <c r="W115" i="4"/>
  <c r="S115" i="4"/>
  <c r="G118" i="4" l="1"/>
  <c r="B117" i="4" s="1"/>
  <c r="F119" i="4"/>
  <c r="R117" i="4"/>
  <c r="V117" i="4"/>
  <c r="E117" i="4"/>
  <c r="D118" i="4"/>
  <c r="AS118" i="4"/>
  <c r="AL118" i="4" a="1"/>
  <c r="AL118" i="4" s="1"/>
  <c r="AR118" i="4"/>
  <c r="AQ118" i="4" a="1"/>
  <c r="AQ118" i="4" s="1"/>
  <c r="AK118" i="4" a="1"/>
  <c r="AK118" i="4" s="1"/>
  <c r="AP118" i="4" a="1"/>
  <c r="AP118" i="4" s="1"/>
  <c r="AJ118" i="4" a="1"/>
  <c r="AJ118" i="4" s="1"/>
  <c r="AO118" i="4" a="1"/>
  <c r="AO118" i="4" s="1"/>
  <c r="AM118" i="4"/>
  <c r="AI119" i="4"/>
  <c r="AN118" i="4"/>
  <c r="W116" i="4"/>
  <c r="S116" i="4"/>
  <c r="S117" i="4" l="1"/>
  <c r="W117" i="4"/>
  <c r="AN119" i="4"/>
  <c r="AI120" i="4"/>
  <c r="AM119" i="4"/>
  <c r="AS119" i="4"/>
  <c r="AL119" i="4" a="1"/>
  <c r="AL119" i="4" s="1"/>
  <c r="AR119" i="4"/>
  <c r="AQ119" i="4" a="1"/>
  <c r="AQ119" i="4" s="1"/>
  <c r="AK119" i="4" a="1"/>
  <c r="AK119" i="4" s="1"/>
  <c r="AP119" i="4" a="1"/>
  <c r="AP119" i="4" s="1"/>
  <c r="AJ119" i="4" a="1"/>
  <c r="AJ119" i="4" s="1"/>
  <c r="AO119" i="4" a="1"/>
  <c r="AO119" i="4" s="1"/>
  <c r="E118" i="4"/>
  <c r="D119" i="4"/>
  <c r="F120" i="4"/>
  <c r="G119" i="4"/>
  <c r="V118" i="4"/>
  <c r="R118" i="4"/>
  <c r="B118" i="4"/>
  <c r="W118" i="4" l="1"/>
  <c r="S118" i="4"/>
  <c r="B119" i="4"/>
  <c r="V119" i="4"/>
  <c r="R119" i="4"/>
  <c r="D120" i="4"/>
  <c r="E119" i="4"/>
  <c r="F121" i="4"/>
  <c r="G120" i="4"/>
  <c r="AP120" i="4" a="1"/>
  <c r="AP120" i="4" s="1"/>
  <c r="AJ120" i="4" a="1"/>
  <c r="AJ120" i="4" s="1"/>
  <c r="AO120" i="4" a="1"/>
  <c r="AO120" i="4" s="1"/>
  <c r="AN120" i="4"/>
  <c r="AI121" i="4"/>
  <c r="AM120" i="4"/>
  <c r="AS120" i="4"/>
  <c r="AL120" i="4" a="1"/>
  <c r="AL120" i="4" s="1"/>
  <c r="AR120" i="4"/>
  <c r="AQ120" i="4" a="1"/>
  <c r="AQ120" i="4" s="1"/>
  <c r="AK120" i="4" a="1"/>
  <c r="AK120" i="4" s="1"/>
  <c r="R120" i="4" l="1"/>
  <c r="B120" i="4"/>
  <c r="V120" i="4"/>
  <c r="G121" i="4"/>
  <c r="F122" i="4"/>
  <c r="E120" i="4"/>
  <c r="D121" i="4"/>
  <c r="AR121" i="4"/>
  <c r="AQ121" i="4" a="1"/>
  <c r="AQ121" i="4" s="1"/>
  <c r="AK121" i="4" a="1"/>
  <c r="AK121" i="4" s="1"/>
  <c r="AP121" i="4" a="1"/>
  <c r="AP121" i="4" s="1"/>
  <c r="AJ121" i="4" a="1"/>
  <c r="AJ121" i="4" s="1"/>
  <c r="AO121" i="4" a="1"/>
  <c r="AO121" i="4" s="1"/>
  <c r="AN121" i="4"/>
  <c r="AS121" i="4"/>
  <c r="AM121" i="4"/>
  <c r="AI122" i="4"/>
  <c r="AL121" i="4" a="1"/>
  <c r="AL121" i="4" s="1"/>
  <c r="W119" i="4"/>
  <c r="S119" i="4"/>
  <c r="AN122" i="4" l="1"/>
  <c r="AI123" i="4"/>
  <c r="AM122" i="4"/>
  <c r="AS122" i="4"/>
  <c r="AL122" i="4" a="1"/>
  <c r="AL122" i="4" s="1"/>
  <c r="AR122" i="4"/>
  <c r="AQ122" i="4" a="1"/>
  <c r="AQ122" i="4" s="1"/>
  <c r="AK122" i="4" a="1"/>
  <c r="AK122" i="4" s="1"/>
  <c r="AP122" i="4" a="1"/>
  <c r="AP122" i="4" s="1"/>
  <c r="AJ122" i="4" a="1"/>
  <c r="AJ122" i="4" s="1"/>
  <c r="AO122" i="4" a="1"/>
  <c r="AO122" i="4" s="1"/>
  <c r="E121" i="4"/>
  <c r="D122" i="4"/>
  <c r="G122" i="4"/>
  <c r="F123" i="4"/>
  <c r="V121" i="4"/>
  <c r="R121" i="4"/>
  <c r="B121" i="4"/>
  <c r="S120" i="4"/>
  <c r="W120" i="4"/>
  <c r="S121" i="4" l="1"/>
  <c r="W121" i="4"/>
  <c r="V122" i="4"/>
  <c r="R122" i="4"/>
  <c r="F124" i="4"/>
  <c r="G123" i="4"/>
  <c r="D123" i="4"/>
  <c r="E122" i="4"/>
  <c r="AO123" i="4" a="1"/>
  <c r="AO123" i="4" s="1"/>
  <c r="AN123" i="4"/>
  <c r="AI124" i="4"/>
  <c r="AM123" i="4"/>
  <c r="AS123" i="4"/>
  <c r="AL123" i="4" a="1"/>
  <c r="AL123" i="4" s="1"/>
  <c r="AR123" i="4"/>
  <c r="AQ123" i="4" a="1"/>
  <c r="AQ123" i="4" s="1"/>
  <c r="AK123" i="4" a="1"/>
  <c r="AK123" i="4" s="1"/>
  <c r="AP123" i="4" a="1"/>
  <c r="AP123" i="4" s="1"/>
  <c r="AJ123" i="4" a="1"/>
  <c r="AJ123" i="4" s="1"/>
  <c r="E123" i="4" l="1"/>
  <c r="D124" i="4"/>
  <c r="R123" i="4"/>
  <c r="V123" i="4"/>
  <c r="G124" i="4"/>
  <c r="F125" i="4"/>
  <c r="B122" i="4"/>
  <c r="AQ124" i="4" a="1"/>
  <c r="AQ124" i="4" s="1"/>
  <c r="AK124" i="4" a="1"/>
  <c r="AK124" i="4" s="1"/>
  <c r="AP124" i="4" a="1"/>
  <c r="AP124" i="4" s="1"/>
  <c r="AJ124" i="4" a="1"/>
  <c r="AJ124" i="4" s="1"/>
  <c r="AO124" i="4" a="1"/>
  <c r="AO124" i="4" s="1"/>
  <c r="AN124" i="4"/>
  <c r="AI125" i="4"/>
  <c r="AM124" i="4"/>
  <c r="AS124" i="4"/>
  <c r="AR124" i="4"/>
  <c r="AL124" i="4" a="1"/>
  <c r="AL124" i="4" s="1"/>
  <c r="W122" i="4" l="1"/>
  <c r="S122" i="4"/>
  <c r="G125" i="4"/>
  <c r="F126" i="4"/>
  <c r="R124" i="4"/>
  <c r="B124" i="4"/>
  <c r="V124" i="4"/>
  <c r="AI126" i="4"/>
  <c r="AM125" i="4"/>
  <c r="AS125" i="4"/>
  <c r="AL125" i="4" a="1"/>
  <c r="AL125" i="4" s="1"/>
  <c r="AR125" i="4"/>
  <c r="AQ125" i="4" a="1"/>
  <c r="AQ125" i="4" s="1"/>
  <c r="AK125" i="4" a="1"/>
  <c r="AK125" i="4" s="1"/>
  <c r="AP125" i="4" a="1"/>
  <c r="AP125" i="4" s="1"/>
  <c r="AJ125" i="4" a="1"/>
  <c r="AJ125" i="4" s="1"/>
  <c r="AO125" i="4" a="1"/>
  <c r="AO125" i="4" s="1"/>
  <c r="AN125" i="4"/>
  <c r="B123" i="4"/>
  <c r="E124" i="4"/>
  <c r="D125" i="4"/>
  <c r="S124" i="4" l="1"/>
  <c r="W124" i="4"/>
  <c r="D126" i="4"/>
  <c r="E125" i="4"/>
  <c r="W123" i="4"/>
  <c r="S123" i="4"/>
  <c r="AO126" i="4" a="1"/>
  <c r="AO126" i="4" s="1"/>
  <c r="AN126" i="4"/>
  <c r="AI127" i="4"/>
  <c r="AM126" i="4"/>
  <c r="AS126" i="4"/>
  <c r="AL126" i="4" a="1"/>
  <c r="AL126" i="4" s="1"/>
  <c r="AR126" i="4"/>
  <c r="AQ126" i="4" a="1"/>
  <c r="AQ126" i="4" s="1"/>
  <c r="AK126" i="4" a="1"/>
  <c r="AK126" i="4" s="1"/>
  <c r="AP126" i="4" a="1"/>
  <c r="AP126" i="4" s="1"/>
  <c r="AJ126" i="4" a="1"/>
  <c r="AJ126" i="4" s="1"/>
  <c r="F127" i="4"/>
  <c r="G126" i="4"/>
  <c r="V125" i="4"/>
  <c r="R125" i="4"/>
  <c r="B125" i="4"/>
  <c r="AP127" i="4" l="1" a="1"/>
  <c r="AP127" i="4" s="1"/>
  <c r="AJ127" i="4" a="1"/>
  <c r="AJ127" i="4" s="1"/>
  <c r="AO127" i="4" a="1"/>
  <c r="AO127" i="4" s="1"/>
  <c r="AN127" i="4"/>
  <c r="AI128" i="4"/>
  <c r="AM127" i="4"/>
  <c r="AS127" i="4"/>
  <c r="AL127" i="4" a="1"/>
  <c r="AL127" i="4" s="1"/>
  <c r="AR127" i="4"/>
  <c r="AQ127" i="4" a="1"/>
  <c r="AQ127" i="4" s="1"/>
  <c r="AK127" i="4" a="1"/>
  <c r="AK127" i="4" s="1"/>
  <c r="D127" i="4"/>
  <c r="E126" i="4"/>
  <c r="W125" i="4"/>
  <c r="S125" i="4"/>
  <c r="V126" i="4"/>
  <c r="R126" i="4"/>
  <c r="G127" i="4"/>
  <c r="F128" i="4"/>
  <c r="E127" i="4" l="1"/>
  <c r="D128" i="4"/>
  <c r="G128" i="4"/>
  <c r="F129" i="4"/>
  <c r="R127" i="4"/>
  <c r="B127" i="4"/>
  <c r="V127" i="4"/>
  <c r="B126" i="4"/>
  <c r="AS128" i="4"/>
  <c r="AL128" i="4" a="1"/>
  <c r="AL128" i="4" s="1"/>
  <c r="AR128" i="4"/>
  <c r="AQ128" i="4" a="1"/>
  <c r="AQ128" i="4" s="1"/>
  <c r="AK128" i="4" a="1"/>
  <c r="AK128" i="4" s="1"/>
  <c r="AP128" i="4" a="1"/>
  <c r="AP128" i="4" s="1"/>
  <c r="AJ128" i="4" a="1"/>
  <c r="AJ128" i="4" s="1"/>
  <c r="AO128" i="4" a="1"/>
  <c r="AO128" i="4" s="1"/>
  <c r="AN128" i="4"/>
  <c r="AM128" i="4"/>
  <c r="AI129" i="4"/>
  <c r="AN129" i="4" l="1"/>
  <c r="AI130" i="4"/>
  <c r="AM129" i="4"/>
  <c r="AS129" i="4"/>
  <c r="AL129" i="4" a="1"/>
  <c r="AL129" i="4" s="1"/>
  <c r="AR129" i="4"/>
  <c r="AQ129" i="4" a="1"/>
  <c r="AQ129" i="4" s="1"/>
  <c r="AK129" i="4" a="1"/>
  <c r="AK129" i="4" s="1"/>
  <c r="AP129" i="4" a="1"/>
  <c r="AP129" i="4" s="1"/>
  <c r="AJ129" i="4" a="1"/>
  <c r="AJ129" i="4" s="1"/>
  <c r="AO129" i="4" a="1"/>
  <c r="AO129" i="4" s="1"/>
  <c r="W126" i="4"/>
  <c r="S126" i="4"/>
  <c r="S127" i="4"/>
  <c r="W127" i="4"/>
  <c r="F130" i="4"/>
  <c r="G129" i="4"/>
  <c r="V128" i="4"/>
  <c r="R128" i="4"/>
  <c r="B128" i="4"/>
  <c r="E128" i="4"/>
  <c r="D129" i="4"/>
  <c r="W128" i="4" l="1"/>
  <c r="S128" i="4"/>
  <c r="F131" i="4"/>
  <c r="G130" i="4"/>
  <c r="B129" i="4" s="1"/>
  <c r="V129" i="4"/>
  <c r="R129" i="4"/>
  <c r="D130" i="4"/>
  <c r="E129" i="4"/>
  <c r="AP130" i="4" a="1"/>
  <c r="AP130" i="4" s="1"/>
  <c r="AJ130" i="4" a="1"/>
  <c r="AJ130" i="4" s="1"/>
  <c r="AO130" i="4" a="1"/>
  <c r="AO130" i="4" s="1"/>
  <c r="AN130" i="4"/>
  <c r="AI131" i="4"/>
  <c r="AM130" i="4"/>
  <c r="AS130" i="4"/>
  <c r="AL130" i="4" a="1"/>
  <c r="AL130" i="4" s="1"/>
  <c r="AR130" i="4"/>
  <c r="AQ130" i="4" a="1"/>
  <c r="AQ130" i="4" s="1"/>
  <c r="AK130" i="4" a="1"/>
  <c r="AK130" i="4" s="1"/>
  <c r="W129" i="4" l="1"/>
  <c r="S129" i="4"/>
  <c r="E130" i="4"/>
  <c r="D131" i="4"/>
  <c r="AR131" i="4"/>
  <c r="AQ131" i="4" a="1"/>
  <c r="AQ131" i="4" s="1"/>
  <c r="AK131" i="4" a="1"/>
  <c r="AK131" i="4" s="1"/>
  <c r="AP131" i="4" a="1"/>
  <c r="AP131" i="4" s="1"/>
  <c r="AJ131" i="4" a="1"/>
  <c r="AJ131" i="4" s="1"/>
  <c r="AO131" i="4" a="1"/>
  <c r="AO131" i="4" s="1"/>
  <c r="AN131" i="4"/>
  <c r="AI132" i="4"/>
  <c r="AM131" i="4"/>
  <c r="AS131" i="4"/>
  <c r="AL131" i="4" a="1"/>
  <c r="AL131" i="4" s="1"/>
  <c r="R130" i="4"/>
  <c r="V130" i="4"/>
  <c r="G131" i="4"/>
  <c r="F132" i="4"/>
  <c r="G132" i="4" l="1"/>
  <c r="F133" i="4"/>
  <c r="V131" i="4"/>
  <c r="R131" i="4"/>
  <c r="B131" i="4"/>
  <c r="B130" i="4"/>
  <c r="E131" i="4"/>
  <c r="D132" i="4"/>
  <c r="AN132" i="4"/>
  <c r="AI133" i="4"/>
  <c r="AM132" i="4"/>
  <c r="AS132" i="4"/>
  <c r="AL132" i="4" a="1"/>
  <c r="AL132" i="4" s="1"/>
  <c r="AR132" i="4"/>
  <c r="AQ132" i="4" a="1"/>
  <c r="AQ132" i="4" s="1"/>
  <c r="AK132" i="4" a="1"/>
  <c r="AK132" i="4" s="1"/>
  <c r="AP132" i="4" a="1"/>
  <c r="AP132" i="4" s="1"/>
  <c r="AJ132" i="4" a="1"/>
  <c r="AJ132" i="4" s="1"/>
  <c r="AO132" i="4" a="1"/>
  <c r="AO132" i="4" s="1"/>
  <c r="AO133" i="4" l="1" a="1"/>
  <c r="AO133" i="4" s="1"/>
  <c r="AN133" i="4"/>
  <c r="AI134" i="4"/>
  <c r="AM133" i="4"/>
  <c r="AS133" i="4"/>
  <c r="AL133" i="4" a="1"/>
  <c r="AL133" i="4" s="1"/>
  <c r="AR133" i="4"/>
  <c r="AQ133" i="4" a="1"/>
  <c r="AQ133" i="4" s="1"/>
  <c r="AK133" i="4" a="1"/>
  <c r="AK133" i="4" s="1"/>
  <c r="AP133" i="4" a="1"/>
  <c r="AP133" i="4" s="1"/>
  <c r="AJ133" i="4" a="1"/>
  <c r="AJ133" i="4" s="1"/>
  <c r="D133" i="4"/>
  <c r="E132" i="4"/>
  <c r="S131" i="4"/>
  <c r="W131" i="4"/>
  <c r="S130" i="4"/>
  <c r="W130" i="4"/>
  <c r="F134" i="4"/>
  <c r="G133" i="4"/>
  <c r="B132" i="4"/>
  <c r="V132" i="4"/>
  <c r="R132" i="4"/>
  <c r="W132" i="4" l="1"/>
  <c r="S132" i="4"/>
  <c r="R133" i="4"/>
  <c r="V133" i="4"/>
  <c r="G134" i="4"/>
  <c r="F135" i="4"/>
  <c r="AQ134" i="4" a="1"/>
  <c r="AQ134" i="4" s="1"/>
  <c r="AK134" i="4" a="1"/>
  <c r="AK134" i="4" s="1"/>
  <c r="AP134" i="4" a="1"/>
  <c r="AP134" i="4" s="1"/>
  <c r="AJ134" i="4" a="1"/>
  <c r="AJ134" i="4" s="1"/>
  <c r="AO134" i="4" a="1"/>
  <c r="AO134" i="4" s="1"/>
  <c r="AN134" i="4"/>
  <c r="AI135" i="4"/>
  <c r="AM134" i="4"/>
  <c r="AS134" i="4"/>
  <c r="AL134" i="4" a="1"/>
  <c r="AL134" i="4" s="1"/>
  <c r="AR134" i="4"/>
  <c r="E133" i="4"/>
  <c r="D134" i="4"/>
  <c r="G135" i="4" l="1"/>
  <c r="F136" i="4"/>
  <c r="R134" i="4"/>
  <c r="B134" i="4"/>
  <c r="V134" i="4"/>
  <c r="AI136" i="4"/>
  <c r="AM135" i="4"/>
  <c r="AS135" i="4"/>
  <c r="AL135" i="4" a="1"/>
  <c r="AL135" i="4" s="1"/>
  <c r="AR135" i="4"/>
  <c r="AQ135" i="4" a="1"/>
  <c r="AQ135" i="4" s="1"/>
  <c r="AK135" i="4" a="1"/>
  <c r="AK135" i="4" s="1"/>
  <c r="AP135" i="4" a="1"/>
  <c r="AP135" i="4" s="1"/>
  <c r="AJ135" i="4" a="1"/>
  <c r="AJ135" i="4" s="1"/>
  <c r="AO135" i="4" a="1"/>
  <c r="AO135" i="4" s="1"/>
  <c r="AN135" i="4"/>
  <c r="B133" i="4"/>
  <c r="E134" i="4"/>
  <c r="D135" i="4"/>
  <c r="W133" i="4" l="1"/>
  <c r="S133" i="4"/>
  <c r="AO136" i="4" a="1"/>
  <c r="AO136" i="4" s="1"/>
  <c r="AN136" i="4"/>
  <c r="AI137" i="4"/>
  <c r="AM136" i="4"/>
  <c r="AS136" i="4"/>
  <c r="AL136" i="4" a="1"/>
  <c r="AL136" i="4" s="1"/>
  <c r="AR136" i="4"/>
  <c r="AQ136" i="4" a="1"/>
  <c r="AQ136" i="4" s="1"/>
  <c r="AK136" i="4" a="1"/>
  <c r="AK136" i="4" s="1"/>
  <c r="AP136" i="4" a="1"/>
  <c r="AP136" i="4" s="1"/>
  <c r="AJ136" i="4" a="1"/>
  <c r="AJ136" i="4" s="1"/>
  <c r="D136" i="4"/>
  <c r="E135" i="4"/>
  <c r="S134" i="4"/>
  <c r="W134" i="4"/>
  <c r="F137" i="4"/>
  <c r="G136" i="4"/>
  <c r="V135" i="4"/>
  <c r="R135" i="4"/>
  <c r="B135" i="4"/>
  <c r="V136" i="4" l="1"/>
  <c r="R136" i="4"/>
  <c r="W135" i="4"/>
  <c r="S135" i="4"/>
  <c r="G137" i="4"/>
  <c r="F138" i="4"/>
  <c r="AP137" i="4" a="1"/>
  <c r="AP137" i="4" s="1"/>
  <c r="AJ137" i="4" a="1"/>
  <c r="AJ137" i="4" s="1"/>
  <c r="AO137" i="4" a="1"/>
  <c r="AO137" i="4" s="1"/>
  <c r="AN137" i="4"/>
  <c r="AI138" i="4"/>
  <c r="AM137" i="4"/>
  <c r="AS137" i="4"/>
  <c r="AL137" i="4" a="1"/>
  <c r="AL137" i="4" s="1"/>
  <c r="AR137" i="4"/>
  <c r="AK137" i="4" a="1"/>
  <c r="AK137" i="4" s="1"/>
  <c r="AQ137" i="4" a="1"/>
  <c r="AQ137" i="4" s="1"/>
  <c r="D137" i="4"/>
  <c r="E136" i="4"/>
  <c r="E137" i="4" l="1"/>
  <c r="D138" i="4"/>
  <c r="G138" i="4"/>
  <c r="F139" i="4"/>
  <c r="R137" i="4"/>
  <c r="B137" i="4"/>
  <c r="V137" i="4"/>
  <c r="AS138" i="4"/>
  <c r="AL138" i="4" a="1"/>
  <c r="AL138" i="4" s="1"/>
  <c r="AR138" i="4"/>
  <c r="AQ138" i="4" a="1"/>
  <c r="AQ138" i="4" s="1"/>
  <c r="AK138" i="4" a="1"/>
  <c r="AK138" i="4" s="1"/>
  <c r="AP138" i="4" a="1"/>
  <c r="AP138" i="4" s="1"/>
  <c r="AJ138" i="4" a="1"/>
  <c r="AJ138" i="4" s="1"/>
  <c r="AO138" i="4" a="1"/>
  <c r="AO138" i="4" s="1"/>
  <c r="AN138" i="4"/>
  <c r="AI139" i="4"/>
  <c r="AM138" i="4"/>
  <c r="B136" i="4"/>
  <c r="V138" i="4" l="1"/>
  <c r="R138" i="4"/>
  <c r="W136" i="4"/>
  <c r="S136" i="4"/>
  <c r="F140" i="4"/>
  <c r="G139" i="4"/>
  <c r="AN139" i="4"/>
  <c r="AI140" i="4"/>
  <c r="AM139" i="4"/>
  <c r="AS139" i="4"/>
  <c r="AL139" i="4" a="1"/>
  <c r="AL139" i="4" s="1"/>
  <c r="AR139" i="4"/>
  <c r="AQ139" i="4" a="1"/>
  <c r="AQ139" i="4" s="1"/>
  <c r="AK139" i="4" a="1"/>
  <c r="AK139" i="4" s="1"/>
  <c r="AP139" i="4" a="1"/>
  <c r="AP139" i="4" s="1"/>
  <c r="AJ139" i="4" a="1"/>
  <c r="AJ139" i="4" s="1"/>
  <c r="AO139" i="4" a="1"/>
  <c r="AO139" i="4" s="1"/>
  <c r="S137" i="4"/>
  <c r="W137" i="4"/>
  <c r="E138" i="4"/>
  <c r="D139" i="4"/>
  <c r="AP140" i="4" l="1" a="1"/>
  <c r="AP140" i="4" s="1"/>
  <c r="AJ140" i="4" a="1"/>
  <c r="AJ140" i="4" s="1"/>
  <c r="AO140" i="4" a="1"/>
  <c r="AO140" i="4" s="1"/>
  <c r="AN140" i="4"/>
  <c r="AI141" i="4"/>
  <c r="AM140" i="4"/>
  <c r="AS140" i="4"/>
  <c r="AL140" i="4" a="1"/>
  <c r="AL140" i="4" s="1"/>
  <c r="AR140" i="4"/>
  <c r="AQ140" i="4" a="1"/>
  <c r="AQ140" i="4" s="1"/>
  <c r="AK140" i="4" a="1"/>
  <c r="AK140" i="4" s="1"/>
  <c r="B139" i="4"/>
  <c r="V139" i="4"/>
  <c r="R139" i="4"/>
  <c r="B138" i="4"/>
  <c r="F141" i="4"/>
  <c r="G140" i="4"/>
  <c r="D140" i="4"/>
  <c r="E139" i="4"/>
  <c r="W139" i="4" l="1"/>
  <c r="S139" i="4"/>
  <c r="E140" i="4"/>
  <c r="D141" i="4"/>
  <c r="R140" i="4"/>
  <c r="B140" i="4"/>
  <c r="V140" i="4"/>
  <c r="G141" i="4"/>
  <c r="F142" i="4"/>
  <c r="W138" i="4"/>
  <c r="S138" i="4"/>
  <c r="AR141" i="4"/>
  <c r="AQ141" i="4" a="1"/>
  <c r="AQ141" i="4" s="1"/>
  <c r="AK141" i="4" a="1"/>
  <c r="AK141" i="4" s="1"/>
  <c r="AP141" i="4" a="1"/>
  <c r="AP141" i="4" s="1"/>
  <c r="AJ141" i="4" a="1"/>
  <c r="AJ141" i="4" s="1"/>
  <c r="AO141" i="4" a="1"/>
  <c r="AO141" i="4" s="1"/>
  <c r="AN141" i="4"/>
  <c r="AI142" i="4"/>
  <c r="AM141" i="4"/>
  <c r="AS141" i="4"/>
  <c r="AL141" i="4" a="1"/>
  <c r="AL141" i="4" s="1"/>
  <c r="AN142" i="4" l="1"/>
  <c r="AI143" i="4"/>
  <c r="AM142" i="4"/>
  <c r="AS142" i="4"/>
  <c r="AL142" i="4" a="1"/>
  <c r="AL142" i="4" s="1"/>
  <c r="AR142" i="4"/>
  <c r="AQ142" i="4" a="1"/>
  <c r="AQ142" i="4" s="1"/>
  <c r="AK142" i="4" a="1"/>
  <c r="AK142" i="4" s="1"/>
  <c r="AP142" i="4" a="1"/>
  <c r="AP142" i="4" s="1"/>
  <c r="AJ142" i="4" a="1"/>
  <c r="AJ142" i="4" s="1"/>
  <c r="AO142" i="4" a="1"/>
  <c r="AO142" i="4" s="1"/>
  <c r="G142" i="4"/>
  <c r="F143" i="4"/>
  <c r="S140" i="4"/>
  <c r="W140" i="4"/>
  <c r="V141" i="4"/>
  <c r="R141" i="4"/>
  <c r="B141" i="4"/>
  <c r="E141" i="4"/>
  <c r="D142" i="4"/>
  <c r="D143" i="4" l="1"/>
  <c r="E142" i="4"/>
  <c r="S141" i="4"/>
  <c r="W141" i="4"/>
  <c r="F144" i="4"/>
  <c r="G143" i="4"/>
  <c r="B142" i="4"/>
  <c r="V142" i="4"/>
  <c r="R142" i="4"/>
  <c r="AO143" i="4" a="1"/>
  <c r="AO143" i="4" s="1"/>
  <c r="AN143" i="4"/>
  <c r="AI144" i="4"/>
  <c r="AM143" i="4"/>
  <c r="AS143" i="4"/>
  <c r="AL143" i="4" a="1"/>
  <c r="AL143" i="4" s="1"/>
  <c r="AR143" i="4"/>
  <c r="AQ143" i="4" a="1"/>
  <c r="AQ143" i="4" s="1"/>
  <c r="AK143" i="4" a="1"/>
  <c r="AK143" i="4" s="1"/>
  <c r="AP143" i="4" a="1"/>
  <c r="AP143" i="4" s="1"/>
  <c r="AJ143" i="4" a="1"/>
  <c r="AJ143" i="4" s="1"/>
  <c r="W142" i="4" l="1"/>
  <c r="S142" i="4"/>
  <c r="R143" i="4"/>
  <c r="V143" i="4"/>
  <c r="G144" i="4"/>
  <c r="F145" i="4"/>
  <c r="AQ144" i="4" a="1"/>
  <c r="AQ144" i="4" s="1"/>
  <c r="AK144" i="4" a="1"/>
  <c r="AK144" i="4" s="1"/>
  <c r="AP144" i="4" a="1"/>
  <c r="AP144" i="4" s="1"/>
  <c r="AJ144" i="4" a="1"/>
  <c r="AJ144" i="4" s="1"/>
  <c r="AO144" i="4" a="1"/>
  <c r="AO144" i="4" s="1"/>
  <c r="AN144" i="4"/>
  <c r="AI145" i="4"/>
  <c r="AM144" i="4"/>
  <c r="AS144" i="4"/>
  <c r="AL144" i="4" a="1"/>
  <c r="AL144" i="4" s="1"/>
  <c r="AR144" i="4"/>
  <c r="E143" i="4"/>
  <c r="D144" i="4"/>
  <c r="E144" i="4" l="1"/>
  <c r="D145" i="4"/>
  <c r="G145" i="4"/>
  <c r="F146" i="4"/>
  <c r="R144" i="4"/>
  <c r="B144" i="4"/>
  <c r="V144" i="4"/>
  <c r="AI146" i="4"/>
  <c r="AM145" i="4"/>
  <c r="AS145" i="4"/>
  <c r="AL145" i="4" a="1"/>
  <c r="AL145" i="4" s="1"/>
  <c r="AR145" i="4"/>
  <c r="AQ145" i="4" a="1"/>
  <c r="AQ145" i="4" s="1"/>
  <c r="AK145" i="4" a="1"/>
  <c r="AK145" i="4" s="1"/>
  <c r="AP145" i="4" a="1"/>
  <c r="AP145" i="4" s="1"/>
  <c r="AJ145" i="4" a="1"/>
  <c r="AJ145" i="4" s="1"/>
  <c r="AO145" i="4" a="1"/>
  <c r="AO145" i="4" s="1"/>
  <c r="AN145" i="4"/>
  <c r="B143" i="4"/>
  <c r="S144" i="4" l="1"/>
  <c r="W144" i="4"/>
  <c r="V145" i="4"/>
  <c r="R145" i="4"/>
  <c r="B145" i="4"/>
  <c r="D146" i="4"/>
  <c r="E145" i="4"/>
  <c r="W143" i="4"/>
  <c r="S143" i="4"/>
  <c r="AO146" i="4" a="1"/>
  <c r="AO146" i="4" s="1"/>
  <c r="AN146" i="4"/>
  <c r="AI147" i="4"/>
  <c r="AM146" i="4"/>
  <c r="AS146" i="4"/>
  <c r="AL146" i="4" a="1"/>
  <c r="AL146" i="4" s="1"/>
  <c r="AR146" i="4"/>
  <c r="AQ146" i="4" a="1"/>
  <c r="AQ146" i="4" s="1"/>
  <c r="AK146" i="4" a="1"/>
  <c r="AK146" i="4" s="1"/>
  <c r="AP146" i="4" a="1"/>
  <c r="AP146" i="4" s="1"/>
  <c r="AJ146" i="4" a="1"/>
  <c r="AJ146" i="4" s="1"/>
  <c r="F147" i="4"/>
  <c r="G146" i="4"/>
  <c r="D147" i="4" l="1"/>
  <c r="E146" i="4"/>
  <c r="W145" i="4"/>
  <c r="S145" i="4"/>
  <c r="V146" i="4"/>
  <c r="R146" i="4"/>
  <c r="AP147" i="4" a="1"/>
  <c r="AP147" i="4" s="1"/>
  <c r="AJ147" i="4" a="1"/>
  <c r="AJ147" i="4" s="1"/>
  <c r="AO147" i="4" a="1"/>
  <c r="AO147" i="4" s="1"/>
  <c r="AN147" i="4"/>
  <c r="AI148" i="4"/>
  <c r="AM147" i="4"/>
  <c r="AS147" i="4"/>
  <c r="AL147" i="4" a="1"/>
  <c r="AL147" i="4" s="1"/>
  <c r="AR147" i="4"/>
  <c r="AQ147" i="4" a="1"/>
  <c r="AQ147" i="4" s="1"/>
  <c r="AK147" i="4" a="1"/>
  <c r="AK147" i="4" s="1"/>
  <c r="G147" i="4"/>
  <c r="B146" i="4" s="1"/>
  <c r="F148" i="4"/>
  <c r="W146" i="4" l="1"/>
  <c r="S146" i="4"/>
  <c r="R147" i="4"/>
  <c r="V147" i="4"/>
  <c r="G148" i="4"/>
  <c r="F149" i="4"/>
  <c r="AS148" i="4"/>
  <c r="AL148" i="4" a="1"/>
  <c r="AL148" i="4" s="1"/>
  <c r="AR148" i="4"/>
  <c r="AQ148" i="4" a="1"/>
  <c r="AQ148" i="4" s="1"/>
  <c r="AK148" i="4" a="1"/>
  <c r="AK148" i="4" s="1"/>
  <c r="AP148" i="4" a="1"/>
  <c r="AP148" i="4" s="1"/>
  <c r="AJ148" i="4" a="1"/>
  <c r="AJ148" i="4" s="1"/>
  <c r="AO148" i="4" a="1"/>
  <c r="AO148" i="4" s="1"/>
  <c r="AN148" i="4"/>
  <c r="AI149" i="4"/>
  <c r="AM148" i="4"/>
  <c r="E147" i="4"/>
  <c r="D148" i="4"/>
  <c r="F150" i="4" l="1"/>
  <c r="G149" i="4"/>
  <c r="V148" i="4"/>
  <c r="R148" i="4"/>
  <c r="B148" i="4"/>
  <c r="E148" i="4"/>
  <c r="D149" i="4"/>
  <c r="AN149" i="4"/>
  <c r="AI150" i="4"/>
  <c r="AM149" i="4"/>
  <c r="AS149" i="4"/>
  <c r="AL149" i="4" a="1"/>
  <c r="AL149" i="4" s="1"/>
  <c r="AR149" i="4"/>
  <c r="AQ149" i="4" a="1"/>
  <c r="AQ149" i="4" s="1"/>
  <c r="AK149" i="4" a="1"/>
  <c r="AK149" i="4" s="1"/>
  <c r="AP149" i="4" a="1"/>
  <c r="AP149" i="4" s="1"/>
  <c r="AJ149" i="4" a="1"/>
  <c r="AJ149" i="4" s="1"/>
  <c r="AO149" i="4" a="1"/>
  <c r="AO149" i="4" s="1"/>
  <c r="B147" i="4"/>
  <c r="S147" i="4" l="1"/>
  <c r="W147" i="4"/>
  <c r="AP150" i="4" a="1"/>
  <c r="AP150" i="4" s="1"/>
  <c r="AJ150" i="4" a="1"/>
  <c r="AJ150" i="4" s="1"/>
  <c r="AO150" i="4" a="1"/>
  <c r="AO150" i="4" s="1"/>
  <c r="AN150" i="4"/>
  <c r="AI151" i="4"/>
  <c r="AM150" i="4"/>
  <c r="AS150" i="4"/>
  <c r="AL150" i="4" a="1"/>
  <c r="AL150" i="4" s="1"/>
  <c r="AR150" i="4"/>
  <c r="AQ150" i="4" a="1"/>
  <c r="AQ150" i="4" s="1"/>
  <c r="AK150" i="4" a="1"/>
  <c r="AK150" i="4" s="1"/>
  <c r="W148" i="4"/>
  <c r="S148" i="4"/>
  <c r="D150" i="4"/>
  <c r="E149" i="4"/>
  <c r="V149" i="4"/>
  <c r="R149" i="4"/>
  <c r="F151" i="4"/>
  <c r="G150" i="4"/>
  <c r="AR151" i="4" l="1"/>
  <c r="AQ151" i="4" a="1"/>
  <c r="AQ151" i="4" s="1"/>
  <c r="AK151" i="4" a="1"/>
  <c r="AK151" i="4" s="1"/>
  <c r="AP151" i="4" a="1"/>
  <c r="AP151" i="4" s="1"/>
  <c r="AJ151" i="4" a="1"/>
  <c r="AJ151" i="4" s="1"/>
  <c r="AO151" i="4" a="1"/>
  <c r="AO151" i="4" s="1"/>
  <c r="AN151" i="4"/>
  <c r="AI152" i="4"/>
  <c r="AM151" i="4"/>
  <c r="AS151" i="4"/>
  <c r="AL151" i="4" a="1"/>
  <c r="AL151" i="4" s="1"/>
  <c r="E150" i="4"/>
  <c r="D151" i="4"/>
  <c r="R150" i="4"/>
  <c r="B150" i="4"/>
  <c r="V150" i="4"/>
  <c r="B149" i="4"/>
  <c r="G151" i="4"/>
  <c r="F152" i="4"/>
  <c r="G152" i="4" l="1"/>
  <c r="F153" i="4"/>
  <c r="V151" i="4"/>
  <c r="R151" i="4"/>
  <c r="B151" i="4"/>
  <c r="AN152" i="4"/>
  <c r="AI153" i="4"/>
  <c r="AM152" i="4"/>
  <c r="AS152" i="4"/>
  <c r="AL152" i="4" a="1"/>
  <c r="AL152" i="4" s="1"/>
  <c r="AR152" i="4"/>
  <c r="AQ152" i="4" a="1"/>
  <c r="AQ152" i="4" s="1"/>
  <c r="AK152" i="4" a="1"/>
  <c r="AK152" i="4" s="1"/>
  <c r="AP152" i="4" a="1"/>
  <c r="AP152" i="4" s="1"/>
  <c r="AJ152" i="4" a="1"/>
  <c r="AJ152" i="4" s="1"/>
  <c r="AO152" i="4" a="1"/>
  <c r="AO152" i="4" s="1"/>
  <c r="W149" i="4"/>
  <c r="S149" i="4"/>
  <c r="S150" i="4"/>
  <c r="W150" i="4"/>
  <c r="E151" i="4"/>
  <c r="D152" i="4"/>
  <c r="AO153" i="4" l="1" a="1"/>
  <c r="AO153" i="4" s="1"/>
  <c r="AN153" i="4"/>
  <c r="AI154" i="4"/>
  <c r="AM153" i="4"/>
  <c r="AS153" i="4"/>
  <c r="AL153" i="4" a="1"/>
  <c r="AL153" i="4" s="1"/>
  <c r="AR153" i="4"/>
  <c r="AQ153" i="4" a="1"/>
  <c r="AQ153" i="4" s="1"/>
  <c r="AK153" i="4" a="1"/>
  <c r="AK153" i="4" s="1"/>
  <c r="AP153" i="4" a="1"/>
  <c r="AP153" i="4" s="1"/>
  <c r="AJ153" i="4" a="1"/>
  <c r="AJ153" i="4" s="1"/>
  <c r="S151" i="4"/>
  <c r="W151" i="4"/>
  <c r="D153" i="4"/>
  <c r="E152" i="4"/>
  <c r="F154" i="4"/>
  <c r="G153" i="4"/>
  <c r="B152" i="4"/>
  <c r="V152" i="4"/>
  <c r="R152" i="4"/>
  <c r="G154" i="4" l="1"/>
  <c r="F155" i="4"/>
  <c r="R153" i="4"/>
  <c r="B153" i="4"/>
  <c r="V153" i="4"/>
  <c r="E153" i="4"/>
  <c r="D154" i="4"/>
  <c r="AQ154" i="4" a="1"/>
  <c r="AQ154" i="4" s="1"/>
  <c r="AK154" i="4" a="1"/>
  <c r="AK154" i="4" s="1"/>
  <c r="AP154" i="4" a="1"/>
  <c r="AP154" i="4" s="1"/>
  <c r="AJ154" i="4" a="1"/>
  <c r="AJ154" i="4" s="1"/>
  <c r="AO154" i="4" a="1"/>
  <c r="AO154" i="4" s="1"/>
  <c r="AN154" i="4"/>
  <c r="AI155" i="4"/>
  <c r="AM154" i="4"/>
  <c r="AS154" i="4"/>
  <c r="AL154" i="4" a="1"/>
  <c r="AL154" i="4" s="1"/>
  <c r="AR154" i="4"/>
  <c r="W153" i="4" l="1"/>
  <c r="S153" i="4"/>
  <c r="E154" i="4"/>
  <c r="D155" i="4"/>
  <c r="AI156" i="4"/>
  <c r="AM155" i="4"/>
  <c r="AS155" i="4"/>
  <c r="AL155" i="4" a="1"/>
  <c r="AL155" i="4" s="1"/>
  <c r="AR155" i="4"/>
  <c r="AQ155" i="4" a="1"/>
  <c r="AQ155" i="4" s="1"/>
  <c r="AK155" i="4" a="1"/>
  <c r="AK155" i="4" s="1"/>
  <c r="AP155" i="4" a="1"/>
  <c r="AP155" i="4" s="1"/>
  <c r="AJ155" i="4" a="1"/>
  <c r="AJ155" i="4" s="1"/>
  <c r="AO155" i="4" a="1"/>
  <c r="AO155" i="4" s="1"/>
  <c r="AN155" i="4"/>
  <c r="G155" i="4"/>
  <c r="F156" i="4"/>
  <c r="R154" i="4"/>
  <c r="B154" i="4"/>
  <c r="V154" i="4"/>
  <c r="V155" i="4" l="1"/>
  <c r="R155" i="4"/>
  <c r="S154" i="4"/>
  <c r="W154" i="4"/>
  <c r="F157" i="4"/>
  <c r="G156" i="4"/>
  <c r="AO156" i="4" a="1"/>
  <c r="AO156" i="4" s="1"/>
  <c r="AN156" i="4"/>
  <c r="AI157" i="4"/>
  <c r="AM156" i="4"/>
  <c r="AS156" i="4"/>
  <c r="AL156" i="4" a="1"/>
  <c r="AL156" i="4" s="1"/>
  <c r="AR156" i="4"/>
  <c r="AQ156" i="4" a="1"/>
  <c r="AQ156" i="4" s="1"/>
  <c r="AK156" i="4" a="1"/>
  <c r="AK156" i="4" s="1"/>
  <c r="AP156" i="4" a="1"/>
  <c r="AP156" i="4" s="1"/>
  <c r="AJ156" i="4" a="1"/>
  <c r="AJ156" i="4" s="1"/>
  <c r="D156" i="4"/>
  <c r="E155" i="4"/>
  <c r="V156" i="4" l="1"/>
  <c r="R156" i="4"/>
  <c r="AP157" i="4" a="1"/>
  <c r="AP157" i="4" s="1"/>
  <c r="AJ157" i="4" a="1"/>
  <c r="AJ157" i="4" s="1"/>
  <c r="AO157" i="4" a="1"/>
  <c r="AO157" i="4" s="1"/>
  <c r="AN157" i="4"/>
  <c r="AI158" i="4"/>
  <c r="AM157" i="4"/>
  <c r="AS157" i="4"/>
  <c r="AL157" i="4" a="1"/>
  <c r="AL157" i="4" s="1"/>
  <c r="AR157" i="4"/>
  <c r="AQ157" i="4" a="1"/>
  <c r="AQ157" i="4" s="1"/>
  <c r="AK157" i="4" a="1"/>
  <c r="AK157" i="4" s="1"/>
  <c r="D157" i="4"/>
  <c r="E156" i="4"/>
  <c r="G157" i="4"/>
  <c r="F158" i="4"/>
  <c r="B155" i="4"/>
  <c r="W155" i="4" l="1"/>
  <c r="S155" i="4"/>
  <c r="E157" i="4"/>
  <c r="D158" i="4"/>
  <c r="G158" i="4"/>
  <c r="F159" i="4"/>
  <c r="AS158" i="4"/>
  <c r="AL158" i="4" a="1"/>
  <c r="AL158" i="4" s="1"/>
  <c r="AR158" i="4"/>
  <c r="AQ158" i="4" a="1"/>
  <c r="AQ158" i="4" s="1"/>
  <c r="AK158" i="4" a="1"/>
  <c r="AK158" i="4" s="1"/>
  <c r="AP158" i="4" a="1"/>
  <c r="AP158" i="4" s="1"/>
  <c r="AJ158" i="4" a="1"/>
  <c r="AJ158" i="4" s="1"/>
  <c r="AO158" i="4" a="1"/>
  <c r="AO158" i="4" s="1"/>
  <c r="AN158" i="4"/>
  <c r="AI159" i="4"/>
  <c r="AM158" i="4"/>
  <c r="R157" i="4"/>
  <c r="B157" i="4"/>
  <c r="V157" i="4"/>
  <c r="B156" i="4"/>
  <c r="S157" i="4" l="1"/>
  <c r="W157" i="4"/>
  <c r="W156" i="4"/>
  <c r="S156" i="4"/>
  <c r="AI160" i="4"/>
  <c r="AN159" i="4"/>
  <c r="AM159" i="4"/>
  <c r="AS159" i="4"/>
  <c r="AL159" i="4" a="1"/>
  <c r="AL159" i="4" s="1"/>
  <c r="AR159" i="4"/>
  <c r="AQ159" i="4" a="1"/>
  <c r="AQ159" i="4" s="1"/>
  <c r="AK159" i="4" a="1"/>
  <c r="AK159" i="4" s="1"/>
  <c r="AP159" i="4" a="1"/>
  <c r="AP159" i="4" s="1"/>
  <c r="AJ159" i="4" a="1"/>
  <c r="AJ159" i="4" s="1"/>
  <c r="AO159" i="4" a="1"/>
  <c r="AO159" i="4" s="1"/>
  <c r="F160" i="4"/>
  <c r="G159" i="4"/>
  <c r="B158" i="4" s="1"/>
  <c r="V158" i="4"/>
  <c r="R158" i="4"/>
  <c r="E158" i="4"/>
  <c r="D159" i="4"/>
  <c r="W158" i="4" l="1"/>
  <c r="S158" i="4"/>
  <c r="F161" i="4"/>
  <c r="G160" i="4"/>
  <c r="B159" i="4" s="1"/>
  <c r="D160" i="4"/>
  <c r="E159" i="4"/>
  <c r="AO160" i="4" a="1"/>
  <c r="AO160" i="4" s="1"/>
  <c r="AS160" i="4"/>
  <c r="AL160" i="4" a="1"/>
  <c r="AL160" i="4" s="1"/>
  <c r="AK160" i="4" a="1"/>
  <c r="AK160" i="4" s="1"/>
  <c r="AR160" i="4"/>
  <c r="AQ160" i="4" a="1"/>
  <c r="AQ160" i="4" s="1"/>
  <c r="AJ160" i="4" a="1"/>
  <c r="AJ160" i="4" s="1"/>
  <c r="AP160" i="4" a="1"/>
  <c r="AP160" i="4" s="1"/>
  <c r="AI161" i="4"/>
  <c r="AN160" i="4"/>
  <c r="AM160" i="4"/>
  <c r="V159" i="4"/>
  <c r="R159" i="4"/>
  <c r="W159" i="4" l="1"/>
  <c r="S159" i="4"/>
  <c r="AL161" i="4" a="1"/>
  <c r="AL161" i="4" s="1"/>
  <c r="AS161" i="4"/>
  <c r="AK161" i="4" a="1"/>
  <c r="AK161" i="4" s="1"/>
  <c r="AR161" i="4"/>
  <c r="AJ161" i="4" a="1"/>
  <c r="AJ161" i="4" s="1"/>
  <c r="AQ161" i="4" a="1"/>
  <c r="AQ161" i="4" s="1"/>
  <c r="AP161" i="4" a="1"/>
  <c r="AP161" i="4" s="1"/>
  <c r="AI162" i="4"/>
  <c r="AO161" i="4" a="1"/>
  <c r="AO161" i="4" s="1"/>
  <c r="AN161" i="4"/>
  <c r="AM161" i="4"/>
  <c r="D161" i="4"/>
  <c r="E160" i="4"/>
  <c r="R160" i="4"/>
  <c r="V160" i="4"/>
  <c r="G161" i="4"/>
  <c r="F162" i="4"/>
  <c r="AS162" i="4" l="1"/>
  <c r="AL162" i="4" a="1"/>
  <c r="AL162" i="4" s="1"/>
  <c r="AP162" i="4" a="1"/>
  <c r="AP162" i="4" s="1"/>
  <c r="AJ162" i="4" a="1"/>
  <c r="AJ162" i="4" s="1"/>
  <c r="AI163" i="4"/>
  <c r="AN162" i="4"/>
  <c r="AM162" i="4"/>
  <c r="AK162" i="4" a="1"/>
  <c r="AK162" i="4" s="1"/>
  <c r="AR162" i="4"/>
  <c r="AQ162" i="4" a="1"/>
  <c r="AQ162" i="4" s="1"/>
  <c r="AO162" i="4" a="1"/>
  <c r="AO162" i="4" s="1"/>
  <c r="G162" i="4"/>
  <c r="F163" i="4"/>
  <c r="R161" i="4"/>
  <c r="V161" i="4"/>
  <c r="B160" i="4"/>
  <c r="E161" i="4"/>
  <c r="D162" i="4"/>
  <c r="V162" i="4" l="1"/>
  <c r="R162" i="4"/>
  <c r="B162" i="4"/>
  <c r="F164" i="4"/>
  <c r="G163" i="4"/>
  <c r="E162" i="4"/>
  <c r="D163" i="4"/>
  <c r="S160" i="4"/>
  <c r="W160" i="4"/>
  <c r="B161" i="4"/>
  <c r="AR163" i="4"/>
  <c r="AQ163" i="4" a="1"/>
  <c r="AQ163" i="4" s="1"/>
  <c r="AK163" i="4" a="1"/>
  <c r="AK163" i="4" s="1"/>
  <c r="AS163" i="4"/>
  <c r="AP163" i="4" a="1"/>
  <c r="AP163" i="4" s="1"/>
  <c r="AO163" i="4" a="1"/>
  <c r="AO163" i="4" s="1"/>
  <c r="AN163" i="4"/>
  <c r="AM163" i="4"/>
  <c r="AL163" i="4" a="1"/>
  <c r="AL163" i="4" s="1"/>
  <c r="AI164" i="4"/>
  <c r="AJ163" i="4" a="1"/>
  <c r="AJ163" i="4" s="1"/>
  <c r="D164" i="4" l="1"/>
  <c r="E163" i="4"/>
  <c r="AP164" i="4" a="1"/>
  <c r="AP164" i="4" s="1"/>
  <c r="AJ164" i="4" a="1"/>
  <c r="AJ164" i="4" s="1"/>
  <c r="AN164" i="4"/>
  <c r="AI165" i="4"/>
  <c r="AM164" i="4"/>
  <c r="AO164" i="4" a="1"/>
  <c r="AO164" i="4" s="1"/>
  <c r="AL164" i="4" a="1"/>
  <c r="AL164" i="4" s="1"/>
  <c r="AK164" i="4" a="1"/>
  <c r="AK164" i="4" s="1"/>
  <c r="AS164" i="4"/>
  <c r="AR164" i="4"/>
  <c r="AQ164" i="4" a="1"/>
  <c r="AQ164" i="4" s="1"/>
  <c r="S161" i="4"/>
  <c r="W161" i="4"/>
  <c r="V163" i="4"/>
  <c r="R163" i="4"/>
  <c r="F165" i="4"/>
  <c r="G164" i="4"/>
  <c r="B163" i="4" s="1"/>
  <c r="W162" i="4"/>
  <c r="S162" i="4"/>
  <c r="W163" i="4" l="1"/>
  <c r="S163" i="4"/>
  <c r="F166" i="4"/>
  <c r="G165" i="4"/>
  <c r="AR165" i="4"/>
  <c r="AO165" i="4" a="1"/>
  <c r="AO165" i="4" s="1"/>
  <c r="AN165" i="4"/>
  <c r="AM165" i="4"/>
  <c r="AL165" i="4" a="1"/>
  <c r="AL165" i="4" s="1"/>
  <c r="AI166" i="4"/>
  <c r="AK165" i="4" a="1"/>
  <c r="AK165" i="4" s="1"/>
  <c r="AS165" i="4"/>
  <c r="AJ165" i="4" a="1"/>
  <c r="AJ165" i="4" s="1"/>
  <c r="AQ165" i="4" a="1"/>
  <c r="AQ165" i="4" s="1"/>
  <c r="AP165" i="4" a="1"/>
  <c r="AP165" i="4" s="1"/>
  <c r="B164" i="4"/>
  <c r="V164" i="4"/>
  <c r="R164" i="4"/>
  <c r="D165" i="4"/>
  <c r="E164" i="4"/>
  <c r="S164" i="4" l="1"/>
  <c r="W164" i="4"/>
  <c r="AN166" i="4"/>
  <c r="AQ166" i="4" a="1"/>
  <c r="AQ166" i="4" s="1"/>
  <c r="AK166" i="4" a="1"/>
  <c r="AK166" i="4" s="1"/>
  <c r="AL166" i="4" a="1"/>
  <c r="AL166" i="4" s="1"/>
  <c r="AJ166" i="4" a="1"/>
  <c r="AJ166" i="4" s="1"/>
  <c r="AI167" i="4"/>
  <c r="AS166" i="4"/>
  <c r="AR166" i="4"/>
  <c r="AP166" i="4" a="1"/>
  <c r="AP166" i="4" s="1"/>
  <c r="AO166" i="4" a="1"/>
  <c r="AO166" i="4" s="1"/>
  <c r="AM166" i="4"/>
  <c r="E165" i="4"/>
  <c r="D166" i="4"/>
  <c r="V165" i="4"/>
  <c r="R165" i="4"/>
  <c r="G166" i="4"/>
  <c r="F167" i="4"/>
  <c r="D167" i="4" l="1"/>
  <c r="E166" i="4"/>
  <c r="F168" i="4"/>
  <c r="G167" i="4"/>
  <c r="B166" i="4"/>
  <c r="R166" i="4"/>
  <c r="V166" i="4"/>
  <c r="B165" i="4"/>
  <c r="AI168" i="4"/>
  <c r="AM167" i="4"/>
  <c r="AS167" i="4"/>
  <c r="AL167" i="4" a="1"/>
  <c r="AL167" i="4" s="1"/>
  <c r="AK167" i="4" a="1"/>
  <c r="AK167" i="4" s="1"/>
  <c r="AR167" i="4"/>
  <c r="AJ167" i="4" a="1"/>
  <c r="AJ167" i="4" s="1"/>
  <c r="AQ167" i="4" a="1"/>
  <c r="AQ167" i="4" s="1"/>
  <c r="AP167" i="4" a="1"/>
  <c r="AP167" i="4" s="1"/>
  <c r="AO167" i="4" a="1"/>
  <c r="AO167" i="4" s="1"/>
  <c r="AN167" i="4"/>
  <c r="F169" i="4" l="1"/>
  <c r="G168" i="4"/>
  <c r="AQ168" i="4" a="1"/>
  <c r="AQ168" i="4" s="1"/>
  <c r="AK168" i="4" a="1"/>
  <c r="AK168" i="4" s="1"/>
  <c r="AO168" i="4" a="1"/>
  <c r="AO168" i="4" s="1"/>
  <c r="AS168" i="4"/>
  <c r="AJ168" i="4" a="1"/>
  <c r="AJ168" i="4" s="1"/>
  <c r="AR168" i="4"/>
  <c r="AP168" i="4" a="1"/>
  <c r="AP168" i="4" s="1"/>
  <c r="AN168" i="4"/>
  <c r="AM168" i="4"/>
  <c r="AI169" i="4"/>
  <c r="AL168" i="4" a="1"/>
  <c r="AL168" i="4" s="1"/>
  <c r="W165" i="4"/>
  <c r="S165" i="4"/>
  <c r="W166" i="4"/>
  <c r="S166" i="4"/>
  <c r="R167" i="4"/>
  <c r="V167" i="4"/>
  <c r="B167" i="4"/>
  <c r="E167" i="4"/>
  <c r="D168" i="4"/>
  <c r="W167" i="4" l="1"/>
  <c r="S167" i="4"/>
  <c r="D169" i="4"/>
  <c r="E168" i="4"/>
  <c r="AI170" i="4"/>
  <c r="AM169" i="4"/>
  <c r="AP169" i="4" a="1"/>
  <c r="AP169" i="4" s="1"/>
  <c r="AJ169" i="4" a="1"/>
  <c r="AJ169" i="4" s="1"/>
  <c r="AO169" i="4" a="1"/>
  <c r="AO169" i="4" s="1"/>
  <c r="AN169" i="4"/>
  <c r="AL169" i="4" a="1"/>
  <c r="AL169" i="4" s="1"/>
  <c r="AK169" i="4" a="1"/>
  <c r="AK169" i="4" s="1"/>
  <c r="AS169" i="4"/>
  <c r="AR169" i="4"/>
  <c r="AQ169" i="4" a="1"/>
  <c r="AQ169" i="4" s="1"/>
  <c r="V168" i="4"/>
  <c r="R168" i="4"/>
  <c r="G169" i="4"/>
  <c r="F170" i="4"/>
  <c r="F171" i="4" l="1"/>
  <c r="G170" i="4"/>
  <c r="AO170" i="4" a="1"/>
  <c r="AO170" i="4" s="1"/>
  <c r="AS170" i="4"/>
  <c r="AL170" i="4" a="1"/>
  <c r="AL170" i="4" s="1"/>
  <c r="AR170" i="4"/>
  <c r="AN170" i="4"/>
  <c r="AM170" i="4"/>
  <c r="AK170" i="4" a="1"/>
  <c r="AK170" i="4" s="1"/>
  <c r="AI171" i="4"/>
  <c r="AJ170" i="4" a="1"/>
  <c r="AJ170" i="4" s="1"/>
  <c r="AQ170" i="4" a="1"/>
  <c r="AQ170" i="4" s="1"/>
  <c r="AP170" i="4" a="1"/>
  <c r="AP170" i="4" s="1"/>
  <c r="V169" i="4"/>
  <c r="R169" i="4"/>
  <c r="B169" i="4"/>
  <c r="B168" i="4"/>
  <c r="D170" i="4"/>
  <c r="E169" i="4"/>
  <c r="AP171" i="4" l="1" a="1"/>
  <c r="AP171" i="4" s="1"/>
  <c r="AN171" i="4"/>
  <c r="AL171" i="4" a="1"/>
  <c r="AL171" i="4" s="1"/>
  <c r="AK171" i="4" a="1"/>
  <c r="AK171" i="4" s="1"/>
  <c r="AJ171" i="4" a="1"/>
  <c r="AJ171" i="4" s="1"/>
  <c r="AS171" i="4"/>
  <c r="AR171" i="4"/>
  <c r="AI172" i="4"/>
  <c r="AQ171" i="4" a="1"/>
  <c r="AQ171" i="4" s="1"/>
  <c r="AO171" i="4" a="1"/>
  <c r="AO171" i="4" s="1"/>
  <c r="AM171" i="4"/>
  <c r="E170" i="4"/>
  <c r="D171" i="4"/>
  <c r="W168" i="4"/>
  <c r="S168" i="4"/>
  <c r="S169" i="4"/>
  <c r="W169" i="4"/>
  <c r="V170" i="4"/>
  <c r="R170" i="4"/>
  <c r="G171" i="4"/>
  <c r="F172" i="4"/>
  <c r="AS172" i="4" l="1"/>
  <c r="AL172" i="4" a="1"/>
  <c r="AL172" i="4" s="1"/>
  <c r="AR172" i="4"/>
  <c r="AP172" i="4" a="1"/>
  <c r="AP172" i="4" s="1"/>
  <c r="AJ172" i="4" a="1"/>
  <c r="AJ172" i="4" s="1"/>
  <c r="AO172" i="4" a="1"/>
  <c r="AO172" i="4" s="1"/>
  <c r="AI173" i="4"/>
  <c r="AN172" i="4"/>
  <c r="AM172" i="4"/>
  <c r="AK172" i="4" a="1"/>
  <c r="AK172" i="4" s="1"/>
  <c r="AQ172" i="4" a="1"/>
  <c r="AQ172" i="4" s="1"/>
  <c r="B171" i="4"/>
  <c r="R171" i="4"/>
  <c r="V171" i="4"/>
  <c r="B170" i="4"/>
  <c r="D172" i="4"/>
  <c r="E171" i="4"/>
  <c r="F173" i="4"/>
  <c r="G172" i="4"/>
  <c r="S171" i="4" l="1"/>
  <c r="W171" i="4"/>
  <c r="V172" i="4"/>
  <c r="R172" i="4"/>
  <c r="F174" i="4"/>
  <c r="G173" i="4"/>
  <c r="AN173" i="4"/>
  <c r="AS173" i="4"/>
  <c r="AL173" i="4" a="1"/>
  <c r="AL173" i="4" s="1"/>
  <c r="AR173" i="4"/>
  <c r="AQ173" i="4" a="1"/>
  <c r="AQ173" i="4" s="1"/>
  <c r="AK173" i="4" a="1"/>
  <c r="AK173" i="4" s="1"/>
  <c r="AP173" i="4" a="1"/>
  <c r="AP173" i="4" s="1"/>
  <c r="AO173" i="4" a="1"/>
  <c r="AO173" i="4" s="1"/>
  <c r="AI174" i="4"/>
  <c r="AM173" i="4"/>
  <c r="AJ173" i="4" a="1"/>
  <c r="AJ173" i="4" s="1"/>
  <c r="E172" i="4"/>
  <c r="D173" i="4"/>
  <c r="W170" i="4"/>
  <c r="S170" i="4"/>
  <c r="E173" i="4" l="1"/>
  <c r="D174" i="4"/>
  <c r="V173" i="4"/>
  <c r="R173" i="4"/>
  <c r="AP174" i="4" a="1"/>
  <c r="AP174" i="4" s="1"/>
  <c r="AJ174" i="4" a="1"/>
  <c r="AJ174" i="4" s="1"/>
  <c r="AO174" i="4" a="1"/>
  <c r="AO174" i="4" s="1"/>
  <c r="AN174" i="4"/>
  <c r="AI175" i="4"/>
  <c r="AM174" i="4"/>
  <c r="AR174" i="4"/>
  <c r="AQ174" i="4" a="1"/>
  <c r="AQ174" i="4" s="1"/>
  <c r="AL174" i="4" a="1"/>
  <c r="AL174" i="4" s="1"/>
  <c r="AK174" i="4" a="1"/>
  <c r="AK174" i="4" s="1"/>
  <c r="AS174" i="4"/>
  <c r="F175" i="4"/>
  <c r="G174" i="4"/>
  <c r="B172" i="4"/>
  <c r="AR175" i="4" l="1"/>
  <c r="AQ175" i="4" a="1"/>
  <c r="AQ175" i="4" s="1"/>
  <c r="AK175" i="4" a="1"/>
  <c r="AK175" i="4" s="1"/>
  <c r="AP175" i="4" a="1"/>
  <c r="AP175" i="4" s="1"/>
  <c r="AJ175" i="4" a="1"/>
  <c r="AJ175" i="4" s="1"/>
  <c r="AO175" i="4" a="1"/>
  <c r="AO175" i="4" s="1"/>
  <c r="AI176" i="4"/>
  <c r="AS175" i="4"/>
  <c r="AN175" i="4"/>
  <c r="AM175" i="4"/>
  <c r="AL175" i="4" a="1"/>
  <c r="AL175" i="4" s="1"/>
  <c r="W172" i="4"/>
  <c r="S172" i="4"/>
  <c r="G175" i="4"/>
  <c r="F176" i="4"/>
  <c r="R174" i="4"/>
  <c r="B174" i="4"/>
  <c r="V174" i="4"/>
  <c r="B173" i="4"/>
  <c r="E174" i="4"/>
  <c r="D175" i="4"/>
  <c r="E175" i="4" l="1"/>
  <c r="D176" i="4"/>
  <c r="W173" i="4"/>
  <c r="S173" i="4"/>
  <c r="S174" i="4"/>
  <c r="W174" i="4"/>
  <c r="AN176" i="4"/>
  <c r="AI177" i="4"/>
  <c r="AM176" i="4"/>
  <c r="AS176" i="4"/>
  <c r="AL176" i="4" a="1"/>
  <c r="AL176" i="4" s="1"/>
  <c r="AR176" i="4"/>
  <c r="AQ176" i="4" a="1"/>
  <c r="AQ176" i="4" s="1"/>
  <c r="AK176" i="4" a="1"/>
  <c r="AK176" i="4" s="1"/>
  <c r="AP176" i="4" a="1"/>
  <c r="AP176" i="4" s="1"/>
  <c r="AO176" i="4" a="1"/>
  <c r="AO176" i="4" s="1"/>
  <c r="AJ176" i="4" a="1"/>
  <c r="AJ176" i="4" s="1"/>
  <c r="G176" i="4"/>
  <c r="F177" i="4"/>
  <c r="V175" i="4"/>
  <c r="R175" i="4"/>
  <c r="F178" i="4" l="1"/>
  <c r="G177" i="4"/>
  <c r="B176" i="4"/>
  <c r="V176" i="4"/>
  <c r="R176" i="4"/>
  <c r="AO177" i="4" a="1"/>
  <c r="AO177" i="4" s="1"/>
  <c r="AN177" i="4"/>
  <c r="AI178" i="4"/>
  <c r="AM177" i="4"/>
  <c r="AS177" i="4"/>
  <c r="AL177" i="4" a="1"/>
  <c r="AL177" i="4" s="1"/>
  <c r="AP177" i="4" a="1"/>
  <c r="AP177" i="4" s="1"/>
  <c r="AK177" i="4" a="1"/>
  <c r="AK177" i="4" s="1"/>
  <c r="AJ177" i="4" a="1"/>
  <c r="AJ177" i="4" s="1"/>
  <c r="AR177" i="4"/>
  <c r="AQ177" i="4" a="1"/>
  <c r="AQ177" i="4" s="1"/>
  <c r="B175" i="4"/>
  <c r="D177" i="4"/>
  <c r="E176" i="4"/>
  <c r="W176" i="4" l="1"/>
  <c r="S176" i="4"/>
  <c r="E177" i="4"/>
  <c r="D178" i="4"/>
  <c r="AQ178" i="4" a="1"/>
  <c r="AQ178" i="4" s="1"/>
  <c r="AK178" i="4" a="1"/>
  <c r="AK178" i="4" s="1"/>
  <c r="AP178" i="4" a="1"/>
  <c r="AP178" i="4" s="1"/>
  <c r="AJ178" i="4" a="1"/>
  <c r="AJ178" i="4" s="1"/>
  <c r="AO178" i="4" a="1"/>
  <c r="AO178" i="4" s="1"/>
  <c r="AR178" i="4"/>
  <c r="AN178" i="4"/>
  <c r="AM178" i="4"/>
  <c r="AL178" i="4" a="1"/>
  <c r="AL178" i="4" s="1"/>
  <c r="AI179" i="4"/>
  <c r="AS178" i="4"/>
  <c r="S175" i="4"/>
  <c r="W175" i="4"/>
  <c r="R177" i="4"/>
  <c r="B177" i="4"/>
  <c r="V177" i="4"/>
  <c r="G178" i="4"/>
  <c r="F179" i="4"/>
  <c r="AI180" i="4" l="1"/>
  <c r="AM179" i="4"/>
  <c r="AS179" i="4"/>
  <c r="AL179" i="4" a="1"/>
  <c r="AL179" i="4" s="1"/>
  <c r="AR179" i="4"/>
  <c r="AQ179" i="4" a="1"/>
  <c r="AQ179" i="4" s="1"/>
  <c r="AK179" i="4" a="1"/>
  <c r="AK179" i="4" s="1"/>
  <c r="AP179" i="4" a="1"/>
  <c r="AP179" i="4" s="1"/>
  <c r="AJ179" i="4" a="1"/>
  <c r="AJ179" i="4" s="1"/>
  <c r="AO179" i="4" a="1"/>
  <c r="AO179" i="4" s="1"/>
  <c r="AN179" i="4"/>
  <c r="E178" i="4"/>
  <c r="D179" i="4"/>
  <c r="W177" i="4"/>
  <c r="S177" i="4"/>
  <c r="G179" i="4"/>
  <c r="F180" i="4"/>
  <c r="R178" i="4"/>
  <c r="B178" i="4"/>
  <c r="V178" i="4"/>
  <c r="S178" i="4" l="1"/>
  <c r="W178" i="4"/>
  <c r="F181" i="4"/>
  <c r="G180" i="4"/>
  <c r="V179" i="4"/>
  <c r="R179" i="4"/>
  <c r="B179" i="4"/>
  <c r="D180" i="4"/>
  <c r="E179" i="4"/>
  <c r="AO180" i="4" a="1"/>
  <c r="AO180" i="4" s="1"/>
  <c r="AN180" i="4"/>
  <c r="AI181" i="4"/>
  <c r="AM180" i="4"/>
  <c r="AS180" i="4"/>
  <c r="AL180" i="4" a="1"/>
  <c r="AL180" i="4" s="1"/>
  <c r="AR180" i="4"/>
  <c r="AK180" i="4" a="1"/>
  <c r="AK180" i="4" s="1"/>
  <c r="AJ180" i="4" a="1"/>
  <c r="AJ180" i="4" s="1"/>
  <c r="AQ180" i="4" a="1"/>
  <c r="AQ180" i="4" s="1"/>
  <c r="AP180" i="4" a="1"/>
  <c r="AP180" i="4" s="1"/>
  <c r="D181" i="4" l="1"/>
  <c r="E180" i="4"/>
  <c r="W179" i="4"/>
  <c r="S179" i="4"/>
  <c r="B180" i="4"/>
  <c r="V180" i="4"/>
  <c r="R180" i="4"/>
  <c r="G181" i="4"/>
  <c r="F182" i="4"/>
  <c r="AQ181" i="4" a="1"/>
  <c r="AQ181" i="4" s="1"/>
  <c r="AK181" i="4" a="1"/>
  <c r="AK181" i="4" s="1"/>
  <c r="AP181" i="4" a="1"/>
  <c r="AP181" i="4" s="1"/>
  <c r="AJ181" i="4" a="1"/>
  <c r="AJ181" i="4" s="1"/>
  <c r="AO181" i="4" a="1"/>
  <c r="AO181" i="4" s="1"/>
  <c r="AN181" i="4"/>
  <c r="AS181" i="4"/>
  <c r="AR181" i="4"/>
  <c r="AM181" i="4"/>
  <c r="AL181" i="4" a="1"/>
  <c r="AL181" i="4" s="1"/>
  <c r="AI182" i="4"/>
  <c r="G182" i="4" l="1"/>
  <c r="B181" i="4" s="1"/>
  <c r="F183" i="4"/>
  <c r="R181" i="4"/>
  <c r="V181" i="4"/>
  <c r="AI183" i="4"/>
  <c r="AM182" i="4"/>
  <c r="AS182" i="4"/>
  <c r="AL182" i="4" a="1"/>
  <c r="AL182" i="4" s="1"/>
  <c r="AR182" i="4"/>
  <c r="AQ182" i="4" a="1"/>
  <c r="AQ182" i="4" s="1"/>
  <c r="AK182" i="4" a="1"/>
  <c r="AK182" i="4" s="1"/>
  <c r="AP182" i="4" a="1"/>
  <c r="AP182" i="4" s="1"/>
  <c r="AJ182" i="4" a="1"/>
  <c r="AJ182" i="4" s="1"/>
  <c r="AO182" i="4" a="1"/>
  <c r="AO182" i="4" s="1"/>
  <c r="AN182" i="4"/>
  <c r="W180" i="4"/>
  <c r="S180" i="4"/>
  <c r="E181" i="4"/>
  <c r="D182" i="4"/>
  <c r="S181" i="4" l="1"/>
  <c r="W181" i="4"/>
  <c r="D183" i="4"/>
  <c r="E182" i="4"/>
  <c r="AO183" i="4" a="1"/>
  <c r="AO183" i="4" s="1"/>
  <c r="AN183" i="4"/>
  <c r="AI184" i="4"/>
  <c r="AM183" i="4"/>
  <c r="AS183" i="4"/>
  <c r="AL183" i="4" a="1"/>
  <c r="AL183" i="4" s="1"/>
  <c r="AR183" i="4"/>
  <c r="AQ183" i="4" a="1"/>
  <c r="AQ183" i="4" s="1"/>
  <c r="AK183" i="4" a="1"/>
  <c r="AK183" i="4" s="1"/>
  <c r="AJ183" i="4" a="1"/>
  <c r="AJ183" i="4" s="1"/>
  <c r="AP183" i="4" a="1"/>
  <c r="AP183" i="4" s="1"/>
  <c r="F184" i="4"/>
  <c r="G183" i="4"/>
  <c r="B182" i="4" s="1"/>
  <c r="V182" i="4"/>
  <c r="R182" i="4"/>
  <c r="W182" i="4" l="1"/>
  <c r="S182" i="4"/>
  <c r="AP184" i="4" a="1"/>
  <c r="AP184" i="4" s="1"/>
  <c r="AJ184" i="4" a="1"/>
  <c r="AJ184" i="4" s="1"/>
  <c r="AO184" i="4" a="1"/>
  <c r="AO184" i="4" s="1"/>
  <c r="AN184" i="4"/>
  <c r="AI185" i="4"/>
  <c r="AM184" i="4"/>
  <c r="AS184" i="4"/>
  <c r="AR184" i="4"/>
  <c r="AQ184" i="4" a="1"/>
  <c r="AQ184" i="4" s="1"/>
  <c r="AL184" i="4" a="1"/>
  <c r="AL184" i="4" s="1"/>
  <c r="AK184" i="4" a="1"/>
  <c r="AK184" i="4" s="1"/>
  <c r="V183" i="4"/>
  <c r="R183" i="4"/>
  <c r="G184" i="4"/>
  <c r="B183" i="4" s="1"/>
  <c r="F185" i="4"/>
  <c r="D184" i="4"/>
  <c r="E183" i="4"/>
  <c r="W183" i="4" l="1"/>
  <c r="S183" i="4"/>
  <c r="E184" i="4"/>
  <c r="D185" i="4"/>
  <c r="R184" i="4"/>
  <c r="B184" i="4"/>
  <c r="V184" i="4"/>
  <c r="AS185" i="4"/>
  <c r="AL185" i="4" a="1"/>
  <c r="AL185" i="4" s="1"/>
  <c r="AR185" i="4"/>
  <c r="AQ185" i="4" a="1"/>
  <c r="AQ185" i="4" s="1"/>
  <c r="AK185" i="4" a="1"/>
  <c r="AK185" i="4" s="1"/>
  <c r="AP185" i="4" a="1"/>
  <c r="AP185" i="4" s="1"/>
  <c r="AJ185" i="4" a="1"/>
  <c r="AJ185" i="4" s="1"/>
  <c r="AO185" i="4" a="1"/>
  <c r="AO185" i="4" s="1"/>
  <c r="AM185" i="4"/>
  <c r="AI186" i="4"/>
  <c r="AN185" i="4"/>
  <c r="G185" i="4"/>
  <c r="F186" i="4"/>
  <c r="F187" i="4" l="1"/>
  <c r="G186" i="4"/>
  <c r="V185" i="4"/>
  <c r="R185" i="4"/>
  <c r="B185" i="4"/>
  <c r="E185" i="4"/>
  <c r="D186" i="4"/>
  <c r="AN186" i="4"/>
  <c r="AI187" i="4"/>
  <c r="AM186" i="4"/>
  <c r="AS186" i="4"/>
  <c r="AL186" i="4" a="1"/>
  <c r="AL186" i="4" s="1"/>
  <c r="AR186" i="4"/>
  <c r="AQ186" i="4" a="1"/>
  <c r="AQ186" i="4" s="1"/>
  <c r="AK186" i="4" a="1"/>
  <c r="AK186" i="4" s="1"/>
  <c r="AO186" i="4" a="1"/>
  <c r="AO186" i="4" s="1"/>
  <c r="AP186" i="4" a="1"/>
  <c r="AP186" i="4" s="1"/>
  <c r="AJ186" i="4" a="1"/>
  <c r="AJ186" i="4" s="1"/>
  <c r="S184" i="4"/>
  <c r="W184" i="4"/>
  <c r="AP187" i="4" l="1" a="1"/>
  <c r="AP187" i="4" s="1"/>
  <c r="AJ187" i="4" a="1"/>
  <c r="AJ187" i="4" s="1"/>
  <c r="AO187" i="4" a="1"/>
  <c r="AO187" i="4" s="1"/>
  <c r="AN187" i="4"/>
  <c r="AI188" i="4"/>
  <c r="AM187" i="4"/>
  <c r="AS187" i="4"/>
  <c r="AL187" i="4" a="1"/>
  <c r="AL187" i="4" s="1"/>
  <c r="AK187" i="4" a="1"/>
  <c r="AK187" i="4" s="1"/>
  <c r="AR187" i="4"/>
  <c r="AQ187" i="4" a="1"/>
  <c r="AQ187" i="4" s="1"/>
  <c r="D187" i="4"/>
  <c r="E186" i="4"/>
  <c r="W185" i="4"/>
  <c r="S185" i="4"/>
  <c r="V186" i="4"/>
  <c r="R186" i="4"/>
  <c r="F188" i="4"/>
  <c r="G187" i="4"/>
  <c r="E187" i="4" l="1"/>
  <c r="D188" i="4"/>
  <c r="R187" i="4"/>
  <c r="V187" i="4"/>
  <c r="G188" i="4"/>
  <c r="F189" i="4"/>
  <c r="B186" i="4"/>
  <c r="AR188" i="4"/>
  <c r="AQ188" i="4" a="1"/>
  <c r="AQ188" i="4" s="1"/>
  <c r="AK188" i="4" a="1"/>
  <c r="AK188" i="4" s="1"/>
  <c r="AP188" i="4" a="1"/>
  <c r="AP188" i="4" s="1"/>
  <c r="AJ188" i="4" a="1"/>
  <c r="AJ188" i="4" s="1"/>
  <c r="AO188" i="4" a="1"/>
  <c r="AO188" i="4" s="1"/>
  <c r="AS188" i="4"/>
  <c r="AL188" i="4" a="1"/>
  <c r="AL188" i="4" s="1"/>
  <c r="AI189" i="4"/>
  <c r="AN188" i="4"/>
  <c r="AM188" i="4"/>
  <c r="AN189" i="4" l="1"/>
  <c r="AI190" i="4"/>
  <c r="AM189" i="4"/>
  <c r="AS189" i="4"/>
  <c r="AL189" i="4" a="1"/>
  <c r="AL189" i="4" s="1"/>
  <c r="AR189" i="4"/>
  <c r="AQ189" i="4" a="1"/>
  <c r="AQ189" i="4" s="1"/>
  <c r="AK189" i="4" a="1"/>
  <c r="AK189" i="4" s="1"/>
  <c r="AP189" i="4" a="1"/>
  <c r="AP189" i="4" s="1"/>
  <c r="AJ189" i="4" a="1"/>
  <c r="AJ189" i="4" s="1"/>
  <c r="AO189" i="4" a="1"/>
  <c r="AO189" i="4" s="1"/>
  <c r="G189" i="4"/>
  <c r="F190" i="4"/>
  <c r="V188" i="4"/>
  <c r="R188" i="4"/>
  <c r="B188" i="4"/>
  <c r="E188" i="4"/>
  <c r="D189" i="4"/>
  <c r="W186" i="4"/>
  <c r="S186" i="4"/>
  <c r="B187" i="4"/>
  <c r="D190" i="4" l="1"/>
  <c r="E189" i="4"/>
  <c r="S187" i="4"/>
  <c r="W187" i="4"/>
  <c r="S188" i="4"/>
  <c r="W188" i="4"/>
  <c r="F191" i="4"/>
  <c r="G190" i="4"/>
  <c r="B189" i="4" s="1"/>
  <c r="V189" i="4"/>
  <c r="R189" i="4"/>
  <c r="AO190" i="4" a="1"/>
  <c r="AO190" i="4" s="1"/>
  <c r="AN190" i="4"/>
  <c r="AI191" i="4"/>
  <c r="AM190" i="4"/>
  <c r="AS190" i="4"/>
  <c r="AL190" i="4" a="1"/>
  <c r="AL190" i="4" s="1"/>
  <c r="AR190" i="4"/>
  <c r="AP190" i="4" a="1"/>
  <c r="AP190" i="4" s="1"/>
  <c r="AJ190" i="4" a="1"/>
  <c r="AJ190" i="4" s="1"/>
  <c r="AQ190" i="4" a="1"/>
  <c r="AQ190" i="4" s="1"/>
  <c r="AK190" i="4" a="1"/>
  <c r="AK190" i="4" s="1"/>
  <c r="W189" i="4" l="1"/>
  <c r="S189" i="4"/>
  <c r="R190" i="4"/>
  <c r="V190" i="4"/>
  <c r="G191" i="4"/>
  <c r="F192" i="4"/>
  <c r="AQ191" i="4" a="1"/>
  <c r="AQ191" i="4" s="1"/>
  <c r="AK191" i="4" a="1"/>
  <c r="AK191" i="4" s="1"/>
  <c r="AP191" i="4" a="1"/>
  <c r="AP191" i="4" s="1"/>
  <c r="AJ191" i="4" a="1"/>
  <c r="AJ191" i="4" s="1"/>
  <c r="AO191" i="4" a="1"/>
  <c r="AO191" i="4" s="1"/>
  <c r="AN191" i="4"/>
  <c r="AR191" i="4"/>
  <c r="AS191" i="4"/>
  <c r="AM191" i="4"/>
  <c r="AI192" i="4"/>
  <c r="AL191" i="4" a="1"/>
  <c r="AL191" i="4" s="1"/>
  <c r="E190" i="4"/>
  <c r="D191" i="4"/>
  <c r="E191" i="4" l="1"/>
  <c r="D192" i="4"/>
  <c r="AI193" i="4"/>
  <c r="AM192" i="4"/>
  <c r="AS192" i="4"/>
  <c r="AL192" i="4" a="1"/>
  <c r="AL192" i="4" s="1"/>
  <c r="AR192" i="4"/>
  <c r="AQ192" i="4" a="1"/>
  <c r="AQ192" i="4" s="1"/>
  <c r="AK192" i="4" a="1"/>
  <c r="AK192" i="4" s="1"/>
  <c r="AP192" i="4" a="1"/>
  <c r="AP192" i="4" s="1"/>
  <c r="AJ192" i="4" a="1"/>
  <c r="AJ192" i="4" s="1"/>
  <c r="AN192" i="4"/>
  <c r="AO192" i="4" a="1"/>
  <c r="AO192" i="4" s="1"/>
  <c r="G192" i="4"/>
  <c r="B191" i="4" s="1"/>
  <c r="F193" i="4"/>
  <c r="R191" i="4"/>
  <c r="V191" i="4"/>
  <c r="B190" i="4"/>
  <c r="S191" i="4" l="1"/>
  <c r="W191" i="4"/>
  <c r="W190" i="4"/>
  <c r="S190" i="4"/>
  <c r="F194" i="4"/>
  <c r="G193" i="4"/>
  <c r="V192" i="4"/>
  <c r="R192" i="4"/>
  <c r="B192" i="4"/>
  <c r="AO193" i="4" a="1"/>
  <c r="AO193" i="4" s="1"/>
  <c r="AN193" i="4"/>
  <c r="AI194" i="4"/>
  <c r="AM193" i="4"/>
  <c r="AS193" i="4"/>
  <c r="AL193" i="4" a="1"/>
  <c r="AL193" i="4" s="1"/>
  <c r="AR193" i="4"/>
  <c r="AQ193" i="4" a="1"/>
  <c r="AQ193" i="4" s="1"/>
  <c r="AK193" i="4" a="1"/>
  <c r="AK193" i="4" s="1"/>
  <c r="AP193" i="4" a="1"/>
  <c r="AP193" i="4" s="1"/>
  <c r="AJ193" i="4" a="1"/>
  <c r="AJ193" i="4" s="1"/>
  <c r="D193" i="4"/>
  <c r="E192" i="4"/>
  <c r="W192" i="4" l="1"/>
  <c r="S192" i="4"/>
  <c r="V193" i="4"/>
  <c r="R193" i="4"/>
  <c r="G194" i="4"/>
  <c r="F195" i="4"/>
  <c r="AP194" i="4" a="1"/>
  <c r="AP194" i="4" s="1"/>
  <c r="AJ194" i="4" a="1"/>
  <c r="AJ194" i="4" s="1"/>
  <c r="AO194" i="4" a="1"/>
  <c r="AO194" i="4" s="1"/>
  <c r="AN194" i="4"/>
  <c r="AI195" i="4"/>
  <c r="AM194" i="4"/>
  <c r="AQ194" i="4" a="1"/>
  <c r="AQ194" i="4" s="1"/>
  <c r="AK194" i="4" a="1"/>
  <c r="AK194" i="4" s="1"/>
  <c r="AS194" i="4"/>
  <c r="AR194" i="4"/>
  <c r="AL194" i="4" a="1"/>
  <c r="AL194" i="4" s="1"/>
  <c r="D194" i="4"/>
  <c r="E193" i="4"/>
  <c r="E194" i="4" l="1"/>
  <c r="D195" i="4"/>
  <c r="G195" i="4"/>
  <c r="F196" i="4"/>
  <c r="R194" i="4"/>
  <c r="B194" i="4"/>
  <c r="V194" i="4"/>
  <c r="B193" i="4"/>
  <c r="AS195" i="4"/>
  <c r="AL195" i="4" a="1"/>
  <c r="AL195" i="4" s="1"/>
  <c r="AR195" i="4"/>
  <c r="AQ195" i="4" a="1"/>
  <c r="AQ195" i="4" s="1"/>
  <c r="AK195" i="4" a="1"/>
  <c r="AK195" i="4" s="1"/>
  <c r="AP195" i="4" a="1"/>
  <c r="AP195" i="4" s="1"/>
  <c r="AJ195" i="4" a="1"/>
  <c r="AJ195" i="4" s="1"/>
  <c r="AO195" i="4" a="1"/>
  <c r="AO195" i="4" s="1"/>
  <c r="AI196" i="4"/>
  <c r="AM195" i="4"/>
  <c r="AN195" i="4"/>
  <c r="AN196" i="4" l="1"/>
  <c r="AI197" i="4"/>
  <c r="AM196" i="4"/>
  <c r="AS196" i="4"/>
  <c r="AL196" i="4" a="1"/>
  <c r="AL196" i="4" s="1"/>
  <c r="AR196" i="4"/>
  <c r="AQ196" i="4" a="1"/>
  <c r="AQ196" i="4" s="1"/>
  <c r="AK196" i="4" a="1"/>
  <c r="AK196" i="4" s="1"/>
  <c r="AO196" i="4" a="1"/>
  <c r="AO196" i="4" s="1"/>
  <c r="AP196" i="4" a="1"/>
  <c r="AP196" i="4" s="1"/>
  <c r="AJ196" i="4" a="1"/>
  <c r="AJ196" i="4" s="1"/>
  <c r="S194" i="4"/>
  <c r="W194" i="4"/>
  <c r="W193" i="4"/>
  <c r="S193" i="4"/>
  <c r="F197" i="4"/>
  <c r="G196" i="4"/>
  <c r="V195" i="4"/>
  <c r="R195" i="4"/>
  <c r="B195" i="4"/>
  <c r="E195" i="4"/>
  <c r="D196" i="4"/>
  <c r="F198" i="4" l="1"/>
  <c r="G197" i="4"/>
  <c r="B196" i="4" s="1"/>
  <c r="W195" i="4"/>
  <c r="S195" i="4"/>
  <c r="V196" i="4"/>
  <c r="R196" i="4"/>
  <c r="D197" i="4"/>
  <c r="E196" i="4"/>
  <c r="AP197" i="4" a="1"/>
  <c r="AP197" i="4" s="1"/>
  <c r="AJ197" i="4" a="1"/>
  <c r="AJ197" i="4" s="1"/>
  <c r="AO197" i="4" a="1"/>
  <c r="AO197" i="4" s="1"/>
  <c r="AN197" i="4"/>
  <c r="AI198" i="4"/>
  <c r="AM197" i="4"/>
  <c r="AS197" i="4"/>
  <c r="AL197" i="4" a="1"/>
  <c r="AL197" i="4" s="1"/>
  <c r="AR197" i="4"/>
  <c r="AQ197" i="4" a="1"/>
  <c r="AQ197" i="4" s="1"/>
  <c r="AK197" i="4" a="1"/>
  <c r="AK197" i="4" s="1"/>
  <c r="W196" i="4" l="1"/>
  <c r="S196" i="4"/>
  <c r="E197" i="4"/>
  <c r="D198" i="4"/>
  <c r="AR198" i="4"/>
  <c r="AQ198" i="4" a="1"/>
  <c r="AQ198" i="4" s="1"/>
  <c r="AK198" i="4" a="1"/>
  <c r="AK198" i="4" s="1"/>
  <c r="AP198" i="4" a="1"/>
  <c r="AP198" i="4" s="1"/>
  <c r="AJ198" i="4" a="1"/>
  <c r="AJ198" i="4" s="1"/>
  <c r="AO198" i="4" a="1"/>
  <c r="AO198" i="4" s="1"/>
  <c r="AS198" i="4"/>
  <c r="AL198" i="4" a="1"/>
  <c r="AL198" i="4" s="1"/>
  <c r="AN198" i="4"/>
  <c r="AM198" i="4"/>
  <c r="AI199" i="4"/>
  <c r="R197" i="4"/>
  <c r="V197" i="4"/>
  <c r="G198" i="4"/>
  <c r="B197" i="4" s="1"/>
  <c r="F199" i="4"/>
  <c r="S197" i="4" l="1"/>
  <c r="W197" i="4"/>
  <c r="AN199" i="4"/>
  <c r="AI200" i="4"/>
  <c r="AM199" i="4"/>
  <c r="AS199" i="4"/>
  <c r="AL199" i="4" a="1"/>
  <c r="AL199" i="4" s="1"/>
  <c r="AR199" i="4"/>
  <c r="AQ199" i="4" a="1"/>
  <c r="AQ199" i="4" s="1"/>
  <c r="AK199" i="4" a="1"/>
  <c r="AK199" i="4" s="1"/>
  <c r="AP199" i="4" a="1"/>
  <c r="AP199" i="4" s="1"/>
  <c r="AJ199" i="4" a="1"/>
  <c r="AJ199" i="4" s="1"/>
  <c r="AO199" i="4" a="1"/>
  <c r="AO199" i="4" s="1"/>
  <c r="G199" i="4"/>
  <c r="F200" i="4"/>
  <c r="E198" i="4"/>
  <c r="D199" i="4"/>
  <c r="V198" i="4"/>
  <c r="R198" i="4"/>
  <c r="F201" i="4" l="1"/>
  <c r="G200" i="4"/>
  <c r="B199" i="4"/>
  <c r="V199" i="4"/>
  <c r="R199" i="4"/>
  <c r="AO200" i="4" a="1"/>
  <c r="AO200" i="4" s="1"/>
  <c r="AN200" i="4"/>
  <c r="AI201" i="4"/>
  <c r="AM200" i="4"/>
  <c r="AS200" i="4"/>
  <c r="AL200" i="4" a="1"/>
  <c r="AL200" i="4" s="1"/>
  <c r="AR200" i="4"/>
  <c r="AP200" i="4" a="1"/>
  <c r="AP200" i="4" s="1"/>
  <c r="AJ200" i="4" a="1"/>
  <c r="AJ200" i="4" s="1"/>
  <c r="AQ200" i="4" a="1"/>
  <c r="AQ200" i="4" s="1"/>
  <c r="AK200" i="4" a="1"/>
  <c r="AK200" i="4" s="1"/>
  <c r="B198" i="4"/>
  <c r="D200" i="4"/>
  <c r="E199" i="4"/>
  <c r="R200" i="4" l="1"/>
  <c r="V200" i="4"/>
  <c r="W199" i="4"/>
  <c r="S199" i="4"/>
  <c r="E200" i="4"/>
  <c r="D201" i="4"/>
  <c r="AQ201" i="4" a="1"/>
  <c r="AQ201" i="4" s="1"/>
  <c r="AK201" i="4" a="1"/>
  <c r="AK201" i="4" s="1"/>
  <c r="AP201" i="4" a="1"/>
  <c r="AP201" i="4" s="1"/>
  <c r="AJ201" i="4" a="1"/>
  <c r="AJ201" i="4" s="1"/>
  <c r="AO201" i="4" a="1"/>
  <c r="AO201" i="4" s="1"/>
  <c r="AN201" i="4"/>
  <c r="AR201" i="4"/>
  <c r="AS201" i="4"/>
  <c r="AM201" i="4"/>
  <c r="AI202" i="4"/>
  <c r="AL201" i="4" a="1"/>
  <c r="AL201" i="4" s="1"/>
  <c r="S198" i="4"/>
  <c r="W198" i="4"/>
  <c r="G201" i="4"/>
  <c r="F202" i="4"/>
  <c r="G202" i="4" l="1"/>
  <c r="F203" i="4"/>
  <c r="R201" i="4"/>
  <c r="B201" i="4"/>
  <c r="V201" i="4"/>
  <c r="AI203" i="4"/>
  <c r="AM202" i="4"/>
  <c r="AS202" i="4"/>
  <c r="AL202" i="4" a="1"/>
  <c r="AL202" i="4" s="1"/>
  <c r="AR202" i="4"/>
  <c r="AQ202" i="4" a="1"/>
  <c r="AQ202" i="4" s="1"/>
  <c r="AK202" i="4" a="1"/>
  <c r="AK202" i="4" s="1"/>
  <c r="AP202" i="4" a="1"/>
  <c r="AP202" i="4" s="1"/>
  <c r="AJ202" i="4" a="1"/>
  <c r="AJ202" i="4" s="1"/>
  <c r="AN202" i="4"/>
  <c r="AO202" i="4" a="1"/>
  <c r="AO202" i="4" s="1"/>
  <c r="E201" i="4"/>
  <c r="D202" i="4"/>
  <c r="B200" i="4"/>
  <c r="F204" i="4" l="1"/>
  <c r="G203" i="4"/>
  <c r="W200" i="4"/>
  <c r="S200" i="4"/>
  <c r="D203" i="4"/>
  <c r="E202" i="4"/>
  <c r="S201" i="4"/>
  <c r="W201" i="4"/>
  <c r="AO203" i="4" a="1"/>
  <c r="AO203" i="4" s="1"/>
  <c r="AN203" i="4"/>
  <c r="AI204" i="4"/>
  <c r="AM203" i="4"/>
  <c r="AS203" i="4"/>
  <c r="AL203" i="4" a="1"/>
  <c r="AL203" i="4" s="1"/>
  <c r="AR203" i="4"/>
  <c r="AQ203" i="4" a="1"/>
  <c r="AQ203" i="4" s="1"/>
  <c r="AK203" i="4" a="1"/>
  <c r="AK203" i="4" s="1"/>
  <c r="AJ203" i="4" a="1"/>
  <c r="AJ203" i="4" s="1"/>
  <c r="AP203" i="4" a="1"/>
  <c r="AP203" i="4" s="1"/>
  <c r="V202" i="4"/>
  <c r="R202" i="4"/>
  <c r="B202" i="4"/>
  <c r="D204" i="4" l="1"/>
  <c r="E203" i="4"/>
  <c r="W202" i="4"/>
  <c r="S202" i="4"/>
  <c r="V203" i="4"/>
  <c r="R203" i="4"/>
  <c r="AP204" i="4" a="1"/>
  <c r="AP204" i="4" s="1"/>
  <c r="AJ204" i="4" a="1"/>
  <c r="AJ204" i="4" s="1"/>
  <c r="AO204" i="4" a="1"/>
  <c r="AO204" i="4" s="1"/>
  <c r="AN204" i="4"/>
  <c r="AI205" i="4"/>
  <c r="AM204" i="4"/>
  <c r="AQ204" i="4" a="1"/>
  <c r="AQ204" i="4" s="1"/>
  <c r="AK204" i="4" a="1"/>
  <c r="AK204" i="4" s="1"/>
  <c r="AL204" i="4" a="1"/>
  <c r="AL204" i="4" s="1"/>
  <c r="AS204" i="4"/>
  <c r="AR204" i="4"/>
  <c r="G204" i="4"/>
  <c r="F205" i="4"/>
  <c r="G205" i="4" l="1"/>
  <c r="B204" i="4" s="1"/>
  <c r="F206" i="4"/>
  <c r="R204" i="4"/>
  <c r="V204" i="4"/>
  <c r="B203" i="4"/>
  <c r="AS205" i="4"/>
  <c r="AL205" i="4" a="1"/>
  <c r="AL205" i="4" s="1"/>
  <c r="AR205" i="4"/>
  <c r="AQ205" i="4" a="1"/>
  <c r="AQ205" i="4" s="1"/>
  <c r="AK205" i="4" a="1"/>
  <c r="AK205" i="4" s="1"/>
  <c r="AP205" i="4" a="1"/>
  <c r="AP205" i="4" s="1"/>
  <c r="AJ205" i="4" a="1"/>
  <c r="AJ205" i="4" s="1"/>
  <c r="AO205" i="4" a="1"/>
  <c r="AO205" i="4" s="1"/>
  <c r="AI206" i="4"/>
  <c r="AM205" i="4"/>
  <c r="AN205" i="4"/>
  <c r="E204" i="4"/>
  <c r="D205" i="4"/>
  <c r="E205" i="4" l="1"/>
  <c r="D206" i="4"/>
  <c r="W203" i="4"/>
  <c r="S203" i="4"/>
  <c r="AN206" i="4"/>
  <c r="AI207" i="4"/>
  <c r="AM206" i="4"/>
  <c r="AS206" i="4"/>
  <c r="AL206" i="4" a="1"/>
  <c r="AL206" i="4" s="1"/>
  <c r="AR206" i="4"/>
  <c r="AQ206" i="4" a="1"/>
  <c r="AQ206" i="4" s="1"/>
  <c r="AK206" i="4" a="1"/>
  <c r="AK206" i="4" s="1"/>
  <c r="AO206" i="4" a="1"/>
  <c r="AO206" i="4" s="1"/>
  <c r="AP206" i="4" a="1"/>
  <c r="AP206" i="4" s="1"/>
  <c r="AJ206" i="4" a="1"/>
  <c r="AJ206" i="4" s="1"/>
  <c r="F207" i="4"/>
  <c r="G206" i="4"/>
  <c r="V205" i="4"/>
  <c r="R205" i="4"/>
  <c r="V206" i="4" l="1"/>
  <c r="R206" i="4"/>
  <c r="F208" i="4"/>
  <c r="G207" i="4"/>
  <c r="AP207" i="4" a="1"/>
  <c r="AP207" i="4" s="1"/>
  <c r="AJ207" i="4" a="1"/>
  <c r="AJ207" i="4" s="1"/>
  <c r="AO207" i="4" a="1"/>
  <c r="AO207" i="4" s="1"/>
  <c r="AN207" i="4"/>
  <c r="AI208" i="4"/>
  <c r="AM207" i="4"/>
  <c r="AS207" i="4"/>
  <c r="AL207" i="4" a="1"/>
  <c r="AL207" i="4" s="1"/>
  <c r="AR207" i="4"/>
  <c r="AQ207" i="4" a="1"/>
  <c r="AQ207" i="4" s="1"/>
  <c r="AK207" i="4" a="1"/>
  <c r="AK207" i="4" s="1"/>
  <c r="D207" i="4"/>
  <c r="E206" i="4"/>
  <c r="B205" i="4"/>
  <c r="E207" i="4" l="1"/>
  <c r="D208" i="4"/>
  <c r="AR208" i="4"/>
  <c r="AQ208" i="4" a="1"/>
  <c r="AQ208" i="4" s="1"/>
  <c r="AK208" i="4" a="1"/>
  <c r="AK208" i="4" s="1"/>
  <c r="AP208" i="4" a="1"/>
  <c r="AP208" i="4" s="1"/>
  <c r="AJ208" i="4" a="1"/>
  <c r="AJ208" i="4" s="1"/>
  <c r="AO208" i="4" a="1"/>
  <c r="AO208" i="4" s="1"/>
  <c r="AS208" i="4"/>
  <c r="AL208" i="4" a="1"/>
  <c r="AL208" i="4" s="1"/>
  <c r="AN208" i="4"/>
  <c r="AM208" i="4"/>
  <c r="AI209" i="4"/>
  <c r="W205" i="4"/>
  <c r="S205" i="4"/>
  <c r="R207" i="4"/>
  <c r="B207" i="4"/>
  <c r="V207" i="4"/>
  <c r="G208" i="4"/>
  <c r="F209" i="4"/>
  <c r="B206" i="4"/>
  <c r="V208" i="4" l="1"/>
  <c r="R208" i="4"/>
  <c r="B208" i="4"/>
  <c r="G209" i="4"/>
  <c r="F210" i="4"/>
  <c r="S207" i="4"/>
  <c r="W207" i="4"/>
  <c r="AN209" i="4"/>
  <c r="AI210" i="4"/>
  <c r="AM209" i="4"/>
  <c r="AS209" i="4"/>
  <c r="AL209" i="4" a="1"/>
  <c r="AL209" i="4" s="1"/>
  <c r="AR209" i="4"/>
  <c r="AQ209" i="4" a="1"/>
  <c r="AQ209" i="4" s="1"/>
  <c r="AK209" i="4" a="1"/>
  <c r="AK209" i="4" s="1"/>
  <c r="AP209" i="4" a="1"/>
  <c r="AP209" i="4" s="1"/>
  <c r="AJ209" i="4" a="1"/>
  <c r="AJ209" i="4" s="1"/>
  <c r="AO209" i="4" a="1"/>
  <c r="AO209" i="4" s="1"/>
  <c r="E208" i="4"/>
  <c r="D209" i="4"/>
  <c r="W206" i="4"/>
  <c r="S206" i="4"/>
  <c r="D210" i="4" l="1"/>
  <c r="E209" i="4"/>
  <c r="AO210" i="4" a="1"/>
  <c r="AO210" i="4" s="1"/>
  <c r="AN210" i="4"/>
  <c r="AI211" i="4"/>
  <c r="AM210" i="4"/>
  <c r="AS210" i="4"/>
  <c r="AL210" i="4" a="1"/>
  <c r="AL210" i="4" s="1"/>
  <c r="AR210" i="4"/>
  <c r="AP210" i="4" a="1"/>
  <c r="AP210" i="4" s="1"/>
  <c r="AJ210" i="4" a="1"/>
  <c r="AJ210" i="4" s="1"/>
  <c r="AQ210" i="4" a="1"/>
  <c r="AQ210" i="4" s="1"/>
  <c r="AK210" i="4" a="1"/>
  <c r="AK210" i="4" s="1"/>
  <c r="B209" i="4"/>
  <c r="V209" i="4"/>
  <c r="R209" i="4"/>
  <c r="F211" i="4"/>
  <c r="G210" i="4"/>
  <c r="S208" i="4"/>
  <c r="W208" i="4"/>
  <c r="R210" i="4" l="1"/>
  <c r="B210" i="4"/>
  <c r="V210" i="4"/>
  <c r="G211" i="4"/>
  <c r="F212" i="4"/>
  <c r="AQ211" i="4" a="1"/>
  <c r="AQ211" i="4" s="1"/>
  <c r="AK211" i="4" a="1"/>
  <c r="AK211" i="4" s="1"/>
  <c r="AP211" i="4" a="1"/>
  <c r="AP211" i="4" s="1"/>
  <c r="AJ211" i="4" a="1"/>
  <c r="AJ211" i="4" s="1"/>
  <c r="AO211" i="4" a="1"/>
  <c r="AO211" i="4" s="1"/>
  <c r="AN211" i="4"/>
  <c r="AR211" i="4"/>
  <c r="AS211" i="4"/>
  <c r="AM211" i="4"/>
  <c r="AI212" i="4"/>
  <c r="AL211" i="4" a="1"/>
  <c r="AL211" i="4" s="1"/>
  <c r="W209" i="4"/>
  <c r="S209" i="4"/>
  <c r="E210" i="4"/>
  <c r="D211" i="4"/>
  <c r="AI213" i="4" l="1"/>
  <c r="AM212" i="4"/>
  <c r="AS212" i="4"/>
  <c r="AL212" i="4" a="1"/>
  <c r="AL212" i="4" s="1"/>
  <c r="AR212" i="4"/>
  <c r="AQ212" i="4" a="1"/>
  <c r="AQ212" i="4" s="1"/>
  <c r="AK212" i="4" a="1"/>
  <c r="AK212" i="4" s="1"/>
  <c r="AP212" i="4" a="1"/>
  <c r="AP212" i="4" s="1"/>
  <c r="AJ212" i="4" a="1"/>
  <c r="AJ212" i="4" s="1"/>
  <c r="AN212" i="4"/>
  <c r="AO212" i="4" a="1"/>
  <c r="AO212" i="4" s="1"/>
  <c r="G212" i="4"/>
  <c r="B211" i="4" s="1"/>
  <c r="F213" i="4"/>
  <c r="R211" i="4"/>
  <c r="V211" i="4"/>
  <c r="E211" i="4"/>
  <c r="D212" i="4"/>
  <c r="W210" i="4"/>
  <c r="S210" i="4"/>
  <c r="S211" i="4" l="1"/>
  <c r="W211" i="4"/>
  <c r="D213" i="4"/>
  <c r="E212" i="4"/>
  <c r="F214" i="4"/>
  <c r="G213" i="4"/>
  <c r="B212" i="4" s="1"/>
  <c r="V212" i="4"/>
  <c r="R212" i="4"/>
  <c r="AO213" i="4" a="1"/>
  <c r="AO213" i="4" s="1"/>
  <c r="AN213" i="4"/>
  <c r="AI214" i="4"/>
  <c r="AM213" i="4"/>
  <c r="AS213" i="4"/>
  <c r="AL213" i="4" a="1"/>
  <c r="AL213" i="4" s="1"/>
  <c r="AR213" i="4"/>
  <c r="AQ213" i="4" a="1"/>
  <c r="AQ213" i="4" s="1"/>
  <c r="AK213" i="4" a="1"/>
  <c r="AK213" i="4" s="1"/>
  <c r="AP213" i="4" a="1"/>
  <c r="AP213" i="4" s="1"/>
  <c r="AJ213" i="4" a="1"/>
  <c r="AJ213" i="4" s="1"/>
  <c r="W212" i="4" l="1"/>
  <c r="S212" i="4"/>
  <c r="B213" i="4"/>
  <c r="V213" i="4"/>
  <c r="R213" i="4"/>
  <c r="G214" i="4"/>
  <c r="F215" i="4"/>
  <c r="D214" i="4"/>
  <c r="E213" i="4"/>
  <c r="AP214" i="4" a="1"/>
  <c r="AP214" i="4" s="1"/>
  <c r="AJ214" i="4" a="1"/>
  <c r="AJ214" i="4" s="1"/>
  <c r="AO214" i="4" a="1"/>
  <c r="AO214" i="4" s="1"/>
  <c r="AN214" i="4"/>
  <c r="AI215" i="4"/>
  <c r="AM214" i="4"/>
  <c r="AQ214" i="4" a="1"/>
  <c r="AQ214" i="4" s="1"/>
  <c r="AK214" i="4" a="1"/>
  <c r="AK214" i="4" s="1"/>
  <c r="AS214" i="4"/>
  <c r="AR214" i="4"/>
  <c r="AL214" i="4" a="1"/>
  <c r="AL214" i="4" s="1"/>
  <c r="E214" i="4" l="1"/>
  <c r="D215" i="4"/>
  <c r="G215" i="4"/>
  <c r="F216" i="4"/>
  <c r="R214" i="4"/>
  <c r="B214" i="4"/>
  <c r="V214" i="4"/>
  <c r="AS215" i="4"/>
  <c r="AL215" i="4" a="1"/>
  <c r="AL215" i="4" s="1"/>
  <c r="AR215" i="4"/>
  <c r="AQ215" i="4" a="1"/>
  <c r="AQ215" i="4" s="1"/>
  <c r="AK215" i="4" a="1"/>
  <c r="AK215" i="4" s="1"/>
  <c r="AP215" i="4" a="1"/>
  <c r="AP215" i="4" s="1"/>
  <c r="AJ215" i="4" a="1"/>
  <c r="AJ215" i="4" s="1"/>
  <c r="AO215" i="4" a="1"/>
  <c r="AO215" i="4" s="1"/>
  <c r="AI216" i="4"/>
  <c r="AM215" i="4"/>
  <c r="AN215" i="4"/>
  <c r="W213" i="4"/>
  <c r="S213" i="4"/>
  <c r="AN216" i="4" l="1"/>
  <c r="AI217" i="4"/>
  <c r="AM216" i="4"/>
  <c r="AS216" i="4"/>
  <c r="AL216" i="4" a="1"/>
  <c r="AL216" i="4" s="1"/>
  <c r="AR216" i="4"/>
  <c r="AQ216" i="4" a="1"/>
  <c r="AQ216" i="4" s="1"/>
  <c r="AK216" i="4" a="1"/>
  <c r="AK216" i="4" s="1"/>
  <c r="AO216" i="4" a="1"/>
  <c r="AO216" i="4" s="1"/>
  <c r="AP216" i="4" a="1"/>
  <c r="AP216" i="4" s="1"/>
  <c r="AJ216" i="4" a="1"/>
  <c r="AJ216" i="4" s="1"/>
  <c r="S214" i="4"/>
  <c r="W214" i="4"/>
  <c r="F217" i="4"/>
  <c r="G216" i="4"/>
  <c r="V215" i="4"/>
  <c r="R215" i="4"/>
  <c r="B215" i="4"/>
  <c r="E215" i="4"/>
  <c r="D216" i="4"/>
  <c r="V216" i="4" l="1"/>
  <c r="R216" i="4"/>
  <c r="F218" i="4"/>
  <c r="G217" i="4"/>
  <c r="D217" i="4"/>
  <c r="E216" i="4"/>
  <c r="W215" i="4"/>
  <c r="S215" i="4"/>
  <c r="AP217" i="4" a="1"/>
  <c r="AP217" i="4" s="1"/>
  <c r="AJ217" i="4" a="1"/>
  <c r="AJ217" i="4" s="1"/>
  <c r="AO217" i="4" a="1"/>
  <c r="AO217" i="4" s="1"/>
  <c r="AN217" i="4"/>
  <c r="AI218" i="4"/>
  <c r="AM217" i="4"/>
  <c r="AS217" i="4"/>
  <c r="AL217" i="4" a="1"/>
  <c r="AL217" i="4" s="1"/>
  <c r="AR217" i="4"/>
  <c r="AQ217" i="4" a="1"/>
  <c r="AQ217" i="4" s="1"/>
  <c r="AK217" i="4" a="1"/>
  <c r="AK217" i="4" s="1"/>
  <c r="E217" i="4" l="1"/>
  <c r="D218" i="4"/>
  <c r="R217" i="4"/>
  <c r="V217" i="4"/>
  <c r="AR218" i="4"/>
  <c r="AQ218" i="4" a="1"/>
  <c r="AQ218" i="4" s="1"/>
  <c r="AK218" i="4" a="1"/>
  <c r="AK218" i="4" s="1"/>
  <c r="AP218" i="4" a="1"/>
  <c r="AP218" i="4" s="1"/>
  <c r="AJ218" i="4" a="1"/>
  <c r="AJ218" i="4" s="1"/>
  <c r="AO218" i="4" a="1"/>
  <c r="AO218" i="4" s="1"/>
  <c r="AS218" i="4"/>
  <c r="AL218" i="4" a="1"/>
  <c r="AL218" i="4" s="1"/>
  <c r="AN218" i="4"/>
  <c r="AM218" i="4"/>
  <c r="AI219" i="4"/>
  <c r="G218" i="4"/>
  <c r="B217" i="4" s="1"/>
  <c r="F219" i="4"/>
  <c r="B216" i="4"/>
  <c r="S217" i="4" l="1"/>
  <c r="W217" i="4"/>
  <c r="W216" i="4"/>
  <c r="S216" i="4"/>
  <c r="AN219" i="4"/>
  <c r="AI220" i="4"/>
  <c r="AM219" i="4"/>
  <c r="AS219" i="4"/>
  <c r="AL219" i="4" a="1"/>
  <c r="AL219" i="4" s="1"/>
  <c r="AR219" i="4"/>
  <c r="AQ219" i="4" a="1"/>
  <c r="AQ219" i="4" s="1"/>
  <c r="AK219" i="4" a="1"/>
  <c r="AK219" i="4" s="1"/>
  <c r="AP219" i="4" a="1"/>
  <c r="AP219" i="4" s="1"/>
  <c r="AJ219" i="4" a="1"/>
  <c r="AJ219" i="4" s="1"/>
  <c r="AO219" i="4" a="1"/>
  <c r="AO219" i="4" s="1"/>
  <c r="G219" i="4"/>
  <c r="B218" i="4" s="1"/>
  <c r="F220" i="4"/>
  <c r="V218" i="4"/>
  <c r="R218" i="4"/>
  <c r="E218" i="4"/>
  <c r="D219" i="4"/>
  <c r="S218" i="4" l="1"/>
  <c r="W218" i="4"/>
  <c r="F221" i="4"/>
  <c r="G220" i="4"/>
  <c r="AO220" i="4" a="1"/>
  <c r="AO220" i="4" s="1"/>
  <c r="AN220" i="4"/>
  <c r="AI221" i="4"/>
  <c r="AM220" i="4"/>
  <c r="AS220" i="4"/>
  <c r="AL220" i="4" a="1"/>
  <c r="AL220" i="4" s="1"/>
  <c r="AR220" i="4"/>
  <c r="AP220" i="4" a="1"/>
  <c r="AP220" i="4" s="1"/>
  <c r="AJ220" i="4" a="1"/>
  <c r="AJ220" i="4" s="1"/>
  <c r="AK220" i="4" a="1"/>
  <c r="AK220" i="4" s="1"/>
  <c r="AQ220" i="4" a="1"/>
  <c r="AQ220" i="4" s="1"/>
  <c r="B219" i="4"/>
  <c r="V219" i="4"/>
  <c r="R219" i="4"/>
  <c r="D220" i="4"/>
  <c r="E219" i="4"/>
  <c r="E220" i="4" l="1"/>
  <c r="D221" i="4"/>
  <c r="AQ221" i="4" a="1"/>
  <c r="AQ221" i="4" s="1"/>
  <c r="AK221" i="4" a="1"/>
  <c r="AK221" i="4" s="1"/>
  <c r="AP221" i="4" a="1"/>
  <c r="AP221" i="4" s="1"/>
  <c r="AJ221" i="4" a="1"/>
  <c r="AJ221" i="4" s="1"/>
  <c r="AO221" i="4" a="1"/>
  <c r="AO221" i="4" s="1"/>
  <c r="AN221" i="4"/>
  <c r="AR221" i="4"/>
  <c r="AI222" i="4"/>
  <c r="AL221" i="4" a="1"/>
  <c r="AL221" i="4" s="1"/>
  <c r="AS221" i="4"/>
  <c r="AM221" i="4"/>
  <c r="W219" i="4"/>
  <c r="S219" i="4"/>
  <c r="R220" i="4"/>
  <c r="B220" i="4"/>
  <c r="V220" i="4"/>
  <c r="G221" i="4"/>
  <c r="F222" i="4"/>
  <c r="W220" i="4" l="1"/>
  <c r="S220" i="4"/>
  <c r="G222" i="4"/>
  <c r="F223" i="4"/>
  <c r="R221" i="4"/>
  <c r="B221" i="4"/>
  <c r="V221" i="4"/>
  <c r="AI223" i="4"/>
  <c r="AM222" i="4"/>
  <c r="AS222" i="4"/>
  <c r="AL222" i="4" a="1"/>
  <c r="AL222" i="4" s="1"/>
  <c r="AR222" i="4"/>
  <c r="AQ222" i="4" a="1"/>
  <c r="AQ222" i="4" s="1"/>
  <c r="AK222" i="4" a="1"/>
  <c r="AK222" i="4" s="1"/>
  <c r="AP222" i="4" a="1"/>
  <c r="AP222" i="4" s="1"/>
  <c r="AJ222" i="4" a="1"/>
  <c r="AJ222" i="4" s="1"/>
  <c r="AN222" i="4"/>
  <c r="AO222" i="4" a="1"/>
  <c r="AO222" i="4" s="1"/>
  <c r="E221" i="4"/>
  <c r="D222" i="4"/>
  <c r="D223" i="4" l="1"/>
  <c r="E222" i="4"/>
  <c r="AO223" i="4" a="1"/>
  <c r="AO223" i="4" s="1"/>
  <c r="AN223" i="4"/>
  <c r="AI224" i="4"/>
  <c r="AM223" i="4"/>
  <c r="AS223" i="4"/>
  <c r="AL223" i="4" a="1"/>
  <c r="AL223" i="4" s="1"/>
  <c r="AR223" i="4"/>
  <c r="AQ223" i="4" a="1"/>
  <c r="AQ223" i="4" s="1"/>
  <c r="AK223" i="4" a="1"/>
  <c r="AK223" i="4" s="1"/>
  <c r="AP223" i="4" a="1"/>
  <c r="AP223" i="4" s="1"/>
  <c r="AJ223" i="4" a="1"/>
  <c r="AJ223" i="4" s="1"/>
  <c r="S221" i="4"/>
  <c r="W221" i="4"/>
  <c r="F224" i="4"/>
  <c r="G223" i="4"/>
  <c r="V222" i="4"/>
  <c r="R222" i="4"/>
  <c r="B222" i="4"/>
  <c r="W222" i="4" l="1"/>
  <c r="S222" i="4"/>
  <c r="V223" i="4"/>
  <c r="R223" i="4"/>
  <c r="G224" i="4"/>
  <c r="F225" i="4"/>
  <c r="AP224" i="4" a="1"/>
  <c r="AP224" i="4" s="1"/>
  <c r="AJ224" i="4" a="1"/>
  <c r="AJ224" i="4" s="1"/>
  <c r="AO224" i="4" a="1"/>
  <c r="AO224" i="4" s="1"/>
  <c r="AN224" i="4"/>
  <c r="AI225" i="4"/>
  <c r="AM224" i="4"/>
  <c r="AQ224" i="4" a="1"/>
  <c r="AQ224" i="4" s="1"/>
  <c r="AK224" i="4" a="1"/>
  <c r="AK224" i="4" s="1"/>
  <c r="AS224" i="4"/>
  <c r="AR224" i="4"/>
  <c r="AL224" i="4" a="1"/>
  <c r="AL224" i="4" s="1"/>
  <c r="D224" i="4"/>
  <c r="E223" i="4"/>
  <c r="E224" i="4" l="1"/>
  <c r="D225" i="4"/>
  <c r="G225" i="4"/>
  <c r="F226" i="4"/>
  <c r="R224" i="4"/>
  <c r="B224" i="4"/>
  <c r="V224" i="4"/>
  <c r="B223" i="4"/>
  <c r="AS225" i="4"/>
  <c r="AL225" i="4" a="1"/>
  <c r="AL225" i="4" s="1"/>
  <c r="AR225" i="4"/>
  <c r="AQ225" i="4" a="1"/>
  <c r="AQ225" i="4" s="1"/>
  <c r="AK225" i="4" a="1"/>
  <c r="AK225" i="4" s="1"/>
  <c r="AP225" i="4" a="1"/>
  <c r="AP225" i="4" s="1"/>
  <c r="AJ225" i="4" a="1"/>
  <c r="AJ225" i="4" s="1"/>
  <c r="AO225" i="4" a="1"/>
  <c r="AO225" i="4" s="1"/>
  <c r="AI226" i="4"/>
  <c r="AM225" i="4"/>
  <c r="AN225" i="4"/>
  <c r="AN226" i="4" l="1"/>
  <c r="AI227" i="4"/>
  <c r="AM226" i="4"/>
  <c r="AS226" i="4"/>
  <c r="AL226" i="4" a="1"/>
  <c r="AL226" i="4" s="1"/>
  <c r="AR226" i="4"/>
  <c r="AQ226" i="4" a="1"/>
  <c r="AQ226" i="4" s="1"/>
  <c r="AK226" i="4" a="1"/>
  <c r="AK226" i="4" s="1"/>
  <c r="AO226" i="4" a="1"/>
  <c r="AO226" i="4" s="1"/>
  <c r="AP226" i="4" a="1"/>
  <c r="AP226" i="4" s="1"/>
  <c r="AJ226" i="4" a="1"/>
  <c r="AJ226" i="4" s="1"/>
  <c r="S224" i="4"/>
  <c r="W224" i="4"/>
  <c r="W223" i="4"/>
  <c r="S223" i="4"/>
  <c r="F227" i="4"/>
  <c r="G226" i="4"/>
  <c r="V225" i="4"/>
  <c r="R225" i="4"/>
  <c r="B225" i="4"/>
  <c r="E225" i="4"/>
  <c r="D226" i="4"/>
  <c r="F228" i="4" l="1"/>
  <c r="G227" i="4"/>
  <c r="W225" i="4"/>
  <c r="S225" i="4"/>
  <c r="B226" i="4"/>
  <c r="V226" i="4"/>
  <c r="R226" i="4"/>
  <c r="D227" i="4"/>
  <c r="E226" i="4"/>
  <c r="AP227" i="4" a="1"/>
  <c r="AP227" i="4" s="1"/>
  <c r="AJ227" i="4" a="1"/>
  <c r="AJ227" i="4" s="1"/>
  <c r="AO227" i="4" a="1"/>
  <c r="AO227" i="4" s="1"/>
  <c r="AN227" i="4"/>
  <c r="AI228" i="4"/>
  <c r="AM227" i="4"/>
  <c r="AS227" i="4"/>
  <c r="AL227" i="4" a="1"/>
  <c r="AL227" i="4" s="1"/>
  <c r="AK227" i="4" a="1"/>
  <c r="AK227" i="4" s="1"/>
  <c r="AR227" i="4"/>
  <c r="AQ227" i="4" a="1"/>
  <c r="AQ227" i="4" s="1"/>
  <c r="E227" i="4" l="1"/>
  <c r="D228" i="4"/>
  <c r="AR228" i="4"/>
  <c r="AQ228" i="4" a="1"/>
  <c r="AQ228" i="4" s="1"/>
  <c r="AK228" i="4" a="1"/>
  <c r="AK228" i="4" s="1"/>
  <c r="AP228" i="4" a="1"/>
  <c r="AP228" i="4" s="1"/>
  <c r="AJ228" i="4" a="1"/>
  <c r="AJ228" i="4" s="1"/>
  <c r="AO228" i="4" a="1"/>
  <c r="AO228" i="4" s="1"/>
  <c r="AS228" i="4"/>
  <c r="AL228" i="4" a="1"/>
  <c r="AL228" i="4" s="1"/>
  <c r="AI229" i="4"/>
  <c r="AN228" i="4"/>
  <c r="AM228" i="4"/>
  <c r="W226" i="4"/>
  <c r="S226" i="4"/>
  <c r="R227" i="4"/>
  <c r="B227" i="4"/>
  <c r="V227" i="4"/>
  <c r="G228" i="4"/>
  <c r="F229" i="4"/>
  <c r="S227" i="4" l="1"/>
  <c r="W227" i="4"/>
  <c r="G229" i="4"/>
  <c r="F230" i="4"/>
  <c r="V228" i="4"/>
  <c r="R228" i="4"/>
  <c r="B228" i="4"/>
  <c r="E228" i="4"/>
  <c r="D229" i="4"/>
  <c r="AN229" i="4"/>
  <c r="AI230" i="4"/>
  <c r="AM229" i="4"/>
  <c r="AS229" i="4"/>
  <c r="AL229" i="4" a="1"/>
  <c r="AL229" i="4" s="1"/>
  <c r="AR229" i="4"/>
  <c r="AQ229" i="4" a="1"/>
  <c r="AQ229" i="4" s="1"/>
  <c r="AK229" i="4" a="1"/>
  <c r="AK229" i="4" s="1"/>
  <c r="AP229" i="4" a="1"/>
  <c r="AP229" i="4" s="1"/>
  <c r="AJ229" i="4" a="1"/>
  <c r="AJ229" i="4" s="1"/>
  <c r="AO229" i="4" a="1"/>
  <c r="AO229" i="4" s="1"/>
  <c r="D230" i="4" l="1"/>
  <c r="E229" i="4"/>
  <c r="S228" i="4"/>
  <c r="W228" i="4"/>
  <c r="F231" i="4"/>
  <c r="G230" i="4"/>
  <c r="B229" i="4"/>
  <c r="V229" i="4"/>
  <c r="R229" i="4"/>
  <c r="AO230" i="4" a="1"/>
  <c r="AO230" i="4" s="1"/>
  <c r="AN230" i="4"/>
  <c r="AI231" i="4"/>
  <c r="AM230" i="4"/>
  <c r="AS230" i="4"/>
  <c r="AL230" i="4" a="1"/>
  <c r="AL230" i="4" s="1"/>
  <c r="AR230" i="4"/>
  <c r="AP230" i="4" a="1"/>
  <c r="AP230" i="4" s="1"/>
  <c r="AJ230" i="4" a="1"/>
  <c r="AJ230" i="4" s="1"/>
  <c r="AQ230" i="4" a="1"/>
  <c r="AQ230" i="4" s="1"/>
  <c r="AK230" i="4" a="1"/>
  <c r="AK230" i="4" s="1"/>
  <c r="G231" i="4" l="1"/>
  <c r="F232" i="4"/>
  <c r="W229" i="4"/>
  <c r="S229" i="4"/>
  <c r="R230" i="4"/>
  <c r="B230" i="4"/>
  <c r="V230" i="4"/>
  <c r="AQ231" i="4" a="1"/>
  <c r="AQ231" i="4" s="1"/>
  <c r="AK231" i="4" a="1"/>
  <c r="AK231" i="4" s="1"/>
  <c r="AP231" i="4" a="1"/>
  <c r="AP231" i="4" s="1"/>
  <c r="AJ231" i="4" a="1"/>
  <c r="AJ231" i="4" s="1"/>
  <c r="AO231" i="4" a="1"/>
  <c r="AO231" i="4" s="1"/>
  <c r="AN231" i="4"/>
  <c r="AR231" i="4"/>
  <c r="AS231" i="4"/>
  <c r="AM231" i="4"/>
  <c r="AI232" i="4"/>
  <c r="AL231" i="4" a="1"/>
  <c r="AL231" i="4" s="1"/>
  <c r="E230" i="4"/>
  <c r="D231" i="4"/>
  <c r="AI233" i="4" l="1"/>
  <c r="AM232" i="4"/>
  <c r="AS232" i="4"/>
  <c r="AL232" i="4" a="1"/>
  <c r="AL232" i="4" s="1"/>
  <c r="AR232" i="4"/>
  <c r="AQ232" i="4" a="1"/>
  <c r="AQ232" i="4" s="1"/>
  <c r="AK232" i="4" a="1"/>
  <c r="AK232" i="4" s="1"/>
  <c r="AP232" i="4" a="1"/>
  <c r="AP232" i="4" s="1"/>
  <c r="AJ232" i="4" a="1"/>
  <c r="AJ232" i="4" s="1"/>
  <c r="AN232" i="4"/>
  <c r="AO232" i="4" a="1"/>
  <c r="AO232" i="4" s="1"/>
  <c r="W230" i="4"/>
  <c r="S230" i="4"/>
  <c r="E231" i="4"/>
  <c r="D232" i="4"/>
  <c r="G232" i="4"/>
  <c r="F233" i="4"/>
  <c r="R231" i="4"/>
  <c r="B231" i="4"/>
  <c r="V231" i="4"/>
  <c r="V232" i="4" l="1"/>
  <c r="R232" i="4"/>
  <c r="S231" i="4"/>
  <c r="W231" i="4"/>
  <c r="F234" i="4"/>
  <c r="G233" i="4"/>
  <c r="D233" i="4"/>
  <c r="E232" i="4"/>
  <c r="AO233" i="4" a="1"/>
  <c r="AO233" i="4" s="1"/>
  <c r="AN233" i="4"/>
  <c r="AI234" i="4"/>
  <c r="AM233" i="4"/>
  <c r="AS233" i="4"/>
  <c r="AL233" i="4" a="1"/>
  <c r="AL233" i="4" s="1"/>
  <c r="AR233" i="4"/>
  <c r="AQ233" i="4" a="1"/>
  <c r="AQ233" i="4" s="1"/>
  <c r="AK233" i="4" a="1"/>
  <c r="AK233" i="4" s="1"/>
  <c r="AP233" i="4" a="1"/>
  <c r="AP233" i="4" s="1"/>
  <c r="AJ233" i="4" a="1"/>
  <c r="AJ233" i="4" s="1"/>
  <c r="D234" i="4" l="1"/>
  <c r="E233" i="4"/>
  <c r="V233" i="4"/>
  <c r="R233" i="4"/>
  <c r="G234" i="4"/>
  <c r="F235" i="4"/>
  <c r="B232" i="4"/>
  <c r="AP234" i="4" a="1"/>
  <c r="AP234" i="4" s="1"/>
  <c r="AJ234" i="4" a="1"/>
  <c r="AJ234" i="4" s="1"/>
  <c r="AO234" i="4" a="1"/>
  <c r="AO234" i="4" s="1"/>
  <c r="AN234" i="4"/>
  <c r="AI235" i="4"/>
  <c r="AM234" i="4"/>
  <c r="AQ234" i="4" a="1"/>
  <c r="AQ234" i="4" s="1"/>
  <c r="AK234" i="4" a="1"/>
  <c r="AK234" i="4" s="1"/>
  <c r="AS234" i="4"/>
  <c r="AR234" i="4"/>
  <c r="AL234" i="4" a="1"/>
  <c r="AL234" i="4" s="1"/>
  <c r="W232" i="4" l="1"/>
  <c r="S232" i="4"/>
  <c r="G235" i="4"/>
  <c r="F236" i="4"/>
  <c r="R234" i="4"/>
  <c r="V234" i="4"/>
  <c r="AS235" i="4"/>
  <c r="AL235" i="4" a="1"/>
  <c r="AL235" i="4" s="1"/>
  <c r="AR235" i="4"/>
  <c r="AQ235" i="4" a="1"/>
  <c r="AQ235" i="4" s="1"/>
  <c r="AK235" i="4" a="1"/>
  <c r="AK235" i="4" s="1"/>
  <c r="AP235" i="4" a="1"/>
  <c r="AP235" i="4" s="1"/>
  <c r="AJ235" i="4" a="1"/>
  <c r="AJ235" i="4" s="1"/>
  <c r="AO235" i="4" a="1"/>
  <c r="AO235" i="4" s="1"/>
  <c r="AI236" i="4"/>
  <c r="AM235" i="4"/>
  <c r="AN235" i="4"/>
  <c r="B233" i="4"/>
  <c r="E234" i="4"/>
  <c r="D235" i="4"/>
  <c r="E235" i="4" l="1"/>
  <c r="D236" i="4"/>
  <c r="W233" i="4"/>
  <c r="S233" i="4"/>
  <c r="V235" i="4"/>
  <c r="R235" i="4"/>
  <c r="B235" i="4"/>
  <c r="AN236" i="4"/>
  <c r="AI237" i="4"/>
  <c r="AM236" i="4"/>
  <c r="AS236" i="4"/>
  <c r="AL236" i="4" a="1"/>
  <c r="AL236" i="4" s="1"/>
  <c r="AR236" i="4"/>
  <c r="AQ236" i="4" a="1"/>
  <c r="AQ236" i="4" s="1"/>
  <c r="AK236" i="4" a="1"/>
  <c r="AK236" i="4" s="1"/>
  <c r="AO236" i="4" a="1"/>
  <c r="AO236" i="4" s="1"/>
  <c r="AJ236" i="4" a="1"/>
  <c r="AJ236" i="4" s="1"/>
  <c r="AP236" i="4" a="1"/>
  <c r="AP236" i="4" s="1"/>
  <c r="B234" i="4"/>
  <c r="F237" i="4"/>
  <c r="G236" i="4"/>
  <c r="F238" i="4" l="1"/>
  <c r="G237" i="4"/>
  <c r="S234" i="4"/>
  <c r="W234" i="4"/>
  <c r="AP237" i="4" a="1"/>
  <c r="AP237" i="4" s="1"/>
  <c r="AJ237" i="4" a="1"/>
  <c r="AJ237" i="4" s="1"/>
  <c r="AO237" i="4" a="1"/>
  <c r="AO237" i="4" s="1"/>
  <c r="AN237" i="4"/>
  <c r="AI238" i="4"/>
  <c r="AM237" i="4"/>
  <c r="AS237" i="4"/>
  <c r="AL237" i="4" a="1"/>
  <c r="AL237" i="4" s="1"/>
  <c r="AQ237" i="4" a="1"/>
  <c r="AQ237" i="4" s="1"/>
  <c r="AK237" i="4" a="1"/>
  <c r="AK237" i="4" s="1"/>
  <c r="AR237" i="4"/>
  <c r="W235" i="4"/>
  <c r="S235" i="4"/>
  <c r="D237" i="4"/>
  <c r="E236" i="4"/>
  <c r="B236" i="4"/>
  <c r="V236" i="4"/>
  <c r="R236" i="4"/>
  <c r="W236" i="4" l="1"/>
  <c r="S236" i="4"/>
  <c r="AR238" i="4"/>
  <c r="AQ238" i="4" a="1"/>
  <c r="AQ238" i="4" s="1"/>
  <c r="AK238" i="4" a="1"/>
  <c r="AK238" i="4" s="1"/>
  <c r="AP238" i="4" a="1"/>
  <c r="AP238" i="4" s="1"/>
  <c r="AJ238" i="4" a="1"/>
  <c r="AJ238" i="4" s="1"/>
  <c r="AO238" i="4" a="1"/>
  <c r="AO238" i="4" s="1"/>
  <c r="AS238" i="4"/>
  <c r="AL238" i="4" a="1"/>
  <c r="AL238" i="4" s="1"/>
  <c r="AN238" i="4"/>
  <c r="AM238" i="4"/>
  <c r="AI239" i="4"/>
  <c r="E237" i="4"/>
  <c r="D238" i="4"/>
  <c r="R237" i="4"/>
  <c r="B237" i="4"/>
  <c r="V237" i="4"/>
  <c r="G238" i="4"/>
  <c r="F239" i="4"/>
  <c r="V238" i="4" l="1"/>
  <c r="R238" i="4"/>
  <c r="B238" i="4"/>
  <c r="G239" i="4"/>
  <c r="F240" i="4"/>
  <c r="S237" i="4"/>
  <c r="W237" i="4"/>
  <c r="E238" i="4"/>
  <c r="D239" i="4"/>
  <c r="AN239" i="4"/>
  <c r="AI240" i="4"/>
  <c r="AM239" i="4"/>
  <c r="AS239" i="4"/>
  <c r="AL239" i="4" a="1"/>
  <c r="AL239" i="4" s="1"/>
  <c r="AR239" i="4"/>
  <c r="AQ239" i="4" a="1"/>
  <c r="AQ239" i="4" s="1"/>
  <c r="AK239" i="4" a="1"/>
  <c r="AK239" i="4" s="1"/>
  <c r="AP239" i="4" a="1"/>
  <c r="AP239" i="4" s="1"/>
  <c r="AJ239" i="4" a="1"/>
  <c r="AJ239" i="4" s="1"/>
  <c r="AO239" i="4" a="1"/>
  <c r="AO239" i="4" s="1"/>
  <c r="D240" i="4" l="1"/>
  <c r="E239" i="4"/>
  <c r="V239" i="4"/>
  <c r="R239" i="4"/>
  <c r="F241" i="4"/>
  <c r="G240" i="4"/>
  <c r="S238" i="4"/>
  <c r="W238" i="4"/>
  <c r="AO240" i="4" a="1"/>
  <c r="AO240" i="4" s="1"/>
  <c r="AN240" i="4"/>
  <c r="AI241" i="4"/>
  <c r="AM240" i="4"/>
  <c r="AS240" i="4"/>
  <c r="AL240" i="4" a="1"/>
  <c r="AL240" i="4" s="1"/>
  <c r="AR240" i="4"/>
  <c r="AP240" i="4" a="1"/>
  <c r="AP240" i="4" s="1"/>
  <c r="AJ240" i="4" a="1"/>
  <c r="AJ240" i="4" s="1"/>
  <c r="AQ240" i="4" a="1"/>
  <c r="AQ240" i="4" s="1"/>
  <c r="AK240" i="4" a="1"/>
  <c r="AK240" i="4" s="1"/>
  <c r="R240" i="4" l="1"/>
  <c r="B240" i="4"/>
  <c r="V240" i="4"/>
  <c r="G241" i="4"/>
  <c r="F242" i="4"/>
  <c r="B239" i="4"/>
  <c r="AQ241" i="4" a="1"/>
  <c r="AQ241" i="4" s="1"/>
  <c r="AK241" i="4" a="1"/>
  <c r="AK241" i="4" s="1"/>
  <c r="AP241" i="4" a="1"/>
  <c r="AP241" i="4" s="1"/>
  <c r="AJ241" i="4" a="1"/>
  <c r="AJ241" i="4" s="1"/>
  <c r="AO241" i="4" a="1"/>
  <c r="AO241" i="4" s="1"/>
  <c r="AN241" i="4"/>
  <c r="AR241" i="4"/>
  <c r="AS241" i="4"/>
  <c r="AM241" i="4"/>
  <c r="AI242" i="4"/>
  <c r="AL241" i="4" a="1"/>
  <c r="AL241" i="4" s="1"/>
  <c r="E240" i="4"/>
  <c r="D241" i="4"/>
  <c r="AI243" i="4" l="1"/>
  <c r="AM242" i="4"/>
  <c r="AS242" i="4"/>
  <c r="AL242" i="4" a="1"/>
  <c r="AL242" i="4" s="1"/>
  <c r="AR242" i="4"/>
  <c r="AQ242" i="4" a="1"/>
  <c r="AQ242" i="4" s="1"/>
  <c r="AK242" i="4" a="1"/>
  <c r="AK242" i="4" s="1"/>
  <c r="AP242" i="4" a="1"/>
  <c r="AP242" i="4" s="1"/>
  <c r="AJ242" i="4" a="1"/>
  <c r="AJ242" i="4" s="1"/>
  <c r="AN242" i="4"/>
  <c r="AO242" i="4" a="1"/>
  <c r="AO242" i="4" s="1"/>
  <c r="W239" i="4"/>
  <c r="S239" i="4"/>
  <c r="G242" i="4"/>
  <c r="F243" i="4"/>
  <c r="R241" i="4"/>
  <c r="B241" i="4"/>
  <c r="V241" i="4"/>
  <c r="E241" i="4"/>
  <c r="D242" i="4"/>
  <c r="W240" i="4"/>
  <c r="S240" i="4"/>
  <c r="F244" i="4" l="1"/>
  <c r="G243" i="4"/>
  <c r="D243" i="4"/>
  <c r="E242" i="4"/>
  <c r="V242" i="4"/>
  <c r="R242" i="4"/>
  <c r="B242" i="4"/>
  <c r="S241" i="4"/>
  <c r="W241" i="4"/>
  <c r="AO243" i="4" a="1"/>
  <c r="AO243" i="4" s="1"/>
  <c r="AN243" i="4"/>
  <c r="AI244" i="4"/>
  <c r="AM243" i="4"/>
  <c r="AS243" i="4"/>
  <c r="AL243" i="4" a="1"/>
  <c r="AL243" i="4" s="1"/>
  <c r="AR243" i="4"/>
  <c r="AQ243" i="4" a="1"/>
  <c r="AQ243" i="4" s="1"/>
  <c r="AK243" i="4" a="1"/>
  <c r="AK243" i="4" s="1"/>
  <c r="AP243" i="4" a="1"/>
  <c r="AP243" i="4" s="1"/>
  <c r="AJ243" i="4" a="1"/>
  <c r="AJ243" i="4" s="1"/>
  <c r="W242" i="4" l="1"/>
  <c r="S242" i="4"/>
  <c r="D244" i="4"/>
  <c r="E243" i="4"/>
  <c r="AP244" i="4" a="1"/>
  <c r="AP244" i="4" s="1"/>
  <c r="AJ244" i="4" a="1"/>
  <c r="AJ244" i="4" s="1"/>
  <c r="AO244" i="4" a="1"/>
  <c r="AO244" i="4" s="1"/>
  <c r="AN244" i="4"/>
  <c r="AI245" i="4"/>
  <c r="AM244" i="4"/>
  <c r="AQ244" i="4" a="1"/>
  <c r="AQ244" i="4" s="1"/>
  <c r="AK244" i="4" a="1"/>
  <c r="AK244" i="4" s="1"/>
  <c r="AS244" i="4"/>
  <c r="AR244" i="4"/>
  <c r="AL244" i="4" a="1"/>
  <c r="AL244" i="4" s="1"/>
  <c r="B243" i="4"/>
  <c r="V243" i="4"/>
  <c r="R243" i="4"/>
  <c r="G244" i="4"/>
  <c r="F245" i="4"/>
  <c r="R244" i="4" l="1"/>
  <c r="V244" i="4"/>
  <c r="AS245" i="4"/>
  <c r="AL245" i="4" a="1"/>
  <c r="AL245" i="4" s="1"/>
  <c r="AR245" i="4"/>
  <c r="AQ245" i="4" a="1"/>
  <c r="AQ245" i="4" s="1"/>
  <c r="AK245" i="4" a="1"/>
  <c r="AK245" i="4" s="1"/>
  <c r="AP245" i="4" a="1"/>
  <c r="AP245" i="4" s="1"/>
  <c r="AJ245" i="4" a="1"/>
  <c r="AJ245" i="4" s="1"/>
  <c r="AO245" i="4" a="1"/>
  <c r="AO245" i="4" s="1"/>
  <c r="AI246" i="4"/>
  <c r="AM245" i="4"/>
  <c r="AN245" i="4"/>
  <c r="W243" i="4"/>
  <c r="S243" i="4"/>
  <c r="E244" i="4"/>
  <c r="D245" i="4"/>
  <c r="G245" i="4"/>
  <c r="F246" i="4"/>
  <c r="F247" i="4" l="1"/>
  <c r="G246" i="4"/>
  <c r="V245" i="4"/>
  <c r="R245" i="4"/>
  <c r="B245" i="4"/>
  <c r="E245" i="4"/>
  <c r="D246" i="4"/>
  <c r="AN246" i="4"/>
  <c r="AI247" i="4"/>
  <c r="AM246" i="4"/>
  <c r="AS246" i="4"/>
  <c r="AL246" i="4" a="1"/>
  <c r="AL246" i="4" s="1"/>
  <c r="AR246" i="4"/>
  <c r="AQ246" i="4" a="1"/>
  <c r="AQ246" i="4" s="1"/>
  <c r="AK246" i="4" a="1"/>
  <c r="AK246" i="4" s="1"/>
  <c r="AO246" i="4" a="1"/>
  <c r="AO246" i="4" s="1"/>
  <c r="AP246" i="4" a="1"/>
  <c r="AP246" i="4" s="1"/>
  <c r="AJ246" i="4" a="1"/>
  <c r="AJ246" i="4" s="1"/>
  <c r="B244" i="4"/>
  <c r="AP247" i="4" l="1" a="1"/>
  <c r="AP247" i="4" s="1"/>
  <c r="AJ247" i="4" a="1"/>
  <c r="AJ247" i="4" s="1"/>
  <c r="AO247" i="4" a="1"/>
  <c r="AO247" i="4" s="1"/>
  <c r="AN247" i="4"/>
  <c r="AI248" i="4"/>
  <c r="AM247" i="4"/>
  <c r="AS247" i="4"/>
  <c r="AL247" i="4" a="1"/>
  <c r="AL247" i="4" s="1"/>
  <c r="AR247" i="4"/>
  <c r="AQ247" i="4" a="1"/>
  <c r="AQ247" i="4" s="1"/>
  <c r="AK247" i="4" a="1"/>
  <c r="AK247" i="4" s="1"/>
  <c r="D247" i="4"/>
  <c r="E246" i="4"/>
  <c r="S244" i="4"/>
  <c r="W244" i="4"/>
  <c r="W245" i="4"/>
  <c r="S245" i="4"/>
  <c r="V246" i="4"/>
  <c r="R246" i="4"/>
  <c r="F248" i="4"/>
  <c r="G247" i="4"/>
  <c r="R247" i="4" l="1"/>
  <c r="V247" i="4"/>
  <c r="E247" i="4"/>
  <c r="D248" i="4"/>
  <c r="G248" i="4"/>
  <c r="F249" i="4"/>
  <c r="B246" i="4"/>
  <c r="AR248" i="4"/>
  <c r="AQ248" i="4" a="1"/>
  <c r="AQ248" i="4" s="1"/>
  <c r="AK248" i="4" a="1"/>
  <c r="AK248" i="4" s="1"/>
  <c r="AP248" i="4" a="1"/>
  <c r="AP248" i="4" s="1"/>
  <c r="AJ248" i="4" a="1"/>
  <c r="AJ248" i="4" s="1"/>
  <c r="AO248" i="4" a="1"/>
  <c r="AO248" i="4" s="1"/>
  <c r="AS248" i="4"/>
  <c r="AL248" i="4" a="1"/>
  <c r="AL248" i="4" s="1"/>
  <c r="AN248" i="4"/>
  <c r="AM248" i="4"/>
  <c r="AI249" i="4"/>
  <c r="AN249" i="4" l="1"/>
  <c r="AI250" i="4"/>
  <c r="AM249" i="4"/>
  <c r="AS249" i="4"/>
  <c r="AL249" i="4" a="1"/>
  <c r="AL249" i="4" s="1"/>
  <c r="AR249" i="4"/>
  <c r="AQ249" i="4" a="1"/>
  <c r="AQ249" i="4" s="1"/>
  <c r="AK249" i="4" a="1"/>
  <c r="AK249" i="4" s="1"/>
  <c r="AP249" i="4" a="1"/>
  <c r="AP249" i="4" s="1"/>
  <c r="AJ249" i="4" a="1"/>
  <c r="AJ249" i="4" s="1"/>
  <c r="AO249" i="4" a="1"/>
  <c r="AO249" i="4" s="1"/>
  <c r="W246" i="4"/>
  <c r="S246" i="4"/>
  <c r="V248" i="4"/>
  <c r="R248" i="4"/>
  <c r="E248" i="4"/>
  <c r="D249" i="4"/>
  <c r="G249" i="4"/>
  <c r="B248" i="4" s="1"/>
  <c r="F250" i="4"/>
  <c r="B247" i="4"/>
  <c r="S248" i="4" l="1"/>
  <c r="W248" i="4"/>
  <c r="S247" i="4"/>
  <c r="W247" i="4"/>
  <c r="F251" i="4"/>
  <c r="G250" i="4"/>
  <c r="B249" i="4"/>
  <c r="V249" i="4"/>
  <c r="R249" i="4"/>
  <c r="D250" i="4"/>
  <c r="E249" i="4"/>
  <c r="AO250" i="4" a="1"/>
  <c r="AO250" i="4" s="1"/>
  <c r="AN250" i="4"/>
  <c r="AI251" i="4"/>
  <c r="AM250" i="4"/>
  <c r="AS250" i="4"/>
  <c r="AL250" i="4" a="1"/>
  <c r="AL250" i="4" s="1"/>
  <c r="AR250" i="4"/>
  <c r="AP250" i="4" a="1"/>
  <c r="AP250" i="4" s="1"/>
  <c r="AJ250" i="4" a="1"/>
  <c r="AJ250" i="4" s="1"/>
  <c r="AQ250" i="4" a="1"/>
  <c r="AQ250" i="4" s="1"/>
  <c r="AK250" i="4" a="1"/>
  <c r="AK250" i="4" s="1"/>
  <c r="E250" i="4" l="1"/>
  <c r="D251" i="4"/>
  <c r="W249" i="4"/>
  <c r="S249" i="4"/>
  <c r="R250" i="4"/>
  <c r="V250" i="4"/>
  <c r="G251" i="4"/>
  <c r="F252" i="4"/>
  <c r="AQ251" i="4" a="1"/>
  <c r="AQ251" i="4" s="1"/>
  <c r="AK251" i="4" a="1"/>
  <c r="AK251" i="4" s="1"/>
  <c r="AP251" i="4" a="1"/>
  <c r="AP251" i="4" s="1"/>
  <c r="AJ251" i="4" a="1"/>
  <c r="AJ251" i="4" s="1"/>
  <c r="AO251" i="4" a="1"/>
  <c r="AO251" i="4" s="1"/>
  <c r="AN251" i="4"/>
  <c r="AR251" i="4"/>
  <c r="AS251" i="4"/>
  <c r="AM251" i="4"/>
  <c r="AI252" i="4"/>
  <c r="AL251" i="4" a="1"/>
  <c r="AL251" i="4" s="1"/>
  <c r="E251" i="4" l="1"/>
  <c r="D252" i="4"/>
  <c r="AI253" i="4"/>
  <c r="AM252" i="4"/>
  <c r="AS252" i="4"/>
  <c r="AL252" i="4" a="1"/>
  <c r="AL252" i="4" s="1"/>
  <c r="AR252" i="4"/>
  <c r="AQ252" i="4" a="1"/>
  <c r="AQ252" i="4" s="1"/>
  <c r="AK252" i="4" a="1"/>
  <c r="AK252" i="4" s="1"/>
  <c r="AP252" i="4" a="1"/>
  <c r="AP252" i="4" s="1"/>
  <c r="AJ252" i="4" a="1"/>
  <c r="AJ252" i="4" s="1"/>
  <c r="AN252" i="4"/>
  <c r="AO252" i="4" a="1"/>
  <c r="AO252" i="4" s="1"/>
  <c r="G252" i="4"/>
  <c r="F253" i="4"/>
  <c r="R251" i="4"/>
  <c r="B251" i="4"/>
  <c r="V251" i="4"/>
  <c r="B250" i="4"/>
  <c r="W250" i="4" l="1"/>
  <c r="S250" i="4"/>
  <c r="S251" i="4"/>
  <c r="W251" i="4"/>
  <c r="F254" i="4"/>
  <c r="G253" i="4"/>
  <c r="V252" i="4"/>
  <c r="R252" i="4"/>
  <c r="B252" i="4"/>
  <c r="AO253" i="4" a="1"/>
  <c r="AO253" i="4" s="1"/>
  <c r="AN253" i="4"/>
  <c r="AI254" i="4"/>
  <c r="AM253" i="4"/>
  <c r="AS253" i="4"/>
  <c r="AL253" i="4" a="1"/>
  <c r="AL253" i="4" s="1"/>
  <c r="AR253" i="4"/>
  <c r="AQ253" i="4" a="1"/>
  <c r="AQ253" i="4" s="1"/>
  <c r="AK253" i="4" a="1"/>
  <c r="AK253" i="4" s="1"/>
  <c r="AJ253" i="4" a="1"/>
  <c r="AJ253" i="4" s="1"/>
  <c r="AP253" i="4" a="1"/>
  <c r="AP253" i="4" s="1"/>
  <c r="D253" i="4"/>
  <c r="E252" i="4"/>
  <c r="W252" i="4" l="1"/>
  <c r="S252" i="4"/>
  <c r="G254" i="4"/>
  <c r="F255" i="4"/>
  <c r="B253" i="4"/>
  <c r="V253" i="4"/>
  <c r="R253" i="4"/>
  <c r="AP254" i="4" a="1"/>
  <c r="AP254" i="4" s="1"/>
  <c r="AJ254" i="4" a="1"/>
  <c r="AJ254" i="4" s="1"/>
  <c r="AO254" i="4" a="1"/>
  <c r="AO254" i="4" s="1"/>
  <c r="AN254" i="4"/>
  <c r="AI255" i="4"/>
  <c r="AM254" i="4"/>
  <c r="AQ254" i="4" a="1"/>
  <c r="AQ254" i="4" s="1"/>
  <c r="AK254" i="4" a="1"/>
  <c r="AK254" i="4" s="1"/>
  <c r="AL254" i="4" a="1"/>
  <c r="AL254" i="4" s="1"/>
  <c r="AS254" i="4"/>
  <c r="AR254" i="4"/>
  <c r="D254" i="4"/>
  <c r="E253" i="4"/>
  <c r="E254" i="4" l="1"/>
  <c r="D255" i="4"/>
  <c r="G255" i="4"/>
  <c r="F256" i="4"/>
  <c r="R254" i="4"/>
  <c r="B254" i="4"/>
  <c r="V254" i="4"/>
  <c r="W253" i="4"/>
  <c r="S253" i="4"/>
  <c r="AS255" i="4"/>
  <c r="AL255" i="4" a="1"/>
  <c r="AL255" i="4" s="1"/>
  <c r="AR255" i="4"/>
  <c r="AQ255" i="4" a="1"/>
  <c r="AQ255" i="4" s="1"/>
  <c r="AK255" i="4" a="1"/>
  <c r="AK255" i="4" s="1"/>
  <c r="AP255" i="4" a="1"/>
  <c r="AP255" i="4" s="1"/>
  <c r="AJ255" i="4" a="1"/>
  <c r="AJ255" i="4" s="1"/>
  <c r="AO255" i="4" a="1"/>
  <c r="AO255" i="4" s="1"/>
  <c r="AI256" i="4"/>
  <c r="AM255" i="4"/>
  <c r="AN255" i="4"/>
  <c r="F257" i="4" l="1"/>
  <c r="G256" i="4"/>
  <c r="B255" i="4" s="1"/>
  <c r="AN256" i="4"/>
  <c r="AI257" i="4"/>
  <c r="AM256" i="4"/>
  <c r="AS256" i="4"/>
  <c r="AL256" i="4" a="1"/>
  <c r="AL256" i="4" s="1"/>
  <c r="AR256" i="4"/>
  <c r="AQ256" i="4" a="1"/>
  <c r="AQ256" i="4" s="1"/>
  <c r="AK256" i="4" a="1"/>
  <c r="AK256" i="4" s="1"/>
  <c r="AP256" i="4" a="1"/>
  <c r="AP256" i="4" s="1"/>
  <c r="AO256" i="4" a="1"/>
  <c r="AO256" i="4" s="1"/>
  <c r="AJ256" i="4" a="1"/>
  <c r="AJ256" i="4" s="1"/>
  <c r="S254" i="4"/>
  <c r="W254" i="4"/>
  <c r="V255" i="4"/>
  <c r="R255" i="4"/>
  <c r="E255" i="4"/>
  <c r="D256" i="4"/>
  <c r="W255" i="4" l="1"/>
  <c r="S255" i="4"/>
  <c r="D257" i="4"/>
  <c r="E256" i="4"/>
  <c r="AP257" i="4" a="1"/>
  <c r="AP257" i="4" s="1"/>
  <c r="AJ257" i="4" a="1"/>
  <c r="AJ257" i="4" s="1"/>
  <c r="AO257" i="4" a="1"/>
  <c r="AO257" i="4" s="1"/>
  <c r="AN257" i="4"/>
  <c r="AI258" i="4"/>
  <c r="AM257" i="4"/>
  <c r="AS257" i="4"/>
  <c r="AL257" i="4" a="1"/>
  <c r="AL257" i="4" s="1"/>
  <c r="AR257" i="4"/>
  <c r="AK257" i="4" a="1"/>
  <c r="AK257" i="4" s="1"/>
  <c r="AQ257" i="4" a="1"/>
  <c r="AQ257" i="4" s="1"/>
  <c r="B256" i="4"/>
  <c r="V256" i="4"/>
  <c r="R256" i="4"/>
  <c r="F258" i="4"/>
  <c r="G257" i="4"/>
  <c r="E257" i="4" l="1"/>
  <c r="D258" i="4"/>
  <c r="R257" i="4"/>
  <c r="B257" i="4"/>
  <c r="V257" i="4"/>
  <c r="G258" i="4"/>
  <c r="F259" i="4"/>
  <c r="AR258" i="4"/>
  <c r="AQ258" i="4" a="1"/>
  <c r="AQ258" i="4" s="1"/>
  <c r="AK258" i="4" a="1"/>
  <c r="AK258" i="4" s="1"/>
  <c r="AP258" i="4" a="1"/>
  <c r="AP258" i="4" s="1"/>
  <c r="AJ258" i="4" a="1"/>
  <c r="AJ258" i="4" s="1"/>
  <c r="AO258" i="4" a="1"/>
  <c r="AO258" i="4" s="1"/>
  <c r="AN258" i="4"/>
  <c r="AS258" i="4"/>
  <c r="AL258" i="4" a="1"/>
  <c r="AL258" i="4" s="1"/>
  <c r="AI259" i="4"/>
  <c r="AM258" i="4"/>
  <c r="V258" i="4" l="1"/>
  <c r="R258" i="4"/>
  <c r="B258" i="4"/>
  <c r="AN259" i="4"/>
  <c r="AI260" i="4"/>
  <c r="AM259" i="4"/>
  <c r="AS259" i="4"/>
  <c r="AL259" i="4" a="1"/>
  <c r="AL259" i="4" s="1"/>
  <c r="AR259" i="4"/>
  <c r="AQ259" i="4" a="1"/>
  <c r="AQ259" i="4" s="1"/>
  <c r="AK259" i="4" a="1"/>
  <c r="AK259" i="4" s="1"/>
  <c r="AP259" i="4" a="1"/>
  <c r="AP259" i="4" s="1"/>
  <c r="AJ259" i="4" a="1"/>
  <c r="AJ259" i="4" s="1"/>
  <c r="AO259" i="4" a="1"/>
  <c r="AO259" i="4" s="1"/>
  <c r="G259" i="4"/>
  <c r="F260" i="4"/>
  <c r="S257" i="4"/>
  <c r="W257" i="4"/>
  <c r="E258" i="4"/>
  <c r="D259" i="4"/>
  <c r="S258" i="4" l="1"/>
  <c r="W258" i="4"/>
  <c r="D260" i="4"/>
  <c r="E259" i="4"/>
  <c r="F261" i="4"/>
  <c r="G260" i="4"/>
  <c r="B259" i="4"/>
  <c r="V259" i="4"/>
  <c r="R259" i="4"/>
  <c r="AO260" i="4" a="1"/>
  <c r="AO260" i="4" s="1"/>
  <c r="AN260" i="4"/>
  <c r="AI261" i="4"/>
  <c r="AM260" i="4"/>
  <c r="AS260" i="4"/>
  <c r="AL260" i="4" a="1"/>
  <c r="AL260" i="4" s="1"/>
  <c r="AR260" i="4"/>
  <c r="AQ260" i="4" a="1"/>
  <c r="AQ260" i="4" s="1"/>
  <c r="AK260" i="4" a="1"/>
  <c r="AK260" i="4" s="1"/>
  <c r="AP260" i="4" a="1"/>
  <c r="AP260" i="4" s="1"/>
  <c r="AJ260" i="4" a="1"/>
  <c r="AJ260" i="4" s="1"/>
  <c r="W259" i="4" l="1"/>
  <c r="S259" i="4"/>
  <c r="R260" i="4"/>
  <c r="V260" i="4"/>
  <c r="G261" i="4"/>
  <c r="F262" i="4"/>
  <c r="E260" i="4"/>
  <c r="D261" i="4"/>
  <c r="AQ261" i="4" a="1"/>
  <c r="AQ261" i="4" s="1"/>
  <c r="AK261" i="4" a="1"/>
  <c r="AK261" i="4" s="1"/>
  <c r="AP261" i="4" a="1"/>
  <c r="AP261" i="4" s="1"/>
  <c r="AJ261" i="4" a="1"/>
  <c r="AJ261" i="4" s="1"/>
  <c r="AO261" i="4" a="1"/>
  <c r="AO261" i="4" s="1"/>
  <c r="AN261" i="4"/>
  <c r="AI262" i="4"/>
  <c r="AM261" i="4"/>
  <c r="AR261" i="4"/>
  <c r="AL261" i="4" a="1"/>
  <c r="AL261" i="4" s="1"/>
  <c r="AS261" i="4"/>
  <c r="E261" i="4" l="1"/>
  <c r="D262" i="4"/>
  <c r="R261" i="4"/>
  <c r="V261" i="4"/>
  <c r="G262" i="4"/>
  <c r="B261" i="4" s="1"/>
  <c r="F263" i="4"/>
  <c r="AI263" i="4"/>
  <c r="AM262" i="4"/>
  <c r="AS262" i="4"/>
  <c r="AL262" i="4" a="1"/>
  <c r="AL262" i="4" s="1"/>
  <c r="AR262" i="4"/>
  <c r="AQ262" i="4" a="1"/>
  <c r="AQ262" i="4" s="1"/>
  <c r="AK262" i="4" a="1"/>
  <c r="AK262" i="4" s="1"/>
  <c r="AP262" i="4" a="1"/>
  <c r="AP262" i="4" s="1"/>
  <c r="AJ262" i="4" a="1"/>
  <c r="AJ262" i="4" s="1"/>
  <c r="AO262" i="4" a="1"/>
  <c r="AO262" i="4" s="1"/>
  <c r="AN262" i="4"/>
  <c r="B260" i="4"/>
  <c r="S261" i="4" l="1"/>
  <c r="W261" i="4"/>
  <c r="W260" i="4"/>
  <c r="S260" i="4"/>
  <c r="AO263" i="4" a="1"/>
  <c r="AO263" i="4" s="1"/>
  <c r="AN263" i="4"/>
  <c r="AI264" i="4"/>
  <c r="AM263" i="4"/>
  <c r="AS263" i="4"/>
  <c r="AL263" i="4" a="1"/>
  <c r="AL263" i="4" s="1"/>
  <c r="AR263" i="4"/>
  <c r="AQ263" i="4" a="1"/>
  <c r="AQ263" i="4" s="1"/>
  <c r="AK263" i="4" a="1"/>
  <c r="AK263" i="4" s="1"/>
  <c r="AP263" i="4" a="1"/>
  <c r="AP263" i="4" s="1"/>
  <c r="AJ263" i="4" a="1"/>
  <c r="AJ263" i="4" s="1"/>
  <c r="F264" i="4"/>
  <c r="G263" i="4"/>
  <c r="B262" i="4" s="1"/>
  <c r="V262" i="4"/>
  <c r="R262" i="4"/>
  <c r="D263" i="4"/>
  <c r="E262" i="4"/>
  <c r="W262" i="4" l="1"/>
  <c r="S262" i="4"/>
  <c r="V263" i="4"/>
  <c r="R263" i="4"/>
  <c r="AP264" i="4" a="1"/>
  <c r="AP264" i="4" s="1"/>
  <c r="AJ264" i="4" a="1"/>
  <c r="AJ264" i="4" s="1"/>
  <c r="AO264" i="4" a="1"/>
  <c r="AO264" i="4" s="1"/>
  <c r="AN264" i="4"/>
  <c r="AI265" i="4"/>
  <c r="AM264" i="4"/>
  <c r="AS264" i="4"/>
  <c r="AL264" i="4" a="1"/>
  <c r="AL264" i="4" s="1"/>
  <c r="AQ264" i="4" a="1"/>
  <c r="AQ264" i="4" s="1"/>
  <c r="AK264" i="4" a="1"/>
  <c r="AK264" i="4" s="1"/>
  <c r="AR264" i="4"/>
  <c r="G264" i="4"/>
  <c r="F265" i="4"/>
  <c r="D264" i="4"/>
  <c r="E263" i="4"/>
  <c r="G265" i="4" l="1"/>
  <c r="F266" i="4"/>
  <c r="AS265" i="4"/>
  <c r="AL265" i="4" a="1"/>
  <c r="AL265" i="4" s="1"/>
  <c r="AR265" i="4"/>
  <c r="AQ265" i="4" a="1"/>
  <c r="AQ265" i="4" s="1"/>
  <c r="AK265" i="4" a="1"/>
  <c r="AK265" i="4" s="1"/>
  <c r="AP265" i="4" a="1"/>
  <c r="AP265" i="4" s="1"/>
  <c r="AJ265" i="4" a="1"/>
  <c r="AJ265" i="4" s="1"/>
  <c r="AO265" i="4" a="1"/>
  <c r="AO265" i="4" s="1"/>
  <c r="AI266" i="4"/>
  <c r="AM265" i="4"/>
  <c r="AN265" i="4"/>
  <c r="E264" i="4"/>
  <c r="D265" i="4"/>
  <c r="R264" i="4"/>
  <c r="B264" i="4"/>
  <c r="V264" i="4"/>
  <c r="B263" i="4"/>
  <c r="W263" i="4" l="1"/>
  <c r="S263" i="4"/>
  <c r="S264" i="4"/>
  <c r="W264" i="4"/>
  <c r="E265" i="4"/>
  <c r="D266" i="4"/>
  <c r="F267" i="4"/>
  <c r="G266" i="4"/>
  <c r="AN266" i="4"/>
  <c r="AI267" i="4"/>
  <c r="AM266" i="4"/>
  <c r="AS266" i="4"/>
  <c r="AL266" i="4" a="1"/>
  <c r="AL266" i="4" s="1"/>
  <c r="AR266" i="4"/>
  <c r="AQ266" i="4" a="1"/>
  <c r="AQ266" i="4" s="1"/>
  <c r="AK266" i="4" a="1"/>
  <c r="AK266" i="4" s="1"/>
  <c r="AP266" i="4" a="1"/>
  <c r="AP266" i="4" s="1"/>
  <c r="AJ266" i="4" a="1"/>
  <c r="AJ266" i="4" s="1"/>
  <c r="AO266" i="4" a="1"/>
  <c r="AO266" i="4" s="1"/>
  <c r="V265" i="4"/>
  <c r="R265" i="4"/>
  <c r="V266" i="4" l="1"/>
  <c r="R266" i="4"/>
  <c r="F268" i="4"/>
  <c r="G267" i="4"/>
  <c r="AP267" i="4" a="1"/>
  <c r="AP267" i="4" s="1"/>
  <c r="AJ267" i="4" a="1"/>
  <c r="AJ267" i="4" s="1"/>
  <c r="AO267" i="4" a="1"/>
  <c r="AO267" i="4" s="1"/>
  <c r="AN267" i="4"/>
  <c r="AI268" i="4"/>
  <c r="AM267" i="4"/>
  <c r="AS267" i="4"/>
  <c r="AL267" i="4" a="1"/>
  <c r="AL267" i="4" s="1"/>
  <c r="AR267" i="4"/>
  <c r="AQ267" i="4" a="1"/>
  <c r="AQ267" i="4" s="1"/>
  <c r="AK267" i="4" a="1"/>
  <c r="AK267" i="4" s="1"/>
  <c r="D267" i="4"/>
  <c r="E266" i="4"/>
  <c r="B265" i="4"/>
  <c r="AR268" i="4" l="1"/>
  <c r="AQ268" i="4" a="1"/>
  <c r="AQ268" i="4" s="1"/>
  <c r="AK268" i="4" a="1"/>
  <c r="AK268" i="4" s="1"/>
  <c r="AP268" i="4" a="1"/>
  <c r="AP268" i="4" s="1"/>
  <c r="AJ268" i="4" a="1"/>
  <c r="AJ268" i="4" s="1"/>
  <c r="AO268" i="4" a="1"/>
  <c r="AO268" i="4" s="1"/>
  <c r="AN268" i="4"/>
  <c r="AI269" i="4"/>
  <c r="AM268" i="4"/>
  <c r="AS268" i="4"/>
  <c r="AL268" i="4" a="1"/>
  <c r="AL268" i="4" s="1"/>
  <c r="E267" i="4"/>
  <c r="D268" i="4"/>
  <c r="W265" i="4"/>
  <c r="S265" i="4"/>
  <c r="R267" i="4"/>
  <c r="B267" i="4"/>
  <c r="V267" i="4"/>
  <c r="G268" i="4"/>
  <c r="F269" i="4"/>
  <c r="B266" i="4"/>
  <c r="W266" i="4" l="1"/>
  <c r="S266" i="4"/>
  <c r="G269" i="4"/>
  <c r="F270" i="4"/>
  <c r="V268" i="4"/>
  <c r="R268" i="4"/>
  <c r="B268" i="4"/>
  <c r="E268" i="4"/>
  <c r="D269" i="4"/>
  <c r="AN269" i="4"/>
  <c r="AI270" i="4"/>
  <c r="AM269" i="4"/>
  <c r="AS269" i="4"/>
  <c r="AL269" i="4" a="1"/>
  <c r="AL269" i="4" s="1"/>
  <c r="AR269" i="4"/>
  <c r="AQ269" i="4" a="1"/>
  <c r="AQ269" i="4" s="1"/>
  <c r="AK269" i="4" a="1"/>
  <c r="AK269" i="4" s="1"/>
  <c r="AP269" i="4" a="1"/>
  <c r="AP269" i="4" s="1"/>
  <c r="AJ269" i="4" a="1"/>
  <c r="AJ269" i="4" s="1"/>
  <c r="AO269" i="4" a="1"/>
  <c r="AO269" i="4" s="1"/>
  <c r="S267" i="4"/>
  <c r="W267" i="4"/>
  <c r="D270" i="4" l="1"/>
  <c r="E269" i="4"/>
  <c r="F271" i="4"/>
  <c r="G270" i="4"/>
  <c r="S268" i="4"/>
  <c r="W268" i="4"/>
  <c r="B269" i="4"/>
  <c r="V269" i="4"/>
  <c r="R269" i="4"/>
  <c r="AO270" i="4" a="1"/>
  <c r="AO270" i="4" s="1"/>
  <c r="AN270" i="4"/>
  <c r="AI271" i="4"/>
  <c r="AM270" i="4"/>
  <c r="AS270" i="4"/>
  <c r="AL270" i="4" a="1"/>
  <c r="AL270" i="4" s="1"/>
  <c r="AR270" i="4"/>
  <c r="AQ270" i="4" a="1"/>
  <c r="AQ270" i="4" s="1"/>
  <c r="AK270" i="4" a="1"/>
  <c r="AK270" i="4" s="1"/>
  <c r="AP270" i="4" a="1"/>
  <c r="AP270" i="4" s="1"/>
  <c r="AJ270" i="4" a="1"/>
  <c r="AJ270" i="4" s="1"/>
  <c r="W269" i="4" l="1"/>
  <c r="S269" i="4"/>
  <c r="R270" i="4"/>
  <c r="V270" i="4"/>
  <c r="G271" i="4"/>
  <c r="F272" i="4"/>
  <c r="AQ271" i="4" a="1"/>
  <c r="AQ271" i="4" s="1"/>
  <c r="AK271" i="4" a="1"/>
  <c r="AK271" i="4" s="1"/>
  <c r="AP271" i="4" a="1"/>
  <c r="AP271" i="4" s="1"/>
  <c r="AJ271" i="4" a="1"/>
  <c r="AJ271" i="4" s="1"/>
  <c r="AO271" i="4" a="1"/>
  <c r="AO271" i="4" s="1"/>
  <c r="AN271" i="4"/>
  <c r="AI272" i="4"/>
  <c r="AM271" i="4"/>
  <c r="AS271" i="4"/>
  <c r="AL271" i="4" a="1"/>
  <c r="AL271" i="4" s="1"/>
  <c r="AR271" i="4"/>
  <c r="E270" i="4"/>
  <c r="D271" i="4"/>
  <c r="E271" i="4" l="1"/>
  <c r="D272" i="4"/>
  <c r="G272" i="4"/>
  <c r="F273" i="4"/>
  <c r="R271" i="4"/>
  <c r="B271" i="4"/>
  <c r="V271" i="4"/>
  <c r="AI273" i="4"/>
  <c r="AM272" i="4"/>
  <c r="AS272" i="4"/>
  <c r="AL272" i="4" a="1"/>
  <c r="AL272" i="4" s="1"/>
  <c r="AR272" i="4"/>
  <c r="AQ272" i="4" a="1"/>
  <c r="AQ272" i="4" s="1"/>
  <c r="AK272" i="4" a="1"/>
  <c r="AK272" i="4" s="1"/>
  <c r="AP272" i="4" a="1"/>
  <c r="AP272" i="4" s="1"/>
  <c r="AJ272" i="4" a="1"/>
  <c r="AJ272" i="4" s="1"/>
  <c r="AO272" i="4" a="1"/>
  <c r="AO272" i="4" s="1"/>
  <c r="AN272" i="4"/>
  <c r="B270" i="4"/>
  <c r="F274" i="4" l="1"/>
  <c r="G273" i="4"/>
  <c r="B272" i="4" s="1"/>
  <c r="V272" i="4"/>
  <c r="R272" i="4"/>
  <c r="D273" i="4"/>
  <c r="E272" i="4"/>
  <c r="W270" i="4"/>
  <c r="S270" i="4"/>
  <c r="AO273" i="4" a="1"/>
  <c r="AO273" i="4" s="1"/>
  <c r="AN273" i="4"/>
  <c r="AI274" i="4"/>
  <c r="AM273" i="4"/>
  <c r="AS273" i="4"/>
  <c r="AL273" i="4" a="1"/>
  <c r="AL273" i="4" s="1"/>
  <c r="AR273" i="4"/>
  <c r="AQ273" i="4" a="1"/>
  <c r="AQ273" i="4" s="1"/>
  <c r="AK273" i="4" a="1"/>
  <c r="AK273" i="4" s="1"/>
  <c r="AP273" i="4" a="1"/>
  <c r="AP273" i="4" s="1"/>
  <c r="AJ273" i="4" a="1"/>
  <c r="AJ273" i="4" s="1"/>
  <c r="S271" i="4"/>
  <c r="W271" i="4"/>
  <c r="W272" i="4" l="1"/>
  <c r="S272" i="4"/>
  <c r="D274" i="4"/>
  <c r="E273" i="4"/>
  <c r="AP274" i="4" a="1"/>
  <c r="AP274" i="4" s="1"/>
  <c r="AJ274" i="4" a="1"/>
  <c r="AJ274" i="4" s="1"/>
  <c r="AO274" i="4" a="1"/>
  <c r="AO274" i="4" s="1"/>
  <c r="AN274" i="4"/>
  <c r="AI275" i="4"/>
  <c r="AM274" i="4"/>
  <c r="AS274" i="4"/>
  <c r="AL274" i="4" a="1"/>
  <c r="AL274" i="4" s="1"/>
  <c r="AR274" i="4"/>
  <c r="AQ274" i="4" a="1"/>
  <c r="AQ274" i="4" s="1"/>
  <c r="AK274" i="4" a="1"/>
  <c r="AK274" i="4" s="1"/>
  <c r="B273" i="4"/>
  <c r="V273" i="4"/>
  <c r="R273" i="4"/>
  <c r="G274" i="4"/>
  <c r="F275" i="4"/>
  <c r="E274" i="4" l="1"/>
  <c r="D275" i="4"/>
  <c r="R274" i="4"/>
  <c r="V274" i="4"/>
  <c r="AI276" i="4"/>
  <c r="AQ275" i="4" a="1"/>
  <c r="AQ275" i="4" s="1"/>
  <c r="AK275" i="4" a="1"/>
  <c r="AK275" i="4" s="1"/>
  <c r="AM275" i="4"/>
  <c r="AL275" i="4" a="1"/>
  <c r="AL275" i="4" s="1"/>
  <c r="AS275" i="4"/>
  <c r="AR275" i="4"/>
  <c r="AJ275" i="4" a="1"/>
  <c r="AJ275" i="4" s="1"/>
  <c r="AP275" i="4" a="1"/>
  <c r="AP275" i="4" s="1"/>
  <c r="AO275" i="4" a="1"/>
  <c r="AO275" i="4" s="1"/>
  <c r="AN275" i="4"/>
  <c r="F276" i="4"/>
  <c r="G275" i="4"/>
  <c r="B274" i="4" s="1"/>
  <c r="W273" i="4"/>
  <c r="S273" i="4"/>
  <c r="S274" i="4" l="1"/>
  <c r="W274" i="4"/>
  <c r="AO276" i="4" a="1"/>
  <c r="AO276" i="4" s="1"/>
  <c r="AI277" i="4"/>
  <c r="AM276" i="4"/>
  <c r="AQ276" i="4" a="1"/>
  <c r="AQ276" i="4" s="1"/>
  <c r="AK276" i="4" a="1"/>
  <c r="AK276" i="4" s="1"/>
  <c r="AN276" i="4"/>
  <c r="AL276" i="4" a="1"/>
  <c r="AL276" i="4" s="1"/>
  <c r="AS276" i="4"/>
  <c r="AJ276" i="4" a="1"/>
  <c r="AJ276" i="4" s="1"/>
  <c r="AR276" i="4"/>
  <c r="AP276" i="4" a="1"/>
  <c r="AP276" i="4" s="1"/>
  <c r="V275" i="4"/>
  <c r="R275" i="4"/>
  <c r="G276" i="4"/>
  <c r="F277" i="4"/>
  <c r="D276" i="4"/>
  <c r="E275" i="4"/>
  <c r="V276" i="4" l="1"/>
  <c r="R276" i="4"/>
  <c r="D277" i="4"/>
  <c r="E276" i="4"/>
  <c r="G277" i="4"/>
  <c r="F278" i="4"/>
  <c r="B275" i="4"/>
  <c r="AS277" i="4"/>
  <c r="AL277" i="4" a="1"/>
  <c r="AL277" i="4" s="1"/>
  <c r="AO277" i="4" a="1"/>
  <c r="AO277" i="4" s="1"/>
  <c r="AI278" i="4"/>
  <c r="AM277" i="4"/>
  <c r="AN277" i="4"/>
  <c r="AK277" i="4" a="1"/>
  <c r="AK277" i="4" s="1"/>
  <c r="AJ277" i="4" a="1"/>
  <c r="AJ277" i="4" s="1"/>
  <c r="AR277" i="4"/>
  <c r="AQ277" i="4" a="1"/>
  <c r="AQ277" i="4" s="1"/>
  <c r="AP277" i="4" a="1"/>
  <c r="AP277" i="4" s="1"/>
  <c r="W275" i="4" l="1"/>
  <c r="S275" i="4"/>
  <c r="D278" i="4"/>
  <c r="E277" i="4"/>
  <c r="F279" i="4"/>
  <c r="G278" i="4"/>
  <c r="B277" i="4"/>
  <c r="R277" i="4"/>
  <c r="V277" i="4"/>
  <c r="B276" i="4"/>
  <c r="AS278" i="4"/>
  <c r="AL278" i="4" a="1"/>
  <c r="AL278" i="4" s="1"/>
  <c r="AO278" i="4" a="1"/>
  <c r="AO278" i="4" s="1"/>
  <c r="AP278" i="4" a="1"/>
  <c r="AP278" i="4" s="1"/>
  <c r="AN278" i="4"/>
  <c r="AM278" i="4"/>
  <c r="AK278" i="4" a="1"/>
  <c r="AK278" i="4" s="1"/>
  <c r="AJ278" i="4" a="1"/>
  <c r="AJ278" i="4" s="1"/>
  <c r="AI279" i="4"/>
  <c r="AR278" i="4"/>
  <c r="AQ278" i="4" a="1"/>
  <c r="AQ278" i="4" s="1"/>
  <c r="D279" i="4" l="1"/>
  <c r="E278" i="4"/>
  <c r="S276" i="4"/>
  <c r="W276" i="4"/>
  <c r="AP279" i="4" a="1"/>
  <c r="AP279" i="4" s="1"/>
  <c r="AJ279" i="4" a="1"/>
  <c r="AJ279" i="4" s="1"/>
  <c r="AS279" i="4"/>
  <c r="AL279" i="4" a="1"/>
  <c r="AL279" i="4" s="1"/>
  <c r="AQ279" i="4" a="1"/>
  <c r="AQ279" i="4" s="1"/>
  <c r="AI280" i="4"/>
  <c r="AO279" i="4" a="1"/>
  <c r="AO279" i="4" s="1"/>
  <c r="AN279" i="4"/>
  <c r="AM279" i="4"/>
  <c r="AK279" i="4" a="1"/>
  <c r="AK279" i="4" s="1"/>
  <c r="AR279" i="4"/>
  <c r="S277" i="4"/>
  <c r="W277" i="4"/>
  <c r="V278" i="4"/>
  <c r="B278" i="4"/>
  <c r="R278" i="4"/>
  <c r="F280" i="4"/>
  <c r="G279" i="4"/>
  <c r="F281" i="4" l="1"/>
  <c r="G280" i="4"/>
  <c r="AR280" i="4"/>
  <c r="AP280" i="4" a="1"/>
  <c r="AP280" i="4" s="1"/>
  <c r="AJ280" i="4" a="1"/>
  <c r="AJ280" i="4" s="1"/>
  <c r="AS280" i="4"/>
  <c r="AL280" i="4" a="1"/>
  <c r="AL280" i="4" s="1"/>
  <c r="AQ280" i="4" a="1"/>
  <c r="AQ280" i="4" s="1"/>
  <c r="AI281" i="4"/>
  <c r="AO280" i="4" a="1"/>
  <c r="AO280" i="4" s="1"/>
  <c r="AN280" i="4"/>
  <c r="AM280" i="4"/>
  <c r="AK280" i="4" a="1"/>
  <c r="AK280" i="4" s="1"/>
  <c r="W278" i="4"/>
  <c r="S278" i="4"/>
  <c r="V279" i="4"/>
  <c r="B279" i="4"/>
  <c r="R279" i="4"/>
  <c r="D280" i="4"/>
  <c r="E279" i="4"/>
  <c r="E280" i="4" l="1"/>
  <c r="D281" i="4"/>
  <c r="AN281" i="4"/>
  <c r="AR281" i="4"/>
  <c r="AQ281" i="4" a="1"/>
  <c r="AQ281" i="4" s="1"/>
  <c r="AK281" i="4" a="1"/>
  <c r="AK281" i="4" s="1"/>
  <c r="AP281" i="4" a="1"/>
  <c r="AP281" i="4" s="1"/>
  <c r="AJ281" i="4" a="1"/>
  <c r="AJ281" i="4" s="1"/>
  <c r="AI282" i="4"/>
  <c r="AL281" i="4" a="1"/>
  <c r="AL281" i="4" s="1"/>
  <c r="AS281" i="4"/>
  <c r="AO281" i="4" a="1"/>
  <c r="AO281" i="4" s="1"/>
  <c r="AM281" i="4"/>
  <c r="S279" i="4"/>
  <c r="W279" i="4"/>
  <c r="V280" i="4"/>
  <c r="R280" i="4"/>
  <c r="F282" i="4"/>
  <c r="G281" i="4"/>
  <c r="V281" i="4" l="1"/>
  <c r="R281" i="4"/>
  <c r="F283" i="4"/>
  <c r="G282" i="4"/>
  <c r="AN282" i="4"/>
  <c r="AI283" i="4"/>
  <c r="AM282" i="4"/>
  <c r="AR282" i="4"/>
  <c r="AP282" i="4" a="1"/>
  <c r="AP282" i="4" s="1"/>
  <c r="AJ282" i="4" a="1"/>
  <c r="AJ282" i="4" s="1"/>
  <c r="AS282" i="4"/>
  <c r="AQ282" i="4" a="1"/>
  <c r="AQ282" i="4" s="1"/>
  <c r="AO282" i="4" a="1"/>
  <c r="AO282" i="4" s="1"/>
  <c r="AL282" i="4" a="1"/>
  <c r="AL282" i="4" s="1"/>
  <c r="AK282" i="4" a="1"/>
  <c r="AK282" i="4" s="1"/>
  <c r="B280" i="4"/>
  <c r="D282" i="4"/>
  <c r="E281" i="4"/>
  <c r="E282" i="4" l="1"/>
  <c r="D283" i="4"/>
  <c r="R282" i="4"/>
  <c r="V282" i="4"/>
  <c r="F284" i="4"/>
  <c r="G283" i="4"/>
  <c r="S280" i="4"/>
  <c r="W280" i="4"/>
  <c r="AQ283" i="4" a="1"/>
  <c r="AQ283" i="4" s="1"/>
  <c r="AK283" i="4" a="1"/>
  <c r="AK283" i="4" s="1"/>
  <c r="AO283" i="4" a="1"/>
  <c r="AO283" i="4" s="1"/>
  <c r="AN283" i="4"/>
  <c r="AR283" i="4"/>
  <c r="AS283" i="4"/>
  <c r="AP283" i="4" a="1"/>
  <c r="AP283" i="4" s="1"/>
  <c r="AM283" i="4"/>
  <c r="AI284" i="4"/>
  <c r="AL283" i="4" a="1"/>
  <c r="AL283" i="4" s="1"/>
  <c r="AJ283" i="4" a="1"/>
  <c r="AJ283" i="4" s="1"/>
  <c r="B281" i="4"/>
  <c r="S281" i="4" l="1"/>
  <c r="W281" i="4"/>
  <c r="AI285" i="4"/>
  <c r="AM284" i="4"/>
  <c r="AQ284" i="4" a="1"/>
  <c r="AQ284" i="4" s="1"/>
  <c r="AK284" i="4" a="1"/>
  <c r="AK284" i="4" s="1"/>
  <c r="AN284" i="4"/>
  <c r="AR284" i="4"/>
  <c r="AP284" i="4" a="1"/>
  <c r="AP284" i="4" s="1"/>
  <c r="AO284" i="4" a="1"/>
  <c r="AO284" i="4" s="1"/>
  <c r="AL284" i="4" a="1"/>
  <c r="AL284" i="4" s="1"/>
  <c r="AJ284" i="4" a="1"/>
  <c r="AJ284" i="4" s="1"/>
  <c r="AS284" i="4"/>
  <c r="R283" i="4"/>
  <c r="V283" i="4"/>
  <c r="G284" i="4"/>
  <c r="B283" i="4" s="1"/>
  <c r="F285" i="4"/>
  <c r="B282" i="4"/>
  <c r="E283" i="4"/>
  <c r="D284" i="4"/>
  <c r="W283" i="4" l="1"/>
  <c r="S283" i="4"/>
  <c r="F286" i="4"/>
  <c r="G285" i="4"/>
  <c r="D285" i="4"/>
  <c r="E284" i="4"/>
  <c r="S282" i="4"/>
  <c r="W282" i="4"/>
  <c r="R284" i="4"/>
  <c r="B284" i="4"/>
  <c r="V284" i="4"/>
  <c r="AO285" i="4" a="1"/>
  <c r="AO285" i="4" s="1"/>
  <c r="AI286" i="4"/>
  <c r="AM285" i="4"/>
  <c r="AS285" i="4"/>
  <c r="AL285" i="4" a="1"/>
  <c r="AL285" i="4" s="1"/>
  <c r="AQ285" i="4" a="1"/>
  <c r="AQ285" i="4" s="1"/>
  <c r="AK285" i="4" a="1"/>
  <c r="AK285" i="4" s="1"/>
  <c r="AP285" i="4" a="1"/>
  <c r="AP285" i="4" s="1"/>
  <c r="AN285" i="4"/>
  <c r="AJ285" i="4" a="1"/>
  <c r="AJ285" i="4" s="1"/>
  <c r="AR285" i="4"/>
  <c r="S284" i="4" l="1"/>
  <c r="W284" i="4"/>
  <c r="D286" i="4"/>
  <c r="E285" i="4"/>
  <c r="R285" i="4"/>
  <c r="V285" i="4"/>
  <c r="AO286" i="4" a="1"/>
  <c r="AO286" i="4" s="1"/>
  <c r="AI287" i="4"/>
  <c r="AM286" i="4"/>
  <c r="AQ286" i="4" a="1"/>
  <c r="AQ286" i="4" s="1"/>
  <c r="AK286" i="4" a="1"/>
  <c r="AK286" i="4" s="1"/>
  <c r="AL286" i="4" a="1"/>
  <c r="AL286" i="4" s="1"/>
  <c r="AJ286" i="4" a="1"/>
  <c r="AJ286" i="4" s="1"/>
  <c r="AS286" i="4"/>
  <c r="AR286" i="4"/>
  <c r="AP286" i="4" a="1"/>
  <c r="AP286" i="4" s="1"/>
  <c r="AN286" i="4"/>
  <c r="G286" i="4"/>
  <c r="F287" i="4"/>
  <c r="G287" i="4" l="1"/>
  <c r="F288" i="4"/>
  <c r="B286" i="4"/>
  <c r="V286" i="4"/>
  <c r="R286" i="4"/>
  <c r="AS287" i="4"/>
  <c r="AL287" i="4" a="1"/>
  <c r="AL287" i="4" s="1"/>
  <c r="AP287" i="4" a="1"/>
  <c r="AP287" i="4" s="1"/>
  <c r="AJ287" i="4" a="1"/>
  <c r="AJ287" i="4" s="1"/>
  <c r="AO287" i="4" a="1"/>
  <c r="AO287" i="4" s="1"/>
  <c r="AI288" i="4"/>
  <c r="AM287" i="4"/>
  <c r="AR287" i="4"/>
  <c r="AQ287" i="4" a="1"/>
  <c r="AQ287" i="4" s="1"/>
  <c r="AN287" i="4"/>
  <c r="AK287" i="4" a="1"/>
  <c r="AK287" i="4" s="1"/>
  <c r="B285" i="4"/>
  <c r="D287" i="4"/>
  <c r="E286" i="4"/>
  <c r="D288" i="4" l="1"/>
  <c r="E287" i="4"/>
  <c r="W285" i="4"/>
  <c r="S285" i="4"/>
  <c r="W286" i="4"/>
  <c r="S286" i="4"/>
  <c r="F289" i="4"/>
  <c r="G288" i="4"/>
  <c r="AS288" i="4"/>
  <c r="AL288" i="4" a="1"/>
  <c r="AL288" i="4" s="1"/>
  <c r="AR288" i="4"/>
  <c r="AQ288" i="4" a="1"/>
  <c r="AQ288" i="4" s="1"/>
  <c r="AK288" i="4" a="1"/>
  <c r="AK288" i="4" s="1"/>
  <c r="AO288" i="4" a="1"/>
  <c r="AO288" i="4" s="1"/>
  <c r="AI289" i="4"/>
  <c r="AP288" i="4" a="1"/>
  <c r="AP288" i="4" s="1"/>
  <c r="AN288" i="4"/>
  <c r="AM288" i="4"/>
  <c r="AJ288" i="4" a="1"/>
  <c r="AJ288" i="4" s="1"/>
  <c r="B287" i="4"/>
  <c r="V287" i="4"/>
  <c r="R287" i="4"/>
  <c r="W287" i="4" l="1"/>
  <c r="S287" i="4"/>
  <c r="V288" i="4"/>
  <c r="R288" i="4"/>
  <c r="F290" i="4"/>
  <c r="G289" i="4"/>
  <c r="B288" i="4" s="1"/>
  <c r="AP289" i="4" a="1"/>
  <c r="AP289" i="4" s="1"/>
  <c r="AJ289" i="4" a="1"/>
  <c r="AJ289" i="4" s="1"/>
  <c r="AN289" i="4"/>
  <c r="AI290" i="4"/>
  <c r="AM289" i="4"/>
  <c r="AS289" i="4"/>
  <c r="AL289" i="4" a="1"/>
  <c r="AL289" i="4" s="1"/>
  <c r="AR289" i="4"/>
  <c r="AQ289" i="4" a="1"/>
  <c r="AQ289" i="4" s="1"/>
  <c r="AO289" i="4" a="1"/>
  <c r="AO289" i="4" s="1"/>
  <c r="AK289" i="4" a="1"/>
  <c r="AK289" i="4" s="1"/>
  <c r="D289" i="4"/>
  <c r="E288" i="4"/>
  <c r="W288" i="4" l="1"/>
  <c r="S288" i="4"/>
  <c r="D290" i="4"/>
  <c r="E289" i="4"/>
  <c r="V289" i="4"/>
  <c r="R289" i="4"/>
  <c r="F291" i="4"/>
  <c r="G290" i="4"/>
  <c r="AR290" i="4"/>
  <c r="AP290" i="4" a="1"/>
  <c r="AP290" i="4" s="1"/>
  <c r="AJ290" i="4" a="1"/>
  <c r="AJ290" i="4" s="1"/>
  <c r="AO290" i="4" a="1"/>
  <c r="AO290" i="4" s="1"/>
  <c r="AS290" i="4"/>
  <c r="AL290" i="4" a="1"/>
  <c r="AL290" i="4" s="1"/>
  <c r="AN290" i="4"/>
  <c r="AM290" i="4"/>
  <c r="AK290" i="4" a="1"/>
  <c r="AK290" i="4" s="1"/>
  <c r="AI291" i="4"/>
  <c r="AQ290" i="4" a="1"/>
  <c r="AQ290" i="4" s="1"/>
  <c r="AN291" i="4" l="1"/>
  <c r="AR291" i="4"/>
  <c r="AQ291" i="4" a="1"/>
  <c r="AQ291" i="4" s="1"/>
  <c r="AK291" i="4" a="1"/>
  <c r="AK291" i="4" s="1"/>
  <c r="AP291" i="4" a="1"/>
  <c r="AP291" i="4" s="1"/>
  <c r="AJ291" i="4" a="1"/>
  <c r="AJ291" i="4" s="1"/>
  <c r="AO291" i="4" a="1"/>
  <c r="AO291" i="4" s="1"/>
  <c r="AM291" i="4"/>
  <c r="AL291" i="4" a="1"/>
  <c r="AL291" i="4" s="1"/>
  <c r="AI292" i="4"/>
  <c r="AS291" i="4"/>
  <c r="V290" i="4"/>
  <c r="R290" i="4"/>
  <c r="G291" i="4"/>
  <c r="F292" i="4"/>
  <c r="B289" i="4"/>
  <c r="E290" i="4"/>
  <c r="D291" i="4"/>
  <c r="V291" i="4" l="1"/>
  <c r="R291" i="4"/>
  <c r="B290" i="4"/>
  <c r="AN292" i="4"/>
  <c r="AI293" i="4"/>
  <c r="AM292" i="4"/>
  <c r="AS292" i="4"/>
  <c r="AL292" i="4" a="1"/>
  <c r="AL292" i="4" s="1"/>
  <c r="AR292" i="4"/>
  <c r="AP292" i="4" a="1"/>
  <c r="AP292" i="4" s="1"/>
  <c r="AJ292" i="4" a="1"/>
  <c r="AJ292" i="4" s="1"/>
  <c r="AQ292" i="4" a="1"/>
  <c r="AQ292" i="4" s="1"/>
  <c r="AO292" i="4" a="1"/>
  <c r="AO292" i="4" s="1"/>
  <c r="AK292" i="4" a="1"/>
  <c r="AK292" i="4" s="1"/>
  <c r="E291" i="4"/>
  <c r="D292" i="4"/>
  <c r="G292" i="4"/>
  <c r="F293" i="4"/>
  <c r="S289" i="4"/>
  <c r="W289" i="4"/>
  <c r="E292" i="4" l="1"/>
  <c r="D293" i="4"/>
  <c r="AQ293" i="4" a="1"/>
  <c r="AQ293" i="4" s="1"/>
  <c r="AK293" i="4" a="1"/>
  <c r="AK293" i="4" s="1"/>
  <c r="AO293" i="4" a="1"/>
  <c r="AO293" i="4" s="1"/>
  <c r="AN293" i="4"/>
  <c r="AR293" i="4"/>
  <c r="AI294" i="4"/>
  <c r="AJ293" i="4" a="1"/>
  <c r="AJ293" i="4" s="1"/>
  <c r="AS293" i="4"/>
  <c r="AP293" i="4" a="1"/>
  <c r="AP293" i="4" s="1"/>
  <c r="AM293" i="4"/>
  <c r="AL293" i="4" a="1"/>
  <c r="AL293" i="4" s="1"/>
  <c r="F294" i="4"/>
  <c r="G293" i="4"/>
  <c r="R292" i="4"/>
  <c r="B292" i="4"/>
  <c r="V292" i="4"/>
  <c r="S290" i="4"/>
  <c r="W290" i="4"/>
  <c r="B291" i="4"/>
  <c r="W292" i="4" l="1"/>
  <c r="S292" i="4"/>
  <c r="R293" i="4"/>
  <c r="V293" i="4"/>
  <c r="G294" i="4"/>
  <c r="B293" i="4" s="1"/>
  <c r="F295" i="4"/>
  <c r="S291" i="4"/>
  <c r="W291" i="4"/>
  <c r="AI295" i="4"/>
  <c r="AM294" i="4"/>
  <c r="AQ294" i="4" a="1"/>
  <c r="AQ294" i="4" s="1"/>
  <c r="AK294" i="4" a="1"/>
  <c r="AK294" i="4" s="1"/>
  <c r="AP294" i="4" a="1"/>
  <c r="AP294" i="4" s="1"/>
  <c r="AJ294" i="4" a="1"/>
  <c r="AJ294" i="4" s="1"/>
  <c r="AN294" i="4"/>
  <c r="AS294" i="4"/>
  <c r="AR294" i="4"/>
  <c r="AO294" i="4" a="1"/>
  <c r="AO294" i="4" s="1"/>
  <c r="AL294" i="4" a="1"/>
  <c r="AL294" i="4" s="1"/>
  <c r="E293" i="4"/>
  <c r="D294" i="4"/>
  <c r="W293" i="4" l="1"/>
  <c r="S293" i="4"/>
  <c r="AO295" i="4" a="1"/>
  <c r="AO295" i="4" s="1"/>
  <c r="AI296" i="4"/>
  <c r="AM295" i="4"/>
  <c r="AS295" i="4"/>
  <c r="AL295" i="4" a="1"/>
  <c r="AL295" i="4" s="1"/>
  <c r="AR295" i="4"/>
  <c r="AQ295" i="4" a="1"/>
  <c r="AQ295" i="4" s="1"/>
  <c r="AK295" i="4" a="1"/>
  <c r="AK295" i="4" s="1"/>
  <c r="AP295" i="4" a="1"/>
  <c r="AP295" i="4" s="1"/>
  <c r="AN295" i="4"/>
  <c r="AJ295" i="4" a="1"/>
  <c r="AJ295" i="4" s="1"/>
  <c r="G295" i="4"/>
  <c r="F296" i="4"/>
  <c r="R294" i="4"/>
  <c r="B294" i="4"/>
  <c r="V294" i="4"/>
  <c r="D295" i="4"/>
  <c r="E294" i="4"/>
  <c r="S294" i="4" l="1"/>
  <c r="W294" i="4"/>
  <c r="D296" i="4"/>
  <c r="E295" i="4"/>
  <c r="G296" i="4"/>
  <c r="F297" i="4"/>
  <c r="V295" i="4"/>
  <c r="R295" i="4"/>
  <c r="B295" i="4"/>
  <c r="AP296" i="4" a="1"/>
  <c r="AP296" i="4" s="1"/>
  <c r="AO296" i="4" a="1"/>
  <c r="AO296" i="4" s="1"/>
  <c r="AN296" i="4"/>
  <c r="AI297" i="4"/>
  <c r="AM296" i="4"/>
  <c r="AQ296" i="4" a="1"/>
  <c r="AQ296" i="4" s="1"/>
  <c r="AK296" i="4" a="1"/>
  <c r="AK296" i="4" s="1"/>
  <c r="AS296" i="4"/>
  <c r="AR296" i="4"/>
  <c r="AL296" i="4" a="1"/>
  <c r="AL296" i="4" s="1"/>
  <c r="AJ296" i="4" a="1"/>
  <c r="AJ296" i="4" s="1"/>
  <c r="W295" i="4" l="1"/>
  <c r="S295" i="4"/>
  <c r="B296" i="4"/>
  <c r="V296" i="4"/>
  <c r="R296" i="4"/>
  <c r="G297" i="4"/>
  <c r="F298" i="4"/>
  <c r="AS297" i="4"/>
  <c r="AL297" i="4" a="1"/>
  <c r="AL297" i="4" s="1"/>
  <c r="AR297" i="4"/>
  <c r="AP297" i="4" a="1"/>
  <c r="AP297" i="4" s="1"/>
  <c r="AJ297" i="4" a="1"/>
  <c r="AJ297" i="4" s="1"/>
  <c r="AO297" i="4" a="1"/>
  <c r="AO297" i="4" s="1"/>
  <c r="AI298" i="4"/>
  <c r="AM297" i="4"/>
  <c r="AQ297" i="4" a="1"/>
  <c r="AQ297" i="4" s="1"/>
  <c r="AN297" i="4"/>
  <c r="AK297" i="4" a="1"/>
  <c r="AK297" i="4" s="1"/>
  <c r="D297" i="4"/>
  <c r="E296" i="4"/>
  <c r="S296" i="4" l="1"/>
  <c r="W296" i="4"/>
  <c r="E297" i="4"/>
  <c r="D298" i="4"/>
  <c r="F299" i="4"/>
  <c r="G298" i="4"/>
  <c r="B297" i="4" s="1"/>
  <c r="V297" i="4"/>
  <c r="R297" i="4"/>
  <c r="AN298" i="4"/>
  <c r="AS298" i="4"/>
  <c r="AL298" i="4" a="1"/>
  <c r="AL298" i="4" s="1"/>
  <c r="AR298" i="4"/>
  <c r="AQ298" i="4" a="1"/>
  <c r="AQ298" i="4" s="1"/>
  <c r="AK298" i="4" a="1"/>
  <c r="AK298" i="4" s="1"/>
  <c r="AO298" i="4" a="1"/>
  <c r="AO298" i="4" s="1"/>
  <c r="AM298" i="4"/>
  <c r="AJ298" i="4" a="1"/>
  <c r="AJ298" i="4" s="1"/>
  <c r="AI299" i="4"/>
  <c r="AP298" i="4" a="1"/>
  <c r="AP298" i="4" s="1"/>
  <c r="W297" i="4" l="1"/>
  <c r="S297" i="4"/>
  <c r="AP299" i="4" a="1"/>
  <c r="AP299" i="4" s="1"/>
  <c r="AJ299" i="4" a="1"/>
  <c r="AJ299" i="4" s="1"/>
  <c r="AO299" i="4" a="1"/>
  <c r="AO299" i="4" s="1"/>
  <c r="AN299" i="4"/>
  <c r="AI300" i="4"/>
  <c r="AM299" i="4"/>
  <c r="AS299" i="4"/>
  <c r="AL299" i="4" a="1"/>
  <c r="AL299" i="4" s="1"/>
  <c r="AR299" i="4"/>
  <c r="AQ299" i="4" a="1"/>
  <c r="AQ299" i="4" s="1"/>
  <c r="AK299" i="4" a="1"/>
  <c r="AK299" i="4" s="1"/>
  <c r="F300" i="4"/>
  <c r="G299" i="4"/>
  <c r="B298" i="4" s="1"/>
  <c r="D299" i="4"/>
  <c r="E298" i="4"/>
  <c r="V298" i="4"/>
  <c r="R298" i="4"/>
  <c r="W298" i="4" l="1"/>
  <c r="S298" i="4"/>
  <c r="AR300" i="4"/>
  <c r="AQ300" i="4" a="1"/>
  <c r="AQ300" i="4" s="1"/>
  <c r="AK300" i="4" a="1"/>
  <c r="AK300" i="4" s="1"/>
  <c r="AP300" i="4" a="1"/>
  <c r="AP300" i="4" s="1"/>
  <c r="AJ300" i="4" a="1"/>
  <c r="AJ300" i="4" s="1"/>
  <c r="AO300" i="4" a="1"/>
  <c r="AO300" i="4" s="1"/>
  <c r="AS300" i="4"/>
  <c r="AL300" i="4" a="1"/>
  <c r="AL300" i="4" s="1"/>
  <c r="AN300" i="4"/>
  <c r="AM300" i="4"/>
  <c r="AI301" i="4"/>
  <c r="E299" i="4"/>
  <c r="D300" i="4"/>
  <c r="R299" i="4"/>
  <c r="B299" i="4"/>
  <c r="V299" i="4"/>
  <c r="G300" i="4"/>
  <c r="F301" i="4"/>
  <c r="S299" i="4" l="1"/>
  <c r="W299" i="4"/>
  <c r="G301" i="4"/>
  <c r="F302" i="4"/>
  <c r="V300" i="4"/>
  <c r="R300" i="4"/>
  <c r="B300" i="4"/>
  <c r="E300" i="4"/>
  <c r="D301" i="4"/>
  <c r="AN301" i="4"/>
  <c r="AI302" i="4"/>
  <c r="AM301" i="4"/>
  <c r="AS301" i="4"/>
  <c r="AL301" i="4" a="1"/>
  <c r="AL301" i="4" s="1"/>
  <c r="AR301" i="4"/>
  <c r="AQ301" i="4" a="1"/>
  <c r="AQ301" i="4" s="1"/>
  <c r="AK301" i="4" a="1"/>
  <c r="AK301" i="4" s="1"/>
  <c r="AP301" i="4" a="1"/>
  <c r="AP301" i="4" s="1"/>
  <c r="AJ301" i="4" a="1"/>
  <c r="AJ301" i="4" s="1"/>
  <c r="AO301" i="4" a="1"/>
  <c r="AO301" i="4" s="1"/>
  <c r="D302" i="4" l="1"/>
  <c r="E301" i="4"/>
  <c r="F303" i="4"/>
  <c r="G302" i="4"/>
  <c r="B301" i="4"/>
  <c r="V301" i="4"/>
  <c r="R301" i="4"/>
  <c r="S300" i="4"/>
  <c r="W300" i="4"/>
  <c r="AO302" i="4" a="1"/>
  <c r="AO302" i="4" s="1"/>
  <c r="AN302" i="4"/>
  <c r="AI303" i="4"/>
  <c r="AM302" i="4"/>
  <c r="AS302" i="4"/>
  <c r="AL302" i="4" a="1"/>
  <c r="AL302" i="4" s="1"/>
  <c r="AR302" i="4"/>
  <c r="AP302" i="4" a="1"/>
  <c r="AP302" i="4" s="1"/>
  <c r="AJ302" i="4" a="1"/>
  <c r="AJ302" i="4" s="1"/>
  <c r="AQ302" i="4" a="1"/>
  <c r="AQ302" i="4" s="1"/>
  <c r="AK302" i="4" a="1"/>
  <c r="AK302" i="4" s="1"/>
  <c r="W301" i="4" l="1"/>
  <c r="S301" i="4"/>
  <c r="R302" i="4"/>
  <c r="V302" i="4"/>
  <c r="G303" i="4"/>
  <c r="F304" i="4"/>
  <c r="AQ303" i="4" a="1"/>
  <c r="AQ303" i="4" s="1"/>
  <c r="AK303" i="4" a="1"/>
  <c r="AK303" i="4" s="1"/>
  <c r="AP303" i="4" a="1"/>
  <c r="AP303" i="4" s="1"/>
  <c r="AJ303" i="4" a="1"/>
  <c r="AJ303" i="4" s="1"/>
  <c r="AO303" i="4" a="1"/>
  <c r="AO303" i="4" s="1"/>
  <c r="AN303" i="4"/>
  <c r="AR303" i="4"/>
  <c r="AI304" i="4"/>
  <c r="AL303" i="4" a="1"/>
  <c r="AL303" i="4" s="1"/>
  <c r="AS303" i="4"/>
  <c r="AM303" i="4"/>
  <c r="E302" i="4"/>
  <c r="D303" i="4"/>
  <c r="E303" i="4" l="1"/>
  <c r="D304" i="4"/>
  <c r="G304" i="4"/>
  <c r="F305" i="4"/>
  <c r="R303" i="4"/>
  <c r="B303" i="4"/>
  <c r="V303" i="4"/>
  <c r="AI305" i="4"/>
  <c r="AM304" i="4"/>
  <c r="AS304" i="4"/>
  <c r="AL304" i="4" a="1"/>
  <c r="AL304" i="4" s="1"/>
  <c r="AR304" i="4"/>
  <c r="AQ304" i="4" a="1"/>
  <c r="AQ304" i="4" s="1"/>
  <c r="AK304" i="4" a="1"/>
  <c r="AK304" i="4" s="1"/>
  <c r="AP304" i="4" a="1"/>
  <c r="AP304" i="4" s="1"/>
  <c r="AJ304" i="4" a="1"/>
  <c r="AJ304" i="4" s="1"/>
  <c r="AN304" i="4"/>
  <c r="AO304" i="4" a="1"/>
  <c r="AO304" i="4" s="1"/>
  <c r="B302" i="4"/>
  <c r="V304" i="4" l="1"/>
  <c r="R304" i="4"/>
  <c r="D305" i="4"/>
  <c r="E304" i="4"/>
  <c r="W302" i="4"/>
  <c r="S302" i="4"/>
  <c r="AO305" i="4" a="1"/>
  <c r="AO305" i="4" s="1"/>
  <c r="AN305" i="4"/>
  <c r="AI306" i="4"/>
  <c r="AM305" i="4"/>
  <c r="AS305" i="4"/>
  <c r="AL305" i="4" a="1"/>
  <c r="AL305" i="4" s="1"/>
  <c r="AR305" i="4"/>
  <c r="AQ305" i="4" a="1"/>
  <c r="AQ305" i="4" s="1"/>
  <c r="AK305" i="4" a="1"/>
  <c r="AK305" i="4" s="1"/>
  <c r="AP305" i="4" a="1"/>
  <c r="AP305" i="4" s="1"/>
  <c r="AJ305" i="4" a="1"/>
  <c r="AJ305" i="4" s="1"/>
  <c r="F306" i="4"/>
  <c r="G305" i="4"/>
  <c r="S303" i="4"/>
  <c r="W303" i="4"/>
  <c r="V305" i="4" l="1"/>
  <c r="R305" i="4"/>
  <c r="AP306" i="4" a="1"/>
  <c r="AP306" i="4" s="1"/>
  <c r="AJ306" i="4" a="1"/>
  <c r="AJ306" i="4" s="1"/>
  <c r="AO306" i="4" a="1"/>
  <c r="AO306" i="4" s="1"/>
  <c r="AN306" i="4"/>
  <c r="AI307" i="4"/>
  <c r="AM306" i="4"/>
  <c r="AQ306" i="4" a="1"/>
  <c r="AQ306" i="4" s="1"/>
  <c r="AK306" i="4" a="1"/>
  <c r="AK306" i="4" s="1"/>
  <c r="AS306" i="4"/>
  <c r="AR306" i="4"/>
  <c r="AL306" i="4" a="1"/>
  <c r="AL306" i="4" s="1"/>
  <c r="G306" i="4"/>
  <c r="F307" i="4"/>
  <c r="D306" i="4"/>
  <c r="E305" i="4"/>
  <c r="B304" i="4"/>
  <c r="W304" i="4" l="1"/>
  <c r="S304" i="4"/>
  <c r="AS307" i="4"/>
  <c r="AL307" i="4" a="1"/>
  <c r="AL307" i="4" s="1"/>
  <c r="AR307" i="4"/>
  <c r="AQ307" i="4" a="1"/>
  <c r="AQ307" i="4" s="1"/>
  <c r="AK307" i="4" a="1"/>
  <c r="AK307" i="4" s="1"/>
  <c r="AP307" i="4" a="1"/>
  <c r="AP307" i="4" s="1"/>
  <c r="AJ307" i="4" a="1"/>
  <c r="AJ307" i="4" s="1"/>
  <c r="AO307" i="4" a="1"/>
  <c r="AO307" i="4" s="1"/>
  <c r="AI308" i="4"/>
  <c r="AM307" i="4"/>
  <c r="AN307" i="4"/>
  <c r="E306" i="4"/>
  <c r="D307" i="4"/>
  <c r="G307" i="4"/>
  <c r="F308" i="4"/>
  <c r="R306" i="4"/>
  <c r="B306" i="4"/>
  <c r="V306" i="4"/>
  <c r="B305" i="4"/>
  <c r="E307" i="4" l="1"/>
  <c r="D308" i="4"/>
  <c r="S306" i="4"/>
  <c r="W306" i="4"/>
  <c r="F309" i="4"/>
  <c r="G308" i="4"/>
  <c r="V307" i="4"/>
  <c r="R307" i="4"/>
  <c r="B307" i="4"/>
  <c r="W305" i="4"/>
  <c r="S305" i="4"/>
  <c r="AN308" i="4"/>
  <c r="AI309" i="4"/>
  <c r="AM308" i="4"/>
  <c r="AS308" i="4"/>
  <c r="AL308" i="4" a="1"/>
  <c r="AL308" i="4" s="1"/>
  <c r="AR308" i="4"/>
  <c r="AQ308" i="4" a="1"/>
  <c r="AQ308" i="4" s="1"/>
  <c r="AK308" i="4" a="1"/>
  <c r="AK308" i="4" s="1"/>
  <c r="AO308" i="4" a="1"/>
  <c r="AO308" i="4" s="1"/>
  <c r="AJ308" i="4" a="1"/>
  <c r="AJ308" i="4" s="1"/>
  <c r="AP308" i="4" a="1"/>
  <c r="AP308" i="4" s="1"/>
  <c r="W307" i="4" l="1"/>
  <c r="S307" i="4"/>
  <c r="V308" i="4"/>
  <c r="R308" i="4"/>
  <c r="F310" i="4"/>
  <c r="G309" i="4"/>
  <c r="AP309" i="4" a="1"/>
  <c r="AP309" i="4" s="1"/>
  <c r="AJ309" i="4" a="1"/>
  <c r="AJ309" i="4" s="1"/>
  <c r="AO309" i="4" a="1"/>
  <c r="AO309" i="4" s="1"/>
  <c r="AN309" i="4"/>
  <c r="AI310" i="4"/>
  <c r="AM309" i="4"/>
  <c r="AS309" i="4"/>
  <c r="AL309" i="4" a="1"/>
  <c r="AL309" i="4" s="1"/>
  <c r="AK309" i="4" a="1"/>
  <c r="AK309" i="4" s="1"/>
  <c r="AR309" i="4"/>
  <c r="AQ309" i="4" a="1"/>
  <c r="AQ309" i="4" s="1"/>
  <c r="D309" i="4"/>
  <c r="E308" i="4"/>
  <c r="G310" i="4" l="1"/>
  <c r="F311" i="4"/>
  <c r="R309" i="4"/>
  <c r="B309" i="4"/>
  <c r="V309" i="4"/>
  <c r="E309" i="4"/>
  <c r="D310" i="4"/>
  <c r="B308" i="4"/>
  <c r="AR310" i="4"/>
  <c r="AQ310" i="4" a="1"/>
  <c r="AQ310" i="4" s="1"/>
  <c r="AK310" i="4" a="1"/>
  <c r="AK310" i="4" s="1"/>
  <c r="AP310" i="4" a="1"/>
  <c r="AP310" i="4" s="1"/>
  <c r="AJ310" i="4" a="1"/>
  <c r="AJ310" i="4" s="1"/>
  <c r="AO310" i="4" a="1"/>
  <c r="AO310" i="4" s="1"/>
  <c r="AS310" i="4"/>
  <c r="AL310" i="4" a="1"/>
  <c r="AL310" i="4" s="1"/>
  <c r="AM310" i="4"/>
  <c r="AI311" i="4"/>
  <c r="AN310" i="4"/>
  <c r="AN311" i="4" l="1"/>
  <c r="AI312" i="4"/>
  <c r="AM311" i="4"/>
  <c r="AS311" i="4"/>
  <c r="AL311" i="4" a="1"/>
  <c r="AL311" i="4" s="1"/>
  <c r="AR311" i="4"/>
  <c r="AQ311" i="4" a="1"/>
  <c r="AQ311" i="4" s="1"/>
  <c r="AK311" i="4" a="1"/>
  <c r="AK311" i="4" s="1"/>
  <c r="AP311" i="4" a="1"/>
  <c r="AP311" i="4" s="1"/>
  <c r="AJ311" i="4" a="1"/>
  <c r="AJ311" i="4" s="1"/>
  <c r="AO311" i="4" a="1"/>
  <c r="AO311" i="4" s="1"/>
  <c r="S309" i="4"/>
  <c r="W309" i="4"/>
  <c r="E310" i="4"/>
  <c r="D311" i="4"/>
  <c r="G311" i="4"/>
  <c r="F312" i="4"/>
  <c r="V310" i="4"/>
  <c r="R310" i="4"/>
  <c r="D312" i="4" l="1"/>
  <c r="E311" i="4"/>
  <c r="F313" i="4"/>
  <c r="G312" i="4"/>
  <c r="B311" i="4" s="1"/>
  <c r="V311" i="4"/>
  <c r="R311" i="4"/>
  <c r="B310" i="4"/>
  <c r="AO312" i="4" a="1"/>
  <c r="AO312" i="4" s="1"/>
  <c r="AN312" i="4"/>
  <c r="AI313" i="4"/>
  <c r="AM312" i="4"/>
  <c r="AS312" i="4"/>
  <c r="AL312" i="4" a="1"/>
  <c r="AL312" i="4" s="1"/>
  <c r="AR312" i="4"/>
  <c r="AP312" i="4" a="1"/>
  <c r="AP312" i="4" s="1"/>
  <c r="AJ312" i="4" a="1"/>
  <c r="AJ312" i="4" s="1"/>
  <c r="AQ312" i="4" a="1"/>
  <c r="AQ312" i="4" s="1"/>
  <c r="AK312" i="4" a="1"/>
  <c r="AK312" i="4" s="1"/>
  <c r="W311" i="4" l="1"/>
  <c r="S311" i="4"/>
  <c r="S310" i="4"/>
  <c r="W310" i="4"/>
  <c r="R312" i="4"/>
  <c r="V312" i="4"/>
  <c r="G313" i="4"/>
  <c r="F314" i="4"/>
  <c r="AQ313" i="4" a="1"/>
  <c r="AQ313" i="4" s="1"/>
  <c r="AK313" i="4" a="1"/>
  <c r="AK313" i="4" s="1"/>
  <c r="AP313" i="4" a="1"/>
  <c r="AP313" i="4" s="1"/>
  <c r="AJ313" i="4" a="1"/>
  <c r="AJ313" i="4" s="1"/>
  <c r="AO313" i="4" a="1"/>
  <c r="AO313" i="4" s="1"/>
  <c r="AN313" i="4"/>
  <c r="AR313" i="4"/>
  <c r="AS313" i="4"/>
  <c r="AM313" i="4"/>
  <c r="AI314" i="4"/>
  <c r="AL313" i="4" a="1"/>
  <c r="AL313" i="4" s="1"/>
  <c r="E312" i="4"/>
  <c r="D313" i="4"/>
  <c r="R313" i="4" l="1"/>
  <c r="B313" i="4"/>
  <c r="V313" i="4"/>
  <c r="AI315" i="4"/>
  <c r="AM314" i="4"/>
  <c r="AS314" i="4"/>
  <c r="AL314" i="4" a="1"/>
  <c r="AL314" i="4" s="1"/>
  <c r="AR314" i="4"/>
  <c r="AQ314" i="4" a="1"/>
  <c r="AQ314" i="4" s="1"/>
  <c r="AK314" i="4" a="1"/>
  <c r="AK314" i="4" s="1"/>
  <c r="AP314" i="4" a="1"/>
  <c r="AP314" i="4" s="1"/>
  <c r="AJ314" i="4" a="1"/>
  <c r="AJ314" i="4" s="1"/>
  <c r="AN314" i="4"/>
  <c r="AO314" i="4" a="1"/>
  <c r="AO314" i="4" s="1"/>
  <c r="B312" i="4"/>
  <c r="G314" i="4"/>
  <c r="F315" i="4"/>
  <c r="E313" i="4"/>
  <c r="D314" i="4"/>
  <c r="V314" i="4" l="1"/>
  <c r="R314" i="4"/>
  <c r="W312" i="4"/>
  <c r="S312" i="4"/>
  <c r="AO315" i="4" a="1"/>
  <c r="AO315" i="4" s="1"/>
  <c r="AN315" i="4"/>
  <c r="AI316" i="4"/>
  <c r="AM315" i="4"/>
  <c r="AS315" i="4"/>
  <c r="AL315" i="4" a="1"/>
  <c r="AL315" i="4" s="1"/>
  <c r="AR315" i="4"/>
  <c r="AQ315" i="4" a="1"/>
  <c r="AQ315" i="4" s="1"/>
  <c r="AK315" i="4" a="1"/>
  <c r="AK315" i="4" s="1"/>
  <c r="AP315" i="4" a="1"/>
  <c r="AP315" i="4" s="1"/>
  <c r="AJ315" i="4" a="1"/>
  <c r="AJ315" i="4" s="1"/>
  <c r="D315" i="4"/>
  <c r="E314" i="4"/>
  <c r="F316" i="4"/>
  <c r="G315" i="4"/>
  <c r="S313" i="4"/>
  <c r="W313" i="4"/>
  <c r="V315" i="4" l="1"/>
  <c r="R315" i="4"/>
  <c r="AP316" i="4" a="1"/>
  <c r="AP316" i="4" s="1"/>
  <c r="AJ316" i="4" a="1"/>
  <c r="AJ316" i="4" s="1"/>
  <c r="AO316" i="4" a="1"/>
  <c r="AO316" i="4" s="1"/>
  <c r="AN316" i="4"/>
  <c r="AI317" i="4"/>
  <c r="AM316" i="4"/>
  <c r="AQ316" i="4" a="1"/>
  <c r="AQ316" i="4" s="1"/>
  <c r="AK316" i="4" a="1"/>
  <c r="AK316" i="4" s="1"/>
  <c r="AS316" i="4"/>
  <c r="AR316" i="4"/>
  <c r="AL316" i="4" a="1"/>
  <c r="AL316" i="4" s="1"/>
  <c r="G316" i="4"/>
  <c r="F317" i="4"/>
  <c r="D316" i="4"/>
  <c r="E315" i="4"/>
  <c r="B314" i="4"/>
  <c r="R316" i="4" l="1"/>
  <c r="V316" i="4"/>
  <c r="AS317" i="4"/>
  <c r="AL317" i="4" a="1"/>
  <c r="AL317" i="4" s="1"/>
  <c r="AR317" i="4"/>
  <c r="AQ317" i="4" a="1"/>
  <c r="AQ317" i="4" s="1"/>
  <c r="AK317" i="4" a="1"/>
  <c r="AK317" i="4" s="1"/>
  <c r="AP317" i="4" a="1"/>
  <c r="AP317" i="4" s="1"/>
  <c r="AJ317" i="4" a="1"/>
  <c r="AJ317" i="4" s="1"/>
  <c r="AO317" i="4" a="1"/>
  <c r="AO317" i="4" s="1"/>
  <c r="AI318" i="4"/>
  <c r="AM317" i="4"/>
  <c r="AN317" i="4"/>
  <c r="W314" i="4"/>
  <c r="S314" i="4"/>
  <c r="E316" i="4"/>
  <c r="D317" i="4"/>
  <c r="G317" i="4"/>
  <c r="F318" i="4"/>
  <c r="B315" i="4"/>
  <c r="V317" i="4" l="1"/>
  <c r="R317" i="4"/>
  <c r="E317" i="4"/>
  <c r="D318" i="4"/>
  <c r="F319" i="4"/>
  <c r="G318" i="4"/>
  <c r="W315" i="4"/>
  <c r="S315" i="4"/>
  <c r="AN318" i="4"/>
  <c r="AI319" i="4"/>
  <c r="AM318" i="4"/>
  <c r="AS318" i="4"/>
  <c r="AL318" i="4" a="1"/>
  <c r="AL318" i="4" s="1"/>
  <c r="AR318" i="4"/>
  <c r="AQ318" i="4" a="1"/>
  <c r="AQ318" i="4" s="1"/>
  <c r="AK318" i="4" a="1"/>
  <c r="AK318" i="4" s="1"/>
  <c r="AO318" i="4" a="1"/>
  <c r="AO318" i="4" s="1"/>
  <c r="AP318" i="4" a="1"/>
  <c r="AP318" i="4" s="1"/>
  <c r="AJ318" i="4" a="1"/>
  <c r="AJ318" i="4" s="1"/>
  <c r="B316" i="4"/>
  <c r="V318" i="4" l="1"/>
  <c r="R318" i="4"/>
  <c r="F320" i="4"/>
  <c r="G319" i="4"/>
  <c r="D319" i="4"/>
  <c r="E318" i="4"/>
  <c r="B317" i="4"/>
  <c r="S316" i="4"/>
  <c r="W316" i="4"/>
  <c r="AP319" i="4" a="1"/>
  <c r="AP319" i="4" s="1"/>
  <c r="AJ319" i="4" a="1"/>
  <c r="AJ319" i="4" s="1"/>
  <c r="AO319" i="4" a="1"/>
  <c r="AO319" i="4" s="1"/>
  <c r="AN319" i="4"/>
  <c r="AI320" i="4"/>
  <c r="AM319" i="4"/>
  <c r="AS319" i="4"/>
  <c r="AL319" i="4" a="1"/>
  <c r="AL319" i="4" s="1"/>
  <c r="AR319" i="4"/>
  <c r="AQ319" i="4" a="1"/>
  <c r="AQ319" i="4" s="1"/>
  <c r="AK319" i="4" a="1"/>
  <c r="AK319" i="4" s="1"/>
  <c r="W317" i="4" l="1"/>
  <c r="S317" i="4"/>
  <c r="E319" i="4"/>
  <c r="D320" i="4"/>
  <c r="AR320" i="4"/>
  <c r="AQ320" i="4" a="1"/>
  <c r="AQ320" i="4" s="1"/>
  <c r="AK320" i="4" a="1"/>
  <c r="AK320" i="4" s="1"/>
  <c r="AP320" i="4" a="1"/>
  <c r="AP320" i="4" s="1"/>
  <c r="AJ320" i="4" a="1"/>
  <c r="AJ320" i="4" s="1"/>
  <c r="AO320" i="4" a="1"/>
  <c r="AO320" i="4" s="1"/>
  <c r="AS320" i="4"/>
  <c r="AL320" i="4" a="1"/>
  <c r="AL320" i="4" s="1"/>
  <c r="AN320" i="4"/>
  <c r="AM320" i="4"/>
  <c r="AI321" i="4"/>
  <c r="R319" i="4"/>
  <c r="V319" i="4"/>
  <c r="G320" i="4"/>
  <c r="F321" i="4"/>
  <c r="B318" i="4"/>
  <c r="G321" i="4" l="1"/>
  <c r="F322" i="4"/>
  <c r="V320" i="4"/>
  <c r="R320" i="4"/>
  <c r="B320" i="4"/>
  <c r="E320" i="4"/>
  <c r="D321" i="4"/>
  <c r="B319" i="4"/>
  <c r="AN321" i="4"/>
  <c r="AI322" i="4"/>
  <c r="AM321" i="4"/>
  <c r="AS321" i="4"/>
  <c r="AL321" i="4" a="1"/>
  <c r="AL321" i="4" s="1"/>
  <c r="AR321" i="4"/>
  <c r="AQ321" i="4" a="1"/>
  <c r="AQ321" i="4" s="1"/>
  <c r="AK321" i="4" a="1"/>
  <c r="AK321" i="4" s="1"/>
  <c r="AP321" i="4" a="1"/>
  <c r="AP321" i="4" s="1"/>
  <c r="AJ321" i="4" a="1"/>
  <c r="AJ321" i="4" s="1"/>
  <c r="AO321" i="4" a="1"/>
  <c r="AO321" i="4" s="1"/>
  <c r="W318" i="4"/>
  <c r="S318" i="4"/>
  <c r="S319" i="4" l="1"/>
  <c r="W319" i="4"/>
  <c r="AO322" i="4" a="1"/>
  <c r="AO322" i="4" s="1"/>
  <c r="AN322" i="4"/>
  <c r="AI323" i="4"/>
  <c r="AM322" i="4"/>
  <c r="AS322" i="4"/>
  <c r="AL322" i="4" a="1"/>
  <c r="AL322" i="4" s="1"/>
  <c r="AR322" i="4"/>
  <c r="AP322" i="4" a="1"/>
  <c r="AP322" i="4" s="1"/>
  <c r="AJ322" i="4" a="1"/>
  <c r="AJ322" i="4" s="1"/>
  <c r="AQ322" i="4" a="1"/>
  <c r="AQ322" i="4" s="1"/>
  <c r="AK322" i="4" a="1"/>
  <c r="AK322" i="4" s="1"/>
  <c r="D322" i="4"/>
  <c r="E321" i="4"/>
  <c r="S320" i="4"/>
  <c r="W320" i="4"/>
  <c r="F323" i="4"/>
  <c r="G322" i="4"/>
  <c r="B321" i="4"/>
  <c r="V321" i="4"/>
  <c r="R321" i="4"/>
  <c r="R322" i="4" l="1"/>
  <c r="B322" i="4"/>
  <c r="V322" i="4"/>
  <c r="G323" i="4"/>
  <c r="F324" i="4"/>
  <c r="W321" i="4"/>
  <c r="S321" i="4"/>
  <c r="AQ323" i="4" a="1"/>
  <c r="AQ323" i="4" s="1"/>
  <c r="AK323" i="4" a="1"/>
  <c r="AK323" i="4" s="1"/>
  <c r="AP323" i="4" a="1"/>
  <c r="AP323" i="4" s="1"/>
  <c r="AJ323" i="4" a="1"/>
  <c r="AJ323" i="4" s="1"/>
  <c r="AO323" i="4" a="1"/>
  <c r="AO323" i="4" s="1"/>
  <c r="AN323" i="4"/>
  <c r="AR323" i="4"/>
  <c r="AS323" i="4"/>
  <c r="AM323" i="4"/>
  <c r="AI324" i="4"/>
  <c r="AL323" i="4" a="1"/>
  <c r="AL323" i="4" s="1"/>
  <c r="E322" i="4"/>
  <c r="D323" i="4"/>
  <c r="E323" i="4" l="1"/>
  <c r="D324" i="4"/>
  <c r="AI325" i="4"/>
  <c r="AM324" i="4"/>
  <c r="AS324" i="4"/>
  <c r="AL324" i="4" a="1"/>
  <c r="AL324" i="4" s="1"/>
  <c r="AR324" i="4"/>
  <c r="AQ324" i="4" a="1"/>
  <c r="AQ324" i="4" s="1"/>
  <c r="AK324" i="4" a="1"/>
  <c r="AK324" i="4" s="1"/>
  <c r="AP324" i="4" a="1"/>
  <c r="AP324" i="4" s="1"/>
  <c r="AJ324" i="4" a="1"/>
  <c r="AJ324" i="4" s="1"/>
  <c r="AN324" i="4"/>
  <c r="AO324" i="4" a="1"/>
  <c r="AO324" i="4" s="1"/>
  <c r="G324" i="4"/>
  <c r="F325" i="4"/>
  <c r="R323" i="4"/>
  <c r="B323" i="4"/>
  <c r="V323" i="4"/>
  <c r="W322" i="4"/>
  <c r="S322" i="4"/>
  <c r="S323" i="4" l="1"/>
  <c r="W323" i="4"/>
  <c r="F326" i="4"/>
  <c r="G325" i="4"/>
  <c r="V324" i="4"/>
  <c r="R324" i="4"/>
  <c r="B324" i="4"/>
  <c r="AO325" i="4" a="1"/>
  <c r="AO325" i="4" s="1"/>
  <c r="AN325" i="4"/>
  <c r="AI326" i="4"/>
  <c r="AM325" i="4"/>
  <c r="AS325" i="4"/>
  <c r="AL325" i="4" a="1"/>
  <c r="AL325" i="4" s="1"/>
  <c r="AR325" i="4"/>
  <c r="AQ325" i="4" a="1"/>
  <c r="AQ325" i="4" s="1"/>
  <c r="AK325" i="4" a="1"/>
  <c r="AK325" i="4" s="1"/>
  <c r="AP325" i="4" a="1"/>
  <c r="AP325" i="4" s="1"/>
  <c r="AJ325" i="4" a="1"/>
  <c r="AJ325" i="4" s="1"/>
  <c r="D325" i="4"/>
  <c r="E324" i="4"/>
  <c r="AP326" i="4" l="1" a="1"/>
  <c r="AP326" i="4" s="1"/>
  <c r="AJ326" i="4" a="1"/>
  <c r="AJ326" i="4" s="1"/>
  <c r="AO326" i="4" a="1"/>
  <c r="AO326" i="4" s="1"/>
  <c r="AN326" i="4"/>
  <c r="AI327" i="4"/>
  <c r="AM326" i="4"/>
  <c r="AQ326" i="4" a="1"/>
  <c r="AQ326" i="4" s="1"/>
  <c r="AK326" i="4" a="1"/>
  <c r="AK326" i="4" s="1"/>
  <c r="AS326" i="4"/>
  <c r="AR326" i="4"/>
  <c r="AL326" i="4" a="1"/>
  <c r="AL326" i="4" s="1"/>
  <c r="D326" i="4"/>
  <c r="E325" i="4"/>
  <c r="W324" i="4"/>
  <c r="S324" i="4"/>
  <c r="V325" i="4"/>
  <c r="R325" i="4"/>
  <c r="G326" i="4"/>
  <c r="F327" i="4"/>
  <c r="G327" i="4" l="1"/>
  <c r="F328" i="4"/>
  <c r="R326" i="4"/>
  <c r="B326" i="4"/>
  <c r="V326" i="4"/>
  <c r="E326" i="4"/>
  <c r="D327" i="4"/>
  <c r="B325" i="4"/>
  <c r="AS327" i="4"/>
  <c r="AL327" i="4" a="1"/>
  <c r="AL327" i="4" s="1"/>
  <c r="AR327" i="4"/>
  <c r="AQ327" i="4" a="1"/>
  <c r="AQ327" i="4" s="1"/>
  <c r="AK327" i="4" a="1"/>
  <c r="AK327" i="4" s="1"/>
  <c r="AP327" i="4" a="1"/>
  <c r="AP327" i="4" s="1"/>
  <c r="AJ327" i="4" a="1"/>
  <c r="AJ327" i="4" s="1"/>
  <c r="AO327" i="4" a="1"/>
  <c r="AO327" i="4" s="1"/>
  <c r="AI328" i="4"/>
  <c r="AM327" i="4"/>
  <c r="AN327" i="4"/>
  <c r="W325" i="4" l="1"/>
  <c r="S325" i="4"/>
  <c r="AN328" i="4"/>
  <c r="AI329" i="4"/>
  <c r="AM328" i="4"/>
  <c r="AS328" i="4"/>
  <c r="AL328" i="4" a="1"/>
  <c r="AL328" i="4" s="1"/>
  <c r="AR328" i="4"/>
  <c r="AQ328" i="4" a="1"/>
  <c r="AQ328" i="4" s="1"/>
  <c r="AK328" i="4" a="1"/>
  <c r="AK328" i="4" s="1"/>
  <c r="AO328" i="4" a="1"/>
  <c r="AO328" i="4" s="1"/>
  <c r="AJ328" i="4" a="1"/>
  <c r="AJ328" i="4" s="1"/>
  <c r="AP328" i="4" a="1"/>
  <c r="AP328" i="4" s="1"/>
  <c r="E327" i="4"/>
  <c r="D328" i="4"/>
  <c r="S326" i="4"/>
  <c r="W326" i="4"/>
  <c r="F329" i="4"/>
  <c r="G328" i="4"/>
  <c r="V327" i="4"/>
  <c r="R327" i="4"/>
  <c r="B327" i="4"/>
  <c r="V328" i="4" l="1"/>
  <c r="R328" i="4"/>
  <c r="W327" i="4"/>
  <c r="S327" i="4"/>
  <c r="F330" i="4"/>
  <c r="G329" i="4"/>
  <c r="D329" i="4"/>
  <c r="E328" i="4"/>
  <c r="AP329" i="4" a="1"/>
  <c r="AP329" i="4" s="1"/>
  <c r="AJ329" i="4" a="1"/>
  <c r="AJ329" i="4" s="1"/>
  <c r="AO329" i="4" a="1"/>
  <c r="AO329" i="4" s="1"/>
  <c r="AN329" i="4"/>
  <c r="AI330" i="4"/>
  <c r="AM329" i="4"/>
  <c r="AS329" i="4"/>
  <c r="AL329" i="4" a="1"/>
  <c r="AL329" i="4" s="1"/>
  <c r="AQ329" i="4" a="1"/>
  <c r="AQ329" i="4" s="1"/>
  <c r="AK329" i="4" a="1"/>
  <c r="AK329" i="4" s="1"/>
  <c r="AR329" i="4"/>
  <c r="E329" i="4" l="1"/>
  <c r="D330" i="4"/>
  <c r="R329" i="4"/>
  <c r="V329" i="4"/>
  <c r="G330" i="4"/>
  <c r="F331" i="4"/>
  <c r="AR330" i="4"/>
  <c r="AQ330" i="4" a="1"/>
  <c r="AQ330" i="4" s="1"/>
  <c r="AK330" i="4" a="1"/>
  <c r="AK330" i="4" s="1"/>
  <c r="AP330" i="4" a="1"/>
  <c r="AP330" i="4" s="1"/>
  <c r="AJ330" i="4" a="1"/>
  <c r="AJ330" i="4" s="1"/>
  <c r="AO330" i="4" a="1"/>
  <c r="AO330" i="4" s="1"/>
  <c r="AS330" i="4"/>
  <c r="AL330" i="4" a="1"/>
  <c r="AL330" i="4" s="1"/>
  <c r="AN330" i="4"/>
  <c r="AM330" i="4"/>
  <c r="AI331" i="4"/>
  <c r="B328" i="4"/>
  <c r="W328" i="4" l="1"/>
  <c r="S328" i="4"/>
  <c r="AN331" i="4"/>
  <c r="AI332" i="4"/>
  <c r="AM331" i="4"/>
  <c r="AS331" i="4"/>
  <c r="AL331" i="4" a="1"/>
  <c r="AL331" i="4" s="1"/>
  <c r="AR331" i="4"/>
  <c r="AQ331" i="4" a="1"/>
  <c r="AQ331" i="4" s="1"/>
  <c r="AK331" i="4" a="1"/>
  <c r="AK331" i="4" s="1"/>
  <c r="AP331" i="4" a="1"/>
  <c r="AP331" i="4" s="1"/>
  <c r="AJ331" i="4" a="1"/>
  <c r="AJ331" i="4" s="1"/>
  <c r="AO331" i="4" a="1"/>
  <c r="AO331" i="4" s="1"/>
  <c r="G331" i="4"/>
  <c r="B330" i="4" s="1"/>
  <c r="F332" i="4"/>
  <c r="V330" i="4"/>
  <c r="R330" i="4"/>
  <c r="B329" i="4"/>
  <c r="E330" i="4"/>
  <c r="D331" i="4"/>
  <c r="S330" i="4" l="1"/>
  <c r="W330" i="4"/>
  <c r="D332" i="4"/>
  <c r="E331" i="4"/>
  <c r="F333" i="4"/>
  <c r="G332" i="4"/>
  <c r="S329" i="4"/>
  <c r="W329" i="4"/>
  <c r="B331" i="4"/>
  <c r="V331" i="4"/>
  <c r="R331" i="4"/>
  <c r="AO332" i="4" a="1"/>
  <c r="AO332" i="4" s="1"/>
  <c r="AN332" i="4"/>
  <c r="AI333" i="4"/>
  <c r="AM332" i="4"/>
  <c r="AS332" i="4"/>
  <c r="AL332" i="4" a="1"/>
  <c r="AL332" i="4" s="1"/>
  <c r="AR332" i="4"/>
  <c r="AP332" i="4" a="1"/>
  <c r="AP332" i="4" s="1"/>
  <c r="AJ332" i="4" a="1"/>
  <c r="AJ332" i="4" s="1"/>
  <c r="AQ332" i="4" a="1"/>
  <c r="AQ332" i="4" s="1"/>
  <c r="AK332" i="4" a="1"/>
  <c r="AK332" i="4" s="1"/>
  <c r="W331" i="4" l="1"/>
  <c r="S331" i="4"/>
  <c r="R332" i="4"/>
  <c r="V332" i="4"/>
  <c r="G333" i="4"/>
  <c r="F334" i="4"/>
  <c r="AQ333" i="4" a="1"/>
  <c r="AQ333" i="4" s="1"/>
  <c r="AK333" i="4" a="1"/>
  <c r="AK333" i="4" s="1"/>
  <c r="AP333" i="4" a="1"/>
  <c r="AP333" i="4" s="1"/>
  <c r="AJ333" i="4" a="1"/>
  <c r="AJ333" i="4" s="1"/>
  <c r="AO333" i="4" a="1"/>
  <c r="AO333" i="4" s="1"/>
  <c r="AN333" i="4"/>
  <c r="AR333" i="4"/>
  <c r="AS333" i="4"/>
  <c r="AM333" i="4"/>
  <c r="AL333" i="4" a="1"/>
  <c r="AL333" i="4" s="1"/>
  <c r="AI334" i="4"/>
  <c r="E332" i="4"/>
  <c r="D333" i="4"/>
  <c r="E333" i="4" l="1"/>
  <c r="D334" i="4"/>
  <c r="G334" i="4"/>
  <c r="F335" i="4"/>
  <c r="R333" i="4"/>
  <c r="B333" i="4"/>
  <c r="V333" i="4"/>
  <c r="B332" i="4"/>
  <c r="AI335" i="4"/>
  <c r="AM334" i="4"/>
  <c r="AS334" i="4"/>
  <c r="AL334" i="4" a="1"/>
  <c r="AL334" i="4" s="1"/>
  <c r="AR334" i="4"/>
  <c r="AQ334" i="4" a="1"/>
  <c r="AQ334" i="4" s="1"/>
  <c r="AK334" i="4" a="1"/>
  <c r="AK334" i="4" s="1"/>
  <c r="AP334" i="4" a="1"/>
  <c r="AP334" i="4" s="1"/>
  <c r="AJ334" i="4" a="1"/>
  <c r="AJ334" i="4" s="1"/>
  <c r="AN334" i="4"/>
  <c r="AO334" i="4" a="1"/>
  <c r="AO334" i="4" s="1"/>
  <c r="AO335" i="4" l="1" a="1"/>
  <c r="AO335" i="4" s="1"/>
  <c r="AN335" i="4"/>
  <c r="AI336" i="4"/>
  <c r="AM335" i="4"/>
  <c r="AS335" i="4"/>
  <c r="AL335" i="4" a="1"/>
  <c r="AL335" i="4" s="1"/>
  <c r="AR335" i="4"/>
  <c r="AQ335" i="4" a="1"/>
  <c r="AQ335" i="4" s="1"/>
  <c r="AK335" i="4" a="1"/>
  <c r="AK335" i="4" s="1"/>
  <c r="AJ335" i="4" a="1"/>
  <c r="AJ335" i="4" s="1"/>
  <c r="AP335" i="4" a="1"/>
  <c r="AP335" i="4" s="1"/>
  <c r="W332" i="4"/>
  <c r="S332" i="4"/>
  <c r="F336" i="4"/>
  <c r="G335" i="4"/>
  <c r="S333" i="4"/>
  <c r="W333" i="4"/>
  <c r="V334" i="4"/>
  <c r="R334" i="4"/>
  <c r="B334" i="4"/>
  <c r="D335" i="4"/>
  <c r="E334" i="4"/>
  <c r="W334" i="4" l="1"/>
  <c r="S334" i="4"/>
  <c r="D336" i="4"/>
  <c r="E335" i="4"/>
  <c r="V335" i="4"/>
  <c r="R335" i="4"/>
  <c r="G336" i="4"/>
  <c r="F337" i="4"/>
  <c r="AP336" i="4" a="1"/>
  <c r="AP336" i="4" s="1"/>
  <c r="AJ336" i="4" a="1"/>
  <c r="AJ336" i="4" s="1"/>
  <c r="AO336" i="4" a="1"/>
  <c r="AO336" i="4" s="1"/>
  <c r="AN336" i="4"/>
  <c r="AI337" i="4"/>
  <c r="AM336" i="4"/>
  <c r="AQ336" i="4" a="1"/>
  <c r="AQ336" i="4" s="1"/>
  <c r="AK336" i="4" a="1"/>
  <c r="AK336" i="4" s="1"/>
  <c r="AR336" i="4"/>
  <c r="AL336" i="4" a="1"/>
  <c r="AL336" i="4" s="1"/>
  <c r="AS336" i="4"/>
  <c r="G337" i="4" l="1"/>
  <c r="B336" i="4" s="1"/>
  <c r="F338" i="4"/>
  <c r="R336" i="4"/>
  <c r="V336" i="4"/>
  <c r="B335" i="4"/>
  <c r="AS337" i="4"/>
  <c r="AL337" i="4" a="1"/>
  <c r="AL337" i="4" s="1"/>
  <c r="AR337" i="4"/>
  <c r="AQ337" i="4" a="1"/>
  <c r="AQ337" i="4" s="1"/>
  <c r="AK337" i="4" a="1"/>
  <c r="AK337" i="4" s="1"/>
  <c r="AP337" i="4" a="1"/>
  <c r="AP337" i="4" s="1"/>
  <c r="AJ337" i="4" a="1"/>
  <c r="AJ337" i="4" s="1"/>
  <c r="AO337" i="4" a="1"/>
  <c r="AO337" i="4" s="1"/>
  <c r="AI338" i="4"/>
  <c r="AM337" i="4"/>
  <c r="AN337" i="4"/>
  <c r="E336" i="4"/>
  <c r="D337" i="4"/>
  <c r="S336" i="4" l="1"/>
  <c r="W336" i="4"/>
  <c r="E337" i="4"/>
  <c r="D338" i="4"/>
  <c r="W335" i="4"/>
  <c r="S335" i="4"/>
  <c r="AN338" i="4"/>
  <c r="AI339" i="4"/>
  <c r="AM338" i="4"/>
  <c r="AS338" i="4"/>
  <c r="AL338" i="4" a="1"/>
  <c r="AL338" i="4" s="1"/>
  <c r="AR338" i="4"/>
  <c r="AQ338" i="4" a="1"/>
  <c r="AQ338" i="4" s="1"/>
  <c r="AK338" i="4" a="1"/>
  <c r="AK338" i="4" s="1"/>
  <c r="AO338" i="4" a="1"/>
  <c r="AO338" i="4" s="1"/>
  <c r="AP338" i="4" a="1"/>
  <c r="AP338" i="4" s="1"/>
  <c r="AJ338" i="4" a="1"/>
  <c r="AJ338" i="4" s="1"/>
  <c r="F339" i="4"/>
  <c r="G338" i="4"/>
  <c r="V337" i="4"/>
  <c r="R337" i="4"/>
  <c r="B337" i="4"/>
  <c r="V338" i="4" l="1"/>
  <c r="R338" i="4"/>
  <c r="F340" i="4"/>
  <c r="G339" i="4"/>
  <c r="AP339" i="4" a="1"/>
  <c r="AP339" i="4" s="1"/>
  <c r="AJ339" i="4" a="1"/>
  <c r="AJ339" i="4" s="1"/>
  <c r="AO339" i="4" a="1"/>
  <c r="AO339" i="4" s="1"/>
  <c r="AN339" i="4"/>
  <c r="AI340" i="4"/>
  <c r="AM339" i="4"/>
  <c r="AS339" i="4"/>
  <c r="AL339" i="4" a="1"/>
  <c r="AL339" i="4" s="1"/>
  <c r="AK339" i="4" a="1"/>
  <c r="AK339" i="4" s="1"/>
  <c r="AR339" i="4"/>
  <c r="AQ339" i="4" a="1"/>
  <c r="AQ339" i="4" s="1"/>
  <c r="D339" i="4"/>
  <c r="E338" i="4"/>
  <c r="W337" i="4"/>
  <c r="S337" i="4"/>
  <c r="AR340" i="4" l="1"/>
  <c r="AQ340" i="4" a="1"/>
  <c r="AQ340" i="4" s="1"/>
  <c r="AK340" i="4" a="1"/>
  <c r="AK340" i="4" s="1"/>
  <c r="AP340" i="4" a="1"/>
  <c r="AP340" i="4" s="1"/>
  <c r="AJ340" i="4" a="1"/>
  <c r="AJ340" i="4" s="1"/>
  <c r="AO340" i="4" a="1"/>
  <c r="AO340" i="4" s="1"/>
  <c r="AS340" i="4"/>
  <c r="AL340" i="4" a="1"/>
  <c r="AL340" i="4" s="1"/>
  <c r="AM340" i="4"/>
  <c r="AI341" i="4"/>
  <c r="AN340" i="4"/>
  <c r="R339" i="4"/>
  <c r="V339" i="4"/>
  <c r="G340" i="4"/>
  <c r="F341" i="4"/>
  <c r="E339" i="4"/>
  <c r="D340" i="4"/>
  <c r="B338" i="4"/>
  <c r="AN341" i="4" l="1"/>
  <c r="AI342" i="4"/>
  <c r="AM341" i="4"/>
  <c r="AS341" i="4"/>
  <c r="AL341" i="4" a="1"/>
  <c r="AL341" i="4" s="1"/>
  <c r="AR341" i="4"/>
  <c r="AQ341" i="4" a="1"/>
  <c r="AQ341" i="4" s="1"/>
  <c r="AK341" i="4" a="1"/>
  <c r="AK341" i="4" s="1"/>
  <c r="AP341" i="4" a="1"/>
  <c r="AP341" i="4" s="1"/>
  <c r="AJ341" i="4" a="1"/>
  <c r="AJ341" i="4" s="1"/>
  <c r="AO341" i="4" a="1"/>
  <c r="AO341" i="4" s="1"/>
  <c r="W338" i="4"/>
  <c r="S338" i="4"/>
  <c r="E340" i="4"/>
  <c r="D341" i="4"/>
  <c r="G341" i="4"/>
  <c r="F342" i="4"/>
  <c r="V340" i="4"/>
  <c r="R340" i="4"/>
  <c r="B340" i="4"/>
  <c r="B339" i="4"/>
  <c r="S339" i="4" l="1"/>
  <c r="W339" i="4"/>
  <c r="S340" i="4"/>
  <c r="W340" i="4"/>
  <c r="V341" i="4"/>
  <c r="R341" i="4"/>
  <c r="D342" i="4"/>
  <c r="E341" i="4"/>
  <c r="F343" i="4"/>
  <c r="G342" i="4"/>
  <c r="B341" i="4" s="1"/>
  <c r="AO342" i="4" a="1"/>
  <c r="AO342" i="4" s="1"/>
  <c r="AN342" i="4"/>
  <c r="AI343" i="4"/>
  <c r="AM342" i="4"/>
  <c r="AS342" i="4"/>
  <c r="AL342" i="4" a="1"/>
  <c r="AL342" i="4" s="1"/>
  <c r="AR342" i="4"/>
  <c r="AP342" i="4" a="1"/>
  <c r="AP342" i="4" s="1"/>
  <c r="AJ342" i="4" a="1"/>
  <c r="AJ342" i="4" s="1"/>
  <c r="AQ342" i="4" a="1"/>
  <c r="AQ342" i="4" s="1"/>
  <c r="AK342" i="4" a="1"/>
  <c r="AK342" i="4" s="1"/>
  <c r="W341" i="4" l="1"/>
  <c r="S341" i="4"/>
  <c r="E342" i="4"/>
  <c r="D343" i="4"/>
  <c r="AQ343" i="4" a="1"/>
  <c r="AQ343" i="4" s="1"/>
  <c r="AK343" i="4" a="1"/>
  <c r="AK343" i="4" s="1"/>
  <c r="AP343" i="4" a="1"/>
  <c r="AP343" i="4" s="1"/>
  <c r="AJ343" i="4" a="1"/>
  <c r="AJ343" i="4" s="1"/>
  <c r="AO343" i="4" a="1"/>
  <c r="AO343" i="4" s="1"/>
  <c r="AN343" i="4"/>
  <c r="AR343" i="4"/>
  <c r="AS343" i="4"/>
  <c r="AM343" i="4"/>
  <c r="AL343" i="4" a="1"/>
  <c r="AL343" i="4" s="1"/>
  <c r="AI344" i="4"/>
  <c r="G343" i="4"/>
  <c r="F344" i="4"/>
  <c r="R342" i="4"/>
  <c r="B342" i="4"/>
  <c r="V342" i="4"/>
  <c r="E343" i="4" l="1"/>
  <c r="D344" i="4"/>
  <c r="W342" i="4"/>
  <c r="S342" i="4"/>
  <c r="G344" i="4"/>
  <c r="F345" i="4"/>
  <c r="R343" i="4"/>
  <c r="B343" i="4"/>
  <c r="V343" i="4"/>
  <c r="AI345" i="4"/>
  <c r="AM344" i="4"/>
  <c r="AS344" i="4"/>
  <c r="AL344" i="4" a="1"/>
  <c r="AL344" i="4" s="1"/>
  <c r="AR344" i="4"/>
  <c r="AQ344" i="4" a="1"/>
  <c r="AQ344" i="4" s="1"/>
  <c r="AK344" i="4" a="1"/>
  <c r="AK344" i="4" s="1"/>
  <c r="AP344" i="4" a="1"/>
  <c r="AP344" i="4" s="1"/>
  <c r="AJ344" i="4" a="1"/>
  <c r="AJ344" i="4" s="1"/>
  <c r="AO344" i="4" a="1"/>
  <c r="AO344" i="4" s="1"/>
  <c r="AN344" i="4"/>
  <c r="S343" i="4" l="1"/>
  <c r="W343" i="4"/>
  <c r="AO345" i="4" a="1"/>
  <c r="AO345" i="4" s="1"/>
  <c r="AN345" i="4"/>
  <c r="AI346" i="4"/>
  <c r="AM345" i="4"/>
  <c r="AS345" i="4"/>
  <c r="AL345" i="4" a="1"/>
  <c r="AL345" i="4" s="1"/>
  <c r="AR345" i="4"/>
  <c r="AQ345" i="4" a="1"/>
  <c r="AQ345" i="4" s="1"/>
  <c r="AK345" i="4" a="1"/>
  <c r="AK345" i="4" s="1"/>
  <c r="AP345" i="4" a="1"/>
  <c r="AP345" i="4" s="1"/>
  <c r="AJ345" i="4" a="1"/>
  <c r="AJ345" i="4" s="1"/>
  <c r="F346" i="4"/>
  <c r="G345" i="4"/>
  <c r="V344" i="4"/>
  <c r="R344" i="4"/>
  <c r="B344" i="4"/>
  <c r="D345" i="4"/>
  <c r="E344" i="4"/>
  <c r="D346" i="4" l="1"/>
  <c r="E345" i="4"/>
  <c r="W344" i="4"/>
  <c r="S344" i="4"/>
  <c r="V345" i="4"/>
  <c r="R345" i="4"/>
  <c r="AP346" i="4" a="1"/>
  <c r="AP346" i="4" s="1"/>
  <c r="AJ346" i="4" a="1"/>
  <c r="AJ346" i="4" s="1"/>
  <c r="AO346" i="4" a="1"/>
  <c r="AO346" i="4" s="1"/>
  <c r="AN346" i="4"/>
  <c r="AI347" i="4"/>
  <c r="AM346" i="4"/>
  <c r="AS346" i="4"/>
  <c r="AL346" i="4" a="1"/>
  <c r="AL346" i="4" s="1"/>
  <c r="AQ346" i="4" a="1"/>
  <c r="AQ346" i="4" s="1"/>
  <c r="AK346" i="4" a="1"/>
  <c r="AK346" i="4" s="1"/>
  <c r="AR346" i="4"/>
  <c r="G346" i="4"/>
  <c r="F347" i="4"/>
  <c r="G347" i="4" l="1"/>
  <c r="F348" i="4"/>
  <c r="R346" i="4"/>
  <c r="B346" i="4"/>
  <c r="V346" i="4"/>
  <c r="B345" i="4"/>
  <c r="AS347" i="4"/>
  <c r="AL347" i="4" a="1"/>
  <c r="AL347" i="4" s="1"/>
  <c r="AR347" i="4"/>
  <c r="AQ347" i="4" a="1"/>
  <c r="AQ347" i="4" s="1"/>
  <c r="AK347" i="4" a="1"/>
  <c r="AK347" i="4" s="1"/>
  <c r="AP347" i="4" a="1"/>
  <c r="AP347" i="4" s="1"/>
  <c r="AJ347" i="4" a="1"/>
  <c r="AJ347" i="4" s="1"/>
  <c r="AO347" i="4" a="1"/>
  <c r="AO347" i="4" s="1"/>
  <c r="AI348" i="4"/>
  <c r="AM347" i="4"/>
  <c r="AN347" i="4"/>
  <c r="E346" i="4"/>
  <c r="D347" i="4"/>
  <c r="E347" i="4" l="1"/>
  <c r="D348" i="4"/>
  <c r="W345" i="4"/>
  <c r="S345" i="4"/>
  <c r="AN348" i="4"/>
  <c r="AI349" i="4"/>
  <c r="AM348" i="4"/>
  <c r="AS348" i="4"/>
  <c r="AL348" i="4" a="1"/>
  <c r="AL348" i="4" s="1"/>
  <c r="AR348" i="4"/>
  <c r="AQ348" i="4" a="1"/>
  <c r="AQ348" i="4" s="1"/>
  <c r="AK348" i="4" a="1"/>
  <c r="AK348" i="4" s="1"/>
  <c r="AP348" i="4" a="1"/>
  <c r="AP348" i="4" s="1"/>
  <c r="AJ348" i="4" a="1"/>
  <c r="AJ348" i="4" s="1"/>
  <c r="AO348" i="4" a="1"/>
  <c r="AO348" i="4" s="1"/>
  <c r="S346" i="4"/>
  <c r="W346" i="4"/>
  <c r="F349" i="4"/>
  <c r="G348" i="4"/>
  <c r="V347" i="4"/>
  <c r="R347" i="4"/>
  <c r="B347" i="4"/>
  <c r="F350" i="4" l="1"/>
  <c r="G349" i="4"/>
  <c r="W347" i="4"/>
  <c r="S347" i="4"/>
  <c r="B348" i="4"/>
  <c r="V348" i="4"/>
  <c r="R348" i="4"/>
  <c r="AP349" i="4" a="1"/>
  <c r="AP349" i="4" s="1"/>
  <c r="AJ349" i="4" a="1"/>
  <c r="AJ349" i="4" s="1"/>
  <c r="AO349" i="4" a="1"/>
  <c r="AO349" i="4" s="1"/>
  <c r="AN349" i="4"/>
  <c r="AI350" i="4"/>
  <c r="AM349" i="4"/>
  <c r="AS349" i="4"/>
  <c r="AL349" i="4" a="1"/>
  <c r="AL349" i="4" s="1"/>
  <c r="AR349" i="4"/>
  <c r="AQ349" i="4" a="1"/>
  <c r="AQ349" i="4" s="1"/>
  <c r="AK349" i="4" a="1"/>
  <c r="AK349" i="4" s="1"/>
  <c r="D349" i="4"/>
  <c r="E348" i="4"/>
  <c r="E349" i="4" l="1"/>
  <c r="D350" i="4"/>
  <c r="W348" i="4"/>
  <c r="S348" i="4"/>
  <c r="AR350" i="4"/>
  <c r="AQ350" i="4" a="1"/>
  <c r="AQ350" i="4" s="1"/>
  <c r="AK350" i="4" a="1"/>
  <c r="AK350" i="4" s="1"/>
  <c r="AP350" i="4" a="1"/>
  <c r="AP350" i="4" s="1"/>
  <c r="AJ350" i="4" a="1"/>
  <c r="AJ350" i="4" s="1"/>
  <c r="AO350" i="4" a="1"/>
  <c r="AO350" i="4" s="1"/>
  <c r="AN350" i="4"/>
  <c r="AS350" i="4"/>
  <c r="AL350" i="4" a="1"/>
  <c r="AL350" i="4" s="1"/>
  <c r="AI351" i="4"/>
  <c r="AM350" i="4"/>
  <c r="R349" i="4"/>
  <c r="V349" i="4"/>
  <c r="G350" i="4"/>
  <c r="B349" i="4" s="1"/>
  <c r="F351" i="4"/>
  <c r="S349" i="4" l="1"/>
  <c r="W349" i="4"/>
  <c r="G351" i="4"/>
  <c r="F352" i="4"/>
  <c r="V350" i="4"/>
  <c r="R350" i="4"/>
  <c r="B350" i="4"/>
  <c r="AN351" i="4"/>
  <c r="AI352" i="4"/>
  <c r="AM351" i="4"/>
  <c r="AS351" i="4"/>
  <c r="AL351" i="4" a="1"/>
  <c r="AL351" i="4" s="1"/>
  <c r="AR351" i="4"/>
  <c r="AQ351" i="4" a="1"/>
  <c r="AQ351" i="4" s="1"/>
  <c r="AK351" i="4" a="1"/>
  <c r="AK351" i="4" s="1"/>
  <c r="AP351" i="4" a="1"/>
  <c r="AP351" i="4" s="1"/>
  <c r="AJ351" i="4" a="1"/>
  <c r="AJ351" i="4" s="1"/>
  <c r="AO351" i="4" a="1"/>
  <c r="AO351" i="4" s="1"/>
  <c r="E350" i="4"/>
  <c r="D351" i="4"/>
  <c r="S350" i="4" l="1"/>
  <c r="W350" i="4"/>
  <c r="D352" i="4"/>
  <c r="E351" i="4"/>
  <c r="AO352" i="4" a="1"/>
  <c r="AO352" i="4" s="1"/>
  <c r="AN352" i="4"/>
  <c r="AI353" i="4"/>
  <c r="AM352" i="4"/>
  <c r="AS352" i="4"/>
  <c r="AL352" i="4" a="1"/>
  <c r="AL352" i="4" s="1"/>
  <c r="AR352" i="4"/>
  <c r="AQ352" i="4" a="1"/>
  <c r="AQ352" i="4" s="1"/>
  <c r="AK352" i="4" a="1"/>
  <c r="AK352" i="4" s="1"/>
  <c r="AP352" i="4" a="1"/>
  <c r="AP352" i="4" s="1"/>
  <c r="AJ352" i="4" a="1"/>
  <c r="AJ352" i="4" s="1"/>
  <c r="F353" i="4"/>
  <c r="G352" i="4"/>
  <c r="B351" i="4"/>
  <c r="V351" i="4"/>
  <c r="R351" i="4"/>
  <c r="W351" i="4" l="1"/>
  <c r="S351" i="4"/>
  <c r="R352" i="4"/>
  <c r="V352" i="4"/>
  <c r="AQ353" i="4" a="1"/>
  <c r="AQ353" i="4" s="1"/>
  <c r="AK353" i="4" a="1"/>
  <c r="AK353" i="4" s="1"/>
  <c r="AP353" i="4" a="1"/>
  <c r="AP353" i="4" s="1"/>
  <c r="AJ353" i="4" a="1"/>
  <c r="AJ353" i="4" s="1"/>
  <c r="AO353" i="4" a="1"/>
  <c r="AO353" i="4" s="1"/>
  <c r="AN353" i="4"/>
  <c r="AI354" i="4"/>
  <c r="AM353" i="4"/>
  <c r="AR353" i="4"/>
  <c r="AL353" i="4" a="1"/>
  <c r="AL353" i="4" s="1"/>
  <c r="AS353" i="4"/>
  <c r="G353" i="4"/>
  <c r="F354" i="4"/>
  <c r="E352" i="4"/>
  <c r="D353" i="4"/>
  <c r="E353" i="4" l="1"/>
  <c r="D354" i="4"/>
  <c r="R353" i="4"/>
  <c r="B353" i="4"/>
  <c r="V353" i="4"/>
  <c r="B352" i="4"/>
  <c r="G354" i="4"/>
  <c r="F355" i="4"/>
  <c r="AI355" i="4"/>
  <c r="AM354" i="4"/>
  <c r="AS354" i="4"/>
  <c r="AL354" i="4" a="1"/>
  <c r="AL354" i="4" s="1"/>
  <c r="AR354" i="4"/>
  <c r="AQ354" i="4" a="1"/>
  <c r="AQ354" i="4" s="1"/>
  <c r="AK354" i="4" a="1"/>
  <c r="AK354" i="4" s="1"/>
  <c r="AP354" i="4" a="1"/>
  <c r="AP354" i="4" s="1"/>
  <c r="AJ354" i="4" a="1"/>
  <c r="AJ354" i="4" s="1"/>
  <c r="AO354" i="4" a="1"/>
  <c r="AO354" i="4" s="1"/>
  <c r="AN354" i="4"/>
  <c r="V354" i="4" l="1"/>
  <c r="R354" i="4"/>
  <c r="B354" i="4"/>
  <c r="W352" i="4"/>
  <c r="S352" i="4"/>
  <c r="AO355" i="4" a="1"/>
  <c r="AO355" i="4" s="1"/>
  <c r="AN355" i="4"/>
  <c r="AI356" i="4"/>
  <c r="AM355" i="4"/>
  <c r="AS355" i="4"/>
  <c r="AL355" i="4" a="1"/>
  <c r="AL355" i="4" s="1"/>
  <c r="AR355" i="4"/>
  <c r="AQ355" i="4" a="1"/>
  <c r="AQ355" i="4" s="1"/>
  <c r="AK355" i="4" a="1"/>
  <c r="AK355" i="4" s="1"/>
  <c r="AP355" i="4" a="1"/>
  <c r="AP355" i="4" s="1"/>
  <c r="AJ355" i="4" a="1"/>
  <c r="AJ355" i="4" s="1"/>
  <c r="F356" i="4"/>
  <c r="G355" i="4"/>
  <c r="S353" i="4"/>
  <c r="W353" i="4"/>
  <c r="D355" i="4"/>
  <c r="E354" i="4"/>
  <c r="D356" i="4" l="1"/>
  <c r="E355" i="4"/>
  <c r="V355" i="4"/>
  <c r="R355" i="4"/>
  <c r="AP356" i="4" a="1"/>
  <c r="AP356" i="4" s="1"/>
  <c r="AJ356" i="4" a="1"/>
  <c r="AJ356" i="4" s="1"/>
  <c r="AO356" i="4" a="1"/>
  <c r="AO356" i="4" s="1"/>
  <c r="AN356" i="4"/>
  <c r="AI357" i="4"/>
  <c r="AM356" i="4"/>
  <c r="AS356" i="4"/>
  <c r="AL356" i="4" a="1"/>
  <c r="AL356" i="4" s="1"/>
  <c r="AQ356" i="4" a="1"/>
  <c r="AQ356" i="4" s="1"/>
  <c r="AK356" i="4" a="1"/>
  <c r="AK356" i="4" s="1"/>
  <c r="AR356" i="4"/>
  <c r="G356" i="4"/>
  <c r="B355" i="4" s="1"/>
  <c r="F357" i="4"/>
  <c r="W354" i="4"/>
  <c r="S354" i="4"/>
  <c r="W355" i="4" l="1"/>
  <c r="S355" i="4"/>
  <c r="AS357" i="4"/>
  <c r="AL357" i="4" a="1"/>
  <c r="AL357" i="4" s="1"/>
  <c r="AR357" i="4"/>
  <c r="AQ357" i="4" a="1"/>
  <c r="AQ357" i="4" s="1"/>
  <c r="AK357" i="4" a="1"/>
  <c r="AK357" i="4" s="1"/>
  <c r="AP357" i="4" a="1"/>
  <c r="AP357" i="4" s="1"/>
  <c r="AJ357" i="4" a="1"/>
  <c r="AJ357" i="4" s="1"/>
  <c r="AO357" i="4" a="1"/>
  <c r="AO357" i="4" s="1"/>
  <c r="AI358" i="4"/>
  <c r="AM357" i="4"/>
  <c r="AN357" i="4"/>
  <c r="G357" i="4"/>
  <c r="B356" i="4" s="1"/>
  <c r="F358" i="4"/>
  <c r="R356" i="4"/>
  <c r="V356" i="4"/>
  <c r="E356" i="4"/>
  <c r="D357" i="4"/>
  <c r="S356" i="4" l="1"/>
  <c r="W356" i="4"/>
  <c r="F359" i="4"/>
  <c r="G358" i="4"/>
  <c r="B357" i="4" s="1"/>
  <c r="V357" i="4"/>
  <c r="R357" i="4"/>
  <c r="E357" i="4"/>
  <c r="D358" i="4"/>
  <c r="AN358" i="4"/>
  <c r="AI359" i="4"/>
  <c r="AM358" i="4"/>
  <c r="AS358" i="4"/>
  <c r="AL358" i="4" a="1"/>
  <c r="AL358" i="4" s="1"/>
  <c r="AR358" i="4"/>
  <c r="AQ358" i="4" a="1"/>
  <c r="AQ358" i="4" s="1"/>
  <c r="AK358" i="4" a="1"/>
  <c r="AK358" i="4" s="1"/>
  <c r="AP358" i="4" a="1"/>
  <c r="AP358" i="4" s="1"/>
  <c r="AJ358" i="4" a="1"/>
  <c r="AJ358" i="4" s="1"/>
  <c r="AO358" i="4" a="1"/>
  <c r="AO358" i="4" s="1"/>
  <c r="W357" i="4" l="1"/>
  <c r="S357" i="4"/>
  <c r="D359" i="4"/>
  <c r="E358" i="4"/>
  <c r="V358" i="4"/>
  <c r="R358" i="4"/>
  <c r="F360" i="4"/>
  <c r="G359" i="4"/>
  <c r="AP359" i="4" a="1"/>
  <c r="AP359" i="4" s="1"/>
  <c r="AJ359" i="4" a="1"/>
  <c r="AJ359" i="4" s="1"/>
  <c r="AO359" i="4" a="1"/>
  <c r="AO359" i="4" s="1"/>
  <c r="AN359" i="4"/>
  <c r="AI360" i="4"/>
  <c r="AM359" i="4"/>
  <c r="AS359" i="4"/>
  <c r="AL359" i="4" a="1"/>
  <c r="AL359" i="4" s="1"/>
  <c r="AR359" i="4"/>
  <c r="AQ359" i="4" a="1"/>
  <c r="AQ359" i="4" s="1"/>
  <c r="AK359" i="4" a="1"/>
  <c r="AK359" i="4" s="1"/>
  <c r="R359" i="4" l="1"/>
  <c r="V359" i="4"/>
  <c r="G360" i="4"/>
  <c r="F361" i="4"/>
  <c r="B358" i="4"/>
  <c r="AR360" i="4"/>
  <c r="AQ360" i="4" a="1"/>
  <c r="AQ360" i="4" s="1"/>
  <c r="AK360" i="4" a="1"/>
  <c r="AK360" i="4" s="1"/>
  <c r="AP360" i="4" a="1"/>
  <c r="AP360" i="4" s="1"/>
  <c r="AJ360" i="4" a="1"/>
  <c r="AJ360" i="4" s="1"/>
  <c r="AO360" i="4" a="1"/>
  <c r="AO360" i="4" s="1"/>
  <c r="AN360" i="4"/>
  <c r="AS360" i="4"/>
  <c r="AL360" i="4" a="1"/>
  <c r="AL360" i="4" s="1"/>
  <c r="AI361" i="4"/>
  <c r="AM360" i="4"/>
  <c r="E359" i="4"/>
  <c r="D360" i="4"/>
  <c r="E360" i="4" l="1"/>
  <c r="D361" i="4"/>
  <c r="G361" i="4"/>
  <c r="F362" i="4"/>
  <c r="V360" i="4"/>
  <c r="R360" i="4"/>
  <c r="B360" i="4"/>
  <c r="AN361" i="4"/>
  <c r="AI362" i="4"/>
  <c r="AM361" i="4"/>
  <c r="AS361" i="4"/>
  <c r="AL361" i="4" a="1"/>
  <c r="AL361" i="4" s="1"/>
  <c r="AR361" i="4"/>
  <c r="AQ361" i="4" a="1"/>
  <c r="AQ361" i="4" s="1"/>
  <c r="AK361" i="4" a="1"/>
  <c r="AK361" i="4" s="1"/>
  <c r="AP361" i="4" a="1"/>
  <c r="AP361" i="4" s="1"/>
  <c r="AJ361" i="4" a="1"/>
  <c r="AJ361" i="4" s="1"/>
  <c r="AO361" i="4" a="1"/>
  <c r="AO361" i="4" s="1"/>
  <c r="W358" i="4"/>
  <c r="S358" i="4"/>
  <c r="B359" i="4"/>
  <c r="F363" i="4" l="1"/>
  <c r="G362" i="4"/>
  <c r="B361" i="4"/>
  <c r="V361" i="4"/>
  <c r="R361" i="4"/>
  <c r="D362" i="4"/>
  <c r="E361" i="4"/>
  <c r="AO362" i="4" a="1"/>
  <c r="AO362" i="4" s="1"/>
  <c r="AN362" i="4"/>
  <c r="AI363" i="4"/>
  <c r="AM362" i="4"/>
  <c r="AS362" i="4"/>
  <c r="AL362" i="4" a="1"/>
  <c r="AL362" i="4" s="1"/>
  <c r="AR362" i="4"/>
  <c r="AQ362" i="4" a="1"/>
  <c r="AQ362" i="4" s="1"/>
  <c r="AK362" i="4" a="1"/>
  <c r="AK362" i="4" s="1"/>
  <c r="AP362" i="4" a="1"/>
  <c r="AP362" i="4" s="1"/>
  <c r="AJ362" i="4" a="1"/>
  <c r="AJ362" i="4" s="1"/>
  <c r="S359" i="4"/>
  <c r="W359" i="4"/>
  <c r="E362" i="4" l="1"/>
  <c r="D363" i="4"/>
  <c r="R362" i="4"/>
  <c r="V362" i="4"/>
  <c r="W361" i="4"/>
  <c r="S361" i="4"/>
  <c r="AQ363" i="4" a="1"/>
  <c r="AQ363" i="4" s="1"/>
  <c r="AK363" i="4" a="1"/>
  <c r="AK363" i="4" s="1"/>
  <c r="AP363" i="4" a="1"/>
  <c r="AP363" i="4" s="1"/>
  <c r="AJ363" i="4" a="1"/>
  <c r="AJ363" i="4" s="1"/>
  <c r="AO363" i="4" a="1"/>
  <c r="AO363" i="4" s="1"/>
  <c r="AN363" i="4"/>
  <c r="AI364" i="4"/>
  <c r="AM363" i="4"/>
  <c r="AR363" i="4"/>
  <c r="AL363" i="4" a="1"/>
  <c r="AL363" i="4" s="1"/>
  <c r="AS363" i="4"/>
  <c r="G363" i="4"/>
  <c r="F364" i="4"/>
  <c r="G364" i="4" l="1"/>
  <c r="F365" i="4"/>
  <c r="R363" i="4"/>
  <c r="B363" i="4"/>
  <c r="V363" i="4"/>
  <c r="B362" i="4"/>
  <c r="AI365" i="4"/>
  <c r="AM364" i="4"/>
  <c r="AS364" i="4"/>
  <c r="AL364" i="4" a="1"/>
  <c r="AL364" i="4" s="1"/>
  <c r="AR364" i="4"/>
  <c r="AQ364" i="4" a="1"/>
  <c r="AQ364" i="4" s="1"/>
  <c r="AK364" i="4" a="1"/>
  <c r="AK364" i="4" s="1"/>
  <c r="AP364" i="4" a="1"/>
  <c r="AP364" i="4" s="1"/>
  <c r="AJ364" i="4" a="1"/>
  <c r="AJ364" i="4" s="1"/>
  <c r="AO364" i="4" a="1"/>
  <c r="AO364" i="4" s="1"/>
  <c r="AN364" i="4"/>
  <c r="E363" i="4"/>
  <c r="D364" i="4"/>
  <c r="D365" i="4" l="1"/>
  <c r="E364" i="4"/>
  <c r="AO365" i="4" a="1"/>
  <c r="AO365" i="4" s="1"/>
  <c r="AN365" i="4"/>
  <c r="AI366" i="4"/>
  <c r="AM365" i="4"/>
  <c r="AS365" i="4"/>
  <c r="AL365" i="4" a="1"/>
  <c r="AL365" i="4" s="1"/>
  <c r="AR365" i="4"/>
  <c r="AQ365" i="4" a="1"/>
  <c r="AQ365" i="4" s="1"/>
  <c r="AK365" i="4" a="1"/>
  <c r="AK365" i="4" s="1"/>
  <c r="AP365" i="4" a="1"/>
  <c r="AP365" i="4" s="1"/>
  <c r="AJ365" i="4" a="1"/>
  <c r="AJ365" i="4" s="1"/>
  <c r="W362" i="4"/>
  <c r="S362" i="4"/>
  <c r="S363" i="4"/>
  <c r="W363" i="4"/>
  <c r="F366" i="4"/>
  <c r="G365" i="4"/>
  <c r="V364" i="4"/>
  <c r="R364" i="4"/>
  <c r="B364" i="4"/>
  <c r="W364" i="4" l="1"/>
  <c r="S364" i="4"/>
  <c r="V365" i="4"/>
  <c r="R365" i="4"/>
  <c r="G366" i="4"/>
  <c r="F367" i="4"/>
  <c r="AP366" i="4" a="1"/>
  <c r="AP366" i="4" s="1"/>
  <c r="AJ366" i="4" a="1"/>
  <c r="AJ366" i="4" s="1"/>
  <c r="AO366" i="4" a="1"/>
  <c r="AO366" i="4" s="1"/>
  <c r="AN366" i="4"/>
  <c r="AI367" i="4"/>
  <c r="AM366" i="4"/>
  <c r="AS366" i="4"/>
  <c r="AL366" i="4" a="1"/>
  <c r="AL366" i="4" s="1"/>
  <c r="AQ366" i="4" a="1"/>
  <c r="AQ366" i="4" s="1"/>
  <c r="AK366" i="4" a="1"/>
  <c r="AK366" i="4" s="1"/>
  <c r="AR366" i="4"/>
  <c r="D366" i="4"/>
  <c r="E365" i="4"/>
  <c r="E366" i="4" l="1"/>
  <c r="D367" i="4"/>
  <c r="G367" i="4"/>
  <c r="F368" i="4"/>
  <c r="AS367" i="4"/>
  <c r="AL367" i="4" a="1"/>
  <c r="AL367" i="4" s="1"/>
  <c r="AR367" i="4"/>
  <c r="AQ367" i="4" a="1"/>
  <c r="AQ367" i="4" s="1"/>
  <c r="AK367" i="4" a="1"/>
  <c r="AK367" i="4" s="1"/>
  <c r="AP367" i="4" a="1"/>
  <c r="AP367" i="4" s="1"/>
  <c r="AJ367" i="4" a="1"/>
  <c r="AJ367" i="4" s="1"/>
  <c r="AO367" i="4" a="1"/>
  <c r="AO367" i="4" s="1"/>
  <c r="AI368" i="4"/>
  <c r="AM367" i="4"/>
  <c r="AN367" i="4"/>
  <c r="R366" i="4"/>
  <c r="V366" i="4"/>
  <c r="B365" i="4"/>
  <c r="AN368" i="4" l="1"/>
  <c r="AI369" i="4"/>
  <c r="AM368" i="4"/>
  <c r="AS368" i="4"/>
  <c r="AL368" i="4" a="1"/>
  <c r="AL368" i="4" s="1"/>
  <c r="AR368" i="4"/>
  <c r="AQ368" i="4" a="1"/>
  <c r="AQ368" i="4" s="1"/>
  <c r="AK368" i="4" a="1"/>
  <c r="AK368" i="4" s="1"/>
  <c r="AP368" i="4" a="1"/>
  <c r="AP368" i="4" s="1"/>
  <c r="AJ368" i="4" a="1"/>
  <c r="AJ368" i="4" s="1"/>
  <c r="AO368" i="4" a="1"/>
  <c r="AO368" i="4" s="1"/>
  <c r="V367" i="4"/>
  <c r="R367" i="4"/>
  <c r="W365" i="4"/>
  <c r="S365" i="4"/>
  <c r="B366" i="4"/>
  <c r="F369" i="4"/>
  <c r="G368" i="4"/>
  <c r="E367" i="4"/>
  <c r="D368" i="4"/>
  <c r="D369" i="4" l="1"/>
  <c r="E368" i="4"/>
  <c r="V368" i="4"/>
  <c r="R368" i="4"/>
  <c r="F370" i="4"/>
  <c r="G369" i="4"/>
  <c r="B367" i="4"/>
  <c r="S366" i="4"/>
  <c r="W366" i="4"/>
  <c r="AP369" i="4" a="1"/>
  <c r="AP369" i="4" s="1"/>
  <c r="AJ369" i="4" a="1"/>
  <c r="AJ369" i="4" s="1"/>
  <c r="AO369" i="4" a="1"/>
  <c r="AO369" i="4" s="1"/>
  <c r="AN369" i="4"/>
  <c r="AI370" i="4"/>
  <c r="AM369" i="4"/>
  <c r="AS369" i="4"/>
  <c r="AL369" i="4" a="1"/>
  <c r="AL369" i="4" s="1"/>
  <c r="AR369" i="4"/>
  <c r="AQ369" i="4" a="1"/>
  <c r="AQ369" i="4" s="1"/>
  <c r="AK369" i="4" a="1"/>
  <c r="AK369" i="4" s="1"/>
  <c r="AR370" i="4" l="1"/>
  <c r="AQ370" i="4" a="1"/>
  <c r="AQ370" i="4" s="1"/>
  <c r="AK370" i="4" a="1"/>
  <c r="AK370" i="4" s="1"/>
  <c r="AP370" i="4" a="1"/>
  <c r="AP370" i="4" s="1"/>
  <c r="AJ370" i="4" a="1"/>
  <c r="AJ370" i="4" s="1"/>
  <c r="AO370" i="4" a="1"/>
  <c r="AO370" i="4" s="1"/>
  <c r="AN370" i="4"/>
  <c r="AS370" i="4"/>
  <c r="AL370" i="4" a="1"/>
  <c r="AL370" i="4" s="1"/>
  <c r="AM370" i="4"/>
  <c r="AI371" i="4"/>
  <c r="W367" i="4"/>
  <c r="S367" i="4"/>
  <c r="R369" i="4"/>
  <c r="V369" i="4"/>
  <c r="G370" i="4"/>
  <c r="F371" i="4"/>
  <c r="B368" i="4"/>
  <c r="E369" i="4"/>
  <c r="D370" i="4"/>
  <c r="G371" i="4" l="1"/>
  <c r="F372" i="4"/>
  <c r="W368" i="4"/>
  <c r="S368" i="4"/>
  <c r="V370" i="4"/>
  <c r="R370" i="4"/>
  <c r="B370" i="4"/>
  <c r="B369" i="4"/>
  <c r="E370" i="4"/>
  <c r="D371" i="4"/>
  <c r="AN371" i="4"/>
  <c r="AI372" i="4"/>
  <c r="AM371" i="4"/>
  <c r="AS371" i="4"/>
  <c r="AL371" i="4" a="1"/>
  <c r="AL371" i="4" s="1"/>
  <c r="AR371" i="4"/>
  <c r="AQ371" i="4" a="1"/>
  <c r="AQ371" i="4" s="1"/>
  <c r="AK371" i="4" a="1"/>
  <c r="AK371" i="4" s="1"/>
  <c r="AP371" i="4" a="1"/>
  <c r="AP371" i="4" s="1"/>
  <c r="AJ371" i="4" a="1"/>
  <c r="AJ371" i="4" s="1"/>
  <c r="AO371" i="4" a="1"/>
  <c r="AO371" i="4" s="1"/>
  <c r="D372" i="4" l="1"/>
  <c r="E371" i="4"/>
  <c r="S369" i="4"/>
  <c r="W369" i="4"/>
  <c r="S370" i="4"/>
  <c r="W370" i="4"/>
  <c r="AO372" i="4" a="1"/>
  <c r="AO372" i="4" s="1"/>
  <c r="AN372" i="4"/>
  <c r="AI373" i="4"/>
  <c r="AM372" i="4"/>
  <c r="AS372" i="4"/>
  <c r="AL372" i="4" a="1"/>
  <c r="AL372" i="4" s="1"/>
  <c r="AR372" i="4"/>
  <c r="AQ372" i="4" a="1"/>
  <c r="AQ372" i="4" s="1"/>
  <c r="AK372" i="4" a="1"/>
  <c r="AK372" i="4" s="1"/>
  <c r="AP372" i="4" a="1"/>
  <c r="AP372" i="4" s="1"/>
  <c r="AJ372" i="4" a="1"/>
  <c r="AJ372" i="4" s="1"/>
  <c r="F373" i="4"/>
  <c r="G372" i="4"/>
  <c r="B371" i="4"/>
  <c r="V371" i="4"/>
  <c r="R371" i="4"/>
  <c r="W371" i="4" l="1"/>
  <c r="S371" i="4"/>
  <c r="AQ373" i="4" a="1"/>
  <c r="AQ373" i="4" s="1"/>
  <c r="AK373" i="4" a="1"/>
  <c r="AK373" i="4" s="1"/>
  <c r="AP373" i="4" a="1"/>
  <c r="AP373" i="4" s="1"/>
  <c r="AJ373" i="4" a="1"/>
  <c r="AJ373" i="4" s="1"/>
  <c r="AO373" i="4" a="1"/>
  <c r="AO373" i="4" s="1"/>
  <c r="AN373" i="4"/>
  <c r="AI374" i="4"/>
  <c r="AM373" i="4"/>
  <c r="AR373" i="4"/>
  <c r="AS373" i="4"/>
  <c r="AL373" i="4" a="1"/>
  <c r="AL373" i="4" s="1"/>
  <c r="R372" i="4"/>
  <c r="V372" i="4"/>
  <c r="G373" i="4"/>
  <c r="F374" i="4"/>
  <c r="E372" i="4"/>
  <c r="D373" i="4"/>
  <c r="E373" i="4" l="1"/>
  <c r="D374" i="4"/>
  <c r="AI375" i="4"/>
  <c r="AM374" i="4"/>
  <c r="AS374" i="4"/>
  <c r="AL374" i="4" a="1"/>
  <c r="AL374" i="4" s="1"/>
  <c r="AR374" i="4"/>
  <c r="AQ374" i="4" a="1"/>
  <c r="AQ374" i="4" s="1"/>
  <c r="AK374" i="4" a="1"/>
  <c r="AK374" i="4" s="1"/>
  <c r="AP374" i="4" a="1"/>
  <c r="AP374" i="4" s="1"/>
  <c r="AJ374" i="4" a="1"/>
  <c r="AJ374" i="4" s="1"/>
  <c r="AO374" i="4" a="1"/>
  <c r="AO374" i="4" s="1"/>
  <c r="AN374" i="4"/>
  <c r="G374" i="4"/>
  <c r="F375" i="4"/>
  <c r="R373" i="4"/>
  <c r="B373" i="4"/>
  <c r="V373" i="4"/>
  <c r="B372" i="4"/>
  <c r="W372" i="4" l="1"/>
  <c r="S372" i="4"/>
  <c r="F376" i="4"/>
  <c r="G375" i="4"/>
  <c r="S373" i="4"/>
  <c r="W373" i="4"/>
  <c r="V374" i="4"/>
  <c r="R374" i="4"/>
  <c r="B374" i="4"/>
  <c r="AO375" i="4" a="1"/>
  <c r="AO375" i="4" s="1"/>
  <c r="AN375" i="4"/>
  <c r="AI376" i="4"/>
  <c r="AM375" i="4"/>
  <c r="AS375" i="4"/>
  <c r="AL375" i="4" a="1"/>
  <c r="AL375" i="4" s="1"/>
  <c r="AR375" i="4"/>
  <c r="AQ375" i="4" a="1"/>
  <c r="AQ375" i="4" s="1"/>
  <c r="AK375" i="4" a="1"/>
  <c r="AK375" i="4" s="1"/>
  <c r="AP375" i="4" a="1"/>
  <c r="AP375" i="4" s="1"/>
  <c r="AJ375" i="4" a="1"/>
  <c r="AJ375" i="4" s="1"/>
  <c r="D375" i="4"/>
  <c r="E374" i="4"/>
  <c r="W374" i="4" l="1"/>
  <c r="S374" i="4"/>
  <c r="V375" i="4"/>
  <c r="R375" i="4"/>
  <c r="AP376" i="4" a="1"/>
  <c r="AP376" i="4" s="1"/>
  <c r="AJ376" i="4" a="1"/>
  <c r="AJ376" i="4" s="1"/>
  <c r="AO376" i="4" a="1"/>
  <c r="AO376" i="4" s="1"/>
  <c r="AN376" i="4"/>
  <c r="AI377" i="4"/>
  <c r="AM376" i="4"/>
  <c r="AS376" i="4"/>
  <c r="AL376" i="4" a="1"/>
  <c r="AL376" i="4" s="1"/>
  <c r="AQ376" i="4" a="1"/>
  <c r="AQ376" i="4" s="1"/>
  <c r="AK376" i="4" a="1"/>
  <c r="AK376" i="4" s="1"/>
  <c r="AR376" i="4"/>
  <c r="G376" i="4"/>
  <c r="F377" i="4"/>
  <c r="D376" i="4"/>
  <c r="E375" i="4"/>
  <c r="R376" i="4" l="1"/>
  <c r="V376" i="4"/>
  <c r="AS377" i="4"/>
  <c r="AL377" i="4" a="1"/>
  <c r="AL377" i="4" s="1"/>
  <c r="AR377" i="4"/>
  <c r="AQ377" i="4" a="1"/>
  <c r="AQ377" i="4" s="1"/>
  <c r="AK377" i="4" a="1"/>
  <c r="AK377" i="4" s="1"/>
  <c r="AP377" i="4" a="1"/>
  <c r="AP377" i="4" s="1"/>
  <c r="AJ377" i="4" a="1"/>
  <c r="AJ377" i="4" s="1"/>
  <c r="AO377" i="4" a="1"/>
  <c r="AO377" i="4" s="1"/>
  <c r="AI378" i="4"/>
  <c r="AM377" i="4"/>
  <c r="AN377" i="4"/>
  <c r="E376" i="4"/>
  <c r="D377" i="4"/>
  <c r="G377" i="4"/>
  <c r="F378" i="4"/>
  <c r="B375" i="4"/>
  <c r="W375" i="4" l="1"/>
  <c r="S375" i="4"/>
  <c r="F379" i="4"/>
  <c r="G378" i="4"/>
  <c r="V377" i="4"/>
  <c r="R377" i="4"/>
  <c r="B377" i="4"/>
  <c r="E377" i="4"/>
  <c r="D378" i="4"/>
  <c r="AN378" i="4"/>
  <c r="AI379" i="4"/>
  <c r="AM378" i="4"/>
  <c r="AS378" i="4"/>
  <c r="AL378" i="4" a="1"/>
  <c r="AL378" i="4" s="1"/>
  <c r="AR378" i="4"/>
  <c r="AQ378" i="4" a="1"/>
  <c r="AQ378" i="4" s="1"/>
  <c r="AK378" i="4" a="1"/>
  <c r="AK378" i="4" s="1"/>
  <c r="AP378" i="4" a="1"/>
  <c r="AP378" i="4" s="1"/>
  <c r="AJ378" i="4" a="1"/>
  <c r="AJ378" i="4" s="1"/>
  <c r="AO378" i="4" a="1"/>
  <c r="AO378" i="4" s="1"/>
  <c r="B376" i="4"/>
  <c r="D379" i="4" l="1"/>
  <c r="E378" i="4"/>
  <c r="W377" i="4"/>
  <c r="S377" i="4"/>
  <c r="F380" i="4"/>
  <c r="G379" i="4"/>
  <c r="B378" i="4"/>
  <c r="V378" i="4"/>
  <c r="R378" i="4"/>
  <c r="S376" i="4"/>
  <c r="W376" i="4"/>
  <c r="AP379" i="4" a="1"/>
  <c r="AP379" i="4" s="1"/>
  <c r="AJ379" i="4" a="1"/>
  <c r="AJ379" i="4" s="1"/>
  <c r="AO379" i="4" a="1"/>
  <c r="AO379" i="4" s="1"/>
  <c r="AN379" i="4"/>
  <c r="AI380" i="4"/>
  <c r="AM379" i="4"/>
  <c r="AS379" i="4"/>
  <c r="AL379" i="4" a="1"/>
  <c r="AL379" i="4" s="1"/>
  <c r="AR379" i="4"/>
  <c r="AQ379" i="4" a="1"/>
  <c r="AQ379" i="4" s="1"/>
  <c r="AK379" i="4" a="1"/>
  <c r="AK379" i="4" s="1"/>
  <c r="W378" i="4" l="1"/>
  <c r="S378" i="4"/>
  <c r="AR380" i="4"/>
  <c r="AQ380" i="4" a="1"/>
  <c r="AQ380" i="4" s="1"/>
  <c r="AK380" i="4" a="1"/>
  <c r="AK380" i="4" s="1"/>
  <c r="AP380" i="4" a="1"/>
  <c r="AP380" i="4" s="1"/>
  <c r="AJ380" i="4" a="1"/>
  <c r="AJ380" i="4" s="1"/>
  <c r="AO380" i="4" a="1"/>
  <c r="AO380" i="4" s="1"/>
  <c r="AN380" i="4"/>
  <c r="AS380" i="4"/>
  <c r="AL380" i="4" a="1"/>
  <c r="AL380" i="4" s="1"/>
  <c r="AM380" i="4"/>
  <c r="AI381" i="4"/>
  <c r="R379" i="4"/>
  <c r="V379" i="4"/>
  <c r="G380" i="4"/>
  <c r="F381" i="4"/>
  <c r="E379" i="4"/>
  <c r="D380" i="4"/>
  <c r="E380" i="4" l="1"/>
  <c r="D381" i="4"/>
  <c r="G381" i="4"/>
  <c r="F382" i="4"/>
  <c r="V380" i="4"/>
  <c r="R380" i="4"/>
  <c r="B380" i="4"/>
  <c r="B379" i="4"/>
  <c r="AN381" i="4"/>
  <c r="AI382" i="4"/>
  <c r="AM381" i="4"/>
  <c r="AS381" i="4"/>
  <c r="AL381" i="4" a="1"/>
  <c r="AL381" i="4" s="1"/>
  <c r="AR381" i="4"/>
  <c r="AQ381" i="4" a="1"/>
  <c r="AQ381" i="4" s="1"/>
  <c r="AK381" i="4" a="1"/>
  <c r="AK381" i="4" s="1"/>
  <c r="AP381" i="4" a="1"/>
  <c r="AP381" i="4" s="1"/>
  <c r="AJ381" i="4" a="1"/>
  <c r="AJ381" i="4" s="1"/>
  <c r="AO381" i="4" a="1"/>
  <c r="AO381" i="4" s="1"/>
  <c r="AO382" i="4" l="1" a="1"/>
  <c r="AO382" i="4" s="1"/>
  <c r="AN382" i="4"/>
  <c r="AI383" i="4"/>
  <c r="AM382" i="4"/>
  <c r="AS382" i="4"/>
  <c r="AL382" i="4" a="1"/>
  <c r="AL382" i="4" s="1"/>
  <c r="AR382" i="4"/>
  <c r="AQ382" i="4" a="1"/>
  <c r="AQ382" i="4" s="1"/>
  <c r="AK382" i="4" a="1"/>
  <c r="AK382" i="4" s="1"/>
  <c r="AP382" i="4" a="1"/>
  <c r="AP382" i="4" s="1"/>
  <c r="AJ382" i="4" a="1"/>
  <c r="AJ382" i="4" s="1"/>
  <c r="S380" i="4"/>
  <c r="W380" i="4"/>
  <c r="B381" i="4"/>
  <c r="V381" i="4"/>
  <c r="R381" i="4"/>
  <c r="D382" i="4"/>
  <c r="E381" i="4"/>
  <c r="S379" i="4"/>
  <c r="W379" i="4"/>
  <c r="F383" i="4"/>
  <c r="G382" i="4"/>
  <c r="G383" i="4" l="1"/>
  <c r="F384" i="4"/>
  <c r="E382" i="4"/>
  <c r="D383" i="4"/>
  <c r="W381" i="4"/>
  <c r="S381" i="4"/>
  <c r="AQ383" i="4" a="1"/>
  <c r="AQ383" i="4" s="1"/>
  <c r="AK383" i="4" a="1"/>
  <c r="AK383" i="4" s="1"/>
  <c r="AP383" i="4" a="1"/>
  <c r="AP383" i="4" s="1"/>
  <c r="AJ383" i="4" a="1"/>
  <c r="AJ383" i="4" s="1"/>
  <c r="AO383" i="4" a="1"/>
  <c r="AO383" i="4" s="1"/>
  <c r="AN383" i="4"/>
  <c r="AI384" i="4"/>
  <c r="AM383" i="4"/>
  <c r="AR383" i="4"/>
  <c r="AS383" i="4"/>
  <c r="AL383" i="4" a="1"/>
  <c r="AL383" i="4" s="1"/>
  <c r="R382" i="4"/>
  <c r="B382" i="4"/>
  <c r="V382" i="4"/>
  <c r="W382" i="4" l="1"/>
  <c r="S382" i="4"/>
  <c r="E383" i="4"/>
  <c r="D384" i="4"/>
  <c r="AI385" i="4"/>
  <c r="AM384" i="4"/>
  <c r="AS384" i="4"/>
  <c r="AL384" i="4" a="1"/>
  <c r="AL384" i="4" s="1"/>
  <c r="AR384" i="4"/>
  <c r="AQ384" i="4" a="1"/>
  <c r="AQ384" i="4" s="1"/>
  <c r="AK384" i="4" a="1"/>
  <c r="AK384" i="4" s="1"/>
  <c r="AP384" i="4" a="1"/>
  <c r="AP384" i="4" s="1"/>
  <c r="AJ384" i="4" a="1"/>
  <c r="AJ384" i="4" s="1"/>
  <c r="AO384" i="4" a="1"/>
  <c r="AO384" i="4" s="1"/>
  <c r="AN384" i="4"/>
  <c r="G384" i="4"/>
  <c r="F385" i="4"/>
  <c r="R383" i="4"/>
  <c r="B383" i="4"/>
  <c r="V383" i="4"/>
  <c r="S383" i="4" l="1"/>
  <c r="W383" i="4"/>
  <c r="F386" i="4"/>
  <c r="G385" i="4"/>
  <c r="V384" i="4"/>
  <c r="R384" i="4"/>
  <c r="B384" i="4"/>
  <c r="AO385" i="4" a="1"/>
  <c r="AO385" i="4" s="1"/>
  <c r="AN385" i="4"/>
  <c r="AM385" i="4"/>
  <c r="AL385" i="4" a="1"/>
  <c r="AL385" i="4" s="1"/>
  <c r="AS385" i="4"/>
  <c r="AR385" i="4"/>
  <c r="AK385" i="4" a="1"/>
  <c r="AK385" i="4" s="1"/>
  <c r="AI386" i="4"/>
  <c r="AP385" i="4" a="1"/>
  <c r="AP385" i="4" s="1"/>
  <c r="AQ385" i="4" a="1"/>
  <c r="AQ385" i="4" s="1"/>
  <c r="AJ385" i="4" a="1"/>
  <c r="AJ385" i="4" s="1"/>
  <c r="D385" i="4"/>
  <c r="E384" i="4"/>
  <c r="D386" i="4" l="1"/>
  <c r="E385" i="4"/>
  <c r="AS386" i="4"/>
  <c r="AL386" i="4" a="1"/>
  <c r="AL386" i="4" s="1"/>
  <c r="AO386" i="4" a="1"/>
  <c r="AO386" i="4" s="1"/>
  <c r="AN386" i="4"/>
  <c r="AM386" i="4"/>
  <c r="AR386" i="4"/>
  <c r="AK386" i="4" a="1"/>
  <c r="AK386" i="4" s="1"/>
  <c r="AQ386" i="4" a="1"/>
  <c r="AQ386" i="4" s="1"/>
  <c r="AI387" i="4"/>
  <c r="AJ386" i="4" a="1"/>
  <c r="AJ386" i="4" s="1"/>
  <c r="AP386" i="4" a="1"/>
  <c r="AP386" i="4" s="1"/>
  <c r="W384" i="4"/>
  <c r="S384" i="4"/>
  <c r="V385" i="4"/>
  <c r="R385" i="4"/>
  <c r="F387" i="4"/>
  <c r="G386" i="4"/>
  <c r="V386" i="4" l="1"/>
  <c r="R386" i="4"/>
  <c r="F388" i="4"/>
  <c r="G387" i="4"/>
  <c r="B385" i="4"/>
  <c r="AP387" i="4" a="1"/>
  <c r="AP387" i="4" s="1"/>
  <c r="AM387" i="4"/>
  <c r="AL387" i="4" a="1"/>
  <c r="AL387" i="4" s="1"/>
  <c r="AS387" i="4"/>
  <c r="AK387" i="4" a="1"/>
  <c r="AK387" i="4" s="1"/>
  <c r="AR387" i="4"/>
  <c r="AQ387" i="4" a="1"/>
  <c r="AQ387" i="4" s="1"/>
  <c r="AJ387" i="4" a="1"/>
  <c r="AJ387" i="4" s="1"/>
  <c r="AI388" i="4"/>
  <c r="AO387" i="4" a="1"/>
  <c r="AO387" i="4" s="1"/>
  <c r="AN387" i="4"/>
  <c r="D387" i="4"/>
  <c r="E386" i="4"/>
  <c r="D388" i="4" l="1"/>
  <c r="E387" i="4"/>
  <c r="W385" i="4"/>
  <c r="S385" i="4"/>
  <c r="AR388" i="4"/>
  <c r="AP388" i="4" a="1"/>
  <c r="AP388" i="4" s="1"/>
  <c r="AJ388" i="4" a="1"/>
  <c r="AJ388" i="4" s="1"/>
  <c r="AO388" i="4" a="1"/>
  <c r="AO388" i="4" s="1"/>
  <c r="AN388" i="4"/>
  <c r="AI389" i="4"/>
  <c r="AM388" i="4"/>
  <c r="AL388" i="4" a="1"/>
  <c r="AL388" i="4" s="1"/>
  <c r="AK388" i="4" a="1"/>
  <c r="AK388" i="4" s="1"/>
  <c r="AS388" i="4"/>
  <c r="AQ388" i="4" a="1"/>
  <c r="AQ388" i="4" s="1"/>
  <c r="V387" i="4"/>
  <c r="R387" i="4"/>
  <c r="B387" i="4"/>
  <c r="G388" i="4"/>
  <c r="F389" i="4"/>
  <c r="B386" i="4"/>
  <c r="F390" i="4" l="1"/>
  <c r="G389" i="4"/>
  <c r="AN389" i="4"/>
  <c r="AR389" i="4"/>
  <c r="AS389" i="4"/>
  <c r="AQ389" i="4" a="1"/>
  <c r="AQ389" i="4" s="1"/>
  <c r="AJ389" i="4" a="1"/>
  <c r="AJ389" i="4" s="1"/>
  <c r="AP389" i="4" a="1"/>
  <c r="AP389" i="4" s="1"/>
  <c r="AO389" i="4" a="1"/>
  <c r="AO389" i="4" s="1"/>
  <c r="AI390" i="4"/>
  <c r="AM389" i="4"/>
  <c r="AL389" i="4" a="1"/>
  <c r="AL389" i="4" s="1"/>
  <c r="AK389" i="4" a="1"/>
  <c r="AK389" i="4" s="1"/>
  <c r="V388" i="4"/>
  <c r="R388" i="4"/>
  <c r="B388" i="4"/>
  <c r="W387" i="4"/>
  <c r="S387" i="4"/>
  <c r="W386" i="4"/>
  <c r="S386" i="4"/>
  <c r="E388" i="4"/>
  <c r="D389" i="4"/>
  <c r="AN390" i="4" l="1"/>
  <c r="AM390" i="4"/>
  <c r="AL390" i="4" a="1"/>
  <c r="AL390" i="4" s="1"/>
  <c r="AS390" i="4"/>
  <c r="AK390" i="4" a="1"/>
  <c r="AK390" i="4" s="1"/>
  <c r="AR390" i="4"/>
  <c r="AQ390" i="4" a="1"/>
  <c r="AQ390" i="4" s="1"/>
  <c r="AJ390" i="4" a="1"/>
  <c r="AJ390" i="4" s="1"/>
  <c r="AP390" i="4" a="1"/>
  <c r="AP390" i="4" s="1"/>
  <c r="AO390" i="4" a="1"/>
  <c r="AO390" i="4" s="1"/>
  <c r="AI391" i="4"/>
  <c r="S388" i="4"/>
  <c r="W388" i="4"/>
  <c r="D390" i="4"/>
  <c r="E389" i="4"/>
  <c r="V389" i="4"/>
  <c r="R389" i="4"/>
  <c r="G390" i="4"/>
  <c r="F391" i="4"/>
  <c r="R390" i="4" l="1"/>
  <c r="V390" i="4"/>
  <c r="F392" i="4"/>
  <c r="G391" i="4"/>
  <c r="B389" i="4"/>
  <c r="E390" i="4"/>
  <c r="D391" i="4"/>
  <c r="AQ391" i="4" a="1"/>
  <c r="AQ391" i="4" s="1"/>
  <c r="AK391" i="4" a="1"/>
  <c r="AK391" i="4" s="1"/>
  <c r="AR391" i="4"/>
  <c r="AP391" i="4" a="1"/>
  <c r="AP391" i="4" s="1"/>
  <c r="AO391" i="4" a="1"/>
  <c r="AO391" i="4" s="1"/>
  <c r="AN391" i="4"/>
  <c r="AM391" i="4"/>
  <c r="AL391" i="4" a="1"/>
  <c r="AL391" i="4" s="1"/>
  <c r="AJ391" i="4" a="1"/>
  <c r="AJ391" i="4" s="1"/>
  <c r="AI392" i="4"/>
  <c r="AS391" i="4"/>
  <c r="AI393" i="4" l="1"/>
  <c r="AM392" i="4"/>
  <c r="AS392" i="4"/>
  <c r="AL392" i="4" a="1"/>
  <c r="AL392" i="4" s="1"/>
  <c r="AQ392" i="4" a="1"/>
  <c r="AQ392" i="4" s="1"/>
  <c r="AK392" i="4" a="1"/>
  <c r="AK392" i="4" s="1"/>
  <c r="AP392" i="4" a="1"/>
  <c r="AP392" i="4" s="1"/>
  <c r="AO392" i="4" a="1"/>
  <c r="AO392" i="4" s="1"/>
  <c r="AN392" i="4"/>
  <c r="AJ392" i="4" a="1"/>
  <c r="AJ392" i="4" s="1"/>
  <c r="AR392" i="4"/>
  <c r="E391" i="4"/>
  <c r="D392" i="4"/>
  <c r="W389" i="4"/>
  <c r="S389" i="4"/>
  <c r="R391" i="4"/>
  <c r="V391" i="4"/>
  <c r="G392" i="4"/>
  <c r="F393" i="4"/>
  <c r="B390" i="4"/>
  <c r="F394" i="4" l="1"/>
  <c r="G393" i="4"/>
  <c r="V392" i="4"/>
  <c r="R392" i="4"/>
  <c r="B392" i="4"/>
  <c r="B391" i="4"/>
  <c r="D393" i="4"/>
  <c r="E392" i="4"/>
  <c r="S390" i="4"/>
  <c r="W390" i="4"/>
  <c r="AO393" i="4" a="1"/>
  <c r="AO393" i="4" s="1"/>
  <c r="AI394" i="4"/>
  <c r="AM393" i="4"/>
  <c r="AP393" i="4" a="1"/>
  <c r="AP393" i="4" s="1"/>
  <c r="AN393" i="4"/>
  <c r="AL393" i="4" a="1"/>
  <c r="AL393" i="4" s="1"/>
  <c r="AK393" i="4" a="1"/>
  <c r="AK393" i="4" s="1"/>
  <c r="AS393" i="4"/>
  <c r="AR393" i="4"/>
  <c r="AJ393" i="4" a="1"/>
  <c r="AJ393" i="4" s="1"/>
  <c r="AQ393" i="4" a="1"/>
  <c r="AQ393" i="4" s="1"/>
  <c r="D394" i="4" l="1"/>
  <c r="E393" i="4"/>
  <c r="W391" i="4"/>
  <c r="S391" i="4"/>
  <c r="W392" i="4"/>
  <c r="S392" i="4"/>
  <c r="AQ394" i="4" a="1"/>
  <c r="AQ394" i="4" s="1"/>
  <c r="AP394" i="4" a="1"/>
  <c r="AP394" i="4" s="1"/>
  <c r="AJ394" i="4" a="1"/>
  <c r="AJ394" i="4" s="1"/>
  <c r="AO394" i="4" a="1"/>
  <c r="AO394" i="4" s="1"/>
  <c r="AL394" i="4" a="1"/>
  <c r="AL394" i="4" s="1"/>
  <c r="AK394" i="4" a="1"/>
  <c r="AK394" i="4" s="1"/>
  <c r="AS394" i="4"/>
  <c r="AR394" i="4"/>
  <c r="AI395" i="4"/>
  <c r="AN394" i="4"/>
  <c r="AM394" i="4"/>
  <c r="V393" i="4"/>
  <c r="R393" i="4"/>
  <c r="G394" i="4"/>
  <c r="F395" i="4"/>
  <c r="G395" i="4" l="1"/>
  <c r="F396" i="4"/>
  <c r="R394" i="4"/>
  <c r="V394" i="4"/>
  <c r="B394" i="4"/>
  <c r="B393" i="4"/>
  <c r="AI396" i="4"/>
  <c r="AM395" i="4"/>
  <c r="AS395" i="4"/>
  <c r="AL395" i="4" a="1"/>
  <c r="AL395" i="4" s="1"/>
  <c r="AR395" i="4"/>
  <c r="AO395" i="4" a="1"/>
  <c r="AO395" i="4" s="1"/>
  <c r="AN395" i="4"/>
  <c r="AK395" i="4" a="1"/>
  <c r="AK395" i="4" s="1"/>
  <c r="AJ395" i="4" a="1"/>
  <c r="AJ395" i="4" s="1"/>
  <c r="AQ395" i="4" a="1"/>
  <c r="AQ395" i="4" s="1"/>
  <c r="AP395" i="4" a="1"/>
  <c r="AP395" i="4" s="1"/>
  <c r="E394" i="4"/>
  <c r="D395" i="4"/>
  <c r="D396" i="4" l="1"/>
  <c r="E395" i="4"/>
  <c r="AO396" i="4" a="1"/>
  <c r="AO396" i="4" s="1"/>
  <c r="AN396" i="4"/>
  <c r="AS396" i="4"/>
  <c r="AL396" i="4" a="1"/>
  <c r="AL396" i="4" s="1"/>
  <c r="AI397" i="4"/>
  <c r="AJ396" i="4" a="1"/>
  <c r="AJ396" i="4" s="1"/>
  <c r="AR396" i="4"/>
  <c r="AQ396" i="4" a="1"/>
  <c r="AQ396" i="4" s="1"/>
  <c r="AP396" i="4" a="1"/>
  <c r="AP396" i="4" s="1"/>
  <c r="AM396" i="4"/>
  <c r="AK396" i="4" a="1"/>
  <c r="AK396" i="4" s="1"/>
  <c r="W393" i="4"/>
  <c r="S393" i="4"/>
  <c r="S394" i="4"/>
  <c r="W394" i="4"/>
  <c r="F397" i="4"/>
  <c r="G396" i="4"/>
  <c r="V395" i="4"/>
  <c r="B395" i="4"/>
  <c r="R395" i="4"/>
  <c r="W395" i="4" l="1"/>
  <c r="S395" i="4"/>
  <c r="V396" i="4"/>
  <c r="R396" i="4"/>
  <c r="G397" i="4"/>
  <c r="F398" i="4"/>
  <c r="AP397" i="4" a="1"/>
  <c r="AP397" i="4" s="1"/>
  <c r="AJ397" i="4" a="1"/>
  <c r="AJ397" i="4" s="1"/>
  <c r="AK397" i="4" a="1"/>
  <c r="AK397" i="4" s="1"/>
  <c r="AS397" i="4"/>
  <c r="AI398" i="4"/>
  <c r="AR397" i="4"/>
  <c r="AQ397" i="4" a="1"/>
  <c r="AQ397" i="4" s="1"/>
  <c r="AO397" i="4" a="1"/>
  <c r="AO397" i="4" s="1"/>
  <c r="AN397" i="4"/>
  <c r="AM397" i="4"/>
  <c r="AL397" i="4" a="1"/>
  <c r="AL397" i="4" s="1"/>
  <c r="D397" i="4"/>
  <c r="E396" i="4"/>
  <c r="E397" i="4" l="1"/>
  <c r="D398" i="4"/>
  <c r="G398" i="4"/>
  <c r="F399" i="4"/>
  <c r="R397" i="4"/>
  <c r="V397" i="4"/>
  <c r="B397" i="4"/>
  <c r="B396" i="4"/>
  <c r="AS398" i="4"/>
  <c r="AL398" i="4" a="1"/>
  <c r="AL398" i="4" s="1"/>
  <c r="AR398" i="4"/>
  <c r="AQ398" i="4" a="1"/>
  <c r="AQ398" i="4" s="1"/>
  <c r="AK398" i="4" a="1"/>
  <c r="AK398" i="4" s="1"/>
  <c r="AP398" i="4" a="1"/>
  <c r="AP398" i="4" s="1"/>
  <c r="AJ398" i="4" a="1"/>
  <c r="AJ398" i="4" s="1"/>
  <c r="AM398" i="4"/>
  <c r="AO398" i="4" a="1"/>
  <c r="AO398" i="4" s="1"/>
  <c r="AI399" i="4"/>
  <c r="AN398" i="4"/>
  <c r="AN399" i="4" l="1"/>
  <c r="AI400" i="4"/>
  <c r="AM399" i="4"/>
  <c r="AS399" i="4"/>
  <c r="AL399" i="4" a="1"/>
  <c r="AL399" i="4" s="1"/>
  <c r="AR399" i="4"/>
  <c r="AQ399" i="4" a="1"/>
  <c r="AQ399" i="4" s="1"/>
  <c r="AP399" i="4" a="1"/>
  <c r="AP399" i="4" s="1"/>
  <c r="AO399" i="4" a="1"/>
  <c r="AO399" i="4" s="1"/>
  <c r="AK399" i="4" a="1"/>
  <c r="AK399" i="4" s="1"/>
  <c r="AJ399" i="4" a="1"/>
  <c r="AJ399" i="4" s="1"/>
  <c r="W396" i="4"/>
  <c r="S396" i="4"/>
  <c r="S397" i="4"/>
  <c r="W397" i="4"/>
  <c r="F400" i="4"/>
  <c r="G399" i="4"/>
  <c r="V398" i="4"/>
  <c r="B398" i="4"/>
  <c r="R398" i="4"/>
  <c r="D399" i="4"/>
  <c r="E398" i="4"/>
  <c r="D400" i="4" l="1"/>
  <c r="E399" i="4"/>
  <c r="W398" i="4"/>
  <c r="S398" i="4"/>
  <c r="V399" i="4"/>
  <c r="R399" i="4"/>
  <c r="F401" i="4"/>
  <c r="G400" i="4"/>
  <c r="AP400" i="4" a="1"/>
  <c r="AP400" i="4" s="1"/>
  <c r="AJ400" i="4" a="1"/>
  <c r="AJ400" i="4" s="1"/>
  <c r="AO400" i="4" a="1"/>
  <c r="AO400" i="4" s="1"/>
  <c r="AN400" i="4"/>
  <c r="AM400" i="4"/>
  <c r="AL400" i="4" a="1"/>
  <c r="AL400" i="4" s="1"/>
  <c r="AK400" i="4" a="1"/>
  <c r="AK400" i="4" s="1"/>
  <c r="AS400" i="4"/>
  <c r="AR400" i="4"/>
  <c r="AI401" i="4"/>
  <c r="AQ400" i="4" a="1"/>
  <c r="AQ400" i="4" s="1"/>
  <c r="AR401" i="4" l="1"/>
  <c r="AQ401" i="4" a="1"/>
  <c r="AQ401" i="4" s="1"/>
  <c r="AK401" i="4" a="1"/>
  <c r="AK401" i="4" s="1"/>
  <c r="AP401" i="4" a="1"/>
  <c r="AP401" i="4" s="1"/>
  <c r="AJ401" i="4" a="1"/>
  <c r="AJ401" i="4" s="1"/>
  <c r="AI402" i="4"/>
  <c r="AS401" i="4"/>
  <c r="AO401" i="4" a="1"/>
  <c r="AO401" i="4" s="1"/>
  <c r="AN401" i="4"/>
  <c r="AM401" i="4"/>
  <c r="AL401" i="4" a="1"/>
  <c r="AL401" i="4" s="1"/>
  <c r="R400" i="4"/>
  <c r="V400" i="4"/>
  <c r="G401" i="4"/>
  <c r="F402" i="4"/>
  <c r="B399" i="4"/>
  <c r="E400" i="4"/>
  <c r="D401" i="4"/>
  <c r="V401" i="4" l="1"/>
  <c r="R401" i="4"/>
  <c r="W399" i="4"/>
  <c r="S399" i="4"/>
  <c r="B400" i="4"/>
  <c r="E401" i="4"/>
  <c r="D402" i="4"/>
  <c r="F403" i="4"/>
  <c r="G402" i="4"/>
  <c r="AN402" i="4"/>
  <c r="AI403" i="4"/>
  <c r="AM402" i="4"/>
  <c r="AS402" i="4"/>
  <c r="AL402" i="4" a="1"/>
  <c r="AL402" i="4" s="1"/>
  <c r="AR402" i="4"/>
  <c r="AQ402" i="4" a="1"/>
  <c r="AQ402" i="4" s="1"/>
  <c r="AK402" i="4" a="1"/>
  <c r="AK402" i="4" s="1"/>
  <c r="AP402" i="4" a="1"/>
  <c r="AP402" i="4" s="1"/>
  <c r="AO402" i="4" a="1"/>
  <c r="AO402" i="4" s="1"/>
  <c r="AJ402" i="4" a="1"/>
  <c r="AJ402" i="4" s="1"/>
  <c r="V402" i="4" l="1"/>
  <c r="R402" i="4"/>
  <c r="F404" i="4"/>
  <c r="G403" i="4"/>
  <c r="D403" i="4"/>
  <c r="E402" i="4"/>
  <c r="S400" i="4"/>
  <c r="W400" i="4"/>
  <c r="B401" i="4"/>
  <c r="AO403" i="4" a="1"/>
  <c r="AO403" i="4" s="1"/>
  <c r="AN403" i="4"/>
  <c r="AI404" i="4"/>
  <c r="AM403" i="4"/>
  <c r="AJ403" i="4" a="1"/>
  <c r="AJ403" i="4" s="1"/>
  <c r="AS403" i="4"/>
  <c r="AR403" i="4"/>
  <c r="AQ403" i="4" a="1"/>
  <c r="AQ403" i="4" s="1"/>
  <c r="AP403" i="4" a="1"/>
  <c r="AP403" i="4" s="1"/>
  <c r="AL403" i="4" a="1"/>
  <c r="AL403" i="4" s="1"/>
  <c r="AK403" i="4" a="1"/>
  <c r="AK403" i="4" s="1"/>
  <c r="S401" i="4" l="1"/>
  <c r="W401" i="4"/>
  <c r="E403" i="4"/>
  <c r="D404" i="4"/>
  <c r="R403" i="4"/>
  <c r="V403" i="4"/>
  <c r="G404" i="4"/>
  <c r="B403" i="4" s="1"/>
  <c r="F405" i="4"/>
  <c r="AQ404" i="4" a="1"/>
  <c r="AQ404" i="4" s="1"/>
  <c r="AK404" i="4" a="1"/>
  <c r="AK404" i="4" s="1"/>
  <c r="AP404" i="4" a="1"/>
  <c r="AP404" i="4" s="1"/>
  <c r="AJ404" i="4" a="1"/>
  <c r="AJ404" i="4" s="1"/>
  <c r="AO404" i="4" a="1"/>
  <c r="AO404" i="4" s="1"/>
  <c r="AN404" i="4"/>
  <c r="AM404" i="4"/>
  <c r="AL404" i="4" a="1"/>
  <c r="AL404" i="4" s="1"/>
  <c r="AI405" i="4"/>
  <c r="AS404" i="4"/>
  <c r="AR404" i="4"/>
  <c r="B402" i="4"/>
  <c r="W403" i="4" l="1"/>
  <c r="S403" i="4"/>
  <c r="W402" i="4"/>
  <c r="S402" i="4"/>
  <c r="G405" i="4"/>
  <c r="F406" i="4"/>
  <c r="AI406" i="4"/>
  <c r="AM405" i="4"/>
  <c r="AS405" i="4"/>
  <c r="AL405" i="4" a="1"/>
  <c r="AL405" i="4" s="1"/>
  <c r="AR405" i="4"/>
  <c r="AQ405" i="4" a="1"/>
  <c r="AQ405" i="4" s="1"/>
  <c r="AK405" i="4" a="1"/>
  <c r="AK405" i="4" s="1"/>
  <c r="AP405" i="4" a="1"/>
  <c r="AP405" i="4" s="1"/>
  <c r="AJ405" i="4" a="1"/>
  <c r="AJ405" i="4" s="1"/>
  <c r="AO405" i="4" a="1"/>
  <c r="AO405" i="4" s="1"/>
  <c r="AN405" i="4"/>
  <c r="R404" i="4"/>
  <c r="B404" i="4"/>
  <c r="V404" i="4"/>
  <c r="E404" i="4"/>
  <c r="D405" i="4"/>
  <c r="S404" i="4" l="1"/>
  <c r="W404" i="4"/>
  <c r="AP406" i="4" a="1"/>
  <c r="AP406" i="4" s="1"/>
  <c r="AO406" i="4" a="1"/>
  <c r="AO406" i="4" s="1"/>
  <c r="AN406" i="4"/>
  <c r="AI407" i="4"/>
  <c r="AM406" i="4"/>
  <c r="AS406" i="4"/>
  <c r="AL406" i="4" a="1"/>
  <c r="AL406" i="4" s="1"/>
  <c r="AR406" i="4"/>
  <c r="AJ406" i="4" a="1"/>
  <c r="AJ406" i="4" s="1"/>
  <c r="AQ406" i="4" a="1"/>
  <c r="AQ406" i="4" s="1"/>
  <c r="AK406" i="4" a="1"/>
  <c r="AK406" i="4" s="1"/>
  <c r="F407" i="4"/>
  <c r="G406" i="4"/>
  <c r="V405" i="4"/>
  <c r="B405" i="4"/>
  <c r="R405" i="4"/>
  <c r="D406" i="4"/>
  <c r="E405" i="4"/>
  <c r="D407" i="4" l="1"/>
  <c r="E406" i="4"/>
  <c r="G407" i="4"/>
  <c r="F408" i="4"/>
  <c r="W405" i="4"/>
  <c r="S405" i="4"/>
  <c r="AR407" i="4"/>
  <c r="AP407" i="4" a="1"/>
  <c r="AP407" i="4" s="1"/>
  <c r="AJ407" i="4" a="1"/>
  <c r="AJ407" i="4" s="1"/>
  <c r="AO407" i="4" a="1"/>
  <c r="AO407" i="4" s="1"/>
  <c r="AN407" i="4"/>
  <c r="AS407" i="4"/>
  <c r="AQ407" i="4" a="1"/>
  <c r="AQ407" i="4" s="1"/>
  <c r="AM407" i="4"/>
  <c r="AL407" i="4" a="1"/>
  <c r="AL407" i="4" s="1"/>
  <c r="AK407" i="4" a="1"/>
  <c r="AK407" i="4" s="1"/>
  <c r="AI408" i="4"/>
  <c r="B406" i="4"/>
  <c r="V406" i="4"/>
  <c r="R406" i="4"/>
  <c r="W406" i="4" l="1"/>
  <c r="S406" i="4"/>
  <c r="AN408" i="4"/>
  <c r="AS408" i="4"/>
  <c r="AL408" i="4" a="1"/>
  <c r="AL408" i="4" s="1"/>
  <c r="AR408" i="4"/>
  <c r="AQ408" i="4" a="1"/>
  <c r="AQ408" i="4" s="1"/>
  <c r="AK408" i="4" a="1"/>
  <c r="AK408" i="4" s="1"/>
  <c r="AP408" i="4" a="1"/>
  <c r="AP408" i="4" s="1"/>
  <c r="AJ408" i="4" a="1"/>
  <c r="AJ408" i="4" s="1"/>
  <c r="AI409" i="4"/>
  <c r="AO408" i="4" a="1"/>
  <c r="AO408" i="4" s="1"/>
  <c r="AM408" i="4"/>
  <c r="G408" i="4"/>
  <c r="F409" i="4"/>
  <c r="V407" i="4"/>
  <c r="R407" i="4"/>
  <c r="B407" i="4"/>
  <c r="E407" i="4"/>
  <c r="D408" i="4"/>
  <c r="E408" i="4" l="1"/>
  <c r="D409" i="4"/>
  <c r="F410" i="4"/>
  <c r="G409" i="4"/>
  <c r="S407" i="4"/>
  <c r="W407" i="4"/>
  <c r="B408" i="4"/>
  <c r="V408" i="4"/>
  <c r="R408" i="4"/>
  <c r="AN409" i="4"/>
  <c r="AI410" i="4"/>
  <c r="AM409" i="4"/>
  <c r="AS409" i="4"/>
  <c r="AL409" i="4" a="1"/>
  <c r="AL409" i="4" s="1"/>
  <c r="AR409" i="4"/>
  <c r="AQ409" i="4" a="1"/>
  <c r="AQ409" i="4" s="1"/>
  <c r="AK409" i="4" a="1"/>
  <c r="AK409" i="4" s="1"/>
  <c r="AP409" i="4" a="1"/>
  <c r="AP409" i="4" s="1"/>
  <c r="AJ409" i="4" a="1"/>
  <c r="AJ409" i="4" s="1"/>
  <c r="AO409" i="4" a="1"/>
  <c r="AO409" i="4" s="1"/>
  <c r="R409" i="4" l="1"/>
  <c r="V409" i="4"/>
  <c r="E409" i="4"/>
  <c r="D410" i="4"/>
  <c r="W408" i="4"/>
  <c r="S408" i="4"/>
  <c r="F411" i="4"/>
  <c r="G410" i="4"/>
  <c r="AQ410" i="4" a="1"/>
  <c r="AQ410" i="4" s="1"/>
  <c r="AK410" i="4" a="1"/>
  <c r="AK410" i="4" s="1"/>
  <c r="AP410" i="4" a="1"/>
  <c r="AP410" i="4" s="1"/>
  <c r="AJ410" i="4" a="1"/>
  <c r="AJ410" i="4" s="1"/>
  <c r="AO410" i="4" a="1"/>
  <c r="AO410" i="4" s="1"/>
  <c r="AN410" i="4"/>
  <c r="AI411" i="4"/>
  <c r="AM410" i="4"/>
  <c r="AR410" i="4"/>
  <c r="AL410" i="4" a="1"/>
  <c r="AL410" i="4" s="1"/>
  <c r="AS410" i="4"/>
  <c r="R410" i="4" l="1"/>
  <c r="V410" i="4"/>
  <c r="G411" i="4"/>
  <c r="F412" i="4"/>
  <c r="AI412" i="4"/>
  <c r="AM411" i="4"/>
  <c r="AR411" i="4"/>
  <c r="AQ411" i="4" a="1"/>
  <c r="AQ411" i="4" s="1"/>
  <c r="AK411" i="4" a="1"/>
  <c r="AK411" i="4" s="1"/>
  <c r="AP411" i="4" a="1"/>
  <c r="AP411" i="4" s="1"/>
  <c r="AJ411" i="4" a="1"/>
  <c r="AJ411" i="4" s="1"/>
  <c r="AO411" i="4" a="1"/>
  <c r="AO411" i="4" s="1"/>
  <c r="AN411" i="4"/>
  <c r="AL411" i="4" a="1"/>
  <c r="AL411" i="4" s="1"/>
  <c r="AS411" i="4"/>
  <c r="E410" i="4"/>
  <c r="D411" i="4"/>
  <c r="B409" i="4"/>
  <c r="W409" i="4" l="1"/>
  <c r="S409" i="4"/>
  <c r="D412" i="4"/>
  <c r="E411" i="4"/>
  <c r="AO412" i="4" a="1"/>
  <c r="AO412" i="4" s="1"/>
  <c r="AN412" i="4"/>
  <c r="AI413" i="4"/>
  <c r="AM412" i="4"/>
  <c r="AS412" i="4"/>
  <c r="AL412" i="4" a="1"/>
  <c r="AL412" i="4" s="1"/>
  <c r="AR412" i="4"/>
  <c r="AQ412" i="4" a="1"/>
  <c r="AQ412" i="4" s="1"/>
  <c r="AK412" i="4" a="1"/>
  <c r="AK412" i="4" s="1"/>
  <c r="AP412" i="4" a="1"/>
  <c r="AP412" i="4" s="1"/>
  <c r="AJ412" i="4" a="1"/>
  <c r="AJ412" i="4" s="1"/>
  <c r="G412" i="4"/>
  <c r="F413" i="4"/>
  <c r="V411" i="4"/>
  <c r="R411" i="4"/>
  <c r="B411" i="4"/>
  <c r="B410" i="4"/>
  <c r="S411" i="4" l="1"/>
  <c r="W411" i="4"/>
  <c r="G413" i="4"/>
  <c r="F414" i="4"/>
  <c r="AO413" i="4" a="1"/>
  <c r="AO413" i="4" s="1"/>
  <c r="AN413" i="4"/>
  <c r="AI414" i="4"/>
  <c r="AM413" i="4"/>
  <c r="AS413" i="4"/>
  <c r="AL413" i="4" a="1"/>
  <c r="AL413" i="4" s="1"/>
  <c r="AQ413" i="4" a="1"/>
  <c r="AQ413" i="4" s="1"/>
  <c r="AK413" i="4" a="1"/>
  <c r="AK413" i="4" s="1"/>
  <c r="AR413" i="4"/>
  <c r="AP413" i="4" a="1"/>
  <c r="AP413" i="4" s="1"/>
  <c r="AJ413" i="4" a="1"/>
  <c r="AJ413" i="4" s="1"/>
  <c r="B412" i="4"/>
  <c r="V412" i="4"/>
  <c r="R412" i="4"/>
  <c r="D413" i="4"/>
  <c r="E412" i="4"/>
  <c r="S410" i="4"/>
  <c r="W410" i="4"/>
  <c r="E413" i="4" l="1"/>
  <c r="D414" i="4"/>
  <c r="AS414" i="4"/>
  <c r="AL414" i="4" a="1"/>
  <c r="AL414" i="4" s="1"/>
  <c r="AQ414" i="4" a="1"/>
  <c r="AQ414" i="4" s="1"/>
  <c r="AK414" i="4" a="1"/>
  <c r="AK414" i="4" s="1"/>
  <c r="AP414" i="4" a="1"/>
  <c r="AP414" i="4" s="1"/>
  <c r="AJ414" i="4" a="1"/>
  <c r="AJ414" i="4" s="1"/>
  <c r="AO414" i="4" a="1"/>
  <c r="AO414" i="4" s="1"/>
  <c r="AI415" i="4"/>
  <c r="AM414" i="4"/>
  <c r="AR414" i="4"/>
  <c r="AN414" i="4"/>
  <c r="W412" i="4"/>
  <c r="S412" i="4"/>
  <c r="G414" i="4"/>
  <c r="F415" i="4"/>
  <c r="R413" i="4"/>
  <c r="B413" i="4"/>
  <c r="V413" i="4"/>
  <c r="AI416" i="4" l="1"/>
  <c r="AM415" i="4"/>
  <c r="AS415" i="4"/>
  <c r="AL415" i="4" a="1"/>
  <c r="AL415" i="4" s="1"/>
  <c r="AR415" i="4"/>
  <c r="AQ415" i="4" a="1"/>
  <c r="AQ415" i="4" s="1"/>
  <c r="AK415" i="4" a="1"/>
  <c r="AK415" i="4" s="1"/>
  <c r="AP415" i="4" a="1"/>
  <c r="AP415" i="4" s="1"/>
  <c r="AJ415" i="4" a="1"/>
  <c r="AJ415" i="4" s="1"/>
  <c r="AO415" i="4" a="1"/>
  <c r="AO415" i="4" s="1"/>
  <c r="AN415" i="4"/>
  <c r="F416" i="4"/>
  <c r="G415" i="4"/>
  <c r="R414" i="4"/>
  <c r="V414" i="4"/>
  <c r="B414" i="4"/>
  <c r="E414" i="4"/>
  <c r="D415" i="4"/>
  <c r="D416" i="4" l="1"/>
  <c r="E415" i="4"/>
  <c r="W414" i="4"/>
  <c r="S414" i="4"/>
  <c r="V415" i="4"/>
  <c r="R415" i="4"/>
  <c r="F417" i="4"/>
  <c r="G416" i="4"/>
  <c r="AP416" i="4" a="1"/>
  <c r="AP416" i="4" s="1"/>
  <c r="AJ416" i="4" a="1"/>
  <c r="AJ416" i="4" s="1"/>
  <c r="AO416" i="4" a="1"/>
  <c r="AO416" i="4" s="1"/>
  <c r="AN416" i="4"/>
  <c r="AI417" i="4"/>
  <c r="AM416" i="4"/>
  <c r="AS416" i="4"/>
  <c r="AL416" i="4" a="1"/>
  <c r="AL416" i="4" s="1"/>
  <c r="AR416" i="4"/>
  <c r="AK416" i="4" a="1"/>
  <c r="AK416" i="4" s="1"/>
  <c r="AQ416" i="4" a="1"/>
  <c r="AQ416" i="4" s="1"/>
  <c r="V416" i="4" l="1"/>
  <c r="R416" i="4"/>
  <c r="B415" i="4"/>
  <c r="G417" i="4"/>
  <c r="F418" i="4"/>
  <c r="AR417" i="4"/>
  <c r="AP417" i="4" a="1"/>
  <c r="AP417" i="4" s="1"/>
  <c r="AJ417" i="4" a="1"/>
  <c r="AJ417" i="4" s="1"/>
  <c r="AO417" i="4" a="1"/>
  <c r="AO417" i="4" s="1"/>
  <c r="AN417" i="4"/>
  <c r="AS417" i="4"/>
  <c r="AL417" i="4" a="1"/>
  <c r="AL417" i="4" s="1"/>
  <c r="AI418" i="4"/>
  <c r="AQ417" i="4" a="1"/>
  <c r="AQ417" i="4" s="1"/>
  <c r="AM417" i="4"/>
  <c r="AK417" i="4" a="1"/>
  <c r="AK417" i="4" s="1"/>
  <c r="D417" i="4"/>
  <c r="E416" i="4"/>
  <c r="E417" i="4" l="1"/>
  <c r="D418" i="4"/>
  <c r="V417" i="4"/>
  <c r="R417" i="4"/>
  <c r="W415" i="4"/>
  <c r="S415" i="4"/>
  <c r="G418" i="4"/>
  <c r="F419" i="4"/>
  <c r="AN418" i="4"/>
  <c r="AS418" i="4"/>
  <c r="AL418" i="4" a="1"/>
  <c r="AL418" i="4" s="1"/>
  <c r="AR418" i="4"/>
  <c r="AQ418" i="4" a="1"/>
  <c r="AQ418" i="4" s="1"/>
  <c r="AK418" i="4" a="1"/>
  <c r="AK418" i="4" s="1"/>
  <c r="AP418" i="4" a="1"/>
  <c r="AP418" i="4" s="1"/>
  <c r="AJ418" i="4" a="1"/>
  <c r="AJ418" i="4" s="1"/>
  <c r="AM418" i="4"/>
  <c r="AI419" i="4"/>
  <c r="AO418" i="4" a="1"/>
  <c r="AO418" i="4" s="1"/>
  <c r="B416" i="4"/>
  <c r="AN419" i="4" l="1"/>
  <c r="AI420" i="4"/>
  <c r="AM419" i="4"/>
  <c r="AS419" i="4"/>
  <c r="AL419" i="4" a="1"/>
  <c r="AL419" i="4" s="1"/>
  <c r="AR419" i="4"/>
  <c r="AQ419" i="4" a="1"/>
  <c r="AQ419" i="4" s="1"/>
  <c r="AK419" i="4" a="1"/>
  <c r="AK419" i="4" s="1"/>
  <c r="AP419" i="4" a="1"/>
  <c r="AP419" i="4" s="1"/>
  <c r="AJ419" i="4" a="1"/>
  <c r="AJ419" i="4" s="1"/>
  <c r="AO419" i="4" a="1"/>
  <c r="AO419" i="4" s="1"/>
  <c r="F420" i="4"/>
  <c r="G419" i="4"/>
  <c r="B418" i="4"/>
  <c r="V418" i="4"/>
  <c r="R418" i="4"/>
  <c r="E418" i="4"/>
  <c r="D419" i="4"/>
  <c r="B417" i="4"/>
  <c r="S416" i="4"/>
  <c r="W416" i="4"/>
  <c r="S417" i="4" l="1"/>
  <c r="W417" i="4"/>
  <c r="E419" i="4"/>
  <c r="D420" i="4"/>
  <c r="W418" i="4"/>
  <c r="S418" i="4"/>
  <c r="R419" i="4"/>
  <c r="B419" i="4"/>
  <c r="V419" i="4"/>
  <c r="F421" i="4"/>
  <c r="G420" i="4"/>
  <c r="AQ420" i="4" a="1"/>
  <c r="AQ420" i="4" s="1"/>
  <c r="AK420" i="4" a="1"/>
  <c r="AK420" i="4" s="1"/>
  <c r="AP420" i="4" a="1"/>
  <c r="AP420" i="4" s="1"/>
  <c r="AJ420" i="4" a="1"/>
  <c r="AJ420" i="4" s="1"/>
  <c r="AO420" i="4" a="1"/>
  <c r="AO420" i="4" s="1"/>
  <c r="AN420" i="4"/>
  <c r="AI421" i="4"/>
  <c r="AM420" i="4"/>
  <c r="AR420" i="4"/>
  <c r="AS420" i="4"/>
  <c r="AL420" i="4" a="1"/>
  <c r="AL420" i="4" s="1"/>
  <c r="G421" i="4" l="1"/>
  <c r="F422" i="4"/>
  <c r="AI422" i="4"/>
  <c r="AM421" i="4"/>
  <c r="AR421" i="4"/>
  <c r="AQ421" i="4" a="1"/>
  <c r="AQ421" i="4" s="1"/>
  <c r="AK421" i="4" a="1"/>
  <c r="AK421" i="4" s="1"/>
  <c r="AP421" i="4" a="1"/>
  <c r="AP421" i="4" s="1"/>
  <c r="AJ421" i="4" a="1"/>
  <c r="AJ421" i="4" s="1"/>
  <c r="AO421" i="4" a="1"/>
  <c r="AO421" i="4" s="1"/>
  <c r="AN421" i="4"/>
  <c r="AS421" i="4"/>
  <c r="AL421" i="4" a="1"/>
  <c r="AL421" i="4" s="1"/>
  <c r="W419" i="4"/>
  <c r="S419" i="4"/>
  <c r="E420" i="4"/>
  <c r="D421" i="4"/>
  <c r="R420" i="4"/>
  <c r="B420" i="4"/>
  <c r="V420" i="4"/>
  <c r="S420" i="4" l="1"/>
  <c r="W420" i="4"/>
  <c r="D422" i="4"/>
  <c r="E421" i="4"/>
  <c r="G422" i="4"/>
  <c r="F423" i="4"/>
  <c r="AO422" i="4" a="1"/>
  <c r="AO422" i="4" s="1"/>
  <c r="AN422" i="4"/>
  <c r="AI423" i="4"/>
  <c r="AM422" i="4"/>
  <c r="AS422" i="4"/>
  <c r="AL422" i="4" a="1"/>
  <c r="AL422" i="4" s="1"/>
  <c r="AR422" i="4"/>
  <c r="AQ422" i="4" a="1"/>
  <c r="AQ422" i="4" s="1"/>
  <c r="AK422" i="4" a="1"/>
  <c r="AK422" i="4" s="1"/>
  <c r="AP422" i="4" a="1"/>
  <c r="AP422" i="4" s="1"/>
  <c r="AJ422" i="4" a="1"/>
  <c r="AJ422" i="4" s="1"/>
  <c r="V421" i="4"/>
  <c r="R421" i="4"/>
  <c r="B421" i="4"/>
  <c r="S421" i="4" l="1"/>
  <c r="W421" i="4"/>
  <c r="AO423" i="4" a="1"/>
  <c r="AO423" i="4" s="1"/>
  <c r="AN423" i="4"/>
  <c r="AI424" i="4"/>
  <c r="AM423" i="4"/>
  <c r="AS423" i="4"/>
  <c r="AL423" i="4" a="1"/>
  <c r="AL423" i="4" s="1"/>
  <c r="AQ423" i="4" a="1"/>
  <c r="AQ423" i="4" s="1"/>
  <c r="AK423" i="4" a="1"/>
  <c r="AK423" i="4" s="1"/>
  <c r="AP423" i="4" a="1"/>
  <c r="AP423" i="4" s="1"/>
  <c r="AJ423" i="4" a="1"/>
  <c r="AJ423" i="4" s="1"/>
  <c r="AR423" i="4"/>
  <c r="G423" i="4"/>
  <c r="F424" i="4"/>
  <c r="B422" i="4"/>
  <c r="V422" i="4"/>
  <c r="R422" i="4"/>
  <c r="D423" i="4"/>
  <c r="E422" i="4"/>
  <c r="E423" i="4" l="1"/>
  <c r="D424" i="4"/>
  <c r="AS424" i="4"/>
  <c r="AL424" i="4" a="1"/>
  <c r="AL424" i="4" s="1"/>
  <c r="AQ424" i="4" a="1"/>
  <c r="AQ424" i="4" s="1"/>
  <c r="AK424" i="4" a="1"/>
  <c r="AK424" i="4" s="1"/>
  <c r="AP424" i="4" a="1"/>
  <c r="AP424" i="4" s="1"/>
  <c r="AJ424" i="4" a="1"/>
  <c r="AJ424" i="4" s="1"/>
  <c r="AO424" i="4" a="1"/>
  <c r="AO424" i="4" s="1"/>
  <c r="AI425" i="4"/>
  <c r="AM424" i="4"/>
  <c r="AN424" i="4"/>
  <c r="AR424" i="4"/>
  <c r="W422" i="4"/>
  <c r="S422" i="4"/>
  <c r="G424" i="4"/>
  <c r="F425" i="4"/>
  <c r="R423" i="4"/>
  <c r="B423" i="4"/>
  <c r="V423" i="4"/>
  <c r="AI426" i="4" l="1"/>
  <c r="AM425" i="4"/>
  <c r="AS425" i="4"/>
  <c r="AL425" i="4" a="1"/>
  <c r="AL425" i="4" s="1"/>
  <c r="AR425" i="4"/>
  <c r="AQ425" i="4" a="1"/>
  <c r="AQ425" i="4" s="1"/>
  <c r="AK425" i="4" a="1"/>
  <c r="AK425" i="4" s="1"/>
  <c r="AP425" i="4" a="1"/>
  <c r="AP425" i="4" s="1"/>
  <c r="AJ425" i="4" a="1"/>
  <c r="AJ425" i="4" s="1"/>
  <c r="AO425" i="4" a="1"/>
  <c r="AO425" i="4" s="1"/>
  <c r="AN425" i="4"/>
  <c r="W423" i="4"/>
  <c r="S423" i="4"/>
  <c r="F426" i="4"/>
  <c r="G425" i="4"/>
  <c r="R424" i="4"/>
  <c r="V424" i="4"/>
  <c r="B424" i="4"/>
  <c r="E424" i="4"/>
  <c r="D425" i="4"/>
  <c r="D426" i="4" l="1"/>
  <c r="E425" i="4"/>
  <c r="W424" i="4"/>
  <c r="S424" i="4"/>
  <c r="V425" i="4"/>
  <c r="R425" i="4"/>
  <c r="F427" i="4"/>
  <c r="G426" i="4"/>
  <c r="AP426" i="4" a="1"/>
  <c r="AP426" i="4" s="1"/>
  <c r="AJ426" i="4" a="1"/>
  <c r="AJ426" i="4" s="1"/>
  <c r="AO426" i="4" a="1"/>
  <c r="AO426" i="4" s="1"/>
  <c r="AN426" i="4"/>
  <c r="AI427" i="4"/>
  <c r="AM426" i="4"/>
  <c r="AS426" i="4"/>
  <c r="AL426" i="4" a="1"/>
  <c r="AL426" i="4" s="1"/>
  <c r="AR426" i="4"/>
  <c r="AQ426" i="4" a="1"/>
  <c r="AQ426" i="4" s="1"/>
  <c r="AK426" i="4" a="1"/>
  <c r="AK426" i="4" s="1"/>
  <c r="V426" i="4" l="1"/>
  <c r="R426" i="4"/>
  <c r="G427" i="4"/>
  <c r="F428" i="4"/>
  <c r="B425" i="4"/>
  <c r="AR427" i="4"/>
  <c r="AP427" i="4" a="1"/>
  <c r="AP427" i="4" s="1"/>
  <c r="AJ427" i="4" a="1"/>
  <c r="AJ427" i="4" s="1"/>
  <c r="AO427" i="4" a="1"/>
  <c r="AO427" i="4" s="1"/>
  <c r="AN427" i="4"/>
  <c r="AS427" i="4"/>
  <c r="AL427" i="4" a="1"/>
  <c r="AL427" i="4" s="1"/>
  <c r="AI428" i="4"/>
  <c r="AQ427" i="4" a="1"/>
  <c r="AQ427" i="4" s="1"/>
  <c r="AM427" i="4"/>
  <c r="AK427" i="4" a="1"/>
  <c r="AK427" i="4" s="1"/>
  <c r="D427" i="4"/>
  <c r="E426" i="4"/>
  <c r="W425" i="4" l="1"/>
  <c r="S425" i="4"/>
  <c r="G428" i="4"/>
  <c r="F429" i="4"/>
  <c r="E427" i="4"/>
  <c r="D428" i="4"/>
  <c r="AN428" i="4"/>
  <c r="AS428" i="4"/>
  <c r="AL428" i="4" a="1"/>
  <c r="AL428" i="4" s="1"/>
  <c r="AR428" i="4"/>
  <c r="AQ428" i="4" a="1"/>
  <c r="AQ428" i="4" s="1"/>
  <c r="AK428" i="4" a="1"/>
  <c r="AK428" i="4" s="1"/>
  <c r="AP428" i="4" a="1"/>
  <c r="AP428" i="4" s="1"/>
  <c r="AJ428" i="4" a="1"/>
  <c r="AJ428" i="4" s="1"/>
  <c r="AO428" i="4" a="1"/>
  <c r="AO428" i="4" s="1"/>
  <c r="AM428" i="4"/>
  <c r="AI429" i="4"/>
  <c r="V427" i="4"/>
  <c r="R427" i="4"/>
  <c r="B427" i="4"/>
  <c r="B426" i="4"/>
  <c r="S426" i="4" l="1"/>
  <c r="W426" i="4"/>
  <c r="S427" i="4"/>
  <c r="W427" i="4"/>
  <c r="AN429" i="4"/>
  <c r="AI430" i="4"/>
  <c r="AM429" i="4"/>
  <c r="AS429" i="4"/>
  <c r="AL429" i="4" a="1"/>
  <c r="AL429" i="4" s="1"/>
  <c r="AR429" i="4"/>
  <c r="AQ429" i="4" a="1"/>
  <c r="AQ429" i="4" s="1"/>
  <c r="AK429" i="4" a="1"/>
  <c r="AK429" i="4" s="1"/>
  <c r="AP429" i="4" a="1"/>
  <c r="AP429" i="4" s="1"/>
  <c r="AJ429" i="4" a="1"/>
  <c r="AJ429" i="4" s="1"/>
  <c r="AO429" i="4" a="1"/>
  <c r="AO429" i="4" s="1"/>
  <c r="E428" i="4"/>
  <c r="D429" i="4"/>
  <c r="F430" i="4"/>
  <c r="G429" i="4"/>
  <c r="B428" i="4" s="1"/>
  <c r="V428" i="4"/>
  <c r="R428" i="4"/>
  <c r="W428" i="4" l="1"/>
  <c r="S428" i="4"/>
  <c r="E429" i="4"/>
  <c r="D430" i="4"/>
  <c r="AQ430" i="4" a="1"/>
  <c r="AQ430" i="4" s="1"/>
  <c r="AK430" i="4" a="1"/>
  <c r="AK430" i="4" s="1"/>
  <c r="AP430" i="4" a="1"/>
  <c r="AP430" i="4" s="1"/>
  <c r="AJ430" i="4" a="1"/>
  <c r="AJ430" i="4" s="1"/>
  <c r="AO430" i="4" a="1"/>
  <c r="AO430" i="4" s="1"/>
  <c r="AN430" i="4"/>
  <c r="AI431" i="4"/>
  <c r="AM430" i="4"/>
  <c r="AR430" i="4"/>
  <c r="AS430" i="4"/>
  <c r="AL430" i="4" a="1"/>
  <c r="AL430" i="4" s="1"/>
  <c r="R429" i="4"/>
  <c r="B429" i="4"/>
  <c r="V429" i="4"/>
  <c r="F431" i="4"/>
  <c r="G430" i="4"/>
  <c r="R430" i="4" l="1"/>
  <c r="V430" i="4"/>
  <c r="W429" i="4"/>
  <c r="S429" i="4"/>
  <c r="G431" i="4"/>
  <c r="F432" i="4"/>
  <c r="E430" i="4"/>
  <c r="D431" i="4"/>
  <c r="AI432" i="4"/>
  <c r="AM431" i="4"/>
  <c r="AR431" i="4"/>
  <c r="AQ431" i="4" a="1"/>
  <c r="AQ431" i="4" s="1"/>
  <c r="AK431" i="4" a="1"/>
  <c r="AK431" i="4" s="1"/>
  <c r="AP431" i="4" a="1"/>
  <c r="AP431" i="4" s="1"/>
  <c r="AJ431" i="4" a="1"/>
  <c r="AJ431" i="4" s="1"/>
  <c r="AO431" i="4" a="1"/>
  <c r="AO431" i="4" s="1"/>
  <c r="AN431" i="4"/>
  <c r="AS431" i="4"/>
  <c r="AL431" i="4" a="1"/>
  <c r="AL431" i="4" s="1"/>
  <c r="D432" i="4" l="1"/>
  <c r="E431" i="4"/>
  <c r="V431" i="4"/>
  <c r="R431" i="4"/>
  <c r="AO432" i="4" a="1"/>
  <c r="AO432" i="4" s="1"/>
  <c r="AN432" i="4"/>
  <c r="AI433" i="4"/>
  <c r="AM432" i="4"/>
  <c r="AS432" i="4"/>
  <c r="AL432" i="4" a="1"/>
  <c r="AL432" i="4" s="1"/>
  <c r="AR432" i="4"/>
  <c r="AQ432" i="4" a="1"/>
  <c r="AQ432" i="4" s="1"/>
  <c r="AK432" i="4" a="1"/>
  <c r="AK432" i="4" s="1"/>
  <c r="AP432" i="4" a="1"/>
  <c r="AP432" i="4" s="1"/>
  <c r="AJ432" i="4" a="1"/>
  <c r="AJ432" i="4" s="1"/>
  <c r="G432" i="4"/>
  <c r="F433" i="4"/>
  <c r="B430" i="4"/>
  <c r="V432" i="4" l="1"/>
  <c r="R432" i="4"/>
  <c r="S430" i="4"/>
  <c r="W430" i="4"/>
  <c r="G433" i="4"/>
  <c r="F434" i="4"/>
  <c r="AO433" i="4" a="1"/>
  <c r="AO433" i="4" s="1"/>
  <c r="AN433" i="4"/>
  <c r="AI434" i="4"/>
  <c r="AM433" i="4"/>
  <c r="AS433" i="4"/>
  <c r="AL433" i="4" a="1"/>
  <c r="AL433" i="4" s="1"/>
  <c r="AQ433" i="4" a="1"/>
  <c r="AQ433" i="4" s="1"/>
  <c r="AK433" i="4" a="1"/>
  <c r="AK433" i="4" s="1"/>
  <c r="AR433" i="4"/>
  <c r="AP433" i="4" a="1"/>
  <c r="AP433" i="4" s="1"/>
  <c r="AJ433" i="4" a="1"/>
  <c r="AJ433" i="4" s="1"/>
  <c r="B431" i="4"/>
  <c r="D433" i="4"/>
  <c r="E432" i="4"/>
  <c r="G434" i="4" l="1"/>
  <c r="F435" i="4"/>
  <c r="E433" i="4"/>
  <c r="D434" i="4"/>
  <c r="AS434" i="4"/>
  <c r="AL434" i="4" a="1"/>
  <c r="AL434" i="4" s="1"/>
  <c r="AQ434" i="4" a="1"/>
  <c r="AQ434" i="4" s="1"/>
  <c r="AK434" i="4" a="1"/>
  <c r="AK434" i="4" s="1"/>
  <c r="AP434" i="4" a="1"/>
  <c r="AP434" i="4" s="1"/>
  <c r="AJ434" i="4" a="1"/>
  <c r="AJ434" i="4" s="1"/>
  <c r="AO434" i="4" a="1"/>
  <c r="AO434" i="4" s="1"/>
  <c r="AI435" i="4"/>
  <c r="AM434" i="4"/>
  <c r="AR434" i="4"/>
  <c r="AN434" i="4"/>
  <c r="S431" i="4"/>
  <c r="W431" i="4"/>
  <c r="R433" i="4"/>
  <c r="B433" i="4"/>
  <c r="V433" i="4"/>
  <c r="B432" i="4"/>
  <c r="W432" i="4" l="1"/>
  <c r="S432" i="4"/>
  <c r="W433" i="4"/>
  <c r="S433" i="4"/>
  <c r="E434" i="4"/>
  <c r="D435" i="4"/>
  <c r="AI436" i="4"/>
  <c r="AM435" i="4"/>
  <c r="AS435" i="4"/>
  <c r="AL435" i="4" a="1"/>
  <c r="AL435" i="4" s="1"/>
  <c r="AR435" i="4"/>
  <c r="AQ435" i="4" a="1"/>
  <c r="AQ435" i="4" s="1"/>
  <c r="AK435" i="4" a="1"/>
  <c r="AK435" i="4" s="1"/>
  <c r="AP435" i="4" a="1"/>
  <c r="AP435" i="4" s="1"/>
  <c r="AJ435" i="4" a="1"/>
  <c r="AJ435" i="4" s="1"/>
  <c r="AO435" i="4" a="1"/>
  <c r="AO435" i="4" s="1"/>
  <c r="AN435" i="4"/>
  <c r="F436" i="4"/>
  <c r="G435" i="4"/>
  <c r="R434" i="4"/>
  <c r="V434" i="4"/>
  <c r="D436" i="4" l="1"/>
  <c r="E435" i="4"/>
  <c r="V435" i="4"/>
  <c r="R435" i="4"/>
  <c r="F437" i="4"/>
  <c r="G436" i="4"/>
  <c r="AP436" i="4" a="1"/>
  <c r="AP436" i="4" s="1"/>
  <c r="AJ436" i="4" a="1"/>
  <c r="AJ436" i="4" s="1"/>
  <c r="AO436" i="4" a="1"/>
  <c r="AO436" i="4" s="1"/>
  <c r="AN436" i="4"/>
  <c r="AI437" i="4"/>
  <c r="AM436" i="4"/>
  <c r="AS436" i="4"/>
  <c r="AL436" i="4" a="1"/>
  <c r="AL436" i="4" s="1"/>
  <c r="AR436" i="4"/>
  <c r="AQ436" i="4" a="1"/>
  <c r="AQ436" i="4" s="1"/>
  <c r="AK436" i="4" a="1"/>
  <c r="AK436" i="4" s="1"/>
  <c r="B434" i="4"/>
  <c r="W434" i="4" l="1"/>
  <c r="S434" i="4"/>
  <c r="V436" i="4"/>
  <c r="R436" i="4"/>
  <c r="G437" i="4"/>
  <c r="F438" i="4"/>
  <c r="B435" i="4"/>
  <c r="AR437" i="4"/>
  <c r="AP437" i="4" a="1"/>
  <c r="AP437" i="4" s="1"/>
  <c r="AJ437" i="4" a="1"/>
  <c r="AJ437" i="4" s="1"/>
  <c r="AO437" i="4" a="1"/>
  <c r="AO437" i="4" s="1"/>
  <c r="AN437" i="4"/>
  <c r="AS437" i="4"/>
  <c r="AL437" i="4" a="1"/>
  <c r="AL437" i="4" s="1"/>
  <c r="AI438" i="4"/>
  <c r="AQ437" i="4" a="1"/>
  <c r="AQ437" i="4" s="1"/>
  <c r="AM437" i="4"/>
  <c r="AK437" i="4" a="1"/>
  <c r="AK437" i="4" s="1"/>
  <c r="D437" i="4"/>
  <c r="E436" i="4"/>
  <c r="W435" i="4" l="1"/>
  <c r="S435" i="4"/>
  <c r="G438" i="4"/>
  <c r="F439" i="4"/>
  <c r="E437" i="4"/>
  <c r="D438" i="4"/>
  <c r="AN438" i="4"/>
  <c r="AS438" i="4"/>
  <c r="AL438" i="4" a="1"/>
  <c r="AL438" i="4" s="1"/>
  <c r="AR438" i="4"/>
  <c r="AQ438" i="4" a="1"/>
  <c r="AQ438" i="4" s="1"/>
  <c r="AK438" i="4" a="1"/>
  <c r="AK438" i="4" s="1"/>
  <c r="AP438" i="4" a="1"/>
  <c r="AP438" i="4" s="1"/>
  <c r="AJ438" i="4" a="1"/>
  <c r="AJ438" i="4" s="1"/>
  <c r="AI439" i="4"/>
  <c r="AO438" i="4" a="1"/>
  <c r="AO438" i="4" s="1"/>
  <c r="AM438" i="4"/>
  <c r="V437" i="4"/>
  <c r="R437" i="4"/>
  <c r="B437" i="4"/>
  <c r="B436" i="4"/>
  <c r="S437" i="4" l="1"/>
  <c r="W437" i="4"/>
  <c r="B438" i="4"/>
  <c r="V438" i="4"/>
  <c r="R438" i="4"/>
  <c r="S436" i="4"/>
  <c r="W436" i="4"/>
  <c r="E438" i="4"/>
  <c r="D439" i="4"/>
  <c r="AN439" i="4"/>
  <c r="AI440" i="4"/>
  <c r="AM439" i="4"/>
  <c r="AS439" i="4"/>
  <c r="AL439" i="4" a="1"/>
  <c r="AL439" i="4" s="1"/>
  <c r="AR439" i="4"/>
  <c r="AQ439" i="4" a="1"/>
  <c r="AQ439" i="4" s="1"/>
  <c r="AK439" i="4" a="1"/>
  <c r="AK439" i="4" s="1"/>
  <c r="AP439" i="4" a="1"/>
  <c r="AP439" i="4" s="1"/>
  <c r="AJ439" i="4" a="1"/>
  <c r="AJ439" i="4" s="1"/>
  <c r="AO439" i="4" a="1"/>
  <c r="AO439" i="4" s="1"/>
  <c r="F440" i="4"/>
  <c r="G439" i="4"/>
  <c r="E439" i="4" l="1"/>
  <c r="D440" i="4"/>
  <c r="W438" i="4"/>
  <c r="S438" i="4"/>
  <c r="R439" i="4"/>
  <c r="V439" i="4"/>
  <c r="F441" i="4"/>
  <c r="G440" i="4"/>
  <c r="AQ440" i="4" a="1"/>
  <c r="AQ440" i="4" s="1"/>
  <c r="AK440" i="4" a="1"/>
  <c r="AK440" i="4" s="1"/>
  <c r="AP440" i="4" a="1"/>
  <c r="AP440" i="4" s="1"/>
  <c r="AJ440" i="4" a="1"/>
  <c r="AJ440" i="4" s="1"/>
  <c r="AO440" i="4" a="1"/>
  <c r="AO440" i="4" s="1"/>
  <c r="AN440" i="4"/>
  <c r="AI441" i="4"/>
  <c r="AM440" i="4"/>
  <c r="AR440" i="4"/>
  <c r="AL440" i="4" a="1"/>
  <c r="AL440" i="4" s="1"/>
  <c r="AS440" i="4"/>
  <c r="R440" i="4" l="1"/>
  <c r="B440" i="4"/>
  <c r="V440" i="4"/>
  <c r="G441" i="4"/>
  <c r="F442" i="4"/>
  <c r="AI442" i="4"/>
  <c r="AM441" i="4"/>
  <c r="AR441" i="4"/>
  <c r="AQ441" i="4" a="1"/>
  <c r="AQ441" i="4" s="1"/>
  <c r="AK441" i="4" a="1"/>
  <c r="AK441" i="4" s="1"/>
  <c r="AP441" i="4" a="1"/>
  <c r="AP441" i="4" s="1"/>
  <c r="AJ441" i="4" a="1"/>
  <c r="AJ441" i="4" s="1"/>
  <c r="AO441" i="4" a="1"/>
  <c r="AO441" i="4" s="1"/>
  <c r="AN441" i="4"/>
  <c r="AL441" i="4" a="1"/>
  <c r="AL441" i="4" s="1"/>
  <c r="AS441" i="4"/>
  <c r="B439" i="4"/>
  <c r="E440" i="4"/>
  <c r="D441" i="4"/>
  <c r="D442" i="4" l="1"/>
  <c r="E441" i="4"/>
  <c r="W439" i="4"/>
  <c r="S439" i="4"/>
  <c r="AO442" i="4" a="1"/>
  <c r="AO442" i="4" s="1"/>
  <c r="AN442" i="4"/>
  <c r="AI443" i="4"/>
  <c r="AM442" i="4"/>
  <c r="AS442" i="4"/>
  <c r="AL442" i="4" a="1"/>
  <c r="AL442" i="4" s="1"/>
  <c r="AR442" i="4"/>
  <c r="AQ442" i="4" a="1"/>
  <c r="AQ442" i="4" s="1"/>
  <c r="AK442" i="4" a="1"/>
  <c r="AK442" i="4" s="1"/>
  <c r="AP442" i="4" a="1"/>
  <c r="AP442" i="4" s="1"/>
  <c r="AJ442" i="4" a="1"/>
  <c r="AJ442" i="4" s="1"/>
  <c r="G442" i="4"/>
  <c r="F443" i="4"/>
  <c r="V441" i="4"/>
  <c r="R441" i="4"/>
  <c r="B441" i="4"/>
  <c r="S440" i="4"/>
  <c r="W440" i="4"/>
  <c r="S441" i="4" l="1"/>
  <c r="W441" i="4"/>
  <c r="G443" i="4"/>
  <c r="F444" i="4"/>
  <c r="AO443" i="4" a="1"/>
  <c r="AO443" i="4" s="1"/>
  <c r="AN443" i="4"/>
  <c r="AI444" i="4"/>
  <c r="AM443" i="4"/>
  <c r="AS443" i="4"/>
  <c r="AL443" i="4" a="1"/>
  <c r="AL443" i="4" s="1"/>
  <c r="AQ443" i="4" a="1"/>
  <c r="AQ443" i="4" s="1"/>
  <c r="AK443" i="4" a="1"/>
  <c r="AK443" i="4" s="1"/>
  <c r="AR443" i="4"/>
  <c r="AP443" i="4" a="1"/>
  <c r="AP443" i="4" s="1"/>
  <c r="AJ443" i="4" a="1"/>
  <c r="AJ443" i="4" s="1"/>
  <c r="B442" i="4"/>
  <c r="V442" i="4"/>
  <c r="R442" i="4"/>
  <c r="D443" i="4"/>
  <c r="E442" i="4"/>
  <c r="E443" i="4" l="1"/>
  <c r="D444" i="4"/>
  <c r="AS444" i="4"/>
  <c r="AL444" i="4" a="1"/>
  <c r="AL444" i="4" s="1"/>
  <c r="AQ444" i="4" a="1"/>
  <c r="AQ444" i="4" s="1"/>
  <c r="AK444" i="4" a="1"/>
  <c r="AK444" i="4" s="1"/>
  <c r="AP444" i="4" a="1"/>
  <c r="AP444" i="4" s="1"/>
  <c r="AJ444" i="4" a="1"/>
  <c r="AJ444" i="4" s="1"/>
  <c r="AO444" i="4" a="1"/>
  <c r="AO444" i="4" s="1"/>
  <c r="AI445" i="4"/>
  <c r="AM444" i="4"/>
  <c r="AR444" i="4"/>
  <c r="AN444" i="4"/>
  <c r="W442" i="4"/>
  <c r="S442" i="4"/>
  <c r="G444" i="4"/>
  <c r="F445" i="4"/>
  <c r="R443" i="4"/>
  <c r="B443" i="4"/>
  <c r="V443" i="4"/>
  <c r="R444" i="4" l="1"/>
  <c r="V444" i="4"/>
  <c r="AI446" i="4"/>
  <c r="AM445" i="4"/>
  <c r="AS445" i="4"/>
  <c r="AL445" i="4" a="1"/>
  <c r="AL445" i="4" s="1"/>
  <c r="AR445" i="4"/>
  <c r="AQ445" i="4" a="1"/>
  <c r="AQ445" i="4" s="1"/>
  <c r="AK445" i="4" a="1"/>
  <c r="AK445" i="4" s="1"/>
  <c r="AP445" i="4" a="1"/>
  <c r="AP445" i="4" s="1"/>
  <c r="AJ445" i="4" a="1"/>
  <c r="AJ445" i="4" s="1"/>
  <c r="AO445" i="4" a="1"/>
  <c r="AO445" i="4" s="1"/>
  <c r="AN445" i="4"/>
  <c r="W443" i="4"/>
  <c r="S443" i="4"/>
  <c r="F446" i="4"/>
  <c r="G445" i="4"/>
  <c r="E444" i="4"/>
  <c r="D445" i="4"/>
  <c r="V445" i="4" l="1"/>
  <c r="R445" i="4"/>
  <c r="F447" i="4"/>
  <c r="G446" i="4"/>
  <c r="D446" i="4"/>
  <c r="E445" i="4"/>
  <c r="AP446" i="4" a="1"/>
  <c r="AP446" i="4" s="1"/>
  <c r="AJ446" i="4" a="1"/>
  <c r="AJ446" i="4" s="1"/>
  <c r="AO446" i="4" a="1"/>
  <c r="AO446" i="4" s="1"/>
  <c r="AN446" i="4"/>
  <c r="AI447" i="4"/>
  <c r="AM446" i="4"/>
  <c r="AS446" i="4"/>
  <c r="AL446" i="4" a="1"/>
  <c r="AL446" i="4" s="1"/>
  <c r="AR446" i="4"/>
  <c r="AK446" i="4" a="1"/>
  <c r="AK446" i="4" s="1"/>
  <c r="AQ446" i="4" a="1"/>
  <c r="AQ446" i="4" s="1"/>
  <c r="B444" i="4"/>
  <c r="V446" i="4" l="1"/>
  <c r="R446" i="4"/>
  <c r="G447" i="4"/>
  <c r="F448" i="4"/>
  <c r="W444" i="4"/>
  <c r="S444" i="4"/>
  <c r="D447" i="4"/>
  <c r="E446" i="4"/>
  <c r="B445" i="4"/>
  <c r="AR447" i="4"/>
  <c r="AP447" i="4" a="1"/>
  <c r="AP447" i="4" s="1"/>
  <c r="AJ447" i="4" a="1"/>
  <c r="AJ447" i="4" s="1"/>
  <c r="AO447" i="4" a="1"/>
  <c r="AO447" i="4" s="1"/>
  <c r="AN447" i="4"/>
  <c r="AS447" i="4"/>
  <c r="AL447" i="4" a="1"/>
  <c r="AL447" i="4" s="1"/>
  <c r="AI448" i="4"/>
  <c r="AQ447" i="4" a="1"/>
  <c r="AQ447" i="4" s="1"/>
  <c r="AM447" i="4"/>
  <c r="AK447" i="4" a="1"/>
  <c r="AK447" i="4" s="1"/>
  <c r="V447" i="4" l="1"/>
  <c r="R447" i="4"/>
  <c r="W445" i="4"/>
  <c r="S445" i="4"/>
  <c r="AN448" i="4"/>
  <c r="AS448" i="4"/>
  <c r="AL448" i="4" a="1"/>
  <c r="AL448" i="4" s="1"/>
  <c r="AR448" i="4"/>
  <c r="AQ448" i="4" a="1"/>
  <c r="AQ448" i="4" s="1"/>
  <c r="AK448" i="4" a="1"/>
  <c r="AK448" i="4" s="1"/>
  <c r="AP448" i="4" a="1"/>
  <c r="AP448" i="4" s="1"/>
  <c r="AJ448" i="4" a="1"/>
  <c r="AJ448" i="4" s="1"/>
  <c r="AM448" i="4"/>
  <c r="AI449" i="4"/>
  <c r="AO448" i="4" a="1"/>
  <c r="AO448" i="4" s="1"/>
  <c r="E447" i="4"/>
  <c r="D448" i="4"/>
  <c r="G448" i="4"/>
  <c r="F449" i="4"/>
  <c r="B446" i="4"/>
  <c r="F450" i="4" l="1"/>
  <c r="G449" i="4"/>
  <c r="B448" i="4"/>
  <c r="V448" i="4"/>
  <c r="R448" i="4"/>
  <c r="E448" i="4"/>
  <c r="D449" i="4"/>
  <c r="AN449" i="4"/>
  <c r="AI450" i="4"/>
  <c r="AM449" i="4"/>
  <c r="AS449" i="4"/>
  <c r="AL449" i="4" a="1"/>
  <c r="AL449" i="4" s="1"/>
  <c r="AR449" i="4"/>
  <c r="AQ449" i="4" a="1"/>
  <c r="AQ449" i="4" s="1"/>
  <c r="AK449" i="4" a="1"/>
  <c r="AK449" i="4" s="1"/>
  <c r="AP449" i="4" a="1"/>
  <c r="AP449" i="4" s="1"/>
  <c r="AJ449" i="4" a="1"/>
  <c r="AJ449" i="4" s="1"/>
  <c r="AO449" i="4" a="1"/>
  <c r="AO449" i="4" s="1"/>
  <c r="B447" i="4"/>
  <c r="S446" i="4"/>
  <c r="W446" i="4"/>
  <c r="E449" i="4" l="1"/>
  <c r="D450" i="4"/>
  <c r="S447" i="4"/>
  <c r="W447" i="4"/>
  <c r="AQ450" i="4" a="1"/>
  <c r="AQ450" i="4" s="1"/>
  <c r="AK450" i="4" a="1"/>
  <c r="AK450" i="4" s="1"/>
  <c r="AP450" i="4" a="1"/>
  <c r="AP450" i="4" s="1"/>
  <c r="AJ450" i="4" a="1"/>
  <c r="AJ450" i="4" s="1"/>
  <c r="AO450" i="4" a="1"/>
  <c r="AO450" i="4" s="1"/>
  <c r="AN450" i="4"/>
  <c r="AI451" i="4"/>
  <c r="AM450" i="4"/>
  <c r="AR450" i="4"/>
  <c r="AS450" i="4"/>
  <c r="AL450" i="4" a="1"/>
  <c r="AL450" i="4" s="1"/>
  <c r="W448" i="4"/>
  <c r="S448" i="4"/>
  <c r="R449" i="4"/>
  <c r="B449" i="4"/>
  <c r="V449" i="4"/>
  <c r="F451" i="4"/>
  <c r="G450" i="4"/>
  <c r="W449" i="4" l="1"/>
  <c r="S449" i="4"/>
  <c r="R450" i="4"/>
  <c r="V450" i="4"/>
  <c r="E450" i="4"/>
  <c r="D451" i="4"/>
  <c r="G451" i="4"/>
  <c r="F452" i="4"/>
  <c r="AI452" i="4"/>
  <c r="AM451" i="4"/>
  <c r="AR451" i="4"/>
  <c r="AQ451" i="4" a="1"/>
  <c r="AQ451" i="4" s="1"/>
  <c r="AK451" i="4" a="1"/>
  <c r="AK451" i="4" s="1"/>
  <c r="AP451" i="4" a="1"/>
  <c r="AP451" i="4" s="1"/>
  <c r="AJ451" i="4" a="1"/>
  <c r="AJ451" i="4" s="1"/>
  <c r="AO451" i="4" a="1"/>
  <c r="AO451" i="4" s="1"/>
  <c r="AN451" i="4"/>
  <c r="AS451" i="4"/>
  <c r="AL451" i="4" a="1"/>
  <c r="AL451" i="4" s="1"/>
  <c r="AO452" i="4" l="1" a="1"/>
  <c r="AO452" i="4" s="1"/>
  <c r="AN452" i="4"/>
  <c r="AI453" i="4"/>
  <c r="AM452" i="4"/>
  <c r="AS452" i="4"/>
  <c r="AL452" i="4" a="1"/>
  <c r="AL452" i="4" s="1"/>
  <c r="AR452" i="4"/>
  <c r="AQ452" i="4" a="1"/>
  <c r="AQ452" i="4" s="1"/>
  <c r="AK452" i="4" a="1"/>
  <c r="AK452" i="4" s="1"/>
  <c r="AP452" i="4" a="1"/>
  <c r="AP452" i="4" s="1"/>
  <c r="AJ452" i="4" a="1"/>
  <c r="AJ452" i="4" s="1"/>
  <c r="G452" i="4"/>
  <c r="F453" i="4"/>
  <c r="V451" i="4"/>
  <c r="R451" i="4"/>
  <c r="B451" i="4"/>
  <c r="D452" i="4"/>
  <c r="E451" i="4"/>
  <c r="B450" i="4"/>
  <c r="S450" i="4" l="1"/>
  <c r="W450" i="4"/>
  <c r="D453" i="4"/>
  <c r="E452" i="4"/>
  <c r="S451" i="4"/>
  <c r="W451" i="4"/>
  <c r="G453" i="4"/>
  <c r="F454" i="4"/>
  <c r="AO453" i="4" a="1"/>
  <c r="AO453" i="4" s="1"/>
  <c r="AN453" i="4"/>
  <c r="AI454" i="4"/>
  <c r="AM453" i="4"/>
  <c r="AS453" i="4"/>
  <c r="AL453" i="4" a="1"/>
  <c r="AL453" i="4" s="1"/>
  <c r="AQ453" i="4" a="1"/>
  <c r="AQ453" i="4" s="1"/>
  <c r="AK453" i="4" a="1"/>
  <c r="AK453" i="4" s="1"/>
  <c r="AP453" i="4" a="1"/>
  <c r="AP453" i="4" s="1"/>
  <c r="AJ453" i="4" a="1"/>
  <c r="AJ453" i="4" s="1"/>
  <c r="AR453" i="4"/>
  <c r="B452" i="4"/>
  <c r="V452" i="4"/>
  <c r="R452" i="4"/>
  <c r="G454" i="4" l="1"/>
  <c r="F455" i="4"/>
  <c r="W452" i="4"/>
  <c r="S452" i="4"/>
  <c r="R453" i="4"/>
  <c r="B453" i="4"/>
  <c r="V453" i="4"/>
  <c r="E453" i="4"/>
  <c r="D454" i="4"/>
  <c r="AS454" i="4"/>
  <c r="AL454" i="4" a="1"/>
  <c r="AL454" i="4" s="1"/>
  <c r="AQ454" i="4" a="1"/>
  <c r="AQ454" i="4" s="1"/>
  <c r="AK454" i="4" a="1"/>
  <c r="AK454" i="4" s="1"/>
  <c r="AP454" i="4" a="1"/>
  <c r="AP454" i="4" s="1"/>
  <c r="AJ454" i="4" a="1"/>
  <c r="AJ454" i="4" s="1"/>
  <c r="AO454" i="4" a="1"/>
  <c r="AO454" i="4" s="1"/>
  <c r="AI455" i="4"/>
  <c r="AM454" i="4"/>
  <c r="AR454" i="4"/>
  <c r="AN454" i="4"/>
  <c r="E454" i="4" l="1"/>
  <c r="D455" i="4"/>
  <c r="AI456" i="4"/>
  <c r="AM455" i="4"/>
  <c r="AS455" i="4"/>
  <c r="AL455" i="4" a="1"/>
  <c r="AL455" i="4" s="1"/>
  <c r="AR455" i="4"/>
  <c r="AQ455" i="4" a="1"/>
  <c r="AQ455" i="4" s="1"/>
  <c r="AK455" i="4" a="1"/>
  <c r="AK455" i="4" s="1"/>
  <c r="AP455" i="4" a="1"/>
  <c r="AP455" i="4" s="1"/>
  <c r="AJ455" i="4" a="1"/>
  <c r="AJ455" i="4" s="1"/>
  <c r="AO455" i="4" a="1"/>
  <c r="AO455" i="4" s="1"/>
  <c r="AN455" i="4"/>
  <c r="W453" i="4"/>
  <c r="S453" i="4"/>
  <c r="F456" i="4"/>
  <c r="G455" i="4"/>
  <c r="R454" i="4"/>
  <c r="V454" i="4"/>
  <c r="B454" i="4"/>
  <c r="W454" i="4" l="1"/>
  <c r="S454" i="4"/>
  <c r="V455" i="4"/>
  <c r="R455" i="4"/>
  <c r="F457" i="4"/>
  <c r="G456" i="4"/>
  <c r="AP456" i="4" a="1"/>
  <c r="AP456" i="4" s="1"/>
  <c r="AJ456" i="4" a="1"/>
  <c r="AJ456" i="4" s="1"/>
  <c r="AO456" i="4" a="1"/>
  <c r="AO456" i="4" s="1"/>
  <c r="AN456" i="4"/>
  <c r="AI457" i="4"/>
  <c r="AM456" i="4"/>
  <c r="AS456" i="4"/>
  <c r="AL456" i="4" a="1"/>
  <c r="AL456" i="4" s="1"/>
  <c r="AR456" i="4"/>
  <c r="AQ456" i="4" a="1"/>
  <c r="AQ456" i="4" s="1"/>
  <c r="AK456" i="4" a="1"/>
  <c r="AK456" i="4" s="1"/>
  <c r="D456" i="4"/>
  <c r="E455" i="4"/>
  <c r="D457" i="4" l="1"/>
  <c r="E456" i="4"/>
  <c r="V456" i="4"/>
  <c r="R456" i="4"/>
  <c r="G457" i="4"/>
  <c r="F458" i="4"/>
  <c r="B455" i="4"/>
  <c r="AR457" i="4"/>
  <c r="AP457" i="4" a="1"/>
  <c r="AP457" i="4" s="1"/>
  <c r="AJ457" i="4" a="1"/>
  <c r="AJ457" i="4" s="1"/>
  <c r="AO457" i="4" a="1"/>
  <c r="AO457" i="4" s="1"/>
  <c r="AN457" i="4"/>
  <c r="AS457" i="4"/>
  <c r="AL457" i="4" a="1"/>
  <c r="AL457" i="4" s="1"/>
  <c r="AI458" i="4"/>
  <c r="AQ457" i="4" a="1"/>
  <c r="AQ457" i="4" s="1"/>
  <c r="AM457" i="4"/>
  <c r="AK457" i="4" a="1"/>
  <c r="AK457" i="4" s="1"/>
  <c r="W455" i="4" l="1"/>
  <c r="S455" i="4"/>
  <c r="G458" i="4"/>
  <c r="B457" i="4" s="1"/>
  <c r="F459" i="4"/>
  <c r="AN458" i="4"/>
  <c r="AS458" i="4"/>
  <c r="AL458" i="4" a="1"/>
  <c r="AL458" i="4" s="1"/>
  <c r="AR458" i="4"/>
  <c r="AQ458" i="4" a="1"/>
  <c r="AQ458" i="4" s="1"/>
  <c r="AK458" i="4" a="1"/>
  <c r="AK458" i="4" s="1"/>
  <c r="AP458" i="4" a="1"/>
  <c r="AP458" i="4" s="1"/>
  <c r="AJ458" i="4" a="1"/>
  <c r="AJ458" i="4" s="1"/>
  <c r="AO458" i="4" a="1"/>
  <c r="AO458" i="4" s="1"/>
  <c r="AM458" i="4"/>
  <c r="AI459" i="4"/>
  <c r="V457" i="4"/>
  <c r="R457" i="4"/>
  <c r="B456" i="4"/>
  <c r="E457" i="4"/>
  <c r="D458" i="4"/>
  <c r="S457" i="4" l="1"/>
  <c r="W457" i="4"/>
  <c r="S456" i="4"/>
  <c r="W456" i="4"/>
  <c r="E458" i="4"/>
  <c r="D459" i="4"/>
  <c r="AN459" i="4"/>
  <c r="AI460" i="4"/>
  <c r="AM459" i="4"/>
  <c r="AS459" i="4"/>
  <c r="AL459" i="4" a="1"/>
  <c r="AL459" i="4" s="1"/>
  <c r="AR459" i="4"/>
  <c r="AQ459" i="4" a="1"/>
  <c r="AQ459" i="4" s="1"/>
  <c r="AK459" i="4" a="1"/>
  <c r="AK459" i="4" s="1"/>
  <c r="AP459" i="4" a="1"/>
  <c r="AP459" i="4" s="1"/>
  <c r="AJ459" i="4" a="1"/>
  <c r="AJ459" i="4" s="1"/>
  <c r="AO459" i="4" a="1"/>
  <c r="AO459" i="4" s="1"/>
  <c r="F460" i="4"/>
  <c r="G459" i="4"/>
  <c r="B458" i="4"/>
  <c r="V458" i="4"/>
  <c r="R458" i="4"/>
  <c r="W458" i="4" l="1"/>
  <c r="S458" i="4"/>
  <c r="R459" i="4"/>
  <c r="V459" i="4"/>
  <c r="F461" i="4"/>
  <c r="G460" i="4"/>
  <c r="AQ460" i="4" a="1"/>
  <c r="AQ460" i="4" s="1"/>
  <c r="AK460" i="4" a="1"/>
  <c r="AK460" i="4" s="1"/>
  <c r="AP460" i="4" a="1"/>
  <c r="AP460" i="4" s="1"/>
  <c r="AJ460" i="4" a="1"/>
  <c r="AJ460" i="4" s="1"/>
  <c r="AO460" i="4" a="1"/>
  <c r="AO460" i="4" s="1"/>
  <c r="AN460" i="4"/>
  <c r="AI461" i="4"/>
  <c r="AM460" i="4"/>
  <c r="AR460" i="4"/>
  <c r="AS460" i="4"/>
  <c r="AL460" i="4" a="1"/>
  <c r="AL460" i="4" s="1"/>
  <c r="E459" i="4"/>
  <c r="D460" i="4"/>
  <c r="E460" i="4" l="1"/>
  <c r="D461" i="4"/>
  <c r="R460" i="4"/>
  <c r="V460" i="4"/>
  <c r="G461" i="4"/>
  <c r="F462" i="4"/>
  <c r="AI462" i="4"/>
  <c r="AM461" i="4"/>
  <c r="AR461" i="4"/>
  <c r="AQ461" i="4" a="1"/>
  <c r="AQ461" i="4" s="1"/>
  <c r="AK461" i="4" a="1"/>
  <c r="AK461" i="4" s="1"/>
  <c r="AP461" i="4" a="1"/>
  <c r="AP461" i="4" s="1"/>
  <c r="AJ461" i="4" a="1"/>
  <c r="AJ461" i="4" s="1"/>
  <c r="AO461" i="4" a="1"/>
  <c r="AO461" i="4" s="1"/>
  <c r="AN461" i="4"/>
  <c r="AS461" i="4"/>
  <c r="AL461" i="4" a="1"/>
  <c r="AL461" i="4" s="1"/>
  <c r="B459" i="4"/>
  <c r="D462" i="4" l="1"/>
  <c r="E461" i="4"/>
  <c r="W459" i="4"/>
  <c r="S459" i="4"/>
  <c r="AO462" i="4" a="1"/>
  <c r="AO462" i="4" s="1"/>
  <c r="AN462" i="4"/>
  <c r="AI463" i="4"/>
  <c r="AM462" i="4"/>
  <c r="AS462" i="4"/>
  <c r="AL462" i="4" a="1"/>
  <c r="AL462" i="4" s="1"/>
  <c r="AR462" i="4"/>
  <c r="AQ462" i="4" a="1"/>
  <c r="AQ462" i="4" s="1"/>
  <c r="AK462" i="4" a="1"/>
  <c r="AK462" i="4" s="1"/>
  <c r="AP462" i="4" a="1"/>
  <c r="AP462" i="4" s="1"/>
  <c r="AJ462" i="4" a="1"/>
  <c r="AJ462" i="4" s="1"/>
  <c r="G462" i="4"/>
  <c r="B461" i="4" s="1"/>
  <c r="F463" i="4"/>
  <c r="V461" i="4"/>
  <c r="R461" i="4"/>
  <c r="B460" i="4"/>
  <c r="S461" i="4" l="1"/>
  <c r="W461" i="4"/>
  <c r="G463" i="4"/>
  <c r="F464" i="4"/>
  <c r="AO463" i="4" a="1"/>
  <c r="AO463" i="4" s="1"/>
  <c r="AN463" i="4"/>
  <c r="AI464" i="4"/>
  <c r="AM463" i="4"/>
  <c r="AS463" i="4"/>
  <c r="AL463" i="4" a="1"/>
  <c r="AL463" i="4" s="1"/>
  <c r="AQ463" i="4" a="1"/>
  <c r="AQ463" i="4" s="1"/>
  <c r="AK463" i="4" a="1"/>
  <c r="AK463" i="4" s="1"/>
  <c r="AR463" i="4"/>
  <c r="AP463" i="4" a="1"/>
  <c r="AP463" i="4" s="1"/>
  <c r="AJ463" i="4" a="1"/>
  <c r="AJ463" i="4" s="1"/>
  <c r="B462" i="4"/>
  <c r="V462" i="4"/>
  <c r="R462" i="4"/>
  <c r="S460" i="4"/>
  <c r="W460" i="4"/>
  <c r="D463" i="4"/>
  <c r="E462" i="4"/>
  <c r="AS464" i="4" l="1"/>
  <c r="AL464" i="4" a="1"/>
  <c r="AL464" i="4" s="1"/>
  <c r="AQ464" i="4" a="1"/>
  <c r="AQ464" i="4" s="1"/>
  <c r="AK464" i="4" a="1"/>
  <c r="AK464" i="4" s="1"/>
  <c r="AP464" i="4" a="1"/>
  <c r="AP464" i="4" s="1"/>
  <c r="AJ464" i="4" a="1"/>
  <c r="AJ464" i="4" s="1"/>
  <c r="AO464" i="4" a="1"/>
  <c r="AO464" i="4" s="1"/>
  <c r="AI465" i="4"/>
  <c r="AM464" i="4"/>
  <c r="AR464" i="4"/>
  <c r="AN464" i="4"/>
  <c r="W462" i="4"/>
  <c r="S462" i="4"/>
  <c r="E463" i="4"/>
  <c r="D464" i="4"/>
  <c r="G464" i="4"/>
  <c r="B463" i="4" s="1"/>
  <c r="F465" i="4"/>
  <c r="R463" i="4"/>
  <c r="V463" i="4"/>
  <c r="W463" i="4" l="1"/>
  <c r="S463" i="4"/>
  <c r="AI466" i="4"/>
  <c r="AM465" i="4"/>
  <c r="AS465" i="4"/>
  <c r="AL465" i="4" a="1"/>
  <c r="AL465" i="4" s="1"/>
  <c r="AR465" i="4"/>
  <c r="AQ465" i="4" a="1"/>
  <c r="AQ465" i="4" s="1"/>
  <c r="AK465" i="4" a="1"/>
  <c r="AK465" i="4" s="1"/>
  <c r="AP465" i="4" a="1"/>
  <c r="AP465" i="4" s="1"/>
  <c r="AJ465" i="4" a="1"/>
  <c r="AJ465" i="4" s="1"/>
  <c r="AO465" i="4" a="1"/>
  <c r="AO465" i="4" s="1"/>
  <c r="AN465" i="4"/>
  <c r="R464" i="4"/>
  <c r="V464" i="4"/>
  <c r="E464" i="4"/>
  <c r="D465" i="4"/>
  <c r="F466" i="4"/>
  <c r="G465" i="4"/>
  <c r="V465" i="4" l="1"/>
  <c r="B465" i="4"/>
  <c r="R465" i="4"/>
  <c r="F467" i="4"/>
  <c r="G466" i="4"/>
  <c r="B464" i="4"/>
  <c r="D466" i="4"/>
  <c r="E465" i="4"/>
  <c r="AP466" i="4" a="1"/>
  <c r="AP466" i="4" s="1"/>
  <c r="AJ466" i="4" a="1"/>
  <c r="AJ466" i="4" s="1"/>
  <c r="AO466" i="4" a="1"/>
  <c r="AO466" i="4" s="1"/>
  <c r="AN466" i="4"/>
  <c r="AI467" i="4"/>
  <c r="AM466" i="4"/>
  <c r="AS466" i="4"/>
  <c r="AL466" i="4" a="1"/>
  <c r="AL466" i="4" s="1"/>
  <c r="AR466" i="4"/>
  <c r="AQ466" i="4" a="1"/>
  <c r="AQ466" i="4" s="1"/>
  <c r="AK466" i="4" a="1"/>
  <c r="AK466" i="4" s="1"/>
  <c r="D467" i="4" l="1"/>
  <c r="E466" i="4"/>
  <c r="W464" i="4"/>
  <c r="S464" i="4"/>
  <c r="B466" i="4"/>
  <c r="V466" i="4"/>
  <c r="R466" i="4"/>
  <c r="G467" i="4"/>
  <c r="F468" i="4"/>
  <c r="AR467" i="4"/>
  <c r="AQ467" i="4" a="1"/>
  <c r="AQ467" i="4" s="1"/>
  <c r="AP467" i="4" a="1"/>
  <c r="AP467" i="4" s="1"/>
  <c r="AJ467" i="4" a="1"/>
  <c r="AJ467" i="4" s="1"/>
  <c r="AO467" i="4" a="1"/>
  <c r="AO467" i="4" s="1"/>
  <c r="AN467" i="4"/>
  <c r="AS467" i="4"/>
  <c r="AL467" i="4" a="1"/>
  <c r="AL467" i="4" s="1"/>
  <c r="AM467" i="4"/>
  <c r="AK467" i="4" a="1"/>
  <c r="AK467" i="4" s="1"/>
  <c r="AI468" i="4"/>
  <c r="S466" i="4" l="1"/>
  <c r="W466" i="4"/>
  <c r="G468" i="4"/>
  <c r="F469" i="4"/>
  <c r="AN468" i="4"/>
  <c r="AI469" i="4"/>
  <c r="AM468" i="4"/>
  <c r="AS468" i="4"/>
  <c r="AL468" i="4" a="1"/>
  <c r="AL468" i="4" s="1"/>
  <c r="AR468" i="4"/>
  <c r="AQ468" i="4" a="1"/>
  <c r="AQ468" i="4" s="1"/>
  <c r="AK468" i="4" a="1"/>
  <c r="AK468" i="4" s="1"/>
  <c r="AP468" i="4" a="1"/>
  <c r="AP468" i="4" s="1"/>
  <c r="AJ468" i="4" a="1"/>
  <c r="AJ468" i="4" s="1"/>
  <c r="AO468" i="4" a="1"/>
  <c r="AO468" i="4" s="1"/>
  <c r="V467" i="4"/>
  <c r="R467" i="4"/>
  <c r="B467" i="4"/>
  <c r="E467" i="4"/>
  <c r="D468" i="4"/>
  <c r="D469" i="4" l="1"/>
  <c r="E468" i="4"/>
  <c r="S467" i="4"/>
  <c r="W467" i="4"/>
  <c r="AO469" i="4" a="1"/>
  <c r="AO469" i="4" s="1"/>
  <c r="AN469" i="4"/>
  <c r="AI470" i="4"/>
  <c r="AM469" i="4"/>
  <c r="AS469" i="4"/>
  <c r="AL469" i="4" a="1"/>
  <c r="AL469" i="4" s="1"/>
  <c r="AR469" i="4"/>
  <c r="AQ469" i="4" a="1"/>
  <c r="AQ469" i="4" s="1"/>
  <c r="AK469" i="4" a="1"/>
  <c r="AK469" i="4" s="1"/>
  <c r="AP469" i="4" a="1"/>
  <c r="AP469" i="4" s="1"/>
  <c r="AJ469" i="4" a="1"/>
  <c r="AJ469" i="4" s="1"/>
  <c r="F470" i="4"/>
  <c r="G469" i="4"/>
  <c r="V468" i="4"/>
  <c r="R468" i="4"/>
  <c r="R469" i="4" l="1"/>
  <c r="V469" i="4"/>
  <c r="B468" i="4"/>
  <c r="AQ470" i="4" a="1"/>
  <c r="AQ470" i="4" s="1"/>
  <c r="AK470" i="4" a="1"/>
  <c r="AK470" i="4" s="1"/>
  <c r="AP470" i="4" a="1"/>
  <c r="AP470" i="4" s="1"/>
  <c r="AJ470" i="4" a="1"/>
  <c r="AJ470" i="4" s="1"/>
  <c r="AO470" i="4" a="1"/>
  <c r="AO470" i="4" s="1"/>
  <c r="AN470" i="4"/>
  <c r="AI471" i="4"/>
  <c r="AM470" i="4"/>
  <c r="AR470" i="4"/>
  <c r="AS470" i="4"/>
  <c r="AL470" i="4" a="1"/>
  <c r="AL470" i="4" s="1"/>
  <c r="G470" i="4"/>
  <c r="F471" i="4"/>
  <c r="E469" i="4"/>
  <c r="D470" i="4"/>
  <c r="E470" i="4" l="1"/>
  <c r="D471" i="4"/>
  <c r="R470" i="4"/>
  <c r="V470" i="4"/>
  <c r="W468" i="4"/>
  <c r="S468" i="4"/>
  <c r="G471" i="4"/>
  <c r="F472" i="4"/>
  <c r="B469" i="4"/>
  <c r="AI472" i="4"/>
  <c r="AM471" i="4"/>
  <c r="AS471" i="4"/>
  <c r="AL471" i="4" a="1"/>
  <c r="AL471" i="4" s="1"/>
  <c r="AR471" i="4"/>
  <c r="AQ471" i="4" a="1"/>
  <c r="AQ471" i="4" s="1"/>
  <c r="AK471" i="4" a="1"/>
  <c r="AK471" i="4" s="1"/>
  <c r="AP471" i="4" a="1"/>
  <c r="AP471" i="4" s="1"/>
  <c r="AJ471" i="4" a="1"/>
  <c r="AJ471" i="4" s="1"/>
  <c r="AO471" i="4" a="1"/>
  <c r="AO471" i="4" s="1"/>
  <c r="AN471" i="4"/>
  <c r="W469" i="4" l="1"/>
  <c r="S469" i="4"/>
  <c r="V471" i="4"/>
  <c r="R471" i="4"/>
  <c r="F473" i="4"/>
  <c r="G472" i="4"/>
  <c r="B470" i="4"/>
  <c r="D472" i="4"/>
  <c r="E471" i="4"/>
  <c r="AO472" i="4" a="1"/>
  <c r="AO472" i="4" s="1"/>
  <c r="AN472" i="4"/>
  <c r="AI473" i="4"/>
  <c r="AM472" i="4"/>
  <c r="AS472" i="4"/>
  <c r="AL472" i="4" a="1"/>
  <c r="AL472" i="4" s="1"/>
  <c r="AR472" i="4"/>
  <c r="AQ472" i="4" a="1"/>
  <c r="AQ472" i="4" s="1"/>
  <c r="AK472" i="4" a="1"/>
  <c r="AK472" i="4" s="1"/>
  <c r="AP472" i="4" a="1"/>
  <c r="AP472" i="4" s="1"/>
  <c r="AJ472" i="4" a="1"/>
  <c r="AJ472" i="4" s="1"/>
  <c r="D473" i="4" l="1"/>
  <c r="E472" i="4"/>
  <c r="S470" i="4"/>
  <c r="W470" i="4"/>
  <c r="V472" i="4"/>
  <c r="R472" i="4"/>
  <c r="G473" i="4"/>
  <c r="F474" i="4"/>
  <c r="B471" i="4"/>
  <c r="AP473" i="4" a="1"/>
  <c r="AP473" i="4" s="1"/>
  <c r="AJ473" i="4" a="1"/>
  <c r="AJ473" i="4" s="1"/>
  <c r="AO473" i="4" a="1"/>
  <c r="AO473" i="4" s="1"/>
  <c r="AN473" i="4"/>
  <c r="AI474" i="4"/>
  <c r="AM473" i="4"/>
  <c r="AS473" i="4"/>
  <c r="AL473" i="4" a="1"/>
  <c r="AL473" i="4" s="1"/>
  <c r="AQ473" i="4" a="1"/>
  <c r="AQ473" i="4" s="1"/>
  <c r="AK473" i="4" a="1"/>
  <c r="AK473" i="4" s="1"/>
  <c r="AR473" i="4"/>
  <c r="W471" i="4" l="1"/>
  <c r="S471" i="4"/>
  <c r="G474" i="4"/>
  <c r="F475" i="4"/>
  <c r="R473" i="4"/>
  <c r="B473" i="4"/>
  <c r="V473" i="4"/>
  <c r="AS474" i="4"/>
  <c r="AL474" i="4" a="1"/>
  <c r="AL474" i="4" s="1"/>
  <c r="AR474" i="4"/>
  <c r="AQ474" i="4" a="1"/>
  <c r="AQ474" i="4" s="1"/>
  <c r="AK474" i="4" a="1"/>
  <c r="AK474" i="4" s="1"/>
  <c r="AP474" i="4" a="1"/>
  <c r="AP474" i="4" s="1"/>
  <c r="AJ474" i="4" a="1"/>
  <c r="AJ474" i="4" s="1"/>
  <c r="AO474" i="4" a="1"/>
  <c r="AO474" i="4" s="1"/>
  <c r="AI475" i="4"/>
  <c r="AM474" i="4"/>
  <c r="AN474" i="4"/>
  <c r="B472" i="4"/>
  <c r="E473" i="4"/>
  <c r="D474" i="4"/>
  <c r="AN475" i="4" l="1"/>
  <c r="AI476" i="4"/>
  <c r="AM475" i="4"/>
  <c r="AS475" i="4"/>
  <c r="AL475" i="4" a="1"/>
  <c r="AL475" i="4" s="1"/>
  <c r="AR475" i="4"/>
  <c r="AQ475" i="4" a="1"/>
  <c r="AQ475" i="4" s="1"/>
  <c r="AK475" i="4" a="1"/>
  <c r="AK475" i="4" s="1"/>
  <c r="AP475" i="4" a="1"/>
  <c r="AP475" i="4" s="1"/>
  <c r="AJ475" i="4" a="1"/>
  <c r="AJ475" i="4" s="1"/>
  <c r="AO475" i="4" a="1"/>
  <c r="AO475" i="4" s="1"/>
  <c r="V474" i="4"/>
  <c r="R474" i="4"/>
  <c r="E474" i="4"/>
  <c r="D475" i="4"/>
  <c r="W472" i="4"/>
  <c r="S472" i="4"/>
  <c r="F476" i="4"/>
  <c r="G475" i="4"/>
  <c r="S473" i="4"/>
  <c r="W473" i="4"/>
  <c r="V475" i="4" l="1"/>
  <c r="R475" i="4"/>
  <c r="F477" i="4"/>
  <c r="G476" i="4"/>
  <c r="B474" i="4"/>
  <c r="D476" i="4"/>
  <c r="E475" i="4"/>
  <c r="AP476" i="4" a="1"/>
  <c r="AP476" i="4" s="1"/>
  <c r="AJ476" i="4" a="1"/>
  <c r="AJ476" i="4" s="1"/>
  <c r="AO476" i="4" a="1"/>
  <c r="AO476" i="4" s="1"/>
  <c r="AN476" i="4"/>
  <c r="AI477" i="4"/>
  <c r="AM476" i="4"/>
  <c r="AS476" i="4"/>
  <c r="AL476" i="4" a="1"/>
  <c r="AL476" i="4" s="1"/>
  <c r="AR476" i="4"/>
  <c r="AK476" i="4" a="1"/>
  <c r="AK476" i="4" s="1"/>
  <c r="AQ476" i="4" a="1"/>
  <c r="AQ476" i="4" s="1"/>
  <c r="W474" i="4" l="1"/>
  <c r="S474" i="4"/>
  <c r="R476" i="4"/>
  <c r="V476" i="4"/>
  <c r="G477" i="4"/>
  <c r="B476" i="4" s="1"/>
  <c r="F478" i="4"/>
  <c r="E476" i="4"/>
  <c r="D477" i="4"/>
  <c r="AR477" i="4"/>
  <c r="AQ477" i="4" a="1"/>
  <c r="AQ477" i="4" s="1"/>
  <c r="AK477" i="4" a="1"/>
  <c r="AK477" i="4" s="1"/>
  <c r="AP477" i="4" a="1"/>
  <c r="AP477" i="4" s="1"/>
  <c r="AJ477" i="4" a="1"/>
  <c r="AJ477" i="4" s="1"/>
  <c r="AO477" i="4" a="1"/>
  <c r="AO477" i="4" s="1"/>
  <c r="AN477" i="4"/>
  <c r="AS477" i="4"/>
  <c r="AL477" i="4" a="1"/>
  <c r="AL477" i="4" s="1"/>
  <c r="AM477" i="4"/>
  <c r="AI478" i="4"/>
  <c r="B475" i="4"/>
  <c r="S476" i="4" l="1"/>
  <c r="W476" i="4"/>
  <c r="W475" i="4"/>
  <c r="S475" i="4"/>
  <c r="AN478" i="4"/>
  <c r="AI479" i="4"/>
  <c r="AM478" i="4"/>
  <c r="AS478" i="4"/>
  <c r="AL478" i="4" a="1"/>
  <c r="AL478" i="4" s="1"/>
  <c r="AR478" i="4"/>
  <c r="AQ478" i="4" a="1"/>
  <c r="AQ478" i="4" s="1"/>
  <c r="AK478" i="4" a="1"/>
  <c r="AK478" i="4" s="1"/>
  <c r="AP478" i="4" a="1"/>
  <c r="AP478" i="4" s="1"/>
  <c r="AJ478" i="4" a="1"/>
  <c r="AJ478" i="4" s="1"/>
  <c r="AO478" i="4" a="1"/>
  <c r="AO478" i="4" s="1"/>
  <c r="E477" i="4"/>
  <c r="D478" i="4"/>
  <c r="G478" i="4"/>
  <c r="F479" i="4"/>
  <c r="V477" i="4"/>
  <c r="R477" i="4"/>
  <c r="B477" i="4"/>
  <c r="F480" i="4" l="1"/>
  <c r="G479" i="4"/>
  <c r="B478" i="4"/>
  <c r="V478" i="4"/>
  <c r="R478" i="4"/>
  <c r="S477" i="4"/>
  <c r="W477" i="4"/>
  <c r="D479" i="4"/>
  <c r="E478" i="4"/>
  <c r="AO479" i="4" a="1"/>
  <c r="AO479" i="4" s="1"/>
  <c r="AN479" i="4"/>
  <c r="AI480" i="4"/>
  <c r="AM479" i="4"/>
  <c r="AS479" i="4"/>
  <c r="AL479" i="4" a="1"/>
  <c r="AL479" i="4" s="1"/>
  <c r="AR479" i="4"/>
  <c r="AQ479" i="4" a="1"/>
  <c r="AQ479" i="4" s="1"/>
  <c r="AK479" i="4" a="1"/>
  <c r="AK479" i="4" s="1"/>
  <c r="AP479" i="4" a="1"/>
  <c r="AP479" i="4" s="1"/>
  <c r="AJ479" i="4" a="1"/>
  <c r="AJ479" i="4" s="1"/>
  <c r="E479" i="4" l="1"/>
  <c r="D480" i="4"/>
  <c r="W478" i="4"/>
  <c r="S478" i="4"/>
  <c r="AQ480" i="4" a="1"/>
  <c r="AQ480" i="4" s="1"/>
  <c r="AK480" i="4" a="1"/>
  <c r="AK480" i="4" s="1"/>
  <c r="AP480" i="4" a="1"/>
  <c r="AP480" i="4" s="1"/>
  <c r="AJ480" i="4" a="1"/>
  <c r="AJ480" i="4" s="1"/>
  <c r="AO480" i="4" a="1"/>
  <c r="AO480" i="4" s="1"/>
  <c r="AN480" i="4"/>
  <c r="AI481" i="4"/>
  <c r="AM480" i="4"/>
  <c r="AR480" i="4"/>
  <c r="AL480" i="4" a="1"/>
  <c r="AL480" i="4" s="1"/>
  <c r="AS480" i="4"/>
  <c r="R479" i="4"/>
  <c r="V479" i="4"/>
  <c r="G480" i="4"/>
  <c r="F481" i="4"/>
  <c r="R480" i="4" l="1"/>
  <c r="V480" i="4"/>
  <c r="B479" i="4"/>
  <c r="G481" i="4"/>
  <c r="F482" i="4"/>
  <c r="E480" i="4"/>
  <c r="D481" i="4"/>
  <c r="AI482" i="4"/>
  <c r="AM481" i="4"/>
  <c r="AS481" i="4"/>
  <c r="AL481" i="4" a="1"/>
  <c r="AL481" i="4" s="1"/>
  <c r="AR481" i="4"/>
  <c r="AQ481" i="4" a="1"/>
  <c r="AQ481" i="4" s="1"/>
  <c r="AK481" i="4" a="1"/>
  <c r="AK481" i="4" s="1"/>
  <c r="AP481" i="4" a="1"/>
  <c r="AP481" i="4" s="1"/>
  <c r="AJ481" i="4" a="1"/>
  <c r="AJ481" i="4" s="1"/>
  <c r="AO481" i="4" a="1"/>
  <c r="AO481" i="4" s="1"/>
  <c r="AN481" i="4"/>
  <c r="AO482" i="4" l="1" a="1"/>
  <c r="AO482" i="4" s="1"/>
  <c r="AN482" i="4"/>
  <c r="AI483" i="4"/>
  <c r="AM482" i="4"/>
  <c r="AS482" i="4"/>
  <c r="AL482" i="4" a="1"/>
  <c r="AL482" i="4" s="1"/>
  <c r="AR482" i="4"/>
  <c r="AQ482" i="4" a="1"/>
  <c r="AQ482" i="4" s="1"/>
  <c r="AK482" i="4" a="1"/>
  <c r="AK482" i="4" s="1"/>
  <c r="AP482" i="4" a="1"/>
  <c r="AP482" i="4" s="1"/>
  <c r="AJ482" i="4" a="1"/>
  <c r="AJ482" i="4" s="1"/>
  <c r="D482" i="4"/>
  <c r="E481" i="4"/>
  <c r="W479" i="4"/>
  <c r="S479" i="4"/>
  <c r="F483" i="4"/>
  <c r="G482" i="4"/>
  <c r="V481" i="4"/>
  <c r="R481" i="4"/>
  <c r="B481" i="4"/>
  <c r="B480" i="4"/>
  <c r="W481" i="4" l="1"/>
  <c r="S481" i="4"/>
  <c r="B482" i="4"/>
  <c r="V482" i="4"/>
  <c r="R482" i="4"/>
  <c r="G483" i="4"/>
  <c r="F484" i="4"/>
  <c r="S480" i="4"/>
  <c r="W480" i="4"/>
  <c r="AP483" i="4" a="1"/>
  <c r="AP483" i="4" s="1"/>
  <c r="AJ483" i="4" a="1"/>
  <c r="AJ483" i="4" s="1"/>
  <c r="AO483" i="4" a="1"/>
  <c r="AO483" i="4" s="1"/>
  <c r="AN483" i="4"/>
  <c r="AI484" i="4"/>
  <c r="AM483" i="4"/>
  <c r="AS483" i="4"/>
  <c r="AL483" i="4" a="1"/>
  <c r="AL483" i="4" s="1"/>
  <c r="AQ483" i="4" a="1"/>
  <c r="AQ483" i="4" s="1"/>
  <c r="AK483" i="4" a="1"/>
  <c r="AK483" i="4" s="1"/>
  <c r="AR483" i="4"/>
  <c r="D483" i="4"/>
  <c r="E482" i="4"/>
  <c r="E483" i="4" l="1"/>
  <c r="D484" i="4"/>
  <c r="G484" i="4"/>
  <c r="F485" i="4"/>
  <c r="R483" i="4"/>
  <c r="B483" i="4"/>
  <c r="V483" i="4"/>
  <c r="AS484" i="4"/>
  <c r="AL484" i="4" a="1"/>
  <c r="AL484" i="4" s="1"/>
  <c r="AR484" i="4"/>
  <c r="AQ484" i="4" a="1"/>
  <c r="AQ484" i="4" s="1"/>
  <c r="AK484" i="4" a="1"/>
  <c r="AK484" i="4" s="1"/>
  <c r="AP484" i="4" a="1"/>
  <c r="AP484" i="4" s="1"/>
  <c r="AJ484" i="4" a="1"/>
  <c r="AJ484" i="4" s="1"/>
  <c r="AO484" i="4" a="1"/>
  <c r="AO484" i="4" s="1"/>
  <c r="AI485" i="4"/>
  <c r="AM484" i="4"/>
  <c r="AN484" i="4"/>
  <c r="W482" i="4"/>
  <c r="S482" i="4"/>
  <c r="V484" i="4" l="1"/>
  <c r="R484" i="4"/>
  <c r="F486" i="4"/>
  <c r="G485" i="4"/>
  <c r="B484" i="4" s="1"/>
  <c r="AN485" i="4"/>
  <c r="AI486" i="4"/>
  <c r="AM485" i="4"/>
  <c r="AS485" i="4"/>
  <c r="AL485" i="4" a="1"/>
  <c r="AL485" i="4" s="1"/>
  <c r="AR485" i="4"/>
  <c r="AQ485" i="4" a="1"/>
  <c r="AQ485" i="4" s="1"/>
  <c r="AK485" i="4" a="1"/>
  <c r="AK485" i="4" s="1"/>
  <c r="AP485" i="4" a="1"/>
  <c r="AP485" i="4" s="1"/>
  <c r="AJ485" i="4" a="1"/>
  <c r="AJ485" i="4" s="1"/>
  <c r="AO485" i="4" a="1"/>
  <c r="AO485" i="4" s="1"/>
  <c r="S483" i="4"/>
  <c r="W483" i="4"/>
  <c r="E484" i="4"/>
  <c r="D485" i="4"/>
  <c r="W484" i="4" l="1"/>
  <c r="S484" i="4"/>
  <c r="AP486" i="4" a="1"/>
  <c r="AP486" i="4" s="1"/>
  <c r="AJ486" i="4" a="1"/>
  <c r="AJ486" i="4" s="1"/>
  <c r="AO486" i="4" a="1"/>
  <c r="AO486" i="4" s="1"/>
  <c r="AN486" i="4"/>
  <c r="AI487" i="4"/>
  <c r="AM486" i="4"/>
  <c r="AS486" i="4"/>
  <c r="AL486" i="4" a="1"/>
  <c r="AL486" i="4" s="1"/>
  <c r="AR486" i="4"/>
  <c r="AQ486" i="4" a="1"/>
  <c r="AQ486" i="4" s="1"/>
  <c r="AK486" i="4" a="1"/>
  <c r="AK486" i="4" s="1"/>
  <c r="D486" i="4"/>
  <c r="E485" i="4"/>
  <c r="F487" i="4"/>
  <c r="G486" i="4"/>
  <c r="B485" i="4"/>
  <c r="V485" i="4"/>
  <c r="R485" i="4"/>
  <c r="W485" i="4" l="1"/>
  <c r="S485" i="4"/>
  <c r="AR487" i="4"/>
  <c r="AQ487" i="4" a="1"/>
  <c r="AQ487" i="4" s="1"/>
  <c r="AK487" i="4" a="1"/>
  <c r="AK487" i="4" s="1"/>
  <c r="AP487" i="4" a="1"/>
  <c r="AP487" i="4" s="1"/>
  <c r="AJ487" i="4" a="1"/>
  <c r="AJ487" i="4" s="1"/>
  <c r="AO487" i="4" a="1"/>
  <c r="AO487" i="4" s="1"/>
  <c r="AN487" i="4"/>
  <c r="AI488" i="4"/>
  <c r="AM487" i="4"/>
  <c r="AS487" i="4"/>
  <c r="AL487" i="4" a="1"/>
  <c r="AL487" i="4" s="1"/>
  <c r="E486" i="4"/>
  <c r="D487" i="4"/>
  <c r="R486" i="4"/>
  <c r="B486" i="4"/>
  <c r="V486" i="4"/>
  <c r="G487" i="4"/>
  <c r="F488" i="4"/>
  <c r="E487" i="4" l="1"/>
  <c r="D488" i="4"/>
  <c r="G488" i="4"/>
  <c r="F489" i="4"/>
  <c r="AN488" i="4"/>
  <c r="AI489" i="4"/>
  <c r="AM488" i="4"/>
  <c r="AS488" i="4"/>
  <c r="AL488" i="4" a="1"/>
  <c r="AL488" i="4" s="1"/>
  <c r="AR488" i="4"/>
  <c r="AQ488" i="4" a="1"/>
  <c r="AQ488" i="4" s="1"/>
  <c r="AK488" i="4" a="1"/>
  <c r="AK488" i="4" s="1"/>
  <c r="AP488" i="4" a="1"/>
  <c r="AP488" i="4" s="1"/>
  <c r="AJ488" i="4" a="1"/>
  <c r="AJ488" i="4" s="1"/>
  <c r="AO488" i="4" a="1"/>
  <c r="AO488" i="4" s="1"/>
  <c r="V487" i="4"/>
  <c r="R487" i="4"/>
  <c r="S486" i="4"/>
  <c r="W486" i="4"/>
  <c r="V488" i="4" l="1"/>
  <c r="R488" i="4"/>
  <c r="B487" i="4"/>
  <c r="F490" i="4"/>
  <c r="G489" i="4"/>
  <c r="AO489" i="4" a="1"/>
  <c r="AO489" i="4" s="1"/>
  <c r="AN489" i="4"/>
  <c r="AI490" i="4"/>
  <c r="AM489" i="4"/>
  <c r="AS489" i="4"/>
  <c r="AL489" i="4" a="1"/>
  <c r="AL489" i="4" s="1"/>
  <c r="AR489" i="4"/>
  <c r="AQ489" i="4" a="1"/>
  <c r="AQ489" i="4" s="1"/>
  <c r="AK489" i="4" a="1"/>
  <c r="AK489" i="4" s="1"/>
  <c r="AP489" i="4" a="1"/>
  <c r="AP489" i="4" s="1"/>
  <c r="AJ489" i="4" a="1"/>
  <c r="AJ489" i="4" s="1"/>
  <c r="D489" i="4"/>
  <c r="E488" i="4"/>
  <c r="AQ490" i="4" l="1" a="1"/>
  <c r="AQ490" i="4" s="1"/>
  <c r="AK490" i="4" a="1"/>
  <c r="AK490" i="4" s="1"/>
  <c r="AP490" i="4" a="1"/>
  <c r="AP490" i="4" s="1"/>
  <c r="AJ490" i="4" a="1"/>
  <c r="AJ490" i="4" s="1"/>
  <c r="AO490" i="4" a="1"/>
  <c r="AO490" i="4" s="1"/>
  <c r="AN490" i="4"/>
  <c r="AI491" i="4"/>
  <c r="AM490" i="4"/>
  <c r="AS490" i="4"/>
  <c r="AL490" i="4" a="1"/>
  <c r="AL490" i="4" s="1"/>
  <c r="AR490" i="4"/>
  <c r="E489" i="4"/>
  <c r="D490" i="4"/>
  <c r="R489" i="4"/>
  <c r="B489" i="4"/>
  <c r="V489" i="4"/>
  <c r="S487" i="4"/>
  <c r="W487" i="4"/>
  <c r="G490" i="4"/>
  <c r="F491" i="4"/>
  <c r="B488" i="4"/>
  <c r="W488" i="4" l="1"/>
  <c r="S488" i="4"/>
  <c r="G491" i="4"/>
  <c r="F492" i="4"/>
  <c r="R490" i="4"/>
  <c r="B490" i="4"/>
  <c r="V490" i="4"/>
  <c r="AI492" i="4"/>
  <c r="AM491" i="4"/>
  <c r="AS491" i="4"/>
  <c r="AL491" i="4" a="1"/>
  <c r="AL491" i="4" s="1"/>
  <c r="AR491" i="4"/>
  <c r="AQ491" i="4" a="1"/>
  <c r="AQ491" i="4" s="1"/>
  <c r="AK491" i="4" a="1"/>
  <c r="AK491" i="4" s="1"/>
  <c r="AP491" i="4" a="1"/>
  <c r="AP491" i="4" s="1"/>
  <c r="AJ491" i="4" a="1"/>
  <c r="AJ491" i="4" s="1"/>
  <c r="AO491" i="4" a="1"/>
  <c r="AO491" i="4" s="1"/>
  <c r="AN491" i="4"/>
  <c r="W489" i="4"/>
  <c r="S489" i="4"/>
  <c r="E490" i="4"/>
  <c r="D491" i="4"/>
  <c r="S490" i="4" l="1"/>
  <c r="W490" i="4"/>
  <c r="AO492" i="4" a="1"/>
  <c r="AO492" i="4" s="1"/>
  <c r="AN492" i="4"/>
  <c r="AM492" i="4"/>
  <c r="AI493" i="4"/>
  <c r="AS492" i="4"/>
  <c r="AL492" i="4" a="1"/>
  <c r="AL492" i="4" s="1"/>
  <c r="AR492" i="4"/>
  <c r="AQ492" i="4" a="1"/>
  <c r="AQ492" i="4" s="1"/>
  <c r="AK492" i="4" a="1"/>
  <c r="AK492" i="4" s="1"/>
  <c r="AP492" i="4" a="1"/>
  <c r="AP492" i="4" s="1"/>
  <c r="AJ492" i="4" a="1"/>
  <c r="AJ492" i="4" s="1"/>
  <c r="F493" i="4"/>
  <c r="G492" i="4"/>
  <c r="V491" i="4"/>
  <c r="R491" i="4"/>
  <c r="B491" i="4"/>
  <c r="D492" i="4"/>
  <c r="E491" i="4"/>
  <c r="D493" i="4" l="1"/>
  <c r="E492" i="4"/>
  <c r="W491" i="4"/>
  <c r="S491" i="4"/>
  <c r="AS493" i="4"/>
  <c r="AR493" i="4"/>
  <c r="AK493" i="4" a="1"/>
  <c r="AK493" i="4" s="1"/>
  <c r="AQ493" i="4" a="1"/>
  <c r="AQ493" i="4" s="1"/>
  <c r="AJ493" i="4" a="1"/>
  <c r="AJ493" i="4" s="1"/>
  <c r="AI494" i="4"/>
  <c r="AP493" i="4" a="1"/>
  <c r="AP493" i="4" s="1"/>
  <c r="AO493" i="4" a="1"/>
  <c r="AO493" i="4" s="1"/>
  <c r="AN493" i="4"/>
  <c r="AM493" i="4"/>
  <c r="AL493" i="4" a="1"/>
  <c r="AL493" i="4" s="1"/>
  <c r="V492" i="4"/>
  <c r="R492" i="4"/>
  <c r="G493" i="4"/>
  <c r="B492" i="4" s="1"/>
  <c r="F494" i="4"/>
  <c r="W492" i="4" l="1"/>
  <c r="S492" i="4"/>
  <c r="AS494" i="4"/>
  <c r="AL494" i="4" a="1"/>
  <c r="AL494" i="4" s="1"/>
  <c r="AQ494" i="4" a="1"/>
  <c r="AQ494" i="4" s="1"/>
  <c r="AI495" i="4"/>
  <c r="AJ494" i="4" a="1"/>
  <c r="AJ494" i="4" s="1"/>
  <c r="AP494" i="4" a="1"/>
  <c r="AP494" i="4" s="1"/>
  <c r="AO494" i="4" a="1"/>
  <c r="AO494" i="4" s="1"/>
  <c r="AN494" i="4"/>
  <c r="AM494" i="4"/>
  <c r="AR494" i="4"/>
  <c r="AK494" i="4" a="1"/>
  <c r="AK494" i="4" s="1"/>
  <c r="F495" i="4"/>
  <c r="G494" i="4"/>
  <c r="R493" i="4"/>
  <c r="B493" i="4"/>
  <c r="V493" i="4"/>
  <c r="D494" i="4"/>
  <c r="E493" i="4"/>
  <c r="E494" i="4" l="1"/>
  <c r="D495" i="4"/>
  <c r="S493" i="4"/>
  <c r="W493" i="4"/>
  <c r="AP495" i="4" a="1"/>
  <c r="AP495" i="4" s="1"/>
  <c r="AO495" i="4" a="1"/>
  <c r="AO495" i="4" s="1"/>
  <c r="AN495" i="4"/>
  <c r="AM495" i="4"/>
  <c r="AL495" i="4" a="1"/>
  <c r="AL495" i="4" s="1"/>
  <c r="AS495" i="4"/>
  <c r="AI496" i="4"/>
  <c r="AR495" i="4"/>
  <c r="AK495" i="4" a="1"/>
  <c r="AK495" i="4" s="1"/>
  <c r="AQ495" i="4" a="1"/>
  <c r="AQ495" i="4" s="1"/>
  <c r="AJ495" i="4" a="1"/>
  <c r="AJ495" i="4" s="1"/>
  <c r="R494" i="4"/>
  <c r="B494" i="4"/>
  <c r="V494" i="4"/>
  <c r="F496" i="4"/>
  <c r="G495" i="4"/>
  <c r="V495" i="4" l="1"/>
  <c r="R495" i="4"/>
  <c r="W494" i="4"/>
  <c r="S494" i="4"/>
  <c r="F497" i="4"/>
  <c r="G496" i="4"/>
  <c r="D496" i="4"/>
  <c r="E495" i="4"/>
  <c r="AP496" i="4" a="1"/>
  <c r="AP496" i="4" s="1"/>
  <c r="AJ496" i="4" a="1"/>
  <c r="AJ496" i="4" s="1"/>
  <c r="AN496" i="4"/>
  <c r="AM496" i="4"/>
  <c r="AL496" i="4" a="1"/>
  <c r="AL496" i="4" s="1"/>
  <c r="AS496" i="4"/>
  <c r="AR496" i="4"/>
  <c r="AK496" i="4" a="1"/>
  <c r="AK496" i="4" s="1"/>
  <c r="AQ496" i="4" a="1"/>
  <c r="AQ496" i="4" s="1"/>
  <c r="AI497" i="4"/>
  <c r="AO496" i="4" a="1"/>
  <c r="AO496" i="4" s="1"/>
  <c r="D497" i="4" l="1"/>
  <c r="E496" i="4"/>
  <c r="AR497" i="4"/>
  <c r="AQ497" i="4" a="1"/>
  <c r="AQ497" i="4" s="1"/>
  <c r="AI498" i="4"/>
  <c r="AM497" i="4"/>
  <c r="AL497" i="4" a="1"/>
  <c r="AL497" i="4" s="1"/>
  <c r="AK497" i="4" a="1"/>
  <c r="AK497" i="4" s="1"/>
  <c r="AS497" i="4"/>
  <c r="AJ497" i="4" a="1"/>
  <c r="AJ497" i="4" s="1"/>
  <c r="AP497" i="4" a="1"/>
  <c r="AP497" i="4" s="1"/>
  <c r="AO497" i="4" a="1"/>
  <c r="AO497" i="4" s="1"/>
  <c r="AN497" i="4"/>
  <c r="V496" i="4"/>
  <c r="R496" i="4"/>
  <c r="G497" i="4"/>
  <c r="F498" i="4"/>
  <c r="B495" i="4"/>
  <c r="V497" i="4" l="1"/>
  <c r="R497" i="4"/>
  <c r="W495" i="4"/>
  <c r="S495" i="4"/>
  <c r="B496" i="4"/>
  <c r="AP498" i="4" a="1"/>
  <c r="AP498" i="4" s="1"/>
  <c r="AN498" i="4"/>
  <c r="AI499" i="4"/>
  <c r="AM498" i="4"/>
  <c r="AO498" i="4" a="1"/>
  <c r="AO498" i="4" s="1"/>
  <c r="AL498" i="4" a="1"/>
  <c r="AL498" i="4" s="1"/>
  <c r="AK498" i="4" a="1"/>
  <c r="AK498" i="4" s="1"/>
  <c r="AS498" i="4"/>
  <c r="AR498" i="4"/>
  <c r="AJ498" i="4" a="1"/>
  <c r="AJ498" i="4" s="1"/>
  <c r="AQ498" i="4" a="1"/>
  <c r="AQ498" i="4" s="1"/>
  <c r="F499" i="4"/>
  <c r="G498" i="4"/>
  <c r="E497" i="4"/>
  <c r="D498" i="4"/>
  <c r="D499" i="4" l="1"/>
  <c r="E498" i="4"/>
  <c r="V498" i="4"/>
  <c r="R498" i="4"/>
  <c r="AR499" i="4"/>
  <c r="AP499" i="4" a="1"/>
  <c r="AP499" i="4" s="1"/>
  <c r="AJ499" i="4" a="1"/>
  <c r="AJ499" i="4" s="1"/>
  <c r="AO499" i="4" a="1"/>
  <c r="AO499" i="4" s="1"/>
  <c r="AQ499" i="4" a="1"/>
  <c r="AQ499" i="4" s="1"/>
  <c r="AI500" i="4"/>
  <c r="AN499" i="4"/>
  <c r="AM499" i="4"/>
  <c r="AL499" i="4" a="1"/>
  <c r="AL499" i="4" s="1"/>
  <c r="AK499" i="4" a="1"/>
  <c r="AK499" i="4" s="1"/>
  <c r="AS499" i="4"/>
  <c r="G499" i="4"/>
  <c r="F500" i="4"/>
  <c r="S496" i="4"/>
  <c r="W496" i="4"/>
  <c r="B497" i="4"/>
  <c r="G500" i="4" l="1"/>
  <c r="F501" i="4"/>
  <c r="V499" i="4"/>
  <c r="R499" i="4"/>
  <c r="B499" i="4"/>
  <c r="B498" i="4"/>
  <c r="W497" i="4"/>
  <c r="S497" i="4"/>
  <c r="AN500" i="4"/>
  <c r="AR500" i="4"/>
  <c r="AQ500" i="4" a="1"/>
  <c r="AQ500" i="4" s="1"/>
  <c r="AK500" i="4" a="1"/>
  <c r="AK500" i="4" s="1"/>
  <c r="AS500" i="4"/>
  <c r="AP500" i="4" a="1"/>
  <c r="AP500" i="4" s="1"/>
  <c r="AO500" i="4" a="1"/>
  <c r="AO500" i="4" s="1"/>
  <c r="AI501" i="4"/>
  <c r="AM500" i="4"/>
  <c r="AL500" i="4" a="1"/>
  <c r="AL500" i="4" s="1"/>
  <c r="AJ500" i="4" a="1"/>
  <c r="AJ500" i="4" s="1"/>
  <c r="E499" i="4"/>
  <c r="D500" i="4"/>
  <c r="W499" i="4" l="1"/>
  <c r="S499" i="4"/>
  <c r="E500" i="4"/>
  <c r="D501" i="4"/>
  <c r="AN501" i="4"/>
  <c r="AI502" i="4"/>
  <c r="AM501" i="4"/>
  <c r="AS501" i="4"/>
  <c r="AL501" i="4" a="1"/>
  <c r="AL501" i="4" s="1"/>
  <c r="AQ501" i="4" a="1"/>
  <c r="AQ501" i="4" s="1"/>
  <c r="AO501" i="4" a="1"/>
  <c r="AO501" i="4" s="1"/>
  <c r="AK501" i="4" a="1"/>
  <c r="AK501" i="4" s="1"/>
  <c r="AJ501" i="4" a="1"/>
  <c r="AJ501" i="4" s="1"/>
  <c r="AR501" i="4"/>
  <c r="AP501" i="4" a="1"/>
  <c r="AP501" i="4" s="1"/>
  <c r="W498" i="4"/>
  <c r="S498" i="4"/>
  <c r="F502" i="4"/>
  <c r="G501" i="4"/>
  <c r="B500" i="4"/>
  <c r="V500" i="4"/>
  <c r="R500" i="4"/>
  <c r="AQ502" i="4" l="1" a="1"/>
  <c r="AQ502" i="4" s="1"/>
  <c r="AK502" i="4" a="1"/>
  <c r="AK502" i="4" s="1"/>
  <c r="AO502" i="4" a="1"/>
  <c r="AO502" i="4" s="1"/>
  <c r="AI503" i="4"/>
  <c r="AM502" i="4"/>
  <c r="AJ502" i="4" a="1"/>
  <c r="AJ502" i="4" s="1"/>
  <c r="AS502" i="4"/>
  <c r="AR502" i="4"/>
  <c r="AP502" i="4" a="1"/>
  <c r="AP502" i="4" s="1"/>
  <c r="AN502" i="4"/>
  <c r="AL502" i="4" a="1"/>
  <c r="AL502" i="4" s="1"/>
  <c r="W500" i="4"/>
  <c r="S500" i="4"/>
  <c r="R501" i="4"/>
  <c r="V501" i="4"/>
  <c r="F503" i="4"/>
  <c r="G502" i="4"/>
  <c r="E501" i="4"/>
  <c r="D502" i="4"/>
  <c r="E502" i="4" l="1"/>
  <c r="D503" i="4"/>
  <c r="R502" i="4"/>
  <c r="V502" i="4"/>
  <c r="G503" i="4"/>
  <c r="F504" i="4"/>
  <c r="B501" i="4"/>
  <c r="AI504" i="4"/>
  <c r="AM503" i="4"/>
  <c r="AQ503" i="4" a="1"/>
  <c r="AQ503" i="4" s="1"/>
  <c r="AK503" i="4" a="1"/>
  <c r="AK503" i="4" s="1"/>
  <c r="AP503" i="4" a="1"/>
  <c r="AP503" i="4" s="1"/>
  <c r="AJ503" i="4" a="1"/>
  <c r="AJ503" i="4" s="1"/>
  <c r="AO503" i="4" a="1"/>
  <c r="AO503" i="4" s="1"/>
  <c r="AS503" i="4"/>
  <c r="AR503" i="4"/>
  <c r="AN503" i="4"/>
  <c r="AL503" i="4" a="1"/>
  <c r="AL503" i="4" s="1"/>
  <c r="G504" i="4" l="1"/>
  <c r="F505" i="4"/>
  <c r="B503" i="4"/>
  <c r="V503" i="4"/>
  <c r="R503" i="4"/>
  <c r="AO504" i="4" a="1"/>
  <c r="AO504" i="4" s="1"/>
  <c r="AI505" i="4"/>
  <c r="AM504" i="4"/>
  <c r="AS504" i="4"/>
  <c r="AL504" i="4" a="1"/>
  <c r="AL504" i="4" s="1"/>
  <c r="AR504" i="4"/>
  <c r="AQ504" i="4" a="1"/>
  <c r="AQ504" i="4" s="1"/>
  <c r="AP504" i="4" a="1"/>
  <c r="AP504" i="4" s="1"/>
  <c r="AN504" i="4"/>
  <c r="AK504" i="4" a="1"/>
  <c r="AK504" i="4" s="1"/>
  <c r="AJ504" i="4" a="1"/>
  <c r="AJ504" i="4" s="1"/>
  <c r="D504" i="4"/>
  <c r="E503" i="4"/>
  <c r="W501" i="4"/>
  <c r="S501" i="4"/>
  <c r="B502" i="4"/>
  <c r="D505" i="4" l="1"/>
  <c r="E504" i="4"/>
  <c r="AO505" i="4" a="1"/>
  <c r="AO505" i="4" s="1"/>
  <c r="AN505" i="4"/>
  <c r="AI506" i="4"/>
  <c r="AM505" i="4"/>
  <c r="AS505" i="4"/>
  <c r="AL505" i="4" a="1"/>
  <c r="AL505" i="4" s="1"/>
  <c r="AK505" i="4" a="1"/>
  <c r="AK505" i="4" s="1"/>
  <c r="AJ505" i="4" a="1"/>
  <c r="AJ505" i="4" s="1"/>
  <c r="AR505" i="4"/>
  <c r="AQ505" i="4" a="1"/>
  <c r="AQ505" i="4" s="1"/>
  <c r="AP505" i="4" a="1"/>
  <c r="AP505" i="4" s="1"/>
  <c r="S503" i="4"/>
  <c r="W503" i="4"/>
  <c r="G505" i="4"/>
  <c r="F506" i="4"/>
  <c r="W502" i="4"/>
  <c r="S502" i="4"/>
  <c r="V504" i="4"/>
  <c r="R504" i="4"/>
  <c r="G506" i="4" l="1"/>
  <c r="B505" i="4" s="1"/>
  <c r="F507" i="4"/>
  <c r="V505" i="4"/>
  <c r="R505" i="4"/>
  <c r="AS506" i="4"/>
  <c r="AL506" i="4" a="1"/>
  <c r="AL506" i="4" s="1"/>
  <c r="AP506" i="4" a="1"/>
  <c r="AP506" i="4" s="1"/>
  <c r="AJ506" i="4" a="1"/>
  <c r="AJ506" i="4" s="1"/>
  <c r="AO506" i="4" a="1"/>
  <c r="AO506" i="4" s="1"/>
  <c r="AK506" i="4" a="1"/>
  <c r="AK506" i="4" s="1"/>
  <c r="AI507" i="4"/>
  <c r="AR506" i="4"/>
  <c r="AQ506" i="4" a="1"/>
  <c r="AQ506" i="4" s="1"/>
  <c r="AN506" i="4"/>
  <c r="AM506" i="4"/>
  <c r="B504" i="4"/>
  <c r="D506" i="4"/>
  <c r="E505" i="4"/>
  <c r="W505" i="4" l="1"/>
  <c r="S505" i="4"/>
  <c r="E506" i="4"/>
  <c r="D507" i="4"/>
  <c r="W504" i="4"/>
  <c r="S504" i="4"/>
  <c r="AI508" i="4"/>
  <c r="AM507" i="4"/>
  <c r="AS507" i="4"/>
  <c r="AL507" i="4" a="1"/>
  <c r="AL507" i="4" s="1"/>
  <c r="AR507" i="4"/>
  <c r="AQ507" i="4" a="1"/>
  <c r="AQ507" i="4" s="1"/>
  <c r="AK507" i="4" a="1"/>
  <c r="AK507" i="4" s="1"/>
  <c r="AP507" i="4" a="1"/>
  <c r="AP507" i="4" s="1"/>
  <c r="AJ507" i="4" a="1"/>
  <c r="AJ507" i="4" s="1"/>
  <c r="AO507" i="4" a="1"/>
  <c r="AO507" i="4" s="1"/>
  <c r="AN507" i="4"/>
  <c r="F508" i="4"/>
  <c r="G507" i="4"/>
  <c r="R506" i="4"/>
  <c r="V506" i="4"/>
  <c r="V507" i="4" l="1"/>
  <c r="B507" i="4"/>
  <c r="R507" i="4"/>
  <c r="F509" i="4"/>
  <c r="G508" i="4"/>
  <c r="AP508" i="4" a="1"/>
  <c r="AP508" i="4" s="1"/>
  <c r="AJ508" i="4" a="1"/>
  <c r="AJ508" i="4" s="1"/>
  <c r="AO508" i="4" a="1"/>
  <c r="AO508" i="4" s="1"/>
  <c r="AN508" i="4"/>
  <c r="AI509" i="4"/>
  <c r="AM508" i="4"/>
  <c r="AS508" i="4"/>
  <c r="AL508" i="4" a="1"/>
  <c r="AL508" i="4" s="1"/>
  <c r="AR508" i="4"/>
  <c r="AQ508" i="4" a="1"/>
  <c r="AQ508" i="4" s="1"/>
  <c r="AK508" i="4" a="1"/>
  <c r="AK508" i="4" s="1"/>
  <c r="D508" i="4"/>
  <c r="E507" i="4"/>
  <c r="B506" i="4"/>
  <c r="AR509" i="4" l="1"/>
  <c r="AQ509" i="4" a="1"/>
  <c r="AQ509" i="4" s="1"/>
  <c r="AP509" i="4" a="1"/>
  <c r="AP509" i="4" s="1"/>
  <c r="AJ509" i="4" a="1"/>
  <c r="AJ509" i="4" s="1"/>
  <c r="AO509" i="4" a="1"/>
  <c r="AO509" i="4" s="1"/>
  <c r="AN509" i="4"/>
  <c r="AK509" i="4" a="1"/>
  <c r="AK509" i="4" s="1"/>
  <c r="AS509" i="4"/>
  <c r="AM509" i="4"/>
  <c r="AI510" i="4"/>
  <c r="AL509" i="4" a="1"/>
  <c r="AL509" i="4" s="1"/>
  <c r="W506" i="4"/>
  <c r="S506" i="4"/>
  <c r="V508" i="4"/>
  <c r="R508" i="4"/>
  <c r="G509" i="4"/>
  <c r="B508" i="4" s="1"/>
  <c r="F510" i="4"/>
  <c r="D509" i="4"/>
  <c r="E508" i="4"/>
  <c r="W507" i="4"/>
  <c r="S507" i="4"/>
  <c r="S508" i="4" l="1"/>
  <c r="W508" i="4"/>
  <c r="AN510" i="4"/>
  <c r="AI511" i="4"/>
  <c r="AM510" i="4"/>
  <c r="AS510" i="4"/>
  <c r="AL510" i="4" a="1"/>
  <c r="AL510" i="4" s="1"/>
  <c r="AR510" i="4"/>
  <c r="AQ510" i="4" a="1"/>
  <c r="AQ510" i="4" s="1"/>
  <c r="AK510" i="4" a="1"/>
  <c r="AK510" i="4" s="1"/>
  <c r="AP510" i="4" a="1"/>
  <c r="AP510" i="4" s="1"/>
  <c r="AJ510" i="4" a="1"/>
  <c r="AJ510" i="4" s="1"/>
  <c r="AO510" i="4" a="1"/>
  <c r="AO510" i="4" s="1"/>
  <c r="E509" i="4"/>
  <c r="D510" i="4"/>
  <c r="G510" i="4"/>
  <c r="F511" i="4"/>
  <c r="V509" i="4"/>
  <c r="R509" i="4"/>
  <c r="B509" i="4"/>
  <c r="S509" i="4" l="1"/>
  <c r="W509" i="4"/>
  <c r="V510" i="4"/>
  <c r="R510" i="4"/>
  <c r="D511" i="4"/>
  <c r="E510" i="4"/>
  <c r="F512" i="4"/>
  <c r="G511" i="4"/>
  <c r="AO511" i="4" a="1"/>
  <c r="AO511" i="4" s="1"/>
  <c r="AN511" i="4"/>
  <c r="AI512" i="4"/>
  <c r="AM511" i="4"/>
  <c r="AS511" i="4"/>
  <c r="AL511" i="4" a="1"/>
  <c r="AL511" i="4" s="1"/>
  <c r="AR511" i="4"/>
  <c r="AQ511" i="4" a="1"/>
  <c r="AQ511" i="4" s="1"/>
  <c r="AK511" i="4" a="1"/>
  <c r="AK511" i="4" s="1"/>
  <c r="AP511" i="4" a="1"/>
  <c r="AP511" i="4" s="1"/>
  <c r="AJ511" i="4" a="1"/>
  <c r="AJ511" i="4" s="1"/>
  <c r="R511" i="4" l="1"/>
  <c r="V511" i="4"/>
  <c r="G512" i="4"/>
  <c r="F513" i="4"/>
  <c r="E511" i="4"/>
  <c r="D512" i="4"/>
  <c r="B510" i="4"/>
  <c r="AQ512" i="4" a="1"/>
  <c r="AQ512" i="4" s="1"/>
  <c r="AK512" i="4" a="1"/>
  <c r="AK512" i="4" s="1"/>
  <c r="AP512" i="4" a="1"/>
  <c r="AP512" i="4" s="1"/>
  <c r="AJ512" i="4" a="1"/>
  <c r="AJ512" i="4" s="1"/>
  <c r="AO512" i="4" a="1"/>
  <c r="AO512" i="4" s="1"/>
  <c r="AN512" i="4"/>
  <c r="AI513" i="4"/>
  <c r="AM512" i="4"/>
  <c r="AS512" i="4"/>
  <c r="AR512" i="4"/>
  <c r="AL512" i="4" a="1"/>
  <c r="AL512" i="4" s="1"/>
  <c r="W510" i="4" l="1"/>
  <c r="S510" i="4"/>
  <c r="E512" i="4"/>
  <c r="D513" i="4"/>
  <c r="AI514" i="4"/>
  <c r="AM513" i="4"/>
  <c r="AS513" i="4"/>
  <c r="AL513" i="4" a="1"/>
  <c r="AL513" i="4" s="1"/>
  <c r="AR513" i="4"/>
  <c r="AQ513" i="4" a="1"/>
  <c r="AQ513" i="4" s="1"/>
  <c r="AK513" i="4" a="1"/>
  <c r="AK513" i="4" s="1"/>
  <c r="AP513" i="4" a="1"/>
  <c r="AP513" i="4" s="1"/>
  <c r="AJ513" i="4" a="1"/>
  <c r="AJ513" i="4" s="1"/>
  <c r="AO513" i="4" a="1"/>
  <c r="AO513" i="4" s="1"/>
  <c r="AN513" i="4"/>
  <c r="G513" i="4"/>
  <c r="B512" i="4" s="1"/>
  <c r="F514" i="4"/>
  <c r="R512" i="4"/>
  <c r="V512" i="4"/>
  <c r="B511" i="4"/>
  <c r="S512" i="4" l="1"/>
  <c r="W512" i="4"/>
  <c r="W511" i="4"/>
  <c r="S511" i="4"/>
  <c r="F515" i="4"/>
  <c r="G514" i="4"/>
  <c r="V513" i="4"/>
  <c r="R513" i="4"/>
  <c r="B513" i="4"/>
  <c r="AO514" i="4" a="1"/>
  <c r="AO514" i="4" s="1"/>
  <c r="AN514" i="4"/>
  <c r="AI515" i="4"/>
  <c r="AM514" i="4"/>
  <c r="AS514" i="4"/>
  <c r="AL514" i="4" a="1"/>
  <c r="AL514" i="4" s="1"/>
  <c r="AR514" i="4"/>
  <c r="AQ514" i="4" a="1"/>
  <c r="AQ514" i="4" s="1"/>
  <c r="AK514" i="4" a="1"/>
  <c r="AK514" i="4" s="1"/>
  <c r="AJ514" i="4" a="1"/>
  <c r="AJ514" i="4" s="1"/>
  <c r="AP514" i="4" a="1"/>
  <c r="AP514" i="4" s="1"/>
  <c r="D514" i="4"/>
  <c r="E513" i="4"/>
  <c r="B514" i="4" l="1"/>
  <c r="V514" i="4"/>
  <c r="R514" i="4"/>
  <c r="G515" i="4"/>
  <c r="F516" i="4"/>
  <c r="W513" i="4"/>
  <c r="S513" i="4"/>
  <c r="AP515" i="4" a="1"/>
  <c r="AP515" i="4" s="1"/>
  <c r="AJ515" i="4" a="1"/>
  <c r="AJ515" i="4" s="1"/>
  <c r="AO515" i="4" a="1"/>
  <c r="AO515" i="4" s="1"/>
  <c r="AN515" i="4"/>
  <c r="AI516" i="4"/>
  <c r="AM515" i="4"/>
  <c r="AS515" i="4"/>
  <c r="AL515" i="4" a="1"/>
  <c r="AL515" i="4" s="1"/>
  <c r="AR515" i="4"/>
  <c r="AQ515" i="4" a="1"/>
  <c r="AQ515" i="4" s="1"/>
  <c r="AK515" i="4" a="1"/>
  <c r="AK515" i="4" s="1"/>
  <c r="D515" i="4"/>
  <c r="E514" i="4"/>
  <c r="G516" i="4" l="1"/>
  <c r="F517" i="4"/>
  <c r="R515" i="4"/>
  <c r="B515" i="4"/>
  <c r="V515" i="4"/>
  <c r="E515" i="4"/>
  <c r="D516" i="4"/>
  <c r="AS516" i="4"/>
  <c r="AL516" i="4" a="1"/>
  <c r="AL516" i="4" s="1"/>
  <c r="AR516" i="4"/>
  <c r="AQ516" i="4" a="1"/>
  <c r="AQ516" i="4" s="1"/>
  <c r="AK516" i="4" a="1"/>
  <c r="AK516" i="4" s="1"/>
  <c r="AP516" i="4" a="1"/>
  <c r="AP516" i="4" s="1"/>
  <c r="AJ516" i="4" a="1"/>
  <c r="AJ516" i="4" s="1"/>
  <c r="AO516" i="4" a="1"/>
  <c r="AO516" i="4" s="1"/>
  <c r="AM516" i="4"/>
  <c r="AI517" i="4"/>
  <c r="AN516" i="4"/>
  <c r="W514" i="4"/>
  <c r="S514" i="4"/>
  <c r="S515" i="4" l="1"/>
  <c r="W515" i="4"/>
  <c r="AN517" i="4"/>
  <c r="AI518" i="4"/>
  <c r="AM517" i="4"/>
  <c r="AS517" i="4"/>
  <c r="AL517" i="4" a="1"/>
  <c r="AL517" i="4" s="1"/>
  <c r="AR517" i="4"/>
  <c r="AQ517" i="4" a="1"/>
  <c r="AQ517" i="4" s="1"/>
  <c r="AK517" i="4" a="1"/>
  <c r="AK517" i="4" s="1"/>
  <c r="AP517" i="4" a="1"/>
  <c r="AP517" i="4" s="1"/>
  <c r="AJ517" i="4" a="1"/>
  <c r="AJ517" i="4" s="1"/>
  <c r="AO517" i="4" a="1"/>
  <c r="AO517" i="4" s="1"/>
  <c r="E516" i="4"/>
  <c r="D517" i="4"/>
  <c r="F518" i="4"/>
  <c r="G517" i="4"/>
  <c r="V516" i="4"/>
  <c r="R516" i="4"/>
  <c r="B516" i="4"/>
  <c r="W516" i="4" l="1"/>
  <c r="S516" i="4"/>
  <c r="B517" i="4"/>
  <c r="V517" i="4"/>
  <c r="R517" i="4"/>
  <c r="F519" i="4"/>
  <c r="G518" i="4"/>
  <c r="D518" i="4"/>
  <c r="E517" i="4"/>
  <c r="AP518" i="4" a="1"/>
  <c r="AP518" i="4" s="1"/>
  <c r="AJ518" i="4" a="1"/>
  <c r="AJ518" i="4" s="1"/>
  <c r="AO518" i="4" a="1"/>
  <c r="AO518" i="4" s="1"/>
  <c r="AN518" i="4"/>
  <c r="AI519" i="4"/>
  <c r="AM518" i="4"/>
  <c r="AS518" i="4"/>
  <c r="AL518" i="4" a="1"/>
  <c r="AL518" i="4" s="1"/>
  <c r="AR518" i="4"/>
  <c r="AQ518" i="4" a="1"/>
  <c r="AQ518" i="4" s="1"/>
  <c r="AK518" i="4" a="1"/>
  <c r="AK518" i="4" s="1"/>
  <c r="E518" i="4" l="1"/>
  <c r="D519" i="4"/>
  <c r="R518" i="4"/>
  <c r="B518" i="4"/>
  <c r="V518" i="4"/>
  <c r="G519" i="4"/>
  <c r="F520" i="4"/>
  <c r="AR519" i="4"/>
  <c r="AQ519" i="4" a="1"/>
  <c r="AQ519" i="4" s="1"/>
  <c r="AK519" i="4" a="1"/>
  <c r="AK519" i="4" s="1"/>
  <c r="AP519" i="4" a="1"/>
  <c r="AP519" i="4" s="1"/>
  <c r="AJ519" i="4" a="1"/>
  <c r="AJ519" i="4" s="1"/>
  <c r="AO519" i="4" a="1"/>
  <c r="AO519" i="4" s="1"/>
  <c r="AN519" i="4"/>
  <c r="AS519" i="4"/>
  <c r="AM519" i="4"/>
  <c r="AI520" i="4"/>
  <c r="AL519" i="4" a="1"/>
  <c r="AL519" i="4" s="1"/>
  <c r="AN520" i="4" l="1"/>
  <c r="AI521" i="4"/>
  <c r="AM520" i="4"/>
  <c r="AS520" i="4"/>
  <c r="AL520" i="4" a="1"/>
  <c r="AL520" i="4" s="1"/>
  <c r="AR520" i="4"/>
  <c r="AQ520" i="4" a="1"/>
  <c r="AQ520" i="4" s="1"/>
  <c r="AK520" i="4" a="1"/>
  <c r="AK520" i="4" s="1"/>
  <c r="AP520" i="4" a="1"/>
  <c r="AP520" i="4" s="1"/>
  <c r="AJ520" i="4" a="1"/>
  <c r="AJ520" i="4" s="1"/>
  <c r="AO520" i="4" a="1"/>
  <c r="AO520" i="4" s="1"/>
  <c r="G520" i="4"/>
  <c r="F521" i="4"/>
  <c r="V519" i="4"/>
  <c r="R519" i="4"/>
  <c r="S518" i="4"/>
  <c r="W518" i="4"/>
  <c r="E519" i="4"/>
  <c r="D520" i="4"/>
  <c r="F522" i="4" l="1"/>
  <c r="G521" i="4"/>
  <c r="B520" i="4"/>
  <c r="V520" i="4"/>
  <c r="R520" i="4"/>
  <c r="D521" i="4"/>
  <c r="E520" i="4"/>
  <c r="B519" i="4"/>
  <c r="AO521" i="4" a="1"/>
  <c r="AO521" i="4" s="1"/>
  <c r="AN521" i="4"/>
  <c r="AI522" i="4"/>
  <c r="AM521" i="4"/>
  <c r="AS521" i="4"/>
  <c r="AL521" i="4" a="1"/>
  <c r="AL521" i="4" s="1"/>
  <c r="AR521" i="4"/>
  <c r="AQ521" i="4" a="1"/>
  <c r="AQ521" i="4" s="1"/>
  <c r="AK521" i="4" a="1"/>
  <c r="AK521" i="4" s="1"/>
  <c r="AJ521" i="4" a="1"/>
  <c r="AJ521" i="4" s="1"/>
  <c r="AP521" i="4" a="1"/>
  <c r="AP521" i="4" s="1"/>
  <c r="S519" i="4" l="1"/>
  <c r="W519" i="4"/>
  <c r="E521" i="4"/>
  <c r="D522" i="4"/>
  <c r="W520" i="4"/>
  <c r="S520" i="4"/>
  <c r="R521" i="4"/>
  <c r="V521" i="4"/>
  <c r="AQ522" i="4" a="1"/>
  <c r="AQ522" i="4" s="1"/>
  <c r="AK522" i="4" a="1"/>
  <c r="AK522" i="4" s="1"/>
  <c r="AP522" i="4" a="1"/>
  <c r="AP522" i="4" s="1"/>
  <c r="AJ522" i="4" a="1"/>
  <c r="AJ522" i="4" s="1"/>
  <c r="AO522" i="4" a="1"/>
  <c r="AO522" i="4" s="1"/>
  <c r="AN522" i="4"/>
  <c r="AI523" i="4"/>
  <c r="AM522" i="4"/>
  <c r="AL522" i="4" a="1"/>
  <c r="AL522" i="4" s="1"/>
  <c r="AS522" i="4"/>
  <c r="AR522" i="4"/>
  <c r="G522" i="4"/>
  <c r="F523" i="4"/>
  <c r="G523" i="4" l="1"/>
  <c r="F524" i="4"/>
  <c r="R522" i="4"/>
  <c r="B522" i="4"/>
  <c r="V522" i="4"/>
  <c r="B521" i="4"/>
  <c r="AI524" i="4"/>
  <c r="AM523" i="4"/>
  <c r="AS523" i="4"/>
  <c r="AL523" i="4" a="1"/>
  <c r="AL523" i="4" s="1"/>
  <c r="AR523" i="4"/>
  <c r="AQ523" i="4" a="1"/>
  <c r="AQ523" i="4" s="1"/>
  <c r="AK523" i="4" a="1"/>
  <c r="AK523" i="4" s="1"/>
  <c r="AP523" i="4" a="1"/>
  <c r="AP523" i="4" s="1"/>
  <c r="AJ523" i="4" a="1"/>
  <c r="AJ523" i="4" s="1"/>
  <c r="AO523" i="4" a="1"/>
  <c r="AO523" i="4" s="1"/>
  <c r="AN523" i="4"/>
  <c r="E522" i="4"/>
  <c r="D523" i="4"/>
  <c r="D524" i="4" l="1"/>
  <c r="E523" i="4"/>
  <c r="W521" i="4"/>
  <c r="S521" i="4"/>
  <c r="S522" i="4"/>
  <c r="W522" i="4"/>
  <c r="AO524" i="4" a="1"/>
  <c r="AO524" i="4" s="1"/>
  <c r="AN524" i="4"/>
  <c r="AI525" i="4"/>
  <c r="AM524" i="4"/>
  <c r="AS524" i="4"/>
  <c r="AL524" i="4" a="1"/>
  <c r="AL524" i="4" s="1"/>
  <c r="AR524" i="4"/>
  <c r="AQ524" i="4" a="1"/>
  <c r="AQ524" i="4" s="1"/>
  <c r="AK524" i="4" a="1"/>
  <c r="AK524" i="4" s="1"/>
  <c r="AP524" i="4" a="1"/>
  <c r="AP524" i="4" s="1"/>
  <c r="AJ524" i="4" a="1"/>
  <c r="AJ524" i="4" s="1"/>
  <c r="F525" i="4"/>
  <c r="G524" i="4"/>
  <c r="V523" i="4"/>
  <c r="R523" i="4"/>
  <c r="B523" i="4"/>
  <c r="AP525" i="4" l="1" a="1"/>
  <c r="AP525" i="4" s="1"/>
  <c r="AJ525" i="4" a="1"/>
  <c r="AJ525" i="4" s="1"/>
  <c r="AO525" i="4" a="1"/>
  <c r="AO525" i="4" s="1"/>
  <c r="AN525" i="4"/>
  <c r="AI526" i="4"/>
  <c r="AM525" i="4"/>
  <c r="AS525" i="4"/>
  <c r="AL525" i="4" a="1"/>
  <c r="AL525" i="4" s="1"/>
  <c r="AR525" i="4"/>
  <c r="AQ525" i="4" a="1"/>
  <c r="AQ525" i="4" s="1"/>
  <c r="AK525" i="4" a="1"/>
  <c r="AK525" i="4" s="1"/>
  <c r="W523" i="4"/>
  <c r="S523" i="4"/>
  <c r="V524" i="4"/>
  <c r="R524" i="4"/>
  <c r="G525" i="4"/>
  <c r="F526" i="4"/>
  <c r="D525" i="4"/>
  <c r="E524" i="4"/>
  <c r="E525" i="4" l="1"/>
  <c r="D526" i="4"/>
  <c r="G526" i="4"/>
  <c r="B525" i="4" s="1"/>
  <c r="F527" i="4"/>
  <c r="R525" i="4"/>
  <c r="V525" i="4"/>
  <c r="AS526" i="4"/>
  <c r="AL526" i="4" a="1"/>
  <c r="AL526" i="4" s="1"/>
  <c r="AR526" i="4"/>
  <c r="AQ526" i="4" a="1"/>
  <c r="AQ526" i="4" s="1"/>
  <c r="AK526" i="4" a="1"/>
  <c r="AK526" i="4" s="1"/>
  <c r="AP526" i="4" a="1"/>
  <c r="AP526" i="4" s="1"/>
  <c r="AJ526" i="4" a="1"/>
  <c r="AJ526" i="4" s="1"/>
  <c r="AO526" i="4" a="1"/>
  <c r="AO526" i="4" s="1"/>
  <c r="AN526" i="4"/>
  <c r="AM526" i="4"/>
  <c r="AI527" i="4"/>
  <c r="B524" i="4"/>
  <c r="S525" i="4" l="1"/>
  <c r="W525" i="4"/>
  <c r="W524" i="4"/>
  <c r="S524" i="4"/>
  <c r="AN527" i="4"/>
  <c r="AI528" i="4"/>
  <c r="AM527" i="4"/>
  <c r="AS527" i="4"/>
  <c r="AL527" i="4" a="1"/>
  <c r="AL527" i="4" s="1"/>
  <c r="AR527" i="4"/>
  <c r="AQ527" i="4" a="1"/>
  <c r="AQ527" i="4" s="1"/>
  <c r="AK527" i="4" a="1"/>
  <c r="AK527" i="4" s="1"/>
  <c r="AP527" i="4" a="1"/>
  <c r="AP527" i="4" s="1"/>
  <c r="AJ527" i="4" a="1"/>
  <c r="AJ527" i="4" s="1"/>
  <c r="AO527" i="4" a="1"/>
  <c r="AO527" i="4" s="1"/>
  <c r="F528" i="4"/>
  <c r="G527" i="4"/>
  <c r="V526" i="4"/>
  <c r="R526" i="4"/>
  <c r="E526" i="4"/>
  <c r="D527" i="4"/>
  <c r="V527" i="4" l="1"/>
  <c r="R527" i="4"/>
  <c r="F529" i="4"/>
  <c r="G528" i="4"/>
  <c r="AP528" i="4" a="1"/>
  <c r="AP528" i="4" s="1"/>
  <c r="AJ528" i="4" a="1"/>
  <c r="AJ528" i="4" s="1"/>
  <c r="AO528" i="4" a="1"/>
  <c r="AO528" i="4" s="1"/>
  <c r="AN528" i="4"/>
  <c r="AI529" i="4"/>
  <c r="AM528" i="4"/>
  <c r="AS528" i="4"/>
  <c r="AL528" i="4" a="1"/>
  <c r="AL528" i="4" s="1"/>
  <c r="AR528" i="4"/>
  <c r="AK528" i="4" a="1"/>
  <c r="AK528" i="4" s="1"/>
  <c r="AQ528" i="4" a="1"/>
  <c r="AQ528" i="4" s="1"/>
  <c r="D528" i="4"/>
  <c r="E527" i="4"/>
  <c r="B526" i="4"/>
  <c r="AR529" i="4" l="1"/>
  <c r="AQ529" i="4" a="1"/>
  <c r="AQ529" i="4" s="1"/>
  <c r="AK529" i="4" a="1"/>
  <c r="AK529" i="4" s="1"/>
  <c r="AP529" i="4" a="1"/>
  <c r="AP529" i="4" s="1"/>
  <c r="AJ529" i="4" a="1"/>
  <c r="AJ529" i="4" s="1"/>
  <c r="AO529" i="4" a="1"/>
  <c r="AO529" i="4" s="1"/>
  <c r="AN529" i="4"/>
  <c r="AS529" i="4"/>
  <c r="AM529" i="4"/>
  <c r="AI530" i="4"/>
  <c r="AL529" i="4" a="1"/>
  <c r="AL529" i="4" s="1"/>
  <c r="W526" i="4"/>
  <c r="S526" i="4"/>
  <c r="E528" i="4"/>
  <c r="D529" i="4"/>
  <c r="R528" i="4"/>
  <c r="B528" i="4"/>
  <c r="V528" i="4"/>
  <c r="G529" i="4"/>
  <c r="F530" i="4"/>
  <c r="B527" i="4"/>
  <c r="W527" i="4" l="1"/>
  <c r="S527" i="4"/>
  <c r="G530" i="4"/>
  <c r="F531" i="4"/>
  <c r="AN530" i="4"/>
  <c r="AI531" i="4"/>
  <c r="AM530" i="4"/>
  <c r="AS530" i="4"/>
  <c r="AL530" i="4" a="1"/>
  <c r="AL530" i="4" s="1"/>
  <c r="AR530" i="4"/>
  <c r="AQ530" i="4" a="1"/>
  <c r="AQ530" i="4" s="1"/>
  <c r="AK530" i="4" a="1"/>
  <c r="AK530" i="4" s="1"/>
  <c r="AP530" i="4" a="1"/>
  <c r="AP530" i="4" s="1"/>
  <c r="AJ530" i="4" a="1"/>
  <c r="AJ530" i="4" s="1"/>
  <c r="AO530" i="4" a="1"/>
  <c r="AO530" i="4" s="1"/>
  <c r="V529" i="4"/>
  <c r="R529" i="4"/>
  <c r="S528" i="4"/>
  <c r="W528" i="4"/>
  <c r="E529" i="4"/>
  <c r="D530" i="4"/>
  <c r="V530" i="4" l="1"/>
  <c r="R530" i="4"/>
  <c r="D531" i="4"/>
  <c r="E530" i="4"/>
  <c r="B529" i="4"/>
  <c r="F532" i="4"/>
  <c r="G531" i="4"/>
  <c r="AO531" i="4" a="1"/>
  <c r="AO531" i="4" s="1"/>
  <c r="AN531" i="4"/>
  <c r="AI532" i="4"/>
  <c r="AM531" i="4"/>
  <c r="AS531" i="4"/>
  <c r="AL531" i="4" a="1"/>
  <c r="AL531" i="4" s="1"/>
  <c r="AR531" i="4"/>
  <c r="AQ531" i="4" a="1"/>
  <c r="AQ531" i="4" s="1"/>
  <c r="AK531" i="4" a="1"/>
  <c r="AK531" i="4" s="1"/>
  <c r="AP531" i="4" a="1"/>
  <c r="AP531" i="4" s="1"/>
  <c r="AJ531" i="4" a="1"/>
  <c r="AJ531" i="4" s="1"/>
  <c r="R531" i="4" l="1"/>
  <c r="B531" i="4"/>
  <c r="V531" i="4"/>
  <c r="G532" i="4"/>
  <c r="F533" i="4"/>
  <c r="E531" i="4"/>
  <c r="D532" i="4"/>
  <c r="S529" i="4"/>
  <c r="W529" i="4"/>
  <c r="AQ532" i="4" a="1"/>
  <c r="AQ532" i="4" s="1"/>
  <c r="AK532" i="4" a="1"/>
  <c r="AK532" i="4" s="1"/>
  <c r="AP532" i="4" a="1"/>
  <c r="AP532" i="4" s="1"/>
  <c r="AJ532" i="4" a="1"/>
  <c r="AJ532" i="4" s="1"/>
  <c r="AO532" i="4" a="1"/>
  <c r="AO532" i="4" s="1"/>
  <c r="AN532" i="4"/>
  <c r="AI533" i="4"/>
  <c r="AM532" i="4"/>
  <c r="AS532" i="4"/>
  <c r="AR532" i="4"/>
  <c r="AL532" i="4" a="1"/>
  <c r="AL532" i="4" s="1"/>
  <c r="B530" i="4"/>
  <c r="W530" i="4" l="1"/>
  <c r="S530" i="4"/>
  <c r="E532" i="4"/>
  <c r="D533" i="4"/>
  <c r="AI534" i="4"/>
  <c r="AM533" i="4"/>
  <c r="AS533" i="4"/>
  <c r="AL533" i="4" a="1"/>
  <c r="AL533" i="4" s="1"/>
  <c r="AR533" i="4"/>
  <c r="AQ533" i="4" a="1"/>
  <c r="AQ533" i="4" s="1"/>
  <c r="AK533" i="4" a="1"/>
  <c r="AK533" i="4" s="1"/>
  <c r="AP533" i="4" a="1"/>
  <c r="AP533" i="4" s="1"/>
  <c r="AJ533" i="4" a="1"/>
  <c r="AJ533" i="4" s="1"/>
  <c r="AO533" i="4" a="1"/>
  <c r="AO533" i="4" s="1"/>
  <c r="AN533" i="4"/>
  <c r="G533" i="4"/>
  <c r="B532" i="4" s="1"/>
  <c r="F534" i="4"/>
  <c r="R532" i="4"/>
  <c r="V532" i="4"/>
  <c r="W531" i="4"/>
  <c r="S531" i="4"/>
  <c r="S532" i="4" l="1"/>
  <c r="W532" i="4"/>
  <c r="F535" i="4"/>
  <c r="G534" i="4"/>
  <c r="V533" i="4"/>
  <c r="R533" i="4"/>
  <c r="B533" i="4"/>
  <c r="AO534" i="4" a="1"/>
  <c r="AO534" i="4" s="1"/>
  <c r="AN534" i="4"/>
  <c r="AI535" i="4"/>
  <c r="AM534" i="4"/>
  <c r="AS534" i="4"/>
  <c r="AL534" i="4" a="1"/>
  <c r="AL534" i="4" s="1"/>
  <c r="AR534" i="4"/>
  <c r="AQ534" i="4" a="1"/>
  <c r="AQ534" i="4" s="1"/>
  <c r="AK534" i="4" a="1"/>
  <c r="AK534" i="4" s="1"/>
  <c r="AP534" i="4" a="1"/>
  <c r="AP534" i="4" s="1"/>
  <c r="AJ534" i="4" a="1"/>
  <c r="AJ534" i="4" s="1"/>
  <c r="D534" i="4"/>
  <c r="E533" i="4"/>
  <c r="AP535" i="4" l="1" a="1"/>
  <c r="AP535" i="4" s="1"/>
  <c r="AJ535" i="4" a="1"/>
  <c r="AJ535" i="4" s="1"/>
  <c r="AO535" i="4" a="1"/>
  <c r="AO535" i="4" s="1"/>
  <c r="AN535" i="4"/>
  <c r="AI536" i="4"/>
  <c r="AM535" i="4"/>
  <c r="AS535" i="4"/>
  <c r="AL535" i="4" a="1"/>
  <c r="AL535" i="4" s="1"/>
  <c r="AQ535" i="4" a="1"/>
  <c r="AQ535" i="4" s="1"/>
  <c r="AK535" i="4" a="1"/>
  <c r="AK535" i="4" s="1"/>
  <c r="AR535" i="4"/>
  <c r="D535" i="4"/>
  <c r="E534" i="4"/>
  <c r="W533" i="4"/>
  <c r="S533" i="4"/>
  <c r="V534" i="4"/>
  <c r="R534" i="4"/>
  <c r="G535" i="4"/>
  <c r="F536" i="4"/>
  <c r="R535" i="4" l="1"/>
  <c r="V535" i="4"/>
  <c r="E535" i="4"/>
  <c r="D536" i="4"/>
  <c r="G536" i="4"/>
  <c r="F537" i="4"/>
  <c r="B534" i="4"/>
  <c r="AS536" i="4"/>
  <c r="AL536" i="4" a="1"/>
  <c r="AL536" i="4" s="1"/>
  <c r="AR536" i="4"/>
  <c r="AQ536" i="4" a="1"/>
  <c r="AQ536" i="4" s="1"/>
  <c r="AK536" i="4" a="1"/>
  <c r="AK536" i="4" s="1"/>
  <c r="AP536" i="4" a="1"/>
  <c r="AP536" i="4" s="1"/>
  <c r="AJ536" i="4" a="1"/>
  <c r="AJ536" i="4" s="1"/>
  <c r="AO536" i="4" a="1"/>
  <c r="AO536" i="4" s="1"/>
  <c r="AI537" i="4"/>
  <c r="AN536" i="4"/>
  <c r="AM536" i="4"/>
  <c r="AN537" i="4" l="1"/>
  <c r="AI538" i="4"/>
  <c r="AM537" i="4"/>
  <c r="AS537" i="4"/>
  <c r="AL537" i="4" a="1"/>
  <c r="AL537" i="4" s="1"/>
  <c r="AR537" i="4"/>
  <c r="AQ537" i="4" a="1"/>
  <c r="AQ537" i="4" s="1"/>
  <c r="AK537" i="4" a="1"/>
  <c r="AK537" i="4" s="1"/>
  <c r="AP537" i="4" a="1"/>
  <c r="AP537" i="4" s="1"/>
  <c r="AJ537" i="4" a="1"/>
  <c r="AJ537" i="4" s="1"/>
  <c r="AO537" i="4" a="1"/>
  <c r="AO537" i="4" s="1"/>
  <c r="V536" i="4"/>
  <c r="R536" i="4"/>
  <c r="W534" i="4"/>
  <c r="S534" i="4"/>
  <c r="E536" i="4"/>
  <c r="D537" i="4"/>
  <c r="F538" i="4"/>
  <c r="G537" i="4"/>
  <c r="B535" i="4"/>
  <c r="V537" i="4" l="1"/>
  <c r="R537" i="4"/>
  <c r="F539" i="4"/>
  <c r="G538" i="4"/>
  <c r="D538" i="4"/>
  <c r="E537" i="4"/>
  <c r="B536" i="4"/>
  <c r="S535" i="4"/>
  <c r="W535" i="4"/>
  <c r="AP538" i="4" a="1"/>
  <c r="AP538" i="4" s="1"/>
  <c r="AJ538" i="4" a="1"/>
  <c r="AJ538" i="4" s="1"/>
  <c r="AO538" i="4" a="1"/>
  <c r="AO538" i="4" s="1"/>
  <c r="AN538" i="4"/>
  <c r="AI539" i="4"/>
  <c r="AM538" i="4"/>
  <c r="AS538" i="4"/>
  <c r="AL538" i="4" a="1"/>
  <c r="AL538" i="4" s="1"/>
  <c r="AR538" i="4"/>
  <c r="AQ538" i="4" a="1"/>
  <c r="AQ538" i="4" s="1"/>
  <c r="AK538" i="4" a="1"/>
  <c r="AK538" i="4" s="1"/>
  <c r="W536" i="4" l="1"/>
  <c r="S536" i="4"/>
  <c r="E538" i="4"/>
  <c r="D539" i="4"/>
  <c r="AR539" i="4"/>
  <c r="AQ539" i="4" a="1"/>
  <c r="AQ539" i="4" s="1"/>
  <c r="AK539" i="4" a="1"/>
  <c r="AK539" i="4" s="1"/>
  <c r="AP539" i="4" a="1"/>
  <c r="AP539" i="4" s="1"/>
  <c r="AJ539" i="4" a="1"/>
  <c r="AJ539" i="4" s="1"/>
  <c r="AO539" i="4" a="1"/>
  <c r="AO539" i="4" s="1"/>
  <c r="AN539" i="4"/>
  <c r="AS539" i="4"/>
  <c r="AM539" i="4"/>
  <c r="AI540" i="4"/>
  <c r="AL539" i="4" a="1"/>
  <c r="AL539" i="4" s="1"/>
  <c r="R538" i="4"/>
  <c r="V538" i="4"/>
  <c r="G539" i="4"/>
  <c r="F540" i="4"/>
  <c r="B537" i="4"/>
  <c r="G540" i="4" l="1"/>
  <c r="F541" i="4"/>
  <c r="V539" i="4"/>
  <c r="R539" i="4"/>
  <c r="B539" i="4"/>
  <c r="B538" i="4"/>
  <c r="AN540" i="4"/>
  <c r="AI541" i="4"/>
  <c r="AM540" i="4"/>
  <c r="AS540" i="4"/>
  <c r="AL540" i="4" a="1"/>
  <c r="AL540" i="4" s="1"/>
  <c r="AR540" i="4"/>
  <c r="AQ540" i="4" a="1"/>
  <c r="AQ540" i="4" s="1"/>
  <c r="AK540" i="4" a="1"/>
  <c r="AK540" i="4" s="1"/>
  <c r="AP540" i="4" a="1"/>
  <c r="AP540" i="4" s="1"/>
  <c r="AJ540" i="4" a="1"/>
  <c r="AJ540" i="4" s="1"/>
  <c r="AO540" i="4" a="1"/>
  <c r="AO540" i="4" s="1"/>
  <c r="E539" i="4"/>
  <c r="D540" i="4"/>
  <c r="W537" i="4"/>
  <c r="S537" i="4"/>
  <c r="S538" i="4" l="1"/>
  <c r="W538" i="4"/>
  <c r="D541" i="4"/>
  <c r="E540" i="4"/>
  <c r="AO541" i="4" a="1"/>
  <c r="AO541" i="4" s="1"/>
  <c r="AN541" i="4"/>
  <c r="AI542" i="4"/>
  <c r="AM541" i="4"/>
  <c r="AS541" i="4"/>
  <c r="AL541" i="4" a="1"/>
  <c r="AL541" i="4" s="1"/>
  <c r="AR541" i="4"/>
  <c r="AQ541" i="4" a="1"/>
  <c r="AQ541" i="4" s="1"/>
  <c r="AK541" i="4" a="1"/>
  <c r="AK541" i="4" s="1"/>
  <c r="AJ541" i="4" a="1"/>
  <c r="AJ541" i="4" s="1"/>
  <c r="AP541" i="4" a="1"/>
  <c r="AP541" i="4" s="1"/>
  <c r="S539" i="4"/>
  <c r="W539" i="4"/>
  <c r="F542" i="4"/>
  <c r="G541" i="4"/>
  <c r="B540" i="4"/>
  <c r="V540" i="4"/>
  <c r="R540" i="4"/>
  <c r="W540" i="4" l="1"/>
  <c r="S540" i="4"/>
  <c r="R541" i="4"/>
  <c r="V541" i="4"/>
  <c r="G542" i="4"/>
  <c r="F543" i="4"/>
  <c r="AQ542" i="4" a="1"/>
  <c r="AQ542" i="4" s="1"/>
  <c r="AK542" i="4" a="1"/>
  <c r="AK542" i="4" s="1"/>
  <c r="AP542" i="4" a="1"/>
  <c r="AP542" i="4" s="1"/>
  <c r="AJ542" i="4" a="1"/>
  <c r="AJ542" i="4" s="1"/>
  <c r="AO542" i="4" a="1"/>
  <c r="AO542" i="4" s="1"/>
  <c r="AN542" i="4"/>
  <c r="AI543" i="4"/>
  <c r="AM542" i="4"/>
  <c r="AS542" i="4"/>
  <c r="AR542" i="4"/>
  <c r="AL542" i="4" a="1"/>
  <c r="AL542" i="4" s="1"/>
  <c r="E541" i="4"/>
  <c r="D542" i="4"/>
  <c r="E542" i="4" l="1"/>
  <c r="D543" i="4"/>
  <c r="G543" i="4"/>
  <c r="F544" i="4"/>
  <c r="R542" i="4"/>
  <c r="B542" i="4"/>
  <c r="V542" i="4"/>
  <c r="AI544" i="4"/>
  <c r="AM543" i="4"/>
  <c r="AS543" i="4"/>
  <c r="AL543" i="4" a="1"/>
  <c r="AL543" i="4" s="1"/>
  <c r="AR543" i="4"/>
  <c r="AQ543" i="4" a="1"/>
  <c r="AQ543" i="4" s="1"/>
  <c r="AK543" i="4" a="1"/>
  <c r="AK543" i="4" s="1"/>
  <c r="AP543" i="4" a="1"/>
  <c r="AP543" i="4" s="1"/>
  <c r="AJ543" i="4" a="1"/>
  <c r="AJ543" i="4" s="1"/>
  <c r="AO543" i="4" a="1"/>
  <c r="AO543" i="4" s="1"/>
  <c r="AN543" i="4"/>
  <c r="B541" i="4"/>
  <c r="S542" i="4" l="1"/>
  <c r="W542" i="4"/>
  <c r="D544" i="4"/>
  <c r="E543" i="4"/>
  <c r="W541" i="4"/>
  <c r="S541" i="4"/>
  <c r="AO544" i="4" a="1"/>
  <c r="AO544" i="4" s="1"/>
  <c r="AN544" i="4"/>
  <c r="AI545" i="4"/>
  <c r="AM544" i="4"/>
  <c r="AS544" i="4"/>
  <c r="AL544" i="4" a="1"/>
  <c r="AL544" i="4" s="1"/>
  <c r="AR544" i="4"/>
  <c r="AQ544" i="4" a="1"/>
  <c r="AQ544" i="4" s="1"/>
  <c r="AK544" i="4" a="1"/>
  <c r="AK544" i="4" s="1"/>
  <c r="AP544" i="4" a="1"/>
  <c r="AP544" i="4" s="1"/>
  <c r="AJ544" i="4" a="1"/>
  <c r="AJ544" i="4" s="1"/>
  <c r="F545" i="4"/>
  <c r="G544" i="4"/>
  <c r="V543" i="4"/>
  <c r="R543" i="4"/>
  <c r="B543" i="4"/>
  <c r="V544" i="4" l="1"/>
  <c r="R544" i="4"/>
  <c r="AP545" i="4" a="1"/>
  <c r="AP545" i="4" s="1"/>
  <c r="AJ545" i="4" a="1"/>
  <c r="AJ545" i="4" s="1"/>
  <c r="AO545" i="4" a="1"/>
  <c r="AO545" i="4" s="1"/>
  <c r="AN545" i="4"/>
  <c r="AI546" i="4"/>
  <c r="AM545" i="4"/>
  <c r="AS545" i="4"/>
  <c r="AL545" i="4" a="1"/>
  <c r="AL545" i="4" s="1"/>
  <c r="AR545" i="4"/>
  <c r="AQ545" i="4" a="1"/>
  <c r="AQ545" i="4" s="1"/>
  <c r="AK545" i="4" a="1"/>
  <c r="AK545" i="4" s="1"/>
  <c r="G545" i="4"/>
  <c r="F546" i="4"/>
  <c r="D545" i="4"/>
  <c r="E544" i="4"/>
  <c r="W543" i="4"/>
  <c r="S543" i="4"/>
  <c r="E545" i="4" l="1"/>
  <c r="D546" i="4"/>
  <c r="G546" i="4"/>
  <c r="B545" i="4" s="1"/>
  <c r="F547" i="4"/>
  <c r="AS546" i="4"/>
  <c r="AL546" i="4" a="1"/>
  <c r="AL546" i="4" s="1"/>
  <c r="AR546" i="4"/>
  <c r="AQ546" i="4" a="1"/>
  <c r="AQ546" i="4" s="1"/>
  <c r="AK546" i="4" a="1"/>
  <c r="AK546" i="4" s="1"/>
  <c r="AP546" i="4" a="1"/>
  <c r="AP546" i="4" s="1"/>
  <c r="AJ546" i="4" a="1"/>
  <c r="AJ546" i="4" s="1"/>
  <c r="AO546" i="4" a="1"/>
  <c r="AO546" i="4" s="1"/>
  <c r="AN546" i="4"/>
  <c r="AM546" i="4"/>
  <c r="AI547" i="4"/>
  <c r="R545" i="4"/>
  <c r="V545" i="4"/>
  <c r="B544" i="4"/>
  <c r="S545" i="4" l="1"/>
  <c r="W545" i="4"/>
  <c r="W544" i="4"/>
  <c r="S544" i="4"/>
  <c r="AN547" i="4"/>
  <c r="AI548" i="4"/>
  <c r="AM547" i="4"/>
  <c r="AS547" i="4"/>
  <c r="AL547" i="4" a="1"/>
  <c r="AL547" i="4" s="1"/>
  <c r="AR547" i="4"/>
  <c r="AQ547" i="4" a="1"/>
  <c r="AQ547" i="4" s="1"/>
  <c r="AK547" i="4" a="1"/>
  <c r="AK547" i="4" s="1"/>
  <c r="AP547" i="4" a="1"/>
  <c r="AP547" i="4" s="1"/>
  <c r="AJ547" i="4" a="1"/>
  <c r="AJ547" i="4" s="1"/>
  <c r="AO547" i="4" a="1"/>
  <c r="AO547" i="4" s="1"/>
  <c r="F548" i="4"/>
  <c r="G547" i="4"/>
  <c r="V546" i="4"/>
  <c r="R546" i="4"/>
  <c r="E546" i="4"/>
  <c r="D547" i="4"/>
  <c r="AP548" i="4" l="1" a="1"/>
  <c r="AP548" i="4" s="1"/>
  <c r="AJ548" i="4" a="1"/>
  <c r="AJ548" i="4" s="1"/>
  <c r="AO548" i="4" a="1"/>
  <c r="AO548" i="4" s="1"/>
  <c r="AN548" i="4"/>
  <c r="AI549" i="4"/>
  <c r="AM548" i="4"/>
  <c r="AS548" i="4"/>
  <c r="AL548" i="4" a="1"/>
  <c r="AL548" i="4" s="1"/>
  <c r="AR548" i="4"/>
  <c r="AK548" i="4" a="1"/>
  <c r="AK548" i="4" s="1"/>
  <c r="AQ548" i="4" a="1"/>
  <c r="AQ548" i="4" s="1"/>
  <c r="B547" i="4"/>
  <c r="V547" i="4"/>
  <c r="R547" i="4"/>
  <c r="F549" i="4"/>
  <c r="G548" i="4"/>
  <c r="D548" i="4"/>
  <c r="E547" i="4"/>
  <c r="B546" i="4"/>
  <c r="W546" i="4" l="1"/>
  <c r="S546" i="4"/>
  <c r="E548" i="4"/>
  <c r="D549" i="4"/>
  <c r="R548" i="4"/>
  <c r="B548" i="4"/>
  <c r="V548" i="4"/>
  <c r="G549" i="4"/>
  <c r="F550" i="4"/>
  <c r="AR549" i="4"/>
  <c r="AQ549" i="4" a="1"/>
  <c r="AQ549" i="4" s="1"/>
  <c r="AK549" i="4" a="1"/>
  <c r="AK549" i="4" s="1"/>
  <c r="AP549" i="4" a="1"/>
  <c r="AP549" i="4" s="1"/>
  <c r="AJ549" i="4" a="1"/>
  <c r="AJ549" i="4" s="1"/>
  <c r="AO549" i="4" a="1"/>
  <c r="AO549" i="4" s="1"/>
  <c r="AN549" i="4"/>
  <c r="AS549" i="4"/>
  <c r="AM549" i="4"/>
  <c r="AI550" i="4"/>
  <c r="AL549" i="4" a="1"/>
  <c r="AL549" i="4" s="1"/>
  <c r="W547" i="4"/>
  <c r="S547" i="4"/>
  <c r="AN550" i="4" l="1"/>
  <c r="AI551" i="4"/>
  <c r="AM550" i="4"/>
  <c r="AS550" i="4"/>
  <c r="AL550" i="4" a="1"/>
  <c r="AL550" i="4" s="1"/>
  <c r="AR550" i="4"/>
  <c r="AQ550" i="4" a="1"/>
  <c r="AQ550" i="4" s="1"/>
  <c r="AK550" i="4" a="1"/>
  <c r="AK550" i="4" s="1"/>
  <c r="AP550" i="4" a="1"/>
  <c r="AP550" i="4" s="1"/>
  <c r="AJ550" i="4" a="1"/>
  <c r="AJ550" i="4" s="1"/>
  <c r="AO550" i="4" a="1"/>
  <c r="AO550" i="4" s="1"/>
  <c r="G550" i="4"/>
  <c r="F551" i="4"/>
  <c r="V549" i="4"/>
  <c r="R549" i="4"/>
  <c r="B549" i="4"/>
  <c r="E549" i="4"/>
  <c r="D550" i="4"/>
  <c r="S548" i="4"/>
  <c r="W548" i="4"/>
  <c r="D551" i="4" l="1"/>
  <c r="E550" i="4"/>
  <c r="S549" i="4"/>
  <c r="W549" i="4"/>
  <c r="F552" i="4"/>
  <c r="G551" i="4"/>
  <c r="B550" i="4"/>
  <c r="V550" i="4"/>
  <c r="R550" i="4"/>
  <c r="AO551" i="4" a="1"/>
  <c r="AO551" i="4" s="1"/>
  <c r="AN551" i="4"/>
  <c r="AI552" i="4"/>
  <c r="AM551" i="4"/>
  <c r="AS551" i="4"/>
  <c r="AL551" i="4" a="1"/>
  <c r="AL551" i="4" s="1"/>
  <c r="AR551" i="4"/>
  <c r="AQ551" i="4" a="1"/>
  <c r="AQ551" i="4" s="1"/>
  <c r="AK551" i="4" a="1"/>
  <c r="AK551" i="4" s="1"/>
  <c r="AP551" i="4" a="1"/>
  <c r="AP551" i="4" s="1"/>
  <c r="AJ551" i="4" a="1"/>
  <c r="AJ551" i="4" s="1"/>
  <c r="W550" i="4" l="1"/>
  <c r="S550" i="4"/>
  <c r="R551" i="4"/>
  <c r="V551" i="4"/>
  <c r="G552" i="4"/>
  <c r="F553" i="4"/>
  <c r="AQ552" i="4" a="1"/>
  <c r="AQ552" i="4" s="1"/>
  <c r="AK552" i="4" a="1"/>
  <c r="AK552" i="4" s="1"/>
  <c r="AP552" i="4" a="1"/>
  <c r="AP552" i="4" s="1"/>
  <c r="AJ552" i="4" a="1"/>
  <c r="AJ552" i="4" s="1"/>
  <c r="AO552" i="4" a="1"/>
  <c r="AO552" i="4" s="1"/>
  <c r="AN552" i="4"/>
  <c r="AI553" i="4"/>
  <c r="AM552" i="4"/>
  <c r="AS552" i="4"/>
  <c r="AR552" i="4"/>
  <c r="AL552" i="4" a="1"/>
  <c r="AL552" i="4" s="1"/>
  <c r="E551" i="4"/>
  <c r="D552" i="4"/>
  <c r="G553" i="4" l="1"/>
  <c r="B552" i="4" s="1"/>
  <c r="F554" i="4"/>
  <c r="R552" i="4"/>
  <c r="V552" i="4"/>
  <c r="AI554" i="4"/>
  <c r="AM553" i="4"/>
  <c r="AS553" i="4"/>
  <c r="AL553" i="4" a="1"/>
  <c r="AL553" i="4" s="1"/>
  <c r="AR553" i="4"/>
  <c r="AQ553" i="4" a="1"/>
  <c r="AQ553" i="4" s="1"/>
  <c r="AK553" i="4" a="1"/>
  <c r="AK553" i="4" s="1"/>
  <c r="AP553" i="4" a="1"/>
  <c r="AP553" i="4" s="1"/>
  <c r="AJ553" i="4" a="1"/>
  <c r="AJ553" i="4" s="1"/>
  <c r="AO553" i="4" a="1"/>
  <c r="AO553" i="4" s="1"/>
  <c r="AN553" i="4"/>
  <c r="B551" i="4"/>
  <c r="E552" i="4"/>
  <c r="D553" i="4"/>
  <c r="S552" i="4" l="1"/>
  <c r="W552" i="4"/>
  <c r="W551" i="4"/>
  <c r="S551" i="4"/>
  <c r="AO554" i="4" a="1"/>
  <c r="AO554" i="4" s="1"/>
  <c r="AN554" i="4"/>
  <c r="AI555" i="4"/>
  <c r="AM554" i="4"/>
  <c r="AS554" i="4"/>
  <c r="AL554" i="4" a="1"/>
  <c r="AL554" i="4" s="1"/>
  <c r="AR554" i="4"/>
  <c r="AQ554" i="4" a="1"/>
  <c r="AQ554" i="4" s="1"/>
  <c r="AK554" i="4" a="1"/>
  <c r="AK554" i="4" s="1"/>
  <c r="AP554" i="4" a="1"/>
  <c r="AP554" i="4" s="1"/>
  <c r="AJ554" i="4" a="1"/>
  <c r="AJ554" i="4" s="1"/>
  <c r="D554" i="4"/>
  <c r="E553" i="4"/>
  <c r="F555" i="4"/>
  <c r="G554" i="4"/>
  <c r="V553" i="4"/>
  <c r="R553" i="4"/>
  <c r="B553" i="4"/>
  <c r="AP555" i="4" l="1" a="1"/>
  <c r="AP555" i="4" s="1"/>
  <c r="AJ555" i="4" a="1"/>
  <c r="AJ555" i="4" s="1"/>
  <c r="AO555" i="4" a="1"/>
  <c r="AO555" i="4" s="1"/>
  <c r="AN555" i="4"/>
  <c r="AI556" i="4"/>
  <c r="AM555" i="4"/>
  <c r="AS555" i="4"/>
  <c r="AL555" i="4" a="1"/>
  <c r="AL555" i="4" s="1"/>
  <c r="AQ555" i="4" a="1"/>
  <c r="AQ555" i="4" s="1"/>
  <c r="AK555" i="4" a="1"/>
  <c r="AK555" i="4" s="1"/>
  <c r="AR555" i="4"/>
  <c r="D555" i="4"/>
  <c r="E554" i="4"/>
  <c r="B554" i="4"/>
  <c r="V554" i="4"/>
  <c r="R554" i="4"/>
  <c r="G555" i="4"/>
  <c r="F556" i="4"/>
  <c r="W553" i="4"/>
  <c r="S553" i="4"/>
  <c r="E555" i="4" l="1"/>
  <c r="D556" i="4"/>
  <c r="G556" i="4"/>
  <c r="F557" i="4"/>
  <c r="R555" i="4"/>
  <c r="B555" i="4"/>
  <c r="V555" i="4"/>
  <c r="AS556" i="4"/>
  <c r="AL556" i="4" a="1"/>
  <c r="AL556" i="4" s="1"/>
  <c r="AR556" i="4"/>
  <c r="AQ556" i="4" a="1"/>
  <c r="AQ556" i="4" s="1"/>
  <c r="AK556" i="4" a="1"/>
  <c r="AK556" i="4" s="1"/>
  <c r="AP556" i="4" a="1"/>
  <c r="AP556" i="4" s="1"/>
  <c r="AJ556" i="4" a="1"/>
  <c r="AJ556" i="4" s="1"/>
  <c r="AO556" i="4" a="1"/>
  <c r="AO556" i="4" s="1"/>
  <c r="AI557" i="4"/>
  <c r="AN556" i="4"/>
  <c r="AM556" i="4"/>
  <c r="W554" i="4"/>
  <c r="S554" i="4"/>
  <c r="F558" i="4" l="1"/>
  <c r="G557" i="4"/>
  <c r="B556" i="4" s="1"/>
  <c r="AN557" i="4"/>
  <c r="AI558" i="4"/>
  <c r="AM557" i="4"/>
  <c r="AS557" i="4"/>
  <c r="AL557" i="4" a="1"/>
  <c r="AL557" i="4" s="1"/>
  <c r="AR557" i="4"/>
  <c r="AQ557" i="4" a="1"/>
  <c r="AQ557" i="4" s="1"/>
  <c r="AK557" i="4" a="1"/>
  <c r="AK557" i="4" s="1"/>
  <c r="AP557" i="4" a="1"/>
  <c r="AP557" i="4" s="1"/>
  <c r="AJ557" i="4" a="1"/>
  <c r="AJ557" i="4" s="1"/>
  <c r="AO557" i="4" a="1"/>
  <c r="AO557" i="4" s="1"/>
  <c r="S555" i="4"/>
  <c r="W555" i="4"/>
  <c r="V556" i="4"/>
  <c r="R556" i="4"/>
  <c r="E556" i="4"/>
  <c r="D557" i="4"/>
  <c r="W556" i="4" l="1"/>
  <c r="S556" i="4"/>
  <c r="D558" i="4"/>
  <c r="E557" i="4"/>
  <c r="AP558" i="4" a="1"/>
  <c r="AP558" i="4" s="1"/>
  <c r="AJ558" i="4" a="1"/>
  <c r="AJ558" i="4" s="1"/>
  <c r="AO558" i="4" a="1"/>
  <c r="AO558" i="4" s="1"/>
  <c r="AN558" i="4"/>
  <c r="AI559" i="4"/>
  <c r="AM558" i="4"/>
  <c r="AS558" i="4"/>
  <c r="AL558" i="4" a="1"/>
  <c r="AL558" i="4" s="1"/>
  <c r="AR558" i="4"/>
  <c r="AQ558" i="4" a="1"/>
  <c r="AQ558" i="4" s="1"/>
  <c r="AK558" i="4" a="1"/>
  <c r="AK558" i="4" s="1"/>
  <c r="V557" i="4"/>
  <c r="R557" i="4"/>
  <c r="F559" i="4"/>
  <c r="G558" i="4"/>
  <c r="R558" i="4" l="1"/>
  <c r="V558" i="4"/>
  <c r="G559" i="4"/>
  <c r="F560" i="4"/>
  <c r="AR559" i="4"/>
  <c r="AQ559" i="4" a="1"/>
  <c r="AQ559" i="4" s="1"/>
  <c r="AK559" i="4" a="1"/>
  <c r="AK559" i="4" s="1"/>
  <c r="AP559" i="4" a="1"/>
  <c r="AP559" i="4" s="1"/>
  <c r="AJ559" i="4" a="1"/>
  <c r="AJ559" i="4" s="1"/>
  <c r="AO559" i="4" a="1"/>
  <c r="AO559" i="4" s="1"/>
  <c r="AN559" i="4"/>
  <c r="AS559" i="4"/>
  <c r="AM559" i="4"/>
  <c r="AI560" i="4"/>
  <c r="AL559" i="4" a="1"/>
  <c r="AL559" i="4" s="1"/>
  <c r="B557" i="4"/>
  <c r="E558" i="4"/>
  <c r="D559" i="4"/>
  <c r="E559" i="4" l="1"/>
  <c r="D560" i="4"/>
  <c r="W557" i="4"/>
  <c r="S557" i="4"/>
  <c r="AN560" i="4"/>
  <c r="AI561" i="4"/>
  <c r="AM560" i="4"/>
  <c r="AS560" i="4"/>
  <c r="AL560" i="4" a="1"/>
  <c r="AL560" i="4" s="1"/>
  <c r="AR560" i="4"/>
  <c r="AQ560" i="4" a="1"/>
  <c r="AQ560" i="4" s="1"/>
  <c r="AK560" i="4" a="1"/>
  <c r="AK560" i="4" s="1"/>
  <c r="AP560" i="4" a="1"/>
  <c r="AP560" i="4" s="1"/>
  <c r="AJ560" i="4" a="1"/>
  <c r="AJ560" i="4" s="1"/>
  <c r="AO560" i="4" a="1"/>
  <c r="AO560" i="4" s="1"/>
  <c r="G560" i="4"/>
  <c r="F561" i="4"/>
  <c r="V559" i="4"/>
  <c r="R559" i="4"/>
  <c r="B558" i="4"/>
  <c r="AO561" i="4" l="1" a="1"/>
  <c r="AO561" i="4" s="1"/>
  <c r="AN561" i="4"/>
  <c r="AI562" i="4"/>
  <c r="AM561" i="4"/>
  <c r="AS561" i="4"/>
  <c r="AL561" i="4" a="1"/>
  <c r="AL561" i="4" s="1"/>
  <c r="AR561" i="4"/>
  <c r="AQ561" i="4" a="1"/>
  <c r="AQ561" i="4" s="1"/>
  <c r="AK561" i="4" a="1"/>
  <c r="AK561" i="4" s="1"/>
  <c r="AP561" i="4" a="1"/>
  <c r="AP561" i="4" s="1"/>
  <c r="AJ561" i="4" a="1"/>
  <c r="AJ561" i="4" s="1"/>
  <c r="F562" i="4"/>
  <c r="G561" i="4"/>
  <c r="B560" i="4"/>
  <c r="V560" i="4"/>
  <c r="R560" i="4"/>
  <c r="S558" i="4"/>
  <c r="W558" i="4"/>
  <c r="B559" i="4"/>
  <c r="D561" i="4"/>
  <c r="E560" i="4"/>
  <c r="E561" i="4" l="1"/>
  <c r="D562" i="4"/>
  <c r="S559" i="4"/>
  <c r="W559" i="4"/>
  <c r="W560" i="4"/>
  <c r="S560" i="4"/>
  <c r="R561" i="4"/>
  <c r="V561" i="4"/>
  <c r="AQ562" i="4" a="1"/>
  <c r="AQ562" i="4" s="1"/>
  <c r="AK562" i="4" a="1"/>
  <c r="AK562" i="4" s="1"/>
  <c r="AP562" i="4" a="1"/>
  <c r="AP562" i="4" s="1"/>
  <c r="AJ562" i="4" a="1"/>
  <c r="AJ562" i="4" s="1"/>
  <c r="AO562" i="4" a="1"/>
  <c r="AO562" i="4" s="1"/>
  <c r="AN562" i="4"/>
  <c r="AI563" i="4"/>
  <c r="AM562" i="4"/>
  <c r="AS562" i="4"/>
  <c r="AR562" i="4"/>
  <c r="AL562" i="4" a="1"/>
  <c r="AL562" i="4" s="1"/>
  <c r="G562" i="4"/>
  <c r="B561" i="4" s="1"/>
  <c r="F563" i="4"/>
  <c r="W561" i="4" l="1"/>
  <c r="S561" i="4"/>
  <c r="E562" i="4"/>
  <c r="D563" i="4"/>
  <c r="R562" i="4"/>
  <c r="V562" i="4"/>
  <c r="AI564" i="4"/>
  <c r="AM563" i="4"/>
  <c r="AS563" i="4"/>
  <c r="AL563" i="4" a="1"/>
  <c r="AL563" i="4" s="1"/>
  <c r="AR563" i="4"/>
  <c r="AQ563" i="4" a="1"/>
  <c r="AQ563" i="4" s="1"/>
  <c r="AK563" i="4" a="1"/>
  <c r="AK563" i="4" s="1"/>
  <c r="AP563" i="4" a="1"/>
  <c r="AP563" i="4" s="1"/>
  <c r="AJ563" i="4" a="1"/>
  <c r="AJ563" i="4" s="1"/>
  <c r="AO563" i="4" a="1"/>
  <c r="AO563" i="4" s="1"/>
  <c r="AN563" i="4"/>
  <c r="G563" i="4"/>
  <c r="F564" i="4"/>
  <c r="V563" i="4" l="1"/>
  <c r="R563" i="4"/>
  <c r="D564" i="4"/>
  <c r="E563" i="4"/>
  <c r="F565" i="4"/>
  <c r="G564" i="4"/>
  <c r="AO564" i="4" a="1"/>
  <c r="AO564" i="4" s="1"/>
  <c r="AN564" i="4"/>
  <c r="AI565" i="4"/>
  <c r="AM564" i="4"/>
  <c r="AS564" i="4"/>
  <c r="AL564" i="4" a="1"/>
  <c r="AL564" i="4" s="1"/>
  <c r="AR564" i="4"/>
  <c r="AQ564" i="4" a="1"/>
  <c r="AQ564" i="4" s="1"/>
  <c r="AK564" i="4" a="1"/>
  <c r="AK564" i="4" s="1"/>
  <c r="AP564" i="4" a="1"/>
  <c r="AP564" i="4" s="1"/>
  <c r="AJ564" i="4" a="1"/>
  <c r="AJ564" i="4" s="1"/>
  <c r="B562" i="4"/>
  <c r="V564" i="4" l="1"/>
  <c r="R564" i="4"/>
  <c r="AP565" i="4" a="1"/>
  <c r="AP565" i="4" s="1"/>
  <c r="AJ565" i="4" a="1"/>
  <c r="AJ565" i="4" s="1"/>
  <c r="AO565" i="4" a="1"/>
  <c r="AO565" i="4" s="1"/>
  <c r="AN565" i="4"/>
  <c r="AI566" i="4"/>
  <c r="AM565" i="4"/>
  <c r="AS565" i="4"/>
  <c r="AL565" i="4" a="1"/>
  <c r="AL565" i="4" s="1"/>
  <c r="AR565" i="4"/>
  <c r="AQ565" i="4" a="1"/>
  <c r="AQ565" i="4" s="1"/>
  <c r="AK565" i="4" a="1"/>
  <c r="AK565" i="4" s="1"/>
  <c r="S562" i="4"/>
  <c r="W562" i="4"/>
  <c r="G565" i="4"/>
  <c r="F566" i="4"/>
  <c r="D565" i="4"/>
  <c r="E564" i="4"/>
  <c r="B563" i="4"/>
  <c r="W563" i="4" l="1"/>
  <c r="S563" i="4"/>
  <c r="E565" i="4"/>
  <c r="D566" i="4"/>
  <c r="G566" i="4"/>
  <c r="B565" i="4" s="1"/>
  <c r="F567" i="4"/>
  <c r="AS566" i="4"/>
  <c r="AL566" i="4" a="1"/>
  <c r="AL566" i="4" s="1"/>
  <c r="AR566" i="4"/>
  <c r="AQ566" i="4" a="1"/>
  <c r="AQ566" i="4" s="1"/>
  <c r="AK566" i="4" a="1"/>
  <c r="AK566" i="4" s="1"/>
  <c r="AP566" i="4" a="1"/>
  <c r="AP566" i="4" s="1"/>
  <c r="AJ566" i="4" a="1"/>
  <c r="AJ566" i="4" s="1"/>
  <c r="AO566" i="4" a="1"/>
  <c r="AO566" i="4" s="1"/>
  <c r="AN566" i="4"/>
  <c r="AM566" i="4"/>
  <c r="AI567" i="4"/>
  <c r="R565" i="4"/>
  <c r="V565" i="4"/>
  <c r="B564" i="4"/>
  <c r="S565" i="4" l="1"/>
  <c r="W565" i="4"/>
  <c r="W564" i="4"/>
  <c r="S564" i="4"/>
  <c r="AN567" i="4"/>
  <c r="AI568" i="4"/>
  <c r="AM567" i="4"/>
  <c r="AS567" i="4"/>
  <c r="AL567" i="4" a="1"/>
  <c r="AL567" i="4" s="1"/>
  <c r="AR567" i="4"/>
  <c r="AQ567" i="4" a="1"/>
  <c r="AQ567" i="4" s="1"/>
  <c r="AK567" i="4" a="1"/>
  <c r="AK567" i="4" s="1"/>
  <c r="AP567" i="4" a="1"/>
  <c r="AP567" i="4" s="1"/>
  <c r="AJ567" i="4" a="1"/>
  <c r="AJ567" i="4" s="1"/>
  <c r="AO567" i="4" a="1"/>
  <c r="AO567" i="4" s="1"/>
  <c r="F568" i="4"/>
  <c r="G567" i="4"/>
  <c r="B566" i="4" s="1"/>
  <c r="V566" i="4"/>
  <c r="R566" i="4"/>
  <c r="E566" i="4"/>
  <c r="D567" i="4"/>
  <c r="W566" i="4" l="1"/>
  <c r="S566" i="4"/>
  <c r="D568" i="4"/>
  <c r="E567" i="4"/>
  <c r="F569" i="4"/>
  <c r="G568" i="4"/>
  <c r="AP568" i="4" a="1"/>
  <c r="AP568" i="4" s="1"/>
  <c r="AJ568" i="4" a="1"/>
  <c r="AJ568" i="4" s="1"/>
  <c r="AO568" i="4" a="1"/>
  <c r="AO568" i="4" s="1"/>
  <c r="AN568" i="4"/>
  <c r="AI569" i="4"/>
  <c r="AM568" i="4"/>
  <c r="AS568" i="4"/>
  <c r="AL568" i="4" a="1"/>
  <c r="AL568" i="4" s="1"/>
  <c r="AR568" i="4"/>
  <c r="AQ568" i="4" a="1"/>
  <c r="AQ568" i="4" s="1"/>
  <c r="AK568" i="4" a="1"/>
  <c r="AK568" i="4" s="1"/>
  <c r="B567" i="4"/>
  <c r="V567" i="4"/>
  <c r="R567" i="4"/>
  <c r="W567" i="4" l="1"/>
  <c r="S567" i="4"/>
  <c r="R568" i="4"/>
  <c r="B568" i="4"/>
  <c r="V568" i="4"/>
  <c r="G569" i="4"/>
  <c r="F570" i="4"/>
  <c r="E568" i="4"/>
  <c r="D569" i="4"/>
  <c r="AR569" i="4"/>
  <c r="AQ569" i="4" a="1"/>
  <c r="AQ569" i="4" s="1"/>
  <c r="AK569" i="4" a="1"/>
  <c r="AK569" i="4" s="1"/>
  <c r="AP569" i="4" a="1"/>
  <c r="AP569" i="4" s="1"/>
  <c r="AJ569" i="4" a="1"/>
  <c r="AJ569" i="4" s="1"/>
  <c r="AO569" i="4" a="1"/>
  <c r="AO569" i="4" s="1"/>
  <c r="AN569" i="4"/>
  <c r="AS569" i="4"/>
  <c r="AM569" i="4"/>
  <c r="AI570" i="4"/>
  <c r="AL569" i="4" a="1"/>
  <c r="AL569" i="4" s="1"/>
  <c r="AN570" i="4" l="1"/>
  <c r="AI571" i="4"/>
  <c r="AM570" i="4"/>
  <c r="AS570" i="4"/>
  <c r="AL570" i="4" a="1"/>
  <c r="AL570" i="4" s="1"/>
  <c r="AR570" i="4"/>
  <c r="AQ570" i="4" a="1"/>
  <c r="AQ570" i="4" s="1"/>
  <c r="AK570" i="4" a="1"/>
  <c r="AK570" i="4" s="1"/>
  <c r="AP570" i="4" a="1"/>
  <c r="AP570" i="4" s="1"/>
  <c r="AJ570" i="4" a="1"/>
  <c r="AJ570" i="4" s="1"/>
  <c r="AO570" i="4" a="1"/>
  <c r="AO570" i="4" s="1"/>
  <c r="E569" i="4"/>
  <c r="D570" i="4"/>
  <c r="S568" i="4"/>
  <c r="W568" i="4"/>
  <c r="G570" i="4"/>
  <c r="F571" i="4"/>
  <c r="V569" i="4"/>
  <c r="R569" i="4"/>
  <c r="B569" i="4"/>
  <c r="F572" i="4" l="1"/>
  <c r="G571" i="4"/>
  <c r="B570" i="4"/>
  <c r="V570" i="4"/>
  <c r="R570" i="4"/>
  <c r="D571" i="4"/>
  <c r="E570" i="4"/>
  <c r="AO571" i="4" a="1"/>
  <c r="AO571" i="4" s="1"/>
  <c r="AN571" i="4"/>
  <c r="AI572" i="4"/>
  <c r="AM571" i="4"/>
  <c r="AS571" i="4"/>
  <c r="AL571" i="4" a="1"/>
  <c r="AL571" i="4" s="1"/>
  <c r="AR571" i="4"/>
  <c r="AQ571" i="4" a="1"/>
  <c r="AQ571" i="4" s="1"/>
  <c r="AK571" i="4" a="1"/>
  <c r="AK571" i="4" s="1"/>
  <c r="AP571" i="4" a="1"/>
  <c r="AP571" i="4" s="1"/>
  <c r="AJ571" i="4" a="1"/>
  <c r="AJ571" i="4" s="1"/>
  <c r="E571" i="4" l="1"/>
  <c r="D572" i="4"/>
  <c r="W570" i="4"/>
  <c r="S570" i="4"/>
  <c r="R571" i="4"/>
  <c r="B571" i="4"/>
  <c r="V571" i="4"/>
  <c r="G572" i="4"/>
  <c r="F573" i="4"/>
  <c r="AQ572" i="4" a="1"/>
  <c r="AQ572" i="4" s="1"/>
  <c r="AK572" i="4" a="1"/>
  <c r="AK572" i="4" s="1"/>
  <c r="AP572" i="4" a="1"/>
  <c r="AP572" i="4" s="1"/>
  <c r="AJ572" i="4" a="1"/>
  <c r="AJ572" i="4" s="1"/>
  <c r="AO572" i="4" a="1"/>
  <c r="AO572" i="4" s="1"/>
  <c r="AN572" i="4"/>
  <c r="AI573" i="4"/>
  <c r="AM572" i="4"/>
  <c r="AS572" i="4"/>
  <c r="AR572" i="4"/>
  <c r="AL572" i="4" a="1"/>
  <c r="AL572" i="4" s="1"/>
  <c r="G573" i="4" l="1"/>
  <c r="F574" i="4"/>
  <c r="R572" i="4"/>
  <c r="B572" i="4"/>
  <c r="V572" i="4"/>
  <c r="AI574" i="4"/>
  <c r="AM573" i="4"/>
  <c r="AS573" i="4"/>
  <c r="AL573" i="4" a="1"/>
  <c r="AL573" i="4" s="1"/>
  <c r="AR573" i="4"/>
  <c r="AQ573" i="4" a="1"/>
  <c r="AQ573" i="4" s="1"/>
  <c r="AK573" i="4" a="1"/>
  <c r="AK573" i="4" s="1"/>
  <c r="AP573" i="4" a="1"/>
  <c r="AP573" i="4" s="1"/>
  <c r="AJ573" i="4" a="1"/>
  <c r="AJ573" i="4" s="1"/>
  <c r="AO573" i="4" a="1"/>
  <c r="AO573" i="4" s="1"/>
  <c r="AN573" i="4"/>
  <c r="W571" i="4"/>
  <c r="S571" i="4"/>
  <c r="E572" i="4"/>
  <c r="D573" i="4"/>
  <c r="AO574" i="4" l="1" a="1"/>
  <c r="AO574" i="4" s="1"/>
  <c r="AN574" i="4"/>
  <c r="AI575" i="4"/>
  <c r="AM574" i="4"/>
  <c r="AS574" i="4"/>
  <c r="AL574" i="4" a="1"/>
  <c r="AL574" i="4" s="1"/>
  <c r="AR574" i="4"/>
  <c r="AQ574" i="4" a="1"/>
  <c r="AQ574" i="4" s="1"/>
  <c r="AK574" i="4" a="1"/>
  <c r="AK574" i="4" s="1"/>
  <c r="AP574" i="4" a="1"/>
  <c r="AP574" i="4" s="1"/>
  <c r="AJ574" i="4" a="1"/>
  <c r="AJ574" i="4" s="1"/>
  <c r="F575" i="4"/>
  <c r="G574" i="4"/>
  <c r="D574" i="4"/>
  <c r="E573" i="4"/>
  <c r="S572" i="4"/>
  <c r="W572" i="4"/>
  <c r="V573" i="4"/>
  <c r="R573" i="4"/>
  <c r="B573" i="4"/>
  <c r="W573" i="4" l="1"/>
  <c r="S573" i="4"/>
  <c r="D575" i="4"/>
  <c r="E574" i="4"/>
  <c r="V574" i="4"/>
  <c r="R574" i="4"/>
  <c r="AP575" i="4" a="1"/>
  <c r="AP575" i="4" s="1"/>
  <c r="AJ575" i="4" a="1"/>
  <c r="AJ575" i="4" s="1"/>
  <c r="AO575" i="4" a="1"/>
  <c r="AO575" i="4" s="1"/>
  <c r="AN575" i="4"/>
  <c r="AI576" i="4"/>
  <c r="AM575" i="4"/>
  <c r="AS575" i="4"/>
  <c r="AL575" i="4" a="1"/>
  <c r="AL575" i="4" s="1"/>
  <c r="AK575" i="4" a="1"/>
  <c r="AK575" i="4" s="1"/>
  <c r="AR575" i="4"/>
  <c r="AQ575" i="4" a="1"/>
  <c r="AQ575" i="4" s="1"/>
  <c r="G575" i="4"/>
  <c r="B574" i="4" s="1"/>
  <c r="F576" i="4"/>
  <c r="W574" i="4" l="1"/>
  <c r="S574" i="4"/>
  <c r="R575" i="4"/>
  <c r="V575" i="4"/>
  <c r="G576" i="4"/>
  <c r="B575" i="4" s="1"/>
  <c r="F577" i="4"/>
  <c r="E575" i="4"/>
  <c r="D576" i="4"/>
  <c r="AS576" i="4"/>
  <c r="AL576" i="4" a="1"/>
  <c r="AL576" i="4" s="1"/>
  <c r="AR576" i="4"/>
  <c r="AQ576" i="4" a="1"/>
  <c r="AQ576" i="4" s="1"/>
  <c r="AK576" i="4" a="1"/>
  <c r="AK576" i="4" s="1"/>
  <c r="AP576" i="4" a="1"/>
  <c r="AP576" i="4" s="1"/>
  <c r="AJ576" i="4" a="1"/>
  <c r="AJ576" i="4" s="1"/>
  <c r="AO576" i="4" a="1"/>
  <c r="AO576" i="4" s="1"/>
  <c r="AN576" i="4"/>
  <c r="AM576" i="4"/>
  <c r="AI577" i="4"/>
  <c r="S575" i="4" l="1"/>
  <c r="W575" i="4"/>
  <c r="E576" i="4"/>
  <c r="D577" i="4"/>
  <c r="AN577" i="4"/>
  <c r="AI578" i="4"/>
  <c r="AM577" i="4"/>
  <c r="AS577" i="4"/>
  <c r="AL577" i="4" a="1"/>
  <c r="AL577" i="4" s="1"/>
  <c r="AR577" i="4"/>
  <c r="AQ577" i="4" a="1"/>
  <c r="AQ577" i="4" s="1"/>
  <c r="AK577" i="4" a="1"/>
  <c r="AK577" i="4" s="1"/>
  <c r="AP577" i="4" a="1"/>
  <c r="AP577" i="4" s="1"/>
  <c r="AJ577" i="4" a="1"/>
  <c r="AJ577" i="4" s="1"/>
  <c r="AO577" i="4" a="1"/>
  <c r="AO577" i="4" s="1"/>
  <c r="F578" i="4"/>
  <c r="G577" i="4"/>
  <c r="V576" i="4"/>
  <c r="R576" i="4"/>
  <c r="B576" i="4"/>
  <c r="W576" i="4" l="1"/>
  <c r="S576" i="4"/>
  <c r="V577" i="4"/>
  <c r="R577" i="4"/>
  <c r="F579" i="4"/>
  <c r="G578" i="4"/>
  <c r="AP578" i="4" a="1"/>
  <c r="AP578" i="4" s="1"/>
  <c r="AJ578" i="4" a="1"/>
  <c r="AJ578" i="4" s="1"/>
  <c r="AO578" i="4" a="1"/>
  <c r="AO578" i="4" s="1"/>
  <c r="AN578" i="4"/>
  <c r="AI579" i="4"/>
  <c r="AM578" i="4"/>
  <c r="AS578" i="4"/>
  <c r="AL578" i="4" a="1"/>
  <c r="AL578" i="4" s="1"/>
  <c r="AR578" i="4"/>
  <c r="AQ578" i="4" a="1"/>
  <c r="AQ578" i="4" s="1"/>
  <c r="AK578" i="4" a="1"/>
  <c r="AK578" i="4" s="1"/>
  <c r="D578" i="4"/>
  <c r="E577" i="4"/>
  <c r="E578" i="4" l="1"/>
  <c r="D579" i="4"/>
  <c r="R578" i="4"/>
  <c r="V578" i="4"/>
  <c r="G579" i="4"/>
  <c r="F580" i="4"/>
  <c r="B577" i="4"/>
  <c r="AR579" i="4"/>
  <c r="AQ579" i="4" a="1"/>
  <c r="AQ579" i="4" s="1"/>
  <c r="AK579" i="4" a="1"/>
  <c r="AK579" i="4" s="1"/>
  <c r="AP579" i="4" a="1"/>
  <c r="AP579" i="4" s="1"/>
  <c r="AJ579" i="4" a="1"/>
  <c r="AJ579" i="4" s="1"/>
  <c r="AO579" i="4" a="1"/>
  <c r="AO579" i="4" s="1"/>
  <c r="AN579" i="4"/>
  <c r="AM579" i="4"/>
  <c r="AI580" i="4"/>
  <c r="AL579" i="4" a="1"/>
  <c r="AL579" i="4" s="1"/>
  <c r="AS579" i="4"/>
  <c r="W577" i="4" l="1"/>
  <c r="S577" i="4"/>
  <c r="AN580" i="4"/>
  <c r="AI581" i="4"/>
  <c r="AM580" i="4"/>
  <c r="AS580" i="4"/>
  <c r="AL580" i="4" a="1"/>
  <c r="AL580" i="4" s="1"/>
  <c r="AR580" i="4"/>
  <c r="AQ580" i="4" a="1"/>
  <c r="AQ580" i="4" s="1"/>
  <c r="AK580" i="4" a="1"/>
  <c r="AK580" i="4" s="1"/>
  <c r="AP580" i="4" a="1"/>
  <c r="AP580" i="4" s="1"/>
  <c r="AJ580" i="4" a="1"/>
  <c r="AJ580" i="4" s="1"/>
  <c r="AO580" i="4" a="1"/>
  <c r="AO580" i="4" s="1"/>
  <c r="G580" i="4"/>
  <c r="F581" i="4"/>
  <c r="V579" i="4"/>
  <c r="R579" i="4"/>
  <c r="B579" i="4"/>
  <c r="B578" i="4"/>
  <c r="E579" i="4"/>
  <c r="D580" i="4"/>
  <c r="S578" i="4" l="1"/>
  <c r="W578" i="4"/>
  <c r="S579" i="4"/>
  <c r="W579" i="4"/>
  <c r="D581" i="4"/>
  <c r="E580" i="4"/>
  <c r="F582" i="4"/>
  <c r="G581" i="4"/>
  <c r="B580" i="4"/>
  <c r="V580" i="4"/>
  <c r="R580" i="4"/>
  <c r="AO581" i="4" a="1"/>
  <c r="AO581" i="4" s="1"/>
  <c r="AN581" i="4"/>
  <c r="AI582" i="4"/>
  <c r="AM581" i="4"/>
  <c r="AS581" i="4"/>
  <c r="AL581" i="4" a="1"/>
  <c r="AL581" i="4" s="1"/>
  <c r="AR581" i="4"/>
  <c r="AQ581" i="4" a="1"/>
  <c r="AQ581" i="4" s="1"/>
  <c r="AK581" i="4" a="1"/>
  <c r="AK581" i="4" s="1"/>
  <c r="AP581" i="4" a="1"/>
  <c r="AP581" i="4" s="1"/>
  <c r="AJ581" i="4" a="1"/>
  <c r="AJ581" i="4" s="1"/>
  <c r="W580" i="4" l="1"/>
  <c r="S580" i="4"/>
  <c r="R581" i="4"/>
  <c r="V581" i="4"/>
  <c r="G582" i="4"/>
  <c r="F583" i="4"/>
  <c r="E581" i="4"/>
  <c r="D582" i="4"/>
  <c r="AQ582" i="4" a="1"/>
  <c r="AQ582" i="4" s="1"/>
  <c r="AK582" i="4" a="1"/>
  <c r="AK582" i="4" s="1"/>
  <c r="AP582" i="4" a="1"/>
  <c r="AP582" i="4" s="1"/>
  <c r="AJ582" i="4" a="1"/>
  <c r="AJ582" i="4" s="1"/>
  <c r="AO582" i="4" a="1"/>
  <c r="AO582" i="4" s="1"/>
  <c r="AN582" i="4"/>
  <c r="AI583" i="4"/>
  <c r="AM582" i="4"/>
  <c r="AS582" i="4"/>
  <c r="AR582" i="4"/>
  <c r="AL582" i="4" a="1"/>
  <c r="AL582" i="4" s="1"/>
  <c r="E582" i="4" l="1"/>
  <c r="D583" i="4"/>
  <c r="G583" i="4"/>
  <c r="F584" i="4"/>
  <c r="AI584" i="4"/>
  <c r="AM583" i="4"/>
  <c r="AS583" i="4"/>
  <c r="AL583" i="4" a="1"/>
  <c r="AL583" i="4" s="1"/>
  <c r="AR583" i="4"/>
  <c r="AQ583" i="4" a="1"/>
  <c r="AQ583" i="4" s="1"/>
  <c r="AK583" i="4" a="1"/>
  <c r="AK583" i="4" s="1"/>
  <c r="AP583" i="4" a="1"/>
  <c r="AP583" i="4" s="1"/>
  <c r="AJ583" i="4" a="1"/>
  <c r="AJ583" i="4" s="1"/>
  <c r="AO583" i="4" a="1"/>
  <c r="AO583" i="4" s="1"/>
  <c r="AN583" i="4"/>
  <c r="R582" i="4"/>
  <c r="V582" i="4"/>
  <c r="B581" i="4"/>
  <c r="W581" i="4" l="1"/>
  <c r="S581" i="4"/>
  <c r="V583" i="4"/>
  <c r="R583" i="4"/>
  <c r="B582" i="4"/>
  <c r="AO584" i="4" a="1"/>
  <c r="AO584" i="4" s="1"/>
  <c r="AN584" i="4"/>
  <c r="AI585" i="4"/>
  <c r="AM584" i="4"/>
  <c r="AS584" i="4"/>
  <c r="AL584" i="4" a="1"/>
  <c r="AL584" i="4" s="1"/>
  <c r="AR584" i="4"/>
  <c r="AQ584" i="4" a="1"/>
  <c r="AQ584" i="4" s="1"/>
  <c r="AK584" i="4" a="1"/>
  <c r="AK584" i="4" s="1"/>
  <c r="AJ584" i="4" a="1"/>
  <c r="AJ584" i="4" s="1"/>
  <c r="AP584" i="4" a="1"/>
  <c r="AP584" i="4" s="1"/>
  <c r="F585" i="4"/>
  <c r="G584" i="4"/>
  <c r="D584" i="4"/>
  <c r="E583" i="4"/>
  <c r="D585" i="4" l="1"/>
  <c r="E584" i="4"/>
  <c r="AP585" i="4" a="1"/>
  <c r="AP585" i="4" s="1"/>
  <c r="AJ585" i="4" a="1"/>
  <c r="AJ585" i="4" s="1"/>
  <c r="AO585" i="4" a="1"/>
  <c r="AO585" i="4" s="1"/>
  <c r="AN585" i="4"/>
  <c r="AI586" i="4"/>
  <c r="AM585" i="4"/>
  <c r="AS585" i="4"/>
  <c r="AL585" i="4" a="1"/>
  <c r="AL585" i="4" s="1"/>
  <c r="AR585" i="4"/>
  <c r="AQ585" i="4" a="1"/>
  <c r="AQ585" i="4" s="1"/>
  <c r="AK585" i="4" a="1"/>
  <c r="AK585" i="4" s="1"/>
  <c r="S582" i="4"/>
  <c r="W582" i="4"/>
  <c r="B584" i="4"/>
  <c r="V584" i="4"/>
  <c r="R584" i="4"/>
  <c r="G585" i="4"/>
  <c r="F586" i="4"/>
  <c r="B583" i="4"/>
  <c r="AS586" i="4" l="1"/>
  <c r="AL586" i="4" a="1"/>
  <c r="AL586" i="4" s="1"/>
  <c r="AR586" i="4"/>
  <c r="AQ586" i="4" a="1"/>
  <c r="AQ586" i="4" s="1"/>
  <c r="AK586" i="4" a="1"/>
  <c r="AK586" i="4" s="1"/>
  <c r="AP586" i="4" a="1"/>
  <c r="AP586" i="4" s="1"/>
  <c r="AJ586" i="4" a="1"/>
  <c r="AJ586" i="4" s="1"/>
  <c r="AO586" i="4" a="1"/>
  <c r="AO586" i="4" s="1"/>
  <c r="AM586" i="4"/>
  <c r="AI587" i="4"/>
  <c r="AN586" i="4"/>
  <c r="W584" i="4"/>
  <c r="S584" i="4"/>
  <c r="G586" i="4"/>
  <c r="F587" i="4"/>
  <c r="R585" i="4"/>
  <c r="B585" i="4"/>
  <c r="V585" i="4"/>
  <c r="W583" i="4"/>
  <c r="S583" i="4"/>
  <c r="E585" i="4"/>
  <c r="D586" i="4"/>
  <c r="V586" i="4" l="1"/>
  <c r="R586" i="4"/>
  <c r="B586" i="4"/>
  <c r="AN587" i="4"/>
  <c r="AI588" i="4"/>
  <c r="AM587" i="4"/>
  <c r="AS587" i="4"/>
  <c r="AL587" i="4" a="1"/>
  <c r="AL587" i="4" s="1"/>
  <c r="AR587" i="4"/>
  <c r="AQ587" i="4" a="1"/>
  <c r="AQ587" i="4" s="1"/>
  <c r="AK587" i="4" a="1"/>
  <c r="AK587" i="4" s="1"/>
  <c r="AP587" i="4" a="1"/>
  <c r="AP587" i="4" s="1"/>
  <c r="AJ587" i="4" a="1"/>
  <c r="AJ587" i="4" s="1"/>
  <c r="AO587" i="4" a="1"/>
  <c r="AO587" i="4" s="1"/>
  <c r="S585" i="4"/>
  <c r="W585" i="4"/>
  <c r="F588" i="4"/>
  <c r="G587" i="4"/>
  <c r="E586" i="4"/>
  <c r="D587" i="4"/>
  <c r="D588" i="4" l="1"/>
  <c r="E587" i="4"/>
  <c r="V587" i="4"/>
  <c r="R587" i="4"/>
  <c r="F589" i="4"/>
  <c r="G588" i="4"/>
  <c r="AP588" i="4" a="1"/>
  <c r="AP588" i="4" s="1"/>
  <c r="AJ588" i="4" a="1"/>
  <c r="AJ588" i="4" s="1"/>
  <c r="AO588" i="4" a="1"/>
  <c r="AO588" i="4" s="1"/>
  <c r="AN588" i="4"/>
  <c r="AI589" i="4"/>
  <c r="AM588" i="4"/>
  <c r="AS588" i="4"/>
  <c r="AL588" i="4" a="1"/>
  <c r="AL588" i="4" s="1"/>
  <c r="AR588" i="4"/>
  <c r="AQ588" i="4" a="1"/>
  <c r="AQ588" i="4" s="1"/>
  <c r="AK588" i="4" a="1"/>
  <c r="AK588" i="4" s="1"/>
  <c r="W586" i="4"/>
  <c r="S586" i="4"/>
  <c r="R588" i="4" l="1"/>
  <c r="B588" i="4"/>
  <c r="V588" i="4"/>
  <c r="G589" i="4"/>
  <c r="F590" i="4"/>
  <c r="B587" i="4"/>
  <c r="AR589" i="4"/>
  <c r="AQ589" i="4" a="1"/>
  <c r="AQ589" i="4" s="1"/>
  <c r="AK589" i="4" a="1"/>
  <c r="AK589" i="4" s="1"/>
  <c r="AP589" i="4" a="1"/>
  <c r="AP589" i="4" s="1"/>
  <c r="AJ589" i="4" a="1"/>
  <c r="AJ589" i="4" s="1"/>
  <c r="AO589" i="4" a="1"/>
  <c r="AO589" i="4" s="1"/>
  <c r="AN589" i="4"/>
  <c r="AS589" i="4"/>
  <c r="AM589" i="4"/>
  <c r="AI590" i="4"/>
  <c r="AL589" i="4" a="1"/>
  <c r="AL589" i="4" s="1"/>
  <c r="E588" i="4"/>
  <c r="D589" i="4"/>
  <c r="E589" i="4" l="1"/>
  <c r="D590" i="4"/>
  <c r="AN590" i="4"/>
  <c r="AI591" i="4"/>
  <c r="AM590" i="4"/>
  <c r="AS590" i="4"/>
  <c r="AL590" i="4" a="1"/>
  <c r="AL590" i="4" s="1"/>
  <c r="AR590" i="4"/>
  <c r="AQ590" i="4" a="1"/>
  <c r="AQ590" i="4" s="1"/>
  <c r="AK590" i="4" a="1"/>
  <c r="AK590" i="4" s="1"/>
  <c r="AP590" i="4" a="1"/>
  <c r="AP590" i="4" s="1"/>
  <c r="AJ590" i="4" a="1"/>
  <c r="AJ590" i="4" s="1"/>
  <c r="AO590" i="4" a="1"/>
  <c r="AO590" i="4" s="1"/>
  <c r="W587" i="4"/>
  <c r="S587" i="4"/>
  <c r="G590" i="4"/>
  <c r="F591" i="4"/>
  <c r="V589" i="4"/>
  <c r="R589" i="4"/>
  <c r="B589" i="4"/>
  <c r="S588" i="4"/>
  <c r="W588" i="4"/>
  <c r="D591" i="4" l="1"/>
  <c r="E590" i="4"/>
  <c r="S589" i="4"/>
  <c r="W589" i="4"/>
  <c r="F592" i="4"/>
  <c r="G591" i="4"/>
  <c r="B590" i="4"/>
  <c r="V590" i="4"/>
  <c r="R590" i="4"/>
  <c r="AO591" i="4" a="1"/>
  <c r="AO591" i="4" s="1"/>
  <c r="AN591" i="4"/>
  <c r="AI592" i="4"/>
  <c r="AM591" i="4"/>
  <c r="AS591" i="4"/>
  <c r="AL591" i="4" a="1"/>
  <c r="AL591" i="4" s="1"/>
  <c r="AR591" i="4"/>
  <c r="AQ591" i="4" a="1"/>
  <c r="AQ591" i="4" s="1"/>
  <c r="AK591" i="4" a="1"/>
  <c r="AK591" i="4" s="1"/>
  <c r="AJ591" i="4" a="1"/>
  <c r="AJ591" i="4" s="1"/>
  <c r="AP591" i="4" a="1"/>
  <c r="AP591" i="4" s="1"/>
  <c r="G592" i="4" l="1"/>
  <c r="F593" i="4"/>
  <c r="W590" i="4"/>
  <c r="S590" i="4"/>
  <c r="R591" i="4"/>
  <c r="B591" i="4"/>
  <c r="V591" i="4"/>
  <c r="AQ592" i="4" a="1"/>
  <c r="AQ592" i="4" s="1"/>
  <c r="AK592" i="4" a="1"/>
  <c r="AK592" i="4" s="1"/>
  <c r="AP592" i="4" a="1"/>
  <c r="AP592" i="4" s="1"/>
  <c r="AJ592" i="4" a="1"/>
  <c r="AJ592" i="4" s="1"/>
  <c r="AO592" i="4" a="1"/>
  <c r="AO592" i="4" s="1"/>
  <c r="AN592" i="4"/>
  <c r="AI593" i="4"/>
  <c r="AM592" i="4"/>
  <c r="AS592" i="4"/>
  <c r="AR592" i="4"/>
  <c r="AL592" i="4" a="1"/>
  <c r="AL592" i="4" s="1"/>
  <c r="E591" i="4"/>
  <c r="D592" i="4"/>
  <c r="E592" i="4" l="1"/>
  <c r="D593" i="4"/>
  <c r="W591" i="4"/>
  <c r="S591" i="4"/>
  <c r="AI594" i="4"/>
  <c r="AM593" i="4"/>
  <c r="AS593" i="4"/>
  <c r="AL593" i="4" a="1"/>
  <c r="AL593" i="4" s="1"/>
  <c r="AR593" i="4"/>
  <c r="AQ593" i="4" a="1"/>
  <c r="AQ593" i="4" s="1"/>
  <c r="AK593" i="4" a="1"/>
  <c r="AK593" i="4" s="1"/>
  <c r="AP593" i="4" a="1"/>
  <c r="AP593" i="4" s="1"/>
  <c r="AJ593" i="4" a="1"/>
  <c r="AJ593" i="4" s="1"/>
  <c r="AO593" i="4" a="1"/>
  <c r="AO593" i="4" s="1"/>
  <c r="AN593" i="4"/>
  <c r="G593" i="4"/>
  <c r="F594" i="4"/>
  <c r="R592" i="4"/>
  <c r="B592" i="4"/>
  <c r="V592" i="4"/>
  <c r="S592" i="4" l="1"/>
  <c r="W592" i="4"/>
  <c r="D594" i="4"/>
  <c r="E593" i="4"/>
  <c r="F595" i="4"/>
  <c r="G594" i="4"/>
  <c r="V593" i="4"/>
  <c r="R593" i="4"/>
  <c r="B593" i="4"/>
  <c r="AO594" i="4" a="1"/>
  <c r="AO594" i="4" s="1"/>
  <c r="AN594" i="4"/>
  <c r="AI595" i="4"/>
  <c r="AM594" i="4"/>
  <c r="AS594" i="4"/>
  <c r="AL594" i="4" a="1"/>
  <c r="AL594" i="4" s="1"/>
  <c r="AR594" i="4"/>
  <c r="AQ594" i="4" a="1"/>
  <c r="AQ594" i="4" s="1"/>
  <c r="AK594" i="4" a="1"/>
  <c r="AK594" i="4" s="1"/>
  <c r="AP594" i="4" a="1"/>
  <c r="AP594" i="4" s="1"/>
  <c r="AJ594" i="4" a="1"/>
  <c r="AJ594" i="4" s="1"/>
  <c r="W593" i="4" l="1"/>
  <c r="S593" i="4"/>
  <c r="G595" i="4"/>
  <c r="B594" i="4" s="1"/>
  <c r="F596" i="4"/>
  <c r="V594" i="4"/>
  <c r="R594" i="4"/>
  <c r="D595" i="4"/>
  <c r="E594" i="4"/>
  <c r="AP595" i="4" a="1"/>
  <c r="AP595" i="4" s="1"/>
  <c r="AJ595" i="4" a="1"/>
  <c r="AJ595" i="4" s="1"/>
  <c r="AO595" i="4" a="1"/>
  <c r="AO595" i="4" s="1"/>
  <c r="AN595" i="4"/>
  <c r="AI596" i="4"/>
  <c r="AM595" i="4"/>
  <c r="AS595" i="4"/>
  <c r="AL595" i="4" a="1"/>
  <c r="AL595" i="4" s="1"/>
  <c r="AR595" i="4"/>
  <c r="AQ595" i="4" a="1"/>
  <c r="AQ595" i="4" s="1"/>
  <c r="AK595" i="4" a="1"/>
  <c r="AK595" i="4" s="1"/>
  <c r="W594" i="4" l="1"/>
  <c r="S594" i="4"/>
  <c r="E595" i="4"/>
  <c r="D596" i="4"/>
  <c r="AS596" i="4"/>
  <c r="AL596" i="4" a="1"/>
  <c r="AL596" i="4" s="1"/>
  <c r="AR596" i="4"/>
  <c r="AQ596" i="4" a="1"/>
  <c r="AQ596" i="4" s="1"/>
  <c r="AK596" i="4" a="1"/>
  <c r="AK596" i="4" s="1"/>
  <c r="AP596" i="4" a="1"/>
  <c r="AP596" i="4" s="1"/>
  <c r="AJ596" i="4" a="1"/>
  <c r="AJ596" i="4" s="1"/>
  <c r="AO596" i="4" a="1"/>
  <c r="AO596" i="4" s="1"/>
  <c r="AN596" i="4"/>
  <c r="AM596" i="4"/>
  <c r="AI597" i="4"/>
  <c r="G596" i="4"/>
  <c r="F597" i="4"/>
  <c r="R595" i="4"/>
  <c r="B595" i="4"/>
  <c r="V595" i="4"/>
  <c r="S595" i="4" l="1"/>
  <c r="W595" i="4"/>
  <c r="F598" i="4"/>
  <c r="G597" i="4"/>
  <c r="V596" i="4"/>
  <c r="R596" i="4"/>
  <c r="B596" i="4"/>
  <c r="AN597" i="4"/>
  <c r="AI598" i="4"/>
  <c r="AM597" i="4"/>
  <c r="AS597" i="4"/>
  <c r="AL597" i="4" a="1"/>
  <c r="AL597" i="4" s="1"/>
  <c r="AR597" i="4"/>
  <c r="AQ597" i="4" a="1"/>
  <c r="AQ597" i="4" s="1"/>
  <c r="AK597" i="4" a="1"/>
  <c r="AK597" i="4" s="1"/>
  <c r="AP597" i="4" a="1"/>
  <c r="AP597" i="4" s="1"/>
  <c r="AJ597" i="4" a="1"/>
  <c r="AJ597" i="4" s="1"/>
  <c r="AO597" i="4" a="1"/>
  <c r="AO597" i="4" s="1"/>
  <c r="E596" i="4"/>
  <c r="D597" i="4"/>
  <c r="D598" i="4" l="1"/>
  <c r="E597" i="4"/>
  <c r="AP598" i="4" a="1"/>
  <c r="AP598" i="4" s="1"/>
  <c r="AJ598" i="4" a="1"/>
  <c r="AJ598" i="4" s="1"/>
  <c r="AO598" i="4" a="1"/>
  <c r="AO598" i="4" s="1"/>
  <c r="AN598" i="4"/>
  <c r="AI599" i="4"/>
  <c r="AM598" i="4"/>
  <c r="AS598" i="4"/>
  <c r="AL598" i="4" a="1"/>
  <c r="AL598" i="4" s="1"/>
  <c r="AR598" i="4"/>
  <c r="AQ598" i="4" a="1"/>
  <c r="AQ598" i="4" s="1"/>
  <c r="AK598" i="4" a="1"/>
  <c r="AK598" i="4" s="1"/>
  <c r="B597" i="4"/>
  <c r="V597" i="4"/>
  <c r="R597" i="4"/>
  <c r="W596" i="4"/>
  <c r="S596" i="4"/>
  <c r="F599" i="4"/>
  <c r="G598" i="4"/>
  <c r="AR599" i="4" l="1"/>
  <c r="AQ599" i="4" a="1"/>
  <c r="AQ599" i="4" s="1"/>
  <c r="AK599" i="4" a="1"/>
  <c r="AK599" i="4" s="1"/>
  <c r="AP599" i="4" a="1"/>
  <c r="AP599" i="4" s="1"/>
  <c r="AJ599" i="4" a="1"/>
  <c r="AJ599" i="4" s="1"/>
  <c r="AO599" i="4" a="1"/>
  <c r="AO599" i="4" s="1"/>
  <c r="AN599" i="4"/>
  <c r="AS599" i="4"/>
  <c r="AM599" i="4"/>
  <c r="AI600" i="4"/>
  <c r="AL599" i="4" a="1"/>
  <c r="AL599" i="4" s="1"/>
  <c r="R598" i="4"/>
  <c r="V598" i="4"/>
  <c r="G599" i="4"/>
  <c r="F600" i="4"/>
  <c r="W597" i="4"/>
  <c r="S597" i="4"/>
  <c r="E598" i="4"/>
  <c r="D599" i="4"/>
  <c r="V599" i="4" l="1"/>
  <c r="R599" i="4"/>
  <c r="B598" i="4"/>
  <c r="E599" i="4"/>
  <c r="D600" i="4"/>
  <c r="AN600" i="4"/>
  <c r="AI601" i="4"/>
  <c r="AM600" i="4"/>
  <c r="AS600" i="4"/>
  <c r="AL600" i="4" a="1"/>
  <c r="AL600" i="4" s="1"/>
  <c r="AR600" i="4"/>
  <c r="AQ600" i="4" a="1"/>
  <c r="AQ600" i="4" s="1"/>
  <c r="AK600" i="4" a="1"/>
  <c r="AK600" i="4" s="1"/>
  <c r="AP600" i="4" a="1"/>
  <c r="AP600" i="4" s="1"/>
  <c r="AJ600" i="4" a="1"/>
  <c r="AJ600" i="4" s="1"/>
  <c r="AO600" i="4" a="1"/>
  <c r="AO600" i="4" s="1"/>
  <c r="G600" i="4"/>
  <c r="B599" i="4" s="1"/>
  <c r="F601" i="4"/>
  <c r="S599" i="4" l="1"/>
  <c r="W599" i="4"/>
  <c r="F602" i="4"/>
  <c r="G601" i="4"/>
  <c r="B600" i="4"/>
  <c r="V600" i="4"/>
  <c r="R600" i="4"/>
  <c r="AO601" i="4" a="1"/>
  <c r="AO601" i="4" s="1"/>
  <c r="AN601" i="4"/>
  <c r="AI602" i="4"/>
  <c r="AM601" i="4"/>
  <c r="AS601" i="4"/>
  <c r="AL601" i="4" a="1"/>
  <c r="AL601" i="4" s="1"/>
  <c r="AR601" i="4"/>
  <c r="AQ601" i="4" a="1"/>
  <c r="AQ601" i="4" s="1"/>
  <c r="AK601" i="4" a="1"/>
  <c r="AK601" i="4" s="1"/>
  <c r="AP601" i="4" a="1"/>
  <c r="AP601" i="4" s="1"/>
  <c r="AJ601" i="4" a="1"/>
  <c r="AJ601" i="4" s="1"/>
  <c r="S598" i="4"/>
  <c r="W598" i="4"/>
  <c r="D601" i="4"/>
  <c r="E600" i="4"/>
  <c r="AS602" i="4" l="1"/>
  <c r="AL602" i="4" a="1"/>
  <c r="AL602" i="4" s="1"/>
  <c r="AR602" i="4"/>
  <c r="AK602" i="4" a="1"/>
  <c r="AK602" i="4" s="1"/>
  <c r="AQ602" i="4" a="1"/>
  <c r="AQ602" i="4" s="1"/>
  <c r="AI603" i="4"/>
  <c r="AJ602" i="4" a="1"/>
  <c r="AJ602" i="4" s="1"/>
  <c r="AP602" i="4" a="1"/>
  <c r="AP602" i="4" s="1"/>
  <c r="AO602" i="4" a="1"/>
  <c r="AO602" i="4" s="1"/>
  <c r="AN602" i="4"/>
  <c r="AM602" i="4"/>
  <c r="W600" i="4"/>
  <c r="S600" i="4"/>
  <c r="R601" i="4"/>
  <c r="V601" i="4"/>
  <c r="G602" i="4"/>
  <c r="B601" i="4" s="1"/>
  <c r="F603" i="4"/>
  <c r="E601" i="4"/>
  <c r="D602" i="4"/>
  <c r="W601" i="4" l="1"/>
  <c r="S601" i="4"/>
  <c r="D603" i="4"/>
  <c r="E602" i="4"/>
  <c r="AJ603" i="4" a="1"/>
  <c r="AJ603" i="4" s="1"/>
  <c r="AP603" i="4" a="1"/>
  <c r="AP603" i="4" s="1"/>
  <c r="AO603" i="4" a="1"/>
  <c r="AO603" i="4" s="1"/>
  <c r="AN603" i="4"/>
  <c r="AM603" i="4"/>
  <c r="AL603" i="4" a="1"/>
  <c r="AL603" i="4" s="1"/>
  <c r="AS603" i="4"/>
  <c r="AR603" i="4"/>
  <c r="AQ603" i="4" a="1"/>
  <c r="AQ603" i="4" s="1"/>
  <c r="AI604" i="4"/>
  <c r="AK603" i="4" a="1"/>
  <c r="AK603" i="4" s="1"/>
  <c r="F604" i="4"/>
  <c r="G603" i="4"/>
  <c r="B602" i="4" s="1"/>
  <c r="R602" i="4"/>
  <c r="V602" i="4"/>
  <c r="S602" i="4" l="1"/>
  <c r="W602" i="4"/>
  <c r="R603" i="4"/>
  <c r="V603" i="4"/>
  <c r="G604" i="4"/>
  <c r="B603" i="4" s="1"/>
  <c r="F605" i="4"/>
  <c r="AQ604" i="4" a="1"/>
  <c r="AQ604" i="4" s="1"/>
  <c r="AP604" i="4" a="1"/>
  <c r="AP604" i="4" s="1"/>
  <c r="AJ604" i="4" a="1"/>
  <c r="AJ604" i="4" s="1"/>
  <c r="AN604" i="4"/>
  <c r="AI605" i="4"/>
  <c r="AM604" i="4"/>
  <c r="AL604" i="4" a="1"/>
  <c r="AL604" i="4" s="1"/>
  <c r="AS604" i="4"/>
  <c r="AK604" i="4" a="1"/>
  <c r="AK604" i="4" s="1"/>
  <c r="AR604" i="4"/>
  <c r="AO604" i="4" a="1"/>
  <c r="AO604" i="4" s="1"/>
  <c r="D604" i="4"/>
  <c r="E603" i="4"/>
  <c r="W603" i="4" l="1"/>
  <c r="S603" i="4"/>
  <c r="E604" i="4"/>
  <c r="D605" i="4"/>
  <c r="F606" i="4"/>
  <c r="G605" i="4"/>
  <c r="AI606" i="4"/>
  <c r="AM605" i="4"/>
  <c r="AR605" i="4"/>
  <c r="AP605" i="4" a="1"/>
  <c r="AP605" i="4" s="1"/>
  <c r="AS605" i="4"/>
  <c r="AJ605" i="4" a="1"/>
  <c r="AJ605" i="4" s="1"/>
  <c r="AQ605" i="4" a="1"/>
  <c r="AQ605" i="4" s="1"/>
  <c r="AO605" i="4" a="1"/>
  <c r="AO605" i="4" s="1"/>
  <c r="AN605" i="4"/>
  <c r="AL605" i="4" a="1"/>
  <c r="AL605" i="4" s="1"/>
  <c r="AK605" i="4" a="1"/>
  <c r="AK605" i="4" s="1"/>
  <c r="V604" i="4"/>
  <c r="R604" i="4"/>
  <c r="V605" i="4" l="1"/>
  <c r="R605" i="4"/>
  <c r="B604" i="4"/>
  <c r="D606" i="4"/>
  <c r="E605" i="4"/>
  <c r="F607" i="4"/>
  <c r="G606" i="4"/>
  <c r="AO606" i="4" a="1"/>
  <c r="AO606" i="4" s="1"/>
  <c r="AN606" i="4"/>
  <c r="AR606" i="4"/>
  <c r="AS606" i="4"/>
  <c r="AJ606" i="4" a="1"/>
  <c r="AJ606" i="4" s="1"/>
  <c r="AQ606" i="4" a="1"/>
  <c r="AQ606" i="4" s="1"/>
  <c r="AP606" i="4" a="1"/>
  <c r="AP606" i="4" s="1"/>
  <c r="AM606" i="4"/>
  <c r="AL606" i="4" a="1"/>
  <c r="AL606" i="4" s="1"/>
  <c r="AI607" i="4"/>
  <c r="AK606" i="4" a="1"/>
  <c r="AK606" i="4" s="1"/>
  <c r="AN607" i="4" l="1"/>
  <c r="AP607" i="4" a="1"/>
  <c r="AP607" i="4" s="1"/>
  <c r="AO607" i="4" a="1"/>
  <c r="AO607" i="4" s="1"/>
  <c r="AM607" i="4"/>
  <c r="AL607" i="4" a="1"/>
  <c r="AL607" i="4" s="1"/>
  <c r="AI608" i="4"/>
  <c r="AK607" i="4" a="1"/>
  <c r="AK607" i="4" s="1"/>
  <c r="AS607" i="4"/>
  <c r="AJ607" i="4" a="1"/>
  <c r="AJ607" i="4" s="1"/>
  <c r="AR607" i="4"/>
  <c r="AQ607" i="4" a="1"/>
  <c r="AQ607" i="4" s="1"/>
  <c r="B606" i="4"/>
  <c r="V606" i="4"/>
  <c r="R606" i="4"/>
  <c r="G607" i="4"/>
  <c r="F608" i="4"/>
  <c r="S604" i="4"/>
  <c r="W604" i="4"/>
  <c r="D607" i="4"/>
  <c r="E606" i="4"/>
  <c r="B605" i="4"/>
  <c r="W606" i="4" l="1"/>
  <c r="S606" i="4"/>
  <c r="W605" i="4"/>
  <c r="S605" i="4"/>
  <c r="E607" i="4"/>
  <c r="D608" i="4"/>
  <c r="F609" i="4"/>
  <c r="G608" i="4"/>
  <c r="AS608" i="4"/>
  <c r="AL608" i="4" a="1"/>
  <c r="AL608" i="4" s="1"/>
  <c r="AQ608" i="4" a="1"/>
  <c r="AQ608" i="4" s="1"/>
  <c r="AK608" i="4" a="1"/>
  <c r="AK608" i="4" s="1"/>
  <c r="AN608" i="4"/>
  <c r="AM608" i="4"/>
  <c r="AI609" i="4"/>
  <c r="AJ608" i="4" a="1"/>
  <c r="AJ608" i="4" s="1"/>
  <c r="AR608" i="4"/>
  <c r="AP608" i="4" a="1"/>
  <c r="AP608" i="4" s="1"/>
  <c r="AO608" i="4" a="1"/>
  <c r="AO608" i="4" s="1"/>
  <c r="R607" i="4"/>
  <c r="B607" i="4"/>
  <c r="V607" i="4"/>
  <c r="R608" i="4" l="1"/>
  <c r="V608" i="4"/>
  <c r="B608" i="4"/>
  <c r="F610" i="4"/>
  <c r="G609" i="4"/>
  <c r="E608" i="4"/>
  <c r="D609" i="4"/>
  <c r="AI610" i="4"/>
  <c r="AM609" i="4"/>
  <c r="AQ609" i="4" a="1"/>
  <c r="AQ609" i="4" s="1"/>
  <c r="AK609" i="4" a="1"/>
  <c r="AK609" i="4" s="1"/>
  <c r="AP609" i="4" a="1"/>
  <c r="AP609" i="4" s="1"/>
  <c r="AJ609" i="4" a="1"/>
  <c r="AJ609" i="4" s="1"/>
  <c r="AN609" i="4"/>
  <c r="AL609" i="4" a="1"/>
  <c r="AL609" i="4" s="1"/>
  <c r="AS609" i="4"/>
  <c r="AR609" i="4"/>
  <c r="AO609" i="4" a="1"/>
  <c r="AO609" i="4" s="1"/>
  <c r="W607" i="4"/>
  <c r="S607" i="4"/>
  <c r="AP610" i="4" l="1" a="1"/>
  <c r="AP610" i="4" s="1"/>
  <c r="AJ610" i="4" a="1"/>
  <c r="AJ610" i="4" s="1"/>
  <c r="AO610" i="4" a="1"/>
  <c r="AO610" i="4" s="1"/>
  <c r="AI611" i="4"/>
  <c r="AM610" i="4"/>
  <c r="AR610" i="4"/>
  <c r="AQ610" i="4" a="1"/>
  <c r="AQ610" i="4" s="1"/>
  <c r="AN610" i="4"/>
  <c r="AL610" i="4" a="1"/>
  <c r="AL610" i="4" s="1"/>
  <c r="AK610" i="4" a="1"/>
  <c r="AK610" i="4" s="1"/>
  <c r="AS610" i="4"/>
  <c r="D610" i="4"/>
  <c r="E609" i="4"/>
  <c r="R609" i="4"/>
  <c r="V609" i="4"/>
  <c r="F611" i="4"/>
  <c r="G610" i="4"/>
  <c r="W608" i="4"/>
  <c r="S608" i="4"/>
  <c r="V610" i="4" l="1"/>
  <c r="B610" i="4"/>
  <c r="R610" i="4"/>
  <c r="G611" i="4"/>
  <c r="F612" i="4"/>
  <c r="B609" i="4"/>
  <c r="AR611" i="4"/>
  <c r="AQ611" i="4" a="1"/>
  <c r="AQ611" i="4" s="1"/>
  <c r="AP611" i="4" a="1"/>
  <c r="AP611" i="4" s="1"/>
  <c r="AO611" i="4" a="1"/>
  <c r="AO611" i="4" s="1"/>
  <c r="AN611" i="4"/>
  <c r="AK611" i="4" a="1"/>
  <c r="AK611" i="4" s="1"/>
  <c r="AJ611" i="4" a="1"/>
  <c r="AJ611" i="4" s="1"/>
  <c r="AI612" i="4"/>
  <c r="AS611" i="4"/>
  <c r="AM611" i="4"/>
  <c r="AL611" i="4" a="1"/>
  <c r="AL611" i="4" s="1"/>
  <c r="D611" i="4"/>
  <c r="E610" i="4"/>
  <c r="D612" i="4" l="1"/>
  <c r="E611" i="4"/>
  <c r="S609" i="4"/>
  <c r="W609" i="4"/>
  <c r="G612" i="4"/>
  <c r="F613" i="4"/>
  <c r="AN612" i="4"/>
  <c r="AI613" i="4"/>
  <c r="AM612" i="4"/>
  <c r="AS612" i="4"/>
  <c r="AL612" i="4" a="1"/>
  <c r="AL612" i="4" s="1"/>
  <c r="AR612" i="4"/>
  <c r="AQ612" i="4" a="1"/>
  <c r="AQ612" i="4" s="1"/>
  <c r="AK612" i="4" a="1"/>
  <c r="AK612" i="4" s="1"/>
  <c r="AJ612" i="4" a="1"/>
  <c r="AJ612" i="4" s="1"/>
  <c r="AP612" i="4" a="1"/>
  <c r="AP612" i="4" s="1"/>
  <c r="AO612" i="4" a="1"/>
  <c r="AO612" i="4" s="1"/>
  <c r="V611" i="4"/>
  <c r="R611" i="4"/>
  <c r="S610" i="4"/>
  <c r="W610" i="4"/>
  <c r="V612" i="4" l="1"/>
  <c r="R612" i="4"/>
  <c r="B611" i="4"/>
  <c r="AO613" i="4" a="1"/>
  <c r="AO613" i="4" s="1"/>
  <c r="AN613" i="4"/>
  <c r="AI614" i="4"/>
  <c r="AM613" i="4"/>
  <c r="AS613" i="4"/>
  <c r="AL613" i="4" a="1"/>
  <c r="AL613" i="4" s="1"/>
  <c r="AQ613" i="4" a="1"/>
  <c r="AQ613" i="4" s="1"/>
  <c r="AK613" i="4" a="1"/>
  <c r="AK613" i="4" s="1"/>
  <c r="AJ613" i="4" a="1"/>
  <c r="AJ613" i="4" s="1"/>
  <c r="AR613" i="4"/>
  <c r="AP613" i="4" a="1"/>
  <c r="AP613" i="4" s="1"/>
  <c r="F614" i="4"/>
  <c r="G613" i="4"/>
  <c r="D613" i="4"/>
  <c r="E612" i="4"/>
  <c r="E613" i="4" l="1"/>
  <c r="D614" i="4"/>
  <c r="W611" i="4"/>
  <c r="S611" i="4"/>
  <c r="R613" i="4"/>
  <c r="V613" i="4"/>
  <c r="AQ614" i="4" a="1"/>
  <c r="AQ614" i="4" s="1"/>
  <c r="AK614" i="4" a="1"/>
  <c r="AK614" i="4" s="1"/>
  <c r="AP614" i="4" a="1"/>
  <c r="AP614" i="4" s="1"/>
  <c r="AJ614" i="4" a="1"/>
  <c r="AJ614" i="4" s="1"/>
  <c r="AO614" i="4" a="1"/>
  <c r="AO614" i="4" s="1"/>
  <c r="AI615" i="4"/>
  <c r="AM614" i="4"/>
  <c r="AS614" i="4"/>
  <c r="AR614" i="4"/>
  <c r="AN614" i="4"/>
  <c r="AL614" i="4" a="1"/>
  <c r="AL614" i="4" s="1"/>
  <c r="G614" i="4"/>
  <c r="F615" i="4"/>
  <c r="B612" i="4"/>
  <c r="R614" i="4" l="1"/>
  <c r="V614" i="4"/>
  <c r="B613" i="4"/>
  <c r="W612" i="4"/>
  <c r="S612" i="4"/>
  <c r="G615" i="4"/>
  <c r="F616" i="4"/>
  <c r="AI616" i="4"/>
  <c r="AM615" i="4"/>
  <c r="AS615" i="4"/>
  <c r="AL615" i="4" a="1"/>
  <c r="AL615" i="4" s="1"/>
  <c r="AR615" i="4"/>
  <c r="AQ615" i="4" a="1"/>
  <c r="AQ615" i="4" s="1"/>
  <c r="AK615" i="4" a="1"/>
  <c r="AK615" i="4" s="1"/>
  <c r="AP615" i="4" a="1"/>
  <c r="AP615" i="4" s="1"/>
  <c r="AJ615" i="4" a="1"/>
  <c r="AJ615" i="4" s="1"/>
  <c r="AO615" i="4" a="1"/>
  <c r="AO615" i="4" s="1"/>
  <c r="AN615" i="4"/>
  <c r="E614" i="4"/>
  <c r="D615" i="4"/>
  <c r="F617" i="4" l="1"/>
  <c r="G616" i="4"/>
  <c r="B615" i="4" s="1"/>
  <c r="AO616" i="4" a="1"/>
  <c r="AO616" i="4" s="1"/>
  <c r="AN616" i="4"/>
  <c r="AI617" i="4"/>
  <c r="AM616" i="4"/>
  <c r="AS616" i="4"/>
  <c r="AL616" i="4" a="1"/>
  <c r="AL616" i="4" s="1"/>
  <c r="AR616" i="4"/>
  <c r="AP616" i="4" a="1"/>
  <c r="AP616" i="4" s="1"/>
  <c r="AK616" i="4" a="1"/>
  <c r="AK616" i="4" s="1"/>
  <c r="AJ616" i="4" a="1"/>
  <c r="AJ616" i="4" s="1"/>
  <c r="AQ616" i="4" a="1"/>
  <c r="AQ616" i="4" s="1"/>
  <c r="W613" i="4"/>
  <c r="S613" i="4"/>
  <c r="V615" i="4"/>
  <c r="R615" i="4"/>
  <c r="B614" i="4"/>
  <c r="D616" i="4"/>
  <c r="E615" i="4"/>
  <c r="W615" i="4" l="1"/>
  <c r="S615" i="4"/>
  <c r="D617" i="4"/>
  <c r="E616" i="4"/>
  <c r="S614" i="4"/>
  <c r="W614" i="4"/>
  <c r="AP617" i="4" a="1"/>
  <c r="AP617" i="4" s="1"/>
  <c r="AJ617" i="4" a="1"/>
  <c r="AJ617" i="4" s="1"/>
  <c r="AO617" i="4" a="1"/>
  <c r="AO617" i="4" s="1"/>
  <c r="AN617" i="4"/>
  <c r="AS617" i="4"/>
  <c r="AL617" i="4" a="1"/>
  <c r="AL617" i="4" s="1"/>
  <c r="AI618" i="4"/>
  <c r="AR617" i="4"/>
  <c r="AQ617" i="4" a="1"/>
  <c r="AQ617" i="4" s="1"/>
  <c r="AM617" i="4"/>
  <c r="AK617" i="4" a="1"/>
  <c r="AK617" i="4" s="1"/>
  <c r="B616" i="4"/>
  <c r="V616" i="4"/>
  <c r="R616" i="4"/>
  <c r="G617" i="4"/>
  <c r="F618" i="4"/>
  <c r="W616" i="4" l="1"/>
  <c r="S616" i="4"/>
  <c r="AS618" i="4"/>
  <c r="AL618" i="4" a="1"/>
  <c r="AL618" i="4" s="1"/>
  <c r="AR618" i="4"/>
  <c r="AQ618" i="4" a="1"/>
  <c r="AQ618" i="4" s="1"/>
  <c r="AK618" i="4" a="1"/>
  <c r="AK618" i="4" s="1"/>
  <c r="AP618" i="4" a="1"/>
  <c r="AP618" i="4" s="1"/>
  <c r="AJ618" i="4" a="1"/>
  <c r="AJ618" i="4" s="1"/>
  <c r="AO618" i="4" a="1"/>
  <c r="AO618" i="4" s="1"/>
  <c r="AN618" i="4"/>
  <c r="AM618" i="4"/>
  <c r="AI619" i="4"/>
  <c r="E617" i="4"/>
  <c r="D618" i="4"/>
  <c r="G618" i="4"/>
  <c r="F619" i="4"/>
  <c r="R617" i="4"/>
  <c r="B617" i="4"/>
  <c r="V617" i="4"/>
  <c r="S617" i="4" l="1"/>
  <c r="W617" i="4"/>
  <c r="F620" i="4"/>
  <c r="G619" i="4"/>
  <c r="V618" i="4"/>
  <c r="R618" i="4"/>
  <c r="B618" i="4"/>
  <c r="E618" i="4"/>
  <c r="D619" i="4"/>
  <c r="AN619" i="4"/>
  <c r="AI620" i="4"/>
  <c r="AM619" i="4"/>
  <c r="AS619" i="4"/>
  <c r="AL619" i="4" a="1"/>
  <c r="AL619" i="4" s="1"/>
  <c r="AR619" i="4"/>
  <c r="AQ619" i="4" a="1"/>
  <c r="AQ619" i="4" s="1"/>
  <c r="AK619" i="4" a="1"/>
  <c r="AK619" i="4" s="1"/>
  <c r="AP619" i="4" a="1"/>
  <c r="AP619" i="4" s="1"/>
  <c r="AJ619" i="4" a="1"/>
  <c r="AJ619" i="4" s="1"/>
  <c r="AO619" i="4" a="1"/>
  <c r="AO619" i="4" s="1"/>
  <c r="D620" i="4" l="1"/>
  <c r="E619" i="4"/>
  <c r="B619" i="4"/>
  <c r="V619" i="4"/>
  <c r="R619" i="4"/>
  <c r="W618" i="4"/>
  <c r="S618" i="4"/>
  <c r="F621" i="4"/>
  <c r="G620" i="4"/>
  <c r="AP620" i="4" a="1"/>
  <c r="AP620" i="4" s="1"/>
  <c r="AJ620" i="4" a="1"/>
  <c r="AJ620" i="4" s="1"/>
  <c r="AO620" i="4" a="1"/>
  <c r="AO620" i="4" s="1"/>
  <c r="AN620" i="4"/>
  <c r="AI621" i="4"/>
  <c r="AM620" i="4"/>
  <c r="AS620" i="4"/>
  <c r="AL620" i="4" a="1"/>
  <c r="AL620" i="4" s="1"/>
  <c r="AR620" i="4"/>
  <c r="AQ620" i="4" a="1"/>
  <c r="AQ620" i="4" s="1"/>
  <c r="AK620" i="4" a="1"/>
  <c r="AK620" i="4" s="1"/>
  <c r="R620" i="4" l="1"/>
  <c r="B620" i="4"/>
  <c r="V620" i="4"/>
  <c r="G621" i="4"/>
  <c r="F622" i="4"/>
  <c r="AR621" i="4"/>
  <c r="AQ621" i="4" a="1"/>
  <c r="AQ621" i="4" s="1"/>
  <c r="AK621" i="4" a="1"/>
  <c r="AK621" i="4" s="1"/>
  <c r="AP621" i="4" a="1"/>
  <c r="AP621" i="4" s="1"/>
  <c r="AJ621" i="4" a="1"/>
  <c r="AJ621" i="4" s="1"/>
  <c r="AO621" i="4" a="1"/>
  <c r="AO621" i="4" s="1"/>
  <c r="AN621" i="4"/>
  <c r="AS621" i="4"/>
  <c r="AM621" i="4"/>
  <c r="AL621" i="4" a="1"/>
  <c r="AL621" i="4" s="1"/>
  <c r="AI622" i="4"/>
  <c r="W619" i="4"/>
  <c r="S619" i="4"/>
  <c r="E620" i="4"/>
  <c r="D621" i="4"/>
  <c r="AN622" i="4" l="1"/>
  <c r="AI623" i="4"/>
  <c r="AM622" i="4"/>
  <c r="AS622" i="4"/>
  <c r="AL622" i="4" a="1"/>
  <c r="AL622" i="4" s="1"/>
  <c r="AR622" i="4"/>
  <c r="AQ622" i="4" a="1"/>
  <c r="AQ622" i="4" s="1"/>
  <c r="AK622" i="4" a="1"/>
  <c r="AK622" i="4" s="1"/>
  <c r="AP622" i="4" a="1"/>
  <c r="AP622" i="4" s="1"/>
  <c r="AJ622" i="4" a="1"/>
  <c r="AJ622" i="4" s="1"/>
  <c r="AO622" i="4" a="1"/>
  <c r="AO622" i="4" s="1"/>
  <c r="G622" i="4"/>
  <c r="B621" i="4" s="1"/>
  <c r="F623" i="4"/>
  <c r="V621" i="4"/>
  <c r="R621" i="4"/>
  <c r="E621" i="4"/>
  <c r="D622" i="4"/>
  <c r="S620" i="4"/>
  <c r="W620" i="4"/>
  <c r="V622" i="4" l="1"/>
  <c r="R622" i="4"/>
  <c r="D623" i="4"/>
  <c r="E622" i="4"/>
  <c r="F624" i="4"/>
  <c r="G623" i="4"/>
  <c r="AO623" i="4" a="1"/>
  <c r="AO623" i="4" s="1"/>
  <c r="AN623" i="4"/>
  <c r="AI624" i="4"/>
  <c r="AM623" i="4"/>
  <c r="AS623" i="4"/>
  <c r="AL623" i="4" a="1"/>
  <c r="AL623" i="4" s="1"/>
  <c r="AR623" i="4"/>
  <c r="AQ623" i="4" a="1"/>
  <c r="AQ623" i="4" s="1"/>
  <c r="AK623" i="4" a="1"/>
  <c r="AK623" i="4" s="1"/>
  <c r="AP623" i="4" a="1"/>
  <c r="AP623" i="4" s="1"/>
  <c r="AJ623" i="4" a="1"/>
  <c r="AJ623" i="4" s="1"/>
  <c r="R623" i="4" l="1"/>
  <c r="V623" i="4"/>
  <c r="G624" i="4"/>
  <c r="F625" i="4"/>
  <c r="E623" i="4"/>
  <c r="D624" i="4"/>
  <c r="B622" i="4"/>
  <c r="AQ624" i="4" a="1"/>
  <c r="AQ624" i="4" s="1"/>
  <c r="AK624" i="4" a="1"/>
  <c r="AK624" i="4" s="1"/>
  <c r="AP624" i="4" a="1"/>
  <c r="AP624" i="4" s="1"/>
  <c r="AJ624" i="4" a="1"/>
  <c r="AJ624" i="4" s="1"/>
  <c r="AO624" i="4" a="1"/>
  <c r="AO624" i="4" s="1"/>
  <c r="AN624" i="4"/>
  <c r="AI625" i="4"/>
  <c r="AM624" i="4"/>
  <c r="AS624" i="4"/>
  <c r="AR624" i="4"/>
  <c r="AL624" i="4" a="1"/>
  <c r="AL624" i="4" s="1"/>
  <c r="W622" i="4" l="1"/>
  <c r="S622" i="4"/>
  <c r="E624" i="4"/>
  <c r="D625" i="4"/>
  <c r="AI626" i="4"/>
  <c r="AM625" i="4"/>
  <c r="AS625" i="4"/>
  <c r="AL625" i="4" a="1"/>
  <c r="AL625" i="4" s="1"/>
  <c r="AR625" i="4"/>
  <c r="AQ625" i="4" a="1"/>
  <c r="AQ625" i="4" s="1"/>
  <c r="AK625" i="4" a="1"/>
  <c r="AK625" i="4" s="1"/>
  <c r="AP625" i="4" a="1"/>
  <c r="AP625" i="4" s="1"/>
  <c r="AJ625" i="4" a="1"/>
  <c r="AJ625" i="4" s="1"/>
  <c r="AO625" i="4" a="1"/>
  <c r="AO625" i="4" s="1"/>
  <c r="AN625" i="4"/>
  <c r="G625" i="4"/>
  <c r="B624" i="4" s="1"/>
  <c r="F626" i="4"/>
  <c r="R624" i="4"/>
  <c r="V624" i="4"/>
  <c r="B623" i="4"/>
  <c r="S624" i="4" l="1"/>
  <c r="W624" i="4"/>
  <c r="W623" i="4"/>
  <c r="S623" i="4"/>
  <c r="F627" i="4"/>
  <c r="G626" i="4"/>
  <c r="V625" i="4"/>
  <c r="R625" i="4"/>
  <c r="B625" i="4"/>
  <c r="AO626" i="4" a="1"/>
  <c r="AO626" i="4" s="1"/>
  <c r="AN626" i="4"/>
  <c r="AI627" i="4"/>
  <c r="AM626" i="4"/>
  <c r="AS626" i="4"/>
  <c r="AL626" i="4" a="1"/>
  <c r="AL626" i="4" s="1"/>
  <c r="AR626" i="4"/>
  <c r="AQ626" i="4" a="1"/>
  <c r="AQ626" i="4" s="1"/>
  <c r="AK626" i="4" a="1"/>
  <c r="AK626" i="4" s="1"/>
  <c r="AJ626" i="4" a="1"/>
  <c r="AJ626" i="4" s="1"/>
  <c r="AP626" i="4" a="1"/>
  <c r="AP626" i="4" s="1"/>
  <c r="D626" i="4"/>
  <c r="E625" i="4"/>
  <c r="W625" i="4" l="1"/>
  <c r="S625" i="4"/>
  <c r="V626" i="4"/>
  <c r="R626" i="4"/>
  <c r="G627" i="4"/>
  <c r="F628" i="4"/>
  <c r="AP627" i="4" a="1"/>
  <c r="AP627" i="4" s="1"/>
  <c r="AJ627" i="4" a="1"/>
  <c r="AJ627" i="4" s="1"/>
  <c r="AO627" i="4" a="1"/>
  <c r="AO627" i="4" s="1"/>
  <c r="AN627" i="4"/>
  <c r="AI628" i="4"/>
  <c r="AM627" i="4"/>
  <c r="AS627" i="4"/>
  <c r="AL627" i="4" a="1"/>
  <c r="AL627" i="4" s="1"/>
  <c r="AQ627" i="4" a="1"/>
  <c r="AQ627" i="4" s="1"/>
  <c r="AK627" i="4" a="1"/>
  <c r="AK627" i="4" s="1"/>
  <c r="AR627" i="4"/>
  <c r="D627" i="4"/>
  <c r="E626" i="4"/>
  <c r="E627" i="4" l="1"/>
  <c r="D628" i="4"/>
  <c r="R627" i="4"/>
  <c r="V627" i="4"/>
  <c r="G628" i="4"/>
  <c r="F629" i="4"/>
  <c r="B626" i="4"/>
  <c r="AS628" i="4"/>
  <c r="AL628" i="4" a="1"/>
  <c r="AL628" i="4" s="1"/>
  <c r="AR628" i="4"/>
  <c r="AQ628" i="4" a="1"/>
  <c r="AQ628" i="4" s="1"/>
  <c r="AK628" i="4" a="1"/>
  <c r="AK628" i="4" s="1"/>
  <c r="AP628" i="4" a="1"/>
  <c r="AP628" i="4" s="1"/>
  <c r="AJ628" i="4" a="1"/>
  <c r="AJ628" i="4" s="1"/>
  <c r="AO628" i="4" a="1"/>
  <c r="AO628" i="4" s="1"/>
  <c r="AN628" i="4"/>
  <c r="AM628" i="4"/>
  <c r="AI629" i="4"/>
  <c r="V628" i="4" l="1"/>
  <c r="R628" i="4"/>
  <c r="B628" i="4"/>
  <c r="AN629" i="4"/>
  <c r="AI630" i="4"/>
  <c r="AM629" i="4"/>
  <c r="AS629" i="4"/>
  <c r="AL629" i="4" a="1"/>
  <c r="AL629" i="4" s="1"/>
  <c r="AR629" i="4"/>
  <c r="AQ629" i="4" a="1"/>
  <c r="AQ629" i="4" s="1"/>
  <c r="AK629" i="4" a="1"/>
  <c r="AK629" i="4" s="1"/>
  <c r="AP629" i="4" a="1"/>
  <c r="AP629" i="4" s="1"/>
  <c r="AJ629" i="4" a="1"/>
  <c r="AJ629" i="4" s="1"/>
  <c r="AO629" i="4" a="1"/>
  <c r="AO629" i="4" s="1"/>
  <c r="W626" i="4"/>
  <c r="S626" i="4"/>
  <c r="B627" i="4"/>
  <c r="F630" i="4"/>
  <c r="G629" i="4"/>
  <c r="E628" i="4"/>
  <c r="D629" i="4"/>
  <c r="V629" i="4" l="1"/>
  <c r="R629" i="4"/>
  <c r="W628" i="4"/>
  <c r="S628" i="4"/>
  <c r="D630" i="4"/>
  <c r="E629" i="4"/>
  <c r="F631" i="4"/>
  <c r="G630" i="4"/>
  <c r="S627" i="4"/>
  <c r="W627" i="4"/>
  <c r="AP630" i="4" a="1"/>
  <c r="AP630" i="4" s="1"/>
  <c r="AJ630" i="4" a="1"/>
  <c r="AJ630" i="4" s="1"/>
  <c r="AO630" i="4" a="1"/>
  <c r="AO630" i="4" s="1"/>
  <c r="AN630" i="4"/>
  <c r="AI631" i="4"/>
  <c r="AM630" i="4"/>
  <c r="AS630" i="4"/>
  <c r="AL630" i="4" a="1"/>
  <c r="AL630" i="4" s="1"/>
  <c r="AR630" i="4"/>
  <c r="AQ630" i="4" a="1"/>
  <c r="AQ630" i="4" s="1"/>
  <c r="AK630" i="4" a="1"/>
  <c r="AK630" i="4" s="1"/>
  <c r="R630" i="4" l="1"/>
  <c r="B630" i="4"/>
  <c r="V630" i="4"/>
  <c r="G631" i="4"/>
  <c r="F632" i="4"/>
  <c r="AR631" i="4"/>
  <c r="AQ631" i="4" a="1"/>
  <c r="AQ631" i="4" s="1"/>
  <c r="AK631" i="4" a="1"/>
  <c r="AK631" i="4" s="1"/>
  <c r="AP631" i="4" a="1"/>
  <c r="AP631" i="4" s="1"/>
  <c r="AJ631" i="4" a="1"/>
  <c r="AJ631" i="4" s="1"/>
  <c r="AO631" i="4" a="1"/>
  <c r="AO631" i="4" s="1"/>
  <c r="AN631" i="4"/>
  <c r="AS631" i="4"/>
  <c r="AM631" i="4"/>
  <c r="AL631" i="4" a="1"/>
  <c r="AL631" i="4" s="1"/>
  <c r="AI632" i="4"/>
  <c r="E630" i="4"/>
  <c r="D631" i="4"/>
  <c r="B629" i="4"/>
  <c r="G632" i="4" l="1"/>
  <c r="F633" i="4"/>
  <c r="V631" i="4"/>
  <c r="R631" i="4"/>
  <c r="B631" i="4"/>
  <c r="W629" i="4"/>
  <c r="S629" i="4"/>
  <c r="E631" i="4"/>
  <c r="D632" i="4"/>
  <c r="AN632" i="4"/>
  <c r="AI633" i="4"/>
  <c r="AM632" i="4"/>
  <c r="AS632" i="4"/>
  <c r="AL632" i="4" a="1"/>
  <c r="AL632" i="4" s="1"/>
  <c r="AR632" i="4"/>
  <c r="AQ632" i="4" a="1"/>
  <c r="AQ632" i="4" s="1"/>
  <c r="AK632" i="4" a="1"/>
  <c r="AK632" i="4" s="1"/>
  <c r="AP632" i="4" a="1"/>
  <c r="AP632" i="4" s="1"/>
  <c r="AJ632" i="4" a="1"/>
  <c r="AJ632" i="4" s="1"/>
  <c r="AO632" i="4" a="1"/>
  <c r="AO632" i="4" s="1"/>
  <c r="S630" i="4"/>
  <c r="W630" i="4"/>
  <c r="D633" i="4" l="1"/>
  <c r="E632" i="4"/>
  <c r="S631" i="4"/>
  <c r="W631" i="4"/>
  <c r="F634" i="4"/>
  <c r="G633" i="4"/>
  <c r="AO633" i="4" a="1"/>
  <c r="AO633" i="4" s="1"/>
  <c r="AN633" i="4"/>
  <c r="AI634" i="4"/>
  <c r="AM633" i="4"/>
  <c r="AS633" i="4"/>
  <c r="AL633" i="4" a="1"/>
  <c r="AL633" i="4" s="1"/>
  <c r="AR633" i="4"/>
  <c r="AQ633" i="4" a="1"/>
  <c r="AQ633" i="4" s="1"/>
  <c r="AK633" i="4" a="1"/>
  <c r="AK633" i="4" s="1"/>
  <c r="AJ633" i="4" a="1"/>
  <c r="AJ633" i="4" s="1"/>
  <c r="AP633" i="4" a="1"/>
  <c r="AP633" i="4" s="1"/>
  <c r="V632" i="4"/>
  <c r="R632" i="4"/>
  <c r="R633" i="4" l="1"/>
  <c r="V633" i="4"/>
  <c r="AQ634" i="4" a="1"/>
  <c r="AQ634" i="4" s="1"/>
  <c r="AK634" i="4" a="1"/>
  <c r="AK634" i="4" s="1"/>
  <c r="AP634" i="4" a="1"/>
  <c r="AP634" i="4" s="1"/>
  <c r="AJ634" i="4" a="1"/>
  <c r="AJ634" i="4" s="1"/>
  <c r="AO634" i="4" a="1"/>
  <c r="AO634" i="4" s="1"/>
  <c r="AN634" i="4"/>
  <c r="AI635" i="4"/>
  <c r="AM634" i="4"/>
  <c r="AS634" i="4"/>
  <c r="AR634" i="4"/>
  <c r="AL634" i="4" a="1"/>
  <c r="AL634" i="4" s="1"/>
  <c r="G634" i="4"/>
  <c r="F635" i="4"/>
  <c r="B632" i="4"/>
  <c r="E633" i="4"/>
  <c r="D634" i="4"/>
  <c r="G635" i="4" l="1"/>
  <c r="F636" i="4"/>
  <c r="AI636" i="4"/>
  <c r="AM635" i="4"/>
  <c r="AS635" i="4"/>
  <c r="AL635" i="4" a="1"/>
  <c r="AL635" i="4" s="1"/>
  <c r="AR635" i="4"/>
  <c r="AQ635" i="4" a="1"/>
  <c r="AQ635" i="4" s="1"/>
  <c r="AK635" i="4" a="1"/>
  <c r="AK635" i="4" s="1"/>
  <c r="AP635" i="4" a="1"/>
  <c r="AP635" i="4" s="1"/>
  <c r="AJ635" i="4" a="1"/>
  <c r="AJ635" i="4" s="1"/>
  <c r="AO635" i="4" a="1"/>
  <c r="AO635" i="4" s="1"/>
  <c r="AN635" i="4"/>
  <c r="E634" i="4"/>
  <c r="D635" i="4"/>
  <c r="R634" i="4"/>
  <c r="B634" i="4"/>
  <c r="V634" i="4"/>
  <c r="W632" i="4"/>
  <c r="S632" i="4"/>
  <c r="B633" i="4"/>
  <c r="W633" i="4" l="1"/>
  <c r="S633" i="4"/>
  <c r="S634" i="4"/>
  <c r="W634" i="4"/>
  <c r="D636" i="4"/>
  <c r="E635" i="4"/>
  <c r="AO636" i="4" a="1"/>
  <c r="AO636" i="4" s="1"/>
  <c r="AN636" i="4"/>
  <c r="AI637" i="4"/>
  <c r="AM636" i="4"/>
  <c r="AS636" i="4"/>
  <c r="AL636" i="4" a="1"/>
  <c r="AL636" i="4" s="1"/>
  <c r="AR636" i="4"/>
  <c r="AQ636" i="4" a="1"/>
  <c r="AQ636" i="4" s="1"/>
  <c r="AK636" i="4" a="1"/>
  <c r="AK636" i="4" s="1"/>
  <c r="AP636" i="4" a="1"/>
  <c r="AP636" i="4" s="1"/>
  <c r="AJ636" i="4" a="1"/>
  <c r="AJ636" i="4" s="1"/>
  <c r="F637" i="4"/>
  <c r="G636" i="4"/>
  <c r="V635" i="4"/>
  <c r="R635" i="4"/>
  <c r="V636" i="4" l="1"/>
  <c r="R636" i="4"/>
  <c r="AP637" i="4" a="1"/>
  <c r="AP637" i="4" s="1"/>
  <c r="AJ637" i="4" a="1"/>
  <c r="AJ637" i="4" s="1"/>
  <c r="AO637" i="4" a="1"/>
  <c r="AO637" i="4" s="1"/>
  <c r="AN637" i="4"/>
  <c r="AI638" i="4"/>
  <c r="AM637" i="4"/>
  <c r="AS637" i="4"/>
  <c r="AL637" i="4" a="1"/>
  <c r="AL637" i="4" s="1"/>
  <c r="AR637" i="4"/>
  <c r="AQ637" i="4" a="1"/>
  <c r="AQ637" i="4" s="1"/>
  <c r="AK637" i="4" a="1"/>
  <c r="AK637" i="4" s="1"/>
  <c r="D637" i="4"/>
  <c r="E636" i="4"/>
  <c r="G637" i="4"/>
  <c r="F638" i="4"/>
  <c r="B635" i="4"/>
  <c r="R637" i="4" l="1"/>
  <c r="V637" i="4"/>
  <c r="W635" i="4"/>
  <c r="S635" i="4"/>
  <c r="G638" i="4"/>
  <c r="F639" i="4"/>
  <c r="AS638" i="4"/>
  <c r="AL638" i="4" a="1"/>
  <c r="AL638" i="4" s="1"/>
  <c r="AR638" i="4"/>
  <c r="AQ638" i="4" a="1"/>
  <c r="AQ638" i="4" s="1"/>
  <c r="AK638" i="4" a="1"/>
  <c r="AK638" i="4" s="1"/>
  <c r="AP638" i="4" a="1"/>
  <c r="AP638" i="4" s="1"/>
  <c r="AJ638" i="4" a="1"/>
  <c r="AJ638" i="4" s="1"/>
  <c r="AO638" i="4" a="1"/>
  <c r="AO638" i="4" s="1"/>
  <c r="AN638" i="4"/>
  <c r="AM638" i="4"/>
  <c r="AI639" i="4"/>
  <c r="E637" i="4"/>
  <c r="D638" i="4"/>
  <c r="B636" i="4"/>
  <c r="W636" i="4" l="1"/>
  <c r="S636" i="4"/>
  <c r="E638" i="4"/>
  <c r="D639" i="4"/>
  <c r="AN639" i="4"/>
  <c r="AI640" i="4"/>
  <c r="AM639" i="4"/>
  <c r="AS639" i="4"/>
  <c r="AL639" i="4" a="1"/>
  <c r="AL639" i="4" s="1"/>
  <c r="AR639" i="4"/>
  <c r="AQ639" i="4" a="1"/>
  <c r="AQ639" i="4" s="1"/>
  <c r="AK639" i="4" a="1"/>
  <c r="AK639" i="4" s="1"/>
  <c r="AP639" i="4" a="1"/>
  <c r="AP639" i="4" s="1"/>
  <c r="AJ639" i="4" a="1"/>
  <c r="AJ639" i="4" s="1"/>
  <c r="AO639" i="4" a="1"/>
  <c r="AO639" i="4" s="1"/>
  <c r="F640" i="4"/>
  <c r="G639" i="4"/>
  <c r="B638" i="4" s="1"/>
  <c r="V638" i="4"/>
  <c r="R638" i="4"/>
  <c r="B637" i="4"/>
  <c r="W638" i="4" l="1"/>
  <c r="S638" i="4"/>
  <c r="S637" i="4"/>
  <c r="W637" i="4"/>
  <c r="V639" i="4"/>
  <c r="R639" i="4"/>
  <c r="F641" i="4"/>
  <c r="G640" i="4"/>
  <c r="AP640" i="4" a="1"/>
  <c r="AP640" i="4" s="1"/>
  <c r="AJ640" i="4" a="1"/>
  <c r="AJ640" i="4" s="1"/>
  <c r="AO640" i="4" a="1"/>
  <c r="AO640" i="4" s="1"/>
  <c r="AN640" i="4"/>
  <c r="AI641" i="4"/>
  <c r="AM640" i="4"/>
  <c r="AS640" i="4"/>
  <c r="AL640" i="4" a="1"/>
  <c r="AL640" i="4" s="1"/>
  <c r="AR640" i="4"/>
  <c r="AQ640" i="4" a="1"/>
  <c r="AQ640" i="4" s="1"/>
  <c r="AK640" i="4" a="1"/>
  <c r="AK640" i="4" s="1"/>
  <c r="D640" i="4"/>
  <c r="E639" i="4"/>
  <c r="E640" i="4" l="1"/>
  <c r="D641" i="4"/>
  <c r="R640" i="4"/>
  <c r="V640" i="4"/>
  <c r="G641" i="4"/>
  <c r="F642" i="4"/>
  <c r="B639" i="4"/>
  <c r="AR641" i="4"/>
  <c r="AQ641" i="4" a="1"/>
  <c r="AQ641" i="4" s="1"/>
  <c r="AK641" i="4" a="1"/>
  <c r="AK641" i="4" s="1"/>
  <c r="AP641" i="4" a="1"/>
  <c r="AP641" i="4" s="1"/>
  <c r="AJ641" i="4" a="1"/>
  <c r="AJ641" i="4" s="1"/>
  <c r="AO641" i="4" a="1"/>
  <c r="AO641" i="4" s="1"/>
  <c r="AN641" i="4"/>
  <c r="AS641" i="4"/>
  <c r="AM641" i="4"/>
  <c r="AL641" i="4" a="1"/>
  <c r="AL641" i="4" s="1"/>
  <c r="AI642" i="4"/>
  <c r="AN642" i="4" l="1"/>
  <c r="AI643" i="4"/>
  <c r="AM642" i="4"/>
  <c r="AS642" i="4"/>
  <c r="AL642" i="4" a="1"/>
  <c r="AL642" i="4" s="1"/>
  <c r="AR642" i="4"/>
  <c r="AQ642" i="4" a="1"/>
  <c r="AQ642" i="4" s="1"/>
  <c r="AK642" i="4" a="1"/>
  <c r="AK642" i="4" s="1"/>
  <c r="AP642" i="4" a="1"/>
  <c r="AP642" i="4" s="1"/>
  <c r="AJ642" i="4" a="1"/>
  <c r="AJ642" i="4" s="1"/>
  <c r="AO642" i="4" a="1"/>
  <c r="AO642" i="4" s="1"/>
  <c r="W639" i="4"/>
  <c r="S639" i="4"/>
  <c r="G642" i="4"/>
  <c r="F643" i="4"/>
  <c r="V641" i="4"/>
  <c r="R641" i="4"/>
  <c r="B641" i="4"/>
  <c r="B640" i="4"/>
  <c r="E641" i="4"/>
  <c r="D642" i="4"/>
  <c r="D643" i="4" l="1"/>
  <c r="E642" i="4"/>
  <c r="S640" i="4"/>
  <c r="W640" i="4"/>
  <c r="S641" i="4"/>
  <c r="W641" i="4"/>
  <c r="F644" i="4"/>
  <c r="G643" i="4"/>
  <c r="B642" i="4" s="1"/>
  <c r="V642" i="4"/>
  <c r="R642" i="4"/>
  <c r="AO643" i="4" a="1"/>
  <c r="AO643" i="4" s="1"/>
  <c r="AN643" i="4"/>
  <c r="AI644" i="4"/>
  <c r="AM643" i="4"/>
  <c r="AS643" i="4"/>
  <c r="AL643" i="4" a="1"/>
  <c r="AL643" i="4" s="1"/>
  <c r="AR643" i="4"/>
  <c r="AQ643" i="4" a="1"/>
  <c r="AQ643" i="4" s="1"/>
  <c r="AK643" i="4" a="1"/>
  <c r="AK643" i="4" s="1"/>
  <c r="AP643" i="4" a="1"/>
  <c r="AP643" i="4" s="1"/>
  <c r="AJ643" i="4" a="1"/>
  <c r="AJ643" i="4" s="1"/>
  <c r="W642" i="4" l="1"/>
  <c r="S642" i="4"/>
  <c r="R643" i="4"/>
  <c r="B643" i="4"/>
  <c r="V643" i="4"/>
  <c r="G644" i="4"/>
  <c r="F645" i="4"/>
  <c r="AQ644" i="4" a="1"/>
  <c r="AQ644" i="4" s="1"/>
  <c r="AK644" i="4" a="1"/>
  <c r="AK644" i="4" s="1"/>
  <c r="AP644" i="4" a="1"/>
  <c r="AP644" i="4" s="1"/>
  <c r="AJ644" i="4" a="1"/>
  <c r="AJ644" i="4" s="1"/>
  <c r="AO644" i="4" a="1"/>
  <c r="AO644" i="4" s="1"/>
  <c r="AN644" i="4"/>
  <c r="AI645" i="4"/>
  <c r="AM644" i="4"/>
  <c r="AS644" i="4"/>
  <c r="AR644" i="4"/>
  <c r="AL644" i="4" a="1"/>
  <c r="AL644" i="4" s="1"/>
  <c r="E643" i="4"/>
  <c r="D644" i="4"/>
  <c r="E644" i="4" l="1"/>
  <c r="D645" i="4"/>
  <c r="G645" i="4"/>
  <c r="F646" i="4"/>
  <c r="R644" i="4"/>
  <c r="B644" i="4"/>
  <c r="V644" i="4"/>
  <c r="AI646" i="4"/>
  <c r="AM645" i="4"/>
  <c r="AS645" i="4"/>
  <c r="AL645" i="4" a="1"/>
  <c r="AL645" i="4" s="1"/>
  <c r="AR645" i="4"/>
  <c r="AQ645" i="4" a="1"/>
  <c r="AQ645" i="4" s="1"/>
  <c r="AK645" i="4" a="1"/>
  <c r="AK645" i="4" s="1"/>
  <c r="AP645" i="4" a="1"/>
  <c r="AP645" i="4" s="1"/>
  <c r="AJ645" i="4" a="1"/>
  <c r="AJ645" i="4" s="1"/>
  <c r="AO645" i="4" a="1"/>
  <c r="AO645" i="4" s="1"/>
  <c r="AN645" i="4"/>
  <c r="W643" i="4"/>
  <c r="S643" i="4"/>
  <c r="F647" i="4" l="1"/>
  <c r="G646" i="4"/>
  <c r="B645" i="4" s="1"/>
  <c r="AO646" i="4" a="1"/>
  <c r="AO646" i="4" s="1"/>
  <c r="AN646" i="4"/>
  <c r="AI647" i="4"/>
  <c r="AM646" i="4"/>
  <c r="AS646" i="4"/>
  <c r="AL646" i="4" a="1"/>
  <c r="AL646" i="4" s="1"/>
  <c r="AR646" i="4"/>
  <c r="AQ646" i="4" a="1"/>
  <c r="AQ646" i="4" s="1"/>
  <c r="AK646" i="4" a="1"/>
  <c r="AK646" i="4" s="1"/>
  <c r="AP646" i="4" a="1"/>
  <c r="AP646" i="4" s="1"/>
  <c r="AJ646" i="4" a="1"/>
  <c r="AJ646" i="4" s="1"/>
  <c r="S644" i="4"/>
  <c r="W644" i="4"/>
  <c r="V645" i="4"/>
  <c r="R645" i="4"/>
  <c r="D646" i="4"/>
  <c r="E645" i="4"/>
  <c r="W645" i="4" l="1"/>
  <c r="S645" i="4"/>
  <c r="D647" i="4"/>
  <c r="E646" i="4"/>
  <c r="AP647" i="4" a="1"/>
  <c r="AP647" i="4" s="1"/>
  <c r="AJ647" i="4" a="1"/>
  <c r="AJ647" i="4" s="1"/>
  <c r="AO647" i="4" a="1"/>
  <c r="AO647" i="4" s="1"/>
  <c r="AN647" i="4"/>
  <c r="AI648" i="4"/>
  <c r="AM647" i="4"/>
  <c r="AS647" i="4"/>
  <c r="AL647" i="4" a="1"/>
  <c r="AL647" i="4" s="1"/>
  <c r="AR647" i="4"/>
  <c r="AQ647" i="4" a="1"/>
  <c r="AQ647" i="4" s="1"/>
  <c r="AK647" i="4" a="1"/>
  <c r="AK647" i="4" s="1"/>
  <c r="B646" i="4"/>
  <c r="V646" i="4"/>
  <c r="R646" i="4"/>
  <c r="G647" i="4"/>
  <c r="F648" i="4"/>
  <c r="E647" i="4" l="1"/>
  <c r="D648" i="4"/>
  <c r="G648" i="4"/>
  <c r="F649" i="4"/>
  <c r="R647" i="4"/>
  <c r="B647" i="4"/>
  <c r="V647" i="4"/>
  <c r="AS648" i="4"/>
  <c r="AL648" i="4" a="1"/>
  <c r="AL648" i="4" s="1"/>
  <c r="AR648" i="4"/>
  <c r="AQ648" i="4" a="1"/>
  <c r="AQ648" i="4" s="1"/>
  <c r="AK648" i="4" a="1"/>
  <c r="AK648" i="4" s="1"/>
  <c r="AP648" i="4" a="1"/>
  <c r="AP648" i="4" s="1"/>
  <c r="AJ648" i="4" a="1"/>
  <c r="AJ648" i="4" s="1"/>
  <c r="AO648" i="4" a="1"/>
  <c r="AO648" i="4" s="1"/>
  <c r="AN648" i="4"/>
  <c r="AM648" i="4"/>
  <c r="AI649" i="4"/>
  <c r="W646" i="4"/>
  <c r="S646" i="4"/>
  <c r="V648" i="4" l="1"/>
  <c r="R648" i="4"/>
  <c r="B648" i="4"/>
  <c r="AN649" i="4"/>
  <c r="AI650" i="4"/>
  <c r="AM649" i="4"/>
  <c r="AS649" i="4"/>
  <c r="AL649" i="4" a="1"/>
  <c r="AL649" i="4" s="1"/>
  <c r="AR649" i="4"/>
  <c r="AQ649" i="4" a="1"/>
  <c r="AQ649" i="4" s="1"/>
  <c r="AK649" i="4" a="1"/>
  <c r="AK649" i="4" s="1"/>
  <c r="AP649" i="4" a="1"/>
  <c r="AP649" i="4" s="1"/>
  <c r="AJ649" i="4" a="1"/>
  <c r="AJ649" i="4" s="1"/>
  <c r="AO649" i="4" a="1"/>
  <c r="AO649" i="4" s="1"/>
  <c r="F650" i="4"/>
  <c r="G649" i="4"/>
  <c r="S647" i="4"/>
  <c r="W647" i="4"/>
  <c r="E648" i="4"/>
  <c r="D649" i="4"/>
  <c r="D650" i="4" l="1"/>
  <c r="E649" i="4"/>
  <c r="V649" i="4"/>
  <c r="R649" i="4"/>
  <c r="F651" i="4"/>
  <c r="G650" i="4"/>
  <c r="AP650" i="4" a="1"/>
  <c r="AP650" i="4" s="1"/>
  <c r="AJ650" i="4" a="1"/>
  <c r="AJ650" i="4" s="1"/>
  <c r="AO650" i="4" a="1"/>
  <c r="AO650" i="4" s="1"/>
  <c r="AN650" i="4"/>
  <c r="AI651" i="4"/>
  <c r="AM650" i="4"/>
  <c r="AS650" i="4"/>
  <c r="AL650" i="4" a="1"/>
  <c r="AL650" i="4" s="1"/>
  <c r="AR650" i="4"/>
  <c r="AQ650" i="4" a="1"/>
  <c r="AQ650" i="4" s="1"/>
  <c r="AK650" i="4" a="1"/>
  <c r="AK650" i="4" s="1"/>
  <c r="W648" i="4"/>
  <c r="S648" i="4"/>
  <c r="R650" i="4" l="1"/>
  <c r="B650" i="4"/>
  <c r="V650" i="4"/>
  <c r="G651" i="4"/>
  <c r="F652" i="4"/>
  <c r="B649" i="4"/>
  <c r="AR651" i="4"/>
  <c r="AQ651" i="4" a="1"/>
  <c r="AQ651" i="4" s="1"/>
  <c r="AK651" i="4" a="1"/>
  <c r="AK651" i="4" s="1"/>
  <c r="AP651" i="4" a="1"/>
  <c r="AP651" i="4" s="1"/>
  <c r="AJ651" i="4" a="1"/>
  <c r="AJ651" i="4" s="1"/>
  <c r="AO651" i="4" a="1"/>
  <c r="AO651" i="4" s="1"/>
  <c r="AN651" i="4"/>
  <c r="AS651" i="4"/>
  <c r="AM651" i="4"/>
  <c r="AL651" i="4" a="1"/>
  <c r="AL651" i="4" s="1"/>
  <c r="AI652" i="4"/>
  <c r="E650" i="4"/>
  <c r="D651" i="4"/>
  <c r="E651" i="4" l="1"/>
  <c r="D652" i="4"/>
  <c r="AN652" i="4"/>
  <c r="AI653" i="4"/>
  <c r="AM652" i="4"/>
  <c r="AS652" i="4"/>
  <c r="AL652" i="4" a="1"/>
  <c r="AL652" i="4" s="1"/>
  <c r="AR652" i="4"/>
  <c r="AQ652" i="4" a="1"/>
  <c r="AQ652" i="4" s="1"/>
  <c r="AK652" i="4" a="1"/>
  <c r="AK652" i="4" s="1"/>
  <c r="AP652" i="4" a="1"/>
  <c r="AP652" i="4" s="1"/>
  <c r="AJ652" i="4" a="1"/>
  <c r="AJ652" i="4" s="1"/>
  <c r="AO652" i="4" a="1"/>
  <c r="AO652" i="4" s="1"/>
  <c r="W649" i="4"/>
  <c r="S649" i="4"/>
  <c r="G652" i="4"/>
  <c r="F653" i="4"/>
  <c r="V651" i="4"/>
  <c r="R651" i="4"/>
  <c r="B651" i="4"/>
  <c r="S650" i="4"/>
  <c r="W650" i="4"/>
  <c r="S651" i="4" l="1"/>
  <c r="W651" i="4"/>
  <c r="F654" i="4"/>
  <c r="G653" i="4"/>
  <c r="V652" i="4"/>
  <c r="R652" i="4"/>
  <c r="AO653" i="4" a="1"/>
  <c r="AO653" i="4" s="1"/>
  <c r="AN653" i="4"/>
  <c r="AI654" i="4"/>
  <c r="AM653" i="4"/>
  <c r="AS653" i="4"/>
  <c r="AL653" i="4" a="1"/>
  <c r="AL653" i="4" s="1"/>
  <c r="AR653" i="4"/>
  <c r="AQ653" i="4" a="1"/>
  <c r="AQ653" i="4" s="1"/>
  <c r="AK653" i="4" a="1"/>
  <c r="AK653" i="4" s="1"/>
  <c r="AP653" i="4" a="1"/>
  <c r="AP653" i="4" s="1"/>
  <c r="AJ653" i="4" a="1"/>
  <c r="AJ653" i="4" s="1"/>
  <c r="D653" i="4"/>
  <c r="E652" i="4"/>
  <c r="R653" i="4" l="1"/>
  <c r="V653" i="4"/>
  <c r="AQ654" i="4" a="1"/>
  <c r="AQ654" i="4" s="1"/>
  <c r="AK654" i="4" a="1"/>
  <c r="AK654" i="4" s="1"/>
  <c r="AP654" i="4" a="1"/>
  <c r="AP654" i="4" s="1"/>
  <c r="AJ654" i="4" a="1"/>
  <c r="AJ654" i="4" s="1"/>
  <c r="AO654" i="4" a="1"/>
  <c r="AO654" i="4" s="1"/>
  <c r="AN654" i="4"/>
  <c r="AI655" i="4"/>
  <c r="AM654" i="4"/>
  <c r="AR654" i="4"/>
  <c r="AL654" i="4" a="1"/>
  <c r="AL654" i="4" s="1"/>
  <c r="AS654" i="4"/>
  <c r="E653" i="4"/>
  <c r="D654" i="4"/>
  <c r="B652" i="4"/>
  <c r="G654" i="4"/>
  <c r="F655" i="4"/>
  <c r="R654" i="4" l="1"/>
  <c r="V654" i="4"/>
  <c r="E654" i="4"/>
  <c r="D655" i="4"/>
  <c r="AI656" i="4"/>
  <c r="AM655" i="4"/>
  <c r="AS655" i="4"/>
  <c r="AL655" i="4" a="1"/>
  <c r="AL655" i="4" s="1"/>
  <c r="AR655" i="4"/>
  <c r="AQ655" i="4" a="1"/>
  <c r="AQ655" i="4" s="1"/>
  <c r="AK655" i="4" a="1"/>
  <c r="AK655" i="4" s="1"/>
  <c r="AP655" i="4" a="1"/>
  <c r="AP655" i="4" s="1"/>
  <c r="AJ655" i="4" a="1"/>
  <c r="AJ655" i="4" s="1"/>
  <c r="AO655" i="4" a="1"/>
  <c r="AO655" i="4" s="1"/>
  <c r="AN655" i="4"/>
  <c r="G655" i="4"/>
  <c r="F656" i="4"/>
  <c r="W652" i="4"/>
  <c r="S652" i="4"/>
  <c r="B653" i="4"/>
  <c r="W653" i="4" l="1"/>
  <c r="S653" i="4"/>
  <c r="F657" i="4"/>
  <c r="G656" i="4"/>
  <c r="D656" i="4"/>
  <c r="E655" i="4"/>
  <c r="V655" i="4"/>
  <c r="R655" i="4"/>
  <c r="B655" i="4"/>
  <c r="AO656" i="4" a="1"/>
  <c r="AO656" i="4" s="1"/>
  <c r="AN656" i="4"/>
  <c r="AI657" i="4"/>
  <c r="AM656" i="4"/>
  <c r="AS656" i="4"/>
  <c r="AL656" i="4" a="1"/>
  <c r="AL656" i="4" s="1"/>
  <c r="AR656" i="4"/>
  <c r="AQ656" i="4" a="1"/>
  <c r="AQ656" i="4" s="1"/>
  <c r="AK656" i="4" a="1"/>
  <c r="AK656" i="4" s="1"/>
  <c r="AP656" i="4" a="1"/>
  <c r="AP656" i="4" s="1"/>
  <c r="AJ656" i="4" a="1"/>
  <c r="AJ656" i="4" s="1"/>
  <c r="B654" i="4"/>
  <c r="W655" i="4" l="1"/>
  <c r="S655" i="4"/>
  <c r="D657" i="4"/>
  <c r="E656" i="4"/>
  <c r="V656" i="4"/>
  <c r="R656" i="4"/>
  <c r="G657" i="4"/>
  <c r="F658" i="4"/>
  <c r="AP657" i="4" a="1"/>
  <c r="AP657" i="4" s="1"/>
  <c r="AJ657" i="4" a="1"/>
  <c r="AJ657" i="4" s="1"/>
  <c r="AO657" i="4" a="1"/>
  <c r="AO657" i="4" s="1"/>
  <c r="AN657" i="4"/>
  <c r="AI658" i="4"/>
  <c r="AM657" i="4"/>
  <c r="AS657" i="4"/>
  <c r="AL657" i="4" a="1"/>
  <c r="AL657" i="4" s="1"/>
  <c r="AK657" i="4" a="1"/>
  <c r="AK657" i="4" s="1"/>
  <c r="AR657" i="4"/>
  <c r="AQ657" i="4" a="1"/>
  <c r="AQ657" i="4" s="1"/>
  <c r="S654" i="4"/>
  <c r="W654" i="4"/>
  <c r="G658" i="4" l="1"/>
  <c r="F659" i="4"/>
  <c r="R657" i="4"/>
  <c r="B657" i="4"/>
  <c r="V657" i="4"/>
  <c r="B656" i="4"/>
  <c r="AS658" i="4"/>
  <c r="AL658" i="4" a="1"/>
  <c r="AL658" i="4" s="1"/>
  <c r="AR658" i="4"/>
  <c r="AQ658" i="4" a="1"/>
  <c r="AQ658" i="4" s="1"/>
  <c r="AK658" i="4" a="1"/>
  <c r="AK658" i="4" s="1"/>
  <c r="AP658" i="4" a="1"/>
  <c r="AP658" i="4" s="1"/>
  <c r="AJ658" i="4" a="1"/>
  <c r="AJ658" i="4" s="1"/>
  <c r="AO658" i="4" a="1"/>
  <c r="AO658" i="4" s="1"/>
  <c r="AI659" i="4"/>
  <c r="AN658" i="4"/>
  <c r="AM658" i="4"/>
  <c r="E657" i="4"/>
  <c r="D658" i="4"/>
  <c r="E658" i="4" l="1"/>
  <c r="D659" i="4"/>
  <c r="W656" i="4"/>
  <c r="S656" i="4"/>
  <c r="AN659" i="4"/>
  <c r="AI660" i="4"/>
  <c r="AM659" i="4"/>
  <c r="AS659" i="4"/>
  <c r="AL659" i="4" a="1"/>
  <c r="AL659" i="4" s="1"/>
  <c r="AR659" i="4"/>
  <c r="AQ659" i="4" a="1"/>
  <c r="AQ659" i="4" s="1"/>
  <c r="AK659" i="4" a="1"/>
  <c r="AK659" i="4" s="1"/>
  <c r="AP659" i="4" a="1"/>
  <c r="AP659" i="4" s="1"/>
  <c r="AJ659" i="4" a="1"/>
  <c r="AJ659" i="4" s="1"/>
  <c r="AO659" i="4" a="1"/>
  <c r="AO659" i="4" s="1"/>
  <c r="S657" i="4"/>
  <c r="W657" i="4"/>
  <c r="F660" i="4"/>
  <c r="G659" i="4"/>
  <c r="V658" i="4"/>
  <c r="R658" i="4"/>
  <c r="B658" i="4"/>
  <c r="W658" i="4" l="1"/>
  <c r="S658" i="4"/>
  <c r="AP660" i="4" a="1"/>
  <c r="AP660" i="4" s="1"/>
  <c r="AJ660" i="4" a="1"/>
  <c r="AJ660" i="4" s="1"/>
  <c r="AO660" i="4" a="1"/>
  <c r="AO660" i="4" s="1"/>
  <c r="AN660" i="4"/>
  <c r="AI661" i="4"/>
  <c r="AM660" i="4"/>
  <c r="AS660" i="4"/>
  <c r="AL660" i="4" a="1"/>
  <c r="AL660" i="4" s="1"/>
  <c r="AR660" i="4"/>
  <c r="AQ660" i="4" a="1"/>
  <c r="AQ660" i="4" s="1"/>
  <c r="AK660" i="4" a="1"/>
  <c r="AK660" i="4" s="1"/>
  <c r="B659" i="4"/>
  <c r="V659" i="4"/>
  <c r="R659" i="4"/>
  <c r="F661" i="4"/>
  <c r="G660" i="4"/>
  <c r="D660" i="4"/>
  <c r="E659" i="4"/>
  <c r="W659" i="4" l="1"/>
  <c r="S659" i="4"/>
  <c r="E660" i="4"/>
  <c r="D661" i="4"/>
  <c r="R660" i="4"/>
  <c r="B660" i="4"/>
  <c r="V660" i="4"/>
  <c r="G661" i="4"/>
  <c r="F662" i="4"/>
  <c r="AR661" i="4"/>
  <c r="AQ661" i="4" a="1"/>
  <c r="AQ661" i="4" s="1"/>
  <c r="AK661" i="4" a="1"/>
  <c r="AK661" i="4" s="1"/>
  <c r="AP661" i="4" a="1"/>
  <c r="AP661" i="4" s="1"/>
  <c r="AJ661" i="4" a="1"/>
  <c r="AJ661" i="4" s="1"/>
  <c r="AO661" i="4" a="1"/>
  <c r="AO661" i="4" s="1"/>
  <c r="AN661" i="4"/>
  <c r="AS661" i="4"/>
  <c r="AM661" i="4"/>
  <c r="AL661" i="4" a="1"/>
  <c r="AL661" i="4" s="1"/>
  <c r="AI662" i="4"/>
  <c r="G662" i="4" l="1"/>
  <c r="F663" i="4"/>
  <c r="E661" i="4"/>
  <c r="D662" i="4"/>
  <c r="AN662" i="4"/>
  <c r="AI663" i="4"/>
  <c r="AM662" i="4"/>
  <c r="AS662" i="4"/>
  <c r="AL662" i="4" a="1"/>
  <c r="AL662" i="4" s="1"/>
  <c r="AR662" i="4"/>
  <c r="AQ662" i="4" a="1"/>
  <c r="AQ662" i="4" s="1"/>
  <c r="AK662" i="4" a="1"/>
  <c r="AK662" i="4" s="1"/>
  <c r="AP662" i="4" a="1"/>
  <c r="AP662" i="4" s="1"/>
  <c r="AJ662" i="4" a="1"/>
  <c r="AJ662" i="4" s="1"/>
  <c r="AO662" i="4" a="1"/>
  <c r="AO662" i="4" s="1"/>
  <c r="V661" i="4"/>
  <c r="R661" i="4"/>
  <c r="B661" i="4"/>
  <c r="S660" i="4"/>
  <c r="W660" i="4"/>
  <c r="S661" i="4" l="1"/>
  <c r="W661" i="4"/>
  <c r="D663" i="4"/>
  <c r="E662" i="4"/>
  <c r="AO663" i="4" a="1"/>
  <c r="AO663" i="4" s="1"/>
  <c r="AN663" i="4"/>
  <c r="AI664" i="4"/>
  <c r="AM663" i="4"/>
  <c r="AS663" i="4"/>
  <c r="AL663" i="4" a="1"/>
  <c r="AL663" i="4" s="1"/>
  <c r="AR663" i="4"/>
  <c r="AQ663" i="4" a="1"/>
  <c r="AQ663" i="4" s="1"/>
  <c r="AK663" i="4" a="1"/>
  <c r="AK663" i="4" s="1"/>
  <c r="AP663" i="4" a="1"/>
  <c r="AP663" i="4" s="1"/>
  <c r="AJ663" i="4" a="1"/>
  <c r="AJ663" i="4" s="1"/>
  <c r="F664" i="4"/>
  <c r="G663" i="4"/>
  <c r="B662" i="4" s="1"/>
  <c r="V662" i="4"/>
  <c r="R662" i="4"/>
  <c r="W662" i="4" l="1"/>
  <c r="S662" i="4"/>
  <c r="AQ664" i="4" a="1"/>
  <c r="AQ664" i="4" s="1"/>
  <c r="AK664" i="4" a="1"/>
  <c r="AK664" i="4" s="1"/>
  <c r="AP664" i="4" a="1"/>
  <c r="AP664" i="4" s="1"/>
  <c r="AJ664" i="4" a="1"/>
  <c r="AJ664" i="4" s="1"/>
  <c r="AO664" i="4" a="1"/>
  <c r="AO664" i="4" s="1"/>
  <c r="AN664" i="4"/>
  <c r="AI665" i="4"/>
  <c r="AM664" i="4"/>
  <c r="AS664" i="4"/>
  <c r="AR664" i="4"/>
  <c r="AL664" i="4" a="1"/>
  <c r="AL664" i="4" s="1"/>
  <c r="G664" i="4"/>
  <c r="F665" i="4"/>
  <c r="R663" i="4"/>
  <c r="B663" i="4"/>
  <c r="V663" i="4"/>
  <c r="E663" i="4"/>
  <c r="D664" i="4"/>
  <c r="R664" i="4" l="1"/>
  <c r="V664" i="4"/>
  <c r="E664" i="4"/>
  <c r="D665" i="4"/>
  <c r="G665" i="4"/>
  <c r="F666" i="4"/>
  <c r="AI666" i="4"/>
  <c r="AM665" i="4"/>
  <c r="AS665" i="4"/>
  <c r="AL665" i="4" a="1"/>
  <c r="AL665" i="4" s="1"/>
  <c r="AR665" i="4"/>
  <c r="AQ665" i="4" a="1"/>
  <c r="AQ665" i="4" s="1"/>
  <c r="AK665" i="4" a="1"/>
  <c r="AK665" i="4" s="1"/>
  <c r="AP665" i="4" a="1"/>
  <c r="AP665" i="4" s="1"/>
  <c r="AJ665" i="4" a="1"/>
  <c r="AJ665" i="4" s="1"/>
  <c r="AO665" i="4" a="1"/>
  <c r="AO665" i="4" s="1"/>
  <c r="AN665" i="4"/>
  <c r="W663" i="4"/>
  <c r="S663" i="4"/>
  <c r="D666" i="4" l="1"/>
  <c r="E665" i="4"/>
  <c r="V665" i="4"/>
  <c r="R665" i="4"/>
  <c r="B665" i="4"/>
  <c r="AO666" i="4" a="1"/>
  <c r="AO666" i="4" s="1"/>
  <c r="AN666" i="4"/>
  <c r="AI667" i="4"/>
  <c r="AM666" i="4"/>
  <c r="AS666" i="4"/>
  <c r="AL666" i="4" a="1"/>
  <c r="AL666" i="4" s="1"/>
  <c r="AR666" i="4"/>
  <c r="AQ666" i="4" a="1"/>
  <c r="AQ666" i="4" s="1"/>
  <c r="AK666" i="4" a="1"/>
  <c r="AK666" i="4" s="1"/>
  <c r="AP666" i="4" a="1"/>
  <c r="AP666" i="4" s="1"/>
  <c r="AJ666" i="4" a="1"/>
  <c r="AJ666" i="4" s="1"/>
  <c r="F667" i="4"/>
  <c r="G666" i="4"/>
  <c r="B664" i="4"/>
  <c r="G667" i="4" l="1"/>
  <c r="F668" i="4"/>
  <c r="S664" i="4"/>
  <c r="W664" i="4"/>
  <c r="W665" i="4"/>
  <c r="S665" i="4"/>
  <c r="B666" i="4"/>
  <c r="V666" i="4"/>
  <c r="R666" i="4"/>
  <c r="AP667" i="4" a="1"/>
  <c r="AP667" i="4" s="1"/>
  <c r="AJ667" i="4" a="1"/>
  <c r="AJ667" i="4" s="1"/>
  <c r="AO667" i="4" a="1"/>
  <c r="AO667" i="4" s="1"/>
  <c r="AN667" i="4"/>
  <c r="AI668" i="4"/>
  <c r="AM667" i="4"/>
  <c r="AS667" i="4"/>
  <c r="AL667" i="4" a="1"/>
  <c r="AL667" i="4" s="1"/>
  <c r="AR667" i="4"/>
  <c r="AQ667" i="4" a="1"/>
  <c r="AQ667" i="4" s="1"/>
  <c r="AK667" i="4" a="1"/>
  <c r="AK667" i="4" s="1"/>
  <c r="D667" i="4"/>
  <c r="E666" i="4"/>
  <c r="E667" i="4" l="1"/>
  <c r="D668" i="4"/>
  <c r="W666" i="4"/>
  <c r="S666" i="4"/>
  <c r="AS668" i="4"/>
  <c r="AL668" i="4" a="1"/>
  <c r="AL668" i="4" s="1"/>
  <c r="AR668" i="4"/>
  <c r="AQ668" i="4" a="1"/>
  <c r="AQ668" i="4" s="1"/>
  <c r="AK668" i="4" a="1"/>
  <c r="AK668" i="4" s="1"/>
  <c r="AP668" i="4" a="1"/>
  <c r="AP668" i="4" s="1"/>
  <c r="AJ668" i="4" a="1"/>
  <c r="AJ668" i="4" s="1"/>
  <c r="AO668" i="4" a="1"/>
  <c r="AO668" i="4" s="1"/>
  <c r="AN668" i="4"/>
  <c r="AM668" i="4"/>
  <c r="AI669" i="4"/>
  <c r="G668" i="4"/>
  <c r="F669" i="4"/>
  <c r="R667" i="4"/>
  <c r="B667" i="4"/>
  <c r="V667" i="4"/>
  <c r="S667" i="4" l="1"/>
  <c r="W667" i="4"/>
  <c r="F670" i="4"/>
  <c r="G669" i="4"/>
  <c r="V668" i="4"/>
  <c r="R668" i="4"/>
  <c r="B668" i="4"/>
  <c r="AN669" i="4"/>
  <c r="AI670" i="4"/>
  <c r="AM669" i="4"/>
  <c r="AS669" i="4"/>
  <c r="AL669" i="4" a="1"/>
  <c r="AL669" i="4" s="1"/>
  <c r="AR669" i="4"/>
  <c r="AQ669" i="4" a="1"/>
  <c r="AQ669" i="4" s="1"/>
  <c r="AK669" i="4" a="1"/>
  <c r="AK669" i="4" s="1"/>
  <c r="AP669" i="4" a="1"/>
  <c r="AP669" i="4" s="1"/>
  <c r="AJ669" i="4" a="1"/>
  <c r="AJ669" i="4" s="1"/>
  <c r="AO669" i="4" a="1"/>
  <c r="AO669" i="4" s="1"/>
  <c r="E668" i="4"/>
  <c r="D669" i="4"/>
  <c r="W668" i="4" l="1"/>
  <c r="S668" i="4"/>
  <c r="D670" i="4"/>
  <c r="E669" i="4"/>
  <c r="AP670" i="4" a="1"/>
  <c r="AP670" i="4" s="1"/>
  <c r="AJ670" i="4" a="1"/>
  <c r="AJ670" i="4" s="1"/>
  <c r="AO670" i="4" a="1"/>
  <c r="AO670" i="4" s="1"/>
  <c r="AN670" i="4"/>
  <c r="AI671" i="4"/>
  <c r="AM670" i="4"/>
  <c r="AS670" i="4"/>
  <c r="AL670" i="4" a="1"/>
  <c r="AL670" i="4" s="1"/>
  <c r="AR670" i="4"/>
  <c r="AQ670" i="4" a="1"/>
  <c r="AQ670" i="4" s="1"/>
  <c r="AK670" i="4" a="1"/>
  <c r="AK670" i="4" s="1"/>
  <c r="B669" i="4"/>
  <c r="V669" i="4"/>
  <c r="R669" i="4"/>
  <c r="F671" i="4"/>
  <c r="G670" i="4"/>
  <c r="R670" i="4" l="1"/>
  <c r="B670" i="4"/>
  <c r="V670" i="4"/>
  <c r="G671" i="4"/>
  <c r="F672" i="4"/>
  <c r="AR671" i="4"/>
  <c r="AQ671" i="4" a="1"/>
  <c r="AQ671" i="4" s="1"/>
  <c r="AK671" i="4" a="1"/>
  <c r="AK671" i="4" s="1"/>
  <c r="AP671" i="4" a="1"/>
  <c r="AP671" i="4" s="1"/>
  <c r="AJ671" i="4" a="1"/>
  <c r="AJ671" i="4" s="1"/>
  <c r="AO671" i="4" a="1"/>
  <c r="AO671" i="4" s="1"/>
  <c r="AN671" i="4"/>
  <c r="AI672" i="4"/>
  <c r="AS671" i="4"/>
  <c r="AM671" i="4"/>
  <c r="AL671" i="4" a="1"/>
  <c r="AL671" i="4" s="1"/>
  <c r="E670" i="4"/>
  <c r="D671" i="4"/>
  <c r="W669" i="4"/>
  <c r="S669" i="4"/>
  <c r="E671" i="4" l="1"/>
  <c r="D672" i="4"/>
  <c r="G672" i="4"/>
  <c r="F673" i="4"/>
  <c r="V671" i="4"/>
  <c r="R671" i="4"/>
  <c r="B671" i="4"/>
  <c r="AN672" i="4"/>
  <c r="AI673" i="4"/>
  <c r="AM672" i="4"/>
  <c r="AS672" i="4"/>
  <c r="AL672" i="4" a="1"/>
  <c r="AL672" i="4" s="1"/>
  <c r="AR672" i="4"/>
  <c r="AQ672" i="4" a="1"/>
  <c r="AQ672" i="4" s="1"/>
  <c r="AK672" i="4" a="1"/>
  <c r="AK672" i="4" s="1"/>
  <c r="AP672" i="4" a="1"/>
  <c r="AP672" i="4" s="1"/>
  <c r="AJ672" i="4" a="1"/>
  <c r="AJ672" i="4" s="1"/>
  <c r="AO672" i="4" a="1"/>
  <c r="AO672" i="4" s="1"/>
  <c r="S670" i="4"/>
  <c r="W670" i="4"/>
  <c r="AO673" i="4" l="1" a="1"/>
  <c r="AO673" i="4" s="1"/>
  <c r="AN673" i="4"/>
  <c r="AI674" i="4"/>
  <c r="AM673" i="4"/>
  <c r="AS673" i="4"/>
  <c r="AL673" i="4" a="1"/>
  <c r="AL673" i="4" s="1"/>
  <c r="AR673" i="4"/>
  <c r="AQ673" i="4" a="1"/>
  <c r="AQ673" i="4" s="1"/>
  <c r="AK673" i="4" a="1"/>
  <c r="AK673" i="4" s="1"/>
  <c r="AP673" i="4" a="1"/>
  <c r="AP673" i="4" s="1"/>
  <c r="AJ673" i="4" a="1"/>
  <c r="AJ673" i="4" s="1"/>
  <c r="F674" i="4"/>
  <c r="G673" i="4"/>
  <c r="S671" i="4"/>
  <c r="W671" i="4"/>
  <c r="B672" i="4"/>
  <c r="V672" i="4"/>
  <c r="R672" i="4"/>
  <c r="D673" i="4"/>
  <c r="E672" i="4"/>
  <c r="E673" i="4" l="1"/>
  <c r="D674" i="4"/>
  <c r="W672" i="4"/>
  <c r="S672" i="4"/>
  <c r="R673" i="4"/>
  <c r="V673" i="4"/>
  <c r="AQ674" i="4" a="1"/>
  <c r="AQ674" i="4" s="1"/>
  <c r="AK674" i="4" a="1"/>
  <c r="AK674" i="4" s="1"/>
  <c r="AP674" i="4" a="1"/>
  <c r="AP674" i="4" s="1"/>
  <c r="AJ674" i="4" a="1"/>
  <c r="AJ674" i="4" s="1"/>
  <c r="AO674" i="4" a="1"/>
  <c r="AO674" i="4" s="1"/>
  <c r="AN674" i="4"/>
  <c r="AI675" i="4"/>
  <c r="AM674" i="4"/>
  <c r="AS674" i="4"/>
  <c r="AR674" i="4"/>
  <c r="AL674" i="4" a="1"/>
  <c r="AL674" i="4" s="1"/>
  <c r="G674" i="4"/>
  <c r="F675" i="4"/>
  <c r="G675" i="4" l="1"/>
  <c r="B674" i="4" s="1"/>
  <c r="F676" i="4"/>
  <c r="R674" i="4"/>
  <c r="V674" i="4"/>
  <c r="B673" i="4"/>
  <c r="AI676" i="4"/>
  <c r="AM675" i="4"/>
  <c r="AS675" i="4"/>
  <c r="AL675" i="4" a="1"/>
  <c r="AL675" i="4" s="1"/>
  <c r="AR675" i="4"/>
  <c r="AQ675" i="4" a="1"/>
  <c r="AQ675" i="4" s="1"/>
  <c r="AK675" i="4" a="1"/>
  <c r="AK675" i="4" s="1"/>
  <c r="AP675" i="4" a="1"/>
  <c r="AP675" i="4" s="1"/>
  <c r="AJ675" i="4" a="1"/>
  <c r="AJ675" i="4" s="1"/>
  <c r="AO675" i="4" a="1"/>
  <c r="AO675" i="4" s="1"/>
  <c r="AN675" i="4"/>
  <c r="E674" i="4"/>
  <c r="D675" i="4"/>
  <c r="S674" i="4" l="1"/>
  <c r="W674" i="4"/>
  <c r="D676" i="4"/>
  <c r="E675" i="4"/>
  <c r="AO676" i="4" a="1"/>
  <c r="AO676" i="4" s="1"/>
  <c r="AN676" i="4"/>
  <c r="AI677" i="4"/>
  <c r="AM676" i="4"/>
  <c r="AS676" i="4"/>
  <c r="AL676" i="4" a="1"/>
  <c r="AL676" i="4" s="1"/>
  <c r="AR676" i="4"/>
  <c r="AQ676" i="4" a="1"/>
  <c r="AQ676" i="4" s="1"/>
  <c r="AK676" i="4" a="1"/>
  <c r="AK676" i="4" s="1"/>
  <c r="AP676" i="4" a="1"/>
  <c r="AP676" i="4" s="1"/>
  <c r="AJ676" i="4" a="1"/>
  <c r="AJ676" i="4" s="1"/>
  <c r="F677" i="4"/>
  <c r="G676" i="4"/>
  <c r="V675" i="4"/>
  <c r="R675" i="4"/>
  <c r="AP677" i="4" l="1" a="1"/>
  <c r="AP677" i="4" s="1"/>
  <c r="AJ677" i="4" a="1"/>
  <c r="AJ677" i="4" s="1"/>
  <c r="AO677" i="4" a="1"/>
  <c r="AO677" i="4" s="1"/>
  <c r="AN677" i="4"/>
  <c r="AI678" i="4"/>
  <c r="AM677" i="4"/>
  <c r="AS677" i="4"/>
  <c r="AL677" i="4" a="1"/>
  <c r="AL677" i="4" s="1"/>
  <c r="AR677" i="4"/>
  <c r="AQ677" i="4" a="1"/>
  <c r="AQ677" i="4" s="1"/>
  <c r="AK677" i="4" a="1"/>
  <c r="AK677" i="4" s="1"/>
  <c r="B676" i="4"/>
  <c r="V676" i="4"/>
  <c r="R676" i="4"/>
  <c r="G677" i="4"/>
  <c r="F678" i="4"/>
  <c r="D677" i="4"/>
  <c r="E676" i="4"/>
  <c r="B675" i="4"/>
  <c r="W676" i="4" l="1"/>
  <c r="S676" i="4"/>
  <c r="W675" i="4"/>
  <c r="S675" i="4"/>
  <c r="G678" i="4"/>
  <c r="F679" i="4"/>
  <c r="E677" i="4"/>
  <c r="D678" i="4"/>
  <c r="R677" i="4"/>
  <c r="B677" i="4"/>
  <c r="V677" i="4"/>
  <c r="AS678" i="4"/>
  <c r="AL678" i="4" a="1"/>
  <c r="AL678" i="4" s="1"/>
  <c r="AR678" i="4"/>
  <c r="AQ678" i="4" a="1"/>
  <c r="AQ678" i="4" s="1"/>
  <c r="AK678" i="4" a="1"/>
  <c r="AK678" i="4" s="1"/>
  <c r="AP678" i="4" a="1"/>
  <c r="AP678" i="4" s="1"/>
  <c r="AJ678" i="4" a="1"/>
  <c r="AJ678" i="4" s="1"/>
  <c r="AO678" i="4" a="1"/>
  <c r="AO678" i="4" s="1"/>
  <c r="AN678" i="4"/>
  <c r="AM678" i="4"/>
  <c r="AI679" i="4"/>
  <c r="S677" i="4" l="1"/>
  <c r="W677" i="4"/>
  <c r="E678" i="4"/>
  <c r="D679" i="4"/>
  <c r="F680" i="4"/>
  <c r="G679" i="4"/>
  <c r="B678" i="4" s="1"/>
  <c r="V678" i="4"/>
  <c r="R678" i="4"/>
  <c r="AN679" i="4"/>
  <c r="AI680" i="4"/>
  <c r="AM679" i="4"/>
  <c r="AS679" i="4"/>
  <c r="AL679" i="4" a="1"/>
  <c r="AL679" i="4" s="1"/>
  <c r="AR679" i="4"/>
  <c r="AQ679" i="4" a="1"/>
  <c r="AQ679" i="4" s="1"/>
  <c r="AK679" i="4" a="1"/>
  <c r="AK679" i="4" s="1"/>
  <c r="AP679" i="4" a="1"/>
  <c r="AP679" i="4" s="1"/>
  <c r="AJ679" i="4" a="1"/>
  <c r="AJ679" i="4" s="1"/>
  <c r="AO679" i="4" a="1"/>
  <c r="AO679" i="4" s="1"/>
  <c r="W678" i="4" l="1"/>
  <c r="S678" i="4"/>
  <c r="F681" i="4"/>
  <c r="G680" i="4"/>
  <c r="D680" i="4"/>
  <c r="E679" i="4"/>
  <c r="B679" i="4"/>
  <c r="V679" i="4"/>
  <c r="R679" i="4"/>
  <c r="AP680" i="4" a="1"/>
  <c r="AP680" i="4" s="1"/>
  <c r="AJ680" i="4" a="1"/>
  <c r="AJ680" i="4" s="1"/>
  <c r="AO680" i="4" a="1"/>
  <c r="AO680" i="4" s="1"/>
  <c r="AN680" i="4"/>
  <c r="AI681" i="4"/>
  <c r="AM680" i="4"/>
  <c r="AS680" i="4"/>
  <c r="AL680" i="4" a="1"/>
  <c r="AL680" i="4" s="1"/>
  <c r="AR680" i="4"/>
  <c r="AQ680" i="4" a="1"/>
  <c r="AQ680" i="4" s="1"/>
  <c r="AK680" i="4" a="1"/>
  <c r="AK680" i="4" s="1"/>
  <c r="G681" i="4" l="1"/>
  <c r="F682" i="4"/>
  <c r="E680" i="4"/>
  <c r="D681" i="4"/>
  <c r="W679" i="4"/>
  <c r="S679" i="4"/>
  <c r="AR681" i="4"/>
  <c r="AQ681" i="4" a="1"/>
  <c r="AQ681" i="4" s="1"/>
  <c r="AK681" i="4" a="1"/>
  <c r="AK681" i="4" s="1"/>
  <c r="AP681" i="4" a="1"/>
  <c r="AP681" i="4" s="1"/>
  <c r="AJ681" i="4" a="1"/>
  <c r="AJ681" i="4" s="1"/>
  <c r="AO681" i="4" a="1"/>
  <c r="AO681" i="4" s="1"/>
  <c r="AN681" i="4"/>
  <c r="AS681" i="4"/>
  <c r="AM681" i="4"/>
  <c r="AL681" i="4" a="1"/>
  <c r="AL681" i="4" s="1"/>
  <c r="AI682" i="4"/>
  <c r="R680" i="4"/>
  <c r="B680" i="4"/>
  <c r="V680" i="4"/>
  <c r="S680" i="4" l="1"/>
  <c r="W680" i="4"/>
  <c r="AN682" i="4"/>
  <c r="AI683" i="4"/>
  <c r="AM682" i="4"/>
  <c r="AS682" i="4"/>
  <c r="AL682" i="4" a="1"/>
  <c r="AL682" i="4" s="1"/>
  <c r="AR682" i="4"/>
  <c r="AQ682" i="4" a="1"/>
  <c r="AQ682" i="4" s="1"/>
  <c r="AK682" i="4" a="1"/>
  <c r="AK682" i="4" s="1"/>
  <c r="AP682" i="4" a="1"/>
  <c r="AP682" i="4" s="1"/>
  <c r="AJ682" i="4" a="1"/>
  <c r="AJ682" i="4" s="1"/>
  <c r="AO682" i="4" a="1"/>
  <c r="AO682" i="4" s="1"/>
  <c r="E681" i="4"/>
  <c r="D682" i="4"/>
  <c r="G682" i="4"/>
  <c r="F683" i="4"/>
  <c r="V681" i="4"/>
  <c r="R681" i="4"/>
  <c r="B681" i="4"/>
  <c r="S681" i="4" l="1"/>
  <c r="W681" i="4"/>
  <c r="F684" i="4"/>
  <c r="G683" i="4"/>
  <c r="B682" i="4"/>
  <c r="V682" i="4"/>
  <c r="R682" i="4"/>
  <c r="D683" i="4"/>
  <c r="E682" i="4"/>
  <c r="AO683" i="4" a="1"/>
  <c r="AO683" i="4" s="1"/>
  <c r="AN683" i="4"/>
  <c r="AI684" i="4"/>
  <c r="AM683" i="4"/>
  <c r="AS683" i="4"/>
  <c r="AL683" i="4" a="1"/>
  <c r="AL683" i="4" s="1"/>
  <c r="AR683" i="4"/>
  <c r="AQ683" i="4" a="1"/>
  <c r="AQ683" i="4" s="1"/>
  <c r="AK683" i="4" a="1"/>
  <c r="AK683" i="4" s="1"/>
  <c r="AP683" i="4" a="1"/>
  <c r="AP683" i="4" s="1"/>
  <c r="AJ683" i="4" a="1"/>
  <c r="AJ683" i="4" s="1"/>
  <c r="E683" i="4" l="1"/>
  <c r="D684" i="4"/>
  <c r="R683" i="4"/>
  <c r="B683" i="4"/>
  <c r="V683" i="4"/>
  <c r="W682" i="4"/>
  <c r="S682" i="4"/>
  <c r="G684" i="4"/>
  <c r="F685" i="4"/>
  <c r="AQ684" i="4" a="1"/>
  <c r="AQ684" i="4" s="1"/>
  <c r="AK684" i="4" a="1"/>
  <c r="AK684" i="4" s="1"/>
  <c r="AP684" i="4" a="1"/>
  <c r="AP684" i="4" s="1"/>
  <c r="AJ684" i="4" a="1"/>
  <c r="AJ684" i="4" s="1"/>
  <c r="AO684" i="4" a="1"/>
  <c r="AO684" i="4" s="1"/>
  <c r="AN684" i="4"/>
  <c r="AI685" i="4"/>
  <c r="AM684" i="4"/>
  <c r="AR684" i="4"/>
  <c r="AL684" i="4" a="1"/>
  <c r="AL684" i="4" s="1"/>
  <c r="AS684" i="4"/>
  <c r="AI686" i="4" l="1"/>
  <c r="AM685" i="4"/>
  <c r="AS685" i="4"/>
  <c r="AL685" i="4" a="1"/>
  <c r="AL685" i="4" s="1"/>
  <c r="AR685" i="4"/>
  <c r="AQ685" i="4" a="1"/>
  <c r="AQ685" i="4" s="1"/>
  <c r="AK685" i="4" a="1"/>
  <c r="AK685" i="4" s="1"/>
  <c r="AP685" i="4" a="1"/>
  <c r="AP685" i="4" s="1"/>
  <c r="AJ685" i="4" a="1"/>
  <c r="AJ685" i="4" s="1"/>
  <c r="AO685" i="4" a="1"/>
  <c r="AO685" i="4" s="1"/>
  <c r="AN685" i="4"/>
  <c r="G685" i="4"/>
  <c r="F686" i="4"/>
  <c r="R684" i="4"/>
  <c r="B684" i="4"/>
  <c r="V684" i="4"/>
  <c r="W683" i="4"/>
  <c r="S683" i="4"/>
  <c r="E684" i="4"/>
  <c r="D685" i="4"/>
  <c r="D686" i="4" l="1"/>
  <c r="E685" i="4"/>
  <c r="S684" i="4"/>
  <c r="W684" i="4"/>
  <c r="F687" i="4"/>
  <c r="G686" i="4"/>
  <c r="V685" i="4"/>
  <c r="R685" i="4"/>
  <c r="B685" i="4"/>
  <c r="AO686" i="4" a="1"/>
  <c r="AO686" i="4" s="1"/>
  <c r="AN686" i="4"/>
  <c r="AI687" i="4"/>
  <c r="AM686" i="4"/>
  <c r="AS686" i="4"/>
  <c r="AL686" i="4" a="1"/>
  <c r="AL686" i="4" s="1"/>
  <c r="AR686" i="4"/>
  <c r="AQ686" i="4" a="1"/>
  <c r="AQ686" i="4" s="1"/>
  <c r="AK686" i="4" a="1"/>
  <c r="AK686" i="4" s="1"/>
  <c r="AP686" i="4" a="1"/>
  <c r="AP686" i="4" s="1"/>
  <c r="AJ686" i="4" a="1"/>
  <c r="AJ686" i="4" s="1"/>
  <c r="G687" i="4" l="1"/>
  <c r="F688" i="4"/>
  <c r="W685" i="4"/>
  <c r="S685" i="4"/>
  <c r="B686" i="4"/>
  <c r="V686" i="4"/>
  <c r="R686" i="4"/>
  <c r="AP687" i="4" a="1"/>
  <c r="AP687" i="4" s="1"/>
  <c r="AJ687" i="4" a="1"/>
  <c r="AJ687" i="4" s="1"/>
  <c r="AO687" i="4" a="1"/>
  <c r="AO687" i="4" s="1"/>
  <c r="AN687" i="4"/>
  <c r="AI688" i="4"/>
  <c r="AM687" i="4"/>
  <c r="AS687" i="4"/>
  <c r="AL687" i="4" a="1"/>
  <c r="AL687" i="4" s="1"/>
  <c r="AR687" i="4"/>
  <c r="AQ687" i="4" a="1"/>
  <c r="AQ687" i="4" s="1"/>
  <c r="AK687" i="4" a="1"/>
  <c r="AK687" i="4" s="1"/>
  <c r="D687" i="4"/>
  <c r="E686" i="4"/>
  <c r="W686" i="4" l="1"/>
  <c r="S686" i="4"/>
  <c r="E687" i="4"/>
  <c r="D688" i="4"/>
  <c r="AS688" i="4"/>
  <c r="AL688" i="4" a="1"/>
  <c r="AL688" i="4" s="1"/>
  <c r="AR688" i="4"/>
  <c r="AQ688" i="4" a="1"/>
  <c r="AQ688" i="4" s="1"/>
  <c r="AK688" i="4" a="1"/>
  <c r="AK688" i="4" s="1"/>
  <c r="AP688" i="4" a="1"/>
  <c r="AP688" i="4" s="1"/>
  <c r="AJ688" i="4" a="1"/>
  <c r="AJ688" i="4" s="1"/>
  <c r="AO688" i="4" a="1"/>
  <c r="AO688" i="4" s="1"/>
  <c r="AI689" i="4"/>
  <c r="AN688" i="4"/>
  <c r="AM688" i="4"/>
  <c r="G688" i="4"/>
  <c r="F689" i="4"/>
  <c r="R687" i="4"/>
  <c r="B687" i="4"/>
  <c r="V687" i="4"/>
  <c r="S687" i="4" l="1"/>
  <c r="W687" i="4"/>
  <c r="F690" i="4"/>
  <c r="G689" i="4"/>
  <c r="V688" i="4"/>
  <c r="R688" i="4"/>
  <c r="B688" i="4"/>
  <c r="E688" i="4"/>
  <c r="D689" i="4"/>
  <c r="AN689" i="4"/>
  <c r="AI690" i="4"/>
  <c r="AM689" i="4"/>
  <c r="AS689" i="4"/>
  <c r="AL689" i="4" a="1"/>
  <c r="AL689" i="4" s="1"/>
  <c r="AR689" i="4"/>
  <c r="AQ689" i="4" a="1"/>
  <c r="AQ689" i="4" s="1"/>
  <c r="AK689" i="4" a="1"/>
  <c r="AK689" i="4" s="1"/>
  <c r="AP689" i="4" a="1"/>
  <c r="AP689" i="4" s="1"/>
  <c r="AJ689" i="4" a="1"/>
  <c r="AJ689" i="4" s="1"/>
  <c r="AO689" i="4" a="1"/>
  <c r="AO689" i="4" s="1"/>
  <c r="D690" i="4" l="1"/>
  <c r="E689" i="4"/>
  <c r="W688" i="4"/>
  <c r="S688" i="4"/>
  <c r="V689" i="4"/>
  <c r="R689" i="4"/>
  <c r="F691" i="4"/>
  <c r="G690" i="4"/>
  <c r="AP690" i="4" a="1"/>
  <c r="AP690" i="4" s="1"/>
  <c r="AJ690" i="4" a="1"/>
  <c r="AJ690" i="4" s="1"/>
  <c r="AO690" i="4" a="1"/>
  <c r="AO690" i="4" s="1"/>
  <c r="AN690" i="4"/>
  <c r="AI691" i="4"/>
  <c r="AM690" i="4"/>
  <c r="AS690" i="4"/>
  <c r="AL690" i="4" a="1"/>
  <c r="AL690" i="4" s="1"/>
  <c r="AR690" i="4"/>
  <c r="AQ690" i="4" a="1"/>
  <c r="AQ690" i="4" s="1"/>
  <c r="AK690" i="4" a="1"/>
  <c r="AK690" i="4" s="1"/>
  <c r="R690" i="4" l="1"/>
  <c r="V690" i="4"/>
  <c r="G691" i="4"/>
  <c r="F692" i="4"/>
  <c r="B689" i="4"/>
  <c r="AR691" i="4"/>
  <c r="AQ691" i="4" a="1"/>
  <c r="AQ691" i="4" s="1"/>
  <c r="AK691" i="4" a="1"/>
  <c r="AK691" i="4" s="1"/>
  <c r="AP691" i="4" a="1"/>
  <c r="AP691" i="4" s="1"/>
  <c r="AJ691" i="4" a="1"/>
  <c r="AJ691" i="4" s="1"/>
  <c r="AO691" i="4" a="1"/>
  <c r="AO691" i="4" s="1"/>
  <c r="AN691" i="4"/>
  <c r="AS691" i="4"/>
  <c r="AM691" i="4"/>
  <c r="AL691" i="4" a="1"/>
  <c r="AL691" i="4" s="1"/>
  <c r="AI692" i="4"/>
  <c r="E690" i="4"/>
  <c r="D691" i="4"/>
  <c r="E691" i="4" l="1"/>
  <c r="D692" i="4"/>
  <c r="AN692" i="4"/>
  <c r="AI693" i="4"/>
  <c r="AM692" i="4"/>
  <c r="AS692" i="4"/>
  <c r="AL692" i="4" a="1"/>
  <c r="AL692" i="4" s="1"/>
  <c r="AR692" i="4"/>
  <c r="AQ692" i="4" a="1"/>
  <c r="AQ692" i="4" s="1"/>
  <c r="AK692" i="4" a="1"/>
  <c r="AK692" i="4" s="1"/>
  <c r="AP692" i="4" a="1"/>
  <c r="AP692" i="4" s="1"/>
  <c r="AJ692" i="4" a="1"/>
  <c r="AJ692" i="4" s="1"/>
  <c r="AO692" i="4" a="1"/>
  <c r="AO692" i="4" s="1"/>
  <c r="W689" i="4"/>
  <c r="S689" i="4"/>
  <c r="G692" i="4"/>
  <c r="F693" i="4"/>
  <c r="V691" i="4"/>
  <c r="R691" i="4"/>
  <c r="B691" i="4"/>
  <c r="B690" i="4"/>
  <c r="S690" i="4" l="1"/>
  <c r="W690" i="4"/>
  <c r="S691" i="4"/>
  <c r="W691" i="4"/>
  <c r="F694" i="4"/>
  <c r="G693" i="4"/>
  <c r="B692" i="4"/>
  <c r="V692" i="4"/>
  <c r="R692" i="4"/>
  <c r="AO693" i="4" a="1"/>
  <c r="AO693" i="4" s="1"/>
  <c r="AN693" i="4"/>
  <c r="AI694" i="4"/>
  <c r="AM693" i="4"/>
  <c r="AS693" i="4"/>
  <c r="AL693" i="4" a="1"/>
  <c r="AL693" i="4" s="1"/>
  <c r="AR693" i="4"/>
  <c r="AQ693" i="4" a="1"/>
  <c r="AQ693" i="4" s="1"/>
  <c r="AK693" i="4" a="1"/>
  <c r="AK693" i="4" s="1"/>
  <c r="AP693" i="4" a="1"/>
  <c r="AP693" i="4" s="1"/>
  <c r="AJ693" i="4" a="1"/>
  <c r="AJ693" i="4" s="1"/>
  <c r="D693" i="4"/>
  <c r="E692" i="4"/>
  <c r="G694" i="4" l="1"/>
  <c r="F695" i="4"/>
  <c r="W692" i="4"/>
  <c r="S692" i="4"/>
  <c r="R693" i="4"/>
  <c r="B693" i="4"/>
  <c r="V693" i="4"/>
  <c r="AQ694" i="4" a="1"/>
  <c r="AQ694" i="4" s="1"/>
  <c r="AK694" i="4" a="1"/>
  <c r="AK694" i="4" s="1"/>
  <c r="AP694" i="4" a="1"/>
  <c r="AP694" i="4" s="1"/>
  <c r="AJ694" i="4" a="1"/>
  <c r="AJ694" i="4" s="1"/>
  <c r="AO694" i="4" a="1"/>
  <c r="AO694" i="4" s="1"/>
  <c r="AN694" i="4"/>
  <c r="AI695" i="4"/>
  <c r="AM694" i="4"/>
  <c r="AS694" i="4"/>
  <c r="AR694" i="4"/>
  <c r="AL694" i="4" a="1"/>
  <c r="AL694" i="4" s="1"/>
  <c r="E693" i="4"/>
  <c r="D694" i="4"/>
  <c r="E694" i="4" l="1"/>
  <c r="D695" i="4"/>
  <c r="W693" i="4"/>
  <c r="S693" i="4"/>
  <c r="AI696" i="4"/>
  <c r="AM695" i="4"/>
  <c r="AS695" i="4"/>
  <c r="AL695" i="4" a="1"/>
  <c r="AL695" i="4" s="1"/>
  <c r="AR695" i="4"/>
  <c r="AQ695" i="4" a="1"/>
  <c r="AQ695" i="4" s="1"/>
  <c r="AK695" i="4" a="1"/>
  <c r="AK695" i="4" s="1"/>
  <c r="AP695" i="4" a="1"/>
  <c r="AP695" i="4" s="1"/>
  <c r="AJ695" i="4" a="1"/>
  <c r="AJ695" i="4" s="1"/>
  <c r="AO695" i="4" a="1"/>
  <c r="AO695" i="4" s="1"/>
  <c r="AN695" i="4"/>
  <c r="G695" i="4"/>
  <c r="F696" i="4"/>
  <c r="R694" i="4"/>
  <c r="B694" i="4"/>
  <c r="V694" i="4"/>
  <c r="S694" i="4" l="1"/>
  <c r="W694" i="4"/>
  <c r="F697" i="4"/>
  <c r="G696" i="4"/>
  <c r="V695" i="4"/>
  <c r="R695" i="4"/>
  <c r="B695" i="4"/>
  <c r="AO696" i="4" a="1"/>
  <c r="AO696" i="4" s="1"/>
  <c r="AN696" i="4"/>
  <c r="AI697" i="4"/>
  <c r="AM696" i="4"/>
  <c r="AS696" i="4"/>
  <c r="AL696" i="4" a="1"/>
  <c r="AL696" i="4" s="1"/>
  <c r="AR696" i="4"/>
  <c r="AQ696" i="4" a="1"/>
  <c r="AQ696" i="4" s="1"/>
  <c r="AK696" i="4" a="1"/>
  <c r="AK696" i="4" s="1"/>
  <c r="AP696" i="4" a="1"/>
  <c r="AP696" i="4" s="1"/>
  <c r="AJ696" i="4" a="1"/>
  <c r="AJ696" i="4" s="1"/>
  <c r="D696" i="4"/>
  <c r="E695" i="4"/>
  <c r="AP697" i="4" l="1" a="1"/>
  <c r="AP697" i="4" s="1"/>
  <c r="AJ697" i="4" a="1"/>
  <c r="AJ697" i="4" s="1"/>
  <c r="AO697" i="4" a="1"/>
  <c r="AO697" i="4" s="1"/>
  <c r="AN697" i="4"/>
  <c r="AI698" i="4"/>
  <c r="AM697" i="4"/>
  <c r="AS697" i="4"/>
  <c r="AL697" i="4" a="1"/>
  <c r="AL697" i="4" s="1"/>
  <c r="AR697" i="4"/>
  <c r="AQ697" i="4" a="1"/>
  <c r="AQ697" i="4" s="1"/>
  <c r="AK697" i="4" a="1"/>
  <c r="AK697" i="4" s="1"/>
  <c r="D697" i="4"/>
  <c r="E696" i="4"/>
  <c r="W695" i="4"/>
  <c r="S695" i="4"/>
  <c r="V696" i="4"/>
  <c r="R696" i="4"/>
  <c r="G697" i="4"/>
  <c r="F698" i="4"/>
  <c r="G698" i="4" l="1"/>
  <c r="B697" i="4" s="1"/>
  <c r="F699" i="4"/>
  <c r="R697" i="4"/>
  <c r="V697" i="4"/>
  <c r="E697" i="4"/>
  <c r="D698" i="4"/>
  <c r="B696" i="4"/>
  <c r="AS698" i="4"/>
  <c r="AL698" i="4" a="1"/>
  <c r="AL698" i="4" s="1"/>
  <c r="AR698" i="4"/>
  <c r="AQ698" i="4" a="1"/>
  <c r="AQ698" i="4" s="1"/>
  <c r="AK698" i="4" a="1"/>
  <c r="AK698" i="4" s="1"/>
  <c r="AP698" i="4" a="1"/>
  <c r="AP698" i="4" s="1"/>
  <c r="AJ698" i="4" a="1"/>
  <c r="AJ698" i="4" s="1"/>
  <c r="AO698" i="4" a="1"/>
  <c r="AO698" i="4" s="1"/>
  <c r="AN698" i="4"/>
  <c r="AM698" i="4"/>
  <c r="AI699" i="4"/>
  <c r="S697" i="4" l="1"/>
  <c r="W697" i="4"/>
  <c r="AN699" i="4"/>
  <c r="AI700" i="4"/>
  <c r="AM699" i="4"/>
  <c r="AS699" i="4"/>
  <c r="AL699" i="4" a="1"/>
  <c r="AL699" i="4" s="1"/>
  <c r="AR699" i="4"/>
  <c r="AQ699" i="4" a="1"/>
  <c r="AQ699" i="4" s="1"/>
  <c r="AK699" i="4" a="1"/>
  <c r="AK699" i="4" s="1"/>
  <c r="AP699" i="4" a="1"/>
  <c r="AP699" i="4" s="1"/>
  <c r="AJ699" i="4" a="1"/>
  <c r="AJ699" i="4" s="1"/>
  <c r="AO699" i="4" a="1"/>
  <c r="AO699" i="4" s="1"/>
  <c r="W696" i="4"/>
  <c r="S696" i="4"/>
  <c r="E698" i="4"/>
  <c r="D699" i="4"/>
  <c r="F700" i="4"/>
  <c r="G699" i="4"/>
  <c r="V698" i="4"/>
  <c r="R698" i="4"/>
  <c r="B698" i="4"/>
  <c r="V699" i="4" l="1"/>
  <c r="R699" i="4"/>
  <c r="F701" i="4"/>
  <c r="G700" i="4"/>
  <c r="W698" i="4"/>
  <c r="S698" i="4"/>
  <c r="D700" i="4"/>
  <c r="E699" i="4"/>
  <c r="AP700" i="4" a="1"/>
  <c r="AP700" i="4" s="1"/>
  <c r="AJ700" i="4" a="1"/>
  <c r="AJ700" i="4" s="1"/>
  <c r="AO700" i="4" a="1"/>
  <c r="AO700" i="4" s="1"/>
  <c r="AN700" i="4"/>
  <c r="AI701" i="4"/>
  <c r="AM700" i="4"/>
  <c r="AS700" i="4"/>
  <c r="AL700" i="4" a="1"/>
  <c r="AL700" i="4" s="1"/>
  <c r="AR700" i="4"/>
  <c r="AQ700" i="4" a="1"/>
  <c r="AQ700" i="4" s="1"/>
  <c r="AK700" i="4" a="1"/>
  <c r="AK700" i="4" s="1"/>
  <c r="E700" i="4" l="1"/>
  <c r="D701" i="4"/>
  <c r="R700" i="4"/>
  <c r="V700" i="4"/>
  <c r="AR701" i="4"/>
  <c r="AQ701" i="4" a="1"/>
  <c r="AQ701" i="4" s="1"/>
  <c r="AK701" i="4" a="1"/>
  <c r="AK701" i="4" s="1"/>
  <c r="AP701" i="4" a="1"/>
  <c r="AP701" i="4" s="1"/>
  <c r="AJ701" i="4" a="1"/>
  <c r="AJ701" i="4" s="1"/>
  <c r="AO701" i="4" a="1"/>
  <c r="AO701" i="4" s="1"/>
  <c r="AN701" i="4"/>
  <c r="AS701" i="4"/>
  <c r="AM701" i="4"/>
  <c r="AL701" i="4" a="1"/>
  <c r="AL701" i="4" s="1"/>
  <c r="AI702" i="4"/>
  <c r="G701" i="4"/>
  <c r="B700" i="4" s="1"/>
  <c r="F702" i="4"/>
  <c r="B699" i="4"/>
  <c r="S700" i="4" l="1"/>
  <c r="W700" i="4"/>
  <c r="AN702" i="4"/>
  <c r="AI703" i="4"/>
  <c r="AM702" i="4"/>
  <c r="AS702" i="4"/>
  <c r="AL702" i="4" a="1"/>
  <c r="AL702" i="4" s="1"/>
  <c r="AR702" i="4"/>
  <c r="AQ702" i="4" a="1"/>
  <c r="AQ702" i="4" s="1"/>
  <c r="AK702" i="4" a="1"/>
  <c r="AK702" i="4" s="1"/>
  <c r="AP702" i="4" a="1"/>
  <c r="AP702" i="4" s="1"/>
  <c r="AJ702" i="4" a="1"/>
  <c r="AJ702" i="4" s="1"/>
  <c r="AO702" i="4" a="1"/>
  <c r="AO702" i="4" s="1"/>
  <c r="W699" i="4"/>
  <c r="S699" i="4"/>
  <c r="G702" i="4"/>
  <c r="F703" i="4"/>
  <c r="V701" i="4"/>
  <c r="R701" i="4"/>
  <c r="B701" i="4"/>
  <c r="E701" i="4"/>
  <c r="D702" i="4"/>
  <c r="S701" i="4" l="1"/>
  <c r="W701" i="4"/>
  <c r="D703" i="4"/>
  <c r="E702" i="4"/>
  <c r="V702" i="4"/>
  <c r="R702" i="4"/>
  <c r="F704" i="4"/>
  <c r="G703" i="4"/>
  <c r="AO703" i="4" a="1"/>
  <c r="AO703" i="4" s="1"/>
  <c r="AN703" i="4"/>
  <c r="AI704" i="4"/>
  <c r="AM703" i="4"/>
  <c r="AS703" i="4"/>
  <c r="AL703" i="4" a="1"/>
  <c r="AL703" i="4" s="1"/>
  <c r="AR703" i="4"/>
  <c r="AQ703" i="4" a="1"/>
  <c r="AQ703" i="4" s="1"/>
  <c r="AK703" i="4" a="1"/>
  <c r="AK703" i="4" s="1"/>
  <c r="AP703" i="4" a="1"/>
  <c r="AP703" i="4" s="1"/>
  <c r="AJ703" i="4" a="1"/>
  <c r="AJ703" i="4" s="1"/>
  <c r="R703" i="4" l="1"/>
  <c r="B703" i="4"/>
  <c r="V703" i="4"/>
  <c r="G704" i="4"/>
  <c r="F705" i="4"/>
  <c r="B702" i="4"/>
  <c r="E703" i="4"/>
  <c r="D704" i="4"/>
  <c r="AQ704" i="4" a="1"/>
  <c r="AQ704" i="4" s="1"/>
  <c r="AK704" i="4" a="1"/>
  <c r="AK704" i="4" s="1"/>
  <c r="AP704" i="4" a="1"/>
  <c r="AP704" i="4" s="1"/>
  <c r="AJ704" i="4" a="1"/>
  <c r="AJ704" i="4" s="1"/>
  <c r="AO704" i="4" a="1"/>
  <c r="AO704" i="4" s="1"/>
  <c r="AN704" i="4"/>
  <c r="AI705" i="4"/>
  <c r="AM704" i="4"/>
  <c r="AS704" i="4"/>
  <c r="AR704" i="4"/>
  <c r="AL704" i="4" a="1"/>
  <c r="AL704" i="4" s="1"/>
  <c r="E704" i="4" l="1"/>
  <c r="D705" i="4"/>
  <c r="W702" i="4"/>
  <c r="S702" i="4"/>
  <c r="AI706" i="4"/>
  <c r="AM705" i="4"/>
  <c r="AS705" i="4"/>
  <c r="AL705" i="4" a="1"/>
  <c r="AL705" i="4" s="1"/>
  <c r="AR705" i="4"/>
  <c r="AQ705" i="4" a="1"/>
  <c r="AQ705" i="4" s="1"/>
  <c r="AK705" i="4" a="1"/>
  <c r="AK705" i="4" s="1"/>
  <c r="AP705" i="4" a="1"/>
  <c r="AP705" i="4" s="1"/>
  <c r="AJ705" i="4" a="1"/>
  <c r="AJ705" i="4" s="1"/>
  <c r="AO705" i="4" a="1"/>
  <c r="AO705" i="4" s="1"/>
  <c r="AN705" i="4"/>
  <c r="G705" i="4"/>
  <c r="B704" i="4" s="1"/>
  <c r="F706" i="4"/>
  <c r="R704" i="4"/>
  <c r="V704" i="4"/>
  <c r="W703" i="4"/>
  <c r="S703" i="4"/>
  <c r="S704" i="4" l="1"/>
  <c r="W704" i="4"/>
  <c r="F707" i="4"/>
  <c r="G706" i="4"/>
  <c r="V705" i="4"/>
  <c r="R705" i="4"/>
  <c r="B705" i="4"/>
  <c r="AO706" i="4" a="1"/>
  <c r="AO706" i="4" s="1"/>
  <c r="AN706" i="4"/>
  <c r="AI707" i="4"/>
  <c r="AM706" i="4"/>
  <c r="AS706" i="4"/>
  <c r="AL706" i="4" a="1"/>
  <c r="AL706" i="4" s="1"/>
  <c r="AR706" i="4"/>
  <c r="AQ706" i="4" a="1"/>
  <c r="AQ706" i="4" s="1"/>
  <c r="AK706" i="4" a="1"/>
  <c r="AK706" i="4" s="1"/>
  <c r="AJ706" i="4" a="1"/>
  <c r="AJ706" i="4" s="1"/>
  <c r="AP706" i="4" a="1"/>
  <c r="AP706" i="4" s="1"/>
  <c r="D706" i="4"/>
  <c r="E705" i="4"/>
  <c r="AP707" i="4" l="1" a="1"/>
  <c r="AP707" i="4" s="1"/>
  <c r="AJ707" i="4" a="1"/>
  <c r="AJ707" i="4" s="1"/>
  <c r="AO707" i="4" a="1"/>
  <c r="AO707" i="4" s="1"/>
  <c r="AN707" i="4"/>
  <c r="AI708" i="4"/>
  <c r="AM707" i="4"/>
  <c r="AS707" i="4"/>
  <c r="AL707" i="4" a="1"/>
  <c r="AL707" i="4" s="1"/>
  <c r="AQ707" i="4" a="1"/>
  <c r="AQ707" i="4" s="1"/>
  <c r="AK707" i="4" a="1"/>
  <c r="AK707" i="4" s="1"/>
  <c r="AR707" i="4"/>
  <c r="D707" i="4"/>
  <c r="E706" i="4"/>
  <c r="W705" i="4"/>
  <c r="S705" i="4"/>
  <c r="G707" i="4"/>
  <c r="F708" i="4"/>
  <c r="B706" i="4"/>
  <c r="V706" i="4"/>
  <c r="R706" i="4"/>
  <c r="W706" i="4" l="1"/>
  <c r="S706" i="4"/>
  <c r="E707" i="4"/>
  <c r="D708" i="4"/>
  <c r="G708" i="4"/>
  <c r="F709" i="4"/>
  <c r="R707" i="4"/>
  <c r="B707" i="4"/>
  <c r="V707" i="4"/>
  <c r="AS708" i="4"/>
  <c r="AL708" i="4" a="1"/>
  <c r="AL708" i="4" s="1"/>
  <c r="AR708" i="4"/>
  <c r="AQ708" i="4" a="1"/>
  <c r="AQ708" i="4" s="1"/>
  <c r="AK708" i="4" a="1"/>
  <c r="AK708" i="4" s="1"/>
  <c r="AP708" i="4" a="1"/>
  <c r="AP708" i="4" s="1"/>
  <c r="AJ708" i="4" a="1"/>
  <c r="AJ708" i="4" s="1"/>
  <c r="AO708" i="4" a="1"/>
  <c r="AO708" i="4" s="1"/>
  <c r="AI709" i="4"/>
  <c r="AM708" i="4"/>
  <c r="AN708" i="4"/>
  <c r="F710" i="4" l="1"/>
  <c r="G709" i="4"/>
  <c r="AN709" i="4"/>
  <c r="AI710" i="4"/>
  <c r="AM709" i="4"/>
  <c r="AS709" i="4"/>
  <c r="AL709" i="4" a="1"/>
  <c r="AL709" i="4" s="1"/>
  <c r="AR709" i="4"/>
  <c r="AQ709" i="4" a="1"/>
  <c r="AQ709" i="4" s="1"/>
  <c r="AK709" i="4" a="1"/>
  <c r="AK709" i="4" s="1"/>
  <c r="AP709" i="4" a="1"/>
  <c r="AP709" i="4" s="1"/>
  <c r="AJ709" i="4" a="1"/>
  <c r="AJ709" i="4" s="1"/>
  <c r="AO709" i="4" a="1"/>
  <c r="AO709" i="4" s="1"/>
  <c r="S707" i="4"/>
  <c r="W707" i="4"/>
  <c r="V708" i="4"/>
  <c r="R708" i="4"/>
  <c r="B708" i="4"/>
  <c r="E708" i="4"/>
  <c r="D709" i="4"/>
  <c r="W708" i="4" l="1"/>
  <c r="S708" i="4"/>
  <c r="D710" i="4"/>
  <c r="E709" i="4"/>
  <c r="AP710" i="4" a="1"/>
  <c r="AP710" i="4" s="1"/>
  <c r="AJ710" i="4" a="1"/>
  <c r="AJ710" i="4" s="1"/>
  <c r="AO710" i="4" a="1"/>
  <c r="AO710" i="4" s="1"/>
  <c r="AN710" i="4"/>
  <c r="AI711" i="4"/>
  <c r="AM710" i="4"/>
  <c r="AS710" i="4"/>
  <c r="AL710" i="4" a="1"/>
  <c r="AL710" i="4" s="1"/>
  <c r="AR710" i="4"/>
  <c r="AQ710" i="4" a="1"/>
  <c r="AQ710" i="4" s="1"/>
  <c r="AK710" i="4" a="1"/>
  <c r="AK710" i="4" s="1"/>
  <c r="B709" i="4"/>
  <c r="V709" i="4"/>
  <c r="R709" i="4"/>
  <c r="F711" i="4"/>
  <c r="G710" i="4"/>
  <c r="W709" i="4" l="1"/>
  <c r="S709" i="4"/>
  <c r="R710" i="4"/>
  <c r="V710" i="4"/>
  <c r="G711" i="4"/>
  <c r="F712" i="4"/>
  <c r="AR711" i="4"/>
  <c r="AQ711" i="4" a="1"/>
  <c r="AQ711" i="4" s="1"/>
  <c r="AK711" i="4" a="1"/>
  <c r="AK711" i="4" s="1"/>
  <c r="AP711" i="4" a="1"/>
  <c r="AP711" i="4" s="1"/>
  <c r="AJ711" i="4" a="1"/>
  <c r="AJ711" i="4" s="1"/>
  <c r="AO711" i="4" a="1"/>
  <c r="AO711" i="4" s="1"/>
  <c r="AN711" i="4"/>
  <c r="AS711" i="4"/>
  <c r="AL711" i="4" a="1"/>
  <c r="AL711" i="4" s="1"/>
  <c r="AI712" i="4"/>
  <c r="AM711" i="4"/>
  <c r="E710" i="4"/>
  <c r="D711" i="4"/>
  <c r="E711" i="4" l="1"/>
  <c r="D712" i="4"/>
  <c r="AN712" i="4"/>
  <c r="AI713" i="4"/>
  <c r="AM712" i="4"/>
  <c r="AS712" i="4"/>
  <c r="AL712" i="4" a="1"/>
  <c r="AL712" i="4" s="1"/>
  <c r="AR712" i="4"/>
  <c r="AQ712" i="4" a="1"/>
  <c r="AQ712" i="4" s="1"/>
  <c r="AK712" i="4" a="1"/>
  <c r="AK712" i="4" s="1"/>
  <c r="AP712" i="4" a="1"/>
  <c r="AP712" i="4" s="1"/>
  <c r="AJ712" i="4" a="1"/>
  <c r="AJ712" i="4" s="1"/>
  <c r="AO712" i="4" a="1"/>
  <c r="AO712" i="4" s="1"/>
  <c r="G712" i="4"/>
  <c r="F713" i="4"/>
  <c r="V711" i="4"/>
  <c r="R711" i="4"/>
  <c r="B711" i="4"/>
  <c r="B710" i="4"/>
  <c r="S710" i="4" l="1"/>
  <c r="W710" i="4"/>
  <c r="S711" i="4"/>
  <c r="W711" i="4"/>
  <c r="F714" i="4"/>
  <c r="G713" i="4"/>
  <c r="B712" i="4"/>
  <c r="V712" i="4"/>
  <c r="R712" i="4"/>
  <c r="AO713" i="4" a="1"/>
  <c r="AO713" i="4" s="1"/>
  <c r="AN713" i="4"/>
  <c r="AI714" i="4"/>
  <c r="AM713" i="4"/>
  <c r="AS713" i="4"/>
  <c r="AL713" i="4" a="1"/>
  <c r="AL713" i="4" s="1"/>
  <c r="AR713" i="4"/>
  <c r="AQ713" i="4" a="1"/>
  <c r="AQ713" i="4" s="1"/>
  <c r="AK713" i="4" a="1"/>
  <c r="AK713" i="4" s="1"/>
  <c r="AP713" i="4" a="1"/>
  <c r="AP713" i="4" s="1"/>
  <c r="AJ713" i="4" a="1"/>
  <c r="AJ713" i="4" s="1"/>
  <c r="D713" i="4"/>
  <c r="E712" i="4"/>
  <c r="W712" i="4" l="1"/>
  <c r="S712" i="4"/>
  <c r="R713" i="4"/>
  <c r="B713" i="4"/>
  <c r="V713" i="4"/>
  <c r="G714" i="4"/>
  <c r="F715" i="4"/>
  <c r="AQ714" i="4" a="1"/>
  <c r="AQ714" i="4" s="1"/>
  <c r="AK714" i="4" a="1"/>
  <c r="AK714" i="4" s="1"/>
  <c r="AP714" i="4" a="1"/>
  <c r="AP714" i="4" s="1"/>
  <c r="AJ714" i="4" a="1"/>
  <c r="AJ714" i="4" s="1"/>
  <c r="AO714" i="4" a="1"/>
  <c r="AO714" i="4" s="1"/>
  <c r="AN714" i="4"/>
  <c r="AI715" i="4"/>
  <c r="AM714" i="4"/>
  <c r="AR714" i="4"/>
  <c r="AS714" i="4"/>
  <c r="AL714" i="4" a="1"/>
  <c r="AL714" i="4" s="1"/>
  <c r="E713" i="4"/>
  <c r="D714" i="4"/>
  <c r="G715" i="4" l="1"/>
  <c r="B714" i="4" s="1"/>
  <c r="F716" i="4"/>
  <c r="R714" i="4"/>
  <c r="V714" i="4"/>
  <c r="E714" i="4"/>
  <c r="D715" i="4"/>
  <c r="AI716" i="4"/>
  <c r="AM715" i="4"/>
  <c r="AS715" i="4"/>
  <c r="AL715" i="4" a="1"/>
  <c r="AL715" i="4" s="1"/>
  <c r="AR715" i="4"/>
  <c r="AQ715" i="4" a="1"/>
  <c r="AQ715" i="4" s="1"/>
  <c r="AK715" i="4" a="1"/>
  <c r="AK715" i="4" s="1"/>
  <c r="AP715" i="4" a="1"/>
  <c r="AP715" i="4" s="1"/>
  <c r="AJ715" i="4" a="1"/>
  <c r="AJ715" i="4" s="1"/>
  <c r="AO715" i="4" a="1"/>
  <c r="AO715" i="4" s="1"/>
  <c r="AN715" i="4"/>
  <c r="W713" i="4"/>
  <c r="S713" i="4"/>
  <c r="S714" i="4" l="1"/>
  <c r="W714" i="4"/>
  <c r="D716" i="4"/>
  <c r="E715" i="4"/>
  <c r="AO716" i="4" a="1"/>
  <c r="AO716" i="4" s="1"/>
  <c r="AN716" i="4"/>
  <c r="AI717" i="4"/>
  <c r="AM716" i="4"/>
  <c r="AS716" i="4"/>
  <c r="AL716" i="4" a="1"/>
  <c r="AL716" i="4" s="1"/>
  <c r="AR716" i="4"/>
  <c r="AQ716" i="4" a="1"/>
  <c r="AQ716" i="4" s="1"/>
  <c r="AK716" i="4" a="1"/>
  <c r="AK716" i="4" s="1"/>
  <c r="AP716" i="4" a="1"/>
  <c r="AP716" i="4" s="1"/>
  <c r="AJ716" i="4" a="1"/>
  <c r="AJ716" i="4" s="1"/>
  <c r="F717" i="4"/>
  <c r="G716" i="4"/>
  <c r="B715" i="4" s="1"/>
  <c r="V715" i="4"/>
  <c r="R715" i="4"/>
  <c r="W715" i="4" l="1"/>
  <c r="S715" i="4"/>
  <c r="AP717" i="4" a="1"/>
  <c r="AP717" i="4" s="1"/>
  <c r="AJ717" i="4" a="1"/>
  <c r="AJ717" i="4" s="1"/>
  <c r="AO717" i="4" a="1"/>
  <c r="AO717" i="4" s="1"/>
  <c r="AN717" i="4"/>
  <c r="AI718" i="4"/>
  <c r="AM717" i="4"/>
  <c r="AS717" i="4"/>
  <c r="AL717" i="4" a="1"/>
  <c r="AL717" i="4" s="1"/>
  <c r="AQ717" i="4" a="1"/>
  <c r="AQ717" i="4" s="1"/>
  <c r="AK717" i="4" a="1"/>
  <c r="AK717" i="4" s="1"/>
  <c r="AR717" i="4"/>
  <c r="G717" i="4"/>
  <c r="F718" i="4"/>
  <c r="B716" i="4"/>
  <c r="V716" i="4"/>
  <c r="R716" i="4"/>
  <c r="D717" i="4"/>
  <c r="E716" i="4"/>
  <c r="R717" i="4" l="1"/>
  <c r="V717" i="4"/>
  <c r="E717" i="4"/>
  <c r="D718" i="4"/>
  <c r="AS718" i="4"/>
  <c r="AL718" i="4" a="1"/>
  <c r="AL718" i="4" s="1"/>
  <c r="AR718" i="4"/>
  <c r="AQ718" i="4" a="1"/>
  <c r="AQ718" i="4" s="1"/>
  <c r="AK718" i="4" a="1"/>
  <c r="AK718" i="4" s="1"/>
  <c r="AP718" i="4" a="1"/>
  <c r="AP718" i="4" s="1"/>
  <c r="AJ718" i="4" a="1"/>
  <c r="AJ718" i="4" s="1"/>
  <c r="AO718" i="4" a="1"/>
  <c r="AO718" i="4" s="1"/>
  <c r="AI719" i="4"/>
  <c r="AM718" i="4"/>
  <c r="AN718" i="4"/>
  <c r="W716" i="4"/>
  <c r="S716" i="4"/>
  <c r="G718" i="4"/>
  <c r="F719" i="4"/>
  <c r="F720" i="4" l="1"/>
  <c r="G719" i="4"/>
  <c r="V718" i="4"/>
  <c r="R718" i="4"/>
  <c r="B718" i="4"/>
  <c r="E718" i="4"/>
  <c r="D719" i="4"/>
  <c r="AN719" i="4"/>
  <c r="AI720" i="4"/>
  <c r="AM719" i="4"/>
  <c r="AS719" i="4"/>
  <c r="AL719" i="4" a="1"/>
  <c r="AL719" i="4" s="1"/>
  <c r="AR719" i="4"/>
  <c r="AQ719" i="4" a="1"/>
  <c r="AQ719" i="4" s="1"/>
  <c r="AK719" i="4" a="1"/>
  <c r="AK719" i="4" s="1"/>
  <c r="AP719" i="4" a="1"/>
  <c r="AP719" i="4" s="1"/>
  <c r="AJ719" i="4" a="1"/>
  <c r="AJ719" i="4" s="1"/>
  <c r="AO719" i="4" a="1"/>
  <c r="AO719" i="4" s="1"/>
  <c r="B717" i="4"/>
  <c r="D720" i="4" l="1"/>
  <c r="E719" i="4"/>
  <c r="S717" i="4"/>
  <c r="W717" i="4"/>
  <c r="AO720" i="4" a="1"/>
  <c r="AO720" i="4" s="1"/>
  <c r="AJ720" i="4" a="1"/>
  <c r="AJ720" i="4" s="1"/>
  <c r="AP720" i="4" a="1"/>
  <c r="AP720" i="4" s="1"/>
  <c r="AN720" i="4"/>
  <c r="AM720" i="4"/>
  <c r="AL720" i="4" a="1"/>
  <c r="AL720" i="4" s="1"/>
  <c r="AS720" i="4"/>
  <c r="AI721" i="4"/>
  <c r="AR720" i="4"/>
  <c r="AK720" i="4" a="1"/>
  <c r="AK720" i="4" s="1"/>
  <c r="AQ720" i="4" a="1"/>
  <c r="AQ720" i="4" s="1"/>
  <c r="W718" i="4"/>
  <c r="S718" i="4"/>
  <c r="B719" i="4"/>
  <c r="V719" i="4"/>
  <c r="R719" i="4"/>
  <c r="F721" i="4"/>
  <c r="G720" i="4"/>
  <c r="W719" i="4" l="1"/>
  <c r="S719" i="4"/>
  <c r="R720" i="4"/>
  <c r="V720" i="4"/>
  <c r="AN721" i="4"/>
  <c r="AM721" i="4"/>
  <c r="AL721" i="4" a="1"/>
  <c r="AL721" i="4" s="1"/>
  <c r="AS721" i="4"/>
  <c r="AR721" i="4"/>
  <c r="AK721" i="4" a="1"/>
  <c r="AK721" i="4" s="1"/>
  <c r="AQ721" i="4" a="1"/>
  <c r="AQ721" i="4" s="1"/>
  <c r="AJ721" i="4" a="1"/>
  <c r="AJ721" i="4" s="1"/>
  <c r="AI722" i="4"/>
  <c r="AP721" i="4" a="1"/>
  <c r="AP721" i="4" s="1"/>
  <c r="AO721" i="4" a="1"/>
  <c r="AO721" i="4" s="1"/>
  <c r="G721" i="4"/>
  <c r="F722" i="4"/>
  <c r="E720" i="4"/>
  <c r="D721" i="4"/>
  <c r="V721" i="4" l="1"/>
  <c r="R721" i="4"/>
  <c r="F723" i="4"/>
  <c r="G722" i="4"/>
  <c r="D722" i="4"/>
  <c r="E721" i="4"/>
  <c r="AS722" i="4"/>
  <c r="AL722" i="4" a="1"/>
  <c r="AL722" i="4" s="1"/>
  <c r="AN722" i="4"/>
  <c r="AM722" i="4"/>
  <c r="AR722" i="4"/>
  <c r="AK722" i="4" a="1"/>
  <c r="AK722" i="4" s="1"/>
  <c r="AQ722" i="4" a="1"/>
  <c r="AQ722" i="4" s="1"/>
  <c r="AI723" i="4"/>
  <c r="AJ722" i="4" a="1"/>
  <c r="AJ722" i="4" s="1"/>
  <c r="AP722" i="4" a="1"/>
  <c r="AP722" i="4" s="1"/>
  <c r="AO722" i="4" a="1"/>
  <c r="AO722" i="4" s="1"/>
  <c r="B720" i="4"/>
  <c r="D723" i="4" l="1"/>
  <c r="E722" i="4"/>
  <c r="AP723" i="4" a="1"/>
  <c r="AP723" i="4" s="1"/>
  <c r="AS723" i="4"/>
  <c r="AK723" i="4" a="1"/>
  <c r="AK723" i="4" s="1"/>
  <c r="AR723" i="4"/>
  <c r="AQ723" i="4" a="1"/>
  <c r="AQ723" i="4" s="1"/>
  <c r="AJ723" i="4" a="1"/>
  <c r="AJ723" i="4" s="1"/>
  <c r="AI724" i="4"/>
  <c r="AO723" i="4" a="1"/>
  <c r="AO723" i="4" s="1"/>
  <c r="AN723" i="4"/>
  <c r="AM723" i="4"/>
  <c r="AL723" i="4" a="1"/>
  <c r="AL723" i="4" s="1"/>
  <c r="V722" i="4"/>
  <c r="R722" i="4"/>
  <c r="F724" i="4"/>
  <c r="G723" i="4"/>
  <c r="S720" i="4"/>
  <c r="W720" i="4"/>
  <c r="B721" i="4"/>
  <c r="R723" i="4" l="1"/>
  <c r="V723" i="4"/>
  <c r="G724" i="4"/>
  <c r="F725" i="4"/>
  <c r="AR724" i="4"/>
  <c r="AP724" i="4" a="1"/>
  <c r="AP724" i="4" s="1"/>
  <c r="AJ724" i="4" a="1"/>
  <c r="AJ724" i="4" s="1"/>
  <c r="AN724" i="4"/>
  <c r="AI725" i="4"/>
  <c r="AM724" i="4"/>
  <c r="AL724" i="4" a="1"/>
  <c r="AL724" i="4" s="1"/>
  <c r="AK724" i="4" a="1"/>
  <c r="AK724" i="4" s="1"/>
  <c r="AS724" i="4"/>
  <c r="AQ724" i="4" a="1"/>
  <c r="AQ724" i="4" s="1"/>
  <c r="AO724" i="4" a="1"/>
  <c r="AO724" i="4" s="1"/>
  <c r="B722" i="4"/>
  <c r="W721" i="4"/>
  <c r="S721" i="4"/>
  <c r="D724" i="4"/>
  <c r="E723" i="4"/>
  <c r="V724" i="4" l="1"/>
  <c r="R724" i="4"/>
  <c r="E724" i="4"/>
  <c r="D725" i="4"/>
  <c r="AN725" i="4"/>
  <c r="AR725" i="4"/>
  <c r="AP725" i="4" a="1"/>
  <c r="AP725" i="4" s="1"/>
  <c r="AO725" i="4" a="1"/>
  <c r="AO725" i="4" s="1"/>
  <c r="AI726" i="4"/>
  <c r="AM725" i="4"/>
  <c r="AL725" i="4" a="1"/>
  <c r="AL725" i="4" s="1"/>
  <c r="AK725" i="4" a="1"/>
  <c r="AK725" i="4" s="1"/>
  <c r="AS725" i="4"/>
  <c r="AQ725" i="4" a="1"/>
  <c r="AQ725" i="4" s="1"/>
  <c r="AJ725" i="4" a="1"/>
  <c r="AJ725" i="4" s="1"/>
  <c r="G725" i="4"/>
  <c r="F726" i="4"/>
  <c r="W722" i="4"/>
  <c r="S722" i="4"/>
  <c r="B723" i="4"/>
  <c r="F727" i="4" l="1"/>
  <c r="G726" i="4"/>
  <c r="AP726" i="4" a="1"/>
  <c r="AP726" i="4" s="1"/>
  <c r="AJ726" i="4" a="1"/>
  <c r="AJ726" i="4" s="1"/>
  <c r="AN726" i="4"/>
  <c r="AL726" i="4" a="1"/>
  <c r="AL726" i="4" s="1"/>
  <c r="AI727" i="4"/>
  <c r="AK726" i="4" a="1"/>
  <c r="AK726" i="4" s="1"/>
  <c r="AS726" i="4"/>
  <c r="AR726" i="4"/>
  <c r="AQ726" i="4" a="1"/>
  <c r="AQ726" i="4" s="1"/>
  <c r="AO726" i="4" a="1"/>
  <c r="AO726" i="4" s="1"/>
  <c r="AM726" i="4"/>
  <c r="D726" i="4"/>
  <c r="E725" i="4"/>
  <c r="B725" i="4"/>
  <c r="V725" i="4"/>
  <c r="R725" i="4"/>
  <c r="B724" i="4"/>
  <c r="S723" i="4"/>
  <c r="W723" i="4"/>
  <c r="AS727" i="4" l="1"/>
  <c r="AL727" i="4" a="1"/>
  <c r="AL727" i="4" s="1"/>
  <c r="AR727" i="4"/>
  <c r="AQ727" i="4" a="1"/>
  <c r="AQ727" i="4" s="1"/>
  <c r="AK727" i="4" a="1"/>
  <c r="AK727" i="4" s="1"/>
  <c r="AP727" i="4" a="1"/>
  <c r="AP727" i="4" s="1"/>
  <c r="AJ727" i="4" a="1"/>
  <c r="AJ727" i="4" s="1"/>
  <c r="AI728" i="4"/>
  <c r="AO727" i="4" a="1"/>
  <c r="AO727" i="4" s="1"/>
  <c r="AN727" i="4"/>
  <c r="AM727" i="4"/>
  <c r="E726" i="4"/>
  <c r="D727" i="4"/>
  <c r="W725" i="4"/>
  <c r="S725" i="4"/>
  <c r="S724" i="4"/>
  <c r="W724" i="4"/>
  <c r="R726" i="4"/>
  <c r="B726" i="4"/>
  <c r="V726" i="4"/>
  <c r="F728" i="4"/>
  <c r="G727" i="4"/>
  <c r="AN728" i="4" l="1"/>
  <c r="AI729" i="4"/>
  <c r="AM728" i="4"/>
  <c r="AR728" i="4"/>
  <c r="AQ728" i="4" a="1"/>
  <c r="AQ728" i="4" s="1"/>
  <c r="AK728" i="4" a="1"/>
  <c r="AK728" i="4" s="1"/>
  <c r="AJ728" i="4" a="1"/>
  <c r="AJ728" i="4" s="1"/>
  <c r="AS728" i="4"/>
  <c r="AP728" i="4" a="1"/>
  <c r="AP728" i="4" s="1"/>
  <c r="AO728" i="4" a="1"/>
  <c r="AO728" i="4" s="1"/>
  <c r="AL728" i="4" a="1"/>
  <c r="AL728" i="4" s="1"/>
  <c r="E727" i="4"/>
  <c r="D728" i="4"/>
  <c r="V727" i="4"/>
  <c r="R727" i="4"/>
  <c r="B727" i="4"/>
  <c r="F729" i="4"/>
  <c r="G728" i="4"/>
  <c r="V728" i="4" l="1"/>
  <c r="R728" i="4"/>
  <c r="G729" i="4"/>
  <c r="F730" i="4"/>
  <c r="W727" i="4"/>
  <c r="S727" i="4"/>
  <c r="D729" i="4"/>
  <c r="E728" i="4"/>
  <c r="AP729" i="4" a="1"/>
  <c r="AP729" i="4" s="1"/>
  <c r="AJ729" i="4" a="1"/>
  <c r="AJ729" i="4" s="1"/>
  <c r="AO729" i="4" a="1"/>
  <c r="AO729" i="4" s="1"/>
  <c r="AN729" i="4"/>
  <c r="AI730" i="4"/>
  <c r="AM729" i="4"/>
  <c r="AQ729" i="4" a="1"/>
  <c r="AQ729" i="4" s="1"/>
  <c r="AK729" i="4" a="1"/>
  <c r="AK729" i="4" s="1"/>
  <c r="AS729" i="4"/>
  <c r="AR729" i="4"/>
  <c r="AL729" i="4" a="1"/>
  <c r="AL729" i="4" s="1"/>
  <c r="E729" i="4" l="1"/>
  <c r="D730" i="4"/>
  <c r="G730" i="4"/>
  <c r="F731" i="4"/>
  <c r="AR730" i="4"/>
  <c r="AQ730" i="4" a="1"/>
  <c r="AQ730" i="4" s="1"/>
  <c r="AK730" i="4" a="1"/>
  <c r="AK730" i="4" s="1"/>
  <c r="AO730" i="4" a="1"/>
  <c r="AO730" i="4" s="1"/>
  <c r="AI731" i="4"/>
  <c r="AM730" i="4"/>
  <c r="AL730" i="4" a="1"/>
  <c r="AL730" i="4" s="1"/>
  <c r="AJ730" i="4" a="1"/>
  <c r="AJ730" i="4" s="1"/>
  <c r="AS730" i="4"/>
  <c r="AP730" i="4" a="1"/>
  <c r="AP730" i="4" s="1"/>
  <c r="AN730" i="4"/>
  <c r="R729" i="4"/>
  <c r="B729" i="4"/>
  <c r="V729" i="4"/>
  <c r="B728" i="4"/>
  <c r="S729" i="4" l="1"/>
  <c r="W729" i="4"/>
  <c r="W728" i="4"/>
  <c r="S728" i="4"/>
  <c r="AN731" i="4"/>
  <c r="AI732" i="4"/>
  <c r="AM731" i="4"/>
  <c r="AS731" i="4"/>
  <c r="AL731" i="4" a="1"/>
  <c r="AL731" i="4" s="1"/>
  <c r="AQ731" i="4" a="1"/>
  <c r="AQ731" i="4" s="1"/>
  <c r="AK731" i="4" a="1"/>
  <c r="AK731" i="4" s="1"/>
  <c r="AO731" i="4" a="1"/>
  <c r="AO731" i="4" s="1"/>
  <c r="AP731" i="4" a="1"/>
  <c r="AP731" i="4" s="1"/>
  <c r="AJ731" i="4" a="1"/>
  <c r="AJ731" i="4" s="1"/>
  <c r="AR731" i="4"/>
  <c r="G731" i="4"/>
  <c r="F732" i="4"/>
  <c r="V730" i="4"/>
  <c r="R730" i="4"/>
  <c r="B730" i="4"/>
  <c r="E730" i="4"/>
  <c r="D731" i="4"/>
  <c r="D732" i="4" l="1"/>
  <c r="E731" i="4"/>
  <c r="W730" i="4"/>
  <c r="S730" i="4"/>
  <c r="F733" i="4"/>
  <c r="G732" i="4"/>
  <c r="B731" i="4"/>
  <c r="V731" i="4"/>
  <c r="R731" i="4"/>
  <c r="AP732" i="4" a="1"/>
  <c r="AP732" i="4" s="1"/>
  <c r="AO732" i="4" a="1"/>
  <c r="AO732" i="4" s="1"/>
  <c r="AI733" i="4"/>
  <c r="AM732" i="4"/>
  <c r="AS732" i="4"/>
  <c r="AL732" i="4" a="1"/>
  <c r="AL732" i="4" s="1"/>
  <c r="AR732" i="4"/>
  <c r="AQ732" i="4" a="1"/>
  <c r="AQ732" i="4" s="1"/>
  <c r="AN732" i="4"/>
  <c r="AK732" i="4" a="1"/>
  <c r="AK732" i="4" s="1"/>
  <c r="AJ732" i="4" a="1"/>
  <c r="AJ732" i="4" s="1"/>
  <c r="G733" i="4" l="1"/>
  <c r="F734" i="4"/>
  <c r="W731" i="4"/>
  <c r="S731" i="4"/>
  <c r="R732" i="4"/>
  <c r="B732" i="4"/>
  <c r="V732" i="4"/>
  <c r="AR733" i="4"/>
  <c r="AQ733" i="4" a="1"/>
  <c r="AQ733" i="4" s="1"/>
  <c r="AK733" i="4" a="1"/>
  <c r="AK733" i="4" s="1"/>
  <c r="AP733" i="4" a="1"/>
  <c r="AP733" i="4" s="1"/>
  <c r="AJ733" i="4" a="1"/>
  <c r="AJ733" i="4" s="1"/>
  <c r="AO733" i="4" a="1"/>
  <c r="AO733" i="4" s="1"/>
  <c r="AS733" i="4"/>
  <c r="AL733" i="4" a="1"/>
  <c r="AL733" i="4" s="1"/>
  <c r="AM733" i="4"/>
  <c r="AI734" i="4"/>
  <c r="AN733" i="4"/>
  <c r="E732" i="4"/>
  <c r="D733" i="4"/>
  <c r="D734" i="4" l="1"/>
  <c r="E733" i="4"/>
  <c r="AN734" i="4"/>
  <c r="AI735" i="4"/>
  <c r="AM734" i="4"/>
  <c r="AS734" i="4"/>
  <c r="AL734" i="4" a="1"/>
  <c r="AL734" i="4" s="1"/>
  <c r="AR734" i="4"/>
  <c r="AQ734" i="4" a="1"/>
  <c r="AQ734" i="4" s="1"/>
  <c r="AK734" i="4" a="1"/>
  <c r="AK734" i="4" s="1"/>
  <c r="AP734" i="4" a="1"/>
  <c r="AP734" i="4" s="1"/>
  <c r="AJ734" i="4" a="1"/>
  <c r="AJ734" i="4" s="1"/>
  <c r="AO734" i="4" a="1"/>
  <c r="AO734" i="4" s="1"/>
  <c r="W732" i="4"/>
  <c r="S732" i="4"/>
  <c r="G734" i="4"/>
  <c r="F735" i="4"/>
  <c r="V733" i="4"/>
  <c r="R733" i="4"/>
  <c r="B733" i="4"/>
  <c r="S733" i="4" l="1"/>
  <c r="W733" i="4"/>
  <c r="F736" i="4"/>
  <c r="G735" i="4"/>
  <c r="B734" i="4" s="1"/>
  <c r="V734" i="4"/>
  <c r="R734" i="4"/>
  <c r="AO735" i="4" a="1"/>
  <c r="AO735" i="4" s="1"/>
  <c r="AN735" i="4"/>
  <c r="AI736" i="4"/>
  <c r="AM735" i="4"/>
  <c r="AS735" i="4"/>
  <c r="AL735" i="4" a="1"/>
  <c r="AL735" i="4" s="1"/>
  <c r="AR735" i="4"/>
  <c r="AP735" i="4" a="1"/>
  <c r="AP735" i="4" s="1"/>
  <c r="AJ735" i="4" a="1"/>
  <c r="AJ735" i="4" s="1"/>
  <c r="AQ735" i="4" a="1"/>
  <c r="AQ735" i="4" s="1"/>
  <c r="AK735" i="4" a="1"/>
  <c r="AK735" i="4" s="1"/>
  <c r="D735" i="4"/>
  <c r="E734" i="4"/>
  <c r="W734" i="4" l="1"/>
  <c r="S734" i="4"/>
  <c r="AQ736" i="4" a="1"/>
  <c r="AQ736" i="4" s="1"/>
  <c r="AK736" i="4" a="1"/>
  <c r="AK736" i="4" s="1"/>
  <c r="AP736" i="4" a="1"/>
  <c r="AP736" i="4" s="1"/>
  <c r="AJ736" i="4" a="1"/>
  <c r="AJ736" i="4" s="1"/>
  <c r="AO736" i="4" a="1"/>
  <c r="AO736" i="4" s="1"/>
  <c r="AN736" i="4"/>
  <c r="AR736" i="4"/>
  <c r="AS736" i="4"/>
  <c r="AM736" i="4"/>
  <c r="AI737" i="4"/>
  <c r="AL736" i="4" a="1"/>
  <c r="AL736" i="4" s="1"/>
  <c r="E735" i="4"/>
  <c r="D736" i="4"/>
  <c r="R735" i="4"/>
  <c r="V735" i="4"/>
  <c r="G736" i="4"/>
  <c r="F737" i="4"/>
  <c r="G737" i="4" l="1"/>
  <c r="F738" i="4"/>
  <c r="R736" i="4"/>
  <c r="B736" i="4"/>
  <c r="V736" i="4"/>
  <c r="E736" i="4"/>
  <c r="D737" i="4"/>
  <c r="B735" i="4"/>
  <c r="AI738" i="4"/>
  <c r="AM737" i="4"/>
  <c r="AS737" i="4"/>
  <c r="AL737" i="4" a="1"/>
  <c r="AL737" i="4" s="1"/>
  <c r="AR737" i="4"/>
  <c r="AQ737" i="4" a="1"/>
  <c r="AQ737" i="4" s="1"/>
  <c r="AK737" i="4" a="1"/>
  <c r="AK737" i="4" s="1"/>
  <c r="AP737" i="4" a="1"/>
  <c r="AP737" i="4" s="1"/>
  <c r="AJ737" i="4" a="1"/>
  <c r="AJ737" i="4" s="1"/>
  <c r="AN737" i="4"/>
  <c r="AO737" i="4" a="1"/>
  <c r="AO737" i="4" s="1"/>
  <c r="S736" i="4" l="1"/>
  <c r="W736" i="4"/>
  <c r="AO738" i="4" a="1"/>
  <c r="AO738" i="4" s="1"/>
  <c r="AN738" i="4"/>
  <c r="AI739" i="4"/>
  <c r="AM738" i="4"/>
  <c r="AS738" i="4"/>
  <c r="AL738" i="4" a="1"/>
  <c r="AL738" i="4" s="1"/>
  <c r="AR738" i="4"/>
  <c r="AQ738" i="4" a="1"/>
  <c r="AQ738" i="4" s="1"/>
  <c r="AK738" i="4" a="1"/>
  <c r="AK738" i="4" s="1"/>
  <c r="AP738" i="4" a="1"/>
  <c r="AP738" i="4" s="1"/>
  <c r="AJ738" i="4" a="1"/>
  <c r="AJ738" i="4" s="1"/>
  <c r="W735" i="4"/>
  <c r="S735" i="4"/>
  <c r="D738" i="4"/>
  <c r="E737" i="4"/>
  <c r="F739" i="4"/>
  <c r="G738" i="4"/>
  <c r="V737" i="4"/>
  <c r="R737" i="4"/>
  <c r="B737" i="4"/>
  <c r="W737" i="4" l="1"/>
  <c r="S737" i="4"/>
  <c r="B738" i="4"/>
  <c r="V738" i="4"/>
  <c r="R738" i="4"/>
  <c r="G739" i="4"/>
  <c r="F740" i="4"/>
  <c r="D739" i="4"/>
  <c r="E738" i="4"/>
  <c r="AP739" i="4" a="1"/>
  <c r="AP739" i="4" s="1"/>
  <c r="AJ739" i="4" a="1"/>
  <c r="AJ739" i="4" s="1"/>
  <c r="AO739" i="4" a="1"/>
  <c r="AO739" i="4" s="1"/>
  <c r="AN739" i="4"/>
  <c r="AI740" i="4"/>
  <c r="AM739" i="4"/>
  <c r="AQ739" i="4" a="1"/>
  <c r="AQ739" i="4" s="1"/>
  <c r="AK739" i="4" a="1"/>
  <c r="AK739" i="4" s="1"/>
  <c r="AS739" i="4"/>
  <c r="AR739" i="4"/>
  <c r="AL739" i="4" a="1"/>
  <c r="AL739" i="4" s="1"/>
  <c r="E739" i="4" l="1"/>
  <c r="D740" i="4"/>
  <c r="G740" i="4"/>
  <c r="F741" i="4"/>
  <c r="R739" i="4"/>
  <c r="B739" i="4"/>
  <c r="V739" i="4"/>
  <c r="AS740" i="4"/>
  <c r="AL740" i="4" a="1"/>
  <c r="AL740" i="4" s="1"/>
  <c r="AR740" i="4"/>
  <c r="AQ740" i="4" a="1"/>
  <c r="AQ740" i="4" s="1"/>
  <c r="AK740" i="4" a="1"/>
  <c r="AK740" i="4" s="1"/>
  <c r="AP740" i="4" a="1"/>
  <c r="AP740" i="4" s="1"/>
  <c r="AJ740" i="4" a="1"/>
  <c r="AJ740" i="4" s="1"/>
  <c r="AO740" i="4" a="1"/>
  <c r="AO740" i="4" s="1"/>
  <c r="AI741" i="4"/>
  <c r="AM740" i="4"/>
  <c r="AN740" i="4"/>
  <c r="W738" i="4"/>
  <c r="S738" i="4"/>
  <c r="AN741" i="4" l="1"/>
  <c r="AI742" i="4"/>
  <c r="AM741" i="4"/>
  <c r="AS741" i="4"/>
  <c r="AL741" i="4" a="1"/>
  <c r="AL741" i="4" s="1"/>
  <c r="AR741" i="4"/>
  <c r="AQ741" i="4" a="1"/>
  <c r="AQ741" i="4" s="1"/>
  <c r="AK741" i="4" a="1"/>
  <c r="AK741" i="4" s="1"/>
  <c r="AO741" i="4" a="1"/>
  <c r="AO741" i="4" s="1"/>
  <c r="AP741" i="4" a="1"/>
  <c r="AP741" i="4" s="1"/>
  <c r="AJ741" i="4" a="1"/>
  <c r="AJ741" i="4" s="1"/>
  <c r="V740" i="4"/>
  <c r="R740" i="4"/>
  <c r="F742" i="4"/>
  <c r="G741" i="4"/>
  <c r="B740" i="4" s="1"/>
  <c r="S739" i="4"/>
  <c r="W739" i="4"/>
  <c r="E740" i="4"/>
  <c r="D741" i="4"/>
  <c r="W740" i="4" l="1"/>
  <c r="S740" i="4"/>
  <c r="D742" i="4"/>
  <c r="E741" i="4"/>
  <c r="V741" i="4"/>
  <c r="R741" i="4"/>
  <c r="F743" i="4"/>
  <c r="G742" i="4"/>
  <c r="AP742" i="4" a="1"/>
  <c r="AP742" i="4" s="1"/>
  <c r="AJ742" i="4" a="1"/>
  <c r="AJ742" i="4" s="1"/>
  <c r="AO742" i="4" a="1"/>
  <c r="AO742" i="4" s="1"/>
  <c r="AN742" i="4"/>
  <c r="AI743" i="4"/>
  <c r="AM742" i="4"/>
  <c r="AS742" i="4"/>
  <c r="AL742" i="4" a="1"/>
  <c r="AL742" i="4" s="1"/>
  <c r="AR742" i="4"/>
  <c r="AQ742" i="4" a="1"/>
  <c r="AQ742" i="4" s="1"/>
  <c r="AK742" i="4" a="1"/>
  <c r="AK742" i="4" s="1"/>
  <c r="R742" i="4" l="1"/>
  <c r="B742" i="4"/>
  <c r="V742" i="4"/>
  <c r="G743" i="4"/>
  <c r="F744" i="4"/>
  <c r="AR743" i="4"/>
  <c r="AQ743" i="4" a="1"/>
  <c r="AQ743" i="4" s="1"/>
  <c r="AK743" i="4" a="1"/>
  <c r="AK743" i="4" s="1"/>
  <c r="AP743" i="4" a="1"/>
  <c r="AP743" i="4" s="1"/>
  <c r="AJ743" i="4" a="1"/>
  <c r="AJ743" i="4" s="1"/>
  <c r="AO743" i="4" a="1"/>
  <c r="AO743" i="4" s="1"/>
  <c r="AS743" i="4"/>
  <c r="AL743" i="4" a="1"/>
  <c r="AL743" i="4" s="1"/>
  <c r="AN743" i="4"/>
  <c r="AM743" i="4"/>
  <c r="AI744" i="4"/>
  <c r="E742" i="4"/>
  <c r="D743" i="4"/>
  <c r="B741" i="4"/>
  <c r="W741" i="4" l="1"/>
  <c r="S741" i="4"/>
  <c r="E743" i="4"/>
  <c r="D744" i="4"/>
  <c r="AN744" i="4"/>
  <c r="AI745" i="4"/>
  <c r="AM744" i="4"/>
  <c r="AS744" i="4"/>
  <c r="AL744" i="4" a="1"/>
  <c r="AL744" i="4" s="1"/>
  <c r="AR744" i="4"/>
  <c r="AQ744" i="4" a="1"/>
  <c r="AQ744" i="4" s="1"/>
  <c r="AK744" i="4" a="1"/>
  <c r="AK744" i="4" s="1"/>
  <c r="AP744" i="4" a="1"/>
  <c r="AP744" i="4" s="1"/>
  <c r="AJ744" i="4" a="1"/>
  <c r="AJ744" i="4" s="1"/>
  <c r="AO744" i="4" a="1"/>
  <c r="AO744" i="4" s="1"/>
  <c r="G744" i="4"/>
  <c r="B743" i="4" s="1"/>
  <c r="F745" i="4"/>
  <c r="V743" i="4"/>
  <c r="R743" i="4"/>
  <c r="S742" i="4"/>
  <c r="W742" i="4"/>
  <c r="S743" i="4" l="1"/>
  <c r="W743" i="4"/>
  <c r="AO745" i="4" a="1"/>
  <c r="AO745" i="4" s="1"/>
  <c r="AN745" i="4"/>
  <c r="AI746" i="4"/>
  <c r="AM745" i="4"/>
  <c r="AS745" i="4"/>
  <c r="AL745" i="4" a="1"/>
  <c r="AL745" i="4" s="1"/>
  <c r="AR745" i="4"/>
  <c r="AP745" i="4" a="1"/>
  <c r="AP745" i="4" s="1"/>
  <c r="AJ745" i="4" a="1"/>
  <c r="AJ745" i="4" s="1"/>
  <c r="AQ745" i="4" a="1"/>
  <c r="AQ745" i="4" s="1"/>
  <c r="AK745" i="4" a="1"/>
  <c r="AK745" i="4" s="1"/>
  <c r="F746" i="4"/>
  <c r="G745" i="4"/>
  <c r="B744" i="4"/>
  <c r="V744" i="4"/>
  <c r="R744" i="4"/>
  <c r="D745" i="4"/>
  <c r="E744" i="4"/>
  <c r="E745" i="4" l="1"/>
  <c r="D746" i="4"/>
  <c r="W744" i="4"/>
  <c r="S744" i="4"/>
  <c r="R745" i="4"/>
  <c r="V745" i="4"/>
  <c r="AQ746" i="4" a="1"/>
  <c r="AQ746" i="4" s="1"/>
  <c r="AK746" i="4" a="1"/>
  <c r="AK746" i="4" s="1"/>
  <c r="AP746" i="4" a="1"/>
  <c r="AP746" i="4" s="1"/>
  <c r="AJ746" i="4" a="1"/>
  <c r="AJ746" i="4" s="1"/>
  <c r="AO746" i="4" a="1"/>
  <c r="AO746" i="4" s="1"/>
  <c r="AN746" i="4"/>
  <c r="AR746" i="4"/>
  <c r="AS746" i="4"/>
  <c r="AM746" i="4"/>
  <c r="AI747" i="4"/>
  <c r="AL746" i="4" a="1"/>
  <c r="AL746" i="4" s="1"/>
  <c r="G746" i="4"/>
  <c r="B745" i="4" s="1"/>
  <c r="F747" i="4"/>
  <c r="W745" i="4" l="1"/>
  <c r="S745" i="4"/>
  <c r="G747" i="4"/>
  <c r="F748" i="4"/>
  <c r="AI748" i="4"/>
  <c r="AM747" i="4"/>
  <c r="AS747" i="4"/>
  <c r="AL747" i="4" a="1"/>
  <c r="AL747" i="4" s="1"/>
  <c r="AR747" i="4"/>
  <c r="AQ747" i="4" a="1"/>
  <c r="AQ747" i="4" s="1"/>
  <c r="AK747" i="4" a="1"/>
  <c r="AK747" i="4" s="1"/>
  <c r="AP747" i="4" a="1"/>
  <c r="AP747" i="4" s="1"/>
  <c r="AJ747" i="4" a="1"/>
  <c r="AJ747" i="4" s="1"/>
  <c r="AN747" i="4"/>
  <c r="AO747" i="4" a="1"/>
  <c r="AO747" i="4" s="1"/>
  <c r="R746" i="4"/>
  <c r="B746" i="4"/>
  <c r="V746" i="4"/>
  <c r="E746" i="4"/>
  <c r="D747" i="4"/>
  <c r="D748" i="4" l="1"/>
  <c r="E747" i="4"/>
  <c r="AO748" i="4" a="1"/>
  <c r="AO748" i="4" s="1"/>
  <c r="AN748" i="4"/>
  <c r="AI749" i="4"/>
  <c r="AM748" i="4"/>
  <c r="AS748" i="4"/>
  <c r="AL748" i="4" a="1"/>
  <c r="AL748" i="4" s="1"/>
  <c r="AR748" i="4"/>
  <c r="AQ748" i="4" a="1"/>
  <c r="AQ748" i="4" s="1"/>
  <c r="AK748" i="4" a="1"/>
  <c r="AK748" i="4" s="1"/>
  <c r="AP748" i="4" a="1"/>
  <c r="AP748" i="4" s="1"/>
  <c r="AJ748" i="4" a="1"/>
  <c r="AJ748" i="4" s="1"/>
  <c r="S746" i="4"/>
  <c r="W746" i="4"/>
  <c r="F749" i="4"/>
  <c r="G748" i="4"/>
  <c r="V747" i="4"/>
  <c r="R747" i="4"/>
  <c r="B747" i="4"/>
  <c r="W747" i="4" l="1"/>
  <c r="S747" i="4"/>
  <c r="V748" i="4"/>
  <c r="R748" i="4"/>
  <c r="G749" i="4"/>
  <c r="F750" i="4"/>
  <c r="AP749" i="4" a="1"/>
  <c r="AP749" i="4" s="1"/>
  <c r="AJ749" i="4" a="1"/>
  <c r="AJ749" i="4" s="1"/>
  <c r="AO749" i="4" a="1"/>
  <c r="AO749" i="4" s="1"/>
  <c r="AN749" i="4"/>
  <c r="AI750" i="4"/>
  <c r="AM749" i="4"/>
  <c r="AQ749" i="4" a="1"/>
  <c r="AQ749" i="4" s="1"/>
  <c r="AK749" i="4" a="1"/>
  <c r="AK749" i="4" s="1"/>
  <c r="AS749" i="4"/>
  <c r="AR749" i="4"/>
  <c r="AL749" i="4" a="1"/>
  <c r="AL749" i="4" s="1"/>
  <c r="D749" i="4"/>
  <c r="E748" i="4"/>
  <c r="E749" i="4" l="1"/>
  <c r="D750" i="4"/>
  <c r="G750" i="4"/>
  <c r="F751" i="4"/>
  <c r="R749" i="4"/>
  <c r="B749" i="4"/>
  <c r="V749" i="4"/>
  <c r="B748" i="4"/>
  <c r="AS750" i="4"/>
  <c r="AL750" i="4" a="1"/>
  <c r="AL750" i="4" s="1"/>
  <c r="AR750" i="4"/>
  <c r="AQ750" i="4" a="1"/>
  <c r="AQ750" i="4" s="1"/>
  <c r="AK750" i="4" a="1"/>
  <c r="AK750" i="4" s="1"/>
  <c r="AP750" i="4" a="1"/>
  <c r="AP750" i="4" s="1"/>
  <c r="AJ750" i="4" a="1"/>
  <c r="AJ750" i="4" s="1"/>
  <c r="AO750" i="4" a="1"/>
  <c r="AO750" i="4" s="1"/>
  <c r="AI751" i="4"/>
  <c r="AM750" i="4"/>
  <c r="AN750" i="4"/>
  <c r="AN751" i="4" l="1"/>
  <c r="AI752" i="4"/>
  <c r="AM751" i="4"/>
  <c r="AS751" i="4"/>
  <c r="AL751" i="4" a="1"/>
  <c r="AL751" i="4" s="1"/>
  <c r="AR751" i="4"/>
  <c r="AQ751" i="4" a="1"/>
  <c r="AQ751" i="4" s="1"/>
  <c r="AK751" i="4" a="1"/>
  <c r="AK751" i="4" s="1"/>
  <c r="AO751" i="4" a="1"/>
  <c r="AO751" i="4" s="1"/>
  <c r="AP751" i="4" a="1"/>
  <c r="AP751" i="4" s="1"/>
  <c r="AJ751" i="4" a="1"/>
  <c r="AJ751" i="4" s="1"/>
  <c r="W748" i="4"/>
  <c r="S748" i="4"/>
  <c r="S749" i="4"/>
  <c r="W749" i="4"/>
  <c r="F752" i="4"/>
  <c r="G751" i="4"/>
  <c r="V750" i="4"/>
  <c r="R750" i="4"/>
  <c r="B750" i="4"/>
  <c r="E750" i="4"/>
  <c r="D751" i="4"/>
  <c r="W750" i="4" l="1"/>
  <c r="S750" i="4"/>
  <c r="B751" i="4"/>
  <c r="V751" i="4"/>
  <c r="R751" i="4"/>
  <c r="F753" i="4"/>
  <c r="G752" i="4"/>
  <c r="D752" i="4"/>
  <c r="E751" i="4"/>
  <c r="AP752" i="4" a="1"/>
  <c r="AP752" i="4" s="1"/>
  <c r="AJ752" i="4" a="1"/>
  <c r="AJ752" i="4" s="1"/>
  <c r="AO752" i="4" a="1"/>
  <c r="AO752" i="4" s="1"/>
  <c r="AN752" i="4"/>
  <c r="AI753" i="4"/>
  <c r="AM752" i="4"/>
  <c r="AS752" i="4"/>
  <c r="AL752" i="4" a="1"/>
  <c r="AL752" i="4" s="1"/>
  <c r="AK752" i="4" a="1"/>
  <c r="AK752" i="4" s="1"/>
  <c r="AR752" i="4"/>
  <c r="AQ752" i="4" a="1"/>
  <c r="AQ752" i="4" s="1"/>
  <c r="E752" i="4" l="1"/>
  <c r="D753" i="4"/>
  <c r="R752" i="4"/>
  <c r="V752" i="4"/>
  <c r="G753" i="4"/>
  <c r="F754" i="4"/>
  <c r="AR753" i="4"/>
  <c r="AQ753" i="4" a="1"/>
  <c r="AQ753" i="4" s="1"/>
  <c r="AK753" i="4" a="1"/>
  <c r="AK753" i="4" s="1"/>
  <c r="AP753" i="4" a="1"/>
  <c r="AP753" i="4" s="1"/>
  <c r="AJ753" i="4" a="1"/>
  <c r="AJ753" i="4" s="1"/>
  <c r="AO753" i="4" a="1"/>
  <c r="AO753" i="4" s="1"/>
  <c r="AS753" i="4"/>
  <c r="AL753" i="4" a="1"/>
  <c r="AL753" i="4" s="1"/>
  <c r="AN753" i="4"/>
  <c r="AM753" i="4"/>
  <c r="AI754" i="4"/>
  <c r="W751" i="4"/>
  <c r="S751" i="4"/>
  <c r="AN754" i="4" l="1"/>
  <c r="AI755" i="4"/>
  <c r="AM754" i="4"/>
  <c r="AS754" i="4"/>
  <c r="AL754" i="4" a="1"/>
  <c r="AL754" i="4" s="1"/>
  <c r="AR754" i="4"/>
  <c r="AQ754" i="4" a="1"/>
  <c r="AQ754" i="4" s="1"/>
  <c r="AK754" i="4" a="1"/>
  <c r="AK754" i="4" s="1"/>
  <c r="AP754" i="4" a="1"/>
  <c r="AP754" i="4" s="1"/>
  <c r="AJ754" i="4" a="1"/>
  <c r="AJ754" i="4" s="1"/>
  <c r="AO754" i="4" a="1"/>
  <c r="AO754" i="4" s="1"/>
  <c r="G754" i="4"/>
  <c r="B753" i="4" s="1"/>
  <c r="F755" i="4"/>
  <c r="V753" i="4"/>
  <c r="R753" i="4"/>
  <c r="B752" i="4"/>
  <c r="E753" i="4"/>
  <c r="D754" i="4"/>
  <c r="S753" i="4" l="1"/>
  <c r="W753" i="4"/>
  <c r="D755" i="4"/>
  <c r="E754" i="4"/>
  <c r="S752" i="4"/>
  <c r="W752" i="4"/>
  <c r="F756" i="4"/>
  <c r="G755" i="4"/>
  <c r="B754" i="4"/>
  <c r="V754" i="4"/>
  <c r="R754" i="4"/>
  <c r="AO755" i="4" a="1"/>
  <c r="AO755" i="4" s="1"/>
  <c r="AN755" i="4"/>
  <c r="AI756" i="4"/>
  <c r="AM755" i="4"/>
  <c r="AS755" i="4"/>
  <c r="AL755" i="4" a="1"/>
  <c r="AL755" i="4" s="1"/>
  <c r="AR755" i="4"/>
  <c r="AP755" i="4" a="1"/>
  <c r="AP755" i="4" s="1"/>
  <c r="AJ755" i="4" a="1"/>
  <c r="AJ755" i="4" s="1"/>
  <c r="AK755" i="4" a="1"/>
  <c r="AK755" i="4" s="1"/>
  <c r="AQ755" i="4" a="1"/>
  <c r="AQ755" i="4" s="1"/>
  <c r="W754" i="4" l="1"/>
  <c r="S754" i="4"/>
  <c r="R755" i="4"/>
  <c r="V755" i="4"/>
  <c r="G756" i="4"/>
  <c r="F757" i="4"/>
  <c r="AQ756" i="4" a="1"/>
  <c r="AQ756" i="4" s="1"/>
  <c r="AK756" i="4" a="1"/>
  <c r="AK756" i="4" s="1"/>
  <c r="AP756" i="4" a="1"/>
  <c r="AP756" i="4" s="1"/>
  <c r="AJ756" i="4" a="1"/>
  <c r="AJ756" i="4" s="1"/>
  <c r="AO756" i="4" a="1"/>
  <c r="AO756" i="4" s="1"/>
  <c r="AN756" i="4"/>
  <c r="AR756" i="4"/>
  <c r="AS756" i="4"/>
  <c r="AM756" i="4"/>
  <c r="AI757" i="4"/>
  <c r="AL756" i="4" a="1"/>
  <c r="AL756" i="4" s="1"/>
  <c r="E755" i="4"/>
  <c r="D756" i="4"/>
  <c r="E756" i="4" l="1"/>
  <c r="D757" i="4"/>
  <c r="AI758" i="4"/>
  <c r="AM757" i="4"/>
  <c r="AS757" i="4"/>
  <c r="AL757" i="4" a="1"/>
  <c r="AL757" i="4" s="1"/>
  <c r="AR757" i="4"/>
  <c r="AQ757" i="4" a="1"/>
  <c r="AQ757" i="4" s="1"/>
  <c r="AK757" i="4" a="1"/>
  <c r="AK757" i="4" s="1"/>
  <c r="AP757" i="4" a="1"/>
  <c r="AP757" i="4" s="1"/>
  <c r="AJ757" i="4" a="1"/>
  <c r="AJ757" i="4" s="1"/>
  <c r="AN757" i="4"/>
  <c r="AO757" i="4" a="1"/>
  <c r="AO757" i="4" s="1"/>
  <c r="G757" i="4"/>
  <c r="F758" i="4"/>
  <c r="R756" i="4"/>
  <c r="B756" i="4"/>
  <c r="V756" i="4"/>
  <c r="B755" i="4"/>
  <c r="W755" i="4" l="1"/>
  <c r="S755" i="4"/>
  <c r="S756" i="4"/>
  <c r="W756" i="4"/>
  <c r="F759" i="4"/>
  <c r="G758" i="4"/>
  <c r="V757" i="4"/>
  <c r="R757" i="4"/>
  <c r="B757" i="4"/>
  <c r="AO758" i="4" a="1"/>
  <c r="AO758" i="4" s="1"/>
  <c r="AN758" i="4"/>
  <c r="AI759" i="4"/>
  <c r="AM758" i="4"/>
  <c r="AS758" i="4"/>
  <c r="AL758" i="4" a="1"/>
  <c r="AL758" i="4" s="1"/>
  <c r="AR758" i="4"/>
  <c r="AQ758" i="4" a="1"/>
  <c r="AQ758" i="4" s="1"/>
  <c r="AK758" i="4" a="1"/>
  <c r="AK758" i="4" s="1"/>
  <c r="AP758" i="4" a="1"/>
  <c r="AP758" i="4" s="1"/>
  <c r="AJ758" i="4" a="1"/>
  <c r="AJ758" i="4" s="1"/>
  <c r="D758" i="4"/>
  <c r="E757" i="4"/>
  <c r="W757" i="4" l="1"/>
  <c r="S757" i="4"/>
  <c r="V758" i="4"/>
  <c r="R758" i="4"/>
  <c r="G759" i="4"/>
  <c r="F760" i="4"/>
  <c r="AP759" i="4" a="1"/>
  <c r="AP759" i="4" s="1"/>
  <c r="AJ759" i="4" a="1"/>
  <c r="AJ759" i="4" s="1"/>
  <c r="AO759" i="4" a="1"/>
  <c r="AO759" i="4" s="1"/>
  <c r="AN759" i="4"/>
  <c r="AI760" i="4"/>
  <c r="AM759" i="4"/>
  <c r="AQ759" i="4" a="1"/>
  <c r="AQ759" i="4" s="1"/>
  <c r="AK759" i="4" a="1"/>
  <c r="AK759" i="4" s="1"/>
  <c r="AS759" i="4"/>
  <c r="AR759" i="4"/>
  <c r="AL759" i="4" a="1"/>
  <c r="AL759" i="4" s="1"/>
  <c r="D759" i="4"/>
  <c r="E758" i="4"/>
  <c r="E759" i="4" l="1"/>
  <c r="D760" i="4"/>
  <c r="G760" i="4"/>
  <c r="F761" i="4"/>
  <c r="R759" i="4"/>
  <c r="B759" i="4"/>
  <c r="V759" i="4"/>
  <c r="B758" i="4"/>
  <c r="AS760" i="4"/>
  <c r="AL760" i="4" a="1"/>
  <c r="AL760" i="4" s="1"/>
  <c r="AR760" i="4"/>
  <c r="AQ760" i="4" a="1"/>
  <c r="AQ760" i="4" s="1"/>
  <c r="AK760" i="4" a="1"/>
  <c r="AK760" i="4" s="1"/>
  <c r="AP760" i="4" a="1"/>
  <c r="AP760" i="4" s="1"/>
  <c r="AJ760" i="4" a="1"/>
  <c r="AJ760" i="4" s="1"/>
  <c r="AO760" i="4" a="1"/>
  <c r="AO760" i="4" s="1"/>
  <c r="AI761" i="4"/>
  <c r="AM760" i="4"/>
  <c r="AN760" i="4"/>
  <c r="W758" i="4" l="1"/>
  <c r="S758" i="4"/>
  <c r="AN761" i="4"/>
  <c r="AI762" i="4"/>
  <c r="AM761" i="4"/>
  <c r="AS761" i="4"/>
  <c r="AL761" i="4" a="1"/>
  <c r="AL761" i="4" s="1"/>
  <c r="AR761" i="4"/>
  <c r="AQ761" i="4" a="1"/>
  <c r="AQ761" i="4" s="1"/>
  <c r="AK761" i="4" a="1"/>
  <c r="AK761" i="4" s="1"/>
  <c r="AO761" i="4" a="1"/>
  <c r="AO761" i="4" s="1"/>
  <c r="AJ761" i="4" a="1"/>
  <c r="AJ761" i="4" s="1"/>
  <c r="AP761" i="4" a="1"/>
  <c r="AP761" i="4" s="1"/>
  <c r="F762" i="4"/>
  <c r="G761" i="4"/>
  <c r="S759" i="4"/>
  <c r="W759" i="4"/>
  <c r="V760" i="4"/>
  <c r="R760" i="4"/>
  <c r="B760" i="4"/>
  <c r="E760" i="4"/>
  <c r="D761" i="4"/>
  <c r="W760" i="4" l="1"/>
  <c r="S760" i="4"/>
  <c r="D762" i="4"/>
  <c r="E761" i="4"/>
  <c r="V761" i="4"/>
  <c r="R761" i="4"/>
  <c r="F763" i="4"/>
  <c r="G762" i="4"/>
  <c r="AP762" i="4" a="1"/>
  <c r="AP762" i="4" s="1"/>
  <c r="AJ762" i="4" a="1"/>
  <c r="AJ762" i="4" s="1"/>
  <c r="AO762" i="4" a="1"/>
  <c r="AO762" i="4" s="1"/>
  <c r="AN762" i="4"/>
  <c r="AI763" i="4"/>
  <c r="AM762" i="4"/>
  <c r="AS762" i="4"/>
  <c r="AL762" i="4" a="1"/>
  <c r="AL762" i="4" s="1"/>
  <c r="AR762" i="4"/>
  <c r="AQ762" i="4" a="1"/>
  <c r="AQ762" i="4" s="1"/>
  <c r="AK762" i="4" a="1"/>
  <c r="AK762" i="4" s="1"/>
  <c r="G763" i="4" l="1"/>
  <c r="B762" i="4" s="1"/>
  <c r="F764" i="4"/>
  <c r="R762" i="4"/>
  <c r="V762" i="4"/>
  <c r="B761" i="4"/>
  <c r="AR763" i="4"/>
  <c r="AQ763" i="4" a="1"/>
  <c r="AQ763" i="4" s="1"/>
  <c r="AK763" i="4" a="1"/>
  <c r="AK763" i="4" s="1"/>
  <c r="AP763" i="4" a="1"/>
  <c r="AP763" i="4" s="1"/>
  <c r="AJ763" i="4" a="1"/>
  <c r="AJ763" i="4" s="1"/>
  <c r="AO763" i="4" a="1"/>
  <c r="AO763" i="4" s="1"/>
  <c r="AS763" i="4"/>
  <c r="AL763" i="4" a="1"/>
  <c r="AL763" i="4" s="1"/>
  <c r="AN763" i="4"/>
  <c r="AM763" i="4"/>
  <c r="AI764" i="4"/>
  <c r="E762" i="4"/>
  <c r="D763" i="4"/>
  <c r="S762" i="4" l="1"/>
  <c r="W762" i="4"/>
  <c r="E763" i="4"/>
  <c r="D764" i="4"/>
  <c r="AN764" i="4"/>
  <c r="AI765" i="4"/>
  <c r="AM764" i="4"/>
  <c r="AS764" i="4"/>
  <c r="AL764" i="4" a="1"/>
  <c r="AL764" i="4" s="1"/>
  <c r="AR764" i="4"/>
  <c r="AQ764" i="4" a="1"/>
  <c r="AQ764" i="4" s="1"/>
  <c r="AK764" i="4" a="1"/>
  <c r="AK764" i="4" s="1"/>
  <c r="AP764" i="4" a="1"/>
  <c r="AP764" i="4" s="1"/>
  <c r="AJ764" i="4" a="1"/>
  <c r="AJ764" i="4" s="1"/>
  <c r="AO764" i="4" a="1"/>
  <c r="AO764" i="4" s="1"/>
  <c r="W761" i="4"/>
  <c r="S761" i="4"/>
  <c r="G764" i="4"/>
  <c r="F765" i="4"/>
  <c r="V763" i="4"/>
  <c r="R763" i="4"/>
  <c r="B763" i="4"/>
  <c r="V764" i="4" l="1"/>
  <c r="R764" i="4"/>
  <c r="S763" i="4"/>
  <c r="W763" i="4"/>
  <c r="F766" i="4"/>
  <c r="G765" i="4"/>
  <c r="AO765" i="4" a="1"/>
  <c r="AO765" i="4" s="1"/>
  <c r="AN765" i="4"/>
  <c r="AI766" i="4"/>
  <c r="AM765" i="4"/>
  <c r="AS765" i="4"/>
  <c r="AL765" i="4" a="1"/>
  <c r="AL765" i="4" s="1"/>
  <c r="AR765" i="4"/>
  <c r="AP765" i="4" a="1"/>
  <c r="AP765" i="4" s="1"/>
  <c r="AJ765" i="4" a="1"/>
  <c r="AJ765" i="4" s="1"/>
  <c r="AQ765" i="4" a="1"/>
  <c r="AQ765" i="4" s="1"/>
  <c r="AK765" i="4" a="1"/>
  <c r="AK765" i="4" s="1"/>
  <c r="D765" i="4"/>
  <c r="E764" i="4"/>
  <c r="AQ766" i="4" l="1" a="1"/>
  <c r="AQ766" i="4" s="1"/>
  <c r="AK766" i="4" a="1"/>
  <c r="AK766" i="4" s="1"/>
  <c r="AP766" i="4" a="1"/>
  <c r="AP766" i="4" s="1"/>
  <c r="AJ766" i="4" a="1"/>
  <c r="AJ766" i="4" s="1"/>
  <c r="AO766" i="4" a="1"/>
  <c r="AO766" i="4" s="1"/>
  <c r="AN766" i="4"/>
  <c r="AR766" i="4"/>
  <c r="AS766" i="4"/>
  <c r="AM766" i="4"/>
  <c r="AI767" i="4"/>
  <c r="AL766" i="4" a="1"/>
  <c r="AL766" i="4" s="1"/>
  <c r="E765" i="4"/>
  <c r="D766" i="4"/>
  <c r="R765" i="4"/>
  <c r="B765" i="4"/>
  <c r="V765" i="4"/>
  <c r="G766" i="4"/>
  <c r="F767" i="4"/>
  <c r="B764" i="4"/>
  <c r="W764" i="4" l="1"/>
  <c r="S764" i="4"/>
  <c r="AI768" i="4"/>
  <c r="AM767" i="4"/>
  <c r="AS767" i="4"/>
  <c r="AL767" i="4" a="1"/>
  <c r="AL767" i="4" s="1"/>
  <c r="AR767" i="4"/>
  <c r="AQ767" i="4" a="1"/>
  <c r="AQ767" i="4" s="1"/>
  <c r="AK767" i="4" a="1"/>
  <c r="AK767" i="4" s="1"/>
  <c r="AP767" i="4" a="1"/>
  <c r="AP767" i="4" s="1"/>
  <c r="AJ767" i="4" a="1"/>
  <c r="AJ767" i="4" s="1"/>
  <c r="AN767" i="4"/>
  <c r="AO767" i="4" a="1"/>
  <c r="AO767" i="4" s="1"/>
  <c r="G767" i="4"/>
  <c r="F768" i="4"/>
  <c r="W765" i="4"/>
  <c r="S765" i="4"/>
  <c r="E766" i="4"/>
  <c r="D767" i="4"/>
  <c r="R766" i="4"/>
  <c r="B766" i="4"/>
  <c r="V766" i="4"/>
  <c r="D768" i="4" l="1"/>
  <c r="E767" i="4"/>
  <c r="F769" i="4"/>
  <c r="G768" i="4"/>
  <c r="V767" i="4"/>
  <c r="R767" i="4"/>
  <c r="B767" i="4"/>
  <c r="S766" i="4"/>
  <c r="W766" i="4"/>
  <c r="AO768" i="4" a="1"/>
  <c r="AO768" i="4" s="1"/>
  <c r="AN768" i="4"/>
  <c r="AI769" i="4"/>
  <c r="AM768" i="4"/>
  <c r="AS768" i="4"/>
  <c r="AL768" i="4" a="1"/>
  <c r="AL768" i="4" s="1"/>
  <c r="AR768" i="4"/>
  <c r="AQ768" i="4" a="1"/>
  <c r="AQ768" i="4" s="1"/>
  <c r="AK768" i="4" a="1"/>
  <c r="AK768" i="4" s="1"/>
  <c r="AJ768" i="4" a="1"/>
  <c r="AJ768" i="4" s="1"/>
  <c r="AP768" i="4" a="1"/>
  <c r="AP768" i="4" s="1"/>
  <c r="V768" i="4" l="1"/>
  <c r="R768" i="4"/>
  <c r="W767" i="4"/>
  <c r="S767" i="4"/>
  <c r="G769" i="4"/>
  <c r="F770" i="4"/>
  <c r="AP769" i="4" a="1"/>
  <c r="AP769" i="4" s="1"/>
  <c r="AJ769" i="4" a="1"/>
  <c r="AJ769" i="4" s="1"/>
  <c r="AO769" i="4" a="1"/>
  <c r="AO769" i="4" s="1"/>
  <c r="AN769" i="4"/>
  <c r="AI770" i="4"/>
  <c r="AM769" i="4"/>
  <c r="AQ769" i="4" a="1"/>
  <c r="AQ769" i="4" s="1"/>
  <c r="AK769" i="4" a="1"/>
  <c r="AK769" i="4" s="1"/>
  <c r="AR769" i="4"/>
  <c r="AL769" i="4" a="1"/>
  <c r="AL769" i="4" s="1"/>
  <c r="AS769" i="4"/>
  <c r="D769" i="4"/>
  <c r="E768" i="4"/>
  <c r="E769" i="4" l="1"/>
  <c r="D770" i="4"/>
  <c r="G770" i="4"/>
  <c r="F771" i="4"/>
  <c r="R769" i="4"/>
  <c r="V769" i="4"/>
  <c r="AS770" i="4"/>
  <c r="AL770" i="4" a="1"/>
  <c r="AL770" i="4" s="1"/>
  <c r="AR770" i="4"/>
  <c r="AQ770" i="4" a="1"/>
  <c r="AQ770" i="4" s="1"/>
  <c r="AK770" i="4" a="1"/>
  <c r="AK770" i="4" s="1"/>
  <c r="AP770" i="4" a="1"/>
  <c r="AP770" i="4" s="1"/>
  <c r="AJ770" i="4" a="1"/>
  <c r="AJ770" i="4" s="1"/>
  <c r="AO770" i="4" a="1"/>
  <c r="AO770" i="4" s="1"/>
  <c r="AI771" i="4"/>
  <c r="AM770" i="4"/>
  <c r="AN770" i="4"/>
  <c r="B768" i="4"/>
  <c r="V770" i="4" l="1"/>
  <c r="R770" i="4"/>
  <c r="W768" i="4"/>
  <c r="S768" i="4"/>
  <c r="F772" i="4"/>
  <c r="G771" i="4"/>
  <c r="AN771" i="4"/>
  <c r="AI772" i="4"/>
  <c r="AM771" i="4"/>
  <c r="AS771" i="4"/>
  <c r="AL771" i="4" a="1"/>
  <c r="AL771" i="4" s="1"/>
  <c r="AR771" i="4"/>
  <c r="AQ771" i="4" a="1"/>
  <c r="AQ771" i="4" s="1"/>
  <c r="AK771" i="4" a="1"/>
  <c r="AK771" i="4" s="1"/>
  <c r="AO771" i="4" a="1"/>
  <c r="AO771" i="4" s="1"/>
  <c r="AP771" i="4" a="1"/>
  <c r="AP771" i="4" s="1"/>
  <c r="AJ771" i="4" a="1"/>
  <c r="AJ771" i="4" s="1"/>
  <c r="B769" i="4"/>
  <c r="E770" i="4"/>
  <c r="D771" i="4"/>
  <c r="V771" i="4" l="1"/>
  <c r="R771" i="4"/>
  <c r="S769" i="4"/>
  <c r="W769" i="4"/>
  <c r="AP772" i="4" a="1"/>
  <c r="AP772" i="4" s="1"/>
  <c r="AJ772" i="4" a="1"/>
  <c r="AJ772" i="4" s="1"/>
  <c r="AO772" i="4" a="1"/>
  <c r="AO772" i="4" s="1"/>
  <c r="AN772" i="4"/>
  <c r="AI773" i="4"/>
  <c r="AM772" i="4"/>
  <c r="AS772" i="4"/>
  <c r="AL772" i="4" a="1"/>
  <c r="AL772" i="4" s="1"/>
  <c r="AR772" i="4"/>
  <c r="AQ772" i="4" a="1"/>
  <c r="AQ772" i="4" s="1"/>
  <c r="AK772" i="4" a="1"/>
  <c r="AK772" i="4" s="1"/>
  <c r="F773" i="4"/>
  <c r="G772" i="4"/>
  <c r="B770" i="4"/>
  <c r="D772" i="4"/>
  <c r="E771" i="4"/>
  <c r="R772" i="4" l="1"/>
  <c r="B772" i="4"/>
  <c r="V772" i="4"/>
  <c r="E772" i="4"/>
  <c r="D773" i="4"/>
  <c r="AR773" i="4"/>
  <c r="AQ773" i="4" a="1"/>
  <c r="AQ773" i="4" s="1"/>
  <c r="AK773" i="4" a="1"/>
  <c r="AK773" i="4" s="1"/>
  <c r="AP773" i="4" a="1"/>
  <c r="AP773" i="4" s="1"/>
  <c r="AJ773" i="4" a="1"/>
  <c r="AJ773" i="4" s="1"/>
  <c r="AO773" i="4" a="1"/>
  <c r="AO773" i="4" s="1"/>
  <c r="AS773" i="4"/>
  <c r="AL773" i="4" a="1"/>
  <c r="AL773" i="4" s="1"/>
  <c r="AN773" i="4"/>
  <c r="AM773" i="4"/>
  <c r="AI774" i="4"/>
  <c r="W770" i="4"/>
  <c r="S770" i="4"/>
  <c r="G773" i="4"/>
  <c r="F774" i="4"/>
  <c r="B771" i="4"/>
  <c r="W771" i="4" l="1"/>
  <c r="S771" i="4"/>
  <c r="G774" i="4"/>
  <c r="F775" i="4"/>
  <c r="V773" i="4"/>
  <c r="R773" i="4"/>
  <c r="B773" i="4"/>
  <c r="AN774" i="4"/>
  <c r="AI775" i="4"/>
  <c r="AM774" i="4"/>
  <c r="AS774" i="4"/>
  <c r="AL774" i="4" a="1"/>
  <c r="AL774" i="4" s="1"/>
  <c r="AR774" i="4"/>
  <c r="AQ774" i="4" a="1"/>
  <c r="AQ774" i="4" s="1"/>
  <c r="AK774" i="4" a="1"/>
  <c r="AK774" i="4" s="1"/>
  <c r="AP774" i="4" a="1"/>
  <c r="AP774" i="4" s="1"/>
  <c r="AJ774" i="4" a="1"/>
  <c r="AJ774" i="4" s="1"/>
  <c r="AO774" i="4" a="1"/>
  <c r="AO774" i="4" s="1"/>
  <c r="E773" i="4"/>
  <c r="D774" i="4"/>
  <c r="S772" i="4"/>
  <c r="W772" i="4"/>
  <c r="S773" i="4" l="1"/>
  <c r="W773" i="4"/>
  <c r="D775" i="4"/>
  <c r="E774" i="4"/>
  <c r="AO775" i="4" a="1"/>
  <c r="AO775" i="4" s="1"/>
  <c r="AN775" i="4"/>
  <c r="AI776" i="4"/>
  <c r="AM775" i="4"/>
  <c r="AS775" i="4"/>
  <c r="AL775" i="4" a="1"/>
  <c r="AL775" i="4" s="1"/>
  <c r="AR775" i="4"/>
  <c r="AP775" i="4" a="1"/>
  <c r="AP775" i="4" s="1"/>
  <c r="AJ775" i="4" a="1"/>
  <c r="AJ775" i="4" s="1"/>
  <c r="AQ775" i="4" a="1"/>
  <c r="AQ775" i="4" s="1"/>
  <c r="AK775" i="4" a="1"/>
  <c r="AK775" i="4" s="1"/>
  <c r="F776" i="4"/>
  <c r="G775" i="4"/>
  <c r="B774" i="4" s="1"/>
  <c r="V774" i="4"/>
  <c r="R774" i="4"/>
  <c r="W774" i="4" l="1"/>
  <c r="S774" i="4"/>
  <c r="R775" i="4"/>
  <c r="V775" i="4"/>
  <c r="AQ776" i="4" a="1"/>
  <c r="AQ776" i="4" s="1"/>
  <c r="AK776" i="4" a="1"/>
  <c r="AK776" i="4" s="1"/>
  <c r="AP776" i="4" a="1"/>
  <c r="AP776" i="4" s="1"/>
  <c r="AJ776" i="4" a="1"/>
  <c r="AJ776" i="4" s="1"/>
  <c r="AO776" i="4" a="1"/>
  <c r="AO776" i="4" s="1"/>
  <c r="AN776" i="4"/>
  <c r="AR776" i="4"/>
  <c r="AI777" i="4"/>
  <c r="AL776" i="4" a="1"/>
  <c r="AL776" i="4" s="1"/>
  <c r="AS776" i="4"/>
  <c r="AM776" i="4"/>
  <c r="G776" i="4"/>
  <c r="F777" i="4"/>
  <c r="E775" i="4"/>
  <c r="D776" i="4"/>
  <c r="R776" i="4" l="1"/>
  <c r="V776" i="4"/>
  <c r="G777" i="4"/>
  <c r="F778" i="4"/>
  <c r="E776" i="4"/>
  <c r="D777" i="4"/>
  <c r="B775" i="4"/>
  <c r="AI778" i="4"/>
  <c r="AM777" i="4"/>
  <c r="AS777" i="4"/>
  <c r="AL777" i="4" a="1"/>
  <c r="AL777" i="4" s="1"/>
  <c r="AR777" i="4"/>
  <c r="AQ777" i="4" a="1"/>
  <c r="AQ777" i="4" s="1"/>
  <c r="AK777" i="4" a="1"/>
  <c r="AK777" i="4" s="1"/>
  <c r="AP777" i="4" a="1"/>
  <c r="AP777" i="4" s="1"/>
  <c r="AJ777" i="4" a="1"/>
  <c r="AJ777" i="4" s="1"/>
  <c r="AN777" i="4"/>
  <c r="AO777" i="4" a="1"/>
  <c r="AO777" i="4" s="1"/>
  <c r="AO778" i="4" l="1" a="1"/>
  <c r="AO778" i="4" s="1"/>
  <c r="AN778" i="4"/>
  <c r="AI779" i="4"/>
  <c r="AM778" i="4"/>
  <c r="AS778" i="4"/>
  <c r="AL778" i="4" a="1"/>
  <c r="AL778" i="4" s="1"/>
  <c r="AR778" i="4"/>
  <c r="AQ778" i="4" a="1"/>
  <c r="AQ778" i="4" s="1"/>
  <c r="AK778" i="4" a="1"/>
  <c r="AK778" i="4" s="1"/>
  <c r="AP778" i="4" a="1"/>
  <c r="AP778" i="4" s="1"/>
  <c r="AJ778" i="4" a="1"/>
  <c r="AJ778" i="4" s="1"/>
  <c r="W775" i="4"/>
  <c r="S775" i="4"/>
  <c r="D778" i="4"/>
  <c r="E777" i="4"/>
  <c r="F779" i="4"/>
  <c r="G778" i="4"/>
  <c r="V777" i="4"/>
  <c r="R777" i="4"/>
  <c r="B777" i="4"/>
  <c r="B776" i="4"/>
  <c r="S776" i="4" l="1"/>
  <c r="W776" i="4"/>
  <c r="D779" i="4"/>
  <c r="E778" i="4"/>
  <c r="V778" i="4"/>
  <c r="R778" i="4"/>
  <c r="G779" i="4"/>
  <c r="F780" i="4"/>
  <c r="AP779" i="4" a="1"/>
  <c r="AP779" i="4" s="1"/>
  <c r="AJ779" i="4" a="1"/>
  <c r="AJ779" i="4" s="1"/>
  <c r="AO779" i="4" a="1"/>
  <c r="AO779" i="4" s="1"/>
  <c r="AN779" i="4"/>
  <c r="AI780" i="4"/>
  <c r="AM779" i="4"/>
  <c r="AQ779" i="4" a="1"/>
  <c r="AQ779" i="4" s="1"/>
  <c r="AK779" i="4" a="1"/>
  <c r="AK779" i="4" s="1"/>
  <c r="AS779" i="4"/>
  <c r="AR779" i="4"/>
  <c r="AL779" i="4" a="1"/>
  <c r="AL779" i="4" s="1"/>
  <c r="W777" i="4"/>
  <c r="S777" i="4"/>
  <c r="G780" i="4" l="1"/>
  <c r="F781" i="4"/>
  <c r="R779" i="4"/>
  <c r="B779" i="4"/>
  <c r="V779" i="4"/>
  <c r="B778" i="4"/>
  <c r="AS780" i="4"/>
  <c r="AL780" i="4" a="1"/>
  <c r="AL780" i="4" s="1"/>
  <c r="AR780" i="4"/>
  <c r="AQ780" i="4" a="1"/>
  <c r="AQ780" i="4" s="1"/>
  <c r="AK780" i="4" a="1"/>
  <c r="AK780" i="4" s="1"/>
  <c r="AP780" i="4" a="1"/>
  <c r="AP780" i="4" s="1"/>
  <c r="AJ780" i="4" a="1"/>
  <c r="AJ780" i="4" s="1"/>
  <c r="AO780" i="4" a="1"/>
  <c r="AO780" i="4" s="1"/>
  <c r="AI781" i="4"/>
  <c r="AM780" i="4"/>
  <c r="AN780" i="4"/>
  <c r="E779" i="4"/>
  <c r="D780" i="4"/>
  <c r="E780" i="4" l="1"/>
  <c r="D781" i="4"/>
  <c r="S779" i="4"/>
  <c r="W779" i="4"/>
  <c r="AN781" i="4"/>
  <c r="AI782" i="4"/>
  <c r="AM781" i="4"/>
  <c r="AS781" i="4"/>
  <c r="AL781" i="4" a="1"/>
  <c r="AL781" i="4" s="1"/>
  <c r="AR781" i="4"/>
  <c r="AQ781" i="4" a="1"/>
  <c r="AQ781" i="4" s="1"/>
  <c r="AK781" i="4" a="1"/>
  <c r="AK781" i="4" s="1"/>
  <c r="AO781" i="4" a="1"/>
  <c r="AO781" i="4" s="1"/>
  <c r="AJ781" i="4" a="1"/>
  <c r="AJ781" i="4" s="1"/>
  <c r="AP781" i="4" a="1"/>
  <c r="AP781" i="4" s="1"/>
  <c r="F782" i="4"/>
  <c r="G781" i="4"/>
  <c r="V780" i="4"/>
  <c r="R780" i="4"/>
  <c r="B780" i="4"/>
  <c r="V781" i="4" l="1"/>
  <c r="R781" i="4"/>
  <c r="F783" i="4"/>
  <c r="G782" i="4"/>
  <c r="AP782" i="4" a="1"/>
  <c r="AP782" i="4" s="1"/>
  <c r="AJ782" i="4" a="1"/>
  <c r="AJ782" i="4" s="1"/>
  <c r="AO782" i="4" a="1"/>
  <c r="AO782" i="4" s="1"/>
  <c r="AN782" i="4"/>
  <c r="AI783" i="4"/>
  <c r="AM782" i="4"/>
  <c r="AS782" i="4"/>
  <c r="AL782" i="4" a="1"/>
  <c r="AL782" i="4" s="1"/>
  <c r="AQ782" i="4" a="1"/>
  <c r="AQ782" i="4" s="1"/>
  <c r="AR782" i="4"/>
  <c r="AK782" i="4" a="1"/>
  <c r="AK782" i="4" s="1"/>
  <c r="W780" i="4"/>
  <c r="S780" i="4"/>
  <c r="D782" i="4"/>
  <c r="E781" i="4"/>
  <c r="AR783" i="4" l="1"/>
  <c r="AQ783" i="4" a="1"/>
  <c r="AQ783" i="4" s="1"/>
  <c r="AK783" i="4" a="1"/>
  <c r="AK783" i="4" s="1"/>
  <c r="AP783" i="4" a="1"/>
  <c r="AP783" i="4" s="1"/>
  <c r="AJ783" i="4" a="1"/>
  <c r="AJ783" i="4" s="1"/>
  <c r="AO783" i="4" a="1"/>
  <c r="AO783" i="4" s="1"/>
  <c r="AI784" i="4"/>
  <c r="AM783" i="4"/>
  <c r="AS783" i="4"/>
  <c r="AL783" i="4" a="1"/>
  <c r="AL783" i="4" s="1"/>
  <c r="AN783" i="4"/>
  <c r="E782" i="4"/>
  <c r="D783" i="4"/>
  <c r="R782" i="4"/>
  <c r="V782" i="4"/>
  <c r="G783" i="4"/>
  <c r="F784" i="4"/>
  <c r="B781" i="4"/>
  <c r="W781" i="4" l="1"/>
  <c r="S781" i="4"/>
  <c r="G784" i="4"/>
  <c r="B783" i="4" s="1"/>
  <c r="F785" i="4"/>
  <c r="V783" i="4"/>
  <c r="R783" i="4"/>
  <c r="B782" i="4"/>
  <c r="E783" i="4"/>
  <c r="D784" i="4"/>
  <c r="AN784" i="4"/>
  <c r="AI785" i="4"/>
  <c r="AM784" i="4"/>
  <c r="AS784" i="4"/>
  <c r="AL784" i="4" a="1"/>
  <c r="AL784" i="4" s="1"/>
  <c r="AR784" i="4"/>
  <c r="AQ784" i="4" a="1"/>
  <c r="AQ784" i="4" s="1"/>
  <c r="AK784" i="4" a="1"/>
  <c r="AK784" i="4" s="1"/>
  <c r="AP784" i="4" a="1"/>
  <c r="AP784" i="4" s="1"/>
  <c r="AJ784" i="4" a="1"/>
  <c r="AJ784" i="4" s="1"/>
  <c r="AO784" i="4" a="1"/>
  <c r="AO784" i="4" s="1"/>
  <c r="S783" i="4" l="1"/>
  <c r="W783" i="4"/>
  <c r="D785" i="4"/>
  <c r="E784" i="4"/>
  <c r="S782" i="4"/>
  <c r="W782" i="4"/>
  <c r="F786" i="4"/>
  <c r="G785" i="4"/>
  <c r="B784" i="4"/>
  <c r="V784" i="4"/>
  <c r="R784" i="4"/>
  <c r="AO785" i="4" a="1"/>
  <c r="AO785" i="4" s="1"/>
  <c r="AN785" i="4"/>
  <c r="AI786" i="4"/>
  <c r="AM785" i="4"/>
  <c r="AS785" i="4"/>
  <c r="AL785" i="4" a="1"/>
  <c r="AL785" i="4" s="1"/>
  <c r="AR785" i="4"/>
  <c r="AP785" i="4" a="1"/>
  <c r="AP785" i="4" s="1"/>
  <c r="AJ785" i="4" a="1"/>
  <c r="AJ785" i="4" s="1"/>
  <c r="AQ785" i="4" a="1"/>
  <c r="AQ785" i="4" s="1"/>
  <c r="AK785" i="4" a="1"/>
  <c r="AK785" i="4" s="1"/>
  <c r="W784" i="4" l="1"/>
  <c r="S784" i="4"/>
  <c r="R785" i="4"/>
  <c r="V785" i="4"/>
  <c r="G786" i="4"/>
  <c r="F787" i="4"/>
  <c r="E785" i="4"/>
  <c r="D786" i="4"/>
  <c r="AQ786" i="4" a="1"/>
  <c r="AQ786" i="4" s="1"/>
  <c r="AK786" i="4" a="1"/>
  <c r="AK786" i="4" s="1"/>
  <c r="AP786" i="4" a="1"/>
  <c r="AP786" i="4" s="1"/>
  <c r="AJ786" i="4" a="1"/>
  <c r="AJ786" i="4" s="1"/>
  <c r="AO786" i="4" a="1"/>
  <c r="AO786" i="4" s="1"/>
  <c r="AN786" i="4"/>
  <c r="AS786" i="4"/>
  <c r="AL786" i="4" a="1"/>
  <c r="AL786" i="4" s="1"/>
  <c r="AR786" i="4"/>
  <c r="AM786" i="4"/>
  <c r="AI787" i="4"/>
  <c r="R786" i="4" l="1"/>
  <c r="V786" i="4"/>
  <c r="E786" i="4"/>
  <c r="D787" i="4"/>
  <c r="AI788" i="4"/>
  <c r="AM787" i="4"/>
  <c r="AS787" i="4"/>
  <c r="AL787" i="4" a="1"/>
  <c r="AL787" i="4" s="1"/>
  <c r="AR787" i="4"/>
  <c r="AQ787" i="4" a="1"/>
  <c r="AQ787" i="4" s="1"/>
  <c r="AK787" i="4" a="1"/>
  <c r="AK787" i="4" s="1"/>
  <c r="AP787" i="4" a="1"/>
  <c r="AP787" i="4" s="1"/>
  <c r="AJ787" i="4" a="1"/>
  <c r="AJ787" i="4" s="1"/>
  <c r="AN787" i="4"/>
  <c r="AO787" i="4" a="1"/>
  <c r="AO787" i="4" s="1"/>
  <c r="G787" i="4"/>
  <c r="F788" i="4"/>
  <c r="B785" i="4"/>
  <c r="W785" i="4" l="1"/>
  <c r="S785" i="4"/>
  <c r="F789" i="4"/>
  <c r="G788" i="4"/>
  <c r="V787" i="4"/>
  <c r="R787" i="4"/>
  <c r="B787" i="4"/>
  <c r="AP788" i="4" a="1"/>
  <c r="AP788" i="4" s="1"/>
  <c r="AO788" i="4" a="1"/>
  <c r="AO788" i="4" s="1"/>
  <c r="AN788" i="4"/>
  <c r="AM788" i="4"/>
  <c r="AL788" i="4" a="1"/>
  <c r="AL788" i="4" s="1"/>
  <c r="AS788" i="4"/>
  <c r="AR788" i="4"/>
  <c r="AK788" i="4" a="1"/>
  <c r="AK788" i="4" s="1"/>
  <c r="AI789" i="4"/>
  <c r="AJ788" i="4" a="1"/>
  <c r="AJ788" i="4" s="1"/>
  <c r="AQ788" i="4" a="1"/>
  <c r="AQ788" i="4" s="1"/>
  <c r="D788" i="4"/>
  <c r="E787" i="4"/>
  <c r="B786" i="4"/>
  <c r="D789" i="4" l="1"/>
  <c r="E788" i="4"/>
  <c r="V788" i="4"/>
  <c r="R788" i="4"/>
  <c r="W787" i="4"/>
  <c r="S787" i="4"/>
  <c r="AR789" i="4"/>
  <c r="AN789" i="4"/>
  <c r="AM789" i="4"/>
  <c r="AL789" i="4" a="1"/>
  <c r="AL789" i="4" s="1"/>
  <c r="AS789" i="4"/>
  <c r="AK789" i="4" a="1"/>
  <c r="AK789" i="4" s="1"/>
  <c r="AQ789" i="4" a="1"/>
  <c r="AQ789" i="4" s="1"/>
  <c r="AJ789" i="4" a="1"/>
  <c r="AJ789" i="4" s="1"/>
  <c r="AI790" i="4"/>
  <c r="AP789" i="4" a="1"/>
  <c r="AP789" i="4" s="1"/>
  <c r="AO789" i="4" a="1"/>
  <c r="AO789" i="4" s="1"/>
  <c r="F790" i="4"/>
  <c r="G789" i="4"/>
  <c r="S786" i="4"/>
  <c r="W786" i="4"/>
  <c r="V789" i="4" l="1"/>
  <c r="R789" i="4"/>
  <c r="B789" i="4"/>
  <c r="F791" i="4"/>
  <c r="G790" i="4"/>
  <c r="AN790" i="4"/>
  <c r="AM790" i="4"/>
  <c r="AL790" i="4" a="1"/>
  <c r="AL790" i="4" s="1"/>
  <c r="AS790" i="4"/>
  <c r="AR790" i="4"/>
  <c r="AK790" i="4" a="1"/>
  <c r="AK790" i="4" s="1"/>
  <c r="AI791" i="4"/>
  <c r="AQ790" i="4" a="1"/>
  <c r="AQ790" i="4" s="1"/>
  <c r="AJ790" i="4" a="1"/>
  <c r="AJ790" i="4" s="1"/>
  <c r="AP790" i="4" a="1"/>
  <c r="AP790" i="4" s="1"/>
  <c r="AO790" i="4" a="1"/>
  <c r="AO790" i="4" s="1"/>
  <c r="B788" i="4"/>
  <c r="D790" i="4"/>
  <c r="E789" i="4"/>
  <c r="D791" i="4" l="1"/>
  <c r="E790" i="4"/>
  <c r="W788" i="4"/>
  <c r="S788" i="4"/>
  <c r="B790" i="4"/>
  <c r="V790" i="4"/>
  <c r="R790" i="4"/>
  <c r="G791" i="4"/>
  <c r="F792" i="4"/>
  <c r="W789" i="4"/>
  <c r="S789" i="4"/>
  <c r="AS791" i="4"/>
  <c r="AR791" i="4"/>
  <c r="AK791" i="4" a="1"/>
  <c r="AK791" i="4" s="1"/>
  <c r="AI792" i="4"/>
  <c r="AQ791" i="4" a="1"/>
  <c r="AQ791" i="4" s="1"/>
  <c r="AJ791" i="4" a="1"/>
  <c r="AJ791" i="4" s="1"/>
  <c r="AP791" i="4" a="1"/>
  <c r="AP791" i="4" s="1"/>
  <c r="AO791" i="4" a="1"/>
  <c r="AO791" i="4" s="1"/>
  <c r="AN791" i="4"/>
  <c r="AM791" i="4"/>
  <c r="AL791" i="4" a="1"/>
  <c r="AL791" i="4" s="1"/>
  <c r="F793" i="4" l="1"/>
  <c r="G792" i="4"/>
  <c r="R791" i="4"/>
  <c r="B791" i="4"/>
  <c r="V791" i="4"/>
  <c r="W790" i="4"/>
  <c r="S790" i="4"/>
  <c r="AQ792" i="4" a="1"/>
  <c r="AQ792" i="4" s="1"/>
  <c r="AK792" i="4" a="1"/>
  <c r="AK792" i="4" s="1"/>
  <c r="AJ792" i="4" a="1"/>
  <c r="AJ792" i="4" s="1"/>
  <c r="AI793" i="4"/>
  <c r="AP792" i="4" a="1"/>
  <c r="AP792" i="4" s="1"/>
  <c r="AO792" i="4" a="1"/>
  <c r="AO792" i="4" s="1"/>
  <c r="AN792" i="4"/>
  <c r="AM792" i="4"/>
  <c r="AL792" i="4" a="1"/>
  <c r="AL792" i="4" s="1"/>
  <c r="AS792" i="4"/>
  <c r="AR792" i="4"/>
  <c r="E791" i="4"/>
  <c r="D792" i="4"/>
  <c r="D793" i="4" l="1"/>
  <c r="E792" i="4"/>
  <c r="S791" i="4"/>
  <c r="W791" i="4"/>
  <c r="R792" i="4"/>
  <c r="V792" i="4"/>
  <c r="AI794" i="4"/>
  <c r="AM793" i="4"/>
  <c r="AS793" i="4"/>
  <c r="AL793" i="4" a="1"/>
  <c r="AL793" i="4" s="1"/>
  <c r="AP793" i="4" a="1"/>
  <c r="AP793" i="4" s="1"/>
  <c r="AO793" i="4" a="1"/>
  <c r="AO793" i="4" s="1"/>
  <c r="AN793" i="4"/>
  <c r="AK793" i="4" a="1"/>
  <c r="AK793" i="4" s="1"/>
  <c r="AR793" i="4"/>
  <c r="AQ793" i="4" a="1"/>
  <c r="AQ793" i="4" s="1"/>
  <c r="AJ793" i="4" a="1"/>
  <c r="AJ793" i="4" s="1"/>
  <c r="G793" i="4"/>
  <c r="F794" i="4"/>
  <c r="F795" i="4" l="1"/>
  <c r="G794" i="4"/>
  <c r="B793" i="4"/>
  <c r="V793" i="4"/>
  <c r="R793" i="4"/>
  <c r="AP794" i="4" a="1"/>
  <c r="AP794" i="4" s="1"/>
  <c r="AJ794" i="4" a="1"/>
  <c r="AJ794" i="4" s="1"/>
  <c r="AO794" i="4" a="1"/>
  <c r="AO794" i="4" s="1"/>
  <c r="AL794" i="4" a="1"/>
  <c r="AL794" i="4" s="1"/>
  <c r="AK794" i="4" a="1"/>
  <c r="AK794" i="4" s="1"/>
  <c r="AS794" i="4"/>
  <c r="AI795" i="4"/>
  <c r="AR794" i="4"/>
  <c r="AQ794" i="4" a="1"/>
  <c r="AQ794" i="4" s="1"/>
  <c r="AN794" i="4"/>
  <c r="AM794" i="4"/>
  <c r="B792" i="4"/>
  <c r="D794" i="4"/>
  <c r="E793" i="4"/>
  <c r="E794" i="4" l="1"/>
  <c r="D795" i="4"/>
  <c r="W792" i="4"/>
  <c r="S792" i="4"/>
  <c r="W793" i="4"/>
  <c r="S793" i="4"/>
  <c r="AR795" i="4"/>
  <c r="AQ795" i="4" a="1"/>
  <c r="AQ795" i="4" s="1"/>
  <c r="AK795" i="4" a="1"/>
  <c r="AK795" i="4" s="1"/>
  <c r="AP795" i="4" a="1"/>
  <c r="AP795" i="4" s="1"/>
  <c r="AJ795" i="4" a="1"/>
  <c r="AJ795" i="4" s="1"/>
  <c r="AS795" i="4"/>
  <c r="AL795" i="4" a="1"/>
  <c r="AL795" i="4" s="1"/>
  <c r="AO795" i="4" a="1"/>
  <c r="AO795" i="4" s="1"/>
  <c r="AN795" i="4"/>
  <c r="AM795" i="4"/>
  <c r="AI796" i="4"/>
  <c r="R794" i="4"/>
  <c r="V794" i="4"/>
  <c r="G795" i="4"/>
  <c r="B794" i="4" s="1"/>
  <c r="F796" i="4"/>
  <c r="S794" i="4" l="1"/>
  <c r="W794" i="4"/>
  <c r="AN796" i="4"/>
  <c r="AI797" i="4"/>
  <c r="AM796" i="4"/>
  <c r="AS796" i="4"/>
  <c r="AL796" i="4" a="1"/>
  <c r="AL796" i="4" s="1"/>
  <c r="AR796" i="4"/>
  <c r="AP796" i="4" a="1"/>
  <c r="AP796" i="4" s="1"/>
  <c r="AJ796" i="4" a="1"/>
  <c r="AJ796" i="4" s="1"/>
  <c r="AQ796" i="4" a="1"/>
  <c r="AQ796" i="4" s="1"/>
  <c r="AO796" i="4" a="1"/>
  <c r="AO796" i="4" s="1"/>
  <c r="AK796" i="4" a="1"/>
  <c r="AK796" i="4" s="1"/>
  <c r="V795" i="4"/>
  <c r="R795" i="4"/>
  <c r="B795" i="4"/>
  <c r="F797" i="4"/>
  <c r="G796" i="4"/>
  <c r="E795" i="4"/>
  <c r="D796" i="4"/>
  <c r="AO797" i="4" l="1" a="1"/>
  <c r="AO797" i="4" s="1"/>
  <c r="AN797" i="4"/>
  <c r="AS797" i="4"/>
  <c r="AL797" i="4" a="1"/>
  <c r="AL797" i="4" s="1"/>
  <c r="AR797" i="4"/>
  <c r="AP797" i="4" a="1"/>
  <c r="AP797" i="4" s="1"/>
  <c r="AJ797" i="4" a="1"/>
  <c r="AJ797" i="4" s="1"/>
  <c r="AI798" i="4"/>
  <c r="AQ797" i="4" a="1"/>
  <c r="AQ797" i="4" s="1"/>
  <c r="AM797" i="4"/>
  <c r="AK797" i="4" a="1"/>
  <c r="AK797" i="4" s="1"/>
  <c r="D797" i="4"/>
  <c r="E796" i="4"/>
  <c r="V796" i="4"/>
  <c r="R796" i="4"/>
  <c r="S795" i="4"/>
  <c r="W795" i="4"/>
  <c r="F798" i="4"/>
  <c r="G797" i="4"/>
  <c r="R797" i="4" l="1"/>
  <c r="B797" i="4"/>
  <c r="V797" i="4"/>
  <c r="G798" i="4"/>
  <c r="F799" i="4"/>
  <c r="AQ798" i="4" a="1"/>
  <c r="AQ798" i="4" s="1"/>
  <c r="AK798" i="4" a="1"/>
  <c r="AK798" i="4" s="1"/>
  <c r="AP798" i="4" a="1"/>
  <c r="AP798" i="4" s="1"/>
  <c r="AJ798" i="4" a="1"/>
  <c r="AJ798" i="4" s="1"/>
  <c r="AN798" i="4"/>
  <c r="AR798" i="4"/>
  <c r="AO798" i="4" a="1"/>
  <c r="AO798" i="4" s="1"/>
  <c r="AM798" i="4"/>
  <c r="AI799" i="4"/>
  <c r="AL798" i="4" a="1"/>
  <c r="AL798" i="4" s="1"/>
  <c r="AS798" i="4"/>
  <c r="B796" i="4"/>
  <c r="E797" i="4"/>
  <c r="D798" i="4"/>
  <c r="E798" i="4" l="1"/>
  <c r="D799" i="4"/>
  <c r="G799" i="4"/>
  <c r="B798" i="4" s="1"/>
  <c r="F800" i="4"/>
  <c r="AI800" i="4"/>
  <c r="AM799" i="4"/>
  <c r="AS799" i="4"/>
  <c r="AL799" i="4" a="1"/>
  <c r="AL799" i="4" s="1"/>
  <c r="AR799" i="4"/>
  <c r="AQ799" i="4" a="1"/>
  <c r="AQ799" i="4" s="1"/>
  <c r="AK799" i="4" a="1"/>
  <c r="AK799" i="4" s="1"/>
  <c r="AP799" i="4" a="1"/>
  <c r="AP799" i="4" s="1"/>
  <c r="AJ799" i="4" a="1"/>
  <c r="AJ799" i="4" s="1"/>
  <c r="AN799" i="4"/>
  <c r="AO799" i="4" a="1"/>
  <c r="AO799" i="4" s="1"/>
  <c r="R798" i="4"/>
  <c r="V798" i="4"/>
  <c r="W796" i="4"/>
  <c r="S796" i="4"/>
  <c r="S797" i="4"/>
  <c r="W797" i="4"/>
  <c r="S798" i="4" l="1"/>
  <c r="W798" i="4"/>
  <c r="AO800" i="4" a="1"/>
  <c r="AO800" i="4" s="1"/>
  <c r="AN800" i="4"/>
  <c r="AI801" i="4"/>
  <c r="AM800" i="4"/>
  <c r="AS800" i="4"/>
  <c r="AL800" i="4" a="1"/>
  <c r="AL800" i="4" s="1"/>
  <c r="AR800" i="4"/>
  <c r="AQ800" i="4" a="1"/>
  <c r="AQ800" i="4" s="1"/>
  <c r="AK800" i="4" a="1"/>
  <c r="AK800" i="4" s="1"/>
  <c r="AP800" i="4" a="1"/>
  <c r="AP800" i="4" s="1"/>
  <c r="AJ800" i="4" a="1"/>
  <c r="AJ800" i="4" s="1"/>
  <c r="F801" i="4"/>
  <c r="G800" i="4"/>
  <c r="V799" i="4"/>
  <c r="R799" i="4"/>
  <c r="B799" i="4"/>
  <c r="D800" i="4"/>
  <c r="E799" i="4"/>
  <c r="D801" i="4" l="1"/>
  <c r="E800" i="4"/>
  <c r="W799" i="4"/>
  <c r="S799" i="4"/>
  <c r="V800" i="4"/>
  <c r="R800" i="4"/>
  <c r="AP801" i="4" a="1"/>
  <c r="AP801" i="4" s="1"/>
  <c r="AJ801" i="4" a="1"/>
  <c r="AJ801" i="4" s="1"/>
  <c r="AO801" i="4" a="1"/>
  <c r="AO801" i="4" s="1"/>
  <c r="AN801" i="4"/>
  <c r="AI802" i="4"/>
  <c r="AM801" i="4"/>
  <c r="AQ801" i="4" a="1"/>
  <c r="AQ801" i="4" s="1"/>
  <c r="AK801" i="4" a="1"/>
  <c r="AK801" i="4" s="1"/>
  <c r="AL801" i="4" a="1"/>
  <c r="AL801" i="4" s="1"/>
  <c r="AS801" i="4"/>
  <c r="AR801" i="4"/>
  <c r="G801" i="4"/>
  <c r="F802" i="4"/>
  <c r="G802" i="4" l="1"/>
  <c r="F803" i="4"/>
  <c r="R801" i="4"/>
  <c r="B801" i="4"/>
  <c r="V801" i="4"/>
  <c r="B800" i="4"/>
  <c r="AS802" i="4"/>
  <c r="AL802" i="4" a="1"/>
  <c r="AL802" i="4" s="1"/>
  <c r="AR802" i="4"/>
  <c r="AQ802" i="4" a="1"/>
  <c r="AQ802" i="4" s="1"/>
  <c r="AK802" i="4" a="1"/>
  <c r="AK802" i="4" s="1"/>
  <c r="AP802" i="4" a="1"/>
  <c r="AP802" i="4" s="1"/>
  <c r="AJ802" i="4" a="1"/>
  <c r="AJ802" i="4" s="1"/>
  <c r="AO802" i="4" a="1"/>
  <c r="AO802" i="4" s="1"/>
  <c r="AI803" i="4"/>
  <c r="AM802" i="4"/>
  <c r="AN802" i="4"/>
  <c r="E801" i="4"/>
  <c r="D802" i="4"/>
  <c r="F804" i="4" l="1"/>
  <c r="G803" i="4"/>
  <c r="E802" i="4"/>
  <c r="D803" i="4"/>
  <c r="S801" i="4"/>
  <c r="W801" i="4"/>
  <c r="W800" i="4"/>
  <c r="S800" i="4"/>
  <c r="AN803" i="4"/>
  <c r="AI804" i="4"/>
  <c r="AM803" i="4"/>
  <c r="AS803" i="4"/>
  <c r="AL803" i="4" a="1"/>
  <c r="AL803" i="4" s="1"/>
  <c r="AR803" i="4"/>
  <c r="AQ803" i="4" a="1"/>
  <c r="AQ803" i="4" s="1"/>
  <c r="AK803" i="4" a="1"/>
  <c r="AK803" i="4" s="1"/>
  <c r="AO803" i="4" a="1"/>
  <c r="AO803" i="4" s="1"/>
  <c r="AP803" i="4" a="1"/>
  <c r="AP803" i="4" s="1"/>
  <c r="AJ803" i="4" a="1"/>
  <c r="AJ803" i="4" s="1"/>
  <c r="V802" i="4"/>
  <c r="R802" i="4"/>
  <c r="B802" i="4"/>
  <c r="AP804" i="4" l="1" a="1"/>
  <c r="AP804" i="4" s="1"/>
  <c r="AJ804" i="4" a="1"/>
  <c r="AJ804" i="4" s="1"/>
  <c r="AO804" i="4" a="1"/>
  <c r="AO804" i="4" s="1"/>
  <c r="AN804" i="4"/>
  <c r="AI805" i="4"/>
  <c r="AM804" i="4"/>
  <c r="AS804" i="4"/>
  <c r="AL804" i="4" a="1"/>
  <c r="AL804" i="4" s="1"/>
  <c r="AR804" i="4"/>
  <c r="AQ804" i="4" a="1"/>
  <c r="AQ804" i="4" s="1"/>
  <c r="AK804" i="4" a="1"/>
  <c r="AK804" i="4" s="1"/>
  <c r="D804" i="4"/>
  <c r="E803" i="4"/>
  <c r="W802" i="4"/>
  <c r="S802" i="4"/>
  <c r="V803" i="4"/>
  <c r="R803" i="4"/>
  <c r="F805" i="4"/>
  <c r="G804" i="4"/>
  <c r="R804" i="4" l="1"/>
  <c r="V804" i="4"/>
  <c r="E804" i="4"/>
  <c r="D805" i="4"/>
  <c r="G805" i="4"/>
  <c r="B804" i="4" s="1"/>
  <c r="F806" i="4"/>
  <c r="B803" i="4"/>
  <c r="AR805" i="4"/>
  <c r="AQ805" i="4" a="1"/>
  <c r="AQ805" i="4" s="1"/>
  <c r="AK805" i="4" a="1"/>
  <c r="AK805" i="4" s="1"/>
  <c r="AP805" i="4" a="1"/>
  <c r="AP805" i="4" s="1"/>
  <c r="AJ805" i="4" a="1"/>
  <c r="AJ805" i="4" s="1"/>
  <c r="AO805" i="4" a="1"/>
  <c r="AO805" i="4" s="1"/>
  <c r="AS805" i="4"/>
  <c r="AL805" i="4" a="1"/>
  <c r="AL805" i="4" s="1"/>
  <c r="AI806" i="4"/>
  <c r="AN805" i="4"/>
  <c r="AM805" i="4"/>
  <c r="S804" i="4" l="1"/>
  <c r="W804" i="4"/>
  <c r="AN806" i="4"/>
  <c r="AI807" i="4"/>
  <c r="AM806" i="4"/>
  <c r="AS806" i="4"/>
  <c r="AL806" i="4" a="1"/>
  <c r="AL806" i="4" s="1"/>
  <c r="AR806" i="4"/>
  <c r="AQ806" i="4" a="1"/>
  <c r="AQ806" i="4" s="1"/>
  <c r="AK806" i="4" a="1"/>
  <c r="AK806" i="4" s="1"/>
  <c r="AP806" i="4" a="1"/>
  <c r="AP806" i="4" s="1"/>
  <c r="AJ806" i="4" a="1"/>
  <c r="AJ806" i="4" s="1"/>
  <c r="AO806" i="4" a="1"/>
  <c r="AO806" i="4" s="1"/>
  <c r="W803" i="4"/>
  <c r="S803" i="4"/>
  <c r="V805" i="4"/>
  <c r="R805" i="4"/>
  <c r="E805" i="4"/>
  <c r="D806" i="4"/>
  <c r="G806" i="4"/>
  <c r="B805" i="4" s="1"/>
  <c r="F807" i="4"/>
  <c r="S805" i="4" l="1"/>
  <c r="W805" i="4"/>
  <c r="V806" i="4"/>
  <c r="R806" i="4"/>
  <c r="F808" i="4"/>
  <c r="G807" i="4"/>
  <c r="D807" i="4"/>
  <c r="E806" i="4"/>
  <c r="AO807" i="4" a="1"/>
  <c r="AO807" i="4" s="1"/>
  <c r="AN807" i="4"/>
  <c r="AI808" i="4"/>
  <c r="AM807" i="4"/>
  <c r="AS807" i="4"/>
  <c r="AL807" i="4" a="1"/>
  <c r="AL807" i="4" s="1"/>
  <c r="AR807" i="4"/>
  <c r="AP807" i="4" a="1"/>
  <c r="AP807" i="4" s="1"/>
  <c r="AJ807" i="4" a="1"/>
  <c r="AJ807" i="4" s="1"/>
  <c r="AK807" i="4" a="1"/>
  <c r="AK807" i="4" s="1"/>
  <c r="AQ807" i="4" a="1"/>
  <c r="AQ807" i="4" s="1"/>
  <c r="R807" i="4" l="1"/>
  <c r="B807" i="4"/>
  <c r="V807" i="4"/>
  <c r="G808" i="4"/>
  <c r="F809" i="4"/>
  <c r="E807" i="4"/>
  <c r="D808" i="4"/>
  <c r="B806" i="4"/>
  <c r="AQ808" i="4" a="1"/>
  <c r="AQ808" i="4" s="1"/>
  <c r="AK808" i="4" a="1"/>
  <c r="AK808" i="4" s="1"/>
  <c r="AP808" i="4" a="1"/>
  <c r="AP808" i="4" s="1"/>
  <c r="AJ808" i="4" a="1"/>
  <c r="AJ808" i="4" s="1"/>
  <c r="AO808" i="4" a="1"/>
  <c r="AO808" i="4" s="1"/>
  <c r="AN808" i="4"/>
  <c r="AR808" i="4"/>
  <c r="AI809" i="4"/>
  <c r="AS808" i="4"/>
  <c r="AM808" i="4"/>
  <c r="AL808" i="4" a="1"/>
  <c r="AL808" i="4" s="1"/>
  <c r="W806" i="4" l="1"/>
  <c r="S806" i="4"/>
  <c r="E808" i="4"/>
  <c r="D809" i="4"/>
  <c r="AI810" i="4"/>
  <c r="AM809" i="4"/>
  <c r="AS809" i="4"/>
  <c r="AL809" i="4" a="1"/>
  <c r="AL809" i="4" s="1"/>
  <c r="AR809" i="4"/>
  <c r="AQ809" i="4" a="1"/>
  <c r="AQ809" i="4" s="1"/>
  <c r="AK809" i="4" a="1"/>
  <c r="AK809" i="4" s="1"/>
  <c r="AP809" i="4" a="1"/>
  <c r="AP809" i="4" s="1"/>
  <c r="AJ809" i="4" a="1"/>
  <c r="AJ809" i="4" s="1"/>
  <c r="AN809" i="4"/>
  <c r="AO809" i="4" a="1"/>
  <c r="AO809" i="4" s="1"/>
  <c r="G809" i="4"/>
  <c r="F810" i="4"/>
  <c r="R808" i="4"/>
  <c r="B808" i="4"/>
  <c r="V808" i="4"/>
  <c r="W807" i="4"/>
  <c r="S807" i="4"/>
  <c r="S808" i="4" l="1"/>
  <c r="W808" i="4"/>
  <c r="F811" i="4"/>
  <c r="G810" i="4"/>
  <c r="V809" i="4"/>
  <c r="R809" i="4"/>
  <c r="B809" i="4"/>
  <c r="AO810" i="4" a="1"/>
  <c r="AO810" i="4" s="1"/>
  <c r="AN810" i="4"/>
  <c r="AI811" i="4"/>
  <c r="AM810" i="4"/>
  <c r="AS810" i="4"/>
  <c r="AL810" i="4" a="1"/>
  <c r="AL810" i="4" s="1"/>
  <c r="AR810" i="4"/>
  <c r="AQ810" i="4" a="1"/>
  <c r="AQ810" i="4" s="1"/>
  <c r="AK810" i="4" a="1"/>
  <c r="AK810" i="4" s="1"/>
  <c r="AP810" i="4" a="1"/>
  <c r="AP810" i="4" s="1"/>
  <c r="AJ810" i="4" a="1"/>
  <c r="AJ810" i="4" s="1"/>
  <c r="D810" i="4"/>
  <c r="E809" i="4"/>
  <c r="W809" i="4" l="1"/>
  <c r="S809" i="4"/>
  <c r="AP811" i="4" a="1"/>
  <c r="AP811" i="4" s="1"/>
  <c r="AJ811" i="4" a="1"/>
  <c r="AJ811" i="4" s="1"/>
  <c r="AO811" i="4" a="1"/>
  <c r="AO811" i="4" s="1"/>
  <c r="AN811" i="4"/>
  <c r="AI812" i="4"/>
  <c r="AM811" i="4"/>
  <c r="AQ811" i="4" a="1"/>
  <c r="AQ811" i="4" s="1"/>
  <c r="AK811" i="4" a="1"/>
  <c r="AK811" i="4" s="1"/>
  <c r="AS811" i="4"/>
  <c r="AR811" i="4"/>
  <c r="AL811" i="4" a="1"/>
  <c r="AL811" i="4" s="1"/>
  <c r="D811" i="4"/>
  <c r="E810" i="4"/>
  <c r="B810" i="4"/>
  <c r="V810" i="4"/>
  <c r="R810" i="4"/>
  <c r="G811" i="4"/>
  <c r="F812" i="4"/>
  <c r="AS812" i="4" l="1"/>
  <c r="AL812" i="4" a="1"/>
  <c r="AL812" i="4" s="1"/>
  <c r="AR812" i="4"/>
  <c r="AQ812" i="4" a="1"/>
  <c r="AQ812" i="4" s="1"/>
  <c r="AK812" i="4" a="1"/>
  <c r="AK812" i="4" s="1"/>
  <c r="AP812" i="4" a="1"/>
  <c r="AP812" i="4" s="1"/>
  <c r="AJ812" i="4" a="1"/>
  <c r="AJ812" i="4" s="1"/>
  <c r="AO812" i="4" a="1"/>
  <c r="AO812" i="4" s="1"/>
  <c r="AI813" i="4"/>
  <c r="AM812" i="4"/>
  <c r="AN812" i="4"/>
  <c r="G812" i="4"/>
  <c r="F813" i="4"/>
  <c r="R811" i="4"/>
  <c r="B811" i="4"/>
  <c r="V811" i="4"/>
  <c r="W810" i="4"/>
  <c r="S810" i="4"/>
  <c r="E811" i="4"/>
  <c r="D812" i="4"/>
  <c r="V812" i="4" l="1"/>
  <c r="R812" i="4"/>
  <c r="E812" i="4"/>
  <c r="D813" i="4"/>
  <c r="AN813" i="4"/>
  <c r="AI814" i="4"/>
  <c r="AM813" i="4"/>
  <c r="AS813" i="4"/>
  <c r="AL813" i="4" a="1"/>
  <c r="AL813" i="4" s="1"/>
  <c r="AR813" i="4"/>
  <c r="AQ813" i="4" a="1"/>
  <c r="AQ813" i="4" s="1"/>
  <c r="AK813" i="4" a="1"/>
  <c r="AK813" i="4" s="1"/>
  <c r="AO813" i="4" a="1"/>
  <c r="AO813" i="4" s="1"/>
  <c r="AJ813" i="4" a="1"/>
  <c r="AJ813" i="4" s="1"/>
  <c r="AP813" i="4" a="1"/>
  <c r="AP813" i="4" s="1"/>
  <c r="S811" i="4"/>
  <c r="W811" i="4"/>
  <c r="F814" i="4"/>
  <c r="G813" i="4"/>
  <c r="V813" i="4" l="1"/>
  <c r="R813" i="4"/>
  <c r="F815" i="4"/>
  <c r="G814" i="4"/>
  <c r="D814" i="4"/>
  <c r="E813" i="4"/>
  <c r="AP814" i="4" a="1"/>
  <c r="AP814" i="4" s="1"/>
  <c r="AJ814" i="4" a="1"/>
  <c r="AJ814" i="4" s="1"/>
  <c r="AO814" i="4" a="1"/>
  <c r="AO814" i="4" s="1"/>
  <c r="AN814" i="4"/>
  <c r="AI815" i="4"/>
  <c r="AM814" i="4"/>
  <c r="AS814" i="4"/>
  <c r="AL814" i="4" a="1"/>
  <c r="AL814" i="4" s="1"/>
  <c r="AQ814" i="4" a="1"/>
  <c r="AQ814" i="4" s="1"/>
  <c r="AK814" i="4" a="1"/>
  <c r="AK814" i="4" s="1"/>
  <c r="AR814" i="4"/>
  <c r="B812" i="4"/>
  <c r="W812" i="4" l="1"/>
  <c r="S812" i="4"/>
  <c r="R814" i="4"/>
  <c r="V814" i="4"/>
  <c r="G815" i="4"/>
  <c r="F816" i="4"/>
  <c r="E814" i="4"/>
  <c r="D815" i="4"/>
  <c r="AR815" i="4"/>
  <c r="AQ815" i="4" a="1"/>
  <c r="AQ815" i="4" s="1"/>
  <c r="AK815" i="4" a="1"/>
  <c r="AK815" i="4" s="1"/>
  <c r="AP815" i="4" a="1"/>
  <c r="AP815" i="4" s="1"/>
  <c r="AJ815" i="4" a="1"/>
  <c r="AJ815" i="4" s="1"/>
  <c r="AO815" i="4" a="1"/>
  <c r="AO815" i="4" s="1"/>
  <c r="AS815" i="4"/>
  <c r="AL815" i="4" a="1"/>
  <c r="AL815" i="4" s="1"/>
  <c r="AN815" i="4"/>
  <c r="AM815" i="4"/>
  <c r="AI816" i="4"/>
  <c r="B813" i="4"/>
  <c r="W813" i="4" l="1"/>
  <c r="S813" i="4"/>
  <c r="E815" i="4"/>
  <c r="D816" i="4"/>
  <c r="V815" i="4"/>
  <c r="R815" i="4"/>
  <c r="B815" i="4"/>
  <c r="AN816" i="4"/>
  <c r="AI817" i="4"/>
  <c r="AM816" i="4"/>
  <c r="AS816" i="4"/>
  <c r="AL816" i="4" a="1"/>
  <c r="AL816" i="4" s="1"/>
  <c r="AR816" i="4"/>
  <c r="AQ816" i="4" a="1"/>
  <c r="AQ816" i="4" s="1"/>
  <c r="AK816" i="4" a="1"/>
  <c r="AK816" i="4" s="1"/>
  <c r="AP816" i="4" a="1"/>
  <c r="AP816" i="4" s="1"/>
  <c r="AJ816" i="4" a="1"/>
  <c r="AJ816" i="4" s="1"/>
  <c r="AO816" i="4" a="1"/>
  <c r="AO816" i="4" s="1"/>
  <c r="B814" i="4"/>
  <c r="G816" i="4"/>
  <c r="F817" i="4"/>
  <c r="S815" i="4" l="1"/>
  <c r="W815" i="4"/>
  <c r="B816" i="4"/>
  <c r="V816" i="4"/>
  <c r="R816" i="4"/>
  <c r="S814" i="4"/>
  <c r="W814" i="4"/>
  <c r="AO817" i="4" a="1"/>
  <c r="AO817" i="4" s="1"/>
  <c r="AN817" i="4"/>
  <c r="AI818" i="4"/>
  <c r="AM817" i="4"/>
  <c r="AS817" i="4"/>
  <c r="AL817" i="4" a="1"/>
  <c r="AL817" i="4" s="1"/>
  <c r="AR817" i="4"/>
  <c r="AP817" i="4" a="1"/>
  <c r="AP817" i="4" s="1"/>
  <c r="AJ817" i="4" a="1"/>
  <c r="AJ817" i="4" s="1"/>
  <c r="AQ817" i="4" a="1"/>
  <c r="AQ817" i="4" s="1"/>
  <c r="AK817" i="4" a="1"/>
  <c r="AK817" i="4" s="1"/>
  <c r="D817" i="4"/>
  <c r="E816" i="4"/>
  <c r="F818" i="4"/>
  <c r="G817" i="4"/>
  <c r="AQ818" i="4" l="1" a="1"/>
  <c r="AQ818" i="4" s="1"/>
  <c r="AK818" i="4" a="1"/>
  <c r="AK818" i="4" s="1"/>
  <c r="AP818" i="4" a="1"/>
  <c r="AP818" i="4" s="1"/>
  <c r="AJ818" i="4" a="1"/>
  <c r="AJ818" i="4" s="1"/>
  <c r="AO818" i="4" a="1"/>
  <c r="AO818" i="4" s="1"/>
  <c r="AN818" i="4"/>
  <c r="AR818" i="4"/>
  <c r="AS818" i="4"/>
  <c r="AM818" i="4"/>
  <c r="AL818" i="4" a="1"/>
  <c r="AL818" i="4" s="1"/>
  <c r="AI819" i="4"/>
  <c r="E817" i="4"/>
  <c r="D818" i="4"/>
  <c r="W816" i="4"/>
  <c r="S816" i="4"/>
  <c r="R817" i="4"/>
  <c r="B817" i="4"/>
  <c r="V817" i="4"/>
  <c r="G818" i="4"/>
  <c r="F819" i="4"/>
  <c r="E818" i="4" l="1"/>
  <c r="D819" i="4"/>
  <c r="AI820" i="4"/>
  <c r="AM819" i="4"/>
  <c r="AS819" i="4"/>
  <c r="AL819" i="4" a="1"/>
  <c r="AL819" i="4" s="1"/>
  <c r="AR819" i="4"/>
  <c r="AQ819" i="4" a="1"/>
  <c r="AQ819" i="4" s="1"/>
  <c r="AK819" i="4" a="1"/>
  <c r="AK819" i="4" s="1"/>
  <c r="AP819" i="4" a="1"/>
  <c r="AP819" i="4" s="1"/>
  <c r="AJ819" i="4" a="1"/>
  <c r="AJ819" i="4" s="1"/>
  <c r="AN819" i="4"/>
  <c r="AO819" i="4" a="1"/>
  <c r="AO819" i="4" s="1"/>
  <c r="G819" i="4"/>
  <c r="F820" i="4"/>
  <c r="R818" i="4"/>
  <c r="B818" i="4"/>
  <c r="V818" i="4"/>
  <c r="W817" i="4"/>
  <c r="S817" i="4"/>
  <c r="F821" i="4" l="1"/>
  <c r="G820" i="4"/>
  <c r="B819" i="4" s="1"/>
  <c r="V819" i="4"/>
  <c r="R819" i="4"/>
  <c r="S818" i="4"/>
  <c r="W818" i="4"/>
  <c r="AO820" i="4" a="1"/>
  <c r="AO820" i="4" s="1"/>
  <c r="AN820" i="4"/>
  <c r="AI821" i="4"/>
  <c r="AM820" i="4"/>
  <c r="AS820" i="4"/>
  <c r="AL820" i="4" a="1"/>
  <c r="AL820" i="4" s="1"/>
  <c r="AR820" i="4"/>
  <c r="AQ820" i="4" a="1"/>
  <c r="AQ820" i="4" s="1"/>
  <c r="AK820" i="4" a="1"/>
  <c r="AK820" i="4" s="1"/>
  <c r="AP820" i="4" a="1"/>
  <c r="AP820" i="4" s="1"/>
  <c r="AJ820" i="4" a="1"/>
  <c r="AJ820" i="4" s="1"/>
  <c r="D820" i="4"/>
  <c r="E819" i="4"/>
  <c r="W819" i="4" l="1"/>
  <c r="S819" i="4"/>
  <c r="AP821" i="4" a="1"/>
  <c r="AP821" i="4" s="1"/>
  <c r="AJ821" i="4" a="1"/>
  <c r="AJ821" i="4" s="1"/>
  <c r="AO821" i="4" a="1"/>
  <c r="AO821" i="4" s="1"/>
  <c r="AN821" i="4"/>
  <c r="AI822" i="4"/>
  <c r="AM821" i="4"/>
  <c r="AQ821" i="4" a="1"/>
  <c r="AQ821" i="4" s="1"/>
  <c r="AK821" i="4" a="1"/>
  <c r="AK821" i="4" s="1"/>
  <c r="AL821" i="4" a="1"/>
  <c r="AL821" i="4" s="1"/>
  <c r="AS821" i="4"/>
  <c r="AR821" i="4"/>
  <c r="D821" i="4"/>
  <c r="E820" i="4"/>
  <c r="V820" i="4"/>
  <c r="R820" i="4"/>
  <c r="G821" i="4"/>
  <c r="F822" i="4"/>
  <c r="E821" i="4" l="1"/>
  <c r="D822" i="4"/>
  <c r="G822" i="4"/>
  <c r="F823" i="4"/>
  <c r="R821" i="4"/>
  <c r="B821" i="4"/>
  <c r="V821" i="4"/>
  <c r="AS822" i="4"/>
  <c r="AL822" i="4" a="1"/>
  <c r="AL822" i="4" s="1"/>
  <c r="AR822" i="4"/>
  <c r="AQ822" i="4" a="1"/>
  <c r="AQ822" i="4" s="1"/>
  <c r="AK822" i="4" a="1"/>
  <c r="AK822" i="4" s="1"/>
  <c r="AP822" i="4" a="1"/>
  <c r="AP822" i="4" s="1"/>
  <c r="AJ822" i="4" a="1"/>
  <c r="AJ822" i="4" s="1"/>
  <c r="AO822" i="4" a="1"/>
  <c r="AO822" i="4" s="1"/>
  <c r="AI823" i="4"/>
  <c r="AM822" i="4"/>
  <c r="AN822" i="4"/>
  <c r="B820" i="4"/>
  <c r="AN823" i="4" l="1"/>
  <c r="AI824" i="4"/>
  <c r="AM823" i="4"/>
  <c r="AS823" i="4"/>
  <c r="AL823" i="4" a="1"/>
  <c r="AL823" i="4" s="1"/>
  <c r="AR823" i="4"/>
  <c r="AQ823" i="4" a="1"/>
  <c r="AQ823" i="4" s="1"/>
  <c r="AK823" i="4" a="1"/>
  <c r="AK823" i="4" s="1"/>
  <c r="AO823" i="4" a="1"/>
  <c r="AO823" i="4" s="1"/>
  <c r="AP823" i="4" a="1"/>
  <c r="AP823" i="4" s="1"/>
  <c r="AJ823" i="4" a="1"/>
  <c r="AJ823" i="4" s="1"/>
  <c r="V822" i="4"/>
  <c r="R822" i="4"/>
  <c r="W820" i="4"/>
  <c r="S820" i="4"/>
  <c r="F824" i="4"/>
  <c r="G823" i="4"/>
  <c r="S821" i="4"/>
  <c r="W821" i="4"/>
  <c r="E822" i="4"/>
  <c r="D823" i="4"/>
  <c r="V823" i="4" l="1"/>
  <c r="R823" i="4"/>
  <c r="F825" i="4"/>
  <c r="G824" i="4"/>
  <c r="B822" i="4"/>
  <c r="D824" i="4"/>
  <c r="E823" i="4"/>
  <c r="AP824" i="4" a="1"/>
  <c r="AP824" i="4" s="1"/>
  <c r="AJ824" i="4" a="1"/>
  <c r="AJ824" i="4" s="1"/>
  <c r="AO824" i="4" a="1"/>
  <c r="AO824" i="4" s="1"/>
  <c r="AN824" i="4"/>
  <c r="AI825" i="4"/>
  <c r="AM824" i="4"/>
  <c r="AS824" i="4"/>
  <c r="AL824" i="4" a="1"/>
  <c r="AL824" i="4" s="1"/>
  <c r="AR824" i="4"/>
  <c r="AQ824" i="4" a="1"/>
  <c r="AQ824" i="4" s="1"/>
  <c r="AK824" i="4" a="1"/>
  <c r="AK824" i="4" s="1"/>
  <c r="W822" i="4" l="1"/>
  <c r="S822" i="4"/>
  <c r="R824" i="4"/>
  <c r="V824" i="4"/>
  <c r="G825" i="4"/>
  <c r="F826" i="4"/>
  <c r="E824" i="4"/>
  <c r="D825" i="4"/>
  <c r="AR825" i="4"/>
  <c r="AQ825" i="4" a="1"/>
  <c r="AQ825" i="4" s="1"/>
  <c r="AK825" i="4" a="1"/>
  <c r="AK825" i="4" s="1"/>
  <c r="AP825" i="4" a="1"/>
  <c r="AP825" i="4" s="1"/>
  <c r="AJ825" i="4" a="1"/>
  <c r="AJ825" i="4" s="1"/>
  <c r="AO825" i="4" a="1"/>
  <c r="AO825" i="4" s="1"/>
  <c r="AS825" i="4"/>
  <c r="AL825" i="4" a="1"/>
  <c r="AL825" i="4" s="1"/>
  <c r="AI826" i="4"/>
  <c r="AN825" i="4"/>
  <c r="AM825" i="4"/>
  <c r="B823" i="4"/>
  <c r="V825" i="4" l="1"/>
  <c r="R825" i="4"/>
  <c r="E825" i="4"/>
  <c r="D826" i="4"/>
  <c r="W823" i="4"/>
  <c r="S823" i="4"/>
  <c r="AN826" i="4"/>
  <c r="AI827" i="4"/>
  <c r="AM826" i="4"/>
  <c r="AS826" i="4"/>
  <c r="AL826" i="4" a="1"/>
  <c r="AL826" i="4" s="1"/>
  <c r="AR826" i="4"/>
  <c r="AQ826" i="4" a="1"/>
  <c r="AQ826" i="4" s="1"/>
  <c r="AK826" i="4" a="1"/>
  <c r="AK826" i="4" s="1"/>
  <c r="AP826" i="4" a="1"/>
  <c r="AP826" i="4" s="1"/>
  <c r="AJ826" i="4" a="1"/>
  <c r="AJ826" i="4" s="1"/>
  <c r="AO826" i="4" a="1"/>
  <c r="AO826" i="4" s="1"/>
  <c r="G826" i="4"/>
  <c r="F827" i="4"/>
  <c r="B824" i="4"/>
  <c r="F828" i="4" l="1"/>
  <c r="G827" i="4"/>
  <c r="B826" i="4" s="1"/>
  <c r="V826" i="4"/>
  <c r="R826" i="4"/>
  <c r="AO827" i="4" a="1"/>
  <c r="AO827" i="4" s="1"/>
  <c r="AN827" i="4"/>
  <c r="AI828" i="4"/>
  <c r="AM827" i="4"/>
  <c r="AS827" i="4"/>
  <c r="AL827" i="4" a="1"/>
  <c r="AL827" i="4" s="1"/>
  <c r="AR827" i="4"/>
  <c r="AP827" i="4" a="1"/>
  <c r="AP827" i="4" s="1"/>
  <c r="AJ827" i="4" a="1"/>
  <c r="AJ827" i="4" s="1"/>
  <c r="AK827" i="4" a="1"/>
  <c r="AK827" i="4" s="1"/>
  <c r="AQ827" i="4" a="1"/>
  <c r="AQ827" i="4" s="1"/>
  <c r="D827" i="4"/>
  <c r="E826" i="4"/>
  <c r="B825" i="4"/>
  <c r="S824" i="4"/>
  <c r="W824" i="4"/>
  <c r="W826" i="4" l="1"/>
  <c r="S826" i="4"/>
  <c r="E827" i="4"/>
  <c r="D828" i="4"/>
  <c r="S825" i="4"/>
  <c r="W825" i="4"/>
  <c r="AQ828" i="4" a="1"/>
  <c r="AQ828" i="4" s="1"/>
  <c r="AK828" i="4" a="1"/>
  <c r="AK828" i="4" s="1"/>
  <c r="AP828" i="4" a="1"/>
  <c r="AP828" i="4" s="1"/>
  <c r="AJ828" i="4" a="1"/>
  <c r="AJ828" i="4" s="1"/>
  <c r="AO828" i="4" a="1"/>
  <c r="AO828" i="4" s="1"/>
  <c r="AN828" i="4"/>
  <c r="AR828" i="4"/>
  <c r="AI829" i="4"/>
  <c r="AS828" i="4"/>
  <c r="AM828" i="4"/>
  <c r="AL828" i="4" a="1"/>
  <c r="AL828" i="4" s="1"/>
  <c r="R827" i="4"/>
  <c r="V827" i="4"/>
  <c r="G828" i="4"/>
  <c r="F829" i="4"/>
  <c r="AI830" i="4" l="1"/>
  <c r="AM829" i="4"/>
  <c r="AS829" i="4"/>
  <c r="AL829" i="4" a="1"/>
  <c r="AL829" i="4" s="1"/>
  <c r="AR829" i="4"/>
  <c r="AQ829" i="4" a="1"/>
  <c r="AQ829" i="4" s="1"/>
  <c r="AK829" i="4" a="1"/>
  <c r="AK829" i="4" s="1"/>
  <c r="AP829" i="4" a="1"/>
  <c r="AP829" i="4" s="1"/>
  <c r="AJ829" i="4" a="1"/>
  <c r="AJ829" i="4" s="1"/>
  <c r="AN829" i="4"/>
  <c r="AO829" i="4" a="1"/>
  <c r="AO829" i="4" s="1"/>
  <c r="E828" i="4"/>
  <c r="D829" i="4"/>
  <c r="G829" i="4"/>
  <c r="F830" i="4"/>
  <c r="R828" i="4"/>
  <c r="B828" i="4"/>
  <c r="V828" i="4"/>
  <c r="B827" i="4"/>
  <c r="W827" i="4" l="1"/>
  <c r="S827" i="4"/>
  <c r="S828" i="4"/>
  <c r="W828" i="4"/>
  <c r="V829" i="4"/>
  <c r="R829" i="4"/>
  <c r="B829" i="4"/>
  <c r="D830" i="4"/>
  <c r="E829" i="4"/>
  <c r="F831" i="4"/>
  <c r="G830" i="4"/>
  <c r="AO830" i="4" a="1"/>
  <c r="AO830" i="4" s="1"/>
  <c r="AN830" i="4"/>
  <c r="AI831" i="4"/>
  <c r="AM830" i="4"/>
  <c r="AS830" i="4"/>
  <c r="AL830" i="4" a="1"/>
  <c r="AL830" i="4" s="1"/>
  <c r="AR830" i="4"/>
  <c r="AQ830" i="4" a="1"/>
  <c r="AQ830" i="4" s="1"/>
  <c r="AK830" i="4" a="1"/>
  <c r="AK830" i="4" s="1"/>
  <c r="AP830" i="4" a="1"/>
  <c r="AP830" i="4" s="1"/>
  <c r="AJ830" i="4" a="1"/>
  <c r="AJ830" i="4" s="1"/>
  <c r="G831" i="4" l="1"/>
  <c r="F832" i="4"/>
  <c r="D831" i="4"/>
  <c r="E830" i="4"/>
  <c r="W829" i="4"/>
  <c r="S829" i="4"/>
  <c r="AP831" i="4" a="1"/>
  <c r="AP831" i="4" s="1"/>
  <c r="AJ831" i="4" a="1"/>
  <c r="AJ831" i="4" s="1"/>
  <c r="AO831" i="4" a="1"/>
  <c r="AO831" i="4" s="1"/>
  <c r="AN831" i="4"/>
  <c r="AI832" i="4"/>
  <c r="AM831" i="4"/>
  <c r="AQ831" i="4" a="1"/>
  <c r="AQ831" i="4" s="1"/>
  <c r="AK831" i="4" a="1"/>
  <c r="AK831" i="4" s="1"/>
  <c r="AS831" i="4"/>
  <c r="AR831" i="4"/>
  <c r="AL831" i="4" a="1"/>
  <c r="AL831" i="4" s="1"/>
  <c r="B830" i="4"/>
  <c r="V830" i="4"/>
  <c r="R830" i="4"/>
  <c r="E831" i="4" l="1"/>
  <c r="D832" i="4"/>
  <c r="G832" i="4"/>
  <c r="F833" i="4"/>
  <c r="AS832" i="4"/>
  <c r="AL832" i="4" a="1"/>
  <c r="AL832" i="4" s="1"/>
  <c r="AR832" i="4"/>
  <c r="AQ832" i="4" a="1"/>
  <c r="AQ832" i="4" s="1"/>
  <c r="AK832" i="4" a="1"/>
  <c r="AK832" i="4" s="1"/>
  <c r="AP832" i="4" a="1"/>
  <c r="AP832" i="4" s="1"/>
  <c r="AJ832" i="4" a="1"/>
  <c r="AJ832" i="4" s="1"/>
  <c r="AO832" i="4" a="1"/>
  <c r="AO832" i="4" s="1"/>
  <c r="AI833" i="4"/>
  <c r="AM832" i="4"/>
  <c r="AN832" i="4"/>
  <c r="R831" i="4"/>
  <c r="V831" i="4"/>
  <c r="F834" i="4" l="1"/>
  <c r="G833" i="4"/>
  <c r="V832" i="4"/>
  <c r="R832" i="4"/>
  <c r="B832" i="4"/>
  <c r="B831" i="4"/>
  <c r="AN833" i="4"/>
  <c r="AI834" i="4"/>
  <c r="AM833" i="4"/>
  <c r="AS833" i="4"/>
  <c r="AL833" i="4" a="1"/>
  <c r="AL833" i="4" s="1"/>
  <c r="AR833" i="4"/>
  <c r="AQ833" i="4" a="1"/>
  <c r="AQ833" i="4" s="1"/>
  <c r="AK833" i="4" a="1"/>
  <c r="AK833" i="4" s="1"/>
  <c r="AO833" i="4" a="1"/>
  <c r="AO833" i="4" s="1"/>
  <c r="AJ833" i="4" a="1"/>
  <c r="AJ833" i="4" s="1"/>
  <c r="AP833" i="4" a="1"/>
  <c r="AP833" i="4" s="1"/>
  <c r="E832" i="4"/>
  <c r="D833" i="4"/>
  <c r="V833" i="4" l="1"/>
  <c r="R833" i="4"/>
  <c r="D834" i="4"/>
  <c r="E833" i="4"/>
  <c r="W832" i="4"/>
  <c r="S832" i="4"/>
  <c r="AP834" i="4" a="1"/>
  <c r="AP834" i="4" s="1"/>
  <c r="AJ834" i="4" a="1"/>
  <c r="AJ834" i="4" s="1"/>
  <c r="AO834" i="4" a="1"/>
  <c r="AO834" i="4" s="1"/>
  <c r="AN834" i="4"/>
  <c r="AI835" i="4"/>
  <c r="AM834" i="4"/>
  <c r="AS834" i="4"/>
  <c r="AL834" i="4" a="1"/>
  <c r="AL834" i="4" s="1"/>
  <c r="AK834" i="4" a="1"/>
  <c r="AK834" i="4" s="1"/>
  <c r="AR834" i="4"/>
  <c r="AQ834" i="4" a="1"/>
  <c r="AQ834" i="4" s="1"/>
  <c r="S831" i="4"/>
  <c r="W831" i="4"/>
  <c r="F835" i="4"/>
  <c r="G834" i="4"/>
  <c r="E834" i="4" l="1"/>
  <c r="D835" i="4"/>
  <c r="R834" i="4"/>
  <c r="V834" i="4"/>
  <c r="AR835" i="4"/>
  <c r="AQ835" i="4" a="1"/>
  <c r="AQ835" i="4" s="1"/>
  <c r="AK835" i="4" a="1"/>
  <c r="AK835" i="4" s="1"/>
  <c r="AP835" i="4" a="1"/>
  <c r="AP835" i="4" s="1"/>
  <c r="AJ835" i="4" a="1"/>
  <c r="AJ835" i="4" s="1"/>
  <c r="AO835" i="4" a="1"/>
  <c r="AO835" i="4" s="1"/>
  <c r="AS835" i="4"/>
  <c r="AL835" i="4" a="1"/>
  <c r="AL835" i="4" s="1"/>
  <c r="AI836" i="4"/>
  <c r="AN835" i="4"/>
  <c r="AM835" i="4"/>
  <c r="G835" i="4"/>
  <c r="F836" i="4"/>
  <c r="B833" i="4"/>
  <c r="W833" i="4" l="1"/>
  <c r="S833" i="4"/>
  <c r="G836" i="4"/>
  <c r="F837" i="4"/>
  <c r="V835" i="4"/>
  <c r="R835" i="4"/>
  <c r="B835" i="4"/>
  <c r="AN836" i="4"/>
  <c r="AI837" i="4"/>
  <c r="AM836" i="4"/>
  <c r="AS836" i="4"/>
  <c r="AL836" i="4" a="1"/>
  <c r="AL836" i="4" s="1"/>
  <c r="AR836" i="4"/>
  <c r="AQ836" i="4" a="1"/>
  <c r="AQ836" i="4" s="1"/>
  <c r="AK836" i="4" a="1"/>
  <c r="AK836" i="4" s="1"/>
  <c r="AP836" i="4" a="1"/>
  <c r="AP836" i="4" s="1"/>
  <c r="AJ836" i="4" a="1"/>
  <c r="AJ836" i="4" s="1"/>
  <c r="AO836" i="4" a="1"/>
  <c r="AO836" i="4" s="1"/>
  <c r="B834" i="4"/>
  <c r="E835" i="4"/>
  <c r="D836" i="4"/>
  <c r="S835" i="4" l="1"/>
  <c r="W835" i="4"/>
  <c r="S834" i="4"/>
  <c r="W834" i="4"/>
  <c r="AO837" i="4" a="1"/>
  <c r="AO837" i="4" s="1"/>
  <c r="AN837" i="4"/>
  <c r="AI838" i="4"/>
  <c r="AM837" i="4"/>
  <c r="AS837" i="4"/>
  <c r="AL837" i="4" a="1"/>
  <c r="AL837" i="4" s="1"/>
  <c r="AR837" i="4"/>
  <c r="AP837" i="4" a="1"/>
  <c r="AP837" i="4" s="1"/>
  <c r="AJ837" i="4" a="1"/>
  <c r="AJ837" i="4" s="1"/>
  <c r="AQ837" i="4" a="1"/>
  <c r="AQ837" i="4" s="1"/>
  <c r="AK837" i="4" a="1"/>
  <c r="AK837" i="4" s="1"/>
  <c r="F838" i="4"/>
  <c r="G837" i="4"/>
  <c r="B836" i="4" s="1"/>
  <c r="V836" i="4"/>
  <c r="R836" i="4"/>
  <c r="D837" i="4"/>
  <c r="E836" i="4"/>
  <c r="W836" i="4" l="1"/>
  <c r="S836" i="4"/>
  <c r="R837" i="4"/>
  <c r="V837" i="4"/>
  <c r="AQ838" i="4" a="1"/>
  <c r="AQ838" i="4" s="1"/>
  <c r="AK838" i="4" a="1"/>
  <c r="AK838" i="4" s="1"/>
  <c r="AP838" i="4" a="1"/>
  <c r="AP838" i="4" s="1"/>
  <c r="AJ838" i="4" a="1"/>
  <c r="AJ838" i="4" s="1"/>
  <c r="AO838" i="4" a="1"/>
  <c r="AO838" i="4" s="1"/>
  <c r="AN838" i="4"/>
  <c r="AR838" i="4"/>
  <c r="AS838" i="4"/>
  <c r="AM838" i="4"/>
  <c r="AL838" i="4" a="1"/>
  <c r="AL838" i="4" s="1"/>
  <c r="AI839" i="4"/>
  <c r="G838" i="4"/>
  <c r="F839" i="4"/>
  <c r="E837" i="4"/>
  <c r="D838" i="4"/>
  <c r="AI840" i="4" l="1"/>
  <c r="AM839" i="4"/>
  <c r="AS839" i="4"/>
  <c r="AL839" i="4" a="1"/>
  <c r="AL839" i="4" s="1"/>
  <c r="AR839" i="4"/>
  <c r="AQ839" i="4" a="1"/>
  <c r="AQ839" i="4" s="1"/>
  <c r="AK839" i="4" a="1"/>
  <c r="AK839" i="4" s="1"/>
  <c r="AP839" i="4" a="1"/>
  <c r="AP839" i="4" s="1"/>
  <c r="AJ839" i="4" a="1"/>
  <c r="AJ839" i="4" s="1"/>
  <c r="AN839" i="4"/>
  <c r="AO839" i="4" a="1"/>
  <c r="AO839" i="4" s="1"/>
  <c r="R838" i="4"/>
  <c r="V838" i="4"/>
  <c r="E838" i="4"/>
  <c r="D839" i="4"/>
  <c r="G839" i="4"/>
  <c r="F840" i="4"/>
  <c r="B837" i="4"/>
  <c r="W837" i="4" l="1"/>
  <c r="S837" i="4"/>
  <c r="F841" i="4"/>
  <c r="G840" i="4"/>
  <c r="D840" i="4"/>
  <c r="E839" i="4"/>
  <c r="V839" i="4"/>
  <c r="R839" i="4"/>
  <c r="B839" i="4"/>
  <c r="B838" i="4"/>
  <c r="AO840" i="4" a="1"/>
  <c r="AO840" i="4" s="1"/>
  <c r="AN840" i="4"/>
  <c r="AI841" i="4"/>
  <c r="AM840" i="4"/>
  <c r="AS840" i="4"/>
  <c r="AL840" i="4" a="1"/>
  <c r="AL840" i="4" s="1"/>
  <c r="AR840" i="4"/>
  <c r="AQ840" i="4" a="1"/>
  <c r="AQ840" i="4" s="1"/>
  <c r="AK840" i="4" a="1"/>
  <c r="AK840" i="4" s="1"/>
  <c r="AJ840" i="4" a="1"/>
  <c r="AJ840" i="4" s="1"/>
  <c r="AP840" i="4" a="1"/>
  <c r="AP840" i="4" s="1"/>
  <c r="W839" i="4" l="1"/>
  <c r="S839" i="4"/>
  <c r="S838" i="4"/>
  <c r="W838" i="4"/>
  <c r="D841" i="4"/>
  <c r="E840" i="4"/>
  <c r="V840" i="4"/>
  <c r="R840" i="4"/>
  <c r="AP841" i="4" a="1"/>
  <c r="AP841" i="4" s="1"/>
  <c r="AJ841" i="4" a="1"/>
  <c r="AJ841" i="4" s="1"/>
  <c r="AO841" i="4" a="1"/>
  <c r="AO841" i="4" s="1"/>
  <c r="AN841" i="4"/>
  <c r="AI842" i="4"/>
  <c r="AM841" i="4"/>
  <c r="AQ841" i="4" a="1"/>
  <c r="AQ841" i="4" s="1"/>
  <c r="AK841" i="4" a="1"/>
  <c r="AK841" i="4" s="1"/>
  <c r="AS841" i="4"/>
  <c r="AR841" i="4"/>
  <c r="AL841" i="4" a="1"/>
  <c r="AL841" i="4" s="1"/>
  <c r="G841" i="4"/>
  <c r="F842" i="4"/>
  <c r="G842" i="4" l="1"/>
  <c r="B841" i="4" s="1"/>
  <c r="F843" i="4"/>
  <c r="R841" i="4"/>
  <c r="V841" i="4"/>
  <c r="B840" i="4"/>
  <c r="E841" i="4"/>
  <c r="D842" i="4"/>
  <c r="AS842" i="4"/>
  <c r="AL842" i="4" a="1"/>
  <c r="AL842" i="4" s="1"/>
  <c r="AR842" i="4"/>
  <c r="AQ842" i="4" a="1"/>
  <c r="AQ842" i="4" s="1"/>
  <c r="AK842" i="4" a="1"/>
  <c r="AK842" i="4" s="1"/>
  <c r="AP842" i="4" a="1"/>
  <c r="AP842" i="4" s="1"/>
  <c r="AJ842" i="4" a="1"/>
  <c r="AJ842" i="4" s="1"/>
  <c r="AO842" i="4" a="1"/>
  <c r="AO842" i="4" s="1"/>
  <c r="AI843" i="4"/>
  <c r="AM842" i="4"/>
  <c r="AN842" i="4"/>
  <c r="S841" i="4" l="1"/>
  <c r="W841" i="4"/>
  <c r="E842" i="4"/>
  <c r="D843" i="4"/>
  <c r="AN843" i="4"/>
  <c r="AI844" i="4"/>
  <c r="AM843" i="4"/>
  <c r="AS843" i="4"/>
  <c r="AL843" i="4" a="1"/>
  <c r="AL843" i="4" s="1"/>
  <c r="AR843" i="4"/>
  <c r="AQ843" i="4" a="1"/>
  <c r="AQ843" i="4" s="1"/>
  <c r="AK843" i="4" a="1"/>
  <c r="AK843" i="4" s="1"/>
  <c r="AO843" i="4" a="1"/>
  <c r="AO843" i="4" s="1"/>
  <c r="AP843" i="4" a="1"/>
  <c r="AP843" i="4" s="1"/>
  <c r="AJ843" i="4" a="1"/>
  <c r="AJ843" i="4" s="1"/>
  <c r="W840" i="4"/>
  <c r="S840" i="4"/>
  <c r="F844" i="4"/>
  <c r="G843" i="4"/>
  <c r="V842" i="4"/>
  <c r="R842" i="4"/>
  <c r="B842" i="4"/>
  <c r="D844" i="4" l="1"/>
  <c r="E843" i="4"/>
  <c r="W842" i="4"/>
  <c r="S842" i="4"/>
  <c r="V843" i="4"/>
  <c r="R843" i="4"/>
  <c r="F845" i="4"/>
  <c r="G844" i="4"/>
  <c r="AP844" i="4" a="1"/>
  <c r="AP844" i="4" s="1"/>
  <c r="AJ844" i="4" a="1"/>
  <c r="AJ844" i="4" s="1"/>
  <c r="AO844" i="4" a="1"/>
  <c r="AO844" i="4" s="1"/>
  <c r="AN844" i="4"/>
  <c r="AI845" i="4"/>
  <c r="AM844" i="4"/>
  <c r="AS844" i="4"/>
  <c r="AL844" i="4" a="1"/>
  <c r="AL844" i="4" s="1"/>
  <c r="AR844" i="4"/>
  <c r="AQ844" i="4" a="1"/>
  <c r="AQ844" i="4" s="1"/>
  <c r="AK844" i="4" a="1"/>
  <c r="AK844" i="4" s="1"/>
  <c r="R844" i="4" l="1"/>
  <c r="B844" i="4"/>
  <c r="V844" i="4"/>
  <c r="G845" i="4"/>
  <c r="F846" i="4"/>
  <c r="B843" i="4"/>
  <c r="AR845" i="4"/>
  <c r="AQ845" i="4" a="1"/>
  <c r="AQ845" i="4" s="1"/>
  <c r="AK845" i="4" a="1"/>
  <c r="AK845" i="4" s="1"/>
  <c r="AP845" i="4" a="1"/>
  <c r="AP845" i="4" s="1"/>
  <c r="AJ845" i="4" a="1"/>
  <c r="AJ845" i="4" s="1"/>
  <c r="AO845" i="4" a="1"/>
  <c r="AO845" i="4" s="1"/>
  <c r="AS845" i="4"/>
  <c r="AL845" i="4" a="1"/>
  <c r="AL845" i="4" s="1"/>
  <c r="AN845" i="4"/>
  <c r="AM845" i="4"/>
  <c r="AI846" i="4"/>
  <c r="E844" i="4"/>
  <c r="D845" i="4"/>
  <c r="E845" i="4" l="1"/>
  <c r="D846" i="4"/>
  <c r="V845" i="4"/>
  <c r="R845" i="4"/>
  <c r="AN846" i="4"/>
  <c r="AI847" i="4"/>
  <c r="AM846" i="4"/>
  <c r="AS846" i="4"/>
  <c r="AL846" i="4" a="1"/>
  <c r="AL846" i="4" s="1"/>
  <c r="AR846" i="4"/>
  <c r="AQ846" i="4" a="1"/>
  <c r="AQ846" i="4" s="1"/>
  <c r="AK846" i="4" a="1"/>
  <c r="AK846" i="4" s="1"/>
  <c r="AP846" i="4" a="1"/>
  <c r="AP846" i="4" s="1"/>
  <c r="AJ846" i="4" a="1"/>
  <c r="AJ846" i="4" s="1"/>
  <c r="AO846" i="4" a="1"/>
  <c r="AO846" i="4" s="1"/>
  <c r="W843" i="4"/>
  <c r="S843" i="4"/>
  <c r="G846" i="4"/>
  <c r="F847" i="4"/>
  <c r="S844" i="4"/>
  <c r="W844" i="4"/>
  <c r="F848" i="4" l="1"/>
  <c r="G847" i="4"/>
  <c r="B846" i="4"/>
  <c r="V846" i="4"/>
  <c r="R846" i="4"/>
  <c r="B845" i="4"/>
  <c r="AO847" i="4" a="1"/>
  <c r="AO847" i="4" s="1"/>
  <c r="AN847" i="4"/>
  <c r="AI848" i="4"/>
  <c r="AM847" i="4"/>
  <c r="AS847" i="4"/>
  <c r="AL847" i="4" a="1"/>
  <c r="AL847" i="4" s="1"/>
  <c r="AR847" i="4"/>
  <c r="AP847" i="4" a="1"/>
  <c r="AP847" i="4" s="1"/>
  <c r="AJ847" i="4" a="1"/>
  <c r="AJ847" i="4" s="1"/>
  <c r="AQ847" i="4" a="1"/>
  <c r="AQ847" i="4" s="1"/>
  <c r="AK847" i="4" a="1"/>
  <c r="AK847" i="4" s="1"/>
  <c r="D847" i="4"/>
  <c r="E846" i="4"/>
  <c r="S845" i="4" l="1"/>
  <c r="W845" i="4"/>
  <c r="AQ848" i="4" a="1"/>
  <c r="AQ848" i="4" s="1"/>
  <c r="AK848" i="4" a="1"/>
  <c r="AK848" i="4" s="1"/>
  <c r="AP848" i="4" a="1"/>
  <c r="AP848" i="4" s="1"/>
  <c r="AJ848" i="4" a="1"/>
  <c r="AJ848" i="4" s="1"/>
  <c r="AO848" i="4" a="1"/>
  <c r="AO848" i="4" s="1"/>
  <c r="AN848" i="4"/>
  <c r="AR848" i="4"/>
  <c r="AS848" i="4"/>
  <c r="AM848" i="4"/>
  <c r="AL848" i="4" a="1"/>
  <c r="AL848" i="4" s="1"/>
  <c r="AI849" i="4"/>
  <c r="E847" i="4"/>
  <c r="D848" i="4"/>
  <c r="R847" i="4"/>
  <c r="B847" i="4"/>
  <c r="V847" i="4"/>
  <c r="W846" i="4"/>
  <c r="S846" i="4"/>
  <c r="G848" i="4"/>
  <c r="F849" i="4"/>
  <c r="AI850" i="4" l="1"/>
  <c r="AM849" i="4"/>
  <c r="AS849" i="4"/>
  <c r="AL849" i="4" a="1"/>
  <c r="AL849" i="4" s="1"/>
  <c r="AR849" i="4"/>
  <c r="AQ849" i="4" a="1"/>
  <c r="AQ849" i="4" s="1"/>
  <c r="AK849" i="4" a="1"/>
  <c r="AK849" i="4" s="1"/>
  <c r="AP849" i="4" a="1"/>
  <c r="AP849" i="4" s="1"/>
  <c r="AJ849" i="4" a="1"/>
  <c r="AJ849" i="4" s="1"/>
  <c r="AN849" i="4"/>
  <c r="AO849" i="4" a="1"/>
  <c r="AO849" i="4" s="1"/>
  <c r="E848" i="4"/>
  <c r="D849" i="4"/>
  <c r="W847" i="4"/>
  <c r="S847" i="4"/>
  <c r="G849" i="4"/>
  <c r="F850" i="4"/>
  <c r="R848" i="4"/>
  <c r="B848" i="4"/>
  <c r="V848" i="4"/>
  <c r="V849" i="4" l="1"/>
  <c r="R849" i="4"/>
  <c r="S848" i="4"/>
  <c r="W848" i="4"/>
  <c r="F851" i="4"/>
  <c r="G850" i="4"/>
  <c r="B849" i="4" s="1"/>
  <c r="D850" i="4"/>
  <c r="E849" i="4"/>
  <c r="AQ850" i="4" a="1"/>
  <c r="AQ850" i="4" s="1"/>
  <c r="AO850" i="4" a="1"/>
  <c r="AO850" i="4" s="1"/>
  <c r="AN850" i="4"/>
  <c r="AM850" i="4"/>
  <c r="AL850" i="4" a="1"/>
  <c r="AL850" i="4" s="1"/>
  <c r="AS850" i="4"/>
  <c r="AR850" i="4"/>
  <c r="AK850" i="4" a="1"/>
  <c r="AK850" i="4" s="1"/>
  <c r="AI851" i="4"/>
  <c r="AP850" i="4" a="1"/>
  <c r="AP850" i="4" s="1"/>
  <c r="AJ850" i="4" a="1"/>
  <c r="AJ850" i="4" s="1"/>
  <c r="W849" i="4" l="1"/>
  <c r="S849" i="4"/>
  <c r="AI852" i="4"/>
  <c r="AM851" i="4"/>
  <c r="AN851" i="4"/>
  <c r="AL851" i="4" a="1"/>
  <c r="AL851" i="4" s="1"/>
  <c r="AS851" i="4"/>
  <c r="AR851" i="4"/>
  <c r="AK851" i="4" a="1"/>
  <c r="AK851" i="4" s="1"/>
  <c r="AQ851" i="4" a="1"/>
  <c r="AQ851" i="4" s="1"/>
  <c r="AJ851" i="4" a="1"/>
  <c r="AJ851" i="4" s="1"/>
  <c r="AP851" i="4" a="1"/>
  <c r="AP851" i="4" s="1"/>
  <c r="AO851" i="4" a="1"/>
  <c r="AO851" i="4" s="1"/>
  <c r="D851" i="4"/>
  <c r="E850" i="4"/>
  <c r="F852" i="4"/>
  <c r="G851" i="4"/>
  <c r="B850" i="4" s="1"/>
  <c r="V850" i="4"/>
  <c r="R850" i="4"/>
  <c r="W850" i="4" l="1"/>
  <c r="S850" i="4"/>
  <c r="AO852" i="4" a="1"/>
  <c r="AO852" i="4" s="1"/>
  <c r="AI853" i="4"/>
  <c r="AM852" i="4"/>
  <c r="AL852" i="4" a="1"/>
  <c r="AL852" i="4" s="1"/>
  <c r="AS852" i="4"/>
  <c r="AR852" i="4"/>
  <c r="AK852" i="4" a="1"/>
  <c r="AK852" i="4" s="1"/>
  <c r="AQ852" i="4" a="1"/>
  <c r="AQ852" i="4" s="1"/>
  <c r="AJ852" i="4" a="1"/>
  <c r="AJ852" i="4" s="1"/>
  <c r="AP852" i="4" a="1"/>
  <c r="AP852" i="4" s="1"/>
  <c r="AN852" i="4"/>
  <c r="V851" i="4"/>
  <c r="R851" i="4"/>
  <c r="B851" i="4"/>
  <c r="F853" i="4"/>
  <c r="G852" i="4"/>
  <c r="D852" i="4"/>
  <c r="E851" i="4"/>
  <c r="D853" i="4" l="1"/>
  <c r="E852" i="4"/>
  <c r="V852" i="4"/>
  <c r="R852" i="4"/>
  <c r="G853" i="4"/>
  <c r="B852" i="4" s="1"/>
  <c r="F854" i="4"/>
  <c r="W851" i="4"/>
  <c r="S851" i="4"/>
  <c r="AO853" i="4" a="1"/>
  <c r="AO853" i="4" s="1"/>
  <c r="AN853" i="4"/>
  <c r="AM853" i="4"/>
  <c r="AL853" i="4" a="1"/>
  <c r="AL853" i="4" s="1"/>
  <c r="AI854" i="4"/>
  <c r="AK853" i="4" a="1"/>
  <c r="AK853" i="4" s="1"/>
  <c r="AS853" i="4"/>
  <c r="AJ853" i="4" a="1"/>
  <c r="AJ853" i="4" s="1"/>
  <c r="AR853" i="4"/>
  <c r="AQ853" i="4" a="1"/>
  <c r="AQ853" i="4" s="1"/>
  <c r="AP853" i="4" a="1"/>
  <c r="AP853" i="4" s="1"/>
  <c r="W852" i="4" l="1"/>
  <c r="S852" i="4"/>
  <c r="AS854" i="4"/>
  <c r="AL854" i="4" a="1"/>
  <c r="AL854" i="4" s="1"/>
  <c r="AQ854" i="4" a="1"/>
  <c r="AQ854" i="4" s="1"/>
  <c r="AK854" i="4" a="1"/>
  <c r="AK854" i="4" s="1"/>
  <c r="AO854" i="4" a="1"/>
  <c r="AO854" i="4" s="1"/>
  <c r="AJ854" i="4" a="1"/>
  <c r="AJ854" i="4" s="1"/>
  <c r="AR854" i="4"/>
  <c r="AP854" i="4" a="1"/>
  <c r="AP854" i="4" s="1"/>
  <c r="AI855" i="4"/>
  <c r="AN854" i="4"/>
  <c r="AM854" i="4"/>
  <c r="G854" i="4"/>
  <c r="F855" i="4"/>
  <c r="R853" i="4"/>
  <c r="V853" i="4"/>
  <c r="B853" i="4"/>
  <c r="E853" i="4"/>
  <c r="D854" i="4"/>
  <c r="E854" i="4" l="1"/>
  <c r="D855" i="4"/>
  <c r="S853" i="4"/>
  <c r="W853" i="4"/>
  <c r="F856" i="4"/>
  <c r="G855" i="4"/>
  <c r="B854" i="4" s="1"/>
  <c r="V854" i="4"/>
  <c r="R854" i="4"/>
  <c r="AI856" i="4"/>
  <c r="AM855" i="4"/>
  <c r="AS855" i="4"/>
  <c r="AL855" i="4" a="1"/>
  <c r="AL855" i="4" s="1"/>
  <c r="AO855" i="4" a="1"/>
  <c r="AO855" i="4" s="1"/>
  <c r="AN855" i="4"/>
  <c r="AK855" i="4" a="1"/>
  <c r="AK855" i="4" s="1"/>
  <c r="AJ855" i="4" a="1"/>
  <c r="AJ855" i="4" s="1"/>
  <c r="AR855" i="4"/>
  <c r="AQ855" i="4" a="1"/>
  <c r="AQ855" i="4" s="1"/>
  <c r="AP855" i="4" a="1"/>
  <c r="AP855" i="4" s="1"/>
  <c r="W854" i="4" l="1"/>
  <c r="S854" i="4"/>
  <c r="AP856" i="4" a="1"/>
  <c r="AP856" i="4" s="1"/>
  <c r="AJ856" i="4" a="1"/>
  <c r="AJ856" i="4" s="1"/>
  <c r="AO856" i="4" a="1"/>
  <c r="AO856" i="4" s="1"/>
  <c r="AS856" i="4"/>
  <c r="AL856" i="4" a="1"/>
  <c r="AL856" i="4" s="1"/>
  <c r="AQ856" i="4" a="1"/>
  <c r="AQ856" i="4" s="1"/>
  <c r="AN856" i="4"/>
  <c r="AM856" i="4"/>
  <c r="AK856" i="4" a="1"/>
  <c r="AK856" i="4" s="1"/>
  <c r="AI857" i="4"/>
  <c r="AR856" i="4"/>
  <c r="R855" i="4"/>
  <c r="V855" i="4"/>
  <c r="F857" i="4"/>
  <c r="G856" i="4"/>
  <c r="D856" i="4"/>
  <c r="E855" i="4"/>
  <c r="V856" i="4" l="1"/>
  <c r="R856" i="4"/>
  <c r="D857" i="4"/>
  <c r="E856" i="4"/>
  <c r="G857" i="4"/>
  <c r="F858" i="4"/>
  <c r="B855" i="4"/>
  <c r="AR857" i="4"/>
  <c r="AQ857" i="4" a="1"/>
  <c r="AQ857" i="4" s="1"/>
  <c r="AP857" i="4" a="1"/>
  <c r="AP857" i="4" s="1"/>
  <c r="AJ857" i="4" a="1"/>
  <c r="AJ857" i="4" s="1"/>
  <c r="AS857" i="4"/>
  <c r="AO857" i="4" a="1"/>
  <c r="AO857" i="4" s="1"/>
  <c r="AN857" i="4"/>
  <c r="AM857" i="4"/>
  <c r="AL857" i="4" a="1"/>
  <c r="AL857" i="4" s="1"/>
  <c r="AI858" i="4"/>
  <c r="AK857" i="4" a="1"/>
  <c r="AK857" i="4" s="1"/>
  <c r="AN858" i="4" l="1"/>
  <c r="AI859" i="4"/>
  <c r="AM858" i="4"/>
  <c r="AS858" i="4"/>
  <c r="AL858" i="4" a="1"/>
  <c r="AL858" i="4" s="1"/>
  <c r="AR858" i="4"/>
  <c r="AQ858" i="4" a="1"/>
  <c r="AQ858" i="4" s="1"/>
  <c r="AP858" i="4" a="1"/>
  <c r="AP858" i="4" s="1"/>
  <c r="AJ858" i="4" a="1"/>
  <c r="AJ858" i="4" s="1"/>
  <c r="AO858" i="4" a="1"/>
  <c r="AO858" i="4" s="1"/>
  <c r="AK858" i="4" a="1"/>
  <c r="AK858" i="4" s="1"/>
  <c r="W855" i="4"/>
  <c r="S855" i="4"/>
  <c r="D858" i="4"/>
  <c r="E857" i="4"/>
  <c r="G858" i="4"/>
  <c r="F859" i="4"/>
  <c r="V857" i="4"/>
  <c r="B857" i="4"/>
  <c r="R857" i="4"/>
  <c r="B856" i="4"/>
  <c r="S857" i="4" l="1"/>
  <c r="W857" i="4"/>
  <c r="F860" i="4"/>
  <c r="G859" i="4"/>
  <c r="S856" i="4"/>
  <c r="W856" i="4"/>
  <c r="B858" i="4"/>
  <c r="V858" i="4"/>
  <c r="R858" i="4"/>
  <c r="D859" i="4"/>
  <c r="E858" i="4"/>
  <c r="AQ859" i="4" a="1"/>
  <c r="AQ859" i="4" s="1"/>
  <c r="AO859" i="4" a="1"/>
  <c r="AO859" i="4" s="1"/>
  <c r="AN859" i="4"/>
  <c r="AI860" i="4"/>
  <c r="AM859" i="4"/>
  <c r="AR859" i="4"/>
  <c r="AS859" i="4"/>
  <c r="AP859" i="4" a="1"/>
  <c r="AP859" i="4" s="1"/>
  <c r="AL859" i="4" a="1"/>
  <c r="AL859" i="4" s="1"/>
  <c r="AK859" i="4" a="1"/>
  <c r="AK859" i="4" s="1"/>
  <c r="AJ859" i="4" a="1"/>
  <c r="AJ859" i="4" s="1"/>
  <c r="E859" i="4" l="1"/>
  <c r="D860" i="4"/>
  <c r="W858" i="4"/>
  <c r="S858" i="4"/>
  <c r="AI861" i="4"/>
  <c r="AM860" i="4"/>
  <c r="AQ860" i="4" a="1"/>
  <c r="AQ860" i="4" s="1"/>
  <c r="AK860" i="4" a="1"/>
  <c r="AK860" i="4" s="1"/>
  <c r="AP860" i="4" a="1"/>
  <c r="AP860" i="4" s="1"/>
  <c r="AJ860" i="4" a="1"/>
  <c r="AJ860" i="4" s="1"/>
  <c r="AO860" i="4" a="1"/>
  <c r="AO860" i="4" s="1"/>
  <c r="AN860" i="4"/>
  <c r="AL860" i="4" a="1"/>
  <c r="AL860" i="4" s="1"/>
  <c r="AS860" i="4"/>
  <c r="AR860" i="4"/>
  <c r="R859" i="4"/>
  <c r="V859" i="4"/>
  <c r="G860" i="4"/>
  <c r="F861" i="4"/>
  <c r="R860" i="4" l="1"/>
  <c r="V860" i="4"/>
  <c r="B859" i="4"/>
  <c r="AO861" i="4" a="1"/>
  <c r="AO861" i="4" s="1"/>
  <c r="AI862" i="4"/>
  <c r="AM861" i="4"/>
  <c r="AS861" i="4"/>
  <c r="AL861" i="4" a="1"/>
  <c r="AL861" i="4" s="1"/>
  <c r="AR861" i="4"/>
  <c r="AQ861" i="4" a="1"/>
  <c r="AQ861" i="4" s="1"/>
  <c r="AK861" i="4" a="1"/>
  <c r="AK861" i="4" s="1"/>
  <c r="AP861" i="4" a="1"/>
  <c r="AP861" i="4" s="1"/>
  <c r="AN861" i="4"/>
  <c r="AJ861" i="4" a="1"/>
  <c r="AJ861" i="4" s="1"/>
  <c r="G861" i="4"/>
  <c r="F862" i="4"/>
  <c r="D861" i="4"/>
  <c r="E860" i="4"/>
  <c r="V861" i="4" l="1"/>
  <c r="R861" i="4"/>
  <c r="B861" i="4"/>
  <c r="AO862" i="4" a="1"/>
  <c r="AO862" i="4" s="1"/>
  <c r="AN862" i="4"/>
  <c r="AI863" i="4"/>
  <c r="AM862" i="4"/>
  <c r="AS862" i="4"/>
  <c r="AL862" i="4" a="1"/>
  <c r="AL862" i="4" s="1"/>
  <c r="AQ862" i="4" a="1"/>
  <c r="AQ862" i="4" s="1"/>
  <c r="AK862" i="4" a="1"/>
  <c r="AK862" i="4" s="1"/>
  <c r="AR862" i="4"/>
  <c r="AP862" i="4" a="1"/>
  <c r="AP862" i="4" s="1"/>
  <c r="AJ862" i="4" a="1"/>
  <c r="AJ862" i="4" s="1"/>
  <c r="D862" i="4"/>
  <c r="E861" i="4"/>
  <c r="G862" i="4"/>
  <c r="F863" i="4"/>
  <c r="W859" i="4"/>
  <c r="S859" i="4"/>
  <c r="B860" i="4"/>
  <c r="W861" i="4" l="1"/>
  <c r="S861" i="4"/>
  <c r="S860" i="4"/>
  <c r="W860" i="4"/>
  <c r="G863" i="4"/>
  <c r="F864" i="4"/>
  <c r="B862" i="4"/>
  <c r="V862" i="4"/>
  <c r="R862" i="4"/>
  <c r="AS863" i="4"/>
  <c r="AL863" i="4" a="1"/>
  <c r="AL863" i="4" s="1"/>
  <c r="AQ863" i="4" a="1"/>
  <c r="AQ863" i="4" s="1"/>
  <c r="AK863" i="4" a="1"/>
  <c r="AK863" i="4" s="1"/>
  <c r="AP863" i="4" a="1"/>
  <c r="AP863" i="4" s="1"/>
  <c r="AJ863" i="4" a="1"/>
  <c r="AJ863" i="4" s="1"/>
  <c r="AO863" i="4" a="1"/>
  <c r="AO863" i="4" s="1"/>
  <c r="AI864" i="4"/>
  <c r="AM863" i="4"/>
  <c r="AR863" i="4"/>
  <c r="AN863" i="4"/>
  <c r="D863" i="4"/>
  <c r="E862" i="4"/>
  <c r="AI865" i="4" l="1"/>
  <c r="AM864" i="4"/>
  <c r="AS864" i="4"/>
  <c r="AL864" i="4" a="1"/>
  <c r="AL864" i="4" s="1"/>
  <c r="AR864" i="4"/>
  <c r="AQ864" i="4" a="1"/>
  <c r="AQ864" i="4" s="1"/>
  <c r="AK864" i="4" a="1"/>
  <c r="AK864" i="4" s="1"/>
  <c r="AP864" i="4" a="1"/>
  <c r="AP864" i="4" s="1"/>
  <c r="AJ864" i="4" a="1"/>
  <c r="AJ864" i="4" s="1"/>
  <c r="AO864" i="4" a="1"/>
  <c r="AO864" i="4" s="1"/>
  <c r="AN864" i="4"/>
  <c r="E863" i="4"/>
  <c r="D864" i="4"/>
  <c r="F865" i="4"/>
  <c r="G864" i="4"/>
  <c r="R863" i="4"/>
  <c r="B863" i="4"/>
  <c r="V863" i="4"/>
  <c r="W862" i="4"/>
  <c r="S862" i="4"/>
  <c r="W863" i="4" l="1"/>
  <c r="S863" i="4"/>
  <c r="V864" i="4"/>
  <c r="R864" i="4"/>
  <c r="F866" i="4"/>
  <c r="G865" i="4"/>
  <c r="D865" i="4"/>
  <c r="E864" i="4"/>
  <c r="AP865" i="4" a="1"/>
  <c r="AP865" i="4" s="1"/>
  <c r="AJ865" i="4" a="1"/>
  <c r="AJ865" i="4" s="1"/>
  <c r="AO865" i="4" a="1"/>
  <c r="AO865" i="4" s="1"/>
  <c r="AN865" i="4"/>
  <c r="AI866" i="4"/>
  <c r="AM865" i="4"/>
  <c r="AS865" i="4"/>
  <c r="AL865" i="4" a="1"/>
  <c r="AL865" i="4" s="1"/>
  <c r="AR865" i="4"/>
  <c r="AQ865" i="4" a="1"/>
  <c r="AQ865" i="4" s="1"/>
  <c r="AK865" i="4" a="1"/>
  <c r="AK865" i="4" s="1"/>
  <c r="D866" i="4" l="1"/>
  <c r="E865" i="4"/>
  <c r="B865" i="4"/>
  <c r="V865" i="4"/>
  <c r="R865" i="4"/>
  <c r="G866" i="4"/>
  <c r="F867" i="4"/>
  <c r="AR866" i="4"/>
  <c r="AP866" i="4" a="1"/>
  <c r="AP866" i="4" s="1"/>
  <c r="AJ866" i="4" a="1"/>
  <c r="AJ866" i="4" s="1"/>
  <c r="AO866" i="4" a="1"/>
  <c r="AO866" i="4" s="1"/>
  <c r="AN866" i="4"/>
  <c r="AS866" i="4"/>
  <c r="AL866" i="4" a="1"/>
  <c r="AL866" i="4" s="1"/>
  <c r="AI867" i="4"/>
  <c r="AQ866" i="4" a="1"/>
  <c r="AQ866" i="4" s="1"/>
  <c r="AM866" i="4"/>
  <c r="AK866" i="4" a="1"/>
  <c r="AK866" i="4" s="1"/>
  <c r="B864" i="4"/>
  <c r="W864" i="4" l="1"/>
  <c r="S864" i="4"/>
  <c r="G867" i="4"/>
  <c r="F868" i="4"/>
  <c r="V866" i="4"/>
  <c r="R866" i="4"/>
  <c r="B866" i="4"/>
  <c r="AN867" i="4"/>
  <c r="AS867" i="4"/>
  <c r="AL867" i="4" a="1"/>
  <c r="AL867" i="4" s="1"/>
  <c r="AR867" i="4"/>
  <c r="AQ867" i="4" a="1"/>
  <c r="AQ867" i="4" s="1"/>
  <c r="AK867" i="4" a="1"/>
  <c r="AK867" i="4" s="1"/>
  <c r="AP867" i="4" a="1"/>
  <c r="AP867" i="4" s="1"/>
  <c r="AJ867" i="4" a="1"/>
  <c r="AJ867" i="4" s="1"/>
  <c r="AO867" i="4" a="1"/>
  <c r="AO867" i="4" s="1"/>
  <c r="AM867" i="4"/>
  <c r="AI868" i="4"/>
  <c r="S865" i="4"/>
  <c r="W865" i="4"/>
  <c r="E866" i="4"/>
  <c r="D867" i="4"/>
  <c r="AN868" i="4" l="1"/>
  <c r="AI869" i="4"/>
  <c r="AM868" i="4"/>
  <c r="AS868" i="4"/>
  <c r="AL868" i="4" a="1"/>
  <c r="AL868" i="4" s="1"/>
  <c r="AR868" i="4"/>
  <c r="AQ868" i="4" a="1"/>
  <c r="AQ868" i="4" s="1"/>
  <c r="AK868" i="4" a="1"/>
  <c r="AK868" i="4" s="1"/>
  <c r="AP868" i="4" a="1"/>
  <c r="AP868" i="4" s="1"/>
  <c r="AJ868" i="4" a="1"/>
  <c r="AJ868" i="4" s="1"/>
  <c r="AO868" i="4" a="1"/>
  <c r="AO868" i="4" s="1"/>
  <c r="F869" i="4"/>
  <c r="G868" i="4"/>
  <c r="S866" i="4"/>
  <c r="W866" i="4"/>
  <c r="B867" i="4"/>
  <c r="V867" i="4"/>
  <c r="R867" i="4"/>
  <c r="E867" i="4"/>
  <c r="D868" i="4"/>
  <c r="E868" i="4" l="1"/>
  <c r="D869" i="4"/>
  <c r="W867" i="4"/>
  <c r="S867" i="4"/>
  <c r="R868" i="4"/>
  <c r="V868" i="4"/>
  <c r="F870" i="4"/>
  <c r="G869" i="4"/>
  <c r="AQ869" i="4" a="1"/>
  <c r="AQ869" i="4" s="1"/>
  <c r="AK869" i="4" a="1"/>
  <c r="AK869" i="4" s="1"/>
  <c r="AP869" i="4" a="1"/>
  <c r="AP869" i="4" s="1"/>
  <c r="AJ869" i="4" a="1"/>
  <c r="AJ869" i="4" s="1"/>
  <c r="AO869" i="4" a="1"/>
  <c r="AO869" i="4" s="1"/>
  <c r="AN869" i="4"/>
  <c r="AI870" i="4"/>
  <c r="AM869" i="4"/>
  <c r="AR869" i="4"/>
  <c r="AS869" i="4"/>
  <c r="AL869" i="4" a="1"/>
  <c r="AL869" i="4" s="1"/>
  <c r="R869" i="4" l="1"/>
  <c r="B869" i="4"/>
  <c r="V869" i="4"/>
  <c r="G870" i="4"/>
  <c r="F871" i="4"/>
  <c r="AI871" i="4"/>
  <c r="AM870" i="4"/>
  <c r="AR870" i="4"/>
  <c r="AQ870" i="4" a="1"/>
  <c r="AQ870" i="4" s="1"/>
  <c r="AK870" i="4" a="1"/>
  <c r="AK870" i="4" s="1"/>
  <c r="AP870" i="4" a="1"/>
  <c r="AP870" i="4" s="1"/>
  <c r="AJ870" i="4" a="1"/>
  <c r="AJ870" i="4" s="1"/>
  <c r="AO870" i="4" a="1"/>
  <c r="AO870" i="4" s="1"/>
  <c r="AN870" i="4"/>
  <c r="AS870" i="4"/>
  <c r="AL870" i="4" a="1"/>
  <c r="AL870" i="4" s="1"/>
  <c r="B868" i="4"/>
  <c r="E869" i="4"/>
  <c r="D870" i="4"/>
  <c r="D871" i="4" l="1"/>
  <c r="E870" i="4"/>
  <c r="W868" i="4"/>
  <c r="S868" i="4"/>
  <c r="AO871" i="4" a="1"/>
  <c r="AO871" i="4" s="1"/>
  <c r="AN871" i="4"/>
  <c r="AI872" i="4"/>
  <c r="AM871" i="4"/>
  <c r="AS871" i="4"/>
  <c r="AL871" i="4" a="1"/>
  <c r="AL871" i="4" s="1"/>
  <c r="AR871" i="4"/>
  <c r="AQ871" i="4" a="1"/>
  <c r="AQ871" i="4" s="1"/>
  <c r="AK871" i="4" a="1"/>
  <c r="AK871" i="4" s="1"/>
  <c r="AJ871" i="4" a="1"/>
  <c r="AJ871" i="4" s="1"/>
  <c r="AP871" i="4" a="1"/>
  <c r="AP871" i="4" s="1"/>
  <c r="G871" i="4"/>
  <c r="B870" i="4" s="1"/>
  <c r="F872" i="4"/>
  <c r="V870" i="4"/>
  <c r="R870" i="4"/>
  <c r="S869" i="4"/>
  <c r="W869" i="4"/>
  <c r="S870" i="4" l="1"/>
  <c r="W870" i="4"/>
  <c r="G872" i="4"/>
  <c r="F873" i="4"/>
  <c r="AO872" i="4" a="1"/>
  <c r="AO872" i="4" s="1"/>
  <c r="AN872" i="4"/>
  <c r="AI873" i="4"/>
  <c r="AM872" i="4"/>
  <c r="AS872" i="4"/>
  <c r="AL872" i="4" a="1"/>
  <c r="AL872" i="4" s="1"/>
  <c r="AQ872" i="4" a="1"/>
  <c r="AQ872" i="4" s="1"/>
  <c r="AK872" i="4" a="1"/>
  <c r="AK872" i="4" s="1"/>
  <c r="AR872" i="4"/>
  <c r="AP872" i="4" a="1"/>
  <c r="AP872" i="4" s="1"/>
  <c r="AJ872" i="4" a="1"/>
  <c r="AJ872" i="4" s="1"/>
  <c r="B871" i="4"/>
  <c r="V871" i="4"/>
  <c r="R871" i="4"/>
  <c r="D872" i="4"/>
  <c r="E871" i="4"/>
  <c r="E872" i="4" l="1"/>
  <c r="D873" i="4"/>
  <c r="G873" i="4"/>
  <c r="F874" i="4"/>
  <c r="AS873" i="4"/>
  <c r="AL873" i="4" a="1"/>
  <c r="AL873" i="4" s="1"/>
  <c r="AQ873" i="4" a="1"/>
  <c r="AQ873" i="4" s="1"/>
  <c r="AK873" i="4" a="1"/>
  <c r="AK873" i="4" s="1"/>
  <c r="AP873" i="4" a="1"/>
  <c r="AP873" i="4" s="1"/>
  <c r="AJ873" i="4" a="1"/>
  <c r="AJ873" i="4" s="1"/>
  <c r="AO873" i="4" a="1"/>
  <c r="AO873" i="4" s="1"/>
  <c r="AI874" i="4"/>
  <c r="AM873" i="4"/>
  <c r="AR873" i="4"/>
  <c r="AN873" i="4"/>
  <c r="W871" i="4"/>
  <c r="S871" i="4"/>
  <c r="R872" i="4"/>
  <c r="B872" i="4"/>
  <c r="V872" i="4"/>
  <c r="W872" i="4" l="1"/>
  <c r="S872" i="4"/>
  <c r="F875" i="4"/>
  <c r="G874" i="4"/>
  <c r="R873" i="4"/>
  <c r="B873" i="4"/>
  <c r="V873" i="4"/>
  <c r="AI875" i="4"/>
  <c r="AM874" i="4"/>
  <c r="AS874" i="4"/>
  <c r="AL874" i="4" a="1"/>
  <c r="AL874" i="4" s="1"/>
  <c r="AR874" i="4"/>
  <c r="AQ874" i="4" a="1"/>
  <c r="AQ874" i="4" s="1"/>
  <c r="AK874" i="4" a="1"/>
  <c r="AK874" i="4" s="1"/>
  <c r="AP874" i="4" a="1"/>
  <c r="AP874" i="4" s="1"/>
  <c r="AJ874" i="4" a="1"/>
  <c r="AJ874" i="4" s="1"/>
  <c r="AO874" i="4" a="1"/>
  <c r="AO874" i="4" s="1"/>
  <c r="AN874" i="4"/>
  <c r="E873" i="4"/>
  <c r="D874" i="4"/>
  <c r="D875" i="4" l="1"/>
  <c r="E874" i="4"/>
  <c r="AP875" i="4" a="1"/>
  <c r="AP875" i="4" s="1"/>
  <c r="AJ875" i="4" a="1"/>
  <c r="AJ875" i="4" s="1"/>
  <c r="AO875" i="4" a="1"/>
  <c r="AO875" i="4" s="1"/>
  <c r="AN875" i="4"/>
  <c r="AI876" i="4"/>
  <c r="AM875" i="4"/>
  <c r="AS875" i="4"/>
  <c r="AL875" i="4" a="1"/>
  <c r="AL875" i="4" s="1"/>
  <c r="AR875" i="4"/>
  <c r="AQ875" i="4" a="1"/>
  <c r="AQ875" i="4" s="1"/>
  <c r="AK875" i="4" a="1"/>
  <c r="AK875" i="4" s="1"/>
  <c r="V874" i="4"/>
  <c r="B874" i="4"/>
  <c r="R874" i="4"/>
  <c r="W873" i="4"/>
  <c r="S873" i="4"/>
  <c r="F876" i="4"/>
  <c r="G875" i="4"/>
  <c r="AR876" i="4" l="1"/>
  <c r="AP876" i="4" a="1"/>
  <c r="AP876" i="4" s="1"/>
  <c r="AJ876" i="4" a="1"/>
  <c r="AJ876" i="4" s="1"/>
  <c r="AO876" i="4" a="1"/>
  <c r="AO876" i="4" s="1"/>
  <c r="AN876" i="4"/>
  <c r="AS876" i="4"/>
  <c r="AL876" i="4" a="1"/>
  <c r="AL876" i="4" s="1"/>
  <c r="AI877" i="4"/>
  <c r="AQ876" i="4" a="1"/>
  <c r="AQ876" i="4" s="1"/>
  <c r="AM876" i="4"/>
  <c r="AK876" i="4" a="1"/>
  <c r="AK876" i="4" s="1"/>
  <c r="W874" i="4"/>
  <c r="S874" i="4"/>
  <c r="B875" i="4"/>
  <c r="V875" i="4"/>
  <c r="R875" i="4"/>
  <c r="G876" i="4"/>
  <c r="F877" i="4"/>
  <c r="D876" i="4"/>
  <c r="E875" i="4"/>
  <c r="G877" i="4" l="1"/>
  <c r="F878" i="4"/>
  <c r="AN877" i="4"/>
  <c r="AS877" i="4"/>
  <c r="AL877" i="4" a="1"/>
  <c r="AL877" i="4" s="1"/>
  <c r="AR877" i="4"/>
  <c r="AQ877" i="4" a="1"/>
  <c r="AQ877" i="4" s="1"/>
  <c r="AK877" i="4" a="1"/>
  <c r="AK877" i="4" s="1"/>
  <c r="AP877" i="4" a="1"/>
  <c r="AP877" i="4" s="1"/>
  <c r="AJ877" i="4" a="1"/>
  <c r="AJ877" i="4" s="1"/>
  <c r="AO877" i="4" a="1"/>
  <c r="AO877" i="4" s="1"/>
  <c r="AM877" i="4"/>
  <c r="AI878" i="4"/>
  <c r="E876" i="4"/>
  <c r="D877" i="4"/>
  <c r="V876" i="4"/>
  <c r="R876" i="4"/>
  <c r="B876" i="4"/>
  <c r="S875" i="4"/>
  <c r="W875" i="4"/>
  <c r="E877" i="4" l="1"/>
  <c r="D878" i="4"/>
  <c r="S876" i="4"/>
  <c r="W876" i="4"/>
  <c r="AN878" i="4"/>
  <c r="AI879" i="4"/>
  <c r="AM878" i="4"/>
  <c r="AS878" i="4"/>
  <c r="AL878" i="4" a="1"/>
  <c r="AL878" i="4" s="1"/>
  <c r="AR878" i="4"/>
  <c r="AQ878" i="4" a="1"/>
  <c r="AQ878" i="4" s="1"/>
  <c r="AK878" i="4" a="1"/>
  <c r="AK878" i="4" s="1"/>
  <c r="AP878" i="4" a="1"/>
  <c r="AP878" i="4" s="1"/>
  <c r="AJ878" i="4" a="1"/>
  <c r="AJ878" i="4" s="1"/>
  <c r="AO878" i="4" a="1"/>
  <c r="AO878" i="4" s="1"/>
  <c r="F879" i="4"/>
  <c r="G878" i="4"/>
  <c r="B877" i="4" s="1"/>
  <c r="V877" i="4"/>
  <c r="R877" i="4"/>
  <c r="W877" i="4" l="1"/>
  <c r="S877" i="4"/>
  <c r="F880" i="4"/>
  <c r="G879" i="4"/>
  <c r="R878" i="4"/>
  <c r="B878" i="4"/>
  <c r="V878" i="4"/>
  <c r="AQ879" i="4" a="1"/>
  <c r="AQ879" i="4" s="1"/>
  <c r="AK879" i="4" a="1"/>
  <c r="AK879" i="4" s="1"/>
  <c r="AP879" i="4" a="1"/>
  <c r="AP879" i="4" s="1"/>
  <c r="AJ879" i="4" a="1"/>
  <c r="AJ879" i="4" s="1"/>
  <c r="AO879" i="4" a="1"/>
  <c r="AO879" i="4" s="1"/>
  <c r="AN879" i="4"/>
  <c r="AI880" i="4"/>
  <c r="AM879" i="4"/>
  <c r="AR879" i="4"/>
  <c r="AL879" i="4" a="1"/>
  <c r="AL879" i="4" s="1"/>
  <c r="AS879" i="4"/>
  <c r="E878" i="4"/>
  <c r="D879" i="4"/>
  <c r="E879" i="4" l="1"/>
  <c r="D880" i="4"/>
  <c r="W878" i="4"/>
  <c r="S878" i="4"/>
  <c r="AI881" i="4"/>
  <c r="AM880" i="4"/>
  <c r="AR880" i="4"/>
  <c r="AQ880" i="4" a="1"/>
  <c r="AQ880" i="4" s="1"/>
  <c r="AK880" i="4" a="1"/>
  <c r="AK880" i="4" s="1"/>
  <c r="AP880" i="4" a="1"/>
  <c r="AP880" i="4" s="1"/>
  <c r="AJ880" i="4" a="1"/>
  <c r="AJ880" i="4" s="1"/>
  <c r="AO880" i="4" a="1"/>
  <c r="AO880" i="4" s="1"/>
  <c r="AN880" i="4"/>
  <c r="AL880" i="4" a="1"/>
  <c r="AL880" i="4" s="1"/>
  <c r="AS880" i="4"/>
  <c r="R879" i="4"/>
  <c r="V879" i="4"/>
  <c r="G880" i="4"/>
  <c r="B879" i="4" s="1"/>
  <c r="F881" i="4"/>
  <c r="S879" i="4" l="1"/>
  <c r="W879" i="4"/>
  <c r="G881" i="4"/>
  <c r="F882" i="4"/>
  <c r="V880" i="4"/>
  <c r="R880" i="4"/>
  <c r="B880" i="4"/>
  <c r="AO881" i="4" a="1"/>
  <c r="AO881" i="4" s="1"/>
  <c r="AN881" i="4"/>
  <c r="AI882" i="4"/>
  <c r="AM881" i="4"/>
  <c r="AS881" i="4"/>
  <c r="AL881" i="4" a="1"/>
  <c r="AL881" i="4" s="1"/>
  <c r="AR881" i="4"/>
  <c r="AQ881" i="4" a="1"/>
  <c r="AQ881" i="4" s="1"/>
  <c r="AK881" i="4" a="1"/>
  <c r="AK881" i="4" s="1"/>
  <c r="AP881" i="4" a="1"/>
  <c r="AP881" i="4" s="1"/>
  <c r="AJ881" i="4" a="1"/>
  <c r="AJ881" i="4" s="1"/>
  <c r="D881" i="4"/>
  <c r="E880" i="4"/>
  <c r="S880" i="4" l="1"/>
  <c r="W880" i="4"/>
  <c r="G882" i="4"/>
  <c r="F883" i="4"/>
  <c r="AO882" i="4" a="1"/>
  <c r="AO882" i="4" s="1"/>
  <c r="AN882" i="4"/>
  <c r="AI883" i="4"/>
  <c r="AM882" i="4"/>
  <c r="AS882" i="4"/>
  <c r="AL882" i="4" a="1"/>
  <c r="AL882" i="4" s="1"/>
  <c r="AQ882" i="4" a="1"/>
  <c r="AQ882" i="4" s="1"/>
  <c r="AK882" i="4" a="1"/>
  <c r="AK882" i="4" s="1"/>
  <c r="AR882" i="4"/>
  <c r="AP882" i="4" a="1"/>
  <c r="AP882" i="4" s="1"/>
  <c r="AJ882" i="4" a="1"/>
  <c r="AJ882" i="4" s="1"/>
  <c r="D882" i="4"/>
  <c r="E881" i="4"/>
  <c r="V881" i="4"/>
  <c r="R881" i="4"/>
  <c r="R882" i="4" l="1"/>
  <c r="B882" i="4"/>
  <c r="V882" i="4"/>
  <c r="B881" i="4"/>
  <c r="G883" i="4"/>
  <c r="F884" i="4"/>
  <c r="AS883" i="4"/>
  <c r="AL883" i="4" a="1"/>
  <c r="AL883" i="4" s="1"/>
  <c r="AQ883" i="4" a="1"/>
  <c r="AQ883" i="4" s="1"/>
  <c r="AK883" i="4" a="1"/>
  <c r="AK883" i="4" s="1"/>
  <c r="AP883" i="4" a="1"/>
  <c r="AP883" i="4" s="1"/>
  <c r="AJ883" i="4" a="1"/>
  <c r="AJ883" i="4" s="1"/>
  <c r="AO883" i="4" a="1"/>
  <c r="AO883" i="4" s="1"/>
  <c r="AI884" i="4"/>
  <c r="AM883" i="4"/>
  <c r="AR883" i="4"/>
  <c r="AN883" i="4"/>
  <c r="E882" i="4"/>
  <c r="D883" i="4"/>
  <c r="E883" i="4" l="1"/>
  <c r="D884" i="4"/>
  <c r="F885" i="4"/>
  <c r="G884" i="4"/>
  <c r="R883" i="4"/>
  <c r="B883" i="4"/>
  <c r="V883" i="4"/>
  <c r="AI885" i="4"/>
  <c r="AM884" i="4"/>
  <c r="AS884" i="4"/>
  <c r="AL884" i="4" a="1"/>
  <c r="AL884" i="4" s="1"/>
  <c r="AR884" i="4"/>
  <c r="AQ884" i="4" a="1"/>
  <c r="AQ884" i="4" s="1"/>
  <c r="AK884" i="4" a="1"/>
  <c r="AK884" i="4" s="1"/>
  <c r="AP884" i="4" a="1"/>
  <c r="AP884" i="4" s="1"/>
  <c r="AJ884" i="4" a="1"/>
  <c r="AJ884" i="4" s="1"/>
  <c r="AO884" i="4" a="1"/>
  <c r="AO884" i="4" s="1"/>
  <c r="AN884" i="4"/>
  <c r="W881" i="4"/>
  <c r="S881" i="4"/>
  <c r="F886" i="4" l="1"/>
  <c r="G885" i="4"/>
  <c r="W883" i="4"/>
  <c r="S883" i="4"/>
  <c r="D885" i="4"/>
  <c r="E884" i="4"/>
  <c r="AP885" i="4" a="1"/>
  <c r="AP885" i="4" s="1"/>
  <c r="AJ885" i="4" a="1"/>
  <c r="AJ885" i="4" s="1"/>
  <c r="AO885" i="4" a="1"/>
  <c r="AO885" i="4" s="1"/>
  <c r="AN885" i="4"/>
  <c r="AI886" i="4"/>
  <c r="AM885" i="4"/>
  <c r="AS885" i="4"/>
  <c r="AL885" i="4" a="1"/>
  <c r="AL885" i="4" s="1"/>
  <c r="AR885" i="4"/>
  <c r="AQ885" i="4" a="1"/>
  <c r="AQ885" i="4" s="1"/>
  <c r="AK885" i="4" a="1"/>
  <c r="AK885" i="4" s="1"/>
  <c r="V884" i="4"/>
  <c r="B884" i="4"/>
  <c r="R884" i="4"/>
  <c r="W884" i="4" l="1"/>
  <c r="S884" i="4"/>
  <c r="V885" i="4"/>
  <c r="R885" i="4"/>
  <c r="D886" i="4"/>
  <c r="E885" i="4"/>
  <c r="AR886" i="4"/>
  <c r="AP886" i="4" a="1"/>
  <c r="AP886" i="4" s="1"/>
  <c r="AJ886" i="4" a="1"/>
  <c r="AJ886" i="4" s="1"/>
  <c r="AO886" i="4" a="1"/>
  <c r="AO886" i="4" s="1"/>
  <c r="AN886" i="4"/>
  <c r="AS886" i="4"/>
  <c r="AL886" i="4" a="1"/>
  <c r="AL886" i="4" s="1"/>
  <c r="AI887" i="4"/>
  <c r="AQ886" i="4" a="1"/>
  <c r="AQ886" i="4" s="1"/>
  <c r="AM886" i="4"/>
  <c r="AK886" i="4" a="1"/>
  <c r="AK886" i="4" s="1"/>
  <c r="G886" i="4"/>
  <c r="F887" i="4"/>
  <c r="V886" i="4" l="1"/>
  <c r="R886" i="4"/>
  <c r="B886" i="4"/>
  <c r="G887" i="4"/>
  <c r="F888" i="4"/>
  <c r="E886" i="4"/>
  <c r="D887" i="4"/>
  <c r="AN887" i="4"/>
  <c r="AS887" i="4"/>
  <c r="AL887" i="4" a="1"/>
  <c r="AL887" i="4" s="1"/>
  <c r="AR887" i="4"/>
  <c r="AQ887" i="4" a="1"/>
  <c r="AQ887" i="4" s="1"/>
  <c r="AK887" i="4" a="1"/>
  <c r="AK887" i="4" s="1"/>
  <c r="AP887" i="4" a="1"/>
  <c r="AP887" i="4" s="1"/>
  <c r="AJ887" i="4" a="1"/>
  <c r="AJ887" i="4" s="1"/>
  <c r="AI888" i="4"/>
  <c r="AO887" i="4" a="1"/>
  <c r="AO887" i="4" s="1"/>
  <c r="AM887" i="4"/>
  <c r="B885" i="4"/>
  <c r="F889" i="4" l="1"/>
  <c r="G888" i="4"/>
  <c r="B887" i="4" s="1"/>
  <c r="S885" i="4"/>
  <c r="W885" i="4"/>
  <c r="E887" i="4"/>
  <c r="D888" i="4"/>
  <c r="AN888" i="4"/>
  <c r="AI889" i="4"/>
  <c r="AM888" i="4"/>
  <c r="AS888" i="4"/>
  <c r="AL888" i="4" a="1"/>
  <c r="AL888" i="4" s="1"/>
  <c r="AR888" i="4"/>
  <c r="AQ888" i="4" a="1"/>
  <c r="AQ888" i="4" s="1"/>
  <c r="AK888" i="4" a="1"/>
  <c r="AK888" i="4" s="1"/>
  <c r="AP888" i="4" a="1"/>
  <c r="AP888" i="4" s="1"/>
  <c r="AJ888" i="4" a="1"/>
  <c r="AJ888" i="4" s="1"/>
  <c r="AO888" i="4" a="1"/>
  <c r="AO888" i="4" s="1"/>
  <c r="V887" i="4"/>
  <c r="R887" i="4"/>
  <c r="S886" i="4"/>
  <c r="W886" i="4"/>
  <c r="W887" i="4" l="1"/>
  <c r="S887" i="4"/>
  <c r="E888" i="4"/>
  <c r="D889" i="4"/>
  <c r="AQ889" i="4" a="1"/>
  <c r="AQ889" i="4" s="1"/>
  <c r="AK889" i="4" a="1"/>
  <c r="AK889" i="4" s="1"/>
  <c r="AP889" i="4" a="1"/>
  <c r="AP889" i="4" s="1"/>
  <c r="AJ889" i="4" a="1"/>
  <c r="AJ889" i="4" s="1"/>
  <c r="AO889" i="4" a="1"/>
  <c r="AO889" i="4" s="1"/>
  <c r="AN889" i="4"/>
  <c r="AI890" i="4"/>
  <c r="AM889" i="4"/>
  <c r="AR889" i="4"/>
  <c r="AS889" i="4"/>
  <c r="AL889" i="4" a="1"/>
  <c r="AL889" i="4" s="1"/>
  <c r="R888" i="4"/>
  <c r="V888" i="4"/>
  <c r="F890" i="4"/>
  <c r="G889" i="4"/>
  <c r="R889" i="4" l="1"/>
  <c r="V889" i="4"/>
  <c r="G890" i="4"/>
  <c r="F891" i="4"/>
  <c r="B888" i="4"/>
  <c r="E889" i="4"/>
  <c r="D890" i="4"/>
  <c r="AI891" i="4"/>
  <c r="AM890" i="4"/>
  <c r="AR890" i="4"/>
  <c r="AQ890" i="4" a="1"/>
  <c r="AQ890" i="4" s="1"/>
  <c r="AK890" i="4" a="1"/>
  <c r="AK890" i="4" s="1"/>
  <c r="AP890" i="4" a="1"/>
  <c r="AP890" i="4" s="1"/>
  <c r="AJ890" i="4" a="1"/>
  <c r="AJ890" i="4" s="1"/>
  <c r="AO890" i="4" a="1"/>
  <c r="AO890" i="4" s="1"/>
  <c r="AN890" i="4"/>
  <c r="AS890" i="4"/>
  <c r="AL890" i="4" a="1"/>
  <c r="AL890" i="4" s="1"/>
  <c r="V890" i="4" l="1"/>
  <c r="R890" i="4"/>
  <c r="B890" i="4"/>
  <c r="AO891" i="4" a="1"/>
  <c r="AO891" i="4" s="1"/>
  <c r="AN891" i="4"/>
  <c r="AI892" i="4"/>
  <c r="AM891" i="4"/>
  <c r="AS891" i="4"/>
  <c r="AL891" i="4" a="1"/>
  <c r="AL891" i="4" s="1"/>
  <c r="AR891" i="4"/>
  <c r="AQ891" i="4" a="1"/>
  <c r="AQ891" i="4" s="1"/>
  <c r="AK891" i="4" a="1"/>
  <c r="AK891" i="4" s="1"/>
  <c r="AP891" i="4" a="1"/>
  <c r="AP891" i="4" s="1"/>
  <c r="AJ891" i="4" a="1"/>
  <c r="AJ891" i="4" s="1"/>
  <c r="D891" i="4"/>
  <c r="E890" i="4"/>
  <c r="W888" i="4"/>
  <c r="S888" i="4"/>
  <c r="G891" i="4"/>
  <c r="F892" i="4"/>
  <c r="B889" i="4"/>
  <c r="S890" i="4" l="1"/>
  <c r="W890" i="4"/>
  <c r="S889" i="4"/>
  <c r="W889" i="4"/>
  <c r="G892" i="4"/>
  <c r="F893" i="4"/>
  <c r="B891" i="4"/>
  <c r="V891" i="4"/>
  <c r="R891" i="4"/>
  <c r="AO892" i="4" a="1"/>
  <c r="AO892" i="4" s="1"/>
  <c r="AN892" i="4"/>
  <c r="AI893" i="4"/>
  <c r="AM892" i="4"/>
  <c r="AS892" i="4"/>
  <c r="AL892" i="4" a="1"/>
  <c r="AL892" i="4" s="1"/>
  <c r="AQ892" i="4" a="1"/>
  <c r="AQ892" i="4" s="1"/>
  <c r="AK892" i="4" a="1"/>
  <c r="AK892" i="4" s="1"/>
  <c r="AR892" i="4"/>
  <c r="AP892" i="4" a="1"/>
  <c r="AP892" i="4" s="1"/>
  <c r="AJ892" i="4" a="1"/>
  <c r="AJ892" i="4" s="1"/>
  <c r="D892" i="4"/>
  <c r="E891" i="4"/>
  <c r="G893" i="4" l="1"/>
  <c r="F894" i="4"/>
  <c r="W891" i="4"/>
  <c r="S891" i="4"/>
  <c r="R892" i="4"/>
  <c r="B892" i="4"/>
  <c r="V892" i="4"/>
  <c r="AS893" i="4"/>
  <c r="AL893" i="4" a="1"/>
  <c r="AL893" i="4" s="1"/>
  <c r="AQ893" i="4" a="1"/>
  <c r="AQ893" i="4" s="1"/>
  <c r="AK893" i="4" a="1"/>
  <c r="AK893" i="4" s="1"/>
  <c r="AP893" i="4" a="1"/>
  <c r="AP893" i="4" s="1"/>
  <c r="AJ893" i="4" a="1"/>
  <c r="AJ893" i="4" s="1"/>
  <c r="AO893" i="4" a="1"/>
  <c r="AO893" i="4" s="1"/>
  <c r="AI894" i="4"/>
  <c r="AM893" i="4"/>
  <c r="AR893" i="4"/>
  <c r="AN893" i="4"/>
  <c r="E892" i="4"/>
  <c r="D893" i="4"/>
  <c r="F895" i="4" l="1"/>
  <c r="G894" i="4"/>
  <c r="E893" i="4"/>
  <c r="D894" i="4"/>
  <c r="W892" i="4"/>
  <c r="S892" i="4"/>
  <c r="AI895" i="4"/>
  <c r="AM894" i="4"/>
  <c r="AS894" i="4"/>
  <c r="AL894" i="4" a="1"/>
  <c r="AL894" i="4" s="1"/>
  <c r="AR894" i="4"/>
  <c r="AQ894" i="4" a="1"/>
  <c r="AQ894" i="4" s="1"/>
  <c r="AK894" i="4" a="1"/>
  <c r="AK894" i="4" s="1"/>
  <c r="AP894" i="4" a="1"/>
  <c r="AP894" i="4" s="1"/>
  <c r="AJ894" i="4" a="1"/>
  <c r="AJ894" i="4" s="1"/>
  <c r="AO894" i="4" a="1"/>
  <c r="AO894" i="4" s="1"/>
  <c r="AN894" i="4"/>
  <c r="R893" i="4"/>
  <c r="V893" i="4"/>
  <c r="B893" i="4"/>
  <c r="W893" i="4" l="1"/>
  <c r="S893" i="4"/>
  <c r="D895" i="4"/>
  <c r="E894" i="4"/>
  <c r="AP895" i="4" a="1"/>
  <c r="AP895" i="4" s="1"/>
  <c r="AJ895" i="4" a="1"/>
  <c r="AJ895" i="4" s="1"/>
  <c r="AO895" i="4" a="1"/>
  <c r="AO895" i="4" s="1"/>
  <c r="AN895" i="4"/>
  <c r="AI896" i="4"/>
  <c r="AM895" i="4"/>
  <c r="AS895" i="4"/>
  <c r="AL895" i="4" a="1"/>
  <c r="AL895" i="4" s="1"/>
  <c r="AR895" i="4"/>
  <c r="AK895" i="4" a="1"/>
  <c r="AK895" i="4" s="1"/>
  <c r="AQ895" i="4" a="1"/>
  <c r="AQ895" i="4" s="1"/>
  <c r="V894" i="4"/>
  <c r="R894" i="4"/>
  <c r="B894" i="4"/>
  <c r="F896" i="4"/>
  <c r="G895" i="4"/>
  <c r="B895" i="4" l="1"/>
  <c r="V895" i="4"/>
  <c r="R895" i="4"/>
  <c r="G896" i="4"/>
  <c r="F897" i="4"/>
  <c r="AR896" i="4"/>
  <c r="AP896" i="4" a="1"/>
  <c r="AP896" i="4" s="1"/>
  <c r="AJ896" i="4" a="1"/>
  <c r="AJ896" i="4" s="1"/>
  <c r="AO896" i="4" a="1"/>
  <c r="AO896" i="4" s="1"/>
  <c r="AN896" i="4"/>
  <c r="AS896" i="4"/>
  <c r="AL896" i="4" a="1"/>
  <c r="AL896" i="4" s="1"/>
  <c r="AI897" i="4"/>
  <c r="AQ896" i="4" a="1"/>
  <c r="AQ896" i="4" s="1"/>
  <c r="AM896" i="4"/>
  <c r="AK896" i="4" a="1"/>
  <c r="AK896" i="4" s="1"/>
  <c r="W894" i="4"/>
  <c r="S894" i="4"/>
  <c r="D896" i="4"/>
  <c r="E895" i="4"/>
  <c r="G897" i="4" l="1"/>
  <c r="F898" i="4"/>
  <c r="V896" i="4"/>
  <c r="R896" i="4"/>
  <c r="B896" i="4"/>
  <c r="E896" i="4"/>
  <c r="D897" i="4"/>
  <c r="AN897" i="4"/>
  <c r="AS897" i="4"/>
  <c r="AL897" i="4" a="1"/>
  <c r="AL897" i="4" s="1"/>
  <c r="AR897" i="4"/>
  <c r="AQ897" i="4" a="1"/>
  <c r="AQ897" i="4" s="1"/>
  <c r="AK897" i="4" a="1"/>
  <c r="AK897" i="4" s="1"/>
  <c r="AP897" i="4" a="1"/>
  <c r="AP897" i="4" s="1"/>
  <c r="AJ897" i="4" a="1"/>
  <c r="AJ897" i="4" s="1"/>
  <c r="AM897" i="4"/>
  <c r="AI898" i="4"/>
  <c r="AO897" i="4" a="1"/>
  <c r="AO897" i="4" s="1"/>
  <c r="S895" i="4"/>
  <c r="W895" i="4"/>
  <c r="AN898" i="4" l="1"/>
  <c r="AI899" i="4"/>
  <c r="AM898" i="4"/>
  <c r="AS898" i="4"/>
  <c r="AL898" i="4" a="1"/>
  <c r="AL898" i="4" s="1"/>
  <c r="AR898" i="4"/>
  <c r="AQ898" i="4" a="1"/>
  <c r="AQ898" i="4" s="1"/>
  <c r="AK898" i="4" a="1"/>
  <c r="AK898" i="4" s="1"/>
  <c r="AP898" i="4" a="1"/>
  <c r="AP898" i="4" s="1"/>
  <c r="AJ898" i="4" a="1"/>
  <c r="AJ898" i="4" s="1"/>
  <c r="AO898" i="4" a="1"/>
  <c r="AO898" i="4" s="1"/>
  <c r="E897" i="4"/>
  <c r="D898" i="4"/>
  <c r="S896" i="4"/>
  <c r="W896" i="4"/>
  <c r="F899" i="4"/>
  <c r="G898" i="4"/>
  <c r="B897" i="4"/>
  <c r="V897" i="4"/>
  <c r="R897" i="4"/>
  <c r="W897" i="4" l="1"/>
  <c r="S897" i="4"/>
  <c r="R898" i="4"/>
  <c r="V898" i="4"/>
  <c r="F900" i="4"/>
  <c r="G899" i="4"/>
  <c r="E898" i="4"/>
  <c r="D899" i="4"/>
  <c r="AQ899" i="4" a="1"/>
  <c r="AQ899" i="4" s="1"/>
  <c r="AK899" i="4" a="1"/>
  <c r="AK899" i="4" s="1"/>
  <c r="AP899" i="4" a="1"/>
  <c r="AP899" i="4" s="1"/>
  <c r="AJ899" i="4" a="1"/>
  <c r="AJ899" i="4" s="1"/>
  <c r="AO899" i="4" a="1"/>
  <c r="AO899" i="4" s="1"/>
  <c r="AN899" i="4"/>
  <c r="AI900" i="4"/>
  <c r="AM899" i="4"/>
  <c r="AR899" i="4"/>
  <c r="AS899" i="4"/>
  <c r="AL899" i="4" a="1"/>
  <c r="AL899" i="4" s="1"/>
  <c r="E899" i="4" l="1"/>
  <c r="D900" i="4"/>
  <c r="R899" i="4"/>
  <c r="V899" i="4"/>
  <c r="AI901" i="4"/>
  <c r="AM900" i="4"/>
  <c r="AR900" i="4"/>
  <c r="AQ900" i="4" a="1"/>
  <c r="AQ900" i="4" s="1"/>
  <c r="AK900" i="4" a="1"/>
  <c r="AK900" i="4" s="1"/>
  <c r="AP900" i="4" a="1"/>
  <c r="AP900" i="4" s="1"/>
  <c r="AJ900" i="4" a="1"/>
  <c r="AJ900" i="4" s="1"/>
  <c r="AO900" i="4" a="1"/>
  <c r="AO900" i="4" s="1"/>
  <c r="AN900" i="4"/>
  <c r="AS900" i="4"/>
  <c r="AL900" i="4" a="1"/>
  <c r="AL900" i="4" s="1"/>
  <c r="G900" i="4"/>
  <c r="F901" i="4"/>
  <c r="B898" i="4"/>
  <c r="G901" i="4" l="1"/>
  <c r="F902" i="4"/>
  <c r="W898" i="4"/>
  <c r="S898" i="4"/>
  <c r="V900" i="4"/>
  <c r="R900" i="4"/>
  <c r="B900" i="4"/>
  <c r="AO901" i="4" a="1"/>
  <c r="AO901" i="4" s="1"/>
  <c r="AN901" i="4"/>
  <c r="AI902" i="4"/>
  <c r="AM901" i="4"/>
  <c r="AS901" i="4"/>
  <c r="AL901" i="4" a="1"/>
  <c r="AL901" i="4" s="1"/>
  <c r="AR901" i="4"/>
  <c r="AQ901" i="4" a="1"/>
  <c r="AQ901" i="4" s="1"/>
  <c r="AK901" i="4" a="1"/>
  <c r="AK901" i="4" s="1"/>
  <c r="AP901" i="4" a="1"/>
  <c r="AP901" i="4" s="1"/>
  <c r="AJ901" i="4" a="1"/>
  <c r="AJ901" i="4" s="1"/>
  <c r="B899" i="4"/>
  <c r="D901" i="4"/>
  <c r="E900" i="4"/>
  <c r="D902" i="4" l="1"/>
  <c r="E901" i="4"/>
  <c r="AO902" i="4" a="1"/>
  <c r="AO902" i="4" s="1"/>
  <c r="AN902" i="4"/>
  <c r="AI903" i="4"/>
  <c r="AM902" i="4"/>
  <c r="AS902" i="4"/>
  <c r="AL902" i="4" a="1"/>
  <c r="AL902" i="4" s="1"/>
  <c r="AQ902" i="4" a="1"/>
  <c r="AQ902" i="4" s="1"/>
  <c r="AK902" i="4" a="1"/>
  <c r="AK902" i="4" s="1"/>
  <c r="AJ902" i="4" a="1"/>
  <c r="AJ902" i="4" s="1"/>
  <c r="AR902" i="4"/>
  <c r="AP902" i="4" a="1"/>
  <c r="AP902" i="4" s="1"/>
  <c r="S899" i="4"/>
  <c r="W899" i="4"/>
  <c r="S900" i="4"/>
  <c r="W900" i="4"/>
  <c r="G902" i="4"/>
  <c r="F903" i="4"/>
  <c r="B901" i="4"/>
  <c r="V901" i="4"/>
  <c r="R901" i="4"/>
  <c r="R902" i="4" l="1"/>
  <c r="B902" i="4"/>
  <c r="V902" i="4"/>
  <c r="W901" i="4"/>
  <c r="S901" i="4"/>
  <c r="G903" i="4"/>
  <c r="F904" i="4"/>
  <c r="AS903" i="4"/>
  <c r="AL903" i="4" a="1"/>
  <c r="AL903" i="4" s="1"/>
  <c r="AQ903" i="4" a="1"/>
  <c r="AQ903" i="4" s="1"/>
  <c r="AK903" i="4" a="1"/>
  <c r="AK903" i="4" s="1"/>
  <c r="AP903" i="4" a="1"/>
  <c r="AP903" i="4" s="1"/>
  <c r="AJ903" i="4" a="1"/>
  <c r="AJ903" i="4" s="1"/>
  <c r="AO903" i="4" a="1"/>
  <c r="AO903" i="4" s="1"/>
  <c r="AI904" i="4"/>
  <c r="AM903" i="4"/>
  <c r="AR903" i="4"/>
  <c r="AN903" i="4"/>
  <c r="E902" i="4"/>
  <c r="D903" i="4"/>
  <c r="W902" i="4" l="1"/>
  <c r="S902" i="4"/>
  <c r="E903" i="4"/>
  <c r="D904" i="4"/>
  <c r="F905" i="4"/>
  <c r="G904" i="4"/>
  <c r="R903" i="4"/>
  <c r="V903" i="4"/>
  <c r="B903" i="4"/>
  <c r="AI905" i="4"/>
  <c r="AM904" i="4"/>
  <c r="AS904" i="4"/>
  <c r="AL904" i="4" a="1"/>
  <c r="AL904" i="4" s="1"/>
  <c r="AR904" i="4"/>
  <c r="AQ904" i="4" a="1"/>
  <c r="AQ904" i="4" s="1"/>
  <c r="AK904" i="4" a="1"/>
  <c r="AK904" i="4" s="1"/>
  <c r="AP904" i="4" a="1"/>
  <c r="AP904" i="4" s="1"/>
  <c r="AJ904" i="4" a="1"/>
  <c r="AJ904" i="4" s="1"/>
  <c r="AO904" i="4" a="1"/>
  <c r="AO904" i="4" s="1"/>
  <c r="AN904" i="4"/>
  <c r="AP905" i="4" l="1" a="1"/>
  <c r="AP905" i="4" s="1"/>
  <c r="AJ905" i="4" a="1"/>
  <c r="AJ905" i="4" s="1"/>
  <c r="AO905" i="4" a="1"/>
  <c r="AO905" i="4" s="1"/>
  <c r="AN905" i="4"/>
  <c r="AI906" i="4"/>
  <c r="AM905" i="4"/>
  <c r="AS905" i="4"/>
  <c r="AL905" i="4" a="1"/>
  <c r="AL905" i="4" s="1"/>
  <c r="AR905" i="4"/>
  <c r="AQ905" i="4" a="1"/>
  <c r="AQ905" i="4" s="1"/>
  <c r="AK905" i="4" a="1"/>
  <c r="AK905" i="4" s="1"/>
  <c r="V904" i="4"/>
  <c r="R904" i="4"/>
  <c r="F906" i="4"/>
  <c r="G905" i="4"/>
  <c r="D905" i="4"/>
  <c r="E904" i="4"/>
  <c r="W903" i="4"/>
  <c r="S903" i="4"/>
  <c r="D906" i="4" l="1"/>
  <c r="E905" i="4"/>
  <c r="B905" i="4"/>
  <c r="V905" i="4"/>
  <c r="R905" i="4"/>
  <c r="G906" i="4"/>
  <c r="F907" i="4"/>
  <c r="AR906" i="4"/>
  <c r="AQ906" i="4" a="1"/>
  <c r="AQ906" i="4" s="1"/>
  <c r="AP906" i="4" a="1"/>
  <c r="AP906" i="4" s="1"/>
  <c r="AJ906" i="4" a="1"/>
  <c r="AJ906" i="4" s="1"/>
  <c r="AO906" i="4" a="1"/>
  <c r="AO906" i="4" s="1"/>
  <c r="AN906" i="4"/>
  <c r="AS906" i="4"/>
  <c r="AL906" i="4" a="1"/>
  <c r="AL906" i="4" s="1"/>
  <c r="AM906" i="4"/>
  <c r="AK906" i="4" a="1"/>
  <c r="AK906" i="4" s="1"/>
  <c r="AI907" i="4"/>
  <c r="B904" i="4"/>
  <c r="W904" i="4" l="1"/>
  <c r="S904" i="4"/>
  <c r="AN907" i="4"/>
  <c r="AI908" i="4"/>
  <c r="AM907" i="4"/>
  <c r="AS907" i="4"/>
  <c r="AL907" i="4" a="1"/>
  <c r="AL907" i="4" s="1"/>
  <c r="AR907" i="4"/>
  <c r="AQ907" i="4" a="1"/>
  <c r="AQ907" i="4" s="1"/>
  <c r="AK907" i="4" a="1"/>
  <c r="AK907" i="4" s="1"/>
  <c r="AP907" i="4" a="1"/>
  <c r="AP907" i="4" s="1"/>
  <c r="AJ907" i="4" a="1"/>
  <c r="AJ907" i="4" s="1"/>
  <c r="AO907" i="4" a="1"/>
  <c r="AO907" i="4" s="1"/>
  <c r="G907" i="4"/>
  <c r="F908" i="4"/>
  <c r="V906" i="4"/>
  <c r="R906" i="4"/>
  <c r="B906" i="4"/>
  <c r="S905" i="4"/>
  <c r="W905" i="4"/>
  <c r="E906" i="4"/>
  <c r="D907" i="4"/>
  <c r="D908" i="4" l="1"/>
  <c r="E907" i="4"/>
  <c r="S906" i="4"/>
  <c r="W906" i="4"/>
  <c r="F909" i="4"/>
  <c r="G908" i="4"/>
  <c r="B907" i="4"/>
  <c r="V907" i="4"/>
  <c r="R907" i="4"/>
  <c r="AP908" i="4" a="1"/>
  <c r="AP908" i="4" s="1"/>
  <c r="AO908" i="4" a="1"/>
  <c r="AO908" i="4" s="1"/>
  <c r="AN908" i="4"/>
  <c r="AM908" i="4"/>
  <c r="AL908" i="4" a="1"/>
  <c r="AL908" i="4" s="1"/>
  <c r="AS908" i="4"/>
  <c r="AR908" i="4"/>
  <c r="AK908" i="4" a="1"/>
  <c r="AK908" i="4" s="1"/>
  <c r="AI909" i="4"/>
  <c r="AJ908" i="4" a="1"/>
  <c r="AJ908" i="4" s="1"/>
  <c r="AQ908" i="4" a="1"/>
  <c r="AQ908" i="4" s="1"/>
  <c r="AR909" i="4" l="1"/>
  <c r="AQ909" i="4" a="1"/>
  <c r="AQ909" i="4" s="1"/>
  <c r="AO909" i="4" a="1"/>
  <c r="AO909" i="4" s="1"/>
  <c r="AN909" i="4"/>
  <c r="AI910" i="4"/>
  <c r="AM909" i="4"/>
  <c r="AL909" i="4" a="1"/>
  <c r="AL909" i="4" s="1"/>
  <c r="AK909" i="4" a="1"/>
  <c r="AK909" i="4" s="1"/>
  <c r="AS909" i="4"/>
  <c r="AJ909" i="4" a="1"/>
  <c r="AJ909" i="4" s="1"/>
  <c r="AP909" i="4" a="1"/>
  <c r="AP909" i="4" s="1"/>
  <c r="W907" i="4"/>
  <c r="S907" i="4"/>
  <c r="R908" i="4"/>
  <c r="V908" i="4"/>
  <c r="G909" i="4"/>
  <c r="F910" i="4"/>
  <c r="E908" i="4"/>
  <c r="D909" i="4"/>
  <c r="E909" i="4" l="1"/>
  <c r="D910" i="4"/>
  <c r="F911" i="4"/>
  <c r="G910" i="4"/>
  <c r="V909" i="4"/>
  <c r="R909" i="4"/>
  <c r="B909" i="4"/>
  <c r="B908" i="4"/>
  <c r="AN910" i="4"/>
  <c r="AI911" i="4"/>
  <c r="AM910" i="4"/>
  <c r="AS910" i="4"/>
  <c r="AL910" i="4" a="1"/>
  <c r="AL910" i="4" s="1"/>
  <c r="AR910" i="4"/>
  <c r="AJ910" i="4" a="1"/>
  <c r="AJ910" i="4" s="1"/>
  <c r="AQ910" i="4" a="1"/>
  <c r="AQ910" i="4" s="1"/>
  <c r="AP910" i="4" a="1"/>
  <c r="AP910" i="4" s="1"/>
  <c r="AO910" i="4" a="1"/>
  <c r="AO910" i="4" s="1"/>
  <c r="AK910" i="4" a="1"/>
  <c r="AK910" i="4" s="1"/>
  <c r="AO911" i="4" l="1" a="1"/>
  <c r="AO911" i="4" s="1"/>
  <c r="AR911" i="4"/>
  <c r="AJ911" i="4" a="1"/>
  <c r="AJ911" i="4" s="1"/>
  <c r="AQ911" i="4" a="1"/>
  <c r="AQ911" i="4" s="1"/>
  <c r="AP911" i="4" a="1"/>
  <c r="AP911" i="4" s="1"/>
  <c r="AN911" i="4"/>
  <c r="AI912" i="4"/>
  <c r="AM911" i="4"/>
  <c r="AL911" i="4" a="1"/>
  <c r="AL911" i="4" s="1"/>
  <c r="AS911" i="4"/>
  <c r="AK911" i="4" a="1"/>
  <c r="AK911" i="4" s="1"/>
  <c r="W908" i="4"/>
  <c r="S908" i="4"/>
  <c r="W909" i="4"/>
  <c r="S909" i="4"/>
  <c r="B910" i="4"/>
  <c r="R910" i="4"/>
  <c r="V910" i="4"/>
  <c r="F912" i="4"/>
  <c r="G911" i="4"/>
  <c r="D911" i="4"/>
  <c r="E910" i="4"/>
  <c r="R911" i="4" l="1"/>
  <c r="V911" i="4"/>
  <c r="B911" i="4"/>
  <c r="E911" i="4"/>
  <c r="D912" i="4"/>
  <c r="G912" i="4"/>
  <c r="F913" i="4"/>
  <c r="AQ912" i="4" a="1"/>
  <c r="AQ912" i="4" s="1"/>
  <c r="AK912" i="4" a="1"/>
  <c r="AK912" i="4" s="1"/>
  <c r="AP912" i="4" a="1"/>
  <c r="AP912" i="4" s="1"/>
  <c r="AJ912" i="4" a="1"/>
  <c r="AJ912" i="4" s="1"/>
  <c r="AN912" i="4"/>
  <c r="AM912" i="4"/>
  <c r="AL912" i="4" a="1"/>
  <c r="AL912" i="4" s="1"/>
  <c r="AS912" i="4"/>
  <c r="AI913" i="4"/>
  <c r="AR912" i="4"/>
  <c r="AO912" i="4" a="1"/>
  <c r="AO912" i="4" s="1"/>
  <c r="W910" i="4"/>
  <c r="S910" i="4"/>
  <c r="F914" i="4" l="1"/>
  <c r="G913" i="4"/>
  <c r="AO913" i="4" a="1"/>
  <c r="AO913" i="4" s="1"/>
  <c r="AI914" i="4"/>
  <c r="AM913" i="4"/>
  <c r="AS913" i="4"/>
  <c r="AL913" i="4" a="1"/>
  <c r="AL913" i="4" s="1"/>
  <c r="AR913" i="4"/>
  <c r="AQ913" i="4" a="1"/>
  <c r="AQ913" i="4" s="1"/>
  <c r="AN913" i="4"/>
  <c r="AK913" i="4" a="1"/>
  <c r="AK913" i="4" s="1"/>
  <c r="AJ913" i="4" a="1"/>
  <c r="AJ913" i="4" s="1"/>
  <c r="AP913" i="4" a="1"/>
  <c r="AP913" i="4" s="1"/>
  <c r="V912" i="4"/>
  <c r="R912" i="4"/>
  <c r="B912" i="4"/>
  <c r="D913" i="4"/>
  <c r="E912" i="4"/>
  <c r="W911" i="4"/>
  <c r="S911" i="4"/>
  <c r="D914" i="4" l="1"/>
  <c r="E913" i="4"/>
  <c r="S912" i="4"/>
  <c r="W912" i="4"/>
  <c r="AP914" i="4" a="1"/>
  <c r="AP914" i="4" s="1"/>
  <c r="AJ914" i="4" a="1"/>
  <c r="AJ914" i="4" s="1"/>
  <c r="AO914" i="4" a="1"/>
  <c r="AO914" i="4" s="1"/>
  <c r="AN914" i="4"/>
  <c r="AI915" i="4"/>
  <c r="AM914" i="4"/>
  <c r="AL914" i="4" a="1"/>
  <c r="AL914" i="4" s="1"/>
  <c r="AK914" i="4" a="1"/>
  <c r="AK914" i="4" s="1"/>
  <c r="AS914" i="4"/>
  <c r="AR914" i="4"/>
  <c r="AQ914" i="4" a="1"/>
  <c r="AQ914" i="4" s="1"/>
  <c r="V913" i="4"/>
  <c r="R913" i="4"/>
  <c r="G914" i="4"/>
  <c r="F915" i="4"/>
  <c r="G915" i="4" l="1"/>
  <c r="F916" i="4"/>
  <c r="B914" i="4"/>
  <c r="V914" i="4"/>
  <c r="R914" i="4"/>
  <c r="AS915" i="4"/>
  <c r="AL915" i="4" a="1"/>
  <c r="AL915" i="4" s="1"/>
  <c r="AR915" i="4"/>
  <c r="AP915" i="4" a="1"/>
  <c r="AP915" i="4" s="1"/>
  <c r="AJ915" i="4" a="1"/>
  <c r="AJ915" i="4" s="1"/>
  <c r="AO915" i="4" a="1"/>
  <c r="AO915" i="4" s="1"/>
  <c r="AM915" i="4"/>
  <c r="AK915" i="4" a="1"/>
  <c r="AK915" i="4" s="1"/>
  <c r="AI916" i="4"/>
  <c r="AQ915" i="4" a="1"/>
  <c r="AQ915" i="4" s="1"/>
  <c r="AN915" i="4"/>
  <c r="B913" i="4"/>
  <c r="D915" i="4"/>
  <c r="E914" i="4"/>
  <c r="E915" i="4" l="1"/>
  <c r="D916" i="4"/>
  <c r="W913" i="4"/>
  <c r="S913" i="4"/>
  <c r="AN916" i="4"/>
  <c r="AS916" i="4"/>
  <c r="AL916" i="4" a="1"/>
  <c r="AL916" i="4" s="1"/>
  <c r="AR916" i="4"/>
  <c r="AQ916" i="4" a="1"/>
  <c r="AQ916" i="4" s="1"/>
  <c r="AK916" i="4" a="1"/>
  <c r="AK916" i="4" s="1"/>
  <c r="AP916" i="4" a="1"/>
  <c r="AP916" i="4" s="1"/>
  <c r="AO916" i="4" a="1"/>
  <c r="AO916" i="4" s="1"/>
  <c r="AM916" i="4"/>
  <c r="AJ916" i="4" a="1"/>
  <c r="AJ916" i="4" s="1"/>
  <c r="AI917" i="4"/>
  <c r="W914" i="4"/>
  <c r="S914" i="4"/>
  <c r="F917" i="4"/>
  <c r="G916" i="4"/>
  <c r="V915" i="4"/>
  <c r="R915" i="4"/>
  <c r="B915" i="4"/>
  <c r="V916" i="4" l="1"/>
  <c r="R916" i="4"/>
  <c r="F918" i="4"/>
  <c r="G917" i="4"/>
  <c r="AP917" i="4" a="1"/>
  <c r="AP917" i="4" s="1"/>
  <c r="AJ917" i="4" a="1"/>
  <c r="AJ917" i="4" s="1"/>
  <c r="AN917" i="4"/>
  <c r="AI918" i="4"/>
  <c r="AM917" i="4"/>
  <c r="AS917" i="4"/>
  <c r="AL917" i="4" a="1"/>
  <c r="AL917" i="4" s="1"/>
  <c r="AR917" i="4"/>
  <c r="AQ917" i="4" a="1"/>
  <c r="AQ917" i="4" s="1"/>
  <c r="AO917" i="4" a="1"/>
  <c r="AO917" i="4" s="1"/>
  <c r="AK917" i="4" a="1"/>
  <c r="AK917" i="4" s="1"/>
  <c r="W915" i="4"/>
  <c r="S915" i="4"/>
  <c r="E916" i="4"/>
  <c r="D917" i="4"/>
  <c r="E917" i="4" l="1"/>
  <c r="D918" i="4"/>
  <c r="AR918" i="4"/>
  <c r="AQ918" i="4" a="1"/>
  <c r="AQ918" i="4" s="1"/>
  <c r="AK918" i="4" a="1"/>
  <c r="AK918" i="4" s="1"/>
  <c r="AP918" i="4" a="1"/>
  <c r="AP918" i="4" s="1"/>
  <c r="AJ918" i="4" a="1"/>
  <c r="AJ918" i="4" s="1"/>
  <c r="AO918" i="4" a="1"/>
  <c r="AO918" i="4" s="1"/>
  <c r="AI919" i="4"/>
  <c r="AS918" i="4"/>
  <c r="AN918" i="4"/>
  <c r="AM918" i="4"/>
  <c r="AL918" i="4" a="1"/>
  <c r="AL918" i="4" s="1"/>
  <c r="F919" i="4"/>
  <c r="G918" i="4"/>
  <c r="R917" i="4"/>
  <c r="B917" i="4"/>
  <c r="V917" i="4"/>
  <c r="B916" i="4"/>
  <c r="S917" i="4" l="1"/>
  <c r="W917" i="4"/>
  <c r="W916" i="4"/>
  <c r="S916" i="4"/>
  <c r="AN919" i="4"/>
  <c r="AI920" i="4"/>
  <c r="AM919" i="4"/>
  <c r="AR919" i="4"/>
  <c r="AQ919" i="4" a="1"/>
  <c r="AQ919" i="4" s="1"/>
  <c r="AK919" i="4" a="1"/>
  <c r="AK919" i="4" s="1"/>
  <c r="AP919" i="4" a="1"/>
  <c r="AP919" i="4" s="1"/>
  <c r="AJ919" i="4" a="1"/>
  <c r="AJ919" i="4" s="1"/>
  <c r="AL919" i="4" a="1"/>
  <c r="AL919" i="4" s="1"/>
  <c r="AS919" i="4"/>
  <c r="AO919" i="4" a="1"/>
  <c r="AO919" i="4" s="1"/>
  <c r="V918" i="4"/>
  <c r="R918" i="4"/>
  <c r="G919" i="4"/>
  <c r="F920" i="4"/>
  <c r="E918" i="4"/>
  <c r="D919" i="4"/>
  <c r="V919" i="4" l="1"/>
  <c r="R919" i="4"/>
  <c r="B918" i="4"/>
  <c r="D920" i="4"/>
  <c r="E919" i="4"/>
  <c r="G920" i="4"/>
  <c r="F921" i="4"/>
  <c r="AO920" i="4" a="1"/>
  <c r="AO920" i="4" s="1"/>
  <c r="AN920" i="4"/>
  <c r="AI921" i="4"/>
  <c r="AM920" i="4"/>
  <c r="AS920" i="4"/>
  <c r="AL920" i="4" a="1"/>
  <c r="AL920" i="4" s="1"/>
  <c r="AR920" i="4"/>
  <c r="AQ920" i="4" a="1"/>
  <c r="AQ920" i="4" s="1"/>
  <c r="AP920" i="4" a="1"/>
  <c r="AP920" i="4" s="1"/>
  <c r="AK920" i="4" a="1"/>
  <c r="AK920" i="4" s="1"/>
  <c r="AJ920" i="4" a="1"/>
  <c r="AJ920" i="4" s="1"/>
  <c r="G921" i="4" l="1"/>
  <c r="B920" i="4" s="1"/>
  <c r="F922" i="4"/>
  <c r="R920" i="4"/>
  <c r="V920" i="4"/>
  <c r="S918" i="4"/>
  <c r="W918" i="4"/>
  <c r="E920" i="4"/>
  <c r="D921" i="4"/>
  <c r="AQ921" i="4" a="1"/>
  <c r="AQ921" i="4" s="1"/>
  <c r="AK921" i="4" a="1"/>
  <c r="AK921" i="4" s="1"/>
  <c r="AO921" i="4" a="1"/>
  <c r="AO921" i="4" s="1"/>
  <c r="AN921" i="4"/>
  <c r="AJ921" i="4" a="1"/>
  <c r="AJ921" i="4" s="1"/>
  <c r="AS921" i="4"/>
  <c r="AR921" i="4"/>
  <c r="AP921" i="4" a="1"/>
  <c r="AP921" i="4" s="1"/>
  <c r="AM921" i="4"/>
  <c r="AL921" i="4" a="1"/>
  <c r="AL921" i="4" s="1"/>
  <c r="AI922" i="4"/>
  <c r="B919" i="4"/>
  <c r="W920" i="4" l="1"/>
  <c r="S920" i="4"/>
  <c r="S919" i="4"/>
  <c r="W919" i="4"/>
  <c r="AI923" i="4"/>
  <c r="AM922" i="4"/>
  <c r="AS922" i="4"/>
  <c r="AL922" i="4" a="1"/>
  <c r="AL922" i="4" s="1"/>
  <c r="AQ922" i="4" a="1"/>
  <c r="AQ922" i="4" s="1"/>
  <c r="AK922" i="4" a="1"/>
  <c r="AK922" i="4" s="1"/>
  <c r="AP922" i="4" a="1"/>
  <c r="AP922" i="4" s="1"/>
  <c r="AJ922" i="4" a="1"/>
  <c r="AJ922" i="4" s="1"/>
  <c r="AR922" i="4"/>
  <c r="AO922" i="4" a="1"/>
  <c r="AO922" i="4" s="1"/>
  <c r="AN922" i="4"/>
  <c r="E921" i="4"/>
  <c r="D922" i="4"/>
  <c r="G922" i="4"/>
  <c r="F923" i="4"/>
  <c r="R921" i="4"/>
  <c r="B921" i="4"/>
  <c r="V921" i="4"/>
  <c r="D923" i="4" l="1"/>
  <c r="E922" i="4"/>
  <c r="AO923" i="4" a="1"/>
  <c r="AO923" i="4" s="1"/>
  <c r="AI924" i="4"/>
  <c r="AM923" i="4"/>
  <c r="AS923" i="4"/>
  <c r="AL923" i="4" a="1"/>
  <c r="AL923" i="4" s="1"/>
  <c r="AR923" i="4"/>
  <c r="AQ923" i="4" a="1"/>
  <c r="AQ923" i="4" s="1"/>
  <c r="AK923" i="4" a="1"/>
  <c r="AK923" i="4" s="1"/>
  <c r="AP923" i="4" a="1"/>
  <c r="AP923" i="4" s="1"/>
  <c r="AN923" i="4"/>
  <c r="AJ923" i="4" a="1"/>
  <c r="AJ923" i="4" s="1"/>
  <c r="W921" i="4"/>
  <c r="S921" i="4"/>
  <c r="F924" i="4"/>
  <c r="G923" i="4"/>
  <c r="R922" i="4"/>
  <c r="V922" i="4"/>
  <c r="B922" i="4"/>
  <c r="V923" i="4" l="1"/>
  <c r="B923" i="4"/>
  <c r="R923" i="4"/>
  <c r="W922" i="4"/>
  <c r="S922" i="4"/>
  <c r="G924" i="4"/>
  <c r="F925" i="4"/>
  <c r="AP924" i="4" a="1"/>
  <c r="AP924" i="4" s="1"/>
  <c r="AJ924" i="4" a="1"/>
  <c r="AJ924" i="4" s="1"/>
  <c r="AO924" i="4" a="1"/>
  <c r="AO924" i="4" s="1"/>
  <c r="AN924" i="4"/>
  <c r="AI925" i="4"/>
  <c r="AM924" i="4"/>
  <c r="AS924" i="4"/>
  <c r="AR924" i="4"/>
  <c r="AQ924" i="4" a="1"/>
  <c r="AQ924" i="4" s="1"/>
  <c r="AL924" i="4" a="1"/>
  <c r="AL924" i="4" s="1"/>
  <c r="AK924" i="4" a="1"/>
  <c r="AK924" i="4" s="1"/>
  <c r="D924" i="4"/>
  <c r="E923" i="4"/>
  <c r="D925" i="4" l="1"/>
  <c r="E924" i="4"/>
  <c r="R924" i="4"/>
  <c r="V924" i="4"/>
  <c r="W923" i="4"/>
  <c r="S923" i="4"/>
  <c r="G925" i="4"/>
  <c r="F926" i="4"/>
  <c r="AS925" i="4"/>
  <c r="AL925" i="4" a="1"/>
  <c r="AL925" i="4" s="1"/>
  <c r="AR925" i="4"/>
  <c r="AP925" i="4" a="1"/>
  <c r="AP925" i="4" s="1"/>
  <c r="AJ925" i="4" a="1"/>
  <c r="AJ925" i="4" s="1"/>
  <c r="AO925" i="4" a="1"/>
  <c r="AO925" i="4" s="1"/>
  <c r="AI926" i="4"/>
  <c r="AQ925" i="4" a="1"/>
  <c r="AQ925" i="4" s="1"/>
  <c r="AN925" i="4"/>
  <c r="AM925" i="4"/>
  <c r="AK925" i="4" a="1"/>
  <c r="AK925" i="4" s="1"/>
  <c r="AN926" i="4" l="1"/>
  <c r="AS926" i="4"/>
  <c r="AL926" i="4" a="1"/>
  <c r="AL926" i="4" s="1"/>
  <c r="AR926" i="4"/>
  <c r="AQ926" i="4" a="1"/>
  <c r="AQ926" i="4" s="1"/>
  <c r="AK926" i="4" a="1"/>
  <c r="AK926" i="4" s="1"/>
  <c r="AI927" i="4"/>
  <c r="AP926" i="4" a="1"/>
  <c r="AP926" i="4" s="1"/>
  <c r="AO926" i="4" a="1"/>
  <c r="AO926" i="4" s="1"/>
  <c r="AM926" i="4"/>
  <c r="AJ926" i="4" a="1"/>
  <c r="AJ926" i="4" s="1"/>
  <c r="F927" i="4"/>
  <c r="G926" i="4"/>
  <c r="V925" i="4"/>
  <c r="R925" i="4"/>
  <c r="B925" i="4"/>
  <c r="B924" i="4"/>
  <c r="E925" i="4"/>
  <c r="D926" i="4"/>
  <c r="D927" i="4" l="1"/>
  <c r="E926" i="4"/>
  <c r="S924" i="4"/>
  <c r="W924" i="4"/>
  <c r="AP927" i="4" a="1"/>
  <c r="AP927" i="4" s="1"/>
  <c r="AJ927" i="4" a="1"/>
  <c r="AJ927" i="4" s="1"/>
  <c r="AN927" i="4"/>
  <c r="AI928" i="4"/>
  <c r="AM927" i="4"/>
  <c r="AS927" i="4"/>
  <c r="AL927" i="4" a="1"/>
  <c r="AL927" i="4" s="1"/>
  <c r="AO927" i="4" a="1"/>
  <c r="AO927" i="4" s="1"/>
  <c r="AK927" i="4" a="1"/>
  <c r="AK927" i="4" s="1"/>
  <c r="AR927" i="4"/>
  <c r="AQ927" i="4" a="1"/>
  <c r="AQ927" i="4" s="1"/>
  <c r="W925" i="4"/>
  <c r="S925" i="4"/>
  <c r="V926" i="4"/>
  <c r="R926" i="4"/>
  <c r="F928" i="4"/>
  <c r="G927" i="4"/>
  <c r="R927" i="4" l="1"/>
  <c r="V927" i="4"/>
  <c r="F929" i="4"/>
  <c r="G928" i="4"/>
  <c r="B926" i="4"/>
  <c r="AR928" i="4"/>
  <c r="AQ928" i="4" a="1"/>
  <c r="AQ928" i="4" s="1"/>
  <c r="AK928" i="4" a="1"/>
  <c r="AK928" i="4" s="1"/>
  <c r="AP928" i="4" a="1"/>
  <c r="AP928" i="4" s="1"/>
  <c r="AJ928" i="4" a="1"/>
  <c r="AJ928" i="4" s="1"/>
  <c r="AO928" i="4" a="1"/>
  <c r="AO928" i="4" s="1"/>
  <c r="AS928" i="4"/>
  <c r="AL928" i="4" a="1"/>
  <c r="AL928" i="4" s="1"/>
  <c r="AI929" i="4"/>
  <c r="AN928" i="4"/>
  <c r="AM928" i="4"/>
  <c r="E927" i="4"/>
  <c r="D928" i="4"/>
  <c r="E928" i="4" l="1"/>
  <c r="D929" i="4"/>
  <c r="W926" i="4"/>
  <c r="S926" i="4"/>
  <c r="AN929" i="4"/>
  <c r="AI930" i="4"/>
  <c r="AM929" i="4"/>
  <c r="AR929" i="4"/>
  <c r="AQ929" i="4" a="1"/>
  <c r="AQ929" i="4" s="1"/>
  <c r="AK929" i="4" a="1"/>
  <c r="AK929" i="4" s="1"/>
  <c r="AP929" i="4" a="1"/>
  <c r="AP929" i="4" s="1"/>
  <c r="AJ929" i="4" a="1"/>
  <c r="AJ929" i="4" s="1"/>
  <c r="AL929" i="4" a="1"/>
  <c r="AL929" i="4" s="1"/>
  <c r="AS929" i="4"/>
  <c r="AO929" i="4" a="1"/>
  <c r="AO929" i="4" s="1"/>
  <c r="V928" i="4"/>
  <c r="R928" i="4"/>
  <c r="G929" i="4"/>
  <c r="F930" i="4"/>
  <c r="B927" i="4"/>
  <c r="V929" i="4" l="1"/>
  <c r="R929" i="4"/>
  <c r="B928" i="4"/>
  <c r="S927" i="4"/>
  <c r="W927" i="4"/>
  <c r="F931" i="4"/>
  <c r="G930" i="4"/>
  <c r="AO930" i="4" a="1"/>
  <c r="AO930" i="4" s="1"/>
  <c r="AN930" i="4"/>
  <c r="AI931" i="4"/>
  <c r="AM930" i="4"/>
  <c r="AS930" i="4"/>
  <c r="AL930" i="4" a="1"/>
  <c r="AL930" i="4" s="1"/>
  <c r="AR930" i="4"/>
  <c r="AP930" i="4" a="1"/>
  <c r="AP930" i="4" s="1"/>
  <c r="AJ930" i="4" a="1"/>
  <c r="AJ930" i="4" s="1"/>
  <c r="AK930" i="4" a="1"/>
  <c r="AK930" i="4" s="1"/>
  <c r="AQ930" i="4" a="1"/>
  <c r="AQ930" i="4" s="1"/>
  <c r="D930" i="4"/>
  <c r="E929" i="4"/>
  <c r="R930" i="4" l="1"/>
  <c r="B930" i="4"/>
  <c r="V930" i="4"/>
  <c r="E930" i="4"/>
  <c r="D931" i="4"/>
  <c r="G931" i="4"/>
  <c r="F932" i="4"/>
  <c r="S928" i="4"/>
  <c r="W928" i="4"/>
  <c r="AQ931" i="4" a="1"/>
  <c r="AQ931" i="4" s="1"/>
  <c r="AK931" i="4" a="1"/>
  <c r="AK931" i="4" s="1"/>
  <c r="AP931" i="4" a="1"/>
  <c r="AP931" i="4" s="1"/>
  <c r="AJ931" i="4" a="1"/>
  <c r="AJ931" i="4" s="1"/>
  <c r="AO931" i="4" a="1"/>
  <c r="AO931" i="4" s="1"/>
  <c r="AN931" i="4"/>
  <c r="AR931" i="4"/>
  <c r="AS931" i="4"/>
  <c r="AI932" i="4"/>
  <c r="AM931" i="4"/>
  <c r="AL931" i="4" a="1"/>
  <c r="AL931" i="4" s="1"/>
  <c r="B929" i="4"/>
  <c r="S929" i="4" l="1"/>
  <c r="W929" i="4"/>
  <c r="AI933" i="4"/>
  <c r="AM932" i="4"/>
  <c r="AS932" i="4"/>
  <c r="AL932" i="4" a="1"/>
  <c r="AL932" i="4" s="1"/>
  <c r="AR932" i="4"/>
  <c r="AQ932" i="4" a="1"/>
  <c r="AQ932" i="4" s="1"/>
  <c r="AK932" i="4" a="1"/>
  <c r="AK932" i="4" s="1"/>
  <c r="AP932" i="4" a="1"/>
  <c r="AP932" i="4" s="1"/>
  <c r="AJ932" i="4" a="1"/>
  <c r="AJ932" i="4" s="1"/>
  <c r="AN932" i="4"/>
  <c r="AO932" i="4" a="1"/>
  <c r="AO932" i="4" s="1"/>
  <c r="G932" i="4"/>
  <c r="F933" i="4"/>
  <c r="R931" i="4"/>
  <c r="B931" i="4"/>
  <c r="V931" i="4"/>
  <c r="E931" i="4"/>
  <c r="D932" i="4"/>
  <c r="W930" i="4"/>
  <c r="S930" i="4"/>
  <c r="D933" i="4" l="1"/>
  <c r="E932" i="4"/>
  <c r="F934" i="4"/>
  <c r="G933" i="4"/>
  <c r="V932" i="4"/>
  <c r="R932" i="4"/>
  <c r="B932" i="4"/>
  <c r="S931" i="4"/>
  <c r="W931" i="4"/>
  <c r="AO933" i="4" a="1"/>
  <c r="AO933" i="4" s="1"/>
  <c r="AN933" i="4"/>
  <c r="AI934" i="4"/>
  <c r="AM933" i="4"/>
  <c r="AS933" i="4"/>
  <c r="AL933" i="4" a="1"/>
  <c r="AL933" i="4" s="1"/>
  <c r="AR933" i="4"/>
  <c r="AQ933" i="4" a="1"/>
  <c r="AQ933" i="4" s="1"/>
  <c r="AK933" i="4" a="1"/>
  <c r="AK933" i="4" s="1"/>
  <c r="AP933" i="4" a="1"/>
  <c r="AP933" i="4" s="1"/>
  <c r="AJ933" i="4" a="1"/>
  <c r="AJ933" i="4" s="1"/>
  <c r="W932" i="4" l="1"/>
  <c r="S932" i="4"/>
  <c r="V933" i="4"/>
  <c r="R933" i="4"/>
  <c r="G934" i="4"/>
  <c r="F935" i="4"/>
  <c r="AP934" i="4" a="1"/>
  <c r="AP934" i="4" s="1"/>
  <c r="AJ934" i="4" a="1"/>
  <c r="AJ934" i="4" s="1"/>
  <c r="AO934" i="4" a="1"/>
  <c r="AO934" i="4" s="1"/>
  <c r="AN934" i="4"/>
  <c r="AI935" i="4"/>
  <c r="AM934" i="4"/>
  <c r="AQ934" i="4" a="1"/>
  <c r="AQ934" i="4" s="1"/>
  <c r="AK934" i="4" a="1"/>
  <c r="AK934" i="4" s="1"/>
  <c r="AR934" i="4"/>
  <c r="AL934" i="4" a="1"/>
  <c r="AL934" i="4" s="1"/>
  <c r="AS934" i="4"/>
  <c r="D934" i="4"/>
  <c r="E933" i="4"/>
  <c r="G935" i="4" l="1"/>
  <c r="F936" i="4"/>
  <c r="R934" i="4"/>
  <c r="B934" i="4"/>
  <c r="V934" i="4"/>
  <c r="E934" i="4"/>
  <c r="D935" i="4"/>
  <c r="B933" i="4"/>
  <c r="AS935" i="4"/>
  <c r="AL935" i="4" a="1"/>
  <c r="AL935" i="4" s="1"/>
  <c r="AR935" i="4"/>
  <c r="AQ935" i="4" a="1"/>
  <c r="AQ935" i="4" s="1"/>
  <c r="AK935" i="4" a="1"/>
  <c r="AK935" i="4" s="1"/>
  <c r="AP935" i="4" a="1"/>
  <c r="AP935" i="4" s="1"/>
  <c r="AJ935" i="4" a="1"/>
  <c r="AJ935" i="4" s="1"/>
  <c r="AO935" i="4" a="1"/>
  <c r="AO935" i="4" s="1"/>
  <c r="AI936" i="4"/>
  <c r="AM935" i="4"/>
  <c r="AN935" i="4"/>
  <c r="W933" i="4" l="1"/>
  <c r="S933" i="4"/>
  <c r="AN936" i="4"/>
  <c r="AI937" i="4"/>
  <c r="AM936" i="4"/>
  <c r="AS936" i="4"/>
  <c r="AL936" i="4" a="1"/>
  <c r="AL936" i="4" s="1"/>
  <c r="AR936" i="4"/>
  <c r="AQ936" i="4" a="1"/>
  <c r="AQ936" i="4" s="1"/>
  <c r="AK936" i="4" a="1"/>
  <c r="AK936" i="4" s="1"/>
  <c r="AP936" i="4" a="1"/>
  <c r="AP936" i="4" s="1"/>
  <c r="AJ936" i="4" a="1"/>
  <c r="AJ936" i="4" s="1"/>
  <c r="AO936" i="4" a="1"/>
  <c r="AO936" i="4" s="1"/>
  <c r="E935" i="4"/>
  <c r="D936" i="4"/>
  <c r="F937" i="4"/>
  <c r="G936" i="4"/>
  <c r="V935" i="4"/>
  <c r="R935" i="4"/>
  <c r="B935" i="4"/>
  <c r="V936" i="4" l="1"/>
  <c r="R936" i="4"/>
  <c r="W935" i="4"/>
  <c r="S935" i="4"/>
  <c r="F938" i="4"/>
  <c r="G937" i="4"/>
  <c r="D937" i="4"/>
  <c r="E936" i="4"/>
  <c r="AP937" i="4" a="1"/>
  <c r="AP937" i="4" s="1"/>
  <c r="AJ937" i="4" a="1"/>
  <c r="AJ937" i="4" s="1"/>
  <c r="AO937" i="4" a="1"/>
  <c r="AO937" i="4" s="1"/>
  <c r="AN937" i="4"/>
  <c r="AI938" i="4"/>
  <c r="AM937" i="4"/>
  <c r="AS937" i="4"/>
  <c r="AL937" i="4" a="1"/>
  <c r="AL937" i="4" s="1"/>
  <c r="AR937" i="4"/>
  <c r="AK937" i="4" a="1"/>
  <c r="AK937" i="4" s="1"/>
  <c r="AQ937" i="4" a="1"/>
  <c r="AQ937" i="4" s="1"/>
  <c r="E937" i="4" l="1"/>
  <c r="D938" i="4"/>
  <c r="R937" i="4"/>
  <c r="V937" i="4"/>
  <c r="G938" i="4"/>
  <c r="F939" i="4"/>
  <c r="AR938" i="4"/>
  <c r="AQ938" i="4" a="1"/>
  <c r="AQ938" i="4" s="1"/>
  <c r="AK938" i="4" a="1"/>
  <c r="AK938" i="4" s="1"/>
  <c r="AP938" i="4" a="1"/>
  <c r="AP938" i="4" s="1"/>
  <c r="AJ938" i="4" a="1"/>
  <c r="AJ938" i="4" s="1"/>
  <c r="AO938" i="4" a="1"/>
  <c r="AO938" i="4" s="1"/>
  <c r="AN938" i="4"/>
  <c r="AS938" i="4"/>
  <c r="AL938" i="4" a="1"/>
  <c r="AL938" i="4" s="1"/>
  <c r="AM938" i="4"/>
  <c r="AI939" i="4"/>
  <c r="B936" i="4"/>
  <c r="W936" i="4" l="1"/>
  <c r="S936" i="4"/>
  <c r="AN939" i="4"/>
  <c r="AI940" i="4"/>
  <c r="AM939" i="4"/>
  <c r="AS939" i="4"/>
  <c r="AL939" i="4" a="1"/>
  <c r="AL939" i="4" s="1"/>
  <c r="AR939" i="4"/>
  <c r="AQ939" i="4" a="1"/>
  <c r="AQ939" i="4" s="1"/>
  <c r="AK939" i="4" a="1"/>
  <c r="AK939" i="4" s="1"/>
  <c r="AP939" i="4" a="1"/>
  <c r="AP939" i="4" s="1"/>
  <c r="AJ939" i="4" a="1"/>
  <c r="AJ939" i="4" s="1"/>
  <c r="AO939" i="4" a="1"/>
  <c r="AO939" i="4" s="1"/>
  <c r="G939" i="4"/>
  <c r="F940" i="4"/>
  <c r="V938" i="4"/>
  <c r="R938" i="4"/>
  <c r="B938" i="4"/>
  <c r="B937" i="4"/>
  <c r="E938" i="4"/>
  <c r="D939" i="4"/>
  <c r="D940" i="4" l="1"/>
  <c r="E939" i="4"/>
  <c r="S937" i="4"/>
  <c r="W937" i="4"/>
  <c r="S938" i="4"/>
  <c r="W938" i="4"/>
  <c r="F941" i="4"/>
  <c r="G940" i="4"/>
  <c r="V939" i="4"/>
  <c r="R939" i="4"/>
  <c r="AO940" i="4" a="1"/>
  <c r="AO940" i="4" s="1"/>
  <c r="AN940" i="4"/>
  <c r="AI941" i="4"/>
  <c r="AM940" i="4"/>
  <c r="AS940" i="4"/>
  <c r="AL940" i="4" a="1"/>
  <c r="AL940" i="4" s="1"/>
  <c r="AR940" i="4"/>
  <c r="AQ940" i="4" a="1"/>
  <c r="AQ940" i="4" s="1"/>
  <c r="AK940" i="4" a="1"/>
  <c r="AK940" i="4" s="1"/>
  <c r="AP940" i="4" a="1"/>
  <c r="AP940" i="4" s="1"/>
  <c r="AJ940" i="4" a="1"/>
  <c r="AJ940" i="4" s="1"/>
  <c r="R940" i="4" l="1"/>
  <c r="B940" i="4"/>
  <c r="V940" i="4"/>
  <c r="B939" i="4"/>
  <c r="G941" i="4"/>
  <c r="F942" i="4"/>
  <c r="AQ941" i="4" a="1"/>
  <c r="AQ941" i="4" s="1"/>
  <c r="AK941" i="4" a="1"/>
  <c r="AK941" i="4" s="1"/>
  <c r="AP941" i="4" a="1"/>
  <c r="AP941" i="4" s="1"/>
  <c r="AJ941" i="4" a="1"/>
  <c r="AJ941" i="4" s="1"/>
  <c r="AO941" i="4" a="1"/>
  <c r="AO941" i="4" s="1"/>
  <c r="AN941" i="4"/>
  <c r="AI942" i="4"/>
  <c r="AM941" i="4"/>
  <c r="AR941" i="4"/>
  <c r="AL941" i="4" a="1"/>
  <c r="AL941" i="4" s="1"/>
  <c r="AS941" i="4"/>
  <c r="E940" i="4"/>
  <c r="D941" i="4"/>
  <c r="G942" i="4" l="1"/>
  <c r="B941" i="4" s="1"/>
  <c r="F943" i="4"/>
  <c r="R941" i="4"/>
  <c r="V941" i="4"/>
  <c r="W939" i="4"/>
  <c r="S939" i="4"/>
  <c r="E941" i="4"/>
  <c r="D942" i="4"/>
  <c r="AI943" i="4"/>
  <c r="AM942" i="4"/>
  <c r="AS942" i="4"/>
  <c r="AL942" i="4" a="1"/>
  <c r="AL942" i="4" s="1"/>
  <c r="AR942" i="4"/>
  <c r="AQ942" i="4" a="1"/>
  <c r="AQ942" i="4" s="1"/>
  <c r="AK942" i="4" a="1"/>
  <c r="AK942" i="4" s="1"/>
  <c r="AP942" i="4" a="1"/>
  <c r="AP942" i="4" s="1"/>
  <c r="AJ942" i="4" a="1"/>
  <c r="AJ942" i="4" s="1"/>
  <c r="AO942" i="4" a="1"/>
  <c r="AO942" i="4" s="1"/>
  <c r="AN942" i="4"/>
  <c r="W940" i="4"/>
  <c r="S940" i="4"/>
  <c r="S941" i="4" l="1"/>
  <c r="W941" i="4"/>
  <c r="D943" i="4"/>
  <c r="E942" i="4"/>
  <c r="AO943" i="4" a="1"/>
  <c r="AO943" i="4" s="1"/>
  <c r="AN943" i="4"/>
  <c r="AI944" i="4"/>
  <c r="AM943" i="4"/>
  <c r="AS943" i="4"/>
  <c r="AL943" i="4" a="1"/>
  <c r="AL943" i="4" s="1"/>
  <c r="AR943" i="4"/>
  <c r="AQ943" i="4" a="1"/>
  <c r="AQ943" i="4" s="1"/>
  <c r="AK943" i="4" a="1"/>
  <c r="AK943" i="4" s="1"/>
  <c r="AP943" i="4" a="1"/>
  <c r="AP943" i="4" s="1"/>
  <c r="AJ943" i="4" a="1"/>
  <c r="AJ943" i="4" s="1"/>
  <c r="F944" i="4"/>
  <c r="G943" i="4"/>
  <c r="B942" i="4" s="1"/>
  <c r="V942" i="4"/>
  <c r="R942" i="4"/>
  <c r="W942" i="4" l="1"/>
  <c r="S942" i="4"/>
  <c r="V943" i="4"/>
  <c r="R943" i="4"/>
  <c r="AP944" i="4" a="1"/>
  <c r="AP944" i="4" s="1"/>
  <c r="AJ944" i="4" a="1"/>
  <c r="AJ944" i="4" s="1"/>
  <c r="AO944" i="4" a="1"/>
  <c r="AO944" i="4" s="1"/>
  <c r="AN944" i="4"/>
  <c r="AI945" i="4"/>
  <c r="AM944" i="4"/>
  <c r="AS944" i="4"/>
  <c r="AL944" i="4" a="1"/>
  <c r="AL944" i="4" s="1"/>
  <c r="AQ944" i="4" a="1"/>
  <c r="AQ944" i="4" s="1"/>
  <c r="AK944" i="4" a="1"/>
  <c r="AK944" i="4" s="1"/>
  <c r="AR944" i="4"/>
  <c r="G944" i="4"/>
  <c r="F945" i="4"/>
  <c r="D944" i="4"/>
  <c r="E943" i="4"/>
  <c r="G945" i="4" l="1"/>
  <c r="F946" i="4"/>
  <c r="R944" i="4"/>
  <c r="B944" i="4"/>
  <c r="V944" i="4"/>
  <c r="AS945" i="4"/>
  <c r="AL945" i="4" a="1"/>
  <c r="AL945" i="4" s="1"/>
  <c r="AR945" i="4"/>
  <c r="AQ945" i="4" a="1"/>
  <c r="AQ945" i="4" s="1"/>
  <c r="AK945" i="4" a="1"/>
  <c r="AK945" i="4" s="1"/>
  <c r="AP945" i="4" a="1"/>
  <c r="AP945" i="4" s="1"/>
  <c r="AJ945" i="4" a="1"/>
  <c r="AJ945" i="4" s="1"/>
  <c r="AO945" i="4" a="1"/>
  <c r="AO945" i="4" s="1"/>
  <c r="AI946" i="4"/>
  <c r="AM945" i="4"/>
  <c r="AN945" i="4"/>
  <c r="E944" i="4"/>
  <c r="D945" i="4"/>
  <c r="B943" i="4"/>
  <c r="W943" i="4" l="1"/>
  <c r="S943" i="4"/>
  <c r="E945" i="4"/>
  <c r="D946" i="4"/>
  <c r="S944" i="4"/>
  <c r="W944" i="4"/>
  <c r="AN946" i="4"/>
  <c r="AI947" i="4"/>
  <c r="AM946" i="4"/>
  <c r="AS946" i="4"/>
  <c r="AL946" i="4" a="1"/>
  <c r="AL946" i="4" s="1"/>
  <c r="AR946" i="4"/>
  <c r="AQ946" i="4" a="1"/>
  <c r="AQ946" i="4" s="1"/>
  <c r="AK946" i="4" a="1"/>
  <c r="AK946" i="4" s="1"/>
  <c r="AP946" i="4" a="1"/>
  <c r="AP946" i="4" s="1"/>
  <c r="AJ946" i="4" a="1"/>
  <c r="AJ946" i="4" s="1"/>
  <c r="AO946" i="4" a="1"/>
  <c r="AO946" i="4" s="1"/>
  <c r="F947" i="4"/>
  <c r="G946" i="4"/>
  <c r="V945" i="4"/>
  <c r="R945" i="4"/>
  <c r="V946" i="4" l="1"/>
  <c r="R946" i="4"/>
  <c r="F948" i="4"/>
  <c r="G947" i="4"/>
  <c r="AP947" i="4" a="1"/>
  <c r="AP947" i="4" s="1"/>
  <c r="AJ947" i="4" a="1"/>
  <c r="AJ947" i="4" s="1"/>
  <c r="AO947" i="4" a="1"/>
  <c r="AO947" i="4" s="1"/>
  <c r="AN947" i="4"/>
  <c r="AI948" i="4"/>
  <c r="AM947" i="4"/>
  <c r="AS947" i="4"/>
  <c r="AL947" i="4" a="1"/>
  <c r="AL947" i="4" s="1"/>
  <c r="AR947" i="4"/>
  <c r="AQ947" i="4" a="1"/>
  <c r="AQ947" i="4" s="1"/>
  <c r="AK947" i="4" a="1"/>
  <c r="AK947" i="4" s="1"/>
  <c r="D947" i="4"/>
  <c r="E946" i="4"/>
  <c r="B945" i="4"/>
  <c r="W945" i="4" l="1"/>
  <c r="S945" i="4"/>
  <c r="E947" i="4"/>
  <c r="D948" i="4"/>
  <c r="AR948" i="4"/>
  <c r="AQ948" i="4" a="1"/>
  <c r="AQ948" i="4" s="1"/>
  <c r="AK948" i="4" a="1"/>
  <c r="AK948" i="4" s="1"/>
  <c r="AP948" i="4" a="1"/>
  <c r="AP948" i="4" s="1"/>
  <c r="AJ948" i="4" a="1"/>
  <c r="AJ948" i="4" s="1"/>
  <c r="AO948" i="4" a="1"/>
  <c r="AO948" i="4" s="1"/>
  <c r="AN948" i="4"/>
  <c r="AS948" i="4"/>
  <c r="AL948" i="4" a="1"/>
  <c r="AL948" i="4" s="1"/>
  <c r="AI949" i="4"/>
  <c r="AM948" i="4"/>
  <c r="R947" i="4"/>
  <c r="V947" i="4"/>
  <c r="G948" i="4"/>
  <c r="F949" i="4"/>
  <c r="B946" i="4"/>
  <c r="G949" i="4" l="1"/>
  <c r="F950" i="4"/>
  <c r="V948" i="4"/>
  <c r="R948" i="4"/>
  <c r="B948" i="4"/>
  <c r="B947" i="4"/>
  <c r="AN949" i="4"/>
  <c r="AI950" i="4"/>
  <c r="AM949" i="4"/>
  <c r="AS949" i="4"/>
  <c r="AL949" i="4" a="1"/>
  <c r="AL949" i="4" s="1"/>
  <c r="AR949" i="4"/>
  <c r="AQ949" i="4" a="1"/>
  <c r="AQ949" i="4" s="1"/>
  <c r="AK949" i="4" a="1"/>
  <c r="AK949" i="4" s="1"/>
  <c r="AP949" i="4" a="1"/>
  <c r="AP949" i="4" s="1"/>
  <c r="AJ949" i="4" a="1"/>
  <c r="AJ949" i="4" s="1"/>
  <c r="AO949" i="4" a="1"/>
  <c r="AO949" i="4" s="1"/>
  <c r="E948" i="4"/>
  <c r="D949" i="4"/>
  <c r="W946" i="4"/>
  <c r="S946" i="4"/>
  <c r="S947" i="4" l="1"/>
  <c r="W947" i="4"/>
  <c r="D950" i="4"/>
  <c r="E949" i="4"/>
  <c r="AO950" i="4" a="1"/>
  <c r="AO950" i="4" s="1"/>
  <c r="AN950" i="4"/>
  <c r="AI951" i="4"/>
  <c r="AM950" i="4"/>
  <c r="AS950" i="4"/>
  <c r="AL950" i="4" a="1"/>
  <c r="AL950" i="4" s="1"/>
  <c r="AR950" i="4"/>
  <c r="AQ950" i="4" a="1"/>
  <c r="AQ950" i="4" s="1"/>
  <c r="AK950" i="4" a="1"/>
  <c r="AK950" i="4" s="1"/>
  <c r="AP950" i="4" a="1"/>
  <c r="AP950" i="4" s="1"/>
  <c r="AJ950" i="4" a="1"/>
  <c r="AJ950" i="4" s="1"/>
  <c r="S948" i="4"/>
  <c r="W948" i="4"/>
  <c r="F951" i="4"/>
  <c r="G950" i="4"/>
  <c r="B949" i="4"/>
  <c r="V949" i="4"/>
  <c r="R949" i="4"/>
  <c r="W949" i="4" l="1"/>
  <c r="S949" i="4"/>
  <c r="R950" i="4"/>
  <c r="V950" i="4"/>
  <c r="G951" i="4"/>
  <c r="F952" i="4"/>
  <c r="AQ951" i="4" a="1"/>
  <c r="AQ951" i="4" s="1"/>
  <c r="AK951" i="4" a="1"/>
  <c r="AK951" i="4" s="1"/>
  <c r="AP951" i="4" a="1"/>
  <c r="AP951" i="4" s="1"/>
  <c r="AJ951" i="4" a="1"/>
  <c r="AJ951" i="4" s="1"/>
  <c r="AO951" i="4" a="1"/>
  <c r="AO951" i="4" s="1"/>
  <c r="AN951" i="4"/>
  <c r="AI952" i="4"/>
  <c r="AM951" i="4"/>
  <c r="AR951" i="4"/>
  <c r="AS951" i="4"/>
  <c r="AL951" i="4" a="1"/>
  <c r="AL951" i="4" s="1"/>
  <c r="E950" i="4"/>
  <c r="D951" i="4"/>
  <c r="E951" i="4" l="1"/>
  <c r="D952" i="4"/>
  <c r="G952" i="4"/>
  <c r="F953" i="4"/>
  <c r="R951" i="4"/>
  <c r="B951" i="4"/>
  <c r="V951" i="4"/>
  <c r="AI953" i="4"/>
  <c r="AM952" i="4"/>
  <c r="AS952" i="4"/>
  <c r="AL952" i="4" a="1"/>
  <c r="AL952" i="4" s="1"/>
  <c r="AR952" i="4"/>
  <c r="AQ952" i="4" a="1"/>
  <c r="AQ952" i="4" s="1"/>
  <c r="AK952" i="4" a="1"/>
  <c r="AK952" i="4" s="1"/>
  <c r="AP952" i="4" a="1"/>
  <c r="AP952" i="4" s="1"/>
  <c r="AJ952" i="4" a="1"/>
  <c r="AJ952" i="4" s="1"/>
  <c r="AO952" i="4" a="1"/>
  <c r="AO952" i="4" s="1"/>
  <c r="AN952" i="4"/>
  <c r="B950" i="4"/>
  <c r="W950" i="4" l="1"/>
  <c r="S950" i="4"/>
  <c r="AO953" i="4" a="1"/>
  <c r="AO953" i="4" s="1"/>
  <c r="AN953" i="4"/>
  <c r="AI954" i="4"/>
  <c r="AM953" i="4"/>
  <c r="AS953" i="4"/>
  <c r="AL953" i="4" a="1"/>
  <c r="AL953" i="4" s="1"/>
  <c r="AR953" i="4"/>
  <c r="AQ953" i="4" a="1"/>
  <c r="AQ953" i="4" s="1"/>
  <c r="AK953" i="4" a="1"/>
  <c r="AK953" i="4" s="1"/>
  <c r="AP953" i="4" a="1"/>
  <c r="AP953" i="4" s="1"/>
  <c r="AJ953" i="4" a="1"/>
  <c r="AJ953" i="4" s="1"/>
  <c r="S951" i="4"/>
  <c r="W951" i="4"/>
  <c r="F954" i="4"/>
  <c r="G953" i="4"/>
  <c r="V952" i="4"/>
  <c r="R952" i="4"/>
  <c r="B952" i="4"/>
  <c r="D953" i="4"/>
  <c r="E952" i="4"/>
  <c r="W952" i="4" l="1"/>
  <c r="S952" i="4"/>
  <c r="D954" i="4"/>
  <c r="E953" i="4"/>
  <c r="V953" i="4"/>
  <c r="R953" i="4"/>
  <c r="G954" i="4"/>
  <c r="F955" i="4"/>
  <c r="AP954" i="4" a="1"/>
  <c r="AP954" i="4" s="1"/>
  <c r="AJ954" i="4" a="1"/>
  <c r="AJ954" i="4" s="1"/>
  <c r="AO954" i="4" a="1"/>
  <c r="AO954" i="4" s="1"/>
  <c r="AN954" i="4"/>
  <c r="AI955" i="4"/>
  <c r="AM954" i="4"/>
  <c r="AS954" i="4"/>
  <c r="AL954" i="4" a="1"/>
  <c r="AL954" i="4" s="1"/>
  <c r="AQ954" i="4" a="1"/>
  <c r="AQ954" i="4" s="1"/>
  <c r="AK954" i="4" a="1"/>
  <c r="AK954" i="4" s="1"/>
  <c r="AR954" i="4"/>
  <c r="G955" i="4" l="1"/>
  <c r="F956" i="4"/>
  <c r="R954" i="4"/>
  <c r="B954" i="4"/>
  <c r="V954" i="4"/>
  <c r="B953" i="4"/>
  <c r="AS955" i="4"/>
  <c r="AL955" i="4" a="1"/>
  <c r="AL955" i="4" s="1"/>
  <c r="AR955" i="4"/>
  <c r="AQ955" i="4" a="1"/>
  <c r="AQ955" i="4" s="1"/>
  <c r="AK955" i="4" a="1"/>
  <c r="AK955" i="4" s="1"/>
  <c r="AP955" i="4" a="1"/>
  <c r="AP955" i="4" s="1"/>
  <c r="AJ955" i="4" a="1"/>
  <c r="AJ955" i="4" s="1"/>
  <c r="AO955" i="4" a="1"/>
  <c r="AO955" i="4" s="1"/>
  <c r="AI956" i="4"/>
  <c r="AM955" i="4"/>
  <c r="AN955" i="4"/>
  <c r="E954" i="4"/>
  <c r="D955" i="4"/>
  <c r="E955" i="4" l="1"/>
  <c r="D956" i="4"/>
  <c r="F957" i="4"/>
  <c r="G956" i="4"/>
  <c r="W953" i="4"/>
  <c r="S953" i="4"/>
  <c r="AN956" i="4"/>
  <c r="AI957" i="4"/>
  <c r="AM956" i="4"/>
  <c r="AS956" i="4"/>
  <c r="AL956" i="4" a="1"/>
  <c r="AL956" i="4" s="1"/>
  <c r="AR956" i="4"/>
  <c r="AQ956" i="4" a="1"/>
  <c r="AQ956" i="4" s="1"/>
  <c r="AK956" i="4" a="1"/>
  <c r="AK956" i="4" s="1"/>
  <c r="AP956" i="4" a="1"/>
  <c r="AP956" i="4" s="1"/>
  <c r="AJ956" i="4" a="1"/>
  <c r="AJ956" i="4" s="1"/>
  <c r="AO956" i="4" a="1"/>
  <c r="AO956" i="4" s="1"/>
  <c r="S954" i="4"/>
  <c r="W954" i="4"/>
  <c r="V955" i="4"/>
  <c r="R955" i="4"/>
  <c r="B955" i="4"/>
  <c r="AP957" i="4" l="1" a="1"/>
  <c r="AP957" i="4" s="1"/>
  <c r="AJ957" i="4" a="1"/>
  <c r="AJ957" i="4" s="1"/>
  <c r="AO957" i="4" a="1"/>
  <c r="AO957" i="4" s="1"/>
  <c r="AN957" i="4"/>
  <c r="AI958" i="4"/>
  <c r="AM957" i="4"/>
  <c r="AS957" i="4"/>
  <c r="AL957" i="4" a="1"/>
  <c r="AL957" i="4" s="1"/>
  <c r="AR957" i="4"/>
  <c r="AQ957" i="4" a="1"/>
  <c r="AQ957" i="4" s="1"/>
  <c r="AK957" i="4" a="1"/>
  <c r="AK957" i="4" s="1"/>
  <c r="B956" i="4"/>
  <c r="V956" i="4"/>
  <c r="R956" i="4"/>
  <c r="F958" i="4"/>
  <c r="G957" i="4"/>
  <c r="W955" i="4"/>
  <c r="S955" i="4"/>
  <c r="D957" i="4"/>
  <c r="E956" i="4"/>
  <c r="W956" i="4" l="1"/>
  <c r="S956" i="4"/>
  <c r="E957" i="4"/>
  <c r="D958" i="4"/>
  <c r="R957" i="4"/>
  <c r="B957" i="4"/>
  <c r="V957" i="4"/>
  <c r="G958" i="4"/>
  <c r="F959" i="4"/>
  <c r="AR958" i="4"/>
  <c r="AQ958" i="4" a="1"/>
  <c r="AQ958" i="4" s="1"/>
  <c r="AK958" i="4" a="1"/>
  <c r="AK958" i="4" s="1"/>
  <c r="AP958" i="4" a="1"/>
  <c r="AP958" i="4" s="1"/>
  <c r="AJ958" i="4" a="1"/>
  <c r="AJ958" i="4" s="1"/>
  <c r="AO958" i="4" a="1"/>
  <c r="AO958" i="4" s="1"/>
  <c r="AN958" i="4"/>
  <c r="AS958" i="4"/>
  <c r="AL958" i="4" a="1"/>
  <c r="AL958" i="4" s="1"/>
  <c r="AM958" i="4"/>
  <c r="AI959" i="4"/>
  <c r="S957" i="4" l="1"/>
  <c r="W957" i="4"/>
  <c r="AN959" i="4"/>
  <c r="AI960" i="4"/>
  <c r="AM959" i="4"/>
  <c r="AS959" i="4"/>
  <c r="AL959" i="4" a="1"/>
  <c r="AL959" i="4" s="1"/>
  <c r="AR959" i="4"/>
  <c r="AQ959" i="4" a="1"/>
  <c r="AQ959" i="4" s="1"/>
  <c r="AK959" i="4" a="1"/>
  <c r="AK959" i="4" s="1"/>
  <c r="AP959" i="4" a="1"/>
  <c r="AP959" i="4" s="1"/>
  <c r="AJ959" i="4" a="1"/>
  <c r="AJ959" i="4" s="1"/>
  <c r="AO959" i="4" a="1"/>
  <c r="AO959" i="4" s="1"/>
  <c r="G959" i="4"/>
  <c r="F960" i="4"/>
  <c r="V958" i="4"/>
  <c r="R958" i="4"/>
  <c r="B958" i="4"/>
  <c r="E958" i="4"/>
  <c r="D959" i="4"/>
  <c r="S958" i="4" l="1"/>
  <c r="W958" i="4"/>
  <c r="D960" i="4"/>
  <c r="E959" i="4"/>
  <c r="F961" i="4"/>
  <c r="G960" i="4"/>
  <c r="B959" i="4"/>
  <c r="V959" i="4"/>
  <c r="R959" i="4"/>
  <c r="AO960" i="4" a="1"/>
  <c r="AO960" i="4" s="1"/>
  <c r="AN960" i="4"/>
  <c r="AI961" i="4"/>
  <c r="AM960" i="4"/>
  <c r="AS960" i="4"/>
  <c r="AL960" i="4" a="1"/>
  <c r="AL960" i="4" s="1"/>
  <c r="AR960" i="4"/>
  <c r="AQ960" i="4" a="1"/>
  <c r="AQ960" i="4" s="1"/>
  <c r="AK960" i="4" a="1"/>
  <c r="AK960" i="4" s="1"/>
  <c r="AP960" i="4" a="1"/>
  <c r="AP960" i="4" s="1"/>
  <c r="AJ960" i="4" a="1"/>
  <c r="AJ960" i="4" s="1"/>
  <c r="W959" i="4" l="1"/>
  <c r="S959" i="4"/>
  <c r="R960" i="4"/>
  <c r="V960" i="4"/>
  <c r="G961" i="4"/>
  <c r="F962" i="4"/>
  <c r="E960" i="4"/>
  <c r="D961" i="4"/>
  <c r="AQ961" i="4" a="1"/>
  <c r="AQ961" i="4" s="1"/>
  <c r="AK961" i="4" a="1"/>
  <c r="AK961" i="4" s="1"/>
  <c r="AP961" i="4" a="1"/>
  <c r="AP961" i="4" s="1"/>
  <c r="AJ961" i="4" a="1"/>
  <c r="AJ961" i="4" s="1"/>
  <c r="AO961" i="4" a="1"/>
  <c r="AO961" i="4" s="1"/>
  <c r="AN961" i="4"/>
  <c r="AI962" i="4"/>
  <c r="AM961" i="4"/>
  <c r="AR961" i="4"/>
  <c r="AS961" i="4"/>
  <c r="AL961" i="4" a="1"/>
  <c r="AL961" i="4" s="1"/>
  <c r="E961" i="4" l="1"/>
  <c r="D962" i="4"/>
  <c r="G962" i="4"/>
  <c r="F963" i="4"/>
  <c r="AI963" i="4"/>
  <c r="AM962" i="4"/>
  <c r="AS962" i="4"/>
  <c r="AL962" i="4" a="1"/>
  <c r="AL962" i="4" s="1"/>
  <c r="AR962" i="4"/>
  <c r="AQ962" i="4" a="1"/>
  <c r="AQ962" i="4" s="1"/>
  <c r="AK962" i="4" a="1"/>
  <c r="AK962" i="4" s="1"/>
  <c r="AP962" i="4" a="1"/>
  <c r="AP962" i="4" s="1"/>
  <c r="AJ962" i="4" a="1"/>
  <c r="AJ962" i="4" s="1"/>
  <c r="AO962" i="4" a="1"/>
  <c r="AO962" i="4" s="1"/>
  <c r="AN962" i="4"/>
  <c r="R961" i="4"/>
  <c r="V961" i="4"/>
  <c r="B960" i="4"/>
  <c r="W960" i="4" l="1"/>
  <c r="S960" i="4"/>
  <c r="V962" i="4"/>
  <c r="R962" i="4"/>
  <c r="B961" i="4"/>
  <c r="AO963" i="4" a="1"/>
  <c r="AO963" i="4" s="1"/>
  <c r="AN963" i="4"/>
  <c r="AI964" i="4"/>
  <c r="AM963" i="4"/>
  <c r="AS963" i="4"/>
  <c r="AL963" i="4" a="1"/>
  <c r="AL963" i="4" s="1"/>
  <c r="AR963" i="4"/>
  <c r="AQ963" i="4" a="1"/>
  <c r="AQ963" i="4" s="1"/>
  <c r="AK963" i="4" a="1"/>
  <c r="AK963" i="4" s="1"/>
  <c r="AP963" i="4" a="1"/>
  <c r="AP963" i="4" s="1"/>
  <c r="AJ963" i="4" a="1"/>
  <c r="AJ963" i="4" s="1"/>
  <c r="F964" i="4"/>
  <c r="G963" i="4"/>
  <c r="D963" i="4"/>
  <c r="E962" i="4"/>
  <c r="D964" i="4" l="1"/>
  <c r="E963" i="4"/>
  <c r="V963" i="4"/>
  <c r="R963" i="4"/>
  <c r="AP964" i="4" a="1"/>
  <c r="AP964" i="4" s="1"/>
  <c r="AJ964" i="4" a="1"/>
  <c r="AJ964" i="4" s="1"/>
  <c r="AO964" i="4" a="1"/>
  <c r="AO964" i="4" s="1"/>
  <c r="AN964" i="4"/>
  <c r="AI965" i="4"/>
  <c r="AM964" i="4"/>
  <c r="AS964" i="4"/>
  <c r="AL964" i="4" a="1"/>
  <c r="AL964" i="4" s="1"/>
  <c r="AR964" i="4"/>
  <c r="AQ964" i="4" a="1"/>
  <c r="AQ964" i="4" s="1"/>
  <c r="AK964" i="4" a="1"/>
  <c r="AK964" i="4" s="1"/>
  <c r="G964" i="4"/>
  <c r="F965" i="4"/>
  <c r="S961" i="4"/>
  <c r="W961" i="4"/>
  <c r="B962" i="4"/>
  <c r="AS965" i="4" l="1"/>
  <c r="AL965" i="4" a="1"/>
  <c r="AL965" i="4" s="1"/>
  <c r="AR965" i="4"/>
  <c r="AQ965" i="4" a="1"/>
  <c r="AQ965" i="4" s="1"/>
  <c r="AK965" i="4" a="1"/>
  <c r="AK965" i="4" s="1"/>
  <c r="AP965" i="4" a="1"/>
  <c r="AP965" i="4" s="1"/>
  <c r="AJ965" i="4" a="1"/>
  <c r="AJ965" i="4" s="1"/>
  <c r="AO965" i="4" a="1"/>
  <c r="AO965" i="4" s="1"/>
  <c r="AN965" i="4"/>
  <c r="AI966" i="4"/>
  <c r="AM965" i="4"/>
  <c r="G965" i="4"/>
  <c r="F966" i="4"/>
  <c r="R964" i="4"/>
  <c r="B964" i="4"/>
  <c r="V964" i="4"/>
  <c r="B963" i="4"/>
  <c r="W962" i="4"/>
  <c r="S962" i="4"/>
  <c r="E964" i="4"/>
  <c r="D965" i="4"/>
  <c r="AN966" i="4" l="1"/>
  <c r="AI967" i="4"/>
  <c r="AM966" i="4"/>
  <c r="AS966" i="4"/>
  <c r="AL966" i="4" a="1"/>
  <c r="AL966" i="4" s="1"/>
  <c r="AR966" i="4"/>
  <c r="AQ966" i="4" a="1"/>
  <c r="AQ966" i="4" s="1"/>
  <c r="AK966" i="4" a="1"/>
  <c r="AK966" i="4" s="1"/>
  <c r="AP966" i="4" a="1"/>
  <c r="AP966" i="4" s="1"/>
  <c r="AJ966" i="4" a="1"/>
  <c r="AJ966" i="4" s="1"/>
  <c r="AO966" i="4" a="1"/>
  <c r="AO966" i="4" s="1"/>
  <c r="W963" i="4"/>
  <c r="S963" i="4"/>
  <c r="S964" i="4"/>
  <c r="W964" i="4"/>
  <c r="F967" i="4"/>
  <c r="G966" i="4"/>
  <c r="V965" i="4"/>
  <c r="R965" i="4"/>
  <c r="B965" i="4"/>
  <c r="E965" i="4"/>
  <c r="D966" i="4"/>
  <c r="W965" i="4" l="1"/>
  <c r="S965" i="4"/>
  <c r="F968" i="4"/>
  <c r="G967" i="4"/>
  <c r="B966" i="4" s="1"/>
  <c r="V966" i="4"/>
  <c r="R966" i="4"/>
  <c r="D967" i="4"/>
  <c r="E966" i="4"/>
  <c r="AP967" i="4" a="1"/>
  <c r="AP967" i="4" s="1"/>
  <c r="AJ967" i="4" a="1"/>
  <c r="AJ967" i="4" s="1"/>
  <c r="AO967" i="4" a="1"/>
  <c r="AO967" i="4" s="1"/>
  <c r="AN967" i="4"/>
  <c r="AI968" i="4"/>
  <c r="AM967" i="4"/>
  <c r="AS967" i="4"/>
  <c r="AL967" i="4" a="1"/>
  <c r="AL967" i="4" s="1"/>
  <c r="AR967" i="4"/>
  <c r="AQ967" i="4" a="1"/>
  <c r="AQ967" i="4" s="1"/>
  <c r="AK967" i="4" a="1"/>
  <c r="AK967" i="4" s="1"/>
  <c r="W966" i="4" l="1"/>
  <c r="S966" i="4"/>
  <c r="E967" i="4"/>
  <c r="D968" i="4"/>
  <c r="AR968" i="4"/>
  <c r="AQ968" i="4" a="1"/>
  <c r="AQ968" i="4" s="1"/>
  <c r="AK968" i="4" a="1"/>
  <c r="AK968" i="4" s="1"/>
  <c r="AP968" i="4" a="1"/>
  <c r="AP968" i="4" s="1"/>
  <c r="AJ968" i="4" a="1"/>
  <c r="AJ968" i="4" s="1"/>
  <c r="AO968" i="4" a="1"/>
  <c r="AO968" i="4" s="1"/>
  <c r="AN968" i="4"/>
  <c r="AI969" i="4"/>
  <c r="AM968" i="4"/>
  <c r="AS968" i="4"/>
  <c r="AL968" i="4" a="1"/>
  <c r="AL968" i="4" s="1"/>
  <c r="R967" i="4"/>
  <c r="V967" i="4"/>
  <c r="G968" i="4"/>
  <c r="B967" i="4" s="1"/>
  <c r="F969" i="4"/>
  <c r="S967" i="4" l="1"/>
  <c r="W967" i="4"/>
  <c r="G969" i="4"/>
  <c r="F970" i="4"/>
  <c r="V968" i="4"/>
  <c r="R968" i="4"/>
  <c r="AN969" i="4"/>
  <c r="AI970" i="4"/>
  <c r="AM969" i="4"/>
  <c r="AS969" i="4"/>
  <c r="AL969" i="4" a="1"/>
  <c r="AL969" i="4" s="1"/>
  <c r="AR969" i="4"/>
  <c r="AQ969" i="4" a="1"/>
  <c r="AQ969" i="4" s="1"/>
  <c r="AK969" i="4" a="1"/>
  <c r="AK969" i="4" s="1"/>
  <c r="AP969" i="4" a="1"/>
  <c r="AP969" i="4" s="1"/>
  <c r="AJ969" i="4" a="1"/>
  <c r="AJ969" i="4" s="1"/>
  <c r="AO969" i="4" a="1"/>
  <c r="AO969" i="4" s="1"/>
  <c r="E968" i="4"/>
  <c r="D969" i="4"/>
  <c r="D970" i="4" l="1"/>
  <c r="E969" i="4"/>
  <c r="F971" i="4"/>
  <c r="G970" i="4"/>
  <c r="B969" i="4"/>
  <c r="V969" i="4"/>
  <c r="R969" i="4"/>
  <c r="AO970" i="4" a="1"/>
  <c r="AO970" i="4" s="1"/>
  <c r="AN970" i="4"/>
  <c r="AI971" i="4"/>
  <c r="AM970" i="4"/>
  <c r="AS970" i="4"/>
  <c r="AL970" i="4" a="1"/>
  <c r="AL970" i="4" s="1"/>
  <c r="AR970" i="4"/>
  <c r="AQ970" i="4" a="1"/>
  <c r="AQ970" i="4" s="1"/>
  <c r="AK970" i="4" a="1"/>
  <c r="AK970" i="4" s="1"/>
  <c r="AP970" i="4" a="1"/>
  <c r="AP970" i="4" s="1"/>
  <c r="AJ970" i="4" a="1"/>
  <c r="AJ970" i="4" s="1"/>
  <c r="B968" i="4"/>
  <c r="AQ971" i="4" l="1" a="1"/>
  <c r="AQ971" i="4" s="1"/>
  <c r="AK971" i="4" a="1"/>
  <c r="AK971" i="4" s="1"/>
  <c r="AP971" i="4" a="1"/>
  <c r="AP971" i="4" s="1"/>
  <c r="AI972" i="4"/>
  <c r="AS971" i="4"/>
  <c r="AR971" i="4"/>
  <c r="AJ971" i="4" a="1"/>
  <c r="AJ971" i="4" s="1"/>
  <c r="AO971" i="4" a="1"/>
  <c r="AO971" i="4" s="1"/>
  <c r="AN971" i="4"/>
  <c r="AM971" i="4"/>
  <c r="AL971" i="4" a="1"/>
  <c r="AL971" i="4" s="1"/>
  <c r="S968" i="4"/>
  <c r="W968" i="4"/>
  <c r="W969" i="4"/>
  <c r="S969" i="4"/>
  <c r="R970" i="4"/>
  <c r="B970" i="4"/>
  <c r="V970" i="4"/>
  <c r="G971" i="4"/>
  <c r="F972" i="4"/>
  <c r="E970" i="4"/>
  <c r="D971" i="4"/>
  <c r="F973" i="4" l="1"/>
  <c r="G972" i="4"/>
  <c r="B971" i="4" s="1"/>
  <c r="R971" i="4"/>
  <c r="V971" i="4"/>
  <c r="E971" i="4"/>
  <c r="D972" i="4"/>
  <c r="W970" i="4"/>
  <c r="S970" i="4"/>
  <c r="AO972" i="4" a="1"/>
  <c r="AO972" i="4" s="1"/>
  <c r="AI973" i="4"/>
  <c r="AM972" i="4"/>
  <c r="AS972" i="4"/>
  <c r="AR972" i="4"/>
  <c r="AQ972" i="4" a="1"/>
  <c r="AQ972" i="4" s="1"/>
  <c r="AP972" i="4" a="1"/>
  <c r="AP972" i="4" s="1"/>
  <c r="AN972" i="4"/>
  <c r="AL972" i="4" a="1"/>
  <c r="AL972" i="4" s="1"/>
  <c r="AK972" i="4" a="1"/>
  <c r="AK972" i="4" s="1"/>
  <c r="AJ972" i="4" a="1"/>
  <c r="AJ972" i="4" s="1"/>
  <c r="S971" i="4" l="1"/>
  <c r="W971" i="4"/>
  <c r="D973" i="4"/>
  <c r="E972" i="4"/>
  <c r="V972" i="4"/>
  <c r="R972" i="4"/>
  <c r="AQ973" i="4" a="1"/>
  <c r="AQ973" i="4" s="1"/>
  <c r="AP973" i="4" a="1"/>
  <c r="AP973" i="4" s="1"/>
  <c r="AJ973" i="4" a="1"/>
  <c r="AJ973" i="4" s="1"/>
  <c r="AO973" i="4" a="1"/>
  <c r="AO973" i="4" s="1"/>
  <c r="AN973" i="4"/>
  <c r="AS973" i="4"/>
  <c r="AL973" i="4" a="1"/>
  <c r="AL973" i="4" s="1"/>
  <c r="AR973" i="4"/>
  <c r="AI974" i="4"/>
  <c r="AM973" i="4"/>
  <c r="AK973" i="4" a="1"/>
  <c r="AK973" i="4" s="1"/>
  <c r="G973" i="4"/>
  <c r="F974" i="4"/>
  <c r="B973" i="4" l="1"/>
  <c r="R973" i="4"/>
  <c r="V973" i="4"/>
  <c r="G974" i="4"/>
  <c r="F975" i="4"/>
  <c r="AI975" i="4"/>
  <c r="AM974" i="4"/>
  <c r="AS974" i="4"/>
  <c r="AL974" i="4" a="1"/>
  <c r="AL974" i="4" s="1"/>
  <c r="AR974" i="4"/>
  <c r="AP974" i="4" a="1"/>
  <c r="AP974" i="4" s="1"/>
  <c r="AJ974" i="4" a="1"/>
  <c r="AJ974" i="4" s="1"/>
  <c r="AK974" i="4" a="1"/>
  <c r="AK974" i="4" s="1"/>
  <c r="AQ974" i="4" a="1"/>
  <c r="AQ974" i="4" s="1"/>
  <c r="AO974" i="4" a="1"/>
  <c r="AO974" i="4" s="1"/>
  <c r="AN974" i="4"/>
  <c r="B972" i="4"/>
  <c r="E973" i="4"/>
  <c r="D974" i="4"/>
  <c r="W972" i="4" l="1"/>
  <c r="S972" i="4"/>
  <c r="AO975" i="4" a="1"/>
  <c r="AO975" i="4" s="1"/>
  <c r="AN975" i="4"/>
  <c r="AS975" i="4"/>
  <c r="AL975" i="4" a="1"/>
  <c r="AL975" i="4" s="1"/>
  <c r="AR975" i="4"/>
  <c r="AQ975" i="4" a="1"/>
  <c r="AQ975" i="4" s="1"/>
  <c r="AK975" i="4" a="1"/>
  <c r="AK975" i="4" s="1"/>
  <c r="AP975" i="4" a="1"/>
  <c r="AP975" i="4" s="1"/>
  <c r="AJ975" i="4" a="1"/>
  <c r="AJ975" i="4" s="1"/>
  <c r="AI976" i="4"/>
  <c r="AM975" i="4"/>
  <c r="D975" i="4"/>
  <c r="E974" i="4"/>
  <c r="V974" i="4"/>
  <c r="R974" i="4"/>
  <c r="F976" i="4"/>
  <c r="G975" i="4"/>
  <c r="S973" i="4"/>
  <c r="W973" i="4"/>
  <c r="B975" i="4" l="1"/>
  <c r="V975" i="4"/>
  <c r="R975" i="4"/>
  <c r="G976" i="4"/>
  <c r="F977" i="4"/>
  <c r="B974" i="4"/>
  <c r="D976" i="4"/>
  <c r="E975" i="4"/>
  <c r="AP976" i="4" a="1"/>
  <c r="AP976" i="4" s="1"/>
  <c r="AJ976" i="4" a="1"/>
  <c r="AJ976" i="4" s="1"/>
  <c r="AN976" i="4"/>
  <c r="AI977" i="4"/>
  <c r="AM976" i="4"/>
  <c r="AR976" i="4"/>
  <c r="AQ976" i="4" a="1"/>
  <c r="AQ976" i="4" s="1"/>
  <c r="AK976" i="4" a="1"/>
  <c r="AK976" i="4" s="1"/>
  <c r="AS976" i="4"/>
  <c r="AO976" i="4" a="1"/>
  <c r="AO976" i="4" s="1"/>
  <c r="AL976" i="4" a="1"/>
  <c r="AL976" i="4" s="1"/>
  <c r="G977" i="4" l="1"/>
  <c r="B976" i="4" s="1"/>
  <c r="F978" i="4"/>
  <c r="R976" i="4"/>
  <c r="V976" i="4"/>
  <c r="E976" i="4"/>
  <c r="D977" i="4"/>
  <c r="W974" i="4"/>
  <c r="S974" i="4"/>
  <c r="AS977" i="4"/>
  <c r="AL977" i="4" a="1"/>
  <c r="AL977" i="4" s="1"/>
  <c r="AR977" i="4"/>
  <c r="AQ977" i="4" a="1"/>
  <c r="AQ977" i="4" s="1"/>
  <c r="AK977" i="4" a="1"/>
  <c r="AK977" i="4" s="1"/>
  <c r="AP977" i="4" a="1"/>
  <c r="AP977" i="4" s="1"/>
  <c r="AJ977" i="4" a="1"/>
  <c r="AJ977" i="4" s="1"/>
  <c r="AO977" i="4" a="1"/>
  <c r="AO977" i="4" s="1"/>
  <c r="AN977" i="4"/>
  <c r="AI978" i="4"/>
  <c r="AM977" i="4"/>
  <c r="W975" i="4"/>
  <c r="S975" i="4"/>
  <c r="S976" i="4" l="1"/>
  <c r="W976" i="4"/>
  <c r="E977" i="4"/>
  <c r="D978" i="4"/>
  <c r="AN978" i="4"/>
  <c r="AI979" i="4"/>
  <c r="AM978" i="4"/>
  <c r="AR978" i="4"/>
  <c r="AQ978" i="4" a="1"/>
  <c r="AQ978" i="4" s="1"/>
  <c r="AK978" i="4" a="1"/>
  <c r="AK978" i="4" s="1"/>
  <c r="AO978" i="4" a="1"/>
  <c r="AO978" i="4" s="1"/>
  <c r="AJ978" i="4" a="1"/>
  <c r="AJ978" i="4" s="1"/>
  <c r="AS978" i="4"/>
  <c r="AP978" i="4" a="1"/>
  <c r="AP978" i="4" s="1"/>
  <c r="AL978" i="4" a="1"/>
  <c r="AL978" i="4" s="1"/>
  <c r="F979" i="4"/>
  <c r="G978" i="4"/>
  <c r="V977" i="4"/>
  <c r="R977" i="4"/>
  <c r="B977" i="4"/>
  <c r="W977" i="4" l="1"/>
  <c r="S977" i="4"/>
  <c r="V978" i="4"/>
  <c r="R978" i="4"/>
  <c r="G979" i="4"/>
  <c r="B978" i="4" s="1"/>
  <c r="F980" i="4"/>
  <c r="AP979" i="4" a="1"/>
  <c r="AP979" i="4" s="1"/>
  <c r="AJ979" i="4" a="1"/>
  <c r="AJ979" i="4" s="1"/>
  <c r="AO979" i="4" a="1"/>
  <c r="AO979" i="4" s="1"/>
  <c r="AN979" i="4"/>
  <c r="AI980" i="4"/>
  <c r="AM979" i="4"/>
  <c r="AS979" i="4"/>
  <c r="AL979" i="4" a="1"/>
  <c r="AL979" i="4" s="1"/>
  <c r="AQ979" i="4" a="1"/>
  <c r="AQ979" i="4" s="1"/>
  <c r="AK979" i="4" a="1"/>
  <c r="AK979" i="4" s="1"/>
  <c r="AR979" i="4"/>
  <c r="D979" i="4"/>
  <c r="E978" i="4"/>
  <c r="W978" i="4" l="1"/>
  <c r="S978" i="4"/>
  <c r="E979" i="4"/>
  <c r="D980" i="4"/>
  <c r="G980" i="4"/>
  <c r="F981" i="4"/>
  <c r="AR980" i="4"/>
  <c r="AQ980" i="4" a="1"/>
  <c r="AQ980" i="4" s="1"/>
  <c r="AK980" i="4" a="1"/>
  <c r="AK980" i="4" s="1"/>
  <c r="AO980" i="4" a="1"/>
  <c r="AO980" i="4" s="1"/>
  <c r="AI981" i="4"/>
  <c r="AM980" i="4"/>
  <c r="AS980" i="4"/>
  <c r="AL980" i="4" a="1"/>
  <c r="AL980" i="4" s="1"/>
  <c r="AN980" i="4"/>
  <c r="AJ980" i="4" a="1"/>
  <c r="AJ980" i="4" s="1"/>
  <c r="AP980" i="4" a="1"/>
  <c r="AP980" i="4" s="1"/>
  <c r="R979" i="4"/>
  <c r="B979" i="4"/>
  <c r="V979" i="4"/>
  <c r="S979" i="4" l="1"/>
  <c r="W979" i="4"/>
  <c r="G981" i="4"/>
  <c r="F982" i="4"/>
  <c r="V980" i="4"/>
  <c r="R980" i="4"/>
  <c r="B980" i="4"/>
  <c r="E980" i="4"/>
  <c r="D981" i="4"/>
  <c r="AS981" i="4"/>
  <c r="AR981" i="4"/>
  <c r="AO981" i="4" a="1"/>
  <c r="AO981" i="4" s="1"/>
  <c r="AN981" i="4"/>
  <c r="AM981" i="4"/>
  <c r="AJ981" i="4" a="1"/>
  <c r="AJ981" i="4" s="1"/>
  <c r="AI982" i="4"/>
  <c r="D982" i="4" l="1"/>
  <c r="E981" i="4"/>
  <c r="W980" i="4"/>
  <c r="S980" i="4"/>
  <c r="AI983" i="4"/>
  <c r="AS982" i="4"/>
  <c r="AR982" i="4"/>
  <c r="AN982" i="4"/>
  <c r="AM982" i="4"/>
  <c r="AO982" i="4" a="1"/>
  <c r="AO982" i="4" s="1"/>
  <c r="AJ982" i="4" a="1"/>
  <c r="AJ982" i="4" s="1"/>
  <c r="G982" i="4"/>
  <c r="F983" i="4"/>
  <c r="B981" i="4"/>
  <c r="V981" i="4"/>
  <c r="R981" i="4"/>
  <c r="B982" i="4" l="1"/>
  <c r="V982" i="4"/>
  <c r="R982" i="4"/>
  <c r="AI984" i="4"/>
  <c r="AS983" i="4"/>
  <c r="AO983" i="4" a="1"/>
  <c r="AO983" i="4" s="1"/>
  <c r="AN983" i="4"/>
  <c r="AJ983" i="4" a="1"/>
  <c r="AJ983" i="4" s="1"/>
  <c r="AR983" i="4"/>
  <c r="AM983" i="4"/>
  <c r="W981" i="4"/>
  <c r="S981" i="4"/>
  <c r="F984" i="4"/>
  <c r="G983" i="4"/>
  <c r="D983" i="4"/>
  <c r="E982" i="4"/>
  <c r="W982" i="4" l="1"/>
  <c r="S982" i="4"/>
  <c r="F985" i="4"/>
  <c r="G984" i="4"/>
  <c r="D984" i="4"/>
  <c r="E983" i="4"/>
  <c r="B983" i="4"/>
  <c r="V983" i="4"/>
  <c r="R983" i="4"/>
  <c r="AI985" i="4"/>
  <c r="AR984" i="4"/>
  <c r="AO984" i="4" a="1"/>
  <c r="AO984" i="4" s="1"/>
  <c r="AM984" i="4"/>
  <c r="AJ984" i="4" a="1"/>
  <c r="AJ984" i="4" s="1"/>
  <c r="AS984" i="4"/>
  <c r="AN984" i="4"/>
  <c r="R984" i="4" l="1"/>
  <c r="V984" i="4"/>
  <c r="AJ985" i="4" a="1"/>
  <c r="AJ985" i="4" s="1"/>
  <c r="AS985" i="4"/>
  <c r="AR985" i="4"/>
  <c r="AO985" i="4" a="1"/>
  <c r="AO985" i="4" s="1"/>
  <c r="AN985" i="4"/>
  <c r="AM985" i="4"/>
  <c r="AI986" i="4"/>
  <c r="W983" i="4"/>
  <c r="S983" i="4"/>
  <c r="E984" i="4"/>
  <c r="D985" i="4"/>
  <c r="F986" i="4"/>
  <c r="G985" i="4"/>
  <c r="AM986" i="4" l="1"/>
  <c r="AJ986" i="4" a="1"/>
  <c r="AJ986" i="4" s="1"/>
  <c r="AI987" i="4"/>
  <c r="AS986" i="4"/>
  <c r="AR986" i="4"/>
  <c r="AN986" i="4"/>
  <c r="AO986" i="4" a="1"/>
  <c r="AO986" i="4" s="1"/>
  <c r="R985" i="4"/>
  <c r="B985" i="4"/>
  <c r="V985" i="4"/>
  <c r="G986" i="4"/>
  <c r="F987" i="4"/>
  <c r="E985" i="4"/>
  <c r="D986" i="4"/>
  <c r="B984" i="4"/>
  <c r="W984" i="4" l="1"/>
  <c r="S984" i="4"/>
  <c r="E986" i="4"/>
  <c r="D987" i="4"/>
  <c r="S985" i="4"/>
  <c r="W985" i="4"/>
  <c r="AN987" i="4"/>
  <c r="AM987" i="4"/>
  <c r="AJ987" i="4" a="1"/>
  <c r="AJ987" i="4" s="1"/>
  <c r="AI988" i="4"/>
  <c r="AS987" i="4"/>
  <c r="AO987" i="4" a="1"/>
  <c r="AO987" i="4" s="1"/>
  <c r="AR987" i="4"/>
  <c r="G987" i="4"/>
  <c r="F988" i="4"/>
  <c r="R986" i="4"/>
  <c r="B986" i="4"/>
  <c r="V986" i="4"/>
  <c r="G988" i="4" l="1"/>
  <c r="F989" i="4"/>
  <c r="B987" i="4"/>
  <c r="V987" i="4"/>
  <c r="R987" i="4"/>
  <c r="D988" i="4"/>
  <c r="E987" i="4"/>
  <c r="AN988" i="4"/>
  <c r="AM988" i="4"/>
  <c r="AI989" i="4"/>
  <c r="AR988" i="4"/>
  <c r="AO988" i="4" a="1"/>
  <c r="AO988" i="4" s="1"/>
  <c r="AS988" i="4"/>
  <c r="AJ988" i="4" a="1"/>
  <c r="AJ988" i="4" s="1"/>
  <c r="S986" i="4"/>
  <c r="W986" i="4"/>
  <c r="AO989" i="4" l="1" a="1"/>
  <c r="AO989" i="4" s="1"/>
  <c r="AN989" i="4"/>
  <c r="AJ989" i="4" a="1"/>
  <c r="AJ989" i="4" s="1"/>
  <c r="AS989" i="4"/>
  <c r="AR989" i="4"/>
  <c r="AM989" i="4"/>
  <c r="AI990" i="4"/>
  <c r="E988" i="4"/>
  <c r="D989" i="4"/>
  <c r="F990" i="4"/>
  <c r="G989" i="4"/>
  <c r="V988" i="4"/>
  <c r="R988" i="4"/>
  <c r="B988" i="4"/>
  <c r="G990" i="4" l="1"/>
  <c r="F991" i="4"/>
  <c r="AR990" i="4"/>
  <c r="AO990" i="4" a="1"/>
  <c r="AO990" i="4" s="1"/>
  <c r="AM990" i="4"/>
  <c r="AJ990" i="4" a="1"/>
  <c r="AJ990" i="4" s="1"/>
  <c r="AI991" i="4"/>
  <c r="AS990" i="4"/>
  <c r="AN990" i="4"/>
  <c r="W988" i="4"/>
  <c r="S988" i="4"/>
  <c r="V989" i="4"/>
  <c r="R989" i="4"/>
  <c r="B989" i="4"/>
  <c r="E989" i="4"/>
  <c r="D990" i="4"/>
  <c r="AS991" i="4" l="1"/>
  <c r="AR991" i="4"/>
  <c r="AO991" i="4" a="1"/>
  <c r="AO991" i="4" s="1"/>
  <c r="AN991" i="4"/>
  <c r="AM991" i="4"/>
  <c r="AJ991" i="4" a="1"/>
  <c r="AJ991" i="4" s="1"/>
  <c r="AI992" i="4"/>
  <c r="E990" i="4"/>
  <c r="D991" i="4"/>
  <c r="G991" i="4"/>
  <c r="F992" i="4"/>
  <c r="W989" i="4"/>
  <c r="S989" i="4"/>
  <c r="V990" i="4"/>
  <c r="R990" i="4"/>
  <c r="B990" i="4"/>
  <c r="W990" i="4" l="1"/>
  <c r="S990" i="4"/>
  <c r="V991" i="4"/>
  <c r="R991" i="4"/>
  <c r="D992" i="4"/>
  <c r="E991" i="4"/>
  <c r="AI993" i="4"/>
  <c r="AS992" i="4"/>
  <c r="AR992" i="4"/>
  <c r="AN992" i="4"/>
  <c r="AM992" i="4"/>
  <c r="AJ992" i="4" a="1"/>
  <c r="AJ992" i="4" s="1"/>
  <c r="AO992" i="4" a="1"/>
  <c r="AO992" i="4" s="1"/>
  <c r="G992" i="4"/>
  <c r="F993" i="4"/>
  <c r="AI994" i="4" l="1"/>
  <c r="AS993" i="4"/>
  <c r="AO993" i="4" a="1"/>
  <c r="AO993" i="4" s="1"/>
  <c r="AN993" i="4"/>
  <c r="AJ993" i="4" a="1"/>
  <c r="AJ993" i="4" s="1"/>
  <c r="AR993" i="4"/>
  <c r="AM993" i="4"/>
  <c r="F994" i="4"/>
  <c r="G993" i="4"/>
  <c r="D993" i="4"/>
  <c r="E992" i="4"/>
  <c r="V992" i="4"/>
  <c r="R992" i="4"/>
  <c r="B991" i="4"/>
  <c r="D994" i="4" l="1"/>
  <c r="E993" i="4"/>
  <c r="V993" i="4"/>
  <c r="R993" i="4"/>
  <c r="F995" i="4"/>
  <c r="G994" i="4"/>
  <c r="W991" i="4"/>
  <c r="S991" i="4"/>
  <c r="B992" i="4"/>
  <c r="AI995" i="4"/>
  <c r="AR994" i="4"/>
  <c r="AO994" i="4" a="1"/>
  <c r="AO994" i="4" s="1"/>
  <c r="AM994" i="4"/>
  <c r="AJ994" i="4" a="1"/>
  <c r="AJ994" i="4" s="1"/>
  <c r="AS994" i="4"/>
  <c r="AN994" i="4"/>
  <c r="W992" i="4" l="1"/>
  <c r="S992" i="4"/>
  <c r="R994" i="4"/>
  <c r="V994" i="4"/>
  <c r="F996" i="4"/>
  <c r="G995" i="4"/>
  <c r="B993" i="4"/>
  <c r="AJ995" i="4" a="1"/>
  <c r="AJ995" i="4" s="1"/>
  <c r="AS995" i="4"/>
  <c r="AR995" i="4"/>
  <c r="AO995" i="4" a="1"/>
  <c r="AO995" i="4" s="1"/>
  <c r="AN995" i="4"/>
  <c r="AM995" i="4"/>
  <c r="AI996" i="4"/>
  <c r="E994" i="4"/>
  <c r="D995" i="4"/>
  <c r="W993" i="4" l="1"/>
  <c r="S993" i="4"/>
  <c r="E995" i="4"/>
  <c r="D996" i="4"/>
  <c r="R995" i="4"/>
  <c r="V995" i="4"/>
  <c r="G996" i="4"/>
  <c r="F997" i="4"/>
  <c r="AM996" i="4"/>
  <c r="AJ996" i="4" a="1"/>
  <c r="AJ996" i="4" s="1"/>
  <c r="AI997" i="4"/>
  <c r="AS996" i="4"/>
  <c r="AR996" i="4"/>
  <c r="AO996" i="4" a="1"/>
  <c r="AO996" i="4" s="1"/>
  <c r="AN996" i="4"/>
  <c r="B994" i="4"/>
  <c r="W994" i="4" l="1"/>
  <c r="S994" i="4"/>
  <c r="R996" i="4"/>
  <c r="V996" i="4"/>
  <c r="AN997" i="4"/>
  <c r="AM997" i="4"/>
  <c r="AJ997" i="4" a="1"/>
  <c r="AJ997" i="4" s="1"/>
  <c r="AI998" i="4"/>
  <c r="AS997" i="4"/>
  <c r="AR997" i="4"/>
  <c r="AO997" i="4" a="1"/>
  <c r="AO997" i="4" s="1"/>
  <c r="G997" i="4"/>
  <c r="B996" i="4" s="1"/>
  <c r="F998" i="4"/>
  <c r="B995" i="4"/>
  <c r="E996" i="4"/>
  <c r="D997" i="4"/>
  <c r="S996" i="4" l="1"/>
  <c r="W996" i="4"/>
  <c r="AN998" i="4"/>
  <c r="AM998" i="4"/>
  <c r="AJ998" i="4" a="1"/>
  <c r="AJ998" i="4" s="1"/>
  <c r="AI999" i="4"/>
  <c r="AS998" i="4"/>
  <c r="AR998" i="4"/>
  <c r="AO998" i="4" a="1"/>
  <c r="AO998" i="4" s="1"/>
  <c r="D998" i="4"/>
  <c r="E997" i="4"/>
  <c r="S995" i="4"/>
  <c r="W995" i="4"/>
  <c r="G998" i="4"/>
  <c r="F999" i="4"/>
  <c r="B997" i="4"/>
  <c r="V997" i="4"/>
  <c r="R997" i="4"/>
  <c r="S997" i="4" l="1"/>
  <c r="W997" i="4"/>
  <c r="E998" i="4"/>
  <c r="D999" i="4"/>
  <c r="AO999" i="4" a="1"/>
  <c r="AO999" i="4" s="1"/>
  <c r="AN999" i="4"/>
  <c r="AM999" i="4"/>
  <c r="AJ999" i="4" a="1"/>
  <c r="AJ999" i="4" s="1"/>
  <c r="AI1000" i="4"/>
  <c r="AS999" i="4"/>
  <c r="AR999" i="4"/>
  <c r="G999" i="4"/>
  <c r="F1000" i="4"/>
  <c r="V998" i="4"/>
  <c r="R998" i="4"/>
  <c r="B998" i="4"/>
  <c r="E999" i="4" l="1"/>
  <c r="D1000" i="4"/>
  <c r="AR1000" i="4"/>
  <c r="AO1000" i="4" a="1"/>
  <c r="AO1000" i="4" s="1"/>
  <c r="AN1000" i="4"/>
  <c r="AM1000" i="4"/>
  <c r="AJ1000" i="4" a="1"/>
  <c r="AJ1000" i="4" s="1"/>
  <c r="AI1001" i="4"/>
  <c r="AS1000" i="4"/>
  <c r="W998" i="4"/>
  <c r="S998" i="4"/>
  <c r="G1000" i="4"/>
  <c r="F1001" i="4"/>
  <c r="V999" i="4"/>
  <c r="R999" i="4"/>
  <c r="B999" i="4"/>
  <c r="AS1001" i="4" l="1"/>
  <c r="AR1001" i="4"/>
  <c r="AO1001" i="4" a="1"/>
  <c r="AO1001" i="4" s="1"/>
  <c r="AN1001" i="4"/>
  <c r="AM1001" i="4"/>
  <c r="AJ1001" i="4" a="1"/>
  <c r="AJ1001" i="4" s="1"/>
  <c r="AI1002" i="4"/>
  <c r="W999" i="4"/>
  <c r="S999" i="4"/>
  <c r="G1001" i="4"/>
  <c r="B1000" i="4" s="1"/>
  <c r="F1002" i="4"/>
  <c r="V1000" i="4"/>
  <c r="R1000" i="4"/>
  <c r="E1000" i="4"/>
  <c r="D1001" i="4"/>
  <c r="W1000" i="4" l="1"/>
  <c r="S1000" i="4"/>
  <c r="V1001" i="4"/>
  <c r="R1001" i="4"/>
  <c r="AI1003" i="4"/>
  <c r="AS1002" i="4"/>
  <c r="AR1002" i="4"/>
  <c r="AO1002" i="4" a="1"/>
  <c r="AO1002" i="4" s="1"/>
  <c r="AN1002" i="4"/>
  <c r="AM1002" i="4"/>
  <c r="AJ1002" i="4" a="1"/>
  <c r="AJ1002" i="4" s="1"/>
  <c r="E1001" i="4"/>
  <c r="D1002" i="4"/>
  <c r="G1002" i="4"/>
  <c r="F1003" i="4"/>
  <c r="G1003" i="4" l="1"/>
  <c r="F1004" i="4"/>
  <c r="B1002" i="4"/>
  <c r="V1002" i="4"/>
  <c r="R1002" i="4"/>
  <c r="AI1004" i="4"/>
  <c r="AS1003" i="4"/>
  <c r="AR1003" i="4"/>
  <c r="AO1003" i="4" a="1"/>
  <c r="AO1003" i="4" s="1"/>
  <c r="AN1003" i="4"/>
  <c r="AM1003" i="4"/>
  <c r="AJ1003" i="4" a="1"/>
  <c r="AJ1003" i="4" s="1"/>
  <c r="D1003" i="4"/>
  <c r="E1002" i="4"/>
  <c r="B1001" i="4"/>
  <c r="AI1005" i="4" l="1"/>
  <c r="AS1004" i="4"/>
  <c r="AR1004" i="4"/>
  <c r="AO1004" i="4" a="1"/>
  <c r="AO1004" i="4" s="1"/>
  <c r="AN1004" i="4"/>
  <c r="AM1004" i="4"/>
  <c r="AJ1004" i="4" a="1"/>
  <c r="AJ1004" i="4" s="1"/>
  <c r="W1001" i="4"/>
  <c r="S1001" i="4"/>
  <c r="D1004" i="4"/>
  <c r="E1003" i="4"/>
  <c r="W1002" i="4"/>
  <c r="S1002" i="4"/>
  <c r="F1005" i="4"/>
  <c r="G1004" i="4"/>
  <c r="B1003" i="4"/>
  <c r="V1003" i="4"/>
  <c r="R1003" i="4"/>
  <c r="F1006" i="4" l="1"/>
  <c r="G1005" i="4"/>
  <c r="E1004" i="4"/>
  <c r="D1005" i="4"/>
  <c r="W1003" i="4"/>
  <c r="S1003" i="4"/>
  <c r="R1004" i="4"/>
  <c r="B1004" i="4"/>
  <c r="V1004" i="4"/>
  <c r="AJ1005" i="4" a="1"/>
  <c r="AJ1005" i="4" s="1"/>
  <c r="AS1005" i="4"/>
  <c r="AR1005" i="4"/>
  <c r="AO1005" i="4" a="1"/>
  <c r="AO1005" i="4" s="1"/>
  <c r="AN1005" i="4"/>
  <c r="AM1005" i="4"/>
  <c r="M5" i="4"/>
  <c r="P5" i="4"/>
  <c r="N6" i="4" l="1"/>
  <c r="X5" i="4"/>
  <c r="U6" i="4" s="1"/>
  <c r="E1005" i="4"/>
  <c r="D1006" i="4"/>
  <c r="W1004" i="4"/>
  <c r="S1004" i="4"/>
  <c r="K6" i="4"/>
  <c r="T5" i="4"/>
  <c r="Q6" i="4" s="1"/>
  <c r="R1005" i="4"/>
  <c r="V1005" i="4"/>
  <c r="G1006" i="4"/>
  <c r="F1007" i="4"/>
  <c r="L6" i="4" l="1"/>
  <c r="M6" i="4" s="1"/>
  <c r="T6" i="4" s="1"/>
  <c r="Q7" i="4" s="1"/>
  <c r="E1006" i="4"/>
  <c r="D1007" i="4"/>
  <c r="G1007" i="4"/>
  <c r="F1008" i="4"/>
  <c r="R1006" i="4"/>
  <c r="B1006" i="4"/>
  <c r="V1006" i="4"/>
  <c r="B1005" i="4"/>
  <c r="O6" i="4"/>
  <c r="P6" i="4" s="1"/>
  <c r="S1006" i="4" l="1"/>
  <c r="W1006" i="4"/>
  <c r="E1007" i="4"/>
  <c r="D1008" i="4"/>
  <c r="AA6" i="4"/>
  <c r="N7" i="4"/>
  <c r="X6" i="4"/>
  <c r="U7" i="4" s="1"/>
  <c r="S1005" i="4"/>
  <c r="W1005" i="4"/>
  <c r="G1008" i="4"/>
  <c r="B1007" i="4" s="1"/>
  <c r="F1009" i="4"/>
  <c r="R1007" i="4"/>
  <c r="V1007" i="4"/>
  <c r="Z6" i="4"/>
  <c r="K7" i="4"/>
  <c r="S1007" i="4" l="1"/>
  <c r="W1007" i="4"/>
  <c r="L7" i="4"/>
  <c r="M7" i="4" s="1"/>
  <c r="AA7" i="4"/>
  <c r="O7" i="4"/>
  <c r="P7" i="4" s="1"/>
  <c r="X7" i="4" s="1"/>
  <c r="U8" i="4" s="1"/>
  <c r="E1008" i="4"/>
  <c r="D1009" i="4"/>
  <c r="G1009" i="4"/>
  <c r="F1010" i="4"/>
  <c r="R1008" i="4"/>
  <c r="V1008" i="4"/>
  <c r="R1009" i="4" l="1"/>
  <c r="V1009" i="4"/>
  <c r="E1009" i="4"/>
  <c r="D1010" i="4"/>
  <c r="G1010" i="4"/>
  <c r="F1011" i="4"/>
  <c r="K8" i="4"/>
  <c r="T7" i="4"/>
  <c r="Q8" i="4" s="1"/>
  <c r="Z7" i="4"/>
  <c r="B1008" i="4"/>
  <c r="N8" i="4"/>
  <c r="L8" i="4" l="1"/>
  <c r="M8" i="4" s="1"/>
  <c r="Z8" i="4"/>
  <c r="G1011" i="4"/>
  <c r="F1012" i="4"/>
  <c r="R1010" i="4"/>
  <c r="B1010" i="4"/>
  <c r="V1010" i="4"/>
  <c r="E1010" i="4"/>
  <c r="D1011" i="4"/>
  <c r="O8" i="4"/>
  <c r="P8" i="4" s="1"/>
  <c r="S1008" i="4"/>
  <c r="W1008" i="4"/>
  <c r="B1009" i="4"/>
  <c r="E1011" i="4" l="1"/>
  <c r="D1012" i="4"/>
  <c r="S1009" i="4"/>
  <c r="W1009" i="4"/>
  <c r="S1010" i="4"/>
  <c r="W1010" i="4"/>
  <c r="G1012" i="4"/>
  <c r="F1013" i="4"/>
  <c r="R1011" i="4"/>
  <c r="B1011" i="4"/>
  <c r="V1011" i="4"/>
  <c r="K9" i="4"/>
  <c r="N9" i="4"/>
  <c r="X8" i="4"/>
  <c r="U9" i="4" s="1"/>
  <c r="AA8" i="4"/>
  <c r="T8" i="4"/>
  <c r="Q9" i="4" s="1"/>
  <c r="O9" i="4" l="1"/>
  <c r="P9" i="4" s="1"/>
  <c r="S1011" i="4"/>
  <c r="W1011" i="4"/>
  <c r="G1013" i="4"/>
  <c r="F1014" i="4"/>
  <c r="R1012" i="4"/>
  <c r="V1012" i="4"/>
  <c r="L9" i="4"/>
  <c r="M9" i="4" s="1"/>
  <c r="T9" i="4" s="1"/>
  <c r="Q10" i="4" s="1"/>
  <c r="E1012" i="4"/>
  <c r="D1013" i="4"/>
  <c r="R1013" i="4" l="1"/>
  <c r="V1013" i="4"/>
  <c r="E1013" i="4"/>
  <c r="D1014" i="4"/>
  <c r="Z9" i="4"/>
  <c r="K10" i="4"/>
  <c r="B1012" i="4"/>
  <c r="AA9" i="4"/>
  <c r="N10" i="4"/>
  <c r="G1014" i="4"/>
  <c r="F1015" i="4"/>
  <c r="X9" i="4"/>
  <c r="U10" i="4" s="1"/>
  <c r="G1015" i="4" l="1"/>
  <c r="F1016" i="4"/>
  <c r="L10" i="4"/>
  <c r="M10" i="4" s="1"/>
  <c r="R1014" i="4"/>
  <c r="B1014" i="4"/>
  <c r="V1014" i="4"/>
  <c r="E1014" i="4"/>
  <c r="D1015" i="4"/>
  <c r="B1013" i="4"/>
  <c r="O10" i="4"/>
  <c r="P10" i="4" s="1"/>
  <c r="N11" i="4" s="1"/>
  <c r="S1012" i="4"/>
  <c r="W1012" i="4"/>
  <c r="O11" i="4" l="1"/>
  <c r="P11" i="4" s="1"/>
  <c r="N12" i="4" s="1"/>
  <c r="AA11" i="4"/>
  <c r="AA10" i="4"/>
  <c r="S1014" i="4"/>
  <c r="W1014" i="4"/>
  <c r="X10" i="4"/>
  <c r="U11" i="4" s="1"/>
  <c r="X11" i="4" s="1"/>
  <c r="U12" i="4" s="1"/>
  <c r="K11" i="4"/>
  <c r="T10" i="4"/>
  <c r="Q11" i="4" s="1"/>
  <c r="E1015" i="4"/>
  <c r="D1016" i="4"/>
  <c r="Z10" i="4"/>
  <c r="S1013" i="4"/>
  <c r="W1013" i="4"/>
  <c r="G1016" i="4"/>
  <c r="F1017" i="4"/>
  <c r="R1015" i="4"/>
  <c r="B1015" i="4"/>
  <c r="V1015" i="4"/>
  <c r="L11" i="4" l="1"/>
  <c r="M11" i="4" s="1"/>
  <c r="S1015" i="4"/>
  <c r="W1015" i="4"/>
  <c r="G1017" i="4"/>
  <c r="F1018" i="4"/>
  <c r="R1016" i="4"/>
  <c r="B1016" i="4"/>
  <c r="V1016" i="4"/>
  <c r="E1016" i="4"/>
  <c r="D1017" i="4"/>
  <c r="O12" i="4"/>
  <c r="P12" i="4" s="1"/>
  <c r="N13" i="4" s="1"/>
  <c r="S1016" i="4" l="1"/>
  <c r="W1016" i="4"/>
  <c r="X12" i="4"/>
  <c r="U13" i="4" s="1"/>
  <c r="AA13" i="4"/>
  <c r="O13" i="4"/>
  <c r="P13" i="4" s="1"/>
  <c r="N14" i="4" s="1"/>
  <c r="K12" i="4"/>
  <c r="AA12" i="4"/>
  <c r="G1018" i="4"/>
  <c r="F1019" i="4"/>
  <c r="Z11" i="4"/>
  <c r="E1017" i="4"/>
  <c r="D1018" i="4"/>
  <c r="R1017" i="4"/>
  <c r="V1017" i="4"/>
  <c r="T11" i="4"/>
  <c r="Q12" i="4" s="1"/>
  <c r="L12" i="4" l="1"/>
  <c r="M12" i="4" s="1"/>
  <c r="O14" i="4"/>
  <c r="P14" i="4" s="1"/>
  <c r="N15" i="4" s="1"/>
  <c r="G1019" i="4"/>
  <c r="F1020" i="4"/>
  <c r="R1018" i="4"/>
  <c r="B1018" i="4"/>
  <c r="V1018" i="4"/>
  <c r="T12" i="4"/>
  <c r="Q13" i="4" s="1"/>
  <c r="B1017" i="4"/>
  <c r="X13" i="4"/>
  <c r="U14" i="4" s="1"/>
  <c r="E1018" i="4"/>
  <c r="D1019" i="4"/>
  <c r="E1019" i="4" l="1"/>
  <c r="D1020" i="4"/>
  <c r="S1018" i="4"/>
  <c r="W1018" i="4"/>
  <c r="X14" i="4"/>
  <c r="U15" i="4" s="1"/>
  <c r="G1020" i="4"/>
  <c r="F1021" i="4"/>
  <c r="S1017" i="4"/>
  <c r="W1017" i="4"/>
  <c r="R1019" i="4"/>
  <c r="B1019" i="4"/>
  <c r="V1019" i="4"/>
  <c r="AA15" i="4"/>
  <c r="O15" i="4"/>
  <c r="P15" i="4" s="1"/>
  <c r="N16" i="4" s="1"/>
  <c r="AA14" i="4"/>
  <c r="K13" i="4"/>
  <c r="Z12" i="4"/>
  <c r="L13" i="4" l="1"/>
  <c r="M13" i="4" s="1"/>
  <c r="G1021" i="4"/>
  <c r="F1022" i="4"/>
  <c r="R1020" i="4"/>
  <c r="B1020" i="4"/>
  <c r="V1020" i="4"/>
  <c r="O16" i="4"/>
  <c r="P16" i="4" s="1"/>
  <c r="N17" i="4" s="1"/>
  <c r="X15" i="4"/>
  <c r="U16" i="4" s="1"/>
  <c r="E1020" i="4"/>
  <c r="D1021" i="4"/>
  <c r="S1019" i="4"/>
  <c r="W1019" i="4"/>
  <c r="X16" i="4" l="1"/>
  <c r="U17" i="4" s="1"/>
  <c r="AA16" i="4"/>
  <c r="S1020" i="4"/>
  <c r="W1020" i="4"/>
  <c r="O17" i="4"/>
  <c r="P17" i="4" s="1"/>
  <c r="N18" i="4" s="1"/>
  <c r="K14" i="4"/>
  <c r="T13" i="4"/>
  <c r="Q14" i="4" s="1"/>
  <c r="G1022" i="4"/>
  <c r="F1023" i="4"/>
  <c r="R1021" i="4"/>
  <c r="V1021" i="4"/>
  <c r="E1021" i="4"/>
  <c r="D1022" i="4"/>
  <c r="Z13" i="4"/>
  <c r="R1022" i="4" l="1"/>
  <c r="V1022" i="4"/>
  <c r="L14" i="4"/>
  <c r="M14" i="4" s="1"/>
  <c r="T14" i="4" s="1"/>
  <c r="Q15" i="4" s="1"/>
  <c r="O18" i="4"/>
  <c r="P18" i="4" s="1"/>
  <c r="N19" i="4" s="1"/>
  <c r="AA17" i="4"/>
  <c r="E1022" i="4"/>
  <c r="D1023" i="4"/>
  <c r="B1021" i="4"/>
  <c r="G1023" i="4"/>
  <c r="B1022" i="4" s="1"/>
  <c r="F1024" i="4"/>
  <c r="X17" i="4"/>
  <c r="U18" i="4" s="1"/>
  <c r="S1022" i="4" l="1"/>
  <c r="W1022" i="4"/>
  <c r="O19" i="4"/>
  <c r="P19" i="4" s="1"/>
  <c r="N20" i="4" s="1"/>
  <c r="AA18" i="4"/>
  <c r="X18" i="4"/>
  <c r="U19" i="4" s="1"/>
  <c r="Z14" i="4"/>
  <c r="G1024" i="4"/>
  <c r="F1025" i="4"/>
  <c r="S1021" i="4"/>
  <c r="W1021" i="4"/>
  <c r="K15" i="4"/>
  <c r="R1023" i="4"/>
  <c r="B1023" i="4"/>
  <c r="V1023" i="4"/>
  <c r="E1023" i="4"/>
  <c r="D1024" i="4"/>
  <c r="E1024" i="4" l="1"/>
  <c r="D1025" i="4"/>
  <c r="S1023" i="4"/>
  <c r="W1023" i="4"/>
  <c r="G1025" i="4"/>
  <c r="F1026" i="4"/>
  <c r="R1024" i="4"/>
  <c r="B1024" i="4"/>
  <c r="V1024" i="4"/>
  <c r="X19" i="4"/>
  <c r="U20" i="4" s="1"/>
  <c r="O20" i="4"/>
  <c r="P20" i="4" s="1"/>
  <c r="N21" i="4" s="1"/>
  <c r="AA19" i="4"/>
  <c r="L15" i="4"/>
  <c r="M15" i="4" s="1"/>
  <c r="Z15" i="4"/>
  <c r="G1026" i="4" l="1"/>
  <c r="F1027" i="4"/>
  <c r="X20" i="4"/>
  <c r="U21" i="4" s="1"/>
  <c r="S1024" i="4"/>
  <c r="W1024" i="4"/>
  <c r="R1025" i="4"/>
  <c r="B1025" i="4"/>
  <c r="V1025" i="4"/>
  <c r="K16" i="4"/>
  <c r="T15" i="4"/>
  <c r="Q16" i="4" s="1"/>
  <c r="O21" i="4"/>
  <c r="P21" i="4" s="1"/>
  <c r="N22" i="4" s="1"/>
  <c r="AA21" i="4"/>
  <c r="E1025" i="4"/>
  <c r="D1026" i="4"/>
  <c r="AA20" i="4"/>
  <c r="L16" i="4" l="1"/>
  <c r="M16" i="4" s="1"/>
  <c r="T16" i="4" s="1"/>
  <c r="Q17" i="4" s="1"/>
  <c r="E1026" i="4"/>
  <c r="D1027" i="4"/>
  <c r="AA22" i="4"/>
  <c r="O22" i="4"/>
  <c r="P22" i="4" s="1"/>
  <c r="N23" i="4" s="1"/>
  <c r="S1025" i="4"/>
  <c r="W1025" i="4"/>
  <c r="X21" i="4"/>
  <c r="U22" i="4" s="1"/>
  <c r="F1028" i="4"/>
  <c r="G1027" i="4"/>
  <c r="R1026" i="4"/>
  <c r="B1026" i="4"/>
  <c r="V1026" i="4"/>
  <c r="O23" i="4" l="1"/>
  <c r="P23" i="4" s="1"/>
  <c r="N24" i="4" s="1"/>
  <c r="S1026" i="4"/>
  <c r="W1026" i="4"/>
  <c r="D1028" i="4"/>
  <c r="E1027" i="4"/>
  <c r="X22" i="4"/>
  <c r="U23" i="4" s="1"/>
  <c r="X23" i="4" s="1"/>
  <c r="U24" i="4" s="1"/>
  <c r="V1027" i="4"/>
  <c r="R1027" i="4"/>
  <c r="K17" i="4"/>
  <c r="F1029" i="4"/>
  <c r="G1028" i="4"/>
  <c r="Z16" i="4"/>
  <c r="R1028" i="4" l="1"/>
  <c r="V1028" i="4"/>
  <c r="F1030" i="4"/>
  <c r="G1029" i="4"/>
  <c r="D1029" i="4"/>
  <c r="E1028" i="4"/>
  <c r="O24" i="4"/>
  <c r="P24" i="4" s="1"/>
  <c r="N25" i="4" s="1"/>
  <c r="L17" i="4"/>
  <c r="M17" i="4" s="1"/>
  <c r="AA23" i="4"/>
  <c r="B1027" i="4"/>
  <c r="O25" i="4" l="1"/>
  <c r="P25" i="4" s="1"/>
  <c r="N26" i="4" s="1"/>
  <c r="AA24" i="4"/>
  <c r="D1030" i="4"/>
  <c r="E1029" i="4"/>
  <c r="R1029" i="4"/>
  <c r="B1029" i="4"/>
  <c r="V1029" i="4"/>
  <c r="X24" i="4"/>
  <c r="U25" i="4" s="1"/>
  <c r="W1027" i="4"/>
  <c r="S1027" i="4"/>
  <c r="F1031" i="4"/>
  <c r="G1030" i="4"/>
  <c r="Z17" i="4"/>
  <c r="B1028" i="4"/>
  <c r="K18" i="4"/>
  <c r="T17" i="4"/>
  <c r="Q18" i="4" s="1"/>
  <c r="X25" i="4" l="1"/>
  <c r="U26" i="4" s="1"/>
  <c r="W1029" i="4"/>
  <c r="S1029" i="4"/>
  <c r="L18" i="4"/>
  <c r="M18" i="4" s="1"/>
  <c r="W1028" i="4"/>
  <c r="S1028" i="4"/>
  <c r="D1031" i="4"/>
  <c r="E1030" i="4"/>
  <c r="V1030" i="4"/>
  <c r="R1030" i="4"/>
  <c r="F1032" i="4"/>
  <c r="G1031" i="4"/>
  <c r="O26" i="4"/>
  <c r="P26" i="4" s="1"/>
  <c r="N27" i="4" s="1"/>
  <c r="AA25" i="4"/>
  <c r="K19" i="4" l="1"/>
  <c r="D1032" i="4"/>
  <c r="E1031" i="4"/>
  <c r="V1031" i="4"/>
  <c r="R1031" i="4"/>
  <c r="F1033" i="4"/>
  <c r="G1032" i="4"/>
  <c r="Z18" i="4"/>
  <c r="T18" i="4"/>
  <c r="Q19" i="4" s="1"/>
  <c r="O27" i="4"/>
  <c r="P27" i="4" s="1"/>
  <c r="N28" i="4" s="1"/>
  <c r="AA26" i="4"/>
  <c r="B1030" i="4"/>
  <c r="X26" i="4"/>
  <c r="U27" i="4" s="1"/>
  <c r="V1032" i="4" l="1"/>
  <c r="R1032" i="4"/>
  <c r="F1034" i="4"/>
  <c r="G1033" i="4"/>
  <c r="B1031" i="4"/>
  <c r="X27" i="4"/>
  <c r="U28" i="4" s="1"/>
  <c r="X28" i="4" s="1"/>
  <c r="U29" i="4" s="1"/>
  <c r="W1030" i="4"/>
  <c r="S1030" i="4"/>
  <c r="O28" i="4"/>
  <c r="P28" i="4" s="1"/>
  <c r="N29" i="4" s="1"/>
  <c r="D1033" i="4"/>
  <c r="E1032" i="4"/>
  <c r="AA27" i="4"/>
  <c r="L19" i="4"/>
  <c r="M19" i="4" s="1"/>
  <c r="W1031" i="4" l="1"/>
  <c r="S1031" i="4"/>
  <c r="Z19" i="4"/>
  <c r="R1033" i="4"/>
  <c r="V1033" i="4"/>
  <c r="B1032" i="4"/>
  <c r="K20" i="4"/>
  <c r="F1035" i="4"/>
  <c r="G1034" i="4"/>
  <c r="B1033" i="4" s="1"/>
  <c r="D1034" i="4"/>
  <c r="E1033" i="4"/>
  <c r="O29" i="4"/>
  <c r="P29" i="4" s="1"/>
  <c r="N30" i="4" s="1"/>
  <c r="AA28" i="4"/>
  <c r="T19" i="4"/>
  <c r="Q20" i="4" s="1"/>
  <c r="W1033" i="4" l="1"/>
  <c r="S1033" i="4"/>
  <c r="L20" i="4"/>
  <c r="M20" i="4" s="1"/>
  <c r="T20" i="4" s="1"/>
  <c r="Q21" i="4" s="1"/>
  <c r="Z20" i="4"/>
  <c r="W1032" i="4"/>
  <c r="S1032" i="4"/>
  <c r="O30" i="4"/>
  <c r="P30" i="4" s="1"/>
  <c r="N31" i="4" s="1"/>
  <c r="AA29" i="4"/>
  <c r="X29" i="4"/>
  <c r="U30" i="4" s="1"/>
  <c r="D1035" i="4"/>
  <c r="E1034" i="4"/>
  <c r="R1034" i="4"/>
  <c r="V1034" i="4"/>
  <c r="F1036" i="4"/>
  <c r="G1035" i="4"/>
  <c r="B1035" i="4" l="1"/>
  <c r="V1035" i="4"/>
  <c r="R1035" i="4"/>
  <c r="AA30" i="4"/>
  <c r="X30" i="4"/>
  <c r="U31" i="4" s="1"/>
  <c r="X31" i="4" s="1"/>
  <c r="U32" i="4" s="1"/>
  <c r="F1037" i="4"/>
  <c r="G1036" i="4"/>
  <c r="AA31" i="4"/>
  <c r="O31" i="4"/>
  <c r="P31" i="4" s="1"/>
  <c r="N32" i="4" s="1"/>
  <c r="B1034" i="4"/>
  <c r="K21" i="4"/>
  <c r="D1036" i="4"/>
  <c r="E1035" i="4"/>
  <c r="D1037" i="4" l="1"/>
  <c r="E1036" i="4"/>
  <c r="L21" i="4"/>
  <c r="M21" i="4" s="1"/>
  <c r="W1034" i="4"/>
  <c r="S1034" i="4"/>
  <c r="O32" i="4"/>
  <c r="P32" i="4" s="1"/>
  <c r="N33" i="4" s="1"/>
  <c r="V1036" i="4"/>
  <c r="R1036" i="4"/>
  <c r="F1038" i="4"/>
  <c r="G1037" i="4"/>
  <c r="B1036" i="4" s="1"/>
  <c r="W1035" i="4"/>
  <c r="S1035" i="4"/>
  <c r="K22" i="4" l="1"/>
  <c r="T21" i="4"/>
  <c r="Q22" i="4" s="1"/>
  <c r="AA32" i="4"/>
  <c r="Z21" i="4"/>
  <c r="X32" i="4"/>
  <c r="U33" i="4" s="1"/>
  <c r="X33" i="4" s="1"/>
  <c r="U34" i="4" s="1"/>
  <c r="V1037" i="4"/>
  <c r="R1037" i="4"/>
  <c r="F1039" i="4"/>
  <c r="G1038" i="4"/>
  <c r="B1037" i="4" s="1"/>
  <c r="W1036" i="4"/>
  <c r="S1036" i="4"/>
  <c r="AA33" i="4"/>
  <c r="O33" i="4"/>
  <c r="P33" i="4" s="1"/>
  <c r="N34" i="4" s="1"/>
  <c r="L22" i="4"/>
  <c r="M22" i="4" s="1"/>
  <c r="K23" i="4" s="1"/>
  <c r="D1038" i="4"/>
  <c r="E1037" i="4"/>
  <c r="Z22" i="4" l="1"/>
  <c r="T22" i="4"/>
  <c r="Q23" i="4" s="1"/>
  <c r="D1039" i="4"/>
  <c r="E1038" i="4"/>
  <c r="L23" i="4"/>
  <c r="M23" i="4" s="1"/>
  <c r="O34" i="4"/>
  <c r="P34" i="4" s="1"/>
  <c r="N35" i="4" s="1"/>
  <c r="R1038" i="4"/>
  <c r="B1038" i="4"/>
  <c r="V1038" i="4"/>
  <c r="F1040" i="4"/>
  <c r="G1039" i="4"/>
  <c r="W1037" i="4"/>
  <c r="S1037" i="4"/>
  <c r="T23" i="4" l="1"/>
  <c r="Q24" i="4" s="1"/>
  <c r="AA34" i="4"/>
  <c r="K24" i="4"/>
  <c r="Z23" i="4"/>
  <c r="X34" i="4"/>
  <c r="U35" i="4" s="1"/>
  <c r="R1039" i="4"/>
  <c r="V1039" i="4"/>
  <c r="F1041" i="4"/>
  <c r="G1040" i="4"/>
  <c r="B1039" i="4" s="1"/>
  <c r="W1038" i="4"/>
  <c r="S1038" i="4"/>
  <c r="O35" i="4"/>
  <c r="P35" i="4" s="1"/>
  <c r="N36" i="4" s="1"/>
  <c r="L24" i="4"/>
  <c r="M24" i="4" s="1"/>
  <c r="D1040" i="4"/>
  <c r="E1039" i="4"/>
  <c r="K25" i="4" l="1"/>
  <c r="Z24" i="4"/>
  <c r="X35" i="4"/>
  <c r="U36" i="4" s="1"/>
  <c r="AA35" i="4"/>
  <c r="T24" i="4"/>
  <c r="Q25" i="4" s="1"/>
  <c r="D1041" i="4"/>
  <c r="E1040" i="4"/>
  <c r="L25" i="4"/>
  <c r="M25" i="4" s="1"/>
  <c r="O36" i="4"/>
  <c r="P36" i="4" s="1"/>
  <c r="N37" i="4" s="1"/>
  <c r="B1040" i="4"/>
  <c r="V1040" i="4"/>
  <c r="R1040" i="4"/>
  <c r="G1041" i="4"/>
  <c r="F1042" i="4"/>
  <c r="AA36" i="4" l="1"/>
  <c r="K26" i="4"/>
  <c r="Z25" i="4"/>
  <c r="T25" i="4"/>
  <c r="Q26" i="4" s="1"/>
  <c r="T26" i="4" s="1"/>
  <c r="Q27" i="4" s="1"/>
  <c r="X36" i="4"/>
  <c r="U37" i="4" s="1"/>
  <c r="X37" i="4" s="1"/>
  <c r="U38" i="4" s="1"/>
  <c r="G1042" i="4"/>
  <c r="F1043" i="4"/>
  <c r="V1041" i="4"/>
  <c r="R1041" i="4"/>
  <c r="B1041" i="4"/>
  <c r="W1040" i="4"/>
  <c r="S1040" i="4"/>
  <c r="AA37" i="4"/>
  <c r="O37" i="4"/>
  <c r="P37" i="4" s="1"/>
  <c r="N38" i="4" s="1"/>
  <c r="L26" i="4"/>
  <c r="M26" i="4" s="1"/>
  <c r="Z26" i="4"/>
  <c r="D1042" i="4"/>
  <c r="E1041" i="4"/>
  <c r="K27" i="4" l="1"/>
  <c r="X38" i="4"/>
  <c r="U39" i="4" s="1"/>
  <c r="E1042" i="4"/>
  <c r="D1043" i="4"/>
  <c r="L27" i="4"/>
  <c r="M27" i="4" s="1"/>
  <c r="O38" i="4"/>
  <c r="P38" i="4" s="1"/>
  <c r="N39" i="4" s="1"/>
  <c r="W1041" i="4"/>
  <c r="S1041" i="4"/>
  <c r="G1043" i="4"/>
  <c r="F1044" i="4"/>
  <c r="R1042" i="4"/>
  <c r="V1042" i="4"/>
  <c r="B1042" i="4"/>
  <c r="AA38" i="4" l="1"/>
  <c r="K28" i="4"/>
  <c r="Z27" i="4"/>
  <c r="T27" i="4"/>
  <c r="Q28" i="4" s="1"/>
  <c r="T28" i="4" s="1"/>
  <c r="Q29" i="4" s="1"/>
  <c r="W1042" i="4"/>
  <c r="S1042" i="4"/>
  <c r="G1044" i="4"/>
  <c r="B1043" i="4" s="1"/>
  <c r="F1045" i="4"/>
  <c r="R1043" i="4"/>
  <c r="V1043" i="4"/>
  <c r="O39" i="4"/>
  <c r="P39" i="4" s="1"/>
  <c r="N40" i="4" s="1"/>
  <c r="L28" i="4"/>
  <c r="M28" i="4" s="1"/>
  <c r="K29" i="4" s="1"/>
  <c r="Z28" i="4"/>
  <c r="E1043" i="4"/>
  <c r="D1044" i="4"/>
  <c r="AA39" i="4" l="1"/>
  <c r="X39" i="4"/>
  <c r="U40" i="4" s="1"/>
  <c r="X40" i="4" s="1"/>
  <c r="U41" i="4" s="1"/>
  <c r="E1044" i="4"/>
  <c r="D1045" i="4"/>
  <c r="Z29" i="4"/>
  <c r="L29" i="4"/>
  <c r="M29" i="4" s="1"/>
  <c r="O40" i="4"/>
  <c r="P40" i="4" s="1"/>
  <c r="N41" i="4" s="1"/>
  <c r="AA40" i="4"/>
  <c r="W1043" i="4"/>
  <c r="S1043" i="4"/>
  <c r="G1045" i="4"/>
  <c r="B1044" i="4" s="1"/>
  <c r="F1046" i="4"/>
  <c r="R1044" i="4"/>
  <c r="V1044" i="4"/>
  <c r="K30" i="4" l="1"/>
  <c r="T29" i="4"/>
  <c r="Q30" i="4" s="1"/>
  <c r="X41" i="4"/>
  <c r="U42" i="4" s="1"/>
  <c r="W1044" i="4"/>
  <c r="S1044" i="4"/>
  <c r="G1046" i="4"/>
  <c r="F1047" i="4"/>
  <c r="R1045" i="4"/>
  <c r="B1045" i="4"/>
  <c r="V1045" i="4"/>
  <c r="O41" i="4"/>
  <c r="P41" i="4" s="1"/>
  <c r="N42" i="4" s="1"/>
  <c r="L30" i="4"/>
  <c r="M30" i="4" s="1"/>
  <c r="E1045" i="4"/>
  <c r="D1046" i="4"/>
  <c r="Z30" i="4" l="1"/>
  <c r="AA41" i="4"/>
  <c r="T30" i="4"/>
  <c r="Q31" i="4" s="1"/>
  <c r="T31" i="4" s="1"/>
  <c r="Q32" i="4" s="1"/>
  <c r="K31" i="4"/>
  <c r="X42" i="4"/>
  <c r="U43" i="4" s="1"/>
  <c r="E1046" i="4"/>
  <c r="D1047" i="4"/>
  <c r="Z31" i="4"/>
  <c r="L31" i="4"/>
  <c r="M31" i="4" s="1"/>
  <c r="AA42" i="4"/>
  <c r="O42" i="4"/>
  <c r="P42" i="4" s="1"/>
  <c r="N43" i="4" s="1"/>
  <c r="W1045" i="4"/>
  <c r="S1045" i="4"/>
  <c r="F1048" i="4"/>
  <c r="G1047" i="4"/>
  <c r="R1046" i="4"/>
  <c r="B1046" i="4"/>
  <c r="V1046" i="4"/>
  <c r="K32" i="4" l="1"/>
  <c r="W1046" i="4"/>
  <c r="S1046" i="4"/>
  <c r="R1047" i="4"/>
  <c r="V1047" i="4"/>
  <c r="F1049" i="4"/>
  <c r="G1048" i="4"/>
  <c r="B1047" i="4" s="1"/>
  <c r="O43" i="4"/>
  <c r="P43" i="4" s="1"/>
  <c r="N44" i="4" s="1"/>
  <c r="L32" i="4"/>
  <c r="M32" i="4" s="1"/>
  <c r="E1047" i="4"/>
  <c r="D1048" i="4"/>
  <c r="K33" i="4" l="1"/>
  <c r="Z32" i="4"/>
  <c r="AA43" i="4"/>
  <c r="T32" i="4"/>
  <c r="Q33" i="4" s="1"/>
  <c r="X43" i="4"/>
  <c r="U44" i="4" s="1"/>
  <c r="E1048" i="4"/>
  <c r="D1049" i="4"/>
  <c r="L33" i="4"/>
  <c r="M33" i="4" s="1"/>
  <c r="O44" i="4"/>
  <c r="P44" i="4" s="1"/>
  <c r="N45" i="4" s="1"/>
  <c r="R1048" i="4"/>
  <c r="V1048" i="4"/>
  <c r="F1050" i="4"/>
  <c r="G1049" i="4"/>
  <c r="B1048" i="4" s="1"/>
  <c r="W1047" i="4"/>
  <c r="S1047" i="4"/>
  <c r="AA44" i="4" l="1"/>
  <c r="K34" i="4"/>
  <c r="Z33" i="4"/>
  <c r="X44" i="4"/>
  <c r="U45" i="4" s="1"/>
  <c r="T33" i="4"/>
  <c r="Q34" i="4" s="1"/>
  <c r="V1049" i="4"/>
  <c r="R1049" i="4"/>
  <c r="B1049" i="4"/>
  <c r="F1051" i="4"/>
  <c r="G1050" i="4"/>
  <c r="W1048" i="4"/>
  <c r="S1048" i="4"/>
  <c r="O45" i="4"/>
  <c r="P45" i="4" s="1"/>
  <c r="N46" i="4" s="1"/>
  <c r="L34" i="4"/>
  <c r="M34" i="4" s="1"/>
  <c r="E1049" i="4"/>
  <c r="D1050" i="4"/>
  <c r="K35" i="4" l="1"/>
  <c r="Z34" i="4"/>
  <c r="AA45" i="4"/>
  <c r="X45" i="4"/>
  <c r="U46" i="4" s="1"/>
  <c r="T34" i="4"/>
  <c r="Q35" i="4" s="1"/>
  <c r="T35" i="4" s="1"/>
  <c r="Q36" i="4" s="1"/>
  <c r="E1050" i="4"/>
  <c r="D1051" i="4"/>
  <c r="Z35" i="4"/>
  <c r="L35" i="4"/>
  <c r="M35" i="4" s="1"/>
  <c r="O46" i="4"/>
  <c r="P46" i="4" s="1"/>
  <c r="N47" i="4" s="1"/>
  <c r="V1050" i="4"/>
  <c r="R1050" i="4"/>
  <c r="B1050" i="4"/>
  <c r="F1052" i="4"/>
  <c r="G1051" i="4"/>
  <c r="W1049" i="4"/>
  <c r="S1049" i="4"/>
  <c r="AA46" i="4" l="1"/>
  <c r="X46" i="4"/>
  <c r="K36" i="4"/>
  <c r="V1051" i="4"/>
  <c r="R1051" i="4"/>
  <c r="F1053" i="4"/>
  <c r="G1052" i="4"/>
  <c r="B1051" i="4" s="1"/>
  <c r="W1050" i="4"/>
  <c r="S1050" i="4"/>
  <c r="AA47" i="4"/>
  <c r="O47" i="4"/>
  <c r="P47" i="4" s="1"/>
  <c r="N48" i="4" s="1"/>
  <c r="L36" i="4"/>
  <c r="M36" i="4" s="1"/>
  <c r="E1051" i="4"/>
  <c r="D1052" i="4"/>
  <c r="T36" i="4" l="1"/>
  <c r="Q37" i="4" s="1"/>
  <c r="K37" i="4"/>
  <c r="Z36" i="4"/>
  <c r="W47" i="4"/>
  <c r="U47" i="4"/>
  <c r="X47" i="4" s="1"/>
  <c r="E1052" i="4"/>
  <c r="D1053" i="4"/>
  <c r="L37" i="4"/>
  <c r="M37" i="4" s="1"/>
  <c r="O48" i="4"/>
  <c r="P48" i="4" s="1"/>
  <c r="N49" i="4" s="1"/>
  <c r="V1052" i="4"/>
  <c r="R1052" i="4"/>
  <c r="F1054" i="4"/>
  <c r="G1053" i="4"/>
  <c r="B1052" i="4" s="1"/>
  <c r="W1051" i="4"/>
  <c r="S1051" i="4"/>
  <c r="AA48" i="4" l="1"/>
  <c r="K38" i="4"/>
  <c r="Z37" i="4"/>
  <c r="U48" i="4"/>
  <c r="X48" i="4" s="1"/>
  <c r="U49" i="4" s="1"/>
  <c r="AF28" i="4"/>
  <c r="T37" i="4"/>
  <c r="Q38" i="4" s="1"/>
  <c r="T38" i="4" s="1"/>
  <c r="Q39" i="4" s="1"/>
  <c r="V1053" i="4"/>
  <c r="R1053" i="4"/>
  <c r="F1055" i="4"/>
  <c r="G1054" i="4"/>
  <c r="B1053" i="4" s="1"/>
  <c r="W1052" i="4"/>
  <c r="S1052" i="4"/>
  <c r="O49" i="4"/>
  <c r="P49" i="4" s="1"/>
  <c r="N50" i="4" s="1"/>
  <c r="L38" i="4"/>
  <c r="M38" i="4" s="1"/>
  <c r="E1053" i="4"/>
  <c r="D1054" i="4"/>
  <c r="Z38" i="4" l="1"/>
  <c r="K39" i="4"/>
  <c r="AA49" i="4"/>
  <c r="X49" i="4"/>
  <c r="U50" i="4" s="1"/>
  <c r="E1054" i="4"/>
  <c r="D1055" i="4"/>
  <c r="L39" i="4"/>
  <c r="M39" i="4" s="1"/>
  <c r="Z39" i="4"/>
  <c r="O50" i="4"/>
  <c r="P50" i="4" s="1"/>
  <c r="N51" i="4" s="1"/>
  <c r="AA50" i="4"/>
  <c r="V1054" i="4"/>
  <c r="R1054" i="4"/>
  <c r="F1056" i="4"/>
  <c r="G1055" i="4"/>
  <c r="B1054" i="4" s="1"/>
  <c r="W1053" i="4"/>
  <c r="S1053" i="4"/>
  <c r="K40" i="4" l="1"/>
  <c r="T39" i="4"/>
  <c r="Q40" i="4" s="1"/>
  <c r="X50" i="4"/>
  <c r="U51" i="4" s="1"/>
  <c r="V1055" i="4"/>
  <c r="R1055" i="4"/>
  <c r="F1057" i="4"/>
  <c r="G1056" i="4"/>
  <c r="B1055" i="4" s="1"/>
  <c r="W1054" i="4"/>
  <c r="S1054" i="4"/>
  <c r="O51" i="4"/>
  <c r="P51" i="4" s="1"/>
  <c r="N52" i="4" s="1"/>
  <c r="AA51" i="4"/>
  <c r="Z40" i="4"/>
  <c r="L40" i="4"/>
  <c r="M40" i="4" s="1"/>
  <c r="E1055" i="4"/>
  <c r="D1056" i="4"/>
  <c r="K41" i="4" l="1"/>
  <c r="T40" i="4"/>
  <c r="Q41" i="4" s="1"/>
  <c r="X51" i="4"/>
  <c r="U52" i="4" s="1"/>
  <c r="E1056" i="4"/>
  <c r="D1057" i="4"/>
  <c r="L41" i="4"/>
  <c r="M41" i="4" s="1"/>
  <c r="O52" i="4"/>
  <c r="P52" i="4" s="1"/>
  <c r="N53" i="4" s="1"/>
  <c r="V1056" i="4"/>
  <c r="R1056" i="4"/>
  <c r="F1058" i="4"/>
  <c r="G1057" i="4"/>
  <c r="B1056" i="4" s="1"/>
  <c r="W1055" i="4"/>
  <c r="S1055" i="4"/>
  <c r="X52" i="4" l="1"/>
  <c r="U53" i="4" s="1"/>
  <c r="T41" i="4"/>
  <c r="Q42" i="4" s="1"/>
  <c r="AA52" i="4"/>
  <c r="K42" i="4"/>
  <c r="Z42" i="4" s="1"/>
  <c r="Z41" i="4"/>
  <c r="V1057" i="4"/>
  <c r="R1057" i="4"/>
  <c r="F1059" i="4"/>
  <c r="G1058" i="4"/>
  <c r="B1057" i="4" s="1"/>
  <c r="W1056" i="4"/>
  <c r="S1056" i="4"/>
  <c r="O53" i="4"/>
  <c r="P53" i="4" s="1"/>
  <c r="N54" i="4" s="1"/>
  <c r="L42" i="4"/>
  <c r="M42" i="4" s="1"/>
  <c r="E1057" i="4"/>
  <c r="D1058" i="4"/>
  <c r="X53" i="4" l="1"/>
  <c r="U54" i="4" s="1"/>
  <c r="K43" i="4"/>
  <c r="L43" i="4" s="1"/>
  <c r="AA53" i="4"/>
  <c r="T42" i="4"/>
  <c r="Q43" i="4" s="1"/>
  <c r="E1058" i="4"/>
  <c r="D1059" i="4"/>
  <c r="O54" i="4"/>
  <c r="P54" i="4" s="1"/>
  <c r="N55" i="4" s="1"/>
  <c r="V1058" i="4"/>
  <c r="R1058" i="4"/>
  <c r="F1060" i="4"/>
  <c r="G1059" i="4"/>
  <c r="B1058" i="4" s="1"/>
  <c r="W1057" i="4"/>
  <c r="S1057" i="4"/>
  <c r="M43" i="4" l="1"/>
  <c r="T43" i="4" s="1"/>
  <c r="Q44" i="4" s="1"/>
  <c r="Z43" i="4"/>
  <c r="AA54" i="4"/>
  <c r="X54" i="4"/>
  <c r="U55" i="4" s="1"/>
  <c r="V1059" i="4"/>
  <c r="R1059" i="4"/>
  <c r="F1061" i="4"/>
  <c r="G1060" i="4"/>
  <c r="B1059" i="4" s="1"/>
  <c r="W1058" i="4"/>
  <c r="S1058" i="4"/>
  <c r="O55" i="4"/>
  <c r="P55" i="4" s="1"/>
  <c r="N56" i="4" s="1"/>
  <c r="AA55" i="4"/>
  <c r="E1059" i="4"/>
  <c r="D1060" i="4"/>
  <c r="X55" i="4" l="1"/>
  <c r="U56" i="4" s="1"/>
  <c r="K44" i="4"/>
  <c r="E1060" i="4"/>
  <c r="D1061" i="4"/>
  <c r="O56" i="4"/>
  <c r="P56" i="4" s="1"/>
  <c r="N57" i="4" s="1"/>
  <c r="V1060" i="4"/>
  <c r="R1060" i="4"/>
  <c r="F1062" i="4"/>
  <c r="G1061" i="4"/>
  <c r="B1060" i="4" s="1"/>
  <c r="W1059" i="4"/>
  <c r="S1059" i="4"/>
  <c r="AA56" i="4" l="1"/>
  <c r="L44" i="4"/>
  <c r="M44" i="4" s="1"/>
  <c r="X56" i="4"/>
  <c r="U57" i="4" s="1"/>
  <c r="V1061" i="4"/>
  <c r="R1061" i="4"/>
  <c r="F1063" i="4"/>
  <c r="G1062" i="4"/>
  <c r="B1061" i="4" s="1"/>
  <c r="W1060" i="4"/>
  <c r="S1060" i="4"/>
  <c r="O57" i="4"/>
  <c r="P57" i="4" s="1"/>
  <c r="N58" i="4" s="1"/>
  <c r="E1061" i="4"/>
  <c r="D1062" i="4"/>
  <c r="AA57" i="4" l="1"/>
  <c r="X57" i="4"/>
  <c r="U58" i="4" s="1"/>
  <c r="Z44" i="4"/>
  <c r="K45" i="4"/>
  <c r="T44" i="4"/>
  <c r="Q45" i="4" s="1"/>
  <c r="E1062" i="4"/>
  <c r="D1063" i="4"/>
  <c r="O58" i="4"/>
  <c r="P58" i="4" s="1"/>
  <c r="N59" i="4" s="1"/>
  <c r="V1062" i="4"/>
  <c r="R1062" i="4"/>
  <c r="B1062" i="4"/>
  <c r="F1064" i="4"/>
  <c r="G1063" i="4"/>
  <c r="W1061" i="4"/>
  <c r="S1061" i="4"/>
  <c r="L45" i="4" l="1"/>
  <c r="M45" i="4" s="1"/>
  <c r="X58" i="4"/>
  <c r="U59" i="4" s="1"/>
  <c r="AA58" i="4"/>
  <c r="V1063" i="4"/>
  <c r="R1063" i="4"/>
  <c r="F1065" i="4"/>
  <c r="G1064" i="4"/>
  <c r="B1063" i="4" s="1"/>
  <c r="W1062" i="4"/>
  <c r="S1062" i="4"/>
  <c r="O59" i="4"/>
  <c r="P59" i="4" s="1"/>
  <c r="N60" i="4" s="1"/>
  <c r="E1063" i="4"/>
  <c r="D1064" i="4"/>
  <c r="X59" i="4" l="1"/>
  <c r="U60" i="4" s="1"/>
  <c r="K46" i="4"/>
  <c r="Z45" i="4"/>
  <c r="AA59" i="4"/>
  <c r="T45" i="4"/>
  <c r="Q46" i="4" s="1"/>
  <c r="E1064" i="4"/>
  <c r="D1065" i="4"/>
  <c r="O60" i="4"/>
  <c r="P60" i="4" s="1"/>
  <c r="N61" i="4" s="1"/>
  <c r="AA60" i="4"/>
  <c r="V1064" i="4"/>
  <c r="R1064" i="4"/>
  <c r="F1066" i="4"/>
  <c r="G1065" i="4"/>
  <c r="B1064" i="4" s="1"/>
  <c r="W1063" i="4"/>
  <c r="S1063" i="4"/>
  <c r="L46" i="4" l="1"/>
  <c r="M46" i="4" s="1"/>
  <c r="X60" i="4"/>
  <c r="U61" i="4" s="1"/>
  <c r="V1065" i="4"/>
  <c r="R1065" i="4"/>
  <c r="G1066" i="4"/>
  <c r="B1065" i="4" s="1"/>
  <c r="F1067" i="4"/>
  <c r="W1064" i="4"/>
  <c r="S1064" i="4"/>
  <c r="O61" i="4"/>
  <c r="P61" i="4" s="1"/>
  <c r="N62" i="4" s="1"/>
  <c r="E1065" i="4"/>
  <c r="D1066" i="4"/>
  <c r="X61" i="4" l="1"/>
  <c r="U62" i="4" s="1"/>
  <c r="X62" i="4" s="1"/>
  <c r="U63" i="4" s="1"/>
  <c r="Z46" i="4"/>
  <c r="K47" i="4"/>
  <c r="AA61" i="4"/>
  <c r="T46" i="4"/>
  <c r="E1066" i="4"/>
  <c r="D1067" i="4"/>
  <c r="O62" i="4"/>
  <c r="P62" i="4" s="1"/>
  <c r="N63" i="4" s="1"/>
  <c r="AA62" i="4"/>
  <c r="G1067" i="4"/>
  <c r="F1068" i="4"/>
  <c r="V1066" i="4"/>
  <c r="R1066" i="4"/>
  <c r="B1066" i="4"/>
  <c r="W1065" i="4"/>
  <c r="S1065" i="4"/>
  <c r="S47" i="4" l="1"/>
  <c r="Q47" i="4"/>
  <c r="L47" i="4"/>
  <c r="M47" i="4" s="1"/>
  <c r="W1066" i="4"/>
  <c r="S1066" i="4"/>
  <c r="G1068" i="4"/>
  <c r="F1069" i="4"/>
  <c r="V1067" i="4"/>
  <c r="R1067" i="4"/>
  <c r="B1067" i="4"/>
  <c r="O63" i="4"/>
  <c r="P63" i="4" s="1"/>
  <c r="N64" i="4" s="1"/>
  <c r="E1067" i="4"/>
  <c r="D1068" i="4"/>
  <c r="AA63" i="4" l="1"/>
  <c r="T47" i="4"/>
  <c r="Z47" i="4"/>
  <c r="K48" i="4"/>
  <c r="X63" i="4"/>
  <c r="U64" i="4" s="1"/>
  <c r="L48" i="4"/>
  <c r="M48" i="4" s="1"/>
  <c r="K49" i="4" s="1"/>
  <c r="Z48" i="4"/>
  <c r="AE28" i="4"/>
  <c r="Q48" i="4"/>
  <c r="T48" i="4" s="1"/>
  <c r="Q49" i="4" s="1"/>
  <c r="E1068" i="4"/>
  <c r="D1069" i="4"/>
  <c r="O64" i="4"/>
  <c r="P64" i="4" s="1"/>
  <c r="N65" i="4" s="1"/>
  <c r="W1067" i="4"/>
  <c r="S1067" i="4"/>
  <c r="G1069" i="4"/>
  <c r="F1070" i="4"/>
  <c r="V1068" i="4"/>
  <c r="R1068" i="4"/>
  <c r="B1068" i="4"/>
  <c r="AA64" i="4" l="1"/>
  <c r="X64" i="4"/>
  <c r="U65" i="4" s="1"/>
  <c r="L49" i="4"/>
  <c r="M49" i="4" s="1"/>
  <c r="W1068" i="4"/>
  <c r="S1068" i="4"/>
  <c r="G1070" i="4"/>
  <c r="B1069" i="4" s="1"/>
  <c r="F1071" i="4"/>
  <c r="V1069" i="4"/>
  <c r="R1069" i="4"/>
  <c r="O65" i="4"/>
  <c r="P65" i="4" s="1"/>
  <c r="N66" i="4" s="1"/>
  <c r="AA65" i="4"/>
  <c r="E1069" i="4"/>
  <c r="D1070" i="4"/>
  <c r="K50" i="4" l="1"/>
  <c r="Z49" i="4"/>
  <c r="T49" i="4"/>
  <c r="Q50" i="4" s="1"/>
  <c r="X65" i="4"/>
  <c r="U66" i="4" s="1"/>
  <c r="X66" i="4" s="1"/>
  <c r="U67" i="4" s="1"/>
  <c r="Z50" i="4"/>
  <c r="L50" i="4"/>
  <c r="M50" i="4" s="1"/>
  <c r="E1070" i="4"/>
  <c r="D1071" i="4"/>
  <c r="O66" i="4"/>
  <c r="P66" i="4" s="1"/>
  <c r="N67" i="4" s="1"/>
  <c r="W1069" i="4"/>
  <c r="S1069" i="4"/>
  <c r="G1071" i="4"/>
  <c r="B1070" i="4" s="1"/>
  <c r="F1072" i="4"/>
  <c r="V1070" i="4"/>
  <c r="R1070" i="4"/>
  <c r="K51" i="4" l="1"/>
  <c r="T50" i="4"/>
  <c r="Q51" i="4" s="1"/>
  <c r="AA66" i="4"/>
  <c r="W1070" i="4"/>
  <c r="S1070" i="4"/>
  <c r="G1072" i="4"/>
  <c r="F1073" i="4"/>
  <c r="V1071" i="4"/>
  <c r="R1071" i="4"/>
  <c r="B1071" i="4"/>
  <c r="O67" i="4"/>
  <c r="P67" i="4" s="1"/>
  <c r="N68" i="4" s="1"/>
  <c r="AA67" i="4"/>
  <c r="E1071" i="4"/>
  <c r="D1072" i="4"/>
  <c r="X67" i="4" l="1"/>
  <c r="U68" i="4" s="1"/>
  <c r="L51" i="4"/>
  <c r="M51" i="4" s="1"/>
  <c r="E1072" i="4"/>
  <c r="D1073" i="4"/>
  <c r="O68" i="4"/>
  <c r="P68" i="4" s="1"/>
  <c r="N69" i="4" s="1"/>
  <c r="W1071" i="4"/>
  <c r="S1071" i="4"/>
  <c r="G1073" i="4"/>
  <c r="B1072" i="4" s="1"/>
  <c r="F1074" i="4"/>
  <c r="V1072" i="4"/>
  <c r="R1072" i="4"/>
  <c r="AA68" i="4" l="1"/>
  <c r="K52" i="4"/>
  <c r="Z51" i="4"/>
  <c r="X68" i="4"/>
  <c r="U69" i="4" s="1"/>
  <c r="X69" i="4" s="1"/>
  <c r="U70" i="4" s="1"/>
  <c r="T51" i="4"/>
  <c r="Q52" i="4" s="1"/>
  <c r="W1072" i="4"/>
  <c r="S1072" i="4"/>
  <c r="G1074" i="4"/>
  <c r="F1075" i="4"/>
  <c r="V1073" i="4"/>
  <c r="R1073" i="4"/>
  <c r="B1073" i="4"/>
  <c r="O69" i="4"/>
  <c r="P69" i="4" s="1"/>
  <c r="N70" i="4" s="1"/>
  <c r="E1073" i="4"/>
  <c r="D1074" i="4"/>
  <c r="AA69" i="4" l="1"/>
  <c r="L52" i="4"/>
  <c r="M52" i="4" s="1"/>
  <c r="E1074" i="4"/>
  <c r="D1075" i="4"/>
  <c r="O70" i="4"/>
  <c r="P70" i="4" s="1"/>
  <c r="N71" i="4" s="1"/>
  <c r="AA70" i="4"/>
  <c r="W1073" i="4"/>
  <c r="S1073" i="4"/>
  <c r="G1075" i="4"/>
  <c r="B1074" i="4" s="1"/>
  <c r="F1076" i="4"/>
  <c r="V1074" i="4"/>
  <c r="R1074" i="4"/>
  <c r="Z52" i="4" l="1"/>
  <c r="X70" i="4"/>
  <c r="U71" i="4" s="1"/>
  <c r="K53" i="4"/>
  <c r="T52" i="4"/>
  <c r="Q53" i="4" s="1"/>
  <c r="W1074" i="4"/>
  <c r="S1074" i="4"/>
  <c r="G1076" i="4"/>
  <c r="F1077" i="4"/>
  <c r="V1075" i="4"/>
  <c r="R1075" i="4"/>
  <c r="B1075" i="4"/>
  <c r="O71" i="4"/>
  <c r="P71" i="4" s="1"/>
  <c r="N72" i="4" s="1"/>
  <c r="E1075" i="4"/>
  <c r="D1076" i="4"/>
  <c r="AA71" i="4" l="1"/>
  <c r="L53" i="4"/>
  <c r="M53" i="4" s="1"/>
  <c r="Z53" i="4"/>
  <c r="X71" i="4"/>
  <c r="U72" i="4" s="1"/>
  <c r="E1076" i="4"/>
  <c r="D1077" i="4"/>
  <c r="O72" i="4"/>
  <c r="P72" i="4" s="1"/>
  <c r="N73" i="4" s="1"/>
  <c r="AA72" i="4"/>
  <c r="W1075" i="4"/>
  <c r="S1075" i="4"/>
  <c r="G1077" i="4"/>
  <c r="F1078" i="4"/>
  <c r="V1076" i="4"/>
  <c r="R1076" i="4"/>
  <c r="B1076" i="4"/>
  <c r="X72" i="4" l="1"/>
  <c r="U73" i="4" s="1"/>
  <c r="K54" i="4"/>
  <c r="T53" i="4"/>
  <c r="Q54" i="4" s="1"/>
  <c r="W1076" i="4"/>
  <c r="S1076" i="4"/>
  <c r="G1078" i="4"/>
  <c r="B1077" i="4" s="1"/>
  <c r="F1079" i="4"/>
  <c r="V1077" i="4"/>
  <c r="R1077" i="4"/>
  <c r="O73" i="4"/>
  <c r="P73" i="4" s="1"/>
  <c r="N74" i="4" s="1"/>
  <c r="AA73" i="4"/>
  <c r="E1077" i="4"/>
  <c r="D1078" i="4"/>
  <c r="L54" i="4" l="1"/>
  <c r="M54" i="4" s="1"/>
  <c r="Z54" i="4"/>
  <c r="X73" i="4"/>
  <c r="U74" i="4" s="1"/>
  <c r="E1078" i="4"/>
  <c r="D1079" i="4"/>
  <c r="O74" i="4"/>
  <c r="P74" i="4" s="1"/>
  <c r="N75" i="4" s="1"/>
  <c r="W1077" i="4"/>
  <c r="S1077" i="4"/>
  <c r="G1079" i="4"/>
  <c r="B1078" i="4" s="1"/>
  <c r="F1080" i="4"/>
  <c r="V1078" i="4"/>
  <c r="R1078" i="4"/>
  <c r="AA74" i="4" l="1"/>
  <c r="K55" i="4"/>
  <c r="X74" i="4"/>
  <c r="U75" i="4" s="1"/>
  <c r="X75" i="4" s="1"/>
  <c r="U76" i="4" s="1"/>
  <c r="T54" i="4"/>
  <c r="Q55" i="4" s="1"/>
  <c r="W1078" i="4"/>
  <c r="S1078" i="4"/>
  <c r="G1080" i="4"/>
  <c r="F1081" i="4"/>
  <c r="V1079" i="4"/>
  <c r="R1079" i="4"/>
  <c r="B1079" i="4"/>
  <c r="O75" i="4"/>
  <c r="P75" i="4" s="1"/>
  <c r="N76" i="4" s="1"/>
  <c r="E1079" i="4"/>
  <c r="D1080" i="4"/>
  <c r="AA75" i="4" l="1"/>
  <c r="L55" i="4"/>
  <c r="M55" i="4" s="1"/>
  <c r="E1080" i="4"/>
  <c r="D1081" i="4"/>
  <c r="O76" i="4"/>
  <c r="P76" i="4" s="1"/>
  <c r="N77" i="4" s="1"/>
  <c r="W1079" i="4"/>
  <c r="S1079" i="4"/>
  <c r="G1081" i="4"/>
  <c r="B1080" i="4" s="1"/>
  <c r="F1082" i="4"/>
  <c r="V1080" i="4"/>
  <c r="R1080" i="4"/>
  <c r="AA76" i="4" l="1"/>
  <c r="K56" i="4"/>
  <c r="Z55" i="4"/>
  <c r="T55" i="4"/>
  <c r="Q56" i="4" s="1"/>
  <c r="X76" i="4"/>
  <c r="U77" i="4" s="1"/>
  <c r="W1080" i="4"/>
  <c r="S1080" i="4"/>
  <c r="G1082" i="4"/>
  <c r="B1081" i="4" s="1"/>
  <c r="F1083" i="4"/>
  <c r="V1081" i="4"/>
  <c r="R1081" i="4"/>
  <c r="O77" i="4"/>
  <c r="P77" i="4" s="1"/>
  <c r="N78" i="4" s="1"/>
  <c r="E1081" i="4"/>
  <c r="D1082" i="4"/>
  <c r="X77" i="4" l="1"/>
  <c r="U78" i="4" s="1"/>
  <c r="L56" i="4"/>
  <c r="M56" i="4" s="1"/>
  <c r="AA77" i="4"/>
  <c r="E1082" i="4"/>
  <c r="D1083" i="4"/>
  <c r="O78" i="4"/>
  <c r="P78" i="4" s="1"/>
  <c r="N79" i="4" s="1"/>
  <c r="W1081" i="4"/>
  <c r="S1081" i="4"/>
  <c r="G1083" i="4"/>
  <c r="B1082" i="4" s="1"/>
  <c r="F1084" i="4"/>
  <c r="V1082" i="4"/>
  <c r="R1082" i="4"/>
  <c r="AA78" i="4" l="1"/>
  <c r="X78" i="4"/>
  <c r="U79" i="4" s="1"/>
  <c r="Z56" i="4"/>
  <c r="K57" i="4"/>
  <c r="T56" i="4"/>
  <c r="Q57" i="4" s="1"/>
  <c r="W1082" i="4"/>
  <c r="S1082" i="4"/>
  <c r="G1084" i="4"/>
  <c r="F1085" i="4"/>
  <c r="V1083" i="4"/>
  <c r="R1083" i="4"/>
  <c r="B1083" i="4"/>
  <c r="O79" i="4"/>
  <c r="P79" i="4" s="1"/>
  <c r="N80" i="4" s="1"/>
  <c r="E1083" i="4"/>
  <c r="D1084" i="4"/>
  <c r="AA79" i="4" l="1"/>
  <c r="L57" i="4"/>
  <c r="M57" i="4" s="1"/>
  <c r="X79" i="4"/>
  <c r="U80" i="4" s="1"/>
  <c r="E1084" i="4"/>
  <c r="D1085" i="4"/>
  <c r="O80" i="4"/>
  <c r="P80" i="4" s="1"/>
  <c r="N81" i="4" s="1"/>
  <c r="AA80" i="4"/>
  <c r="W1083" i="4"/>
  <c r="S1083" i="4"/>
  <c r="G1085" i="4"/>
  <c r="B1084" i="4" s="1"/>
  <c r="F1086" i="4"/>
  <c r="V1084" i="4"/>
  <c r="R1084" i="4"/>
  <c r="X80" i="4" l="1"/>
  <c r="U81" i="4" s="1"/>
  <c r="Z57" i="4"/>
  <c r="K58" i="4"/>
  <c r="T57" i="4"/>
  <c r="Q58" i="4" s="1"/>
  <c r="W1084" i="4"/>
  <c r="S1084" i="4"/>
  <c r="G1086" i="4"/>
  <c r="B1085" i="4" s="1"/>
  <c r="F1087" i="4"/>
  <c r="V1085" i="4"/>
  <c r="R1085" i="4"/>
  <c r="O81" i="4"/>
  <c r="P81" i="4" s="1"/>
  <c r="N82" i="4" s="1"/>
  <c r="E1085" i="4"/>
  <c r="D1086" i="4"/>
  <c r="AA81" i="4" l="1"/>
  <c r="L58" i="4"/>
  <c r="M58" i="4" s="1"/>
  <c r="Z58" i="4"/>
  <c r="X81" i="4"/>
  <c r="U82" i="4" s="1"/>
  <c r="E1086" i="4"/>
  <c r="D1087" i="4"/>
  <c r="O82" i="4"/>
  <c r="P82" i="4" s="1"/>
  <c r="N83" i="4" s="1"/>
  <c r="W1085" i="4"/>
  <c r="S1085" i="4"/>
  <c r="G1087" i="4"/>
  <c r="B1086" i="4" s="1"/>
  <c r="F1088" i="4"/>
  <c r="V1086" i="4"/>
  <c r="R1086" i="4"/>
  <c r="AA82" i="4" l="1"/>
  <c r="X82" i="4"/>
  <c r="U83" i="4" s="1"/>
  <c r="K59" i="4"/>
  <c r="T58" i="4"/>
  <c r="Q59" i="4" s="1"/>
  <c r="W1086" i="4"/>
  <c r="S1086" i="4"/>
  <c r="G1088" i="4"/>
  <c r="F1089" i="4"/>
  <c r="V1087" i="4"/>
  <c r="R1087" i="4"/>
  <c r="B1087" i="4"/>
  <c r="O83" i="4"/>
  <c r="P83" i="4" s="1"/>
  <c r="N84" i="4" s="1"/>
  <c r="AA83" i="4"/>
  <c r="E1087" i="4"/>
  <c r="D1088" i="4"/>
  <c r="L59" i="4" l="1"/>
  <c r="M59" i="4" s="1"/>
  <c r="Z59" i="4"/>
  <c r="X83" i="4"/>
  <c r="U84" i="4" s="1"/>
  <c r="E1088" i="4"/>
  <c r="D1089" i="4"/>
  <c r="O84" i="4"/>
  <c r="P84" i="4" s="1"/>
  <c r="N85" i="4" s="1"/>
  <c r="W1087" i="4"/>
  <c r="S1087" i="4"/>
  <c r="G1089" i="4"/>
  <c r="F1090" i="4"/>
  <c r="V1088" i="4"/>
  <c r="R1088" i="4"/>
  <c r="B1088" i="4"/>
  <c r="AA84" i="4" l="1"/>
  <c r="X84" i="4"/>
  <c r="U85" i="4" s="1"/>
  <c r="X85" i="4" s="1"/>
  <c r="U86" i="4" s="1"/>
  <c r="K60" i="4"/>
  <c r="T59" i="4"/>
  <c r="Q60" i="4" s="1"/>
  <c r="W1088" i="4"/>
  <c r="S1088" i="4"/>
  <c r="G1090" i="4"/>
  <c r="F1091" i="4"/>
  <c r="V1089" i="4"/>
  <c r="R1089" i="4"/>
  <c r="B1089" i="4"/>
  <c r="O85" i="4"/>
  <c r="P85" i="4" s="1"/>
  <c r="N86" i="4" s="1"/>
  <c r="AA85" i="4"/>
  <c r="E1089" i="4"/>
  <c r="D1090" i="4"/>
  <c r="L60" i="4" l="1"/>
  <c r="M60" i="4" s="1"/>
  <c r="Z60" i="4"/>
  <c r="E1090" i="4"/>
  <c r="D1091" i="4"/>
  <c r="O86" i="4"/>
  <c r="P86" i="4" s="1"/>
  <c r="N87" i="4" s="1"/>
  <c r="W1089" i="4"/>
  <c r="S1089" i="4"/>
  <c r="G1091" i="4"/>
  <c r="B1090" i="4" s="1"/>
  <c r="F1092" i="4"/>
  <c r="V1090" i="4"/>
  <c r="R1090" i="4"/>
  <c r="K61" i="4" l="1"/>
  <c r="X86" i="4"/>
  <c r="U87" i="4" s="1"/>
  <c r="X87" i="4" s="1"/>
  <c r="U88" i="4" s="1"/>
  <c r="AA86" i="4"/>
  <c r="T60" i="4"/>
  <c r="Q61" i="4" s="1"/>
  <c r="T61" i="4" s="1"/>
  <c r="Q62" i="4" s="1"/>
  <c r="L61" i="4"/>
  <c r="M61" i="4" s="1"/>
  <c r="K62" i="4" s="1"/>
  <c r="Z61" i="4"/>
  <c r="W1090" i="4"/>
  <c r="S1090" i="4"/>
  <c r="G1092" i="4"/>
  <c r="B1091" i="4" s="1"/>
  <c r="F1093" i="4"/>
  <c r="V1091" i="4"/>
  <c r="R1091" i="4"/>
  <c r="O87" i="4"/>
  <c r="P87" i="4" s="1"/>
  <c r="N88" i="4" s="1"/>
  <c r="E1091" i="4"/>
  <c r="D1092" i="4"/>
  <c r="AA87" i="4" l="1"/>
  <c r="L62" i="4"/>
  <c r="M62" i="4" s="1"/>
  <c r="E1092" i="4"/>
  <c r="D1093" i="4"/>
  <c r="O88" i="4"/>
  <c r="P88" i="4" s="1"/>
  <c r="N89" i="4" s="1"/>
  <c r="G1093" i="4"/>
  <c r="F1094" i="4"/>
  <c r="V1092" i="4"/>
  <c r="R1092" i="4"/>
  <c r="B1092" i="4"/>
  <c r="X88" i="4" l="1"/>
  <c r="U89" i="4" s="1"/>
  <c r="T62" i="4"/>
  <c r="Q63" i="4" s="1"/>
  <c r="Z62" i="4"/>
  <c r="K63" i="4"/>
  <c r="L63" i="4" s="1"/>
  <c r="M63" i="4" s="1"/>
  <c r="AA88" i="4"/>
  <c r="W1092" i="4"/>
  <c r="S1092" i="4"/>
  <c r="G1094" i="4"/>
  <c r="B1093" i="4" s="1"/>
  <c r="F1095" i="4"/>
  <c r="V1093" i="4"/>
  <c r="R1093" i="4"/>
  <c r="O89" i="4"/>
  <c r="P89" i="4" s="1"/>
  <c r="N90" i="4" s="1"/>
  <c r="E1093" i="4"/>
  <c r="D1094" i="4"/>
  <c r="K64" i="4" l="1"/>
  <c r="X89" i="4"/>
  <c r="U90" i="4" s="1"/>
  <c r="X90" i="4" s="1"/>
  <c r="U91" i="4" s="1"/>
  <c r="AA89" i="4"/>
  <c r="Z63" i="4"/>
  <c r="T63" i="4"/>
  <c r="Q64" i="4" s="1"/>
  <c r="L64" i="4"/>
  <c r="M64" i="4" s="1"/>
  <c r="K65" i="4" s="1"/>
  <c r="E1094" i="4"/>
  <c r="D1095" i="4"/>
  <c r="O90" i="4"/>
  <c r="P90" i="4" s="1"/>
  <c r="N91" i="4" s="1"/>
  <c r="W1093" i="4"/>
  <c r="S1093" i="4"/>
  <c r="G1095" i="4"/>
  <c r="B1094" i="4" s="1"/>
  <c r="F1096" i="4"/>
  <c r="V1094" i="4"/>
  <c r="R1094" i="4"/>
  <c r="AA90" i="4" l="1"/>
  <c r="T64" i="4"/>
  <c r="Q65" i="4" s="1"/>
  <c r="Z64" i="4"/>
  <c r="X91" i="4"/>
  <c r="U92" i="4" s="1"/>
  <c r="L65" i="4"/>
  <c r="M65" i="4" s="1"/>
  <c r="Z65" i="4"/>
  <c r="W1094" i="4"/>
  <c r="S1094" i="4"/>
  <c r="G1096" i="4"/>
  <c r="F1097" i="4"/>
  <c r="V1095" i="4"/>
  <c r="R1095" i="4"/>
  <c r="B1095" i="4"/>
  <c r="AA91" i="4"/>
  <c r="O91" i="4"/>
  <c r="P91" i="4" s="1"/>
  <c r="N92" i="4" s="1"/>
  <c r="E1095" i="4"/>
  <c r="D1096" i="4"/>
  <c r="T65" i="4" l="1"/>
  <c r="Q66" i="4" s="1"/>
  <c r="K66" i="4"/>
  <c r="L66" i="4"/>
  <c r="M66" i="4" s="1"/>
  <c r="K67" i="4" s="1"/>
  <c r="E1096" i="4"/>
  <c r="D1097" i="4"/>
  <c r="O92" i="4"/>
  <c r="P92" i="4" s="1"/>
  <c r="N93" i="4" s="1"/>
  <c r="AA92" i="4"/>
  <c r="W1095" i="4"/>
  <c r="S1095" i="4"/>
  <c r="G1097" i="4"/>
  <c r="F1098" i="4"/>
  <c r="V1096" i="4"/>
  <c r="R1096" i="4"/>
  <c r="B1096" i="4"/>
  <c r="Z66" i="4" l="1"/>
  <c r="T66" i="4"/>
  <c r="Q67" i="4" s="1"/>
  <c r="X92" i="4"/>
  <c r="U93" i="4" s="1"/>
  <c r="X93" i="4" s="1"/>
  <c r="U94" i="4" s="1"/>
  <c r="Z67" i="4"/>
  <c r="L67" i="4"/>
  <c r="M67" i="4" s="1"/>
  <c r="W1096" i="4"/>
  <c r="S1096" i="4"/>
  <c r="G1098" i="4"/>
  <c r="F1099" i="4"/>
  <c r="V1097" i="4"/>
  <c r="R1097" i="4"/>
  <c r="B1097" i="4"/>
  <c r="AA93" i="4"/>
  <c r="O93" i="4"/>
  <c r="P93" i="4" s="1"/>
  <c r="N94" i="4" s="1"/>
  <c r="E1097" i="4"/>
  <c r="D1098" i="4"/>
  <c r="T67" i="4" l="1"/>
  <c r="Q68" i="4" s="1"/>
  <c r="X94" i="4"/>
  <c r="U95" i="4" s="1"/>
  <c r="K68" i="4"/>
  <c r="L68" i="4"/>
  <c r="M68" i="4" s="1"/>
  <c r="K69" i="4" s="1"/>
  <c r="Z68" i="4"/>
  <c r="E1098" i="4"/>
  <c r="D1099" i="4"/>
  <c r="AA94" i="4"/>
  <c r="O94" i="4"/>
  <c r="P94" i="4" s="1"/>
  <c r="N95" i="4" s="1"/>
  <c r="W1097" i="4"/>
  <c r="S1097" i="4"/>
  <c r="G1099" i="4"/>
  <c r="F1100" i="4"/>
  <c r="V1098" i="4"/>
  <c r="R1098" i="4"/>
  <c r="B1098" i="4"/>
  <c r="T68" i="4" l="1"/>
  <c r="Q69" i="4" s="1"/>
  <c r="L69" i="4"/>
  <c r="M69" i="4" s="1"/>
  <c r="W1098" i="4"/>
  <c r="S1098" i="4"/>
  <c r="G1100" i="4"/>
  <c r="B1099" i="4" s="1"/>
  <c r="F1101" i="4"/>
  <c r="V1099" i="4"/>
  <c r="R1099" i="4"/>
  <c r="O95" i="4"/>
  <c r="P95" i="4" s="1"/>
  <c r="N96" i="4" s="1"/>
  <c r="E1099" i="4"/>
  <c r="D1100" i="4"/>
  <c r="T69" i="4" l="1"/>
  <c r="Q70" i="4" s="1"/>
  <c r="AA95" i="4"/>
  <c r="K70" i="4"/>
  <c r="Z69" i="4"/>
  <c r="X95" i="4"/>
  <c r="U96" i="4" s="1"/>
  <c r="L70" i="4"/>
  <c r="M70" i="4" s="1"/>
  <c r="E1100" i="4"/>
  <c r="D1101" i="4"/>
  <c r="O96" i="4"/>
  <c r="P96" i="4" s="1"/>
  <c r="N97" i="4" s="1"/>
  <c r="W1099" i="4"/>
  <c r="S1099" i="4"/>
  <c r="G1101" i="4"/>
  <c r="F1102" i="4"/>
  <c r="V1100" i="4"/>
  <c r="R1100" i="4"/>
  <c r="B1100" i="4"/>
  <c r="Z70" i="4" l="1"/>
  <c r="AA96" i="4"/>
  <c r="X96" i="4"/>
  <c r="U97" i="4" s="1"/>
  <c r="T70" i="4"/>
  <c r="Q71" i="4" s="1"/>
  <c r="K71" i="4"/>
  <c r="L71" i="4"/>
  <c r="M71" i="4" s="1"/>
  <c r="W1100" i="4"/>
  <c r="S1100" i="4"/>
  <c r="G1102" i="4"/>
  <c r="B1101" i="4" s="1"/>
  <c r="F1103" i="4"/>
  <c r="V1101" i="4"/>
  <c r="R1101" i="4"/>
  <c r="O97" i="4"/>
  <c r="P97" i="4" s="1"/>
  <c r="N98" i="4" s="1"/>
  <c r="E1101" i="4"/>
  <c r="D1102" i="4"/>
  <c r="T71" i="4" l="1"/>
  <c r="Q72" i="4" s="1"/>
  <c r="AA97" i="4"/>
  <c r="Z71" i="4"/>
  <c r="X97" i="4"/>
  <c r="U98" i="4" s="1"/>
  <c r="K72" i="4"/>
  <c r="L72" i="4"/>
  <c r="M72" i="4" s="1"/>
  <c r="E1102" i="4"/>
  <c r="D1103" i="4"/>
  <c r="O98" i="4"/>
  <c r="P98" i="4" s="1"/>
  <c r="N99" i="4" s="1"/>
  <c r="W1101" i="4"/>
  <c r="S1101" i="4"/>
  <c r="G1103" i="4"/>
  <c r="B1102" i="4" s="1"/>
  <c r="F1104" i="4"/>
  <c r="V1102" i="4"/>
  <c r="R1102" i="4"/>
  <c r="T72" i="4" l="1"/>
  <c r="Q73" i="4" s="1"/>
  <c r="K73" i="4"/>
  <c r="Z72" i="4"/>
  <c r="AA98" i="4"/>
  <c r="X98" i="4"/>
  <c r="L73" i="4"/>
  <c r="M73" i="4" s="1"/>
  <c r="Z73" i="4"/>
  <c r="W1102" i="4"/>
  <c r="S1102" i="4"/>
  <c r="G1104" i="4"/>
  <c r="F1105" i="4"/>
  <c r="V1103" i="4"/>
  <c r="R1103" i="4"/>
  <c r="B1103" i="4"/>
  <c r="O99" i="4"/>
  <c r="P99" i="4" s="1"/>
  <c r="N100" i="4" s="1"/>
  <c r="E1103" i="4"/>
  <c r="D1104" i="4"/>
  <c r="AA99" i="4" l="1"/>
  <c r="K74" i="4"/>
  <c r="W99" i="4"/>
  <c r="U99" i="4"/>
  <c r="X99" i="4" s="1"/>
  <c r="T73" i="4"/>
  <c r="Q74" i="4" s="1"/>
  <c r="E1104" i="4"/>
  <c r="D1105" i="4"/>
  <c r="O100" i="4"/>
  <c r="P100" i="4" s="1"/>
  <c r="N101" i="4" s="1"/>
  <c r="W1103" i="4"/>
  <c r="S1103" i="4"/>
  <c r="G1105" i="4"/>
  <c r="F1106" i="4"/>
  <c r="V1104" i="4"/>
  <c r="R1104" i="4"/>
  <c r="B1104" i="4"/>
  <c r="AF29" i="4" l="1"/>
  <c r="U100" i="4"/>
  <c r="X100" i="4" s="1"/>
  <c r="U101" i="4" s="1"/>
  <c r="AA100" i="4"/>
  <c r="L74" i="4"/>
  <c r="M74" i="4" s="1"/>
  <c r="W1104" i="4"/>
  <c r="S1104" i="4"/>
  <c r="G1106" i="4"/>
  <c r="F1107" i="4"/>
  <c r="V1105" i="4"/>
  <c r="R1105" i="4"/>
  <c r="B1105" i="4"/>
  <c r="O101" i="4"/>
  <c r="P101" i="4" s="1"/>
  <c r="N102" i="4" s="1"/>
  <c r="E1105" i="4"/>
  <c r="D1106" i="4"/>
  <c r="AA101" i="4" l="1"/>
  <c r="Z74" i="4"/>
  <c r="K75" i="4"/>
  <c r="T74" i="4"/>
  <c r="Q75" i="4" s="1"/>
  <c r="X101" i="4"/>
  <c r="U102" i="4" s="1"/>
  <c r="E1106" i="4"/>
  <c r="D1107" i="4"/>
  <c r="O102" i="4"/>
  <c r="P102" i="4" s="1"/>
  <c r="N103" i="4" s="1"/>
  <c r="AA102" i="4"/>
  <c r="W1105" i="4"/>
  <c r="S1105" i="4"/>
  <c r="G1107" i="4"/>
  <c r="B1106" i="4" s="1"/>
  <c r="F1108" i="4"/>
  <c r="V1106" i="4"/>
  <c r="R1106" i="4"/>
  <c r="X102" i="4" l="1"/>
  <c r="U103" i="4" s="1"/>
  <c r="L75" i="4"/>
  <c r="M75" i="4" s="1"/>
  <c r="W1106" i="4"/>
  <c r="S1106" i="4"/>
  <c r="G1108" i="4"/>
  <c r="F1109" i="4"/>
  <c r="V1107" i="4"/>
  <c r="R1107" i="4"/>
  <c r="B1107" i="4"/>
  <c r="O103" i="4"/>
  <c r="P103" i="4" s="1"/>
  <c r="N104" i="4" s="1"/>
  <c r="E1107" i="4"/>
  <c r="D1108" i="4"/>
  <c r="AA103" i="4" l="1"/>
  <c r="Z75" i="4"/>
  <c r="K76" i="4"/>
  <c r="T75" i="4"/>
  <c r="Q76" i="4" s="1"/>
  <c r="X103" i="4"/>
  <c r="U104" i="4" s="1"/>
  <c r="E1108" i="4"/>
  <c r="D1109" i="4"/>
  <c r="O104" i="4"/>
  <c r="P104" i="4" s="1"/>
  <c r="N105" i="4" s="1"/>
  <c r="W1107" i="4"/>
  <c r="S1107" i="4"/>
  <c r="G1109" i="4"/>
  <c r="F1110" i="4"/>
  <c r="V1108" i="4"/>
  <c r="R1108" i="4"/>
  <c r="B1108" i="4"/>
  <c r="X104" i="4" l="1"/>
  <c r="U105" i="4" s="1"/>
  <c r="AA104" i="4"/>
  <c r="L76" i="4"/>
  <c r="M76" i="4" s="1"/>
  <c r="W1108" i="4"/>
  <c r="S1108" i="4"/>
  <c r="G1110" i="4"/>
  <c r="F1111" i="4"/>
  <c r="V1109" i="4"/>
  <c r="R1109" i="4"/>
  <c r="B1109" i="4"/>
  <c r="O105" i="4"/>
  <c r="P105" i="4" s="1"/>
  <c r="N106" i="4" s="1"/>
  <c r="AA105" i="4"/>
  <c r="E1109" i="4"/>
  <c r="D1110" i="4"/>
  <c r="Z76" i="4" l="1"/>
  <c r="K77" i="4"/>
  <c r="T76" i="4"/>
  <c r="Q77" i="4" s="1"/>
  <c r="X105" i="4"/>
  <c r="U106" i="4" s="1"/>
  <c r="E1110" i="4"/>
  <c r="D1111" i="4"/>
  <c r="O106" i="4"/>
  <c r="P106" i="4" s="1"/>
  <c r="N107" i="4" s="1"/>
  <c r="W1109" i="4"/>
  <c r="S1109" i="4"/>
  <c r="G1111" i="4"/>
  <c r="F1112" i="4"/>
  <c r="V1110" i="4"/>
  <c r="R1110" i="4"/>
  <c r="B1110" i="4"/>
  <c r="X106" i="4" l="1"/>
  <c r="U107" i="4" s="1"/>
  <c r="AA106" i="4"/>
  <c r="L77" i="4"/>
  <c r="M77" i="4" s="1"/>
  <c r="T77" i="4" s="1"/>
  <c r="Q78" i="4" s="1"/>
  <c r="W1110" i="4"/>
  <c r="S1110" i="4"/>
  <c r="G1112" i="4"/>
  <c r="F1113" i="4"/>
  <c r="V1111" i="4"/>
  <c r="R1111" i="4"/>
  <c r="B1111" i="4"/>
  <c r="O107" i="4"/>
  <c r="P107" i="4" s="1"/>
  <c r="N108" i="4" s="1"/>
  <c r="E1111" i="4"/>
  <c r="D1112" i="4"/>
  <c r="AA107" i="4" l="1"/>
  <c r="Z77" i="4"/>
  <c r="K78" i="4"/>
  <c r="X107" i="4"/>
  <c r="U108" i="4" s="1"/>
  <c r="D1113" i="4"/>
  <c r="E1112" i="4"/>
  <c r="O108" i="4"/>
  <c r="P108" i="4" s="1"/>
  <c r="N109" i="4" s="1"/>
  <c r="W1111" i="4"/>
  <c r="S1111" i="4"/>
  <c r="F1114" i="4"/>
  <c r="G1113" i="4"/>
  <c r="B1112" i="4" s="1"/>
  <c r="V1112" i="4"/>
  <c r="R1112" i="4"/>
  <c r="X108" i="4" l="1"/>
  <c r="U109" i="4" s="1"/>
  <c r="AA108" i="4"/>
  <c r="L78" i="4"/>
  <c r="M78" i="4" s="1"/>
  <c r="W1112" i="4"/>
  <c r="S1112" i="4"/>
  <c r="R1113" i="4"/>
  <c r="V1113" i="4"/>
  <c r="G1114" i="4"/>
  <c r="B1113" i="4" s="1"/>
  <c r="F1115" i="4"/>
  <c r="AA109" i="4"/>
  <c r="O109" i="4"/>
  <c r="P109" i="4" s="1"/>
  <c r="N110" i="4" s="1"/>
  <c r="E1113" i="4"/>
  <c r="D1114" i="4"/>
  <c r="K79" i="4" l="1"/>
  <c r="T78" i="4"/>
  <c r="Q79" i="4" s="1"/>
  <c r="Z78" i="4"/>
  <c r="X109" i="4"/>
  <c r="U110" i="4" s="1"/>
  <c r="E1114" i="4"/>
  <c r="D1115" i="4"/>
  <c r="O110" i="4"/>
  <c r="P110" i="4" s="1"/>
  <c r="N111" i="4" s="1"/>
  <c r="F1116" i="4"/>
  <c r="G1115" i="4"/>
  <c r="B1114" i="4"/>
  <c r="V1114" i="4"/>
  <c r="R1114" i="4"/>
  <c r="S1113" i="4"/>
  <c r="W1113" i="4"/>
  <c r="X110" i="4" l="1"/>
  <c r="U111" i="4" s="1"/>
  <c r="AA110" i="4"/>
  <c r="Z79" i="4"/>
  <c r="L79" i="4"/>
  <c r="M79" i="4" s="1"/>
  <c r="W1114" i="4"/>
  <c r="S1114" i="4"/>
  <c r="V1115" i="4"/>
  <c r="R1115" i="4"/>
  <c r="G1116" i="4"/>
  <c r="B1115" i="4" s="1"/>
  <c r="F1117" i="4"/>
  <c r="O111" i="4"/>
  <c r="P111" i="4" s="1"/>
  <c r="N112" i="4" s="1"/>
  <c r="D1116" i="4"/>
  <c r="E1115" i="4"/>
  <c r="K80" i="4" l="1"/>
  <c r="T79" i="4"/>
  <c r="Q80" i="4" s="1"/>
  <c r="AA111" i="4"/>
  <c r="X111" i="4"/>
  <c r="U112" i="4" s="1"/>
  <c r="X112" i="4" s="1"/>
  <c r="U113" i="4" s="1"/>
  <c r="E1116" i="4"/>
  <c r="D1117" i="4"/>
  <c r="O112" i="4"/>
  <c r="P112" i="4" s="1"/>
  <c r="N113" i="4" s="1"/>
  <c r="AA112" i="4"/>
  <c r="G1117" i="4"/>
  <c r="F1118" i="4"/>
  <c r="B1116" i="4"/>
  <c r="R1116" i="4"/>
  <c r="V1116" i="4"/>
  <c r="W1115" i="4"/>
  <c r="S1115" i="4"/>
  <c r="L80" i="4" l="1"/>
  <c r="M80" i="4" s="1"/>
  <c r="Z80" i="4"/>
  <c r="S1116" i="4"/>
  <c r="W1116" i="4"/>
  <c r="F1119" i="4"/>
  <c r="G1118" i="4"/>
  <c r="B1117" i="4"/>
  <c r="V1117" i="4"/>
  <c r="R1117" i="4"/>
  <c r="O113" i="4"/>
  <c r="P113" i="4" s="1"/>
  <c r="N114" i="4" s="1"/>
  <c r="D1118" i="4"/>
  <c r="E1117" i="4"/>
  <c r="K81" i="4" l="1"/>
  <c r="AA113" i="4"/>
  <c r="T80" i="4"/>
  <c r="Q81" i="4" s="1"/>
  <c r="T81" i="4" s="1"/>
  <c r="Q82" i="4" s="1"/>
  <c r="X113" i="4"/>
  <c r="U114" i="4" s="1"/>
  <c r="X114" i="4" s="1"/>
  <c r="U115" i="4" s="1"/>
  <c r="L81" i="4"/>
  <c r="M81" i="4" s="1"/>
  <c r="K82" i="4" s="1"/>
  <c r="E1118" i="4"/>
  <c r="D1119" i="4"/>
  <c r="AA114" i="4"/>
  <c r="O114" i="4"/>
  <c r="P114" i="4" s="1"/>
  <c r="N115" i="4" s="1"/>
  <c r="W1117" i="4"/>
  <c r="S1117" i="4"/>
  <c r="B1118" i="4"/>
  <c r="R1118" i="4"/>
  <c r="V1118" i="4"/>
  <c r="G1119" i="4"/>
  <c r="F1120" i="4"/>
  <c r="Z81" i="4" l="1"/>
  <c r="L82" i="4"/>
  <c r="M82" i="4" s="1"/>
  <c r="F1121" i="4"/>
  <c r="G1120" i="4"/>
  <c r="B1119" i="4"/>
  <c r="V1119" i="4"/>
  <c r="R1119" i="4"/>
  <c r="S1118" i="4"/>
  <c r="W1118" i="4"/>
  <c r="O115" i="4"/>
  <c r="P115" i="4" s="1"/>
  <c r="N116" i="4" s="1"/>
  <c r="E1119" i="4"/>
  <c r="D1120" i="4"/>
  <c r="AA115" i="4" l="1"/>
  <c r="X115" i="4"/>
  <c r="U116" i="4" s="1"/>
  <c r="K83" i="4"/>
  <c r="Z82" i="4"/>
  <c r="T82" i="4"/>
  <c r="Q83" i="4" s="1"/>
  <c r="L83" i="4"/>
  <c r="M83" i="4" s="1"/>
  <c r="Z83" i="4"/>
  <c r="D1121" i="4"/>
  <c r="E1120" i="4"/>
  <c r="AA116" i="4"/>
  <c r="O116" i="4"/>
  <c r="P116" i="4" s="1"/>
  <c r="N117" i="4" s="1"/>
  <c r="W1119" i="4"/>
  <c r="S1119" i="4"/>
  <c r="B1120" i="4"/>
  <c r="V1120" i="4"/>
  <c r="R1120" i="4"/>
  <c r="G1121" i="4"/>
  <c r="F1122" i="4"/>
  <c r="K84" i="4" l="1"/>
  <c r="T83" i="4"/>
  <c r="Q84" i="4" s="1"/>
  <c r="X116" i="4"/>
  <c r="U117" i="4" s="1"/>
  <c r="L84" i="4"/>
  <c r="M84" i="4" s="1"/>
  <c r="G1122" i="4"/>
  <c r="F1123" i="4"/>
  <c r="B1121" i="4"/>
  <c r="R1121" i="4"/>
  <c r="V1121" i="4"/>
  <c r="W1120" i="4"/>
  <c r="S1120" i="4"/>
  <c r="O117" i="4"/>
  <c r="P117" i="4" s="1"/>
  <c r="N118" i="4" s="1"/>
  <c r="E1121" i="4"/>
  <c r="D1122" i="4"/>
  <c r="AA117" i="4" l="1"/>
  <c r="X117" i="4"/>
  <c r="U118" i="4" s="1"/>
  <c r="T84" i="4"/>
  <c r="Q85" i="4" s="1"/>
  <c r="K85" i="4"/>
  <c r="Z84" i="4"/>
  <c r="L85" i="4"/>
  <c r="M85" i="4" s="1"/>
  <c r="Z85" i="4"/>
  <c r="D1123" i="4"/>
  <c r="E1122" i="4"/>
  <c r="O118" i="4"/>
  <c r="P118" i="4" s="1"/>
  <c r="N119" i="4" s="1"/>
  <c r="S1121" i="4"/>
  <c r="W1121" i="4"/>
  <c r="F1124" i="4"/>
  <c r="G1123" i="4"/>
  <c r="B1122" i="4" s="1"/>
  <c r="V1122" i="4"/>
  <c r="R1122" i="4"/>
  <c r="AA118" i="4" l="1"/>
  <c r="K86" i="4"/>
  <c r="T85" i="4"/>
  <c r="Q86" i="4" s="1"/>
  <c r="T86" i="4" s="1"/>
  <c r="Q87" i="4" s="1"/>
  <c r="X118" i="4"/>
  <c r="U119" i="4" s="1"/>
  <c r="Z86" i="4"/>
  <c r="L86" i="4"/>
  <c r="M86" i="4" s="1"/>
  <c r="W1122" i="4"/>
  <c r="S1122" i="4"/>
  <c r="B1123" i="4"/>
  <c r="R1123" i="4"/>
  <c r="V1123" i="4"/>
  <c r="G1124" i="4"/>
  <c r="F1125" i="4"/>
  <c r="O119" i="4"/>
  <c r="P119" i="4" s="1"/>
  <c r="N120" i="4" s="1"/>
  <c r="E1123" i="4"/>
  <c r="D1124" i="4"/>
  <c r="AA119" i="4" l="1"/>
  <c r="K87" i="4"/>
  <c r="X119" i="4"/>
  <c r="U120" i="4" s="1"/>
  <c r="X120" i="4" s="1"/>
  <c r="U121" i="4" s="1"/>
  <c r="L87" i="4"/>
  <c r="M87" i="4" s="1"/>
  <c r="E1124" i="4"/>
  <c r="D1125" i="4"/>
  <c r="O120" i="4"/>
  <c r="P120" i="4" s="1"/>
  <c r="N121" i="4" s="1"/>
  <c r="F1126" i="4"/>
  <c r="G1125" i="4"/>
  <c r="B1124" i="4"/>
  <c r="V1124" i="4"/>
  <c r="R1124" i="4"/>
  <c r="S1123" i="4"/>
  <c r="W1123" i="4"/>
  <c r="AA120" i="4" l="1"/>
  <c r="Z87" i="4"/>
  <c r="K88" i="4"/>
  <c r="T87" i="4"/>
  <c r="Q88" i="4" s="1"/>
  <c r="T88" i="4" s="1"/>
  <c r="Q89" i="4" s="1"/>
  <c r="X121" i="4"/>
  <c r="U122" i="4" s="1"/>
  <c r="Z88" i="4"/>
  <c r="L88" i="4"/>
  <c r="M88" i="4" s="1"/>
  <c r="W1124" i="4"/>
  <c r="S1124" i="4"/>
  <c r="B1125" i="4"/>
  <c r="V1125" i="4"/>
  <c r="R1125" i="4"/>
  <c r="G1126" i="4"/>
  <c r="F1127" i="4"/>
  <c r="AA121" i="4"/>
  <c r="O121" i="4"/>
  <c r="P121" i="4" s="1"/>
  <c r="N122" i="4" s="1"/>
  <c r="D1126" i="4"/>
  <c r="E1125" i="4"/>
  <c r="K89" i="4" l="1"/>
  <c r="L89" i="4"/>
  <c r="M89" i="4" s="1"/>
  <c r="E1126" i="4"/>
  <c r="D1127" i="4"/>
  <c r="O122" i="4"/>
  <c r="P122" i="4" s="1"/>
  <c r="N123" i="4" s="1"/>
  <c r="AA122" i="4"/>
  <c r="G1127" i="4"/>
  <c r="B1126" i="4" s="1"/>
  <c r="F1128" i="4"/>
  <c r="R1126" i="4"/>
  <c r="V1126" i="4"/>
  <c r="W1125" i="4"/>
  <c r="S1125" i="4"/>
  <c r="K90" i="4" l="1"/>
  <c r="Z89" i="4"/>
  <c r="T89" i="4"/>
  <c r="Q90" i="4" s="1"/>
  <c r="X122" i="4"/>
  <c r="U123" i="4" s="1"/>
  <c r="L90" i="4"/>
  <c r="M90" i="4" s="1"/>
  <c r="Z90" i="4"/>
  <c r="S1126" i="4"/>
  <c r="W1126" i="4"/>
  <c r="F1129" i="4"/>
  <c r="G1128" i="4"/>
  <c r="B1127" i="4"/>
  <c r="V1127" i="4"/>
  <c r="R1127" i="4"/>
  <c r="O123" i="4"/>
  <c r="P123" i="4" s="1"/>
  <c r="N124" i="4" s="1"/>
  <c r="D1128" i="4"/>
  <c r="E1127" i="4"/>
  <c r="AA123" i="4" l="1"/>
  <c r="X123" i="4"/>
  <c r="U124" i="4" s="1"/>
  <c r="K91" i="4"/>
  <c r="T90" i="4"/>
  <c r="Q91" i="4" s="1"/>
  <c r="T91" i="4" s="1"/>
  <c r="Q92" i="4" s="1"/>
  <c r="L91" i="4"/>
  <c r="M91" i="4" s="1"/>
  <c r="Z91" i="4"/>
  <c r="E1128" i="4"/>
  <c r="D1129" i="4"/>
  <c r="O124" i="4"/>
  <c r="P124" i="4" s="1"/>
  <c r="N125" i="4" s="1"/>
  <c r="W1127" i="4"/>
  <c r="S1127" i="4"/>
  <c r="R1128" i="4"/>
  <c r="V1128" i="4"/>
  <c r="G1129" i="4"/>
  <c r="B1128" i="4" s="1"/>
  <c r="F1130" i="4"/>
  <c r="K92" i="4" l="1"/>
  <c r="X124" i="4"/>
  <c r="U125" i="4" s="1"/>
  <c r="AA124" i="4"/>
  <c r="Z92" i="4"/>
  <c r="L92" i="4"/>
  <c r="M92" i="4" s="1"/>
  <c r="F1131" i="4"/>
  <c r="G1130" i="4"/>
  <c r="B1129" i="4" s="1"/>
  <c r="V1129" i="4"/>
  <c r="R1129" i="4"/>
  <c r="S1128" i="4"/>
  <c r="W1128" i="4"/>
  <c r="O125" i="4"/>
  <c r="P125" i="4" s="1"/>
  <c r="N126" i="4" s="1"/>
  <c r="E1129" i="4"/>
  <c r="D1130" i="4"/>
  <c r="K93" i="4" l="1"/>
  <c r="T92" i="4"/>
  <c r="Q93" i="4" s="1"/>
  <c r="T93" i="4" s="1"/>
  <c r="Q94" i="4" s="1"/>
  <c r="AA125" i="4"/>
  <c r="X125" i="4"/>
  <c r="U126" i="4" s="1"/>
  <c r="L93" i="4"/>
  <c r="M93" i="4" s="1"/>
  <c r="Z93" i="4"/>
  <c r="D1131" i="4"/>
  <c r="E1130" i="4"/>
  <c r="O126" i="4"/>
  <c r="P126" i="4" s="1"/>
  <c r="N127" i="4" s="1"/>
  <c r="W1129" i="4"/>
  <c r="S1129" i="4"/>
  <c r="V1130" i="4"/>
  <c r="R1130" i="4"/>
  <c r="F1132" i="4"/>
  <c r="G1131" i="4"/>
  <c r="B1130" i="4" s="1"/>
  <c r="AA126" i="4" l="1"/>
  <c r="K94" i="4"/>
  <c r="X126" i="4"/>
  <c r="U127" i="4" s="1"/>
  <c r="L94" i="4"/>
  <c r="M94" i="4" s="1"/>
  <c r="T94" i="4" s="1"/>
  <c r="Q95" i="4" s="1"/>
  <c r="V1131" i="4"/>
  <c r="R1131" i="4"/>
  <c r="F1133" i="4"/>
  <c r="G1132" i="4"/>
  <c r="B1131" i="4" s="1"/>
  <c r="W1130" i="4"/>
  <c r="S1130" i="4"/>
  <c r="O127" i="4"/>
  <c r="P127" i="4" s="1"/>
  <c r="N128" i="4" s="1"/>
  <c r="D1132" i="4"/>
  <c r="E1131" i="4"/>
  <c r="X127" i="4" l="1"/>
  <c r="U128" i="4" s="1"/>
  <c r="AA127" i="4"/>
  <c r="Z94" i="4"/>
  <c r="K95" i="4"/>
  <c r="L95" i="4"/>
  <c r="M95" i="4" s="1"/>
  <c r="Z95" i="4"/>
  <c r="D1133" i="4"/>
  <c r="E1132" i="4"/>
  <c r="O128" i="4"/>
  <c r="P128" i="4" s="1"/>
  <c r="N129" i="4" s="1"/>
  <c r="V1132" i="4"/>
  <c r="R1132" i="4"/>
  <c r="G1133" i="4"/>
  <c r="B1132" i="4" s="1"/>
  <c r="F1134" i="4"/>
  <c r="W1131" i="4"/>
  <c r="S1131" i="4"/>
  <c r="AA128" i="4" l="1"/>
  <c r="K96" i="4"/>
  <c r="X128" i="4"/>
  <c r="U129" i="4" s="1"/>
  <c r="T95" i="4"/>
  <c r="Q96" i="4" s="1"/>
  <c r="Z96" i="4"/>
  <c r="L96" i="4"/>
  <c r="M96" i="4" s="1"/>
  <c r="F1135" i="4"/>
  <c r="G1134" i="4"/>
  <c r="V1133" i="4"/>
  <c r="B1133" i="4"/>
  <c r="R1133" i="4"/>
  <c r="W1132" i="4"/>
  <c r="S1132" i="4"/>
  <c r="O129" i="4"/>
  <c r="P129" i="4" s="1"/>
  <c r="N130" i="4" s="1"/>
  <c r="D1134" i="4"/>
  <c r="E1133" i="4"/>
  <c r="X129" i="4" l="1"/>
  <c r="U130" i="4" s="1"/>
  <c r="K97" i="4"/>
  <c r="T96" i="4"/>
  <c r="Q97" i="4" s="1"/>
  <c r="T97" i="4" s="1"/>
  <c r="Q98" i="4" s="1"/>
  <c r="AA129" i="4"/>
  <c r="L97" i="4"/>
  <c r="M97" i="4" s="1"/>
  <c r="E1134" i="4"/>
  <c r="D1135" i="4"/>
  <c r="O130" i="4"/>
  <c r="P130" i="4" s="1"/>
  <c r="N131" i="4" s="1"/>
  <c r="S1133" i="4"/>
  <c r="W1133" i="4"/>
  <c r="V1134" i="4"/>
  <c r="B1134" i="4"/>
  <c r="R1134" i="4"/>
  <c r="F1136" i="4"/>
  <c r="G1135" i="4"/>
  <c r="K98" i="4" l="1"/>
  <c r="AA130" i="4"/>
  <c r="Z97" i="4"/>
  <c r="X130" i="4"/>
  <c r="U131" i="4" s="1"/>
  <c r="Z98" i="4"/>
  <c r="L98" i="4"/>
  <c r="M98" i="4" s="1"/>
  <c r="V1135" i="4"/>
  <c r="R1135" i="4"/>
  <c r="F1137" i="4"/>
  <c r="G1136" i="4"/>
  <c r="B1135" i="4" s="1"/>
  <c r="S1134" i="4"/>
  <c r="W1134" i="4"/>
  <c r="AA131" i="4"/>
  <c r="O131" i="4"/>
  <c r="P131" i="4" s="1"/>
  <c r="N132" i="4" s="1"/>
  <c r="D1136" i="4"/>
  <c r="E1135" i="4"/>
  <c r="K99" i="4" l="1"/>
  <c r="X131" i="4"/>
  <c r="U132" i="4" s="1"/>
  <c r="T98" i="4"/>
  <c r="L99" i="4"/>
  <c r="M99" i="4" s="1"/>
  <c r="D1137" i="4"/>
  <c r="E1136" i="4"/>
  <c r="O132" i="4"/>
  <c r="P132" i="4" s="1"/>
  <c r="N133" i="4" s="1"/>
  <c r="V1136" i="4"/>
  <c r="R1136" i="4"/>
  <c r="F1138" i="4"/>
  <c r="G1137" i="4"/>
  <c r="B1136" i="4" s="1"/>
  <c r="W1135" i="4"/>
  <c r="S1135" i="4"/>
  <c r="Z99" i="4" l="1"/>
  <c r="AA132" i="4"/>
  <c r="S99" i="4"/>
  <c r="Q99" i="4"/>
  <c r="T99" i="4" s="1"/>
  <c r="K100" i="4"/>
  <c r="X132" i="4"/>
  <c r="U133" i="4" s="1"/>
  <c r="L100" i="4"/>
  <c r="M100" i="4" s="1"/>
  <c r="Z100" i="4"/>
  <c r="V1137" i="4"/>
  <c r="B1137" i="4"/>
  <c r="R1137" i="4"/>
  <c r="G1138" i="4"/>
  <c r="F1139" i="4"/>
  <c r="W1136" i="4"/>
  <c r="S1136" i="4"/>
  <c r="O133" i="4"/>
  <c r="P133" i="4" s="1"/>
  <c r="N134" i="4" s="1"/>
  <c r="D1138" i="4"/>
  <c r="E1137" i="4"/>
  <c r="AA133" i="4" l="1"/>
  <c r="K101" i="4"/>
  <c r="Q100" i="4"/>
  <c r="T100" i="4" s="1"/>
  <c r="Q101" i="4" s="1"/>
  <c r="AE29" i="4"/>
  <c r="X133" i="4"/>
  <c r="U134" i="4" s="1"/>
  <c r="X134" i="4" s="1"/>
  <c r="U135" i="4" s="1"/>
  <c r="Z101" i="4"/>
  <c r="L101" i="4"/>
  <c r="M101" i="4" s="1"/>
  <c r="D1139" i="4"/>
  <c r="E1138" i="4"/>
  <c r="AA134" i="4"/>
  <c r="O134" i="4"/>
  <c r="P134" i="4" s="1"/>
  <c r="N135" i="4" s="1"/>
  <c r="F1140" i="4"/>
  <c r="G1139" i="4"/>
  <c r="B1138" i="4" s="1"/>
  <c r="V1138" i="4"/>
  <c r="R1138" i="4"/>
  <c r="W1137" i="4"/>
  <c r="S1137" i="4"/>
  <c r="K102" i="4" l="1"/>
  <c r="T101" i="4"/>
  <c r="Q102" i="4" s="1"/>
  <c r="T102" i="4" s="1"/>
  <c r="Q103" i="4" s="1"/>
  <c r="L102" i="4"/>
  <c r="M102" i="4" s="1"/>
  <c r="S1138" i="4"/>
  <c r="W1138" i="4"/>
  <c r="V1139" i="4"/>
  <c r="R1139" i="4"/>
  <c r="G1140" i="4"/>
  <c r="B1139" i="4" s="1"/>
  <c r="F1141" i="4"/>
  <c r="O135" i="4"/>
  <c r="P135" i="4" s="1"/>
  <c r="N136" i="4" s="1"/>
  <c r="E1139" i="4"/>
  <c r="D1140" i="4"/>
  <c r="AA135" i="4" l="1"/>
  <c r="K103" i="4"/>
  <c r="Z102" i="4"/>
  <c r="X135" i="4"/>
  <c r="U136" i="4" s="1"/>
  <c r="L103" i="4"/>
  <c r="M103" i="4" s="1"/>
  <c r="Z103" i="4"/>
  <c r="D1141" i="4"/>
  <c r="E1140" i="4"/>
  <c r="O136" i="4"/>
  <c r="P136" i="4" s="1"/>
  <c r="N137" i="4" s="1"/>
  <c r="G1141" i="4"/>
  <c r="F1142" i="4"/>
  <c r="V1140" i="4"/>
  <c r="B1140" i="4"/>
  <c r="R1140" i="4"/>
  <c r="S1139" i="4"/>
  <c r="W1139" i="4"/>
  <c r="AA136" i="4" l="1"/>
  <c r="K104" i="4"/>
  <c r="X136" i="4"/>
  <c r="U137" i="4" s="1"/>
  <c r="X137" i="4" s="1"/>
  <c r="U138" i="4" s="1"/>
  <c r="T103" i="4"/>
  <c r="Q104" i="4" s="1"/>
  <c r="T104" i="4" s="1"/>
  <c r="Q105" i="4" s="1"/>
  <c r="L104" i="4"/>
  <c r="M104" i="4" s="1"/>
  <c r="Z104" i="4"/>
  <c r="W1140" i="4"/>
  <c r="S1140" i="4"/>
  <c r="F1143" i="4"/>
  <c r="G1142" i="4"/>
  <c r="V1141" i="4"/>
  <c r="B1141" i="4"/>
  <c r="R1141" i="4"/>
  <c r="AA137" i="4"/>
  <c r="O137" i="4"/>
  <c r="P137" i="4" s="1"/>
  <c r="N138" i="4" s="1"/>
  <c r="D1142" i="4"/>
  <c r="E1141" i="4"/>
  <c r="K105" i="4" l="1"/>
  <c r="Z105" i="4" s="1"/>
  <c r="L105" i="4"/>
  <c r="M105" i="4" s="1"/>
  <c r="D1143" i="4"/>
  <c r="E1142" i="4"/>
  <c r="O138" i="4"/>
  <c r="P138" i="4" s="1"/>
  <c r="N139" i="4" s="1"/>
  <c r="W1141" i="4"/>
  <c r="S1141" i="4"/>
  <c r="V1142" i="4"/>
  <c r="B1142" i="4"/>
  <c r="R1142" i="4"/>
  <c r="F1144" i="4"/>
  <c r="G1143" i="4"/>
  <c r="AA138" i="4" l="1"/>
  <c r="X138" i="4"/>
  <c r="U139" i="4" s="1"/>
  <c r="K106" i="4"/>
  <c r="T105" i="4"/>
  <c r="Q106" i="4" s="1"/>
  <c r="L106" i="4"/>
  <c r="M106" i="4" s="1"/>
  <c r="V1143" i="4"/>
  <c r="R1143" i="4"/>
  <c r="F1145" i="4"/>
  <c r="G1144" i="4"/>
  <c r="B1143" i="4" s="1"/>
  <c r="S1142" i="4"/>
  <c r="W1142" i="4"/>
  <c r="O139" i="4"/>
  <c r="P139" i="4" s="1"/>
  <c r="N140" i="4" s="1"/>
  <c r="D1144" i="4"/>
  <c r="E1143" i="4"/>
  <c r="K107" i="4" l="1"/>
  <c r="T106" i="4"/>
  <c r="Q107" i="4" s="1"/>
  <c r="Z106" i="4"/>
  <c r="AA139" i="4"/>
  <c r="X139" i="4"/>
  <c r="U140" i="4" s="1"/>
  <c r="X140" i="4" s="1"/>
  <c r="U141" i="4" s="1"/>
  <c r="L107" i="4"/>
  <c r="M107" i="4" s="1"/>
  <c r="D1145" i="4"/>
  <c r="E1144" i="4"/>
  <c r="O140" i="4"/>
  <c r="P140" i="4" s="1"/>
  <c r="N141" i="4" s="1"/>
  <c r="V1144" i="4"/>
  <c r="B1144" i="4"/>
  <c r="R1144" i="4"/>
  <c r="F1146" i="4"/>
  <c r="G1145" i="4"/>
  <c r="T107" i="4" l="1"/>
  <c r="Q108" i="4" s="1"/>
  <c r="K108" i="4"/>
  <c r="AA140" i="4"/>
  <c r="Z107" i="4"/>
  <c r="L108" i="4"/>
  <c r="M108" i="4" s="1"/>
  <c r="Z108" i="4"/>
  <c r="V1145" i="4"/>
  <c r="R1145" i="4"/>
  <c r="B1145" i="4"/>
  <c r="F1147" i="4"/>
  <c r="G1146" i="4"/>
  <c r="S1144" i="4"/>
  <c r="W1144" i="4"/>
  <c r="O141" i="4"/>
  <c r="P141" i="4" s="1"/>
  <c r="N142" i="4" s="1"/>
  <c r="E1145" i="4"/>
  <c r="D1146" i="4"/>
  <c r="K109" i="4" l="1"/>
  <c r="AA141" i="4"/>
  <c r="T108" i="4"/>
  <c r="Q109" i="4" s="1"/>
  <c r="X141" i="4"/>
  <c r="U142" i="4" s="1"/>
  <c r="L109" i="4"/>
  <c r="M109" i="4" s="1"/>
  <c r="E1146" i="4"/>
  <c r="D1147" i="4"/>
  <c r="O142" i="4"/>
  <c r="P142" i="4" s="1"/>
  <c r="N143" i="4" s="1"/>
  <c r="AA142" i="4"/>
  <c r="V1146" i="4"/>
  <c r="R1146" i="4"/>
  <c r="B1146" i="4"/>
  <c r="F1148" i="4"/>
  <c r="G1147" i="4"/>
  <c r="S1145" i="4"/>
  <c r="W1145" i="4"/>
  <c r="T109" i="4" l="1"/>
  <c r="Q110" i="4" s="1"/>
  <c r="Z109" i="4"/>
  <c r="K110" i="4"/>
  <c r="X142" i="4"/>
  <c r="U143" i="4" s="1"/>
  <c r="L110" i="4"/>
  <c r="M110" i="4" s="1"/>
  <c r="Z110" i="4"/>
  <c r="V1147" i="4"/>
  <c r="R1147" i="4"/>
  <c r="F1149" i="4"/>
  <c r="G1148" i="4"/>
  <c r="B1147" i="4" s="1"/>
  <c r="S1146" i="4"/>
  <c r="W1146" i="4"/>
  <c r="O143" i="4"/>
  <c r="P143" i="4" s="1"/>
  <c r="N144" i="4" s="1"/>
  <c r="E1147" i="4"/>
  <c r="D1148" i="4"/>
  <c r="K111" i="4" l="1"/>
  <c r="X143" i="4"/>
  <c r="U144" i="4" s="1"/>
  <c r="AA143" i="4"/>
  <c r="T110" i="4"/>
  <c r="Q111" i="4" s="1"/>
  <c r="L111" i="4"/>
  <c r="M111" i="4" s="1"/>
  <c r="Z111" i="4"/>
  <c r="E1148" i="4"/>
  <c r="D1149" i="4"/>
  <c r="O144" i="4"/>
  <c r="P144" i="4" s="1"/>
  <c r="N145" i="4" s="1"/>
  <c r="V1148" i="4"/>
  <c r="R1148" i="4"/>
  <c r="G1149" i="4"/>
  <c r="B1148" i="4" s="1"/>
  <c r="F1150" i="4"/>
  <c r="S1147" i="4"/>
  <c r="W1147" i="4"/>
  <c r="X144" i="4" l="1"/>
  <c r="U145" i="4" s="1"/>
  <c r="AA144" i="4"/>
  <c r="K112" i="4"/>
  <c r="T111" i="4"/>
  <c r="Q112" i="4" s="1"/>
  <c r="Z112" i="4"/>
  <c r="L112" i="4"/>
  <c r="M112" i="4" s="1"/>
  <c r="G1150" i="4"/>
  <c r="B1149" i="4" s="1"/>
  <c r="F1151" i="4"/>
  <c r="V1149" i="4"/>
  <c r="R1149" i="4"/>
  <c r="S1148" i="4"/>
  <c r="W1148" i="4"/>
  <c r="O145" i="4"/>
  <c r="P145" i="4" s="1"/>
  <c r="N146" i="4" s="1"/>
  <c r="E1149" i="4"/>
  <c r="D1150" i="4"/>
  <c r="AA145" i="4" l="1"/>
  <c r="T112" i="4"/>
  <c r="Q113" i="4" s="1"/>
  <c r="K113" i="4"/>
  <c r="X145" i="4"/>
  <c r="U146" i="4" s="1"/>
  <c r="L113" i="4"/>
  <c r="M113" i="4" s="1"/>
  <c r="Z113" i="4"/>
  <c r="E1150" i="4"/>
  <c r="D1151" i="4"/>
  <c r="AA146" i="4"/>
  <c r="O146" i="4"/>
  <c r="P146" i="4" s="1"/>
  <c r="N147" i="4" s="1"/>
  <c r="S1149" i="4"/>
  <c r="W1149" i="4"/>
  <c r="G1151" i="4"/>
  <c r="F1152" i="4"/>
  <c r="V1150" i="4"/>
  <c r="R1150" i="4"/>
  <c r="B1150" i="4"/>
  <c r="K114" i="4" l="1"/>
  <c r="X146" i="4"/>
  <c r="U147" i="4" s="1"/>
  <c r="T113" i="4"/>
  <c r="Q114" i="4" s="1"/>
  <c r="L114" i="4"/>
  <c r="M114" i="4" s="1"/>
  <c r="Z114" i="4"/>
  <c r="S1150" i="4"/>
  <c r="W1150" i="4"/>
  <c r="G1152" i="4"/>
  <c r="B1151" i="4" s="1"/>
  <c r="F1153" i="4"/>
  <c r="V1151" i="4"/>
  <c r="R1151" i="4"/>
  <c r="O147" i="4"/>
  <c r="P147" i="4" s="1"/>
  <c r="N148" i="4" s="1"/>
  <c r="E1151" i="4"/>
  <c r="D1152" i="4"/>
  <c r="K115" i="4" l="1"/>
  <c r="AA147" i="4"/>
  <c r="T114" i="4"/>
  <c r="Q115" i="4" s="1"/>
  <c r="T115" i="4" s="1"/>
  <c r="Q116" i="4" s="1"/>
  <c r="X147" i="4"/>
  <c r="U148" i="4" s="1"/>
  <c r="L115" i="4"/>
  <c r="M115" i="4" s="1"/>
  <c r="E1152" i="4"/>
  <c r="D1153" i="4"/>
  <c r="O148" i="4"/>
  <c r="P148" i="4" s="1"/>
  <c r="N149" i="4" s="1"/>
  <c r="S1151" i="4"/>
  <c r="W1151" i="4"/>
  <c r="G1153" i="4"/>
  <c r="F1154" i="4"/>
  <c r="V1152" i="4"/>
  <c r="R1152" i="4"/>
  <c r="B1152" i="4"/>
  <c r="K116" i="4" l="1"/>
  <c r="Z115" i="4"/>
  <c r="AA148" i="4"/>
  <c r="X148" i="4"/>
  <c r="U149" i="4" s="1"/>
  <c r="L116" i="4"/>
  <c r="M116" i="4" s="1"/>
  <c r="T116" i="4" s="1"/>
  <c r="Q117" i="4" s="1"/>
  <c r="S1152" i="4"/>
  <c r="W1152" i="4"/>
  <c r="G1154" i="4"/>
  <c r="F1155" i="4"/>
  <c r="V1153" i="4"/>
  <c r="R1153" i="4"/>
  <c r="B1153" i="4"/>
  <c r="O149" i="4"/>
  <c r="P149" i="4" s="1"/>
  <c r="N150" i="4" s="1"/>
  <c r="E1153" i="4"/>
  <c r="D1154" i="4"/>
  <c r="Z116" i="4" l="1"/>
  <c r="AA149" i="4"/>
  <c r="X149" i="4"/>
  <c r="U150" i="4" s="1"/>
  <c r="K117" i="4"/>
  <c r="L117" i="4"/>
  <c r="M117" i="4" s="1"/>
  <c r="E1154" i="4"/>
  <c r="D1155" i="4"/>
  <c r="AA150" i="4"/>
  <c r="O150" i="4"/>
  <c r="P150" i="4" s="1"/>
  <c r="N151" i="4" s="1"/>
  <c r="S1153" i="4"/>
  <c r="W1153" i="4"/>
  <c r="G1155" i="4"/>
  <c r="B1154" i="4" s="1"/>
  <c r="F1156" i="4"/>
  <c r="V1154" i="4"/>
  <c r="R1154" i="4"/>
  <c r="X150" i="4" l="1"/>
  <c r="U151" i="4" s="1"/>
  <c r="K118" i="4"/>
  <c r="Z117" i="4"/>
  <c r="T117" i="4"/>
  <c r="Q118" i="4" s="1"/>
  <c r="L118" i="4"/>
  <c r="M118" i="4" s="1"/>
  <c r="S1154" i="4"/>
  <c r="W1154" i="4"/>
  <c r="G1156" i="4"/>
  <c r="B1155" i="4" s="1"/>
  <c r="F1157" i="4"/>
  <c r="V1155" i="4"/>
  <c r="R1155" i="4"/>
  <c r="O151" i="4"/>
  <c r="P151" i="4" s="1"/>
  <c r="N152" i="4" s="1"/>
  <c r="E1155" i="4"/>
  <c r="D1156" i="4"/>
  <c r="AA151" i="4" l="1"/>
  <c r="K119" i="4"/>
  <c r="T118" i="4"/>
  <c r="Q119" i="4" s="1"/>
  <c r="Z118" i="4"/>
  <c r="X151" i="4"/>
  <c r="L119" i="4"/>
  <c r="M119" i="4" s="1"/>
  <c r="E1156" i="4"/>
  <c r="D1157" i="4"/>
  <c r="O152" i="4"/>
  <c r="P152" i="4" s="1"/>
  <c r="N153" i="4" s="1"/>
  <c r="S1155" i="4"/>
  <c r="W1155" i="4"/>
  <c r="G1157" i="4"/>
  <c r="B1156" i="4" s="1"/>
  <c r="F1158" i="4"/>
  <c r="V1156" i="4"/>
  <c r="R1156" i="4"/>
  <c r="U152" i="4" l="1"/>
  <c r="W152" i="4"/>
  <c r="K120" i="4"/>
  <c r="Z119" i="4"/>
  <c r="AA152" i="4"/>
  <c r="T119" i="4"/>
  <c r="Q120" i="4" s="1"/>
  <c r="L120" i="4"/>
  <c r="M120" i="4" s="1"/>
  <c r="S1156" i="4"/>
  <c r="W1156" i="4"/>
  <c r="G1158" i="4"/>
  <c r="B1157" i="4" s="1"/>
  <c r="F1159" i="4"/>
  <c r="V1157" i="4"/>
  <c r="R1157" i="4"/>
  <c r="O153" i="4"/>
  <c r="P153" i="4" s="1"/>
  <c r="N154" i="4" s="1"/>
  <c r="E1157" i="4"/>
  <c r="D1158" i="4"/>
  <c r="K121" i="4" l="1"/>
  <c r="Z120" i="4"/>
  <c r="AA153" i="4"/>
  <c r="T120" i="4"/>
  <c r="Q121" i="4" s="1"/>
  <c r="T121" i="4" s="1"/>
  <c r="Q122" i="4" s="1"/>
  <c r="X152" i="4"/>
  <c r="L121" i="4"/>
  <c r="M121" i="4" s="1"/>
  <c r="Z121" i="4"/>
  <c r="E1158" i="4"/>
  <c r="D1159" i="4"/>
  <c r="O154" i="4"/>
  <c r="P154" i="4" s="1"/>
  <c r="N155" i="4" s="1"/>
  <c r="S1157" i="4"/>
  <c r="W1157" i="4"/>
  <c r="G1159" i="4"/>
  <c r="F1160" i="4"/>
  <c r="V1158" i="4"/>
  <c r="R1158" i="4"/>
  <c r="B1158" i="4"/>
  <c r="AF30" i="4" l="1"/>
  <c r="U153" i="4"/>
  <c r="X153" i="4" s="1"/>
  <c r="U154" i="4" s="1"/>
  <c r="X154" i="4" s="1"/>
  <c r="U155" i="4" s="1"/>
  <c r="AA154" i="4"/>
  <c r="K122" i="4"/>
  <c r="Z122" i="4"/>
  <c r="L122" i="4"/>
  <c r="M122" i="4" s="1"/>
  <c r="S1158" i="4"/>
  <c r="W1158" i="4"/>
  <c r="G1160" i="4"/>
  <c r="B1159" i="4" s="1"/>
  <c r="F1161" i="4"/>
  <c r="V1159" i="4"/>
  <c r="R1159" i="4"/>
  <c r="O155" i="4"/>
  <c r="P155" i="4" s="1"/>
  <c r="N156" i="4" s="1"/>
  <c r="E1159" i="4"/>
  <c r="D1160" i="4"/>
  <c r="AA155" i="4" l="1"/>
  <c r="T122" i="4"/>
  <c r="Q123" i="4" s="1"/>
  <c r="K123" i="4"/>
  <c r="X155" i="4"/>
  <c r="U156" i="4" s="1"/>
  <c r="X156" i="4" s="1"/>
  <c r="U157" i="4" s="1"/>
  <c r="L123" i="4"/>
  <c r="M123" i="4" s="1"/>
  <c r="E1160" i="4"/>
  <c r="D1161" i="4"/>
  <c r="AA156" i="4"/>
  <c r="O156" i="4"/>
  <c r="P156" i="4" s="1"/>
  <c r="N157" i="4" s="1"/>
  <c r="S1159" i="4"/>
  <c r="W1159" i="4"/>
  <c r="G1161" i="4"/>
  <c r="F1162" i="4"/>
  <c r="V1160" i="4"/>
  <c r="R1160" i="4"/>
  <c r="B1160" i="4"/>
  <c r="K124" i="4" l="1"/>
  <c r="Z123" i="4"/>
  <c r="X157" i="4"/>
  <c r="U158" i="4" s="1"/>
  <c r="T123" i="4"/>
  <c r="Q124" i="4" s="1"/>
  <c r="Z124" i="4"/>
  <c r="L124" i="4"/>
  <c r="M124" i="4" s="1"/>
  <c r="S1160" i="4"/>
  <c r="W1160" i="4"/>
  <c r="G1162" i="4"/>
  <c r="B1161" i="4" s="1"/>
  <c r="F1163" i="4"/>
  <c r="V1161" i="4"/>
  <c r="R1161" i="4"/>
  <c r="AA157" i="4"/>
  <c r="O157" i="4"/>
  <c r="P157" i="4" s="1"/>
  <c r="N158" i="4" s="1"/>
  <c r="E1161" i="4"/>
  <c r="D1162" i="4"/>
  <c r="T124" i="4" l="1"/>
  <c r="Q125" i="4" s="1"/>
  <c r="K125" i="4"/>
  <c r="L125" i="4"/>
  <c r="M125" i="4" s="1"/>
  <c r="Z125" i="4"/>
  <c r="E1162" i="4"/>
  <c r="D1163" i="4"/>
  <c r="O158" i="4"/>
  <c r="P158" i="4" s="1"/>
  <c r="N159" i="4" s="1"/>
  <c r="S1161" i="4"/>
  <c r="W1161" i="4"/>
  <c r="G1163" i="4"/>
  <c r="F1164" i="4"/>
  <c r="V1162" i="4"/>
  <c r="R1162" i="4"/>
  <c r="B1162" i="4"/>
  <c r="AA158" i="4" l="1"/>
  <c r="X158" i="4"/>
  <c r="U159" i="4" s="1"/>
  <c r="K126" i="4"/>
  <c r="T125" i="4"/>
  <c r="Q126" i="4" s="1"/>
  <c r="S1162" i="4"/>
  <c r="W1162" i="4"/>
  <c r="G1164" i="4"/>
  <c r="B1163" i="4" s="1"/>
  <c r="F1165" i="4"/>
  <c r="V1163" i="4"/>
  <c r="R1163" i="4"/>
  <c r="O159" i="4"/>
  <c r="P159" i="4" s="1"/>
  <c r="N160" i="4" s="1"/>
  <c r="E1163" i="4"/>
  <c r="D1164" i="4"/>
  <c r="X159" i="4" l="1"/>
  <c r="U160" i="4" s="1"/>
  <c r="L126" i="4"/>
  <c r="M126" i="4" s="1"/>
  <c r="AA159" i="4"/>
  <c r="E1164" i="4"/>
  <c r="D1165" i="4"/>
  <c r="O160" i="4"/>
  <c r="P160" i="4" s="1"/>
  <c r="N161" i="4" s="1"/>
  <c r="S1163" i="4"/>
  <c r="W1163" i="4"/>
  <c r="G1165" i="4"/>
  <c r="F1166" i="4"/>
  <c r="V1164" i="4"/>
  <c r="R1164" i="4"/>
  <c r="B1164" i="4"/>
  <c r="K127" i="4" l="1"/>
  <c r="Z126" i="4"/>
  <c r="AA160" i="4"/>
  <c r="T126" i="4"/>
  <c r="Q127" i="4" s="1"/>
  <c r="X160" i="4"/>
  <c r="U161" i="4" s="1"/>
  <c r="S1164" i="4"/>
  <c r="W1164" i="4"/>
  <c r="G1166" i="4"/>
  <c r="B1165" i="4" s="1"/>
  <c r="F1167" i="4"/>
  <c r="V1165" i="4"/>
  <c r="R1165" i="4"/>
  <c r="O161" i="4"/>
  <c r="P161" i="4" s="1"/>
  <c r="N162" i="4" s="1"/>
  <c r="E1165" i="4"/>
  <c r="D1166" i="4"/>
  <c r="AA161" i="4" l="1"/>
  <c r="X161" i="4"/>
  <c r="U162" i="4" s="1"/>
  <c r="L127" i="4"/>
  <c r="M127" i="4" s="1"/>
  <c r="E1166" i="4"/>
  <c r="D1167" i="4"/>
  <c r="O162" i="4"/>
  <c r="P162" i="4" s="1"/>
  <c r="N163" i="4" s="1"/>
  <c r="S1165" i="4"/>
  <c r="W1165" i="4"/>
  <c r="G1167" i="4"/>
  <c r="F1168" i="4"/>
  <c r="V1166" i="4"/>
  <c r="R1166" i="4"/>
  <c r="B1166" i="4"/>
  <c r="Z127" i="4" l="1"/>
  <c r="X162" i="4"/>
  <c r="U163" i="4" s="1"/>
  <c r="K128" i="4"/>
  <c r="T127" i="4"/>
  <c r="Q128" i="4" s="1"/>
  <c r="AA162" i="4"/>
  <c r="S1166" i="4"/>
  <c r="W1166" i="4"/>
  <c r="G1168" i="4"/>
  <c r="B1167" i="4" s="1"/>
  <c r="F1169" i="4"/>
  <c r="V1167" i="4"/>
  <c r="R1167" i="4"/>
  <c r="AA163" i="4"/>
  <c r="O163" i="4"/>
  <c r="P163" i="4" s="1"/>
  <c r="N164" i="4" s="1"/>
  <c r="E1167" i="4"/>
  <c r="D1168" i="4"/>
  <c r="L128" i="4" l="1"/>
  <c r="M128" i="4" s="1"/>
  <c r="X163" i="4"/>
  <c r="U164" i="4" s="1"/>
  <c r="E1168" i="4"/>
  <c r="D1169" i="4"/>
  <c r="O164" i="4"/>
  <c r="P164" i="4" s="1"/>
  <c r="N165" i="4" s="1"/>
  <c r="S1167" i="4"/>
  <c r="W1167" i="4"/>
  <c r="G1169" i="4"/>
  <c r="F1170" i="4"/>
  <c r="V1168" i="4"/>
  <c r="R1168" i="4"/>
  <c r="B1168" i="4"/>
  <c r="AA164" i="4" l="1"/>
  <c r="X164" i="4"/>
  <c r="U165" i="4" s="1"/>
  <c r="K129" i="4"/>
  <c r="Z128" i="4"/>
  <c r="T128" i="4"/>
  <c r="Q129" i="4" s="1"/>
  <c r="S1168" i="4"/>
  <c r="W1168" i="4"/>
  <c r="G1170" i="4"/>
  <c r="F1171" i="4"/>
  <c r="V1169" i="4"/>
  <c r="R1169" i="4"/>
  <c r="B1169" i="4"/>
  <c r="O165" i="4"/>
  <c r="P165" i="4" s="1"/>
  <c r="N166" i="4" s="1"/>
  <c r="E1169" i="4"/>
  <c r="D1170" i="4"/>
  <c r="AA165" i="4" l="1"/>
  <c r="L129" i="4"/>
  <c r="M129" i="4" s="1"/>
  <c r="X165" i="4"/>
  <c r="U166" i="4" s="1"/>
  <c r="E1170" i="4"/>
  <c r="D1171" i="4"/>
  <c r="O166" i="4"/>
  <c r="P166" i="4" s="1"/>
  <c r="N167" i="4" s="1"/>
  <c r="S1169" i="4"/>
  <c r="W1169" i="4"/>
  <c r="G1171" i="4"/>
  <c r="F1172" i="4"/>
  <c r="V1170" i="4"/>
  <c r="R1170" i="4"/>
  <c r="B1170" i="4"/>
  <c r="K130" i="4" l="1"/>
  <c r="Z129" i="4"/>
  <c r="X166" i="4"/>
  <c r="U167" i="4" s="1"/>
  <c r="AA166" i="4"/>
  <c r="T129" i="4"/>
  <c r="Q130" i="4" s="1"/>
  <c r="S1170" i="4"/>
  <c r="W1170" i="4"/>
  <c r="G1172" i="4"/>
  <c r="F1173" i="4"/>
  <c r="V1171" i="4"/>
  <c r="R1171" i="4"/>
  <c r="B1171" i="4"/>
  <c r="O167" i="4"/>
  <c r="P167" i="4" s="1"/>
  <c r="N168" i="4" s="1"/>
  <c r="E1171" i="4"/>
  <c r="D1172" i="4"/>
  <c r="AA167" i="4" l="1"/>
  <c r="X167" i="4"/>
  <c r="U168" i="4" s="1"/>
  <c r="L130" i="4"/>
  <c r="M130" i="4" s="1"/>
  <c r="E1172" i="4"/>
  <c r="D1173" i="4"/>
  <c r="AA168" i="4"/>
  <c r="O168" i="4"/>
  <c r="P168" i="4" s="1"/>
  <c r="N169" i="4" s="1"/>
  <c r="S1171" i="4"/>
  <c r="W1171" i="4"/>
  <c r="G1173" i="4"/>
  <c r="F1174" i="4"/>
  <c r="V1172" i="4"/>
  <c r="R1172" i="4"/>
  <c r="B1172" i="4"/>
  <c r="K131" i="4" l="1"/>
  <c r="Z130" i="4"/>
  <c r="X168" i="4"/>
  <c r="U169" i="4" s="1"/>
  <c r="X169" i="4" s="1"/>
  <c r="U170" i="4" s="1"/>
  <c r="T130" i="4"/>
  <c r="Q131" i="4" s="1"/>
  <c r="S1172" i="4"/>
  <c r="W1172" i="4"/>
  <c r="G1174" i="4"/>
  <c r="F1175" i="4"/>
  <c r="V1173" i="4"/>
  <c r="R1173" i="4"/>
  <c r="B1173" i="4"/>
  <c r="O169" i="4"/>
  <c r="P169" i="4" s="1"/>
  <c r="N170" i="4" s="1"/>
  <c r="AA169" i="4"/>
  <c r="E1173" i="4"/>
  <c r="D1174" i="4"/>
  <c r="L131" i="4" l="1"/>
  <c r="M131" i="4" s="1"/>
  <c r="E1174" i="4"/>
  <c r="D1175" i="4"/>
  <c r="O170" i="4"/>
  <c r="P170" i="4" s="1"/>
  <c r="N171" i="4" s="1"/>
  <c r="S1173" i="4"/>
  <c r="W1173" i="4"/>
  <c r="G1175" i="4"/>
  <c r="F1176" i="4"/>
  <c r="V1174" i="4"/>
  <c r="R1174" i="4"/>
  <c r="B1174" i="4"/>
  <c r="K132" i="4" l="1"/>
  <c r="Z131" i="4"/>
  <c r="AA170" i="4"/>
  <c r="T131" i="4"/>
  <c r="Q132" i="4" s="1"/>
  <c r="X170" i="4"/>
  <c r="U171" i="4" s="1"/>
  <c r="X171" i="4" s="1"/>
  <c r="U172" i="4" s="1"/>
  <c r="S1174" i="4"/>
  <c r="W1174" i="4"/>
  <c r="G1176" i="4"/>
  <c r="B1175" i="4" s="1"/>
  <c r="F1177" i="4"/>
  <c r="V1175" i="4"/>
  <c r="R1175" i="4"/>
  <c r="O171" i="4"/>
  <c r="P171" i="4" s="1"/>
  <c r="N172" i="4" s="1"/>
  <c r="E1175" i="4"/>
  <c r="D1176" i="4"/>
  <c r="AA171" i="4" l="1"/>
  <c r="L132" i="4"/>
  <c r="M132" i="4" s="1"/>
  <c r="E1176" i="4"/>
  <c r="D1177" i="4"/>
  <c r="O172" i="4"/>
  <c r="P172" i="4" s="1"/>
  <c r="N173" i="4" s="1"/>
  <c r="S1175" i="4"/>
  <c r="W1175" i="4"/>
  <c r="G1177" i="4"/>
  <c r="F1178" i="4"/>
  <c r="V1176" i="4"/>
  <c r="R1176" i="4"/>
  <c r="B1176" i="4"/>
  <c r="K133" i="4" l="1"/>
  <c r="Z132" i="4"/>
  <c r="T132" i="4"/>
  <c r="Q133" i="4" s="1"/>
  <c r="AA172" i="4"/>
  <c r="X172" i="4"/>
  <c r="U173" i="4" s="1"/>
  <c r="X173" i="4" s="1"/>
  <c r="U174" i="4" s="1"/>
  <c r="S1176" i="4"/>
  <c r="W1176" i="4"/>
  <c r="F1179" i="4"/>
  <c r="G1178" i="4"/>
  <c r="B1177" i="4" s="1"/>
  <c r="V1177" i="4"/>
  <c r="R1177" i="4"/>
  <c r="O173" i="4"/>
  <c r="P173" i="4" s="1"/>
  <c r="N174" i="4" s="1"/>
  <c r="D1178" i="4"/>
  <c r="E1177" i="4"/>
  <c r="AA173" i="4" l="1"/>
  <c r="L133" i="4"/>
  <c r="M133" i="4" s="1"/>
  <c r="D1179" i="4"/>
  <c r="E1178" i="4"/>
  <c r="AA174" i="4"/>
  <c r="O174" i="4"/>
  <c r="P174" i="4" s="1"/>
  <c r="N175" i="4" s="1"/>
  <c r="S1177" i="4"/>
  <c r="W1177" i="4"/>
  <c r="B1178" i="4"/>
  <c r="R1178" i="4"/>
  <c r="V1178" i="4"/>
  <c r="G1179" i="4"/>
  <c r="F1180" i="4"/>
  <c r="Z133" i="4" l="1"/>
  <c r="K134" i="4"/>
  <c r="T133" i="4"/>
  <c r="Q134" i="4" s="1"/>
  <c r="X174" i="4"/>
  <c r="U175" i="4" s="1"/>
  <c r="G1180" i="4"/>
  <c r="B1179" i="4" s="1"/>
  <c r="F1181" i="4"/>
  <c r="V1179" i="4"/>
  <c r="R1179" i="4"/>
  <c r="W1178" i="4"/>
  <c r="S1178" i="4"/>
  <c r="O175" i="4"/>
  <c r="P175" i="4" s="1"/>
  <c r="N176" i="4" s="1"/>
  <c r="AA175" i="4"/>
  <c r="D1180" i="4"/>
  <c r="E1179" i="4"/>
  <c r="X175" i="4" l="1"/>
  <c r="U176" i="4" s="1"/>
  <c r="L134" i="4"/>
  <c r="M134" i="4" s="1"/>
  <c r="D1181" i="4"/>
  <c r="E1180" i="4"/>
  <c r="O176" i="4"/>
  <c r="P176" i="4" s="1"/>
  <c r="N177" i="4" s="1"/>
  <c r="W1179" i="4"/>
  <c r="S1179" i="4"/>
  <c r="F1182" i="4"/>
  <c r="G1181" i="4"/>
  <c r="B1180" i="4"/>
  <c r="V1180" i="4"/>
  <c r="R1180" i="4"/>
  <c r="AA176" i="4" l="1"/>
  <c r="K135" i="4"/>
  <c r="Z134" i="4"/>
  <c r="T134" i="4"/>
  <c r="Q135" i="4" s="1"/>
  <c r="X176" i="4"/>
  <c r="U177" i="4" s="1"/>
  <c r="X177" i="4" s="1"/>
  <c r="U178" i="4" s="1"/>
  <c r="W1180" i="4"/>
  <c r="S1180" i="4"/>
  <c r="V1181" i="4"/>
  <c r="R1181" i="4"/>
  <c r="F1183" i="4"/>
  <c r="G1182" i="4"/>
  <c r="B1181" i="4" s="1"/>
  <c r="AA177" i="4"/>
  <c r="O177" i="4"/>
  <c r="P177" i="4" s="1"/>
  <c r="N178" i="4" s="1"/>
  <c r="D1182" i="4"/>
  <c r="E1181" i="4"/>
  <c r="L135" i="4" l="1"/>
  <c r="M135" i="4" s="1"/>
  <c r="D1183" i="4"/>
  <c r="E1182" i="4"/>
  <c r="O178" i="4"/>
  <c r="P178" i="4" s="1"/>
  <c r="N179" i="4" s="1"/>
  <c r="V1182" i="4"/>
  <c r="R1182" i="4"/>
  <c r="G1183" i="4"/>
  <c r="B1182" i="4" s="1"/>
  <c r="F1184" i="4"/>
  <c r="S1181" i="4"/>
  <c r="W1181" i="4"/>
  <c r="AA178" i="4" l="1"/>
  <c r="Z135" i="4"/>
  <c r="K136" i="4"/>
  <c r="T135" i="4"/>
  <c r="Q136" i="4" s="1"/>
  <c r="X178" i="4"/>
  <c r="U179" i="4" s="1"/>
  <c r="X179" i="4" s="1"/>
  <c r="U180" i="4" s="1"/>
  <c r="G1184" i="4"/>
  <c r="F1185" i="4"/>
  <c r="B1183" i="4"/>
  <c r="V1183" i="4"/>
  <c r="R1183" i="4"/>
  <c r="W1182" i="4"/>
  <c r="S1182" i="4"/>
  <c r="O179" i="4"/>
  <c r="P179" i="4" s="1"/>
  <c r="N180" i="4" s="1"/>
  <c r="AA179" i="4"/>
  <c r="D1184" i="4"/>
  <c r="E1183" i="4"/>
  <c r="L136" i="4" l="1"/>
  <c r="M136" i="4" s="1"/>
  <c r="T136" i="4" s="1"/>
  <c r="Q137" i="4" s="1"/>
  <c r="D1185" i="4"/>
  <c r="E1184" i="4"/>
  <c r="AA180" i="4"/>
  <c r="O180" i="4"/>
  <c r="P180" i="4" s="1"/>
  <c r="N181" i="4" s="1"/>
  <c r="W1183" i="4"/>
  <c r="S1183" i="4"/>
  <c r="G1185" i="4"/>
  <c r="B1184" i="4" s="1"/>
  <c r="F1186" i="4"/>
  <c r="V1184" i="4"/>
  <c r="R1184" i="4"/>
  <c r="X180" i="4" l="1"/>
  <c r="U181" i="4" s="1"/>
  <c r="K137" i="4"/>
  <c r="Z136" i="4"/>
  <c r="W1184" i="4"/>
  <c r="S1184" i="4"/>
  <c r="F1187" i="4"/>
  <c r="G1186" i="4"/>
  <c r="B1185" i="4"/>
  <c r="V1185" i="4"/>
  <c r="R1185" i="4"/>
  <c r="O181" i="4"/>
  <c r="P181" i="4" s="1"/>
  <c r="N182" i="4" s="1"/>
  <c r="D1186" i="4"/>
  <c r="E1185" i="4"/>
  <c r="L137" i="4" l="1"/>
  <c r="M137" i="4" s="1"/>
  <c r="X181" i="4"/>
  <c r="U182" i="4" s="1"/>
  <c r="AA181" i="4"/>
  <c r="D1187" i="4"/>
  <c r="E1186" i="4"/>
  <c r="O182" i="4"/>
  <c r="P182" i="4" s="1"/>
  <c r="N183" i="4" s="1"/>
  <c r="W1185" i="4"/>
  <c r="S1185" i="4"/>
  <c r="V1186" i="4"/>
  <c r="R1186" i="4"/>
  <c r="F1188" i="4"/>
  <c r="G1187" i="4"/>
  <c r="B1186" i="4" s="1"/>
  <c r="AA182" i="4" l="1"/>
  <c r="X182" i="4"/>
  <c r="U183" i="4" s="1"/>
  <c r="X183" i="4" s="1"/>
  <c r="U184" i="4" s="1"/>
  <c r="K138" i="4"/>
  <c r="T137" i="4"/>
  <c r="Q138" i="4" s="1"/>
  <c r="Z137" i="4"/>
  <c r="B1187" i="4"/>
  <c r="V1187" i="4"/>
  <c r="R1187" i="4"/>
  <c r="G1188" i="4"/>
  <c r="F1189" i="4"/>
  <c r="S1186" i="4"/>
  <c r="W1186" i="4"/>
  <c r="AA183" i="4"/>
  <c r="O183" i="4"/>
  <c r="P183" i="4" s="1"/>
  <c r="N184" i="4" s="1"/>
  <c r="D1188" i="4"/>
  <c r="E1187" i="4"/>
  <c r="L138" i="4" l="1"/>
  <c r="M138" i="4" s="1"/>
  <c r="Z138" i="4"/>
  <c r="D1189" i="4"/>
  <c r="E1188" i="4"/>
  <c r="O184" i="4"/>
  <c r="P184" i="4" s="1"/>
  <c r="N185" i="4" s="1"/>
  <c r="F1190" i="4"/>
  <c r="G1189" i="4"/>
  <c r="B1188" i="4"/>
  <c r="V1188" i="4"/>
  <c r="R1188" i="4"/>
  <c r="W1187" i="4"/>
  <c r="S1187" i="4"/>
  <c r="K139" i="4" l="1"/>
  <c r="AA184" i="4"/>
  <c r="X184" i="4"/>
  <c r="U185" i="4" s="1"/>
  <c r="T138" i="4"/>
  <c r="Q139" i="4" s="1"/>
  <c r="L139" i="4"/>
  <c r="M139" i="4" s="1"/>
  <c r="K140" i="4" s="1"/>
  <c r="W1188" i="4"/>
  <c r="S1188" i="4"/>
  <c r="V1189" i="4"/>
  <c r="R1189" i="4"/>
  <c r="G1190" i="4"/>
  <c r="B1189" i="4" s="1"/>
  <c r="F1191" i="4"/>
  <c r="O185" i="4"/>
  <c r="P185" i="4" s="1"/>
  <c r="N186" i="4" s="1"/>
  <c r="D1190" i="4"/>
  <c r="E1189" i="4"/>
  <c r="AA185" i="4" l="1"/>
  <c r="Z139" i="4"/>
  <c r="T139" i="4"/>
  <c r="Q140" i="4" s="1"/>
  <c r="X185" i="4"/>
  <c r="U186" i="4" s="1"/>
  <c r="L140" i="4"/>
  <c r="M140" i="4" s="1"/>
  <c r="D1191" i="4"/>
  <c r="E1190" i="4"/>
  <c r="AA186" i="4"/>
  <c r="O186" i="4"/>
  <c r="P186" i="4" s="1"/>
  <c r="N187" i="4" s="1"/>
  <c r="F1192" i="4"/>
  <c r="G1191" i="4"/>
  <c r="B1190" i="4"/>
  <c r="V1190" i="4"/>
  <c r="R1190" i="4"/>
  <c r="S1189" i="4"/>
  <c r="W1189" i="4"/>
  <c r="Z140" i="4" l="1"/>
  <c r="X186" i="4"/>
  <c r="U187" i="4" s="1"/>
  <c r="K141" i="4"/>
  <c r="T140" i="4"/>
  <c r="Q141" i="4" s="1"/>
  <c r="Z141" i="4"/>
  <c r="L141" i="4"/>
  <c r="M141" i="4" s="1"/>
  <c r="W1190" i="4"/>
  <c r="S1190" i="4"/>
  <c r="V1191" i="4"/>
  <c r="R1191" i="4"/>
  <c r="G1192" i="4"/>
  <c r="B1191" i="4" s="1"/>
  <c r="F1193" i="4"/>
  <c r="O187" i="4"/>
  <c r="P187" i="4" s="1"/>
  <c r="N188" i="4" s="1"/>
  <c r="D1192" i="4"/>
  <c r="E1191" i="4"/>
  <c r="X187" i="4" l="1"/>
  <c r="U188" i="4" s="1"/>
  <c r="AA187" i="4"/>
  <c r="K142" i="4"/>
  <c r="T141" i="4"/>
  <c r="Q142" i="4" s="1"/>
  <c r="L142" i="4"/>
  <c r="M142" i="4" s="1"/>
  <c r="Z142" i="4"/>
  <c r="D1193" i="4"/>
  <c r="E1192" i="4"/>
  <c r="O188" i="4"/>
  <c r="P188" i="4" s="1"/>
  <c r="N189" i="4" s="1"/>
  <c r="G1193" i="4"/>
  <c r="B1192" i="4" s="1"/>
  <c r="F1194" i="4"/>
  <c r="V1192" i="4"/>
  <c r="R1192" i="4"/>
  <c r="S1191" i="4"/>
  <c r="W1191" i="4"/>
  <c r="K143" i="4" l="1"/>
  <c r="AA188" i="4"/>
  <c r="T142" i="4"/>
  <c r="Q143" i="4" s="1"/>
  <c r="X188" i="4"/>
  <c r="U189" i="4" s="1"/>
  <c r="X189" i="4" s="1"/>
  <c r="U190" i="4" s="1"/>
  <c r="L143" i="4"/>
  <c r="M143" i="4" s="1"/>
  <c r="W1192" i="4"/>
  <c r="S1192" i="4"/>
  <c r="G1194" i="4"/>
  <c r="F1195" i="4"/>
  <c r="B1193" i="4"/>
  <c r="V1193" i="4"/>
  <c r="R1193" i="4"/>
  <c r="O189" i="4"/>
  <c r="P189" i="4" s="1"/>
  <c r="N190" i="4" s="1"/>
  <c r="AA189" i="4"/>
  <c r="D1194" i="4"/>
  <c r="E1193" i="4"/>
  <c r="K144" i="4" l="1"/>
  <c r="Z143" i="4"/>
  <c r="T143" i="4"/>
  <c r="Q144" i="4" s="1"/>
  <c r="L144" i="4"/>
  <c r="M144" i="4" s="1"/>
  <c r="D1195" i="4"/>
  <c r="E1194" i="4"/>
  <c r="O190" i="4"/>
  <c r="P190" i="4" s="1"/>
  <c r="N191" i="4" s="1"/>
  <c r="W1193" i="4"/>
  <c r="S1193" i="4"/>
  <c r="G1195" i="4"/>
  <c r="B1194" i="4" s="1"/>
  <c r="F1196" i="4"/>
  <c r="V1194" i="4"/>
  <c r="R1194" i="4"/>
  <c r="T144" i="4" l="1"/>
  <c r="Q145" i="4" s="1"/>
  <c r="K145" i="4"/>
  <c r="Z144" i="4"/>
  <c r="AA190" i="4"/>
  <c r="X190" i="4"/>
  <c r="U191" i="4" s="1"/>
  <c r="Z145" i="4"/>
  <c r="L145" i="4"/>
  <c r="M145" i="4" s="1"/>
  <c r="W1194" i="4"/>
  <c r="S1194" i="4"/>
  <c r="G1196" i="4"/>
  <c r="F1197" i="4"/>
  <c r="B1195" i="4"/>
  <c r="V1195" i="4"/>
  <c r="R1195" i="4"/>
  <c r="O191" i="4"/>
  <c r="P191" i="4" s="1"/>
  <c r="N192" i="4" s="1"/>
  <c r="D1196" i="4"/>
  <c r="E1195" i="4"/>
  <c r="X191" i="4" l="1"/>
  <c r="U192" i="4" s="1"/>
  <c r="T145" i="4"/>
  <c r="Q146" i="4" s="1"/>
  <c r="AA191" i="4"/>
  <c r="K146" i="4"/>
  <c r="Z146" i="4"/>
  <c r="L146" i="4"/>
  <c r="M146" i="4" s="1"/>
  <c r="D1197" i="4"/>
  <c r="E1196" i="4"/>
  <c r="O192" i="4"/>
  <c r="P192" i="4" s="1"/>
  <c r="N193" i="4" s="1"/>
  <c r="AA192" i="4"/>
  <c r="G1197" i="4"/>
  <c r="B1196" i="4" s="1"/>
  <c r="F1198" i="4"/>
  <c r="V1196" i="4"/>
  <c r="R1196" i="4"/>
  <c r="X192" i="4" l="1"/>
  <c r="U193" i="4" s="1"/>
  <c r="K147" i="4"/>
  <c r="T146" i="4"/>
  <c r="Q147" i="4" s="1"/>
  <c r="L147" i="4"/>
  <c r="M147" i="4" s="1"/>
  <c r="Z147" i="4"/>
  <c r="W1196" i="4"/>
  <c r="S1196" i="4"/>
  <c r="G1198" i="4"/>
  <c r="F1199" i="4"/>
  <c r="B1197" i="4"/>
  <c r="V1197" i="4"/>
  <c r="R1197" i="4"/>
  <c r="O193" i="4"/>
  <c r="P193" i="4" s="1"/>
  <c r="N194" i="4" s="1"/>
  <c r="D1198" i="4"/>
  <c r="E1197" i="4"/>
  <c r="AA193" i="4" l="1"/>
  <c r="K148" i="4"/>
  <c r="T147" i="4"/>
  <c r="Q148" i="4" s="1"/>
  <c r="X193" i="4"/>
  <c r="U194" i="4" s="1"/>
  <c r="X194" i="4" s="1"/>
  <c r="U195" i="4" s="1"/>
  <c r="L148" i="4"/>
  <c r="M148" i="4" s="1"/>
  <c r="D1199" i="4"/>
  <c r="E1198" i="4"/>
  <c r="AA194" i="4"/>
  <c r="O194" i="4"/>
  <c r="P194" i="4" s="1"/>
  <c r="N195" i="4" s="1"/>
  <c r="W1197" i="4"/>
  <c r="S1197" i="4"/>
  <c r="G1199" i="4"/>
  <c r="F1200" i="4"/>
  <c r="B1198" i="4"/>
  <c r="V1198" i="4"/>
  <c r="R1198" i="4"/>
  <c r="T148" i="4" l="1"/>
  <c r="Q149" i="4" s="1"/>
  <c r="K149" i="4"/>
  <c r="Z148" i="4"/>
  <c r="L149" i="4"/>
  <c r="M149" i="4" s="1"/>
  <c r="Z149" i="4"/>
  <c r="W1198" i="4"/>
  <c r="S1198" i="4"/>
  <c r="G1200" i="4"/>
  <c r="F1201" i="4"/>
  <c r="B1199" i="4"/>
  <c r="V1199" i="4"/>
  <c r="R1199" i="4"/>
  <c r="O195" i="4"/>
  <c r="P195" i="4" s="1"/>
  <c r="N196" i="4" s="1"/>
  <c r="D1200" i="4"/>
  <c r="E1199" i="4"/>
  <c r="AA195" i="4" l="1"/>
  <c r="K150" i="4"/>
  <c r="X195" i="4"/>
  <c r="U196" i="4" s="1"/>
  <c r="T149" i="4"/>
  <c r="Q150" i="4" s="1"/>
  <c r="L150" i="4"/>
  <c r="M150" i="4" s="1"/>
  <c r="Z150" i="4"/>
  <c r="D1201" i="4"/>
  <c r="E1200" i="4"/>
  <c r="O196" i="4"/>
  <c r="P196" i="4" s="1"/>
  <c r="N197" i="4" s="1"/>
  <c r="W1199" i="4"/>
  <c r="S1199" i="4"/>
  <c r="G1201" i="4"/>
  <c r="B1200" i="4" s="1"/>
  <c r="F1202" i="4"/>
  <c r="V1200" i="4"/>
  <c r="R1200" i="4"/>
  <c r="AA196" i="4" l="1"/>
  <c r="X196" i="4"/>
  <c r="U197" i="4" s="1"/>
  <c r="T150" i="4"/>
  <c r="Q151" i="4" s="1"/>
  <c r="K151" i="4"/>
  <c r="L151" i="4"/>
  <c r="M151" i="4" s="1"/>
  <c r="W1200" i="4"/>
  <c r="S1200" i="4"/>
  <c r="G1202" i="4"/>
  <c r="F1203" i="4"/>
  <c r="B1201" i="4"/>
  <c r="V1201" i="4"/>
  <c r="R1201" i="4"/>
  <c r="AA197" i="4"/>
  <c r="O197" i="4"/>
  <c r="P197" i="4" s="1"/>
  <c r="N198" i="4" s="1"/>
  <c r="D1202" i="4"/>
  <c r="E1201" i="4"/>
  <c r="T151" i="4" l="1"/>
  <c r="X197" i="4"/>
  <c r="U198" i="4" s="1"/>
  <c r="Z151" i="4"/>
  <c r="K152" i="4"/>
  <c r="L152" i="4"/>
  <c r="M152" i="4" s="1"/>
  <c r="D1203" i="4"/>
  <c r="E1202" i="4"/>
  <c r="O198" i="4"/>
  <c r="P198" i="4" s="1"/>
  <c r="N199" i="4" s="1"/>
  <c r="W1201" i="4"/>
  <c r="S1201" i="4"/>
  <c r="G1203" i="4"/>
  <c r="F1204" i="4"/>
  <c r="B1202" i="4"/>
  <c r="V1202" i="4"/>
  <c r="R1202" i="4"/>
  <c r="AA198" i="4" l="1"/>
  <c r="X198" i="4"/>
  <c r="U199" i="4" s="1"/>
  <c r="Q152" i="4"/>
  <c r="T152" i="4" s="1"/>
  <c r="S152" i="4"/>
  <c r="K153" i="4"/>
  <c r="Z152" i="4"/>
  <c r="L153" i="4"/>
  <c r="M153" i="4" s="1"/>
  <c r="W1202" i="4"/>
  <c r="S1202" i="4"/>
  <c r="G1204" i="4"/>
  <c r="F1205" i="4"/>
  <c r="B1203" i="4"/>
  <c r="V1203" i="4"/>
  <c r="R1203" i="4"/>
  <c r="O199" i="4"/>
  <c r="P199" i="4" s="1"/>
  <c r="N200" i="4" s="1"/>
  <c r="AA199" i="4"/>
  <c r="D1204" i="4"/>
  <c r="E1203" i="4"/>
  <c r="X199" i="4" l="1"/>
  <c r="U200" i="4" s="1"/>
  <c r="Z153" i="4"/>
  <c r="K154" i="4"/>
  <c r="Q153" i="4"/>
  <c r="T153" i="4" s="1"/>
  <c r="Q154" i="4" s="1"/>
  <c r="AE30" i="4"/>
  <c r="L154" i="4"/>
  <c r="M154" i="4" s="1"/>
  <c r="D1205" i="4"/>
  <c r="E1204" i="4"/>
  <c r="O200" i="4"/>
  <c r="P200" i="4" s="1"/>
  <c r="N201" i="4" s="1"/>
  <c r="W1203" i="4"/>
  <c r="S1203" i="4"/>
  <c r="G1205" i="4"/>
  <c r="F1206" i="4"/>
  <c r="B1204" i="4"/>
  <c r="V1204" i="4"/>
  <c r="R1204" i="4"/>
  <c r="T154" i="4" l="1"/>
  <c r="Q155" i="4" s="1"/>
  <c r="K155" i="4"/>
  <c r="Z154" i="4"/>
  <c r="AA200" i="4"/>
  <c r="X200" i="4"/>
  <c r="U201" i="4" s="1"/>
  <c r="L155" i="4"/>
  <c r="M155" i="4" s="1"/>
  <c r="Z155" i="4"/>
  <c r="W1204" i="4"/>
  <c r="S1204" i="4"/>
  <c r="G1206" i="4"/>
  <c r="F1207" i="4"/>
  <c r="B1205" i="4"/>
  <c r="V1205" i="4"/>
  <c r="R1205" i="4"/>
  <c r="O201" i="4"/>
  <c r="P201" i="4" s="1"/>
  <c r="N202" i="4" s="1"/>
  <c r="D1206" i="4"/>
  <c r="E1205" i="4"/>
  <c r="K156" i="4" l="1"/>
  <c r="AA201" i="4"/>
  <c r="X201" i="4"/>
  <c r="U202" i="4" s="1"/>
  <c r="T155" i="4"/>
  <c r="Q156" i="4" s="1"/>
  <c r="L156" i="4"/>
  <c r="M156" i="4" s="1"/>
  <c r="D1207" i="4"/>
  <c r="E1206" i="4"/>
  <c r="O202" i="4"/>
  <c r="P202" i="4" s="1"/>
  <c r="N203" i="4" s="1"/>
  <c r="W1205" i="4"/>
  <c r="S1205" i="4"/>
  <c r="G1207" i="4"/>
  <c r="F1208" i="4"/>
  <c r="B1206" i="4"/>
  <c r="V1206" i="4"/>
  <c r="R1206" i="4"/>
  <c r="T156" i="4" l="1"/>
  <c r="Q157" i="4" s="1"/>
  <c r="X202" i="4"/>
  <c r="U203" i="4" s="1"/>
  <c r="K157" i="4"/>
  <c r="Z156" i="4"/>
  <c r="AA202" i="4"/>
  <c r="L157" i="4"/>
  <c r="M157" i="4" s="1"/>
  <c r="Z157" i="4"/>
  <c r="W1206" i="4"/>
  <c r="S1206" i="4"/>
  <c r="G1208" i="4"/>
  <c r="F1209" i="4"/>
  <c r="B1207" i="4"/>
  <c r="V1207" i="4"/>
  <c r="R1207" i="4"/>
  <c r="O203" i="4"/>
  <c r="P203" i="4" s="1"/>
  <c r="N204" i="4" s="1"/>
  <c r="D1208" i="4"/>
  <c r="E1207" i="4"/>
  <c r="T157" i="4" l="1"/>
  <c r="Q158" i="4" s="1"/>
  <c r="X203" i="4"/>
  <c r="AA203" i="4"/>
  <c r="K158" i="4"/>
  <c r="L158" i="4"/>
  <c r="M158" i="4" s="1"/>
  <c r="Z158" i="4"/>
  <c r="D1209" i="4"/>
  <c r="E1208" i="4"/>
  <c r="O204" i="4"/>
  <c r="P204" i="4" s="1"/>
  <c r="N205" i="4" s="1"/>
  <c r="W1207" i="4"/>
  <c r="S1207" i="4"/>
  <c r="G1209" i="4"/>
  <c r="B1208" i="4" s="1"/>
  <c r="F1210" i="4"/>
  <c r="V1208" i="4"/>
  <c r="R1208" i="4"/>
  <c r="T158" i="4" l="1"/>
  <c r="Q159" i="4" s="1"/>
  <c r="AA204" i="4"/>
  <c r="W204" i="4"/>
  <c r="U204" i="4"/>
  <c r="K159" i="4"/>
  <c r="L159" i="4"/>
  <c r="M159" i="4" s="1"/>
  <c r="W1208" i="4"/>
  <c r="S1208" i="4"/>
  <c r="G1210" i="4"/>
  <c r="F1211" i="4"/>
  <c r="B1209" i="4"/>
  <c r="V1209" i="4"/>
  <c r="R1209" i="4"/>
  <c r="O205" i="4"/>
  <c r="P205" i="4" s="1"/>
  <c r="N206" i="4" s="1"/>
  <c r="D1210" i="4"/>
  <c r="E1209" i="4"/>
  <c r="AA205" i="4" l="1"/>
  <c r="K160" i="4"/>
  <c r="Z159" i="4"/>
  <c r="X204" i="4"/>
  <c r="T159" i="4"/>
  <c r="Q160" i="4" s="1"/>
  <c r="L160" i="4"/>
  <c r="M160" i="4" s="1"/>
  <c r="D1211" i="4"/>
  <c r="E1210" i="4"/>
  <c r="AA206" i="4"/>
  <c r="O206" i="4"/>
  <c r="P206" i="4" s="1"/>
  <c r="N207" i="4" s="1"/>
  <c r="W1209" i="4"/>
  <c r="S1209" i="4"/>
  <c r="G1211" i="4"/>
  <c r="F1212" i="4"/>
  <c r="B1210" i="4"/>
  <c r="V1210" i="4"/>
  <c r="R1210" i="4"/>
  <c r="T160" i="4" l="1"/>
  <c r="Q161" i="4" s="1"/>
  <c r="AF31" i="4"/>
  <c r="U205" i="4"/>
  <c r="X205" i="4" s="1"/>
  <c r="U206" i="4" s="1"/>
  <c r="X206" i="4" s="1"/>
  <c r="U207" i="4" s="1"/>
  <c r="Z160" i="4"/>
  <c r="K161" i="4"/>
  <c r="W1210" i="4"/>
  <c r="S1210" i="4"/>
  <c r="G1212" i="4"/>
  <c r="F1213" i="4"/>
  <c r="B1211" i="4"/>
  <c r="V1211" i="4"/>
  <c r="R1211" i="4"/>
  <c r="AA207" i="4"/>
  <c r="O207" i="4"/>
  <c r="P207" i="4" s="1"/>
  <c r="N208" i="4" s="1"/>
  <c r="D1212" i="4"/>
  <c r="E1211" i="4"/>
  <c r="X207" i="4" l="1"/>
  <c r="U208" i="4" s="1"/>
  <c r="L161" i="4"/>
  <c r="M161" i="4" s="1"/>
  <c r="T161" i="4" s="1"/>
  <c r="Q162" i="4" s="1"/>
  <c r="D1213" i="4"/>
  <c r="E1212" i="4"/>
  <c r="O208" i="4"/>
  <c r="P208" i="4" s="1"/>
  <c r="N209" i="4" s="1"/>
  <c r="W1211" i="4"/>
  <c r="S1211" i="4"/>
  <c r="F1214" i="4"/>
  <c r="G1213" i="4"/>
  <c r="B1212" i="4"/>
  <c r="V1212" i="4"/>
  <c r="R1212" i="4"/>
  <c r="AA208" i="4" l="1"/>
  <c r="K162" i="4"/>
  <c r="X208" i="4"/>
  <c r="U209" i="4" s="1"/>
  <c r="Z161" i="4"/>
  <c r="W1212" i="4"/>
  <c r="S1212" i="4"/>
  <c r="R1213" i="4"/>
  <c r="V1213" i="4"/>
  <c r="G1214" i="4"/>
  <c r="B1213" i="4" s="1"/>
  <c r="F1215" i="4"/>
  <c r="O209" i="4"/>
  <c r="P209" i="4" s="1"/>
  <c r="N210" i="4" s="1"/>
  <c r="D1214" i="4"/>
  <c r="E1213" i="4"/>
  <c r="X209" i="4" l="1"/>
  <c r="U210" i="4" s="1"/>
  <c r="L162" i="4"/>
  <c r="M162" i="4" s="1"/>
  <c r="AA209" i="4"/>
  <c r="D1215" i="4"/>
  <c r="E1214" i="4"/>
  <c r="O210" i="4"/>
  <c r="P210" i="4" s="1"/>
  <c r="N211" i="4" s="1"/>
  <c r="F1216" i="4"/>
  <c r="G1215" i="4"/>
  <c r="B1214" i="4" s="1"/>
  <c r="V1214" i="4"/>
  <c r="R1214" i="4"/>
  <c r="W1213" i="4"/>
  <c r="S1213" i="4"/>
  <c r="AA210" i="4" l="1"/>
  <c r="K163" i="4"/>
  <c r="T162" i="4"/>
  <c r="Q163" i="4" s="1"/>
  <c r="Z162" i="4"/>
  <c r="X210" i="4"/>
  <c r="U211" i="4" s="1"/>
  <c r="S1214" i="4"/>
  <c r="W1214" i="4"/>
  <c r="V1215" i="4"/>
  <c r="R1215" i="4"/>
  <c r="F1217" i="4"/>
  <c r="G1216" i="4"/>
  <c r="B1215" i="4" s="1"/>
  <c r="AA211" i="4"/>
  <c r="O211" i="4"/>
  <c r="P211" i="4" s="1"/>
  <c r="N212" i="4" s="1"/>
  <c r="D1216" i="4"/>
  <c r="E1215" i="4"/>
  <c r="X211" i="4" l="1"/>
  <c r="U212" i="4" s="1"/>
  <c r="L163" i="4"/>
  <c r="M163" i="4" s="1"/>
  <c r="Z163" i="4"/>
  <c r="D1217" i="4"/>
  <c r="E1216" i="4"/>
  <c r="O212" i="4"/>
  <c r="P212" i="4" s="1"/>
  <c r="N213" i="4" s="1"/>
  <c r="AA212" i="4"/>
  <c r="R1216" i="4"/>
  <c r="V1216" i="4"/>
  <c r="G1217" i="4"/>
  <c r="B1216" i="4" s="1"/>
  <c r="F1218" i="4"/>
  <c r="W1215" i="4"/>
  <c r="S1215" i="4"/>
  <c r="K164" i="4" l="1"/>
  <c r="T163" i="4"/>
  <c r="Q164" i="4" s="1"/>
  <c r="X212" i="4"/>
  <c r="U213" i="4" s="1"/>
  <c r="X213" i="4" s="1"/>
  <c r="U214" i="4" s="1"/>
  <c r="F1219" i="4"/>
  <c r="G1218" i="4"/>
  <c r="B1217" i="4" s="1"/>
  <c r="V1217" i="4"/>
  <c r="R1217" i="4"/>
  <c r="S1216" i="4"/>
  <c r="W1216" i="4"/>
  <c r="O213" i="4"/>
  <c r="P213" i="4" s="1"/>
  <c r="N214" i="4" s="1"/>
  <c r="D1218" i="4"/>
  <c r="E1217" i="4"/>
  <c r="AA213" i="4" l="1"/>
  <c r="L164" i="4"/>
  <c r="M164" i="4" s="1"/>
  <c r="T164" i="4" s="1"/>
  <c r="Q165" i="4" s="1"/>
  <c r="D1219" i="4"/>
  <c r="E1218" i="4"/>
  <c r="O214" i="4"/>
  <c r="P214" i="4" s="1"/>
  <c r="N215" i="4" s="1"/>
  <c r="W1217" i="4"/>
  <c r="S1217" i="4"/>
  <c r="R1218" i="4"/>
  <c r="V1218" i="4"/>
  <c r="G1219" i="4"/>
  <c r="B1218" i="4" s="1"/>
  <c r="F1220" i="4"/>
  <c r="AA214" i="4" l="1"/>
  <c r="Z164" i="4"/>
  <c r="X214" i="4"/>
  <c r="U215" i="4" s="1"/>
  <c r="X215" i="4" s="1"/>
  <c r="U216" i="4" s="1"/>
  <c r="K165" i="4"/>
  <c r="F1221" i="4"/>
  <c r="G1220" i="4"/>
  <c r="V1219" i="4"/>
  <c r="R1219" i="4"/>
  <c r="B1219" i="4"/>
  <c r="W1218" i="4"/>
  <c r="S1218" i="4"/>
  <c r="AA215" i="4"/>
  <c r="O215" i="4"/>
  <c r="P215" i="4" s="1"/>
  <c r="N216" i="4" s="1"/>
  <c r="D1220" i="4"/>
  <c r="E1219" i="4"/>
  <c r="L165" i="4" l="1"/>
  <c r="M165" i="4" s="1"/>
  <c r="D1221" i="4"/>
  <c r="E1220" i="4"/>
  <c r="O216" i="4"/>
  <c r="P216" i="4" s="1"/>
  <c r="N217" i="4" s="1"/>
  <c r="S1219" i="4"/>
  <c r="W1219" i="4"/>
  <c r="V1220" i="4"/>
  <c r="R1220" i="4"/>
  <c r="F1222" i="4"/>
  <c r="G1221" i="4"/>
  <c r="B1220" i="4" s="1"/>
  <c r="AA216" i="4" l="1"/>
  <c r="K166" i="4"/>
  <c r="T165" i="4"/>
  <c r="Q166" i="4" s="1"/>
  <c r="Z165" i="4"/>
  <c r="X216" i="4"/>
  <c r="U217" i="4" s="1"/>
  <c r="X217" i="4" s="1"/>
  <c r="U218" i="4" s="1"/>
  <c r="L166" i="4"/>
  <c r="M166" i="4" s="1"/>
  <c r="K167" i="4" s="1"/>
  <c r="R1221" i="4"/>
  <c r="B1221" i="4"/>
  <c r="V1221" i="4"/>
  <c r="G1222" i="4"/>
  <c r="F1223" i="4"/>
  <c r="W1220" i="4"/>
  <c r="S1220" i="4"/>
  <c r="AA217" i="4"/>
  <c r="O217" i="4"/>
  <c r="P217" i="4" s="1"/>
  <c r="N218" i="4" s="1"/>
  <c r="D1222" i="4"/>
  <c r="E1221" i="4"/>
  <c r="T166" i="4" l="1"/>
  <c r="Q167" i="4" s="1"/>
  <c r="Z166" i="4"/>
  <c r="L167" i="4"/>
  <c r="M167" i="4" s="1"/>
  <c r="D1223" i="4"/>
  <c r="E1222" i="4"/>
  <c r="O218" i="4"/>
  <c r="P218" i="4" s="1"/>
  <c r="N219" i="4" s="1"/>
  <c r="F1224" i="4"/>
  <c r="G1223" i="4"/>
  <c r="B1222" i="4" s="1"/>
  <c r="V1222" i="4"/>
  <c r="R1222" i="4"/>
  <c r="S1221" i="4"/>
  <c r="W1221" i="4"/>
  <c r="X218" i="4" l="1"/>
  <c r="U219" i="4" s="1"/>
  <c r="Z167" i="4"/>
  <c r="AA218" i="4"/>
  <c r="K168" i="4"/>
  <c r="T167" i="4"/>
  <c r="Q168" i="4" s="1"/>
  <c r="Z168" i="4"/>
  <c r="L168" i="4"/>
  <c r="M168" i="4" s="1"/>
  <c r="W1222" i="4"/>
  <c r="S1222" i="4"/>
  <c r="R1223" i="4"/>
  <c r="V1223" i="4"/>
  <c r="G1224" i="4"/>
  <c r="B1223" i="4" s="1"/>
  <c r="F1225" i="4"/>
  <c r="O219" i="4"/>
  <c r="P219" i="4" s="1"/>
  <c r="N220" i="4" s="1"/>
  <c r="AA219" i="4"/>
  <c r="D1224" i="4"/>
  <c r="E1223" i="4"/>
  <c r="K169" i="4" l="1"/>
  <c r="T168" i="4"/>
  <c r="Q169" i="4" s="1"/>
  <c r="X219" i="4"/>
  <c r="U220" i="4" s="1"/>
  <c r="D1225" i="4"/>
  <c r="E1224" i="4"/>
  <c r="O220" i="4"/>
  <c r="P220" i="4" s="1"/>
  <c r="N221" i="4" s="1"/>
  <c r="F1226" i="4"/>
  <c r="G1225" i="4"/>
  <c r="B1224" i="4" s="1"/>
  <c r="V1224" i="4"/>
  <c r="R1224" i="4"/>
  <c r="W1223" i="4"/>
  <c r="S1223" i="4"/>
  <c r="X220" i="4" l="1"/>
  <c r="U221" i="4" s="1"/>
  <c r="AA220" i="4"/>
  <c r="L169" i="4"/>
  <c r="M169" i="4" s="1"/>
  <c r="Z169" i="4"/>
  <c r="S1224" i="4"/>
  <c r="W1224" i="4"/>
  <c r="V1225" i="4"/>
  <c r="R1225" i="4"/>
  <c r="G1226" i="4"/>
  <c r="B1225" i="4" s="1"/>
  <c r="F1227" i="4"/>
  <c r="O221" i="4"/>
  <c r="P221" i="4" s="1"/>
  <c r="N222" i="4" s="1"/>
  <c r="D1226" i="4"/>
  <c r="E1225" i="4"/>
  <c r="K170" i="4" l="1"/>
  <c r="AA221" i="4"/>
  <c r="T169" i="4"/>
  <c r="Q170" i="4" s="1"/>
  <c r="X221" i="4"/>
  <c r="U222" i="4" s="1"/>
  <c r="X222" i="4" s="1"/>
  <c r="U223" i="4" s="1"/>
  <c r="D1227" i="4"/>
  <c r="E1226" i="4"/>
  <c r="O222" i="4"/>
  <c r="P222" i="4" s="1"/>
  <c r="N223" i="4" s="1"/>
  <c r="AA222" i="4"/>
  <c r="F1228" i="4"/>
  <c r="G1227" i="4"/>
  <c r="V1226" i="4"/>
  <c r="R1226" i="4"/>
  <c r="B1226" i="4"/>
  <c r="W1225" i="4"/>
  <c r="S1225" i="4"/>
  <c r="L170" i="4" l="1"/>
  <c r="M170" i="4" s="1"/>
  <c r="W1226" i="4"/>
  <c r="S1226" i="4"/>
  <c r="R1227" i="4"/>
  <c r="V1227" i="4"/>
  <c r="F1229" i="4"/>
  <c r="G1228" i="4"/>
  <c r="B1227" i="4" s="1"/>
  <c r="AA223" i="4"/>
  <c r="O223" i="4"/>
  <c r="P223" i="4" s="1"/>
  <c r="N224" i="4" s="1"/>
  <c r="D1228" i="4"/>
  <c r="E1227" i="4"/>
  <c r="K171" i="4" l="1"/>
  <c r="Z170" i="4"/>
  <c r="T170" i="4"/>
  <c r="Q171" i="4" s="1"/>
  <c r="X223" i="4"/>
  <c r="U224" i="4" s="1"/>
  <c r="D1229" i="4"/>
  <c r="E1228" i="4"/>
  <c r="O224" i="4"/>
  <c r="P224" i="4" s="1"/>
  <c r="N225" i="4" s="1"/>
  <c r="V1228" i="4"/>
  <c r="R1228" i="4"/>
  <c r="F1230" i="4"/>
  <c r="G1229" i="4"/>
  <c r="B1228" i="4" s="1"/>
  <c r="S1227" i="4"/>
  <c r="W1227" i="4"/>
  <c r="AA224" i="4" l="1"/>
  <c r="X224" i="4"/>
  <c r="U225" i="4" s="1"/>
  <c r="L171" i="4"/>
  <c r="M171" i="4" s="1"/>
  <c r="V1229" i="4"/>
  <c r="R1229" i="4"/>
  <c r="F1231" i="4"/>
  <c r="G1230" i="4"/>
  <c r="B1229" i="4" s="1"/>
  <c r="W1228" i="4"/>
  <c r="S1228" i="4"/>
  <c r="O225" i="4"/>
  <c r="P225" i="4" s="1"/>
  <c r="N226" i="4" s="1"/>
  <c r="D1230" i="4"/>
  <c r="E1229" i="4"/>
  <c r="K172" i="4" l="1"/>
  <c r="Z171" i="4"/>
  <c r="AA225" i="4"/>
  <c r="X225" i="4"/>
  <c r="U226" i="4" s="1"/>
  <c r="X226" i="4" s="1"/>
  <c r="U227" i="4" s="1"/>
  <c r="T171" i="4"/>
  <c r="Q172" i="4" s="1"/>
  <c r="D1231" i="4"/>
  <c r="E1230" i="4"/>
  <c r="O226" i="4"/>
  <c r="P226" i="4" s="1"/>
  <c r="N227" i="4" s="1"/>
  <c r="R1230" i="4"/>
  <c r="V1230" i="4"/>
  <c r="F1232" i="4"/>
  <c r="G1231" i="4"/>
  <c r="B1230" i="4" s="1"/>
  <c r="W1229" i="4"/>
  <c r="S1229" i="4"/>
  <c r="AA226" i="4" l="1"/>
  <c r="L172" i="4"/>
  <c r="M172" i="4" s="1"/>
  <c r="T172" i="4" s="1"/>
  <c r="Q173" i="4" s="1"/>
  <c r="R1231" i="4"/>
  <c r="V1231" i="4"/>
  <c r="F1233" i="4"/>
  <c r="G1232" i="4"/>
  <c r="B1231" i="4" s="1"/>
  <c r="S1230" i="4"/>
  <c r="W1230" i="4"/>
  <c r="O227" i="4"/>
  <c r="P227" i="4" s="1"/>
  <c r="N228" i="4" s="1"/>
  <c r="D1232" i="4"/>
  <c r="E1231" i="4"/>
  <c r="AA227" i="4" l="1"/>
  <c r="Z172" i="4"/>
  <c r="K173" i="4"/>
  <c r="X227" i="4"/>
  <c r="U228" i="4" s="1"/>
  <c r="X228" i="4" s="1"/>
  <c r="U229" i="4" s="1"/>
  <c r="D1233" i="4"/>
  <c r="E1232" i="4"/>
  <c r="O228" i="4"/>
  <c r="P228" i="4" s="1"/>
  <c r="N229" i="4" s="1"/>
  <c r="V1232" i="4"/>
  <c r="R1232" i="4"/>
  <c r="G1233" i="4"/>
  <c r="B1232" i="4" s="1"/>
  <c r="F1234" i="4"/>
  <c r="W1231" i="4"/>
  <c r="S1231" i="4"/>
  <c r="AA228" i="4" l="1"/>
  <c r="L173" i="4"/>
  <c r="M173" i="4" s="1"/>
  <c r="G1234" i="4"/>
  <c r="B1233" i="4" s="1"/>
  <c r="F1235" i="4"/>
  <c r="V1233" i="4"/>
  <c r="R1233" i="4"/>
  <c r="W1232" i="4"/>
  <c r="S1232" i="4"/>
  <c r="O229" i="4"/>
  <c r="P229" i="4" s="1"/>
  <c r="N230" i="4" s="1"/>
  <c r="D1234" i="4"/>
  <c r="E1233" i="4"/>
  <c r="AA229" i="4" l="1"/>
  <c r="K174" i="4"/>
  <c r="T173" i="4"/>
  <c r="Q174" i="4" s="1"/>
  <c r="Z173" i="4"/>
  <c r="X229" i="4"/>
  <c r="U230" i="4" s="1"/>
  <c r="X230" i="4" s="1"/>
  <c r="U231" i="4" s="1"/>
  <c r="D1235" i="4"/>
  <c r="E1234" i="4"/>
  <c r="O230" i="4"/>
  <c r="P230" i="4" s="1"/>
  <c r="N231" i="4" s="1"/>
  <c r="W1233" i="4"/>
  <c r="S1233" i="4"/>
  <c r="G1235" i="4"/>
  <c r="B1234" i="4" s="1"/>
  <c r="F1236" i="4"/>
  <c r="V1234" i="4"/>
  <c r="R1234" i="4"/>
  <c r="AA230" i="4" l="1"/>
  <c r="L174" i="4"/>
  <c r="M174" i="4" s="1"/>
  <c r="W1234" i="4"/>
  <c r="S1234" i="4"/>
  <c r="G1236" i="4"/>
  <c r="B1235" i="4" s="1"/>
  <c r="F1237" i="4"/>
  <c r="V1235" i="4"/>
  <c r="R1235" i="4"/>
  <c r="O231" i="4"/>
  <c r="P231" i="4" s="1"/>
  <c r="N232" i="4" s="1"/>
  <c r="D1236" i="4"/>
  <c r="E1235" i="4"/>
  <c r="K175" i="4" l="1"/>
  <c r="AA231" i="4"/>
  <c r="T174" i="4"/>
  <c r="Q175" i="4" s="1"/>
  <c r="X231" i="4"/>
  <c r="U232" i="4" s="1"/>
  <c r="X232" i="4" s="1"/>
  <c r="U233" i="4" s="1"/>
  <c r="Z174" i="4"/>
  <c r="D1237" i="4"/>
  <c r="E1236" i="4"/>
  <c r="O232" i="4"/>
  <c r="P232" i="4" s="1"/>
  <c r="N233" i="4" s="1"/>
  <c r="AA232" i="4"/>
  <c r="W1235" i="4"/>
  <c r="S1235" i="4"/>
  <c r="G1237" i="4"/>
  <c r="F1238" i="4"/>
  <c r="B1236" i="4"/>
  <c r="R1236" i="4"/>
  <c r="V1236" i="4"/>
  <c r="L175" i="4" l="1"/>
  <c r="M175" i="4" s="1"/>
  <c r="Z175" i="4"/>
  <c r="W1236" i="4"/>
  <c r="S1236" i="4"/>
  <c r="G1238" i="4"/>
  <c r="B1237" i="4" s="1"/>
  <c r="F1239" i="4"/>
  <c r="R1237" i="4"/>
  <c r="V1237" i="4"/>
  <c r="O233" i="4"/>
  <c r="P233" i="4" s="1"/>
  <c r="N234" i="4" s="1"/>
  <c r="D1238" i="4"/>
  <c r="E1237" i="4"/>
  <c r="AA233" i="4" l="1"/>
  <c r="K176" i="4"/>
  <c r="T175" i="4"/>
  <c r="Q176" i="4" s="1"/>
  <c r="X233" i="4"/>
  <c r="U234" i="4" s="1"/>
  <c r="X234" i="4" s="1"/>
  <c r="U235" i="4" s="1"/>
  <c r="D1239" i="4"/>
  <c r="E1238" i="4"/>
  <c r="O234" i="4"/>
  <c r="P234" i="4" s="1"/>
  <c r="N235" i="4" s="1"/>
  <c r="S1237" i="4"/>
  <c r="W1237" i="4"/>
  <c r="F1240" i="4"/>
  <c r="G1239" i="4"/>
  <c r="B1238" i="4"/>
  <c r="R1238" i="4"/>
  <c r="V1238" i="4"/>
  <c r="AA234" i="4" l="1"/>
  <c r="L176" i="4"/>
  <c r="M176" i="4" s="1"/>
  <c r="T176" i="4" s="1"/>
  <c r="Q177" i="4" s="1"/>
  <c r="S1238" i="4"/>
  <c r="W1238" i="4"/>
  <c r="R1239" i="4"/>
  <c r="V1239" i="4"/>
  <c r="G1240" i="4"/>
  <c r="B1239" i="4" s="1"/>
  <c r="F1241" i="4"/>
  <c r="O235" i="4"/>
  <c r="P235" i="4" s="1"/>
  <c r="N236" i="4" s="1"/>
  <c r="D1240" i="4"/>
  <c r="E1239" i="4"/>
  <c r="AA235" i="4" l="1"/>
  <c r="Z176" i="4"/>
  <c r="K177" i="4"/>
  <c r="X235" i="4"/>
  <c r="U236" i="4" s="1"/>
  <c r="X236" i="4" s="1"/>
  <c r="U237" i="4" s="1"/>
  <c r="D1241" i="4"/>
  <c r="E1240" i="4"/>
  <c r="O236" i="4"/>
  <c r="P236" i="4" s="1"/>
  <c r="N237" i="4" s="1"/>
  <c r="F1242" i="4"/>
  <c r="G1241" i="4"/>
  <c r="B1240" i="4"/>
  <c r="V1240" i="4"/>
  <c r="R1240" i="4"/>
  <c r="S1239" i="4"/>
  <c r="W1239" i="4"/>
  <c r="AA236" i="4" l="1"/>
  <c r="L177" i="4"/>
  <c r="M177" i="4" s="1"/>
  <c r="W1240" i="4"/>
  <c r="S1240" i="4"/>
  <c r="V1241" i="4"/>
  <c r="R1241" i="4"/>
  <c r="G1242" i="4"/>
  <c r="B1241" i="4" s="1"/>
  <c r="F1243" i="4"/>
  <c r="O237" i="4"/>
  <c r="P237" i="4" s="1"/>
  <c r="N238" i="4" s="1"/>
  <c r="D1242" i="4"/>
  <c r="E1241" i="4"/>
  <c r="AA237" i="4" l="1"/>
  <c r="K178" i="4"/>
  <c r="T177" i="4"/>
  <c r="Q178" i="4" s="1"/>
  <c r="Z177" i="4"/>
  <c r="X237" i="4"/>
  <c r="U238" i="4" s="1"/>
  <c r="D1243" i="4"/>
  <c r="E1242" i="4"/>
  <c r="O238" i="4"/>
  <c r="P238" i="4" s="1"/>
  <c r="N239" i="4" s="1"/>
  <c r="F1244" i="4"/>
  <c r="G1243" i="4"/>
  <c r="B1242" i="4"/>
  <c r="V1242" i="4"/>
  <c r="R1242" i="4"/>
  <c r="S1241" i="4"/>
  <c r="W1241" i="4"/>
  <c r="AA238" i="4" l="1"/>
  <c r="X238" i="4"/>
  <c r="U239" i="4" s="1"/>
  <c r="L178" i="4"/>
  <c r="M178" i="4" s="1"/>
  <c r="T178" i="4" s="1"/>
  <c r="Q179" i="4" s="1"/>
  <c r="Z178" i="4"/>
  <c r="W1242" i="4"/>
  <c r="S1242" i="4"/>
  <c r="V1243" i="4"/>
  <c r="R1243" i="4"/>
  <c r="G1244" i="4"/>
  <c r="B1243" i="4" s="1"/>
  <c r="F1245" i="4"/>
  <c r="O239" i="4"/>
  <c r="P239" i="4" s="1"/>
  <c r="N240" i="4" s="1"/>
  <c r="AA239" i="4"/>
  <c r="D1244" i="4"/>
  <c r="E1243" i="4"/>
  <c r="X239" i="4" l="1"/>
  <c r="U240" i="4" s="1"/>
  <c r="K179" i="4"/>
  <c r="D1245" i="4"/>
  <c r="E1244" i="4"/>
  <c r="O240" i="4"/>
  <c r="P240" i="4" s="1"/>
  <c r="N241" i="4" s="1"/>
  <c r="F1246" i="4"/>
  <c r="G1245" i="4"/>
  <c r="B1244" i="4" s="1"/>
  <c r="V1244" i="4"/>
  <c r="R1244" i="4"/>
  <c r="S1243" i="4"/>
  <c r="W1243" i="4"/>
  <c r="AA240" i="4" l="1"/>
  <c r="L179" i="4"/>
  <c r="M179" i="4" s="1"/>
  <c r="X240" i="4"/>
  <c r="U241" i="4" s="1"/>
  <c r="W1244" i="4"/>
  <c r="S1244" i="4"/>
  <c r="V1245" i="4"/>
  <c r="R1245" i="4"/>
  <c r="G1246" i="4"/>
  <c r="B1245" i="4" s="1"/>
  <c r="F1247" i="4"/>
  <c r="O241" i="4"/>
  <c r="P241" i="4" s="1"/>
  <c r="N242" i="4" s="1"/>
  <c r="D1246" i="4"/>
  <c r="E1245" i="4"/>
  <c r="AA241" i="4" l="1"/>
  <c r="X241" i="4"/>
  <c r="U242" i="4" s="1"/>
  <c r="K180" i="4"/>
  <c r="T179" i="4"/>
  <c r="Q180" i="4" s="1"/>
  <c r="Z179" i="4"/>
  <c r="D1247" i="4"/>
  <c r="E1246" i="4"/>
  <c r="O242" i="4"/>
  <c r="P242" i="4" s="1"/>
  <c r="N243" i="4" s="1"/>
  <c r="AA242" i="4"/>
  <c r="F1248" i="4"/>
  <c r="G1247" i="4"/>
  <c r="B1246" i="4"/>
  <c r="V1246" i="4"/>
  <c r="R1246" i="4"/>
  <c r="S1245" i="4"/>
  <c r="W1245" i="4"/>
  <c r="L180" i="4" l="1"/>
  <c r="M180" i="4" s="1"/>
  <c r="X242" i="4"/>
  <c r="U243" i="4" s="1"/>
  <c r="W1246" i="4"/>
  <c r="S1246" i="4"/>
  <c r="V1247" i="4"/>
  <c r="R1247" i="4"/>
  <c r="F1249" i="4"/>
  <c r="G1248" i="4"/>
  <c r="B1247" i="4" s="1"/>
  <c r="O243" i="4"/>
  <c r="P243" i="4" s="1"/>
  <c r="N244" i="4" s="1"/>
  <c r="D1248" i="4"/>
  <c r="E1247" i="4"/>
  <c r="AA243" i="4" l="1"/>
  <c r="X243" i="4"/>
  <c r="U244" i="4" s="1"/>
  <c r="K181" i="4"/>
  <c r="Z180" i="4"/>
  <c r="T180" i="4"/>
  <c r="Q181" i="4" s="1"/>
  <c r="D1249" i="4"/>
  <c r="E1248" i="4"/>
  <c r="O244" i="4"/>
  <c r="P244" i="4" s="1"/>
  <c r="N245" i="4" s="1"/>
  <c r="V1248" i="4"/>
  <c r="R1248" i="4"/>
  <c r="G1249" i="4"/>
  <c r="B1248" i="4" s="1"/>
  <c r="F1250" i="4"/>
  <c r="AA244" i="4" l="1"/>
  <c r="L181" i="4"/>
  <c r="M181" i="4" s="1"/>
  <c r="X244" i="4"/>
  <c r="U245" i="4" s="1"/>
  <c r="G1250" i="4"/>
  <c r="F1251" i="4"/>
  <c r="B1249" i="4"/>
  <c r="V1249" i="4"/>
  <c r="R1249" i="4"/>
  <c r="W1248" i="4"/>
  <c r="S1248" i="4"/>
  <c r="O245" i="4"/>
  <c r="P245" i="4" s="1"/>
  <c r="N246" i="4" s="1"/>
  <c r="D1250" i="4"/>
  <c r="E1249" i="4"/>
  <c r="K182" i="4" l="1"/>
  <c r="X245" i="4"/>
  <c r="U246" i="4" s="1"/>
  <c r="Z181" i="4"/>
  <c r="AA245" i="4"/>
  <c r="T181" i="4"/>
  <c r="Q182" i="4" s="1"/>
  <c r="D1251" i="4"/>
  <c r="E1250" i="4"/>
  <c r="O246" i="4"/>
  <c r="P246" i="4" s="1"/>
  <c r="N247" i="4" s="1"/>
  <c r="W1249" i="4"/>
  <c r="S1249" i="4"/>
  <c r="F1252" i="4"/>
  <c r="G1251" i="4"/>
  <c r="B1250" i="4"/>
  <c r="V1250" i="4"/>
  <c r="R1250" i="4"/>
  <c r="AA246" i="4" l="1"/>
  <c r="X246" i="4"/>
  <c r="U247" i="4" s="1"/>
  <c r="L182" i="4"/>
  <c r="M182" i="4" s="1"/>
  <c r="W1250" i="4"/>
  <c r="S1250" i="4"/>
  <c r="B1251" i="4"/>
  <c r="V1251" i="4"/>
  <c r="R1251" i="4"/>
  <c r="F1253" i="4"/>
  <c r="G1252" i="4"/>
  <c r="O247" i="4"/>
  <c r="P247" i="4" s="1"/>
  <c r="N248" i="4" s="1"/>
  <c r="D1252" i="4"/>
  <c r="E1251" i="4"/>
  <c r="AA247" i="4" l="1"/>
  <c r="Z182" i="4"/>
  <c r="K183" i="4"/>
  <c r="X247" i="4"/>
  <c r="U248" i="4" s="1"/>
  <c r="T182" i="4"/>
  <c r="Q183" i="4" s="1"/>
  <c r="D1253" i="4"/>
  <c r="E1252" i="4"/>
  <c r="O248" i="4"/>
  <c r="P248" i="4" s="1"/>
  <c r="N249" i="4" s="1"/>
  <c r="V1252" i="4"/>
  <c r="R1252" i="4"/>
  <c r="F1254" i="4"/>
  <c r="G1253" i="4"/>
  <c r="B1252" i="4" s="1"/>
  <c r="W1251" i="4"/>
  <c r="S1251" i="4"/>
  <c r="X248" i="4" l="1"/>
  <c r="U249" i="4" s="1"/>
  <c r="L183" i="4"/>
  <c r="M183" i="4" s="1"/>
  <c r="Z183" i="4"/>
  <c r="AA248" i="4"/>
  <c r="B1253" i="4"/>
  <c r="V1253" i="4"/>
  <c r="R1253" i="4"/>
  <c r="F1255" i="4"/>
  <c r="G1254" i="4"/>
  <c r="W1252" i="4"/>
  <c r="S1252" i="4"/>
  <c r="O249" i="4"/>
  <c r="P249" i="4" s="1"/>
  <c r="N250" i="4" s="1"/>
  <c r="AA249" i="4"/>
  <c r="D1254" i="4"/>
  <c r="E1253" i="4"/>
  <c r="K184" i="4" l="1"/>
  <c r="X249" i="4"/>
  <c r="U250" i="4" s="1"/>
  <c r="X250" i="4" s="1"/>
  <c r="U251" i="4" s="1"/>
  <c r="T183" i="4"/>
  <c r="Q184" i="4" s="1"/>
  <c r="D1255" i="4"/>
  <c r="E1254" i="4"/>
  <c r="O250" i="4"/>
  <c r="P250" i="4" s="1"/>
  <c r="N251" i="4" s="1"/>
  <c r="B1254" i="4"/>
  <c r="V1254" i="4"/>
  <c r="R1254" i="4"/>
  <c r="F1256" i="4"/>
  <c r="G1255" i="4"/>
  <c r="W1253" i="4"/>
  <c r="S1253" i="4"/>
  <c r="AA250" i="4" l="1"/>
  <c r="L184" i="4"/>
  <c r="M184" i="4" s="1"/>
  <c r="Z184" i="4"/>
  <c r="V1255" i="4"/>
  <c r="R1255" i="4"/>
  <c r="F1257" i="4"/>
  <c r="G1256" i="4"/>
  <c r="B1255" i="4" s="1"/>
  <c r="W1254" i="4"/>
  <c r="S1254" i="4"/>
  <c r="O251" i="4"/>
  <c r="P251" i="4" s="1"/>
  <c r="N252" i="4" s="1"/>
  <c r="D1256" i="4"/>
  <c r="E1255" i="4"/>
  <c r="K185" i="4" l="1"/>
  <c r="AA251" i="4"/>
  <c r="T184" i="4"/>
  <c r="Q185" i="4" s="1"/>
  <c r="X251" i="4"/>
  <c r="U252" i="4" s="1"/>
  <c r="X252" i="4" s="1"/>
  <c r="U253" i="4" s="1"/>
  <c r="D1257" i="4"/>
  <c r="E1256" i="4"/>
  <c r="O252" i="4"/>
  <c r="P252" i="4" s="1"/>
  <c r="N253" i="4" s="1"/>
  <c r="AA252" i="4"/>
  <c r="V1256" i="4"/>
  <c r="R1256" i="4"/>
  <c r="G1257" i="4"/>
  <c r="B1256" i="4" s="1"/>
  <c r="F1258" i="4"/>
  <c r="W1255" i="4"/>
  <c r="S1255" i="4"/>
  <c r="L185" i="4" l="1"/>
  <c r="M185" i="4" s="1"/>
  <c r="G1258" i="4"/>
  <c r="F1259" i="4"/>
  <c r="B1257" i="4"/>
  <c r="V1257" i="4"/>
  <c r="R1257" i="4"/>
  <c r="W1256" i="4"/>
  <c r="S1256" i="4"/>
  <c r="O253" i="4"/>
  <c r="P253" i="4" s="1"/>
  <c r="N254" i="4" s="1"/>
  <c r="D1258" i="4"/>
  <c r="E1257" i="4"/>
  <c r="K186" i="4" l="1"/>
  <c r="Z185" i="4"/>
  <c r="AA253" i="4"/>
  <c r="T185" i="4"/>
  <c r="Q186" i="4" s="1"/>
  <c r="X253" i="4"/>
  <c r="U254" i="4" s="1"/>
  <c r="X254" i="4" s="1"/>
  <c r="U255" i="4" s="1"/>
  <c r="D1259" i="4"/>
  <c r="E1258" i="4"/>
  <c r="O254" i="4"/>
  <c r="P254" i="4" s="1"/>
  <c r="N255" i="4" s="1"/>
  <c r="W1257" i="4"/>
  <c r="S1257" i="4"/>
  <c r="F1260" i="4"/>
  <c r="G1259" i="4"/>
  <c r="B1258" i="4"/>
  <c r="V1258" i="4"/>
  <c r="R1258" i="4"/>
  <c r="AA254" i="4" l="1"/>
  <c r="L186" i="4"/>
  <c r="M186" i="4" s="1"/>
  <c r="W1258" i="4"/>
  <c r="S1258" i="4"/>
  <c r="B1259" i="4"/>
  <c r="V1259" i="4"/>
  <c r="R1259" i="4"/>
  <c r="F1261" i="4"/>
  <c r="G1260" i="4"/>
  <c r="O255" i="4"/>
  <c r="P255" i="4" s="1"/>
  <c r="N256" i="4" s="1"/>
  <c r="D1260" i="4"/>
  <c r="E1259" i="4"/>
  <c r="K187" i="4" l="1"/>
  <c r="Z186" i="4"/>
  <c r="AA255" i="4"/>
  <c r="T186" i="4"/>
  <c r="Q187" i="4" s="1"/>
  <c r="X255" i="4"/>
  <c r="D1261" i="4"/>
  <c r="E1260" i="4"/>
  <c r="O256" i="4"/>
  <c r="P256" i="4" s="1"/>
  <c r="N257" i="4" s="1"/>
  <c r="V1260" i="4"/>
  <c r="R1260" i="4"/>
  <c r="F1262" i="4"/>
  <c r="G1261" i="4"/>
  <c r="B1260" i="4" s="1"/>
  <c r="W1259" i="4"/>
  <c r="S1259" i="4"/>
  <c r="AA256" i="4" l="1"/>
  <c r="U256" i="4"/>
  <c r="W256" i="4"/>
  <c r="L187" i="4"/>
  <c r="M187" i="4" s="1"/>
  <c r="Z187" i="4"/>
  <c r="B1261" i="4"/>
  <c r="V1261" i="4"/>
  <c r="R1261" i="4"/>
  <c r="F1263" i="4"/>
  <c r="G1262" i="4"/>
  <c r="W1260" i="4"/>
  <c r="S1260" i="4"/>
  <c r="O257" i="4"/>
  <c r="P257" i="4" s="1"/>
  <c r="N258" i="4" s="1"/>
  <c r="D1262" i="4"/>
  <c r="E1261" i="4"/>
  <c r="K188" i="4" l="1"/>
  <c r="AA257" i="4"/>
  <c r="T187" i="4"/>
  <c r="Q188" i="4" s="1"/>
  <c r="X256" i="4"/>
  <c r="D1263" i="4"/>
  <c r="E1262" i="4"/>
  <c r="O258" i="4"/>
  <c r="P258" i="4" s="1"/>
  <c r="N259" i="4" s="1"/>
  <c r="V1262" i="4"/>
  <c r="R1262" i="4"/>
  <c r="F1264" i="4"/>
  <c r="G1263" i="4"/>
  <c r="B1262" i="4" s="1"/>
  <c r="W1261" i="4"/>
  <c r="S1261" i="4"/>
  <c r="AA258" i="4" l="1"/>
  <c r="U257" i="4"/>
  <c r="X257" i="4" s="1"/>
  <c r="U258" i="4" s="1"/>
  <c r="X258" i="4" s="1"/>
  <c r="U259" i="4" s="1"/>
  <c r="AF32" i="4"/>
  <c r="L188" i="4"/>
  <c r="M188" i="4" s="1"/>
  <c r="Z188" i="4"/>
  <c r="B1263" i="4"/>
  <c r="V1263" i="4"/>
  <c r="R1263" i="4"/>
  <c r="F1265" i="4"/>
  <c r="G1264" i="4"/>
  <c r="W1262" i="4"/>
  <c r="S1262" i="4"/>
  <c r="O259" i="4"/>
  <c r="P259" i="4" s="1"/>
  <c r="N260" i="4" s="1"/>
  <c r="AA259" i="4"/>
  <c r="D1264" i="4"/>
  <c r="E1263" i="4"/>
  <c r="K189" i="4" l="1"/>
  <c r="T188" i="4"/>
  <c r="Q189" i="4" s="1"/>
  <c r="X259" i="4"/>
  <c r="U260" i="4" s="1"/>
  <c r="D1265" i="4"/>
  <c r="E1264" i="4"/>
  <c r="O260" i="4"/>
  <c r="P260" i="4" s="1"/>
  <c r="N261" i="4" s="1"/>
  <c r="B1264" i="4"/>
  <c r="V1264" i="4"/>
  <c r="R1264" i="4"/>
  <c r="F1266" i="4"/>
  <c r="G1265" i="4"/>
  <c r="W1263" i="4"/>
  <c r="S1263" i="4"/>
  <c r="X260" i="4" l="1"/>
  <c r="U261" i="4" s="1"/>
  <c r="AA260" i="4"/>
  <c r="L189" i="4"/>
  <c r="M189" i="4" s="1"/>
  <c r="V1265" i="4"/>
  <c r="R1265" i="4"/>
  <c r="F1267" i="4"/>
  <c r="G1266" i="4"/>
  <c r="B1265" i="4" s="1"/>
  <c r="W1264" i="4"/>
  <c r="S1264" i="4"/>
  <c r="O261" i="4"/>
  <c r="P261" i="4" s="1"/>
  <c r="N262" i="4" s="1"/>
  <c r="D1266" i="4"/>
  <c r="E1265" i="4"/>
  <c r="K190" i="4" l="1"/>
  <c r="Z189" i="4"/>
  <c r="AA261" i="4"/>
  <c r="T189" i="4"/>
  <c r="Q190" i="4" s="1"/>
  <c r="X261" i="4"/>
  <c r="U262" i="4" s="1"/>
  <c r="X262" i="4" s="1"/>
  <c r="U263" i="4" s="1"/>
  <c r="D1267" i="4"/>
  <c r="E1266" i="4"/>
  <c r="O262" i="4"/>
  <c r="P262" i="4" s="1"/>
  <c r="N263" i="4" s="1"/>
  <c r="AA262" i="4"/>
  <c r="V1266" i="4"/>
  <c r="R1266" i="4"/>
  <c r="G1267" i="4"/>
  <c r="B1266" i="4" s="1"/>
  <c r="F1268" i="4"/>
  <c r="W1265" i="4"/>
  <c r="S1265" i="4"/>
  <c r="L190" i="4" l="1"/>
  <c r="M190" i="4" s="1"/>
  <c r="G1268" i="4"/>
  <c r="F1269" i="4"/>
  <c r="B1267" i="4"/>
  <c r="V1267" i="4"/>
  <c r="R1267" i="4"/>
  <c r="W1266" i="4"/>
  <c r="S1266" i="4"/>
  <c r="AA263" i="4"/>
  <c r="O263" i="4"/>
  <c r="P263" i="4" s="1"/>
  <c r="N264" i="4" s="1"/>
  <c r="D1268" i="4"/>
  <c r="E1267" i="4"/>
  <c r="Z190" i="4" l="1"/>
  <c r="X263" i="4"/>
  <c r="U264" i="4" s="1"/>
  <c r="K191" i="4"/>
  <c r="T190" i="4"/>
  <c r="Q191" i="4" s="1"/>
  <c r="D1269" i="4"/>
  <c r="E1268" i="4"/>
  <c r="O264" i="4"/>
  <c r="P264" i="4" s="1"/>
  <c r="N265" i="4" s="1"/>
  <c r="W1267" i="4"/>
  <c r="S1267" i="4"/>
  <c r="F1270" i="4"/>
  <c r="G1269" i="4"/>
  <c r="B1268" i="4"/>
  <c r="V1268" i="4"/>
  <c r="R1268" i="4"/>
  <c r="AA264" i="4" l="1"/>
  <c r="L191" i="4"/>
  <c r="M191" i="4" s="1"/>
  <c r="Z191" i="4"/>
  <c r="X264" i="4"/>
  <c r="U265" i="4" s="1"/>
  <c r="W1268" i="4"/>
  <c r="S1268" i="4"/>
  <c r="B1269" i="4"/>
  <c r="V1269" i="4"/>
  <c r="R1269" i="4"/>
  <c r="F1271" i="4"/>
  <c r="G1270" i="4"/>
  <c r="O265" i="4"/>
  <c r="P265" i="4" s="1"/>
  <c r="N266" i="4" s="1"/>
  <c r="D1270" i="4"/>
  <c r="E1269" i="4"/>
  <c r="X265" i="4" l="1"/>
  <c r="U266" i="4" s="1"/>
  <c r="AA265" i="4"/>
  <c r="K192" i="4"/>
  <c r="T191" i="4"/>
  <c r="Q192" i="4" s="1"/>
  <c r="D1271" i="4"/>
  <c r="E1270" i="4"/>
  <c r="O266" i="4"/>
  <c r="P266" i="4" s="1"/>
  <c r="N267" i="4" s="1"/>
  <c r="V1270" i="4"/>
  <c r="R1270" i="4"/>
  <c r="F1272" i="4"/>
  <c r="G1271" i="4"/>
  <c r="B1270" i="4" s="1"/>
  <c r="W1269" i="4"/>
  <c r="S1269" i="4"/>
  <c r="AA266" i="4" l="1"/>
  <c r="L192" i="4"/>
  <c r="M192" i="4" s="1"/>
  <c r="Z192" i="4"/>
  <c r="X266" i="4"/>
  <c r="U267" i="4" s="1"/>
  <c r="V1271" i="4"/>
  <c r="R1271" i="4"/>
  <c r="F1273" i="4"/>
  <c r="G1272" i="4"/>
  <c r="B1271" i="4" s="1"/>
  <c r="W1270" i="4"/>
  <c r="S1270" i="4"/>
  <c r="O267" i="4"/>
  <c r="P267" i="4" s="1"/>
  <c r="N268" i="4" s="1"/>
  <c r="D1272" i="4"/>
  <c r="E1271" i="4"/>
  <c r="X267" i="4" l="1"/>
  <c r="U268" i="4" s="1"/>
  <c r="K193" i="4"/>
  <c r="AA267" i="4"/>
  <c r="T192" i="4"/>
  <c r="Q193" i="4" s="1"/>
  <c r="D1273" i="4"/>
  <c r="E1272" i="4"/>
  <c r="O268" i="4"/>
  <c r="P268" i="4" s="1"/>
  <c r="N269" i="4" s="1"/>
  <c r="V1272" i="4"/>
  <c r="R1272" i="4"/>
  <c r="F1274" i="4"/>
  <c r="G1273" i="4"/>
  <c r="B1272" i="4" s="1"/>
  <c r="W1271" i="4"/>
  <c r="S1271" i="4"/>
  <c r="AA268" i="4" l="1"/>
  <c r="L193" i="4"/>
  <c r="M193" i="4" s="1"/>
  <c r="T193" i="4" s="1"/>
  <c r="Q194" i="4" s="1"/>
  <c r="X268" i="4"/>
  <c r="U269" i="4" s="1"/>
  <c r="V1273" i="4"/>
  <c r="R1273" i="4"/>
  <c r="F1275" i="4"/>
  <c r="G1274" i="4"/>
  <c r="B1273" i="4" s="1"/>
  <c r="W1272" i="4"/>
  <c r="S1272" i="4"/>
  <c r="O269" i="4"/>
  <c r="P269" i="4" s="1"/>
  <c r="N270" i="4" s="1"/>
  <c r="D1274" i="4"/>
  <c r="E1273" i="4"/>
  <c r="X269" i="4" l="1"/>
  <c r="U270" i="4" s="1"/>
  <c r="AA269" i="4"/>
  <c r="K194" i="4"/>
  <c r="Z193" i="4"/>
  <c r="D1275" i="4"/>
  <c r="E1274" i="4"/>
  <c r="AA270" i="4"/>
  <c r="O270" i="4"/>
  <c r="P270" i="4" s="1"/>
  <c r="N271" i="4" s="1"/>
  <c r="V1274" i="4"/>
  <c r="R1274" i="4"/>
  <c r="F1276" i="4"/>
  <c r="G1275" i="4"/>
  <c r="B1274" i="4" s="1"/>
  <c r="W1273" i="4"/>
  <c r="S1273" i="4"/>
  <c r="L194" i="4" l="1"/>
  <c r="M194" i="4" s="1"/>
  <c r="X270" i="4"/>
  <c r="U271" i="4" s="1"/>
  <c r="V1275" i="4"/>
  <c r="R1275" i="4"/>
  <c r="F1277" i="4"/>
  <c r="G1276" i="4"/>
  <c r="B1275" i="4" s="1"/>
  <c r="W1274" i="4"/>
  <c r="S1274" i="4"/>
  <c r="O271" i="4"/>
  <c r="P271" i="4" s="1"/>
  <c r="N272" i="4" s="1"/>
  <c r="D1276" i="4"/>
  <c r="E1275" i="4"/>
  <c r="X271" i="4" l="1"/>
  <c r="U272" i="4" s="1"/>
  <c r="K195" i="4"/>
  <c r="T194" i="4"/>
  <c r="Q195" i="4" s="1"/>
  <c r="AA271" i="4"/>
  <c r="Z194" i="4"/>
  <c r="D1277" i="4"/>
  <c r="E1276" i="4"/>
  <c r="O272" i="4"/>
  <c r="P272" i="4" s="1"/>
  <c r="N273" i="4" s="1"/>
  <c r="V1276" i="4"/>
  <c r="R1276" i="4"/>
  <c r="G1277" i="4"/>
  <c r="B1276" i="4" s="1"/>
  <c r="F1278" i="4"/>
  <c r="W1275" i="4"/>
  <c r="S1275" i="4"/>
  <c r="AA272" i="4" l="1"/>
  <c r="L195" i="4"/>
  <c r="M195" i="4" s="1"/>
  <c r="X272" i="4"/>
  <c r="U273" i="4" s="1"/>
  <c r="F1279" i="4"/>
  <c r="G1278" i="4"/>
  <c r="B1277" i="4"/>
  <c r="V1277" i="4"/>
  <c r="R1277" i="4"/>
  <c r="W1276" i="4"/>
  <c r="S1276" i="4"/>
  <c r="O273" i="4"/>
  <c r="P273" i="4" s="1"/>
  <c r="N274" i="4" s="1"/>
  <c r="D1278" i="4"/>
  <c r="E1277" i="4"/>
  <c r="X273" i="4" l="1"/>
  <c r="U274" i="4" s="1"/>
  <c r="K196" i="4"/>
  <c r="Z195" i="4"/>
  <c r="AA273" i="4"/>
  <c r="T195" i="4"/>
  <c r="Q196" i="4" s="1"/>
  <c r="D1279" i="4"/>
  <c r="E1278" i="4"/>
  <c r="O274" i="4"/>
  <c r="P274" i="4" s="1"/>
  <c r="N275" i="4" s="1"/>
  <c r="W1277" i="4"/>
  <c r="S1277" i="4"/>
  <c r="V1278" i="4"/>
  <c r="R1278" i="4"/>
  <c r="F1280" i="4"/>
  <c r="G1279" i="4"/>
  <c r="B1278" i="4" s="1"/>
  <c r="AA274" i="4" l="1"/>
  <c r="L196" i="4"/>
  <c r="M196" i="4" s="1"/>
  <c r="X274" i="4"/>
  <c r="U275" i="4" s="1"/>
  <c r="V1279" i="4"/>
  <c r="R1279" i="4"/>
  <c r="F1281" i="4"/>
  <c r="G1280" i="4"/>
  <c r="B1279" i="4" s="1"/>
  <c r="W1278" i="4"/>
  <c r="S1278" i="4"/>
  <c r="O275" i="4"/>
  <c r="P275" i="4" s="1"/>
  <c r="N276" i="4" s="1"/>
  <c r="D1280" i="4"/>
  <c r="E1279" i="4"/>
  <c r="Z196" i="4" l="1"/>
  <c r="K197" i="4"/>
  <c r="X275" i="4"/>
  <c r="U276" i="4" s="1"/>
  <c r="T196" i="4"/>
  <c r="Q197" i="4" s="1"/>
  <c r="AA275" i="4"/>
  <c r="D1281" i="4"/>
  <c r="E1280" i="4"/>
  <c r="O276" i="4"/>
  <c r="P276" i="4" s="1"/>
  <c r="N277" i="4" s="1"/>
  <c r="B1280" i="4"/>
  <c r="V1280" i="4"/>
  <c r="R1280" i="4"/>
  <c r="F1282" i="4"/>
  <c r="G1281" i="4"/>
  <c r="W1279" i="4"/>
  <c r="S1279" i="4"/>
  <c r="X276" i="4" l="1"/>
  <c r="U277" i="4" s="1"/>
  <c r="AA276" i="4"/>
  <c r="L197" i="4"/>
  <c r="M197" i="4" s="1"/>
  <c r="V1281" i="4"/>
  <c r="R1281" i="4"/>
  <c r="F1283" i="4"/>
  <c r="G1282" i="4"/>
  <c r="B1281" i="4" s="1"/>
  <c r="W1280" i="4"/>
  <c r="S1280" i="4"/>
  <c r="O277" i="4"/>
  <c r="P277" i="4" s="1"/>
  <c r="N278" i="4" s="1"/>
  <c r="D1282" i="4"/>
  <c r="E1281" i="4"/>
  <c r="K198" i="4" l="1"/>
  <c r="AA277" i="4"/>
  <c r="Z197" i="4"/>
  <c r="X277" i="4"/>
  <c r="U278" i="4" s="1"/>
  <c r="X278" i="4" s="1"/>
  <c r="U279" i="4" s="1"/>
  <c r="T197" i="4"/>
  <c r="Q198" i="4" s="1"/>
  <c r="D1283" i="4"/>
  <c r="E1282" i="4"/>
  <c r="O278" i="4"/>
  <c r="P278" i="4" s="1"/>
  <c r="N279" i="4" s="1"/>
  <c r="B1282" i="4"/>
  <c r="V1282" i="4"/>
  <c r="R1282" i="4"/>
  <c r="F1284" i="4"/>
  <c r="G1283" i="4"/>
  <c r="W1281" i="4"/>
  <c r="S1281" i="4"/>
  <c r="AA278" i="4" l="1"/>
  <c r="L198" i="4"/>
  <c r="M198" i="4" s="1"/>
  <c r="T198" i="4" s="1"/>
  <c r="Q199" i="4" s="1"/>
  <c r="V1283" i="4"/>
  <c r="R1283" i="4"/>
  <c r="F1285" i="4"/>
  <c r="G1284" i="4"/>
  <c r="B1283" i="4" s="1"/>
  <c r="W1282" i="4"/>
  <c r="S1282" i="4"/>
  <c r="O279" i="4"/>
  <c r="P279" i="4" s="1"/>
  <c r="N280" i="4" s="1"/>
  <c r="D1284" i="4"/>
  <c r="E1283" i="4"/>
  <c r="Z198" i="4" l="1"/>
  <c r="K199" i="4"/>
  <c r="AA279" i="4"/>
  <c r="X279" i="4"/>
  <c r="U280" i="4" s="1"/>
  <c r="X280" i="4" s="1"/>
  <c r="U281" i="4" s="1"/>
  <c r="D1285" i="4"/>
  <c r="E1284" i="4"/>
  <c r="AA280" i="4"/>
  <c r="O280" i="4"/>
  <c r="P280" i="4" s="1"/>
  <c r="N281" i="4" s="1"/>
  <c r="V1284" i="4"/>
  <c r="R1284" i="4"/>
  <c r="F1286" i="4"/>
  <c r="G1285" i="4"/>
  <c r="B1284" i="4" s="1"/>
  <c r="W1283" i="4"/>
  <c r="S1283" i="4"/>
  <c r="Z199" i="4" l="1"/>
  <c r="L199" i="4"/>
  <c r="M199" i="4" s="1"/>
  <c r="V1285" i="4"/>
  <c r="R1285" i="4"/>
  <c r="F1287" i="4"/>
  <c r="G1286" i="4"/>
  <c r="B1285" i="4" s="1"/>
  <c r="W1284" i="4"/>
  <c r="S1284" i="4"/>
  <c r="O281" i="4"/>
  <c r="P281" i="4" s="1"/>
  <c r="N282" i="4" s="1"/>
  <c r="AA281" i="4"/>
  <c r="D1286" i="4"/>
  <c r="E1285" i="4"/>
  <c r="K200" i="4" l="1"/>
  <c r="T199" i="4"/>
  <c r="Q200" i="4" s="1"/>
  <c r="X281" i="4"/>
  <c r="U282" i="4" s="1"/>
  <c r="X282" i="4" s="1"/>
  <c r="U283" i="4" s="1"/>
  <c r="D1287" i="4"/>
  <c r="E1286" i="4"/>
  <c r="O282" i="4"/>
  <c r="P282" i="4" s="1"/>
  <c r="N283" i="4" s="1"/>
  <c r="AA282" i="4"/>
  <c r="V1286" i="4"/>
  <c r="R1286" i="4"/>
  <c r="G1287" i="4"/>
  <c r="B1286" i="4" s="1"/>
  <c r="F1288" i="4"/>
  <c r="W1285" i="4"/>
  <c r="S1285" i="4"/>
  <c r="L200" i="4" l="1"/>
  <c r="M200" i="4" s="1"/>
  <c r="F1289" i="4"/>
  <c r="G1288" i="4"/>
  <c r="B1287" i="4"/>
  <c r="V1287" i="4"/>
  <c r="R1287" i="4"/>
  <c r="W1286" i="4"/>
  <c r="S1286" i="4"/>
  <c r="O283" i="4"/>
  <c r="P283" i="4" s="1"/>
  <c r="N284" i="4" s="1"/>
  <c r="D1288" i="4"/>
  <c r="E1287" i="4"/>
  <c r="K201" i="4" l="1"/>
  <c r="AA283" i="4"/>
  <c r="Z200" i="4"/>
  <c r="T200" i="4"/>
  <c r="Q201" i="4" s="1"/>
  <c r="X283" i="4"/>
  <c r="U284" i="4" s="1"/>
  <c r="X284" i="4" s="1"/>
  <c r="U285" i="4" s="1"/>
  <c r="D1289" i="4"/>
  <c r="E1288" i="4"/>
  <c r="O284" i="4"/>
  <c r="P284" i="4" s="1"/>
  <c r="N285" i="4" s="1"/>
  <c r="AA284" i="4"/>
  <c r="W1287" i="4"/>
  <c r="S1287" i="4"/>
  <c r="B1288" i="4"/>
  <c r="V1288" i="4"/>
  <c r="R1288" i="4"/>
  <c r="F1290" i="4"/>
  <c r="G1289" i="4"/>
  <c r="L201" i="4" l="1"/>
  <c r="M201" i="4" s="1"/>
  <c r="R1289" i="4"/>
  <c r="V1289" i="4"/>
  <c r="F1291" i="4"/>
  <c r="G1290" i="4"/>
  <c r="B1289" i="4" s="1"/>
  <c r="W1288" i="4"/>
  <c r="S1288" i="4"/>
  <c r="O285" i="4"/>
  <c r="P285" i="4" s="1"/>
  <c r="N286" i="4" s="1"/>
  <c r="D1290" i="4"/>
  <c r="E1289" i="4"/>
  <c r="K202" i="4" l="1"/>
  <c r="X285" i="4"/>
  <c r="U286" i="4" s="1"/>
  <c r="X286" i="4" s="1"/>
  <c r="U287" i="4" s="1"/>
  <c r="Z201" i="4"/>
  <c r="AA285" i="4"/>
  <c r="T201" i="4"/>
  <c r="Q202" i="4" s="1"/>
  <c r="E1290" i="4"/>
  <c r="D1291" i="4"/>
  <c r="O286" i="4"/>
  <c r="P286" i="4" s="1"/>
  <c r="N287" i="4" s="1"/>
  <c r="R1290" i="4"/>
  <c r="V1290" i="4"/>
  <c r="B1290" i="4"/>
  <c r="F1292" i="4"/>
  <c r="G1291" i="4"/>
  <c r="S1289" i="4"/>
  <c r="W1289" i="4"/>
  <c r="AA286" i="4" l="1"/>
  <c r="L202" i="4"/>
  <c r="M202" i="4" s="1"/>
  <c r="R1291" i="4"/>
  <c r="V1291" i="4"/>
  <c r="F1293" i="4"/>
  <c r="G1292" i="4"/>
  <c r="B1291" i="4" s="1"/>
  <c r="S1290" i="4"/>
  <c r="W1290" i="4"/>
  <c r="O287" i="4"/>
  <c r="P287" i="4" s="1"/>
  <c r="N288" i="4" s="1"/>
  <c r="E1291" i="4"/>
  <c r="D1292" i="4"/>
  <c r="Z202" i="4" l="1"/>
  <c r="K203" i="4"/>
  <c r="AA287" i="4"/>
  <c r="T202" i="4"/>
  <c r="Q203" i="4" s="1"/>
  <c r="X287" i="4"/>
  <c r="U288" i="4" s="1"/>
  <c r="X288" i="4" s="1"/>
  <c r="U289" i="4" s="1"/>
  <c r="E1292" i="4"/>
  <c r="D1293" i="4"/>
  <c r="O288" i="4"/>
  <c r="P288" i="4" s="1"/>
  <c r="N289" i="4" s="1"/>
  <c r="R1292" i="4"/>
  <c r="V1292" i="4"/>
  <c r="F1294" i="4"/>
  <c r="G1293" i="4"/>
  <c r="B1292" i="4" s="1"/>
  <c r="S1291" i="4"/>
  <c r="W1291" i="4"/>
  <c r="AA288" i="4" l="1"/>
  <c r="L203" i="4"/>
  <c r="M203" i="4" s="1"/>
  <c r="R1293" i="4"/>
  <c r="V1293" i="4"/>
  <c r="F1295" i="4"/>
  <c r="G1294" i="4"/>
  <c r="B1293" i="4" s="1"/>
  <c r="S1292" i="4"/>
  <c r="W1292" i="4"/>
  <c r="O289" i="4"/>
  <c r="P289" i="4" s="1"/>
  <c r="N290" i="4" s="1"/>
  <c r="E1293" i="4"/>
  <c r="D1294" i="4"/>
  <c r="K204" i="4" l="1"/>
  <c r="T203" i="4"/>
  <c r="Z203" i="4"/>
  <c r="AA289" i="4"/>
  <c r="X289" i="4"/>
  <c r="U290" i="4" s="1"/>
  <c r="X290" i="4" s="1"/>
  <c r="U291" i="4" s="1"/>
  <c r="E1294" i="4"/>
  <c r="D1295" i="4"/>
  <c r="O290" i="4"/>
  <c r="P290" i="4" s="1"/>
  <c r="N291" i="4" s="1"/>
  <c r="R1294" i="4"/>
  <c r="V1294" i="4"/>
  <c r="G1295" i="4"/>
  <c r="B1294" i="4" s="1"/>
  <c r="F1296" i="4"/>
  <c r="S1293" i="4"/>
  <c r="W1293" i="4"/>
  <c r="Q204" i="4" l="1"/>
  <c r="S204" i="4"/>
  <c r="AA290" i="4"/>
  <c r="Z204" i="4"/>
  <c r="L204" i="4"/>
  <c r="M204" i="4" s="1"/>
  <c r="G1296" i="4"/>
  <c r="F1297" i="4"/>
  <c r="R1295" i="4"/>
  <c r="B1295" i="4"/>
  <c r="V1295" i="4"/>
  <c r="S1294" i="4"/>
  <c r="W1294" i="4"/>
  <c r="O291" i="4"/>
  <c r="P291" i="4" s="1"/>
  <c r="N292" i="4" s="1"/>
  <c r="AA291" i="4"/>
  <c r="E1295" i="4"/>
  <c r="D1296" i="4"/>
  <c r="K205" i="4" l="1"/>
  <c r="X291" i="4"/>
  <c r="U292" i="4" s="1"/>
  <c r="X292" i="4" s="1"/>
  <c r="U293" i="4" s="1"/>
  <c r="T204" i="4"/>
  <c r="E1296" i="4"/>
  <c r="D1297" i="4"/>
  <c r="O292" i="4"/>
  <c r="P292" i="4" s="1"/>
  <c r="N293" i="4" s="1"/>
  <c r="AA292" i="4"/>
  <c r="S1295" i="4"/>
  <c r="W1295" i="4"/>
  <c r="G1297" i="4"/>
  <c r="F1298" i="4"/>
  <c r="R1296" i="4"/>
  <c r="B1296" i="4"/>
  <c r="V1296" i="4"/>
  <c r="AE31" i="4" l="1"/>
  <c r="Q205" i="4"/>
  <c r="L205" i="4"/>
  <c r="M205" i="4" s="1"/>
  <c r="S1296" i="4"/>
  <c r="W1296" i="4"/>
  <c r="G1298" i="4"/>
  <c r="B1297" i="4" s="1"/>
  <c r="F1299" i="4"/>
  <c r="R1297" i="4"/>
  <c r="V1297" i="4"/>
  <c r="O293" i="4"/>
  <c r="P293" i="4" s="1"/>
  <c r="N294" i="4" s="1"/>
  <c r="E1297" i="4"/>
  <c r="D1298" i="4"/>
  <c r="K206" i="4" l="1"/>
  <c r="T205" i="4"/>
  <c r="Q206" i="4" s="1"/>
  <c r="Z205" i="4"/>
  <c r="AA293" i="4"/>
  <c r="X293" i="4"/>
  <c r="U294" i="4" s="1"/>
  <c r="E1298" i="4"/>
  <c r="D1299" i="4"/>
  <c r="O294" i="4"/>
  <c r="P294" i="4" s="1"/>
  <c r="N295" i="4" s="1"/>
  <c r="AA294" i="4"/>
  <c r="S1297" i="4"/>
  <c r="W1297" i="4"/>
  <c r="G1299" i="4"/>
  <c r="B1298" i="4" s="1"/>
  <c r="F1300" i="4"/>
  <c r="R1298" i="4"/>
  <c r="V1298" i="4"/>
  <c r="X294" i="4" l="1"/>
  <c r="U295" i="4" s="1"/>
  <c r="L206" i="4"/>
  <c r="M206" i="4" s="1"/>
  <c r="Z206" i="4"/>
  <c r="S1298" i="4"/>
  <c r="W1298" i="4"/>
  <c r="G1300" i="4"/>
  <c r="F1301" i="4"/>
  <c r="R1299" i="4"/>
  <c r="B1299" i="4"/>
  <c r="V1299" i="4"/>
  <c r="O295" i="4"/>
  <c r="P295" i="4" s="1"/>
  <c r="N296" i="4" s="1"/>
  <c r="AA295" i="4"/>
  <c r="E1299" i="4"/>
  <c r="D1300" i="4"/>
  <c r="K207" i="4" l="1"/>
  <c r="T206" i="4"/>
  <c r="Q207" i="4" s="1"/>
  <c r="X295" i="4"/>
  <c r="U296" i="4" s="1"/>
  <c r="E1300" i="4"/>
  <c r="D1301" i="4"/>
  <c r="O296" i="4"/>
  <c r="P296" i="4" s="1"/>
  <c r="N297" i="4" s="1"/>
  <c r="S1299" i="4"/>
  <c r="W1299" i="4"/>
  <c r="G1301" i="4"/>
  <c r="F1302" i="4"/>
  <c r="R1300" i="4"/>
  <c r="B1300" i="4"/>
  <c r="V1300" i="4"/>
  <c r="AA296" i="4" l="1"/>
  <c r="X296" i="4"/>
  <c r="U297" i="4" s="1"/>
  <c r="L207" i="4"/>
  <c r="M207" i="4" s="1"/>
  <c r="G1302" i="4"/>
  <c r="B1301" i="4" s="1"/>
  <c r="F1303" i="4"/>
  <c r="R1301" i="4"/>
  <c r="V1301" i="4"/>
  <c r="O297" i="4"/>
  <c r="P297" i="4" s="1"/>
  <c r="N298" i="4" s="1"/>
  <c r="E1301" i="4"/>
  <c r="D1302" i="4"/>
  <c r="K208" i="4" l="1"/>
  <c r="Z207" i="4"/>
  <c r="AA297" i="4"/>
  <c r="T207" i="4"/>
  <c r="Q208" i="4" s="1"/>
  <c r="X297" i="4"/>
  <c r="U298" i="4" s="1"/>
  <c r="X298" i="4" s="1"/>
  <c r="U299" i="4" s="1"/>
  <c r="E1302" i="4"/>
  <c r="D1303" i="4"/>
  <c r="O298" i="4"/>
  <c r="P298" i="4" s="1"/>
  <c r="N299" i="4" s="1"/>
  <c r="S1301" i="4"/>
  <c r="W1301" i="4"/>
  <c r="G1303" i="4"/>
  <c r="F1304" i="4"/>
  <c r="R1302" i="4"/>
  <c r="B1302" i="4"/>
  <c r="V1302" i="4"/>
  <c r="AA298" i="4" l="1"/>
  <c r="L208" i="4"/>
  <c r="M208" i="4" s="1"/>
  <c r="Z208" i="4"/>
  <c r="S1302" i="4"/>
  <c r="W1302" i="4"/>
  <c r="G1304" i="4"/>
  <c r="B1303" i="4" s="1"/>
  <c r="F1305" i="4"/>
  <c r="R1303" i="4"/>
  <c r="V1303" i="4"/>
  <c r="O299" i="4"/>
  <c r="P299" i="4" s="1"/>
  <c r="N300" i="4" s="1"/>
  <c r="E1303" i="4"/>
  <c r="D1304" i="4"/>
  <c r="K209" i="4" l="1"/>
  <c r="AA299" i="4"/>
  <c r="T208" i="4"/>
  <c r="Q209" i="4" s="1"/>
  <c r="X299" i="4"/>
  <c r="U300" i="4" s="1"/>
  <c r="D1305" i="4"/>
  <c r="E1304" i="4"/>
  <c r="O300" i="4"/>
  <c r="P300" i="4" s="1"/>
  <c r="N301" i="4" s="1"/>
  <c r="S1303" i="4"/>
  <c r="W1303" i="4"/>
  <c r="F1306" i="4"/>
  <c r="G1305" i="4"/>
  <c r="B1304" i="4" s="1"/>
  <c r="R1304" i="4"/>
  <c r="V1304" i="4"/>
  <c r="X300" i="4" l="1"/>
  <c r="U301" i="4" s="1"/>
  <c r="AA300" i="4"/>
  <c r="Z209" i="4"/>
  <c r="L209" i="4"/>
  <c r="M209" i="4" s="1"/>
  <c r="S1304" i="4"/>
  <c r="W1304" i="4"/>
  <c r="R1305" i="4"/>
  <c r="V1305" i="4"/>
  <c r="B1305" i="4"/>
  <c r="G1306" i="4"/>
  <c r="F1307" i="4"/>
  <c r="O301" i="4"/>
  <c r="P301" i="4" s="1"/>
  <c r="N302" i="4" s="1"/>
  <c r="AA301" i="4"/>
  <c r="E1305" i="4"/>
  <c r="D1306" i="4"/>
  <c r="K210" i="4" l="1"/>
  <c r="T209" i="4"/>
  <c r="Q210" i="4" s="1"/>
  <c r="X301" i="4"/>
  <c r="U302" i="4" s="1"/>
  <c r="X302" i="4" s="1"/>
  <c r="U303" i="4" s="1"/>
  <c r="E1306" i="4"/>
  <c r="D1307" i="4"/>
  <c r="O302" i="4"/>
  <c r="P302" i="4" s="1"/>
  <c r="N303" i="4" s="1"/>
  <c r="G1307" i="4"/>
  <c r="F1308" i="4"/>
  <c r="R1306" i="4"/>
  <c r="V1306" i="4"/>
  <c r="B1306" i="4"/>
  <c r="W1305" i="4"/>
  <c r="S1305" i="4"/>
  <c r="AA302" i="4" l="1"/>
  <c r="L210" i="4"/>
  <c r="M210" i="4" s="1"/>
  <c r="W1306" i="4"/>
  <c r="S1306" i="4"/>
  <c r="G1308" i="4"/>
  <c r="B1307" i="4" s="1"/>
  <c r="F1309" i="4"/>
  <c r="R1307" i="4"/>
  <c r="V1307" i="4"/>
  <c r="O303" i="4"/>
  <c r="P303" i="4" s="1"/>
  <c r="N304" i="4" s="1"/>
  <c r="E1307" i="4"/>
  <c r="D1308" i="4"/>
  <c r="K211" i="4" l="1"/>
  <c r="AA303" i="4"/>
  <c r="Z210" i="4"/>
  <c r="T210" i="4"/>
  <c r="Q211" i="4" s="1"/>
  <c r="X303" i="4"/>
  <c r="U304" i="4" s="1"/>
  <c r="X304" i="4" s="1"/>
  <c r="U305" i="4" s="1"/>
  <c r="E1308" i="4"/>
  <c r="D1309" i="4"/>
  <c r="O304" i="4"/>
  <c r="P304" i="4" s="1"/>
  <c r="N305" i="4" s="1"/>
  <c r="AA304" i="4"/>
  <c r="W1307" i="4"/>
  <c r="S1307" i="4"/>
  <c r="G1309" i="4"/>
  <c r="B1308" i="4" s="1"/>
  <c r="F1310" i="4"/>
  <c r="R1308" i="4"/>
  <c r="V1308" i="4"/>
  <c r="L211" i="4" l="1"/>
  <c r="M211" i="4" s="1"/>
  <c r="W1308" i="4"/>
  <c r="S1308" i="4"/>
  <c r="G1310" i="4"/>
  <c r="B1309" i="4" s="1"/>
  <c r="F1311" i="4"/>
  <c r="R1309" i="4"/>
  <c r="V1309" i="4"/>
  <c r="O305" i="4"/>
  <c r="P305" i="4" s="1"/>
  <c r="N306" i="4" s="1"/>
  <c r="E1309" i="4"/>
  <c r="D1310" i="4"/>
  <c r="K212" i="4" l="1"/>
  <c r="AA305" i="4"/>
  <c r="Z211" i="4"/>
  <c r="X305" i="4"/>
  <c r="U306" i="4" s="1"/>
  <c r="X306" i="4" s="1"/>
  <c r="U307" i="4" s="1"/>
  <c r="T211" i="4"/>
  <c r="Q212" i="4" s="1"/>
  <c r="E1310" i="4"/>
  <c r="D1311" i="4"/>
  <c r="O306" i="4"/>
  <c r="P306" i="4" s="1"/>
  <c r="N307" i="4" s="1"/>
  <c r="W1309" i="4"/>
  <c r="S1309" i="4"/>
  <c r="G1311" i="4"/>
  <c r="B1310" i="4" s="1"/>
  <c r="F1312" i="4"/>
  <c r="R1310" i="4"/>
  <c r="V1310" i="4"/>
  <c r="AA306" i="4" l="1"/>
  <c r="L212" i="4"/>
  <c r="M212" i="4" s="1"/>
  <c r="W1310" i="4"/>
  <c r="S1310" i="4"/>
  <c r="G1312" i="4"/>
  <c r="B1311" i="4" s="1"/>
  <c r="F1313" i="4"/>
  <c r="R1311" i="4"/>
  <c r="V1311" i="4"/>
  <c r="O307" i="4"/>
  <c r="P307" i="4" s="1"/>
  <c r="N308" i="4" s="1"/>
  <c r="AA307" i="4"/>
  <c r="E1311" i="4"/>
  <c r="D1312" i="4"/>
  <c r="Z212" i="4" l="1"/>
  <c r="K213" i="4"/>
  <c r="X307" i="4"/>
  <c r="T212" i="4"/>
  <c r="Q213" i="4" s="1"/>
  <c r="E1312" i="4"/>
  <c r="D1313" i="4"/>
  <c r="AA308" i="4"/>
  <c r="O308" i="4"/>
  <c r="P308" i="4" s="1"/>
  <c r="N309" i="4" s="1"/>
  <c r="W1311" i="4"/>
  <c r="S1311" i="4"/>
  <c r="G1313" i="4"/>
  <c r="B1312" i="4" s="1"/>
  <c r="F1314" i="4"/>
  <c r="R1312" i="4"/>
  <c r="V1312" i="4"/>
  <c r="W308" i="4" l="1"/>
  <c r="U308" i="4"/>
  <c r="L213" i="4"/>
  <c r="M213" i="4" s="1"/>
  <c r="W1312" i="4"/>
  <c r="S1312" i="4"/>
  <c r="G1314" i="4"/>
  <c r="B1313" i="4" s="1"/>
  <c r="F1315" i="4"/>
  <c r="R1313" i="4"/>
  <c r="V1313" i="4"/>
  <c r="O309" i="4"/>
  <c r="P309" i="4" s="1"/>
  <c r="N310" i="4" s="1"/>
  <c r="E1313" i="4"/>
  <c r="D1314" i="4"/>
  <c r="K214" i="4" l="1"/>
  <c r="Z213" i="4"/>
  <c r="AA309" i="4"/>
  <c r="X308" i="4"/>
  <c r="T213" i="4"/>
  <c r="Q214" i="4" s="1"/>
  <c r="E1314" i="4"/>
  <c r="D1315" i="4"/>
  <c r="O310" i="4"/>
  <c r="P310" i="4" s="1"/>
  <c r="N311" i="4" s="1"/>
  <c r="W1313" i="4"/>
  <c r="S1313" i="4"/>
  <c r="G1315" i="4"/>
  <c r="B1314" i="4" s="1"/>
  <c r="F1316" i="4"/>
  <c r="R1314" i="4"/>
  <c r="V1314" i="4"/>
  <c r="AF33" i="4" l="1"/>
  <c r="U309" i="4"/>
  <c r="X309" i="4" s="1"/>
  <c r="U310" i="4" s="1"/>
  <c r="X310" i="4" s="1"/>
  <c r="U311" i="4" s="1"/>
  <c r="X311" i="4" s="1"/>
  <c r="U312" i="4" s="1"/>
  <c r="AA310" i="4"/>
  <c r="L214" i="4"/>
  <c r="M214" i="4" s="1"/>
  <c r="W1314" i="4"/>
  <c r="S1314" i="4"/>
  <c r="G1316" i="4"/>
  <c r="B1315" i="4" s="1"/>
  <c r="F1317" i="4"/>
  <c r="R1315" i="4"/>
  <c r="V1315" i="4"/>
  <c r="O311" i="4"/>
  <c r="P311" i="4" s="1"/>
  <c r="N312" i="4" s="1"/>
  <c r="E1315" i="4"/>
  <c r="D1316" i="4"/>
  <c r="K215" i="4" l="1"/>
  <c r="AA311" i="4"/>
  <c r="Z214" i="4"/>
  <c r="T214" i="4"/>
  <c r="Q215" i="4" s="1"/>
  <c r="E1316" i="4"/>
  <c r="D1317" i="4"/>
  <c r="O312" i="4"/>
  <c r="P312" i="4" s="1"/>
  <c r="N313" i="4" s="1"/>
  <c r="W1315" i="4"/>
  <c r="S1315" i="4"/>
  <c r="G1317" i="4"/>
  <c r="F1318" i="4"/>
  <c r="R1316" i="4"/>
  <c r="V1316" i="4"/>
  <c r="B1316" i="4"/>
  <c r="X312" i="4" l="1"/>
  <c r="U313" i="4" s="1"/>
  <c r="AA312" i="4"/>
  <c r="L215" i="4"/>
  <c r="M215" i="4" s="1"/>
  <c r="W1316" i="4"/>
  <c r="S1316" i="4"/>
  <c r="G1318" i="4"/>
  <c r="F1319" i="4"/>
  <c r="R1317" i="4"/>
  <c r="V1317" i="4"/>
  <c r="B1317" i="4"/>
  <c r="O313" i="4"/>
  <c r="P313" i="4" s="1"/>
  <c r="N314" i="4" s="1"/>
  <c r="E1317" i="4"/>
  <c r="D1318" i="4"/>
  <c r="Z215" i="4" l="1"/>
  <c r="K216" i="4"/>
  <c r="AA313" i="4"/>
  <c r="T215" i="4"/>
  <c r="Q216" i="4" s="1"/>
  <c r="X313" i="4"/>
  <c r="U314" i="4" s="1"/>
  <c r="X314" i="4" s="1"/>
  <c r="U315" i="4" s="1"/>
  <c r="E1318" i="4"/>
  <c r="D1319" i="4"/>
  <c r="O314" i="4"/>
  <c r="P314" i="4" s="1"/>
  <c r="N315" i="4" s="1"/>
  <c r="W1317" i="4"/>
  <c r="S1317" i="4"/>
  <c r="G1319" i="4"/>
  <c r="B1318" i="4" s="1"/>
  <c r="F1320" i="4"/>
  <c r="R1318" i="4"/>
  <c r="V1318" i="4"/>
  <c r="AA314" i="4" l="1"/>
  <c r="L216" i="4"/>
  <c r="M216" i="4" s="1"/>
  <c r="T216" i="4" s="1"/>
  <c r="Q217" i="4" s="1"/>
  <c r="W1318" i="4"/>
  <c r="S1318" i="4"/>
  <c r="G1320" i="4"/>
  <c r="F1321" i="4"/>
  <c r="R1319" i="4"/>
  <c r="V1319" i="4"/>
  <c r="B1319" i="4"/>
  <c r="O315" i="4"/>
  <c r="P315" i="4" s="1"/>
  <c r="N316" i="4" s="1"/>
  <c r="E1319" i="4"/>
  <c r="D1320" i="4"/>
  <c r="K217" i="4" l="1"/>
  <c r="AA315" i="4"/>
  <c r="Z216" i="4"/>
  <c r="X315" i="4"/>
  <c r="U316" i="4" s="1"/>
  <c r="X316" i="4" s="1"/>
  <c r="U317" i="4" s="1"/>
  <c r="E1320" i="4"/>
  <c r="D1321" i="4"/>
  <c r="AA316" i="4"/>
  <c r="O316" i="4"/>
  <c r="P316" i="4" s="1"/>
  <c r="N317" i="4" s="1"/>
  <c r="W1319" i="4"/>
  <c r="S1319" i="4"/>
  <c r="G1321" i="4"/>
  <c r="B1320" i="4" s="1"/>
  <c r="F1322" i="4"/>
  <c r="R1320" i="4"/>
  <c r="V1320" i="4"/>
  <c r="L217" i="4" l="1"/>
  <c r="M217" i="4" s="1"/>
  <c r="W1320" i="4"/>
  <c r="S1320" i="4"/>
  <c r="G1322" i="4"/>
  <c r="F1323" i="4"/>
  <c r="R1321" i="4"/>
  <c r="V1321" i="4"/>
  <c r="B1321" i="4"/>
  <c r="AA317" i="4"/>
  <c r="O317" i="4"/>
  <c r="P317" i="4" s="1"/>
  <c r="N318" i="4" s="1"/>
  <c r="E1321" i="4"/>
  <c r="D1322" i="4"/>
  <c r="K218" i="4" l="1"/>
  <c r="T217" i="4"/>
  <c r="Q218" i="4" s="1"/>
  <c r="Z217" i="4"/>
  <c r="X317" i="4"/>
  <c r="U318" i="4" s="1"/>
  <c r="E1322" i="4"/>
  <c r="D1323" i="4"/>
  <c r="O318" i="4"/>
  <c r="P318" i="4" s="1"/>
  <c r="N319" i="4" s="1"/>
  <c r="W1321" i="4"/>
  <c r="S1321" i="4"/>
  <c r="G1323" i="4"/>
  <c r="B1322" i="4" s="1"/>
  <c r="F1324" i="4"/>
  <c r="R1322" i="4"/>
  <c r="V1322" i="4"/>
  <c r="AA318" i="4" l="1"/>
  <c r="X318" i="4"/>
  <c r="U319" i="4" s="1"/>
  <c r="L218" i="4"/>
  <c r="M218" i="4" s="1"/>
  <c r="T218" i="4" s="1"/>
  <c r="Q219" i="4" s="1"/>
  <c r="W1322" i="4"/>
  <c r="S1322" i="4"/>
  <c r="F1325" i="4"/>
  <c r="G1324" i="4"/>
  <c r="B1323" i="4" s="1"/>
  <c r="R1323" i="4"/>
  <c r="V1323" i="4"/>
  <c r="O319" i="4"/>
  <c r="P319" i="4" s="1"/>
  <c r="N320" i="4" s="1"/>
  <c r="E1323" i="4"/>
  <c r="D1324" i="4"/>
  <c r="Z218" i="4" l="1"/>
  <c r="AA319" i="4"/>
  <c r="K219" i="4"/>
  <c r="X319" i="4"/>
  <c r="U320" i="4" s="1"/>
  <c r="X320" i="4" s="1"/>
  <c r="U321" i="4" s="1"/>
  <c r="E1324" i="4"/>
  <c r="D1325" i="4"/>
  <c r="AA320" i="4"/>
  <c r="O320" i="4"/>
  <c r="P320" i="4" s="1"/>
  <c r="N321" i="4" s="1"/>
  <c r="W1323" i="4"/>
  <c r="S1323" i="4"/>
  <c r="R1324" i="4"/>
  <c r="V1324" i="4"/>
  <c r="G1325" i="4"/>
  <c r="B1324" i="4" s="1"/>
  <c r="F1326" i="4"/>
  <c r="L219" i="4" l="1"/>
  <c r="M219" i="4" s="1"/>
  <c r="F1327" i="4"/>
  <c r="G1326" i="4"/>
  <c r="R1325" i="4"/>
  <c r="V1325" i="4"/>
  <c r="B1325" i="4"/>
  <c r="W1324" i="4"/>
  <c r="S1324" i="4"/>
  <c r="O321" i="4"/>
  <c r="P321" i="4" s="1"/>
  <c r="N322" i="4" s="1"/>
  <c r="AA321" i="4"/>
  <c r="E1325" i="4"/>
  <c r="D1326" i="4"/>
  <c r="X321" i="4" l="1"/>
  <c r="U322" i="4" s="1"/>
  <c r="K220" i="4"/>
  <c r="T219" i="4"/>
  <c r="Q220" i="4" s="1"/>
  <c r="Z219" i="4"/>
  <c r="E1326" i="4"/>
  <c r="D1327" i="4"/>
  <c r="AA322" i="4"/>
  <c r="O322" i="4"/>
  <c r="P322" i="4" s="1"/>
  <c r="N323" i="4" s="1"/>
  <c r="W1325" i="4"/>
  <c r="S1325" i="4"/>
  <c r="R1326" i="4"/>
  <c r="V1326" i="4"/>
  <c r="F1328" i="4"/>
  <c r="G1327" i="4"/>
  <c r="B1326" i="4" s="1"/>
  <c r="L220" i="4" l="1"/>
  <c r="M220" i="4" s="1"/>
  <c r="X322" i="4"/>
  <c r="U323" i="4" s="1"/>
  <c r="R1327" i="4"/>
  <c r="V1327" i="4"/>
  <c r="G1328" i="4"/>
  <c r="B1327" i="4" s="1"/>
  <c r="F1329" i="4"/>
  <c r="W1326" i="4"/>
  <c r="S1326" i="4"/>
  <c r="O323" i="4"/>
  <c r="P323" i="4" s="1"/>
  <c r="N324" i="4" s="1"/>
  <c r="E1327" i="4"/>
  <c r="D1328" i="4"/>
  <c r="K221" i="4" l="1"/>
  <c r="AA323" i="4"/>
  <c r="Z220" i="4"/>
  <c r="X323" i="4"/>
  <c r="U324" i="4" s="1"/>
  <c r="X324" i="4" s="1"/>
  <c r="U325" i="4" s="1"/>
  <c r="T220" i="4"/>
  <c r="Q221" i="4" s="1"/>
  <c r="E1328" i="4"/>
  <c r="D1329" i="4"/>
  <c r="O324" i="4"/>
  <c r="P324" i="4" s="1"/>
  <c r="N325" i="4" s="1"/>
  <c r="AA324" i="4"/>
  <c r="F1330" i="4"/>
  <c r="G1329" i="4"/>
  <c r="B1328" i="4" s="1"/>
  <c r="R1328" i="4"/>
  <c r="V1328" i="4"/>
  <c r="W1327" i="4"/>
  <c r="S1327" i="4"/>
  <c r="L221" i="4" l="1"/>
  <c r="M221" i="4" s="1"/>
  <c r="W1328" i="4"/>
  <c r="S1328" i="4"/>
  <c r="R1329" i="4"/>
  <c r="V1329" i="4"/>
  <c r="B1329" i="4"/>
  <c r="F1331" i="4"/>
  <c r="G1330" i="4"/>
  <c r="O325" i="4"/>
  <c r="P325" i="4" s="1"/>
  <c r="N326" i="4" s="1"/>
  <c r="E1329" i="4"/>
  <c r="D1330" i="4"/>
  <c r="Z221" i="4" l="1"/>
  <c r="K222" i="4"/>
  <c r="AA325" i="4"/>
  <c r="T221" i="4"/>
  <c r="Q222" i="4" s="1"/>
  <c r="X325" i="4"/>
  <c r="U326" i="4" s="1"/>
  <c r="E1330" i="4"/>
  <c r="D1331" i="4"/>
  <c r="O326" i="4"/>
  <c r="P326" i="4" s="1"/>
  <c r="N327" i="4" s="1"/>
  <c r="R1330" i="4"/>
  <c r="V1330" i="4"/>
  <c r="F1332" i="4"/>
  <c r="G1331" i="4"/>
  <c r="B1330" i="4" s="1"/>
  <c r="W1329" i="4"/>
  <c r="S1329" i="4"/>
  <c r="AA326" i="4" l="1"/>
  <c r="X326" i="4"/>
  <c r="U327" i="4" s="1"/>
  <c r="L222" i="4"/>
  <c r="M222" i="4" s="1"/>
  <c r="R1331" i="4"/>
  <c r="V1331" i="4"/>
  <c r="F1333" i="4"/>
  <c r="G1332" i="4"/>
  <c r="B1331" i="4" s="1"/>
  <c r="W1330" i="4"/>
  <c r="S1330" i="4"/>
  <c r="O327" i="4"/>
  <c r="P327" i="4" s="1"/>
  <c r="N328" i="4" s="1"/>
  <c r="E1331" i="4"/>
  <c r="D1332" i="4"/>
  <c r="K223" i="4" l="1"/>
  <c r="Z222" i="4"/>
  <c r="AA327" i="4"/>
  <c r="T222" i="4"/>
  <c r="Q223" i="4" s="1"/>
  <c r="X327" i="4"/>
  <c r="U328" i="4" s="1"/>
  <c r="X328" i="4" s="1"/>
  <c r="U329" i="4" s="1"/>
  <c r="E1332" i="4"/>
  <c r="D1333" i="4"/>
  <c r="O328" i="4"/>
  <c r="P328" i="4" s="1"/>
  <c r="N329" i="4" s="1"/>
  <c r="R1332" i="4"/>
  <c r="V1332" i="4"/>
  <c r="F1334" i="4"/>
  <c r="G1333" i="4"/>
  <c r="B1332" i="4" s="1"/>
  <c r="W1331" i="4"/>
  <c r="S1331" i="4"/>
  <c r="AA328" i="4" l="1"/>
  <c r="L223" i="4"/>
  <c r="M223" i="4" s="1"/>
  <c r="R1333" i="4"/>
  <c r="V1333" i="4"/>
  <c r="F1335" i="4"/>
  <c r="G1334" i="4"/>
  <c r="B1333" i="4" s="1"/>
  <c r="W1332" i="4"/>
  <c r="S1332" i="4"/>
  <c r="O329" i="4"/>
  <c r="P329" i="4" s="1"/>
  <c r="N330" i="4" s="1"/>
  <c r="E1333" i="4"/>
  <c r="D1334" i="4"/>
  <c r="K224" i="4" l="1"/>
  <c r="Z223" i="4"/>
  <c r="AA329" i="4"/>
  <c r="T223" i="4"/>
  <c r="Q224" i="4" s="1"/>
  <c r="X329" i="4"/>
  <c r="U330" i="4" s="1"/>
  <c r="E1334" i="4"/>
  <c r="D1335" i="4"/>
  <c r="O330" i="4"/>
  <c r="P330" i="4" s="1"/>
  <c r="N331" i="4" s="1"/>
  <c r="R1334" i="4"/>
  <c r="V1334" i="4"/>
  <c r="G1335" i="4"/>
  <c r="B1334" i="4" s="1"/>
  <c r="F1336" i="4"/>
  <c r="W1333" i="4"/>
  <c r="S1333" i="4"/>
  <c r="AA330" i="4" l="1"/>
  <c r="X330" i="4"/>
  <c r="U331" i="4" s="1"/>
  <c r="L224" i="4"/>
  <c r="M224" i="4" s="1"/>
  <c r="T224" i="4" s="1"/>
  <c r="Q225" i="4" s="1"/>
  <c r="F1337" i="4"/>
  <c r="G1336" i="4"/>
  <c r="R1335" i="4"/>
  <c r="V1335" i="4"/>
  <c r="B1335" i="4"/>
  <c r="W1334" i="4"/>
  <c r="S1334" i="4"/>
  <c r="O331" i="4"/>
  <c r="P331" i="4" s="1"/>
  <c r="N332" i="4" s="1"/>
  <c r="E1335" i="4"/>
  <c r="D1336" i="4"/>
  <c r="K225" i="4" l="1"/>
  <c r="AA331" i="4"/>
  <c r="X331" i="4"/>
  <c r="U332" i="4" s="1"/>
  <c r="X332" i="4" s="1"/>
  <c r="U333" i="4" s="1"/>
  <c r="Z224" i="4"/>
  <c r="E1336" i="4"/>
  <c r="D1337" i="4"/>
  <c r="O332" i="4"/>
  <c r="P332" i="4" s="1"/>
  <c r="N333" i="4" s="1"/>
  <c r="W1335" i="4"/>
  <c r="S1335" i="4"/>
  <c r="R1336" i="4"/>
  <c r="V1336" i="4"/>
  <c r="B1336" i="4"/>
  <c r="F1338" i="4"/>
  <c r="G1337" i="4"/>
  <c r="AA332" i="4" l="1"/>
  <c r="L225" i="4"/>
  <c r="M225" i="4" s="1"/>
  <c r="Z225" i="4"/>
  <c r="R1337" i="4"/>
  <c r="V1337" i="4"/>
  <c r="G1338" i="4"/>
  <c r="B1337" i="4" s="1"/>
  <c r="F1339" i="4"/>
  <c r="W1336" i="4"/>
  <c r="S1336" i="4"/>
  <c r="O333" i="4"/>
  <c r="P333" i="4" s="1"/>
  <c r="N334" i="4" s="1"/>
  <c r="E1337" i="4"/>
  <c r="D1338" i="4"/>
  <c r="K226" i="4" l="1"/>
  <c r="T225" i="4"/>
  <c r="Q226" i="4" s="1"/>
  <c r="AA333" i="4"/>
  <c r="X333" i="4"/>
  <c r="U334" i="4" s="1"/>
  <c r="X334" i="4" s="1"/>
  <c r="U335" i="4" s="1"/>
  <c r="E1338" i="4"/>
  <c r="D1339" i="4"/>
  <c r="O334" i="4"/>
  <c r="P334" i="4" s="1"/>
  <c r="N335" i="4" s="1"/>
  <c r="F1340" i="4"/>
  <c r="G1339" i="4"/>
  <c r="R1338" i="4"/>
  <c r="V1338" i="4"/>
  <c r="B1338" i="4"/>
  <c r="W1337" i="4"/>
  <c r="S1337" i="4"/>
  <c r="AA334" i="4" l="1"/>
  <c r="L226" i="4"/>
  <c r="M226" i="4" s="1"/>
  <c r="W1338" i="4"/>
  <c r="S1338" i="4"/>
  <c r="R1339" i="4"/>
  <c r="V1339" i="4"/>
  <c r="B1339" i="4"/>
  <c r="G1340" i="4"/>
  <c r="F1341" i="4"/>
  <c r="O335" i="4"/>
  <c r="P335" i="4" s="1"/>
  <c r="N336" i="4" s="1"/>
  <c r="E1339" i="4"/>
  <c r="D1340" i="4"/>
  <c r="Z226" i="4" l="1"/>
  <c r="AA335" i="4"/>
  <c r="K227" i="4"/>
  <c r="T226" i="4"/>
  <c r="Q227" i="4" s="1"/>
  <c r="X335" i="4"/>
  <c r="U336" i="4" s="1"/>
  <c r="X336" i="4" s="1"/>
  <c r="U337" i="4" s="1"/>
  <c r="E1340" i="4"/>
  <c r="D1341" i="4"/>
  <c r="O336" i="4"/>
  <c r="P336" i="4" s="1"/>
  <c r="N337" i="4" s="1"/>
  <c r="G1341" i="4"/>
  <c r="F1342" i="4"/>
  <c r="R1340" i="4"/>
  <c r="V1340" i="4"/>
  <c r="B1340" i="4"/>
  <c r="W1339" i="4"/>
  <c r="S1339" i="4"/>
  <c r="AA336" i="4" l="1"/>
  <c r="L227" i="4"/>
  <c r="M227" i="4" s="1"/>
  <c r="Z227" i="4"/>
  <c r="W1340" i="4"/>
  <c r="S1340" i="4"/>
  <c r="G1342" i="4"/>
  <c r="B1341" i="4" s="1"/>
  <c r="F1343" i="4"/>
  <c r="R1341" i="4"/>
  <c r="V1341" i="4"/>
  <c r="O337" i="4"/>
  <c r="P337" i="4" s="1"/>
  <c r="N338" i="4" s="1"/>
  <c r="E1341" i="4"/>
  <c r="D1342" i="4"/>
  <c r="K228" i="4" l="1"/>
  <c r="AA337" i="4"/>
  <c r="T227" i="4"/>
  <c r="Q228" i="4" s="1"/>
  <c r="X337" i="4"/>
  <c r="U338" i="4" s="1"/>
  <c r="X338" i="4" s="1"/>
  <c r="U339" i="4" s="1"/>
  <c r="E1342" i="4"/>
  <c r="D1343" i="4"/>
  <c r="O338" i="4"/>
  <c r="P338" i="4" s="1"/>
  <c r="N339" i="4" s="1"/>
  <c r="W1341" i="4"/>
  <c r="S1341" i="4"/>
  <c r="G1343" i="4"/>
  <c r="B1342" i="4" s="1"/>
  <c r="F1344" i="4"/>
  <c r="R1342" i="4"/>
  <c r="V1342" i="4"/>
  <c r="AA338" i="4" l="1"/>
  <c r="L228" i="4"/>
  <c r="M228" i="4" s="1"/>
  <c r="Z228" i="4"/>
  <c r="W1342" i="4"/>
  <c r="S1342" i="4"/>
  <c r="F1345" i="4"/>
  <c r="G1344" i="4"/>
  <c r="B1343" i="4" s="1"/>
  <c r="R1343" i="4"/>
  <c r="V1343" i="4"/>
  <c r="O339" i="4"/>
  <c r="P339" i="4" s="1"/>
  <c r="N340" i="4" s="1"/>
  <c r="E1343" i="4"/>
  <c r="D1344" i="4"/>
  <c r="K229" i="4" l="1"/>
  <c r="AA339" i="4"/>
  <c r="T228" i="4"/>
  <c r="Q229" i="4" s="1"/>
  <c r="X339" i="4"/>
  <c r="U340" i="4" s="1"/>
  <c r="E1344" i="4"/>
  <c r="D1345" i="4"/>
  <c r="O340" i="4"/>
  <c r="P340" i="4" s="1"/>
  <c r="N341" i="4" s="1"/>
  <c r="W1343" i="4"/>
  <c r="S1343" i="4"/>
  <c r="R1344" i="4"/>
  <c r="V1344" i="4"/>
  <c r="F1346" i="4"/>
  <c r="G1345" i="4"/>
  <c r="B1344" i="4" s="1"/>
  <c r="AA340" i="4" l="1"/>
  <c r="X340" i="4"/>
  <c r="U341" i="4" s="1"/>
  <c r="L229" i="4"/>
  <c r="M229" i="4" s="1"/>
  <c r="Z229" i="4"/>
  <c r="R1345" i="4"/>
  <c r="V1345" i="4"/>
  <c r="F1347" i="4"/>
  <c r="G1346" i="4"/>
  <c r="B1345" i="4" s="1"/>
  <c r="W1344" i="4"/>
  <c r="S1344" i="4"/>
  <c r="O341" i="4"/>
  <c r="P341" i="4" s="1"/>
  <c r="N342" i="4" s="1"/>
  <c r="E1345" i="4"/>
  <c r="D1346" i="4"/>
  <c r="K230" i="4" l="1"/>
  <c r="AA341" i="4"/>
  <c r="T229" i="4"/>
  <c r="Q230" i="4" s="1"/>
  <c r="X341" i="4"/>
  <c r="U342" i="4" s="1"/>
  <c r="X342" i="4" s="1"/>
  <c r="U343" i="4" s="1"/>
  <c r="E1346" i="4"/>
  <c r="D1347" i="4"/>
  <c r="AA342" i="4"/>
  <c r="O342" i="4"/>
  <c r="P342" i="4" s="1"/>
  <c r="N343" i="4" s="1"/>
  <c r="R1346" i="4"/>
  <c r="B1346" i="4"/>
  <c r="V1346" i="4"/>
  <c r="F1348" i="4"/>
  <c r="G1347" i="4"/>
  <c r="W1345" i="4"/>
  <c r="S1345" i="4"/>
  <c r="X343" i="4" l="1"/>
  <c r="U344" i="4" s="1"/>
  <c r="L230" i="4"/>
  <c r="M230" i="4" s="1"/>
  <c r="R1347" i="4"/>
  <c r="V1347" i="4"/>
  <c r="F1349" i="4"/>
  <c r="G1348" i="4"/>
  <c r="B1347" i="4" s="1"/>
  <c r="W1346" i="4"/>
  <c r="S1346" i="4"/>
  <c r="O343" i="4"/>
  <c r="P343" i="4" s="1"/>
  <c r="N344" i="4" s="1"/>
  <c r="E1347" i="4"/>
  <c r="D1348" i="4"/>
  <c r="Z230" i="4" l="1"/>
  <c r="K231" i="4"/>
  <c r="AA343" i="4"/>
  <c r="T230" i="4"/>
  <c r="Q231" i="4" s="1"/>
  <c r="E1348" i="4"/>
  <c r="D1349" i="4"/>
  <c r="O344" i="4"/>
  <c r="P344" i="4" s="1"/>
  <c r="N345" i="4" s="1"/>
  <c r="AA344" i="4"/>
  <c r="R1348" i="4"/>
  <c r="V1348" i="4"/>
  <c r="F1350" i="4"/>
  <c r="G1349" i="4"/>
  <c r="B1348" i="4" s="1"/>
  <c r="W1347" i="4"/>
  <c r="S1347" i="4"/>
  <c r="Z231" i="4" l="1"/>
  <c r="L231" i="4"/>
  <c r="M231" i="4" s="1"/>
  <c r="X344" i="4"/>
  <c r="U345" i="4" s="1"/>
  <c r="R1349" i="4"/>
  <c r="V1349" i="4"/>
  <c r="F1351" i="4"/>
  <c r="G1350" i="4"/>
  <c r="B1349" i="4" s="1"/>
  <c r="W1348" i="4"/>
  <c r="S1348" i="4"/>
  <c r="O345" i="4"/>
  <c r="P345" i="4" s="1"/>
  <c r="N346" i="4" s="1"/>
  <c r="E1349" i="4"/>
  <c r="D1350" i="4"/>
  <c r="K232" i="4" l="1"/>
  <c r="X345" i="4"/>
  <c r="U346" i="4" s="1"/>
  <c r="AA345" i="4"/>
  <c r="T231" i="4"/>
  <c r="Q232" i="4" s="1"/>
  <c r="E1350" i="4"/>
  <c r="D1351" i="4"/>
  <c r="O346" i="4"/>
  <c r="P346" i="4" s="1"/>
  <c r="N347" i="4" s="1"/>
  <c r="R1350" i="4"/>
  <c r="V1350" i="4"/>
  <c r="F1352" i="4"/>
  <c r="G1351" i="4"/>
  <c r="B1350" i="4" s="1"/>
  <c r="W1349" i="4"/>
  <c r="S1349" i="4"/>
  <c r="AA346" i="4" l="1"/>
  <c r="X346" i="4"/>
  <c r="U347" i="4" s="1"/>
  <c r="Z232" i="4"/>
  <c r="L232" i="4"/>
  <c r="M232" i="4" s="1"/>
  <c r="R1351" i="4"/>
  <c r="V1351" i="4"/>
  <c r="F1353" i="4"/>
  <c r="G1352" i="4"/>
  <c r="B1351" i="4" s="1"/>
  <c r="W1350" i="4"/>
  <c r="S1350" i="4"/>
  <c r="AA347" i="4"/>
  <c r="O347" i="4"/>
  <c r="P347" i="4" s="1"/>
  <c r="N348" i="4" s="1"/>
  <c r="E1351" i="4"/>
  <c r="D1352" i="4"/>
  <c r="K233" i="4" l="1"/>
  <c r="X347" i="4"/>
  <c r="U348" i="4" s="1"/>
  <c r="X348" i="4" s="1"/>
  <c r="U349" i="4" s="1"/>
  <c r="T232" i="4"/>
  <c r="Q233" i="4" s="1"/>
  <c r="E1352" i="4"/>
  <c r="D1353" i="4"/>
  <c r="O348" i="4"/>
  <c r="P348" i="4" s="1"/>
  <c r="N349" i="4" s="1"/>
  <c r="R1352" i="4"/>
  <c r="B1352" i="4"/>
  <c r="V1352" i="4"/>
  <c r="F1354" i="4"/>
  <c r="G1353" i="4"/>
  <c r="W1351" i="4"/>
  <c r="S1351" i="4"/>
  <c r="AA348" i="4" l="1"/>
  <c r="Z233" i="4"/>
  <c r="L233" i="4"/>
  <c r="M233" i="4" s="1"/>
  <c r="R1353" i="4"/>
  <c r="V1353" i="4"/>
  <c r="F1355" i="4"/>
  <c r="G1354" i="4"/>
  <c r="B1353" i="4" s="1"/>
  <c r="O349" i="4"/>
  <c r="P349" i="4" s="1"/>
  <c r="N350" i="4" s="1"/>
  <c r="E1353" i="4"/>
  <c r="D1354" i="4"/>
  <c r="K234" i="4" l="1"/>
  <c r="AA349" i="4"/>
  <c r="X349" i="4"/>
  <c r="U350" i="4" s="1"/>
  <c r="X350" i="4" s="1"/>
  <c r="U351" i="4" s="1"/>
  <c r="T233" i="4"/>
  <c r="Q234" i="4" s="1"/>
  <c r="E1354" i="4"/>
  <c r="D1355" i="4"/>
  <c r="O350" i="4"/>
  <c r="P350" i="4" s="1"/>
  <c r="N351" i="4" s="1"/>
  <c r="R1354" i="4"/>
  <c r="B1354" i="4"/>
  <c r="V1354" i="4"/>
  <c r="F1356" i="4"/>
  <c r="G1355" i="4"/>
  <c r="W1353" i="4"/>
  <c r="S1353" i="4"/>
  <c r="AA350" i="4" l="1"/>
  <c r="Z234" i="4"/>
  <c r="L234" i="4"/>
  <c r="M234" i="4" s="1"/>
  <c r="R1355" i="4"/>
  <c r="V1355" i="4"/>
  <c r="F1357" i="4"/>
  <c r="G1356" i="4"/>
  <c r="B1355" i="4" s="1"/>
  <c r="W1354" i="4"/>
  <c r="S1354" i="4"/>
  <c r="O351" i="4"/>
  <c r="P351" i="4" s="1"/>
  <c r="N352" i="4" s="1"/>
  <c r="AA351" i="4"/>
  <c r="E1355" i="4"/>
  <c r="D1356" i="4"/>
  <c r="X351" i="4" l="1"/>
  <c r="U352" i="4" s="1"/>
  <c r="K235" i="4"/>
  <c r="T234" i="4"/>
  <c r="Q235" i="4" s="1"/>
  <c r="E1356" i="4"/>
  <c r="D1357" i="4"/>
  <c r="AA352" i="4"/>
  <c r="O352" i="4"/>
  <c r="P352" i="4" s="1"/>
  <c r="N353" i="4" s="1"/>
  <c r="R1356" i="4"/>
  <c r="V1356" i="4"/>
  <c r="F1358" i="4"/>
  <c r="G1357" i="4"/>
  <c r="B1356" i="4" s="1"/>
  <c r="W1355" i="4"/>
  <c r="S1355" i="4"/>
  <c r="L235" i="4" l="1"/>
  <c r="M235" i="4" s="1"/>
  <c r="X352" i="4"/>
  <c r="U353" i="4" s="1"/>
  <c r="R1357" i="4"/>
  <c r="V1357" i="4"/>
  <c r="F1359" i="4"/>
  <c r="G1358" i="4"/>
  <c r="B1357" i="4" s="1"/>
  <c r="W1356" i="4"/>
  <c r="S1356" i="4"/>
  <c r="O353" i="4"/>
  <c r="P353" i="4" s="1"/>
  <c r="N354" i="4" s="1"/>
  <c r="E1357" i="4"/>
  <c r="D1358" i="4"/>
  <c r="X353" i="4" l="1"/>
  <c r="U354" i="4" s="1"/>
  <c r="K236" i="4"/>
  <c r="AA353" i="4"/>
  <c r="Z235" i="4"/>
  <c r="T235" i="4"/>
  <c r="Q236" i="4" s="1"/>
  <c r="E1358" i="4"/>
  <c r="D1359" i="4"/>
  <c r="O354" i="4"/>
  <c r="P354" i="4" s="1"/>
  <c r="N355" i="4" s="1"/>
  <c r="AA354" i="4"/>
  <c r="R1358" i="4"/>
  <c r="B1358" i="4"/>
  <c r="V1358" i="4"/>
  <c r="F1360" i="4"/>
  <c r="G1359" i="4"/>
  <c r="W1357" i="4"/>
  <c r="S1357" i="4"/>
  <c r="L236" i="4" l="1"/>
  <c r="M236" i="4" s="1"/>
  <c r="X354" i="4"/>
  <c r="U355" i="4" s="1"/>
  <c r="R1359" i="4"/>
  <c r="V1359" i="4"/>
  <c r="F1361" i="4"/>
  <c r="G1360" i="4"/>
  <c r="B1359" i="4" s="1"/>
  <c r="W1358" i="4"/>
  <c r="S1358" i="4"/>
  <c r="O355" i="4"/>
  <c r="P355" i="4" s="1"/>
  <c r="N356" i="4" s="1"/>
  <c r="E1359" i="4"/>
  <c r="D1360" i="4"/>
  <c r="X355" i="4" l="1"/>
  <c r="U356" i="4" s="1"/>
  <c r="Z236" i="4"/>
  <c r="K237" i="4"/>
  <c r="AA355" i="4"/>
  <c r="T236" i="4"/>
  <c r="Q237" i="4" s="1"/>
  <c r="E1360" i="4"/>
  <c r="D1361" i="4"/>
  <c r="O356" i="4"/>
  <c r="P356" i="4" s="1"/>
  <c r="N357" i="4" s="1"/>
  <c r="R1360" i="4"/>
  <c r="V1360" i="4"/>
  <c r="F1362" i="4"/>
  <c r="G1361" i="4"/>
  <c r="B1360" i="4" s="1"/>
  <c r="W1359" i="4"/>
  <c r="S1359" i="4"/>
  <c r="AA356" i="4" l="1"/>
  <c r="L237" i="4"/>
  <c r="M237" i="4" s="1"/>
  <c r="X356" i="4"/>
  <c r="U357" i="4" s="1"/>
  <c r="R1361" i="4"/>
  <c r="V1361" i="4"/>
  <c r="F1363" i="4"/>
  <c r="G1362" i="4"/>
  <c r="B1361" i="4" s="1"/>
  <c r="W1360" i="4"/>
  <c r="S1360" i="4"/>
  <c r="AA357" i="4"/>
  <c r="O357" i="4"/>
  <c r="P357" i="4" s="1"/>
  <c r="N358" i="4" s="1"/>
  <c r="E1361" i="4"/>
  <c r="D1362" i="4"/>
  <c r="X357" i="4" l="1"/>
  <c r="U358" i="4" s="1"/>
  <c r="Z237" i="4"/>
  <c r="K238" i="4"/>
  <c r="T237" i="4"/>
  <c r="Q238" i="4" s="1"/>
  <c r="E1362" i="4"/>
  <c r="D1363" i="4"/>
  <c r="O358" i="4"/>
  <c r="P358" i="4" s="1"/>
  <c r="N359" i="4" s="1"/>
  <c r="R1362" i="4"/>
  <c r="B1362" i="4"/>
  <c r="V1362" i="4"/>
  <c r="F1364" i="4"/>
  <c r="G1363" i="4"/>
  <c r="W1361" i="4"/>
  <c r="S1361" i="4"/>
  <c r="AA358" i="4" l="1"/>
  <c r="L238" i="4"/>
  <c r="M238" i="4" s="1"/>
  <c r="T238" i="4" s="1"/>
  <c r="Q239" i="4" s="1"/>
  <c r="X358" i="4"/>
  <c r="U359" i="4" s="1"/>
  <c r="R1363" i="4"/>
  <c r="V1363" i="4"/>
  <c r="F1365" i="4"/>
  <c r="G1364" i="4"/>
  <c r="B1363" i="4" s="1"/>
  <c r="W1362" i="4"/>
  <c r="S1362" i="4"/>
  <c r="O359" i="4"/>
  <c r="P359" i="4" s="1"/>
  <c r="N360" i="4" s="1"/>
  <c r="E1363" i="4"/>
  <c r="D1364" i="4"/>
  <c r="Z238" i="4" l="1"/>
  <c r="AA359" i="4"/>
  <c r="X359" i="4"/>
  <c r="K239" i="4"/>
  <c r="E1364" i="4"/>
  <c r="D1365" i="4"/>
  <c r="O360" i="4"/>
  <c r="P360" i="4" s="1"/>
  <c r="N361" i="4" s="1"/>
  <c r="R1364" i="4"/>
  <c r="V1364" i="4"/>
  <c r="F1366" i="4"/>
  <c r="G1365" i="4"/>
  <c r="B1364" i="4" s="1"/>
  <c r="W1363" i="4"/>
  <c r="S1363" i="4"/>
  <c r="AA360" i="4" l="1"/>
  <c r="L239" i="4"/>
  <c r="M239" i="4" s="1"/>
  <c r="W360" i="4"/>
  <c r="U360" i="4"/>
  <c r="V1365" i="4"/>
  <c r="R1365" i="4"/>
  <c r="F1367" i="4"/>
  <c r="G1366" i="4"/>
  <c r="B1365" i="4" s="1"/>
  <c r="S1364" i="4"/>
  <c r="W1364" i="4"/>
  <c r="O361" i="4"/>
  <c r="P361" i="4" s="1"/>
  <c r="N362" i="4" s="1"/>
  <c r="E1365" i="4"/>
  <c r="D1366" i="4"/>
  <c r="X360" i="4" l="1"/>
  <c r="AA361" i="4"/>
  <c r="K240" i="4"/>
  <c r="T239" i="4"/>
  <c r="Q240" i="4" s="1"/>
  <c r="Z239" i="4"/>
  <c r="E1366" i="4"/>
  <c r="D1367" i="4"/>
  <c r="AA362" i="4"/>
  <c r="O362" i="4"/>
  <c r="P362" i="4" s="1"/>
  <c r="N363" i="4" s="1"/>
  <c r="V1366" i="4"/>
  <c r="R1366" i="4"/>
  <c r="F1368" i="4"/>
  <c r="G1367" i="4"/>
  <c r="B1366" i="4" s="1"/>
  <c r="S1365" i="4"/>
  <c r="W1365" i="4"/>
  <c r="L240" i="4" l="1"/>
  <c r="M240" i="4" s="1"/>
  <c r="AF34" i="4"/>
  <c r="U361" i="4"/>
  <c r="X361" i="4" s="1"/>
  <c r="U362" i="4" s="1"/>
  <c r="X362" i="4" s="1"/>
  <c r="U363" i="4" s="1"/>
  <c r="X363" i="4" s="1"/>
  <c r="U364" i="4" s="1"/>
  <c r="V1367" i="4"/>
  <c r="R1367" i="4"/>
  <c r="F1369" i="4"/>
  <c r="G1368" i="4"/>
  <c r="B1367" i="4" s="1"/>
  <c r="S1366" i="4"/>
  <c r="W1366" i="4"/>
  <c r="O363" i="4"/>
  <c r="P363" i="4" s="1"/>
  <c r="N364" i="4" s="1"/>
  <c r="E1367" i="4"/>
  <c r="D1368" i="4"/>
  <c r="AA363" i="4" l="1"/>
  <c r="K241" i="4"/>
  <c r="Z240" i="4"/>
  <c r="T240" i="4"/>
  <c r="Q241" i="4" s="1"/>
  <c r="D1369" i="4"/>
  <c r="E1368" i="4"/>
  <c r="O364" i="4"/>
  <c r="P364" i="4" s="1"/>
  <c r="N365" i="4" s="1"/>
  <c r="AA364" i="4"/>
  <c r="V1368" i="4"/>
  <c r="R1368" i="4"/>
  <c r="F1370" i="4"/>
  <c r="G1369" i="4"/>
  <c r="B1368" i="4" s="1"/>
  <c r="S1367" i="4"/>
  <c r="W1367" i="4"/>
  <c r="L241" i="4" l="1"/>
  <c r="M241" i="4" s="1"/>
  <c r="X364" i="4"/>
  <c r="U365" i="4" s="1"/>
  <c r="R1369" i="4"/>
  <c r="V1369" i="4"/>
  <c r="F1371" i="4"/>
  <c r="G1370" i="4"/>
  <c r="B1369" i="4" s="1"/>
  <c r="S1368" i="4"/>
  <c r="W1368" i="4"/>
  <c r="AA365" i="4"/>
  <c r="O365" i="4"/>
  <c r="P365" i="4" s="1"/>
  <c r="N366" i="4" s="1"/>
  <c r="E1369" i="4"/>
  <c r="D1370" i="4"/>
  <c r="X365" i="4" l="1"/>
  <c r="U366" i="4" s="1"/>
  <c r="K242" i="4"/>
  <c r="Z241" i="4"/>
  <c r="T241" i="4"/>
  <c r="Q242" i="4" s="1"/>
  <c r="E1370" i="4"/>
  <c r="D1371" i="4"/>
  <c r="O366" i="4"/>
  <c r="P366" i="4" s="1"/>
  <c r="N367" i="4" s="1"/>
  <c r="V1370" i="4"/>
  <c r="R1370" i="4"/>
  <c r="F1372" i="4"/>
  <c r="G1371" i="4"/>
  <c r="B1370" i="4" s="1"/>
  <c r="S1369" i="4"/>
  <c r="W1369" i="4"/>
  <c r="AA366" i="4" l="1"/>
  <c r="L242" i="4"/>
  <c r="M242" i="4" s="1"/>
  <c r="Z242" i="4"/>
  <c r="X366" i="4"/>
  <c r="U367" i="4" s="1"/>
  <c r="V1371" i="4"/>
  <c r="R1371" i="4"/>
  <c r="F1373" i="4"/>
  <c r="G1372" i="4"/>
  <c r="B1371" i="4" s="1"/>
  <c r="S1370" i="4"/>
  <c r="W1370" i="4"/>
  <c r="O367" i="4"/>
  <c r="P367" i="4" s="1"/>
  <c r="N368" i="4" s="1"/>
  <c r="E1371" i="4"/>
  <c r="D1372" i="4"/>
  <c r="AA367" i="4" l="1"/>
  <c r="K243" i="4"/>
  <c r="T242" i="4"/>
  <c r="Q243" i="4" s="1"/>
  <c r="X367" i="4"/>
  <c r="U368" i="4" s="1"/>
  <c r="X368" i="4" s="1"/>
  <c r="U369" i="4" s="1"/>
  <c r="E1372" i="4"/>
  <c r="D1373" i="4"/>
  <c r="O368" i="4"/>
  <c r="P368" i="4" s="1"/>
  <c r="N369" i="4" s="1"/>
  <c r="V1372" i="4"/>
  <c r="R1372" i="4"/>
  <c r="F1374" i="4"/>
  <c r="G1373" i="4"/>
  <c r="B1372" i="4" s="1"/>
  <c r="S1371" i="4"/>
  <c r="W1371" i="4"/>
  <c r="AA368" i="4" l="1"/>
  <c r="L243" i="4"/>
  <c r="M243" i="4" s="1"/>
  <c r="V1373" i="4"/>
  <c r="R1373" i="4"/>
  <c r="F1375" i="4"/>
  <c r="G1374" i="4"/>
  <c r="B1373" i="4" s="1"/>
  <c r="S1372" i="4"/>
  <c r="W1372" i="4"/>
  <c r="O369" i="4"/>
  <c r="P369" i="4" s="1"/>
  <c r="N370" i="4" s="1"/>
  <c r="D1374" i="4"/>
  <c r="E1373" i="4"/>
  <c r="K244" i="4" l="1"/>
  <c r="Z243" i="4"/>
  <c r="AA369" i="4"/>
  <c r="T243" i="4"/>
  <c r="Q244" i="4" s="1"/>
  <c r="X369" i="4"/>
  <c r="U370" i="4" s="1"/>
  <c r="E1374" i="4"/>
  <c r="D1375" i="4"/>
  <c r="O370" i="4"/>
  <c r="P370" i="4" s="1"/>
  <c r="N371" i="4" s="1"/>
  <c r="R1374" i="4"/>
  <c r="V1374" i="4"/>
  <c r="F1376" i="4"/>
  <c r="G1375" i="4"/>
  <c r="B1374" i="4" s="1"/>
  <c r="S1373" i="4"/>
  <c r="W1373" i="4"/>
  <c r="AA370" i="4" l="1"/>
  <c r="X370" i="4"/>
  <c r="U371" i="4" s="1"/>
  <c r="L244" i="4"/>
  <c r="M244" i="4" s="1"/>
  <c r="V1375" i="4"/>
  <c r="R1375" i="4"/>
  <c r="F1377" i="4"/>
  <c r="G1376" i="4"/>
  <c r="B1375" i="4" s="1"/>
  <c r="S1374" i="4"/>
  <c r="W1374" i="4"/>
  <c r="O371" i="4"/>
  <c r="P371" i="4" s="1"/>
  <c r="N372" i="4" s="1"/>
  <c r="E1375" i="4"/>
  <c r="D1376" i="4"/>
  <c r="K245" i="4" l="1"/>
  <c r="AA371" i="4"/>
  <c r="Z244" i="4"/>
  <c r="T244" i="4"/>
  <c r="Q245" i="4" s="1"/>
  <c r="X371" i="4"/>
  <c r="U372" i="4" s="1"/>
  <c r="E1376" i="4"/>
  <c r="D1377" i="4"/>
  <c r="O372" i="4"/>
  <c r="P372" i="4" s="1"/>
  <c r="N373" i="4" s="1"/>
  <c r="V1376" i="4"/>
  <c r="R1376" i="4"/>
  <c r="F1378" i="4"/>
  <c r="G1377" i="4"/>
  <c r="B1376" i="4" s="1"/>
  <c r="S1375" i="4"/>
  <c r="W1375" i="4"/>
  <c r="AA372" i="4" l="1"/>
  <c r="X372" i="4"/>
  <c r="U373" i="4" s="1"/>
  <c r="L245" i="4"/>
  <c r="M245" i="4" s="1"/>
  <c r="Z245" i="4"/>
  <c r="V1377" i="4"/>
  <c r="R1377" i="4"/>
  <c r="F1379" i="4"/>
  <c r="G1378" i="4"/>
  <c r="B1377" i="4" s="1"/>
  <c r="S1376" i="4"/>
  <c r="W1376" i="4"/>
  <c r="O373" i="4"/>
  <c r="P373" i="4" s="1"/>
  <c r="N374" i="4" s="1"/>
  <c r="E1377" i="4"/>
  <c r="D1378" i="4"/>
  <c r="K246" i="4" l="1"/>
  <c r="AA373" i="4"/>
  <c r="T245" i="4"/>
  <c r="Q246" i="4" s="1"/>
  <c r="X373" i="4"/>
  <c r="U374" i="4" s="1"/>
  <c r="X374" i="4" s="1"/>
  <c r="U375" i="4" s="1"/>
  <c r="D1379" i="4"/>
  <c r="E1378" i="4"/>
  <c r="O374" i="4"/>
  <c r="P374" i="4" s="1"/>
  <c r="N375" i="4" s="1"/>
  <c r="AA374" i="4"/>
  <c r="V1378" i="4"/>
  <c r="R1378" i="4"/>
  <c r="F1380" i="4"/>
  <c r="G1379" i="4"/>
  <c r="B1378" i="4" s="1"/>
  <c r="S1377" i="4"/>
  <c r="W1377" i="4"/>
  <c r="L246" i="4" l="1"/>
  <c r="M246" i="4" s="1"/>
  <c r="R1379" i="4"/>
  <c r="V1379" i="4"/>
  <c r="F1381" i="4"/>
  <c r="G1380" i="4"/>
  <c r="B1379" i="4" s="1"/>
  <c r="S1378" i="4"/>
  <c r="W1378" i="4"/>
  <c r="O375" i="4"/>
  <c r="P375" i="4" s="1"/>
  <c r="N376" i="4" s="1"/>
  <c r="E1379" i="4"/>
  <c r="D1380" i="4"/>
  <c r="Z246" i="4" l="1"/>
  <c r="K247" i="4"/>
  <c r="AA375" i="4"/>
  <c r="T246" i="4"/>
  <c r="Q247" i="4" s="1"/>
  <c r="X375" i="4"/>
  <c r="U376" i="4" s="1"/>
  <c r="X376" i="4" s="1"/>
  <c r="U377" i="4" s="1"/>
  <c r="E1380" i="4"/>
  <c r="D1381" i="4"/>
  <c r="O376" i="4"/>
  <c r="P376" i="4" s="1"/>
  <c r="N377" i="4" s="1"/>
  <c r="R1380" i="4"/>
  <c r="V1380" i="4"/>
  <c r="F1382" i="4"/>
  <c r="G1381" i="4"/>
  <c r="B1380" i="4" s="1"/>
  <c r="S1379" i="4"/>
  <c r="W1379" i="4"/>
  <c r="L247" i="4" l="1"/>
  <c r="M247" i="4" s="1"/>
  <c r="AA376" i="4"/>
  <c r="R1381" i="4"/>
  <c r="V1381" i="4"/>
  <c r="F1383" i="4"/>
  <c r="G1382" i="4"/>
  <c r="B1381" i="4" s="1"/>
  <c r="S1380" i="4"/>
  <c r="W1380" i="4"/>
  <c r="O377" i="4"/>
  <c r="P377" i="4" s="1"/>
  <c r="N378" i="4" s="1"/>
  <c r="E1381" i="4"/>
  <c r="D1382" i="4"/>
  <c r="X377" i="4" l="1"/>
  <c r="U378" i="4" s="1"/>
  <c r="AA377" i="4"/>
  <c r="K248" i="4"/>
  <c r="Z247" i="4"/>
  <c r="T247" i="4"/>
  <c r="Q248" i="4" s="1"/>
  <c r="E1382" i="4"/>
  <c r="D1383" i="4"/>
  <c r="O378" i="4"/>
  <c r="P378" i="4" s="1"/>
  <c r="N379" i="4" s="1"/>
  <c r="R1382" i="4"/>
  <c r="V1382" i="4"/>
  <c r="B1382" i="4"/>
  <c r="F1384" i="4"/>
  <c r="G1383" i="4"/>
  <c r="S1381" i="4"/>
  <c r="W1381" i="4"/>
  <c r="AA378" i="4" l="1"/>
  <c r="L248" i="4"/>
  <c r="M248" i="4" s="1"/>
  <c r="Z248" i="4"/>
  <c r="X378" i="4"/>
  <c r="U379" i="4" s="1"/>
  <c r="R1383" i="4"/>
  <c r="V1383" i="4"/>
  <c r="F1385" i="4"/>
  <c r="G1384" i="4"/>
  <c r="B1383" i="4" s="1"/>
  <c r="S1382" i="4"/>
  <c r="W1382" i="4"/>
  <c r="O379" i="4"/>
  <c r="P379" i="4" s="1"/>
  <c r="N380" i="4" s="1"/>
  <c r="E1383" i="4"/>
  <c r="D1384" i="4"/>
  <c r="K249" i="4" l="1"/>
  <c r="X379" i="4"/>
  <c r="U380" i="4" s="1"/>
  <c r="X380" i="4" s="1"/>
  <c r="U381" i="4" s="1"/>
  <c r="T248" i="4"/>
  <c r="Q249" i="4" s="1"/>
  <c r="AA379" i="4"/>
  <c r="E1384" i="4"/>
  <c r="D1385" i="4"/>
  <c r="O380" i="4"/>
  <c r="P380" i="4" s="1"/>
  <c r="N381" i="4" s="1"/>
  <c r="R1384" i="4"/>
  <c r="V1384" i="4"/>
  <c r="B1384" i="4"/>
  <c r="F1386" i="4"/>
  <c r="G1385" i="4"/>
  <c r="S1383" i="4"/>
  <c r="W1383" i="4"/>
  <c r="AA380" i="4" l="1"/>
  <c r="L249" i="4"/>
  <c r="M249" i="4" s="1"/>
  <c r="T249" i="4" s="1"/>
  <c r="Q250" i="4" s="1"/>
  <c r="R1385" i="4"/>
  <c r="V1385" i="4"/>
  <c r="F1387" i="4"/>
  <c r="G1386" i="4"/>
  <c r="B1385" i="4" s="1"/>
  <c r="S1384" i="4"/>
  <c r="W1384" i="4"/>
  <c r="O381" i="4"/>
  <c r="P381" i="4" s="1"/>
  <c r="N382" i="4" s="1"/>
  <c r="E1385" i="4"/>
  <c r="D1386" i="4"/>
  <c r="Z249" i="4" l="1"/>
  <c r="X381" i="4"/>
  <c r="U382" i="4" s="1"/>
  <c r="K250" i="4"/>
  <c r="AA381" i="4"/>
  <c r="E1386" i="4"/>
  <c r="D1387" i="4"/>
  <c r="O382" i="4"/>
  <c r="P382" i="4" s="1"/>
  <c r="N383" i="4" s="1"/>
  <c r="R1386" i="4"/>
  <c r="V1386" i="4"/>
  <c r="B1386" i="4"/>
  <c r="F1388" i="4"/>
  <c r="G1387" i="4"/>
  <c r="S1385" i="4"/>
  <c r="W1385" i="4"/>
  <c r="AA382" i="4" l="1"/>
  <c r="L250" i="4"/>
  <c r="M250" i="4" s="1"/>
  <c r="X382" i="4"/>
  <c r="U383" i="4" s="1"/>
  <c r="R1387" i="4"/>
  <c r="V1387" i="4"/>
  <c r="G1388" i="4"/>
  <c r="B1387" i="4" s="1"/>
  <c r="F1389" i="4"/>
  <c r="S1386" i="4"/>
  <c r="W1386" i="4"/>
  <c r="O383" i="4"/>
  <c r="P383" i="4" s="1"/>
  <c r="N384" i="4" s="1"/>
  <c r="E1387" i="4"/>
  <c r="D1388" i="4"/>
  <c r="K251" i="4" l="1"/>
  <c r="T250" i="4"/>
  <c r="Q251" i="4" s="1"/>
  <c r="X383" i="4"/>
  <c r="U384" i="4" s="1"/>
  <c r="AA383" i="4"/>
  <c r="Z250" i="4"/>
  <c r="E1388" i="4"/>
  <c r="D1389" i="4"/>
  <c r="O384" i="4"/>
  <c r="P384" i="4" s="1"/>
  <c r="N385" i="4" s="1"/>
  <c r="AA384" i="4"/>
  <c r="G1389" i="4"/>
  <c r="B1388" i="4" s="1"/>
  <c r="F1390" i="4"/>
  <c r="R1388" i="4"/>
  <c r="V1388" i="4"/>
  <c r="S1387" i="4"/>
  <c r="W1387" i="4"/>
  <c r="X384" i="4" l="1"/>
  <c r="U385" i="4" s="1"/>
  <c r="L251" i="4"/>
  <c r="M251" i="4" s="1"/>
  <c r="S1388" i="4"/>
  <c r="W1388" i="4"/>
  <c r="G1390" i="4"/>
  <c r="B1389" i="4" s="1"/>
  <c r="F1391" i="4"/>
  <c r="R1389" i="4"/>
  <c r="V1389" i="4"/>
  <c r="O385" i="4"/>
  <c r="P385" i="4" s="1"/>
  <c r="N386" i="4" s="1"/>
  <c r="E1389" i="4"/>
  <c r="D1390" i="4"/>
  <c r="K252" i="4" l="1"/>
  <c r="Z251" i="4"/>
  <c r="AA385" i="4"/>
  <c r="T251" i="4"/>
  <c r="Q252" i="4" s="1"/>
  <c r="X385" i="4"/>
  <c r="U386" i="4" s="1"/>
  <c r="E1390" i="4"/>
  <c r="D1391" i="4"/>
  <c r="O386" i="4"/>
  <c r="P386" i="4" s="1"/>
  <c r="N387" i="4" s="1"/>
  <c r="S1389" i="4"/>
  <c r="W1389" i="4"/>
  <c r="G1391" i="4"/>
  <c r="F1392" i="4"/>
  <c r="R1390" i="4"/>
  <c r="V1390" i="4"/>
  <c r="B1390" i="4"/>
  <c r="X386" i="4" l="1"/>
  <c r="U387" i="4" s="1"/>
  <c r="AA386" i="4"/>
  <c r="L252" i="4"/>
  <c r="M252" i="4" s="1"/>
  <c r="Z252" i="4"/>
  <c r="S1390" i="4"/>
  <c r="W1390" i="4"/>
  <c r="G1392" i="4"/>
  <c r="B1391" i="4" s="1"/>
  <c r="F1393" i="4"/>
  <c r="R1391" i="4"/>
  <c r="V1391" i="4"/>
  <c r="O387" i="4"/>
  <c r="P387" i="4" s="1"/>
  <c r="N388" i="4" s="1"/>
  <c r="E1391" i="4"/>
  <c r="D1392" i="4"/>
  <c r="K253" i="4" l="1"/>
  <c r="T252" i="4"/>
  <c r="Q253" i="4" s="1"/>
  <c r="AA387" i="4"/>
  <c r="X387" i="4"/>
  <c r="U388" i="4" s="1"/>
  <c r="E1392" i="4"/>
  <c r="D1393" i="4"/>
  <c r="O388" i="4"/>
  <c r="P388" i="4" s="1"/>
  <c r="N389" i="4" s="1"/>
  <c r="S1391" i="4"/>
  <c r="W1391" i="4"/>
  <c r="G1393" i="4"/>
  <c r="F1394" i="4"/>
  <c r="R1392" i="4"/>
  <c r="B1392" i="4"/>
  <c r="V1392" i="4"/>
  <c r="X388" i="4" l="1"/>
  <c r="U389" i="4" s="1"/>
  <c r="AA388" i="4"/>
  <c r="L253" i="4"/>
  <c r="M253" i="4" s="1"/>
  <c r="S1392" i="4"/>
  <c r="W1392" i="4"/>
  <c r="G1394" i="4"/>
  <c r="F1395" i="4"/>
  <c r="R1393" i="4"/>
  <c r="B1393" i="4"/>
  <c r="V1393" i="4"/>
  <c r="O389" i="4"/>
  <c r="P389" i="4" s="1"/>
  <c r="N390" i="4" s="1"/>
  <c r="AA389" i="4"/>
  <c r="E1393" i="4"/>
  <c r="D1394" i="4"/>
  <c r="X389" i="4" l="1"/>
  <c r="U390" i="4" s="1"/>
  <c r="K254" i="4"/>
  <c r="Z253" i="4"/>
  <c r="T253" i="4"/>
  <c r="Q254" i="4" s="1"/>
  <c r="E1394" i="4"/>
  <c r="D1395" i="4"/>
  <c r="O390" i="4"/>
  <c r="P390" i="4" s="1"/>
  <c r="N391" i="4" s="1"/>
  <c r="AA390" i="4"/>
  <c r="S1393" i="4"/>
  <c r="W1393" i="4"/>
  <c r="G1395" i="4"/>
  <c r="F1396" i="4"/>
  <c r="R1394" i="4"/>
  <c r="B1394" i="4"/>
  <c r="V1394" i="4"/>
  <c r="L254" i="4" l="1"/>
  <c r="M254" i="4" s="1"/>
  <c r="X390" i="4"/>
  <c r="U391" i="4" s="1"/>
  <c r="S1394" i="4"/>
  <c r="W1394" i="4"/>
  <c r="G1396" i="4"/>
  <c r="F1397" i="4"/>
  <c r="R1395" i="4"/>
  <c r="B1395" i="4"/>
  <c r="V1395" i="4"/>
  <c r="O391" i="4"/>
  <c r="P391" i="4" s="1"/>
  <c r="N392" i="4" s="1"/>
  <c r="E1395" i="4"/>
  <c r="D1396" i="4"/>
  <c r="X391" i="4" l="1"/>
  <c r="U392" i="4" s="1"/>
  <c r="K255" i="4"/>
  <c r="AA391" i="4"/>
  <c r="Z254" i="4"/>
  <c r="T254" i="4"/>
  <c r="Q255" i="4" s="1"/>
  <c r="E1396" i="4"/>
  <c r="D1397" i="4"/>
  <c r="AA392" i="4"/>
  <c r="O392" i="4"/>
  <c r="P392" i="4" s="1"/>
  <c r="N393" i="4" s="1"/>
  <c r="S1395" i="4"/>
  <c r="W1395" i="4"/>
  <c r="G1397" i="4"/>
  <c r="F1398" i="4"/>
  <c r="R1396" i="4"/>
  <c r="B1396" i="4"/>
  <c r="V1396" i="4"/>
  <c r="L255" i="4" l="1"/>
  <c r="M255" i="4" s="1"/>
  <c r="X392" i="4"/>
  <c r="U393" i="4" s="1"/>
  <c r="S1396" i="4"/>
  <c r="W1396" i="4"/>
  <c r="G1398" i="4"/>
  <c r="F1399" i="4"/>
  <c r="R1397" i="4"/>
  <c r="B1397" i="4"/>
  <c r="V1397" i="4"/>
  <c r="AA393" i="4"/>
  <c r="O393" i="4"/>
  <c r="P393" i="4" s="1"/>
  <c r="N394" i="4" s="1"/>
  <c r="E1397" i="4"/>
  <c r="D1398" i="4"/>
  <c r="X393" i="4" l="1"/>
  <c r="U394" i="4" s="1"/>
  <c r="Z255" i="4"/>
  <c r="K256" i="4"/>
  <c r="T255" i="4"/>
  <c r="E1398" i="4"/>
  <c r="D1399" i="4"/>
  <c r="O394" i="4"/>
  <c r="P394" i="4" s="1"/>
  <c r="N395" i="4" s="1"/>
  <c r="S1397" i="4"/>
  <c r="W1397" i="4"/>
  <c r="G1399" i="4"/>
  <c r="F1400" i="4"/>
  <c r="R1398" i="4"/>
  <c r="B1398" i="4"/>
  <c r="V1398" i="4"/>
  <c r="S256" i="4" l="1"/>
  <c r="Q256" i="4"/>
  <c r="L256" i="4"/>
  <c r="M256" i="4" s="1"/>
  <c r="AA394" i="4"/>
  <c r="X394" i="4"/>
  <c r="U395" i="4" s="1"/>
  <c r="S1398" i="4"/>
  <c r="W1398" i="4"/>
  <c r="G1400" i="4"/>
  <c r="F1401" i="4"/>
  <c r="R1399" i="4"/>
  <c r="B1399" i="4"/>
  <c r="V1399" i="4"/>
  <c r="O395" i="4"/>
  <c r="P395" i="4" s="1"/>
  <c r="N396" i="4" s="1"/>
  <c r="E1399" i="4"/>
  <c r="D1400" i="4"/>
  <c r="X395" i="4" l="1"/>
  <c r="U396" i="4" s="1"/>
  <c r="AA395" i="4"/>
  <c r="K257" i="4"/>
  <c r="Z256" i="4"/>
  <c r="T256" i="4"/>
  <c r="E1400" i="4"/>
  <c r="D1401" i="4"/>
  <c r="O396" i="4"/>
  <c r="P396" i="4" s="1"/>
  <c r="N397" i="4" s="1"/>
  <c r="S1399" i="4"/>
  <c r="W1399" i="4"/>
  <c r="G1401" i="4"/>
  <c r="B1400" i="4" s="1"/>
  <c r="F1402" i="4"/>
  <c r="R1400" i="4"/>
  <c r="V1400" i="4"/>
  <c r="AA396" i="4" l="1"/>
  <c r="AE32" i="4"/>
  <c r="Q257" i="4"/>
  <c r="L257" i="4"/>
  <c r="M257" i="4" s="1"/>
  <c r="X396" i="4"/>
  <c r="U397" i="4" s="1"/>
  <c r="S1400" i="4"/>
  <c r="W1400" i="4"/>
  <c r="G1402" i="4"/>
  <c r="B1401" i="4" s="1"/>
  <c r="F1403" i="4"/>
  <c r="R1401" i="4"/>
  <c r="V1401" i="4"/>
  <c r="O397" i="4"/>
  <c r="P397" i="4" s="1"/>
  <c r="N398" i="4" s="1"/>
  <c r="E1401" i="4"/>
  <c r="D1402" i="4"/>
  <c r="K258" i="4" l="1"/>
  <c r="AA397" i="4"/>
  <c r="Z257" i="4"/>
  <c r="T257" i="4"/>
  <c r="Q258" i="4" s="1"/>
  <c r="X397" i="4"/>
  <c r="U398" i="4" s="1"/>
  <c r="E1402" i="4"/>
  <c r="D1403" i="4"/>
  <c r="O398" i="4"/>
  <c r="P398" i="4" s="1"/>
  <c r="N399" i="4" s="1"/>
  <c r="S1401" i="4"/>
  <c r="W1401" i="4"/>
  <c r="G1403" i="4"/>
  <c r="F1404" i="4"/>
  <c r="R1402" i="4"/>
  <c r="B1402" i="4"/>
  <c r="V1402" i="4"/>
  <c r="X398" i="4" l="1"/>
  <c r="U399" i="4" s="1"/>
  <c r="AA398" i="4"/>
  <c r="L258" i="4"/>
  <c r="M258" i="4" s="1"/>
  <c r="S1402" i="4"/>
  <c r="W1402" i="4"/>
  <c r="G1404" i="4"/>
  <c r="B1403" i="4" s="1"/>
  <c r="F1405" i="4"/>
  <c r="R1403" i="4"/>
  <c r="V1403" i="4"/>
  <c r="O399" i="4"/>
  <c r="P399" i="4" s="1"/>
  <c r="N400" i="4" s="1"/>
  <c r="E1403" i="4"/>
  <c r="D1404" i="4"/>
  <c r="Z258" i="4" l="1"/>
  <c r="K259" i="4"/>
  <c r="AA399" i="4"/>
  <c r="T258" i="4"/>
  <c r="Q259" i="4" s="1"/>
  <c r="X399" i="4"/>
  <c r="U400" i="4" s="1"/>
  <c r="X400" i="4" s="1"/>
  <c r="U401" i="4" s="1"/>
  <c r="E1404" i="4"/>
  <c r="D1405" i="4"/>
  <c r="AA400" i="4"/>
  <c r="O400" i="4"/>
  <c r="P400" i="4" s="1"/>
  <c r="N401" i="4" s="1"/>
  <c r="S1403" i="4"/>
  <c r="W1403" i="4"/>
  <c r="G1405" i="4"/>
  <c r="F1406" i="4"/>
  <c r="R1404" i="4"/>
  <c r="B1404" i="4"/>
  <c r="V1404" i="4"/>
  <c r="L259" i="4" l="1"/>
  <c r="M259" i="4" s="1"/>
  <c r="T259" i="4" s="1"/>
  <c r="Q260" i="4" s="1"/>
  <c r="G1406" i="4"/>
  <c r="F1407" i="4"/>
  <c r="R1405" i="4"/>
  <c r="B1405" i="4"/>
  <c r="V1405" i="4"/>
  <c r="O401" i="4"/>
  <c r="P401" i="4" s="1"/>
  <c r="N402" i="4" s="1"/>
  <c r="E1405" i="4"/>
  <c r="D1406" i="4"/>
  <c r="Z259" i="4" l="1"/>
  <c r="AA401" i="4"/>
  <c r="K260" i="4"/>
  <c r="X401" i="4"/>
  <c r="U402" i="4" s="1"/>
  <c r="X402" i="4" s="1"/>
  <c r="U403" i="4" s="1"/>
  <c r="E1406" i="4"/>
  <c r="D1407" i="4"/>
  <c r="O402" i="4"/>
  <c r="P402" i="4" s="1"/>
  <c r="N403" i="4" s="1"/>
  <c r="AA402" i="4"/>
  <c r="S1405" i="4"/>
  <c r="W1405" i="4"/>
  <c r="G1407" i="4"/>
  <c r="F1408" i="4"/>
  <c r="R1406" i="4"/>
  <c r="B1406" i="4"/>
  <c r="V1406" i="4"/>
  <c r="L260" i="4" l="1"/>
  <c r="M260" i="4" s="1"/>
  <c r="S1406" i="4"/>
  <c r="W1406" i="4"/>
  <c r="G1408" i="4"/>
  <c r="F1409" i="4"/>
  <c r="R1407" i="4"/>
  <c r="B1407" i="4"/>
  <c r="V1407" i="4"/>
  <c r="O403" i="4"/>
  <c r="P403" i="4" s="1"/>
  <c r="N404" i="4" s="1"/>
  <c r="E1407" i="4"/>
  <c r="D1408" i="4"/>
  <c r="X403" i="4" l="1"/>
  <c r="U404" i="4" s="1"/>
  <c r="K261" i="4"/>
  <c r="T260" i="4"/>
  <c r="Q261" i="4" s="1"/>
  <c r="AA403" i="4"/>
  <c r="Z260" i="4"/>
  <c r="E1408" i="4"/>
  <c r="D1409" i="4"/>
  <c r="O404" i="4"/>
  <c r="P404" i="4" s="1"/>
  <c r="N405" i="4" s="1"/>
  <c r="AA404" i="4"/>
  <c r="S1407" i="4"/>
  <c r="W1407" i="4"/>
  <c r="G1409" i="4"/>
  <c r="B1408" i="4" s="1"/>
  <c r="F1410" i="4"/>
  <c r="V1408" i="4"/>
  <c r="R1408" i="4"/>
  <c r="Z261" i="4" l="1"/>
  <c r="L261" i="4"/>
  <c r="M261" i="4" s="1"/>
  <c r="X404" i="4"/>
  <c r="U405" i="4" s="1"/>
  <c r="W1408" i="4"/>
  <c r="S1408" i="4"/>
  <c r="F1411" i="4"/>
  <c r="G1410" i="4"/>
  <c r="B1409" i="4" s="1"/>
  <c r="V1409" i="4"/>
  <c r="R1409" i="4"/>
  <c r="O405" i="4"/>
  <c r="P405" i="4" s="1"/>
  <c r="N406" i="4" s="1"/>
  <c r="AA405" i="4"/>
  <c r="D1410" i="4"/>
  <c r="E1409" i="4"/>
  <c r="X405" i="4" l="1"/>
  <c r="U406" i="4" s="1"/>
  <c r="K262" i="4"/>
  <c r="T261" i="4"/>
  <c r="Q262" i="4" s="1"/>
  <c r="E1410" i="4"/>
  <c r="D1411" i="4"/>
  <c r="AA406" i="4"/>
  <c r="O406" i="4"/>
  <c r="P406" i="4" s="1"/>
  <c r="N407" i="4" s="1"/>
  <c r="W1409" i="4"/>
  <c r="S1409" i="4"/>
  <c r="R1410" i="4"/>
  <c r="V1410" i="4"/>
  <c r="G1411" i="4"/>
  <c r="B1410" i="4" s="1"/>
  <c r="F1412" i="4"/>
  <c r="L262" i="4" l="1"/>
  <c r="M262" i="4" s="1"/>
  <c r="T262" i="4" s="1"/>
  <c r="Q263" i="4" s="1"/>
  <c r="X406" i="4"/>
  <c r="U407" i="4" s="1"/>
  <c r="G1412" i="4"/>
  <c r="F1413" i="4"/>
  <c r="V1411" i="4"/>
  <c r="R1411" i="4"/>
  <c r="B1411" i="4"/>
  <c r="S1410" i="4"/>
  <c r="W1410" i="4"/>
  <c r="AA407" i="4"/>
  <c r="O407" i="4"/>
  <c r="P407" i="4" s="1"/>
  <c r="N408" i="4" s="1"/>
  <c r="E1411" i="4"/>
  <c r="D1412" i="4"/>
  <c r="X407" i="4" l="1"/>
  <c r="U408" i="4" s="1"/>
  <c r="Z262" i="4"/>
  <c r="K263" i="4"/>
  <c r="D1413" i="4"/>
  <c r="E1412" i="4"/>
  <c r="O408" i="4"/>
  <c r="P408" i="4" s="1"/>
  <c r="N409" i="4" s="1"/>
  <c r="AA408" i="4"/>
  <c r="W1411" i="4"/>
  <c r="S1411" i="4"/>
  <c r="F1414" i="4"/>
  <c r="G1413" i="4"/>
  <c r="B1412" i="4" s="1"/>
  <c r="V1412" i="4"/>
  <c r="R1412" i="4"/>
  <c r="Z263" i="4" l="1"/>
  <c r="L263" i="4"/>
  <c r="M263" i="4" s="1"/>
  <c r="X408" i="4"/>
  <c r="U409" i="4" s="1"/>
  <c r="W1412" i="4"/>
  <c r="S1412" i="4"/>
  <c r="R1413" i="4"/>
  <c r="V1413" i="4"/>
  <c r="G1414" i="4"/>
  <c r="B1413" i="4" s="1"/>
  <c r="F1415" i="4"/>
  <c r="O409" i="4"/>
  <c r="P409" i="4" s="1"/>
  <c r="N410" i="4" s="1"/>
  <c r="D1414" i="4"/>
  <c r="E1413" i="4"/>
  <c r="K264" i="4" l="1"/>
  <c r="T263" i="4"/>
  <c r="Q264" i="4" s="1"/>
  <c r="X409" i="4"/>
  <c r="U410" i="4" s="1"/>
  <c r="X410" i="4" s="1"/>
  <c r="U411" i="4" s="1"/>
  <c r="AA409" i="4"/>
  <c r="E1414" i="4"/>
  <c r="D1415" i="4"/>
  <c r="O410" i="4"/>
  <c r="P410" i="4" s="1"/>
  <c r="N411" i="4" s="1"/>
  <c r="G1415" i="4"/>
  <c r="F1416" i="4"/>
  <c r="V1414" i="4"/>
  <c r="R1414" i="4"/>
  <c r="B1414" i="4"/>
  <c r="W1413" i="4"/>
  <c r="S1413" i="4"/>
  <c r="AA410" i="4" l="1"/>
  <c r="L264" i="4"/>
  <c r="M264" i="4" s="1"/>
  <c r="S1414" i="4"/>
  <c r="W1414" i="4"/>
  <c r="F1417" i="4"/>
  <c r="G1416" i="4"/>
  <c r="B1415" i="4" s="1"/>
  <c r="V1415" i="4"/>
  <c r="R1415" i="4"/>
  <c r="O411" i="4"/>
  <c r="P411" i="4" s="1"/>
  <c r="N412" i="4" s="1"/>
  <c r="E1415" i="4"/>
  <c r="D1416" i="4"/>
  <c r="K265" i="4" l="1"/>
  <c r="AA411" i="4"/>
  <c r="Z264" i="4"/>
  <c r="T264" i="4"/>
  <c r="Q265" i="4" s="1"/>
  <c r="X411" i="4"/>
  <c r="U412" i="4" s="1"/>
  <c r="D1417" i="4"/>
  <c r="E1416" i="4"/>
  <c r="O412" i="4"/>
  <c r="P412" i="4" s="1"/>
  <c r="N413" i="4" s="1"/>
  <c r="AA412" i="4"/>
  <c r="W1415" i="4"/>
  <c r="S1415" i="4"/>
  <c r="V1416" i="4"/>
  <c r="R1416" i="4"/>
  <c r="F1418" i="4"/>
  <c r="G1417" i="4"/>
  <c r="B1416" i="4" s="1"/>
  <c r="X412" i="4" l="1"/>
  <c r="L265" i="4"/>
  <c r="M265" i="4" s="1"/>
  <c r="V1417" i="4"/>
  <c r="R1417" i="4"/>
  <c r="F1419" i="4"/>
  <c r="G1418" i="4"/>
  <c r="B1417" i="4" s="1"/>
  <c r="W1416" i="4"/>
  <c r="S1416" i="4"/>
  <c r="O413" i="4"/>
  <c r="P413" i="4" s="1"/>
  <c r="N414" i="4" s="1"/>
  <c r="E1417" i="4"/>
  <c r="D1418" i="4"/>
  <c r="Z265" i="4" l="1"/>
  <c r="K266" i="4"/>
  <c r="AA413" i="4"/>
  <c r="T265" i="4"/>
  <c r="Q266" i="4" s="1"/>
  <c r="W413" i="4"/>
  <c r="U413" i="4"/>
  <c r="X413" i="4" s="1"/>
  <c r="D1419" i="4"/>
  <c r="E1418" i="4"/>
  <c r="O414" i="4"/>
  <c r="P414" i="4" s="1"/>
  <c r="N415" i="4" s="1"/>
  <c r="V1418" i="4"/>
  <c r="R1418" i="4"/>
  <c r="F1420" i="4"/>
  <c r="G1419" i="4"/>
  <c r="B1418" i="4" s="1"/>
  <c r="S1417" i="4"/>
  <c r="W1417" i="4"/>
  <c r="AA414" i="4" l="1"/>
  <c r="L266" i="4"/>
  <c r="M266" i="4" s="1"/>
  <c r="T266" i="4" s="1"/>
  <c r="Q267" i="4" s="1"/>
  <c r="AF35" i="4"/>
  <c r="U414" i="4"/>
  <c r="X414" i="4" s="1"/>
  <c r="U415" i="4" s="1"/>
  <c r="V1419" i="4"/>
  <c r="R1419" i="4"/>
  <c r="F1421" i="4"/>
  <c r="G1420" i="4"/>
  <c r="B1419" i="4" s="1"/>
  <c r="S1418" i="4"/>
  <c r="W1418" i="4"/>
  <c r="O415" i="4"/>
  <c r="P415" i="4" s="1"/>
  <c r="N416" i="4" s="1"/>
  <c r="E1419" i="4"/>
  <c r="D1420" i="4"/>
  <c r="X415" i="4" l="1"/>
  <c r="U416" i="4" s="1"/>
  <c r="AA415" i="4"/>
  <c r="K267" i="4"/>
  <c r="Z266" i="4"/>
  <c r="D1421" i="4"/>
  <c r="E1420" i="4"/>
  <c r="O416" i="4"/>
  <c r="P416" i="4" s="1"/>
  <c r="N417" i="4" s="1"/>
  <c r="V1420" i="4"/>
  <c r="R1420" i="4"/>
  <c r="F1422" i="4"/>
  <c r="G1421" i="4"/>
  <c r="B1420" i="4" s="1"/>
  <c r="S1419" i="4"/>
  <c r="W1419" i="4"/>
  <c r="L267" i="4" l="1"/>
  <c r="M267" i="4" s="1"/>
  <c r="X416" i="4"/>
  <c r="U417" i="4" s="1"/>
  <c r="AA416" i="4"/>
  <c r="V1421" i="4"/>
  <c r="R1421" i="4"/>
  <c r="F1423" i="4"/>
  <c r="G1422" i="4"/>
  <c r="B1421" i="4" s="1"/>
  <c r="S1420" i="4"/>
  <c r="W1420" i="4"/>
  <c r="AA417" i="4"/>
  <c r="O417" i="4"/>
  <c r="P417" i="4" s="1"/>
  <c r="N418" i="4" s="1"/>
  <c r="E1421" i="4"/>
  <c r="D1422" i="4"/>
  <c r="K268" i="4" l="1"/>
  <c r="T267" i="4"/>
  <c r="Q268" i="4" s="1"/>
  <c r="Z267" i="4"/>
  <c r="X417" i="4"/>
  <c r="U418" i="4" s="1"/>
  <c r="X418" i="4" s="1"/>
  <c r="U419" i="4" s="1"/>
  <c r="D1423" i="4"/>
  <c r="E1422" i="4"/>
  <c r="O418" i="4"/>
  <c r="P418" i="4" s="1"/>
  <c r="N419" i="4" s="1"/>
  <c r="V1422" i="4"/>
  <c r="R1422" i="4"/>
  <c r="F1424" i="4"/>
  <c r="G1423" i="4"/>
  <c r="B1422" i="4" s="1"/>
  <c r="S1421" i="4"/>
  <c r="W1421" i="4"/>
  <c r="AA418" i="4" l="1"/>
  <c r="L268" i="4"/>
  <c r="M268" i="4" s="1"/>
  <c r="V1423" i="4"/>
  <c r="R1423" i="4"/>
  <c r="B1423" i="4"/>
  <c r="F1425" i="4"/>
  <c r="G1424" i="4"/>
  <c r="S1422" i="4"/>
  <c r="W1422" i="4"/>
  <c r="AA419" i="4"/>
  <c r="O419" i="4"/>
  <c r="P419" i="4" s="1"/>
  <c r="N420" i="4" s="1"/>
  <c r="E1423" i="4"/>
  <c r="D1424" i="4"/>
  <c r="Z268" i="4" l="1"/>
  <c r="K269" i="4"/>
  <c r="T268" i="4"/>
  <c r="Q269" i="4" s="1"/>
  <c r="X419" i="4"/>
  <c r="U420" i="4" s="1"/>
  <c r="D1425" i="4"/>
  <c r="E1424" i="4"/>
  <c r="O420" i="4"/>
  <c r="P420" i="4" s="1"/>
  <c r="N421" i="4" s="1"/>
  <c r="V1424" i="4"/>
  <c r="B1424" i="4"/>
  <c r="R1424" i="4"/>
  <c r="G1425" i="4"/>
  <c r="F1426" i="4"/>
  <c r="S1423" i="4"/>
  <c r="W1423" i="4"/>
  <c r="AA420" i="4" l="1"/>
  <c r="X420" i="4"/>
  <c r="U421" i="4" s="1"/>
  <c r="L269" i="4"/>
  <c r="M269" i="4" s="1"/>
  <c r="G1426" i="4"/>
  <c r="F1427" i="4"/>
  <c r="V1425" i="4"/>
  <c r="R1425" i="4"/>
  <c r="B1425" i="4"/>
  <c r="S1424" i="4"/>
  <c r="W1424" i="4"/>
  <c r="O421" i="4"/>
  <c r="P421" i="4" s="1"/>
  <c r="N422" i="4" s="1"/>
  <c r="E1425" i="4"/>
  <c r="D1426" i="4"/>
  <c r="K270" i="4" l="1"/>
  <c r="AA421" i="4"/>
  <c r="Z269" i="4"/>
  <c r="T269" i="4"/>
  <c r="Q270" i="4" s="1"/>
  <c r="X421" i="4"/>
  <c r="U422" i="4" s="1"/>
  <c r="D1427" i="4"/>
  <c r="E1426" i="4"/>
  <c r="O422" i="4"/>
  <c r="P422" i="4" s="1"/>
  <c r="N423" i="4" s="1"/>
  <c r="AA422" i="4"/>
  <c r="S1425" i="4"/>
  <c r="W1425" i="4"/>
  <c r="G1427" i="4"/>
  <c r="F1428" i="4"/>
  <c r="V1426" i="4"/>
  <c r="R1426" i="4"/>
  <c r="B1426" i="4"/>
  <c r="X422" i="4" l="1"/>
  <c r="U423" i="4" s="1"/>
  <c r="Z270" i="4"/>
  <c r="L270" i="4"/>
  <c r="M270" i="4" s="1"/>
  <c r="S1426" i="4"/>
  <c r="W1426" i="4"/>
  <c r="G1428" i="4"/>
  <c r="F1429" i="4"/>
  <c r="B1427" i="4"/>
  <c r="V1427" i="4"/>
  <c r="R1427" i="4"/>
  <c r="O423" i="4"/>
  <c r="P423" i="4" s="1"/>
  <c r="N424" i="4" s="1"/>
  <c r="D1428" i="4"/>
  <c r="E1427" i="4"/>
  <c r="K271" i="4" l="1"/>
  <c r="AA423" i="4"/>
  <c r="T270" i="4"/>
  <c r="Q271" i="4" s="1"/>
  <c r="X423" i="4"/>
  <c r="U424" i="4" s="1"/>
  <c r="X424" i="4" s="1"/>
  <c r="U425" i="4" s="1"/>
  <c r="D1429" i="4"/>
  <c r="E1428" i="4"/>
  <c r="AA424" i="4"/>
  <c r="O424" i="4"/>
  <c r="P424" i="4" s="1"/>
  <c r="N425" i="4" s="1"/>
  <c r="S1427" i="4"/>
  <c r="W1427" i="4"/>
  <c r="G1429" i="4"/>
  <c r="B1428" i="4" s="1"/>
  <c r="F1430" i="4"/>
  <c r="V1428" i="4"/>
  <c r="R1428" i="4"/>
  <c r="L271" i="4" l="1"/>
  <c r="M271" i="4" s="1"/>
  <c r="S1428" i="4"/>
  <c r="W1428" i="4"/>
  <c r="G1430" i="4"/>
  <c r="B1429" i="4" s="1"/>
  <c r="F1431" i="4"/>
  <c r="V1429" i="4"/>
  <c r="R1429" i="4"/>
  <c r="O425" i="4"/>
  <c r="P425" i="4" s="1"/>
  <c r="N426" i="4" s="1"/>
  <c r="E1429" i="4"/>
  <c r="D1430" i="4"/>
  <c r="K272" i="4" l="1"/>
  <c r="Z271" i="4"/>
  <c r="AA425" i="4"/>
  <c r="T271" i="4"/>
  <c r="Q272" i="4" s="1"/>
  <c r="X425" i="4"/>
  <c r="U426" i="4" s="1"/>
  <c r="D1431" i="4"/>
  <c r="E1430" i="4"/>
  <c r="O426" i="4"/>
  <c r="P426" i="4" s="1"/>
  <c r="N427" i="4" s="1"/>
  <c r="S1429" i="4"/>
  <c r="W1429" i="4"/>
  <c r="G1431" i="4"/>
  <c r="F1432" i="4"/>
  <c r="B1430" i="4"/>
  <c r="R1430" i="4"/>
  <c r="V1430" i="4"/>
  <c r="X426" i="4" l="1"/>
  <c r="U427" i="4" s="1"/>
  <c r="AA426" i="4"/>
  <c r="L272" i="4"/>
  <c r="M272" i="4" s="1"/>
  <c r="T272" i="4" s="1"/>
  <c r="Q273" i="4" s="1"/>
  <c r="S1430" i="4"/>
  <c r="W1430" i="4"/>
  <c r="G1432" i="4"/>
  <c r="B1431" i="4" s="1"/>
  <c r="F1433" i="4"/>
  <c r="V1431" i="4"/>
  <c r="R1431" i="4"/>
  <c r="AA427" i="4"/>
  <c r="O427" i="4"/>
  <c r="P427" i="4" s="1"/>
  <c r="N428" i="4" s="1"/>
  <c r="D1432" i="4"/>
  <c r="E1431" i="4"/>
  <c r="Z272" i="4" l="1"/>
  <c r="K273" i="4"/>
  <c r="X427" i="4"/>
  <c r="U428" i="4" s="1"/>
  <c r="X428" i="4" s="1"/>
  <c r="U429" i="4" s="1"/>
  <c r="D1433" i="4"/>
  <c r="E1432" i="4"/>
  <c r="O428" i="4"/>
  <c r="P428" i="4" s="1"/>
  <c r="N429" i="4" s="1"/>
  <c r="AA428" i="4"/>
  <c r="S1431" i="4"/>
  <c r="W1431" i="4"/>
  <c r="G1433" i="4"/>
  <c r="F1434" i="4"/>
  <c r="B1432" i="4"/>
  <c r="V1432" i="4"/>
  <c r="R1432" i="4"/>
  <c r="L273" i="4" l="1"/>
  <c r="M273" i="4" s="1"/>
  <c r="S1432" i="4"/>
  <c r="W1432" i="4"/>
  <c r="G1434" i="4"/>
  <c r="F1435" i="4"/>
  <c r="B1433" i="4"/>
  <c r="R1433" i="4"/>
  <c r="V1433" i="4"/>
  <c r="O429" i="4"/>
  <c r="P429" i="4" s="1"/>
  <c r="N430" i="4" s="1"/>
  <c r="D1434" i="4"/>
  <c r="E1433" i="4"/>
  <c r="K274" i="4" l="1"/>
  <c r="T273" i="4"/>
  <c r="Q274" i="4" s="1"/>
  <c r="Z273" i="4"/>
  <c r="AA429" i="4"/>
  <c r="X429" i="4"/>
  <c r="U430" i="4" s="1"/>
  <c r="X430" i="4" s="1"/>
  <c r="U431" i="4" s="1"/>
  <c r="D1435" i="4"/>
  <c r="E1434" i="4"/>
  <c r="O430" i="4"/>
  <c r="P430" i="4" s="1"/>
  <c r="N431" i="4" s="1"/>
  <c r="S1433" i="4"/>
  <c r="W1433" i="4"/>
  <c r="G1435" i="4"/>
  <c r="B1434" i="4" s="1"/>
  <c r="F1436" i="4"/>
  <c r="V1434" i="4"/>
  <c r="R1434" i="4"/>
  <c r="AA430" i="4" l="1"/>
  <c r="L274" i="4"/>
  <c r="M274" i="4" s="1"/>
  <c r="S1434" i="4"/>
  <c r="W1434" i="4"/>
  <c r="G1436" i="4"/>
  <c r="B1435" i="4" s="1"/>
  <c r="F1437" i="4"/>
  <c r="V1435" i="4"/>
  <c r="R1435" i="4"/>
  <c r="O431" i="4"/>
  <c r="P431" i="4" s="1"/>
  <c r="N432" i="4" s="1"/>
  <c r="D1436" i="4"/>
  <c r="E1435" i="4"/>
  <c r="K275" i="4" l="1"/>
  <c r="AA431" i="4"/>
  <c r="Z274" i="4"/>
  <c r="T274" i="4"/>
  <c r="Q275" i="4" s="1"/>
  <c r="X431" i="4"/>
  <c r="U432" i="4" s="1"/>
  <c r="X432" i="4" s="1"/>
  <c r="U433" i="4" s="1"/>
  <c r="D1437" i="4"/>
  <c r="E1436" i="4"/>
  <c r="O432" i="4"/>
  <c r="P432" i="4" s="1"/>
  <c r="N433" i="4" s="1"/>
  <c r="AA432" i="4"/>
  <c r="S1435" i="4"/>
  <c r="W1435" i="4"/>
  <c r="G1437" i="4"/>
  <c r="F1438" i="4"/>
  <c r="B1436" i="4"/>
  <c r="V1436" i="4"/>
  <c r="R1436" i="4"/>
  <c r="L275" i="4" l="1"/>
  <c r="M275" i="4" s="1"/>
  <c r="S1436" i="4"/>
  <c r="W1436" i="4"/>
  <c r="G1438" i="4"/>
  <c r="B1437" i="4" s="1"/>
  <c r="F1439" i="4"/>
  <c r="V1437" i="4"/>
  <c r="R1437" i="4"/>
  <c r="O433" i="4"/>
  <c r="P433" i="4" s="1"/>
  <c r="N434" i="4" s="1"/>
  <c r="D1438" i="4"/>
  <c r="E1437" i="4"/>
  <c r="Z275" i="4" l="1"/>
  <c r="K276" i="4"/>
  <c r="AA433" i="4"/>
  <c r="T275" i="4"/>
  <c r="Q276" i="4" s="1"/>
  <c r="X433" i="4"/>
  <c r="U434" i="4" s="1"/>
  <c r="D1439" i="4"/>
  <c r="E1438" i="4"/>
  <c r="O434" i="4"/>
  <c r="P434" i="4" s="1"/>
  <c r="N435" i="4" s="1"/>
  <c r="S1437" i="4"/>
  <c r="W1437" i="4"/>
  <c r="G1439" i="4"/>
  <c r="B1438" i="4" s="1"/>
  <c r="F1440" i="4"/>
  <c r="R1438" i="4"/>
  <c r="V1438" i="4"/>
  <c r="AA434" i="4" l="1"/>
  <c r="X434" i="4"/>
  <c r="U435" i="4" s="1"/>
  <c r="L276" i="4"/>
  <c r="M276" i="4" s="1"/>
  <c r="S1438" i="4"/>
  <c r="W1438" i="4"/>
  <c r="G1440" i="4"/>
  <c r="F1441" i="4"/>
  <c r="B1439" i="4"/>
  <c r="V1439" i="4"/>
  <c r="R1439" i="4"/>
  <c r="O435" i="4"/>
  <c r="P435" i="4" s="1"/>
  <c r="N436" i="4" s="1"/>
  <c r="D1440" i="4"/>
  <c r="E1439" i="4"/>
  <c r="Z276" i="4" l="1"/>
  <c r="K277" i="4"/>
  <c r="AA435" i="4"/>
  <c r="T276" i="4"/>
  <c r="Q277" i="4" s="1"/>
  <c r="X435" i="4"/>
  <c r="U436" i="4" s="1"/>
  <c r="X436" i="4" s="1"/>
  <c r="U437" i="4" s="1"/>
  <c r="D1441" i="4"/>
  <c r="E1440" i="4"/>
  <c r="O436" i="4"/>
  <c r="P436" i="4" s="1"/>
  <c r="N437" i="4" s="1"/>
  <c r="S1439" i="4"/>
  <c r="W1439" i="4"/>
  <c r="G1441" i="4"/>
  <c r="B1440" i="4" s="1"/>
  <c r="F1442" i="4"/>
  <c r="V1440" i="4"/>
  <c r="R1440" i="4"/>
  <c r="AA436" i="4" l="1"/>
  <c r="L277" i="4"/>
  <c r="M277" i="4" s="1"/>
  <c r="Z277" i="4"/>
  <c r="S1440" i="4"/>
  <c r="W1440" i="4"/>
  <c r="G1442" i="4"/>
  <c r="B1441" i="4" s="1"/>
  <c r="F1443" i="4"/>
  <c r="V1441" i="4"/>
  <c r="R1441" i="4"/>
  <c r="O437" i="4"/>
  <c r="P437" i="4" s="1"/>
  <c r="N438" i="4" s="1"/>
  <c r="D1442" i="4"/>
  <c r="E1441" i="4"/>
  <c r="K278" i="4" l="1"/>
  <c r="AA437" i="4"/>
  <c r="X437" i="4"/>
  <c r="U438" i="4" s="1"/>
  <c r="X438" i="4" s="1"/>
  <c r="U439" i="4" s="1"/>
  <c r="T277" i="4"/>
  <c r="Q278" i="4" s="1"/>
  <c r="D1443" i="4"/>
  <c r="E1442" i="4"/>
  <c r="O438" i="4"/>
  <c r="P438" i="4" s="1"/>
  <c r="N439" i="4" s="1"/>
  <c r="S1441" i="4"/>
  <c r="W1441" i="4"/>
  <c r="G1443" i="4"/>
  <c r="B1442" i="4" s="1"/>
  <c r="F1444" i="4"/>
  <c r="V1442" i="4"/>
  <c r="R1442" i="4"/>
  <c r="AA438" i="4" l="1"/>
  <c r="L278" i="4"/>
  <c r="M278" i="4" s="1"/>
  <c r="Z278" i="4"/>
  <c r="S1442" i="4"/>
  <c r="W1442" i="4"/>
  <c r="G1444" i="4"/>
  <c r="B1443" i="4" s="1"/>
  <c r="F1445" i="4"/>
  <c r="V1443" i="4"/>
  <c r="R1443" i="4"/>
  <c r="O439" i="4"/>
  <c r="P439" i="4" s="1"/>
  <c r="N440" i="4" s="1"/>
  <c r="D1444" i="4"/>
  <c r="E1443" i="4"/>
  <c r="K279" i="4" l="1"/>
  <c r="AA439" i="4"/>
  <c r="X439" i="4"/>
  <c r="U440" i="4" s="1"/>
  <c r="X440" i="4" s="1"/>
  <c r="U441" i="4" s="1"/>
  <c r="T278" i="4"/>
  <c r="Q279" i="4" s="1"/>
  <c r="D1445" i="4"/>
  <c r="E1444" i="4"/>
  <c r="O440" i="4"/>
  <c r="P440" i="4" s="1"/>
  <c r="N441" i="4" s="1"/>
  <c r="S1443" i="4"/>
  <c r="W1443" i="4"/>
  <c r="G1445" i="4"/>
  <c r="F1446" i="4"/>
  <c r="B1444" i="4"/>
  <c r="R1444" i="4"/>
  <c r="V1444" i="4"/>
  <c r="AA440" i="4" l="1"/>
  <c r="L279" i="4"/>
  <c r="M279" i="4" s="1"/>
  <c r="S1444" i="4"/>
  <c r="W1444" i="4"/>
  <c r="G1446" i="4"/>
  <c r="B1445" i="4" s="1"/>
  <c r="F1447" i="4"/>
  <c r="V1445" i="4"/>
  <c r="R1445" i="4"/>
  <c r="O441" i="4"/>
  <c r="P441" i="4" s="1"/>
  <c r="N442" i="4" s="1"/>
  <c r="AA441" i="4"/>
  <c r="D1446" i="4"/>
  <c r="E1445" i="4"/>
  <c r="K280" i="4" l="1"/>
  <c r="X441" i="4"/>
  <c r="U442" i="4" s="1"/>
  <c r="Z279" i="4"/>
  <c r="T279" i="4"/>
  <c r="Q280" i="4" s="1"/>
  <c r="D1447" i="4"/>
  <c r="E1446" i="4"/>
  <c r="O442" i="4"/>
  <c r="P442" i="4" s="1"/>
  <c r="N443" i="4" s="1"/>
  <c r="S1445" i="4"/>
  <c r="W1445" i="4"/>
  <c r="G1447" i="4"/>
  <c r="F1448" i="4"/>
  <c r="B1446" i="4"/>
  <c r="V1446" i="4"/>
  <c r="R1446" i="4"/>
  <c r="X442" i="4" l="1"/>
  <c r="U443" i="4" s="1"/>
  <c r="AA442" i="4"/>
  <c r="L280" i="4"/>
  <c r="M280" i="4" s="1"/>
  <c r="S1446" i="4"/>
  <c r="W1446" i="4"/>
  <c r="G1448" i="4"/>
  <c r="B1447" i="4" s="1"/>
  <c r="F1449" i="4"/>
  <c r="R1447" i="4"/>
  <c r="V1447" i="4"/>
  <c r="O443" i="4"/>
  <c r="P443" i="4" s="1"/>
  <c r="N444" i="4" s="1"/>
  <c r="D1448" i="4"/>
  <c r="E1447" i="4"/>
  <c r="K281" i="4" l="1"/>
  <c r="Z280" i="4"/>
  <c r="AA443" i="4"/>
  <c r="X443" i="4"/>
  <c r="U444" i="4" s="1"/>
  <c r="T280" i="4"/>
  <c r="Q281" i="4" s="1"/>
  <c r="E1448" i="4"/>
  <c r="D1449" i="4"/>
  <c r="O444" i="4"/>
  <c r="P444" i="4" s="1"/>
  <c r="N445" i="4" s="1"/>
  <c r="S1447" i="4"/>
  <c r="W1447" i="4"/>
  <c r="G1449" i="4"/>
  <c r="B1448" i="4" s="1"/>
  <c r="F1450" i="4"/>
  <c r="R1448" i="4"/>
  <c r="V1448" i="4"/>
  <c r="AA444" i="4" l="1"/>
  <c r="X444" i="4"/>
  <c r="U445" i="4" s="1"/>
  <c r="L281" i="4"/>
  <c r="M281" i="4" s="1"/>
  <c r="S1448" i="4"/>
  <c r="W1448" i="4"/>
  <c r="G1450" i="4"/>
  <c r="F1451" i="4"/>
  <c r="R1449" i="4"/>
  <c r="B1449" i="4"/>
  <c r="V1449" i="4"/>
  <c r="O445" i="4"/>
  <c r="P445" i="4" s="1"/>
  <c r="N446" i="4" s="1"/>
  <c r="E1449" i="4"/>
  <c r="D1450" i="4"/>
  <c r="K282" i="4" l="1"/>
  <c r="Z281" i="4"/>
  <c r="AA445" i="4"/>
  <c r="X445" i="4"/>
  <c r="U446" i="4" s="1"/>
  <c r="T281" i="4"/>
  <c r="Q282" i="4" s="1"/>
  <c r="E1450" i="4"/>
  <c r="D1451" i="4"/>
  <c r="O446" i="4"/>
  <c r="P446" i="4" s="1"/>
  <c r="N447" i="4" s="1"/>
  <c r="S1449" i="4"/>
  <c r="W1449" i="4"/>
  <c r="G1451" i="4"/>
  <c r="F1452" i="4"/>
  <c r="R1450" i="4"/>
  <c r="B1450" i="4"/>
  <c r="V1450" i="4"/>
  <c r="AA446" i="4" l="1"/>
  <c r="X446" i="4"/>
  <c r="U447" i="4" s="1"/>
  <c r="L282" i="4"/>
  <c r="M282" i="4" s="1"/>
  <c r="S1450" i="4"/>
  <c r="W1450" i="4"/>
  <c r="G1452" i="4"/>
  <c r="B1451" i="4" s="1"/>
  <c r="F1453" i="4"/>
  <c r="R1451" i="4"/>
  <c r="V1451" i="4"/>
  <c r="O447" i="4"/>
  <c r="P447" i="4" s="1"/>
  <c r="N448" i="4" s="1"/>
  <c r="E1451" i="4"/>
  <c r="D1452" i="4"/>
  <c r="Z282" i="4" l="1"/>
  <c r="K283" i="4"/>
  <c r="AA447" i="4"/>
  <c r="X447" i="4"/>
  <c r="U448" i="4" s="1"/>
  <c r="X448" i="4" s="1"/>
  <c r="U449" i="4" s="1"/>
  <c r="T282" i="4"/>
  <c r="Q283" i="4" s="1"/>
  <c r="E1452" i="4"/>
  <c r="D1453" i="4"/>
  <c r="O448" i="4"/>
  <c r="P448" i="4" s="1"/>
  <c r="N449" i="4" s="1"/>
  <c r="AA448" i="4"/>
  <c r="S1451" i="4"/>
  <c r="W1451" i="4"/>
  <c r="G1453" i="4"/>
  <c r="B1452" i="4" s="1"/>
  <c r="F1454" i="4"/>
  <c r="R1452" i="4"/>
  <c r="V1452" i="4"/>
  <c r="L283" i="4" l="1"/>
  <c r="M283" i="4" s="1"/>
  <c r="S1452" i="4"/>
  <c r="W1452" i="4"/>
  <c r="G1454" i="4"/>
  <c r="B1453" i="4" s="1"/>
  <c r="F1455" i="4"/>
  <c r="R1453" i="4"/>
  <c r="V1453" i="4"/>
  <c r="O449" i="4"/>
  <c r="P449" i="4" s="1"/>
  <c r="N450" i="4" s="1"/>
  <c r="E1453" i="4"/>
  <c r="D1454" i="4"/>
  <c r="K284" i="4" l="1"/>
  <c r="Z283" i="4"/>
  <c r="AA449" i="4"/>
  <c r="X449" i="4"/>
  <c r="U450" i="4" s="1"/>
  <c r="T283" i="4"/>
  <c r="Q284" i="4" s="1"/>
  <c r="E1454" i="4"/>
  <c r="D1455" i="4"/>
  <c r="O450" i="4"/>
  <c r="P450" i="4" s="1"/>
  <c r="N451" i="4" s="1"/>
  <c r="S1453" i="4"/>
  <c r="W1453" i="4"/>
  <c r="G1455" i="4"/>
  <c r="F1456" i="4"/>
  <c r="R1454" i="4"/>
  <c r="B1454" i="4"/>
  <c r="V1454" i="4"/>
  <c r="AA450" i="4" l="1"/>
  <c r="X450" i="4"/>
  <c r="U451" i="4" s="1"/>
  <c r="X451" i="4" s="1"/>
  <c r="U452" i="4" s="1"/>
  <c r="L284" i="4"/>
  <c r="M284" i="4" s="1"/>
  <c r="T284" i="4" s="1"/>
  <c r="Q285" i="4" s="1"/>
  <c r="S1454" i="4"/>
  <c r="W1454" i="4"/>
  <c r="F1457" i="4"/>
  <c r="G1456" i="4"/>
  <c r="V1455" i="4"/>
  <c r="R1455" i="4"/>
  <c r="B1455" i="4"/>
  <c r="O451" i="4"/>
  <c r="P451" i="4" s="1"/>
  <c r="N452" i="4" s="1"/>
  <c r="AA451" i="4"/>
  <c r="E1455" i="4"/>
  <c r="D1456" i="4"/>
  <c r="Z284" i="4" l="1"/>
  <c r="K285" i="4"/>
  <c r="D1457" i="4"/>
  <c r="E1456" i="4"/>
  <c r="O452" i="4"/>
  <c r="P452" i="4" s="1"/>
  <c r="N453" i="4" s="1"/>
  <c r="W1455" i="4"/>
  <c r="S1455" i="4"/>
  <c r="V1456" i="4"/>
  <c r="R1456" i="4"/>
  <c r="G1457" i="4"/>
  <c r="B1456" i="4" s="1"/>
  <c r="F1458" i="4"/>
  <c r="L285" i="4" l="1"/>
  <c r="M285" i="4" s="1"/>
  <c r="Z285" i="4"/>
  <c r="X452" i="4"/>
  <c r="U453" i="4" s="1"/>
  <c r="AA452" i="4"/>
  <c r="G1458" i="4"/>
  <c r="F1459" i="4"/>
  <c r="V1457" i="4"/>
  <c r="R1457" i="4"/>
  <c r="B1457" i="4"/>
  <c r="AA453" i="4"/>
  <c r="O453" i="4"/>
  <c r="P453" i="4" s="1"/>
  <c r="N454" i="4" s="1"/>
  <c r="E1457" i="4"/>
  <c r="D1458" i="4"/>
  <c r="X453" i="4" l="1"/>
  <c r="U454" i="4" s="1"/>
  <c r="K286" i="4"/>
  <c r="T285" i="4"/>
  <c r="Q286" i="4" s="1"/>
  <c r="D1459" i="4"/>
  <c r="E1458" i="4"/>
  <c r="O454" i="4"/>
  <c r="P454" i="4" s="1"/>
  <c r="N455" i="4" s="1"/>
  <c r="S1457" i="4"/>
  <c r="W1457" i="4"/>
  <c r="F1460" i="4"/>
  <c r="G1459" i="4"/>
  <c r="V1458" i="4"/>
  <c r="B1458" i="4"/>
  <c r="R1458" i="4"/>
  <c r="AA454" i="4" l="1"/>
  <c r="L286" i="4"/>
  <c r="M286" i="4" s="1"/>
  <c r="X454" i="4"/>
  <c r="U455" i="4" s="1"/>
  <c r="W1458" i="4"/>
  <c r="S1458" i="4"/>
  <c r="V1459" i="4"/>
  <c r="R1459" i="4"/>
  <c r="B1459" i="4"/>
  <c r="G1460" i="4"/>
  <c r="F1461" i="4"/>
  <c r="O455" i="4"/>
  <c r="P455" i="4" s="1"/>
  <c r="N456" i="4" s="1"/>
  <c r="E1459" i="4"/>
  <c r="D1460" i="4"/>
  <c r="K287" i="4" l="1"/>
  <c r="AA455" i="4"/>
  <c r="Z286" i="4"/>
  <c r="X455" i="4"/>
  <c r="U456" i="4" s="1"/>
  <c r="T286" i="4"/>
  <c r="Q287" i="4" s="1"/>
  <c r="E1460" i="4"/>
  <c r="D1461" i="4"/>
  <c r="O456" i="4"/>
  <c r="P456" i="4" s="1"/>
  <c r="N457" i="4" s="1"/>
  <c r="F1462" i="4"/>
  <c r="G1461" i="4"/>
  <c r="B1460" i="4" s="1"/>
  <c r="V1460" i="4"/>
  <c r="R1460" i="4"/>
  <c r="S1459" i="4"/>
  <c r="W1459" i="4"/>
  <c r="AA456" i="4" l="1"/>
  <c r="X456" i="4"/>
  <c r="U457" i="4" s="1"/>
  <c r="Z287" i="4"/>
  <c r="L287" i="4"/>
  <c r="M287" i="4" s="1"/>
  <c r="W1460" i="4"/>
  <c r="S1460" i="4"/>
  <c r="V1461" i="4"/>
  <c r="B1461" i="4"/>
  <c r="R1461" i="4"/>
  <c r="G1462" i="4"/>
  <c r="F1463" i="4"/>
  <c r="O457" i="4"/>
  <c r="P457" i="4" s="1"/>
  <c r="N458" i="4" s="1"/>
  <c r="D1462" i="4"/>
  <c r="E1461" i="4"/>
  <c r="AA457" i="4" l="1"/>
  <c r="X457" i="4"/>
  <c r="U458" i="4" s="1"/>
  <c r="K288" i="4"/>
  <c r="T287" i="4"/>
  <c r="Q288" i="4" s="1"/>
  <c r="E1462" i="4"/>
  <c r="D1463" i="4"/>
  <c r="O458" i="4"/>
  <c r="P458" i="4" s="1"/>
  <c r="N459" i="4" s="1"/>
  <c r="AA458" i="4"/>
  <c r="G1463" i="4"/>
  <c r="F1464" i="4"/>
  <c r="V1462" i="4"/>
  <c r="R1462" i="4"/>
  <c r="B1462" i="4"/>
  <c r="W1461" i="4"/>
  <c r="S1461" i="4"/>
  <c r="L288" i="4" l="1"/>
  <c r="M288" i="4" s="1"/>
  <c r="X458" i="4"/>
  <c r="U459" i="4" s="1"/>
  <c r="X459" i="4" s="1"/>
  <c r="U460" i="4" s="1"/>
  <c r="S1462" i="4"/>
  <c r="W1462" i="4"/>
  <c r="F1465" i="4"/>
  <c r="G1464" i="4"/>
  <c r="B1463" i="4" s="1"/>
  <c r="V1463" i="4"/>
  <c r="R1463" i="4"/>
  <c r="AA459" i="4"/>
  <c r="O459" i="4"/>
  <c r="P459" i="4" s="1"/>
  <c r="N460" i="4" s="1"/>
  <c r="D1464" i="4"/>
  <c r="E1463" i="4"/>
  <c r="Z288" i="4" l="1"/>
  <c r="K289" i="4"/>
  <c r="T288" i="4"/>
  <c r="Q289" i="4" s="1"/>
  <c r="E1464" i="4"/>
  <c r="D1465" i="4"/>
  <c r="O460" i="4"/>
  <c r="P460" i="4" s="1"/>
  <c r="N461" i="4" s="1"/>
  <c r="W1463" i="4"/>
  <c r="S1463" i="4"/>
  <c r="V1464" i="4"/>
  <c r="R1464" i="4"/>
  <c r="G1465" i="4"/>
  <c r="B1464" i="4" s="1"/>
  <c r="F1466" i="4"/>
  <c r="AA460" i="4" l="1"/>
  <c r="L289" i="4"/>
  <c r="M289" i="4" s="1"/>
  <c r="T289" i="4" s="1"/>
  <c r="Q290" i="4" s="1"/>
  <c r="X460" i="4"/>
  <c r="U461" i="4" s="1"/>
  <c r="F1467" i="4"/>
  <c r="G1466" i="4"/>
  <c r="V1465" i="4"/>
  <c r="R1465" i="4"/>
  <c r="B1465" i="4"/>
  <c r="S1464" i="4"/>
  <c r="W1464" i="4"/>
  <c r="O461" i="4"/>
  <c r="P461" i="4" s="1"/>
  <c r="N462" i="4" s="1"/>
  <c r="AA461" i="4"/>
  <c r="E1465" i="4"/>
  <c r="D1466" i="4"/>
  <c r="X461" i="4" l="1"/>
  <c r="U462" i="4" s="1"/>
  <c r="K290" i="4"/>
  <c r="Z289" i="4"/>
  <c r="D1467" i="4"/>
  <c r="E1466" i="4"/>
  <c r="O462" i="4"/>
  <c r="P462" i="4" s="1"/>
  <c r="N463" i="4" s="1"/>
  <c r="AA462" i="4"/>
  <c r="W1465" i="4"/>
  <c r="S1465" i="4"/>
  <c r="V1466" i="4"/>
  <c r="B1466" i="4"/>
  <c r="R1466" i="4"/>
  <c r="G1467" i="4"/>
  <c r="F1468" i="4"/>
  <c r="L290" i="4" l="1"/>
  <c r="M290" i="4" s="1"/>
  <c r="Z290" i="4"/>
  <c r="X462" i="4"/>
  <c r="U463" i="4" s="1"/>
  <c r="G1468" i="4"/>
  <c r="F1469" i="4"/>
  <c r="V1467" i="4"/>
  <c r="R1467" i="4"/>
  <c r="B1467" i="4"/>
  <c r="W1466" i="4"/>
  <c r="S1466" i="4"/>
  <c r="O463" i="4"/>
  <c r="P463" i="4" s="1"/>
  <c r="N464" i="4" s="1"/>
  <c r="E1467" i="4"/>
  <c r="D1468" i="4"/>
  <c r="AA463" i="4" l="1"/>
  <c r="X463" i="4"/>
  <c r="U464" i="4" s="1"/>
  <c r="K291" i="4"/>
  <c r="T290" i="4"/>
  <c r="Q291" i="4" s="1"/>
  <c r="D1469" i="4"/>
  <c r="E1468" i="4"/>
  <c r="O464" i="4"/>
  <c r="P464" i="4" s="1"/>
  <c r="N465" i="4" s="1"/>
  <c r="S1467" i="4"/>
  <c r="W1467" i="4"/>
  <c r="F1470" i="4"/>
  <c r="G1469" i="4"/>
  <c r="B1468" i="4" s="1"/>
  <c r="V1468" i="4"/>
  <c r="R1468" i="4"/>
  <c r="AA464" i="4" l="1"/>
  <c r="L291" i="4"/>
  <c r="M291" i="4" s="1"/>
  <c r="X464" i="4"/>
  <c r="W1468" i="4"/>
  <c r="S1468" i="4"/>
  <c r="V1469" i="4"/>
  <c r="R1469" i="4"/>
  <c r="B1469" i="4"/>
  <c r="G1470" i="4"/>
  <c r="F1471" i="4"/>
  <c r="O465" i="4"/>
  <c r="P465" i="4" s="1"/>
  <c r="N466" i="4" s="1"/>
  <c r="E1469" i="4"/>
  <c r="D1470" i="4"/>
  <c r="W465" i="4" l="1"/>
  <c r="U465" i="4"/>
  <c r="AA465" i="4"/>
  <c r="Z291" i="4"/>
  <c r="K292" i="4"/>
  <c r="T291" i="4"/>
  <c r="Q292" i="4" s="1"/>
  <c r="E1470" i="4"/>
  <c r="D1471" i="4"/>
  <c r="O466" i="4"/>
  <c r="P466" i="4" s="1"/>
  <c r="N467" i="4" s="1"/>
  <c r="F1472" i="4"/>
  <c r="G1471" i="4"/>
  <c r="V1470" i="4"/>
  <c r="R1470" i="4"/>
  <c r="B1470" i="4"/>
  <c r="S1469" i="4"/>
  <c r="W1469" i="4"/>
  <c r="AA466" i="4" l="1"/>
  <c r="L292" i="4"/>
  <c r="M292" i="4" s="1"/>
  <c r="X465" i="4"/>
  <c r="W1470" i="4"/>
  <c r="S1470" i="4"/>
  <c r="V1471" i="4"/>
  <c r="B1471" i="4"/>
  <c r="R1471" i="4"/>
  <c r="G1472" i="4"/>
  <c r="F1473" i="4"/>
  <c r="O467" i="4"/>
  <c r="P467" i="4" s="1"/>
  <c r="N468" i="4" s="1"/>
  <c r="D1472" i="4"/>
  <c r="E1471" i="4"/>
  <c r="U466" i="4" l="1"/>
  <c r="X466" i="4" s="1"/>
  <c r="U467" i="4" s="1"/>
  <c r="X467" i="4" s="1"/>
  <c r="U468" i="4" s="1"/>
  <c r="AF36" i="4"/>
  <c r="K293" i="4"/>
  <c r="AA467" i="4"/>
  <c r="Z292" i="4"/>
  <c r="T292" i="4"/>
  <c r="Q293" i="4" s="1"/>
  <c r="E1472" i="4"/>
  <c r="D1473" i="4"/>
  <c r="O468" i="4"/>
  <c r="P468" i="4" s="1"/>
  <c r="N469" i="4" s="1"/>
  <c r="AA468" i="4"/>
  <c r="G1473" i="4"/>
  <c r="B1472" i="4" s="1"/>
  <c r="F1474" i="4"/>
  <c r="V1472" i="4"/>
  <c r="R1472" i="4"/>
  <c r="W1471" i="4"/>
  <c r="S1471" i="4"/>
  <c r="L293" i="4" l="1"/>
  <c r="M293" i="4" s="1"/>
  <c r="X468" i="4"/>
  <c r="U469" i="4" s="1"/>
  <c r="S1472" i="4"/>
  <c r="W1472" i="4"/>
  <c r="F1475" i="4"/>
  <c r="G1474" i="4"/>
  <c r="B1473" i="4" s="1"/>
  <c r="V1473" i="4"/>
  <c r="R1473" i="4"/>
  <c r="AA469" i="4"/>
  <c r="O469" i="4"/>
  <c r="P469" i="4" s="1"/>
  <c r="N470" i="4" s="1"/>
  <c r="D1474" i="4"/>
  <c r="E1473" i="4"/>
  <c r="X469" i="4" l="1"/>
  <c r="U470" i="4" s="1"/>
  <c r="Z293" i="4"/>
  <c r="K294" i="4"/>
  <c r="T293" i="4"/>
  <c r="Q294" i="4" s="1"/>
  <c r="E1474" i="4"/>
  <c r="D1475" i="4"/>
  <c r="O470" i="4"/>
  <c r="P470" i="4" s="1"/>
  <c r="N471" i="4" s="1"/>
  <c r="W1473" i="4"/>
  <c r="S1473" i="4"/>
  <c r="V1474" i="4"/>
  <c r="R1474" i="4"/>
  <c r="G1475" i="4"/>
  <c r="B1474" i="4" s="1"/>
  <c r="F1476" i="4"/>
  <c r="AA470" i="4" l="1"/>
  <c r="L294" i="4"/>
  <c r="M294" i="4" s="1"/>
  <c r="Z294" i="4"/>
  <c r="X470" i="4"/>
  <c r="U471" i="4" s="1"/>
  <c r="F1477" i="4"/>
  <c r="G1476" i="4"/>
  <c r="V1475" i="4"/>
  <c r="R1475" i="4"/>
  <c r="B1475" i="4"/>
  <c r="S1474" i="4"/>
  <c r="W1474" i="4"/>
  <c r="O471" i="4"/>
  <c r="P471" i="4" s="1"/>
  <c r="N472" i="4" s="1"/>
  <c r="AA471" i="4"/>
  <c r="E1475" i="4"/>
  <c r="D1476" i="4"/>
  <c r="X471" i="4" l="1"/>
  <c r="U472" i="4" s="1"/>
  <c r="K295" i="4"/>
  <c r="T294" i="4"/>
  <c r="Q295" i="4" s="1"/>
  <c r="D1477" i="4"/>
  <c r="E1476" i="4"/>
  <c r="O472" i="4"/>
  <c r="P472" i="4" s="1"/>
  <c r="N473" i="4" s="1"/>
  <c r="W1475" i="4"/>
  <c r="S1475" i="4"/>
  <c r="V1476" i="4"/>
  <c r="R1476" i="4"/>
  <c r="G1477" i="4"/>
  <c r="B1476" i="4" s="1"/>
  <c r="F1478" i="4"/>
  <c r="AA472" i="4" l="1"/>
  <c r="L295" i="4"/>
  <c r="M295" i="4" s="1"/>
  <c r="X472" i="4"/>
  <c r="U473" i="4" s="1"/>
  <c r="X473" i="4" s="1"/>
  <c r="U474" i="4" s="1"/>
  <c r="G1478" i="4"/>
  <c r="F1479" i="4"/>
  <c r="V1477" i="4"/>
  <c r="R1477" i="4"/>
  <c r="B1477" i="4"/>
  <c r="W1476" i="4"/>
  <c r="S1476" i="4"/>
  <c r="O473" i="4"/>
  <c r="P473" i="4" s="1"/>
  <c r="N474" i="4" s="1"/>
  <c r="E1477" i="4"/>
  <c r="D1478" i="4"/>
  <c r="K296" i="4" l="1"/>
  <c r="AA473" i="4"/>
  <c r="Z295" i="4"/>
  <c r="T295" i="4"/>
  <c r="Q296" i="4" s="1"/>
  <c r="D1479" i="4"/>
  <c r="E1478" i="4"/>
  <c r="O474" i="4"/>
  <c r="P474" i="4" s="1"/>
  <c r="N475" i="4" s="1"/>
  <c r="S1477" i="4"/>
  <c r="W1477" i="4"/>
  <c r="F1480" i="4"/>
  <c r="G1479" i="4"/>
  <c r="V1478" i="4"/>
  <c r="B1478" i="4"/>
  <c r="R1478" i="4"/>
  <c r="AA474" i="4" l="1"/>
  <c r="L296" i="4"/>
  <c r="M296" i="4" s="1"/>
  <c r="X474" i="4"/>
  <c r="U475" i="4" s="1"/>
  <c r="W1478" i="4"/>
  <c r="S1478" i="4"/>
  <c r="V1479" i="4"/>
  <c r="R1479" i="4"/>
  <c r="B1479" i="4"/>
  <c r="G1480" i="4"/>
  <c r="F1481" i="4"/>
  <c r="O475" i="4"/>
  <c r="P475" i="4" s="1"/>
  <c r="N476" i="4" s="1"/>
  <c r="E1479" i="4"/>
  <c r="D1480" i="4"/>
  <c r="X475" i="4" l="1"/>
  <c r="U476" i="4" s="1"/>
  <c r="Z296" i="4"/>
  <c r="K297" i="4"/>
  <c r="AA475" i="4"/>
  <c r="T296" i="4"/>
  <c r="Q297" i="4" s="1"/>
  <c r="E1480" i="4"/>
  <c r="D1481" i="4"/>
  <c r="O476" i="4"/>
  <c r="P476" i="4" s="1"/>
  <c r="N477" i="4" s="1"/>
  <c r="F1482" i="4"/>
  <c r="G1481" i="4"/>
  <c r="V1480" i="4"/>
  <c r="R1480" i="4"/>
  <c r="B1480" i="4"/>
  <c r="S1479" i="4"/>
  <c r="W1479" i="4"/>
  <c r="AA476" i="4" l="1"/>
  <c r="L297" i="4"/>
  <c r="M297" i="4" s="1"/>
  <c r="X476" i="4"/>
  <c r="U477" i="4" s="1"/>
  <c r="X477" i="4" s="1"/>
  <c r="U478" i="4" s="1"/>
  <c r="W1480" i="4"/>
  <c r="S1480" i="4"/>
  <c r="V1481" i="4"/>
  <c r="R1481" i="4"/>
  <c r="G1482" i="4"/>
  <c r="B1481" i="4" s="1"/>
  <c r="F1483" i="4"/>
  <c r="AA477" i="4"/>
  <c r="O477" i="4"/>
  <c r="P477" i="4" s="1"/>
  <c r="N478" i="4" s="1"/>
  <c r="D1482" i="4"/>
  <c r="E1481" i="4"/>
  <c r="Z297" i="4" l="1"/>
  <c r="K298" i="4"/>
  <c r="T297" i="4"/>
  <c r="Q298" i="4" s="1"/>
  <c r="E1482" i="4"/>
  <c r="D1483" i="4"/>
  <c r="O478" i="4"/>
  <c r="P478" i="4" s="1"/>
  <c r="N479" i="4" s="1"/>
  <c r="AA478" i="4"/>
  <c r="F1484" i="4"/>
  <c r="G1483" i="4"/>
  <c r="B1482" i="4" s="1"/>
  <c r="V1482" i="4"/>
  <c r="R1482" i="4"/>
  <c r="W1481" i="4"/>
  <c r="S1481" i="4"/>
  <c r="L298" i="4" l="1"/>
  <c r="M298" i="4" s="1"/>
  <c r="X478" i="4"/>
  <c r="U479" i="4" s="1"/>
  <c r="W1482" i="4"/>
  <c r="S1482" i="4"/>
  <c r="V1483" i="4"/>
  <c r="R1483" i="4"/>
  <c r="B1483" i="4"/>
  <c r="F1485" i="4"/>
  <c r="G1484" i="4"/>
  <c r="O479" i="4"/>
  <c r="P479" i="4" s="1"/>
  <c r="N480" i="4" s="1"/>
  <c r="D1484" i="4"/>
  <c r="E1483" i="4"/>
  <c r="X479" i="4" l="1"/>
  <c r="U480" i="4" s="1"/>
  <c r="K299" i="4"/>
  <c r="AA479" i="4"/>
  <c r="Z298" i="4"/>
  <c r="T298" i="4"/>
  <c r="Q299" i="4" s="1"/>
  <c r="D1485" i="4"/>
  <c r="E1484" i="4"/>
  <c r="O480" i="4"/>
  <c r="P480" i="4" s="1"/>
  <c r="N481" i="4" s="1"/>
  <c r="V1484" i="4"/>
  <c r="R1484" i="4"/>
  <c r="G1485" i="4"/>
  <c r="B1484" i="4" s="1"/>
  <c r="F1486" i="4"/>
  <c r="W1483" i="4"/>
  <c r="S1483" i="4"/>
  <c r="AA480" i="4" l="1"/>
  <c r="L299" i="4"/>
  <c r="M299" i="4" s="1"/>
  <c r="X480" i="4"/>
  <c r="U481" i="4" s="1"/>
  <c r="F1487" i="4"/>
  <c r="G1486" i="4"/>
  <c r="V1485" i="4"/>
  <c r="R1485" i="4"/>
  <c r="B1485" i="4"/>
  <c r="W1484" i="4"/>
  <c r="S1484" i="4"/>
  <c r="O481" i="4"/>
  <c r="P481" i="4" s="1"/>
  <c r="N482" i="4" s="1"/>
  <c r="D1486" i="4"/>
  <c r="E1485" i="4"/>
  <c r="X481" i="4" l="1"/>
  <c r="U482" i="4" s="1"/>
  <c r="K300" i="4"/>
  <c r="AA481" i="4"/>
  <c r="Z299" i="4"/>
  <c r="T299" i="4"/>
  <c r="Q300" i="4" s="1"/>
  <c r="D1487" i="4"/>
  <c r="E1486" i="4"/>
  <c r="AA482" i="4"/>
  <c r="O482" i="4"/>
  <c r="P482" i="4" s="1"/>
  <c r="N483" i="4" s="1"/>
  <c r="W1485" i="4"/>
  <c r="S1485" i="4"/>
  <c r="V1486" i="4"/>
  <c r="R1486" i="4"/>
  <c r="F1488" i="4"/>
  <c r="G1487" i="4"/>
  <c r="B1486" i="4" s="1"/>
  <c r="L300" i="4" l="1"/>
  <c r="M300" i="4" s="1"/>
  <c r="Z300" i="4"/>
  <c r="X482" i="4"/>
  <c r="U483" i="4" s="1"/>
  <c r="V1487" i="4"/>
  <c r="R1487" i="4"/>
  <c r="G1488" i="4"/>
  <c r="B1487" i="4" s="1"/>
  <c r="F1489" i="4"/>
  <c r="S1486" i="4"/>
  <c r="W1486" i="4"/>
  <c r="O483" i="4"/>
  <c r="P483" i="4" s="1"/>
  <c r="N484" i="4" s="1"/>
  <c r="D1488" i="4"/>
  <c r="E1487" i="4"/>
  <c r="X483" i="4" l="1"/>
  <c r="U484" i="4" s="1"/>
  <c r="K301" i="4"/>
  <c r="AA483" i="4"/>
  <c r="T300" i="4"/>
  <c r="Q301" i="4" s="1"/>
  <c r="D1489" i="4"/>
  <c r="E1488" i="4"/>
  <c r="AA484" i="4"/>
  <c r="O484" i="4"/>
  <c r="P484" i="4" s="1"/>
  <c r="N485" i="4" s="1"/>
  <c r="F1490" i="4"/>
  <c r="G1489" i="4"/>
  <c r="B1488" i="4" s="1"/>
  <c r="V1488" i="4"/>
  <c r="R1488" i="4"/>
  <c r="W1487" i="4"/>
  <c r="S1487" i="4"/>
  <c r="L301" i="4" l="1"/>
  <c r="M301" i="4" s="1"/>
  <c r="X484" i="4"/>
  <c r="U485" i="4" s="1"/>
  <c r="W1488" i="4"/>
  <c r="S1488" i="4"/>
  <c r="V1489" i="4"/>
  <c r="R1489" i="4"/>
  <c r="B1489" i="4"/>
  <c r="F1491" i="4"/>
  <c r="G1490" i="4"/>
  <c r="O485" i="4"/>
  <c r="P485" i="4" s="1"/>
  <c r="N486" i="4" s="1"/>
  <c r="E1489" i="4"/>
  <c r="D1490" i="4"/>
  <c r="Z301" i="4" l="1"/>
  <c r="X485" i="4"/>
  <c r="U486" i="4" s="1"/>
  <c r="AA485" i="4"/>
  <c r="K302" i="4"/>
  <c r="T301" i="4"/>
  <c r="Q302" i="4" s="1"/>
  <c r="D1491" i="4"/>
  <c r="E1490" i="4"/>
  <c r="AA486" i="4"/>
  <c r="O486" i="4"/>
  <c r="P486" i="4" s="1"/>
  <c r="N487" i="4" s="1"/>
  <c r="V1490" i="4"/>
  <c r="B1490" i="4"/>
  <c r="R1490" i="4"/>
  <c r="G1491" i="4"/>
  <c r="F1492" i="4"/>
  <c r="S1489" i="4"/>
  <c r="W1489" i="4"/>
  <c r="L302" i="4" l="1"/>
  <c r="M302" i="4" s="1"/>
  <c r="X486" i="4"/>
  <c r="U487" i="4" s="1"/>
  <c r="G1492" i="4"/>
  <c r="F1493" i="4"/>
  <c r="V1491" i="4"/>
  <c r="R1491" i="4"/>
  <c r="B1491" i="4"/>
  <c r="S1490" i="4"/>
  <c r="W1490" i="4"/>
  <c r="O487" i="4"/>
  <c r="P487" i="4" s="1"/>
  <c r="N488" i="4" s="1"/>
  <c r="D1492" i="4"/>
  <c r="E1491" i="4"/>
  <c r="X487" i="4" l="1"/>
  <c r="U488" i="4" s="1"/>
  <c r="K303" i="4"/>
  <c r="AA487" i="4"/>
  <c r="Z302" i="4"/>
  <c r="T302" i="4"/>
  <c r="Q303" i="4" s="1"/>
  <c r="D1493" i="4"/>
  <c r="E1492" i="4"/>
  <c r="O488" i="4"/>
  <c r="P488" i="4" s="1"/>
  <c r="N489" i="4" s="1"/>
  <c r="AA488" i="4"/>
  <c r="W1491" i="4"/>
  <c r="S1491" i="4"/>
  <c r="G1493" i="4"/>
  <c r="B1492" i="4" s="1"/>
  <c r="F1494" i="4"/>
  <c r="V1492" i="4"/>
  <c r="R1492" i="4"/>
  <c r="L303" i="4" l="1"/>
  <c r="M303" i="4" s="1"/>
  <c r="Z303" i="4"/>
  <c r="X488" i="4"/>
  <c r="U489" i="4" s="1"/>
  <c r="W1492" i="4"/>
  <c r="S1492" i="4"/>
  <c r="G1494" i="4"/>
  <c r="B1493" i="4" s="1"/>
  <c r="F1495" i="4"/>
  <c r="V1493" i="4"/>
  <c r="R1493" i="4"/>
  <c r="O489" i="4"/>
  <c r="P489" i="4" s="1"/>
  <c r="N490" i="4" s="1"/>
  <c r="E1493" i="4"/>
  <c r="D1494" i="4"/>
  <c r="X489" i="4" l="1"/>
  <c r="U490" i="4" s="1"/>
  <c r="AA489" i="4"/>
  <c r="K304" i="4"/>
  <c r="T303" i="4"/>
  <c r="Q304" i="4" s="1"/>
  <c r="D1495" i="4"/>
  <c r="E1494" i="4"/>
  <c r="O490" i="4"/>
  <c r="P490" i="4" s="1"/>
  <c r="N491" i="4" s="1"/>
  <c r="W1493" i="4"/>
  <c r="S1493" i="4"/>
  <c r="G1495" i="4"/>
  <c r="F1496" i="4"/>
  <c r="V1494" i="4"/>
  <c r="R1494" i="4"/>
  <c r="B1494" i="4"/>
  <c r="AA490" i="4" l="1"/>
  <c r="L304" i="4"/>
  <c r="M304" i="4" s="1"/>
  <c r="Z304" i="4"/>
  <c r="X490" i="4"/>
  <c r="U491" i="4" s="1"/>
  <c r="W1494" i="4"/>
  <c r="S1494" i="4"/>
  <c r="G1496" i="4"/>
  <c r="B1495" i="4" s="1"/>
  <c r="F1497" i="4"/>
  <c r="V1495" i="4"/>
  <c r="R1495" i="4"/>
  <c r="O491" i="4"/>
  <c r="P491" i="4" s="1"/>
  <c r="N492" i="4" s="1"/>
  <c r="D1496" i="4"/>
  <c r="E1495" i="4"/>
  <c r="K305" i="4" l="1"/>
  <c r="X491" i="4"/>
  <c r="U492" i="4" s="1"/>
  <c r="X492" i="4" s="1"/>
  <c r="U493" i="4" s="1"/>
  <c r="AA491" i="4"/>
  <c r="T304" i="4"/>
  <c r="Q305" i="4" s="1"/>
  <c r="D1497" i="4"/>
  <c r="E1496" i="4"/>
  <c r="O492" i="4"/>
  <c r="P492" i="4" s="1"/>
  <c r="N493" i="4" s="1"/>
  <c r="W1495" i="4"/>
  <c r="S1495" i="4"/>
  <c r="G1497" i="4"/>
  <c r="B1496" i="4" s="1"/>
  <c r="F1498" i="4"/>
  <c r="V1496" i="4"/>
  <c r="R1496" i="4"/>
  <c r="AA492" i="4" l="1"/>
  <c r="L305" i="4"/>
  <c r="M305" i="4" s="1"/>
  <c r="Z305" i="4"/>
  <c r="W1496" i="4"/>
  <c r="S1496" i="4"/>
  <c r="G1498" i="4"/>
  <c r="B1497" i="4" s="1"/>
  <c r="F1499" i="4"/>
  <c r="V1497" i="4"/>
  <c r="R1497" i="4"/>
  <c r="O493" i="4"/>
  <c r="P493" i="4" s="1"/>
  <c r="N494" i="4" s="1"/>
  <c r="D1498" i="4"/>
  <c r="E1497" i="4"/>
  <c r="K306" i="4" l="1"/>
  <c r="AA493" i="4"/>
  <c r="X493" i="4"/>
  <c r="U494" i="4" s="1"/>
  <c r="T305" i="4"/>
  <c r="Q306" i="4" s="1"/>
  <c r="E1498" i="4"/>
  <c r="D1499" i="4"/>
  <c r="O494" i="4"/>
  <c r="P494" i="4" s="1"/>
  <c r="N495" i="4" s="1"/>
  <c r="W1497" i="4"/>
  <c r="S1497" i="4"/>
  <c r="G1499" i="4"/>
  <c r="F1500" i="4"/>
  <c r="V1498" i="4"/>
  <c r="R1498" i="4"/>
  <c r="B1498" i="4"/>
  <c r="AA494" i="4" l="1"/>
  <c r="X494" i="4"/>
  <c r="U495" i="4" s="1"/>
  <c r="L306" i="4"/>
  <c r="M306" i="4" s="1"/>
  <c r="W1498" i="4"/>
  <c r="S1498" i="4"/>
  <c r="G1500" i="4"/>
  <c r="B1499" i="4" s="1"/>
  <c r="F1501" i="4"/>
  <c r="V1499" i="4"/>
  <c r="R1499" i="4"/>
  <c r="O495" i="4"/>
  <c r="P495" i="4" s="1"/>
  <c r="N496" i="4" s="1"/>
  <c r="E1499" i="4"/>
  <c r="D1500" i="4"/>
  <c r="K307" i="4" l="1"/>
  <c r="Z306" i="4"/>
  <c r="AA495" i="4"/>
  <c r="X495" i="4"/>
  <c r="U496" i="4" s="1"/>
  <c r="T306" i="4"/>
  <c r="Q307" i="4" s="1"/>
  <c r="E1500" i="4"/>
  <c r="D1501" i="4"/>
  <c r="O496" i="4"/>
  <c r="P496" i="4" s="1"/>
  <c r="N497" i="4" s="1"/>
  <c r="W1499" i="4"/>
  <c r="S1499" i="4"/>
  <c r="G1501" i="4"/>
  <c r="B1500" i="4" s="1"/>
  <c r="F1502" i="4"/>
  <c r="V1500" i="4"/>
  <c r="R1500" i="4"/>
  <c r="AA496" i="4" l="1"/>
  <c r="X496" i="4"/>
  <c r="U497" i="4" s="1"/>
  <c r="L307" i="4"/>
  <c r="M307" i="4" s="1"/>
  <c r="W1500" i="4"/>
  <c r="S1500" i="4"/>
  <c r="G1502" i="4"/>
  <c r="B1501" i="4" s="1"/>
  <c r="F1503" i="4"/>
  <c r="V1501" i="4"/>
  <c r="R1501" i="4"/>
  <c r="O497" i="4"/>
  <c r="P497" i="4" s="1"/>
  <c r="N498" i="4" s="1"/>
  <c r="E1501" i="4"/>
  <c r="D1502" i="4"/>
  <c r="Z307" i="4" l="1"/>
  <c r="X497" i="4"/>
  <c r="U498" i="4" s="1"/>
  <c r="K308" i="4"/>
  <c r="AA497" i="4"/>
  <c r="T307" i="4"/>
  <c r="E1502" i="4"/>
  <c r="D1503" i="4"/>
  <c r="O498" i="4"/>
  <c r="P498" i="4" s="1"/>
  <c r="N499" i="4" s="1"/>
  <c r="AA498" i="4"/>
  <c r="S1501" i="4"/>
  <c r="W1501" i="4"/>
  <c r="G1503" i="4"/>
  <c r="F1504" i="4"/>
  <c r="V1502" i="4"/>
  <c r="R1502" i="4"/>
  <c r="B1502" i="4"/>
  <c r="Q308" i="4" l="1"/>
  <c r="S308" i="4"/>
  <c r="L308" i="4"/>
  <c r="M308" i="4" s="1"/>
  <c r="X498" i="4"/>
  <c r="U499" i="4" s="1"/>
  <c r="W1502" i="4"/>
  <c r="S1502" i="4"/>
  <c r="G1504" i="4"/>
  <c r="B1503" i="4" s="1"/>
  <c r="F1505" i="4"/>
  <c r="V1503" i="4"/>
  <c r="R1503" i="4"/>
  <c r="O499" i="4"/>
  <c r="P499" i="4" s="1"/>
  <c r="N500" i="4" s="1"/>
  <c r="AA499" i="4"/>
  <c r="E1503" i="4"/>
  <c r="D1504" i="4"/>
  <c r="K309" i="4" l="1"/>
  <c r="Z308" i="4"/>
  <c r="X499" i="4"/>
  <c r="U500" i="4" s="1"/>
  <c r="T308" i="4"/>
  <c r="E1504" i="4"/>
  <c r="D1505" i="4"/>
  <c r="O500" i="4"/>
  <c r="P500" i="4" s="1"/>
  <c r="N501" i="4" s="1"/>
  <c r="AA500" i="4"/>
  <c r="W1503" i="4"/>
  <c r="S1503" i="4"/>
  <c r="G1505" i="4"/>
  <c r="F1506" i="4"/>
  <c r="V1504" i="4"/>
  <c r="R1504" i="4"/>
  <c r="B1504" i="4"/>
  <c r="Q309" i="4" l="1"/>
  <c r="AE33" i="4"/>
  <c r="X500" i="4"/>
  <c r="U501" i="4" s="1"/>
  <c r="Z309" i="4"/>
  <c r="L309" i="4"/>
  <c r="M309" i="4" s="1"/>
  <c r="S1504" i="4"/>
  <c r="W1504" i="4"/>
  <c r="G1506" i="4"/>
  <c r="B1505" i="4" s="1"/>
  <c r="F1507" i="4"/>
  <c r="V1505" i="4"/>
  <c r="R1505" i="4"/>
  <c r="O501" i="4"/>
  <c r="P501" i="4" s="1"/>
  <c r="N502" i="4" s="1"/>
  <c r="AA501" i="4"/>
  <c r="E1505" i="4"/>
  <c r="D1506" i="4"/>
  <c r="K310" i="4" l="1"/>
  <c r="X501" i="4"/>
  <c r="U502" i="4" s="1"/>
  <c r="X502" i="4" s="1"/>
  <c r="U503" i="4" s="1"/>
  <c r="T309" i="4"/>
  <c r="Q310" i="4" s="1"/>
  <c r="E1506" i="4"/>
  <c r="D1507" i="4"/>
  <c r="O502" i="4"/>
  <c r="P502" i="4" s="1"/>
  <c r="N503" i="4" s="1"/>
  <c r="S1505" i="4"/>
  <c r="W1505" i="4"/>
  <c r="G1507" i="4"/>
  <c r="B1506" i="4" s="1"/>
  <c r="F1508" i="4"/>
  <c r="V1506" i="4"/>
  <c r="R1506" i="4"/>
  <c r="AA502" i="4" l="1"/>
  <c r="L310" i="4"/>
  <c r="M310" i="4" s="1"/>
  <c r="Z310" i="4"/>
  <c r="S1506" i="4"/>
  <c r="W1506" i="4"/>
  <c r="G1508" i="4"/>
  <c r="B1507" i="4" s="1"/>
  <c r="F1509" i="4"/>
  <c r="V1507" i="4"/>
  <c r="R1507" i="4"/>
  <c r="O503" i="4"/>
  <c r="P503" i="4" s="1"/>
  <c r="N504" i="4" s="1"/>
  <c r="E1507" i="4"/>
  <c r="D1508" i="4"/>
  <c r="K311" i="4" l="1"/>
  <c r="AA503" i="4"/>
  <c r="T310" i="4"/>
  <c r="Q311" i="4" s="1"/>
  <c r="X503" i="4"/>
  <c r="U504" i="4" s="1"/>
  <c r="D1509" i="4"/>
  <c r="E1508" i="4"/>
  <c r="O504" i="4"/>
  <c r="P504" i="4" s="1"/>
  <c r="N505" i="4" s="1"/>
  <c r="AA504" i="4"/>
  <c r="S1507" i="4"/>
  <c r="W1507" i="4"/>
  <c r="F1510" i="4"/>
  <c r="G1509" i="4"/>
  <c r="V1508" i="4"/>
  <c r="R1508" i="4"/>
  <c r="B1508" i="4"/>
  <c r="X504" i="4" l="1"/>
  <c r="U505" i="4" s="1"/>
  <c r="X505" i="4" s="1"/>
  <c r="U506" i="4" s="1"/>
  <c r="L311" i="4"/>
  <c r="M311" i="4" s="1"/>
  <c r="R1509" i="4"/>
  <c r="V1509" i="4"/>
  <c r="G1510" i="4"/>
  <c r="B1509" i="4" s="1"/>
  <c r="F1511" i="4"/>
  <c r="O505" i="4"/>
  <c r="P505" i="4" s="1"/>
  <c r="N506" i="4" s="1"/>
  <c r="D1510" i="4"/>
  <c r="E1509" i="4"/>
  <c r="K312" i="4" l="1"/>
  <c r="Z311" i="4"/>
  <c r="AA505" i="4"/>
  <c r="T311" i="4"/>
  <c r="Q312" i="4" s="1"/>
  <c r="X506" i="4"/>
  <c r="U507" i="4" s="1"/>
  <c r="E1510" i="4"/>
  <c r="D1511" i="4"/>
  <c r="O506" i="4"/>
  <c r="P506" i="4" s="1"/>
  <c r="N507" i="4" s="1"/>
  <c r="F1512" i="4"/>
  <c r="G1511" i="4"/>
  <c r="B1510" i="4" s="1"/>
  <c r="V1510" i="4"/>
  <c r="R1510" i="4"/>
  <c r="W1509" i="4"/>
  <c r="S1509" i="4"/>
  <c r="AA506" i="4" l="1"/>
  <c r="Z312" i="4"/>
  <c r="L312" i="4"/>
  <c r="M312" i="4" s="1"/>
  <c r="S1510" i="4"/>
  <c r="W1510" i="4"/>
  <c r="V1511" i="4"/>
  <c r="R1511" i="4"/>
  <c r="F1513" i="4"/>
  <c r="G1512" i="4"/>
  <c r="B1511" i="4" s="1"/>
  <c r="O507" i="4"/>
  <c r="P507" i="4" s="1"/>
  <c r="N508" i="4" s="1"/>
  <c r="D1512" i="4"/>
  <c r="E1511" i="4"/>
  <c r="K313" i="4" l="1"/>
  <c r="AA507" i="4"/>
  <c r="X507" i="4"/>
  <c r="U508" i="4" s="1"/>
  <c r="T312" i="4"/>
  <c r="Q313" i="4" s="1"/>
  <c r="E1512" i="4"/>
  <c r="D1513" i="4"/>
  <c r="O508" i="4"/>
  <c r="P508" i="4" s="1"/>
  <c r="N509" i="4" s="1"/>
  <c r="R1512" i="4"/>
  <c r="V1512" i="4"/>
  <c r="G1513" i="4"/>
  <c r="B1512" i="4" s="1"/>
  <c r="F1514" i="4"/>
  <c r="W1511" i="4"/>
  <c r="S1511" i="4"/>
  <c r="AA508" i="4" l="1"/>
  <c r="X508" i="4"/>
  <c r="U509" i="4" s="1"/>
  <c r="L313" i="4"/>
  <c r="M313" i="4" s="1"/>
  <c r="F1515" i="4"/>
  <c r="G1514" i="4"/>
  <c r="B1513" i="4" s="1"/>
  <c r="V1513" i="4"/>
  <c r="R1513" i="4"/>
  <c r="S1512" i="4"/>
  <c r="W1512" i="4"/>
  <c r="AA509" i="4"/>
  <c r="O509" i="4"/>
  <c r="P509" i="4" s="1"/>
  <c r="N510" i="4" s="1"/>
  <c r="D1514" i="4"/>
  <c r="E1513" i="4"/>
  <c r="K314" i="4" l="1"/>
  <c r="Z313" i="4"/>
  <c r="X509" i="4"/>
  <c r="U510" i="4" s="1"/>
  <c r="X510" i="4" s="1"/>
  <c r="U511" i="4" s="1"/>
  <c r="T313" i="4"/>
  <c r="Q314" i="4" s="1"/>
  <c r="D1515" i="4"/>
  <c r="E1514" i="4"/>
  <c r="O510" i="4"/>
  <c r="P510" i="4" s="1"/>
  <c r="N511" i="4" s="1"/>
  <c r="AA510" i="4"/>
  <c r="W1513" i="4"/>
  <c r="S1513" i="4"/>
  <c r="R1514" i="4"/>
  <c r="B1514" i="4"/>
  <c r="V1514" i="4"/>
  <c r="G1515" i="4"/>
  <c r="F1516" i="4"/>
  <c r="L314" i="4" l="1"/>
  <c r="M314" i="4" s="1"/>
  <c r="F1517" i="4"/>
  <c r="G1516" i="4"/>
  <c r="V1515" i="4"/>
  <c r="R1515" i="4"/>
  <c r="B1515" i="4"/>
  <c r="W1514" i="4"/>
  <c r="S1514" i="4"/>
  <c r="AA511" i="4"/>
  <c r="O511" i="4"/>
  <c r="P511" i="4" s="1"/>
  <c r="N512" i="4" s="1"/>
  <c r="E1515" i="4"/>
  <c r="D1516" i="4"/>
  <c r="Z314" i="4" l="1"/>
  <c r="K315" i="4"/>
  <c r="X511" i="4"/>
  <c r="U512" i="4" s="1"/>
  <c r="T314" i="4"/>
  <c r="Q315" i="4" s="1"/>
  <c r="D1517" i="4"/>
  <c r="E1516" i="4"/>
  <c r="O512" i="4"/>
  <c r="P512" i="4" s="1"/>
  <c r="N513" i="4" s="1"/>
  <c r="S1515" i="4"/>
  <c r="W1515" i="4"/>
  <c r="V1516" i="4"/>
  <c r="R1516" i="4"/>
  <c r="G1517" i="4"/>
  <c r="B1516" i="4" s="1"/>
  <c r="F1518" i="4"/>
  <c r="AA512" i="4" l="1"/>
  <c r="X512" i="4"/>
  <c r="U513" i="4" s="1"/>
  <c r="L315" i="4"/>
  <c r="M315" i="4" s="1"/>
  <c r="F1519" i="4"/>
  <c r="G1518" i="4"/>
  <c r="V1517" i="4"/>
  <c r="R1517" i="4"/>
  <c r="B1517" i="4"/>
  <c r="W1516" i="4"/>
  <c r="S1516" i="4"/>
  <c r="O513" i="4"/>
  <c r="P513" i="4" s="1"/>
  <c r="N514" i="4" s="1"/>
  <c r="D1518" i="4"/>
  <c r="E1517" i="4"/>
  <c r="K316" i="4" l="1"/>
  <c r="Z315" i="4"/>
  <c r="AA513" i="4"/>
  <c r="X513" i="4"/>
  <c r="U514" i="4" s="1"/>
  <c r="T315" i="4"/>
  <c r="Q316" i="4" s="1"/>
  <c r="E1518" i="4"/>
  <c r="D1519" i="4"/>
  <c r="O514" i="4"/>
  <c r="P514" i="4" s="1"/>
  <c r="N515" i="4" s="1"/>
  <c r="W1517" i="4"/>
  <c r="S1517" i="4"/>
  <c r="R1518" i="4"/>
  <c r="V1518" i="4"/>
  <c r="F1520" i="4"/>
  <c r="G1519" i="4"/>
  <c r="B1518" i="4" s="1"/>
  <c r="AA514" i="4" l="1"/>
  <c r="X514" i="4"/>
  <c r="U515" i="4" s="1"/>
  <c r="Z316" i="4"/>
  <c r="L316" i="4"/>
  <c r="M316" i="4" s="1"/>
  <c r="V1519" i="4"/>
  <c r="R1519" i="4"/>
  <c r="F1521" i="4"/>
  <c r="G1520" i="4"/>
  <c r="B1519" i="4" s="1"/>
  <c r="S1518" i="4"/>
  <c r="W1518" i="4"/>
  <c r="O515" i="4"/>
  <c r="P515" i="4" s="1"/>
  <c r="N516" i="4" s="1"/>
  <c r="D1520" i="4"/>
  <c r="E1519" i="4"/>
  <c r="K317" i="4" l="1"/>
  <c r="X515" i="4"/>
  <c r="U516" i="4" s="1"/>
  <c r="X516" i="4" s="1"/>
  <c r="AA515" i="4"/>
  <c r="T316" i="4"/>
  <c r="Q317" i="4" s="1"/>
  <c r="D1521" i="4"/>
  <c r="E1520" i="4"/>
  <c r="O516" i="4"/>
  <c r="P516" i="4" s="1"/>
  <c r="N517" i="4" s="1"/>
  <c r="V1520" i="4"/>
  <c r="R1520" i="4"/>
  <c r="G1521" i="4"/>
  <c r="B1520" i="4" s="1"/>
  <c r="F1522" i="4"/>
  <c r="W1519" i="4"/>
  <c r="S1519" i="4"/>
  <c r="W517" i="4" l="1"/>
  <c r="U517" i="4"/>
  <c r="AA516" i="4"/>
  <c r="L317" i="4"/>
  <c r="M317" i="4" s="1"/>
  <c r="Z317" i="4"/>
  <c r="G1522" i="4"/>
  <c r="F1523" i="4"/>
  <c r="R1521" i="4"/>
  <c r="B1521" i="4"/>
  <c r="V1521" i="4"/>
  <c r="W1520" i="4"/>
  <c r="S1520" i="4"/>
  <c r="O517" i="4"/>
  <c r="P517" i="4" s="1"/>
  <c r="N518" i="4" s="1"/>
  <c r="E1521" i="4"/>
  <c r="D1522" i="4"/>
  <c r="K318" i="4" l="1"/>
  <c r="AA517" i="4"/>
  <c r="T317" i="4"/>
  <c r="Q318" i="4" s="1"/>
  <c r="X517" i="4"/>
  <c r="D1523" i="4"/>
  <c r="E1522" i="4"/>
  <c r="O518" i="4"/>
  <c r="P518" i="4" s="1"/>
  <c r="N519" i="4" s="1"/>
  <c r="S1521" i="4"/>
  <c r="W1521" i="4"/>
  <c r="F1524" i="4"/>
  <c r="G1523" i="4"/>
  <c r="B1522" i="4" s="1"/>
  <c r="R1522" i="4"/>
  <c r="V1522" i="4"/>
  <c r="U518" i="4" l="1"/>
  <c r="X518" i="4" s="1"/>
  <c r="U519" i="4" s="1"/>
  <c r="AF37" i="4"/>
  <c r="AA518" i="4"/>
  <c r="L318" i="4"/>
  <c r="M318" i="4" s="1"/>
  <c r="S1522" i="4"/>
  <c r="W1522" i="4"/>
  <c r="B1523" i="4"/>
  <c r="R1523" i="4"/>
  <c r="V1523" i="4"/>
  <c r="F1525" i="4"/>
  <c r="G1524" i="4"/>
  <c r="AA519" i="4"/>
  <c r="O519" i="4"/>
  <c r="P519" i="4" s="1"/>
  <c r="N520" i="4" s="1"/>
  <c r="D1524" i="4"/>
  <c r="E1523" i="4"/>
  <c r="K319" i="4" l="1"/>
  <c r="Z318" i="4"/>
  <c r="T318" i="4"/>
  <c r="Q319" i="4" s="1"/>
  <c r="X519" i="4"/>
  <c r="U520" i="4" s="1"/>
  <c r="X520" i="4" s="1"/>
  <c r="U521" i="4" s="1"/>
  <c r="E1524" i="4"/>
  <c r="D1525" i="4"/>
  <c r="O520" i="4"/>
  <c r="P520" i="4" s="1"/>
  <c r="N521" i="4" s="1"/>
  <c r="AA520" i="4"/>
  <c r="B1524" i="4"/>
  <c r="R1524" i="4"/>
  <c r="V1524" i="4"/>
  <c r="F1526" i="4"/>
  <c r="G1525" i="4"/>
  <c r="S1523" i="4"/>
  <c r="W1523" i="4"/>
  <c r="L319" i="4" l="1"/>
  <c r="M319" i="4" s="1"/>
  <c r="T319" i="4" s="1"/>
  <c r="Q320" i="4" s="1"/>
  <c r="V1525" i="4"/>
  <c r="R1525" i="4"/>
  <c r="G1526" i="4"/>
  <c r="B1525" i="4" s="1"/>
  <c r="F1527" i="4"/>
  <c r="S1524" i="4"/>
  <c r="W1524" i="4"/>
  <c r="O521" i="4"/>
  <c r="P521" i="4" s="1"/>
  <c r="N522" i="4" s="1"/>
  <c r="E1525" i="4"/>
  <c r="D1526" i="4"/>
  <c r="Z319" i="4" l="1"/>
  <c r="AA521" i="4"/>
  <c r="K320" i="4"/>
  <c r="X521" i="4"/>
  <c r="U522" i="4" s="1"/>
  <c r="X522" i="4" s="1"/>
  <c r="U523" i="4" s="1"/>
  <c r="E1526" i="4"/>
  <c r="D1527" i="4"/>
  <c r="O522" i="4"/>
  <c r="P522" i="4" s="1"/>
  <c r="N523" i="4" s="1"/>
  <c r="G1527" i="4"/>
  <c r="F1528" i="4"/>
  <c r="B1526" i="4"/>
  <c r="V1526" i="4"/>
  <c r="R1526" i="4"/>
  <c r="S1525" i="4"/>
  <c r="W1525" i="4"/>
  <c r="AA522" i="4" l="1"/>
  <c r="L320" i="4"/>
  <c r="M320" i="4" s="1"/>
  <c r="Z320" i="4"/>
  <c r="W1526" i="4"/>
  <c r="S1526" i="4"/>
  <c r="G1528" i="4"/>
  <c r="F1529" i="4"/>
  <c r="B1527" i="4"/>
  <c r="V1527" i="4"/>
  <c r="R1527" i="4"/>
  <c r="O523" i="4"/>
  <c r="P523" i="4" s="1"/>
  <c r="N524" i="4" s="1"/>
  <c r="E1527" i="4"/>
  <c r="D1528" i="4"/>
  <c r="K321" i="4" l="1"/>
  <c r="T320" i="4"/>
  <c r="Q321" i="4" s="1"/>
  <c r="AA523" i="4"/>
  <c r="X523" i="4"/>
  <c r="U524" i="4" s="1"/>
  <c r="X524" i="4" s="1"/>
  <c r="U525" i="4" s="1"/>
  <c r="E1528" i="4"/>
  <c r="D1529" i="4"/>
  <c r="AA524" i="4"/>
  <c r="O524" i="4"/>
  <c r="P524" i="4" s="1"/>
  <c r="N525" i="4" s="1"/>
  <c r="W1527" i="4"/>
  <c r="S1527" i="4"/>
  <c r="G1529" i="4"/>
  <c r="B1528" i="4" s="1"/>
  <c r="F1530" i="4"/>
  <c r="V1528" i="4"/>
  <c r="R1528" i="4"/>
  <c r="L321" i="4" l="1"/>
  <c r="M321" i="4" s="1"/>
  <c r="W1528" i="4"/>
  <c r="S1528" i="4"/>
  <c r="G1530" i="4"/>
  <c r="B1529" i="4" s="1"/>
  <c r="F1531" i="4"/>
  <c r="V1529" i="4"/>
  <c r="R1529" i="4"/>
  <c r="AA525" i="4"/>
  <c r="O525" i="4"/>
  <c r="P525" i="4" s="1"/>
  <c r="N526" i="4" s="1"/>
  <c r="E1529" i="4"/>
  <c r="D1530" i="4"/>
  <c r="X525" i="4" l="1"/>
  <c r="U526" i="4" s="1"/>
  <c r="K322" i="4"/>
  <c r="Z321" i="4"/>
  <c r="T321" i="4"/>
  <c r="Q322" i="4" s="1"/>
  <c r="E1530" i="4"/>
  <c r="D1531" i="4"/>
  <c r="O526" i="4"/>
  <c r="P526" i="4" s="1"/>
  <c r="N527" i="4" s="1"/>
  <c r="W1529" i="4"/>
  <c r="S1529" i="4"/>
  <c r="G1531" i="4"/>
  <c r="F1532" i="4"/>
  <c r="B1530" i="4"/>
  <c r="V1530" i="4"/>
  <c r="R1530" i="4"/>
  <c r="AA526" i="4" l="1"/>
  <c r="L322" i="4"/>
  <c r="M322" i="4" s="1"/>
  <c r="Z322" i="4"/>
  <c r="X526" i="4"/>
  <c r="U527" i="4" s="1"/>
  <c r="W1530" i="4"/>
  <c r="S1530" i="4"/>
  <c r="G1532" i="4"/>
  <c r="B1531" i="4" s="1"/>
  <c r="F1533" i="4"/>
  <c r="R1531" i="4"/>
  <c r="V1531" i="4"/>
  <c r="O527" i="4"/>
  <c r="P527" i="4" s="1"/>
  <c r="N528" i="4" s="1"/>
  <c r="E1531" i="4"/>
  <c r="D1532" i="4"/>
  <c r="AA527" i="4" l="1"/>
  <c r="X527" i="4"/>
  <c r="U528" i="4" s="1"/>
  <c r="K323" i="4"/>
  <c r="T322" i="4"/>
  <c r="Q323" i="4" s="1"/>
  <c r="D1533" i="4"/>
  <c r="E1532" i="4"/>
  <c r="O528" i="4"/>
  <c r="P528" i="4" s="1"/>
  <c r="N529" i="4" s="1"/>
  <c r="W1531" i="4"/>
  <c r="S1531" i="4"/>
  <c r="F1534" i="4"/>
  <c r="G1533" i="4"/>
  <c r="B1532" i="4"/>
  <c r="R1532" i="4"/>
  <c r="V1532" i="4"/>
  <c r="AA528" i="4" l="1"/>
  <c r="L323" i="4"/>
  <c r="M323" i="4" s="1"/>
  <c r="X528" i="4"/>
  <c r="U529" i="4" s="1"/>
  <c r="S1532" i="4"/>
  <c r="W1532" i="4"/>
  <c r="B1533" i="4"/>
  <c r="R1533" i="4"/>
  <c r="V1533" i="4"/>
  <c r="F1535" i="4"/>
  <c r="G1534" i="4"/>
  <c r="O529" i="4"/>
  <c r="P529" i="4" s="1"/>
  <c r="N530" i="4" s="1"/>
  <c r="D1534" i="4"/>
  <c r="E1533" i="4"/>
  <c r="X529" i="4" l="1"/>
  <c r="U530" i="4" s="1"/>
  <c r="K324" i="4"/>
  <c r="AA529" i="4"/>
  <c r="Z323" i="4"/>
  <c r="T323" i="4"/>
  <c r="Q324" i="4" s="1"/>
  <c r="E1534" i="4"/>
  <c r="D1535" i="4"/>
  <c r="O530" i="4"/>
  <c r="P530" i="4" s="1"/>
  <c r="N531" i="4" s="1"/>
  <c r="AA530" i="4"/>
  <c r="B1534" i="4"/>
  <c r="R1534" i="4"/>
  <c r="V1534" i="4"/>
  <c r="G1535" i="4"/>
  <c r="F1536" i="4"/>
  <c r="S1533" i="4"/>
  <c r="W1533" i="4"/>
  <c r="L324" i="4" l="1"/>
  <c r="M324" i="4" s="1"/>
  <c r="Z324" i="4"/>
  <c r="X530" i="4"/>
  <c r="U531" i="4" s="1"/>
  <c r="F1537" i="4"/>
  <c r="G1536" i="4"/>
  <c r="B1535" i="4"/>
  <c r="V1535" i="4"/>
  <c r="R1535" i="4"/>
  <c r="S1534" i="4"/>
  <c r="W1534" i="4"/>
  <c r="O531" i="4"/>
  <c r="P531" i="4" s="1"/>
  <c r="N532" i="4" s="1"/>
  <c r="E1535" i="4"/>
  <c r="D1536" i="4"/>
  <c r="X531" i="4" l="1"/>
  <c r="U532" i="4" s="1"/>
  <c r="K325" i="4"/>
  <c r="AA531" i="4"/>
  <c r="T324" i="4"/>
  <c r="Q325" i="4" s="1"/>
  <c r="D1537" i="4"/>
  <c r="E1536" i="4"/>
  <c r="O532" i="4"/>
  <c r="P532" i="4" s="1"/>
  <c r="N533" i="4" s="1"/>
  <c r="W1535" i="4"/>
  <c r="S1535" i="4"/>
  <c r="V1536" i="4"/>
  <c r="R1536" i="4"/>
  <c r="G1537" i="4"/>
  <c r="B1536" i="4" s="1"/>
  <c r="F1538" i="4"/>
  <c r="AA532" i="4" l="1"/>
  <c r="L325" i="4"/>
  <c r="M325" i="4" s="1"/>
  <c r="T325" i="4" s="1"/>
  <c r="Q326" i="4" s="1"/>
  <c r="X532" i="4"/>
  <c r="U533" i="4" s="1"/>
  <c r="F1539" i="4"/>
  <c r="G1538" i="4"/>
  <c r="B1537" i="4" s="1"/>
  <c r="V1537" i="4"/>
  <c r="R1537" i="4"/>
  <c r="S1536" i="4"/>
  <c r="W1536" i="4"/>
  <c r="O533" i="4"/>
  <c r="P533" i="4" s="1"/>
  <c r="N534" i="4" s="1"/>
  <c r="E1537" i="4"/>
  <c r="D1538" i="4"/>
  <c r="X533" i="4" l="1"/>
  <c r="U534" i="4" s="1"/>
  <c r="K326" i="4"/>
  <c r="AA533" i="4"/>
  <c r="Z325" i="4"/>
  <c r="E1538" i="4"/>
  <c r="D1539" i="4"/>
  <c r="O534" i="4"/>
  <c r="P534" i="4" s="1"/>
  <c r="N535" i="4" s="1"/>
  <c r="W1537" i="4"/>
  <c r="S1537" i="4"/>
  <c r="V1538" i="4"/>
  <c r="R1538" i="4"/>
  <c r="F1540" i="4"/>
  <c r="G1539" i="4"/>
  <c r="B1538" i="4" s="1"/>
  <c r="AA534" i="4" l="1"/>
  <c r="L326" i="4"/>
  <c r="M326" i="4" s="1"/>
  <c r="X534" i="4"/>
  <c r="U535" i="4" s="1"/>
  <c r="V1539" i="4"/>
  <c r="R1539" i="4"/>
  <c r="F1541" i="4"/>
  <c r="G1540" i="4"/>
  <c r="B1539" i="4" s="1"/>
  <c r="W1538" i="4"/>
  <c r="S1538" i="4"/>
  <c r="O535" i="4"/>
  <c r="P535" i="4" s="1"/>
  <c r="N536" i="4" s="1"/>
  <c r="D1540" i="4"/>
  <c r="E1539" i="4"/>
  <c r="K327" i="4" l="1"/>
  <c r="T326" i="4"/>
  <c r="Q327" i="4" s="1"/>
  <c r="AA535" i="4"/>
  <c r="Z326" i="4"/>
  <c r="X535" i="4"/>
  <c r="U536" i="4" s="1"/>
  <c r="D1541" i="4"/>
  <c r="E1540" i="4"/>
  <c r="O536" i="4"/>
  <c r="P536" i="4" s="1"/>
  <c r="N537" i="4" s="1"/>
  <c r="B1540" i="4"/>
  <c r="V1540" i="4"/>
  <c r="R1540" i="4"/>
  <c r="G1541" i="4"/>
  <c r="F1542" i="4"/>
  <c r="S1539" i="4"/>
  <c r="W1539" i="4"/>
  <c r="AA536" i="4" l="1"/>
  <c r="X536" i="4"/>
  <c r="U537" i="4" s="1"/>
  <c r="L327" i="4"/>
  <c r="M327" i="4" s="1"/>
  <c r="Z327" i="4"/>
  <c r="G1542" i="4"/>
  <c r="F1543" i="4"/>
  <c r="B1541" i="4"/>
  <c r="V1541" i="4"/>
  <c r="R1541" i="4"/>
  <c r="W1540" i="4"/>
  <c r="S1540" i="4"/>
  <c r="O537" i="4"/>
  <c r="P537" i="4" s="1"/>
  <c r="N538" i="4" s="1"/>
  <c r="D1542" i="4"/>
  <c r="E1541" i="4"/>
  <c r="AA537" i="4" l="1"/>
  <c r="K328" i="4"/>
  <c r="T327" i="4"/>
  <c r="Q328" i="4" s="1"/>
  <c r="X537" i="4"/>
  <c r="U538" i="4" s="1"/>
  <c r="X538" i="4" s="1"/>
  <c r="U539" i="4" s="1"/>
  <c r="E1542" i="4"/>
  <c r="D1543" i="4"/>
  <c r="O538" i="4"/>
  <c r="P538" i="4" s="1"/>
  <c r="N539" i="4" s="1"/>
  <c r="W1541" i="4"/>
  <c r="S1541" i="4"/>
  <c r="F1544" i="4"/>
  <c r="G1543" i="4"/>
  <c r="B1542" i="4"/>
  <c r="V1542" i="4"/>
  <c r="R1542" i="4"/>
  <c r="AA538" i="4" l="1"/>
  <c r="L328" i="4"/>
  <c r="M328" i="4" s="1"/>
  <c r="T328" i="4" s="1"/>
  <c r="Q329" i="4" s="1"/>
  <c r="W1542" i="4"/>
  <c r="S1542" i="4"/>
  <c r="B1543" i="4"/>
  <c r="V1543" i="4"/>
  <c r="R1543" i="4"/>
  <c r="F1545" i="4"/>
  <c r="G1544" i="4"/>
  <c r="O539" i="4"/>
  <c r="P539" i="4" s="1"/>
  <c r="N540" i="4" s="1"/>
  <c r="E1543" i="4"/>
  <c r="D1544" i="4"/>
  <c r="Z328" i="4" l="1"/>
  <c r="X539" i="4"/>
  <c r="U540" i="4" s="1"/>
  <c r="K329" i="4"/>
  <c r="AA539" i="4"/>
  <c r="D1545" i="4"/>
  <c r="E1544" i="4"/>
  <c r="O540" i="4"/>
  <c r="P540" i="4" s="1"/>
  <c r="N541" i="4" s="1"/>
  <c r="AA540" i="4"/>
  <c r="V1544" i="4"/>
  <c r="R1544" i="4"/>
  <c r="F1546" i="4"/>
  <c r="G1545" i="4"/>
  <c r="B1544" i="4" s="1"/>
  <c r="W1543" i="4"/>
  <c r="S1543" i="4"/>
  <c r="L329" i="4" l="1"/>
  <c r="M329" i="4" s="1"/>
  <c r="X540" i="4"/>
  <c r="U541" i="4" s="1"/>
  <c r="X541" i="4" s="1"/>
  <c r="U542" i="4" s="1"/>
  <c r="V1545" i="4"/>
  <c r="R1545" i="4"/>
  <c r="G1546" i="4"/>
  <c r="B1545" i="4" s="1"/>
  <c r="F1547" i="4"/>
  <c r="S1544" i="4"/>
  <c r="W1544" i="4"/>
  <c r="O541" i="4"/>
  <c r="P541" i="4" s="1"/>
  <c r="N542" i="4" s="1"/>
  <c r="D1546" i="4"/>
  <c r="E1545" i="4"/>
  <c r="K330" i="4" l="1"/>
  <c r="T329" i="4"/>
  <c r="Q330" i="4" s="1"/>
  <c r="AA541" i="4"/>
  <c r="Z329" i="4"/>
  <c r="D1547" i="4"/>
  <c r="E1546" i="4"/>
  <c r="O542" i="4"/>
  <c r="P542" i="4" s="1"/>
  <c r="N543" i="4" s="1"/>
  <c r="G1547" i="4"/>
  <c r="F1548" i="4"/>
  <c r="B1546" i="4"/>
  <c r="V1546" i="4"/>
  <c r="R1546" i="4"/>
  <c r="W1545" i="4"/>
  <c r="S1545" i="4"/>
  <c r="AA542" i="4" l="1"/>
  <c r="L330" i="4"/>
  <c r="M330" i="4" s="1"/>
  <c r="X542" i="4"/>
  <c r="U543" i="4" s="1"/>
  <c r="X543" i="4" s="1"/>
  <c r="U544" i="4" s="1"/>
  <c r="W1546" i="4"/>
  <c r="S1546" i="4"/>
  <c r="F1549" i="4"/>
  <c r="G1548" i="4"/>
  <c r="B1547" i="4" s="1"/>
  <c r="V1547" i="4"/>
  <c r="R1547" i="4"/>
  <c r="AA543" i="4"/>
  <c r="O543" i="4"/>
  <c r="P543" i="4" s="1"/>
  <c r="N544" i="4" s="1"/>
  <c r="E1547" i="4"/>
  <c r="D1548" i="4"/>
  <c r="K331" i="4" l="1"/>
  <c r="T330" i="4"/>
  <c r="Q331" i="4" s="1"/>
  <c r="Z330" i="4"/>
  <c r="E1548" i="4"/>
  <c r="D1549" i="4"/>
  <c r="O544" i="4"/>
  <c r="P544" i="4" s="1"/>
  <c r="N545" i="4" s="1"/>
  <c r="W1547" i="4"/>
  <c r="S1547" i="4"/>
  <c r="V1548" i="4"/>
  <c r="R1548" i="4"/>
  <c r="F1550" i="4"/>
  <c r="G1549" i="4"/>
  <c r="B1548" i="4" s="1"/>
  <c r="AA544" i="4" l="1"/>
  <c r="X544" i="4"/>
  <c r="U545" i="4" s="1"/>
  <c r="L331" i="4"/>
  <c r="M331" i="4" s="1"/>
  <c r="V1549" i="4"/>
  <c r="R1549" i="4"/>
  <c r="G1550" i="4"/>
  <c r="B1549" i="4" s="1"/>
  <c r="F1551" i="4"/>
  <c r="W1548" i="4"/>
  <c r="S1548" i="4"/>
  <c r="O545" i="4"/>
  <c r="P545" i="4" s="1"/>
  <c r="N546" i="4" s="1"/>
  <c r="D1550" i="4"/>
  <c r="E1549" i="4"/>
  <c r="K332" i="4" l="1"/>
  <c r="Z331" i="4"/>
  <c r="AA545" i="4"/>
  <c r="T331" i="4"/>
  <c r="Q332" i="4" s="1"/>
  <c r="X545" i="4"/>
  <c r="U546" i="4" s="1"/>
  <c r="E1550" i="4"/>
  <c r="D1551" i="4"/>
  <c r="O546" i="4"/>
  <c r="P546" i="4" s="1"/>
  <c r="N547" i="4" s="1"/>
  <c r="G1551" i="4"/>
  <c r="F1552" i="4"/>
  <c r="B1550" i="4"/>
  <c r="V1550" i="4"/>
  <c r="R1550" i="4"/>
  <c r="S1549" i="4"/>
  <c r="W1549" i="4"/>
  <c r="AA546" i="4" l="1"/>
  <c r="X546" i="4"/>
  <c r="U547" i="4" s="1"/>
  <c r="L332" i="4"/>
  <c r="M332" i="4" s="1"/>
  <c r="S1550" i="4"/>
  <c r="W1550" i="4"/>
  <c r="G1552" i="4"/>
  <c r="B1551" i="4" s="1"/>
  <c r="F1553" i="4"/>
  <c r="V1551" i="4"/>
  <c r="R1551" i="4"/>
  <c r="O547" i="4"/>
  <c r="P547" i="4" s="1"/>
  <c r="N548" i="4" s="1"/>
  <c r="E1551" i="4"/>
  <c r="D1552" i="4"/>
  <c r="Z332" i="4" l="1"/>
  <c r="K333" i="4"/>
  <c r="AA547" i="4"/>
  <c r="T332" i="4"/>
  <c r="Q333" i="4" s="1"/>
  <c r="X547" i="4"/>
  <c r="U548" i="4" s="1"/>
  <c r="X548" i="4" s="1"/>
  <c r="U549" i="4" s="1"/>
  <c r="E1552" i="4"/>
  <c r="D1553" i="4"/>
  <c r="O548" i="4"/>
  <c r="P548" i="4" s="1"/>
  <c r="N549" i="4" s="1"/>
  <c r="S1551" i="4"/>
  <c r="W1551" i="4"/>
  <c r="G1553" i="4"/>
  <c r="B1552" i="4" s="1"/>
  <c r="F1554" i="4"/>
  <c r="V1552" i="4"/>
  <c r="R1552" i="4"/>
  <c r="AA548" i="4" l="1"/>
  <c r="L333" i="4"/>
  <c r="M333" i="4" s="1"/>
  <c r="W1552" i="4"/>
  <c r="S1552" i="4"/>
  <c r="F1555" i="4"/>
  <c r="G1554" i="4"/>
  <c r="B1553" i="4"/>
  <c r="V1553" i="4"/>
  <c r="R1553" i="4"/>
  <c r="O549" i="4"/>
  <c r="P549" i="4" s="1"/>
  <c r="N550" i="4" s="1"/>
  <c r="E1553" i="4"/>
  <c r="D1554" i="4"/>
  <c r="Z333" i="4" l="1"/>
  <c r="K334" i="4"/>
  <c r="AA549" i="4"/>
  <c r="T333" i="4"/>
  <c r="Q334" i="4" s="1"/>
  <c r="X549" i="4"/>
  <c r="U550" i="4" s="1"/>
  <c r="X550" i="4" s="1"/>
  <c r="U551" i="4" s="1"/>
  <c r="E1554" i="4"/>
  <c r="D1555" i="4"/>
  <c r="O550" i="4"/>
  <c r="P550" i="4" s="1"/>
  <c r="N551" i="4" s="1"/>
  <c r="AA550" i="4"/>
  <c r="W1553" i="4"/>
  <c r="S1553" i="4"/>
  <c r="V1554" i="4"/>
  <c r="R1554" i="4"/>
  <c r="F1556" i="4"/>
  <c r="G1555" i="4"/>
  <c r="B1554" i="4" s="1"/>
  <c r="L334" i="4" l="1"/>
  <c r="M334" i="4" s="1"/>
  <c r="Z334" i="4"/>
  <c r="V1555" i="4"/>
  <c r="R1555" i="4"/>
  <c r="F1557" i="4"/>
  <c r="G1556" i="4"/>
  <c r="B1555" i="4" s="1"/>
  <c r="W1554" i="4"/>
  <c r="S1554" i="4"/>
  <c r="O551" i="4"/>
  <c r="P551" i="4" s="1"/>
  <c r="N552" i="4" s="1"/>
  <c r="E1555" i="4"/>
  <c r="D1556" i="4"/>
  <c r="K335" i="4" l="1"/>
  <c r="AA551" i="4"/>
  <c r="T334" i="4"/>
  <c r="Q335" i="4" s="1"/>
  <c r="X551" i="4"/>
  <c r="U552" i="4" s="1"/>
  <c r="X552" i="4" s="1"/>
  <c r="U553" i="4" s="1"/>
  <c r="E1556" i="4"/>
  <c r="D1557" i="4"/>
  <c r="O552" i="4"/>
  <c r="P552" i="4" s="1"/>
  <c r="N553" i="4" s="1"/>
  <c r="V1556" i="4"/>
  <c r="R1556" i="4"/>
  <c r="G1557" i="4"/>
  <c r="B1556" i="4" s="1"/>
  <c r="F1558" i="4"/>
  <c r="W1555" i="4"/>
  <c r="S1555" i="4"/>
  <c r="AA552" i="4" l="1"/>
  <c r="L335" i="4"/>
  <c r="M335" i="4" s="1"/>
  <c r="G1558" i="4"/>
  <c r="F1559" i="4"/>
  <c r="B1557" i="4"/>
  <c r="V1557" i="4"/>
  <c r="R1557" i="4"/>
  <c r="W1556" i="4"/>
  <c r="S1556" i="4"/>
  <c r="O553" i="4"/>
  <c r="P553" i="4" s="1"/>
  <c r="N554" i="4" s="1"/>
  <c r="E1557" i="4"/>
  <c r="D1558" i="4"/>
  <c r="K336" i="4" l="1"/>
  <c r="T335" i="4"/>
  <c r="Q336" i="4" s="1"/>
  <c r="Z335" i="4"/>
  <c r="AA553" i="4"/>
  <c r="X553" i="4"/>
  <c r="U554" i="4" s="1"/>
  <c r="E1558" i="4"/>
  <c r="D1559" i="4"/>
  <c r="O554" i="4"/>
  <c r="P554" i="4" s="1"/>
  <c r="N555" i="4" s="1"/>
  <c r="W1557" i="4"/>
  <c r="S1557" i="4"/>
  <c r="G1559" i="4"/>
  <c r="F1560" i="4"/>
  <c r="B1558" i="4"/>
  <c r="V1558" i="4"/>
  <c r="R1558" i="4"/>
  <c r="AA554" i="4" l="1"/>
  <c r="X554" i="4"/>
  <c r="U555" i="4" s="1"/>
  <c r="Z336" i="4"/>
  <c r="L336" i="4"/>
  <c r="M336" i="4" s="1"/>
  <c r="W1558" i="4"/>
  <c r="S1558" i="4"/>
  <c r="G1560" i="4"/>
  <c r="B1559" i="4" s="1"/>
  <c r="F1561" i="4"/>
  <c r="V1559" i="4"/>
  <c r="R1559" i="4"/>
  <c r="O555" i="4"/>
  <c r="P555" i="4" s="1"/>
  <c r="N556" i="4" s="1"/>
  <c r="E1559" i="4"/>
  <c r="D1560" i="4"/>
  <c r="K337" i="4" l="1"/>
  <c r="AA555" i="4"/>
  <c r="T336" i="4"/>
  <c r="Q337" i="4" s="1"/>
  <c r="X555" i="4"/>
  <c r="U556" i="4" s="1"/>
  <c r="X556" i="4" s="1"/>
  <c r="U557" i="4" s="1"/>
  <c r="E1560" i="4"/>
  <c r="D1561" i="4"/>
  <c r="O556" i="4"/>
  <c r="P556" i="4" s="1"/>
  <c r="N557" i="4" s="1"/>
  <c r="S1559" i="4"/>
  <c r="W1559" i="4"/>
  <c r="G1561" i="4"/>
  <c r="B1560" i="4" s="1"/>
  <c r="F1562" i="4"/>
  <c r="V1560" i="4"/>
  <c r="R1560" i="4"/>
  <c r="AA556" i="4" l="1"/>
  <c r="L337" i="4"/>
  <c r="M337" i="4" s="1"/>
  <c r="G1562" i="4"/>
  <c r="F1563" i="4"/>
  <c r="B1561" i="4"/>
  <c r="V1561" i="4"/>
  <c r="R1561" i="4"/>
  <c r="O557" i="4"/>
  <c r="P557" i="4" s="1"/>
  <c r="N558" i="4" s="1"/>
  <c r="E1561" i="4"/>
  <c r="D1562" i="4"/>
  <c r="Z337" i="4" l="1"/>
  <c r="K338" i="4"/>
  <c r="AA557" i="4"/>
  <c r="T337" i="4"/>
  <c r="Q338" i="4" s="1"/>
  <c r="X557" i="4"/>
  <c r="U558" i="4" s="1"/>
  <c r="X558" i="4" s="1"/>
  <c r="U559" i="4" s="1"/>
  <c r="E1562" i="4"/>
  <c r="D1563" i="4"/>
  <c r="AA558" i="4"/>
  <c r="O558" i="4"/>
  <c r="P558" i="4" s="1"/>
  <c r="N559" i="4" s="1"/>
  <c r="W1561" i="4"/>
  <c r="S1561" i="4"/>
  <c r="G1563" i="4"/>
  <c r="F1564" i="4"/>
  <c r="B1562" i="4"/>
  <c r="V1562" i="4"/>
  <c r="R1562" i="4"/>
  <c r="L338" i="4" l="1"/>
  <c r="M338" i="4" s="1"/>
  <c r="T338" i="4" s="1"/>
  <c r="Q339" i="4" s="1"/>
  <c r="Z338" i="4"/>
  <c r="W1562" i="4"/>
  <c r="S1562" i="4"/>
  <c r="G1564" i="4"/>
  <c r="B1563" i="4" s="1"/>
  <c r="F1565" i="4"/>
  <c r="V1563" i="4"/>
  <c r="R1563" i="4"/>
  <c r="O559" i="4"/>
  <c r="P559" i="4" s="1"/>
  <c r="N560" i="4" s="1"/>
  <c r="E1563" i="4"/>
  <c r="D1564" i="4"/>
  <c r="K339" i="4" l="1"/>
  <c r="AA559" i="4"/>
  <c r="X559" i="4"/>
  <c r="U560" i="4" s="1"/>
  <c r="E1564" i="4"/>
  <c r="D1565" i="4"/>
  <c r="O560" i="4"/>
  <c r="P560" i="4" s="1"/>
  <c r="N561" i="4" s="1"/>
  <c r="AA560" i="4"/>
  <c r="W1563" i="4"/>
  <c r="S1563" i="4"/>
  <c r="G1565" i="4"/>
  <c r="B1564" i="4" s="1"/>
  <c r="F1566" i="4"/>
  <c r="V1564" i="4"/>
  <c r="R1564" i="4"/>
  <c r="X560" i="4" l="1"/>
  <c r="U561" i="4" s="1"/>
  <c r="Z339" i="4"/>
  <c r="L339" i="4"/>
  <c r="M339" i="4" s="1"/>
  <c r="W1564" i="4"/>
  <c r="S1564" i="4"/>
  <c r="G1566" i="4"/>
  <c r="B1565" i="4" s="1"/>
  <c r="F1567" i="4"/>
  <c r="V1565" i="4"/>
  <c r="R1565" i="4"/>
  <c r="O561" i="4"/>
  <c r="P561" i="4" s="1"/>
  <c r="N562" i="4" s="1"/>
  <c r="E1565" i="4"/>
  <c r="D1566" i="4"/>
  <c r="K340" i="4" l="1"/>
  <c r="T339" i="4"/>
  <c r="Q340" i="4" s="1"/>
  <c r="AA561" i="4"/>
  <c r="X561" i="4"/>
  <c r="U562" i="4" s="1"/>
  <c r="X562" i="4" s="1"/>
  <c r="U563" i="4" s="1"/>
  <c r="D1567" i="4"/>
  <c r="E1566" i="4"/>
  <c r="O562" i="4"/>
  <c r="P562" i="4" s="1"/>
  <c r="N563" i="4" s="1"/>
  <c r="W1565" i="4"/>
  <c r="S1565" i="4"/>
  <c r="F1568" i="4"/>
  <c r="G1567" i="4"/>
  <c r="B1566" i="4"/>
  <c r="V1566" i="4"/>
  <c r="R1566" i="4"/>
  <c r="X563" i="4" l="1"/>
  <c r="U564" i="4" s="1"/>
  <c r="AA562" i="4"/>
  <c r="L340" i="4"/>
  <c r="M340" i="4" s="1"/>
  <c r="W1566" i="4"/>
  <c r="S1566" i="4"/>
  <c r="R1567" i="4"/>
  <c r="V1567" i="4"/>
  <c r="F1569" i="4"/>
  <c r="G1568" i="4"/>
  <c r="B1567" i="4" s="1"/>
  <c r="O563" i="4"/>
  <c r="P563" i="4" s="1"/>
  <c r="N564" i="4" s="1"/>
  <c r="AA563" i="4"/>
  <c r="D1568" i="4"/>
  <c r="E1567" i="4"/>
  <c r="Z340" i="4" l="1"/>
  <c r="K341" i="4"/>
  <c r="T340" i="4"/>
  <c r="Q341" i="4" s="1"/>
  <c r="E1568" i="4"/>
  <c r="D1569" i="4"/>
  <c r="O564" i="4"/>
  <c r="P564" i="4" s="1"/>
  <c r="N565" i="4" s="1"/>
  <c r="R1568" i="4"/>
  <c r="V1568" i="4"/>
  <c r="G1569" i="4"/>
  <c r="B1568" i="4" s="1"/>
  <c r="F1570" i="4"/>
  <c r="S1567" i="4"/>
  <c r="W1567" i="4"/>
  <c r="AA564" i="4" l="1"/>
  <c r="L341" i="4"/>
  <c r="M341" i="4" s="1"/>
  <c r="X564" i="4"/>
  <c r="U565" i="4" s="1"/>
  <c r="G1570" i="4"/>
  <c r="F1571" i="4"/>
  <c r="R1569" i="4"/>
  <c r="V1569" i="4"/>
  <c r="B1569" i="4"/>
  <c r="W1568" i="4"/>
  <c r="S1568" i="4"/>
  <c r="O565" i="4"/>
  <c r="P565" i="4" s="1"/>
  <c r="N566" i="4" s="1"/>
  <c r="E1569" i="4"/>
  <c r="D1570" i="4"/>
  <c r="K342" i="4" l="1"/>
  <c r="AA565" i="4"/>
  <c r="Z341" i="4"/>
  <c r="X565" i="4"/>
  <c r="U566" i="4" s="1"/>
  <c r="T341" i="4"/>
  <c r="Q342" i="4" s="1"/>
  <c r="E1570" i="4"/>
  <c r="D1571" i="4"/>
  <c r="O566" i="4"/>
  <c r="P566" i="4" s="1"/>
  <c r="N567" i="4" s="1"/>
  <c r="W1569" i="4"/>
  <c r="S1569" i="4"/>
  <c r="G1571" i="4"/>
  <c r="F1572" i="4"/>
  <c r="R1570" i="4"/>
  <c r="V1570" i="4"/>
  <c r="B1570" i="4"/>
  <c r="X566" i="4" l="1"/>
  <c r="U567" i="4" s="1"/>
  <c r="AA566" i="4"/>
  <c r="L342" i="4"/>
  <c r="M342" i="4" s="1"/>
  <c r="W1570" i="4"/>
  <c r="S1570" i="4"/>
  <c r="G1572" i="4"/>
  <c r="B1571" i="4" s="1"/>
  <c r="F1573" i="4"/>
  <c r="R1571" i="4"/>
  <c r="V1571" i="4"/>
  <c r="AA567" i="4"/>
  <c r="O567" i="4"/>
  <c r="P567" i="4" s="1"/>
  <c r="N568" i="4" s="1"/>
  <c r="E1571" i="4"/>
  <c r="D1572" i="4"/>
  <c r="K343" i="4" l="1"/>
  <c r="Z342" i="4"/>
  <c r="X567" i="4"/>
  <c r="U568" i="4" s="1"/>
  <c r="X568" i="4" s="1"/>
  <c r="T342" i="4"/>
  <c r="Q343" i="4" s="1"/>
  <c r="E1572" i="4"/>
  <c r="D1573" i="4"/>
  <c r="O568" i="4"/>
  <c r="P568" i="4" s="1"/>
  <c r="N569" i="4" s="1"/>
  <c r="W1571" i="4"/>
  <c r="S1571" i="4"/>
  <c r="G1573" i="4"/>
  <c r="B1572" i="4" s="1"/>
  <c r="F1574" i="4"/>
  <c r="R1572" i="4"/>
  <c r="V1572" i="4"/>
  <c r="W569" i="4" l="1"/>
  <c r="U569" i="4"/>
  <c r="AA568" i="4"/>
  <c r="L343" i="4"/>
  <c r="M343" i="4" s="1"/>
  <c r="T343" i="4" s="1"/>
  <c r="Q344" i="4" s="1"/>
  <c r="W1572" i="4"/>
  <c r="S1572" i="4"/>
  <c r="G1574" i="4"/>
  <c r="F1575" i="4"/>
  <c r="R1573" i="4"/>
  <c r="V1573" i="4"/>
  <c r="B1573" i="4"/>
  <c r="O569" i="4"/>
  <c r="P569" i="4" s="1"/>
  <c r="N570" i="4" s="1"/>
  <c r="E1573" i="4"/>
  <c r="D1574" i="4"/>
  <c r="X569" i="4" l="1"/>
  <c r="K344" i="4"/>
  <c r="Z343" i="4"/>
  <c r="AA569" i="4"/>
  <c r="E1574" i="4"/>
  <c r="D1575" i="4"/>
  <c r="O570" i="4"/>
  <c r="P570" i="4" s="1"/>
  <c r="N571" i="4" s="1"/>
  <c r="AA570" i="4"/>
  <c r="W1573" i="4"/>
  <c r="S1573" i="4"/>
  <c r="G1575" i="4"/>
  <c r="F1576" i="4"/>
  <c r="R1574" i="4"/>
  <c r="V1574" i="4"/>
  <c r="B1574" i="4"/>
  <c r="L344" i="4" l="1"/>
  <c r="M344" i="4" s="1"/>
  <c r="AF38" i="4"/>
  <c r="U570" i="4"/>
  <c r="X570" i="4" s="1"/>
  <c r="U571" i="4" s="1"/>
  <c r="W1574" i="4"/>
  <c r="S1574" i="4"/>
  <c r="G1576" i="4"/>
  <c r="B1575" i="4" s="1"/>
  <c r="F1577" i="4"/>
  <c r="R1575" i="4"/>
  <c r="V1575" i="4"/>
  <c r="O571" i="4"/>
  <c r="P571" i="4" s="1"/>
  <c r="N572" i="4" s="1"/>
  <c r="E1575" i="4"/>
  <c r="D1576" i="4"/>
  <c r="X571" i="4" l="1"/>
  <c r="U572" i="4" s="1"/>
  <c r="AA571" i="4"/>
  <c r="K345" i="4"/>
  <c r="T344" i="4"/>
  <c r="Q345" i="4" s="1"/>
  <c r="Z344" i="4"/>
  <c r="E1576" i="4"/>
  <c r="D1577" i="4"/>
  <c r="O572" i="4"/>
  <c r="P572" i="4" s="1"/>
  <c r="N573" i="4" s="1"/>
  <c r="W1575" i="4"/>
  <c r="S1575" i="4"/>
  <c r="G1577" i="4"/>
  <c r="B1576" i="4" s="1"/>
  <c r="F1578" i="4"/>
  <c r="R1576" i="4"/>
  <c r="V1576" i="4"/>
  <c r="AA572" i="4" l="1"/>
  <c r="L345" i="4"/>
  <c r="M345" i="4" s="1"/>
  <c r="X572" i="4"/>
  <c r="U573" i="4" s="1"/>
  <c r="W1576" i="4"/>
  <c r="S1576" i="4"/>
  <c r="G1578" i="4"/>
  <c r="B1577" i="4" s="1"/>
  <c r="F1579" i="4"/>
  <c r="R1577" i="4"/>
  <c r="V1577" i="4"/>
  <c r="O573" i="4"/>
  <c r="P573" i="4" s="1"/>
  <c r="N574" i="4" s="1"/>
  <c r="E1577" i="4"/>
  <c r="D1578" i="4"/>
  <c r="K346" i="4" l="1"/>
  <c r="X573" i="4"/>
  <c r="U574" i="4" s="1"/>
  <c r="X574" i="4" s="1"/>
  <c r="U575" i="4" s="1"/>
  <c r="AA573" i="4"/>
  <c r="Z345" i="4"/>
  <c r="T345" i="4"/>
  <c r="Q346" i="4" s="1"/>
  <c r="E1578" i="4"/>
  <c r="D1579" i="4"/>
  <c r="O574" i="4"/>
  <c r="P574" i="4" s="1"/>
  <c r="N575" i="4" s="1"/>
  <c r="W1577" i="4"/>
  <c r="S1577" i="4"/>
  <c r="G1579" i="4"/>
  <c r="B1578" i="4" s="1"/>
  <c r="F1580" i="4"/>
  <c r="R1578" i="4"/>
  <c r="V1578" i="4"/>
  <c r="AA574" i="4" l="1"/>
  <c r="L346" i="4"/>
  <c r="M346" i="4" s="1"/>
  <c r="W1578" i="4"/>
  <c r="S1578" i="4"/>
  <c r="G1580" i="4"/>
  <c r="B1579" i="4" s="1"/>
  <c r="F1581" i="4"/>
  <c r="R1579" i="4"/>
  <c r="V1579" i="4"/>
  <c r="O575" i="4"/>
  <c r="P575" i="4" s="1"/>
  <c r="N576" i="4" s="1"/>
  <c r="E1579" i="4"/>
  <c r="D1580" i="4"/>
  <c r="Z346" i="4" l="1"/>
  <c r="K347" i="4"/>
  <c r="AA575" i="4"/>
  <c r="X575" i="4"/>
  <c r="U576" i="4" s="1"/>
  <c r="T346" i="4"/>
  <c r="Q347" i="4" s="1"/>
  <c r="E1580" i="4"/>
  <c r="D1581" i="4"/>
  <c r="O576" i="4"/>
  <c r="P576" i="4" s="1"/>
  <c r="N577" i="4" s="1"/>
  <c r="W1579" i="4"/>
  <c r="S1579" i="4"/>
  <c r="G1581" i="4"/>
  <c r="F1582" i="4"/>
  <c r="R1580" i="4"/>
  <c r="V1580" i="4"/>
  <c r="B1580" i="4"/>
  <c r="AA576" i="4" l="1"/>
  <c r="X576" i="4"/>
  <c r="U577" i="4" s="1"/>
  <c r="L347" i="4"/>
  <c r="M347" i="4" s="1"/>
  <c r="Z347" i="4"/>
  <c r="W1580" i="4"/>
  <c r="S1580" i="4"/>
  <c r="G1582" i="4"/>
  <c r="B1581" i="4" s="1"/>
  <c r="F1583" i="4"/>
  <c r="R1581" i="4"/>
  <c r="V1581" i="4"/>
  <c r="O577" i="4"/>
  <c r="P577" i="4" s="1"/>
  <c r="N578" i="4" s="1"/>
  <c r="E1581" i="4"/>
  <c r="D1582" i="4"/>
  <c r="X577" i="4" l="1"/>
  <c r="U578" i="4" s="1"/>
  <c r="K348" i="4"/>
  <c r="AA577" i="4"/>
  <c r="T347" i="4"/>
  <c r="Q348" i="4" s="1"/>
  <c r="E1582" i="4"/>
  <c r="D1583" i="4"/>
  <c r="O578" i="4"/>
  <c r="P578" i="4" s="1"/>
  <c r="N579" i="4" s="1"/>
  <c r="W1581" i="4"/>
  <c r="S1581" i="4"/>
  <c r="G1583" i="4"/>
  <c r="B1582" i="4" s="1"/>
  <c r="F1584" i="4"/>
  <c r="R1582" i="4"/>
  <c r="V1582" i="4"/>
  <c r="AA578" i="4" l="1"/>
  <c r="L348" i="4"/>
  <c r="M348" i="4" s="1"/>
  <c r="X578" i="4"/>
  <c r="U579" i="4" s="1"/>
  <c r="X579" i="4" s="1"/>
  <c r="U580" i="4" s="1"/>
  <c r="W1582" i="4"/>
  <c r="S1582" i="4"/>
  <c r="G1584" i="4"/>
  <c r="F1585" i="4"/>
  <c r="R1583" i="4"/>
  <c r="V1583" i="4"/>
  <c r="B1583" i="4"/>
  <c r="O579" i="4"/>
  <c r="P579" i="4" s="1"/>
  <c r="N580" i="4" s="1"/>
  <c r="E1583" i="4"/>
  <c r="D1584" i="4"/>
  <c r="K349" i="4" l="1"/>
  <c r="AA579" i="4"/>
  <c r="Z348" i="4"/>
  <c r="T348" i="4"/>
  <c r="Q349" i="4" s="1"/>
  <c r="E1584" i="4"/>
  <c r="D1585" i="4"/>
  <c r="O580" i="4"/>
  <c r="P580" i="4" s="1"/>
  <c r="N581" i="4" s="1"/>
  <c r="AA580" i="4"/>
  <c r="W1583" i="4"/>
  <c r="S1583" i="4"/>
  <c r="G1585" i="4"/>
  <c r="B1584" i="4" s="1"/>
  <c r="F1586" i="4"/>
  <c r="R1584" i="4"/>
  <c r="V1584" i="4"/>
  <c r="L349" i="4" l="1"/>
  <c r="M349" i="4" s="1"/>
  <c r="X580" i="4"/>
  <c r="U581" i="4" s="1"/>
  <c r="W1584" i="4"/>
  <c r="S1584" i="4"/>
  <c r="G1586" i="4"/>
  <c r="B1585" i="4" s="1"/>
  <c r="F1587" i="4"/>
  <c r="R1585" i="4"/>
  <c r="V1585" i="4"/>
  <c r="AA581" i="4"/>
  <c r="O581" i="4"/>
  <c r="P581" i="4" s="1"/>
  <c r="N582" i="4" s="1"/>
  <c r="E1585" i="4"/>
  <c r="D1586" i="4"/>
  <c r="X581" i="4" l="1"/>
  <c r="U582" i="4" s="1"/>
  <c r="K350" i="4"/>
  <c r="Z349" i="4"/>
  <c r="T349" i="4"/>
  <c r="Q350" i="4" s="1"/>
  <c r="E1586" i="4"/>
  <c r="D1587" i="4"/>
  <c r="O582" i="4"/>
  <c r="P582" i="4" s="1"/>
  <c r="N583" i="4" s="1"/>
  <c r="W1585" i="4"/>
  <c r="S1585" i="4"/>
  <c r="G1587" i="4"/>
  <c r="B1586" i="4" s="1"/>
  <c r="F1588" i="4"/>
  <c r="R1586" i="4"/>
  <c r="V1586" i="4"/>
  <c r="AA582" i="4" l="1"/>
  <c r="L350" i="4"/>
  <c r="M350" i="4" s="1"/>
  <c r="T350" i="4" s="1"/>
  <c r="Q351" i="4" s="1"/>
  <c r="X582" i="4"/>
  <c r="U583" i="4" s="1"/>
  <c r="W1586" i="4"/>
  <c r="S1586" i="4"/>
  <c r="G1588" i="4"/>
  <c r="F1589" i="4"/>
  <c r="R1587" i="4"/>
  <c r="V1587" i="4"/>
  <c r="B1587" i="4"/>
  <c r="O583" i="4"/>
  <c r="P583" i="4" s="1"/>
  <c r="N584" i="4" s="1"/>
  <c r="E1587" i="4"/>
  <c r="D1588" i="4"/>
  <c r="X583" i="4" l="1"/>
  <c r="U584" i="4" s="1"/>
  <c r="AA583" i="4"/>
  <c r="Z350" i="4"/>
  <c r="K351" i="4"/>
  <c r="E1588" i="4"/>
  <c r="D1589" i="4"/>
  <c r="O584" i="4"/>
  <c r="P584" i="4" s="1"/>
  <c r="N585" i="4" s="1"/>
  <c r="W1587" i="4"/>
  <c r="S1587" i="4"/>
  <c r="G1589" i="4"/>
  <c r="B1588" i="4" s="1"/>
  <c r="F1590" i="4"/>
  <c r="R1588" i="4"/>
  <c r="V1588" i="4"/>
  <c r="AA584" i="4" l="1"/>
  <c r="L351" i="4"/>
  <c r="M351" i="4" s="1"/>
  <c r="X584" i="4"/>
  <c r="U585" i="4" s="1"/>
  <c r="W1588" i="4"/>
  <c r="S1588" i="4"/>
  <c r="G1590" i="4"/>
  <c r="F1591" i="4"/>
  <c r="R1589" i="4"/>
  <c r="V1589" i="4"/>
  <c r="B1589" i="4"/>
  <c r="O585" i="4"/>
  <c r="P585" i="4" s="1"/>
  <c r="N586" i="4" s="1"/>
  <c r="E1589" i="4"/>
  <c r="D1590" i="4"/>
  <c r="X585" i="4" l="1"/>
  <c r="U586" i="4" s="1"/>
  <c r="K352" i="4"/>
  <c r="T351" i="4"/>
  <c r="Q352" i="4" s="1"/>
  <c r="AA585" i="4"/>
  <c r="Z351" i="4"/>
  <c r="E1590" i="4"/>
  <c r="D1591" i="4"/>
  <c r="O586" i="4"/>
  <c r="P586" i="4" s="1"/>
  <c r="N587" i="4" s="1"/>
  <c r="W1589" i="4"/>
  <c r="S1589" i="4"/>
  <c r="G1591" i="4"/>
  <c r="F1592" i="4"/>
  <c r="R1590" i="4"/>
  <c r="V1590" i="4"/>
  <c r="B1590" i="4"/>
  <c r="AA586" i="4" l="1"/>
  <c r="L352" i="4"/>
  <c r="M352" i="4" s="1"/>
  <c r="Z352" i="4"/>
  <c r="X586" i="4"/>
  <c r="U587" i="4" s="1"/>
  <c r="W1590" i="4"/>
  <c r="S1590" i="4"/>
  <c r="G1592" i="4"/>
  <c r="F1593" i="4"/>
  <c r="R1591" i="4"/>
  <c r="V1591" i="4"/>
  <c r="B1591" i="4"/>
  <c r="O587" i="4"/>
  <c r="P587" i="4" s="1"/>
  <c r="N588" i="4" s="1"/>
  <c r="E1591" i="4"/>
  <c r="D1592" i="4"/>
  <c r="X587" i="4" l="1"/>
  <c r="U588" i="4" s="1"/>
  <c r="K353" i="4"/>
  <c r="AA587" i="4"/>
  <c r="T352" i="4"/>
  <c r="Q353" i="4" s="1"/>
  <c r="E1592" i="4"/>
  <c r="D1593" i="4"/>
  <c r="O588" i="4"/>
  <c r="P588" i="4" s="1"/>
  <c r="N589" i="4" s="1"/>
  <c r="W1591" i="4"/>
  <c r="S1591" i="4"/>
  <c r="G1593" i="4"/>
  <c r="F1594" i="4"/>
  <c r="R1592" i="4"/>
  <c r="V1592" i="4"/>
  <c r="B1592" i="4"/>
  <c r="AA588" i="4" l="1"/>
  <c r="L353" i="4"/>
  <c r="M353" i="4" s="1"/>
  <c r="X588" i="4"/>
  <c r="U589" i="4" s="1"/>
  <c r="W1592" i="4"/>
  <c r="S1592" i="4"/>
  <c r="F1595" i="4"/>
  <c r="G1594" i="4"/>
  <c r="B1593" i="4" s="1"/>
  <c r="R1593" i="4"/>
  <c r="V1593" i="4"/>
  <c r="O589" i="4"/>
  <c r="P589" i="4" s="1"/>
  <c r="N590" i="4" s="1"/>
  <c r="E1593" i="4"/>
  <c r="D1594" i="4"/>
  <c r="X589" i="4" l="1"/>
  <c r="U590" i="4" s="1"/>
  <c r="AA589" i="4"/>
  <c r="Z353" i="4"/>
  <c r="K354" i="4"/>
  <c r="T353" i="4"/>
  <c r="Q354" i="4" s="1"/>
  <c r="E1594" i="4"/>
  <c r="D1595" i="4"/>
  <c r="O590" i="4"/>
  <c r="P590" i="4" s="1"/>
  <c r="N591" i="4" s="1"/>
  <c r="AA590" i="4"/>
  <c r="W1593" i="4"/>
  <c r="S1593" i="4"/>
  <c r="R1594" i="4"/>
  <c r="B1594" i="4"/>
  <c r="V1594" i="4"/>
  <c r="G1595" i="4"/>
  <c r="F1596" i="4"/>
  <c r="L354" i="4" l="1"/>
  <c r="M354" i="4" s="1"/>
  <c r="T354" i="4" s="1"/>
  <c r="Q355" i="4" s="1"/>
  <c r="X590" i="4"/>
  <c r="U591" i="4" s="1"/>
  <c r="X591" i="4" s="1"/>
  <c r="U592" i="4" s="1"/>
  <c r="G1596" i="4"/>
  <c r="B1595" i="4" s="1"/>
  <c r="F1597" i="4"/>
  <c r="R1595" i="4"/>
  <c r="V1595" i="4"/>
  <c r="W1594" i="4"/>
  <c r="S1594" i="4"/>
  <c r="AA591" i="4"/>
  <c r="O591" i="4"/>
  <c r="P591" i="4" s="1"/>
  <c r="N592" i="4" s="1"/>
  <c r="E1595" i="4"/>
  <c r="D1596" i="4"/>
  <c r="Z354" i="4" l="1"/>
  <c r="K355" i="4"/>
  <c r="E1596" i="4"/>
  <c r="D1597" i="4"/>
  <c r="O592" i="4"/>
  <c r="P592" i="4" s="1"/>
  <c r="N593" i="4" s="1"/>
  <c r="W1595" i="4"/>
  <c r="S1595" i="4"/>
  <c r="G1597" i="4"/>
  <c r="B1596" i="4" s="1"/>
  <c r="F1598" i="4"/>
  <c r="R1596" i="4"/>
  <c r="V1596" i="4"/>
  <c r="AA592" i="4" l="1"/>
  <c r="Z355" i="4"/>
  <c r="L355" i="4"/>
  <c r="M355" i="4" s="1"/>
  <c r="X592" i="4"/>
  <c r="U593" i="4" s="1"/>
  <c r="W1596" i="4"/>
  <c r="S1596" i="4"/>
  <c r="G1598" i="4"/>
  <c r="F1599" i="4"/>
  <c r="R1597" i="4"/>
  <c r="B1597" i="4"/>
  <c r="V1597" i="4"/>
  <c r="O593" i="4"/>
  <c r="P593" i="4" s="1"/>
  <c r="N594" i="4" s="1"/>
  <c r="E1597" i="4"/>
  <c r="D1598" i="4"/>
  <c r="X593" i="4" l="1"/>
  <c r="U594" i="4" s="1"/>
  <c r="K356" i="4"/>
  <c r="T355" i="4"/>
  <c r="Q356" i="4" s="1"/>
  <c r="AA593" i="4"/>
  <c r="E1598" i="4"/>
  <c r="D1599" i="4"/>
  <c r="O594" i="4"/>
  <c r="P594" i="4" s="1"/>
  <c r="N595" i="4" s="1"/>
  <c r="W1597" i="4"/>
  <c r="S1597" i="4"/>
  <c r="G1599" i="4"/>
  <c r="B1598" i="4" s="1"/>
  <c r="F1600" i="4"/>
  <c r="R1598" i="4"/>
  <c r="V1598" i="4"/>
  <c r="AA594" i="4" l="1"/>
  <c r="L356" i="4"/>
  <c r="M356" i="4" s="1"/>
  <c r="X594" i="4"/>
  <c r="U595" i="4" s="1"/>
  <c r="W1598" i="4"/>
  <c r="S1598" i="4"/>
  <c r="G1600" i="4"/>
  <c r="B1599" i="4" s="1"/>
  <c r="F1601" i="4"/>
  <c r="R1599" i="4"/>
  <c r="V1599" i="4"/>
  <c r="O595" i="4"/>
  <c r="P595" i="4" s="1"/>
  <c r="N596" i="4" s="1"/>
  <c r="E1599" i="4"/>
  <c r="D1600" i="4"/>
  <c r="X595" i="4" l="1"/>
  <c r="U596" i="4" s="1"/>
  <c r="K357" i="4"/>
  <c r="AA595" i="4"/>
  <c r="Z356" i="4"/>
  <c r="T356" i="4"/>
  <c r="Q357" i="4" s="1"/>
  <c r="E1600" i="4"/>
  <c r="D1601" i="4"/>
  <c r="O596" i="4"/>
  <c r="P596" i="4" s="1"/>
  <c r="N597" i="4" s="1"/>
  <c r="W1599" i="4"/>
  <c r="S1599" i="4"/>
  <c r="G1601" i="4"/>
  <c r="F1602" i="4"/>
  <c r="R1600" i="4"/>
  <c r="V1600" i="4"/>
  <c r="B1600" i="4"/>
  <c r="AA596" i="4" l="1"/>
  <c r="L357" i="4"/>
  <c r="M357" i="4" s="1"/>
  <c r="X596" i="4"/>
  <c r="U597" i="4" s="1"/>
  <c r="W1600" i="4"/>
  <c r="S1600" i="4"/>
  <c r="G1602" i="4"/>
  <c r="B1601" i="4" s="1"/>
  <c r="F1603" i="4"/>
  <c r="R1601" i="4"/>
  <c r="V1601" i="4"/>
  <c r="O597" i="4"/>
  <c r="P597" i="4" s="1"/>
  <c r="N598" i="4" s="1"/>
  <c r="E1601" i="4"/>
  <c r="D1602" i="4"/>
  <c r="X597" i="4" l="1"/>
  <c r="U598" i="4" s="1"/>
  <c r="K358" i="4"/>
  <c r="Z357" i="4"/>
  <c r="AA597" i="4"/>
  <c r="T357" i="4"/>
  <c r="Q358" i="4" s="1"/>
  <c r="E1602" i="4"/>
  <c r="D1603" i="4"/>
  <c r="O598" i="4"/>
  <c r="P598" i="4" s="1"/>
  <c r="N599" i="4" s="1"/>
  <c r="W1601" i="4"/>
  <c r="S1601" i="4"/>
  <c r="G1603" i="4"/>
  <c r="B1602" i="4" s="1"/>
  <c r="F1604" i="4"/>
  <c r="R1602" i="4"/>
  <c r="V1602" i="4"/>
  <c r="AA598" i="4" l="1"/>
  <c r="L358" i="4"/>
  <c r="M358" i="4" s="1"/>
  <c r="X598" i="4"/>
  <c r="U599" i="4" s="1"/>
  <c r="W1602" i="4"/>
  <c r="S1602" i="4"/>
  <c r="G1604" i="4"/>
  <c r="B1603" i="4" s="1"/>
  <c r="F1605" i="4"/>
  <c r="R1603" i="4"/>
  <c r="V1603" i="4"/>
  <c r="O599" i="4"/>
  <c r="P599" i="4" s="1"/>
  <c r="N600" i="4" s="1"/>
  <c r="E1603" i="4"/>
  <c r="D1604" i="4"/>
  <c r="K359" i="4" l="1"/>
  <c r="X599" i="4"/>
  <c r="U600" i="4" s="1"/>
  <c r="X600" i="4" s="1"/>
  <c r="U601" i="4" s="1"/>
  <c r="T358" i="4"/>
  <c r="Q359" i="4" s="1"/>
  <c r="AA599" i="4"/>
  <c r="Z358" i="4"/>
  <c r="E1604" i="4"/>
  <c r="D1605" i="4"/>
  <c r="O600" i="4"/>
  <c r="P600" i="4" s="1"/>
  <c r="N601" i="4" s="1"/>
  <c r="AA600" i="4"/>
  <c r="W1603" i="4"/>
  <c r="S1603" i="4"/>
  <c r="G1605" i="4"/>
  <c r="F1606" i="4"/>
  <c r="R1604" i="4"/>
  <c r="B1604" i="4"/>
  <c r="V1604" i="4"/>
  <c r="L359" i="4" l="1"/>
  <c r="M359" i="4" s="1"/>
  <c r="W1604" i="4"/>
  <c r="S1604" i="4"/>
  <c r="G1606" i="4"/>
  <c r="B1605" i="4" s="1"/>
  <c r="F1607" i="4"/>
  <c r="R1605" i="4"/>
  <c r="V1605" i="4"/>
  <c r="O601" i="4"/>
  <c r="P601" i="4" s="1"/>
  <c r="N602" i="4" s="1"/>
  <c r="E1605" i="4"/>
  <c r="D1606" i="4"/>
  <c r="Z359" i="4" l="1"/>
  <c r="K360" i="4"/>
  <c r="AA601" i="4"/>
  <c r="T359" i="4"/>
  <c r="X601" i="4"/>
  <c r="U602" i="4" s="1"/>
  <c r="E1606" i="4"/>
  <c r="D1607" i="4"/>
  <c r="O602" i="4"/>
  <c r="P602" i="4" s="1"/>
  <c r="N603" i="4" s="1"/>
  <c r="W1605" i="4"/>
  <c r="S1605" i="4"/>
  <c r="G1607" i="4"/>
  <c r="F1608" i="4"/>
  <c r="R1606" i="4"/>
  <c r="B1606" i="4"/>
  <c r="V1606" i="4"/>
  <c r="AA602" i="4" l="1"/>
  <c r="X602" i="4"/>
  <c r="U603" i="4" s="1"/>
  <c r="X603" i="4" s="1"/>
  <c r="U604" i="4" s="1"/>
  <c r="S360" i="4"/>
  <c r="Q360" i="4"/>
  <c r="T360" i="4" s="1"/>
  <c r="L360" i="4"/>
  <c r="M360" i="4" s="1"/>
  <c r="Z360" i="4"/>
  <c r="W1606" i="4"/>
  <c r="S1606" i="4"/>
  <c r="G1608" i="4"/>
  <c r="F1609" i="4"/>
  <c r="R1607" i="4"/>
  <c r="B1607" i="4"/>
  <c r="V1607" i="4"/>
  <c r="AA603" i="4"/>
  <c r="O603" i="4"/>
  <c r="P603" i="4" s="1"/>
  <c r="N604" i="4" s="1"/>
  <c r="E1607" i="4"/>
  <c r="D1608" i="4"/>
  <c r="K361" i="4" l="1"/>
  <c r="Q361" i="4"/>
  <c r="AE34" i="4"/>
  <c r="E1608" i="4"/>
  <c r="D1609" i="4"/>
  <c r="O604" i="4"/>
  <c r="P604" i="4" s="1"/>
  <c r="N605" i="4" s="1"/>
  <c r="W1607" i="4"/>
  <c r="S1607" i="4"/>
  <c r="G1609" i="4"/>
  <c r="F1610" i="4"/>
  <c r="R1608" i="4"/>
  <c r="B1608" i="4"/>
  <c r="V1608" i="4"/>
  <c r="L361" i="4" l="1"/>
  <c r="M361" i="4" s="1"/>
  <c r="AA604" i="4"/>
  <c r="X604" i="4"/>
  <c r="U605" i="4" s="1"/>
  <c r="W1608" i="4"/>
  <c r="S1608" i="4"/>
  <c r="G1610" i="4"/>
  <c r="B1609" i="4" s="1"/>
  <c r="F1611" i="4"/>
  <c r="R1609" i="4"/>
  <c r="V1609" i="4"/>
  <c r="O605" i="4"/>
  <c r="P605" i="4" s="1"/>
  <c r="N606" i="4" s="1"/>
  <c r="E1609" i="4"/>
  <c r="D1610" i="4"/>
  <c r="AA605" i="4" l="1"/>
  <c r="X605" i="4"/>
  <c r="U606" i="4" s="1"/>
  <c r="K362" i="4"/>
  <c r="Z361" i="4"/>
  <c r="T361" i="4"/>
  <c r="Q362" i="4" s="1"/>
  <c r="E1610" i="4"/>
  <c r="D1611" i="4"/>
  <c r="O606" i="4"/>
  <c r="P606" i="4" s="1"/>
  <c r="N607" i="4" s="1"/>
  <c r="AA606" i="4"/>
  <c r="W1609" i="4"/>
  <c r="S1609" i="4"/>
  <c r="G1611" i="4"/>
  <c r="F1612" i="4"/>
  <c r="G1612" i="4" s="1"/>
  <c r="R1610" i="4"/>
  <c r="V1610" i="4"/>
  <c r="B1610" i="4"/>
  <c r="L362" i="4" l="1"/>
  <c r="M362" i="4" s="1"/>
  <c r="X606" i="4"/>
  <c r="U607" i="4" s="1"/>
  <c r="W1610" i="4"/>
  <c r="S1610" i="4"/>
  <c r="R1612" i="4"/>
  <c r="V1612" i="4"/>
  <c r="B1612" i="4"/>
  <c r="X25" i="2"/>
  <c r="X18" i="2"/>
  <c r="X9" i="2"/>
  <c r="X11" i="2"/>
  <c r="X28" i="2"/>
  <c r="X29" i="2"/>
  <c r="X27" i="2"/>
  <c r="X33" i="2"/>
  <c r="X19" i="2"/>
  <c r="X23" i="2"/>
  <c r="X13" i="2"/>
  <c r="X10" i="2"/>
  <c r="X15" i="2"/>
  <c r="X30" i="2"/>
  <c r="X34" i="2"/>
  <c r="X16" i="2"/>
  <c r="X7" i="2"/>
  <c r="X8" i="2"/>
  <c r="X26" i="2"/>
  <c r="X24" i="2"/>
  <c r="X17" i="2"/>
  <c r="X21" i="2"/>
  <c r="X14" i="2"/>
  <c r="X12" i="2"/>
  <c r="X22" i="2"/>
  <c r="X32" i="2"/>
  <c r="X20" i="2"/>
  <c r="X31" i="2"/>
  <c r="Y7" i="2"/>
  <c r="Y11" i="2"/>
  <c r="Y9" i="2"/>
  <c r="Y8" i="2"/>
  <c r="Y10" i="2"/>
  <c r="R1611" i="4"/>
  <c r="X35" i="2" s="1"/>
  <c r="V1611" i="4"/>
  <c r="B1611" i="4"/>
  <c r="O607" i="4"/>
  <c r="P607" i="4" s="1"/>
  <c r="N608" i="4" s="1"/>
  <c r="AA607" i="4"/>
  <c r="E1611" i="4"/>
  <c r="D1612" i="4"/>
  <c r="E1612" i="4" s="1"/>
  <c r="X607" i="4" l="1"/>
  <c r="U608" i="4" s="1"/>
  <c r="K363" i="4"/>
  <c r="Z362" i="4"/>
  <c r="T362" i="4"/>
  <c r="Q363" i="4" s="1"/>
  <c r="O608" i="4"/>
  <c r="P608" i="4" s="1"/>
  <c r="N609" i="4" s="1"/>
  <c r="AA608" i="4"/>
  <c r="W1611" i="4"/>
  <c r="S1611" i="4"/>
  <c r="Z5" i="2"/>
  <c r="Z9" i="2"/>
  <c r="Z6" i="2"/>
  <c r="Z7" i="2"/>
  <c r="Z11" i="2"/>
  <c r="Z10" i="2"/>
  <c r="Z8" i="2"/>
  <c r="X5" i="2"/>
  <c r="X6" i="2"/>
  <c r="L363" i="4" l="1"/>
  <c r="M363" i="4" s="1"/>
  <c r="X608" i="4"/>
  <c r="U609" i="4" s="1"/>
  <c r="AG5" i="2"/>
  <c r="AG13" i="2"/>
  <c r="AG10" i="2"/>
  <c r="AG35" i="2"/>
  <c r="AG32" i="2"/>
  <c r="AG29" i="2"/>
  <c r="AG25" i="2"/>
  <c r="AG22" i="2"/>
  <c r="AG19" i="2"/>
  <c r="AG15" i="2"/>
  <c r="AG12" i="2"/>
  <c r="AG9" i="2"/>
  <c r="AG6" i="2"/>
  <c r="AG31" i="2"/>
  <c r="AG28" i="2"/>
  <c r="AG34" i="2"/>
  <c r="AG21" i="2"/>
  <c r="AG18" i="2"/>
  <c r="AG24" i="2"/>
  <c r="AG11" i="2"/>
  <c r="AG8" i="2"/>
  <c r="AG14" i="2"/>
  <c r="X37" i="2"/>
  <c r="AG27" i="2"/>
  <c r="AG33" i="2"/>
  <c r="AG30" i="2"/>
  <c r="AG26" i="2"/>
  <c r="AG23" i="2"/>
  <c r="AG7" i="2"/>
  <c r="AG17" i="2"/>
  <c r="AG16" i="2"/>
  <c r="AG20" i="2"/>
  <c r="AB8" i="2"/>
  <c r="AB10" i="2"/>
  <c r="AB11" i="2"/>
  <c r="AB7" i="2"/>
  <c r="AB9" i="2"/>
  <c r="Y5" i="2"/>
  <c r="Y6" i="2"/>
  <c r="AB6" i="2" s="1"/>
  <c r="O609" i="4"/>
  <c r="P609" i="4" s="1"/>
  <c r="N610" i="4" s="1"/>
  <c r="AC11" i="2" l="1"/>
  <c r="AD9" i="2"/>
  <c r="AD10" i="2"/>
  <c r="X609" i="4"/>
  <c r="U610" i="4" s="1"/>
  <c r="AD6" i="2"/>
  <c r="AC10" i="2"/>
  <c r="K364" i="4"/>
  <c r="AD11" i="2"/>
  <c r="Z363" i="4"/>
  <c r="AC9" i="2"/>
  <c r="AD8" i="2"/>
  <c r="AB5" i="2"/>
  <c r="AC5" i="2" s="1"/>
  <c r="AC6" i="2"/>
  <c r="AA609" i="4"/>
  <c r="AC7" i="2"/>
  <c r="AC8" i="2"/>
  <c r="T363" i="4"/>
  <c r="Q364" i="4" s="1"/>
  <c r="AD7" i="2"/>
  <c r="O610" i="4"/>
  <c r="P610" i="4" s="1"/>
  <c r="N611" i="4" s="1"/>
  <c r="AA610" i="4"/>
  <c r="AH5" i="2"/>
  <c r="AH7" i="2"/>
  <c r="AH8" i="2"/>
  <c r="AH10" i="2"/>
  <c r="AH9" i="2"/>
  <c r="AH6" i="2"/>
  <c r="AH11" i="2"/>
  <c r="X610" i="4" l="1"/>
  <c r="U611" i="4" s="1"/>
  <c r="L364" i="4"/>
  <c r="M364" i="4" s="1"/>
  <c r="O611" i="4"/>
  <c r="P611" i="4" s="1"/>
  <c r="N612" i="4" s="1"/>
  <c r="X611" i="4" l="1"/>
  <c r="U612" i="4" s="1"/>
  <c r="AA611" i="4"/>
  <c r="Z364" i="4"/>
  <c r="K365" i="4"/>
  <c r="T364" i="4"/>
  <c r="Q365" i="4" s="1"/>
  <c r="O612" i="4"/>
  <c r="P612" i="4" s="1"/>
  <c r="N613" i="4" s="1"/>
  <c r="AA612" i="4"/>
  <c r="L365" i="4" l="1"/>
  <c r="M365" i="4" s="1"/>
  <c r="X612" i="4"/>
  <c r="U613" i="4" s="1"/>
  <c r="O613" i="4"/>
  <c r="P613" i="4" s="1"/>
  <c r="N614" i="4" s="1"/>
  <c r="AA613" i="4" l="1"/>
  <c r="X613" i="4"/>
  <c r="U614" i="4" s="1"/>
  <c r="K366" i="4"/>
  <c r="Z365" i="4"/>
  <c r="T365" i="4"/>
  <c r="Q366" i="4" s="1"/>
  <c r="AA614" i="4"/>
  <c r="O614" i="4"/>
  <c r="P614" i="4" s="1"/>
  <c r="N615" i="4" s="1"/>
  <c r="L366" i="4" l="1"/>
  <c r="M366" i="4" s="1"/>
  <c r="X614" i="4"/>
  <c r="U615" i="4" s="1"/>
  <c r="O615" i="4"/>
  <c r="P615" i="4" s="1"/>
  <c r="N616" i="4" s="1"/>
  <c r="AA615" i="4" l="1"/>
  <c r="X615" i="4"/>
  <c r="U616" i="4" s="1"/>
  <c r="K367" i="4"/>
  <c r="Z366" i="4"/>
  <c r="T366" i="4"/>
  <c r="Q367" i="4" s="1"/>
  <c r="O616" i="4"/>
  <c r="P616" i="4" s="1"/>
  <c r="N617" i="4" s="1"/>
  <c r="AA616" i="4" l="1"/>
  <c r="L367" i="4"/>
  <c r="M367" i="4" s="1"/>
  <c r="X616" i="4"/>
  <c r="U617" i="4" s="1"/>
  <c r="O617" i="4"/>
  <c r="P617" i="4" s="1"/>
  <c r="N618" i="4" s="1"/>
  <c r="AA617" i="4" l="1"/>
  <c r="X617" i="4"/>
  <c r="U618" i="4" s="1"/>
  <c r="K368" i="4"/>
  <c r="T367" i="4"/>
  <c r="Q368" i="4" s="1"/>
  <c r="Z367" i="4"/>
  <c r="O618" i="4"/>
  <c r="P618" i="4" s="1"/>
  <c r="N619" i="4" s="1"/>
  <c r="L368" i="4" l="1"/>
  <c r="M368" i="4" s="1"/>
  <c r="T368" i="4" s="1"/>
  <c r="Q369" i="4" s="1"/>
  <c r="AA618" i="4"/>
  <c r="X618" i="4"/>
  <c r="U619" i="4" s="1"/>
  <c r="O619" i="4"/>
  <c r="P619" i="4" s="1"/>
  <c r="N620" i="4" s="1"/>
  <c r="AA619" i="4" l="1"/>
  <c r="X619" i="4"/>
  <c r="U620" i="4" s="1"/>
  <c r="Z368" i="4"/>
  <c r="K369" i="4"/>
  <c r="O620" i="4"/>
  <c r="P620" i="4" s="1"/>
  <c r="N621" i="4" s="1"/>
  <c r="AA620" i="4" l="1"/>
  <c r="L369" i="4"/>
  <c r="M369" i="4" s="1"/>
  <c r="X620" i="4"/>
  <c r="O621" i="4"/>
  <c r="P621" i="4" s="1"/>
  <c r="N622" i="4" s="1"/>
  <c r="AA621" i="4" l="1"/>
  <c r="K370" i="4"/>
  <c r="T369" i="4"/>
  <c r="Q370" i="4" s="1"/>
  <c r="Z369" i="4"/>
  <c r="W621" i="4"/>
  <c r="U621" i="4"/>
  <c r="X621" i="4" s="1"/>
  <c r="O622" i="4"/>
  <c r="P622" i="4" s="1"/>
  <c r="N623" i="4" s="1"/>
  <c r="AA622" i="4"/>
  <c r="U622" i="4" l="1"/>
  <c r="X622" i="4" s="1"/>
  <c r="U623" i="4" s="1"/>
  <c r="AF39" i="4"/>
  <c r="L370" i="4"/>
  <c r="M370" i="4" s="1"/>
  <c r="O623" i="4"/>
  <c r="P623" i="4" s="1"/>
  <c r="N624" i="4" s="1"/>
  <c r="X623" i="4" l="1"/>
  <c r="U624" i="4" s="1"/>
  <c r="K371" i="4"/>
  <c r="Z370" i="4"/>
  <c r="AA623" i="4"/>
  <c r="T370" i="4"/>
  <c r="Q371" i="4" s="1"/>
  <c r="O624" i="4"/>
  <c r="P624" i="4" s="1"/>
  <c r="N625" i="4" s="1"/>
  <c r="AA624" i="4" l="1"/>
  <c r="L371" i="4"/>
  <c r="M371" i="4" s="1"/>
  <c r="X624" i="4"/>
  <c r="U625" i="4" s="1"/>
  <c r="O625" i="4"/>
  <c r="P625" i="4" s="1"/>
  <c r="N626" i="4" s="1"/>
  <c r="AA625" i="4" l="1"/>
  <c r="X625" i="4"/>
  <c r="U626" i="4" s="1"/>
  <c r="K372" i="4"/>
  <c r="Z371" i="4"/>
  <c r="T371" i="4"/>
  <c r="Q372" i="4" s="1"/>
  <c r="O626" i="4"/>
  <c r="P626" i="4" s="1"/>
  <c r="N627" i="4" s="1"/>
  <c r="AA626" i="4" l="1"/>
  <c r="L372" i="4"/>
  <c r="M372" i="4" s="1"/>
  <c r="X626" i="4"/>
  <c r="U627" i="4" s="1"/>
  <c r="O627" i="4"/>
  <c r="P627" i="4" s="1"/>
  <c r="N628" i="4" s="1"/>
  <c r="X627" i="4" l="1"/>
  <c r="U628" i="4" s="1"/>
  <c r="K373" i="4"/>
  <c r="Z372" i="4"/>
  <c r="AA627" i="4"/>
  <c r="T372" i="4"/>
  <c r="Q373" i="4" s="1"/>
  <c r="O628" i="4"/>
  <c r="P628" i="4" s="1"/>
  <c r="N629" i="4" s="1"/>
  <c r="AA628" i="4" l="1"/>
  <c r="L373" i="4"/>
  <c r="M373" i="4" s="1"/>
  <c r="X628" i="4"/>
  <c r="U629" i="4" s="1"/>
  <c r="O629" i="4"/>
  <c r="P629" i="4" s="1"/>
  <c r="N630" i="4" s="1"/>
  <c r="AA629" i="4" l="1"/>
  <c r="X629" i="4"/>
  <c r="U630" i="4" s="1"/>
  <c r="Z373" i="4"/>
  <c r="K374" i="4"/>
  <c r="T373" i="4"/>
  <c r="Q374" i="4" s="1"/>
  <c r="O630" i="4"/>
  <c r="P630" i="4" s="1"/>
  <c r="N631" i="4" s="1"/>
  <c r="AA630" i="4" l="1"/>
  <c r="L374" i="4"/>
  <c r="M374" i="4" s="1"/>
  <c r="X630" i="4"/>
  <c r="U631" i="4" s="1"/>
  <c r="AA631" i="4"/>
  <c r="O631" i="4"/>
  <c r="P631" i="4" s="1"/>
  <c r="N632" i="4" s="1"/>
  <c r="Z374" i="4" l="1"/>
  <c r="X631" i="4"/>
  <c r="U632" i="4" s="1"/>
  <c r="K375" i="4"/>
  <c r="T374" i="4"/>
  <c r="Q375" i="4" s="1"/>
  <c r="O632" i="4"/>
  <c r="P632" i="4" s="1"/>
  <c r="N633" i="4" s="1"/>
  <c r="AA632" i="4"/>
  <c r="L375" i="4" l="1"/>
  <c r="M375" i="4" s="1"/>
  <c r="T375" i="4" s="1"/>
  <c r="Q376" i="4" s="1"/>
  <c r="X632" i="4"/>
  <c r="U633" i="4" s="1"/>
  <c r="O633" i="4"/>
  <c r="P633" i="4" s="1"/>
  <c r="N634" i="4" s="1"/>
  <c r="AA633" i="4" l="1"/>
  <c r="X633" i="4"/>
  <c r="U634" i="4" s="1"/>
  <c r="K376" i="4"/>
  <c r="Z375" i="4"/>
  <c r="AA634" i="4"/>
  <c r="O634" i="4"/>
  <c r="P634" i="4" s="1"/>
  <c r="N635" i="4" s="1"/>
  <c r="L376" i="4" l="1"/>
  <c r="M376" i="4" s="1"/>
  <c r="X634" i="4"/>
  <c r="U635" i="4" s="1"/>
  <c r="O635" i="4"/>
  <c r="P635" i="4" s="1"/>
  <c r="N636" i="4" s="1"/>
  <c r="X635" i="4" l="1"/>
  <c r="U636" i="4" s="1"/>
  <c r="AA635" i="4"/>
  <c r="K377" i="4"/>
  <c r="T376" i="4"/>
  <c r="Q377" i="4" s="1"/>
  <c r="Z376" i="4"/>
  <c r="O636" i="4"/>
  <c r="P636" i="4" s="1"/>
  <c r="N637" i="4" s="1"/>
  <c r="AA636" i="4" l="1"/>
  <c r="L377" i="4"/>
  <c r="M377" i="4" s="1"/>
  <c r="X636" i="4"/>
  <c r="U637" i="4" s="1"/>
  <c r="O637" i="4"/>
  <c r="P637" i="4" s="1"/>
  <c r="N638" i="4" s="1"/>
  <c r="X637" i="4" l="1"/>
  <c r="U638" i="4" s="1"/>
  <c r="Z377" i="4"/>
  <c r="K378" i="4"/>
  <c r="T377" i="4"/>
  <c r="Q378" i="4" s="1"/>
  <c r="AA637" i="4"/>
  <c r="O638" i="4"/>
  <c r="P638" i="4" s="1"/>
  <c r="N639" i="4" s="1"/>
  <c r="AA638" i="4" l="1"/>
  <c r="L378" i="4"/>
  <c r="M378" i="4" s="1"/>
  <c r="X638" i="4"/>
  <c r="U639" i="4" s="1"/>
  <c r="AA639" i="4"/>
  <c r="O639" i="4"/>
  <c r="P639" i="4" s="1"/>
  <c r="N640" i="4" s="1"/>
  <c r="X639" i="4" l="1"/>
  <c r="U640" i="4" s="1"/>
  <c r="Z378" i="4"/>
  <c r="K379" i="4"/>
  <c r="T378" i="4"/>
  <c r="Q379" i="4" s="1"/>
  <c r="AA640" i="4"/>
  <c r="O640" i="4"/>
  <c r="P640" i="4" s="1"/>
  <c r="N641" i="4" s="1"/>
  <c r="L379" i="4" l="1"/>
  <c r="M379" i="4" s="1"/>
  <c r="T379" i="4" s="1"/>
  <c r="Q380" i="4" s="1"/>
  <c r="X640" i="4"/>
  <c r="U641" i="4" s="1"/>
  <c r="O641" i="4"/>
  <c r="P641" i="4" s="1"/>
  <c r="N642" i="4" s="1"/>
  <c r="AA641" i="4" l="1"/>
  <c r="K380" i="4"/>
  <c r="X641" i="4"/>
  <c r="U642" i="4" s="1"/>
  <c r="Z379" i="4"/>
  <c r="O642" i="4"/>
  <c r="P642" i="4" s="1"/>
  <c r="N643" i="4" s="1"/>
  <c r="AA642" i="4" l="1"/>
  <c r="X642" i="4"/>
  <c r="U643" i="4" s="1"/>
  <c r="L380" i="4"/>
  <c r="M380" i="4" s="1"/>
  <c r="O643" i="4"/>
  <c r="P643" i="4" s="1"/>
  <c r="N644" i="4" s="1"/>
  <c r="AA643" i="4" l="1"/>
  <c r="Z380" i="4"/>
  <c r="K381" i="4"/>
  <c r="T380" i="4"/>
  <c r="Q381" i="4" s="1"/>
  <c r="X643" i="4"/>
  <c r="U644" i="4" s="1"/>
  <c r="O644" i="4"/>
  <c r="P644" i="4" s="1"/>
  <c r="N645" i="4" s="1"/>
  <c r="L381" i="4" l="1"/>
  <c r="M381" i="4" s="1"/>
  <c r="AA644" i="4"/>
  <c r="X644" i="4"/>
  <c r="U645" i="4" s="1"/>
  <c r="O645" i="4"/>
  <c r="P645" i="4" s="1"/>
  <c r="N646" i="4" s="1"/>
  <c r="AA645" i="4" l="1"/>
  <c r="X645" i="4"/>
  <c r="U646" i="4" s="1"/>
  <c r="K382" i="4"/>
  <c r="Z381" i="4"/>
  <c r="T381" i="4"/>
  <c r="Q382" i="4" s="1"/>
  <c r="O646" i="4"/>
  <c r="P646" i="4" s="1"/>
  <c r="N647" i="4" s="1"/>
  <c r="AA646" i="4" l="1"/>
  <c r="L382" i="4"/>
  <c r="M382" i="4" s="1"/>
  <c r="X646" i="4"/>
  <c r="U647" i="4" s="1"/>
  <c r="AA647" i="4"/>
  <c r="O647" i="4"/>
  <c r="P647" i="4" s="1"/>
  <c r="N648" i="4" s="1"/>
  <c r="K383" i="4" l="1"/>
  <c r="T382" i="4"/>
  <c r="Q383" i="4" s="1"/>
  <c r="X647" i="4"/>
  <c r="U648" i="4" s="1"/>
  <c r="Z382" i="4"/>
  <c r="O648" i="4"/>
  <c r="P648" i="4" s="1"/>
  <c r="N649" i="4" s="1"/>
  <c r="AA648" i="4" l="1"/>
  <c r="X648" i="4"/>
  <c r="U649" i="4" s="1"/>
  <c r="L383" i="4"/>
  <c r="M383" i="4" s="1"/>
  <c r="O649" i="4"/>
  <c r="P649" i="4" s="1"/>
  <c r="N650" i="4" s="1"/>
  <c r="K384" i="4" l="1"/>
  <c r="AA649" i="4"/>
  <c r="Z383" i="4"/>
  <c r="T383" i="4"/>
  <c r="Q384" i="4" s="1"/>
  <c r="X649" i="4"/>
  <c r="U650" i="4" s="1"/>
  <c r="O650" i="4"/>
  <c r="P650" i="4" s="1"/>
  <c r="N651" i="4" s="1"/>
  <c r="AA650" i="4" l="1"/>
  <c r="X650" i="4"/>
  <c r="U651" i="4" s="1"/>
  <c r="L384" i="4"/>
  <c r="M384" i="4" s="1"/>
  <c r="O651" i="4"/>
  <c r="P651" i="4" s="1"/>
  <c r="N652" i="4" s="1"/>
  <c r="AA651" i="4" l="1"/>
  <c r="Z384" i="4"/>
  <c r="X651" i="4"/>
  <c r="U652" i="4" s="1"/>
  <c r="K385" i="4"/>
  <c r="T384" i="4"/>
  <c r="Q385" i="4" s="1"/>
  <c r="O652" i="4"/>
  <c r="P652" i="4" s="1"/>
  <c r="N653" i="4" s="1"/>
  <c r="AA652" i="4"/>
  <c r="L385" i="4" l="1"/>
  <c r="M385" i="4" s="1"/>
  <c r="X652" i="4"/>
  <c r="U653" i="4" s="1"/>
  <c r="O653" i="4"/>
  <c r="P653" i="4" s="1"/>
  <c r="N654" i="4" s="1"/>
  <c r="AA653" i="4" l="1"/>
  <c r="X653" i="4"/>
  <c r="U654" i="4" s="1"/>
  <c r="K386" i="4"/>
  <c r="Z385" i="4"/>
  <c r="T385" i="4"/>
  <c r="Q386" i="4" s="1"/>
  <c r="O654" i="4"/>
  <c r="P654" i="4" s="1"/>
  <c r="N655" i="4" s="1"/>
  <c r="AA654" i="4" l="1"/>
  <c r="Z386" i="4"/>
  <c r="L386" i="4"/>
  <c r="M386" i="4" s="1"/>
  <c r="X654" i="4"/>
  <c r="U655" i="4" s="1"/>
  <c r="O655" i="4"/>
  <c r="P655" i="4" s="1"/>
  <c r="N656" i="4" s="1"/>
  <c r="K387" i="4" l="1"/>
  <c r="X655" i="4"/>
  <c r="U656" i="4" s="1"/>
  <c r="AA655" i="4"/>
  <c r="T386" i="4"/>
  <c r="Q387" i="4" s="1"/>
  <c r="AA656" i="4"/>
  <c r="O656" i="4"/>
  <c r="P656" i="4" s="1"/>
  <c r="N657" i="4" s="1"/>
  <c r="X656" i="4" l="1"/>
  <c r="U657" i="4" s="1"/>
  <c r="L387" i="4"/>
  <c r="M387" i="4" s="1"/>
  <c r="O657" i="4"/>
  <c r="P657" i="4" s="1"/>
  <c r="N658" i="4" s="1"/>
  <c r="AA657" i="4" l="1"/>
  <c r="K388" i="4"/>
  <c r="Z387" i="4"/>
  <c r="X657" i="4"/>
  <c r="U658" i="4" s="1"/>
  <c r="T387" i="4"/>
  <c r="Q388" i="4" s="1"/>
  <c r="AA658" i="4"/>
  <c r="O658" i="4"/>
  <c r="P658" i="4" s="1"/>
  <c r="N659" i="4" s="1"/>
  <c r="X658" i="4" l="1"/>
  <c r="U659" i="4" s="1"/>
  <c r="L388" i="4"/>
  <c r="M388" i="4" s="1"/>
  <c r="O659" i="4"/>
  <c r="P659" i="4" s="1"/>
  <c r="N660" i="4" s="1"/>
  <c r="Z388" i="4" l="1"/>
  <c r="K389" i="4"/>
  <c r="AA659" i="4"/>
  <c r="X659" i="4"/>
  <c r="U660" i="4" s="1"/>
  <c r="X660" i="4" s="1"/>
  <c r="U661" i="4" s="1"/>
  <c r="T388" i="4"/>
  <c r="Q389" i="4" s="1"/>
  <c r="O660" i="4"/>
  <c r="P660" i="4" s="1"/>
  <c r="N661" i="4" s="1"/>
  <c r="AA660" i="4" l="1"/>
  <c r="L389" i="4"/>
  <c r="M389" i="4" s="1"/>
  <c r="O661" i="4"/>
  <c r="P661" i="4" s="1"/>
  <c r="N662" i="4" s="1"/>
  <c r="K390" i="4" l="1"/>
  <c r="AA661" i="4"/>
  <c r="Z389" i="4"/>
  <c r="X661" i="4"/>
  <c r="U662" i="4" s="1"/>
  <c r="X662" i="4" s="1"/>
  <c r="U663" i="4" s="1"/>
  <c r="T389" i="4"/>
  <c r="Q390" i="4" s="1"/>
  <c r="O662" i="4"/>
  <c r="P662" i="4" s="1"/>
  <c r="N663" i="4" s="1"/>
  <c r="AA662" i="4"/>
  <c r="L390" i="4" l="1"/>
  <c r="M390" i="4" s="1"/>
  <c r="Z390" i="4"/>
  <c r="AA663" i="4"/>
  <c r="O663" i="4"/>
  <c r="P663" i="4" s="1"/>
  <c r="N664" i="4" s="1"/>
  <c r="K391" i="4" l="1"/>
  <c r="X663" i="4"/>
  <c r="U664" i="4" s="1"/>
  <c r="X664" i="4" s="1"/>
  <c r="U665" i="4" s="1"/>
  <c r="T390" i="4"/>
  <c r="Q391" i="4" s="1"/>
  <c r="O664" i="4"/>
  <c r="P664" i="4" s="1"/>
  <c r="N665" i="4" s="1"/>
  <c r="AA664" i="4" l="1"/>
  <c r="L391" i="4"/>
  <c r="M391" i="4" s="1"/>
  <c r="O665" i="4"/>
  <c r="P665" i="4" s="1"/>
  <c r="N666" i="4" s="1"/>
  <c r="K392" i="4" l="1"/>
  <c r="AA665" i="4"/>
  <c r="Z391" i="4"/>
  <c r="X665" i="4"/>
  <c r="U666" i="4" s="1"/>
  <c r="T391" i="4"/>
  <c r="Q392" i="4" s="1"/>
  <c r="O666" i="4"/>
  <c r="P666" i="4" s="1"/>
  <c r="N667" i="4" s="1"/>
  <c r="AA666" i="4" l="1"/>
  <c r="X666" i="4"/>
  <c r="U667" i="4" s="1"/>
  <c r="L392" i="4"/>
  <c r="M392" i="4" s="1"/>
  <c r="O667" i="4"/>
  <c r="P667" i="4" s="1"/>
  <c r="N668" i="4" s="1"/>
  <c r="K393" i="4" l="1"/>
  <c r="Z392" i="4"/>
  <c r="X667" i="4"/>
  <c r="U668" i="4" s="1"/>
  <c r="X668" i="4" s="1"/>
  <c r="U669" i="4" s="1"/>
  <c r="AA667" i="4"/>
  <c r="T392" i="4"/>
  <c r="Q393" i="4" s="1"/>
  <c r="O668" i="4"/>
  <c r="P668" i="4" s="1"/>
  <c r="N669" i="4" s="1"/>
  <c r="AA668" i="4" l="1"/>
  <c r="L393" i="4"/>
  <c r="M393" i="4" s="1"/>
  <c r="AA669" i="4"/>
  <c r="O669" i="4"/>
  <c r="P669" i="4" s="1"/>
  <c r="N670" i="4" s="1"/>
  <c r="K394" i="4" l="1"/>
  <c r="X669" i="4"/>
  <c r="U670" i="4" s="1"/>
  <c r="Z393" i="4"/>
  <c r="T393" i="4"/>
  <c r="Q394" i="4" s="1"/>
  <c r="O670" i="4"/>
  <c r="P670" i="4" s="1"/>
  <c r="N671" i="4" s="1"/>
  <c r="AA670" i="4" l="1"/>
  <c r="X670" i="4"/>
  <c r="U671" i="4" s="1"/>
  <c r="L394" i="4"/>
  <c r="M394" i="4" s="1"/>
  <c r="O671" i="4"/>
  <c r="P671" i="4" s="1"/>
  <c r="N672" i="4" s="1"/>
  <c r="K395" i="4" l="1"/>
  <c r="Z394" i="4"/>
  <c r="X671" i="4"/>
  <c r="U672" i="4" s="1"/>
  <c r="T394" i="4"/>
  <c r="Q395" i="4" s="1"/>
  <c r="AA671" i="4"/>
  <c r="O672" i="4"/>
  <c r="P672" i="4" s="1"/>
  <c r="N673" i="4" s="1"/>
  <c r="AA672" i="4"/>
  <c r="X672" i="4" l="1"/>
  <c r="L395" i="4"/>
  <c r="M395" i="4" s="1"/>
  <c r="O673" i="4"/>
  <c r="P673" i="4" s="1"/>
  <c r="N674" i="4" s="1"/>
  <c r="Z395" i="4" l="1"/>
  <c r="K396" i="4"/>
  <c r="W673" i="4"/>
  <c r="U673" i="4"/>
  <c r="AA673" i="4"/>
  <c r="T395" i="4"/>
  <c r="Q396" i="4" s="1"/>
  <c r="AA674" i="4"/>
  <c r="O674" i="4"/>
  <c r="P674" i="4" s="1"/>
  <c r="N675" i="4" s="1"/>
  <c r="X673" i="4" l="1"/>
  <c r="L396" i="4"/>
  <c r="M396" i="4" s="1"/>
  <c r="O675" i="4"/>
  <c r="P675" i="4" s="1"/>
  <c r="N676" i="4" s="1"/>
  <c r="AA675" i="4"/>
  <c r="K397" i="4" l="1"/>
  <c r="Z396" i="4"/>
  <c r="AF40" i="4"/>
  <c r="U674" i="4"/>
  <c r="X674" i="4" s="1"/>
  <c r="U675" i="4" s="1"/>
  <c r="X675" i="4" s="1"/>
  <c r="U676" i="4" s="1"/>
  <c r="T396" i="4"/>
  <c r="Q397" i="4" s="1"/>
  <c r="O676" i="4"/>
  <c r="P676" i="4" s="1"/>
  <c r="N677" i="4" s="1"/>
  <c r="AA676" i="4" l="1"/>
  <c r="X676" i="4"/>
  <c r="U677" i="4" s="1"/>
  <c r="L397" i="4"/>
  <c r="M397" i="4" s="1"/>
  <c r="O677" i="4"/>
  <c r="P677" i="4" s="1"/>
  <c r="N678" i="4" s="1"/>
  <c r="K398" i="4" l="1"/>
  <c r="X677" i="4"/>
  <c r="U678" i="4" s="1"/>
  <c r="AA677" i="4"/>
  <c r="Z397" i="4"/>
  <c r="T397" i="4"/>
  <c r="Q398" i="4" s="1"/>
  <c r="O678" i="4"/>
  <c r="P678" i="4" s="1"/>
  <c r="N679" i="4" s="1"/>
  <c r="AA678" i="4" l="1"/>
  <c r="X678" i="4"/>
  <c r="U679" i="4" s="1"/>
  <c r="L398" i="4"/>
  <c r="M398" i="4" s="1"/>
  <c r="O679" i="4"/>
  <c r="P679" i="4" s="1"/>
  <c r="N680" i="4" s="1"/>
  <c r="K399" i="4" l="1"/>
  <c r="X679" i="4"/>
  <c r="U680" i="4" s="1"/>
  <c r="AA679" i="4"/>
  <c r="Z398" i="4"/>
  <c r="T398" i="4"/>
  <c r="Q399" i="4" s="1"/>
  <c r="O680" i="4"/>
  <c r="P680" i="4" s="1"/>
  <c r="N681" i="4" s="1"/>
  <c r="AA680" i="4" l="1"/>
  <c r="X680" i="4"/>
  <c r="U681" i="4" s="1"/>
  <c r="L399" i="4"/>
  <c r="M399" i="4" s="1"/>
  <c r="O681" i="4"/>
  <c r="P681" i="4" s="1"/>
  <c r="N682" i="4" s="1"/>
  <c r="K400" i="4" l="1"/>
  <c r="AA681" i="4"/>
  <c r="Z399" i="4"/>
  <c r="X681" i="4"/>
  <c r="U682" i="4" s="1"/>
  <c r="T399" i="4"/>
  <c r="Q400" i="4" s="1"/>
  <c r="O682" i="4"/>
  <c r="P682" i="4" s="1"/>
  <c r="N683" i="4" s="1"/>
  <c r="AA682" i="4"/>
  <c r="X682" i="4" l="1"/>
  <c r="U683" i="4" s="1"/>
  <c r="L400" i="4"/>
  <c r="M400" i="4" s="1"/>
  <c r="O683" i="4"/>
  <c r="P683" i="4" s="1"/>
  <c r="N684" i="4" s="1"/>
  <c r="AA683" i="4" l="1"/>
  <c r="Z400" i="4"/>
  <c r="K401" i="4"/>
  <c r="X683" i="4"/>
  <c r="U684" i="4" s="1"/>
  <c r="T400" i="4"/>
  <c r="Q401" i="4" s="1"/>
  <c r="O684" i="4"/>
  <c r="P684" i="4" s="1"/>
  <c r="N685" i="4" s="1"/>
  <c r="AA684" i="4" l="1"/>
  <c r="X684" i="4"/>
  <c r="U685" i="4" s="1"/>
  <c r="L401" i="4"/>
  <c r="M401" i="4" s="1"/>
  <c r="O685" i="4"/>
  <c r="P685" i="4" s="1"/>
  <c r="N686" i="4" s="1"/>
  <c r="K402" i="4" l="1"/>
  <c r="Z401" i="4"/>
  <c r="X685" i="4"/>
  <c r="U686" i="4" s="1"/>
  <c r="AA685" i="4"/>
  <c r="T401" i="4"/>
  <c r="Q402" i="4" s="1"/>
  <c r="O686" i="4"/>
  <c r="P686" i="4" s="1"/>
  <c r="N687" i="4" s="1"/>
  <c r="AA686" i="4" l="1"/>
  <c r="X686" i="4"/>
  <c r="U687" i="4" s="1"/>
  <c r="L402" i="4"/>
  <c r="M402" i="4" s="1"/>
  <c r="O687" i="4"/>
  <c r="P687" i="4" s="1"/>
  <c r="N688" i="4" s="1"/>
  <c r="AA687" i="4" l="1"/>
  <c r="Z402" i="4"/>
  <c r="K403" i="4"/>
  <c r="T402" i="4"/>
  <c r="Q403" i="4" s="1"/>
  <c r="X687" i="4"/>
  <c r="U688" i="4" s="1"/>
  <c r="AA688" i="4"/>
  <c r="O688" i="4"/>
  <c r="P688" i="4" s="1"/>
  <c r="N689" i="4" s="1"/>
  <c r="L403" i="4" l="1"/>
  <c r="M403" i="4" s="1"/>
  <c r="T403" i="4" s="1"/>
  <c r="Q404" i="4" s="1"/>
  <c r="X688" i="4"/>
  <c r="U689" i="4" s="1"/>
  <c r="O689" i="4"/>
  <c r="P689" i="4" s="1"/>
  <c r="N690" i="4" s="1"/>
  <c r="AA689" i="4" l="1"/>
  <c r="K404" i="4"/>
  <c r="X689" i="4"/>
  <c r="U690" i="4" s="1"/>
  <c r="Z403" i="4"/>
  <c r="O690" i="4"/>
  <c r="P690" i="4" s="1"/>
  <c r="N691" i="4" s="1"/>
  <c r="X690" i="4" l="1"/>
  <c r="U691" i="4" s="1"/>
  <c r="L404" i="4"/>
  <c r="M404" i="4" s="1"/>
  <c r="AA690" i="4"/>
  <c r="O691" i="4"/>
  <c r="P691" i="4" s="1"/>
  <c r="N692" i="4" s="1"/>
  <c r="AA691" i="4" l="1"/>
  <c r="Z404" i="4"/>
  <c r="K405" i="4"/>
  <c r="T404" i="4"/>
  <c r="Q405" i="4" s="1"/>
  <c r="X691" i="4"/>
  <c r="U692" i="4" s="1"/>
  <c r="O692" i="4"/>
  <c r="P692" i="4" s="1"/>
  <c r="N693" i="4" s="1"/>
  <c r="AA692" i="4"/>
  <c r="L405" i="4" l="1"/>
  <c r="M405" i="4" s="1"/>
  <c r="Z405" i="4"/>
  <c r="X692" i="4"/>
  <c r="U693" i="4" s="1"/>
  <c r="O693" i="4"/>
  <c r="P693" i="4" s="1"/>
  <c r="N694" i="4" s="1"/>
  <c r="X693" i="4" l="1"/>
  <c r="U694" i="4" s="1"/>
  <c r="AA693" i="4"/>
  <c r="K406" i="4"/>
  <c r="T405" i="4"/>
  <c r="Q406" i="4" s="1"/>
  <c r="O694" i="4"/>
  <c r="P694" i="4" s="1"/>
  <c r="N695" i="4" s="1"/>
  <c r="AA694" i="4" l="1"/>
  <c r="L406" i="4"/>
  <c r="M406" i="4" s="1"/>
  <c r="X694" i="4"/>
  <c r="U695" i="4" s="1"/>
  <c r="O695" i="4"/>
  <c r="P695" i="4" s="1"/>
  <c r="N696" i="4" s="1"/>
  <c r="K407" i="4" l="1"/>
  <c r="X695" i="4"/>
  <c r="U696" i="4" s="1"/>
  <c r="Z406" i="4"/>
  <c r="T406" i="4"/>
  <c r="Q407" i="4" s="1"/>
  <c r="AA695" i="4"/>
  <c r="O696" i="4"/>
  <c r="P696" i="4" s="1"/>
  <c r="N697" i="4" s="1"/>
  <c r="AA696" i="4" l="1"/>
  <c r="X696" i="4"/>
  <c r="U697" i="4" s="1"/>
  <c r="L407" i="4"/>
  <c r="M407" i="4" s="1"/>
  <c r="O697" i="4"/>
  <c r="P697" i="4" s="1"/>
  <c r="N698" i="4" s="1"/>
  <c r="AA697" i="4" l="1"/>
  <c r="K408" i="4"/>
  <c r="X697" i="4"/>
  <c r="U698" i="4" s="1"/>
  <c r="X698" i="4" s="1"/>
  <c r="U699" i="4" s="1"/>
  <c r="T407" i="4"/>
  <c r="Q408" i="4" s="1"/>
  <c r="Z407" i="4"/>
  <c r="AA698" i="4"/>
  <c r="O698" i="4"/>
  <c r="P698" i="4" s="1"/>
  <c r="N699" i="4" s="1"/>
  <c r="L408" i="4" l="1"/>
  <c r="M408" i="4" s="1"/>
  <c r="O699" i="4"/>
  <c r="P699" i="4" s="1"/>
  <c r="N700" i="4" s="1"/>
  <c r="AA699" i="4" l="1"/>
  <c r="K409" i="4"/>
  <c r="Z408" i="4"/>
  <c r="X699" i="4"/>
  <c r="U700" i="4" s="1"/>
  <c r="T408" i="4"/>
  <c r="Q409" i="4" s="1"/>
  <c r="O700" i="4"/>
  <c r="P700" i="4" s="1"/>
  <c r="N701" i="4" s="1"/>
  <c r="AA700" i="4" l="1"/>
  <c r="X700" i="4"/>
  <c r="U701" i="4" s="1"/>
  <c r="L409" i="4"/>
  <c r="M409" i="4" s="1"/>
  <c r="O701" i="4"/>
  <c r="P701" i="4" s="1"/>
  <c r="N702" i="4" s="1"/>
  <c r="K410" i="4" l="1"/>
  <c r="Z409" i="4"/>
  <c r="X701" i="4"/>
  <c r="U702" i="4" s="1"/>
  <c r="AA701" i="4"/>
  <c r="T409" i="4"/>
  <c r="Q410" i="4" s="1"/>
  <c r="O702" i="4"/>
  <c r="P702" i="4" s="1"/>
  <c r="N703" i="4" s="1"/>
  <c r="AA702" i="4"/>
  <c r="X702" i="4" l="1"/>
  <c r="U703" i="4" s="1"/>
  <c r="L410" i="4"/>
  <c r="M410" i="4" s="1"/>
  <c r="O703" i="4"/>
  <c r="P703" i="4" s="1"/>
  <c r="N704" i="4" s="1"/>
  <c r="AA703" i="4" l="1"/>
  <c r="K411" i="4"/>
  <c r="Z410" i="4"/>
  <c r="X703" i="4"/>
  <c r="U704" i="4" s="1"/>
  <c r="T410" i="4"/>
  <c r="Q411" i="4" s="1"/>
  <c r="O704" i="4"/>
  <c r="P704" i="4" s="1"/>
  <c r="N705" i="4" s="1"/>
  <c r="AA704" i="4" l="1"/>
  <c r="L411" i="4"/>
  <c r="M411" i="4" s="1"/>
  <c r="T411" i="4" s="1"/>
  <c r="Q412" i="4" s="1"/>
  <c r="X704" i="4"/>
  <c r="U705" i="4" s="1"/>
  <c r="O705" i="4"/>
  <c r="P705" i="4" s="1"/>
  <c r="N706" i="4" s="1"/>
  <c r="X705" i="4" l="1"/>
  <c r="U706" i="4" s="1"/>
  <c r="Z411" i="4"/>
  <c r="K412" i="4"/>
  <c r="AA705" i="4"/>
  <c r="O706" i="4"/>
  <c r="P706" i="4" s="1"/>
  <c r="N707" i="4" s="1"/>
  <c r="AA706" i="4" l="1"/>
  <c r="L412" i="4"/>
  <c r="M412" i="4" s="1"/>
  <c r="X706" i="4"/>
  <c r="U707" i="4" s="1"/>
  <c r="O707" i="4"/>
  <c r="P707" i="4" s="1"/>
  <c r="N708" i="4" s="1"/>
  <c r="AA707" i="4" l="1"/>
  <c r="K413" i="4"/>
  <c r="T412" i="4"/>
  <c r="X707" i="4"/>
  <c r="U708" i="4" s="1"/>
  <c r="Z412" i="4"/>
  <c r="O708" i="4"/>
  <c r="P708" i="4" s="1"/>
  <c r="N709" i="4" s="1"/>
  <c r="S413" i="4" l="1"/>
  <c r="Y12" i="2" s="1"/>
  <c r="Q413" i="4"/>
  <c r="AA708" i="4"/>
  <c r="X708" i="4"/>
  <c r="U709" i="4" s="1"/>
  <c r="L413" i="4"/>
  <c r="M413" i="4" s="1"/>
  <c r="O709" i="4"/>
  <c r="P709" i="4" s="1"/>
  <c r="N710" i="4" s="1"/>
  <c r="K414" i="4" l="1"/>
  <c r="Z413" i="4"/>
  <c r="X709" i="4"/>
  <c r="U710" i="4" s="1"/>
  <c r="X710" i="4" s="1"/>
  <c r="U711" i="4" s="1"/>
  <c r="AA709" i="4"/>
  <c r="T413" i="4"/>
  <c r="O710" i="4"/>
  <c r="P710" i="4" s="1"/>
  <c r="N711" i="4" s="1"/>
  <c r="Q414" i="4" l="1"/>
  <c r="AE35" i="4"/>
  <c r="Z12" i="2"/>
  <c r="L414" i="4"/>
  <c r="M414" i="4" s="1"/>
  <c r="AA710" i="4"/>
  <c r="AA711" i="4"/>
  <c r="O711" i="4"/>
  <c r="P711" i="4" s="1"/>
  <c r="N712" i="4" s="1"/>
  <c r="K415" i="4" l="1"/>
  <c r="AC12" i="2"/>
  <c r="AD12" i="2"/>
  <c r="AB12" i="2"/>
  <c r="AH12" i="2"/>
  <c r="Z414" i="4"/>
  <c r="T414" i="4"/>
  <c r="Q415" i="4" s="1"/>
  <c r="X711" i="4"/>
  <c r="U712" i="4" s="1"/>
  <c r="O712" i="4"/>
  <c r="P712" i="4" s="1"/>
  <c r="N713" i="4" s="1"/>
  <c r="AA712" i="4"/>
  <c r="X712" i="4" l="1"/>
  <c r="U713" i="4" s="1"/>
  <c r="L415" i="4"/>
  <c r="M415" i="4" s="1"/>
  <c r="O713" i="4"/>
  <c r="P713" i="4" s="1"/>
  <c r="N714" i="4" s="1"/>
  <c r="K416" i="4" l="1"/>
  <c r="AA713" i="4"/>
  <c r="Z415" i="4"/>
  <c r="X713" i="4"/>
  <c r="U714" i="4" s="1"/>
  <c r="T415" i="4"/>
  <c r="Q416" i="4" s="1"/>
  <c r="O714" i="4"/>
  <c r="P714" i="4" s="1"/>
  <c r="N715" i="4" s="1"/>
  <c r="AA714" i="4" l="1"/>
  <c r="X714" i="4"/>
  <c r="U715" i="4" s="1"/>
  <c r="L416" i="4"/>
  <c r="M416" i="4" s="1"/>
  <c r="O715" i="4"/>
  <c r="P715" i="4" s="1"/>
  <c r="N716" i="4" s="1"/>
  <c r="K417" i="4" l="1"/>
  <c r="Z416" i="4"/>
  <c r="X715" i="4"/>
  <c r="U716" i="4" s="1"/>
  <c r="T416" i="4"/>
  <c r="Q417" i="4" s="1"/>
  <c r="AA715" i="4"/>
  <c r="O716" i="4"/>
  <c r="P716" i="4" s="1"/>
  <c r="N717" i="4" s="1"/>
  <c r="AA716" i="4" l="1"/>
  <c r="X716" i="4"/>
  <c r="U717" i="4" s="1"/>
  <c r="L417" i="4"/>
  <c r="M417" i="4" s="1"/>
  <c r="O717" i="4"/>
  <c r="P717" i="4" s="1"/>
  <c r="N718" i="4" s="1"/>
  <c r="K418" i="4" l="1"/>
  <c r="AA717" i="4"/>
  <c r="Z417" i="4"/>
  <c r="X717" i="4"/>
  <c r="U718" i="4" s="1"/>
  <c r="T417" i="4"/>
  <c r="Q418" i="4" s="1"/>
  <c r="O718" i="4"/>
  <c r="P718" i="4" s="1"/>
  <c r="N719" i="4" s="1"/>
  <c r="AA718" i="4" l="1"/>
  <c r="X718" i="4"/>
  <c r="U719" i="4" s="1"/>
  <c r="L418" i="4"/>
  <c r="M418" i="4" s="1"/>
  <c r="O719" i="4"/>
  <c r="P719" i="4" s="1"/>
  <c r="N720" i="4" s="1"/>
  <c r="K419" i="4" l="1"/>
  <c r="Z418" i="4"/>
  <c r="X719" i="4"/>
  <c r="U720" i="4" s="1"/>
  <c r="AA719" i="4"/>
  <c r="T418" i="4"/>
  <c r="Q419" i="4" s="1"/>
  <c r="AA720" i="4"/>
  <c r="O720" i="4"/>
  <c r="P720" i="4" s="1"/>
  <c r="N721" i="4" s="1"/>
  <c r="X720" i="4" l="1"/>
  <c r="U721" i="4" s="1"/>
  <c r="Z419" i="4"/>
  <c r="L419" i="4"/>
  <c r="M419" i="4" s="1"/>
  <c r="O721" i="4"/>
  <c r="P721" i="4" s="1"/>
  <c r="N722" i="4" s="1"/>
  <c r="AA721" i="4" l="1"/>
  <c r="K420" i="4"/>
  <c r="X721" i="4"/>
  <c r="U722" i="4" s="1"/>
  <c r="T419" i="4"/>
  <c r="Q420" i="4" s="1"/>
  <c r="O722" i="4"/>
  <c r="P722" i="4" s="1"/>
  <c r="N723" i="4" s="1"/>
  <c r="AA722" i="4" l="1"/>
  <c r="X722" i="4"/>
  <c r="U723" i="4" s="1"/>
  <c r="L420" i="4"/>
  <c r="M420" i="4" s="1"/>
  <c r="O723" i="4"/>
  <c r="P723" i="4" s="1"/>
  <c r="N724" i="4" s="1"/>
  <c r="AA723" i="4" l="1"/>
  <c r="Z420" i="4"/>
  <c r="K421" i="4"/>
  <c r="X723" i="4"/>
  <c r="U724" i="4" s="1"/>
  <c r="T420" i="4"/>
  <c r="Q421" i="4" s="1"/>
  <c r="O724" i="4"/>
  <c r="P724" i="4" s="1"/>
  <c r="N725" i="4" s="1"/>
  <c r="AA724" i="4"/>
  <c r="X724" i="4" l="1"/>
  <c r="U725" i="4" s="1"/>
  <c r="L421" i="4"/>
  <c r="M421" i="4" s="1"/>
  <c r="O725" i="4"/>
  <c r="P725" i="4" s="1"/>
  <c r="N726" i="4" s="1"/>
  <c r="AA725" i="4" l="1"/>
  <c r="Z421" i="4"/>
  <c r="K422" i="4"/>
  <c r="X725" i="4"/>
  <c r="T421" i="4"/>
  <c r="Q422" i="4" s="1"/>
  <c r="O726" i="4"/>
  <c r="P726" i="4" s="1"/>
  <c r="N727" i="4" s="1"/>
  <c r="AA726" i="4"/>
  <c r="U726" i="4" l="1"/>
  <c r="W726" i="4"/>
  <c r="L422" i="4"/>
  <c r="M422" i="4" s="1"/>
  <c r="O727" i="4"/>
  <c r="P727" i="4" s="1"/>
  <c r="N728" i="4" s="1"/>
  <c r="AA727" i="4"/>
  <c r="K423" i="4" l="1"/>
  <c r="Z422" i="4"/>
  <c r="X726" i="4"/>
  <c r="T422" i="4"/>
  <c r="Q423" i="4" s="1"/>
  <c r="O728" i="4"/>
  <c r="P728" i="4" s="1"/>
  <c r="N729" i="4" s="1"/>
  <c r="AA728" i="4" l="1"/>
  <c r="U727" i="4"/>
  <c r="X727" i="4" s="1"/>
  <c r="U728" i="4" s="1"/>
  <c r="X728" i="4" s="1"/>
  <c r="U729" i="4" s="1"/>
  <c r="AF41" i="4"/>
  <c r="L423" i="4"/>
  <c r="M423" i="4" s="1"/>
  <c r="O729" i="4"/>
  <c r="P729" i="4" s="1"/>
  <c r="N730" i="4" s="1"/>
  <c r="K424" i="4" l="1"/>
  <c r="AA729" i="4"/>
  <c r="Z423" i="4"/>
  <c r="X729" i="4"/>
  <c r="U730" i="4" s="1"/>
  <c r="T423" i="4"/>
  <c r="Q424" i="4" s="1"/>
  <c r="O730" i="4"/>
  <c r="P730" i="4" s="1"/>
  <c r="N731" i="4" s="1"/>
  <c r="X730" i="4" l="1"/>
  <c r="U731" i="4" s="1"/>
  <c r="AA730" i="4"/>
  <c r="L424" i="4"/>
  <c r="M424" i="4" s="1"/>
  <c r="O731" i="4"/>
  <c r="P731" i="4" s="1"/>
  <c r="N732" i="4" s="1"/>
  <c r="K425" i="4" l="1"/>
  <c r="AA731" i="4"/>
  <c r="Z424" i="4"/>
  <c r="X731" i="4"/>
  <c r="U732" i="4" s="1"/>
  <c r="T424" i="4"/>
  <c r="Q425" i="4" s="1"/>
  <c r="O732" i="4"/>
  <c r="P732" i="4" s="1"/>
  <c r="N733" i="4" s="1"/>
  <c r="AA732" i="4" l="1"/>
  <c r="X732" i="4"/>
  <c r="U733" i="4" s="1"/>
  <c r="L425" i="4"/>
  <c r="M425" i="4" s="1"/>
  <c r="O733" i="4"/>
  <c r="P733" i="4" s="1"/>
  <c r="N734" i="4" s="1"/>
  <c r="K426" i="4" l="1"/>
  <c r="Z425" i="4"/>
  <c r="T425" i="4"/>
  <c r="Q426" i="4" s="1"/>
  <c r="AA733" i="4"/>
  <c r="X733" i="4"/>
  <c r="U734" i="4" s="1"/>
  <c r="O734" i="4"/>
  <c r="P734" i="4" s="1"/>
  <c r="N735" i="4" s="1"/>
  <c r="AA734" i="4"/>
  <c r="X734" i="4" l="1"/>
  <c r="U735" i="4" s="1"/>
  <c r="L426" i="4"/>
  <c r="M426" i="4" s="1"/>
  <c r="O735" i="4"/>
  <c r="P735" i="4" s="1"/>
  <c r="N736" i="4" s="1"/>
  <c r="K427" i="4" l="1"/>
  <c r="T426" i="4"/>
  <c r="Q427" i="4" s="1"/>
  <c r="AA735" i="4"/>
  <c r="Z426" i="4"/>
  <c r="X735" i="4"/>
  <c r="U736" i="4" s="1"/>
  <c r="O736" i="4"/>
  <c r="P736" i="4" s="1"/>
  <c r="N737" i="4" s="1"/>
  <c r="X736" i="4" l="1"/>
  <c r="U737" i="4" s="1"/>
  <c r="AA736" i="4"/>
  <c r="L427" i="4"/>
  <c r="M427" i="4" s="1"/>
  <c r="O737" i="4"/>
  <c r="P737" i="4" s="1"/>
  <c r="N738" i="4" s="1"/>
  <c r="AA737" i="4" l="1"/>
  <c r="Z427" i="4"/>
  <c r="K428" i="4"/>
  <c r="T427" i="4"/>
  <c r="Q428" i="4" s="1"/>
  <c r="X737" i="4"/>
  <c r="U738" i="4" s="1"/>
  <c r="X738" i="4" s="1"/>
  <c r="U739" i="4" s="1"/>
  <c r="AA738" i="4"/>
  <c r="O738" i="4"/>
  <c r="P738" i="4" s="1"/>
  <c r="N739" i="4" s="1"/>
  <c r="L428" i="4" l="1"/>
  <c r="M428" i="4" s="1"/>
  <c r="O739" i="4"/>
  <c r="P739" i="4" s="1"/>
  <c r="N740" i="4" s="1"/>
  <c r="AA739" i="4" l="1"/>
  <c r="K429" i="4"/>
  <c r="Z428" i="4"/>
  <c r="T428" i="4"/>
  <c r="Q429" i="4" s="1"/>
  <c r="X739" i="4"/>
  <c r="U740" i="4" s="1"/>
  <c r="O740" i="4"/>
  <c r="P740" i="4" s="1"/>
  <c r="N741" i="4" s="1"/>
  <c r="AA740" i="4" l="1"/>
  <c r="X740" i="4"/>
  <c r="U741" i="4" s="1"/>
  <c r="L429" i="4"/>
  <c r="M429" i="4" s="1"/>
  <c r="O741" i="4"/>
  <c r="P741" i="4" s="1"/>
  <c r="N742" i="4" s="1"/>
  <c r="K430" i="4" l="1"/>
  <c r="Z429" i="4"/>
  <c r="T429" i="4"/>
  <c r="Q430" i="4" s="1"/>
  <c r="X741" i="4"/>
  <c r="U742" i="4" s="1"/>
  <c r="X742" i="4" s="1"/>
  <c r="U743" i="4" s="1"/>
  <c r="AA741" i="4"/>
  <c r="O742" i="4"/>
  <c r="P742" i="4" s="1"/>
  <c r="N743" i="4" s="1"/>
  <c r="AA742" i="4" l="1"/>
  <c r="L430" i="4"/>
  <c r="M430" i="4" s="1"/>
  <c r="O743" i="4"/>
  <c r="P743" i="4" s="1"/>
  <c r="N744" i="4" s="1"/>
  <c r="AA743" i="4" l="1"/>
  <c r="K431" i="4"/>
  <c r="Z430" i="4"/>
  <c r="T430" i="4"/>
  <c r="Q431" i="4" s="1"/>
  <c r="X743" i="4"/>
  <c r="U744" i="4" s="1"/>
  <c r="X744" i="4" s="1"/>
  <c r="U745" i="4" s="1"/>
  <c r="O744" i="4"/>
  <c r="P744" i="4" s="1"/>
  <c r="N745" i="4" s="1"/>
  <c r="AA744" i="4"/>
  <c r="L431" i="4" l="1"/>
  <c r="M431" i="4" s="1"/>
  <c r="O745" i="4"/>
  <c r="P745" i="4" s="1"/>
  <c r="N746" i="4" s="1"/>
  <c r="AA745" i="4" l="1"/>
  <c r="K432" i="4"/>
  <c r="Z431" i="4"/>
  <c r="T431" i="4"/>
  <c r="Q432" i="4" s="1"/>
  <c r="X745" i="4"/>
  <c r="U746" i="4" s="1"/>
  <c r="X746" i="4" s="1"/>
  <c r="U747" i="4" s="1"/>
  <c r="O746" i="4"/>
  <c r="P746" i="4" s="1"/>
  <c r="N747" i="4" s="1"/>
  <c r="AA746" i="4" l="1"/>
  <c r="L432" i="4"/>
  <c r="M432" i="4" s="1"/>
  <c r="O747" i="4"/>
  <c r="P747" i="4" s="1"/>
  <c r="N748" i="4" s="1"/>
  <c r="K433" i="4" l="1"/>
  <c r="AA747" i="4"/>
  <c r="Z432" i="4"/>
  <c r="T432" i="4"/>
  <c r="Q433" i="4" s="1"/>
  <c r="X747" i="4"/>
  <c r="U748" i="4" s="1"/>
  <c r="X748" i="4" s="1"/>
  <c r="U749" i="4" s="1"/>
  <c r="O748" i="4"/>
  <c r="P748" i="4" s="1"/>
  <c r="N749" i="4" s="1"/>
  <c r="AA748" i="4" l="1"/>
  <c r="L433" i="4"/>
  <c r="M433" i="4" s="1"/>
  <c r="T433" i="4" s="1"/>
  <c r="Q434" i="4" s="1"/>
  <c r="O749" i="4"/>
  <c r="P749" i="4" s="1"/>
  <c r="N750" i="4" s="1"/>
  <c r="AA749" i="4" l="1"/>
  <c r="Z433" i="4"/>
  <c r="K434" i="4"/>
  <c r="X749" i="4"/>
  <c r="U750" i="4" s="1"/>
  <c r="O750" i="4"/>
  <c r="P750" i="4" s="1"/>
  <c r="N751" i="4" s="1"/>
  <c r="AA750" i="4" l="1"/>
  <c r="X750" i="4"/>
  <c r="U751" i="4" s="1"/>
  <c r="L434" i="4"/>
  <c r="M434" i="4" s="1"/>
  <c r="AA751" i="4"/>
  <c r="O751" i="4"/>
  <c r="P751" i="4" s="1"/>
  <c r="N752" i="4" s="1"/>
  <c r="K435" i="4" l="1"/>
  <c r="T434" i="4"/>
  <c r="Q435" i="4" s="1"/>
  <c r="X751" i="4"/>
  <c r="U752" i="4" s="1"/>
  <c r="Z434" i="4"/>
  <c r="O752" i="4"/>
  <c r="P752" i="4" s="1"/>
  <c r="N753" i="4" s="1"/>
  <c r="AA752" i="4" l="1"/>
  <c r="X752" i="4"/>
  <c r="U753" i="4" s="1"/>
  <c r="L435" i="4"/>
  <c r="M435" i="4" s="1"/>
  <c r="O753" i="4"/>
  <c r="P753" i="4" s="1"/>
  <c r="N754" i="4" s="1"/>
  <c r="K436" i="4" l="1"/>
  <c r="T435" i="4"/>
  <c r="Q436" i="4" s="1"/>
  <c r="AA753" i="4"/>
  <c r="Z435" i="4"/>
  <c r="X753" i="4"/>
  <c r="U754" i="4" s="1"/>
  <c r="O754" i="4"/>
  <c r="P754" i="4" s="1"/>
  <c r="N755" i="4" s="1"/>
  <c r="AA754" i="4"/>
  <c r="X754" i="4" l="1"/>
  <c r="U755" i="4" s="1"/>
  <c r="L436" i="4"/>
  <c r="M436" i="4" s="1"/>
  <c r="O755" i="4"/>
  <c r="P755" i="4" s="1"/>
  <c r="N756" i="4" s="1"/>
  <c r="X755" i="4" l="1"/>
  <c r="U756" i="4" s="1"/>
  <c r="AA755" i="4"/>
  <c r="K437" i="4"/>
  <c r="Z436" i="4"/>
  <c r="T436" i="4"/>
  <c r="Q437" i="4" s="1"/>
  <c r="O756" i="4"/>
  <c r="P756" i="4" s="1"/>
  <c r="N757" i="4" s="1"/>
  <c r="AA756" i="4" l="1"/>
  <c r="L437" i="4"/>
  <c r="M437" i="4" s="1"/>
  <c r="X756" i="4"/>
  <c r="U757" i="4" s="1"/>
  <c r="O757" i="4"/>
  <c r="P757" i="4" s="1"/>
  <c r="N758" i="4" s="1"/>
  <c r="AA757" i="4" l="1"/>
  <c r="X757" i="4"/>
  <c r="U758" i="4" s="1"/>
  <c r="Z437" i="4"/>
  <c r="K438" i="4"/>
  <c r="T437" i="4"/>
  <c r="Q438" i="4" s="1"/>
  <c r="O758" i="4"/>
  <c r="P758" i="4" s="1"/>
  <c r="N759" i="4" s="1"/>
  <c r="AA758" i="4" l="1"/>
  <c r="Z438" i="4"/>
  <c r="L438" i="4"/>
  <c r="M438" i="4" s="1"/>
  <c r="X758" i="4"/>
  <c r="U759" i="4" s="1"/>
  <c r="X759" i="4" s="1"/>
  <c r="U760" i="4" s="1"/>
  <c r="O759" i="4"/>
  <c r="P759" i="4" s="1"/>
  <c r="N760" i="4" s="1"/>
  <c r="AA759" i="4" l="1"/>
  <c r="K439" i="4"/>
  <c r="T438" i="4"/>
  <c r="Q439" i="4" s="1"/>
  <c r="O760" i="4"/>
  <c r="P760" i="4" s="1"/>
  <c r="N761" i="4" s="1"/>
  <c r="AA760" i="4" l="1"/>
  <c r="X760" i="4"/>
  <c r="U761" i="4" s="1"/>
  <c r="L439" i="4"/>
  <c r="M439" i="4" s="1"/>
  <c r="O761" i="4"/>
  <c r="P761" i="4" s="1"/>
  <c r="N762" i="4" s="1"/>
  <c r="X761" i="4" l="1"/>
  <c r="U762" i="4" s="1"/>
  <c r="AA761" i="4"/>
  <c r="K440" i="4"/>
  <c r="Z439" i="4"/>
  <c r="T439" i="4"/>
  <c r="Q440" i="4" s="1"/>
  <c r="O762" i="4"/>
  <c r="P762" i="4" s="1"/>
  <c r="N763" i="4" s="1"/>
  <c r="AA762" i="4" l="1"/>
  <c r="L440" i="4"/>
  <c r="M440" i="4" s="1"/>
  <c r="T440" i="4" s="1"/>
  <c r="Q441" i="4" s="1"/>
  <c r="X762" i="4"/>
  <c r="U763" i="4" s="1"/>
  <c r="O763" i="4"/>
  <c r="P763" i="4" s="1"/>
  <c r="N764" i="4" s="1"/>
  <c r="AA763" i="4" l="1"/>
  <c r="X763" i="4"/>
  <c r="U764" i="4" s="1"/>
  <c r="K441" i="4"/>
  <c r="Z440" i="4"/>
  <c r="O764" i="4"/>
  <c r="P764" i="4" s="1"/>
  <c r="N765" i="4" s="1"/>
  <c r="AA764" i="4"/>
  <c r="L441" i="4" l="1"/>
  <c r="M441" i="4" s="1"/>
  <c r="X764" i="4"/>
  <c r="U765" i="4" s="1"/>
  <c r="O765" i="4"/>
  <c r="P765" i="4" s="1"/>
  <c r="N766" i="4" s="1"/>
  <c r="Z441" i="4" l="1"/>
  <c r="AA765" i="4"/>
  <c r="X765" i="4"/>
  <c r="U766" i="4" s="1"/>
  <c r="K442" i="4"/>
  <c r="T441" i="4"/>
  <c r="Q442" i="4" s="1"/>
  <c r="AA766" i="4"/>
  <c r="O766" i="4"/>
  <c r="P766" i="4" s="1"/>
  <c r="N767" i="4" s="1"/>
  <c r="L442" i="4" l="1"/>
  <c r="M442" i="4" s="1"/>
  <c r="X766" i="4"/>
  <c r="U767" i="4" s="1"/>
  <c r="O767" i="4"/>
  <c r="P767" i="4" s="1"/>
  <c r="N768" i="4" s="1"/>
  <c r="X767" i="4" l="1"/>
  <c r="U768" i="4" s="1"/>
  <c r="AA767" i="4"/>
  <c r="K443" i="4"/>
  <c r="Z442" i="4"/>
  <c r="T442" i="4"/>
  <c r="Q443" i="4" s="1"/>
  <c r="O768" i="4"/>
  <c r="P768" i="4" s="1"/>
  <c r="N769" i="4" s="1"/>
  <c r="AA768" i="4" l="1"/>
  <c r="L443" i="4"/>
  <c r="M443" i="4" s="1"/>
  <c r="X768" i="4"/>
  <c r="U769" i="4" s="1"/>
  <c r="O769" i="4"/>
  <c r="P769" i="4" s="1"/>
  <c r="N770" i="4" s="1"/>
  <c r="X769" i="4" l="1"/>
  <c r="U770" i="4" s="1"/>
  <c r="K444" i="4"/>
  <c r="Z443" i="4"/>
  <c r="AA769" i="4"/>
  <c r="T443" i="4"/>
  <c r="Q444" i="4" s="1"/>
  <c r="O770" i="4"/>
  <c r="P770" i="4" s="1"/>
  <c r="N771" i="4" s="1"/>
  <c r="AA770" i="4" l="1"/>
  <c r="L444" i="4"/>
  <c r="M444" i="4" s="1"/>
  <c r="X770" i="4"/>
  <c r="U771" i="4" s="1"/>
  <c r="O771" i="4"/>
  <c r="P771" i="4" s="1"/>
  <c r="N772" i="4" s="1"/>
  <c r="K445" i="4" l="1"/>
  <c r="AA771" i="4"/>
  <c r="X771" i="4"/>
  <c r="U772" i="4" s="1"/>
  <c r="X772" i="4" s="1"/>
  <c r="U773" i="4" s="1"/>
  <c r="Z444" i="4"/>
  <c r="T444" i="4"/>
  <c r="Q445" i="4" s="1"/>
  <c r="O772" i="4"/>
  <c r="P772" i="4" s="1"/>
  <c r="N773" i="4" s="1"/>
  <c r="AA772" i="4" l="1"/>
  <c r="L445" i="4"/>
  <c r="M445" i="4" s="1"/>
  <c r="O773" i="4"/>
  <c r="P773" i="4" s="1"/>
  <c r="N774" i="4" s="1"/>
  <c r="AA773" i="4" l="1"/>
  <c r="Z445" i="4"/>
  <c r="K446" i="4"/>
  <c r="T445" i="4"/>
  <c r="Q446" i="4" s="1"/>
  <c r="X773" i="4"/>
  <c r="U774" i="4" s="1"/>
  <c r="X774" i="4" s="1"/>
  <c r="U775" i="4" s="1"/>
  <c r="O774" i="4"/>
  <c r="P774" i="4" s="1"/>
  <c r="N775" i="4" s="1"/>
  <c r="AA774" i="4"/>
  <c r="L446" i="4" l="1"/>
  <c r="M446" i="4" s="1"/>
  <c r="T446" i="4" s="1"/>
  <c r="Q447" i="4" s="1"/>
  <c r="O775" i="4"/>
  <c r="P775" i="4" s="1"/>
  <c r="N776" i="4" s="1"/>
  <c r="AA775" i="4" l="1"/>
  <c r="K447" i="4"/>
  <c r="X775" i="4"/>
  <c r="U776" i="4" s="1"/>
  <c r="Z446" i="4"/>
  <c r="O776" i="4"/>
  <c r="P776" i="4" s="1"/>
  <c r="N777" i="4" s="1"/>
  <c r="AA776" i="4" l="1"/>
  <c r="X776" i="4"/>
  <c r="U777" i="4" s="1"/>
  <c r="L447" i="4"/>
  <c r="M447" i="4" s="1"/>
  <c r="O777" i="4"/>
  <c r="P777" i="4" s="1"/>
  <c r="N778" i="4" s="1"/>
  <c r="Z447" i="4" l="1"/>
  <c r="K448" i="4"/>
  <c r="T447" i="4"/>
  <c r="Q448" i="4" s="1"/>
  <c r="AA777" i="4"/>
  <c r="X777" i="4"/>
  <c r="AA778" i="4"/>
  <c r="O778" i="4"/>
  <c r="P778" i="4" s="1"/>
  <c r="N779" i="4" s="1"/>
  <c r="U778" i="4" l="1"/>
  <c r="W778" i="4"/>
  <c r="L448" i="4"/>
  <c r="M448" i="4" s="1"/>
  <c r="O779" i="4"/>
  <c r="P779" i="4" s="1"/>
  <c r="N780" i="4" s="1"/>
  <c r="K449" i="4" l="1"/>
  <c r="Z448" i="4"/>
  <c r="T448" i="4"/>
  <c r="Q449" i="4" s="1"/>
  <c r="X778" i="4"/>
  <c r="AA779" i="4"/>
  <c r="O780" i="4"/>
  <c r="P780" i="4" s="1"/>
  <c r="N781" i="4" s="1"/>
  <c r="AA780" i="4" l="1"/>
  <c r="U779" i="4"/>
  <c r="X779" i="4" s="1"/>
  <c r="U780" i="4" s="1"/>
  <c r="X780" i="4" s="1"/>
  <c r="U781" i="4" s="1"/>
  <c r="AF42" i="4"/>
  <c r="L449" i="4"/>
  <c r="M449" i="4" s="1"/>
  <c r="O781" i="4"/>
  <c r="P781" i="4" s="1"/>
  <c r="N782" i="4" s="1"/>
  <c r="K450" i="4" l="1"/>
  <c r="Z449" i="4"/>
  <c r="T449" i="4"/>
  <c r="Q450" i="4" s="1"/>
  <c r="X781" i="4"/>
  <c r="U782" i="4" s="1"/>
  <c r="X782" i="4" s="1"/>
  <c r="U783" i="4" s="1"/>
  <c r="AA781" i="4"/>
  <c r="AA782" i="4"/>
  <c r="O782" i="4"/>
  <c r="P782" i="4" s="1"/>
  <c r="N783" i="4" s="1"/>
  <c r="L450" i="4" l="1"/>
  <c r="M450" i="4" s="1"/>
  <c r="O783" i="4"/>
  <c r="P783" i="4" s="1"/>
  <c r="N784" i="4" s="1"/>
  <c r="AA783" i="4" l="1"/>
  <c r="K451" i="4"/>
  <c r="Z450" i="4"/>
  <c r="T450" i="4"/>
  <c r="Q451" i="4" s="1"/>
  <c r="X783" i="4"/>
  <c r="U784" i="4" s="1"/>
  <c r="O784" i="4"/>
  <c r="P784" i="4" s="1"/>
  <c r="N785" i="4" s="1"/>
  <c r="AA784" i="4"/>
  <c r="X784" i="4" l="1"/>
  <c r="U785" i="4" s="1"/>
  <c r="L451" i="4"/>
  <c r="M451" i="4" s="1"/>
  <c r="O785" i="4"/>
  <c r="P785" i="4" s="1"/>
  <c r="N786" i="4" s="1"/>
  <c r="AA785" i="4" l="1"/>
  <c r="Z451" i="4"/>
  <c r="K452" i="4"/>
  <c r="T451" i="4"/>
  <c r="Q452" i="4" s="1"/>
  <c r="X785" i="4"/>
  <c r="U786" i="4" s="1"/>
  <c r="O786" i="4"/>
  <c r="P786" i="4" s="1"/>
  <c r="N787" i="4" s="1"/>
  <c r="AA786" i="4" l="1"/>
  <c r="X786" i="4"/>
  <c r="U787" i="4" s="1"/>
  <c r="L452" i="4"/>
  <c r="M452" i="4" s="1"/>
  <c r="O787" i="4"/>
  <c r="P787" i="4" s="1"/>
  <c r="N788" i="4" s="1"/>
  <c r="K453" i="4" l="1"/>
  <c r="Z452" i="4"/>
  <c r="AA787" i="4"/>
  <c r="T452" i="4"/>
  <c r="Q453" i="4" s="1"/>
  <c r="X787" i="4"/>
  <c r="U788" i="4" s="1"/>
  <c r="O788" i="4"/>
  <c r="P788" i="4" s="1"/>
  <c r="N789" i="4" s="1"/>
  <c r="AA788" i="4" l="1"/>
  <c r="X788" i="4"/>
  <c r="U789" i="4" s="1"/>
  <c r="L453" i="4"/>
  <c r="M453" i="4" s="1"/>
  <c r="O789" i="4"/>
  <c r="P789" i="4" s="1"/>
  <c r="N790" i="4" s="1"/>
  <c r="AA789" i="4" l="1"/>
  <c r="K454" i="4"/>
  <c r="Z453" i="4"/>
  <c r="T453" i="4"/>
  <c r="Q454" i="4" s="1"/>
  <c r="X789" i="4"/>
  <c r="U790" i="4" s="1"/>
  <c r="O790" i="4"/>
  <c r="P790" i="4" s="1"/>
  <c r="N791" i="4" s="1"/>
  <c r="AA790" i="4"/>
  <c r="X790" i="4" l="1"/>
  <c r="U791" i="4" s="1"/>
  <c r="L454" i="4"/>
  <c r="M454" i="4" s="1"/>
  <c r="O791" i="4"/>
  <c r="P791" i="4" s="1"/>
  <c r="N792" i="4" s="1"/>
  <c r="AA791" i="4" l="1"/>
  <c r="K455" i="4"/>
  <c r="Z454" i="4"/>
  <c r="X791" i="4"/>
  <c r="U792" i="4" s="1"/>
  <c r="X792" i="4" s="1"/>
  <c r="U793" i="4" s="1"/>
  <c r="T454" i="4"/>
  <c r="Q455" i="4" s="1"/>
  <c r="O792" i="4"/>
  <c r="P792" i="4" s="1"/>
  <c r="N793" i="4" s="1"/>
  <c r="AA792" i="4" l="1"/>
  <c r="L455" i="4"/>
  <c r="M455" i="4" s="1"/>
  <c r="O793" i="4"/>
  <c r="P793" i="4" s="1"/>
  <c r="N794" i="4" s="1"/>
  <c r="Z455" i="4" l="1"/>
  <c r="K456" i="4"/>
  <c r="AA793" i="4"/>
  <c r="T455" i="4"/>
  <c r="Q456" i="4" s="1"/>
  <c r="X793" i="4"/>
  <c r="U794" i="4" s="1"/>
  <c r="O794" i="4"/>
  <c r="P794" i="4" s="1"/>
  <c r="N795" i="4" s="1"/>
  <c r="AA794" i="4" l="1"/>
  <c r="X794" i="4"/>
  <c r="U795" i="4" s="1"/>
  <c r="L456" i="4"/>
  <c r="M456" i="4" s="1"/>
  <c r="O795" i="4"/>
  <c r="P795" i="4" s="1"/>
  <c r="N796" i="4" s="1"/>
  <c r="AA795" i="4" l="1"/>
  <c r="Z456" i="4"/>
  <c r="K457" i="4"/>
  <c r="X795" i="4"/>
  <c r="U796" i="4" s="1"/>
  <c r="X796" i="4" s="1"/>
  <c r="U797" i="4" s="1"/>
  <c r="T456" i="4"/>
  <c r="Q457" i="4" s="1"/>
  <c r="O796" i="4"/>
  <c r="P796" i="4" s="1"/>
  <c r="N797" i="4" s="1"/>
  <c r="AA796" i="4"/>
  <c r="L457" i="4" l="1"/>
  <c r="M457" i="4" s="1"/>
  <c r="O797" i="4"/>
  <c r="P797" i="4" s="1"/>
  <c r="N798" i="4" s="1"/>
  <c r="AA797" i="4" l="1"/>
  <c r="Z457" i="4"/>
  <c r="K458" i="4"/>
  <c r="X797" i="4"/>
  <c r="U798" i="4" s="1"/>
  <c r="X798" i="4" s="1"/>
  <c r="U799" i="4" s="1"/>
  <c r="T457" i="4"/>
  <c r="Q458" i="4" s="1"/>
  <c r="O798" i="4"/>
  <c r="P798" i="4" s="1"/>
  <c r="N799" i="4" s="1"/>
  <c r="AA798" i="4" l="1"/>
  <c r="L458" i="4"/>
  <c r="M458" i="4" s="1"/>
  <c r="Z458" i="4"/>
  <c r="O799" i="4"/>
  <c r="P799" i="4" s="1"/>
  <c r="N800" i="4" s="1"/>
  <c r="AA799" i="4"/>
  <c r="K459" i="4" l="1"/>
  <c r="X799" i="4"/>
  <c r="U800" i="4" s="1"/>
  <c r="X800" i="4" s="1"/>
  <c r="U801" i="4" s="1"/>
  <c r="T458" i="4"/>
  <c r="Q459" i="4" s="1"/>
  <c r="O800" i="4"/>
  <c r="P800" i="4" s="1"/>
  <c r="N801" i="4" s="1"/>
  <c r="AA800" i="4" l="1"/>
  <c r="L459" i="4"/>
  <c r="M459" i="4" s="1"/>
  <c r="O801" i="4"/>
  <c r="P801" i="4" s="1"/>
  <c r="N802" i="4" s="1"/>
  <c r="K460" i="4" l="1"/>
  <c r="AA801" i="4"/>
  <c r="Z459" i="4"/>
  <c r="T459" i="4"/>
  <c r="Q460" i="4" s="1"/>
  <c r="X801" i="4"/>
  <c r="U802" i="4" s="1"/>
  <c r="O802" i="4"/>
  <c r="P802" i="4" s="1"/>
  <c r="N803" i="4" s="1"/>
  <c r="AA802" i="4" l="1"/>
  <c r="X802" i="4"/>
  <c r="U803" i="4" s="1"/>
  <c r="L460" i="4"/>
  <c r="M460" i="4" s="1"/>
  <c r="T460" i="4" s="1"/>
  <c r="Q461" i="4" s="1"/>
  <c r="O803" i="4"/>
  <c r="P803" i="4" s="1"/>
  <c r="N804" i="4" s="1"/>
  <c r="AA803" i="4" l="1"/>
  <c r="K461" i="4"/>
  <c r="Z460" i="4"/>
  <c r="X803" i="4"/>
  <c r="U804" i="4" s="1"/>
  <c r="O804" i="4"/>
  <c r="P804" i="4" s="1"/>
  <c r="N805" i="4" s="1"/>
  <c r="L461" i="4" l="1"/>
  <c r="M461" i="4" s="1"/>
  <c r="AA804" i="4"/>
  <c r="X804" i="4"/>
  <c r="U805" i="4" s="1"/>
  <c r="O805" i="4"/>
  <c r="P805" i="4" s="1"/>
  <c r="N806" i="4" s="1"/>
  <c r="AA805" i="4" l="1"/>
  <c r="X805" i="4"/>
  <c r="U806" i="4" s="1"/>
  <c r="Z461" i="4"/>
  <c r="K462" i="4"/>
  <c r="T461" i="4"/>
  <c r="Q462" i="4" s="1"/>
  <c r="O806" i="4"/>
  <c r="P806" i="4" s="1"/>
  <c r="N807" i="4" s="1"/>
  <c r="AA806" i="4"/>
  <c r="L462" i="4" l="1"/>
  <c r="M462" i="4" s="1"/>
  <c r="X806" i="4"/>
  <c r="U807" i="4" s="1"/>
  <c r="O807" i="4"/>
  <c r="P807" i="4" s="1"/>
  <c r="N808" i="4" s="1"/>
  <c r="AA807" i="4" l="1"/>
  <c r="K463" i="4"/>
  <c r="X807" i="4"/>
  <c r="U808" i="4" s="1"/>
  <c r="Z462" i="4"/>
  <c r="T462" i="4"/>
  <c r="Q463" i="4" s="1"/>
  <c r="O808" i="4"/>
  <c r="P808" i="4" s="1"/>
  <c r="N809" i="4" s="1"/>
  <c r="AA808" i="4" l="1"/>
  <c r="X808" i="4"/>
  <c r="U809" i="4" s="1"/>
  <c r="L463" i="4"/>
  <c r="M463" i="4" s="1"/>
  <c r="O809" i="4"/>
  <c r="P809" i="4" s="1"/>
  <c r="N810" i="4" s="1"/>
  <c r="K464" i="4" l="1"/>
  <c r="Z463" i="4"/>
  <c r="AA809" i="4"/>
  <c r="X809" i="4"/>
  <c r="U810" i="4" s="1"/>
  <c r="X810" i="4" s="1"/>
  <c r="U811" i="4" s="1"/>
  <c r="T463" i="4"/>
  <c r="Q464" i="4" s="1"/>
  <c r="O810" i="4"/>
  <c r="P810" i="4" s="1"/>
  <c r="N811" i="4" s="1"/>
  <c r="AA810" i="4" l="1"/>
  <c r="L464" i="4"/>
  <c r="M464" i="4" s="1"/>
  <c r="O811" i="4"/>
  <c r="P811" i="4" s="1"/>
  <c r="N812" i="4" s="1"/>
  <c r="AA811" i="4" l="1"/>
  <c r="Z464" i="4"/>
  <c r="K465" i="4"/>
  <c r="X811" i="4"/>
  <c r="U812" i="4" s="1"/>
  <c r="X812" i="4" s="1"/>
  <c r="U813" i="4" s="1"/>
  <c r="T464" i="4"/>
  <c r="O812" i="4"/>
  <c r="P812" i="4" s="1"/>
  <c r="N813" i="4" s="1"/>
  <c r="AA812" i="4"/>
  <c r="S465" i="4" l="1"/>
  <c r="Y13" i="2" s="1"/>
  <c r="Q465" i="4"/>
  <c r="L465" i="4"/>
  <c r="M465" i="4" s="1"/>
  <c r="O813" i="4"/>
  <c r="P813" i="4" s="1"/>
  <c r="N814" i="4" s="1"/>
  <c r="K466" i="4" l="1"/>
  <c r="X813" i="4"/>
  <c r="U814" i="4" s="1"/>
  <c r="AA813" i="4"/>
  <c r="Z465" i="4"/>
  <c r="T465" i="4"/>
  <c r="O814" i="4"/>
  <c r="P814" i="4" s="1"/>
  <c r="N815" i="4" s="1"/>
  <c r="Q466" i="4" l="1"/>
  <c r="AE36" i="4"/>
  <c r="Z13" i="2"/>
  <c r="AA814" i="4"/>
  <c r="X814" i="4"/>
  <c r="U815" i="4" s="1"/>
  <c r="L466" i="4"/>
  <c r="M466" i="4" s="1"/>
  <c r="AA815" i="4"/>
  <c r="O815" i="4"/>
  <c r="P815" i="4" s="1"/>
  <c r="N816" i="4" s="1"/>
  <c r="K467" i="4" l="1"/>
  <c r="Z466" i="4"/>
  <c r="X815" i="4"/>
  <c r="U816" i="4" s="1"/>
  <c r="X816" i="4" s="1"/>
  <c r="U817" i="4" s="1"/>
  <c r="AC13" i="2"/>
  <c r="AB13" i="2"/>
  <c r="AD13" i="2"/>
  <c r="AH13" i="2"/>
  <c r="T466" i="4"/>
  <c r="Q467" i="4" s="1"/>
  <c r="O816" i="4"/>
  <c r="P816" i="4" s="1"/>
  <c r="N817" i="4" s="1"/>
  <c r="AA816" i="4"/>
  <c r="L467" i="4" l="1"/>
  <c r="M467" i="4" s="1"/>
  <c r="T467" i="4" s="1"/>
  <c r="Q468" i="4" s="1"/>
  <c r="O817" i="4"/>
  <c r="P817" i="4" s="1"/>
  <c r="N818" i="4" s="1"/>
  <c r="X817" i="4" l="1"/>
  <c r="U818" i="4" s="1"/>
  <c r="AA817" i="4"/>
  <c r="Z467" i="4"/>
  <c r="K468" i="4"/>
  <c r="O818" i="4"/>
  <c r="P818" i="4" s="1"/>
  <c r="N819" i="4" s="1"/>
  <c r="AA818" i="4" l="1"/>
  <c r="Z468" i="4"/>
  <c r="L468" i="4"/>
  <c r="M468" i="4" s="1"/>
  <c r="X818" i="4"/>
  <c r="U819" i="4" s="1"/>
  <c r="O819" i="4"/>
  <c r="P819" i="4" s="1"/>
  <c r="N820" i="4" s="1"/>
  <c r="AA819" i="4"/>
  <c r="X819" i="4" l="1"/>
  <c r="U820" i="4" s="1"/>
  <c r="K469" i="4"/>
  <c r="T468" i="4"/>
  <c r="Q469" i="4" s="1"/>
  <c r="AA820" i="4"/>
  <c r="O820" i="4"/>
  <c r="P820" i="4" s="1"/>
  <c r="N821" i="4" s="1"/>
  <c r="L469" i="4" l="1"/>
  <c r="M469" i="4" s="1"/>
  <c r="X820" i="4"/>
  <c r="U821" i="4" s="1"/>
  <c r="O821" i="4"/>
  <c r="P821" i="4" s="1"/>
  <c r="N822" i="4" s="1"/>
  <c r="AA821" i="4" l="1"/>
  <c r="K470" i="4"/>
  <c r="T469" i="4"/>
  <c r="Q470" i="4" s="1"/>
  <c r="X821" i="4"/>
  <c r="U822" i="4" s="1"/>
  <c r="X822" i="4" s="1"/>
  <c r="U823" i="4" s="1"/>
  <c r="Z469" i="4"/>
  <c r="O822" i="4"/>
  <c r="P822" i="4" s="1"/>
  <c r="N823" i="4" s="1"/>
  <c r="AA822" i="4" l="1"/>
  <c r="L470" i="4"/>
  <c r="M470" i="4" s="1"/>
  <c r="T470" i="4" s="1"/>
  <c r="Q471" i="4" s="1"/>
  <c r="O823" i="4"/>
  <c r="P823" i="4" s="1"/>
  <c r="N824" i="4" s="1"/>
  <c r="K471" i="4" l="1"/>
  <c r="Z470" i="4"/>
  <c r="AA823" i="4"/>
  <c r="X823" i="4"/>
  <c r="U824" i="4" s="1"/>
  <c r="O824" i="4"/>
  <c r="P824" i="4" s="1"/>
  <c r="N825" i="4" s="1"/>
  <c r="AA824" i="4" l="1"/>
  <c r="X824" i="4"/>
  <c r="U825" i="4" s="1"/>
  <c r="L471" i="4"/>
  <c r="M471" i="4" s="1"/>
  <c r="O825" i="4"/>
  <c r="P825" i="4" s="1"/>
  <c r="N826" i="4" s="1"/>
  <c r="AA825" i="4" l="1"/>
  <c r="Z471" i="4"/>
  <c r="K472" i="4"/>
  <c r="T471" i="4"/>
  <c r="Q472" i="4" s="1"/>
  <c r="X825" i="4"/>
  <c r="U826" i="4" s="1"/>
  <c r="X826" i="4" s="1"/>
  <c r="U827" i="4" s="1"/>
  <c r="O826" i="4"/>
  <c r="P826" i="4" s="1"/>
  <c r="N827" i="4" s="1"/>
  <c r="AA826" i="4"/>
  <c r="L472" i="4" l="1"/>
  <c r="M472" i="4" s="1"/>
  <c r="O827" i="4"/>
  <c r="P827" i="4" s="1"/>
  <c r="N828" i="4" s="1"/>
  <c r="K473" i="4" l="1"/>
  <c r="T472" i="4"/>
  <c r="Q473" i="4" s="1"/>
  <c r="Z472" i="4"/>
  <c r="AA827" i="4"/>
  <c r="X827" i="4"/>
  <c r="U828" i="4" s="1"/>
  <c r="O828" i="4"/>
  <c r="P828" i="4" s="1"/>
  <c r="N829" i="4" s="1"/>
  <c r="AA828" i="4" l="1"/>
  <c r="X828" i="4"/>
  <c r="U829" i="4" s="1"/>
  <c r="L473" i="4"/>
  <c r="M473" i="4" s="1"/>
  <c r="O829" i="4"/>
  <c r="P829" i="4" s="1"/>
  <c r="N830" i="4" s="1"/>
  <c r="AA829" i="4" l="1"/>
  <c r="K474" i="4"/>
  <c r="Z473" i="4"/>
  <c r="X829" i="4"/>
  <c r="T473" i="4"/>
  <c r="Q474" i="4" s="1"/>
  <c r="O830" i="4"/>
  <c r="P830" i="4" s="1"/>
  <c r="N831" i="4" s="1"/>
  <c r="AA830" i="4" l="1"/>
  <c r="W830" i="4"/>
  <c r="U830" i="4"/>
  <c r="L474" i="4"/>
  <c r="M474" i="4" s="1"/>
  <c r="O831" i="4"/>
  <c r="P831" i="4" s="1"/>
  <c r="N832" i="4" s="1"/>
  <c r="K475" i="4" l="1"/>
  <c r="X830" i="4"/>
  <c r="Z474" i="4"/>
  <c r="T474" i="4"/>
  <c r="Q475" i="4" s="1"/>
  <c r="AA831" i="4"/>
  <c r="O832" i="4"/>
  <c r="P832" i="4" s="1"/>
  <c r="N833" i="4" s="1"/>
  <c r="U831" i="4" l="1"/>
  <c r="X831" i="4" s="1"/>
  <c r="U832" i="4" s="1"/>
  <c r="X832" i="4" s="1"/>
  <c r="U833" i="4" s="1"/>
  <c r="AF43" i="4"/>
  <c r="AA832" i="4"/>
  <c r="L475" i="4"/>
  <c r="M475" i="4" s="1"/>
  <c r="AA833" i="4"/>
  <c r="O833" i="4"/>
  <c r="P833" i="4" s="1"/>
  <c r="N834" i="4" s="1"/>
  <c r="K476" i="4" l="1"/>
  <c r="Z475" i="4"/>
  <c r="X833" i="4"/>
  <c r="U834" i="4" s="1"/>
  <c r="X834" i="4" s="1"/>
  <c r="U835" i="4" s="1"/>
  <c r="T475" i="4"/>
  <c r="Q476" i="4" s="1"/>
  <c r="O834" i="4"/>
  <c r="P834" i="4" s="1"/>
  <c r="N835" i="4" s="1"/>
  <c r="AA834" i="4" l="1"/>
  <c r="L476" i="4"/>
  <c r="M476" i="4" s="1"/>
  <c r="O835" i="4"/>
  <c r="P835" i="4" s="1"/>
  <c r="N836" i="4" s="1"/>
  <c r="K477" i="4" l="1"/>
  <c r="Z476" i="4"/>
  <c r="X835" i="4"/>
  <c r="U836" i="4" s="1"/>
  <c r="X836" i="4" s="1"/>
  <c r="U837" i="4" s="1"/>
  <c r="AA835" i="4"/>
  <c r="T476" i="4"/>
  <c r="Q477" i="4" s="1"/>
  <c r="O836" i="4"/>
  <c r="P836" i="4" s="1"/>
  <c r="N837" i="4" s="1"/>
  <c r="AA836" i="4"/>
  <c r="L477" i="4" l="1"/>
  <c r="M477" i="4" s="1"/>
  <c r="O837" i="4"/>
  <c r="P837" i="4" s="1"/>
  <c r="N838" i="4" s="1"/>
  <c r="AA837" i="4" l="1"/>
  <c r="Z477" i="4"/>
  <c r="K478" i="4"/>
  <c r="X837" i="4"/>
  <c r="U838" i="4" s="1"/>
  <c r="X838" i="4" s="1"/>
  <c r="U839" i="4" s="1"/>
  <c r="T477" i="4"/>
  <c r="Q478" i="4" s="1"/>
  <c r="O838" i="4"/>
  <c r="P838" i="4" s="1"/>
  <c r="N839" i="4" s="1"/>
  <c r="AA838" i="4" l="1"/>
  <c r="L478" i="4"/>
  <c r="M478" i="4" s="1"/>
  <c r="O839" i="4"/>
  <c r="P839" i="4" s="1"/>
  <c r="N840" i="4" s="1"/>
  <c r="Z478" i="4" l="1"/>
  <c r="AA839" i="4"/>
  <c r="K479" i="4"/>
  <c r="X839" i="4"/>
  <c r="U840" i="4" s="1"/>
  <c r="T478" i="4"/>
  <c r="Q479" i="4" s="1"/>
  <c r="O840" i="4"/>
  <c r="P840" i="4" s="1"/>
  <c r="N841" i="4" s="1"/>
  <c r="AA840" i="4" l="1"/>
  <c r="X840" i="4"/>
  <c r="U841" i="4" s="1"/>
  <c r="L479" i="4"/>
  <c r="M479" i="4" s="1"/>
  <c r="T479" i="4" s="1"/>
  <c r="Q480" i="4" s="1"/>
  <c r="O841" i="4"/>
  <c r="P841" i="4" s="1"/>
  <c r="N842" i="4" s="1"/>
  <c r="AA841" i="4" l="1"/>
  <c r="K480" i="4"/>
  <c r="Z479" i="4"/>
  <c r="X841" i="4"/>
  <c r="U842" i="4" s="1"/>
  <c r="O842" i="4"/>
  <c r="P842" i="4" s="1"/>
  <c r="N843" i="4" s="1"/>
  <c r="AA842" i="4"/>
  <c r="X842" i="4" l="1"/>
  <c r="U843" i="4" s="1"/>
  <c r="L480" i="4"/>
  <c r="M480" i="4" s="1"/>
  <c r="O843" i="4"/>
  <c r="P843" i="4" s="1"/>
  <c r="N844" i="4" s="1"/>
  <c r="AA843" i="4" l="1"/>
  <c r="Z480" i="4"/>
  <c r="K481" i="4"/>
  <c r="T480" i="4"/>
  <c r="Q481" i="4" s="1"/>
  <c r="X843" i="4"/>
  <c r="U844" i="4" s="1"/>
  <c r="O844" i="4"/>
  <c r="P844" i="4" s="1"/>
  <c r="N845" i="4" s="1"/>
  <c r="X844" i="4" l="1"/>
  <c r="U845" i="4" s="1"/>
  <c r="AA844" i="4"/>
  <c r="L481" i="4"/>
  <c r="M481" i="4" s="1"/>
  <c r="Z481" i="4"/>
  <c r="O845" i="4"/>
  <c r="P845" i="4" s="1"/>
  <c r="N846" i="4" s="1"/>
  <c r="K482" i="4" l="1"/>
  <c r="AA845" i="4"/>
  <c r="T481" i="4"/>
  <c r="Q482" i="4" s="1"/>
  <c r="X845" i="4"/>
  <c r="U846" i="4" s="1"/>
  <c r="O846" i="4"/>
  <c r="P846" i="4" s="1"/>
  <c r="N847" i="4" s="1"/>
  <c r="AA846" i="4"/>
  <c r="X846" i="4" l="1"/>
  <c r="U847" i="4" s="1"/>
  <c r="L482" i="4"/>
  <c r="M482" i="4" s="1"/>
  <c r="AA847" i="4"/>
  <c r="O847" i="4"/>
  <c r="P847" i="4" s="1"/>
  <c r="N848" i="4" s="1"/>
  <c r="K483" i="4" l="1"/>
  <c r="X847" i="4"/>
  <c r="U848" i="4" s="1"/>
  <c r="X848" i="4" s="1"/>
  <c r="U849" i="4" s="1"/>
  <c r="Z482" i="4"/>
  <c r="T482" i="4"/>
  <c r="Q483" i="4" s="1"/>
  <c r="O848" i="4"/>
  <c r="P848" i="4" s="1"/>
  <c r="N849" i="4" s="1"/>
  <c r="AA848" i="4" l="1"/>
  <c r="L483" i="4"/>
  <c r="M483" i="4" s="1"/>
  <c r="O849" i="4"/>
  <c r="P849" i="4" s="1"/>
  <c r="N850" i="4" s="1"/>
  <c r="K484" i="4" l="1"/>
  <c r="Z483" i="4"/>
  <c r="T483" i="4"/>
  <c r="Q484" i="4" s="1"/>
  <c r="AA849" i="4"/>
  <c r="X849" i="4"/>
  <c r="U850" i="4" s="1"/>
  <c r="O850" i="4"/>
  <c r="P850" i="4" s="1"/>
  <c r="N851" i="4" s="1"/>
  <c r="AA850" i="4" l="1"/>
  <c r="X850" i="4"/>
  <c r="U851" i="4" s="1"/>
  <c r="L484" i="4"/>
  <c r="M484" i="4" s="1"/>
  <c r="Z484" i="4"/>
  <c r="O851" i="4"/>
  <c r="P851" i="4" s="1"/>
  <c r="N852" i="4" s="1"/>
  <c r="K485" i="4" l="1"/>
  <c r="X851" i="4"/>
  <c r="U852" i="4" s="1"/>
  <c r="AA851" i="4"/>
  <c r="T484" i="4"/>
  <c r="Q485" i="4" s="1"/>
  <c r="O852" i="4"/>
  <c r="P852" i="4" s="1"/>
  <c r="N853" i="4" s="1"/>
  <c r="X852" i="4" l="1"/>
  <c r="U853" i="4" s="1"/>
  <c r="AA852" i="4"/>
  <c r="L485" i="4"/>
  <c r="M485" i="4" s="1"/>
  <c r="O853" i="4"/>
  <c r="P853" i="4" s="1"/>
  <c r="N854" i="4" s="1"/>
  <c r="K486" i="4" l="1"/>
  <c r="AA853" i="4"/>
  <c r="Z485" i="4"/>
  <c r="X853" i="4"/>
  <c r="U854" i="4" s="1"/>
  <c r="X854" i="4" s="1"/>
  <c r="U855" i="4" s="1"/>
  <c r="T485" i="4"/>
  <c r="Q486" i="4" s="1"/>
  <c r="O854" i="4"/>
  <c r="P854" i="4" s="1"/>
  <c r="N855" i="4" s="1"/>
  <c r="AA854" i="4"/>
  <c r="L486" i="4" l="1"/>
  <c r="M486" i="4" s="1"/>
  <c r="O855" i="4"/>
  <c r="P855" i="4" s="1"/>
  <c r="N856" i="4" s="1"/>
  <c r="AA855" i="4" l="1"/>
  <c r="K487" i="4"/>
  <c r="Z486" i="4"/>
  <c r="X855" i="4"/>
  <c r="U856" i="4" s="1"/>
  <c r="T486" i="4"/>
  <c r="Q487" i="4" s="1"/>
  <c r="AA856" i="4"/>
  <c r="O856" i="4"/>
  <c r="P856" i="4" s="1"/>
  <c r="N857" i="4" s="1"/>
  <c r="X856" i="4" l="1"/>
  <c r="U857" i="4" s="1"/>
  <c r="L487" i="4"/>
  <c r="M487" i="4" s="1"/>
  <c r="O857" i="4"/>
  <c r="P857" i="4" s="1"/>
  <c r="N858" i="4" s="1"/>
  <c r="AA857" i="4" l="1"/>
  <c r="K488" i="4"/>
  <c r="Z487" i="4"/>
  <c r="X857" i="4"/>
  <c r="U858" i="4" s="1"/>
  <c r="T487" i="4"/>
  <c r="Q488" i="4" s="1"/>
  <c r="O858" i="4"/>
  <c r="P858" i="4" s="1"/>
  <c r="N859" i="4" s="1"/>
  <c r="X858" i="4" l="1"/>
  <c r="U859" i="4" s="1"/>
  <c r="AA858" i="4"/>
  <c r="L488" i="4"/>
  <c r="M488" i="4" s="1"/>
  <c r="O859" i="4"/>
  <c r="P859" i="4" s="1"/>
  <c r="N860" i="4" s="1"/>
  <c r="K489" i="4" l="1"/>
  <c r="Z488" i="4"/>
  <c r="AA859" i="4"/>
  <c r="X859" i="4"/>
  <c r="U860" i="4" s="1"/>
  <c r="T488" i="4"/>
  <c r="Q489" i="4" s="1"/>
  <c r="O860" i="4"/>
  <c r="P860" i="4" s="1"/>
  <c r="N861" i="4" s="1"/>
  <c r="AA860" i="4"/>
  <c r="X860" i="4" l="1"/>
  <c r="U861" i="4" s="1"/>
  <c r="L489" i="4"/>
  <c r="M489" i="4" s="1"/>
  <c r="O861" i="4"/>
  <c r="P861" i="4" s="1"/>
  <c r="N862" i="4" s="1"/>
  <c r="K490" i="4" l="1"/>
  <c r="Z489" i="4"/>
  <c r="AA861" i="4"/>
  <c r="X861" i="4"/>
  <c r="U862" i="4" s="1"/>
  <c r="T489" i="4"/>
  <c r="Q490" i="4" s="1"/>
  <c r="AA862" i="4"/>
  <c r="O862" i="4"/>
  <c r="P862" i="4" s="1"/>
  <c r="N863" i="4" s="1"/>
  <c r="X862" i="4" l="1"/>
  <c r="U863" i="4" s="1"/>
  <c r="L490" i="4"/>
  <c r="M490" i="4" s="1"/>
  <c r="O863" i="4"/>
  <c r="P863" i="4" s="1"/>
  <c r="N864" i="4" s="1"/>
  <c r="AA863" i="4" l="1"/>
  <c r="K491" i="4"/>
  <c r="X863" i="4"/>
  <c r="U864" i="4" s="1"/>
  <c r="Z490" i="4"/>
  <c r="T490" i="4"/>
  <c r="Q491" i="4" s="1"/>
  <c r="AA864" i="4"/>
  <c r="O864" i="4"/>
  <c r="P864" i="4" s="1"/>
  <c r="N865" i="4" s="1"/>
  <c r="X864" i="4" l="1"/>
  <c r="U865" i="4" s="1"/>
  <c r="L491" i="4"/>
  <c r="M491" i="4" s="1"/>
  <c r="O865" i="4"/>
  <c r="P865" i="4" s="1"/>
  <c r="N866" i="4" s="1"/>
  <c r="Z491" i="4" l="1"/>
  <c r="K492" i="4"/>
  <c r="AA865" i="4"/>
  <c r="X865" i="4"/>
  <c r="U866" i="4" s="1"/>
  <c r="X866" i="4" s="1"/>
  <c r="U867" i="4" s="1"/>
  <c r="T491" i="4"/>
  <c r="Q492" i="4" s="1"/>
  <c r="O866" i="4"/>
  <c r="P866" i="4" s="1"/>
  <c r="N867" i="4" s="1"/>
  <c r="AA866" i="4" l="1"/>
  <c r="L492" i="4"/>
  <c r="M492" i="4" s="1"/>
  <c r="O867" i="4"/>
  <c r="P867" i="4" s="1"/>
  <c r="N868" i="4" s="1"/>
  <c r="Z492" i="4" l="1"/>
  <c r="AA867" i="4"/>
  <c r="K493" i="4"/>
  <c r="T492" i="4"/>
  <c r="Q493" i="4" s="1"/>
  <c r="X867" i="4"/>
  <c r="U868" i="4" s="1"/>
  <c r="O868" i="4"/>
  <c r="P868" i="4" s="1"/>
  <c r="N869" i="4" s="1"/>
  <c r="X868" i="4" l="1"/>
  <c r="U869" i="4" s="1"/>
  <c r="AA868" i="4"/>
  <c r="L493" i="4"/>
  <c r="M493" i="4" s="1"/>
  <c r="O869" i="4"/>
  <c r="P869" i="4" s="1"/>
  <c r="N870" i="4" s="1"/>
  <c r="K494" i="4" l="1"/>
  <c r="AA869" i="4"/>
  <c r="T493" i="4"/>
  <c r="Q494" i="4" s="1"/>
  <c r="Z493" i="4"/>
  <c r="X869" i="4"/>
  <c r="U870" i="4" s="1"/>
  <c r="O870" i="4"/>
  <c r="P870" i="4" s="1"/>
  <c r="N871" i="4" s="1"/>
  <c r="AA870" i="4"/>
  <c r="X870" i="4" l="1"/>
  <c r="U871" i="4" s="1"/>
  <c r="L494" i="4"/>
  <c r="M494" i="4" s="1"/>
  <c r="O871" i="4"/>
  <c r="P871" i="4" s="1"/>
  <c r="N872" i="4" s="1"/>
  <c r="Z494" i="4" l="1"/>
  <c r="K495" i="4"/>
  <c r="AA871" i="4"/>
  <c r="T494" i="4"/>
  <c r="Q495" i="4" s="1"/>
  <c r="X871" i="4"/>
  <c r="U872" i="4" s="1"/>
  <c r="O872" i="4"/>
  <c r="P872" i="4" s="1"/>
  <c r="N873" i="4" s="1"/>
  <c r="AA872" i="4" l="1"/>
  <c r="X872" i="4"/>
  <c r="U873" i="4" s="1"/>
  <c r="L495" i="4"/>
  <c r="M495" i="4" s="1"/>
  <c r="O873" i="4"/>
  <c r="P873" i="4" s="1"/>
  <c r="N874" i="4" s="1"/>
  <c r="K496" i="4" l="1"/>
  <c r="X873" i="4"/>
  <c r="U874" i="4" s="1"/>
  <c r="X874" i="4" s="1"/>
  <c r="U875" i="4" s="1"/>
  <c r="AA873" i="4"/>
  <c r="Z495" i="4"/>
  <c r="T495" i="4"/>
  <c r="Q496" i="4" s="1"/>
  <c r="O874" i="4"/>
  <c r="P874" i="4" s="1"/>
  <c r="N875" i="4" s="1"/>
  <c r="AA874" i="4" l="1"/>
  <c r="L496" i="4"/>
  <c r="M496" i="4" s="1"/>
  <c r="T496" i="4" s="1"/>
  <c r="Q497" i="4" s="1"/>
  <c r="O875" i="4"/>
  <c r="P875" i="4" s="1"/>
  <c r="N876" i="4" s="1"/>
  <c r="AA875" i="4" l="1"/>
  <c r="X875" i="4"/>
  <c r="U876" i="4" s="1"/>
  <c r="Z496" i="4"/>
  <c r="K497" i="4"/>
  <c r="O876" i="4"/>
  <c r="P876" i="4" s="1"/>
  <c r="N877" i="4" s="1"/>
  <c r="L497" i="4" l="1"/>
  <c r="M497" i="4" s="1"/>
  <c r="Z497" i="4"/>
  <c r="AA876" i="4"/>
  <c r="X876" i="4"/>
  <c r="U877" i="4" s="1"/>
  <c r="O877" i="4"/>
  <c r="P877" i="4" s="1"/>
  <c r="N878" i="4" s="1"/>
  <c r="AA877" i="4" l="1"/>
  <c r="X877" i="4"/>
  <c r="U878" i="4" s="1"/>
  <c r="K498" i="4"/>
  <c r="T497" i="4"/>
  <c r="Q498" i="4" s="1"/>
  <c r="O878" i="4"/>
  <c r="P878" i="4" s="1"/>
  <c r="N879" i="4" s="1"/>
  <c r="AA878" i="4" l="1"/>
  <c r="L498" i="4"/>
  <c r="M498" i="4" s="1"/>
  <c r="X878" i="4"/>
  <c r="U879" i="4" s="1"/>
  <c r="O879" i="4"/>
  <c r="P879" i="4" s="1"/>
  <c r="N880" i="4" s="1"/>
  <c r="AA879" i="4" l="1"/>
  <c r="K499" i="4"/>
  <c r="Z498" i="4"/>
  <c r="X879" i="4"/>
  <c r="U880" i="4" s="1"/>
  <c r="X880" i="4" s="1"/>
  <c r="U881" i="4" s="1"/>
  <c r="T498" i="4"/>
  <c r="Q499" i="4" s="1"/>
  <c r="O880" i="4"/>
  <c r="P880" i="4" s="1"/>
  <c r="N881" i="4" s="1"/>
  <c r="AA880" i="4"/>
  <c r="L499" i="4" l="1"/>
  <c r="M499" i="4" s="1"/>
  <c r="O881" i="4"/>
  <c r="P881" i="4" s="1"/>
  <c r="N882" i="4" s="1"/>
  <c r="K500" i="4" l="1"/>
  <c r="AA881" i="4"/>
  <c r="Z499" i="4"/>
  <c r="T499" i="4"/>
  <c r="Q500" i="4" s="1"/>
  <c r="X881" i="4"/>
  <c r="O882" i="4"/>
  <c r="P882" i="4" s="1"/>
  <c r="N883" i="4" s="1"/>
  <c r="AA882" i="4" l="1"/>
  <c r="U882" i="4"/>
  <c r="W882" i="4"/>
  <c r="L500" i="4"/>
  <c r="M500" i="4" s="1"/>
  <c r="O883" i="4"/>
  <c r="P883" i="4" s="1"/>
  <c r="N884" i="4" s="1"/>
  <c r="K501" i="4" l="1"/>
  <c r="Z500" i="4"/>
  <c r="AA883" i="4"/>
  <c r="T500" i="4"/>
  <c r="Q501" i="4" s="1"/>
  <c r="X882" i="4"/>
  <c r="O884" i="4"/>
  <c r="P884" i="4" s="1"/>
  <c r="N885" i="4" s="1"/>
  <c r="T501" i="4" l="1"/>
  <c r="Q502" i="4" s="1"/>
  <c r="AA884" i="4"/>
  <c r="U883" i="4"/>
  <c r="X883" i="4" s="1"/>
  <c r="U884" i="4" s="1"/>
  <c r="X884" i="4" s="1"/>
  <c r="U885" i="4" s="1"/>
  <c r="AF44" i="4"/>
  <c r="Z501" i="4"/>
  <c r="L501" i="4"/>
  <c r="M501" i="4" s="1"/>
  <c r="O885" i="4"/>
  <c r="P885" i="4" s="1"/>
  <c r="N886" i="4" s="1"/>
  <c r="K502" i="4" l="1"/>
  <c r="AA885" i="4"/>
  <c r="X885" i="4"/>
  <c r="U886" i="4" s="1"/>
  <c r="X886" i="4" s="1"/>
  <c r="U887" i="4" s="1"/>
  <c r="O886" i="4"/>
  <c r="P886" i="4" s="1"/>
  <c r="N887" i="4" s="1"/>
  <c r="AA886" i="4" l="1"/>
  <c r="L502" i="4"/>
  <c r="M502" i="4" s="1"/>
  <c r="O887" i="4"/>
  <c r="P887" i="4" s="1"/>
  <c r="N888" i="4" s="1"/>
  <c r="AA887" i="4"/>
  <c r="Z502" i="4" l="1"/>
  <c r="K503" i="4"/>
  <c r="T502" i="4"/>
  <c r="Q503" i="4" s="1"/>
  <c r="X887" i="4"/>
  <c r="U888" i="4" s="1"/>
  <c r="X888" i="4" s="1"/>
  <c r="U889" i="4" s="1"/>
  <c r="AA888" i="4"/>
  <c r="O888" i="4"/>
  <c r="P888" i="4" s="1"/>
  <c r="N889" i="4" s="1"/>
  <c r="L503" i="4" l="1"/>
  <c r="M503" i="4" s="1"/>
  <c r="T503" i="4" s="1"/>
  <c r="Q504" i="4" s="1"/>
  <c r="O889" i="4"/>
  <c r="P889" i="4" s="1"/>
  <c r="N890" i="4" s="1"/>
  <c r="AA889" i="4" l="1"/>
  <c r="K504" i="4"/>
  <c r="Z503" i="4"/>
  <c r="X889" i="4"/>
  <c r="U890" i="4" s="1"/>
  <c r="O890" i="4"/>
  <c r="P890" i="4" s="1"/>
  <c r="N891" i="4" s="1"/>
  <c r="AA890" i="4"/>
  <c r="X890" i="4" l="1"/>
  <c r="U891" i="4" s="1"/>
  <c r="L504" i="4"/>
  <c r="M504" i="4" s="1"/>
  <c r="O891" i="4"/>
  <c r="P891" i="4" s="1"/>
  <c r="N892" i="4" s="1"/>
  <c r="Z504" i="4" l="1"/>
  <c r="AA891" i="4"/>
  <c r="K505" i="4"/>
  <c r="T504" i="4"/>
  <c r="Q505" i="4" s="1"/>
  <c r="X891" i="4"/>
  <c r="U892" i="4" s="1"/>
  <c r="O892" i="4"/>
  <c r="P892" i="4" s="1"/>
  <c r="N893" i="4" s="1"/>
  <c r="AA892" i="4" l="1"/>
  <c r="X892" i="4"/>
  <c r="U893" i="4" s="1"/>
  <c r="Z505" i="4"/>
  <c r="L505" i="4"/>
  <c r="M505" i="4" s="1"/>
  <c r="AA893" i="4"/>
  <c r="O893" i="4"/>
  <c r="P893" i="4" s="1"/>
  <c r="N894" i="4" s="1"/>
  <c r="K506" i="4" l="1"/>
  <c r="T505" i="4"/>
  <c r="Q506" i="4" s="1"/>
  <c r="X893" i="4"/>
  <c r="U894" i="4" s="1"/>
  <c r="X894" i="4" s="1"/>
  <c r="U895" i="4" s="1"/>
  <c r="O894" i="4"/>
  <c r="P894" i="4" s="1"/>
  <c r="N895" i="4" s="1"/>
  <c r="AA894" i="4" l="1"/>
  <c r="Z506" i="4"/>
  <c r="L506" i="4"/>
  <c r="M506" i="4" s="1"/>
  <c r="O895" i="4"/>
  <c r="P895" i="4" s="1"/>
  <c r="N896" i="4" s="1"/>
  <c r="K507" i="4" l="1"/>
  <c r="AA895" i="4"/>
  <c r="T506" i="4"/>
  <c r="Q507" i="4" s="1"/>
  <c r="X895" i="4"/>
  <c r="U896" i="4" s="1"/>
  <c r="O896" i="4"/>
  <c r="P896" i="4" s="1"/>
  <c r="N897" i="4" s="1"/>
  <c r="AA896" i="4" l="1"/>
  <c r="X896" i="4"/>
  <c r="U897" i="4" s="1"/>
  <c r="L507" i="4"/>
  <c r="M507" i="4" s="1"/>
  <c r="O897" i="4"/>
  <c r="P897" i="4" s="1"/>
  <c r="N898" i="4" s="1"/>
  <c r="K508" i="4" l="1"/>
  <c r="AA897" i="4"/>
  <c r="Z507" i="4"/>
  <c r="T507" i="4"/>
  <c r="Q508" i="4" s="1"/>
  <c r="X897" i="4"/>
  <c r="U898" i="4" s="1"/>
  <c r="O898" i="4"/>
  <c r="P898" i="4" s="1"/>
  <c r="N899" i="4" s="1"/>
  <c r="AA898" i="4" l="1"/>
  <c r="X898" i="4"/>
  <c r="U899" i="4" s="1"/>
  <c r="L508" i="4"/>
  <c r="M508" i="4" s="1"/>
  <c r="AA899" i="4"/>
  <c r="O899" i="4"/>
  <c r="P899" i="4" s="1"/>
  <c r="N900" i="4" s="1"/>
  <c r="K509" i="4" l="1"/>
  <c r="Z508" i="4"/>
  <c r="T508" i="4"/>
  <c r="Q509" i="4" s="1"/>
  <c r="X899" i="4"/>
  <c r="U900" i="4" s="1"/>
  <c r="X900" i="4" s="1"/>
  <c r="U901" i="4" s="1"/>
  <c r="O900" i="4"/>
  <c r="P900" i="4" s="1"/>
  <c r="N901" i="4" s="1"/>
  <c r="AA900" i="4"/>
  <c r="L509" i="4" l="1"/>
  <c r="M509" i="4" s="1"/>
  <c r="O901" i="4"/>
  <c r="P901" i="4" s="1"/>
  <c r="N902" i="4" s="1"/>
  <c r="AA901" i="4" l="1"/>
  <c r="Z509" i="4"/>
  <c r="X901" i="4"/>
  <c r="U902" i="4" s="1"/>
  <c r="K510" i="4"/>
  <c r="T509" i="4"/>
  <c r="Q510" i="4" s="1"/>
  <c r="O902" i="4"/>
  <c r="P902" i="4" s="1"/>
  <c r="N903" i="4" s="1"/>
  <c r="AA902" i="4" l="1"/>
  <c r="L510" i="4"/>
  <c r="M510" i="4" s="1"/>
  <c r="X902" i="4"/>
  <c r="U903" i="4" s="1"/>
  <c r="O903" i="4"/>
  <c r="P903" i="4" s="1"/>
  <c r="N904" i="4" s="1"/>
  <c r="X903" i="4" l="1"/>
  <c r="U904" i="4" s="1"/>
  <c r="K511" i="4"/>
  <c r="Z510" i="4"/>
  <c r="T510" i="4"/>
  <c r="Q511" i="4" s="1"/>
  <c r="AA903" i="4"/>
  <c r="O904" i="4"/>
  <c r="P904" i="4" s="1"/>
  <c r="N905" i="4" s="1"/>
  <c r="AA904" i="4" l="1"/>
  <c r="L511" i="4"/>
  <c r="M511" i="4" s="1"/>
  <c r="X904" i="4"/>
  <c r="U905" i="4" s="1"/>
  <c r="O905" i="4"/>
  <c r="P905" i="4" s="1"/>
  <c r="N906" i="4" s="1"/>
  <c r="K512" i="4" l="1"/>
  <c r="AA905" i="4"/>
  <c r="T511" i="4"/>
  <c r="Q512" i="4" s="1"/>
  <c r="X905" i="4"/>
  <c r="U906" i="4" s="1"/>
  <c r="X906" i="4" s="1"/>
  <c r="U907" i="4" s="1"/>
  <c r="Z511" i="4"/>
  <c r="O906" i="4"/>
  <c r="P906" i="4" s="1"/>
  <c r="N907" i="4" s="1"/>
  <c r="AA906" i="4" l="1"/>
  <c r="L512" i="4"/>
  <c r="M512" i="4" s="1"/>
  <c r="O907" i="4"/>
  <c r="P907" i="4" s="1"/>
  <c r="N908" i="4" s="1"/>
  <c r="AA907" i="4" l="1"/>
  <c r="Z512" i="4"/>
  <c r="K513" i="4"/>
  <c r="T512" i="4"/>
  <c r="Q513" i="4" s="1"/>
  <c r="X907" i="4"/>
  <c r="U908" i="4" s="1"/>
  <c r="O908" i="4"/>
  <c r="P908" i="4" s="1"/>
  <c r="N909" i="4" s="1"/>
  <c r="AA908" i="4" l="1"/>
  <c r="X908" i="4"/>
  <c r="U909" i="4" s="1"/>
  <c r="L513" i="4"/>
  <c r="M513" i="4" s="1"/>
  <c r="O909" i="4"/>
  <c r="P909" i="4" s="1"/>
  <c r="N910" i="4" s="1"/>
  <c r="K514" i="4" l="1"/>
  <c r="Z513" i="4"/>
  <c r="X909" i="4"/>
  <c r="U910" i="4" s="1"/>
  <c r="AA909" i="4"/>
  <c r="T513" i="4"/>
  <c r="Q514" i="4" s="1"/>
  <c r="O910" i="4"/>
  <c r="P910" i="4" s="1"/>
  <c r="N911" i="4" s="1"/>
  <c r="AA910" i="4"/>
  <c r="X910" i="4" l="1"/>
  <c r="U911" i="4" s="1"/>
  <c r="X911" i="4" s="1"/>
  <c r="U912" i="4" s="1"/>
  <c r="L514" i="4"/>
  <c r="M514" i="4" s="1"/>
  <c r="O911" i="4"/>
  <c r="P911" i="4" s="1"/>
  <c r="N912" i="4" s="1"/>
  <c r="AA911" i="4" l="1"/>
  <c r="K515" i="4"/>
  <c r="Z514" i="4"/>
  <c r="T514" i="4"/>
  <c r="Q515" i="4" s="1"/>
  <c r="O912" i="4"/>
  <c r="P912" i="4" s="1"/>
  <c r="N913" i="4" s="1"/>
  <c r="AA912" i="4"/>
  <c r="X912" i="4" l="1"/>
  <c r="U913" i="4" s="1"/>
  <c r="L515" i="4"/>
  <c r="M515" i="4" s="1"/>
  <c r="O913" i="4"/>
  <c r="P913" i="4" s="1"/>
  <c r="N914" i="4" s="1"/>
  <c r="AA913" i="4"/>
  <c r="K516" i="4" l="1"/>
  <c r="Z515" i="4"/>
  <c r="X913" i="4"/>
  <c r="U914" i="4" s="1"/>
  <c r="X914" i="4" s="1"/>
  <c r="U915" i="4" s="1"/>
  <c r="T515" i="4"/>
  <c r="Q516" i="4" s="1"/>
  <c r="O914" i="4"/>
  <c r="P914" i="4" s="1"/>
  <c r="N915" i="4" s="1"/>
  <c r="AA914" i="4" l="1"/>
  <c r="L516" i="4"/>
  <c r="M516" i="4" s="1"/>
  <c r="T516" i="4" s="1"/>
  <c r="O915" i="4"/>
  <c r="P915" i="4" s="1"/>
  <c r="N916" i="4" s="1"/>
  <c r="S517" i="4" l="1"/>
  <c r="Y14" i="2" s="1"/>
  <c r="Q517" i="4"/>
  <c r="Z516" i="4"/>
  <c r="AA915" i="4"/>
  <c r="X915" i="4"/>
  <c r="U916" i="4" s="1"/>
  <c r="K517" i="4"/>
  <c r="O916" i="4"/>
  <c r="P916" i="4" s="1"/>
  <c r="N917" i="4" s="1"/>
  <c r="L517" i="4" l="1"/>
  <c r="M517" i="4" s="1"/>
  <c r="T517" i="4" s="1"/>
  <c r="X916" i="4"/>
  <c r="U917" i="4" s="1"/>
  <c r="AA916" i="4"/>
  <c r="O917" i="4"/>
  <c r="P917" i="4" s="1"/>
  <c r="N918" i="4" s="1"/>
  <c r="AE37" i="4" l="1"/>
  <c r="Q518" i="4"/>
  <c r="Z14" i="2"/>
  <c r="X917" i="4"/>
  <c r="U918" i="4" s="1"/>
  <c r="K518" i="4"/>
  <c r="AA917" i="4"/>
  <c r="Z517" i="4"/>
  <c r="AA918" i="4"/>
  <c r="O918" i="4"/>
  <c r="P918" i="4" s="1"/>
  <c r="N919" i="4" s="1"/>
  <c r="L518" i="4" l="1"/>
  <c r="M518" i="4" s="1"/>
  <c r="T518" i="4" s="1"/>
  <c r="Q519" i="4" s="1"/>
  <c r="X918" i="4"/>
  <c r="U919" i="4" s="1"/>
  <c r="AD14" i="2"/>
  <c r="AB14" i="2"/>
  <c r="AC14" i="2"/>
  <c r="AH14" i="2"/>
  <c r="O919" i="4"/>
  <c r="P919" i="4" s="1"/>
  <c r="N920" i="4" s="1"/>
  <c r="X919" i="4" l="1"/>
  <c r="U920" i="4" s="1"/>
  <c r="AA919" i="4"/>
  <c r="K519" i="4"/>
  <c r="Z518" i="4"/>
  <c r="O920" i="4"/>
  <c r="P920" i="4" s="1"/>
  <c r="N921" i="4" s="1"/>
  <c r="AA920" i="4"/>
  <c r="L519" i="4" l="1"/>
  <c r="M519" i="4" s="1"/>
  <c r="X920" i="4"/>
  <c r="U921" i="4" s="1"/>
  <c r="O921" i="4"/>
  <c r="P921" i="4" s="1"/>
  <c r="N922" i="4" s="1"/>
  <c r="X921" i="4" l="1"/>
  <c r="U922" i="4" s="1"/>
  <c r="Z519" i="4"/>
  <c r="AA921" i="4"/>
  <c r="K520" i="4"/>
  <c r="T519" i="4"/>
  <c r="Q520" i="4" s="1"/>
  <c r="O922" i="4"/>
  <c r="P922" i="4" s="1"/>
  <c r="N923" i="4" s="1"/>
  <c r="AA922" i="4" l="1"/>
  <c r="L520" i="4"/>
  <c r="M520" i="4" s="1"/>
  <c r="X922" i="4"/>
  <c r="U923" i="4" s="1"/>
  <c r="O923" i="4"/>
  <c r="P923" i="4" s="1"/>
  <c r="N924" i="4" s="1"/>
  <c r="AA923" i="4" l="1"/>
  <c r="K521" i="4"/>
  <c r="X923" i="4"/>
  <c r="U924" i="4" s="1"/>
  <c r="X924" i="4" s="1"/>
  <c r="U925" i="4" s="1"/>
  <c r="Z520" i="4"/>
  <c r="T520" i="4"/>
  <c r="Q521" i="4" s="1"/>
  <c r="O924" i="4"/>
  <c r="P924" i="4" s="1"/>
  <c r="N925" i="4" s="1"/>
  <c r="AA924" i="4" l="1"/>
  <c r="L521" i="4"/>
  <c r="M521" i="4" s="1"/>
  <c r="O925" i="4"/>
  <c r="P925" i="4" s="1"/>
  <c r="N926" i="4" s="1"/>
  <c r="AA925" i="4"/>
  <c r="K522" i="4" l="1"/>
  <c r="Z521" i="4"/>
  <c r="T521" i="4"/>
  <c r="Q522" i="4" s="1"/>
  <c r="X925" i="4"/>
  <c r="U926" i="4" s="1"/>
  <c r="X926" i="4" s="1"/>
  <c r="U927" i="4" s="1"/>
  <c r="O926" i="4"/>
  <c r="P926" i="4" s="1"/>
  <c r="N927" i="4" s="1"/>
  <c r="AA926" i="4" l="1"/>
  <c r="L522" i="4"/>
  <c r="M522" i="4" s="1"/>
  <c r="O927" i="4"/>
  <c r="P927" i="4" s="1"/>
  <c r="N928" i="4" s="1"/>
  <c r="X927" i="4" l="1"/>
  <c r="U928" i="4" s="1"/>
  <c r="K523" i="4"/>
  <c r="Z522" i="4"/>
  <c r="AA927" i="4"/>
  <c r="T522" i="4"/>
  <c r="Q523" i="4" s="1"/>
  <c r="O928" i="4"/>
  <c r="P928" i="4" s="1"/>
  <c r="N929" i="4" s="1"/>
  <c r="AA928" i="4" l="1"/>
  <c r="L523" i="4"/>
  <c r="M523" i="4" s="1"/>
  <c r="X928" i="4"/>
  <c r="U929" i="4" s="1"/>
  <c r="O929" i="4"/>
  <c r="P929" i="4" s="1"/>
  <c r="N930" i="4" s="1"/>
  <c r="K524" i="4" l="1"/>
  <c r="AA929" i="4"/>
  <c r="X929" i="4"/>
  <c r="U930" i="4" s="1"/>
  <c r="Z523" i="4"/>
  <c r="T523" i="4"/>
  <c r="Q524" i="4" s="1"/>
  <c r="O930" i="4"/>
  <c r="P930" i="4" s="1"/>
  <c r="N931" i="4" s="1"/>
  <c r="AA930" i="4"/>
  <c r="X930" i="4" l="1"/>
  <c r="U931" i="4" s="1"/>
  <c r="L524" i="4"/>
  <c r="M524" i="4" s="1"/>
  <c r="T524" i="4" s="1"/>
  <c r="Q525" i="4" s="1"/>
  <c r="O931" i="4"/>
  <c r="P931" i="4" s="1"/>
  <c r="N932" i="4" s="1"/>
  <c r="AA931" i="4" l="1"/>
  <c r="K525" i="4"/>
  <c r="Z524" i="4"/>
  <c r="X931" i="4"/>
  <c r="U932" i="4" s="1"/>
  <c r="X932" i="4" s="1"/>
  <c r="U933" i="4" s="1"/>
  <c r="O932" i="4"/>
  <c r="P932" i="4" s="1"/>
  <c r="N933" i="4" s="1"/>
  <c r="AA932" i="4"/>
  <c r="L525" i="4" l="1"/>
  <c r="M525" i="4" s="1"/>
  <c r="O933" i="4"/>
  <c r="P933" i="4" s="1"/>
  <c r="N934" i="4" s="1"/>
  <c r="AA933" i="4" l="1"/>
  <c r="K526" i="4"/>
  <c r="T525" i="4"/>
  <c r="Q526" i="4" s="1"/>
  <c r="Z525" i="4"/>
  <c r="X933" i="4"/>
  <c r="O934" i="4"/>
  <c r="P934" i="4" s="1"/>
  <c r="N935" i="4" s="1"/>
  <c r="AA934" i="4" l="1"/>
  <c r="U934" i="4"/>
  <c r="W934" i="4"/>
  <c r="L526" i="4"/>
  <c r="M526" i="4" s="1"/>
  <c r="O935" i="4"/>
  <c r="P935" i="4" s="1"/>
  <c r="N936" i="4" s="1"/>
  <c r="K527" i="4" l="1"/>
  <c r="Z526" i="4"/>
  <c r="T526" i="4"/>
  <c r="Q527" i="4" s="1"/>
  <c r="X934" i="4"/>
  <c r="AA935" i="4"/>
  <c r="AA936" i="4"/>
  <c r="O936" i="4"/>
  <c r="P936" i="4" s="1"/>
  <c r="N937" i="4" s="1"/>
  <c r="AF45" i="4" l="1"/>
  <c r="U935" i="4"/>
  <c r="X935" i="4" s="1"/>
  <c r="U936" i="4" s="1"/>
  <c r="X936" i="4" s="1"/>
  <c r="U937" i="4" s="1"/>
  <c r="L527" i="4"/>
  <c r="M527" i="4" s="1"/>
  <c r="O937" i="4"/>
  <c r="P937" i="4" s="1"/>
  <c r="N938" i="4" s="1"/>
  <c r="AA937" i="4" l="1"/>
  <c r="K528" i="4"/>
  <c r="Z527" i="4"/>
  <c r="T527" i="4"/>
  <c r="Q528" i="4" s="1"/>
  <c r="X937" i="4"/>
  <c r="U938" i="4" s="1"/>
  <c r="X938" i="4" s="1"/>
  <c r="U939" i="4" s="1"/>
  <c r="O938" i="4"/>
  <c r="P938" i="4" s="1"/>
  <c r="N939" i="4" s="1"/>
  <c r="AA938" i="4" l="1"/>
  <c r="L528" i="4"/>
  <c r="M528" i="4" s="1"/>
  <c r="O939" i="4"/>
  <c r="P939" i="4" s="1"/>
  <c r="N940" i="4" s="1"/>
  <c r="K529" i="4" l="1"/>
  <c r="Z528" i="4"/>
  <c r="T528" i="4"/>
  <c r="Q529" i="4" s="1"/>
  <c r="X939" i="4"/>
  <c r="U940" i="4" s="1"/>
  <c r="AA939" i="4"/>
  <c r="O940" i="4"/>
  <c r="P940" i="4" s="1"/>
  <c r="N941" i="4" s="1"/>
  <c r="AA940" i="4" l="1"/>
  <c r="X940" i="4"/>
  <c r="U941" i="4" s="1"/>
  <c r="L529" i="4"/>
  <c r="M529" i="4" s="1"/>
  <c r="T529" i="4" s="1"/>
  <c r="Q530" i="4" s="1"/>
  <c r="Z529" i="4"/>
  <c r="O941" i="4"/>
  <c r="P941" i="4" s="1"/>
  <c r="N942" i="4" s="1"/>
  <c r="AA941" i="4" l="1"/>
  <c r="K530" i="4"/>
  <c r="X941" i="4"/>
  <c r="U942" i="4" s="1"/>
  <c r="X942" i="4" s="1"/>
  <c r="U943" i="4" s="1"/>
  <c r="O942" i="4"/>
  <c r="P942" i="4" s="1"/>
  <c r="N943" i="4" s="1"/>
  <c r="AA942" i="4"/>
  <c r="L530" i="4" l="1"/>
  <c r="M530" i="4" s="1"/>
  <c r="O943" i="4"/>
  <c r="P943" i="4" s="1"/>
  <c r="N944" i="4" s="1"/>
  <c r="K531" i="4" l="1"/>
  <c r="T530" i="4"/>
  <c r="Q531" i="4" s="1"/>
  <c r="AA943" i="4"/>
  <c r="Z530" i="4"/>
  <c r="X943" i="4"/>
  <c r="U944" i="4" s="1"/>
  <c r="O944" i="4"/>
  <c r="P944" i="4" s="1"/>
  <c r="N945" i="4" s="1"/>
  <c r="AA944" i="4" l="1"/>
  <c r="X944" i="4"/>
  <c r="U945" i="4" s="1"/>
  <c r="L531" i="4"/>
  <c r="M531" i="4" s="1"/>
  <c r="O945" i="4"/>
  <c r="P945" i="4" s="1"/>
  <c r="N946" i="4" s="1"/>
  <c r="AA945" i="4" l="1"/>
  <c r="K532" i="4"/>
  <c r="Z531" i="4"/>
  <c r="T531" i="4"/>
  <c r="Q532" i="4" s="1"/>
  <c r="X945" i="4"/>
  <c r="U946" i="4" s="1"/>
  <c r="O946" i="4"/>
  <c r="P946" i="4" s="1"/>
  <c r="N947" i="4" s="1"/>
  <c r="AA946" i="4" l="1"/>
  <c r="X946" i="4"/>
  <c r="U947" i="4" s="1"/>
  <c r="X947" i="4" s="1"/>
  <c r="U948" i="4" s="1"/>
  <c r="L532" i="4"/>
  <c r="M532" i="4" s="1"/>
  <c r="O947" i="4"/>
  <c r="P947" i="4" s="1"/>
  <c r="N948" i="4" s="1"/>
  <c r="AA947" i="4" l="1"/>
  <c r="K533" i="4"/>
  <c r="Z532" i="4"/>
  <c r="T532" i="4"/>
  <c r="Q533" i="4" s="1"/>
  <c r="O948" i="4"/>
  <c r="P948" i="4" s="1"/>
  <c r="N949" i="4" s="1"/>
  <c r="AA948" i="4" l="1"/>
  <c r="X948" i="4"/>
  <c r="U949" i="4" s="1"/>
  <c r="L533" i="4"/>
  <c r="M533" i="4" s="1"/>
  <c r="Z533" i="4"/>
  <c r="O949" i="4"/>
  <c r="P949" i="4" s="1"/>
  <c r="N950" i="4" s="1"/>
  <c r="AA949" i="4" l="1"/>
  <c r="K534" i="4"/>
  <c r="T533" i="4"/>
  <c r="Q534" i="4" s="1"/>
  <c r="X949" i="4"/>
  <c r="U950" i="4" s="1"/>
  <c r="O950" i="4"/>
  <c r="P950" i="4" s="1"/>
  <c r="N951" i="4" s="1"/>
  <c r="AA950" i="4" l="1"/>
  <c r="X950" i="4"/>
  <c r="U951" i="4" s="1"/>
  <c r="L534" i="4"/>
  <c r="M534" i="4" s="1"/>
  <c r="O951" i="4"/>
  <c r="P951" i="4" s="1"/>
  <c r="N952" i="4" s="1"/>
  <c r="AA951" i="4" l="1"/>
  <c r="K535" i="4"/>
  <c r="Z534" i="4"/>
  <c r="T534" i="4"/>
  <c r="Q535" i="4" s="1"/>
  <c r="X951" i="4"/>
  <c r="U952" i="4" s="1"/>
  <c r="O952" i="4"/>
  <c r="P952" i="4" s="1"/>
  <c r="N953" i="4" s="1"/>
  <c r="AA952" i="4"/>
  <c r="X952" i="4" l="1"/>
  <c r="U953" i="4" s="1"/>
  <c r="L535" i="4"/>
  <c r="M535" i="4" s="1"/>
  <c r="O953" i="4"/>
  <c r="P953" i="4" s="1"/>
  <c r="N954" i="4" s="1"/>
  <c r="K536" i="4" l="1"/>
  <c r="T535" i="4"/>
  <c r="Q536" i="4" s="1"/>
  <c r="AA953" i="4"/>
  <c r="Z535" i="4"/>
  <c r="X953" i="4"/>
  <c r="U954" i="4" s="1"/>
  <c r="O954" i="4"/>
  <c r="P954" i="4" s="1"/>
  <c r="N955" i="4" s="1"/>
  <c r="AA954" i="4" l="1"/>
  <c r="X954" i="4"/>
  <c r="U955" i="4" s="1"/>
  <c r="L536" i="4"/>
  <c r="M536" i="4" s="1"/>
  <c r="O955" i="4"/>
  <c r="P955" i="4" s="1"/>
  <c r="N956" i="4" s="1"/>
  <c r="AA955" i="4" l="1"/>
  <c r="Z536" i="4"/>
  <c r="X955" i="4"/>
  <c r="U956" i="4" s="1"/>
  <c r="K537" i="4"/>
  <c r="T536" i="4"/>
  <c r="Q537" i="4" s="1"/>
  <c r="O956" i="4"/>
  <c r="P956" i="4" s="1"/>
  <c r="N957" i="4" s="1"/>
  <c r="AA956" i="4" l="1"/>
  <c r="Z537" i="4"/>
  <c r="L537" i="4"/>
  <c r="M537" i="4" s="1"/>
  <c r="T537" i="4" s="1"/>
  <c r="Q538" i="4" s="1"/>
  <c r="X956" i="4"/>
  <c r="U957" i="4" s="1"/>
  <c r="O957" i="4"/>
  <c r="P957" i="4" s="1"/>
  <c r="N958" i="4" s="1"/>
  <c r="AA957" i="4" l="1"/>
  <c r="X957" i="4"/>
  <c r="U958" i="4" s="1"/>
  <c r="K538" i="4"/>
  <c r="O958" i="4"/>
  <c r="P958" i="4" s="1"/>
  <c r="N959" i="4" s="1"/>
  <c r="AA958" i="4" l="1"/>
  <c r="L538" i="4"/>
  <c r="M538" i="4" s="1"/>
  <c r="X958" i="4"/>
  <c r="U959" i="4" s="1"/>
  <c r="O959" i="4"/>
  <c r="P959" i="4" s="1"/>
  <c r="N960" i="4" s="1"/>
  <c r="X959" i="4" l="1"/>
  <c r="U960" i="4" s="1"/>
  <c r="Z538" i="4"/>
  <c r="AA959" i="4"/>
  <c r="K539" i="4"/>
  <c r="T538" i="4"/>
  <c r="Q539" i="4" s="1"/>
  <c r="O960" i="4"/>
  <c r="P960" i="4" s="1"/>
  <c r="N961" i="4" s="1"/>
  <c r="AA960" i="4" l="1"/>
  <c r="L539" i="4"/>
  <c r="M539" i="4" s="1"/>
  <c r="X960" i="4"/>
  <c r="U961" i="4" s="1"/>
  <c r="O961" i="4"/>
  <c r="P961" i="4" s="1"/>
  <c r="N962" i="4" s="1"/>
  <c r="AA961" i="4" l="1"/>
  <c r="X961" i="4"/>
  <c r="U962" i="4" s="1"/>
  <c r="K540" i="4"/>
  <c r="Z539" i="4"/>
  <c r="T539" i="4"/>
  <c r="Q540" i="4" s="1"/>
  <c r="O962" i="4"/>
  <c r="P962" i="4" s="1"/>
  <c r="N963" i="4" s="1"/>
  <c r="AA962" i="4" l="1"/>
  <c r="L540" i="4"/>
  <c r="M540" i="4" s="1"/>
  <c r="X962" i="4"/>
  <c r="U963" i="4" s="1"/>
  <c r="AA963" i="4"/>
  <c r="O963" i="4"/>
  <c r="P963" i="4" s="1"/>
  <c r="N964" i="4" s="1"/>
  <c r="K541" i="4" l="1"/>
  <c r="X963" i="4"/>
  <c r="U964" i="4" s="1"/>
  <c r="X964" i="4" s="1"/>
  <c r="U965" i="4" s="1"/>
  <c r="Z540" i="4"/>
  <c r="T540" i="4"/>
  <c r="Q541" i="4" s="1"/>
  <c r="O964" i="4"/>
  <c r="P964" i="4" s="1"/>
  <c r="N965" i="4" s="1"/>
  <c r="AA964" i="4" l="1"/>
  <c r="L541" i="4"/>
  <c r="M541" i="4" s="1"/>
  <c r="O965" i="4"/>
  <c r="P965" i="4" s="1"/>
  <c r="N966" i="4" s="1"/>
  <c r="AA965" i="4" l="1"/>
  <c r="K542" i="4"/>
  <c r="Z541" i="4"/>
  <c r="X965" i="4"/>
  <c r="U966" i="4" s="1"/>
  <c r="X966" i="4" s="1"/>
  <c r="U967" i="4" s="1"/>
  <c r="T541" i="4"/>
  <c r="Q542" i="4" s="1"/>
  <c r="O966" i="4"/>
  <c r="P966" i="4" s="1"/>
  <c r="N967" i="4" s="1"/>
  <c r="AA966" i="4" l="1"/>
  <c r="L542" i="4"/>
  <c r="M542" i="4" s="1"/>
  <c r="O967" i="4"/>
  <c r="P967" i="4" s="1"/>
  <c r="N968" i="4" s="1"/>
  <c r="K543" i="4" l="1"/>
  <c r="Z542" i="4"/>
  <c r="AA967" i="4"/>
  <c r="T542" i="4"/>
  <c r="Q543" i="4" s="1"/>
  <c r="X967" i="4"/>
  <c r="U968" i="4" s="1"/>
  <c r="O968" i="4"/>
  <c r="P968" i="4" s="1"/>
  <c r="N969" i="4" s="1"/>
  <c r="AA968" i="4" l="1"/>
  <c r="X968" i="4"/>
  <c r="U969" i="4" s="1"/>
  <c r="L543" i="4"/>
  <c r="M543" i="4" s="1"/>
  <c r="O969" i="4"/>
  <c r="P969" i="4" s="1"/>
  <c r="N970" i="4" s="1"/>
  <c r="K544" i="4" l="1"/>
  <c r="AA969" i="4"/>
  <c r="T543" i="4"/>
  <c r="Q544" i="4" s="1"/>
  <c r="Z543" i="4"/>
  <c r="X969" i="4"/>
  <c r="U970" i="4" s="1"/>
  <c r="O970" i="4"/>
  <c r="P970" i="4" s="1"/>
  <c r="N971" i="4" s="1"/>
  <c r="AA970" i="4" l="1"/>
  <c r="X970" i="4"/>
  <c r="U971" i="4" s="1"/>
  <c r="Z544" i="4"/>
  <c r="L544" i="4"/>
  <c r="M544" i="4" s="1"/>
  <c r="AA971" i="4"/>
  <c r="O971" i="4"/>
  <c r="P971" i="4" s="1"/>
  <c r="N972" i="4" s="1"/>
  <c r="K545" i="4" l="1"/>
  <c r="T544" i="4"/>
  <c r="Q545" i="4" s="1"/>
  <c r="X971" i="4"/>
  <c r="U972" i="4" s="1"/>
  <c r="X972" i="4" s="1"/>
  <c r="U973" i="4" s="1"/>
  <c r="AA972" i="4"/>
  <c r="O972" i="4"/>
  <c r="P972" i="4" s="1"/>
  <c r="N973" i="4" s="1"/>
  <c r="L545" i="4" l="1"/>
  <c r="M545" i="4" s="1"/>
  <c r="O973" i="4"/>
  <c r="P973" i="4" s="1"/>
  <c r="N974" i="4" s="1"/>
  <c r="AA973" i="4" l="1"/>
  <c r="Z545" i="4"/>
  <c r="K546" i="4"/>
  <c r="T545" i="4"/>
  <c r="Q546" i="4" s="1"/>
  <c r="X973" i="4"/>
  <c r="U974" i="4" s="1"/>
  <c r="O974" i="4"/>
  <c r="P974" i="4" s="1"/>
  <c r="N975" i="4" s="1"/>
  <c r="AA974" i="4" l="1"/>
  <c r="X974" i="4"/>
  <c r="U975" i="4" s="1"/>
  <c r="L546" i="4"/>
  <c r="M546" i="4" s="1"/>
  <c r="T546" i="4" s="1"/>
  <c r="Q547" i="4" s="1"/>
  <c r="O975" i="4"/>
  <c r="P975" i="4" s="1"/>
  <c r="N976" i="4" s="1"/>
  <c r="AA975" i="4" l="1"/>
  <c r="Z546" i="4"/>
  <c r="K547" i="4"/>
  <c r="X975" i="4"/>
  <c r="U976" i="4" s="1"/>
  <c r="O976" i="4"/>
  <c r="P976" i="4" s="1"/>
  <c r="N977" i="4" s="1"/>
  <c r="AA976" i="4" l="1"/>
  <c r="X976" i="4"/>
  <c r="U977" i="4" s="1"/>
  <c r="L547" i="4"/>
  <c r="M547" i="4" s="1"/>
  <c r="Z547" i="4"/>
  <c r="O977" i="4"/>
  <c r="P977" i="4" s="1"/>
  <c r="N978" i="4" s="1"/>
  <c r="AA977" i="4"/>
  <c r="K548" i="4" l="1"/>
  <c r="T547" i="4"/>
  <c r="Q548" i="4" s="1"/>
  <c r="X977" i="4"/>
  <c r="U978" i="4" s="1"/>
  <c r="O978" i="4"/>
  <c r="P978" i="4" s="1"/>
  <c r="N979" i="4" s="1"/>
  <c r="AA978" i="4" l="1"/>
  <c r="X978" i="4"/>
  <c r="U979" i="4" s="1"/>
  <c r="Z548" i="4"/>
  <c r="L548" i="4"/>
  <c r="M548" i="4" s="1"/>
  <c r="O979" i="4"/>
  <c r="P979" i="4" s="1"/>
  <c r="N980" i="4" s="1"/>
  <c r="K549" i="4" l="1"/>
  <c r="T548" i="4"/>
  <c r="Q549" i="4" s="1"/>
  <c r="AA979" i="4"/>
  <c r="X979" i="4"/>
  <c r="U980" i="4" s="1"/>
  <c r="X980" i="4" s="1"/>
  <c r="U981" i="4" s="1"/>
  <c r="O980" i="4"/>
  <c r="P980" i="4" s="1"/>
  <c r="N981" i="4" s="1"/>
  <c r="AA980" i="4" l="1"/>
  <c r="L549" i="4"/>
  <c r="M549" i="4" s="1"/>
  <c r="O981" i="4"/>
  <c r="P981" i="4" s="1"/>
  <c r="N982" i="4" s="1"/>
  <c r="AA981" i="4" l="1"/>
  <c r="Z549" i="4"/>
  <c r="K550" i="4"/>
  <c r="T549" i="4"/>
  <c r="Q550" i="4" s="1"/>
  <c r="X981" i="4"/>
  <c r="U982" i="4" s="1"/>
  <c r="O982" i="4"/>
  <c r="P982" i="4" s="1"/>
  <c r="N983" i="4" s="1"/>
  <c r="X982" i="4" l="1"/>
  <c r="U983" i="4" s="1"/>
  <c r="AA982" i="4"/>
  <c r="L550" i="4"/>
  <c r="M550" i="4" s="1"/>
  <c r="AA983" i="4"/>
  <c r="O983" i="4"/>
  <c r="P983" i="4" s="1"/>
  <c r="N984" i="4" s="1"/>
  <c r="K551" i="4" l="1"/>
  <c r="Z550" i="4"/>
  <c r="T550" i="4"/>
  <c r="Q551" i="4" s="1"/>
  <c r="X983" i="4"/>
  <c r="U984" i="4" s="1"/>
  <c r="X984" i="4" s="1"/>
  <c r="U985" i="4" s="1"/>
  <c r="O984" i="4"/>
  <c r="P984" i="4" s="1"/>
  <c r="N985" i="4" s="1"/>
  <c r="AA984" i="4" l="1"/>
  <c r="L551" i="4"/>
  <c r="M551" i="4" s="1"/>
  <c r="O985" i="4"/>
  <c r="P985" i="4" s="1"/>
  <c r="N986" i="4" s="1"/>
  <c r="K552" i="4" l="1"/>
  <c r="AA985" i="4"/>
  <c r="Z551" i="4"/>
  <c r="T551" i="4"/>
  <c r="Q552" i="4" s="1"/>
  <c r="X985" i="4"/>
  <c r="U986" i="4" s="1"/>
  <c r="X986" i="4" s="1"/>
  <c r="O986" i="4"/>
  <c r="P986" i="4" s="1"/>
  <c r="N987" i="4" s="1"/>
  <c r="W987" i="4" l="1"/>
  <c r="U987" i="4"/>
  <c r="T552" i="4"/>
  <c r="Q553" i="4" s="1"/>
  <c r="AA986" i="4"/>
  <c r="Z552" i="4"/>
  <c r="L552" i="4"/>
  <c r="M552" i="4" s="1"/>
  <c r="O987" i="4"/>
  <c r="P987" i="4" s="1"/>
  <c r="N988" i="4" s="1"/>
  <c r="K553" i="4" l="1"/>
  <c r="X987" i="4"/>
  <c r="AA987" i="4"/>
  <c r="O988" i="4"/>
  <c r="P988" i="4" s="1"/>
  <c r="N989" i="4" s="1"/>
  <c r="AF46" i="4" l="1"/>
  <c r="U988" i="4"/>
  <c r="X988" i="4" s="1"/>
  <c r="U989" i="4" s="1"/>
  <c r="AA988" i="4"/>
  <c r="L553" i="4"/>
  <c r="M553" i="4" s="1"/>
  <c r="O989" i="4"/>
  <c r="P989" i="4" s="1"/>
  <c r="N990" i="4" s="1"/>
  <c r="AA989" i="4"/>
  <c r="K554" i="4" l="1"/>
  <c r="T553" i="4"/>
  <c r="Q554" i="4" s="1"/>
  <c r="Z553" i="4"/>
  <c r="X989" i="4"/>
  <c r="U990" i="4" s="1"/>
  <c r="O990" i="4"/>
  <c r="P990" i="4" s="1"/>
  <c r="N991" i="4" s="1"/>
  <c r="AA990" i="4" l="1"/>
  <c r="X990" i="4"/>
  <c r="U991" i="4" s="1"/>
  <c r="L554" i="4"/>
  <c r="M554" i="4" s="1"/>
  <c r="O991" i="4"/>
  <c r="P991" i="4" s="1"/>
  <c r="N992" i="4" s="1"/>
  <c r="K555" i="4" l="1"/>
  <c r="Z554" i="4"/>
  <c r="T554" i="4"/>
  <c r="Q555" i="4" s="1"/>
  <c r="X991" i="4"/>
  <c r="U992" i="4" s="1"/>
  <c r="X992" i="4" s="1"/>
  <c r="U993" i="4" s="1"/>
  <c r="AA991" i="4"/>
  <c r="AA992" i="4"/>
  <c r="O992" i="4"/>
  <c r="P992" i="4" s="1"/>
  <c r="N993" i="4" s="1"/>
  <c r="L555" i="4" l="1"/>
  <c r="M555" i="4" s="1"/>
  <c r="O993" i="4"/>
  <c r="P993" i="4" s="1"/>
  <c r="N994" i="4" s="1"/>
  <c r="K556" i="4" l="1"/>
  <c r="Z555" i="4"/>
  <c r="AA993" i="4"/>
  <c r="X993" i="4"/>
  <c r="U994" i="4" s="1"/>
  <c r="T555" i="4"/>
  <c r="Q556" i="4" s="1"/>
  <c r="O994" i="4"/>
  <c r="P994" i="4" s="1"/>
  <c r="N995" i="4" s="1"/>
  <c r="AA994" i="4" l="1"/>
  <c r="X994" i="4"/>
  <c r="U995" i="4" s="1"/>
  <c r="L556" i="4"/>
  <c r="M556" i="4" s="1"/>
  <c r="Z556" i="4"/>
  <c r="O995" i="4"/>
  <c r="P995" i="4" s="1"/>
  <c r="N996" i="4" s="1"/>
  <c r="K557" i="4" l="1"/>
  <c r="AA995" i="4"/>
  <c r="X995" i="4"/>
  <c r="U996" i="4" s="1"/>
  <c r="T556" i="4"/>
  <c r="Q557" i="4" s="1"/>
  <c r="O996" i="4"/>
  <c r="P996" i="4" s="1"/>
  <c r="N997" i="4" s="1"/>
  <c r="AA996" i="4" l="1"/>
  <c r="X996" i="4"/>
  <c r="U997" i="4" s="1"/>
  <c r="L557" i="4"/>
  <c r="M557" i="4" s="1"/>
  <c r="O997" i="4"/>
  <c r="P997" i="4" s="1"/>
  <c r="N998" i="4" s="1"/>
  <c r="K558" i="4" l="1"/>
  <c r="X997" i="4"/>
  <c r="U998" i="4" s="1"/>
  <c r="X998" i="4" s="1"/>
  <c r="U999" i="4" s="1"/>
  <c r="T557" i="4"/>
  <c r="Q558" i="4" s="1"/>
  <c r="AA997" i="4"/>
  <c r="Z557" i="4"/>
  <c r="O998" i="4"/>
  <c r="P998" i="4" s="1"/>
  <c r="N999" i="4" s="1"/>
  <c r="AA998" i="4" l="1"/>
  <c r="Z558" i="4"/>
  <c r="L558" i="4"/>
  <c r="M558" i="4" s="1"/>
  <c r="O999" i="4"/>
  <c r="P999" i="4" s="1"/>
  <c r="N1000" i="4" s="1"/>
  <c r="AA999" i="4" l="1"/>
  <c r="K559" i="4"/>
  <c r="T558" i="4"/>
  <c r="Q559" i="4" s="1"/>
  <c r="X999" i="4"/>
  <c r="U1000" i="4" s="1"/>
  <c r="X1000" i="4" s="1"/>
  <c r="U1001" i="4" s="1"/>
  <c r="O1000" i="4"/>
  <c r="P1000" i="4" s="1"/>
  <c r="N1001" i="4" s="1"/>
  <c r="AA1000" i="4" l="1"/>
  <c r="L559" i="4"/>
  <c r="M559" i="4" s="1"/>
  <c r="O1001" i="4"/>
  <c r="P1001" i="4" s="1"/>
  <c r="N1002" i="4" s="1"/>
  <c r="Z559" i="4" l="1"/>
  <c r="AA1001" i="4"/>
  <c r="K560" i="4"/>
  <c r="T559" i="4"/>
  <c r="Q560" i="4" s="1"/>
  <c r="X1001" i="4"/>
  <c r="U1002" i="4" s="1"/>
  <c r="O1002" i="4"/>
  <c r="P1002" i="4" s="1"/>
  <c r="N1003" i="4" s="1"/>
  <c r="AA1002" i="4" l="1"/>
  <c r="X1002" i="4"/>
  <c r="U1003" i="4" s="1"/>
  <c r="Z560" i="4"/>
  <c r="L560" i="4"/>
  <c r="M560" i="4" s="1"/>
  <c r="O1003" i="4"/>
  <c r="P1003" i="4" s="1"/>
  <c r="N1004" i="4" s="1"/>
  <c r="K561" i="4" l="1"/>
  <c r="T560" i="4"/>
  <c r="Q561" i="4" s="1"/>
  <c r="X1003" i="4"/>
  <c r="U1004" i="4" s="1"/>
  <c r="AA1003" i="4"/>
  <c r="O1004" i="4"/>
  <c r="P1004" i="4" s="1"/>
  <c r="N1005" i="4" s="1"/>
  <c r="AA1004" i="4" l="1"/>
  <c r="X1004" i="4"/>
  <c r="U1005" i="4" s="1"/>
  <c r="L561" i="4"/>
  <c r="M561" i="4" s="1"/>
  <c r="O1005" i="4"/>
  <c r="P1005" i="4" s="1"/>
  <c r="N1006" i="4" s="1"/>
  <c r="K562" i="4" l="1"/>
  <c r="Z561" i="4"/>
  <c r="T561" i="4"/>
  <c r="Q562" i="4" s="1"/>
  <c r="AA1005" i="4"/>
  <c r="X1005" i="4"/>
  <c r="U1006" i="4" s="1"/>
  <c r="O1006" i="4"/>
  <c r="P1006" i="4" s="1"/>
  <c r="N1007" i="4" s="1"/>
  <c r="AA1006" i="4" l="1"/>
  <c r="X1006" i="4"/>
  <c r="U1007" i="4" s="1"/>
  <c r="L562" i="4"/>
  <c r="M562" i="4" s="1"/>
  <c r="O1007" i="4"/>
  <c r="P1007" i="4" s="1"/>
  <c r="N1008" i="4" s="1"/>
  <c r="K563" i="4" l="1"/>
  <c r="AA1007" i="4"/>
  <c r="Z562" i="4"/>
  <c r="T562" i="4"/>
  <c r="Q563" i="4" s="1"/>
  <c r="X1007" i="4"/>
  <c r="U1008" i="4" s="1"/>
  <c r="O1008" i="4"/>
  <c r="P1008" i="4" s="1"/>
  <c r="N1009" i="4" s="1"/>
  <c r="AA1008" i="4" l="1"/>
  <c r="X1008" i="4"/>
  <c r="U1009" i="4" s="1"/>
  <c r="L563" i="4"/>
  <c r="M563" i="4" s="1"/>
  <c r="O1009" i="4"/>
  <c r="P1009" i="4" s="1"/>
  <c r="N1010" i="4" s="1"/>
  <c r="AA1009" i="4" l="1"/>
  <c r="Z563" i="4"/>
  <c r="K564" i="4"/>
  <c r="T563" i="4"/>
  <c r="Q564" i="4" s="1"/>
  <c r="X1009" i="4"/>
  <c r="U1010" i="4" s="1"/>
  <c r="O1010" i="4"/>
  <c r="P1010" i="4" s="1"/>
  <c r="N1011" i="4" s="1"/>
  <c r="L564" i="4" l="1"/>
  <c r="M564" i="4" s="1"/>
  <c r="T564" i="4" s="1"/>
  <c r="Q565" i="4" s="1"/>
  <c r="AA1010" i="4"/>
  <c r="X1010" i="4"/>
  <c r="U1011" i="4" s="1"/>
  <c r="O1011" i="4"/>
  <c r="P1011" i="4" s="1"/>
  <c r="N1012" i="4" s="1"/>
  <c r="AA1011" i="4" l="1"/>
  <c r="X1011" i="4"/>
  <c r="U1012" i="4" s="1"/>
  <c r="K565" i="4"/>
  <c r="Z564" i="4"/>
  <c r="O1012" i="4"/>
  <c r="P1012" i="4" s="1"/>
  <c r="N1013" i="4" s="1"/>
  <c r="AA1012" i="4" l="1"/>
  <c r="L565" i="4"/>
  <c r="M565" i="4" s="1"/>
  <c r="X1012" i="4"/>
  <c r="U1013" i="4" s="1"/>
  <c r="O1013" i="4"/>
  <c r="P1013" i="4" s="1"/>
  <c r="N1014" i="4" s="1"/>
  <c r="AA1013" i="4" l="1"/>
  <c r="X1013" i="4"/>
  <c r="U1014" i="4" s="1"/>
  <c r="K566" i="4"/>
  <c r="T565" i="4"/>
  <c r="Q566" i="4" s="1"/>
  <c r="Z565" i="4"/>
  <c r="O1014" i="4"/>
  <c r="P1014" i="4" s="1"/>
  <c r="N1015" i="4" s="1"/>
  <c r="AA1014" i="4" l="1"/>
  <c r="L566" i="4"/>
  <c r="M566" i="4" s="1"/>
  <c r="X1014" i="4"/>
  <c r="U1015" i="4" s="1"/>
  <c r="O1015" i="4"/>
  <c r="P1015" i="4" s="1"/>
  <c r="N1016" i="4" s="1"/>
  <c r="K567" i="4" l="1"/>
  <c r="X1015" i="4"/>
  <c r="U1016" i="4" s="1"/>
  <c r="X1016" i="4" s="1"/>
  <c r="U1017" i="4" s="1"/>
  <c r="Z566" i="4"/>
  <c r="T566" i="4"/>
  <c r="Q567" i="4" s="1"/>
  <c r="AA1015" i="4"/>
  <c r="O1016" i="4"/>
  <c r="P1016" i="4" s="1"/>
  <c r="N1017" i="4" s="1"/>
  <c r="AA1016" i="4" l="1"/>
  <c r="L567" i="4"/>
  <c r="M567" i="4" s="1"/>
  <c r="O1017" i="4"/>
  <c r="P1017" i="4" s="1"/>
  <c r="N1018" i="4" s="1"/>
  <c r="K568" i="4" l="1"/>
  <c r="AA1017" i="4"/>
  <c r="Z567" i="4"/>
  <c r="T567" i="4"/>
  <c r="Q568" i="4" s="1"/>
  <c r="X1017" i="4"/>
  <c r="U1018" i="4" s="1"/>
  <c r="O1018" i="4"/>
  <c r="P1018" i="4" s="1"/>
  <c r="N1019" i="4" s="1"/>
  <c r="AA1018" i="4" l="1"/>
  <c r="X1018" i="4"/>
  <c r="U1019" i="4" s="1"/>
  <c r="L568" i="4"/>
  <c r="M568" i="4" s="1"/>
  <c r="O1019" i="4"/>
  <c r="P1019" i="4" s="1"/>
  <c r="N1020" i="4" s="1"/>
  <c r="AA1019" i="4" l="1"/>
  <c r="Z568" i="4"/>
  <c r="K569" i="4"/>
  <c r="T568" i="4"/>
  <c r="X1019" i="4"/>
  <c r="U1020" i="4" s="1"/>
  <c r="O1020" i="4"/>
  <c r="P1020" i="4" s="1"/>
  <c r="N1021" i="4" s="1"/>
  <c r="AA1020" i="4" l="1"/>
  <c r="X1020" i="4"/>
  <c r="U1021" i="4" s="1"/>
  <c r="L569" i="4"/>
  <c r="M569" i="4" s="1"/>
  <c r="Q569" i="4"/>
  <c r="S569" i="4"/>
  <c r="Y15" i="2" s="1"/>
  <c r="O1021" i="4"/>
  <c r="P1021" i="4" s="1"/>
  <c r="N1022" i="4" s="1"/>
  <c r="T569" i="4" l="1"/>
  <c r="Z569" i="4"/>
  <c r="K570" i="4"/>
  <c r="X1021" i="4"/>
  <c r="U1022" i="4" s="1"/>
  <c r="X1022" i="4" s="1"/>
  <c r="U1023" i="4" s="1"/>
  <c r="AA1021" i="4"/>
  <c r="AA1022" i="4"/>
  <c r="O1022" i="4"/>
  <c r="P1022" i="4" s="1"/>
  <c r="N1023" i="4" s="1"/>
  <c r="L570" i="4" l="1"/>
  <c r="M570" i="4" s="1"/>
  <c r="Q570" i="4"/>
  <c r="AE38" i="4"/>
  <c r="Z15" i="2"/>
  <c r="O1023" i="4"/>
  <c r="P1023" i="4" s="1"/>
  <c r="N1024" i="4" s="1"/>
  <c r="AC15" i="2" l="1"/>
  <c r="AD15" i="2"/>
  <c r="AB15" i="2"/>
  <c r="AH15" i="2"/>
  <c r="AA1023" i="4"/>
  <c r="X1023" i="4"/>
  <c r="U1024" i="4" s="1"/>
  <c r="T570" i="4"/>
  <c r="Q571" i="4" s="1"/>
  <c r="K571" i="4"/>
  <c r="Z570" i="4"/>
  <c r="O1024" i="4"/>
  <c r="P1024" i="4" s="1"/>
  <c r="N1025" i="4" s="1"/>
  <c r="L571" i="4" l="1"/>
  <c r="M571" i="4" s="1"/>
  <c r="T571" i="4" s="1"/>
  <c r="Q572" i="4" s="1"/>
  <c r="X1024" i="4"/>
  <c r="U1025" i="4" s="1"/>
  <c r="AA1024" i="4"/>
  <c r="O1025" i="4"/>
  <c r="P1025" i="4" s="1"/>
  <c r="N1026" i="4" s="1"/>
  <c r="X1025" i="4" l="1"/>
  <c r="U1026" i="4" s="1"/>
  <c r="AA1025" i="4"/>
  <c r="K572" i="4"/>
  <c r="Z571" i="4"/>
  <c r="O1026" i="4"/>
  <c r="P1026" i="4" s="1"/>
  <c r="N1027" i="4" s="1"/>
  <c r="AA1026" i="4" l="1"/>
  <c r="L572" i="4"/>
  <c r="M572" i="4" s="1"/>
  <c r="X1026" i="4"/>
  <c r="U1027" i="4" s="1"/>
  <c r="O1027" i="4"/>
  <c r="P1027" i="4" s="1"/>
  <c r="N1028" i="4" s="1"/>
  <c r="K573" i="4" l="1"/>
  <c r="T572" i="4"/>
  <c r="Q573" i="4" s="1"/>
  <c r="AA1027" i="4"/>
  <c r="X1027" i="4"/>
  <c r="U1028" i="4" s="1"/>
  <c r="X1028" i="4" s="1"/>
  <c r="U1029" i="4" s="1"/>
  <c r="Z572" i="4"/>
  <c r="O1028" i="4"/>
  <c r="P1028" i="4" s="1"/>
  <c r="N1029" i="4" s="1"/>
  <c r="AA1028" i="4"/>
  <c r="L573" i="4" l="1"/>
  <c r="M573" i="4" s="1"/>
  <c r="O1029" i="4"/>
  <c r="P1029" i="4" s="1"/>
  <c r="N1030" i="4" s="1"/>
  <c r="AA1029" i="4" l="1"/>
  <c r="Z573" i="4"/>
  <c r="K574" i="4"/>
  <c r="T573" i="4"/>
  <c r="Q574" i="4" s="1"/>
  <c r="X1029" i="4"/>
  <c r="U1030" i="4" s="1"/>
  <c r="O1030" i="4"/>
  <c r="P1030" i="4" s="1"/>
  <c r="N1031" i="4" s="1"/>
  <c r="AA1030" i="4"/>
  <c r="X1030" i="4" l="1"/>
  <c r="U1031" i="4" s="1"/>
  <c r="L574" i="4"/>
  <c r="M574" i="4" s="1"/>
  <c r="O1031" i="4"/>
  <c r="P1031" i="4" s="1"/>
  <c r="N1032" i="4" s="1"/>
  <c r="X1031" i="4" l="1"/>
  <c r="U1032" i="4" s="1"/>
  <c r="AA1031" i="4"/>
  <c r="K575" i="4"/>
  <c r="Z574" i="4"/>
  <c r="T574" i="4"/>
  <c r="Q575" i="4" s="1"/>
  <c r="O1032" i="4"/>
  <c r="P1032" i="4" s="1"/>
  <c r="N1033" i="4" s="1"/>
  <c r="AA1032" i="4"/>
  <c r="L575" i="4" l="1"/>
  <c r="M575" i="4" s="1"/>
  <c r="X1032" i="4"/>
  <c r="U1033" i="4" s="1"/>
  <c r="O1033" i="4"/>
  <c r="P1033" i="4" s="1"/>
  <c r="N1034" i="4" s="1"/>
  <c r="K576" i="4" l="1"/>
  <c r="AA1033" i="4"/>
  <c r="X1033" i="4"/>
  <c r="U1034" i="4" s="1"/>
  <c r="Z575" i="4"/>
  <c r="T575" i="4"/>
  <c r="Q576" i="4" s="1"/>
  <c r="O1034" i="4"/>
  <c r="P1034" i="4" s="1"/>
  <c r="N1035" i="4" s="1"/>
  <c r="AA1034" i="4"/>
  <c r="X1034" i="4" l="1"/>
  <c r="U1035" i="4" s="1"/>
  <c r="L576" i="4"/>
  <c r="M576" i="4" s="1"/>
  <c r="O1035" i="4"/>
  <c r="P1035" i="4" s="1"/>
  <c r="N1036" i="4" s="1"/>
  <c r="Z576" i="4" l="1"/>
  <c r="AA1035" i="4"/>
  <c r="K577" i="4"/>
  <c r="X1035" i="4"/>
  <c r="U1036" i="4" s="1"/>
  <c r="T576" i="4"/>
  <c r="Q577" i="4" s="1"/>
  <c r="O1036" i="4"/>
  <c r="P1036" i="4" s="1"/>
  <c r="N1037" i="4" s="1"/>
  <c r="AA1036" i="4"/>
  <c r="X1036" i="4" l="1"/>
  <c r="U1037" i="4" s="1"/>
  <c r="L577" i="4"/>
  <c r="M577" i="4" s="1"/>
  <c r="O1037" i="4"/>
  <c r="P1037" i="4" s="1"/>
  <c r="N1038" i="4" s="1"/>
  <c r="AA1037" i="4" l="1"/>
  <c r="Z577" i="4"/>
  <c r="X1037" i="4"/>
  <c r="U1038" i="4" s="1"/>
  <c r="K578" i="4"/>
  <c r="T577" i="4"/>
  <c r="Q578" i="4" s="1"/>
  <c r="O1038" i="4"/>
  <c r="P1038" i="4" s="1"/>
  <c r="N1039" i="4" s="1"/>
  <c r="AA1038" i="4"/>
  <c r="L578" i="4" l="1"/>
  <c r="M578" i="4" s="1"/>
  <c r="X1038" i="4"/>
  <c r="O1039" i="4"/>
  <c r="P1039" i="4" s="1"/>
  <c r="N1040" i="4" s="1"/>
  <c r="AA1039" i="4" l="1"/>
  <c r="K579" i="4"/>
  <c r="Z578" i="4"/>
  <c r="W1039" i="4"/>
  <c r="U1039" i="4"/>
  <c r="X1039" i="4" s="1"/>
  <c r="T578" i="4"/>
  <c r="Q579" i="4" s="1"/>
  <c r="O1040" i="4"/>
  <c r="P1040" i="4" s="1"/>
  <c r="N1041" i="4" s="1"/>
  <c r="AA1040" i="4"/>
  <c r="AF47" i="4" l="1"/>
  <c r="U1040" i="4"/>
  <c r="X1040" i="4" s="1"/>
  <c r="L579" i="4"/>
  <c r="M579" i="4" s="1"/>
  <c r="Z579" i="4"/>
  <c r="O1041" i="4"/>
  <c r="P1041" i="4" s="1"/>
  <c r="N1042" i="4" s="1"/>
  <c r="AA1041" i="4" l="1"/>
  <c r="K580" i="4"/>
  <c r="U1041" i="4"/>
  <c r="X1041" i="4" s="1"/>
  <c r="U1042" i="4" s="1"/>
  <c r="X1042" i="4" s="1"/>
  <c r="U1043" i="4" s="1"/>
  <c r="AF48" i="4"/>
  <c r="AF26" i="4" s="1"/>
  <c r="T579" i="4"/>
  <c r="Q580" i="4" s="1"/>
  <c r="O1042" i="4"/>
  <c r="P1042" i="4" s="1"/>
  <c r="N1043" i="4" s="1"/>
  <c r="AA1042" i="4"/>
  <c r="L580" i="4" l="1"/>
  <c r="M580" i="4" s="1"/>
  <c r="O1043" i="4"/>
  <c r="P1043" i="4" s="1"/>
  <c r="N1044" i="4" s="1"/>
  <c r="K581" i="4" l="1"/>
  <c r="AA1043" i="4"/>
  <c r="Z580" i="4"/>
  <c r="X1043" i="4"/>
  <c r="U1044" i="4" s="1"/>
  <c r="X1044" i="4" s="1"/>
  <c r="U1045" i="4" s="1"/>
  <c r="T580" i="4"/>
  <c r="Q581" i="4" s="1"/>
  <c r="O1044" i="4"/>
  <c r="P1044" i="4" s="1"/>
  <c r="N1045" i="4" s="1"/>
  <c r="AA1044" i="4"/>
  <c r="Z581" i="4" l="1"/>
  <c r="L581" i="4"/>
  <c r="M581" i="4" s="1"/>
  <c r="O1045" i="4"/>
  <c r="P1045" i="4" s="1"/>
  <c r="N1046" i="4" s="1"/>
  <c r="K582" i="4" l="1"/>
  <c r="AA1045" i="4"/>
  <c r="T581" i="4"/>
  <c r="Q582" i="4" s="1"/>
  <c r="X1045" i="4"/>
  <c r="U1046" i="4" s="1"/>
  <c r="X1046" i="4" s="1"/>
  <c r="U1047" i="4" s="1"/>
  <c r="O1046" i="4"/>
  <c r="P1046" i="4" s="1"/>
  <c r="N1047" i="4" s="1"/>
  <c r="AA1046" i="4"/>
  <c r="L582" i="4" l="1"/>
  <c r="M582" i="4" s="1"/>
  <c r="O1047" i="4"/>
  <c r="P1047" i="4" s="1"/>
  <c r="N1048" i="4" s="1"/>
  <c r="AA1047" i="4" l="1"/>
  <c r="Z582" i="4"/>
  <c r="K583" i="4"/>
  <c r="T582" i="4"/>
  <c r="Q583" i="4" s="1"/>
  <c r="X1047" i="4"/>
  <c r="U1048" i="4" s="1"/>
  <c r="X1048" i="4" s="1"/>
  <c r="U1049" i="4" s="1"/>
  <c r="O1048" i="4"/>
  <c r="P1048" i="4" s="1"/>
  <c r="N1049" i="4" s="1"/>
  <c r="AA1048" i="4"/>
  <c r="L583" i="4" l="1"/>
  <c r="M583" i="4" s="1"/>
  <c r="O1049" i="4"/>
  <c r="P1049" i="4" s="1"/>
  <c r="N1050" i="4" s="1"/>
  <c r="Z583" i="4" l="1"/>
  <c r="K584" i="4"/>
  <c r="AA1049" i="4"/>
  <c r="X1049" i="4"/>
  <c r="U1050" i="4" s="1"/>
  <c r="X1050" i="4" s="1"/>
  <c r="U1051" i="4" s="1"/>
  <c r="T583" i="4"/>
  <c r="Q584" i="4" s="1"/>
  <c r="O1050" i="4"/>
  <c r="P1050" i="4" s="1"/>
  <c r="N1051" i="4" s="1"/>
  <c r="AA1050" i="4" l="1"/>
  <c r="Z584" i="4"/>
  <c r="L584" i="4"/>
  <c r="M584" i="4" s="1"/>
  <c r="O1051" i="4"/>
  <c r="P1051" i="4" s="1"/>
  <c r="N1052" i="4" s="1"/>
  <c r="K585" i="4" l="1"/>
  <c r="T584" i="4"/>
  <c r="Q585" i="4" s="1"/>
  <c r="AA1051" i="4"/>
  <c r="X1051" i="4"/>
  <c r="U1052" i="4" s="1"/>
  <c r="O1052" i="4"/>
  <c r="P1052" i="4" s="1"/>
  <c r="N1053" i="4" s="1"/>
  <c r="AA1052" i="4"/>
  <c r="X1052" i="4" l="1"/>
  <c r="U1053" i="4" s="1"/>
  <c r="L585" i="4"/>
  <c r="M585" i="4" s="1"/>
  <c r="T585" i="4" s="1"/>
  <c r="Q586" i="4" s="1"/>
  <c r="O1053" i="4"/>
  <c r="P1053" i="4" s="1"/>
  <c r="N1054" i="4" s="1"/>
  <c r="AA1053" i="4" l="1"/>
  <c r="K586" i="4"/>
  <c r="Z585" i="4"/>
  <c r="X1053" i="4"/>
  <c r="U1054" i="4" s="1"/>
  <c r="O1054" i="4"/>
  <c r="P1054" i="4" s="1"/>
  <c r="N1055" i="4" s="1"/>
  <c r="AA1054" i="4"/>
  <c r="L586" i="4" l="1"/>
  <c r="M586" i="4" s="1"/>
  <c r="X1054" i="4"/>
  <c r="U1055" i="4" s="1"/>
  <c r="O1055" i="4"/>
  <c r="P1055" i="4" s="1"/>
  <c r="N1056" i="4" s="1"/>
  <c r="AA1055" i="4" l="1"/>
  <c r="X1055" i="4"/>
  <c r="U1056" i="4" s="1"/>
  <c r="Z586" i="4"/>
  <c r="K587" i="4"/>
  <c r="T586" i="4"/>
  <c r="Q587" i="4" s="1"/>
  <c r="O1056" i="4"/>
  <c r="P1056" i="4" s="1"/>
  <c r="N1057" i="4" s="1"/>
  <c r="L587" i="4" l="1"/>
  <c r="M587" i="4" s="1"/>
  <c r="X1056" i="4"/>
  <c r="U1057" i="4" s="1"/>
  <c r="AA1056" i="4"/>
  <c r="O1057" i="4"/>
  <c r="P1057" i="4" s="1"/>
  <c r="N1058" i="4" s="1"/>
  <c r="AA1057" i="4" l="1"/>
  <c r="K588" i="4"/>
  <c r="Z587" i="4"/>
  <c r="X1057" i="4"/>
  <c r="U1058" i="4" s="1"/>
  <c r="X1058" i="4" s="1"/>
  <c r="U1059" i="4" s="1"/>
  <c r="T587" i="4"/>
  <c r="Q588" i="4" s="1"/>
  <c r="O1058" i="4"/>
  <c r="P1058" i="4" s="1"/>
  <c r="N1059" i="4" s="1"/>
  <c r="AA1058" i="4"/>
  <c r="L588" i="4" l="1"/>
  <c r="M588" i="4" s="1"/>
  <c r="O1059" i="4"/>
  <c r="P1059" i="4" s="1"/>
  <c r="N1060" i="4" s="1"/>
  <c r="AA1059" i="4" l="1"/>
  <c r="K589" i="4"/>
  <c r="Z588" i="4"/>
  <c r="X1059" i="4"/>
  <c r="U1060" i="4" s="1"/>
  <c r="T588" i="4"/>
  <c r="Q589" i="4" s="1"/>
  <c r="O1060" i="4"/>
  <c r="P1060" i="4" s="1"/>
  <c r="N1061" i="4" s="1"/>
  <c r="AA1060" i="4" l="1"/>
  <c r="X1060" i="4"/>
  <c r="U1061" i="4" s="1"/>
  <c r="L589" i="4"/>
  <c r="M589" i="4" s="1"/>
  <c r="T589" i="4" s="1"/>
  <c r="Q590" i="4" s="1"/>
  <c r="O1061" i="4"/>
  <c r="P1061" i="4" s="1"/>
  <c r="N1062" i="4" s="1"/>
  <c r="Z589" i="4" l="1"/>
  <c r="X1061" i="4"/>
  <c r="U1062" i="4" s="1"/>
  <c r="AA1061" i="4"/>
  <c r="K590" i="4"/>
  <c r="O1062" i="4"/>
  <c r="P1062" i="4" s="1"/>
  <c r="N1063" i="4" s="1"/>
  <c r="AA1062" i="4"/>
  <c r="L590" i="4" l="1"/>
  <c r="M590" i="4" s="1"/>
  <c r="X1062" i="4"/>
  <c r="U1063" i="4" s="1"/>
  <c r="O1063" i="4"/>
  <c r="P1063" i="4" s="1"/>
  <c r="N1064" i="4" s="1"/>
  <c r="AA1063" i="4" l="1"/>
  <c r="X1063" i="4"/>
  <c r="U1064" i="4" s="1"/>
  <c r="K591" i="4"/>
  <c r="T590" i="4"/>
  <c r="Q591" i="4" s="1"/>
  <c r="Z590" i="4"/>
  <c r="O1064" i="4"/>
  <c r="P1064" i="4" s="1"/>
  <c r="N1065" i="4" s="1"/>
  <c r="AA1064" i="4"/>
  <c r="L591" i="4" l="1"/>
  <c r="M591" i="4" s="1"/>
  <c r="X1064" i="4"/>
  <c r="U1065" i="4" s="1"/>
  <c r="O1065" i="4"/>
  <c r="P1065" i="4" s="1"/>
  <c r="N1066" i="4" s="1"/>
  <c r="AA1065" i="4"/>
  <c r="K592" i="4" l="1"/>
  <c r="Z591" i="4"/>
  <c r="X1065" i="4"/>
  <c r="U1066" i="4" s="1"/>
  <c r="T591" i="4"/>
  <c r="Q592" i="4" s="1"/>
  <c r="O1066" i="4"/>
  <c r="P1066" i="4" s="1"/>
  <c r="N1067" i="4" s="1"/>
  <c r="AA1066" i="4" l="1"/>
  <c r="X1066" i="4"/>
  <c r="U1067" i="4" s="1"/>
  <c r="L592" i="4"/>
  <c r="M592" i="4" s="1"/>
  <c r="O1067" i="4"/>
  <c r="P1067" i="4" s="1"/>
  <c r="N1068" i="4" s="1"/>
  <c r="AA1067" i="4" l="1"/>
  <c r="Z592" i="4"/>
  <c r="X1067" i="4"/>
  <c r="U1068" i="4" s="1"/>
  <c r="K593" i="4"/>
  <c r="T592" i="4"/>
  <c r="Q593" i="4" s="1"/>
  <c r="O1068" i="4"/>
  <c r="P1068" i="4" s="1"/>
  <c r="N1069" i="4" s="1"/>
  <c r="AA1068" i="4" l="1"/>
  <c r="L593" i="4"/>
  <c r="M593" i="4" s="1"/>
  <c r="X1068" i="4"/>
  <c r="U1069" i="4" s="1"/>
  <c r="O1069" i="4"/>
  <c r="P1069" i="4" s="1"/>
  <c r="N1070" i="4" s="1"/>
  <c r="X1069" i="4" l="1"/>
  <c r="U1070" i="4" s="1"/>
  <c r="K594" i="4"/>
  <c r="Z593" i="4"/>
  <c r="AA1069" i="4"/>
  <c r="T593" i="4"/>
  <c r="Q594" i="4" s="1"/>
  <c r="O1070" i="4"/>
  <c r="P1070" i="4" s="1"/>
  <c r="N1071" i="4" s="1"/>
  <c r="AA1070" i="4" l="1"/>
  <c r="Z594" i="4"/>
  <c r="L594" i="4"/>
  <c r="M594" i="4" s="1"/>
  <c r="X1070" i="4"/>
  <c r="U1071" i="4" s="1"/>
  <c r="O1071" i="4"/>
  <c r="P1071" i="4" s="1"/>
  <c r="N1072" i="4" s="1"/>
  <c r="AA1071" i="4"/>
  <c r="X1071" i="4" l="1"/>
  <c r="U1072" i="4" s="1"/>
  <c r="K595" i="4"/>
  <c r="T594" i="4"/>
  <c r="Q595" i="4" s="1"/>
  <c r="O1072" i="4"/>
  <c r="P1072" i="4" s="1"/>
  <c r="N1073" i="4" s="1"/>
  <c r="AA1072" i="4"/>
  <c r="L595" i="4" l="1"/>
  <c r="M595" i="4" s="1"/>
  <c r="X1072" i="4"/>
  <c r="U1073" i="4" s="1"/>
  <c r="O1073" i="4"/>
  <c r="P1073" i="4" s="1"/>
  <c r="N1074" i="4" s="1"/>
  <c r="AA1073" i="4"/>
  <c r="K596" i="4" l="1"/>
  <c r="X1073" i="4"/>
  <c r="U1074" i="4" s="1"/>
  <c r="X1074" i="4" s="1"/>
  <c r="U1075" i="4" s="1"/>
  <c r="Z595" i="4"/>
  <c r="T595" i="4"/>
  <c r="Q596" i="4" s="1"/>
  <c r="O1074" i="4"/>
  <c r="P1074" i="4" s="1"/>
  <c r="N1075" i="4" s="1"/>
  <c r="AA1074" i="4"/>
  <c r="L596" i="4" l="1"/>
  <c r="M596" i="4" s="1"/>
  <c r="O1075" i="4"/>
  <c r="P1075" i="4" s="1"/>
  <c r="N1076" i="4" s="1"/>
  <c r="AA1075" i="4" l="1"/>
  <c r="Z596" i="4"/>
  <c r="K597" i="4"/>
  <c r="X1075" i="4"/>
  <c r="U1076" i="4" s="1"/>
  <c r="T596" i="4"/>
  <c r="Q597" i="4" s="1"/>
  <c r="O1076" i="4"/>
  <c r="P1076" i="4" s="1"/>
  <c r="N1077" i="4" s="1"/>
  <c r="AA1076" i="4" l="1"/>
  <c r="X1076" i="4"/>
  <c r="U1077" i="4" s="1"/>
  <c r="L597" i="4"/>
  <c r="M597" i="4" s="1"/>
  <c r="O1077" i="4"/>
  <c r="P1077" i="4" s="1"/>
  <c r="N1078" i="4" s="1"/>
  <c r="K598" i="4" l="1"/>
  <c r="AA1077" i="4"/>
  <c r="Z597" i="4"/>
  <c r="X1077" i="4"/>
  <c r="U1078" i="4" s="1"/>
  <c r="T597" i="4"/>
  <c r="Q598" i="4" s="1"/>
  <c r="O1078" i="4"/>
  <c r="P1078" i="4" s="1"/>
  <c r="N1079" i="4" s="1"/>
  <c r="AA1078" i="4" l="1"/>
  <c r="X1078" i="4"/>
  <c r="U1079" i="4" s="1"/>
  <c r="L598" i="4"/>
  <c r="M598" i="4" s="1"/>
  <c r="O1079" i="4"/>
  <c r="P1079" i="4" s="1"/>
  <c r="N1080" i="4" s="1"/>
  <c r="AA1079" i="4" l="1"/>
  <c r="Z598" i="4"/>
  <c r="K599" i="4"/>
  <c r="X1079" i="4"/>
  <c r="U1080" i="4" s="1"/>
  <c r="X1080" i="4" s="1"/>
  <c r="U1081" i="4" s="1"/>
  <c r="T598" i="4"/>
  <c r="Q599" i="4" s="1"/>
  <c r="O1080" i="4"/>
  <c r="P1080" i="4" s="1"/>
  <c r="N1081" i="4" s="1"/>
  <c r="AA1080" i="4"/>
  <c r="L599" i="4" l="1"/>
  <c r="M599" i="4" s="1"/>
  <c r="O1081" i="4"/>
  <c r="P1081" i="4" s="1"/>
  <c r="N1082" i="4" s="1"/>
  <c r="Z599" i="4" l="1"/>
  <c r="AA1081" i="4"/>
  <c r="K600" i="4"/>
  <c r="X1081" i="4"/>
  <c r="U1082" i="4" s="1"/>
  <c r="T599" i="4"/>
  <c r="Q600" i="4" s="1"/>
  <c r="O1082" i="4"/>
  <c r="P1082" i="4" s="1"/>
  <c r="N1083" i="4" s="1"/>
  <c r="X1082" i="4" l="1"/>
  <c r="U1083" i="4" s="1"/>
  <c r="AA1082" i="4"/>
  <c r="L600" i="4"/>
  <c r="M600" i="4" s="1"/>
  <c r="O1083" i="4"/>
  <c r="P1083" i="4" s="1"/>
  <c r="N1084" i="4" s="1"/>
  <c r="K601" i="4" l="1"/>
  <c r="AA1083" i="4"/>
  <c r="Z600" i="4"/>
  <c r="X1083" i="4"/>
  <c r="U1084" i="4" s="1"/>
  <c r="X1084" i="4" s="1"/>
  <c r="U1085" i="4" s="1"/>
  <c r="T600" i="4"/>
  <c r="Q601" i="4" s="1"/>
  <c r="O1084" i="4"/>
  <c r="P1084" i="4" s="1"/>
  <c r="N1085" i="4" s="1"/>
  <c r="AA1084" i="4" l="1"/>
  <c r="L601" i="4"/>
  <c r="M601" i="4" s="1"/>
  <c r="O1085" i="4"/>
  <c r="P1085" i="4" s="1"/>
  <c r="N1086" i="4" s="1"/>
  <c r="K602" i="4" l="1"/>
  <c r="Z601" i="4"/>
  <c r="X1085" i="4"/>
  <c r="U1086" i="4" s="1"/>
  <c r="T601" i="4"/>
  <c r="Q602" i="4" s="1"/>
  <c r="AA1085" i="4"/>
  <c r="O1086" i="4"/>
  <c r="P1086" i="4" s="1"/>
  <c r="N1087" i="4" s="1"/>
  <c r="AA1086" i="4"/>
  <c r="X1086" i="4" l="1"/>
  <c r="U1087" i="4" s="1"/>
  <c r="L602" i="4"/>
  <c r="M602" i="4" s="1"/>
  <c r="O1087" i="4"/>
  <c r="P1087" i="4" s="1"/>
  <c r="N1088" i="4" s="1"/>
  <c r="K603" i="4" l="1"/>
  <c r="AA1087" i="4"/>
  <c r="X1087" i="4"/>
  <c r="U1088" i="4" s="1"/>
  <c r="X1088" i="4" s="1"/>
  <c r="U1089" i="4" s="1"/>
  <c r="Z602" i="4"/>
  <c r="T602" i="4"/>
  <c r="Q603" i="4" s="1"/>
  <c r="O1088" i="4"/>
  <c r="P1088" i="4" s="1"/>
  <c r="N1089" i="4" s="1"/>
  <c r="AA1088" i="4"/>
  <c r="L603" i="4" l="1"/>
  <c r="M603" i="4" s="1"/>
  <c r="O1089" i="4"/>
  <c r="P1089" i="4" s="1"/>
  <c r="N1090" i="4" s="1"/>
  <c r="AA1089" i="4" l="1"/>
  <c r="Z603" i="4"/>
  <c r="K604" i="4"/>
  <c r="X1089" i="4"/>
  <c r="U1090" i="4" s="1"/>
  <c r="T603" i="4"/>
  <c r="Q604" i="4" s="1"/>
  <c r="O1090" i="4"/>
  <c r="P1090" i="4" s="1"/>
  <c r="N1091" i="4" s="1"/>
  <c r="AA1090" i="4"/>
  <c r="L604" i="4" l="1"/>
  <c r="M604" i="4" s="1"/>
  <c r="X1090" i="4"/>
  <c r="O1091" i="4"/>
  <c r="P1091" i="4" s="1"/>
  <c r="N1092" i="4" s="1"/>
  <c r="AA1091" i="4" l="1"/>
  <c r="K605" i="4"/>
  <c r="W1091" i="4"/>
  <c r="U1091" i="4"/>
  <c r="X1091" i="4" s="1"/>
  <c r="T604" i="4"/>
  <c r="Q605" i="4" s="1"/>
  <c r="Z604" i="4"/>
  <c r="O1092" i="4"/>
  <c r="P1092" i="4" s="1"/>
  <c r="N1093" i="4" s="1"/>
  <c r="AA1092" i="4"/>
  <c r="U1092" i="4" l="1"/>
  <c r="X1092" i="4" s="1"/>
  <c r="U1093" i="4" s="1"/>
  <c r="L605" i="4"/>
  <c r="M605" i="4" s="1"/>
  <c r="T605" i="4" s="1"/>
  <c r="Q606" i="4" s="1"/>
  <c r="O1093" i="4"/>
  <c r="P1093" i="4" s="1"/>
  <c r="N1094" i="4" s="1"/>
  <c r="AA1093" i="4" l="1"/>
  <c r="Z605" i="4"/>
  <c r="K606" i="4"/>
  <c r="X1093" i="4"/>
  <c r="U1094" i="4" s="1"/>
  <c r="O1094" i="4"/>
  <c r="P1094" i="4" s="1"/>
  <c r="N1095" i="4" s="1"/>
  <c r="AA1094" i="4"/>
  <c r="X1094" i="4" l="1"/>
  <c r="U1095" i="4" s="1"/>
  <c r="L606" i="4"/>
  <c r="M606" i="4" s="1"/>
  <c r="O1095" i="4"/>
  <c r="P1095" i="4" s="1"/>
  <c r="N1096" i="4" s="1"/>
  <c r="Z606" i="4" l="1"/>
  <c r="AA1095" i="4"/>
  <c r="K607" i="4"/>
  <c r="T606" i="4"/>
  <c r="Q607" i="4" s="1"/>
  <c r="X1095" i="4"/>
  <c r="U1096" i="4" s="1"/>
  <c r="O1096" i="4"/>
  <c r="P1096" i="4" s="1"/>
  <c r="N1097" i="4" s="1"/>
  <c r="AA1096" i="4"/>
  <c r="X1096" i="4" l="1"/>
  <c r="U1097" i="4" s="1"/>
  <c r="L607" i="4"/>
  <c r="M607" i="4" s="1"/>
  <c r="O1097" i="4"/>
  <c r="P1097" i="4" s="1"/>
  <c r="N1098" i="4" s="1"/>
  <c r="X1097" i="4" l="1"/>
  <c r="U1098" i="4" s="1"/>
  <c r="K608" i="4"/>
  <c r="AA1097" i="4"/>
  <c r="Z607" i="4"/>
  <c r="T607" i="4"/>
  <c r="Q608" i="4" s="1"/>
  <c r="O1098" i="4"/>
  <c r="P1098" i="4" s="1"/>
  <c r="N1099" i="4" s="1"/>
  <c r="AA1098" i="4"/>
  <c r="Z608" i="4" l="1"/>
  <c r="L608" i="4"/>
  <c r="M608" i="4" s="1"/>
  <c r="X1098" i="4"/>
  <c r="U1099" i="4" s="1"/>
  <c r="O1099" i="4"/>
  <c r="P1099" i="4" s="1"/>
  <c r="N1100" i="4" s="1"/>
  <c r="AA1099" i="4"/>
  <c r="X1099" i="4" l="1"/>
  <c r="U1100" i="4" s="1"/>
  <c r="K609" i="4"/>
  <c r="T608" i="4"/>
  <c r="Q609" i="4" s="1"/>
  <c r="O1100" i="4"/>
  <c r="P1100" i="4" s="1"/>
  <c r="N1101" i="4" s="1"/>
  <c r="AA1100" i="4"/>
  <c r="L609" i="4" l="1"/>
  <c r="M609" i="4" s="1"/>
  <c r="X1100" i="4"/>
  <c r="U1101" i="4" s="1"/>
  <c r="O1101" i="4"/>
  <c r="P1101" i="4" s="1"/>
  <c r="N1102" i="4" s="1"/>
  <c r="AA1101" i="4" l="1"/>
  <c r="X1101" i="4"/>
  <c r="U1102" i="4" s="1"/>
  <c r="Z609" i="4"/>
  <c r="K610" i="4"/>
  <c r="T609" i="4"/>
  <c r="Q610" i="4" s="1"/>
  <c r="O1102" i="4"/>
  <c r="P1102" i="4" s="1"/>
  <c r="N1103" i="4" s="1"/>
  <c r="AA1102" i="4"/>
  <c r="L610" i="4" l="1"/>
  <c r="M610" i="4" s="1"/>
  <c r="Z610" i="4"/>
  <c r="X1102" i="4"/>
  <c r="U1103" i="4" s="1"/>
  <c r="O1103" i="4"/>
  <c r="P1103" i="4" s="1"/>
  <c r="N1104" i="4" s="1"/>
  <c r="AA1103" i="4" l="1"/>
  <c r="X1103" i="4"/>
  <c r="U1104" i="4" s="1"/>
  <c r="K611" i="4"/>
  <c r="T610" i="4"/>
  <c r="Q611" i="4" s="1"/>
  <c r="O1104" i="4"/>
  <c r="P1104" i="4" s="1"/>
  <c r="N1105" i="4" s="1"/>
  <c r="AA1104" i="4"/>
  <c r="L611" i="4" l="1"/>
  <c r="M611" i="4" s="1"/>
  <c r="T611" i="4" s="1"/>
  <c r="Q612" i="4" s="1"/>
  <c r="X1104" i="4"/>
  <c r="U1105" i="4" s="1"/>
  <c r="O1105" i="4"/>
  <c r="P1105" i="4" s="1"/>
  <c r="N1106" i="4" s="1"/>
  <c r="X1105" i="4" l="1"/>
  <c r="U1106" i="4" s="1"/>
  <c r="AA1105" i="4"/>
  <c r="Z611" i="4"/>
  <c r="K612" i="4"/>
  <c r="O1106" i="4"/>
  <c r="P1106" i="4" s="1"/>
  <c r="N1107" i="4" s="1"/>
  <c r="AA1106" i="4"/>
  <c r="L612" i="4" l="1"/>
  <c r="M612" i="4" s="1"/>
  <c r="X1106" i="4"/>
  <c r="U1107" i="4" s="1"/>
  <c r="O1107" i="4"/>
  <c r="P1107" i="4" s="1"/>
  <c r="N1108" i="4" s="1"/>
  <c r="AA1107" i="4" l="1"/>
  <c r="X1107" i="4"/>
  <c r="U1108" i="4" s="1"/>
  <c r="Z612" i="4"/>
  <c r="K613" i="4"/>
  <c r="T612" i="4"/>
  <c r="Q613" i="4" s="1"/>
  <c r="O1108" i="4"/>
  <c r="P1108" i="4" s="1"/>
  <c r="N1109" i="4" s="1"/>
  <c r="AA1108" i="4"/>
  <c r="L613" i="4" l="1"/>
  <c r="M613" i="4" s="1"/>
  <c r="X1108" i="4"/>
  <c r="U1109" i="4" s="1"/>
  <c r="O1109" i="4"/>
  <c r="P1109" i="4" s="1"/>
  <c r="N1110" i="4" s="1"/>
  <c r="X1109" i="4" l="1"/>
  <c r="U1110" i="4" s="1"/>
  <c r="AA1109" i="4"/>
  <c r="Z613" i="4"/>
  <c r="K614" i="4"/>
  <c r="T613" i="4"/>
  <c r="Q614" i="4" s="1"/>
  <c r="O1110" i="4"/>
  <c r="P1110" i="4" s="1"/>
  <c r="N1111" i="4" s="1"/>
  <c r="AA1110" i="4"/>
  <c r="L614" i="4" l="1"/>
  <c r="M614" i="4" s="1"/>
  <c r="X1110" i="4"/>
  <c r="U1111" i="4" s="1"/>
  <c r="O1111" i="4"/>
  <c r="P1111" i="4" s="1"/>
  <c r="N1112" i="4" s="1"/>
  <c r="X1111" i="4" l="1"/>
  <c r="U1112" i="4" s="1"/>
  <c r="AA1111" i="4"/>
  <c r="K615" i="4"/>
  <c r="Z614" i="4"/>
  <c r="T614" i="4"/>
  <c r="Q615" i="4" s="1"/>
  <c r="O1112" i="4"/>
  <c r="P1112" i="4" s="1"/>
  <c r="N1113" i="4" s="1"/>
  <c r="AA1112" i="4"/>
  <c r="L615" i="4" l="1"/>
  <c r="M615" i="4" s="1"/>
  <c r="X1112" i="4"/>
  <c r="U1113" i="4" s="1"/>
  <c r="O1113" i="4"/>
  <c r="P1113" i="4" s="1"/>
  <c r="N1114" i="4" s="1"/>
  <c r="AA1113" i="4" l="1"/>
  <c r="X1113" i="4"/>
  <c r="U1114" i="4" s="1"/>
  <c r="Z615" i="4"/>
  <c r="K616" i="4"/>
  <c r="T615" i="4"/>
  <c r="Q616" i="4" s="1"/>
  <c r="O1114" i="4"/>
  <c r="P1114" i="4" s="1"/>
  <c r="N1115" i="4" s="1"/>
  <c r="AA1114" i="4"/>
  <c r="L616" i="4" l="1"/>
  <c r="M616" i="4" s="1"/>
  <c r="X1114" i="4"/>
  <c r="U1115" i="4" s="1"/>
  <c r="O1115" i="4"/>
  <c r="P1115" i="4" s="1"/>
  <c r="N1116" i="4" s="1"/>
  <c r="AA1115" i="4" l="1"/>
  <c r="X1115" i="4"/>
  <c r="U1116" i="4" s="1"/>
  <c r="K617" i="4"/>
  <c r="Z616" i="4"/>
  <c r="T616" i="4"/>
  <c r="Q617" i="4" s="1"/>
  <c r="O1116" i="4"/>
  <c r="P1116" i="4" s="1"/>
  <c r="N1117" i="4" s="1"/>
  <c r="AA1116" i="4"/>
  <c r="L617" i="4" l="1"/>
  <c r="M617" i="4" s="1"/>
  <c r="X1116" i="4"/>
  <c r="U1117" i="4" s="1"/>
  <c r="O1117" i="4"/>
  <c r="P1117" i="4" s="1"/>
  <c r="N1118" i="4" s="1"/>
  <c r="AA1117" i="4" l="1"/>
  <c r="K618" i="4"/>
  <c r="X1117" i="4"/>
  <c r="U1118" i="4" s="1"/>
  <c r="X1118" i="4" s="1"/>
  <c r="U1119" i="4" s="1"/>
  <c r="Z617" i="4"/>
  <c r="T617" i="4"/>
  <c r="Q618" i="4" s="1"/>
  <c r="O1118" i="4"/>
  <c r="P1118" i="4" s="1"/>
  <c r="N1119" i="4" s="1"/>
  <c r="AA1118" i="4"/>
  <c r="L618" i="4" l="1"/>
  <c r="M618" i="4" s="1"/>
  <c r="T618" i="4" s="1"/>
  <c r="Q619" i="4" s="1"/>
  <c r="O1119" i="4"/>
  <c r="P1119" i="4" s="1"/>
  <c r="N1120" i="4" s="1"/>
  <c r="AA1119" i="4" l="1"/>
  <c r="Z618" i="4"/>
  <c r="K619" i="4"/>
  <c r="X1119" i="4"/>
  <c r="U1120" i="4" s="1"/>
  <c r="O1120" i="4"/>
  <c r="P1120" i="4" s="1"/>
  <c r="N1121" i="4" s="1"/>
  <c r="AA1120" i="4"/>
  <c r="L619" i="4" l="1"/>
  <c r="M619" i="4" s="1"/>
  <c r="X1120" i="4"/>
  <c r="U1121" i="4" s="1"/>
  <c r="O1121" i="4"/>
  <c r="P1121" i="4" s="1"/>
  <c r="N1122" i="4" s="1"/>
  <c r="AA1121" i="4" l="1"/>
  <c r="X1121" i="4"/>
  <c r="U1122" i="4" s="1"/>
  <c r="K620" i="4"/>
  <c r="T619" i="4"/>
  <c r="Q620" i="4" s="1"/>
  <c r="Z619" i="4"/>
  <c r="O1122" i="4"/>
  <c r="P1122" i="4" s="1"/>
  <c r="N1123" i="4" s="1"/>
  <c r="AA1122" i="4"/>
  <c r="L620" i="4" l="1"/>
  <c r="M620" i="4" s="1"/>
  <c r="X1122" i="4"/>
  <c r="U1123" i="4" s="1"/>
  <c r="O1123" i="4"/>
  <c r="P1123" i="4" s="1"/>
  <c r="N1124" i="4" s="1"/>
  <c r="AA1123" i="4" l="1"/>
  <c r="X1123" i="4"/>
  <c r="U1124" i="4" s="1"/>
  <c r="K621" i="4"/>
  <c r="Z620" i="4"/>
  <c r="T620" i="4"/>
  <c r="O1124" i="4"/>
  <c r="P1124" i="4" s="1"/>
  <c r="N1125" i="4" s="1"/>
  <c r="AA1124" i="4"/>
  <c r="S621" i="4" l="1"/>
  <c r="Y16" i="2" s="1"/>
  <c r="Q621" i="4"/>
  <c r="L621" i="4"/>
  <c r="M621" i="4" s="1"/>
  <c r="X1124" i="4"/>
  <c r="U1125" i="4" s="1"/>
  <c r="O1125" i="4"/>
  <c r="P1125" i="4" s="1"/>
  <c r="N1126" i="4" s="1"/>
  <c r="K622" i="4" l="1"/>
  <c r="X1125" i="4"/>
  <c r="U1126" i="4" s="1"/>
  <c r="X1126" i="4" s="1"/>
  <c r="U1127" i="4" s="1"/>
  <c r="T621" i="4"/>
  <c r="AA1125" i="4"/>
  <c r="Z621" i="4"/>
  <c r="O1126" i="4"/>
  <c r="P1126" i="4" s="1"/>
  <c r="N1127" i="4" s="1"/>
  <c r="AA1126" i="4"/>
  <c r="Q622" i="4" l="1"/>
  <c r="T622" i="4" s="1"/>
  <c r="Q623" i="4" s="1"/>
  <c r="AE39" i="4"/>
  <c r="Z16" i="2"/>
  <c r="L622" i="4"/>
  <c r="M622" i="4" s="1"/>
  <c r="O1127" i="4"/>
  <c r="P1127" i="4" s="1"/>
  <c r="N1128" i="4" s="1"/>
  <c r="AA1127" i="4"/>
  <c r="X1127" i="4" l="1"/>
  <c r="U1128" i="4" s="1"/>
  <c r="K623" i="4"/>
  <c r="Z622" i="4"/>
  <c r="AD16" i="2"/>
  <c r="AB16" i="2"/>
  <c r="AC16" i="2"/>
  <c r="AH16" i="2"/>
  <c r="O1128" i="4"/>
  <c r="P1128" i="4" s="1"/>
  <c r="N1129" i="4" s="1"/>
  <c r="AA1128" i="4"/>
  <c r="L623" i="4" l="1"/>
  <c r="M623" i="4" s="1"/>
  <c r="X1128" i="4"/>
  <c r="U1129" i="4" s="1"/>
  <c r="O1129" i="4"/>
  <c r="P1129" i="4" s="1"/>
  <c r="N1130" i="4" s="1"/>
  <c r="K624" i="4" l="1"/>
  <c r="T623" i="4"/>
  <c r="Q624" i="4" s="1"/>
  <c r="Z623" i="4"/>
  <c r="AA1129" i="4"/>
  <c r="X1129" i="4"/>
  <c r="U1130" i="4" s="1"/>
  <c r="O1130" i="4"/>
  <c r="P1130" i="4" s="1"/>
  <c r="N1131" i="4" s="1"/>
  <c r="AA1130" i="4"/>
  <c r="X1130" i="4" l="1"/>
  <c r="U1131" i="4" s="1"/>
  <c r="L624" i="4"/>
  <c r="M624" i="4" s="1"/>
  <c r="O1131" i="4"/>
  <c r="P1131" i="4" s="1"/>
  <c r="N1132" i="4" s="1"/>
  <c r="K625" i="4" l="1"/>
  <c r="Z624" i="4"/>
  <c r="T624" i="4"/>
  <c r="Q625" i="4" s="1"/>
  <c r="AA1131" i="4"/>
  <c r="X1131" i="4"/>
  <c r="U1132" i="4" s="1"/>
  <c r="X1132" i="4" s="1"/>
  <c r="U1133" i="4" s="1"/>
  <c r="O1132" i="4"/>
  <c r="P1132" i="4" s="1"/>
  <c r="N1133" i="4" s="1"/>
  <c r="AA1132" i="4"/>
  <c r="L625" i="4" l="1"/>
  <c r="M625" i="4" s="1"/>
  <c r="O1133" i="4"/>
  <c r="P1133" i="4" s="1"/>
  <c r="N1134" i="4" s="1"/>
  <c r="AA1133" i="4" l="1"/>
  <c r="Z625" i="4"/>
  <c r="K626" i="4"/>
  <c r="T625" i="4"/>
  <c r="Q626" i="4" s="1"/>
  <c r="X1133" i="4"/>
  <c r="U1134" i="4" s="1"/>
  <c r="O1134" i="4"/>
  <c r="P1134" i="4" s="1"/>
  <c r="N1135" i="4" s="1"/>
  <c r="AA1134" i="4"/>
  <c r="L626" i="4" l="1"/>
  <c r="M626" i="4" s="1"/>
  <c r="T626" i="4" s="1"/>
  <c r="Q627" i="4" s="1"/>
  <c r="X1134" i="4"/>
  <c r="U1135" i="4" s="1"/>
  <c r="O1135" i="4"/>
  <c r="P1135" i="4" s="1"/>
  <c r="N1136" i="4" s="1"/>
  <c r="AA1135" i="4" l="1"/>
  <c r="X1135" i="4"/>
  <c r="U1136" i="4" s="1"/>
  <c r="K627" i="4"/>
  <c r="Z626" i="4"/>
  <c r="O1136" i="4"/>
  <c r="P1136" i="4" s="1"/>
  <c r="N1137" i="4" s="1"/>
  <c r="AA1136" i="4"/>
  <c r="L627" i="4" l="1"/>
  <c r="M627" i="4" s="1"/>
  <c r="X1136" i="4"/>
  <c r="U1137" i="4" s="1"/>
  <c r="O1137" i="4"/>
  <c r="P1137" i="4" s="1"/>
  <c r="N1138" i="4" s="1"/>
  <c r="AA1137" i="4" l="1"/>
  <c r="X1137" i="4"/>
  <c r="U1138" i="4" s="1"/>
  <c r="Z627" i="4"/>
  <c r="K628" i="4"/>
  <c r="T627" i="4"/>
  <c r="Q628" i="4" s="1"/>
  <c r="O1138" i="4"/>
  <c r="P1138" i="4" s="1"/>
  <c r="N1139" i="4" s="1"/>
  <c r="AA1138" i="4"/>
  <c r="L628" i="4" l="1"/>
  <c r="M628" i="4" s="1"/>
  <c r="X1138" i="4"/>
  <c r="U1139" i="4" s="1"/>
  <c r="O1139" i="4"/>
  <c r="P1139" i="4" s="1"/>
  <c r="N1140" i="4" s="1"/>
  <c r="X1139" i="4" l="1"/>
  <c r="U1140" i="4" s="1"/>
  <c r="AA1139" i="4"/>
  <c r="Z628" i="4"/>
  <c r="K629" i="4"/>
  <c r="T628" i="4"/>
  <c r="Q629" i="4" s="1"/>
  <c r="O1140" i="4"/>
  <c r="P1140" i="4" s="1"/>
  <c r="N1141" i="4" s="1"/>
  <c r="AA1140" i="4"/>
  <c r="L629" i="4" l="1"/>
  <c r="M629" i="4" s="1"/>
  <c r="T629" i="4" s="1"/>
  <c r="Q630" i="4" s="1"/>
  <c r="X1140" i="4"/>
  <c r="U1141" i="4" s="1"/>
  <c r="O1141" i="4"/>
  <c r="P1141" i="4" s="1"/>
  <c r="N1142" i="4" s="1"/>
  <c r="X1141" i="4" l="1"/>
  <c r="U1142" i="4" s="1"/>
  <c r="K630" i="4"/>
  <c r="AA1141" i="4"/>
  <c r="Z629" i="4"/>
  <c r="O1142" i="4"/>
  <c r="P1142" i="4" s="1"/>
  <c r="N1143" i="4" s="1"/>
  <c r="AA1142" i="4"/>
  <c r="L630" i="4" l="1"/>
  <c r="M630" i="4" s="1"/>
  <c r="X1142" i="4"/>
  <c r="O1143" i="4"/>
  <c r="P1143" i="4" s="1"/>
  <c r="N1144" i="4" s="1"/>
  <c r="AA1143" i="4" l="1"/>
  <c r="U1143" i="4"/>
  <c r="W1143" i="4"/>
  <c r="Z630" i="4"/>
  <c r="K631" i="4"/>
  <c r="T630" i="4"/>
  <c r="Q631" i="4" s="1"/>
  <c r="O1144" i="4"/>
  <c r="P1144" i="4" s="1"/>
  <c r="N1145" i="4" s="1"/>
  <c r="AA1144" i="4"/>
  <c r="L631" i="4" l="1"/>
  <c r="M631" i="4" s="1"/>
  <c r="Z631" i="4"/>
  <c r="X1143" i="4"/>
  <c r="O1145" i="4"/>
  <c r="P1145" i="4" s="1"/>
  <c r="N1146" i="4" s="1"/>
  <c r="AA1145" i="4" l="1"/>
  <c r="U1144" i="4"/>
  <c r="X1144" i="4" s="1"/>
  <c r="U1145" i="4" s="1"/>
  <c r="X1145" i="4" s="1"/>
  <c r="U1146" i="4" s="1"/>
  <c r="K632" i="4"/>
  <c r="T631" i="4"/>
  <c r="Q632" i="4" s="1"/>
  <c r="O1146" i="4"/>
  <c r="P1146" i="4" s="1"/>
  <c r="N1147" i="4" s="1"/>
  <c r="AA1146" i="4"/>
  <c r="Z632" i="4" l="1"/>
  <c r="L632" i="4"/>
  <c r="M632" i="4" s="1"/>
  <c r="X1146" i="4"/>
  <c r="U1147" i="4" s="1"/>
  <c r="O1147" i="4"/>
  <c r="P1147" i="4" s="1"/>
  <c r="N1148" i="4" s="1"/>
  <c r="AA1147" i="4"/>
  <c r="X1147" i="4" l="1"/>
  <c r="U1148" i="4" s="1"/>
  <c r="K633" i="4"/>
  <c r="T632" i="4"/>
  <c r="Q633" i="4" s="1"/>
  <c r="O1148" i="4"/>
  <c r="P1148" i="4" s="1"/>
  <c r="N1149" i="4" s="1"/>
  <c r="AA1148" i="4"/>
  <c r="L633" i="4" l="1"/>
  <c r="M633" i="4" s="1"/>
  <c r="X1148" i="4"/>
  <c r="U1149" i="4" s="1"/>
  <c r="O1149" i="4"/>
  <c r="P1149" i="4" s="1"/>
  <c r="N1150" i="4" s="1"/>
  <c r="AA1149" i="4" l="1"/>
  <c r="Z633" i="4"/>
  <c r="X1149" i="4"/>
  <c r="U1150" i="4" s="1"/>
  <c r="K634" i="4"/>
  <c r="T633" i="4"/>
  <c r="Q634" i="4" s="1"/>
  <c r="O1150" i="4"/>
  <c r="P1150" i="4" s="1"/>
  <c r="N1151" i="4" s="1"/>
  <c r="AA1150" i="4" l="1"/>
  <c r="L634" i="4"/>
  <c r="M634" i="4" s="1"/>
  <c r="X1150" i="4"/>
  <c r="U1151" i="4" s="1"/>
  <c r="O1151" i="4"/>
  <c r="P1151" i="4" s="1"/>
  <c r="N1152" i="4" s="1"/>
  <c r="AA1151" i="4" l="1"/>
  <c r="X1151" i="4"/>
  <c r="U1152" i="4" s="1"/>
  <c r="K635" i="4"/>
  <c r="Z634" i="4"/>
  <c r="T634" i="4"/>
  <c r="Q635" i="4" s="1"/>
  <c r="O1152" i="4"/>
  <c r="P1152" i="4" s="1"/>
  <c r="N1153" i="4" s="1"/>
  <c r="AA1152" i="4"/>
  <c r="L635" i="4" l="1"/>
  <c r="M635" i="4" s="1"/>
  <c r="T635" i="4" s="1"/>
  <c r="Q636" i="4" s="1"/>
  <c r="X1152" i="4"/>
  <c r="U1153" i="4" s="1"/>
  <c r="O1153" i="4"/>
  <c r="P1153" i="4" s="1"/>
  <c r="N1154" i="4" s="1"/>
  <c r="X1153" i="4" l="1"/>
  <c r="U1154" i="4" s="1"/>
  <c r="AA1153" i="4"/>
  <c r="Z635" i="4"/>
  <c r="K636" i="4"/>
  <c r="O1154" i="4"/>
  <c r="P1154" i="4" s="1"/>
  <c r="N1155" i="4" s="1"/>
  <c r="L636" i="4" l="1"/>
  <c r="M636" i="4" s="1"/>
  <c r="AA1154" i="4"/>
  <c r="X1154" i="4"/>
  <c r="U1155" i="4" s="1"/>
  <c r="O1155" i="4"/>
  <c r="P1155" i="4" s="1"/>
  <c r="N1156" i="4" s="1"/>
  <c r="X1155" i="4" l="1"/>
  <c r="U1156" i="4" s="1"/>
  <c r="AA1155" i="4"/>
  <c r="Z636" i="4"/>
  <c r="K637" i="4"/>
  <c r="T636" i="4"/>
  <c r="Q637" i="4" s="1"/>
  <c r="O1156" i="4"/>
  <c r="P1156" i="4" s="1"/>
  <c r="N1157" i="4" s="1"/>
  <c r="AA1156" i="4" l="1"/>
  <c r="L637" i="4"/>
  <c r="M637" i="4" s="1"/>
  <c r="X1156" i="4"/>
  <c r="U1157" i="4" s="1"/>
  <c r="O1157" i="4"/>
  <c r="P1157" i="4" s="1"/>
  <c r="N1158" i="4" s="1"/>
  <c r="AA1157" i="4" l="1"/>
  <c r="X1157" i="4"/>
  <c r="U1158" i="4" s="1"/>
  <c r="K638" i="4"/>
  <c r="Z637" i="4"/>
  <c r="T637" i="4"/>
  <c r="Q638" i="4" s="1"/>
  <c r="O1158" i="4"/>
  <c r="P1158" i="4" s="1"/>
  <c r="N1159" i="4" s="1"/>
  <c r="AA1158" i="4" l="1"/>
  <c r="L638" i="4"/>
  <c r="M638" i="4" s="1"/>
  <c r="T638" i="4" s="1"/>
  <c r="Q639" i="4" s="1"/>
  <c r="X1158" i="4"/>
  <c r="U1159" i="4" s="1"/>
  <c r="AA1159" i="4"/>
  <c r="O1159" i="4"/>
  <c r="P1159" i="4" s="1"/>
  <c r="N1160" i="4" s="1"/>
  <c r="Z638" i="4" l="1"/>
  <c r="K639" i="4"/>
  <c r="X1159" i="4"/>
  <c r="U1160" i="4" s="1"/>
  <c r="X1160" i="4" s="1"/>
  <c r="U1161" i="4" s="1"/>
  <c r="O1160" i="4"/>
  <c r="P1160" i="4" s="1"/>
  <c r="N1161" i="4" s="1"/>
  <c r="AA1160" i="4" l="1"/>
  <c r="L639" i="4"/>
  <c r="M639" i="4" s="1"/>
  <c r="Z639" i="4"/>
  <c r="O1161" i="4"/>
  <c r="P1161" i="4" s="1"/>
  <c r="N1162" i="4" s="1"/>
  <c r="AA1161" i="4" l="1"/>
  <c r="X1161" i="4"/>
  <c r="U1162" i="4" s="1"/>
  <c r="K640" i="4"/>
  <c r="T639" i="4"/>
  <c r="Q640" i="4" s="1"/>
  <c r="O1162" i="4"/>
  <c r="P1162" i="4" s="1"/>
  <c r="N1163" i="4" s="1"/>
  <c r="AA1162" i="4" l="1"/>
  <c r="L640" i="4"/>
  <c r="M640" i="4" s="1"/>
  <c r="Z640" i="4"/>
  <c r="X1162" i="4"/>
  <c r="U1163" i="4" s="1"/>
  <c r="O1163" i="4"/>
  <c r="P1163" i="4" s="1"/>
  <c r="N1164" i="4" s="1"/>
  <c r="AA1163" i="4" l="1"/>
  <c r="K641" i="4"/>
  <c r="T640" i="4"/>
  <c r="Q641" i="4" s="1"/>
  <c r="X1163" i="4"/>
  <c r="U1164" i="4" s="1"/>
  <c r="X1164" i="4" s="1"/>
  <c r="U1165" i="4" s="1"/>
  <c r="O1164" i="4"/>
  <c r="P1164" i="4" s="1"/>
  <c r="N1165" i="4" s="1"/>
  <c r="AA1164" i="4" l="1"/>
  <c r="L641" i="4"/>
  <c r="M641" i="4" s="1"/>
  <c r="T641" i="4" s="1"/>
  <c r="Q642" i="4" s="1"/>
  <c r="O1165" i="4"/>
  <c r="P1165" i="4" s="1"/>
  <c r="N1166" i="4" s="1"/>
  <c r="AA1165" i="4" l="1"/>
  <c r="X1165" i="4"/>
  <c r="U1166" i="4" s="1"/>
  <c r="K642" i="4"/>
  <c r="Z641" i="4"/>
  <c r="AA1166" i="4"/>
  <c r="O1166" i="4"/>
  <c r="P1166" i="4" s="1"/>
  <c r="N1167" i="4" s="1"/>
  <c r="L642" i="4" l="1"/>
  <c r="M642" i="4" s="1"/>
  <c r="X1166" i="4"/>
  <c r="U1167" i="4" s="1"/>
  <c r="O1167" i="4"/>
  <c r="P1167" i="4" s="1"/>
  <c r="N1168" i="4" s="1"/>
  <c r="AA1167" i="4" l="1"/>
  <c r="X1167" i="4"/>
  <c r="U1168" i="4" s="1"/>
  <c r="K643" i="4"/>
  <c r="T642" i="4"/>
  <c r="Q643" i="4" s="1"/>
  <c r="Z642" i="4"/>
  <c r="O1168" i="4"/>
  <c r="P1168" i="4" s="1"/>
  <c r="N1169" i="4" s="1"/>
  <c r="L643" i="4" l="1"/>
  <c r="M643" i="4" s="1"/>
  <c r="X1168" i="4"/>
  <c r="U1169" i="4" s="1"/>
  <c r="AA1168" i="4"/>
  <c r="O1169" i="4"/>
  <c r="P1169" i="4" s="1"/>
  <c r="N1170" i="4" s="1"/>
  <c r="AA1169" i="4" l="1"/>
  <c r="X1169" i="4"/>
  <c r="U1170" i="4" s="1"/>
  <c r="Z643" i="4"/>
  <c r="K644" i="4"/>
  <c r="T643" i="4"/>
  <c r="Q644" i="4" s="1"/>
  <c r="O1170" i="4"/>
  <c r="P1170" i="4" s="1"/>
  <c r="N1171" i="4" s="1"/>
  <c r="AA1170" i="4" l="1"/>
  <c r="L644" i="4"/>
  <c r="M644" i="4" s="1"/>
  <c r="X1170" i="4"/>
  <c r="U1171" i="4" s="1"/>
  <c r="O1171" i="4"/>
  <c r="P1171" i="4" s="1"/>
  <c r="N1172" i="4" s="1"/>
  <c r="X1171" i="4" l="1"/>
  <c r="U1172" i="4" s="1"/>
  <c r="K645" i="4"/>
  <c r="Z644" i="4"/>
  <c r="AA1171" i="4"/>
  <c r="T644" i="4"/>
  <c r="Q645" i="4" s="1"/>
  <c r="O1172" i="4"/>
  <c r="P1172" i="4" s="1"/>
  <c r="N1173" i="4" s="1"/>
  <c r="AA1172" i="4" l="1"/>
  <c r="L645" i="4"/>
  <c r="M645" i="4" s="1"/>
  <c r="X1172" i="4"/>
  <c r="U1173" i="4" s="1"/>
  <c r="O1173" i="4"/>
  <c r="P1173" i="4" s="1"/>
  <c r="N1174" i="4" s="1"/>
  <c r="AA1173" i="4" l="1"/>
  <c r="K646" i="4"/>
  <c r="T645" i="4"/>
  <c r="Q646" i="4" s="1"/>
  <c r="X1173" i="4"/>
  <c r="U1174" i="4" s="1"/>
  <c r="X1174" i="4" s="1"/>
  <c r="U1175" i="4" s="1"/>
  <c r="Z645" i="4"/>
  <c r="O1174" i="4"/>
  <c r="P1174" i="4" s="1"/>
  <c r="N1175" i="4" s="1"/>
  <c r="AA1174" i="4" l="1"/>
  <c r="L646" i="4"/>
  <c r="M646" i="4" s="1"/>
  <c r="O1175" i="4"/>
  <c r="P1175" i="4" s="1"/>
  <c r="N1176" i="4" s="1"/>
  <c r="AA1175" i="4" l="1"/>
  <c r="Z646" i="4"/>
  <c r="K647" i="4"/>
  <c r="T646" i="4"/>
  <c r="Q647" i="4" s="1"/>
  <c r="X1175" i="4"/>
  <c r="U1176" i="4" s="1"/>
  <c r="O1176" i="4"/>
  <c r="P1176" i="4" s="1"/>
  <c r="N1177" i="4" s="1"/>
  <c r="AA1176" i="4" l="1"/>
  <c r="X1176" i="4"/>
  <c r="U1177" i="4" s="1"/>
  <c r="Z647" i="4"/>
  <c r="L647" i="4"/>
  <c r="M647" i="4" s="1"/>
  <c r="O1177" i="4"/>
  <c r="P1177" i="4" s="1"/>
  <c r="N1178" i="4" s="1"/>
  <c r="AA1177" i="4" l="1"/>
  <c r="K648" i="4"/>
  <c r="T647" i="4"/>
  <c r="Q648" i="4" s="1"/>
  <c r="X1177" i="4"/>
  <c r="U1178" i="4" s="1"/>
  <c r="O1178" i="4"/>
  <c r="P1178" i="4" s="1"/>
  <c r="N1179" i="4" s="1"/>
  <c r="AA1178" i="4"/>
  <c r="X1178" i="4" l="1"/>
  <c r="U1179" i="4" s="1"/>
  <c r="L648" i="4"/>
  <c r="M648" i="4" s="1"/>
  <c r="Z648" i="4"/>
  <c r="O1179" i="4"/>
  <c r="P1179" i="4" s="1"/>
  <c r="N1180" i="4" s="1"/>
  <c r="AA1179" i="4" l="1"/>
  <c r="K649" i="4"/>
  <c r="T648" i="4"/>
  <c r="Q649" i="4" s="1"/>
  <c r="X1179" i="4"/>
  <c r="U1180" i="4" s="1"/>
  <c r="O1180" i="4"/>
  <c r="P1180" i="4" s="1"/>
  <c r="N1181" i="4" s="1"/>
  <c r="AA1180" i="4"/>
  <c r="X1180" i="4" l="1"/>
  <c r="U1181" i="4" s="1"/>
  <c r="L649" i="4"/>
  <c r="M649" i="4" s="1"/>
  <c r="O1181" i="4"/>
  <c r="P1181" i="4" s="1"/>
  <c r="N1182" i="4" s="1"/>
  <c r="AA1181" i="4" l="1"/>
  <c r="K650" i="4"/>
  <c r="Z649" i="4"/>
  <c r="T649" i="4"/>
  <c r="Q650" i="4" s="1"/>
  <c r="X1181" i="4"/>
  <c r="U1182" i="4" s="1"/>
  <c r="O1182" i="4"/>
  <c r="P1182" i="4" s="1"/>
  <c r="N1183" i="4" s="1"/>
  <c r="AA1182" i="4" l="1"/>
  <c r="X1182" i="4"/>
  <c r="U1183" i="4" s="1"/>
  <c r="Z650" i="4"/>
  <c r="L650" i="4"/>
  <c r="M650" i="4" s="1"/>
  <c r="O1183" i="4"/>
  <c r="P1183" i="4" s="1"/>
  <c r="N1184" i="4" s="1"/>
  <c r="AA1183" i="4"/>
  <c r="K651" i="4" l="1"/>
  <c r="X1183" i="4"/>
  <c r="U1184" i="4" s="1"/>
  <c r="T650" i="4"/>
  <c r="Q651" i="4" s="1"/>
  <c r="O1184" i="4"/>
  <c r="P1184" i="4" s="1"/>
  <c r="N1185" i="4" s="1"/>
  <c r="AA1184" i="4"/>
  <c r="X1184" i="4" l="1"/>
  <c r="U1185" i="4" s="1"/>
  <c r="L651" i="4"/>
  <c r="M651" i="4" s="1"/>
  <c r="O1185" i="4"/>
  <c r="P1185" i="4" s="1"/>
  <c r="N1186" i="4" s="1"/>
  <c r="AA1185" i="4" l="1"/>
  <c r="K652" i="4"/>
  <c r="Z651" i="4"/>
  <c r="X1185" i="4"/>
  <c r="U1186" i="4" s="1"/>
  <c r="T651" i="4"/>
  <c r="Q652" i="4" s="1"/>
  <c r="O1186" i="4"/>
  <c r="P1186" i="4" s="1"/>
  <c r="N1187" i="4" s="1"/>
  <c r="AA1186" i="4"/>
  <c r="X1186" i="4" l="1"/>
  <c r="U1187" i="4" s="1"/>
  <c r="L652" i="4"/>
  <c r="M652" i="4" s="1"/>
  <c r="O1187" i="4"/>
  <c r="P1187" i="4" s="1"/>
  <c r="N1188" i="4" s="1"/>
  <c r="AA1187" i="4" l="1"/>
  <c r="K653" i="4"/>
  <c r="Z652" i="4"/>
  <c r="X1187" i="4"/>
  <c r="U1188" i="4" s="1"/>
  <c r="T652" i="4"/>
  <c r="Q653" i="4" s="1"/>
  <c r="O1188" i="4"/>
  <c r="P1188" i="4" s="1"/>
  <c r="N1189" i="4" s="1"/>
  <c r="AA1188" i="4"/>
  <c r="X1188" i="4" l="1"/>
  <c r="U1189" i="4" s="1"/>
  <c r="L653" i="4"/>
  <c r="M653" i="4" s="1"/>
  <c r="O1189" i="4"/>
  <c r="P1189" i="4" s="1"/>
  <c r="N1190" i="4" s="1"/>
  <c r="AA1189" i="4" l="1"/>
  <c r="Z653" i="4"/>
  <c r="K654" i="4"/>
  <c r="X1189" i="4"/>
  <c r="U1190" i="4" s="1"/>
  <c r="T653" i="4"/>
  <c r="Q654" i="4" s="1"/>
  <c r="O1190" i="4"/>
  <c r="P1190" i="4" s="1"/>
  <c r="N1191" i="4" s="1"/>
  <c r="AA1190" i="4"/>
  <c r="X1190" i="4" l="1"/>
  <c r="U1191" i="4" s="1"/>
  <c r="L654" i="4"/>
  <c r="M654" i="4" s="1"/>
  <c r="O1191" i="4"/>
  <c r="P1191" i="4" s="1"/>
  <c r="N1192" i="4" s="1"/>
  <c r="AA1191" i="4" l="1"/>
  <c r="K655" i="4"/>
  <c r="Z654" i="4"/>
  <c r="X1191" i="4"/>
  <c r="U1192" i="4" s="1"/>
  <c r="X1192" i="4" s="1"/>
  <c r="U1193" i="4" s="1"/>
  <c r="T654" i="4"/>
  <c r="Q655" i="4" s="1"/>
  <c r="O1192" i="4"/>
  <c r="P1192" i="4" s="1"/>
  <c r="N1193" i="4" s="1"/>
  <c r="AA1192" i="4" l="1"/>
  <c r="L655" i="4"/>
  <c r="M655" i="4" s="1"/>
  <c r="O1193" i="4"/>
  <c r="P1193" i="4" s="1"/>
  <c r="N1194" i="4" s="1"/>
  <c r="AA1193" i="4" l="1"/>
  <c r="K656" i="4"/>
  <c r="Z655" i="4"/>
  <c r="X1193" i="4"/>
  <c r="U1194" i="4" s="1"/>
  <c r="X1194" i="4" s="1"/>
  <c r="T655" i="4"/>
  <c r="Q656" i="4" s="1"/>
  <c r="O1194" i="4"/>
  <c r="P1194" i="4" s="1"/>
  <c r="N1195" i="4" s="1"/>
  <c r="U1195" i="4" l="1"/>
  <c r="W1195" i="4"/>
  <c r="AA1194" i="4"/>
  <c r="L656" i="4"/>
  <c r="M656" i="4" s="1"/>
  <c r="O1195" i="4"/>
  <c r="P1195" i="4" s="1"/>
  <c r="N1196" i="4" s="1"/>
  <c r="K657" i="4" l="1"/>
  <c r="AA1195" i="4"/>
  <c r="Z656" i="4"/>
  <c r="X1195" i="4"/>
  <c r="T656" i="4"/>
  <c r="Q657" i="4" s="1"/>
  <c r="O1196" i="4"/>
  <c r="P1196" i="4" s="1"/>
  <c r="N1197" i="4" s="1"/>
  <c r="AA1196" i="4" l="1"/>
  <c r="U1196" i="4"/>
  <c r="X1196" i="4" s="1"/>
  <c r="U1197" i="4" s="1"/>
  <c r="L657" i="4"/>
  <c r="M657" i="4" s="1"/>
  <c r="T657" i="4" s="1"/>
  <c r="Q658" i="4" s="1"/>
  <c r="O1197" i="4"/>
  <c r="P1197" i="4" s="1"/>
  <c r="N1198" i="4" s="1"/>
  <c r="AA1197" i="4" l="1"/>
  <c r="Z657" i="4"/>
  <c r="X1197" i="4"/>
  <c r="U1198" i="4" s="1"/>
  <c r="K658" i="4"/>
  <c r="O1198" i="4"/>
  <c r="P1198" i="4" s="1"/>
  <c r="N1199" i="4" s="1"/>
  <c r="L658" i="4" l="1"/>
  <c r="M658" i="4" s="1"/>
  <c r="Z658" i="4"/>
  <c r="X1198" i="4"/>
  <c r="U1199" i="4" s="1"/>
  <c r="AA1198" i="4"/>
  <c r="O1199" i="4"/>
  <c r="P1199" i="4" s="1"/>
  <c r="N1200" i="4" s="1"/>
  <c r="AA1199" i="4" l="1"/>
  <c r="X1199" i="4"/>
  <c r="U1200" i="4" s="1"/>
  <c r="K659" i="4"/>
  <c r="T658" i="4"/>
  <c r="Q659" i="4" s="1"/>
  <c r="O1200" i="4"/>
  <c r="P1200" i="4" s="1"/>
  <c r="N1201" i="4" s="1"/>
  <c r="AA1200" i="4" l="1"/>
  <c r="L659" i="4"/>
  <c r="M659" i="4" s="1"/>
  <c r="X1200" i="4"/>
  <c r="U1201" i="4" s="1"/>
  <c r="O1201" i="4"/>
  <c r="P1201" i="4" s="1"/>
  <c r="N1202" i="4" s="1"/>
  <c r="K660" i="4" l="1"/>
  <c r="Z659" i="4"/>
  <c r="X1201" i="4"/>
  <c r="U1202" i="4" s="1"/>
  <c r="T659" i="4"/>
  <c r="Q660" i="4" s="1"/>
  <c r="AA1201" i="4"/>
  <c r="O1202" i="4"/>
  <c r="P1202" i="4" s="1"/>
  <c r="N1203" i="4" s="1"/>
  <c r="AA1202" i="4" l="1"/>
  <c r="X1202" i="4"/>
  <c r="U1203" i="4" s="1"/>
  <c r="L660" i="4"/>
  <c r="M660" i="4" s="1"/>
  <c r="O1203" i="4"/>
  <c r="P1203" i="4" s="1"/>
  <c r="N1204" i="4" s="1"/>
  <c r="K661" i="4" l="1"/>
  <c r="AA1203" i="4"/>
  <c r="Z660" i="4"/>
  <c r="X1203" i="4"/>
  <c r="U1204" i="4" s="1"/>
  <c r="T660" i="4"/>
  <c r="Q661" i="4" s="1"/>
  <c r="O1204" i="4"/>
  <c r="P1204" i="4" s="1"/>
  <c r="N1205" i="4" s="1"/>
  <c r="AA1204" i="4" l="1"/>
  <c r="X1204" i="4"/>
  <c r="U1205" i="4" s="1"/>
  <c r="L661" i="4"/>
  <c r="M661" i="4" s="1"/>
  <c r="O1205" i="4"/>
  <c r="P1205" i="4" s="1"/>
  <c r="N1206" i="4" s="1"/>
  <c r="AA1205" i="4" l="1"/>
  <c r="K662" i="4"/>
  <c r="Z661" i="4"/>
  <c r="X1205" i="4"/>
  <c r="U1206" i="4" s="1"/>
  <c r="X1206" i="4" s="1"/>
  <c r="U1207" i="4" s="1"/>
  <c r="T661" i="4"/>
  <c r="Q662" i="4" s="1"/>
  <c r="O1206" i="4"/>
  <c r="P1206" i="4" s="1"/>
  <c r="N1207" i="4" s="1"/>
  <c r="AA1206" i="4" l="1"/>
  <c r="L662" i="4"/>
  <c r="M662" i="4" s="1"/>
  <c r="O1207" i="4"/>
  <c r="P1207" i="4" s="1"/>
  <c r="N1208" i="4" s="1"/>
  <c r="K663" i="4" l="1"/>
  <c r="Z662" i="4"/>
  <c r="AA1207" i="4"/>
  <c r="X1207" i="4"/>
  <c r="U1208" i="4" s="1"/>
  <c r="X1208" i="4" s="1"/>
  <c r="U1209" i="4" s="1"/>
  <c r="T662" i="4"/>
  <c r="Q663" i="4" s="1"/>
  <c r="AA1208" i="4"/>
  <c r="O1208" i="4"/>
  <c r="P1208" i="4" s="1"/>
  <c r="N1209" i="4" s="1"/>
  <c r="L663" i="4" l="1"/>
  <c r="M663" i="4" s="1"/>
  <c r="O1209" i="4"/>
  <c r="P1209" i="4" s="1"/>
  <c r="N1210" i="4" s="1"/>
  <c r="K664" i="4" l="1"/>
  <c r="X1209" i="4"/>
  <c r="U1210" i="4" s="1"/>
  <c r="X1210" i="4" s="1"/>
  <c r="U1211" i="4" s="1"/>
  <c r="T663" i="4"/>
  <c r="Q664" i="4" s="1"/>
  <c r="AA1209" i="4"/>
  <c r="Z663" i="4"/>
  <c r="O1210" i="4"/>
  <c r="P1210" i="4" s="1"/>
  <c r="N1211" i="4" s="1"/>
  <c r="AA1210" i="4" l="1"/>
  <c r="L664" i="4"/>
  <c r="M664" i="4" s="1"/>
  <c r="O1211" i="4"/>
  <c r="P1211" i="4" s="1"/>
  <c r="N1212" i="4" s="1"/>
  <c r="AA1211" i="4" l="1"/>
  <c r="K665" i="4"/>
  <c r="X1211" i="4"/>
  <c r="U1212" i="4" s="1"/>
  <c r="X1212" i="4" s="1"/>
  <c r="U1213" i="4" s="1"/>
  <c r="Z664" i="4"/>
  <c r="T664" i="4"/>
  <c r="Q665" i="4" s="1"/>
  <c r="O1212" i="4"/>
  <c r="P1212" i="4" s="1"/>
  <c r="N1213" i="4" s="1"/>
  <c r="AA1212" i="4" l="1"/>
  <c r="L665" i="4"/>
  <c r="M665" i="4" s="1"/>
  <c r="O1213" i="4"/>
  <c r="P1213" i="4" s="1"/>
  <c r="N1214" i="4" s="1"/>
  <c r="K666" i="4" l="1"/>
  <c r="T665" i="4"/>
  <c r="Q666" i="4" s="1"/>
  <c r="X1213" i="4"/>
  <c r="U1214" i="4" s="1"/>
  <c r="X1214" i="4" s="1"/>
  <c r="U1215" i="4" s="1"/>
  <c r="AA1213" i="4"/>
  <c r="Z665" i="4"/>
  <c r="O1214" i="4"/>
  <c r="P1214" i="4" s="1"/>
  <c r="N1215" i="4" s="1"/>
  <c r="AA1214" i="4" l="1"/>
  <c r="Z666" i="4"/>
  <c r="L666" i="4"/>
  <c r="M666" i="4" s="1"/>
  <c r="O1215" i="4"/>
  <c r="P1215" i="4" s="1"/>
  <c r="N1216" i="4" s="1"/>
  <c r="AA1215" i="4" l="1"/>
  <c r="K667" i="4"/>
  <c r="T666" i="4"/>
  <c r="Q667" i="4" s="1"/>
  <c r="X1215" i="4"/>
  <c r="U1216" i="4" s="1"/>
  <c r="X1216" i="4" s="1"/>
  <c r="U1217" i="4" s="1"/>
  <c r="O1216" i="4"/>
  <c r="P1216" i="4" s="1"/>
  <c r="N1217" i="4" s="1"/>
  <c r="AA1216" i="4" l="1"/>
  <c r="Z667" i="4"/>
  <c r="L667" i="4"/>
  <c r="M667" i="4" s="1"/>
  <c r="O1217" i="4"/>
  <c r="P1217" i="4" s="1"/>
  <c r="N1218" i="4" s="1"/>
  <c r="K668" i="4" l="1"/>
  <c r="T667" i="4"/>
  <c r="Q668" i="4" s="1"/>
  <c r="AA1217" i="4"/>
  <c r="X1217" i="4"/>
  <c r="U1218" i="4" s="1"/>
  <c r="X1218" i="4" s="1"/>
  <c r="U1219" i="4" s="1"/>
  <c r="O1218" i="4"/>
  <c r="P1218" i="4" s="1"/>
  <c r="N1219" i="4" s="1"/>
  <c r="AA1218" i="4" l="1"/>
  <c r="L668" i="4"/>
  <c r="M668" i="4" s="1"/>
  <c r="O1219" i="4"/>
  <c r="P1219" i="4" s="1"/>
  <c r="N1220" i="4" s="1"/>
  <c r="Z668" i="4" l="1"/>
  <c r="AA1219" i="4"/>
  <c r="K669" i="4"/>
  <c r="X1219" i="4"/>
  <c r="U1220" i="4" s="1"/>
  <c r="T668" i="4"/>
  <c r="Q669" i="4" s="1"/>
  <c r="O1220" i="4"/>
  <c r="P1220" i="4" s="1"/>
  <c r="N1221" i="4" s="1"/>
  <c r="L669" i="4" l="1"/>
  <c r="M669" i="4" s="1"/>
  <c r="T669" i="4" s="1"/>
  <c r="Q670" i="4" s="1"/>
  <c r="AA1220" i="4"/>
  <c r="X1220" i="4"/>
  <c r="U1221" i="4" s="1"/>
  <c r="O1221" i="4"/>
  <c r="P1221" i="4" s="1"/>
  <c r="N1222" i="4" s="1"/>
  <c r="AA1221" i="4" l="1"/>
  <c r="X1221" i="4"/>
  <c r="U1222" i="4" s="1"/>
  <c r="K670" i="4"/>
  <c r="Z669" i="4"/>
  <c r="O1222" i="4"/>
  <c r="P1222" i="4" s="1"/>
  <c r="N1223" i="4" s="1"/>
  <c r="AA1222" i="4" l="1"/>
  <c r="Z670" i="4"/>
  <c r="L670" i="4"/>
  <c r="M670" i="4" s="1"/>
  <c r="X1222" i="4"/>
  <c r="U1223" i="4" s="1"/>
  <c r="O1223" i="4"/>
  <c r="P1223" i="4" s="1"/>
  <c r="N1224" i="4" s="1"/>
  <c r="X1223" i="4" l="1"/>
  <c r="U1224" i="4" s="1"/>
  <c r="AA1223" i="4"/>
  <c r="K671" i="4"/>
  <c r="T670" i="4"/>
  <c r="Q671" i="4" s="1"/>
  <c r="O1224" i="4"/>
  <c r="P1224" i="4" s="1"/>
  <c r="N1225" i="4" s="1"/>
  <c r="AA1224" i="4" l="1"/>
  <c r="L671" i="4"/>
  <c r="M671" i="4" s="1"/>
  <c r="Z671" i="4"/>
  <c r="X1224" i="4"/>
  <c r="U1225" i="4" s="1"/>
  <c r="AA1225" i="4"/>
  <c r="O1225" i="4"/>
  <c r="P1225" i="4" s="1"/>
  <c r="N1226" i="4" s="1"/>
  <c r="X1225" i="4" l="1"/>
  <c r="U1226" i="4" s="1"/>
  <c r="K672" i="4"/>
  <c r="T671" i="4"/>
  <c r="Q672" i="4" s="1"/>
  <c r="O1226" i="4"/>
  <c r="P1226" i="4" s="1"/>
  <c r="N1227" i="4" s="1"/>
  <c r="AA1226" i="4" l="1"/>
  <c r="L672" i="4"/>
  <c r="M672" i="4" s="1"/>
  <c r="T672" i="4" s="1"/>
  <c r="Z672" i="4"/>
  <c r="X1226" i="4"/>
  <c r="U1227" i="4" s="1"/>
  <c r="O1227" i="4"/>
  <c r="P1227" i="4" s="1"/>
  <c r="N1228" i="4" s="1"/>
  <c r="S673" i="4" l="1"/>
  <c r="Y17" i="2" s="1"/>
  <c r="Q673" i="4"/>
  <c r="AA1227" i="4"/>
  <c r="X1227" i="4"/>
  <c r="U1228" i="4" s="1"/>
  <c r="K673" i="4"/>
  <c r="O1228" i="4"/>
  <c r="P1228" i="4" s="1"/>
  <c r="N1229" i="4" s="1"/>
  <c r="AA1228" i="4" l="1"/>
  <c r="Z673" i="4"/>
  <c r="L673" i="4"/>
  <c r="M673" i="4" s="1"/>
  <c r="T673" i="4" s="1"/>
  <c r="X1228" i="4"/>
  <c r="U1229" i="4" s="1"/>
  <c r="O1229" i="4"/>
  <c r="P1229" i="4" s="1"/>
  <c r="N1230" i="4" s="1"/>
  <c r="AE40" i="4" l="1"/>
  <c r="Q674" i="4"/>
  <c r="Z17" i="2"/>
  <c r="X1229" i="4"/>
  <c r="U1230" i="4" s="1"/>
  <c r="AA1229" i="4"/>
  <c r="K674" i="4"/>
  <c r="O1230" i="4"/>
  <c r="P1230" i="4" s="1"/>
  <c r="N1231" i="4" s="1"/>
  <c r="AA1230" i="4" l="1"/>
  <c r="L674" i="4"/>
  <c r="M674" i="4" s="1"/>
  <c r="X1230" i="4"/>
  <c r="U1231" i="4" s="1"/>
  <c r="AC17" i="2"/>
  <c r="AB17" i="2"/>
  <c r="AD17" i="2"/>
  <c r="AH17" i="2"/>
  <c r="O1231" i="4"/>
  <c r="P1231" i="4" s="1"/>
  <c r="N1232" i="4" s="1"/>
  <c r="K675" i="4" l="1"/>
  <c r="T674" i="4"/>
  <c r="Q675" i="4" s="1"/>
  <c r="AA1231" i="4"/>
  <c r="X1231" i="4"/>
  <c r="U1232" i="4" s="1"/>
  <c r="Z674" i="4"/>
  <c r="O1232" i="4"/>
  <c r="P1232" i="4" s="1"/>
  <c r="N1233" i="4" s="1"/>
  <c r="AA1232" i="4" l="1"/>
  <c r="X1232" i="4"/>
  <c r="U1233" i="4" s="1"/>
  <c r="L675" i="4"/>
  <c r="M675" i="4" s="1"/>
  <c r="T675" i="4" s="1"/>
  <c r="Q676" i="4" s="1"/>
  <c r="O1233" i="4"/>
  <c r="P1233" i="4" s="1"/>
  <c r="N1234" i="4" s="1"/>
  <c r="AA1233" i="4" l="1"/>
  <c r="Z675" i="4"/>
  <c r="K676" i="4"/>
  <c r="X1233" i="4"/>
  <c r="U1234" i="4" s="1"/>
  <c r="O1234" i="4"/>
  <c r="P1234" i="4" s="1"/>
  <c r="N1235" i="4" s="1"/>
  <c r="AA1234" i="4" l="1"/>
  <c r="X1234" i="4"/>
  <c r="U1235" i="4" s="1"/>
  <c r="L676" i="4"/>
  <c r="M676" i="4" s="1"/>
  <c r="O1235" i="4"/>
  <c r="P1235" i="4" s="1"/>
  <c r="N1236" i="4" s="1"/>
  <c r="X1235" i="4" l="1"/>
  <c r="U1236" i="4" s="1"/>
  <c r="AA1235" i="4"/>
  <c r="K677" i="4"/>
  <c r="T676" i="4"/>
  <c r="Q677" i="4" s="1"/>
  <c r="Z676" i="4"/>
  <c r="O1236" i="4"/>
  <c r="P1236" i="4" s="1"/>
  <c r="N1237" i="4" s="1"/>
  <c r="AA1236" i="4" l="1"/>
  <c r="L677" i="4"/>
  <c r="M677" i="4" s="1"/>
  <c r="X1236" i="4"/>
  <c r="U1237" i="4" s="1"/>
  <c r="O1237" i="4"/>
  <c r="P1237" i="4" s="1"/>
  <c r="N1238" i="4" s="1"/>
  <c r="X1237" i="4" l="1"/>
  <c r="U1238" i="4" s="1"/>
  <c r="K678" i="4"/>
  <c r="Z677" i="4"/>
  <c r="AA1237" i="4"/>
  <c r="T677" i="4"/>
  <c r="Q678" i="4" s="1"/>
  <c r="O1238" i="4"/>
  <c r="P1238" i="4" s="1"/>
  <c r="N1239" i="4" s="1"/>
  <c r="AA1238" i="4" l="1"/>
  <c r="L678" i="4"/>
  <c r="M678" i="4" s="1"/>
  <c r="X1238" i="4"/>
  <c r="U1239" i="4" s="1"/>
  <c r="O1239" i="4"/>
  <c r="P1239" i="4" s="1"/>
  <c r="N1240" i="4" s="1"/>
  <c r="X1239" i="4" l="1"/>
  <c r="U1240" i="4" s="1"/>
  <c r="K679" i="4"/>
  <c r="AA1239" i="4"/>
  <c r="Z678" i="4"/>
  <c r="T678" i="4"/>
  <c r="Q679" i="4" s="1"/>
  <c r="O1240" i="4"/>
  <c r="P1240" i="4" s="1"/>
  <c r="N1241" i="4" s="1"/>
  <c r="AA1240" i="4" l="1"/>
  <c r="L679" i="4"/>
  <c r="M679" i="4" s="1"/>
  <c r="T679" i="4" s="1"/>
  <c r="Q680" i="4" s="1"/>
  <c r="X1240" i="4"/>
  <c r="U1241" i="4" s="1"/>
  <c r="O1241" i="4"/>
  <c r="P1241" i="4" s="1"/>
  <c r="N1242" i="4" s="1"/>
  <c r="K680" i="4" l="1"/>
  <c r="AA1241" i="4"/>
  <c r="X1241" i="4"/>
  <c r="U1242" i="4" s="1"/>
  <c r="X1242" i="4" s="1"/>
  <c r="U1243" i="4" s="1"/>
  <c r="Z679" i="4"/>
  <c r="O1242" i="4"/>
  <c r="P1242" i="4" s="1"/>
  <c r="N1243" i="4" s="1"/>
  <c r="AA1242" i="4" l="1"/>
  <c r="L680" i="4"/>
  <c r="M680" i="4" s="1"/>
  <c r="O1243" i="4"/>
  <c r="P1243" i="4" s="1"/>
  <c r="N1244" i="4" s="1"/>
  <c r="AA1243" i="4" l="1"/>
  <c r="K681" i="4"/>
  <c r="T680" i="4"/>
  <c r="Q681" i="4" s="1"/>
  <c r="Z680" i="4"/>
  <c r="X1243" i="4"/>
  <c r="U1244" i="4" s="1"/>
  <c r="X1244" i="4" s="1"/>
  <c r="U1245" i="4" s="1"/>
  <c r="O1244" i="4"/>
  <c r="P1244" i="4" s="1"/>
  <c r="N1245" i="4" s="1"/>
  <c r="AA1244" i="4" l="1"/>
  <c r="L681" i="4"/>
  <c r="M681" i="4" s="1"/>
  <c r="O1245" i="4"/>
  <c r="P1245" i="4" s="1"/>
  <c r="N1246" i="4" s="1"/>
  <c r="AA1245" i="4" l="1"/>
  <c r="Z681" i="4"/>
  <c r="K682" i="4"/>
  <c r="T681" i="4"/>
  <c r="Q682" i="4" s="1"/>
  <c r="X1245" i="4"/>
  <c r="U1246" i="4" s="1"/>
  <c r="O1246" i="4"/>
  <c r="P1246" i="4" s="1"/>
  <c r="N1247" i="4" s="1"/>
  <c r="AA1246" i="4" l="1"/>
  <c r="X1246" i="4"/>
  <c r="L682" i="4"/>
  <c r="M682" i="4" s="1"/>
  <c r="O1247" i="4"/>
  <c r="P1247" i="4" s="1"/>
  <c r="N1248" i="4" s="1"/>
  <c r="K683" i="4" l="1"/>
  <c r="Z682" i="4"/>
  <c r="T682" i="4"/>
  <c r="Q683" i="4" s="1"/>
  <c r="AA1247" i="4"/>
  <c r="U1247" i="4"/>
  <c r="W1247" i="4"/>
  <c r="O1248" i="4"/>
  <c r="P1248" i="4" s="1"/>
  <c r="N1249" i="4" s="1"/>
  <c r="AA1248" i="4" l="1"/>
  <c r="X1247" i="4"/>
  <c r="L683" i="4"/>
  <c r="M683" i="4" s="1"/>
  <c r="O1249" i="4"/>
  <c r="P1249" i="4" s="1"/>
  <c r="N1250" i="4" s="1"/>
  <c r="K684" i="4" l="1"/>
  <c r="Z683" i="4"/>
  <c r="AA1249" i="4"/>
  <c r="U1248" i="4"/>
  <c r="X1248" i="4" s="1"/>
  <c r="U1249" i="4" s="1"/>
  <c r="X1249" i="4" s="1"/>
  <c r="U1250" i="4" s="1"/>
  <c r="X1250" i="4" s="1"/>
  <c r="U1251" i="4" s="1"/>
  <c r="T683" i="4"/>
  <c r="Q684" i="4" s="1"/>
  <c r="O1250" i="4"/>
  <c r="P1250" i="4" s="1"/>
  <c r="N1251" i="4" s="1"/>
  <c r="AA1250" i="4" l="1"/>
  <c r="L684" i="4"/>
  <c r="M684" i="4" s="1"/>
  <c r="O1251" i="4"/>
  <c r="P1251" i="4" s="1"/>
  <c r="N1252" i="4" s="1"/>
  <c r="Z684" i="4" l="1"/>
  <c r="K685" i="4"/>
  <c r="AA1251" i="4"/>
  <c r="X1251" i="4"/>
  <c r="U1252" i="4" s="1"/>
  <c r="X1252" i="4" s="1"/>
  <c r="U1253" i="4" s="1"/>
  <c r="T684" i="4"/>
  <c r="Q685" i="4" s="1"/>
  <c r="O1252" i="4"/>
  <c r="P1252" i="4" s="1"/>
  <c r="N1253" i="4" s="1"/>
  <c r="AA1252" i="4" l="1"/>
  <c r="L685" i="4"/>
  <c r="M685" i="4" s="1"/>
  <c r="T685" i="4" s="1"/>
  <c r="Q686" i="4" s="1"/>
  <c r="O1253" i="4"/>
  <c r="P1253" i="4" s="1"/>
  <c r="N1254" i="4" s="1"/>
  <c r="AA1253" i="4" l="1"/>
  <c r="Z685" i="4"/>
  <c r="K686" i="4"/>
  <c r="X1253" i="4"/>
  <c r="U1254" i="4" s="1"/>
  <c r="O1254" i="4"/>
  <c r="P1254" i="4" s="1"/>
  <c r="N1255" i="4" s="1"/>
  <c r="AA1254" i="4" l="1"/>
  <c r="X1254" i="4"/>
  <c r="U1255" i="4" s="1"/>
  <c r="L686" i="4"/>
  <c r="M686" i="4" s="1"/>
  <c r="O1255" i="4"/>
  <c r="P1255" i="4" s="1"/>
  <c r="N1256" i="4" s="1"/>
  <c r="AA1255" i="4" l="1"/>
  <c r="Z686" i="4"/>
  <c r="K687" i="4"/>
  <c r="T686" i="4"/>
  <c r="Q687" i="4" s="1"/>
  <c r="X1255" i="4"/>
  <c r="U1256" i="4" s="1"/>
  <c r="X1256" i="4" s="1"/>
  <c r="U1257" i="4" s="1"/>
  <c r="AA1256" i="4"/>
  <c r="O1256" i="4"/>
  <c r="P1256" i="4" s="1"/>
  <c r="N1257" i="4" s="1"/>
  <c r="L687" i="4" l="1"/>
  <c r="M687" i="4" s="1"/>
  <c r="O1257" i="4"/>
  <c r="P1257" i="4" s="1"/>
  <c r="N1258" i="4" s="1"/>
  <c r="K688" i="4" l="1"/>
  <c r="AA1257" i="4"/>
  <c r="Z687" i="4"/>
  <c r="T687" i="4"/>
  <c r="Q688" i="4" s="1"/>
  <c r="X1257" i="4"/>
  <c r="U1258" i="4" s="1"/>
  <c r="AA1258" i="4"/>
  <c r="O1258" i="4"/>
  <c r="P1258" i="4" s="1"/>
  <c r="N1259" i="4" s="1"/>
  <c r="X1258" i="4" l="1"/>
  <c r="U1259" i="4" s="1"/>
  <c r="L688" i="4"/>
  <c r="M688" i="4" s="1"/>
  <c r="O1259" i="4"/>
  <c r="P1259" i="4" s="1"/>
  <c r="N1260" i="4" s="1"/>
  <c r="AA1259" i="4" l="1"/>
  <c r="K689" i="4"/>
  <c r="Z688" i="4"/>
  <c r="T688" i="4"/>
  <c r="Q689" i="4" s="1"/>
  <c r="X1259" i="4"/>
  <c r="U1260" i="4" s="1"/>
  <c r="O1260" i="4"/>
  <c r="P1260" i="4" s="1"/>
  <c r="N1261" i="4" s="1"/>
  <c r="L689" i="4" l="1"/>
  <c r="M689" i="4" s="1"/>
  <c r="T689" i="4" s="1"/>
  <c r="Q690" i="4" s="1"/>
  <c r="AA1260" i="4"/>
  <c r="X1260" i="4"/>
  <c r="U1261" i="4" s="1"/>
  <c r="O1261" i="4"/>
  <c r="P1261" i="4" s="1"/>
  <c r="N1262" i="4" s="1"/>
  <c r="AA1261" i="4" l="1"/>
  <c r="X1261" i="4"/>
  <c r="U1262" i="4" s="1"/>
  <c r="K690" i="4"/>
  <c r="Z689" i="4"/>
  <c r="O1262" i="4"/>
  <c r="P1262" i="4" s="1"/>
  <c r="N1263" i="4" s="1"/>
  <c r="AA1262" i="4" l="1"/>
  <c r="Z690" i="4"/>
  <c r="L690" i="4"/>
  <c r="M690" i="4" s="1"/>
  <c r="X1262" i="4"/>
  <c r="U1263" i="4" s="1"/>
  <c r="AA1263" i="4"/>
  <c r="O1263" i="4"/>
  <c r="P1263" i="4" s="1"/>
  <c r="N1264" i="4" s="1"/>
  <c r="X1263" i="4" l="1"/>
  <c r="U1264" i="4" s="1"/>
  <c r="K691" i="4"/>
  <c r="T690" i="4"/>
  <c r="Q691" i="4" s="1"/>
  <c r="AA1264" i="4"/>
  <c r="O1264" i="4"/>
  <c r="P1264" i="4" s="1"/>
  <c r="N1265" i="4" s="1"/>
  <c r="L691" i="4" l="1"/>
  <c r="M691" i="4" s="1"/>
  <c r="X1264" i="4"/>
  <c r="U1265" i="4" s="1"/>
  <c r="O1265" i="4"/>
  <c r="P1265" i="4" s="1"/>
  <c r="N1266" i="4" s="1"/>
  <c r="K692" i="4" l="1"/>
  <c r="AA1265" i="4"/>
  <c r="T691" i="4"/>
  <c r="Q692" i="4" s="1"/>
  <c r="X1265" i="4"/>
  <c r="U1266" i="4" s="1"/>
  <c r="X1266" i="4" s="1"/>
  <c r="U1267" i="4" s="1"/>
  <c r="Z691" i="4"/>
  <c r="O1266" i="4"/>
  <c r="P1266" i="4" s="1"/>
  <c r="N1267" i="4" s="1"/>
  <c r="AA1266" i="4" l="1"/>
  <c r="Z692" i="4"/>
  <c r="L692" i="4"/>
  <c r="M692" i="4" s="1"/>
  <c r="O1267" i="4"/>
  <c r="P1267" i="4" s="1"/>
  <c r="N1268" i="4" s="1"/>
  <c r="X1267" i="4" l="1"/>
  <c r="U1268" i="4" s="1"/>
  <c r="AA1267" i="4"/>
  <c r="K693" i="4"/>
  <c r="T692" i="4"/>
  <c r="Q693" i="4" s="1"/>
  <c r="O1268" i="4"/>
  <c r="P1268" i="4" s="1"/>
  <c r="N1269" i="4" s="1"/>
  <c r="AA1268" i="4" l="1"/>
  <c r="L693" i="4"/>
  <c r="M693" i="4" s="1"/>
  <c r="X1268" i="4"/>
  <c r="U1269" i="4" s="1"/>
  <c r="O1269" i="4"/>
  <c r="P1269" i="4" s="1"/>
  <c r="N1270" i="4" s="1"/>
  <c r="X1269" i="4" l="1"/>
  <c r="U1270" i="4" s="1"/>
  <c r="K694" i="4"/>
  <c r="AA1269" i="4"/>
  <c r="Z693" i="4"/>
  <c r="T693" i="4"/>
  <c r="Q694" i="4" s="1"/>
  <c r="O1270" i="4"/>
  <c r="P1270" i="4" s="1"/>
  <c r="N1271" i="4" s="1"/>
  <c r="AA1270" i="4" l="1"/>
  <c r="L694" i="4"/>
  <c r="M694" i="4" s="1"/>
  <c r="X1270" i="4"/>
  <c r="U1271" i="4" s="1"/>
  <c r="O1271" i="4"/>
  <c r="P1271" i="4" s="1"/>
  <c r="N1272" i="4" s="1"/>
  <c r="K695" i="4" l="1"/>
  <c r="Z694" i="4"/>
  <c r="AA1271" i="4"/>
  <c r="X1271" i="4"/>
  <c r="U1272" i="4" s="1"/>
  <c r="T694" i="4"/>
  <c r="Q695" i="4" s="1"/>
  <c r="O1272" i="4"/>
  <c r="P1272" i="4" s="1"/>
  <c r="N1273" i="4" s="1"/>
  <c r="AA1272" i="4" l="1"/>
  <c r="X1272" i="4"/>
  <c r="U1273" i="4" s="1"/>
  <c r="L695" i="4"/>
  <c r="M695" i="4" s="1"/>
  <c r="Z695" i="4"/>
  <c r="O1273" i="4"/>
  <c r="P1273" i="4" s="1"/>
  <c r="N1274" i="4" s="1"/>
  <c r="AA1273" i="4" l="1"/>
  <c r="K696" i="4"/>
  <c r="X1273" i="4"/>
  <c r="U1274" i="4" s="1"/>
  <c r="X1274" i="4" s="1"/>
  <c r="U1275" i="4" s="1"/>
  <c r="T695" i="4"/>
  <c r="Q696" i="4" s="1"/>
  <c r="O1274" i="4"/>
  <c r="P1274" i="4" s="1"/>
  <c r="N1275" i="4" s="1"/>
  <c r="AA1274" i="4" l="1"/>
  <c r="L696" i="4"/>
  <c r="M696" i="4" s="1"/>
  <c r="O1275" i="4"/>
  <c r="P1275" i="4" s="1"/>
  <c r="N1276" i="4" s="1"/>
  <c r="Z696" i="4" l="1"/>
  <c r="K697" i="4"/>
  <c r="X1275" i="4"/>
  <c r="U1276" i="4" s="1"/>
  <c r="T696" i="4"/>
  <c r="Q697" i="4" s="1"/>
  <c r="AA1275" i="4"/>
  <c r="O1276" i="4"/>
  <c r="P1276" i="4" s="1"/>
  <c r="N1277" i="4" s="1"/>
  <c r="L697" i="4" l="1"/>
  <c r="M697" i="4" s="1"/>
  <c r="T697" i="4" s="1"/>
  <c r="Q698" i="4" s="1"/>
  <c r="AA1276" i="4"/>
  <c r="X1276" i="4"/>
  <c r="U1277" i="4" s="1"/>
  <c r="O1277" i="4"/>
  <c r="P1277" i="4" s="1"/>
  <c r="N1278" i="4" s="1"/>
  <c r="AA1277" i="4" l="1"/>
  <c r="X1277" i="4"/>
  <c r="U1278" i="4" s="1"/>
  <c r="K698" i="4"/>
  <c r="Z697" i="4"/>
  <c r="O1278" i="4"/>
  <c r="P1278" i="4" s="1"/>
  <c r="N1279" i="4" s="1"/>
  <c r="AA1278" i="4" l="1"/>
  <c r="L698" i="4"/>
  <c r="M698" i="4" s="1"/>
  <c r="Z698" i="4"/>
  <c r="X1278" i="4"/>
  <c r="U1279" i="4" s="1"/>
  <c r="O1279" i="4"/>
  <c r="P1279" i="4" s="1"/>
  <c r="N1280" i="4" s="1"/>
  <c r="AA1279" i="4" l="1"/>
  <c r="K699" i="4"/>
  <c r="T698" i="4"/>
  <c r="Q699" i="4" s="1"/>
  <c r="X1279" i="4"/>
  <c r="U1280" i="4" s="1"/>
  <c r="X1280" i="4" s="1"/>
  <c r="U1281" i="4" s="1"/>
  <c r="O1280" i="4"/>
  <c r="P1280" i="4" s="1"/>
  <c r="N1281" i="4" s="1"/>
  <c r="AA1280" i="4" l="1"/>
  <c r="L699" i="4"/>
  <c r="M699" i="4" s="1"/>
  <c r="O1281" i="4"/>
  <c r="P1281" i="4" s="1"/>
  <c r="N1282" i="4" s="1"/>
  <c r="K700" i="4" l="1"/>
  <c r="Z699" i="4"/>
  <c r="AA1281" i="4"/>
  <c r="X1281" i="4"/>
  <c r="U1282" i="4" s="1"/>
  <c r="T699" i="4"/>
  <c r="Q700" i="4" s="1"/>
  <c r="O1282" i="4"/>
  <c r="P1282" i="4" s="1"/>
  <c r="N1283" i="4" s="1"/>
  <c r="AA1282" i="4" l="1"/>
  <c r="X1282" i="4"/>
  <c r="U1283" i="4" s="1"/>
  <c r="L700" i="4"/>
  <c r="M700" i="4" s="1"/>
  <c r="Z700" i="4"/>
  <c r="O1283" i="4"/>
  <c r="P1283" i="4" s="1"/>
  <c r="N1284" i="4" s="1"/>
  <c r="AA1283" i="4" l="1"/>
  <c r="K701" i="4"/>
  <c r="X1283" i="4"/>
  <c r="U1284" i="4" s="1"/>
  <c r="T700" i="4"/>
  <c r="Q701" i="4" s="1"/>
  <c r="O1284" i="4"/>
  <c r="P1284" i="4" s="1"/>
  <c r="N1285" i="4" s="1"/>
  <c r="L701" i="4" l="1"/>
  <c r="M701" i="4" s="1"/>
  <c r="T701" i="4" s="1"/>
  <c r="Q702" i="4" s="1"/>
  <c r="AA1284" i="4"/>
  <c r="X1284" i="4"/>
  <c r="U1285" i="4" s="1"/>
  <c r="O1285" i="4"/>
  <c r="P1285" i="4" s="1"/>
  <c r="N1286" i="4" s="1"/>
  <c r="AA1285" i="4" l="1"/>
  <c r="X1285" i="4"/>
  <c r="U1286" i="4" s="1"/>
  <c r="Z701" i="4"/>
  <c r="K702" i="4"/>
  <c r="O1286" i="4"/>
  <c r="P1286" i="4" s="1"/>
  <c r="N1287" i="4" s="1"/>
  <c r="AA1286" i="4" l="1"/>
  <c r="L702" i="4"/>
  <c r="M702" i="4" s="1"/>
  <c r="X1286" i="4"/>
  <c r="U1287" i="4" s="1"/>
  <c r="O1287" i="4"/>
  <c r="P1287" i="4" s="1"/>
  <c r="N1288" i="4" s="1"/>
  <c r="X1287" i="4" l="1"/>
  <c r="U1288" i="4" s="1"/>
  <c r="AA1287" i="4"/>
  <c r="Z702" i="4"/>
  <c r="K703" i="4"/>
  <c r="T702" i="4"/>
  <c r="Q703" i="4" s="1"/>
  <c r="O1288" i="4"/>
  <c r="P1288" i="4" s="1"/>
  <c r="N1289" i="4" s="1"/>
  <c r="AA1288" i="4" l="1"/>
  <c r="L703" i="4"/>
  <c r="M703" i="4" s="1"/>
  <c r="X1288" i="4"/>
  <c r="U1289" i="4" s="1"/>
  <c r="O1289" i="4"/>
  <c r="P1289" i="4" s="1"/>
  <c r="N1290" i="4" s="1"/>
  <c r="X1289" i="4" l="1"/>
  <c r="U1290" i="4" s="1"/>
  <c r="K704" i="4"/>
  <c r="Z703" i="4"/>
  <c r="AA1289" i="4"/>
  <c r="T703" i="4"/>
  <c r="Q704" i="4" s="1"/>
  <c r="O1290" i="4"/>
  <c r="P1290" i="4" s="1"/>
  <c r="N1291" i="4" s="1"/>
  <c r="L704" i="4" l="1"/>
  <c r="M704" i="4" s="1"/>
  <c r="T704" i="4" s="1"/>
  <c r="Q705" i="4" s="1"/>
  <c r="Z704" i="4"/>
  <c r="AA1290" i="4"/>
  <c r="X1290" i="4"/>
  <c r="U1291" i="4" s="1"/>
  <c r="O1291" i="4"/>
  <c r="P1291" i="4" s="1"/>
  <c r="N1292" i="4" s="1"/>
  <c r="AA1291" i="4" l="1"/>
  <c r="X1291" i="4"/>
  <c r="U1292" i="4" s="1"/>
  <c r="K705" i="4"/>
  <c r="O1292" i="4"/>
  <c r="P1292" i="4" s="1"/>
  <c r="N1293" i="4" s="1"/>
  <c r="AA1292" i="4" l="1"/>
  <c r="L705" i="4"/>
  <c r="M705" i="4" s="1"/>
  <c r="X1292" i="4"/>
  <c r="U1293" i="4" s="1"/>
  <c r="O1293" i="4"/>
  <c r="P1293" i="4" s="1"/>
  <c r="N1294" i="4" s="1"/>
  <c r="AA1293" i="4" l="1"/>
  <c r="X1293" i="4"/>
  <c r="U1294" i="4" s="1"/>
  <c r="Z705" i="4"/>
  <c r="K706" i="4"/>
  <c r="T705" i="4"/>
  <c r="Q706" i="4" s="1"/>
  <c r="O1294" i="4"/>
  <c r="P1294" i="4" s="1"/>
  <c r="N1295" i="4" s="1"/>
  <c r="L706" i="4" l="1"/>
  <c r="M706" i="4" s="1"/>
  <c r="X1294" i="4"/>
  <c r="U1295" i="4" s="1"/>
  <c r="AA1294" i="4"/>
  <c r="O1295" i="4"/>
  <c r="P1295" i="4" s="1"/>
  <c r="N1296" i="4" s="1"/>
  <c r="AA1295" i="4" l="1"/>
  <c r="K707" i="4"/>
  <c r="Z706" i="4"/>
  <c r="X1295" i="4"/>
  <c r="U1296" i="4" s="1"/>
  <c r="T706" i="4"/>
  <c r="Q707" i="4" s="1"/>
  <c r="O1296" i="4"/>
  <c r="P1296" i="4" s="1"/>
  <c r="N1297" i="4" s="1"/>
  <c r="AA1296" i="4" l="1"/>
  <c r="X1296" i="4"/>
  <c r="U1297" i="4" s="1"/>
  <c r="L707" i="4"/>
  <c r="M707" i="4" s="1"/>
  <c r="O1297" i="4"/>
  <c r="P1297" i="4" s="1"/>
  <c r="N1298" i="4" s="1"/>
  <c r="K708" i="4" l="1"/>
  <c r="Z707" i="4"/>
  <c r="AA1297" i="4"/>
  <c r="X1297" i="4"/>
  <c r="U1298" i="4" s="1"/>
  <c r="T707" i="4"/>
  <c r="Q708" i="4" s="1"/>
  <c r="O1298" i="4"/>
  <c r="P1298" i="4" s="1"/>
  <c r="N1299" i="4" s="1"/>
  <c r="AA1298" i="4" l="1"/>
  <c r="X1298" i="4"/>
  <c r="U1299" i="4" s="1"/>
  <c r="L708" i="4"/>
  <c r="M708" i="4" s="1"/>
  <c r="O1299" i="4"/>
  <c r="P1299" i="4" s="1"/>
  <c r="N1300" i="4" s="1"/>
  <c r="Z708" i="4" l="1"/>
  <c r="X1299" i="4"/>
  <c r="K709" i="4"/>
  <c r="T708" i="4"/>
  <c r="Q709" i="4" s="1"/>
  <c r="AA1299" i="4"/>
  <c r="O1300" i="4"/>
  <c r="P1300" i="4" s="1"/>
  <c r="N1301" i="4" s="1"/>
  <c r="L709" i="4" l="1"/>
  <c r="M709" i="4" s="1"/>
  <c r="T709" i="4" s="1"/>
  <c r="Q710" i="4" s="1"/>
  <c r="AA1300" i="4"/>
  <c r="U1300" i="4"/>
  <c r="W1300" i="4"/>
  <c r="O1301" i="4"/>
  <c r="P1301" i="4" s="1"/>
  <c r="N1302" i="4" s="1"/>
  <c r="X1300" i="4" l="1"/>
  <c r="K710" i="4"/>
  <c r="AA1301" i="4"/>
  <c r="Z709" i="4"/>
  <c r="O1302" i="4"/>
  <c r="P1302" i="4" s="1"/>
  <c r="N1303" i="4" s="1"/>
  <c r="L710" i="4" l="1"/>
  <c r="M710" i="4" s="1"/>
  <c r="AA1302" i="4"/>
  <c r="U1301" i="4"/>
  <c r="X1301" i="4" s="1"/>
  <c r="U1302" i="4" s="1"/>
  <c r="X1302" i="4" s="1"/>
  <c r="U1303" i="4" s="1"/>
  <c r="O1303" i="4"/>
  <c r="P1303" i="4" s="1"/>
  <c r="N1304" i="4" s="1"/>
  <c r="AA1303" i="4" l="1"/>
  <c r="X1303" i="4"/>
  <c r="U1304" i="4" s="1"/>
  <c r="K711" i="4"/>
  <c r="T710" i="4"/>
  <c r="Q711" i="4" s="1"/>
  <c r="Z710" i="4"/>
  <c r="AA1304" i="4"/>
  <c r="O1304" i="4"/>
  <c r="P1304" i="4" s="1"/>
  <c r="N1305" i="4" s="1"/>
  <c r="L711" i="4" l="1"/>
  <c r="M711" i="4" s="1"/>
  <c r="X1304" i="4"/>
  <c r="U1305" i="4" s="1"/>
  <c r="O1305" i="4"/>
  <c r="P1305" i="4" s="1"/>
  <c r="N1306" i="4" s="1"/>
  <c r="X1305" i="4" l="1"/>
  <c r="U1306" i="4" s="1"/>
  <c r="Z711" i="4"/>
  <c r="AA1305" i="4"/>
  <c r="K712" i="4"/>
  <c r="T711" i="4"/>
  <c r="Q712" i="4" s="1"/>
  <c r="O1306" i="4"/>
  <c r="P1306" i="4" s="1"/>
  <c r="N1307" i="4" s="1"/>
  <c r="L712" i="4" l="1"/>
  <c r="M712" i="4" s="1"/>
  <c r="T712" i="4" s="1"/>
  <c r="Q713" i="4" s="1"/>
  <c r="AA1306" i="4"/>
  <c r="X1306" i="4"/>
  <c r="U1307" i="4" s="1"/>
  <c r="O1307" i="4"/>
  <c r="P1307" i="4" s="1"/>
  <c r="N1308" i="4" s="1"/>
  <c r="AA1307" i="4" l="1"/>
  <c r="X1307" i="4"/>
  <c r="U1308" i="4" s="1"/>
  <c r="K713" i="4"/>
  <c r="Z712" i="4"/>
  <c r="O1308" i="4"/>
  <c r="P1308" i="4" s="1"/>
  <c r="N1309" i="4" s="1"/>
  <c r="AA1308" i="4" l="1"/>
  <c r="L713" i="4"/>
  <c r="M713" i="4" s="1"/>
  <c r="X1308" i="4"/>
  <c r="U1309" i="4" s="1"/>
  <c r="O1309" i="4"/>
  <c r="P1309" i="4" s="1"/>
  <c r="N1310" i="4" s="1"/>
  <c r="K714" i="4" l="1"/>
  <c r="T713" i="4"/>
  <c r="Q714" i="4" s="1"/>
  <c r="Z713" i="4"/>
  <c r="AA1309" i="4"/>
  <c r="X1309" i="4"/>
  <c r="U1310" i="4" s="1"/>
  <c r="O1310" i="4"/>
  <c r="P1310" i="4" s="1"/>
  <c r="N1311" i="4" s="1"/>
  <c r="AA1310" i="4" l="1"/>
  <c r="X1310" i="4"/>
  <c r="U1311" i="4" s="1"/>
  <c r="L714" i="4"/>
  <c r="M714" i="4" s="1"/>
  <c r="T714" i="4" s="1"/>
  <c r="Q715" i="4" s="1"/>
  <c r="O1311" i="4"/>
  <c r="P1311" i="4" s="1"/>
  <c r="N1312" i="4" s="1"/>
  <c r="AA1311" i="4" l="1"/>
  <c r="Z714" i="4"/>
  <c r="K715" i="4"/>
  <c r="X1311" i="4"/>
  <c r="U1312" i="4" s="1"/>
  <c r="O1312" i="4"/>
  <c r="P1312" i="4" s="1"/>
  <c r="N1313" i="4" s="1"/>
  <c r="AA1312" i="4" l="1"/>
  <c r="X1312" i="4"/>
  <c r="U1313" i="4" s="1"/>
  <c r="L715" i="4"/>
  <c r="M715" i="4" s="1"/>
  <c r="O1313" i="4"/>
  <c r="P1313" i="4" s="1"/>
  <c r="N1314" i="4" s="1"/>
  <c r="AA1313" i="4" l="1"/>
  <c r="K716" i="4"/>
  <c r="T715" i="4"/>
  <c r="Q716" i="4" s="1"/>
  <c r="Z715" i="4"/>
  <c r="X1313" i="4"/>
  <c r="U1314" i="4" s="1"/>
  <c r="O1314" i="4"/>
  <c r="P1314" i="4" s="1"/>
  <c r="N1315" i="4" s="1"/>
  <c r="AA1314" i="4" l="1"/>
  <c r="X1314" i="4"/>
  <c r="U1315" i="4" s="1"/>
  <c r="L716" i="4"/>
  <c r="M716" i="4" s="1"/>
  <c r="O1315" i="4"/>
  <c r="P1315" i="4" s="1"/>
  <c r="N1316" i="4" s="1"/>
  <c r="K717" i="4" l="1"/>
  <c r="Z716" i="4"/>
  <c r="AA1315" i="4"/>
  <c r="T716" i="4"/>
  <c r="Q717" i="4" s="1"/>
  <c r="X1315" i="4"/>
  <c r="U1316" i="4" s="1"/>
  <c r="O1316" i="4"/>
  <c r="P1316" i="4" s="1"/>
  <c r="N1317" i="4" s="1"/>
  <c r="AA1316" i="4" l="1"/>
  <c r="X1316" i="4"/>
  <c r="U1317" i="4" s="1"/>
  <c r="L717" i="4"/>
  <c r="M717" i="4" s="1"/>
  <c r="O1317" i="4"/>
  <c r="P1317" i="4" s="1"/>
  <c r="N1318" i="4" s="1"/>
  <c r="K718" i="4" l="1"/>
  <c r="Z717" i="4"/>
  <c r="AA1317" i="4"/>
  <c r="T717" i="4"/>
  <c r="Q718" i="4" s="1"/>
  <c r="X1317" i="4"/>
  <c r="U1318" i="4" s="1"/>
  <c r="O1318" i="4"/>
  <c r="P1318" i="4" s="1"/>
  <c r="N1319" i="4" s="1"/>
  <c r="AA1318" i="4" l="1"/>
  <c r="X1318" i="4"/>
  <c r="U1319" i="4" s="1"/>
  <c r="L718" i="4"/>
  <c r="M718" i="4" s="1"/>
  <c r="T718" i="4" s="1"/>
  <c r="Q719" i="4" s="1"/>
  <c r="O1319" i="4"/>
  <c r="P1319" i="4" s="1"/>
  <c r="N1320" i="4" s="1"/>
  <c r="AA1319" i="4" l="1"/>
  <c r="Z718" i="4"/>
  <c r="X1319" i="4"/>
  <c r="U1320" i="4" s="1"/>
  <c r="K719" i="4"/>
  <c r="O1320" i="4"/>
  <c r="P1320" i="4" s="1"/>
  <c r="N1321" i="4" s="1"/>
  <c r="AA1320" i="4" l="1"/>
  <c r="L719" i="4"/>
  <c r="M719" i="4" s="1"/>
  <c r="X1320" i="4"/>
  <c r="U1321" i="4" s="1"/>
  <c r="AA1321" i="4"/>
  <c r="O1321" i="4"/>
  <c r="P1321" i="4" s="1"/>
  <c r="N1322" i="4" s="1"/>
  <c r="X1321" i="4" l="1"/>
  <c r="U1322" i="4" s="1"/>
  <c r="K720" i="4"/>
  <c r="T719" i="4"/>
  <c r="Q720" i="4" s="1"/>
  <c r="Z719" i="4"/>
  <c r="O1322" i="4"/>
  <c r="P1322" i="4" s="1"/>
  <c r="N1323" i="4" s="1"/>
  <c r="AA1322" i="4" l="1"/>
  <c r="L720" i="4"/>
  <c r="M720" i="4" s="1"/>
  <c r="X1322" i="4"/>
  <c r="U1323" i="4" s="1"/>
  <c r="O1323" i="4"/>
  <c r="P1323" i="4" s="1"/>
  <c r="N1324" i="4" s="1"/>
  <c r="K721" i="4" l="1"/>
  <c r="AA1323" i="4"/>
  <c r="Z720" i="4"/>
  <c r="T720" i="4"/>
  <c r="Q721" i="4" s="1"/>
  <c r="X1323" i="4"/>
  <c r="U1324" i="4" s="1"/>
  <c r="O1324" i="4"/>
  <c r="P1324" i="4" s="1"/>
  <c r="N1325" i="4" s="1"/>
  <c r="AA1324" i="4" l="1"/>
  <c r="X1324" i="4"/>
  <c r="U1325" i="4" s="1"/>
  <c r="L721" i="4"/>
  <c r="M721" i="4" s="1"/>
  <c r="O1325" i="4"/>
  <c r="P1325" i="4" s="1"/>
  <c r="N1326" i="4" s="1"/>
  <c r="K722" i="4" l="1"/>
  <c r="AA1325" i="4"/>
  <c r="Z721" i="4"/>
  <c r="T721" i="4"/>
  <c r="Q722" i="4" s="1"/>
  <c r="X1325" i="4"/>
  <c r="U1326" i="4" s="1"/>
  <c r="X1326" i="4" s="1"/>
  <c r="U1327" i="4" s="1"/>
  <c r="O1326" i="4"/>
  <c r="P1326" i="4" s="1"/>
  <c r="N1327" i="4" s="1"/>
  <c r="AA1326" i="4" l="1"/>
  <c r="L722" i="4"/>
  <c r="M722" i="4" s="1"/>
  <c r="O1327" i="4"/>
  <c r="P1327" i="4" s="1"/>
  <c r="N1328" i="4" s="1"/>
  <c r="K723" i="4" l="1"/>
  <c r="AA1327" i="4"/>
  <c r="Z722" i="4"/>
  <c r="T722" i="4"/>
  <c r="Q723" i="4" s="1"/>
  <c r="X1327" i="4"/>
  <c r="U1328" i="4" s="1"/>
  <c r="O1328" i="4"/>
  <c r="P1328" i="4" s="1"/>
  <c r="N1329" i="4" s="1"/>
  <c r="AA1328" i="4" l="1"/>
  <c r="X1328" i="4"/>
  <c r="U1329" i="4" s="1"/>
  <c r="L723" i="4"/>
  <c r="M723" i="4" s="1"/>
  <c r="O1329" i="4"/>
  <c r="P1329" i="4" s="1"/>
  <c r="N1330" i="4" s="1"/>
  <c r="K724" i="4" l="1"/>
  <c r="T723" i="4"/>
  <c r="Q724" i="4" s="1"/>
  <c r="AA1329" i="4"/>
  <c r="Z723" i="4"/>
  <c r="X1329" i="4"/>
  <c r="U1330" i="4" s="1"/>
  <c r="O1330" i="4"/>
  <c r="P1330" i="4" s="1"/>
  <c r="N1331" i="4" s="1"/>
  <c r="AA1330" i="4" l="1"/>
  <c r="X1330" i="4"/>
  <c r="U1331" i="4" s="1"/>
  <c r="L724" i="4"/>
  <c r="M724" i="4" s="1"/>
  <c r="O1331" i="4"/>
  <c r="P1331" i="4" s="1"/>
  <c r="N1332" i="4" s="1"/>
  <c r="AA1331" i="4" l="1"/>
  <c r="Z724" i="4"/>
  <c r="K725" i="4"/>
  <c r="T724" i="4"/>
  <c r="Q725" i="4" s="1"/>
  <c r="X1331" i="4"/>
  <c r="U1332" i="4" s="1"/>
  <c r="X1332" i="4" s="1"/>
  <c r="U1333" i="4" s="1"/>
  <c r="O1332" i="4"/>
  <c r="P1332" i="4" s="1"/>
  <c r="N1333" i="4" s="1"/>
  <c r="AA1332" i="4" l="1"/>
  <c r="L725" i="4"/>
  <c r="M725" i="4" s="1"/>
  <c r="T725" i="4" s="1"/>
  <c r="O1333" i="4"/>
  <c r="P1333" i="4" s="1"/>
  <c r="N1334" i="4" s="1"/>
  <c r="S726" i="4" l="1"/>
  <c r="Y18" i="2" s="1"/>
  <c r="Q726" i="4"/>
  <c r="X1333" i="4"/>
  <c r="U1334" i="4" s="1"/>
  <c r="AA1333" i="4"/>
  <c r="K726" i="4"/>
  <c r="Z725" i="4"/>
  <c r="O1334" i="4"/>
  <c r="P1334" i="4" s="1"/>
  <c r="N1335" i="4" s="1"/>
  <c r="AA1334" i="4" l="1"/>
  <c r="L726" i="4"/>
  <c r="M726" i="4" s="1"/>
  <c r="T726" i="4" s="1"/>
  <c r="X1334" i="4"/>
  <c r="U1335" i="4" s="1"/>
  <c r="O1335" i="4"/>
  <c r="P1335" i="4" s="1"/>
  <c r="N1336" i="4" s="1"/>
  <c r="Q727" i="4" l="1"/>
  <c r="AE41" i="4"/>
  <c r="Z18" i="2"/>
  <c r="AA1335" i="4"/>
  <c r="X1335" i="4"/>
  <c r="U1336" i="4" s="1"/>
  <c r="K727" i="4"/>
  <c r="Z726" i="4"/>
  <c r="O1336" i="4"/>
  <c r="P1336" i="4" s="1"/>
  <c r="N1337" i="4" s="1"/>
  <c r="L727" i="4" l="1"/>
  <c r="M727" i="4" s="1"/>
  <c r="T727" i="4" s="1"/>
  <c r="Q728" i="4" s="1"/>
  <c r="X1336" i="4"/>
  <c r="U1337" i="4" s="1"/>
  <c r="AD18" i="2"/>
  <c r="AC18" i="2"/>
  <c r="AB18" i="2"/>
  <c r="AH18" i="2"/>
  <c r="AA1336" i="4"/>
  <c r="O1337" i="4"/>
  <c r="P1337" i="4" s="1"/>
  <c r="N1338" i="4" s="1"/>
  <c r="AA1337" i="4" l="1"/>
  <c r="X1337" i="4"/>
  <c r="U1338" i="4" s="1"/>
  <c r="Z727" i="4"/>
  <c r="K728" i="4"/>
  <c r="AA1338" i="4"/>
  <c r="O1338" i="4"/>
  <c r="P1338" i="4" s="1"/>
  <c r="N1339" i="4" s="1"/>
  <c r="L728" i="4" l="1"/>
  <c r="M728" i="4" s="1"/>
  <c r="X1338" i="4"/>
  <c r="U1339" i="4" s="1"/>
  <c r="O1339" i="4"/>
  <c r="P1339" i="4" s="1"/>
  <c r="N1340" i="4" s="1"/>
  <c r="X1339" i="4" l="1"/>
  <c r="U1340" i="4" s="1"/>
  <c r="K729" i="4"/>
  <c r="T728" i="4"/>
  <c r="Q729" i="4" s="1"/>
  <c r="Z728" i="4"/>
  <c r="AA1339" i="4"/>
  <c r="O1340" i="4"/>
  <c r="P1340" i="4" s="1"/>
  <c r="N1341" i="4" s="1"/>
  <c r="AA1340" i="4" l="1"/>
  <c r="Z729" i="4"/>
  <c r="L729" i="4"/>
  <c r="M729" i="4" s="1"/>
  <c r="X1340" i="4"/>
  <c r="U1341" i="4" s="1"/>
  <c r="O1341" i="4"/>
  <c r="P1341" i="4" s="1"/>
  <c r="N1342" i="4" s="1"/>
  <c r="K730" i="4" l="1"/>
  <c r="T729" i="4"/>
  <c r="Q730" i="4" s="1"/>
  <c r="AA1341" i="4"/>
  <c r="X1341" i="4"/>
  <c r="U1342" i="4" s="1"/>
  <c r="X1342" i="4" s="1"/>
  <c r="U1343" i="4" s="1"/>
  <c r="O1342" i="4"/>
  <c r="P1342" i="4" s="1"/>
  <c r="N1343" i="4" s="1"/>
  <c r="AA1342" i="4" l="1"/>
  <c r="L730" i="4"/>
  <c r="M730" i="4" s="1"/>
  <c r="O1343" i="4"/>
  <c r="P1343" i="4" s="1"/>
  <c r="N1344" i="4" s="1"/>
  <c r="K731" i="4" l="1"/>
  <c r="Z730" i="4"/>
  <c r="X1343" i="4"/>
  <c r="U1344" i="4" s="1"/>
  <c r="X1344" i="4" s="1"/>
  <c r="U1345" i="4" s="1"/>
  <c r="AA1343" i="4"/>
  <c r="T730" i="4"/>
  <c r="Q731" i="4" s="1"/>
  <c r="AA1344" i="4"/>
  <c r="O1344" i="4"/>
  <c r="P1344" i="4" s="1"/>
  <c r="N1345" i="4" s="1"/>
  <c r="L731" i="4" l="1"/>
  <c r="M731" i="4" s="1"/>
  <c r="T731" i="4" s="1"/>
  <c r="Q732" i="4" s="1"/>
  <c r="O1345" i="4"/>
  <c r="P1345" i="4" s="1"/>
  <c r="N1346" i="4" s="1"/>
  <c r="AA1345" i="4" l="1"/>
  <c r="Z731" i="4"/>
  <c r="K732" i="4"/>
  <c r="X1345" i="4"/>
  <c r="U1346" i="4" s="1"/>
  <c r="X1346" i="4" s="1"/>
  <c r="U1347" i="4" s="1"/>
  <c r="O1346" i="4"/>
  <c r="P1346" i="4" s="1"/>
  <c r="N1347" i="4" s="1"/>
  <c r="AA1346" i="4" l="1"/>
  <c r="L732" i="4"/>
  <c r="M732" i="4" s="1"/>
  <c r="O1347" i="4"/>
  <c r="P1347" i="4" s="1"/>
  <c r="N1348" i="4" s="1"/>
  <c r="X1347" i="4" l="1"/>
  <c r="U1348" i="4" s="1"/>
  <c r="AA1347" i="4"/>
  <c r="Z732" i="4"/>
  <c r="K733" i="4"/>
  <c r="T732" i="4"/>
  <c r="Q733" i="4" s="1"/>
  <c r="O1348" i="4"/>
  <c r="P1348" i="4" s="1"/>
  <c r="N1349" i="4" s="1"/>
  <c r="AA1348" i="4" l="1"/>
  <c r="Z733" i="4"/>
  <c r="L733" i="4"/>
  <c r="M733" i="4" s="1"/>
  <c r="X1348" i="4"/>
  <c r="U1349" i="4" s="1"/>
  <c r="O1349" i="4"/>
  <c r="P1349" i="4" s="1"/>
  <c r="N1350" i="4" s="1"/>
  <c r="AA1349" i="4" l="1"/>
  <c r="X1349" i="4"/>
  <c r="U1350" i="4" s="1"/>
  <c r="K734" i="4"/>
  <c r="T733" i="4"/>
  <c r="Q734" i="4" s="1"/>
  <c r="O1350" i="4"/>
  <c r="P1350" i="4" s="1"/>
  <c r="N1351" i="4" s="1"/>
  <c r="AA1350" i="4" l="1"/>
  <c r="L734" i="4"/>
  <c r="M734" i="4" s="1"/>
  <c r="X1350" i="4"/>
  <c r="U1351" i="4" s="1"/>
  <c r="O1351" i="4"/>
  <c r="P1351" i="4" s="1"/>
  <c r="N1352" i="4" s="1"/>
  <c r="AA1351" i="4" l="1"/>
  <c r="X1351" i="4"/>
  <c r="K735" i="4"/>
  <c r="T734" i="4"/>
  <c r="Q735" i="4" s="1"/>
  <c r="Z734" i="4"/>
  <c r="O1352" i="4"/>
  <c r="P1352" i="4" s="1"/>
  <c r="N1353" i="4" s="1"/>
  <c r="AA1352" i="4" l="1"/>
  <c r="L735" i="4"/>
  <c r="M735" i="4" s="1"/>
  <c r="U1352" i="4"/>
  <c r="W1352" i="4"/>
  <c r="O1353" i="4"/>
  <c r="P1353" i="4" s="1"/>
  <c r="N1354" i="4" s="1"/>
  <c r="X1352" i="4" l="1"/>
  <c r="K736" i="4"/>
  <c r="AA1353" i="4"/>
  <c r="Z735" i="4"/>
  <c r="T735" i="4"/>
  <c r="Q736" i="4" s="1"/>
  <c r="O1354" i="4"/>
  <c r="P1354" i="4" s="1"/>
  <c r="N1355" i="4" s="1"/>
  <c r="AA1354" i="4" l="1"/>
  <c r="L736" i="4"/>
  <c r="M736" i="4" s="1"/>
  <c r="U1353" i="4"/>
  <c r="X1353" i="4" s="1"/>
  <c r="U1354" i="4" s="1"/>
  <c r="X1354" i="4" s="1"/>
  <c r="U1355" i="4" s="1"/>
  <c r="O1355" i="4"/>
  <c r="P1355" i="4" s="1"/>
  <c r="N1356" i="4" s="1"/>
  <c r="X1355" i="4" l="1"/>
  <c r="U1356" i="4" s="1"/>
  <c r="K737" i="4"/>
  <c r="AA1355" i="4"/>
  <c r="Z736" i="4"/>
  <c r="T736" i="4"/>
  <c r="Q737" i="4" s="1"/>
  <c r="O1356" i="4"/>
  <c r="P1356" i="4" s="1"/>
  <c r="N1357" i="4" s="1"/>
  <c r="AA1356" i="4" l="1"/>
  <c r="L737" i="4"/>
  <c r="M737" i="4" s="1"/>
  <c r="X1356" i="4"/>
  <c r="U1357" i="4" s="1"/>
  <c r="O1357" i="4"/>
  <c r="P1357" i="4" s="1"/>
  <c r="N1358" i="4" s="1"/>
  <c r="K738" i="4" l="1"/>
  <c r="X1357" i="4"/>
  <c r="U1358" i="4" s="1"/>
  <c r="X1358" i="4" s="1"/>
  <c r="U1359" i="4" s="1"/>
  <c r="Z737" i="4"/>
  <c r="T737" i="4"/>
  <c r="Q738" i="4" s="1"/>
  <c r="AA1357" i="4"/>
  <c r="O1358" i="4"/>
  <c r="P1358" i="4" s="1"/>
  <c r="N1359" i="4" s="1"/>
  <c r="AA1358" i="4" l="1"/>
  <c r="L738" i="4"/>
  <c r="M738" i="4" s="1"/>
  <c r="Z738" i="4"/>
  <c r="AA1359" i="4"/>
  <c r="O1359" i="4"/>
  <c r="P1359" i="4" s="1"/>
  <c r="N1360" i="4" s="1"/>
  <c r="K739" i="4" l="1"/>
  <c r="T738" i="4"/>
  <c r="Q739" i="4" s="1"/>
  <c r="X1359" i="4"/>
  <c r="U1360" i="4" s="1"/>
  <c r="O1360" i="4"/>
  <c r="P1360" i="4" s="1"/>
  <c r="N1361" i="4" s="1"/>
  <c r="AA1360" i="4" l="1"/>
  <c r="X1360" i="4"/>
  <c r="U1361" i="4" s="1"/>
  <c r="X1361" i="4" s="1"/>
  <c r="U1362" i="4" s="1"/>
  <c r="L739" i="4"/>
  <c r="M739" i="4" s="1"/>
  <c r="AA1361" i="4"/>
  <c r="O1361" i="4"/>
  <c r="P1361" i="4" s="1"/>
  <c r="N1362" i="4" s="1"/>
  <c r="K740" i="4" l="1"/>
  <c r="Z739" i="4"/>
  <c r="T739" i="4"/>
  <c r="Q740" i="4" s="1"/>
  <c r="AA1362" i="4"/>
  <c r="O1362" i="4"/>
  <c r="P1362" i="4" s="1"/>
  <c r="N1363" i="4" s="1"/>
  <c r="L740" i="4" l="1"/>
  <c r="M740" i="4" s="1"/>
  <c r="Z740" i="4"/>
  <c r="X1362" i="4"/>
  <c r="U1363" i="4" s="1"/>
  <c r="O1363" i="4"/>
  <c r="P1363" i="4" s="1"/>
  <c r="N1364" i="4" s="1"/>
  <c r="X1363" i="4" l="1"/>
  <c r="U1364" i="4" s="1"/>
  <c r="AA1363" i="4"/>
  <c r="K741" i="4"/>
  <c r="T740" i="4"/>
  <c r="Q741" i="4" s="1"/>
  <c r="O1364" i="4"/>
  <c r="P1364" i="4" s="1"/>
  <c r="N1365" i="4" s="1"/>
  <c r="AA1364" i="4" l="1"/>
  <c r="Z741" i="4"/>
  <c r="L741" i="4"/>
  <c r="M741" i="4" s="1"/>
  <c r="X1364" i="4"/>
  <c r="U1365" i="4" s="1"/>
  <c r="O1365" i="4"/>
  <c r="P1365" i="4" s="1"/>
  <c r="N1366" i="4" s="1"/>
  <c r="K742" i="4" l="1"/>
  <c r="AA1365" i="4"/>
  <c r="X1365" i="4"/>
  <c r="U1366" i="4" s="1"/>
  <c r="X1366" i="4" s="1"/>
  <c r="U1367" i="4" s="1"/>
  <c r="T741" i="4"/>
  <c r="Q742" i="4" s="1"/>
  <c r="O1366" i="4"/>
  <c r="P1366" i="4" s="1"/>
  <c r="N1367" i="4" s="1"/>
  <c r="AA1366" i="4" l="1"/>
  <c r="L742" i="4"/>
  <c r="M742" i="4" s="1"/>
  <c r="O1367" i="4"/>
  <c r="P1367" i="4" s="1"/>
  <c r="N1368" i="4" s="1"/>
  <c r="AA1367" i="4" l="1"/>
  <c r="Z742" i="4"/>
  <c r="K743" i="4"/>
  <c r="X1367" i="4"/>
  <c r="U1368" i="4" s="1"/>
  <c r="T742" i="4"/>
  <c r="Q743" i="4" s="1"/>
  <c r="O1368" i="4"/>
  <c r="P1368" i="4" s="1"/>
  <c r="N1369" i="4" s="1"/>
  <c r="AA1368" i="4" l="1"/>
  <c r="X1368" i="4"/>
  <c r="U1369" i="4" s="1"/>
  <c r="L743" i="4"/>
  <c r="M743" i="4" s="1"/>
  <c r="O1369" i="4"/>
  <c r="P1369" i="4" s="1"/>
  <c r="N1370" i="4" s="1"/>
  <c r="K744" i="4" l="1"/>
  <c r="T743" i="4"/>
  <c r="Q744" i="4" s="1"/>
  <c r="Z743" i="4"/>
  <c r="X1369" i="4"/>
  <c r="U1370" i="4" s="1"/>
  <c r="X1370" i="4" s="1"/>
  <c r="U1371" i="4" s="1"/>
  <c r="AA1369" i="4"/>
  <c r="O1370" i="4"/>
  <c r="P1370" i="4" s="1"/>
  <c r="N1371" i="4" s="1"/>
  <c r="AA1370" i="4" l="1"/>
  <c r="L744" i="4"/>
  <c r="M744" i="4" s="1"/>
  <c r="O1371" i="4"/>
  <c r="P1371" i="4" s="1"/>
  <c r="N1372" i="4" s="1"/>
  <c r="K745" i="4" l="1"/>
  <c r="Z744" i="4"/>
  <c r="X1371" i="4"/>
  <c r="U1372" i="4" s="1"/>
  <c r="X1372" i="4" s="1"/>
  <c r="U1373" i="4" s="1"/>
  <c r="AA1371" i="4"/>
  <c r="T744" i="4"/>
  <c r="Q745" i="4" s="1"/>
  <c r="AA1372" i="4"/>
  <c r="O1372" i="4"/>
  <c r="P1372" i="4" s="1"/>
  <c r="N1373" i="4" s="1"/>
  <c r="L745" i="4" l="1"/>
  <c r="M745" i="4" s="1"/>
  <c r="O1373" i="4"/>
  <c r="P1373" i="4" s="1"/>
  <c r="N1374" i="4" s="1"/>
  <c r="AA1373" i="4" l="1"/>
  <c r="K746" i="4"/>
  <c r="Z745" i="4"/>
  <c r="X1373" i="4"/>
  <c r="U1374" i="4" s="1"/>
  <c r="X1374" i="4" s="1"/>
  <c r="U1375" i="4" s="1"/>
  <c r="T745" i="4"/>
  <c r="Q746" i="4" s="1"/>
  <c r="O1374" i="4"/>
  <c r="P1374" i="4" s="1"/>
  <c r="N1375" i="4" s="1"/>
  <c r="AA1374" i="4" l="1"/>
  <c r="L746" i="4"/>
  <c r="M746" i="4" s="1"/>
  <c r="O1375" i="4"/>
  <c r="P1375" i="4" s="1"/>
  <c r="N1376" i="4" s="1"/>
  <c r="K747" i="4" l="1"/>
  <c r="AA1375" i="4"/>
  <c r="Z746" i="4"/>
  <c r="T746" i="4"/>
  <c r="Q747" i="4" s="1"/>
  <c r="X1375" i="4"/>
  <c r="U1376" i="4" s="1"/>
  <c r="X1376" i="4" s="1"/>
  <c r="U1377" i="4" s="1"/>
  <c r="O1376" i="4"/>
  <c r="P1376" i="4" s="1"/>
  <c r="N1377" i="4" s="1"/>
  <c r="AA1376" i="4" l="1"/>
  <c r="L747" i="4"/>
  <c r="M747" i="4" s="1"/>
  <c r="O1377" i="4"/>
  <c r="P1377" i="4" s="1"/>
  <c r="N1378" i="4" s="1"/>
  <c r="AA1377" i="4" l="1"/>
  <c r="X1377" i="4"/>
  <c r="U1378" i="4" s="1"/>
  <c r="Z747" i="4"/>
  <c r="K748" i="4"/>
  <c r="T747" i="4"/>
  <c r="Q748" i="4" s="1"/>
  <c r="O1378" i="4"/>
  <c r="P1378" i="4" s="1"/>
  <c r="N1379" i="4" s="1"/>
  <c r="AA1378" i="4" l="1"/>
  <c r="L748" i="4"/>
  <c r="M748" i="4" s="1"/>
  <c r="X1378" i="4"/>
  <c r="U1379" i="4" s="1"/>
  <c r="O1379" i="4"/>
  <c r="P1379" i="4" s="1"/>
  <c r="N1380" i="4" s="1"/>
  <c r="X1379" i="4" l="1"/>
  <c r="U1380" i="4" s="1"/>
  <c r="AA1379" i="4"/>
  <c r="K749" i="4"/>
  <c r="Z748" i="4"/>
  <c r="T748" i="4"/>
  <c r="Q749" i="4" s="1"/>
  <c r="O1380" i="4"/>
  <c r="P1380" i="4" s="1"/>
  <c r="N1381" i="4" s="1"/>
  <c r="AA1380" i="4"/>
  <c r="L749" i="4" l="1"/>
  <c r="M749" i="4" s="1"/>
  <c r="X1380" i="4"/>
  <c r="U1381" i="4" s="1"/>
  <c r="O1381" i="4"/>
  <c r="P1381" i="4" s="1"/>
  <c r="N1382" i="4" s="1"/>
  <c r="AA1381" i="4" l="1"/>
  <c r="K750" i="4"/>
  <c r="X1381" i="4"/>
  <c r="U1382" i="4" s="1"/>
  <c r="Z749" i="4"/>
  <c r="T749" i="4"/>
  <c r="Q750" i="4" s="1"/>
  <c r="O1382" i="4"/>
  <c r="P1382" i="4" s="1"/>
  <c r="N1383" i="4" s="1"/>
  <c r="AA1382" i="4"/>
  <c r="X1382" i="4" l="1"/>
  <c r="U1383" i="4" s="1"/>
  <c r="L750" i="4"/>
  <c r="M750" i="4" s="1"/>
  <c r="O1383" i="4"/>
  <c r="P1383" i="4" s="1"/>
  <c r="N1384" i="4" s="1"/>
  <c r="K751" i="4" l="1"/>
  <c r="AA1383" i="4"/>
  <c r="Z750" i="4"/>
  <c r="X1383" i="4"/>
  <c r="U1384" i="4" s="1"/>
  <c r="X1384" i="4" s="1"/>
  <c r="U1385" i="4" s="1"/>
  <c r="T750" i="4"/>
  <c r="Q751" i="4" s="1"/>
  <c r="O1384" i="4"/>
  <c r="P1384" i="4" s="1"/>
  <c r="N1385" i="4" s="1"/>
  <c r="AA1384" i="4"/>
  <c r="Z751" i="4" l="1"/>
  <c r="L751" i="4"/>
  <c r="M751" i="4" s="1"/>
  <c r="O1385" i="4"/>
  <c r="P1385" i="4" s="1"/>
  <c r="N1386" i="4" s="1"/>
  <c r="K752" i="4" l="1"/>
  <c r="AA1385" i="4"/>
  <c r="X1385" i="4"/>
  <c r="U1386" i="4" s="1"/>
  <c r="T751" i="4"/>
  <c r="Q752" i="4" s="1"/>
  <c r="O1386" i="4"/>
  <c r="P1386" i="4" s="1"/>
  <c r="N1387" i="4" s="1"/>
  <c r="AA1386" i="4"/>
  <c r="X1386" i="4" l="1"/>
  <c r="U1387" i="4" s="1"/>
  <c r="L752" i="4"/>
  <c r="M752" i="4" s="1"/>
  <c r="O1387" i="4"/>
  <c r="P1387" i="4" s="1"/>
  <c r="N1388" i="4" s="1"/>
  <c r="AA1387" i="4" l="1"/>
  <c r="K753" i="4"/>
  <c r="Z752" i="4"/>
  <c r="X1387" i="4"/>
  <c r="U1388" i="4" s="1"/>
  <c r="T752" i="4"/>
  <c r="Q753" i="4" s="1"/>
  <c r="O1388" i="4"/>
  <c r="P1388" i="4" s="1"/>
  <c r="N1389" i="4" s="1"/>
  <c r="AA1388" i="4"/>
  <c r="X1388" i="4" l="1"/>
  <c r="U1389" i="4" s="1"/>
  <c r="L753" i="4"/>
  <c r="M753" i="4" s="1"/>
  <c r="T753" i="4" s="1"/>
  <c r="Q754" i="4" s="1"/>
  <c r="O1389" i="4"/>
  <c r="P1389" i="4" s="1"/>
  <c r="N1390" i="4" s="1"/>
  <c r="X1389" i="4" l="1"/>
  <c r="U1390" i="4" s="1"/>
  <c r="AA1389" i="4"/>
  <c r="Z753" i="4"/>
  <c r="K754" i="4"/>
  <c r="O1390" i="4"/>
  <c r="P1390" i="4" s="1"/>
  <c r="N1391" i="4" s="1"/>
  <c r="L754" i="4" l="1"/>
  <c r="M754" i="4" s="1"/>
  <c r="AA1390" i="4"/>
  <c r="X1390" i="4"/>
  <c r="U1391" i="4" s="1"/>
  <c r="O1391" i="4"/>
  <c r="P1391" i="4" s="1"/>
  <c r="N1392" i="4" s="1"/>
  <c r="AA1391" i="4" l="1"/>
  <c r="X1391" i="4"/>
  <c r="U1392" i="4" s="1"/>
  <c r="K755" i="4"/>
  <c r="T754" i="4"/>
  <c r="Q755" i="4" s="1"/>
  <c r="Z754" i="4"/>
  <c r="AA1392" i="4"/>
  <c r="O1392" i="4"/>
  <c r="P1392" i="4" s="1"/>
  <c r="N1393" i="4" s="1"/>
  <c r="L755" i="4" l="1"/>
  <c r="M755" i="4" s="1"/>
  <c r="X1392" i="4"/>
  <c r="U1393" i="4" s="1"/>
  <c r="O1393" i="4"/>
  <c r="P1393" i="4" s="1"/>
  <c r="N1394" i="4" s="1"/>
  <c r="X1393" i="4" l="1"/>
  <c r="U1394" i="4" s="1"/>
  <c r="AA1393" i="4"/>
  <c r="Z755" i="4"/>
  <c r="K756" i="4"/>
  <c r="T755" i="4"/>
  <c r="Q756" i="4" s="1"/>
  <c r="O1394" i="4"/>
  <c r="P1394" i="4" s="1"/>
  <c r="N1395" i="4" s="1"/>
  <c r="AA1394" i="4" l="1"/>
  <c r="L756" i="4"/>
  <c r="M756" i="4" s="1"/>
  <c r="X1394" i="4"/>
  <c r="U1395" i="4" s="1"/>
  <c r="O1395" i="4"/>
  <c r="P1395" i="4" s="1"/>
  <c r="N1396" i="4" s="1"/>
  <c r="K757" i="4" l="1"/>
  <c r="AA1395" i="4"/>
  <c r="Z756" i="4"/>
  <c r="X1395" i="4"/>
  <c r="U1396" i="4" s="1"/>
  <c r="X1396" i="4" s="1"/>
  <c r="U1397" i="4" s="1"/>
  <c r="T756" i="4"/>
  <c r="Q757" i="4" s="1"/>
  <c r="O1396" i="4"/>
  <c r="P1396" i="4" s="1"/>
  <c r="N1397" i="4" s="1"/>
  <c r="AA1396" i="4" l="1"/>
  <c r="L757" i="4"/>
  <c r="M757" i="4" s="1"/>
  <c r="T757" i="4" s="1"/>
  <c r="Q758" i="4" s="1"/>
  <c r="O1397" i="4"/>
  <c r="P1397" i="4" s="1"/>
  <c r="N1398" i="4" s="1"/>
  <c r="X1397" i="4" l="1"/>
  <c r="U1398" i="4" s="1"/>
  <c r="K758" i="4"/>
  <c r="AA1397" i="4"/>
  <c r="Z757" i="4"/>
  <c r="O1398" i="4"/>
  <c r="P1398" i="4" s="1"/>
  <c r="N1399" i="4" s="1"/>
  <c r="L758" i="4" l="1"/>
  <c r="M758" i="4" s="1"/>
  <c r="AA1398" i="4"/>
  <c r="X1398" i="4"/>
  <c r="U1399" i="4" s="1"/>
  <c r="O1399" i="4"/>
  <c r="P1399" i="4" s="1"/>
  <c r="N1400" i="4" s="1"/>
  <c r="AA1399" i="4" l="1"/>
  <c r="X1399" i="4"/>
  <c r="U1400" i="4" s="1"/>
  <c r="Z758" i="4"/>
  <c r="K759" i="4"/>
  <c r="T758" i="4"/>
  <c r="Q759" i="4" s="1"/>
  <c r="O1400" i="4"/>
  <c r="P1400" i="4" s="1"/>
  <c r="N1401" i="4" s="1"/>
  <c r="AA1400" i="4" l="1"/>
  <c r="L759" i="4"/>
  <c r="M759" i="4" s="1"/>
  <c r="X1400" i="4"/>
  <c r="U1401" i="4" s="1"/>
  <c r="AA1401" i="4"/>
  <c r="O1401" i="4"/>
  <c r="P1401" i="4" s="1"/>
  <c r="N1402" i="4" s="1"/>
  <c r="X1401" i="4" l="1"/>
  <c r="U1402" i="4" s="1"/>
  <c r="K760" i="4"/>
  <c r="Z759" i="4"/>
  <c r="T759" i="4"/>
  <c r="Q760" i="4" s="1"/>
  <c r="O1402" i="4"/>
  <c r="P1402" i="4" s="1"/>
  <c r="N1403" i="4" s="1"/>
  <c r="AA1402" i="4" l="1"/>
  <c r="L760" i="4"/>
  <c r="M760" i="4" s="1"/>
  <c r="X1402" i="4"/>
  <c r="U1403" i="4" s="1"/>
  <c r="O1403" i="4"/>
  <c r="P1403" i="4" s="1"/>
  <c r="N1404" i="4" s="1"/>
  <c r="AA1403" i="4" l="1"/>
  <c r="K761" i="4"/>
  <c r="X1403" i="4"/>
  <c r="Z760" i="4"/>
  <c r="T760" i="4"/>
  <c r="Q761" i="4" s="1"/>
  <c r="O1404" i="4"/>
  <c r="P1404" i="4" s="1"/>
  <c r="N1405" i="4" s="1"/>
  <c r="AA1404" i="4" l="1"/>
  <c r="U1404" i="4"/>
  <c r="W1404" i="4"/>
  <c r="L761" i="4"/>
  <c r="M761" i="4" s="1"/>
  <c r="O1405" i="4"/>
  <c r="P1405" i="4" s="1"/>
  <c r="N1406" i="4" s="1"/>
  <c r="AA1405" i="4" l="1"/>
  <c r="X1404" i="4"/>
  <c r="K762" i="4"/>
  <c r="Z761" i="4"/>
  <c r="T761" i="4"/>
  <c r="Q762" i="4" s="1"/>
  <c r="O1406" i="4"/>
  <c r="P1406" i="4" s="1"/>
  <c r="N1407" i="4" s="1"/>
  <c r="AA1406" i="4" l="1"/>
  <c r="Z762" i="4"/>
  <c r="L762" i="4"/>
  <c r="M762" i="4" s="1"/>
  <c r="U1405" i="4"/>
  <c r="X1405" i="4" s="1"/>
  <c r="U1406" i="4" s="1"/>
  <c r="X1406" i="4" s="1"/>
  <c r="U1407" i="4" s="1"/>
  <c r="X1407" i="4" s="1"/>
  <c r="U1408" i="4" s="1"/>
  <c r="O1407" i="4"/>
  <c r="P1407" i="4" s="1"/>
  <c r="N1408" i="4" s="1"/>
  <c r="AA1407" i="4" l="1"/>
  <c r="K763" i="4"/>
  <c r="T762" i="4"/>
  <c r="Q763" i="4" s="1"/>
  <c r="O1408" i="4"/>
  <c r="P1408" i="4" s="1"/>
  <c r="N1409" i="4" s="1"/>
  <c r="AA1408" i="4"/>
  <c r="X1408" i="4" l="1"/>
  <c r="U1409" i="4" s="1"/>
  <c r="L763" i="4"/>
  <c r="M763" i="4" s="1"/>
  <c r="O1409" i="4"/>
  <c r="P1409" i="4" s="1"/>
  <c r="N1410" i="4" s="1"/>
  <c r="AA1409" i="4" l="1"/>
  <c r="Z763" i="4"/>
  <c r="K764" i="4"/>
  <c r="T763" i="4"/>
  <c r="Q764" i="4" s="1"/>
  <c r="X1409" i="4"/>
  <c r="U1410" i="4" s="1"/>
  <c r="O1410" i="4"/>
  <c r="P1410" i="4" s="1"/>
  <c r="N1411" i="4" s="1"/>
  <c r="AA1410" i="4" l="1"/>
  <c r="X1410" i="4"/>
  <c r="U1411" i="4" s="1"/>
  <c r="L764" i="4"/>
  <c r="M764" i="4" s="1"/>
  <c r="O1411" i="4"/>
  <c r="P1411" i="4" s="1"/>
  <c r="N1412" i="4" s="1"/>
  <c r="K765" i="4" l="1"/>
  <c r="X1411" i="4"/>
  <c r="U1412" i="4" s="1"/>
  <c r="X1412" i="4" s="1"/>
  <c r="U1413" i="4" s="1"/>
  <c r="AA1411" i="4"/>
  <c r="Z764" i="4"/>
  <c r="T764" i="4"/>
  <c r="Q765" i="4" s="1"/>
  <c r="O1412" i="4"/>
  <c r="P1412" i="4" s="1"/>
  <c r="N1413" i="4" s="1"/>
  <c r="AA1412" i="4" l="1"/>
  <c r="L765" i="4"/>
  <c r="M765" i="4" s="1"/>
  <c r="O1413" i="4"/>
  <c r="P1413" i="4" s="1"/>
  <c r="N1414" i="4" s="1"/>
  <c r="AA1413" i="4" l="1"/>
  <c r="Z765" i="4"/>
  <c r="K766" i="4"/>
  <c r="T765" i="4"/>
  <c r="Q766" i="4" s="1"/>
  <c r="X1413" i="4"/>
  <c r="U1414" i="4" s="1"/>
  <c r="X1414" i="4" s="1"/>
  <c r="U1415" i="4" s="1"/>
  <c r="O1414" i="4"/>
  <c r="P1414" i="4" s="1"/>
  <c r="N1415" i="4" s="1"/>
  <c r="AA1414" i="4" l="1"/>
  <c r="Z766" i="4"/>
  <c r="L766" i="4"/>
  <c r="M766" i="4" s="1"/>
  <c r="O1415" i="4"/>
  <c r="P1415" i="4" s="1"/>
  <c r="N1416" i="4" s="1"/>
  <c r="K767" i="4" l="1"/>
  <c r="T766" i="4"/>
  <c r="Q767" i="4" s="1"/>
  <c r="X1415" i="4"/>
  <c r="U1416" i="4" s="1"/>
  <c r="X1416" i="4" s="1"/>
  <c r="U1417" i="4" s="1"/>
  <c r="AA1415" i="4"/>
  <c r="O1416" i="4"/>
  <c r="P1416" i="4" s="1"/>
  <c r="N1417" i="4" s="1"/>
  <c r="AA1416" i="4" l="1"/>
  <c r="L767" i="4"/>
  <c r="M767" i="4" s="1"/>
  <c r="T767" i="4" s="1"/>
  <c r="Q768" i="4" s="1"/>
  <c r="O1417" i="4"/>
  <c r="P1417" i="4" s="1"/>
  <c r="N1418" i="4" s="1"/>
  <c r="AA1417" i="4"/>
  <c r="Z767" i="4" l="1"/>
  <c r="X1417" i="4"/>
  <c r="U1418" i="4" s="1"/>
  <c r="K768" i="4"/>
  <c r="O1418" i="4"/>
  <c r="P1418" i="4" s="1"/>
  <c r="N1419" i="4" s="1"/>
  <c r="AA1418" i="4"/>
  <c r="L768" i="4" l="1"/>
  <c r="M768" i="4" s="1"/>
  <c r="X1418" i="4"/>
  <c r="U1419" i="4" s="1"/>
  <c r="O1419" i="4"/>
  <c r="P1419" i="4" s="1"/>
  <c r="N1420" i="4" s="1"/>
  <c r="AA1419" i="4" l="1"/>
  <c r="X1419" i="4"/>
  <c r="U1420" i="4" s="1"/>
  <c r="K769" i="4"/>
  <c r="T768" i="4"/>
  <c r="Q769" i="4" s="1"/>
  <c r="Z768" i="4"/>
  <c r="O1420" i="4"/>
  <c r="P1420" i="4" s="1"/>
  <c r="N1421" i="4" s="1"/>
  <c r="AA1420" i="4"/>
  <c r="Z769" i="4" l="1"/>
  <c r="L769" i="4"/>
  <c r="M769" i="4" s="1"/>
  <c r="X1420" i="4"/>
  <c r="U1421" i="4" s="1"/>
  <c r="O1421" i="4"/>
  <c r="P1421" i="4" s="1"/>
  <c r="N1422" i="4" s="1"/>
  <c r="AA1421" i="4" l="1"/>
  <c r="X1421" i="4"/>
  <c r="U1422" i="4" s="1"/>
  <c r="K770" i="4"/>
  <c r="T769" i="4"/>
  <c r="Q770" i="4" s="1"/>
  <c r="O1422" i="4"/>
  <c r="P1422" i="4" s="1"/>
  <c r="N1423" i="4" s="1"/>
  <c r="AA1422" i="4"/>
  <c r="L770" i="4" l="1"/>
  <c r="M770" i="4" s="1"/>
  <c r="X1422" i="4"/>
  <c r="U1423" i="4" s="1"/>
  <c r="O1423" i="4"/>
  <c r="P1423" i="4" s="1"/>
  <c r="N1424" i="4" s="1"/>
  <c r="X1423" i="4" l="1"/>
  <c r="U1424" i="4" s="1"/>
  <c r="AA1423" i="4"/>
  <c r="K771" i="4"/>
  <c r="Z770" i="4"/>
  <c r="T770" i="4"/>
  <c r="Q771" i="4" s="1"/>
  <c r="O1424" i="4"/>
  <c r="P1424" i="4" s="1"/>
  <c r="N1425" i="4" s="1"/>
  <c r="AA1424" i="4"/>
  <c r="L771" i="4" l="1"/>
  <c r="M771" i="4" s="1"/>
  <c r="X1424" i="4"/>
  <c r="U1425" i="4" s="1"/>
  <c r="O1425" i="4"/>
  <c r="P1425" i="4" s="1"/>
  <c r="N1426" i="4" s="1"/>
  <c r="AA1425" i="4" l="1"/>
  <c r="X1425" i="4"/>
  <c r="U1426" i="4" s="1"/>
  <c r="K772" i="4"/>
  <c r="Z771" i="4"/>
  <c r="T771" i="4"/>
  <c r="Q772" i="4" s="1"/>
  <c r="O1426" i="4"/>
  <c r="P1426" i="4" s="1"/>
  <c r="N1427" i="4" s="1"/>
  <c r="AA1426" i="4" l="1"/>
  <c r="L772" i="4"/>
  <c r="M772" i="4" s="1"/>
  <c r="X1426" i="4"/>
  <c r="U1427" i="4" s="1"/>
  <c r="O1427" i="4"/>
  <c r="P1427" i="4" s="1"/>
  <c r="N1428" i="4" s="1"/>
  <c r="K773" i="4" l="1"/>
  <c r="Z772" i="4"/>
  <c r="X1427" i="4"/>
  <c r="U1428" i="4" s="1"/>
  <c r="X1428" i="4" s="1"/>
  <c r="U1429" i="4" s="1"/>
  <c r="T772" i="4"/>
  <c r="Q773" i="4" s="1"/>
  <c r="AA1427" i="4"/>
  <c r="O1428" i="4"/>
  <c r="P1428" i="4" s="1"/>
  <c r="N1429" i="4" s="1"/>
  <c r="AA1428" i="4" l="1"/>
  <c r="L773" i="4"/>
  <c r="M773" i="4" s="1"/>
  <c r="O1429" i="4"/>
  <c r="P1429" i="4" s="1"/>
  <c r="N1430" i="4" s="1"/>
  <c r="AA1429" i="4" l="1"/>
  <c r="Z773" i="4"/>
  <c r="K774" i="4"/>
  <c r="X1429" i="4"/>
  <c r="U1430" i="4" s="1"/>
  <c r="T773" i="4"/>
  <c r="Q774" i="4" s="1"/>
  <c r="O1430" i="4"/>
  <c r="P1430" i="4" s="1"/>
  <c r="N1431" i="4" s="1"/>
  <c r="AA1430" i="4" l="1"/>
  <c r="X1430" i="4"/>
  <c r="U1431" i="4" s="1"/>
  <c r="L774" i="4"/>
  <c r="M774" i="4" s="1"/>
  <c r="O1431" i="4"/>
  <c r="P1431" i="4" s="1"/>
  <c r="N1432" i="4" s="1"/>
  <c r="AA1431" i="4" l="1"/>
  <c r="X1431" i="4"/>
  <c r="U1432" i="4" s="1"/>
  <c r="K775" i="4"/>
  <c r="Z774" i="4"/>
  <c r="T774" i="4"/>
  <c r="Q775" i="4" s="1"/>
  <c r="O1432" i="4"/>
  <c r="P1432" i="4" s="1"/>
  <c r="N1433" i="4" s="1"/>
  <c r="AA1432" i="4" l="1"/>
  <c r="L775" i="4"/>
  <c r="M775" i="4" s="1"/>
  <c r="X1432" i="4"/>
  <c r="U1433" i="4" s="1"/>
  <c r="O1433" i="4"/>
  <c r="P1433" i="4" s="1"/>
  <c r="N1434" i="4" s="1"/>
  <c r="K776" i="4" l="1"/>
  <c r="X1433" i="4"/>
  <c r="U1434" i="4" s="1"/>
  <c r="AA1433" i="4"/>
  <c r="Z775" i="4"/>
  <c r="T775" i="4"/>
  <c r="Q776" i="4" s="1"/>
  <c r="O1434" i="4"/>
  <c r="P1434" i="4" s="1"/>
  <c r="N1435" i="4" s="1"/>
  <c r="AA1434" i="4" l="1"/>
  <c r="X1434" i="4"/>
  <c r="U1435" i="4" s="1"/>
  <c r="L776" i="4"/>
  <c r="M776" i="4" s="1"/>
  <c r="O1435" i="4"/>
  <c r="P1435" i="4" s="1"/>
  <c r="N1436" i="4" s="1"/>
  <c r="K777" i="4" l="1"/>
  <c r="Z776" i="4"/>
  <c r="X1435" i="4"/>
  <c r="U1436" i="4" s="1"/>
  <c r="X1436" i="4" s="1"/>
  <c r="U1437" i="4" s="1"/>
  <c r="AA1435" i="4"/>
  <c r="T776" i="4"/>
  <c r="Q777" i="4" s="1"/>
  <c r="O1436" i="4"/>
  <c r="P1436" i="4" s="1"/>
  <c r="N1437" i="4" s="1"/>
  <c r="AA1436" i="4" l="1"/>
  <c r="L777" i="4"/>
  <c r="M777" i="4" s="1"/>
  <c r="O1437" i="4"/>
  <c r="P1437" i="4" s="1"/>
  <c r="N1438" i="4" s="1"/>
  <c r="AA1437" i="4" l="1"/>
  <c r="K778" i="4"/>
  <c r="Z777" i="4"/>
  <c r="T777" i="4"/>
  <c r="X1437" i="4"/>
  <c r="U1438" i="4" s="1"/>
  <c r="X1438" i="4" s="1"/>
  <c r="U1439" i="4" s="1"/>
  <c r="O1438" i="4"/>
  <c r="P1438" i="4" s="1"/>
  <c r="N1439" i="4" s="1"/>
  <c r="AA1438" i="4" l="1"/>
  <c r="S778" i="4"/>
  <c r="Y19" i="2" s="1"/>
  <c r="Q778" i="4"/>
  <c r="L778" i="4"/>
  <c r="M778" i="4" s="1"/>
  <c r="O1439" i="4"/>
  <c r="P1439" i="4" s="1"/>
  <c r="N1440" i="4" s="1"/>
  <c r="K779" i="4" l="1"/>
  <c r="AA1439" i="4"/>
  <c r="Z778" i="4"/>
  <c r="T778" i="4"/>
  <c r="X1439" i="4"/>
  <c r="U1440" i="4" s="1"/>
  <c r="O1440" i="4"/>
  <c r="P1440" i="4" s="1"/>
  <c r="N1441" i="4" s="1"/>
  <c r="AA1440" i="4" l="1"/>
  <c r="X1440" i="4"/>
  <c r="U1441" i="4" s="1"/>
  <c r="AE42" i="4"/>
  <c r="Q779" i="4"/>
  <c r="Z19" i="2"/>
  <c r="L779" i="4"/>
  <c r="M779" i="4" s="1"/>
  <c r="O1441" i="4"/>
  <c r="P1441" i="4" s="1"/>
  <c r="N1442" i="4" s="1"/>
  <c r="AD19" i="2" l="1"/>
  <c r="AB19" i="2"/>
  <c r="AC19" i="2"/>
  <c r="AH19" i="2"/>
  <c r="K780" i="4"/>
  <c r="Z779" i="4"/>
  <c r="T779" i="4"/>
  <c r="Q780" i="4" s="1"/>
  <c r="X1441" i="4"/>
  <c r="U1442" i="4" s="1"/>
  <c r="X1442" i="4" s="1"/>
  <c r="U1443" i="4" s="1"/>
  <c r="AA1441" i="4"/>
  <c r="O1442" i="4"/>
  <c r="P1442" i="4" s="1"/>
  <c r="N1443" i="4" s="1"/>
  <c r="L780" i="4" l="1"/>
  <c r="M780" i="4" s="1"/>
  <c r="T780" i="4" s="1"/>
  <c r="Q781" i="4" s="1"/>
  <c r="Z780" i="4"/>
  <c r="AA1442" i="4"/>
  <c r="O1443" i="4"/>
  <c r="P1443" i="4" s="1"/>
  <c r="N1444" i="4" s="1"/>
  <c r="AA1443" i="4" l="1"/>
  <c r="X1443" i="4"/>
  <c r="U1444" i="4" s="1"/>
  <c r="K781" i="4"/>
  <c r="O1444" i="4"/>
  <c r="P1444" i="4" s="1"/>
  <c r="N1445" i="4" s="1"/>
  <c r="AA1444" i="4" l="1"/>
  <c r="L781" i="4"/>
  <c r="M781" i="4" s="1"/>
  <c r="X1444" i="4"/>
  <c r="U1445" i="4" s="1"/>
  <c r="O1445" i="4"/>
  <c r="P1445" i="4" s="1"/>
  <c r="N1446" i="4" s="1"/>
  <c r="AA1445" i="4" l="1"/>
  <c r="K782" i="4"/>
  <c r="T781" i="4"/>
  <c r="Q782" i="4" s="1"/>
  <c r="X1445" i="4"/>
  <c r="U1446" i="4" s="1"/>
  <c r="X1446" i="4" s="1"/>
  <c r="U1447" i="4" s="1"/>
  <c r="Z781" i="4"/>
  <c r="O1446" i="4"/>
  <c r="P1446" i="4" s="1"/>
  <c r="N1447" i="4" s="1"/>
  <c r="AA1446" i="4" l="1"/>
  <c r="L782" i="4"/>
  <c r="M782" i="4" s="1"/>
  <c r="O1447" i="4"/>
  <c r="P1447" i="4" s="1"/>
  <c r="N1448" i="4" s="1"/>
  <c r="AA1447" i="4" l="1"/>
  <c r="Z782" i="4"/>
  <c r="K783" i="4"/>
  <c r="T782" i="4"/>
  <c r="Q783" i="4" s="1"/>
  <c r="X1447" i="4"/>
  <c r="U1448" i="4" s="1"/>
  <c r="O1448" i="4"/>
  <c r="P1448" i="4" s="1"/>
  <c r="N1449" i="4" s="1"/>
  <c r="AA1448" i="4" l="1"/>
  <c r="X1448" i="4"/>
  <c r="U1449" i="4" s="1"/>
  <c r="L783" i="4"/>
  <c r="M783" i="4" s="1"/>
  <c r="O1449" i="4"/>
  <c r="P1449" i="4" s="1"/>
  <c r="N1450" i="4" s="1"/>
  <c r="AA1449" i="4" l="1"/>
  <c r="K784" i="4"/>
  <c r="T783" i="4"/>
  <c r="Q784" i="4" s="1"/>
  <c r="Z783" i="4"/>
  <c r="X1449" i="4"/>
  <c r="U1450" i="4" s="1"/>
  <c r="O1450" i="4"/>
  <c r="P1450" i="4" s="1"/>
  <c r="N1451" i="4" s="1"/>
  <c r="AA1450" i="4" l="1"/>
  <c r="X1450" i="4"/>
  <c r="U1451" i="4" s="1"/>
  <c r="L784" i="4"/>
  <c r="M784" i="4" s="1"/>
  <c r="O1451" i="4"/>
  <c r="P1451" i="4" s="1"/>
  <c r="N1452" i="4" s="1"/>
  <c r="AA1451" i="4" l="1"/>
  <c r="K785" i="4"/>
  <c r="Z784" i="4"/>
  <c r="T784" i="4"/>
  <c r="Q785" i="4" s="1"/>
  <c r="X1451" i="4"/>
  <c r="U1452" i="4" s="1"/>
  <c r="O1452" i="4"/>
  <c r="P1452" i="4" s="1"/>
  <c r="N1453" i="4" s="1"/>
  <c r="AA1452" i="4" l="1"/>
  <c r="L785" i="4"/>
  <c r="M785" i="4" s="1"/>
  <c r="T785" i="4" s="1"/>
  <c r="Q786" i="4" s="1"/>
  <c r="X1452" i="4"/>
  <c r="U1453" i="4" s="1"/>
  <c r="O1453" i="4"/>
  <c r="P1453" i="4" s="1"/>
  <c r="N1454" i="4" s="1"/>
  <c r="X1453" i="4" l="1"/>
  <c r="U1454" i="4" s="1"/>
  <c r="AA1453" i="4"/>
  <c r="Z785" i="4"/>
  <c r="K786" i="4"/>
  <c r="O1454" i="4"/>
  <c r="P1454" i="4" s="1"/>
  <c r="N1455" i="4" s="1"/>
  <c r="L786" i="4" l="1"/>
  <c r="M786" i="4" s="1"/>
  <c r="AA1454" i="4"/>
  <c r="X1454" i="4"/>
  <c r="U1455" i="4" s="1"/>
  <c r="O1455" i="4"/>
  <c r="P1455" i="4" s="1"/>
  <c r="N1456" i="4" s="1"/>
  <c r="K787" i="4" l="1"/>
  <c r="T786" i="4"/>
  <c r="Q787" i="4" s="1"/>
  <c r="AA1455" i="4"/>
  <c r="X1455" i="4"/>
  <c r="Z786" i="4"/>
  <c r="O1456" i="4"/>
  <c r="P1456" i="4" s="1"/>
  <c r="N1457" i="4" s="1"/>
  <c r="AA1456" i="4" l="1"/>
  <c r="U1456" i="4"/>
  <c r="W1456" i="4"/>
  <c r="L787" i="4"/>
  <c r="M787" i="4" s="1"/>
  <c r="O1457" i="4"/>
  <c r="P1457" i="4" s="1"/>
  <c r="N1458" i="4" s="1"/>
  <c r="K788" i="4" l="1"/>
  <c r="AA1457" i="4"/>
  <c r="T787" i="4"/>
  <c r="Q788" i="4" s="1"/>
  <c r="X1456" i="4"/>
  <c r="Z787" i="4"/>
  <c r="O1458" i="4"/>
  <c r="P1458" i="4" s="1"/>
  <c r="N1459" i="4" s="1"/>
  <c r="AA1458" i="4" l="1"/>
  <c r="U1457" i="4"/>
  <c r="X1457" i="4" s="1"/>
  <c r="U1458" i="4" s="1"/>
  <c r="X1458" i="4" s="1"/>
  <c r="U1459" i="4" s="1"/>
  <c r="L788" i="4"/>
  <c r="M788" i="4" s="1"/>
  <c r="Z788" i="4"/>
  <c r="O1459" i="4"/>
  <c r="P1459" i="4" s="1"/>
  <c r="N1460" i="4" s="1"/>
  <c r="AA1459" i="4" l="1"/>
  <c r="K789" i="4"/>
  <c r="X1459" i="4"/>
  <c r="U1460" i="4" s="1"/>
  <c r="T788" i="4"/>
  <c r="Q789" i="4" s="1"/>
  <c r="O1460" i="4"/>
  <c r="P1460" i="4" s="1"/>
  <c r="N1461" i="4" s="1"/>
  <c r="AA1460" i="4" l="1"/>
  <c r="X1460" i="4"/>
  <c r="U1461" i="4" s="1"/>
  <c r="L789" i="4"/>
  <c r="M789" i="4" s="1"/>
  <c r="T789" i="4" s="1"/>
  <c r="Q790" i="4" s="1"/>
  <c r="O1461" i="4"/>
  <c r="P1461" i="4" s="1"/>
  <c r="N1462" i="4" s="1"/>
  <c r="AA1461" i="4" l="1"/>
  <c r="Z789" i="4"/>
  <c r="X1461" i="4"/>
  <c r="U1462" i="4" s="1"/>
  <c r="K790" i="4"/>
  <c r="O1462" i="4"/>
  <c r="P1462" i="4" s="1"/>
  <c r="N1463" i="4" s="1"/>
  <c r="AA1462" i="4" l="1"/>
  <c r="L790" i="4"/>
  <c r="M790" i="4" s="1"/>
  <c r="X1462" i="4"/>
  <c r="U1463" i="4" s="1"/>
  <c r="O1463" i="4"/>
  <c r="P1463" i="4" s="1"/>
  <c r="N1464" i="4" s="1"/>
  <c r="AA1463" i="4" l="1"/>
  <c r="X1463" i="4"/>
  <c r="U1464" i="4" s="1"/>
  <c r="K791" i="4"/>
  <c r="T790" i="4"/>
  <c r="Q791" i="4" s="1"/>
  <c r="Z790" i="4"/>
  <c r="O1464" i="4"/>
  <c r="P1464" i="4" s="1"/>
  <c r="N1465" i="4" s="1"/>
  <c r="AA1464" i="4" l="1"/>
  <c r="L791" i="4"/>
  <c r="M791" i="4" s="1"/>
  <c r="X1464" i="4"/>
  <c r="U1465" i="4" s="1"/>
  <c r="O1465" i="4"/>
  <c r="P1465" i="4" s="1"/>
  <c r="N1466" i="4" s="1"/>
  <c r="K792" i="4" l="1"/>
  <c r="X1465" i="4"/>
  <c r="U1466" i="4" s="1"/>
  <c r="X1466" i="4" s="1"/>
  <c r="U1467" i="4" s="1"/>
  <c r="AA1465" i="4"/>
  <c r="T791" i="4"/>
  <c r="Q792" i="4" s="1"/>
  <c r="Z791" i="4"/>
  <c r="O1466" i="4"/>
  <c r="P1466" i="4" s="1"/>
  <c r="N1467" i="4" s="1"/>
  <c r="AA1466" i="4" l="1"/>
  <c r="L792" i="4"/>
  <c r="M792" i="4" s="1"/>
  <c r="Z792" i="4"/>
  <c r="O1467" i="4"/>
  <c r="P1467" i="4" s="1"/>
  <c r="N1468" i="4" s="1"/>
  <c r="AA1467" i="4" l="1"/>
  <c r="K793" i="4"/>
  <c r="X1467" i="4"/>
  <c r="U1468" i="4" s="1"/>
  <c r="X1468" i="4" s="1"/>
  <c r="U1469" i="4" s="1"/>
  <c r="T792" i="4"/>
  <c r="Q793" i="4" s="1"/>
  <c r="AA1468" i="4"/>
  <c r="O1468" i="4"/>
  <c r="P1468" i="4" s="1"/>
  <c r="N1469" i="4" s="1"/>
  <c r="L793" i="4" l="1"/>
  <c r="M793" i="4" s="1"/>
  <c r="T793" i="4" s="1"/>
  <c r="Q794" i="4" s="1"/>
  <c r="O1469" i="4"/>
  <c r="P1469" i="4" s="1"/>
  <c r="N1470" i="4" s="1"/>
  <c r="Z793" i="4" l="1"/>
  <c r="AA1469" i="4"/>
  <c r="K794" i="4"/>
  <c r="X1469" i="4"/>
  <c r="U1470" i="4" s="1"/>
  <c r="X1470" i="4" s="1"/>
  <c r="U1471" i="4" s="1"/>
  <c r="O1470" i="4"/>
  <c r="P1470" i="4" s="1"/>
  <c r="N1471" i="4" s="1"/>
  <c r="AA1470" i="4" l="1"/>
  <c r="L794" i="4"/>
  <c r="M794" i="4" s="1"/>
  <c r="O1471" i="4"/>
  <c r="P1471" i="4" s="1"/>
  <c r="N1472" i="4" s="1"/>
  <c r="AA1471" i="4" l="1"/>
  <c r="K795" i="4"/>
  <c r="T794" i="4"/>
  <c r="Q795" i="4" s="1"/>
  <c r="Z794" i="4"/>
  <c r="X1471" i="4"/>
  <c r="U1472" i="4" s="1"/>
  <c r="X1472" i="4" s="1"/>
  <c r="U1473" i="4" s="1"/>
  <c r="AA1472" i="4"/>
  <c r="O1472" i="4"/>
  <c r="P1472" i="4" s="1"/>
  <c r="N1473" i="4" s="1"/>
  <c r="L795" i="4" l="1"/>
  <c r="M795" i="4" s="1"/>
  <c r="O1473" i="4"/>
  <c r="P1473" i="4" s="1"/>
  <c r="N1474" i="4" s="1"/>
  <c r="AA1473" i="4" l="1"/>
  <c r="Z795" i="4"/>
  <c r="K796" i="4"/>
  <c r="T795" i="4"/>
  <c r="Q796" i="4" s="1"/>
  <c r="X1473" i="4"/>
  <c r="U1474" i="4" s="1"/>
  <c r="O1474" i="4"/>
  <c r="P1474" i="4" s="1"/>
  <c r="N1475" i="4" s="1"/>
  <c r="X1474" i="4" l="1"/>
  <c r="U1475" i="4" s="1"/>
  <c r="L796" i="4"/>
  <c r="M796" i="4" s="1"/>
  <c r="AA1474" i="4"/>
  <c r="O1475" i="4"/>
  <c r="P1475" i="4" s="1"/>
  <c r="N1476" i="4" s="1"/>
  <c r="K797" i="4" l="1"/>
  <c r="AA1475" i="4"/>
  <c r="T796" i="4"/>
  <c r="Q797" i="4" s="1"/>
  <c r="Z796" i="4"/>
  <c r="X1475" i="4"/>
  <c r="U1476" i="4" s="1"/>
  <c r="O1476" i="4"/>
  <c r="P1476" i="4" s="1"/>
  <c r="N1477" i="4" s="1"/>
  <c r="AA1476" i="4" l="1"/>
  <c r="X1476" i="4"/>
  <c r="U1477" i="4" s="1"/>
  <c r="L797" i="4"/>
  <c r="M797" i="4" s="1"/>
  <c r="O1477" i="4"/>
  <c r="P1477" i="4" s="1"/>
  <c r="N1478" i="4" s="1"/>
  <c r="K798" i="4" l="1"/>
  <c r="T797" i="4"/>
  <c r="Q798" i="4" s="1"/>
  <c r="X1477" i="4"/>
  <c r="U1478" i="4" s="1"/>
  <c r="X1478" i="4" s="1"/>
  <c r="U1479" i="4" s="1"/>
  <c r="AA1477" i="4"/>
  <c r="Z797" i="4"/>
  <c r="AA1478" i="4"/>
  <c r="O1478" i="4"/>
  <c r="P1478" i="4" s="1"/>
  <c r="N1479" i="4" s="1"/>
  <c r="L798" i="4" l="1"/>
  <c r="M798" i="4" s="1"/>
  <c r="O1479" i="4"/>
  <c r="P1479" i="4" s="1"/>
  <c r="N1480" i="4" s="1"/>
  <c r="K799" i="4" l="1"/>
  <c r="T798" i="4"/>
  <c r="Q799" i="4" s="1"/>
  <c r="AA1479" i="4"/>
  <c r="Z798" i="4"/>
  <c r="X1479" i="4"/>
  <c r="U1480" i="4" s="1"/>
  <c r="O1480" i="4"/>
  <c r="P1480" i="4" s="1"/>
  <c r="N1481" i="4" s="1"/>
  <c r="AA1480" i="4" l="1"/>
  <c r="X1480" i="4"/>
  <c r="U1481" i="4" s="1"/>
  <c r="L799" i="4"/>
  <c r="M799" i="4" s="1"/>
  <c r="O1481" i="4"/>
  <c r="P1481" i="4" s="1"/>
  <c r="N1482" i="4" s="1"/>
  <c r="AA1481" i="4" l="1"/>
  <c r="Z799" i="4"/>
  <c r="X1481" i="4"/>
  <c r="U1482" i="4" s="1"/>
  <c r="K800" i="4"/>
  <c r="T799" i="4"/>
  <c r="Q800" i="4" s="1"/>
  <c r="O1482" i="4"/>
  <c r="P1482" i="4" s="1"/>
  <c r="N1483" i="4" s="1"/>
  <c r="AA1482" i="4"/>
  <c r="L800" i="4" l="1"/>
  <c r="M800" i="4" s="1"/>
  <c r="Z800" i="4"/>
  <c r="X1482" i="4"/>
  <c r="U1483" i="4" s="1"/>
  <c r="O1483" i="4"/>
  <c r="P1483" i="4" s="1"/>
  <c r="N1484" i="4" s="1"/>
  <c r="AA1483" i="4"/>
  <c r="X1483" i="4" l="1"/>
  <c r="U1484" i="4" s="1"/>
  <c r="K801" i="4"/>
  <c r="T800" i="4"/>
  <c r="Q801" i="4" s="1"/>
  <c r="O1484" i="4"/>
  <c r="P1484" i="4" s="1"/>
  <c r="N1485" i="4" s="1"/>
  <c r="AA1484" i="4"/>
  <c r="L801" i="4" l="1"/>
  <c r="M801" i="4" s="1"/>
  <c r="X1484" i="4"/>
  <c r="U1485" i="4" s="1"/>
  <c r="O1485" i="4"/>
  <c r="P1485" i="4" s="1"/>
  <c r="N1486" i="4" s="1"/>
  <c r="AA1485" i="4" l="1"/>
  <c r="X1485" i="4"/>
  <c r="U1486" i="4" s="1"/>
  <c r="K802" i="4"/>
  <c r="Z801" i="4"/>
  <c r="T801" i="4"/>
  <c r="Q802" i="4" s="1"/>
  <c r="O1486" i="4"/>
  <c r="P1486" i="4" s="1"/>
  <c r="N1487" i="4" s="1"/>
  <c r="AA1486" i="4"/>
  <c r="L802" i="4" l="1"/>
  <c r="M802" i="4" s="1"/>
  <c r="X1486" i="4"/>
  <c r="U1487" i="4" s="1"/>
  <c r="O1487" i="4"/>
  <c r="P1487" i="4" s="1"/>
  <c r="N1488" i="4" s="1"/>
  <c r="X1487" i="4" l="1"/>
  <c r="U1488" i="4" s="1"/>
  <c r="AA1487" i="4"/>
  <c r="K803" i="4"/>
  <c r="Z802" i="4"/>
  <c r="T802" i="4"/>
  <c r="Q803" i="4" s="1"/>
  <c r="O1488" i="4"/>
  <c r="P1488" i="4" s="1"/>
  <c r="N1489" i="4" s="1"/>
  <c r="AA1488" i="4"/>
  <c r="L803" i="4" l="1"/>
  <c r="M803" i="4" s="1"/>
  <c r="X1488" i="4"/>
  <c r="U1489" i="4" s="1"/>
  <c r="O1489" i="4"/>
  <c r="P1489" i="4" s="1"/>
  <c r="N1490" i="4" s="1"/>
  <c r="AA1489" i="4" l="1"/>
  <c r="X1489" i="4"/>
  <c r="U1490" i="4" s="1"/>
  <c r="Z803" i="4"/>
  <c r="K804" i="4"/>
  <c r="T803" i="4"/>
  <c r="Q804" i="4" s="1"/>
  <c r="O1490" i="4"/>
  <c r="P1490" i="4" s="1"/>
  <c r="N1491" i="4" s="1"/>
  <c r="AA1490" i="4"/>
  <c r="L804" i="4" l="1"/>
  <c r="M804" i="4" s="1"/>
  <c r="T804" i="4" s="1"/>
  <c r="Q805" i="4" s="1"/>
  <c r="Z804" i="4"/>
  <c r="X1490" i="4"/>
  <c r="U1491" i="4" s="1"/>
  <c r="O1491" i="4"/>
  <c r="P1491" i="4" s="1"/>
  <c r="N1492" i="4" s="1"/>
  <c r="AA1491" i="4" l="1"/>
  <c r="X1491" i="4"/>
  <c r="U1492" i="4" s="1"/>
  <c r="K805" i="4"/>
  <c r="O1492" i="4"/>
  <c r="P1492" i="4" s="1"/>
  <c r="N1493" i="4" s="1"/>
  <c r="AA1492" i="4"/>
  <c r="L805" i="4" l="1"/>
  <c r="M805" i="4" s="1"/>
  <c r="Z805" i="4"/>
  <c r="X1492" i="4"/>
  <c r="U1493" i="4" s="1"/>
  <c r="O1493" i="4"/>
  <c r="P1493" i="4" s="1"/>
  <c r="N1494" i="4" s="1"/>
  <c r="AA1493" i="4" l="1"/>
  <c r="X1493" i="4"/>
  <c r="U1494" i="4" s="1"/>
  <c r="K806" i="4"/>
  <c r="T805" i="4"/>
  <c r="Q806" i="4" s="1"/>
  <c r="AA1494" i="4"/>
  <c r="O1494" i="4"/>
  <c r="P1494" i="4" s="1"/>
  <c r="N1495" i="4" s="1"/>
  <c r="L806" i="4" l="1"/>
  <c r="M806" i="4" s="1"/>
  <c r="X1494" i="4"/>
  <c r="U1495" i="4" s="1"/>
  <c r="O1495" i="4"/>
  <c r="P1495" i="4" s="1"/>
  <c r="N1496" i="4" s="1"/>
  <c r="AA1495" i="4" l="1"/>
  <c r="X1495" i="4"/>
  <c r="U1496" i="4" s="1"/>
  <c r="K807" i="4"/>
  <c r="Z806" i="4"/>
  <c r="T806" i="4"/>
  <c r="Q807" i="4" s="1"/>
  <c r="O1496" i="4"/>
  <c r="P1496" i="4" s="1"/>
  <c r="N1497" i="4" s="1"/>
  <c r="AA1496" i="4" l="1"/>
  <c r="L807" i="4"/>
  <c r="M807" i="4" s="1"/>
  <c r="X1496" i="4"/>
  <c r="U1497" i="4" s="1"/>
  <c r="O1497" i="4"/>
  <c r="P1497" i="4" s="1"/>
  <c r="N1498" i="4" s="1"/>
  <c r="AA1497" i="4" l="1"/>
  <c r="X1497" i="4"/>
  <c r="U1498" i="4" s="1"/>
  <c r="K808" i="4"/>
  <c r="Z807" i="4"/>
  <c r="T807" i="4"/>
  <c r="Q808" i="4" s="1"/>
  <c r="O1498" i="4"/>
  <c r="P1498" i="4" s="1"/>
  <c r="N1499" i="4" s="1"/>
  <c r="AA1498" i="4" l="1"/>
  <c r="L808" i="4"/>
  <c r="M808" i="4" s="1"/>
  <c r="X1498" i="4"/>
  <c r="U1499" i="4" s="1"/>
  <c r="O1499" i="4"/>
  <c r="P1499" i="4" s="1"/>
  <c r="N1500" i="4" s="1"/>
  <c r="X1499" i="4" l="1"/>
  <c r="U1500" i="4" s="1"/>
  <c r="AA1499" i="4"/>
  <c r="Z808" i="4"/>
  <c r="K809" i="4"/>
  <c r="T808" i="4"/>
  <c r="Q809" i="4" s="1"/>
  <c r="O1500" i="4"/>
  <c r="P1500" i="4" s="1"/>
  <c r="N1501" i="4" s="1"/>
  <c r="L809" i="4" l="1"/>
  <c r="M809" i="4" s="1"/>
  <c r="T809" i="4" s="1"/>
  <c r="Q810" i="4" s="1"/>
  <c r="Z809" i="4"/>
  <c r="AA1500" i="4"/>
  <c r="X1500" i="4"/>
  <c r="U1501" i="4" s="1"/>
  <c r="O1501" i="4"/>
  <c r="P1501" i="4" s="1"/>
  <c r="N1502" i="4" s="1"/>
  <c r="AA1501" i="4" l="1"/>
  <c r="X1501" i="4"/>
  <c r="U1502" i="4" s="1"/>
  <c r="K810" i="4"/>
  <c r="O1502" i="4"/>
  <c r="P1502" i="4" s="1"/>
  <c r="N1503" i="4" s="1"/>
  <c r="AA1502" i="4" l="1"/>
  <c r="Z810" i="4"/>
  <c r="L810" i="4"/>
  <c r="M810" i="4" s="1"/>
  <c r="X1502" i="4"/>
  <c r="U1503" i="4" s="1"/>
  <c r="O1503" i="4"/>
  <c r="P1503" i="4" s="1"/>
  <c r="N1504" i="4" s="1"/>
  <c r="X1503" i="4" l="1"/>
  <c r="U1504" i="4" s="1"/>
  <c r="K811" i="4"/>
  <c r="T810" i="4"/>
  <c r="Q811" i="4" s="1"/>
  <c r="AA1503" i="4"/>
  <c r="O1504" i="4"/>
  <c r="P1504" i="4" s="1"/>
  <c r="N1505" i="4" s="1"/>
  <c r="AA1504" i="4" l="1"/>
  <c r="L811" i="4"/>
  <c r="M811" i="4" s="1"/>
  <c r="X1504" i="4"/>
  <c r="U1505" i="4" s="1"/>
  <c r="O1505" i="4"/>
  <c r="P1505" i="4" s="1"/>
  <c r="N1506" i="4" s="1"/>
  <c r="X1505" i="4" l="1"/>
  <c r="U1506" i="4" s="1"/>
  <c r="K812" i="4"/>
  <c r="Z811" i="4"/>
  <c r="AA1505" i="4"/>
  <c r="T811" i="4"/>
  <c r="Q812" i="4" s="1"/>
  <c r="AA1506" i="4"/>
  <c r="O1506" i="4"/>
  <c r="P1506" i="4" s="1"/>
  <c r="N1507" i="4" s="1"/>
  <c r="L812" i="4" l="1"/>
  <c r="M812" i="4" s="1"/>
  <c r="X1506" i="4"/>
  <c r="U1507" i="4" s="1"/>
  <c r="O1507" i="4"/>
  <c r="P1507" i="4" s="1"/>
  <c r="N1508" i="4" s="1"/>
  <c r="AA1507" i="4" l="1"/>
  <c r="X1507" i="4"/>
  <c r="K813" i="4"/>
  <c r="Z812" i="4"/>
  <c r="T812" i="4"/>
  <c r="Q813" i="4" s="1"/>
  <c r="O1508" i="4"/>
  <c r="P1508" i="4" s="1"/>
  <c r="N1509" i="4" s="1"/>
  <c r="AA1508" i="4"/>
  <c r="L813" i="4" l="1"/>
  <c r="M813" i="4" s="1"/>
  <c r="T813" i="4" s="1"/>
  <c r="Q814" i="4" s="1"/>
  <c r="U1508" i="4"/>
  <c r="W1508" i="4"/>
  <c r="O1509" i="4"/>
  <c r="P1509" i="4" s="1"/>
  <c r="N1510" i="4" s="1"/>
  <c r="AA1509" i="4" l="1"/>
  <c r="X1508" i="4"/>
  <c r="K814" i="4"/>
  <c r="Z813" i="4"/>
  <c r="O1510" i="4"/>
  <c r="P1510" i="4" s="1"/>
  <c r="N1511" i="4" s="1"/>
  <c r="L814" i="4" l="1"/>
  <c r="M814" i="4" s="1"/>
  <c r="AA1510" i="4"/>
  <c r="U1509" i="4"/>
  <c r="X1509" i="4" s="1"/>
  <c r="U1510" i="4" s="1"/>
  <c r="X1510" i="4" s="1"/>
  <c r="U1511" i="4" s="1"/>
  <c r="O1511" i="4"/>
  <c r="P1511" i="4" s="1"/>
  <c r="N1512" i="4" s="1"/>
  <c r="AA1511" i="4" l="1"/>
  <c r="X1511" i="4"/>
  <c r="U1512" i="4" s="1"/>
  <c r="K815" i="4"/>
  <c r="T814" i="4"/>
  <c r="Q815" i="4" s="1"/>
  <c r="Z814" i="4"/>
  <c r="O1512" i="4"/>
  <c r="P1512" i="4" s="1"/>
  <c r="N1513" i="4" s="1"/>
  <c r="AA1512" i="4" l="1"/>
  <c r="L815" i="4"/>
  <c r="M815" i="4" s="1"/>
  <c r="X1512" i="4"/>
  <c r="U1513" i="4" s="1"/>
  <c r="O1513" i="4"/>
  <c r="P1513" i="4" s="1"/>
  <c r="N1514" i="4" s="1"/>
  <c r="Z815" i="4" l="1"/>
  <c r="X1513" i="4"/>
  <c r="U1514" i="4" s="1"/>
  <c r="K816" i="4"/>
  <c r="T815" i="4"/>
  <c r="Q816" i="4" s="1"/>
  <c r="AA1513" i="4"/>
  <c r="O1514" i="4"/>
  <c r="P1514" i="4" s="1"/>
  <c r="N1515" i="4" s="1"/>
  <c r="AA1514" i="4" l="1"/>
  <c r="L816" i="4"/>
  <c r="M816" i="4" s="1"/>
  <c r="X1514" i="4"/>
  <c r="U1515" i="4" s="1"/>
  <c r="O1515" i="4"/>
  <c r="P1515" i="4" s="1"/>
  <c r="N1516" i="4" s="1"/>
  <c r="K817" i="4" l="1"/>
  <c r="T816" i="4"/>
  <c r="Q817" i="4" s="1"/>
  <c r="AA1515" i="4"/>
  <c r="X1515" i="4"/>
  <c r="U1516" i="4" s="1"/>
  <c r="X1516" i="4" s="1"/>
  <c r="U1517" i="4" s="1"/>
  <c r="Z816" i="4"/>
  <c r="O1516" i="4"/>
  <c r="P1516" i="4" s="1"/>
  <c r="N1517" i="4" s="1"/>
  <c r="AA1516" i="4" l="1"/>
  <c r="L817" i="4"/>
  <c r="M817" i="4" s="1"/>
  <c r="O1517" i="4"/>
  <c r="P1517" i="4" s="1"/>
  <c r="N1518" i="4" s="1"/>
  <c r="K818" i="4" l="1"/>
  <c r="Z817" i="4"/>
  <c r="AA1517" i="4"/>
  <c r="T817" i="4"/>
  <c r="Q818" i="4" s="1"/>
  <c r="X1517" i="4"/>
  <c r="U1518" i="4" s="1"/>
  <c r="O1518" i="4"/>
  <c r="P1518" i="4" s="1"/>
  <c r="N1519" i="4" s="1"/>
  <c r="AA1518" i="4" l="1"/>
  <c r="X1518" i="4"/>
  <c r="U1519" i="4" s="1"/>
  <c r="L818" i="4"/>
  <c r="M818" i="4" s="1"/>
  <c r="O1519" i="4"/>
  <c r="P1519" i="4" s="1"/>
  <c r="N1520" i="4" s="1"/>
  <c r="K819" i="4" l="1"/>
  <c r="Z818" i="4"/>
  <c r="X1519" i="4"/>
  <c r="U1520" i="4" s="1"/>
  <c r="X1520" i="4" s="1"/>
  <c r="U1521" i="4" s="1"/>
  <c r="AA1519" i="4"/>
  <c r="T818" i="4"/>
  <c r="Q819" i="4" s="1"/>
  <c r="O1520" i="4"/>
  <c r="P1520" i="4" s="1"/>
  <c r="N1521" i="4" s="1"/>
  <c r="AA1520" i="4" l="1"/>
  <c r="L819" i="4"/>
  <c r="M819" i="4" s="1"/>
  <c r="O1521" i="4"/>
  <c r="P1521" i="4" s="1"/>
  <c r="N1522" i="4" s="1"/>
  <c r="K820" i="4" l="1"/>
  <c r="Z819" i="4"/>
  <c r="AA1521" i="4"/>
  <c r="T819" i="4"/>
  <c r="Q820" i="4" s="1"/>
  <c r="X1521" i="4"/>
  <c r="U1522" i="4" s="1"/>
  <c r="O1522" i="4"/>
  <c r="P1522" i="4" s="1"/>
  <c r="N1523" i="4" s="1"/>
  <c r="AA1522" i="4" l="1"/>
  <c r="X1522" i="4"/>
  <c r="U1523" i="4" s="1"/>
  <c r="L820" i="4"/>
  <c r="M820" i="4" s="1"/>
  <c r="O1523" i="4"/>
  <c r="P1523" i="4" s="1"/>
  <c r="N1524" i="4" s="1"/>
  <c r="K821" i="4" l="1"/>
  <c r="X1523" i="4"/>
  <c r="U1524" i="4" s="1"/>
  <c r="X1524" i="4" s="1"/>
  <c r="U1525" i="4" s="1"/>
  <c r="AA1523" i="4"/>
  <c r="Z820" i="4"/>
  <c r="T820" i="4"/>
  <c r="Q821" i="4" s="1"/>
  <c r="AA1524" i="4"/>
  <c r="O1524" i="4"/>
  <c r="P1524" i="4" s="1"/>
  <c r="N1525" i="4" s="1"/>
  <c r="L821" i="4" l="1"/>
  <c r="M821" i="4" s="1"/>
  <c r="O1525" i="4"/>
  <c r="P1525" i="4" s="1"/>
  <c r="N1526" i="4" s="1"/>
  <c r="K822" i="4" l="1"/>
  <c r="AA1525" i="4"/>
  <c r="Z821" i="4"/>
  <c r="X1525" i="4"/>
  <c r="U1526" i="4" s="1"/>
  <c r="X1526" i="4" s="1"/>
  <c r="U1527" i="4" s="1"/>
  <c r="T821" i="4"/>
  <c r="Q822" i="4" s="1"/>
  <c r="O1526" i="4"/>
  <c r="P1526" i="4" s="1"/>
  <c r="N1527" i="4" s="1"/>
  <c r="AA1526" i="4" l="1"/>
  <c r="L822" i="4"/>
  <c r="M822" i="4" s="1"/>
  <c r="O1527" i="4"/>
  <c r="P1527" i="4" s="1"/>
  <c r="N1528" i="4" s="1"/>
  <c r="AA1527" i="4" l="1"/>
  <c r="K823" i="4"/>
  <c r="Z822" i="4"/>
  <c r="T822" i="4"/>
  <c r="Q823" i="4" s="1"/>
  <c r="X1527" i="4"/>
  <c r="U1528" i="4" s="1"/>
  <c r="X1528" i="4" s="1"/>
  <c r="U1529" i="4" s="1"/>
  <c r="O1528" i="4"/>
  <c r="P1528" i="4" s="1"/>
  <c r="N1529" i="4" s="1"/>
  <c r="AA1528" i="4" l="1"/>
  <c r="L823" i="4"/>
  <c r="M823" i="4" s="1"/>
  <c r="O1529" i="4"/>
  <c r="P1529" i="4" s="1"/>
  <c r="N1530" i="4" s="1"/>
  <c r="AA1529" i="4" l="1"/>
  <c r="K824" i="4"/>
  <c r="Z823" i="4"/>
  <c r="T823" i="4"/>
  <c r="Q824" i="4" s="1"/>
  <c r="X1529" i="4"/>
  <c r="U1530" i="4" s="1"/>
  <c r="X1530" i="4" s="1"/>
  <c r="U1531" i="4" s="1"/>
  <c r="O1530" i="4"/>
  <c r="P1530" i="4" s="1"/>
  <c r="N1531" i="4" s="1"/>
  <c r="AA1530" i="4" l="1"/>
  <c r="L824" i="4"/>
  <c r="M824" i="4" s="1"/>
  <c r="O1531" i="4"/>
  <c r="P1531" i="4" s="1"/>
  <c r="N1532" i="4" s="1"/>
  <c r="AA1531" i="4" l="1"/>
  <c r="Z824" i="4"/>
  <c r="K825" i="4"/>
  <c r="T824" i="4"/>
  <c r="Q825" i="4" s="1"/>
  <c r="X1531" i="4"/>
  <c r="U1532" i="4" s="1"/>
  <c r="X1532" i="4" s="1"/>
  <c r="U1533" i="4" s="1"/>
  <c r="AA1532" i="4"/>
  <c r="O1532" i="4"/>
  <c r="P1532" i="4" s="1"/>
  <c r="N1533" i="4" s="1"/>
  <c r="L825" i="4" l="1"/>
  <c r="M825" i="4" s="1"/>
  <c r="O1533" i="4"/>
  <c r="P1533" i="4" s="1"/>
  <c r="N1534" i="4" s="1"/>
  <c r="AA1533" i="4" l="1"/>
  <c r="X1533" i="4"/>
  <c r="U1534" i="4" s="1"/>
  <c r="Z825" i="4"/>
  <c r="K826" i="4"/>
  <c r="T825" i="4"/>
  <c r="Q826" i="4" s="1"/>
  <c r="O1534" i="4"/>
  <c r="P1534" i="4" s="1"/>
  <c r="N1535" i="4" s="1"/>
  <c r="AA1534" i="4" l="1"/>
  <c r="L826" i="4"/>
  <c r="M826" i="4" s="1"/>
  <c r="T826" i="4" s="1"/>
  <c r="Q827" i="4" s="1"/>
  <c r="X1534" i="4"/>
  <c r="U1535" i="4" s="1"/>
  <c r="O1535" i="4"/>
  <c r="P1535" i="4" s="1"/>
  <c r="N1536" i="4" s="1"/>
  <c r="X1535" i="4" l="1"/>
  <c r="U1536" i="4" s="1"/>
  <c r="Z826" i="4"/>
  <c r="K827" i="4"/>
  <c r="AA1535" i="4"/>
  <c r="O1536" i="4"/>
  <c r="P1536" i="4" s="1"/>
  <c r="N1537" i="4" s="1"/>
  <c r="AA1536" i="4" l="1"/>
  <c r="L827" i="4"/>
  <c r="M827" i="4" s="1"/>
  <c r="X1536" i="4"/>
  <c r="U1537" i="4" s="1"/>
  <c r="O1537" i="4"/>
  <c r="P1537" i="4" s="1"/>
  <c r="N1538" i="4" s="1"/>
  <c r="AA1537" i="4" l="1"/>
  <c r="X1537" i="4"/>
  <c r="U1538" i="4" s="1"/>
  <c r="K828" i="4"/>
  <c r="T827" i="4"/>
  <c r="Q828" i="4" s="1"/>
  <c r="Z827" i="4"/>
  <c r="O1538" i="4"/>
  <c r="P1538" i="4" s="1"/>
  <c r="N1539" i="4" s="1"/>
  <c r="AA1538" i="4" l="1"/>
  <c r="L828" i="4"/>
  <c r="M828" i="4" s="1"/>
  <c r="X1538" i="4"/>
  <c r="U1539" i="4" s="1"/>
  <c r="O1539" i="4"/>
  <c r="P1539" i="4" s="1"/>
  <c r="N1540" i="4" s="1"/>
  <c r="AA1539" i="4" l="1"/>
  <c r="K829" i="4"/>
  <c r="X1539" i="4"/>
  <c r="U1540" i="4" s="1"/>
  <c r="X1540" i="4" s="1"/>
  <c r="U1541" i="4" s="1"/>
  <c r="Z828" i="4"/>
  <c r="T828" i="4"/>
  <c r="Q829" i="4" s="1"/>
  <c r="O1540" i="4"/>
  <c r="P1540" i="4" s="1"/>
  <c r="N1541" i="4" s="1"/>
  <c r="AA1540" i="4" l="1"/>
  <c r="L829" i="4"/>
  <c r="M829" i="4" s="1"/>
  <c r="T829" i="4" s="1"/>
  <c r="O1541" i="4"/>
  <c r="P1541" i="4" s="1"/>
  <c r="N1542" i="4" s="1"/>
  <c r="S830" i="4" l="1"/>
  <c r="Y20" i="2" s="1"/>
  <c r="Q830" i="4"/>
  <c r="AA1541" i="4"/>
  <c r="X1541" i="4"/>
  <c r="U1542" i="4" s="1"/>
  <c r="Z829" i="4"/>
  <c r="K830" i="4"/>
  <c r="O1542" i="4"/>
  <c r="P1542" i="4" s="1"/>
  <c r="N1543" i="4" s="1"/>
  <c r="AA1542" i="4" l="1"/>
  <c r="L830" i="4"/>
  <c r="M830" i="4" s="1"/>
  <c r="T830" i="4" s="1"/>
  <c r="X1542" i="4"/>
  <c r="U1543" i="4" s="1"/>
  <c r="O1543" i="4"/>
  <c r="P1543" i="4" s="1"/>
  <c r="N1544" i="4" s="1"/>
  <c r="AE43" i="4" l="1"/>
  <c r="Q831" i="4"/>
  <c r="Z20" i="2"/>
  <c r="AA1543" i="4"/>
  <c r="X1543" i="4"/>
  <c r="U1544" i="4" s="1"/>
  <c r="Z830" i="4"/>
  <c r="K831" i="4"/>
  <c r="O1544" i="4"/>
  <c r="P1544" i="4" s="1"/>
  <c r="N1545" i="4" s="1"/>
  <c r="L831" i="4" l="1"/>
  <c r="M831" i="4" s="1"/>
  <c r="T831" i="4" s="1"/>
  <c r="Q832" i="4" s="1"/>
  <c r="X1544" i="4"/>
  <c r="U1545" i="4" s="1"/>
  <c r="AA1544" i="4"/>
  <c r="AC20" i="2"/>
  <c r="AB20" i="2"/>
  <c r="AD20" i="2"/>
  <c r="AH20" i="2"/>
  <c r="AA1545" i="4"/>
  <c r="O1545" i="4"/>
  <c r="P1545" i="4" s="1"/>
  <c r="N1546" i="4" s="1"/>
  <c r="X1545" i="4" l="1"/>
  <c r="U1546" i="4" s="1"/>
  <c r="K832" i="4"/>
  <c r="Z831" i="4"/>
  <c r="AA1546" i="4"/>
  <c r="O1546" i="4"/>
  <c r="P1546" i="4" s="1"/>
  <c r="N1547" i="4" s="1"/>
  <c r="L832" i="4" l="1"/>
  <c r="M832" i="4" s="1"/>
  <c r="X1546" i="4"/>
  <c r="U1547" i="4" s="1"/>
  <c r="O1547" i="4"/>
  <c r="P1547" i="4" s="1"/>
  <c r="N1548" i="4" s="1"/>
  <c r="AA1547" i="4" l="1"/>
  <c r="X1547" i="4"/>
  <c r="U1548" i="4" s="1"/>
  <c r="K833" i="4"/>
  <c r="T832" i="4"/>
  <c r="Q833" i="4" s="1"/>
  <c r="Z832" i="4"/>
  <c r="O1548" i="4"/>
  <c r="P1548" i="4" s="1"/>
  <c r="N1549" i="4" s="1"/>
  <c r="AA1548" i="4" l="1"/>
  <c r="L833" i="4"/>
  <c r="M833" i="4" s="1"/>
  <c r="X1548" i="4"/>
  <c r="U1549" i="4" s="1"/>
  <c r="X1549" i="4" s="1"/>
  <c r="U1550" i="4" s="1"/>
  <c r="O1549" i="4"/>
  <c r="P1549" i="4" s="1"/>
  <c r="N1550" i="4" s="1"/>
  <c r="AA1549" i="4" l="1"/>
  <c r="K834" i="4"/>
  <c r="X1550" i="4"/>
  <c r="U1551" i="4" s="1"/>
  <c r="Z833" i="4"/>
  <c r="T833" i="4"/>
  <c r="Q834" i="4" s="1"/>
  <c r="O1550" i="4"/>
  <c r="P1550" i="4" s="1"/>
  <c r="N1551" i="4" s="1"/>
  <c r="AA1550" i="4" l="1"/>
  <c r="L834" i="4"/>
  <c r="M834" i="4" s="1"/>
  <c r="T834" i="4" s="1"/>
  <c r="Q835" i="4" s="1"/>
  <c r="O1551" i="4"/>
  <c r="P1551" i="4" s="1"/>
  <c r="N1552" i="4" s="1"/>
  <c r="AA1551" i="4" l="1"/>
  <c r="K835" i="4"/>
  <c r="Z834" i="4"/>
  <c r="X1551" i="4"/>
  <c r="U1552" i="4" s="1"/>
  <c r="X1552" i="4" s="1"/>
  <c r="U1553" i="4" s="1"/>
  <c r="O1552" i="4"/>
  <c r="P1552" i="4" s="1"/>
  <c r="N1553" i="4" s="1"/>
  <c r="AA1552" i="4" l="1"/>
  <c r="L835" i="4"/>
  <c r="M835" i="4" s="1"/>
  <c r="O1553" i="4"/>
  <c r="P1553" i="4" s="1"/>
  <c r="N1554" i="4" s="1"/>
  <c r="X1553" i="4" l="1"/>
  <c r="U1554" i="4" s="1"/>
  <c r="K836" i="4"/>
  <c r="T835" i="4"/>
  <c r="Q836" i="4" s="1"/>
  <c r="AA1553" i="4"/>
  <c r="Z835" i="4"/>
  <c r="O1554" i="4"/>
  <c r="P1554" i="4" s="1"/>
  <c r="N1555" i="4" s="1"/>
  <c r="AA1554" i="4" l="1"/>
  <c r="L836" i="4"/>
  <c r="M836" i="4" s="1"/>
  <c r="X1554" i="4"/>
  <c r="U1555" i="4" s="1"/>
  <c r="O1555" i="4"/>
  <c r="P1555" i="4" s="1"/>
  <c r="N1556" i="4" s="1"/>
  <c r="K837" i="4" l="1"/>
  <c r="AA1555" i="4"/>
  <c r="X1555" i="4"/>
  <c r="U1556" i="4" s="1"/>
  <c r="X1556" i="4" s="1"/>
  <c r="U1557" i="4" s="1"/>
  <c r="Z836" i="4"/>
  <c r="T836" i="4"/>
  <c r="Q837" i="4" s="1"/>
  <c r="O1556" i="4"/>
  <c r="P1556" i="4" s="1"/>
  <c r="N1557" i="4" s="1"/>
  <c r="AA1556" i="4" l="1"/>
  <c r="L837" i="4"/>
  <c r="M837" i="4" s="1"/>
  <c r="O1557" i="4"/>
  <c r="P1557" i="4" s="1"/>
  <c r="N1558" i="4" s="1"/>
  <c r="K838" i="4" l="1"/>
  <c r="T837" i="4"/>
  <c r="Q838" i="4" s="1"/>
  <c r="AA1557" i="4"/>
  <c r="Z837" i="4"/>
  <c r="X1557" i="4"/>
  <c r="U1558" i="4" s="1"/>
  <c r="X1558" i="4" s="1"/>
  <c r="U1559" i="4" s="1"/>
  <c r="O1558" i="4"/>
  <c r="P1558" i="4" s="1"/>
  <c r="N1559" i="4" s="1"/>
  <c r="AA1558" i="4" l="1"/>
  <c r="L838" i="4"/>
  <c r="M838" i="4" s="1"/>
  <c r="O1559" i="4"/>
  <c r="P1559" i="4" s="1"/>
  <c r="N1560" i="4" s="1"/>
  <c r="AA1559" i="4" l="1"/>
  <c r="K839" i="4"/>
  <c r="Z838" i="4"/>
  <c r="T838" i="4"/>
  <c r="Q839" i="4" s="1"/>
  <c r="X1559" i="4"/>
  <c r="AA1560" i="4"/>
  <c r="O1560" i="4"/>
  <c r="P1560" i="4" s="1"/>
  <c r="N1561" i="4" s="1"/>
  <c r="U1560" i="4" l="1"/>
  <c r="W1560" i="4"/>
  <c r="L839" i="4"/>
  <c r="M839" i="4" s="1"/>
  <c r="O1561" i="4"/>
  <c r="P1561" i="4" s="1"/>
  <c r="N1562" i="4" s="1"/>
  <c r="K840" i="4" l="1"/>
  <c r="T839" i="4"/>
  <c r="Q840" i="4" s="1"/>
  <c r="AA1561" i="4"/>
  <c r="Z839" i="4"/>
  <c r="X1560" i="4"/>
  <c r="O1562" i="4"/>
  <c r="P1562" i="4" s="1"/>
  <c r="N1563" i="4" s="1"/>
  <c r="AA1562" i="4" l="1"/>
  <c r="U1561" i="4"/>
  <c r="X1561" i="4" s="1"/>
  <c r="U1562" i="4" s="1"/>
  <c r="X1562" i="4" s="1"/>
  <c r="U1563" i="4" s="1"/>
  <c r="L840" i="4"/>
  <c r="M840" i="4" s="1"/>
  <c r="O1563" i="4"/>
  <c r="P1563" i="4" s="1"/>
  <c r="N1564" i="4" s="1"/>
  <c r="K841" i="4" l="1"/>
  <c r="Z840" i="4"/>
  <c r="X1563" i="4"/>
  <c r="U1564" i="4" s="1"/>
  <c r="AA1563" i="4"/>
  <c r="T840" i="4"/>
  <c r="Q841" i="4" s="1"/>
  <c r="O1564" i="4"/>
  <c r="P1564" i="4" s="1"/>
  <c r="N1565" i="4" s="1"/>
  <c r="AA1564" i="4" l="1"/>
  <c r="X1564" i="4"/>
  <c r="U1565" i="4" s="1"/>
  <c r="L841" i="4"/>
  <c r="M841" i="4" s="1"/>
  <c r="O1565" i="4"/>
  <c r="P1565" i="4" s="1"/>
  <c r="N1566" i="4" s="1"/>
  <c r="K842" i="4" l="1"/>
  <c r="AA1565" i="4"/>
  <c r="Z841" i="4"/>
  <c r="X1565" i="4"/>
  <c r="U1566" i="4" s="1"/>
  <c r="T841" i="4"/>
  <c r="Q842" i="4" s="1"/>
  <c r="O1566" i="4"/>
  <c r="P1566" i="4" s="1"/>
  <c r="N1567" i="4" s="1"/>
  <c r="AA1566" i="4" l="1"/>
  <c r="X1566" i="4"/>
  <c r="U1567" i="4" s="1"/>
  <c r="L842" i="4"/>
  <c r="M842" i="4" s="1"/>
  <c r="O1567" i="4"/>
  <c r="P1567" i="4" s="1"/>
  <c r="N1568" i="4" s="1"/>
  <c r="AA1567" i="4" l="1"/>
  <c r="Z842" i="4"/>
  <c r="X1567" i="4"/>
  <c r="U1568" i="4" s="1"/>
  <c r="K843" i="4"/>
  <c r="T842" i="4"/>
  <c r="Q843" i="4" s="1"/>
  <c r="O1568" i="4"/>
  <c r="P1568" i="4" s="1"/>
  <c r="N1569" i="4" s="1"/>
  <c r="AA1568" i="4" l="1"/>
  <c r="L843" i="4"/>
  <c r="M843" i="4" s="1"/>
  <c r="X1568" i="4"/>
  <c r="U1569" i="4" s="1"/>
  <c r="AA1569" i="4"/>
  <c r="O1569" i="4"/>
  <c r="P1569" i="4" s="1"/>
  <c r="N1570" i="4" s="1"/>
  <c r="K844" i="4" l="1"/>
  <c r="Z843" i="4"/>
  <c r="X1569" i="4"/>
  <c r="U1570" i="4" s="1"/>
  <c r="X1570" i="4" s="1"/>
  <c r="U1571" i="4" s="1"/>
  <c r="T843" i="4"/>
  <c r="Q844" i="4" s="1"/>
  <c r="O1570" i="4"/>
  <c r="P1570" i="4" s="1"/>
  <c r="N1571" i="4" s="1"/>
  <c r="AA1570" i="4" l="1"/>
  <c r="L844" i="4"/>
  <c r="M844" i="4" s="1"/>
  <c r="O1571" i="4"/>
  <c r="P1571" i="4" s="1"/>
  <c r="N1572" i="4" s="1"/>
  <c r="K845" i="4" l="1"/>
  <c r="Z844" i="4"/>
  <c r="X1571" i="4"/>
  <c r="U1572" i="4" s="1"/>
  <c r="AA1571" i="4"/>
  <c r="T844" i="4"/>
  <c r="Q845" i="4" s="1"/>
  <c r="O1572" i="4"/>
  <c r="P1572" i="4" s="1"/>
  <c r="N1573" i="4" s="1"/>
  <c r="AA1572" i="4" l="1"/>
  <c r="X1572" i="4"/>
  <c r="U1573" i="4" s="1"/>
  <c r="L845" i="4"/>
  <c r="M845" i="4" s="1"/>
  <c r="Z845" i="4"/>
  <c r="O1573" i="4"/>
  <c r="P1573" i="4" s="1"/>
  <c r="N1574" i="4" s="1"/>
  <c r="AA1573" i="4" l="1"/>
  <c r="K846" i="4"/>
  <c r="X1573" i="4"/>
  <c r="U1574" i="4" s="1"/>
  <c r="T845" i="4"/>
  <c r="Q846" i="4" s="1"/>
  <c r="O1574" i="4"/>
  <c r="P1574" i="4" s="1"/>
  <c r="N1575" i="4" s="1"/>
  <c r="AA1574" i="4" l="1"/>
  <c r="X1574" i="4"/>
  <c r="U1575" i="4" s="1"/>
  <c r="Z846" i="4"/>
  <c r="L846" i="4"/>
  <c r="M846" i="4" s="1"/>
  <c r="T846" i="4" s="1"/>
  <c r="Q847" i="4" s="1"/>
  <c r="O1575" i="4"/>
  <c r="P1575" i="4" s="1"/>
  <c r="N1576" i="4" s="1"/>
  <c r="K847" i="4" l="1"/>
  <c r="X1575" i="4"/>
  <c r="U1576" i="4" s="1"/>
  <c r="X1576" i="4" s="1"/>
  <c r="U1577" i="4" s="1"/>
  <c r="AA1575" i="4"/>
  <c r="O1576" i="4"/>
  <c r="P1576" i="4" s="1"/>
  <c r="N1577" i="4" s="1"/>
  <c r="AA1576" i="4" l="1"/>
  <c r="Z847" i="4"/>
  <c r="L847" i="4"/>
  <c r="M847" i="4" s="1"/>
  <c r="O1577" i="4"/>
  <c r="P1577" i="4" s="1"/>
  <c r="N1578" i="4" s="1"/>
  <c r="K848" i="4" l="1"/>
  <c r="T847" i="4"/>
  <c r="Q848" i="4" s="1"/>
  <c r="AA1577" i="4"/>
  <c r="X1577" i="4"/>
  <c r="U1578" i="4" s="1"/>
  <c r="X1578" i="4" s="1"/>
  <c r="U1579" i="4" s="1"/>
  <c r="O1578" i="4"/>
  <c r="P1578" i="4" s="1"/>
  <c r="N1579" i="4" s="1"/>
  <c r="AA1578" i="4" l="1"/>
  <c r="L848" i="4"/>
  <c r="M848" i="4" s="1"/>
  <c r="T848" i="4" s="1"/>
  <c r="Q849" i="4" s="1"/>
  <c r="O1579" i="4"/>
  <c r="P1579" i="4" s="1"/>
  <c r="N1580" i="4" s="1"/>
  <c r="AA1579" i="4" l="1"/>
  <c r="K849" i="4"/>
  <c r="Z848" i="4"/>
  <c r="X1579" i="4"/>
  <c r="U1580" i="4" s="1"/>
  <c r="O1580" i="4"/>
  <c r="P1580" i="4" s="1"/>
  <c r="N1581" i="4" s="1"/>
  <c r="AA1580" i="4" l="1"/>
  <c r="X1580" i="4"/>
  <c r="U1581" i="4" s="1"/>
  <c r="L849" i="4"/>
  <c r="M849" i="4" s="1"/>
  <c r="O1581" i="4"/>
  <c r="P1581" i="4" s="1"/>
  <c r="N1582" i="4" s="1"/>
  <c r="X1581" i="4" l="1"/>
  <c r="U1582" i="4" s="1"/>
  <c r="AA1581" i="4"/>
  <c r="Z849" i="4"/>
  <c r="K850" i="4"/>
  <c r="T849" i="4"/>
  <c r="Q850" i="4" s="1"/>
  <c r="O1582" i="4"/>
  <c r="P1582" i="4" s="1"/>
  <c r="N1583" i="4" s="1"/>
  <c r="AA1582" i="4" l="1"/>
  <c r="L850" i="4"/>
  <c r="M850" i="4" s="1"/>
  <c r="X1582" i="4"/>
  <c r="U1583" i="4" s="1"/>
  <c r="O1583" i="4"/>
  <c r="P1583" i="4" s="1"/>
  <c r="N1584" i="4" s="1"/>
  <c r="X1583" i="4" l="1"/>
  <c r="U1584" i="4" s="1"/>
  <c r="Z850" i="4"/>
  <c r="K851" i="4"/>
  <c r="AA1583" i="4"/>
  <c r="T850" i="4"/>
  <c r="Q851" i="4" s="1"/>
  <c r="AA1584" i="4"/>
  <c r="O1584" i="4"/>
  <c r="P1584" i="4" s="1"/>
  <c r="N1585" i="4" s="1"/>
  <c r="L851" i="4" l="1"/>
  <c r="M851" i="4" s="1"/>
  <c r="T851" i="4" s="1"/>
  <c r="Q852" i="4" s="1"/>
  <c r="X1584" i="4"/>
  <c r="U1585" i="4" s="1"/>
  <c r="O1585" i="4"/>
  <c r="P1585" i="4" s="1"/>
  <c r="N1586" i="4" s="1"/>
  <c r="Z851" i="4" l="1"/>
  <c r="AA1585" i="4"/>
  <c r="X1585" i="4"/>
  <c r="U1586" i="4" s="1"/>
  <c r="K852" i="4"/>
  <c r="O1586" i="4"/>
  <c r="P1586" i="4" s="1"/>
  <c r="N1587" i="4" s="1"/>
  <c r="AA1586" i="4" l="1"/>
  <c r="L852" i="4"/>
  <c r="M852" i="4" s="1"/>
  <c r="X1586" i="4"/>
  <c r="U1587" i="4" s="1"/>
  <c r="O1587" i="4"/>
  <c r="P1587" i="4" s="1"/>
  <c r="N1588" i="4" s="1"/>
  <c r="AA1587" i="4" l="1"/>
  <c r="X1587" i="4"/>
  <c r="U1588" i="4" s="1"/>
  <c r="Z852" i="4"/>
  <c r="K853" i="4"/>
  <c r="T852" i="4"/>
  <c r="Q853" i="4" s="1"/>
  <c r="O1588" i="4"/>
  <c r="P1588" i="4" s="1"/>
  <c r="N1589" i="4" s="1"/>
  <c r="AA1588" i="4" l="1"/>
  <c r="L853" i="4"/>
  <c r="M853" i="4" s="1"/>
  <c r="X1588" i="4"/>
  <c r="U1589" i="4" s="1"/>
  <c r="AA1589" i="4"/>
  <c r="O1589" i="4"/>
  <c r="P1589" i="4" s="1"/>
  <c r="N1590" i="4" s="1"/>
  <c r="K854" i="4" l="1"/>
  <c r="X1589" i="4"/>
  <c r="U1590" i="4" s="1"/>
  <c r="Z853" i="4"/>
  <c r="T853" i="4"/>
  <c r="Q854" i="4" s="1"/>
  <c r="AA1590" i="4"/>
  <c r="O1590" i="4"/>
  <c r="P1590" i="4" s="1"/>
  <c r="N1591" i="4" s="1"/>
  <c r="X1590" i="4" l="1"/>
  <c r="U1591" i="4" s="1"/>
  <c r="L854" i="4"/>
  <c r="M854" i="4" s="1"/>
  <c r="O1591" i="4"/>
  <c r="P1591" i="4" s="1"/>
  <c r="N1592" i="4" s="1"/>
  <c r="K855" i="4" l="1"/>
  <c r="AA1591" i="4"/>
  <c r="Z854" i="4"/>
  <c r="X1591" i="4"/>
  <c r="U1592" i="4" s="1"/>
  <c r="T854" i="4"/>
  <c r="Q855" i="4" s="1"/>
  <c r="O1592" i="4"/>
  <c r="P1592" i="4" s="1"/>
  <c r="N1593" i="4" s="1"/>
  <c r="AA1592" i="4" l="1"/>
  <c r="X1592" i="4"/>
  <c r="U1593" i="4" s="1"/>
  <c r="L855" i="4"/>
  <c r="M855" i="4" s="1"/>
  <c r="O1593" i="4"/>
  <c r="P1593" i="4" s="1"/>
  <c r="N1594" i="4" s="1"/>
  <c r="Z855" i="4" l="1"/>
  <c r="AA1593" i="4"/>
  <c r="K856" i="4"/>
  <c r="X1593" i="4"/>
  <c r="U1594" i="4" s="1"/>
  <c r="X1594" i="4" s="1"/>
  <c r="U1595" i="4" s="1"/>
  <c r="T855" i="4"/>
  <c r="Q856" i="4" s="1"/>
  <c r="O1594" i="4"/>
  <c r="P1594" i="4" s="1"/>
  <c r="N1595" i="4" s="1"/>
  <c r="AA1594" i="4" l="1"/>
  <c r="L856" i="4"/>
  <c r="M856" i="4" s="1"/>
  <c r="T856" i="4" s="1"/>
  <c r="Q857" i="4" s="1"/>
  <c r="Z856" i="4"/>
  <c r="O1595" i="4"/>
  <c r="P1595" i="4" s="1"/>
  <c r="N1596" i="4" s="1"/>
  <c r="X1595" i="4" l="1"/>
  <c r="U1596" i="4" s="1"/>
  <c r="AA1595" i="4"/>
  <c r="K857" i="4"/>
  <c r="O1596" i="4"/>
  <c r="P1596" i="4" s="1"/>
  <c r="N1597" i="4" s="1"/>
  <c r="AA1596" i="4" l="1"/>
  <c r="L857" i="4"/>
  <c r="M857" i="4" s="1"/>
  <c r="X1596" i="4"/>
  <c r="U1597" i="4" s="1"/>
  <c r="O1597" i="4"/>
  <c r="P1597" i="4" s="1"/>
  <c r="N1598" i="4" s="1"/>
  <c r="X1597" i="4" l="1"/>
  <c r="U1598" i="4" s="1"/>
  <c r="Z857" i="4"/>
  <c r="K858" i="4"/>
  <c r="T857" i="4"/>
  <c r="Q858" i="4" s="1"/>
  <c r="AA1597" i="4"/>
  <c r="O1598" i="4"/>
  <c r="P1598" i="4" s="1"/>
  <c r="N1599" i="4" s="1"/>
  <c r="AA1598" i="4" l="1"/>
  <c r="L858" i="4"/>
  <c r="M858" i="4" s="1"/>
  <c r="X1598" i="4"/>
  <c r="U1599" i="4" s="1"/>
  <c r="O1599" i="4"/>
  <c r="P1599" i="4" s="1"/>
  <c r="N1600" i="4" s="1"/>
  <c r="AA1599" i="4" l="1"/>
  <c r="K859" i="4"/>
  <c r="Z858" i="4"/>
  <c r="X1599" i="4"/>
  <c r="U1600" i="4" s="1"/>
  <c r="X1600" i="4" s="1"/>
  <c r="U1601" i="4" s="1"/>
  <c r="T858" i="4"/>
  <c r="Q859" i="4" s="1"/>
  <c r="AA1600" i="4"/>
  <c r="O1600" i="4"/>
  <c r="P1600" i="4" s="1"/>
  <c r="N1601" i="4" s="1"/>
  <c r="L859" i="4" l="1"/>
  <c r="M859" i="4" s="1"/>
  <c r="O1601" i="4"/>
  <c r="P1601" i="4" s="1"/>
  <c r="N1602" i="4" s="1"/>
  <c r="AA1601" i="4" l="1"/>
  <c r="K860" i="4"/>
  <c r="Z859" i="4"/>
  <c r="X1601" i="4"/>
  <c r="U1602" i="4" s="1"/>
  <c r="X1602" i="4" s="1"/>
  <c r="U1603" i="4" s="1"/>
  <c r="T859" i="4"/>
  <c r="Q860" i="4" s="1"/>
  <c r="O1602" i="4"/>
  <c r="P1602" i="4" s="1"/>
  <c r="N1603" i="4" s="1"/>
  <c r="AA1602" i="4" l="1"/>
  <c r="L860" i="4"/>
  <c r="M860" i="4" s="1"/>
  <c r="O1603" i="4"/>
  <c r="P1603" i="4" s="1"/>
  <c r="N1604" i="4" s="1"/>
  <c r="K861" i="4" l="1"/>
  <c r="AA1603" i="4"/>
  <c r="Z860" i="4"/>
  <c r="T860" i="4"/>
  <c r="Q861" i="4" s="1"/>
  <c r="X1603" i="4"/>
  <c r="U1604" i="4" s="1"/>
  <c r="O1604" i="4"/>
  <c r="P1604" i="4" s="1"/>
  <c r="N1605" i="4" s="1"/>
  <c r="AA1604" i="4" l="1"/>
  <c r="X1604" i="4"/>
  <c r="U1605" i="4" s="1"/>
  <c r="L861" i="4"/>
  <c r="M861" i="4" s="1"/>
  <c r="O1605" i="4"/>
  <c r="P1605" i="4" s="1"/>
  <c r="N1606" i="4" s="1"/>
  <c r="K862" i="4" l="1"/>
  <c r="Z861" i="4"/>
  <c r="X1605" i="4"/>
  <c r="U1606" i="4" s="1"/>
  <c r="X1606" i="4" s="1"/>
  <c r="U1607" i="4" s="1"/>
  <c r="AA1605" i="4"/>
  <c r="T861" i="4"/>
  <c r="Q862" i="4" s="1"/>
  <c r="O1606" i="4"/>
  <c r="P1606" i="4" s="1"/>
  <c r="N1607" i="4" s="1"/>
  <c r="AA1606" i="4" l="1"/>
  <c r="L862" i="4"/>
  <c r="M862" i="4" s="1"/>
  <c r="O1607" i="4"/>
  <c r="P1607" i="4" s="1"/>
  <c r="N1608" i="4" s="1"/>
  <c r="AA1607" i="4" l="1"/>
  <c r="Z862" i="4"/>
  <c r="K863" i="4"/>
  <c r="T862" i="4"/>
  <c r="Q863" i="4" s="1"/>
  <c r="X1607" i="4"/>
  <c r="U1608" i="4" s="1"/>
  <c r="O1608" i="4"/>
  <c r="P1608" i="4" s="1"/>
  <c r="N1609" i="4" s="1"/>
  <c r="AA1608" i="4" l="1"/>
  <c r="X1608" i="4"/>
  <c r="U1609" i="4" s="1"/>
  <c r="L863" i="4"/>
  <c r="M863" i="4" s="1"/>
  <c r="O1609" i="4"/>
  <c r="P1609" i="4" s="1"/>
  <c r="N1610" i="4" s="1"/>
  <c r="K864" i="4" l="1"/>
  <c r="Z863" i="4"/>
  <c r="T863" i="4"/>
  <c r="Q864" i="4" s="1"/>
  <c r="AA1609" i="4"/>
  <c r="X1609" i="4"/>
  <c r="U1610" i="4" s="1"/>
  <c r="O1610" i="4"/>
  <c r="P1610" i="4" s="1"/>
  <c r="N1611" i="4" s="1"/>
  <c r="AA1610" i="4" l="1"/>
  <c r="X1610" i="4"/>
  <c r="U1611" i="4" s="1"/>
  <c r="L864" i="4"/>
  <c r="M864" i="4" s="1"/>
  <c r="O1611" i="4"/>
  <c r="P1611" i="4" s="1"/>
  <c r="N1612" i="4" s="1"/>
  <c r="K865" i="4" l="1"/>
  <c r="Z864" i="4"/>
  <c r="T864" i="4"/>
  <c r="Q865" i="4" s="1"/>
  <c r="AA1611" i="4"/>
  <c r="X1611" i="4"/>
  <c r="O1612" i="4"/>
  <c r="P1612" i="4" s="1"/>
  <c r="AA1612" i="4" l="1"/>
  <c r="U1612" i="4"/>
  <c r="W1612" i="4"/>
  <c r="T865" i="4"/>
  <c r="Q866" i="4" s="1"/>
  <c r="L865" i="4"/>
  <c r="M865" i="4" s="1"/>
  <c r="AE23" i="4"/>
  <c r="AE24" i="4"/>
  <c r="AE18" i="4"/>
  <c r="AE21" i="4"/>
  <c r="AE20" i="4"/>
  <c r="AE19" i="4"/>
  <c r="K866" i="4" l="1"/>
  <c r="Z865" i="4"/>
  <c r="X1612" i="4"/>
  <c r="L866" i="4" l="1"/>
  <c r="M866" i="4" s="1"/>
  <c r="K867" i="4" l="1"/>
  <c r="T866" i="4"/>
  <c r="Q867" i="4" s="1"/>
  <c r="Z866" i="4"/>
  <c r="L867" i="4" l="1"/>
  <c r="M867" i="4" s="1"/>
  <c r="T867" i="4" s="1"/>
  <c r="Q868" i="4" s="1"/>
  <c r="K868" i="4" l="1"/>
  <c r="Z867" i="4"/>
  <c r="L868" i="4" l="1"/>
  <c r="M868" i="4" s="1"/>
  <c r="Z868" i="4" l="1"/>
  <c r="K869" i="4"/>
  <c r="T868" i="4"/>
  <c r="Q869" i="4" s="1"/>
  <c r="L869" i="4" l="1"/>
  <c r="M869" i="4" s="1"/>
  <c r="K870" i="4" l="1"/>
  <c r="Z869" i="4"/>
  <c r="T869" i="4"/>
  <c r="Q870" i="4" s="1"/>
  <c r="L870" i="4" l="1"/>
  <c r="M870" i="4" s="1"/>
  <c r="Z870" i="4"/>
  <c r="K871" i="4" l="1"/>
  <c r="T870" i="4"/>
  <c r="Q871" i="4" s="1"/>
  <c r="L871" i="4" l="1"/>
  <c r="M871" i="4" s="1"/>
  <c r="K872" i="4" l="1"/>
  <c r="Z871" i="4"/>
  <c r="T871" i="4"/>
  <c r="Q872" i="4" s="1"/>
  <c r="L872" i="4" l="1"/>
  <c r="M872" i="4" s="1"/>
  <c r="K873" i="4" l="1"/>
  <c r="Z872" i="4"/>
  <c r="T872" i="4"/>
  <c r="Q873" i="4" s="1"/>
  <c r="L873" i="4" l="1"/>
  <c r="M873" i="4" s="1"/>
  <c r="K874" i="4" l="1"/>
  <c r="Z873" i="4"/>
  <c r="T873" i="4"/>
  <c r="Q874" i="4" s="1"/>
  <c r="L874" i="4" l="1"/>
  <c r="M874" i="4" s="1"/>
  <c r="K875" i="4" l="1"/>
  <c r="Z874" i="4"/>
  <c r="T874" i="4"/>
  <c r="Q875" i="4" s="1"/>
  <c r="L875" i="4" l="1"/>
  <c r="M875" i="4" s="1"/>
  <c r="Z875" i="4"/>
  <c r="K876" i="4" l="1"/>
  <c r="T875" i="4"/>
  <c r="Q876" i="4" s="1"/>
  <c r="L876" i="4" l="1"/>
  <c r="M876" i="4" s="1"/>
  <c r="Z876" i="4" l="1"/>
  <c r="K877" i="4"/>
  <c r="T876" i="4"/>
  <c r="Q877" i="4" s="1"/>
  <c r="T877" i="4" l="1"/>
  <c r="Q878" i="4" s="1"/>
  <c r="L877" i="4"/>
  <c r="M877" i="4" s="1"/>
  <c r="K878" i="4" l="1"/>
  <c r="Z877" i="4"/>
  <c r="L878" i="4" l="1"/>
  <c r="M878" i="4" s="1"/>
  <c r="K879" i="4" l="1"/>
  <c r="T878" i="4"/>
  <c r="Q879" i="4" s="1"/>
  <c r="Z878" i="4"/>
  <c r="L879" i="4" l="1"/>
  <c r="M879" i="4" s="1"/>
  <c r="K880" i="4" l="1"/>
  <c r="Z879" i="4"/>
  <c r="T879" i="4"/>
  <c r="Q880" i="4" s="1"/>
  <c r="L880" i="4" l="1"/>
  <c r="M880" i="4" s="1"/>
  <c r="Z880" i="4" l="1"/>
  <c r="K881" i="4"/>
  <c r="T880" i="4"/>
  <c r="Q881" i="4" s="1"/>
  <c r="L881" i="4" l="1"/>
  <c r="M881" i="4" s="1"/>
  <c r="K882" i="4" l="1"/>
  <c r="Z881" i="4"/>
  <c r="T881" i="4"/>
  <c r="S882" i="4" l="1"/>
  <c r="Y21" i="2" s="1"/>
  <c r="Q882" i="4"/>
  <c r="L882" i="4"/>
  <c r="M882" i="4" s="1"/>
  <c r="K883" i="4" l="1"/>
  <c r="Z882" i="4"/>
  <c r="T882" i="4"/>
  <c r="AE44" i="4" l="1"/>
  <c r="Q883" i="4"/>
  <c r="Z21" i="2"/>
  <c r="L883" i="4"/>
  <c r="M883" i="4" s="1"/>
  <c r="Z883" i="4" l="1"/>
  <c r="T883" i="4"/>
  <c r="Q884" i="4" s="1"/>
  <c r="K884" i="4"/>
  <c r="AD21" i="2"/>
  <c r="AB21" i="2"/>
  <c r="AC21" i="2"/>
  <c r="AH21" i="2"/>
  <c r="L884" i="4" l="1"/>
  <c r="M884" i="4" s="1"/>
  <c r="T884" i="4" s="1"/>
  <c r="Q885" i="4" s="1"/>
  <c r="K885" i="4" l="1"/>
  <c r="Z884" i="4"/>
  <c r="L885" i="4" l="1"/>
  <c r="M885" i="4" s="1"/>
  <c r="K886" i="4" l="1"/>
  <c r="T885" i="4"/>
  <c r="Q886" i="4" s="1"/>
  <c r="Z885" i="4"/>
  <c r="L886" i="4" l="1"/>
  <c r="M886" i="4" s="1"/>
  <c r="Z886" i="4"/>
  <c r="K887" i="4" l="1"/>
  <c r="T886" i="4"/>
  <c r="Q887" i="4" s="1"/>
  <c r="L887" i="4" l="1"/>
  <c r="M887" i="4" s="1"/>
  <c r="K888" i="4" l="1"/>
  <c r="Z887" i="4"/>
  <c r="T887" i="4"/>
  <c r="Q888" i="4" s="1"/>
  <c r="L888" i="4" l="1"/>
  <c r="M888" i="4" s="1"/>
  <c r="Z888" i="4" l="1"/>
  <c r="K889" i="4"/>
  <c r="T888" i="4"/>
  <c r="Q889" i="4" s="1"/>
  <c r="L889" i="4" l="1"/>
  <c r="M889" i="4" s="1"/>
  <c r="Z889" i="4" l="1"/>
  <c r="K890" i="4"/>
  <c r="T889" i="4"/>
  <c r="Q890" i="4" s="1"/>
  <c r="L890" i="4" l="1"/>
  <c r="M890" i="4" s="1"/>
  <c r="Z890" i="4" l="1"/>
  <c r="K891" i="4"/>
  <c r="T890" i="4"/>
  <c r="Q891" i="4" s="1"/>
  <c r="L891" i="4" l="1"/>
  <c r="M891" i="4" s="1"/>
  <c r="K892" i="4" l="1"/>
  <c r="Z891" i="4"/>
  <c r="T891" i="4"/>
  <c r="Q892" i="4" s="1"/>
  <c r="L892" i="4" l="1"/>
  <c r="M892" i="4" s="1"/>
  <c r="Z892" i="4" l="1"/>
  <c r="K893" i="4"/>
  <c r="T892" i="4"/>
  <c r="Q893" i="4" s="1"/>
  <c r="L893" i="4" l="1"/>
  <c r="M893" i="4" s="1"/>
  <c r="K894" i="4" l="1"/>
  <c r="Z893" i="4"/>
  <c r="T893" i="4"/>
  <c r="Q894" i="4" s="1"/>
  <c r="L894" i="4" l="1"/>
  <c r="M894" i="4" s="1"/>
  <c r="K895" i="4" l="1"/>
  <c r="Z894" i="4"/>
  <c r="T894" i="4"/>
  <c r="Q895" i="4" s="1"/>
  <c r="L895" i="4" l="1"/>
  <c r="M895" i="4" s="1"/>
  <c r="K896" i="4" l="1"/>
  <c r="Z895" i="4"/>
  <c r="T895" i="4"/>
  <c r="Q896" i="4" s="1"/>
  <c r="L896" i="4" l="1"/>
  <c r="M896" i="4" s="1"/>
  <c r="K897" i="4" l="1"/>
  <c r="Z896" i="4"/>
  <c r="T896" i="4"/>
  <c r="Q897" i="4" s="1"/>
  <c r="L897" i="4" l="1"/>
  <c r="M897" i="4" s="1"/>
  <c r="Z897" i="4" l="1"/>
  <c r="K898" i="4"/>
  <c r="T897" i="4"/>
  <c r="Q898" i="4" s="1"/>
  <c r="L898" i="4" l="1"/>
  <c r="M898" i="4" s="1"/>
  <c r="Z898" i="4" l="1"/>
  <c r="K899" i="4"/>
  <c r="T898" i="4"/>
  <c r="Q899" i="4" s="1"/>
  <c r="Z899" i="4" l="1"/>
  <c r="L899" i="4"/>
  <c r="M899" i="4" s="1"/>
  <c r="K900" i="4" l="1"/>
  <c r="T899" i="4"/>
  <c r="Q900" i="4" s="1"/>
  <c r="L900" i="4" l="1"/>
  <c r="M900" i="4" s="1"/>
  <c r="T900" i="4" s="1"/>
  <c r="Q901" i="4" s="1"/>
  <c r="K901" i="4" l="1"/>
  <c r="Z900" i="4"/>
  <c r="L901" i="4" l="1"/>
  <c r="M901" i="4" s="1"/>
  <c r="K902" i="4" l="1"/>
  <c r="T901" i="4"/>
  <c r="Q902" i="4" s="1"/>
  <c r="Z901" i="4"/>
  <c r="L902" i="4" l="1"/>
  <c r="M902" i="4" s="1"/>
  <c r="Z902" i="4" l="1"/>
  <c r="K903" i="4"/>
  <c r="T902" i="4"/>
  <c r="Q903" i="4" s="1"/>
  <c r="L903" i="4" l="1"/>
  <c r="M903" i="4" s="1"/>
  <c r="K904" i="4" l="1"/>
  <c r="T903" i="4"/>
  <c r="Q904" i="4" s="1"/>
  <c r="Z903" i="4"/>
  <c r="L904" i="4" l="1"/>
  <c r="M904" i="4" s="1"/>
  <c r="K905" i="4" l="1"/>
  <c r="Z904" i="4"/>
  <c r="T904" i="4"/>
  <c r="Q905" i="4" s="1"/>
  <c r="L905" i="4" l="1"/>
  <c r="M905" i="4" s="1"/>
  <c r="Z905" i="4" l="1"/>
  <c r="K906" i="4"/>
  <c r="T905" i="4"/>
  <c r="Q906" i="4" s="1"/>
  <c r="L906" i="4" l="1"/>
  <c r="M906" i="4" s="1"/>
  <c r="K907" i="4" l="1"/>
  <c r="Z906" i="4"/>
  <c r="T906" i="4"/>
  <c r="Q907" i="4" s="1"/>
  <c r="L907" i="4" l="1"/>
  <c r="M907" i="4" s="1"/>
  <c r="K908" i="4" l="1"/>
  <c r="Z907" i="4"/>
  <c r="T907" i="4"/>
  <c r="Q908" i="4" s="1"/>
  <c r="L908" i="4" l="1"/>
  <c r="M908" i="4" s="1"/>
  <c r="K909" i="4" l="1"/>
  <c r="Z908" i="4"/>
  <c r="T908" i="4"/>
  <c r="Q909" i="4" s="1"/>
  <c r="L909" i="4" l="1"/>
  <c r="M909" i="4" s="1"/>
  <c r="Z909" i="4" l="1"/>
  <c r="K910" i="4"/>
  <c r="T909" i="4"/>
  <c r="Q910" i="4" s="1"/>
  <c r="L910" i="4" l="1"/>
  <c r="M910" i="4" s="1"/>
  <c r="K911" i="4" l="1"/>
  <c r="Z910" i="4"/>
  <c r="T910" i="4"/>
  <c r="Q911" i="4" s="1"/>
  <c r="L911" i="4" l="1"/>
  <c r="M911" i="4" s="1"/>
  <c r="K912" i="4" l="1"/>
  <c r="Z911" i="4"/>
  <c r="T911" i="4"/>
  <c r="Q912" i="4" s="1"/>
  <c r="L912" i="4" l="1"/>
  <c r="M912" i="4" s="1"/>
  <c r="K913" i="4" l="1"/>
  <c r="Z912" i="4"/>
  <c r="T912" i="4"/>
  <c r="Q913" i="4" s="1"/>
  <c r="L913" i="4" l="1"/>
  <c r="M913" i="4" s="1"/>
  <c r="Z913" i="4"/>
  <c r="K914" i="4" l="1"/>
  <c r="T913" i="4"/>
  <c r="Q914" i="4" s="1"/>
  <c r="L914" i="4" l="1"/>
  <c r="M914" i="4" s="1"/>
  <c r="K915" i="4" l="1"/>
  <c r="T914" i="4"/>
  <c r="Q915" i="4" s="1"/>
  <c r="Z914" i="4"/>
  <c r="L915" i="4" l="1"/>
  <c r="M915" i="4" s="1"/>
  <c r="Z915" i="4" l="1"/>
  <c r="K916" i="4"/>
  <c r="T915" i="4"/>
  <c r="Q916" i="4" s="1"/>
  <c r="L916" i="4" l="1"/>
  <c r="M916" i="4" s="1"/>
  <c r="K917" i="4" l="1"/>
  <c r="T916" i="4"/>
  <c r="Q917" i="4" s="1"/>
  <c r="Z916" i="4"/>
  <c r="L917" i="4" l="1"/>
  <c r="M917" i="4" s="1"/>
  <c r="Z917" i="4" l="1"/>
  <c r="K918" i="4"/>
  <c r="T917" i="4"/>
  <c r="Q918" i="4" s="1"/>
  <c r="L918" i="4" l="1"/>
  <c r="M918" i="4" s="1"/>
  <c r="Z918" i="4" l="1"/>
  <c r="K919" i="4"/>
  <c r="T918" i="4"/>
  <c r="Q919" i="4" s="1"/>
  <c r="L919" i="4" l="1"/>
  <c r="M919" i="4" s="1"/>
  <c r="K920" i="4" l="1"/>
  <c r="Z919" i="4"/>
  <c r="T919" i="4"/>
  <c r="Q920" i="4" s="1"/>
  <c r="L920" i="4" l="1"/>
  <c r="M920" i="4" s="1"/>
  <c r="Z920" i="4" l="1"/>
  <c r="K921" i="4"/>
  <c r="T920" i="4"/>
  <c r="Q921" i="4" s="1"/>
  <c r="L921" i="4" l="1"/>
  <c r="M921" i="4" s="1"/>
  <c r="K922" i="4" l="1"/>
  <c r="Z921" i="4"/>
  <c r="T921" i="4"/>
  <c r="Q922" i="4" s="1"/>
  <c r="L922" i="4" l="1"/>
  <c r="M922" i="4" s="1"/>
  <c r="K923" i="4" l="1"/>
  <c r="Z922" i="4"/>
  <c r="T922" i="4"/>
  <c r="Q923" i="4" s="1"/>
  <c r="L923" i="4" l="1"/>
  <c r="M923" i="4" s="1"/>
  <c r="Z923" i="4" l="1"/>
  <c r="K924" i="4"/>
  <c r="T923" i="4"/>
  <c r="Q924" i="4" s="1"/>
  <c r="L924" i="4" l="1"/>
  <c r="M924" i="4" s="1"/>
  <c r="Z924" i="4" l="1"/>
  <c r="K925" i="4"/>
  <c r="T924" i="4"/>
  <c r="Q925" i="4" s="1"/>
  <c r="L925" i="4" l="1"/>
  <c r="M925" i="4" s="1"/>
  <c r="Z925" i="4" l="1"/>
  <c r="K926" i="4"/>
  <c r="T925" i="4"/>
  <c r="Q926" i="4" s="1"/>
  <c r="L926" i="4" l="1"/>
  <c r="M926" i="4" s="1"/>
  <c r="K927" i="4" l="1"/>
  <c r="Z926" i="4"/>
  <c r="T926" i="4"/>
  <c r="Q927" i="4" s="1"/>
  <c r="L927" i="4" l="1"/>
  <c r="M927" i="4" s="1"/>
  <c r="K928" i="4" l="1"/>
  <c r="Z927" i="4"/>
  <c r="T927" i="4"/>
  <c r="Q928" i="4" s="1"/>
  <c r="L928" i="4" l="1"/>
  <c r="M928" i="4" s="1"/>
  <c r="Z928" i="4" l="1"/>
  <c r="K929" i="4"/>
  <c r="T928" i="4"/>
  <c r="Q929" i="4" s="1"/>
  <c r="L929" i="4" l="1"/>
  <c r="M929" i="4" s="1"/>
  <c r="K930" i="4" l="1"/>
  <c r="Z929" i="4"/>
  <c r="T929" i="4"/>
  <c r="Q930" i="4" s="1"/>
  <c r="L930" i="4" l="1"/>
  <c r="M930" i="4" s="1"/>
  <c r="Z930" i="4" l="1"/>
  <c r="K931" i="4"/>
  <c r="T930" i="4"/>
  <c r="Q931" i="4" s="1"/>
  <c r="L931" i="4" l="1"/>
  <c r="M931" i="4" s="1"/>
  <c r="Z931" i="4" l="1"/>
  <c r="K932" i="4"/>
  <c r="T931" i="4"/>
  <c r="Q932" i="4" s="1"/>
  <c r="L932" i="4" l="1"/>
  <c r="M932" i="4" s="1"/>
  <c r="K933" i="4" l="1"/>
  <c r="Z932" i="4"/>
  <c r="T932" i="4"/>
  <c r="Q933" i="4" s="1"/>
  <c r="L933" i="4" l="1"/>
  <c r="M933" i="4" s="1"/>
  <c r="K934" i="4" l="1"/>
  <c r="Z933" i="4"/>
  <c r="T933" i="4"/>
  <c r="S934" i="4" l="1"/>
  <c r="Y22" i="2" s="1"/>
  <c r="Q934" i="4"/>
  <c r="L934" i="4"/>
  <c r="M934" i="4" s="1"/>
  <c r="Z934" i="4" l="1"/>
  <c r="K935" i="4"/>
  <c r="T934" i="4"/>
  <c r="AE45" i="4" l="1"/>
  <c r="Q935" i="4"/>
  <c r="Z22" i="2"/>
  <c r="L935" i="4"/>
  <c r="M935" i="4" s="1"/>
  <c r="K936" i="4" l="1"/>
  <c r="T935" i="4"/>
  <c r="Q936" i="4" s="1"/>
  <c r="Z935" i="4"/>
  <c r="AD22" i="2"/>
  <c r="AB22" i="2"/>
  <c r="AC22" i="2"/>
  <c r="AH22" i="2"/>
  <c r="L936" i="4" l="1"/>
  <c r="M936" i="4" s="1"/>
  <c r="K937" i="4" l="1"/>
  <c r="Z936" i="4"/>
  <c r="T936" i="4"/>
  <c r="Q937" i="4" s="1"/>
  <c r="L937" i="4" l="1"/>
  <c r="M937" i="4" s="1"/>
  <c r="T937" i="4" s="1"/>
  <c r="Q938" i="4" s="1"/>
  <c r="K938" i="4" l="1"/>
  <c r="Z937" i="4"/>
  <c r="L938" i="4" l="1"/>
  <c r="M938" i="4" s="1"/>
  <c r="Z938" i="4" l="1"/>
  <c r="K939" i="4"/>
  <c r="T938" i="4"/>
  <c r="Q939" i="4" s="1"/>
  <c r="L939" i="4" l="1"/>
  <c r="M939" i="4" s="1"/>
  <c r="K940" i="4" l="1"/>
  <c r="Z939" i="4"/>
  <c r="T939" i="4"/>
  <c r="Q940" i="4" s="1"/>
  <c r="L940" i="4" l="1"/>
  <c r="M940" i="4" s="1"/>
  <c r="Z940" i="4" l="1"/>
  <c r="K941" i="4"/>
  <c r="T940" i="4"/>
  <c r="Q941" i="4" s="1"/>
  <c r="L941" i="4" l="1"/>
  <c r="M941" i="4" s="1"/>
  <c r="K942" i="4" l="1"/>
  <c r="Z941" i="4"/>
  <c r="T941" i="4"/>
  <c r="Q942" i="4" s="1"/>
  <c r="L942" i="4" l="1"/>
  <c r="M942" i="4" s="1"/>
  <c r="K943" i="4" l="1"/>
  <c r="Z942" i="4"/>
  <c r="T942" i="4"/>
  <c r="Q943" i="4" s="1"/>
  <c r="L943" i="4" l="1"/>
  <c r="M943" i="4" s="1"/>
  <c r="K944" i="4" l="1"/>
  <c r="Z943" i="4"/>
  <c r="T943" i="4"/>
  <c r="Q944" i="4" s="1"/>
  <c r="L944" i="4" l="1"/>
  <c r="M944" i="4" s="1"/>
  <c r="K945" i="4" l="1"/>
  <c r="Z944" i="4"/>
  <c r="T944" i="4"/>
  <c r="Q945" i="4" s="1"/>
  <c r="L945" i="4" l="1"/>
  <c r="M945" i="4" s="1"/>
  <c r="Z945" i="4" l="1"/>
  <c r="K946" i="4"/>
  <c r="T945" i="4"/>
  <c r="Q946" i="4" s="1"/>
  <c r="L946" i="4" l="1"/>
  <c r="M946" i="4" s="1"/>
  <c r="K947" i="4" l="1"/>
  <c r="Z946" i="4"/>
  <c r="T946" i="4"/>
  <c r="Q947" i="4" s="1"/>
  <c r="L947" i="4" l="1"/>
  <c r="M947" i="4" s="1"/>
  <c r="K948" i="4" l="1"/>
  <c r="Z947" i="4"/>
  <c r="T947" i="4"/>
  <c r="Q948" i="4" s="1"/>
  <c r="L948" i="4" l="1"/>
  <c r="M948" i="4" s="1"/>
  <c r="K949" i="4" l="1"/>
  <c r="Z948" i="4"/>
  <c r="T948" i="4"/>
  <c r="Q949" i="4" s="1"/>
  <c r="L949" i="4" l="1"/>
  <c r="M949" i="4" s="1"/>
  <c r="K950" i="4" l="1"/>
  <c r="Z949" i="4"/>
  <c r="T949" i="4"/>
  <c r="Q950" i="4" s="1"/>
  <c r="L950" i="4" l="1"/>
  <c r="M950" i="4" s="1"/>
  <c r="K951" i="4" l="1"/>
  <c r="Z950" i="4"/>
  <c r="T950" i="4"/>
  <c r="Q951" i="4" s="1"/>
  <c r="L951" i="4" l="1"/>
  <c r="M951" i="4" s="1"/>
  <c r="K952" i="4" l="1"/>
  <c r="Z951" i="4"/>
  <c r="T951" i="4"/>
  <c r="Q952" i="4" s="1"/>
  <c r="L952" i="4" l="1"/>
  <c r="M952" i="4" s="1"/>
  <c r="Z952" i="4" l="1"/>
  <c r="K953" i="4"/>
  <c r="T952" i="4"/>
  <c r="Q953" i="4" s="1"/>
  <c r="L953" i="4" l="1"/>
  <c r="M953" i="4" s="1"/>
  <c r="Z953" i="4" l="1"/>
  <c r="K954" i="4"/>
  <c r="T953" i="4"/>
  <c r="Q954" i="4" s="1"/>
  <c r="L954" i="4" l="1"/>
  <c r="M954" i="4" s="1"/>
  <c r="T954" i="4" s="1"/>
  <c r="Q955" i="4" s="1"/>
  <c r="K955" i="4" l="1"/>
  <c r="Z954" i="4"/>
  <c r="L955" i="4" l="1"/>
  <c r="M955" i="4" s="1"/>
  <c r="Z955" i="4" l="1"/>
  <c r="K956" i="4"/>
  <c r="T955" i="4"/>
  <c r="Q956" i="4" s="1"/>
  <c r="L956" i="4" l="1"/>
  <c r="M956" i="4" s="1"/>
  <c r="Z956" i="4" l="1"/>
  <c r="K957" i="4"/>
  <c r="T956" i="4"/>
  <c r="Q957" i="4" s="1"/>
  <c r="L957" i="4" l="1"/>
  <c r="M957" i="4" s="1"/>
  <c r="Z957" i="4" l="1"/>
  <c r="K958" i="4"/>
  <c r="T957" i="4"/>
  <c r="Q958" i="4" s="1"/>
  <c r="L958" i="4" l="1"/>
  <c r="M958" i="4" s="1"/>
  <c r="K959" i="4" l="1"/>
  <c r="Z958" i="4"/>
  <c r="T958" i="4"/>
  <c r="Q959" i="4" s="1"/>
  <c r="L959" i="4" l="1"/>
  <c r="M959" i="4" s="1"/>
  <c r="K960" i="4" l="1"/>
  <c r="Z959" i="4"/>
  <c r="T959" i="4"/>
  <c r="Q960" i="4" s="1"/>
  <c r="L960" i="4" l="1"/>
  <c r="M960" i="4" s="1"/>
  <c r="K961" i="4" l="1"/>
  <c r="Z960" i="4"/>
  <c r="T960" i="4"/>
  <c r="Q961" i="4" s="1"/>
  <c r="L961" i="4" l="1"/>
  <c r="M961" i="4" s="1"/>
  <c r="T961" i="4" s="1"/>
  <c r="Q962" i="4" s="1"/>
  <c r="K962" i="4" l="1"/>
  <c r="Z961" i="4"/>
  <c r="L962" i="4" l="1"/>
  <c r="M962" i="4" s="1"/>
  <c r="K963" i="4" l="1"/>
  <c r="T962" i="4"/>
  <c r="Q963" i="4" s="1"/>
  <c r="Z962" i="4"/>
  <c r="L963" i="4" l="1"/>
  <c r="M963" i="4" s="1"/>
  <c r="K964" i="4" l="1"/>
  <c r="Z963" i="4"/>
  <c r="T963" i="4"/>
  <c r="Q964" i="4" s="1"/>
  <c r="L964" i="4" l="1"/>
  <c r="M964" i="4" s="1"/>
  <c r="Z964" i="4"/>
  <c r="K965" i="4" l="1"/>
  <c r="T964" i="4"/>
  <c r="Q965" i="4" s="1"/>
  <c r="L965" i="4" l="1"/>
  <c r="M965" i="4" s="1"/>
  <c r="T965" i="4" s="1"/>
  <c r="Q966" i="4" s="1"/>
  <c r="Z965" i="4" l="1"/>
  <c r="K966" i="4"/>
  <c r="L966" i="4" l="1"/>
  <c r="M966" i="4" s="1"/>
  <c r="K967" i="4" l="1"/>
  <c r="T966" i="4"/>
  <c r="Q967" i="4" s="1"/>
  <c r="Z966" i="4"/>
  <c r="L967" i="4" l="1"/>
  <c r="M967" i="4" s="1"/>
  <c r="K968" i="4" l="1"/>
  <c r="Z967" i="4"/>
  <c r="T967" i="4"/>
  <c r="Q968" i="4" s="1"/>
  <c r="L968" i="4" l="1"/>
  <c r="M968" i="4" s="1"/>
  <c r="Z968" i="4" l="1"/>
  <c r="K969" i="4"/>
  <c r="T968" i="4"/>
  <c r="Q969" i="4" s="1"/>
  <c r="L969" i="4" l="1"/>
  <c r="M969" i="4" s="1"/>
  <c r="Z969" i="4" l="1"/>
  <c r="K970" i="4"/>
  <c r="T969" i="4"/>
  <c r="Q970" i="4" s="1"/>
  <c r="L970" i="4" l="1"/>
  <c r="M970" i="4" s="1"/>
  <c r="K971" i="4" l="1"/>
  <c r="Z970" i="4"/>
  <c r="T970" i="4"/>
  <c r="Q971" i="4" s="1"/>
  <c r="L971" i="4" l="1"/>
  <c r="M971" i="4" s="1"/>
  <c r="Z971" i="4" l="1"/>
  <c r="K972" i="4"/>
  <c r="T971" i="4"/>
  <c r="Q972" i="4" s="1"/>
  <c r="L972" i="4" l="1"/>
  <c r="M972" i="4" s="1"/>
  <c r="T972" i="4" s="1"/>
  <c r="Q973" i="4" s="1"/>
  <c r="Z972" i="4" l="1"/>
  <c r="K973" i="4"/>
  <c r="L973" i="4" l="1"/>
  <c r="M973" i="4" s="1"/>
  <c r="K974" i="4" l="1"/>
  <c r="T973" i="4"/>
  <c r="Q974" i="4" s="1"/>
  <c r="Z973" i="4"/>
  <c r="L974" i="4" l="1"/>
  <c r="M974" i="4" s="1"/>
  <c r="Z974" i="4" l="1"/>
  <c r="K975" i="4"/>
  <c r="T974" i="4"/>
  <c r="Q975" i="4" s="1"/>
  <c r="L975" i="4" l="1"/>
  <c r="M975" i="4" s="1"/>
  <c r="K976" i="4" l="1"/>
  <c r="Z975" i="4"/>
  <c r="T975" i="4"/>
  <c r="Q976" i="4" s="1"/>
  <c r="L976" i="4" l="1"/>
  <c r="M976" i="4" s="1"/>
  <c r="Z976" i="4" l="1"/>
  <c r="K977" i="4"/>
  <c r="T976" i="4"/>
  <c r="Q977" i="4" s="1"/>
  <c r="L977" i="4" l="1"/>
  <c r="M977" i="4" s="1"/>
  <c r="Z977" i="4" l="1"/>
  <c r="K978" i="4"/>
  <c r="T977" i="4"/>
  <c r="Q978" i="4" s="1"/>
  <c r="L978" i="4" l="1"/>
  <c r="M978" i="4" s="1"/>
  <c r="Z978" i="4" l="1"/>
  <c r="K979" i="4"/>
  <c r="T978" i="4"/>
  <c r="Q979" i="4" s="1"/>
  <c r="L979" i="4" l="1"/>
  <c r="M979" i="4" s="1"/>
  <c r="K980" i="4" l="1"/>
  <c r="Z979" i="4"/>
  <c r="T979" i="4"/>
  <c r="Q980" i="4" s="1"/>
  <c r="L980" i="4" l="1"/>
  <c r="M980" i="4" s="1"/>
  <c r="Z980" i="4" l="1"/>
  <c r="K981" i="4"/>
  <c r="T980" i="4"/>
  <c r="Q981" i="4" s="1"/>
  <c r="L981" i="4" l="1"/>
  <c r="M981" i="4" s="1"/>
  <c r="K982" i="4" l="1"/>
  <c r="Z981" i="4"/>
  <c r="T981" i="4"/>
  <c r="Q982" i="4" s="1"/>
  <c r="L982" i="4" l="1"/>
  <c r="M982" i="4" s="1"/>
  <c r="K983" i="4" l="1"/>
  <c r="Z982" i="4"/>
  <c r="T982" i="4"/>
  <c r="Q983" i="4" s="1"/>
  <c r="Z983" i="4" l="1"/>
  <c r="L983" i="4"/>
  <c r="M983" i="4" s="1"/>
  <c r="K984" i="4" l="1"/>
  <c r="T983" i="4"/>
  <c r="Q984" i="4" s="1"/>
  <c r="L984" i="4" l="1"/>
  <c r="M984" i="4" s="1"/>
  <c r="Z984" i="4" l="1"/>
  <c r="K985" i="4"/>
  <c r="T984" i="4"/>
  <c r="Q985" i="4" s="1"/>
  <c r="L985" i="4" l="1"/>
  <c r="M985" i="4" s="1"/>
  <c r="T985" i="4" s="1"/>
  <c r="Q986" i="4" s="1"/>
  <c r="Z985" i="4" l="1"/>
  <c r="K986" i="4"/>
  <c r="L986" i="4" l="1"/>
  <c r="M986" i="4" s="1"/>
  <c r="Z986" i="4" l="1"/>
  <c r="K987" i="4"/>
  <c r="T986" i="4"/>
  <c r="Q987" i="4" l="1"/>
  <c r="S987" i="4"/>
  <c r="Y23" i="2" s="1"/>
  <c r="L987" i="4"/>
  <c r="M987" i="4" s="1"/>
  <c r="Z987" i="4" l="1"/>
  <c r="T987" i="4"/>
  <c r="K988" i="4"/>
  <c r="L988" i="4" l="1"/>
  <c r="M988" i="4" s="1"/>
  <c r="Q988" i="4"/>
  <c r="AE46" i="4"/>
  <c r="Z23" i="2"/>
  <c r="K989" i="4" l="1"/>
  <c r="AC23" i="2"/>
  <c r="AD23" i="2"/>
  <c r="AB23" i="2"/>
  <c r="AH23" i="2"/>
  <c r="T988" i="4"/>
  <c r="Q989" i="4" s="1"/>
  <c r="Z988" i="4"/>
  <c r="L989" i="4" l="1"/>
  <c r="M989" i="4" s="1"/>
  <c r="K990" i="4" l="1"/>
  <c r="T989" i="4"/>
  <c r="Q990" i="4" s="1"/>
  <c r="Z989" i="4"/>
  <c r="L990" i="4" l="1"/>
  <c r="M990" i="4" s="1"/>
  <c r="T990" i="4" s="1"/>
  <c r="Q991" i="4" s="1"/>
  <c r="K991" i="4" l="1"/>
  <c r="Z990" i="4"/>
  <c r="L991" i="4" l="1"/>
  <c r="M991" i="4" s="1"/>
  <c r="K992" i="4" l="1"/>
  <c r="T991" i="4"/>
  <c r="Q992" i="4" s="1"/>
  <c r="Z991" i="4"/>
  <c r="L992" i="4" l="1"/>
  <c r="M992" i="4" s="1"/>
  <c r="K993" i="4" l="1"/>
  <c r="Z992" i="4"/>
  <c r="T992" i="4"/>
  <c r="Q993" i="4" s="1"/>
  <c r="L993" i="4" l="1"/>
  <c r="M993" i="4" s="1"/>
  <c r="Z993" i="4" l="1"/>
  <c r="K994" i="4"/>
  <c r="T993" i="4"/>
  <c r="Q994" i="4" s="1"/>
  <c r="L994" i="4" l="1"/>
  <c r="M994" i="4" s="1"/>
  <c r="T994" i="4" s="1"/>
  <c r="Q995" i="4" s="1"/>
  <c r="Z994" i="4" l="1"/>
  <c r="K995" i="4"/>
  <c r="L995" i="4" l="1"/>
  <c r="M995" i="4" s="1"/>
  <c r="K996" i="4" l="1"/>
  <c r="T995" i="4"/>
  <c r="Q996" i="4" s="1"/>
  <c r="Z995" i="4"/>
  <c r="L996" i="4" l="1"/>
  <c r="M996" i="4" s="1"/>
  <c r="T996" i="4" s="1"/>
  <c r="Q997" i="4" s="1"/>
  <c r="K997" i="4" l="1"/>
  <c r="Z996" i="4"/>
  <c r="L997" i="4" l="1"/>
  <c r="M997" i="4" s="1"/>
  <c r="Z997" i="4" l="1"/>
  <c r="K998" i="4"/>
  <c r="T997" i="4"/>
  <c r="Q998" i="4" s="1"/>
  <c r="L998" i="4" l="1"/>
  <c r="M998" i="4" s="1"/>
  <c r="T998" i="4" s="1"/>
  <c r="Q999" i="4" s="1"/>
  <c r="Z998" i="4" l="1"/>
  <c r="K999" i="4"/>
  <c r="L999" i="4" l="1"/>
  <c r="M999" i="4" s="1"/>
  <c r="Z999" i="4" l="1"/>
  <c r="K1000" i="4"/>
  <c r="T999" i="4"/>
  <c r="Q1000" i="4" s="1"/>
  <c r="L1000" i="4" l="1"/>
  <c r="M1000" i="4" s="1"/>
  <c r="K1001" i="4" l="1"/>
  <c r="T1000" i="4"/>
  <c r="Q1001" i="4" s="1"/>
  <c r="Z1000" i="4"/>
  <c r="L1001" i="4" l="1"/>
  <c r="M1001" i="4" s="1"/>
  <c r="Z1001" i="4" l="1"/>
  <c r="K1002" i="4"/>
  <c r="T1001" i="4"/>
  <c r="Q1002" i="4" s="1"/>
  <c r="L1002" i="4" l="1"/>
  <c r="M1002" i="4" s="1"/>
  <c r="T1002" i="4" s="1"/>
  <c r="Q1003" i="4" s="1"/>
  <c r="K1003" i="4" l="1"/>
  <c r="Z1002" i="4"/>
  <c r="L1003" i="4" l="1"/>
  <c r="M1003" i="4" s="1"/>
  <c r="Z1003" i="4" l="1"/>
  <c r="K1004" i="4"/>
  <c r="T1003" i="4"/>
  <c r="Q1004" i="4" s="1"/>
  <c r="L1004" i="4" l="1"/>
  <c r="M1004" i="4" s="1"/>
  <c r="K1005" i="4" l="1"/>
  <c r="Z1004" i="4"/>
  <c r="T1004" i="4"/>
  <c r="Q1005" i="4" s="1"/>
  <c r="L1005" i="4" l="1"/>
  <c r="M1005" i="4" s="1"/>
  <c r="K1006" i="4" l="1"/>
  <c r="T1005" i="4"/>
  <c r="Q1006" i="4" s="1"/>
  <c r="Z1005" i="4"/>
  <c r="L1006" i="4" l="1"/>
  <c r="M1006" i="4" s="1"/>
  <c r="T1006" i="4" s="1"/>
  <c r="Q1007" i="4" s="1"/>
  <c r="K1007" i="4" l="1"/>
  <c r="Z1006" i="4"/>
  <c r="L1007" i="4" l="1"/>
  <c r="M1007" i="4" s="1"/>
  <c r="K1008" i="4" l="1"/>
  <c r="T1007" i="4"/>
  <c r="Q1008" i="4" s="1"/>
  <c r="Z1007" i="4"/>
  <c r="L1008" i="4" l="1"/>
  <c r="M1008" i="4" s="1"/>
  <c r="Z1008" i="4" l="1"/>
  <c r="K1009" i="4"/>
  <c r="T1008" i="4"/>
  <c r="Q1009" i="4" s="1"/>
  <c r="L1009" i="4" l="1"/>
  <c r="M1009" i="4" s="1"/>
  <c r="K1010" i="4" l="1"/>
  <c r="Z1009" i="4"/>
  <c r="T1009" i="4"/>
  <c r="Q1010" i="4" s="1"/>
  <c r="L1010" i="4" l="1"/>
  <c r="M1010" i="4" s="1"/>
  <c r="Z1010" i="4" l="1"/>
  <c r="K1011" i="4"/>
  <c r="T1010" i="4"/>
  <c r="Q1011" i="4" s="1"/>
  <c r="L1011" i="4" l="1"/>
  <c r="M1011" i="4" s="1"/>
  <c r="Z1011" i="4" l="1"/>
  <c r="K1012" i="4"/>
  <c r="T1011" i="4"/>
  <c r="Q1012" i="4" s="1"/>
  <c r="L1012" i="4" l="1"/>
  <c r="M1012" i="4" s="1"/>
  <c r="T1012" i="4" s="1"/>
  <c r="Q1013" i="4" s="1"/>
  <c r="K1013" i="4" l="1"/>
  <c r="Z1012" i="4"/>
  <c r="L1013" i="4" l="1"/>
  <c r="M1013" i="4" s="1"/>
  <c r="Z1013" i="4" l="1"/>
  <c r="K1014" i="4"/>
  <c r="T1013" i="4"/>
  <c r="Q1014" i="4" s="1"/>
  <c r="L1014" i="4" l="1"/>
  <c r="M1014" i="4" s="1"/>
  <c r="K1015" i="4" l="1"/>
  <c r="Z1014" i="4"/>
  <c r="T1014" i="4"/>
  <c r="Q1015" i="4" s="1"/>
  <c r="L1015" i="4" l="1"/>
  <c r="M1015" i="4" s="1"/>
  <c r="T1015" i="4" s="1"/>
  <c r="Q1016" i="4" s="1"/>
  <c r="K1016" i="4" l="1"/>
  <c r="Z1015" i="4"/>
  <c r="L1016" i="4" l="1"/>
  <c r="M1016" i="4" s="1"/>
  <c r="K1017" i="4" l="1"/>
  <c r="T1016" i="4"/>
  <c r="Q1017" i="4" s="1"/>
  <c r="Z1016" i="4"/>
  <c r="L1017" i="4" l="1"/>
  <c r="M1017" i="4" s="1"/>
  <c r="K1018" i="4" l="1"/>
  <c r="Z1017" i="4"/>
  <c r="T1017" i="4"/>
  <c r="Q1018" i="4" s="1"/>
  <c r="L1018" i="4" l="1"/>
  <c r="M1018" i="4" s="1"/>
  <c r="K1019" i="4" l="1"/>
  <c r="Z1018" i="4"/>
  <c r="T1018" i="4"/>
  <c r="Q1019" i="4" s="1"/>
  <c r="L1019" i="4" l="1"/>
  <c r="M1019" i="4" s="1"/>
  <c r="K1020" i="4" l="1"/>
  <c r="Z1019" i="4"/>
  <c r="T1019" i="4"/>
  <c r="Q1020" i="4" s="1"/>
  <c r="L1020" i="4" l="1"/>
  <c r="M1020" i="4" s="1"/>
  <c r="Z1020" i="4" l="1"/>
  <c r="K1021" i="4"/>
  <c r="T1020" i="4"/>
  <c r="Q1021" i="4" s="1"/>
  <c r="L1021" i="4" l="1"/>
  <c r="M1021" i="4" s="1"/>
  <c r="T1021" i="4" s="1"/>
  <c r="Q1022" i="4" s="1"/>
  <c r="K1022" i="4" l="1"/>
  <c r="Z1021" i="4"/>
  <c r="L1022" i="4" l="1"/>
  <c r="M1022" i="4" s="1"/>
  <c r="K1023" i="4" l="1"/>
  <c r="T1022" i="4"/>
  <c r="Q1023" i="4" s="1"/>
  <c r="Z1022" i="4"/>
  <c r="L1023" i="4" l="1"/>
  <c r="M1023" i="4" s="1"/>
  <c r="K1024" i="4" l="1"/>
  <c r="Z1023" i="4"/>
  <c r="T1023" i="4"/>
  <c r="Q1024" i="4" s="1"/>
  <c r="L1024" i="4" l="1"/>
  <c r="M1024" i="4" s="1"/>
  <c r="K1025" i="4" l="1"/>
  <c r="Z1024" i="4"/>
  <c r="T1024" i="4"/>
  <c r="Q1025" i="4" s="1"/>
  <c r="L1025" i="4" l="1"/>
  <c r="M1025" i="4" s="1"/>
  <c r="K1026" i="4" l="1"/>
  <c r="Z1025" i="4"/>
  <c r="T1025" i="4"/>
  <c r="Q1026" i="4" s="1"/>
  <c r="L1026" i="4" l="1"/>
  <c r="M1026" i="4" s="1"/>
  <c r="K1027" i="4" l="1"/>
  <c r="Z1026" i="4"/>
  <c r="T1026" i="4"/>
  <c r="Q1027" i="4" s="1"/>
  <c r="L1027" i="4" l="1"/>
  <c r="M1027" i="4" s="1"/>
  <c r="K1028" i="4" l="1"/>
  <c r="Z1027" i="4"/>
  <c r="T1027" i="4"/>
  <c r="Q1028" i="4" s="1"/>
  <c r="L1028" i="4" l="1"/>
  <c r="M1028" i="4" s="1"/>
  <c r="Z1028" i="4" l="1"/>
  <c r="K1029" i="4"/>
  <c r="T1028" i="4"/>
  <c r="Q1029" i="4" s="1"/>
  <c r="L1029" i="4" l="1"/>
  <c r="M1029" i="4" s="1"/>
  <c r="K1030" i="4" l="1"/>
  <c r="Z1029" i="4"/>
  <c r="T1029" i="4"/>
  <c r="Q1030" i="4" s="1"/>
  <c r="L1030" i="4" l="1"/>
  <c r="M1030" i="4" s="1"/>
  <c r="K1031" i="4" l="1"/>
  <c r="Z1030" i="4"/>
  <c r="T1030" i="4"/>
  <c r="Q1031" i="4" s="1"/>
  <c r="L1031" i="4" l="1"/>
  <c r="M1031" i="4" s="1"/>
  <c r="Z1031" i="4" l="1"/>
  <c r="K1032" i="4"/>
  <c r="T1031" i="4"/>
  <c r="Q1032" i="4" s="1"/>
  <c r="L1032" i="4" l="1"/>
  <c r="M1032" i="4" s="1"/>
  <c r="Z1032" i="4" l="1"/>
  <c r="K1033" i="4"/>
  <c r="T1032" i="4"/>
  <c r="Q1033" i="4" s="1"/>
  <c r="L1033" i="4" l="1"/>
  <c r="M1033" i="4" s="1"/>
  <c r="Z1033" i="4" l="1"/>
  <c r="K1034" i="4"/>
  <c r="T1033" i="4"/>
  <c r="Q1034" i="4" s="1"/>
  <c r="L1034" i="4" l="1"/>
  <c r="M1034" i="4" s="1"/>
  <c r="Z1034" i="4" l="1"/>
  <c r="K1035" i="4"/>
  <c r="T1034" i="4"/>
  <c r="Q1035" i="4" s="1"/>
  <c r="L1035" i="4" l="1"/>
  <c r="M1035" i="4" s="1"/>
  <c r="K1036" i="4" l="1"/>
  <c r="T1035" i="4"/>
  <c r="Q1036" i="4" s="1"/>
  <c r="Z1035" i="4"/>
  <c r="L1036" i="4" l="1"/>
  <c r="M1036" i="4" s="1"/>
  <c r="Z1036" i="4" l="1"/>
  <c r="K1037" i="4"/>
  <c r="T1036" i="4"/>
  <c r="Q1037" i="4" s="1"/>
  <c r="L1037" i="4" l="1"/>
  <c r="M1037" i="4" s="1"/>
  <c r="K1038" i="4" l="1"/>
  <c r="Z1037" i="4"/>
  <c r="T1037" i="4"/>
  <c r="Q1038" i="4" s="1"/>
  <c r="L1038" i="4" l="1"/>
  <c r="M1038" i="4" s="1"/>
  <c r="K1039" i="4" l="1"/>
  <c r="Z1038" i="4"/>
  <c r="T1038" i="4"/>
  <c r="Q1039" i="4" l="1"/>
  <c r="S1039" i="4"/>
  <c r="Y24" i="2" s="1"/>
  <c r="L1039" i="4"/>
  <c r="M1039" i="4" s="1"/>
  <c r="K1040" i="4" l="1"/>
  <c r="T1039" i="4"/>
  <c r="Z1039" i="4"/>
  <c r="AE47" i="4" l="1"/>
  <c r="Q1040" i="4"/>
  <c r="Z24" i="2"/>
  <c r="L1040" i="4"/>
  <c r="M1040" i="4" s="1"/>
  <c r="T1040" i="4" l="1"/>
  <c r="Z1040" i="4"/>
  <c r="K1041" i="4"/>
  <c r="AB24" i="2"/>
  <c r="AC24" i="2"/>
  <c r="AD24" i="2"/>
  <c r="AH24" i="2"/>
  <c r="L1041" i="4" l="1"/>
  <c r="M1041" i="4" s="1"/>
  <c r="AE48" i="4"/>
  <c r="AE26" i="4" s="1"/>
  <c r="Q1041" i="4"/>
  <c r="T1041" i="4" l="1"/>
  <c r="Q1042" i="4" s="1"/>
  <c r="Z1041" i="4"/>
  <c r="K1042" i="4"/>
  <c r="L1042" i="4" l="1"/>
  <c r="M1042" i="4" s="1"/>
  <c r="T1042" i="4" s="1"/>
  <c r="Q1043" i="4" s="1"/>
  <c r="Z1042" i="4" l="1"/>
  <c r="K1043" i="4"/>
  <c r="L1043" i="4" l="1"/>
  <c r="M1043" i="4" s="1"/>
  <c r="Z1043" i="4" l="1"/>
  <c r="K1044" i="4"/>
  <c r="T1043" i="4"/>
  <c r="Q1044" i="4" s="1"/>
  <c r="L1044" i="4" l="1"/>
  <c r="M1044" i="4" s="1"/>
  <c r="Z1044" i="4" l="1"/>
  <c r="K1045" i="4"/>
  <c r="T1044" i="4"/>
  <c r="Q1045" i="4" s="1"/>
  <c r="L1045" i="4" l="1"/>
  <c r="M1045" i="4" s="1"/>
  <c r="K1046" i="4" l="1"/>
  <c r="Z1045" i="4"/>
  <c r="T1045" i="4"/>
  <c r="Q1046" i="4" s="1"/>
  <c r="L1046" i="4" l="1"/>
  <c r="M1046" i="4" s="1"/>
  <c r="K1047" i="4" l="1"/>
  <c r="Z1046" i="4"/>
  <c r="T1046" i="4"/>
  <c r="Q1047" i="4" s="1"/>
  <c r="L1047" i="4" l="1"/>
  <c r="M1047" i="4" s="1"/>
  <c r="K1048" i="4" l="1"/>
  <c r="Z1047" i="4"/>
  <c r="T1047" i="4"/>
  <c r="Q1048" i="4" s="1"/>
  <c r="L1048" i="4" l="1"/>
  <c r="M1048" i="4" s="1"/>
  <c r="Z1048" i="4" l="1"/>
  <c r="K1049" i="4"/>
  <c r="T1048" i="4"/>
  <c r="Q1049" i="4" s="1"/>
  <c r="L1049" i="4" l="1"/>
  <c r="M1049" i="4" s="1"/>
  <c r="Z1049" i="4" l="1"/>
  <c r="K1050" i="4"/>
  <c r="T1049" i="4"/>
  <c r="Q1050" i="4" s="1"/>
  <c r="L1050" i="4" l="1"/>
  <c r="M1050" i="4" s="1"/>
  <c r="Z1050" i="4" l="1"/>
  <c r="K1051" i="4"/>
  <c r="T1050" i="4"/>
  <c r="Q1051" i="4" s="1"/>
  <c r="L1051" i="4" l="1"/>
  <c r="M1051" i="4" s="1"/>
  <c r="Z1051" i="4" l="1"/>
  <c r="K1052" i="4"/>
  <c r="T1051" i="4"/>
  <c r="Q1052" i="4" s="1"/>
  <c r="L1052" i="4" l="1"/>
  <c r="M1052" i="4" s="1"/>
  <c r="Z1052" i="4" l="1"/>
  <c r="K1053" i="4"/>
  <c r="T1052" i="4"/>
  <c r="Q1053" i="4" s="1"/>
  <c r="L1053" i="4" l="1"/>
  <c r="M1053" i="4" s="1"/>
  <c r="K1054" i="4" l="1"/>
  <c r="Z1053" i="4"/>
  <c r="T1053" i="4"/>
  <c r="Q1054" i="4" s="1"/>
  <c r="L1054" i="4" l="1"/>
  <c r="M1054" i="4" s="1"/>
  <c r="Z1054" i="4" l="1"/>
  <c r="K1055" i="4"/>
  <c r="T1054" i="4"/>
  <c r="Q1055" i="4" s="1"/>
  <c r="L1055" i="4" l="1"/>
  <c r="M1055" i="4" s="1"/>
  <c r="Z1055" i="4" l="1"/>
  <c r="K1056" i="4"/>
  <c r="T1055" i="4"/>
  <c r="Q1056" i="4" s="1"/>
  <c r="L1056" i="4" l="1"/>
  <c r="M1056" i="4" s="1"/>
  <c r="T1056" i="4" s="1"/>
  <c r="Q1057" i="4" s="1"/>
  <c r="Z1056" i="4" l="1"/>
  <c r="K1057" i="4"/>
  <c r="L1057" i="4" l="1"/>
  <c r="M1057" i="4" s="1"/>
  <c r="K1058" i="4" l="1"/>
  <c r="T1057" i="4"/>
  <c r="Q1058" i="4" s="1"/>
  <c r="Z1057" i="4"/>
  <c r="L1058" i="4" l="1"/>
  <c r="M1058" i="4" s="1"/>
  <c r="Z1058" i="4" l="1"/>
  <c r="K1059" i="4"/>
  <c r="T1058" i="4"/>
  <c r="Q1059" i="4" s="1"/>
  <c r="L1059" i="4" l="1"/>
  <c r="M1059" i="4" s="1"/>
  <c r="Z1059" i="4" l="1"/>
  <c r="K1060" i="4"/>
  <c r="T1059" i="4"/>
  <c r="Q1060" i="4" s="1"/>
  <c r="L1060" i="4" l="1"/>
  <c r="M1060" i="4" s="1"/>
  <c r="Z1060" i="4" l="1"/>
  <c r="K1061" i="4"/>
  <c r="T1060" i="4"/>
  <c r="Q1061" i="4" s="1"/>
  <c r="L1061" i="4" l="1"/>
  <c r="M1061" i="4" s="1"/>
  <c r="T1061" i="4" s="1"/>
  <c r="Q1062" i="4" s="1"/>
  <c r="Z1061" i="4" l="1"/>
  <c r="K1062" i="4"/>
  <c r="L1062" i="4" l="1"/>
  <c r="M1062" i="4" s="1"/>
  <c r="K1063" i="4" l="1"/>
  <c r="T1062" i="4"/>
  <c r="Q1063" i="4" s="1"/>
  <c r="Z1062" i="4"/>
  <c r="L1063" i="4" l="1"/>
  <c r="M1063" i="4" s="1"/>
  <c r="Z1063" i="4" l="1"/>
  <c r="K1064" i="4"/>
  <c r="T1063" i="4"/>
  <c r="Q1064" i="4" s="1"/>
  <c r="L1064" i="4" l="1"/>
  <c r="M1064" i="4" s="1"/>
  <c r="T1064" i="4" s="1"/>
  <c r="Q1065" i="4" s="1"/>
  <c r="K1065" i="4" l="1"/>
  <c r="Z1064" i="4"/>
  <c r="L1065" i="4" l="1"/>
  <c r="M1065" i="4" s="1"/>
  <c r="K1066" i="4" l="1"/>
  <c r="T1065" i="4"/>
  <c r="Q1066" i="4" s="1"/>
  <c r="Z1065" i="4"/>
  <c r="L1066" i="4" l="1"/>
  <c r="M1066" i="4" s="1"/>
  <c r="Z1066" i="4" l="1"/>
  <c r="K1067" i="4"/>
  <c r="T1066" i="4"/>
  <c r="Q1067" i="4" s="1"/>
  <c r="L1067" i="4" l="1"/>
  <c r="M1067" i="4" s="1"/>
  <c r="T1067" i="4" s="1"/>
  <c r="Q1068" i="4" s="1"/>
  <c r="K1068" i="4" l="1"/>
  <c r="Z1067" i="4"/>
  <c r="L1068" i="4" l="1"/>
  <c r="M1068" i="4" s="1"/>
  <c r="Z1068" i="4" l="1"/>
  <c r="K1069" i="4"/>
  <c r="T1068" i="4"/>
  <c r="Q1069" i="4" s="1"/>
  <c r="L1069" i="4" l="1"/>
  <c r="M1069" i="4" s="1"/>
  <c r="Z1069" i="4" l="1"/>
  <c r="K1070" i="4"/>
  <c r="T1069" i="4"/>
  <c r="Q1070" i="4" s="1"/>
  <c r="L1070" i="4" l="1"/>
  <c r="M1070" i="4" s="1"/>
  <c r="K1071" i="4" l="1"/>
  <c r="Z1070" i="4"/>
  <c r="T1070" i="4"/>
  <c r="Q1071" i="4" s="1"/>
  <c r="L1071" i="4" l="1"/>
  <c r="M1071" i="4" s="1"/>
  <c r="K1072" i="4" l="1"/>
  <c r="Z1071" i="4"/>
  <c r="T1071" i="4"/>
  <c r="Q1072" i="4" s="1"/>
  <c r="L1072" i="4" l="1"/>
  <c r="M1072" i="4" s="1"/>
  <c r="Z1072" i="4" l="1"/>
  <c r="K1073" i="4"/>
  <c r="T1072" i="4"/>
  <c r="Q1073" i="4" s="1"/>
  <c r="L1073" i="4" l="1"/>
  <c r="M1073" i="4" s="1"/>
  <c r="Z1073" i="4" l="1"/>
  <c r="K1074" i="4"/>
  <c r="T1073" i="4"/>
  <c r="Q1074" i="4" s="1"/>
  <c r="L1074" i="4" l="1"/>
  <c r="M1074" i="4" s="1"/>
  <c r="T1074" i="4" s="1"/>
  <c r="Q1075" i="4" s="1"/>
  <c r="Z1074" i="4" l="1"/>
  <c r="K1075" i="4"/>
  <c r="L1075" i="4" l="1"/>
  <c r="M1075" i="4" s="1"/>
  <c r="Z1075" i="4" l="1"/>
  <c r="K1076" i="4"/>
  <c r="T1075" i="4"/>
  <c r="Q1076" i="4" s="1"/>
  <c r="L1076" i="4" l="1"/>
  <c r="M1076" i="4" s="1"/>
  <c r="Z1076" i="4" l="1"/>
  <c r="K1077" i="4"/>
  <c r="T1076" i="4"/>
  <c r="Q1077" i="4" s="1"/>
  <c r="L1077" i="4" l="1"/>
  <c r="M1077" i="4" s="1"/>
  <c r="T1077" i="4" s="1"/>
  <c r="Q1078" i="4" s="1"/>
  <c r="Z1077" i="4" l="1"/>
  <c r="K1078" i="4"/>
  <c r="L1078" i="4" l="1"/>
  <c r="M1078" i="4" s="1"/>
  <c r="K1079" i="4" l="1"/>
  <c r="T1078" i="4"/>
  <c r="Q1079" i="4" s="1"/>
  <c r="Z1078" i="4"/>
  <c r="L1079" i="4" l="1"/>
  <c r="M1079" i="4" s="1"/>
  <c r="Z1079" i="4" l="1"/>
  <c r="K1080" i="4"/>
  <c r="T1079" i="4"/>
  <c r="Q1080" i="4" s="1"/>
  <c r="L1080" i="4" l="1"/>
  <c r="M1080" i="4" s="1"/>
  <c r="K1081" i="4" l="1"/>
  <c r="Z1080" i="4"/>
  <c r="T1080" i="4"/>
  <c r="Q1081" i="4" s="1"/>
  <c r="L1081" i="4" l="1"/>
  <c r="M1081" i="4" s="1"/>
  <c r="K1082" i="4" l="1"/>
  <c r="Z1081" i="4"/>
  <c r="T1081" i="4"/>
  <c r="Q1082" i="4" s="1"/>
  <c r="L1082" i="4" l="1"/>
  <c r="M1082" i="4" s="1"/>
  <c r="Z1082" i="4" l="1"/>
  <c r="K1083" i="4"/>
  <c r="T1082" i="4"/>
  <c r="Q1083" i="4" s="1"/>
  <c r="L1083" i="4" l="1"/>
  <c r="M1083" i="4" s="1"/>
  <c r="K1084" i="4" l="1"/>
  <c r="Z1083" i="4"/>
  <c r="T1083" i="4"/>
  <c r="Q1084" i="4" s="1"/>
  <c r="L1084" i="4" l="1"/>
  <c r="M1084" i="4" s="1"/>
  <c r="Z1084" i="4" l="1"/>
  <c r="K1085" i="4"/>
  <c r="T1084" i="4"/>
  <c r="Q1085" i="4" s="1"/>
  <c r="L1085" i="4" l="1"/>
  <c r="M1085" i="4" s="1"/>
  <c r="Z1085" i="4" l="1"/>
  <c r="K1086" i="4"/>
  <c r="T1085" i="4"/>
  <c r="Q1086" i="4" s="1"/>
  <c r="L1086" i="4" l="1"/>
  <c r="M1086" i="4" s="1"/>
  <c r="K1087" i="4" l="1"/>
  <c r="Z1086" i="4"/>
  <c r="T1086" i="4"/>
  <c r="Q1087" i="4" s="1"/>
  <c r="L1087" i="4" l="1"/>
  <c r="M1087" i="4" s="1"/>
  <c r="Z1087" i="4" l="1"/>
  <c r="K1088" i="4"/>
  <c r="T1087" i="4"/>
  <c r="Q1088" i="4" s="1"/>
  <c r="L1088" i="4" l="1"/>
  <c r="M1088" i="4" s="1"/>
  <c r="Z1088" i="4" l="1"/>
  <c r="K1089" i="4"/>
  <c r="T1088" i="4"/>
  <c r="Q1089" i="4" s="1"/>
  <c r="L1089" i="4" l="1"/>
  <c r="M1089" i="4" s="1"/>
  <c r="K1090" i="4" l="1"/>
  <c r="Z1089" i="4"/>
  <c r="T1089" i="4"/>
  <c r="Q1090" i="4" s="1"/>
  <c r="L1090" i="4" l="1"/>
  <c r="M1090" i="4" s="1"/>
  <c r="Z1090" i="4" l="1"/>
  <c r="K1091" i="4"/>
  <c r="T1090" i="4"/>
  <c r="S1091" i="4" l="1"/>
  <c r="Y25" i="2" s="1"/>
  <c r="Q1091" i="4"/>
  <c r="L1091" i="4"/>
  <c r="M1091" i="4" s="1"/>
  <c r="Z1091" i="4" l="1"/>
  <c r="T1091" i="4"/>
  <c r="K1092" i="4"/>
  <c r="L1092" i="4" l="1"/>
  <c r="M1092" i="4" s="1"/>
  <c r="Q1092" i="4"/>
  <c r="Z25" i="2"/>
  <c r="AD25" i="2" l="1"/>
  <c r="AB25" i="2"/>
  <c r="AC25" i="2"/>
  <c r="AH25" i="2"/>
  <c r="T1092" i="4"/>
  <c r="Q1093" i="4" s="1"/>
  <c r="Z1092" i="4"/>
  <c r="K1093" i="4"/>
  <c r="L1093" i="4" l="1"/>
  <c r="M1093" i="4" s="1"/>
  <c r="T1093" i="4" s="1"/>
  <c r="Q1094" i="4" s="1"/>
  <c r="Z1093" i="4" l="1"/>
  <c r="K1094" i="4"/>
  <c r="L1094" i="4" l="1"/>
  <c r="M1094" i="4" s="1"/>
  <c r="Z1094" i="4" l="1"/>
  <c r="K1095" i="4"/>
  <c r="T1094" i="4"/>
  <c r="Q1095" i="4" s="1"/>
  <c r="L1095" i="4" l="1"/>
  <c r="M1095" i="4" s="1"/>
  <c r="Z1095" i="4" l="1"/>
  <c r="K1096" i="4"/>
  <c r="T1095" i="4"/>
  <c r="Q1096" i="4" s="1"/>
  <c r="L1096" i="4" l="1"/>
  <c r="M1096" i="4" s="1"/>
  <c r="Z1096" i="4" l="1"/>
  <c r="K1097" i="4"/>
  <c r="T1096" i="4"/>
  <c r="Q1097" i="4" s="1"/>
  <c r="L1097" i="4" l="1"/>
  <c r="M1097" i="4" s="1"/>
  <c r="Z1097" i="4" l="1"/>
  <c r="K1098" i="4"/>
  <c r="T1097" i="4"/>
  <c r="Q1098" i="4" s="1"/>
  <c r="L1098" i="4" l="1"/>
  <c r="M1098" i="4" s="1"/>
  <c r="Z1098" i="4" l="1"/>
  <c r="K1099" i="4"/>
  <c r="T1098" i="4"/>
  <c r="Q1099" i="4" s="1"/>
  <c r="L1099" i="4" l="1"/>
  <c r="M1099" i="4" s="1"/>
  <c r="K1100" i="4" l="1"/>
  <c r="T1099" i="4"/>
  <c r="Q1100" i="4" s="1"/>
  <c r="Z1099" i="4"/>
  <c r="L1100" i="4" l="1"/>
  <c r="M1100" i="4" s="1"/>
  <c r="K1101" i="4" l="1"/>
  <c r="Z1100" i="4"/>
  <c r="T1100" i="4"/>
  <c r="Q1101" i="4" s="1"/>
  <c r="L1101" i="4" l="1"/>
  <c r="M1101" i="4" s="1"/>
  <c r="Z1101" i="4" l="1"/>
  <c r="K1102" i="4"/>
  <c r="T1101" i="4"/>
  <c r="Q1102" i="4" s="1"/>
  <c r="L1102" i="4" l="1"/>
  <c r="M1102" i="4" s="1"/>
  <c r="Z1102" i="4" l="1"/>
  <c r="K1103" i="4"/>
  <c r="T1102" i="4"/>
  <c r="Q1103" i="4" s="1"/>
  <c r="L1103" i="4" l="1"/>
  <c r="M1103" i="4" s="1"/>
  <c r="Z1103" i="4" l="1"/>
  <c r="K1104" i="4"/>
  <c r="T1103" i="4"/>
  <c r="Q1104" i="4" s="1"/>
  <c r="L1104" i="4" l="1"/>
  <c r="M1104" i="4" s="1"/>
  <c r="Z1104" i="4" l="1"/>
  <c r="K1105" i="4"/>
  <c r="T1104" i="4"/>
  <c r="Q1105" i="4" s="1"/>
  <c r="L1105" i="4" l="1"/>
  <c r="M1105" i="4" s="1"/>
  <c r="Z1105" i="4" l="1"/>
  <c r="K1106" i="4"/>
  <c r="T1105" i="4"/>
  <c r="Q1106" i="4" s="1"/>
  <c r="L1106" i="4" l="1"/>
  <c r="M1106" i="4" s="1"/>
  <c r="Z1106" i="4" l="1"/>
  <c r="K1107" i="4"/>
  <c r="T1106" i="4"/>
  <c r="Q1107" i="4" s="1"/>
  <c r="L1107" i="4" l="1"/>
  <c r="M1107" i="4" s="1"/>
  <c r="T1107" i="4" s="1"/>
  <c r="Q1108" i="4" s="1"/>
  <c r="Z1107" i="4" l="1"/>
  <c r="K1108" i="4"/>
  <c r="L1108" i="4" l="1"/>
  <c r="M1108" i="4" s="1"/>
  <c r="Z1108" i="4" l="1"/>
  <c r="K1109" i="4"/>
  <c r="T1108" i="4"/>
  <c r="Q1109" i="4" s="1"/>
  <c r="L1109" i="4" l="1"/>
  <c r="M1109" i="4" s="1"/>
  <c r="Z1109" i="4" l="1"/>
  <c r="K1110" i="4"/>
  <c r="T1109" i="4"/>
  <c r="Q1110" i="4" s="1"/>
  <c r="L1110" i="4" l="1"/>
  <c r="M1110" i="4" s="1"/>
  <c r="Z1110" i="4" l="1"/>
  <c r="K1111" i="4"/>
  <c r="T1110" i="4"/>
  <c r="Q1111" i="4" s="1"/>
  <c r="L1111" i="4" l="1"/>
  <c r="M1111" i="4" s="1"/>
  <c r="K1112" i="4" l="1"/>
  <c r="T1111" i="4"/>
  <c r="Q1112" i="4" s="1"/>
  <c r="Z1111" i="4"/>
  <c r="L1112" i="4" l="1"/>
  <c r="M1112" i="4" s="1"/>
  <c r="T1112" i="4" s="1"/>
  <c r="Q1113" i="4" s="1"/>
  <c r="Z1112" i="4" l="1"/>
  <c r="K1113" i="4"/>
  <c r="L1113" i="4" l="1"/>
  <c r="M1113" i="4" s="1"/>
  <c r="K1114" i="4" l="1"/>
  <c r="T1113" i="4"/>
  <c r="Q1114" i="4" s="1"/>
  <c r="Z1113" i="4"/>
  <c r="L1114" i="4" l="1"/>
  <c r="M1114" i="4" s="1"/>
  <c r="K1115" i="4" l="1"/>
  <c r="Z1114" i="4"/>
  <c r="T1114" i="4"/>
  <c r="Q1115" i="4" s="1"/>
  <c r="L1115" i="4" l="1"/>
  <c r="M1115" i="4" s="1"/>
  <c r="T1115" i="4" s="1"/>
  <c r="Q1116" i="4" s="1"/>
  <c r="K1116" i="4" l="1"/>
  <c r="Z1115" i="4"/>
  <c r="L1116" i="4" l="1"/>
  <c r="M1116" i="4" s="1"/>
  <c r="K1117" i="4" l="1"/>
  <c r="T1116" i="4"/>
  <c r="Q1117" i="4" s="1"/>
  <c r="Z1116" i="4"/>
  <c r="L1117" i="4" l="1"/>
  <c r="M1117" i="4" s="1"/>
  <c r="K1118" i="4" l="1"/>
  <c r="Z1117" i="4"/>
  <c r="T1117" i="4"/>
  <c r="Q1118" i="4" s="1"/>
  <c r="L1118" i="4" l="1"/>
  <c r="M1118" i="4" s="1"/>
  <c r="Z1118" i="4" l="1"/>
  <c r="K1119" i="4"/>
  <c r="T1118" i="4"/>
  <c r="Q1119" i="4" s="1"/>
  <c r="L1119" i="4" l="1"/>
  <c r="M1119" i="4" s="1"/>
  <c r="T1119" i="4" s="1"/>
  <c r="Q1120" i="4" s="1"/>
  <c r="K1120" i="4" l="1"/>
  <c r="Z1119" i="4"/>
  <c r="L1120" i="4" l="1"/>
  <c r="M1120" i="4" s="1"/>
  <c r="K1121" i="4" l="1"/>
  <c r="T1120" i="4"/>
  <c r="Q1121" i="4" s="1"/>
  <c r="Z1120" i="4"/>
  <c r="L1121" i="4" l="1"/>
  <c r="M1121" i="4" s="1"/>
  <c r="Z1121" i="4" l="1"/>
  <c r="K1122" i="4"/>
  <c r="T1121" i="4"/>
  <c r="Q1122" i="4" s="1"/>
  <c r="L1122" i="4" l="1"/>
  <c r="M1122" i="4" s="1"/>
  <c r="K1123" i="4" l="1"/>
  <c r="T1122" i="4"/>
  <c r="Q1123" i="4" s="1"/>
  <c r="Z1122" i="4"/>
  <c r="L1123" i="4" l="1"/>
  <c r="M1123" i="4" s="1"/>
  <c r="K1124" i="4" l="1"/>
  <c r="Z1123" i="4"/>
  <c r="T1123" i="4"/>
  <c r="Q1124" i="4" s="1"/>
  <c r="L1124" i="4" l="1"/>
  <c r="M1124" i="4" s="1"/>
  <c r="K1125" i="4" l="1"/>
  <c r="Z1124" i="4"/>
  <c r="T1124" i="4"/>
  <c r="Q1125" i="4" s="1"/>
  <c r="L1125" i="4" l="1"/>
  <c r="M1125" i="4" s="1"/>
  <c r="Z1125" i="4" l="1"/>
  <c r="K1126" i="4"/>
  <c r="T1125" i="4"/>
  <c r="Q1126" i="4" s="1"/>
  <c r="L1126" i="4" l="1"/>
  <c r="M1126" i="4" s="1"/>
  <c r="K1127" i="4" l="1"/>
  <c r="Z1126" i="4"/>
  <c r="T1126" i="4"/>
  <c r="Q1127" i="4" s="1"/>
  <c r="L1127" i="4" l="1"/>
  <c r="M1127" i="4" s="1"/>
  <c r="K1128" i="4" l="1"/>
  <c r="Z1127" i="4"/>
  <c r="T1127" i="4"/>
  <c r="Q1128" i="4" s="1"/>
  <c r="L1128" i="4" l="1"/>
  <c r="M1128" i="4" s="1"/>
  <c r="K1129" i="4" l="1"/>
  <c r="Z1128" i="4"/>
  <c r="T1128" i="4"/>
  <c r="Q1129" i="4" s="1"/>
  <c r="L1129" i="4" l="1"/>
  <c r="M1129" i="4" s="1"/>
  <c r="K1130" i="4" l="1"/>
  <c r="Z1129" i="4"/>
  <c r="T1129" i="4"/>
  <c r="Q1130" i="4" s="1"/>
  <c r="L1130" i="4" l="1"/>
  <c r="M1130" i="4" s="1"/>
  <c r="K1131" i="4" l="1"/>
  <c r="Z1130" i="4"/>
  <c r="T1130" i="4"/>
  <c r="Q1131" i="4" s="1"/>
  <c r="L1131" i="4" l="1"/>
  <c r="M1131" i="4" s="1"/>
  <c r="K1132" i="4" l="1"/>
  <c r="Z1131" i="4"/>
  <c r="T1131" i="4"/>
  <c r="Q1132" i="4" s="1"/>
  <c r="L1132" i="4" l="1"/>
  <c r="M1132" i="4" s="1"/>
  <c r="Z1132" i="4" l="1"/>
  <c r="K1133" i="4"/>
  <c r="T1132" i="4"/>
  <c r="Q1133" i="4" s="1"/>
  <c r="L1133" i="4" l="1"/>
  <c r="M1133" i="4" s="1"/>
  <c r="K1134" i="4" l="1"/>
  <c r="Z1133" i="4"/>
  <c r="T1133" i="4"/>
  <c r="Q1134" i="4" s="1"/>
  <c r="L1134" i="4" l="1"/>
  <c r="M1134" i="4" s="1"/>
  <c r="K1135" i="4" l="1"/>
  <c r="Z1134" i="4"/>
  <c r="T1134" i="4"/>
  <c r="Q1135" i="4" s="1"/>
  <c r="L1135" i="4" l="1"/>
  <c r="M1135" i="4" s="1"/>
  <c r="Z1135" i="4" l="1"/>
  <c r="K1136" i="4"/>
  <c r="T1135" i="4"/>
  <c r="Q1136" i="4" s="1"/>
  <c r="L1136" i="4" l="1"/>
  <c r="M1136" i="4" s="1"/>
  <c r="Z1136" i="4" l="1"/>
  <c r="K1137" i="4"/>
  <c r="T1136" i="4"/>
  <c r="Q1137" i="4" s="1"/>
  <c r="L1137" i="4" l="1"/>
  <c r="M1137" i="4" s="1"/>
  <c r="Z1137" i="4" l="1"/>
  <c r="K1138" i="4"/>
  <c r="T1137" i="4"/>
  <c r="Q1138" i="4" s="1"/>
  <c r="L1138" i="4" l="1"/>
  <c r="M1138" i="4" s="1"/>
  <c r="Z1138" i="4" l="1"/>
  <c r="K1139" i="4"/>
  <c r="T1138" i="4"/>
  <c r="Q1139" i="4" s="1"/>
  <c r="L1139" i="4" l="1"/>
  <c r="M1139" i="4" s="1"/>
  <c r="Z1139" i="4" l="1"/>
  <c r="K1140" i="4"/>
  <c r="T1139" i="4"/>
  <c r="Q1140" i="4" s="1"/>
  <c r="L1140" i="4" l="1"/>
  <c r="M1140" i="4" s="1"/>
  <c r="T1140" i="4" s="1"/>
  <c r="Q1141" i="4" s="1"/>
  <c r="Z1140" i="4" l="1"/>
  <c r="K1141" i="4"/>
  <c r="L1141" i="4" l="1"/>
  <c r="M1141" i="4" s="1"/>
  <c r="Z1141" i="4" l="1"/>
  <c r="K1142" i="4"/>
  <c r="T1141" i="4"/>
  <c r="Q1142" i="4" s="1"/>
  <c r="L1142" i="4" l="1"/>
  <c r="M1142" i="4" s="1"/>
  <c r="Z1142" i="4" l="1"/>
  <c r="K1143" i="4"/>
  <c r="T1142" i="4"/>
  <c r="Q1143" i="4" l="1"/>
  <c r="S1143" i="4"/>
  <c r="Y26" i="2" s="1"/>
  <c r="L1143" i="4"/>
  <c r="M1143" i="4" s="1"/>
  <c r="K1144" i="4" l="1"/>
  <c r="Z1143" i="4"/>
  <c r="T1143" i="4"/>
  <c r="Q1144" i="4" l="1"/>
  <c r="Z26" i="2"/>
  <c r="L1144" i="4"/>
  <c r="M1144" i="4" s="1"/>
  <c r="Z1144" i="4" l="1"/>
  <c r="AC26" i="2"/>
  <c r="AD26" i="2"/>
  <c r="AB26" i="2"/>
  <c r="AH26" i="2"/>
  <c r="K1145" i="4"/>
  <c r="T1144" i="4"/>
  <c r="Q1145" i="4" s="1"/>
  <c r="L1145" i="4" l="1"/>
  <c r="M1145" i="4" s="1"/>
  <c r="K1146" i="4" l="1"/>
  <c r="Z1145" i="4"/>
  <c r="T1145" i="4"/>
  <c r="Q1146" i="4" s="1"/>
  <c r="L1146" i="4" l="1"/>
  <c r="M1146" i="4" s="1"/>
  <c r="Z1146" i="4" l="1"/>
  <c r="K1147" i="4"/>
  <c r="T1146" i="4"/>
  <c r="Q1147" i="4" s="1"/>
  <c r="L1147" i="4" l="1"/>
  <c r="M1147" i="4" s="1"/>
  <c r="T1147" i="4" s="1"/>
  <c r="Q1148" i="4" s="1"/>
  <c r="Z1147" i="4"/>
  <c r="K1148" i="4" l="1"/>
  <c r="L1148" i="4" l="1"/>
  <c r="M1148" i="4" s="1"/>
  <c r="K1149" i="4" l="1"/>
  <c r="T1148" i="4"/>
  <c r="Q1149" i="4" s="1"/>
  <c r="Z1148" i="4"/>
  <c r="L1149" i="4" l="1"/>
  <c r="M1149" i="4" s="1"/>
  <c r="K1150" i="4" l="1"/>
  <c r="Z1149" i="4"/>
  <c r="T1149" i="4"/>
  <c r="Q1150" i="4" s="1"/>
  <c r="L1150" i="4" l="1"/>
  <c r="M1150" i="4" s="1"/>
  <c r="Z1150" i="4"/>
  <c r="K1151" i="4" l="1"/>
  <c r="T1150" i="4"/>
  <c r="Q1151" i="4" s="1"/>
  <c r="L1151" i="4" l="1"/>
  <c r="M1151" i="4" s="1"/>
  <c r="Z1151" i="4" l="1"/>
  <c r="K1152" i="4"/>
  <c r="T1151" i="4"/>
  <c r="Q1152" i="4" s="1"/>
  <c r="L1152" i="4" l="1"/>
  <c r="M1152" i="4" s="1"/>
  <c r="Z1152" i="4" l="1"/>
  <c r="K1153" i="4"/>
  <c r="T1152" i="4"/>
  <c r="Q1153" i="4" s="1"/>
  <c r="L1153" i="4" l="1"/>
  <c r="M1153" i="4" s="1"/>
  <c r="Z1153" i="4" l="1"/>
  <c r="K1154" i="4"/>
  <c r="T1153" i="4"/>
  <c r="Q1154" i="4" s="1"/>
  <c r="L1154" i="4" l="1"/>
  <c r="M1154" i="4" s="1"/>
  <c r="Z1154" i="4" l="1"/>
  <c r="K1155" i="4"/>
  <c r="T1154" i="4"/>
  <c r="Q1155" i="4" s="1"/>
  <c r="L1155" i="4" l="1"/>
  <c r="M1155" i="4" s="1"/>
  <c r="Z1155" i="4" l="1"/>
  <c r="K1156" i="4"/>
  <c r="T1155" i="4"/>
  <c r="Q1156" i="4" s="1"/>
  <c r="L1156" i="4" l="1"/>
  <c r="M1156" i="4" s="1"/>
  <c r="Z1156" i="4" l="1"/>
  <c r="K1157" i="4"/>
  <c r="T1156" i="4"/>
  <c r="Q1157" i="4" s="1"/>
  <c r="L1157" i="4" l="1"/>
  <c r="M1157" i="4" s="1"/>
  <c r="Z1157" i="4" l="1"/>
  <c r="K1158" i="4"/>
  <c r="T1157" i="4"/>
  <c r="Q1158" i="4" s="1"/>
  <c r="L1158" i="4" l="1"/>
  <c r="M1158" i="4" s="1"/>
  <c r="Z1158" i="4" l="1"/>
  <c r="K1159" i="4"/>
  <c r="T1158" i="4"/>
  <c r="Q1159" i="4" s="1"/>
  <c r="L1159" i="4" l="1"/>
  <c r="M1159" i="4" s="1"/>
  <c r="T1159" i="4" s="1"/>
  <c r="Q1160" i="4" s="1"/>
  <c r="K1160" i="4" l="1"/>
  <c r="Z1159" i="4"/>
  <c r="L1160" i="4" l="1"/>
  <c r="M1160" i="4" s="1"/>
  <c r="Z1160" i="4" l="1"/>
  <c r="K1161" i="4"/>
  <c r="T1160" i="4"/>
  <c r="Q1161" i="4" s="1"/>
  <c r="L1161" i="4" l="1"/>
  <c r="M1161" i="4" s="1"/>
  <c r="Z1161" i="4" l="1"/>
  <c r="K1162" i="4"/>
  <c r="T1161" i="4"/>
  <c r="Q1162" i="4" s="1"/>
  <c r="L1162" i="4" l="1"/>
  <c r="M1162" i="4" s="1"/>
  <c r="Z1162" i="4"/>
  <c r="K1163" i="4" l="1"/>
  <c r="T1162" i="4"/>
  <c r="Q1163" i="4" s="1"/>
  <c r="L1163" i="4" l="1"/>
  <c r="M1163" i="4" s="1"/>
  <c r="Z1163" i="4" l="1"/>
  <c r="K1164" i="4"/>
  <c r="T1163" i="4"/>
  <c r="Q1164" i="4" s="1"/>
  <c r="L1164" i="4" l="1"/>
  <c r="M1164" i="4" s="1"/>
  <c r="Z1164" i="4" l="1"/>
  <c r="K1165" i="4"/>
  <c r="T1164" i="4"/>
  <c r="Q1165" i="4" s="1"/>
  <c r="L1165" i="4" l="1"/>
  <c r="M1165" i="4" s="1"/>
  <c r="Z1165" i="4" l="1"/>
  <c r="K1166" i="4"/>
  <c r="T1165" i="4"/>
  <c r="Q1166" i="4" s="1"/>
  <c r="L1166" i="4" l="1"/>
  <c r="M1166" i="4" s="1"/>
  <c r="Z1166" i="4" l="1"/>
  <c r="K1167" i="4"/>
  <c r="T1166" i="4"/>
  <c r="Q1167" i="4" s="1"/>
  <c r="L1167" i="4" l="1"/>
  <c r="M1167" i="4" s="1"/>
  <c r="Z1167" i="4" l="1"/>
  <c r="K1168" i="4"/>
  <c r="T1167" i="4"/>
  <c r="Q1168" i="4" s="1"/>
  <c r="L1168" i="4" l="1"/>
  <c r="M1168" i="4" s="1"/>
  <c r="Z1168" i="4" l="1"/>
  <c r="K1169" i="4"/>
  <c r="T1168" i="4"/>
  <c r="Q1169" i="4" s="1"/>
  <c r="L1169" i="4" l="1"/>
  <c r="M1169" i="4" s="1"/>
  <c r="Z1169" i="4" l="1"/>
  <c r="K1170" i="4"/>
  <c r="T1169" i="4"/>
  <c r="Q1170" i="4" s="1"/>
  <c r="L1170" i="4" l="1"/>
  <c r="M1170" i="4" s="1"/>
  <c r="Z1170" i="4" l="1"/>
  <c r="K1171" i="4"/>
  <c r="T1170" i="4"/>
  <c r="Q1171" i="4" s="1"/>
  <c r="L1171" i="4" l="1"/>
  <c r="M1171" i="4" s="1"/>
  <c r="Z1171" i="4" l="1"/>
  <c r="K1172" i="4"/>
  <c r="T1171" i="4"/>
  <c r="Q1172" i="4" s="1"/>
  <c r="L1172" i="4" l="1"/>
  <c r="M1172" i="4" s="1"/>
  <c r="T1172" i="4" s="1"/>
  <c r="Q1173" i="4" s="1"/>
  <c r="Z1172" i="4" l="1"/>
  <c r="K1173" i="4"/>
  <c r="L1173" i="4" l="1"/>
  <c r="M1173" i="4" s="1"/>
  <c r="Z1173" i="4" l="1"/>
  <c r="K1174" i="4"/>
  <c r="T1173" i="4"/>
  <c r="Q1174" i="4" s="1"/>
  <c r="L1174" i="4" l="1"/>
  <c r="M1174" i="4" s="1"/>
  <c r="K1175" i="4" l="1"/>
  <c r="Z1174" i="4"/>
  <c r="T1174" i="4"/>
  <c r="Q1175" i="4" s="1"/>
  <c r="L1175" i="4" l="1"/>
  <c r="M1175" i="4" s="1"/>
  <c r="Z1175" i="4" l="1"/>
  <c r="K1176" i="4"/>
  <c r="T1175" i="4"/>
  <c r="Q1176" i="4" s="1"/>
  <c r="L1176" i="4" l="1"/>
  <c r="M1176" i="4" s="1"/>
  <c r="Z1176" i="4" l="1"/>
  <c r="K1177" i="4"/>
  <c r="T1176" i="4"/>
  <c r="Q1177" i="4" s="1"/>
  <c r="L1177" i="4" l="1"/>
  <c r="M1177" i="4" s="1"/>
  <c r="Z1177" i="4" l="1"/>
  <c r="K1178" i="4"/>
  <c r="T1177" i="4"/>
  <c r="Q1178" i="4" s="1"/>
  <c r="L1178" i="4" l="1"/>
  <c r="M1178" i="4" s="1"/>
  <c r="T1178" i="4" s="1"/>
  <c r="Q1179" i="4" s="1"/>
  <c r="Z1178" i="4" l="1"/>
  <c r="K1179" i="4"/>
  <c r="L1179" i="4" l="1"/>
  <c r="M1179" i="4" s="1"/>
  <c r="K1180" i="4" l="1"/>
  <c r="T1179" i="4"/>
  <c r="Q1180" i="4" s="1"/>
  <c r="Z1179" i="4"/>
  <c r="L1180" i="4" l="1"/>
  <c r="M1180" i="4" s="1"/>
  <c r="K1181" i="4" l="1"/>
  <c r="Z1180" i="4"/>
  <c r="T1180" i="4"/>
  <c r="Q1181" i="4" s="1"/>
  <c r="L1181" i="4" l="1"/>
  <c r="M1181" i="4" s="1"/>
  <c r="K1182" i="4" l="1"/>
  <c r="T1181" i="4"/>
  <c r="Q1182" i="4" s="1"/>
  <c r="Z1181" i="4"/>
  <c r="L1182" i="4" l="1"/>
  <c r="M1182" i="4" s="1"/>
  <c r="K1183" i="4" l="1"/>
  <c r="Z1182" i="4"/>
  <c r="T1182" i="4"/>
  <c r="Q1183" i="4" s="1"/>
  <c r="L1183" i="4" l="1"/>
  <c r="M1183" i="4" s="1"/>
  <c r="T1183" i="4" s="1"/>
  <c r="Q1184" i="4" s="1"/>
  <c r="Z1183" i="4" l="1"/>
  <c r="K1184" i="4"/>
  <c r="L1184" i="4" l="1"/>
  <c r="M1184" i="4" s="1"/>
  <c r="Z1184" i="4" l="1"/>
  <c r="K1185" i="4"/>
  <c r="T1184" i="4"/>
  <c r="Q1185" i="4" s="1"/>
  <c r="Z1185" i="4" l="1"/>
  <c r="L1185" i="4"/>
  <c r="M1185" i="4" s="1"/>
  <c r="T1185" i="4" s="1"/>
  <c r="Q1186" i="4" s="1"/>
  <c r="K1186" i="4" l="1"/>
  <c r="L1186" i="4" l="1"/>
  <c r="M1186" i="4" s="1"/>
  <c r="K1187" i="4" l="1"/>
  <c r="T1186" i="4"/>
  <c r="Q1187" i="4" s="1"/>
  <c r="Z1186" i="4"/>
  <c r="L1187" i="4" l="1"/>
  <c r="M1187" i="4" s="1"/>
  <c r="Z1187" i="4" l="1"/>
  <c r="K1188" i="4"/>
  <c r="T1187" i="4"/>
  <c r="Q1188" i="4" s="1"/>
  <c r="L1188" i="4" l="1"/>
  <c r="M1188" i="4" s="1"/>
  <c r="T1188" i="4" s="1"/>
  <c r="Q1189" i="4" s="1"/>
  <c r="Z1188" i="4" l="1"/>
  <c r="K1189" i="4"/>
  <c r="L1189" i="4" l="1"/>
  <c r="M1189" i="4" s="1"/>
  <c r="K1190" i="4" l="1"/>
  <c r="T1189" i="4"/>
  <c r="Q1190" i="4" s="1"/>
  <c r="Z1189" i="4"/>
  <c r="L1190" i="4" l="1"/>
  <c r="M1190" i="4" s="1"/>
  <c r="K1191" i="4" l="1"/>
  <c r="Z1190" i="4"/>
  <c r="T1190" i="4"/>
  <c r="Q1191" i="4" s="1"/>
  <c r="L1191" i="4" l="1"/>
  <c r="M1191" i="4" s="1"/>
  <c r="K1192" i="4" l="1"/>
  <c r="Z1191" i="4"/>
  <c r="T1191" i="4"/>
  <c r="Q1192" i="4" s="1"/>
  <c r="L1192" i="4" l="1"/>
  <c r="M1192" i="4" s="1"/>
  <c r="K1193" i="4" l="1"/>
  <c r="Z1192" i="4"/>
  <c r="T1192" i="4"/>
  <c r="Q1193" i="4" s="1"/>
  <c r="L1193" i="4" l="1"/>
  <c r="M1193" i="4" s="1"/>
  <c r="K1194" i="4" l="1"/>
  <c r="Z1193" i="4"/>
  <c r="T1193" i="4"/>
  <c r="Q1194" i="4" s="1"/>
  <c r="L1194" i="4" l="1"/>
  <c r="M1194" i="4" s="1"/>
  <c r="K1195" i="4" l="1"/>
  <c r="Z1194" i="4"/>
  <c r="T1194" i="4"/>
  <c r="S1195" i="4" l="1"/>
  <c r="Y27" i="2" s="1"/>
  <c r="Q1195" i="4"/>
  <c r="L1195" i="4"/>
  <c r="M1195" i="4" s="1"/>
  <c r="Z1195" i="4" l="1"/>
  <c r="K1196" i="4"/>
  <c r="T1195" i="4"/>
  <c r="Q1196" i="4" l="1"/>
  <c r="Z27" i="2"/>
  <c r="L1196" i="4"/>
  <c r="M1196" i="4" s="1"/>
  <c r="K1197" i="4" l="1"/>
  <c r="Z1196" i="4"/>
  <c r="AB27" i="2"/>
  <c r="AC27" i="2"/>
  <c r="AD27" i="2"/>
  <c r="AH27" i="2"/>
  <c r="T1196" i="4"/>
  <c r="Q1197" i="4" s="1"/>
  <c r="L1197" i="4" l="1"/>
  <c r="M1197" i="4" s="1"/>
  <c r="T1197" i="4" s="1"/>
  <c r="Q1198" i="4" s="1"/>
  <c r="K1198" i="4" l="1"/>
  <c r="Z1197" i="4"/>
  <c r="L1198" i="4" l="1"/>
  <c r="M1198" i="4" s="1"/>
  <c r="K1199" i="4" l="1"/>
  <c r="T1198" i="4"/>
  <c r="Q1199" i="4" s="1"/>
  <c r="Z1198" i="4"/>
  <c r="L1199" i="4" l="1"/>
  <c r="M1199" i="4" s="1"/>
  <c r="Z1199" i="4" l="1"/>
  <c r="K1200" i="4"/>
  <c r="T1199" i="4"/>
  <c r="Q1200" i="4" s="1"/>
  <c r="L1200" i="4" l="1"/>
  <c r="M1200" i="4" s="1"/>
  <c r="K1201" i="4" l="1"/>
  <c r="Z1200" i="4"/>
  <c r="T1200" i="4"/>
  <c r="Q1201" i="4" s="1"/>
  <c r="L1201" i="4" l="1"/>
  <c r="M1201" i="4" s="1"/>
  <c r="Z1201" i="4" l="1"/>
  <c r="K1202" i="4"/>
  <c r="T1201" i="4"/>
  <c r="Q1202" i="4" s="1"/>
  <c r="L1202" i="4" l="1"/>
  <c r="M1202" i="4" s="1"/>
  <c r="Z1202" i="4" l="1"/>
  <c r="K1203" i="4"/>
  <c r="T1202" i="4"/>
  <c r="Q1203" i="4" s="1"/>
  <c r="L1203" i="4" l="1"/>
  <c r="M1203" i="4" s="1"/>
  <c r="K1204" i="4" l="1"/>
  <c r="Z1203" i="4"/>
  <c r="T1203" i="4"/>
  <c r="Q1204" i="4" s="1"/>
  <c r="L1204" i="4" l="1"/>
  <c r="M1204" i="4" s="1"/>
  <c r="Z1204" i="4" l="1"/>
  <c r="K1205" i="4"/>
  <c r="T1204" i="4"/>
  <c r="Q1205" i="4" s="1"/>
  <c r="L1205" i="4" l="1"/>
  <c r="M1205" i="4" s="1"/>
  <c r="K1206" i="4" l="1"/>
  <c r="Z1205" i="4"/>
  <c r="T1205" i="4"/>
  <c r="Q1206" i="4" s="1"/>
  <c r="L1206" i="4" l="1"/>
  <c r="M1206" i="4" s="1"/>
  <c r="K1207" i="4" l="1"/>
  <c r="Z1206" i="4"/>
  <c r="T1206" i="4"/>
  <c r="Q1207" i="4" s="1"/>
  <c r="L1207" i="4" l="1"/>
  <c r="M1207" i="4" s="1"/>
  <c r="K1208" i="4" l="1"/>
  <c r="Z1207" i="4"/>
  <c r="T1207" i="4"/>
  <c r="Q1208" i="4" s="1"/>
  <c r="L1208" i="4" l="1"/>
  <c r="M1208" i="4" s="1"/>
  <c r="K1209" i="4" l="1"/>
  <c r="Z1208" i="4"/>
  <c r="T1208" i="4"/>
  <c r="Q1209" i="4" s="1"/>
  <c r="L1209" i="4" l="1"/>
  <c r="M1209" i="4" s="1"/>
  <c r="Z1209" i="4" l="1"/>
  <c r="K1210" i="4"/>
  <c r="T1209" i="4"/>
  <c r="Q1210" i="4" s="1"/>
  <c r="L1210" i="4" l="1"/>
  <c r="M1210" i="4" s="1"/>
  <c r="K1211" i="4" l="1"/>
  <c r="Z1210" i="4"/>
  <c r="T1210" i="4"/>
  <c r="Q1211" i="4" s="1"/>
  <c r="L1211" i="4" l="1"/>
  <c r="M1211" i="4" s="1"/>
  <c r="Z1211" i="4" l="1"/>
  <c r="K1212" i="4"/>
  <c r="T1211" i="4"/>
  <c r="Q1212" i="4" s="1"/>
  <c r="L1212" i="4" l="1"/>
  <c r="M1212" i="4" s="1"/>
  <c r="K1213" i="4" l="1"/>
  <c r="Z1212" i="4"/>
  <c r="T1212" i="4"/>
  <c r="Q1213" i="4" s="1"/>
  <c r="L1213" i="4" l="1"/>
  <c r="M1213" i="4" s="1"/>
  <c r="Z1213" i="4" l="1"/>
  <c r="K1214" i="4"/>
  <c r="T1213" i="4"/>
  <c r="Q1214" i="4" s="1"/>
  <c r="L1214" i="4" l="1"/>
  <c r="M1214" i="4" s="1"/>
  <c r="K1215" i="4" l="1"/>
  <c r="Z1214" i="4"/>
  <c r="T1214" i="4"/>
  <c r="Q1215" i="4" s="1"/>
  <c r="L1215" i="4" l="1"/>
  <c r="M1215" i="4" s="1"/>
  <c r="Z1215" i="4" l="1"/>
  <c r="K1216" i="4"/>
  <c r="T1215" i="4"/>
  <c r="Q1216" i="4" s="1"/>
  <c r="L1216" i="4" l="1"/>
  <c r="M1216" i="4" s="1"/>
  <c r="K1217" i="4" l="1"/>
  <c r="Z1216" i="4"/>
  <c r="T1216" i="4"/>
  <c r="Q1217" i="4" s="1"/>
  <c r="L1217" i="4" l="1"/>
  <c r="M1217" i="4" s="1"/>
  <c r="K1218" i="4" l="1"/>
  <c r="Z1217" i="4"/>
  <c r="T1217" i="4"/>
  <c r="Q1218" i="4" s="1"/>
  <c r="L1218" i="4" l="1"/>
  <c r="M1218" i="4" s="1"/>
  <c r="K1219" i="4" l="1"/>
  <c r="Z1218" i="4"/>
  <c r="T1218" i="4"/>
  <c r="Q1219" i="4" s="1"/>
  <c r="L1219" i="4" l="1"/>
  <c r="M1219" i="4" s="1"/>
  <c r="K1220" i="4" l="1"/>
  <c r="Z1219" i="4"/>
  <c r="T1219" i="4"/>
  <c r="Q1220" i="4" s="1"/>
  <c r="L1220" i="4" l="1"/>
  <c r="M1220" i="4" s="1"/>
  <c r="Z1220" i="4" l="1"/>
  <c r="K1221" i="4"/>
  <c r="T1220" i="4"/>
  <c r="Q1221" i="4" s="1"/>
  <c r="L1221" i="4" l="1"/>
  <c r="M1221" i="4" s="1"/>
  <c r="K1222" i="4" l="1"/>
  <c r="Z1221" i="4"/>
  <c r="T1221" i="4"/>
  <c r="Q1222" i="4" s="1"/>
  <c r="L1222" i="4" l="1"/>
  <c r="M1222" i="4" s="1"/>
  <c r="K1223" i="4" l="1"/>
  <c r="Z1222" i="4"/>
  <c r="T1222" i="4"/>
  <c r="Q1223" i="4" s="1"/>
  <c r="L1223" i="4" l="1"/>
  <c r="M1223" i="4" s="1"/>
  <c r="T1223" i="4" s="1"/>
  <c r="Q1224" i="4" s="1"/>
  <c r="K1224" i="4" l="1"/>
  <c r="Z1223" i="4"/>
  <c r="L1224" i="4" l="1"/>
  <c r="M1224" i="4" s="1"/>
  <c r="Z1224" i="4" l="1"/>
  <c r="K1225" i="4"/>
  <c r="T1224" i="4"/>
  <c r="Q1225" i="4" s="1"/>
  <c r="L1225" i="4" l="1"/>
  <c r="M1225" i="4" s="1"/>
  <c r="T1225" i="4" s="1"/>
  <c r="Q1226" i="4" s="1"/>
  <c r="K1226" i="4" l="1"/>
  <c r="Z1225" i="4"/>
  <c r="L1226" i="4" l="1"/>
  <c r="M1226" i="4" s="1"/>
  <c r="Z1226" i="4" l="1"/>
  <c r="K1227" i="4"/>
  <c r="T1226" i="4"/>
  <c r="Q1227" i="4" s="1"/>
  <c r="L1227" i="4" l="1"/>
  <c r="M1227" i="4" s="1"/>
  <c r="T1227" i="4" s="1"/>
  <c r="Q1228" i="4" s="1"/>
  <c r="K1228" i="4" l="1"/>
  <c r="Z1227" i="4"/>
  <c r="L1228" i="4" l="1"/>
  <c r="M1228" i="4" s="1"/>
  <c r="K1229" i="4" l="1"/>
  <c r="T1228" i="4"/>
  <c r="Q1229" i="4" s="1"/>
  <c r="Z1228" i="4"/>
  <c r="L1229" i="4" l="1"/>
  <c r="M1229" i="4" s="1"/>
  <c r="K1230" i="4" l="1"/>
  <c r="Z1229" i="4"/>
  <c r="T1229" i="4"/>
  <c r="Q1230" i="4" s="1"/>
  <c r="L1230" i="4" l="1"/>
  <c r="M1230" i="4" s="1"/>
  <c r="Z1230" i="4" l="1"/>
  <c r="K1231" i="4"/>
  <c r="T1230" i="4"/>
  <c r="Q1231" i="4" s="1"/>
  <c r="L1231" i="4" l="1"/>
  <c r="M1231" i="4" s="1"/>
  <c r="T1231" i="4" s="1"/>
  <c r="Q1232" i="4" s="1"/>
  <c r="K1232" i="4" l="1"/>
  <c r="Z1231" i="4"/>
  <c r="L1232" i="4" l="1"/>
  <c r="M1232" i="4" s="1"/>
  <c r="K1233" i="4" l="1"/>
  <c r="T1232" i="4"/>
  <c r="Q1233" i="4" s="1"/>
  <c r="Z1232" i="4"/>
  <c r="L1233" i="4" l="1"/>
  <c r="M1233" i="4" s="1"/>
  <c r="Z1233" i="4" l="1"/>
  <c r="K1234" i="4"/>
  <c r="T1233" i="4"/>
  <c r="Q1234" i="4" s="1"/>
  <c r="L1234" i="4" l="1"/>
  <c r="M1234" i="4" s="1"/>
  <c r="K1235" i="4" l="1"/>
  <c r="Z1234" i="4"/>
  <c r="T1234" i="4"/>
  <c r="Q1235" i="4" s="1"/>
  <c r="L1235" i="4" l="1"/>
  <c r="M1235" i="4" s="1"/>
  <c r="K1236" i="4" l="1"/>
  <c r="Z1235" i="4"/>
  <c r="T1235" i="4"/>
  <c r="Q1236" i="4" s="1"/>
  <c r="Z1236" i="4" l="1"/>
  <c r="L1236" i="4"/>
  <c r="M1236" i="4" s="1"/>
  <c r="K1237" i="4" l="1"/>
  <c r="T1236" i="4"/>
  <c r="Q1237" i="4" s="1"/>
  <c r="L1237" i="4" l="1"/>
  <c r="M1237" i="4" s="1"/>
  <c r="Z1237" i="4" l="1"/>
  <c r="K1238" i="4"/>
  <c r="T1237" i="4"/>
  <c r="Q1238" i="4" s="1"/>
  <c r="L1238" i="4" l="1"/>
  <c r="M1238" i="4" s="1"/>
  <c r="K1239" i="4" l="1"/>
  <c r="Z1238" i="4"/>
  <c r="T1238" i="4"/>
  <c r="Q1239" i="4" s="1"/>
  <c r="L1239" i="4" l="1"/>
  <c r="M1239" i="4" s="1"/>
  <c r="Z1239" i="4" l="1"/>
  <c r="K1240" i="4"/>
  <c r="T1239" i="4"/>
  <c r="Q1240" i="4" s="1"/>
  <c r="L1240" i="4" l="1"/>
  <c r="M1240" i="4" s="1"/>
  <c r="T1240" i="4" s="1"/>
  <c r="Q1241" i="4" s="1"/>
  <c r="K1241" i="4" l="1"/>
  <c r="Z1240" i="4"/>
  <c r="L1241" i="4" l="1"/>
  <c r="M1241" i="4" s="1"/>
  <c r="Z1241" i="4" l="1"/>
  <c r="K1242" i="4"/>
  <c r="T1241" i="4"/>
  <c r="Q1242" i="4" s="1"/>
  <c r="L1242" i="4" l="1"/>
  <c r="M1242" i="4" s="1"/>
  <c r="T1242" i="4" s="1"/>
  <c r="Q1243" i="4" s="1"/>
  <c r="K1243" i="4" l="1"/>
  <c r="Z1242" i="4"/>
  <c r="L1243" i="4" l="1"/>
  <c r="M1243" i="4" s="1"/>
  <c r="Z1243" i="4"/>
  <c r="K1244" i="4" l="1"/>
  <c r="T1243" i="4"/>
  <c r="Q1244" i="4" s="1"/>
  <c r="L1244" i="4" l="1"/>
  <c r="M1244" i="4" s="1"/>
  <c r="K1245" i="4" l="1"/>
  <c r="T1244" i="4"/>
  <c r="Q1245" i="4" s="1"/>
  <c r="Z1244" i="4"/>
  <c r="L1245" i="4" l="1"/>
  <c r="M1245" i="4" s="1"/>
  <c r="T1245" i="4" s="1"/>
  <c r="Q1246" i="4" s="1"/>
  <c r="K1246" i="4" l="1"/>
  <c r="Z1245" i="4"/>
  <c r="L1246" i="4" l="1"/>
  <c r="M1246" i="4" s="1"/>
  <c r="Z1246" i="4" l="1"/>
  <c r="K1247" i="4"/>
  <c r="T1246" i="4"/>
  <c r="Q1247" i="4" l="1"/>
  <c r="S1247" i="4"/>
  <c r="Y28" i="2" s="1"/>
  <c r="L1247" i="4"/>
  <c r="M1247" i="4" s="1"/>
  <c r="K1248" i="4" l="1"/>
  <c r="Z1247" i="4"/>
  <c r="T1247" i="4"/>
  <c r="Q1248" i="4" l="1"/>
  <c r="Z28" i="2"/>
  <c r="L1248" i="4"/>
  <c r="M1248" i="4" s="1"/>
  <c r="Z1248" i="4" l="1"/>
  <c r="AD28" i="2"/>
  <c r="AC28" i="2"/>
  <c r="AB28" i="2"/>
  <c r="AH28" i="2"/>
  <c r="K1249" i="4"/>
  <c r="T1248" i="4"/>
  <c r="Q1249" i="4" s="1"/>
  <c r="L1249" i="4" l="1"/>
  <c r="M1249" i="4" s="1"/>
  <c r="K1250" i="4" l="1"/>
  <c r="Z1249" i="4"/>
  <c r="T1249" i="4"/>
  <c r="Q1250" i="4" s="1"/>
  <c r="L1250" i="4" l="1"/>
  <c r="M1250" i="4" s="1"/>
  <c r="K1251" i="4" l="1"/>
  <c r="Z1250" i="4"/>
  <c r="T1250" i="4"/>
  <c r="Q1251" i="4" s="1"/>
  <c r="L1251" i="4" l="1"/>
  <c r="M1251" i="4" s="1"/>
  <c r="K1252" i="4" l="1"/>
  <c r="Z1251" i="4"/>
  <c r="T1251" i="4"/>
  <c r="Q1252" i="4" s="1"/>
  <c r="L1252" i="4" l="1"/>
  <c r="M1252" i="4" s="1"/>
  <c r="K1253" i="4" l="1"/>
  <c r="Z1252" i="4"/>
  <c r="T1252" i="4"/>
  <c r="Q1253" i="4" s="1"/>
  <c r="L1253" i="4" l="1"/>
  <c r="M1253" i="4" s="1"/>
  <c r="K1254" i="4" l="1"/>
  <c r="Z1253" i="4"/>
  <c r="T1253" i="4"/>
  <c r="Q1254" i="4" s="1"/>
  <c r="L1254" i="4" l="1"/>
  <c r="M1254" i="4" s="1"/>
  <c r="K1255" i="4" l="1"/>
  <c r="Z1254" i="4"/>
  <c r="T1254" i="4"/>
  <c r="Q1255" i="4" s="1"/>
  <c r="L1255" i="4" l="1"/>
  <c r="M1255" i="4" s="1"/>
  <c r="T1255" i="4" s="1"/>
  <c r="Q1256" i="4" s="1"/>
  <c r="Z1255" i="4" l="1"/>
  <c r="K1256" i="4"/>
  <c r="L1256" i="4" l="1"/>
  <c r="M1256" i="4" s="1"/>
  <c r="K1257" i="4" l="1"/>
  <c r="T1256" i="4"/>
  <c r="Q1257" i="4" s="1"/>
  <c r="Z1256" i="4"/>
  <c r="L1257" i="4" l="1"/>
  <c r="M1257" i="4" s="1"/>
  <c r="K1258" i="4" l="1"/>
  <c r="Z1257" i="4"/>
  <c r="T1257" i="4"/>
  <c r="Q1258" i="4" s="1"/>
  <c r="L1258" i="4" l="1"/>
  <c r="M1258" i="4" s="1"/>
  <c r="Z1258" i="4" l="1"/>
  <c r="K1259" i="4"/>
  <c r="T1258" i="4"/>
  <c r="Q1259" i="4" s="1"/>
  <c r="L1259" i="4" l="1"/>
  <c r="M1259" i="4" s="1"/>
  <c r="Z1259" i="4" l="1"/>
  <c r="K1260" i="4"/>
  <c r="T1259" i="4"/>
  <c r="Q1260" i="4" s="1"/>
  <c r="L1260" i="4" l="1"/>
  <c r="M1260" i="4" s="1"/>
  <c r="Z1260" i="4" l="1"/>
  <c r="K1261" i="4"/>
  <c r="T1260" i="4"/>
  <c r="Q1261" i="4" s="1"/>
  <c r="L1261" i="4" l="1"/>
  <c r="M1261" i="4" s="1"/>
  <c r="T1261" i="4" s="1"/>
  <c r="Q1262" i="4" s="1"/>
  <c r="Z1261" i="4" l="1"/>
  <c r="K1262" i="4"/>
  <c r="L1262" i="4" l="1"/>
  <c r="M1262" i="4" s="1"/>
  <c r="K1263" i="4" l="1"/>
  <c r="T1262" i="4"/>
  <c r="Q1263" i="4" s="1"/>
  <c r="Z1262" i="4"/>
  <c r="L1263" i="4" l="1"/>
  <c r="M1263" i="4" s="1"/>
  <c r="K1264" i="4" l="1"/>
  <c r="Z1263" i="4"/>
  <c r="T1263" i="4"/>
  <c r="Q1264" i="4" s="1"/>
  <c r="L1264" i="4" l="1"/>
  <c r="M1264" i="4" s="1"/>
  <c r="Z1264" i="4" l="1"/>
  <c r="K1265" i="4"/>
  <c r="T1264" i="4"/>
  <c r="Q1265" i="4" s="1"/>
  <c r="L1265" i="4" l="1"/>
  <c r="M1265" i="4" s="1"/>
  <c r="Z1265" i="4" l="1"/>
  <c r="K1266" i="4"/>
  <c r="T1265" i="4"/>
  <c r="Q1266" i="4" s="1"/>
  <c r="L1266" i="4" l="1"/>
  <c r="M1266" i="4" s="1"/>
  <c r="Z1266" i="4" l="1"/>
  <c r="K1267" i="4"/>
  <c r="T1266" i="4"/>
  <c r="Q1267" i="4" s="1"/>
  <c r="L1267" i="4" l="1"/>
  <c r="M1267" i="4" s="1"/>
  <c r="Z1267" i="4" l="1"/>
  <c r="K1268" i="4"/>
  <c r="T1267" i="4"/>
  <c r="Q1268" i="4" s="1"/>
  <c r="L1268" i="4" l="1"/>
  <c r="M1268" i="4" s="1"/>
  <c r="K1269" i="4" l="1"/>
  <c r="Z1268" i="4"/>
  <c r="T1268" i="4"/>
  <c r="Q1269" i="4" s="1"/>
  <c r="L1269" i="4" l="1"/>
  <c r="M1269" i="4" s="1"/>
  <c r="K1270" i="4" l="1"/>
  <c r="Z1269" i="4"/>
  <c r="T1269" i="4"/>
  <c r="Q1270" i="4" s="1"/>
  <c r="L1270" i="4" l="1"/>
  <c r="M1270" i="4" s="1"/>
  <c r="Z1270" i="4" l="1"/>
  <c r="K1271" i="4"/>
  <c r="T1270" i="4"/>
  <c r="Q1271" i="4" s="1"/>
  <c r="L1271" i="4" l="1"/>
  <c r="M1271" i="4" s="1"/>
  <c r="Z1271" i="4" l="1"/>
  <c r="K1272" i="4"/>
  <c r="T1271" i="4"/>
  <c r="Q1272" i="4" s="1"/>
  <c r="L1272" i="4" l="1"/>
  <c r="M1272" i="4" s="1"/>
  <c r="Z1272" i="4" l="1"/>
  <c r="K1273" i="4"/>
  <c r="T1272" i="4"/>
  <c r="Q1273" i="4" s="1"/>
  <c r="L1273" i="4" l="1"/>
  <c r="M1273" i="4" s="1"/>
  <c r="K1274" i="4" l="1"/>
  <c r="Z1273" i="4"/>
  <c r="T1273" i="4"/>
  <c r="Q1274" i="4" s="1"/>
  <c r="L1274" i="4" l="1"/>
  <c r="M1274" i="4" s="1"/>
  <c r="K1275" i="4" l="1"/>
  <c r="Z1274" i="4"/>
  <c r="T1274" i="4"/>
  <c r="Q1275" i="4" s="1"/>
  <c r="L1275" i="4" l="1"/>
  <c r="M1275" i="4" s="1"/>
  <c r="K1276" i="4" l="1"/>
  <c r="Z1275" i="4"/>
  <c r="T1275" i="4"/>
  <c r="Q1276" i="4" s="1"/>
  <c r="L1276" i="4" l="1"/>
  <c r="M1276" i="4" s="1"/>
  <c r="K1277" i="4" l="1"/>
  <c r="Z1276" i="4"/>
  <c r="T1276" i="4"/>
  <c r="Q1277" i="4" s="1"/>
  <c r="L1277" i="4" l="1"/>
  <c r="M1277" i="4" s="1"/>
  <c r="Z1277" i="4" l="1"/>
  <c r="K1278" i="4"/>
  <c r="T1277" i="4"/>
  <c r="Q1278" i="4" s="1"/>
  <c r="L1278" i="4" l="1"/>
  <c r="M1278" i="4" s="1"/>
  <c r="K1279" i="4" l="1"/>
  <c r="Z1278" i="4"/>
  <c r="T1278" i="4"/>
  <c r="Q1279" i="4" s="1"/>
  <c r="L1279" i="4" l="1"/>
  <c r="M1279" i="4" s="1"/>
  <c r="K1280" i="4" l="1"/>
  <c r="T1279" i="4"/>
  <c r="Q1280" i="4" s="1"/>
  <c r="Z1279" i="4"/>
  <c r="L1280" i="4" l="1"/>
  <c r="M1280" i="4" s="1"/>
  <c r="T1280" i="4" s="1"/>
  <c r="Q1281" i="4" s="1"/>
  <c r="K1281" i="4" l="1"/>
  <c r="Z1280" i="4"/>
  <c r="L1281" i="4" l="1"/>
  <c r="M1281" i="4" s="1"/>
  <c r="K1282" i="4" l="1"/>
  <c r="T1281" i="4"/>
  <c r="Q1282" i="4" s="1"/>
  <c r="Z1281" i="4"/>
  <c r="L1282" i="4" l="1"/>
  <c r="M1282" i="4" s="1"/>
  <c r="K1283" i="4" l="1"/>
  <c r="Z1282" i="4"/>
  <c r="T1282" i="4"/>
  <c r="Q1283" i="4" s="1"/>
  <c r="L1283" i="4" l="1"/>
  <c r="M1283" i="4" s="1"/>
  <c r="K1284" i="4" l="1"/>
  <c r="Z1283" i="4"/>
  <c r="T1283" i="4"/>
  <c r="Q1284" i="4" s="1"/>
  <c r="L1284" i="4" l="1"/>
  <c r="M1284" i="4" s="1"/>
  <c r="Z1284" i="4" l="1"/>
  <c r="K1285" i="4"/>
  <c r="T1284" i="4"/>
  <c r="Q1285" i="4" s="1"/>
  <c r="L1285" i="4" l="1"/>
  <c r="M1285" i="4" s="1"/>
  <c r="K1286" i="4" l="1"/>
  <c r="Z1285" i="4"/>
  <c r="T1285" i="4"/>
  <c r="Q1286" i="4" s="1"/>
  <c r="L1286" i="4" l="1"/>
  <c r="M1286" i="4" s="1"/>
  <c r="K1287" i="4" l="1"/>
  <c r="Z1286" i="4"/>
  <c r="T1286" i="4"/>
  <c r="Q1287" i="4" s="1"/>
  <c r="L1287" i="4" l="1"/>
  <c r="M1287" i="4" s="1"/>
  <c r="Z1287" i="4" l="1"/>
  <c r="K1288" i="4"/>
  <c r="T1287" i="4"/>
  <c r="Q1288" i="4" s="1"/>
  <c r="L1288" i="4" l="1"/>
  <c r="M1288" i="4" s="1"/>
  <c r="Z1288" i="4" l="1"/>
  <c r="K1289" i="4"/>
  <c r="T1288" i="4"/>
  <c r="Q1289" i="4" s="1"/>
  <c r="L1289" i="4" l="1"/>
  <c r="M1289" i="4" s="1"/>
  <c r="Z1289" i="4" l="1"/>
  <c r="K1290" i="4"/>
  <c r="T1289" i="4"/>
  <c r="Q1290" i="4" s="1"/>
  <c r="L1290" i="4" l="1"/>
  <c r="M1290" i="4" s="1"/>
  <c r="K1291" i="4" l="1"/>
  <c r="Z1290" i="4"/>
  <c r="T1290" i="4"/>
  <c r="Q1291" i="4" s="1"/>
  <c r="L1291" i="4" l="1"/>
  <c r="M1291" i="4" s="1"/>
  <c r="Z1291" i="4" l="1"/>
  <c r="K1292" i="4"/>
  <c r="T1291" i="4"/>
  <c r="Q1292" i="4" s="1"/>
  <c r="L1292" i="4" l="1"/>
  <c r="M1292" i="4" s="1"/>
  <c r="K1293" i="4" l="1"/>
  <c r="Z1292" i="4"/>
  <c r="T1292" i="4"/>
  <c r="Q1293" i="4" s="1"/>
  <c r="L1293" i="4" l="1"/>
  <c r="M1293" i="4" s="1"/>
  <c r="K1294" i="4" l="1"/>
  <c r="Z1293" i="4"/>
  <c r="T1293" i="4"/>
  <c r="Q1294" i="4" s="1"/>
  <c r="L1294" i="4" l="1"/>
  <c r="M1294" i="4" s="1"/>
  <c r="K1295" i="4" l="1"/>
  <c r="Z1294" i="4"/>
  <c r="T1294" i="4"/>
  <c r="Q1295" i="4" s="1"/>
  <c r="L1295" i="4" l="1"/>
  <c r="M1295" i="4" s="1"/>
  <c r="K1296" i="4" l="1"/>
  <c r="Z1295" i="4"/>
  <c r="T1295" i="4"/>
  <c r="Q1296" i="4" s="1"/>
  <c r="L1296" i="4" l="1"/>
  <c r="M1296" i="4" s="1"/>
  <c r="K1297" i="4" l="1"/>
  <c r="Z1296" i="4"/>
  <c r="T1296" i="4"/>
  <c r="Q1297" i="4" s="1"/>
  <c r="L1297" i="4" l="1"/>
  <c r="M1297" i="4" s="1"/>
  <c r="K1298" i="4" l="1"/>
  <c r="Z1297" i="4"/>
  <c r="T1297" i="4"/>
  <c r="Q1298" i="4" s="1"/>
  <c r="L1298" i="4" l="1"/>
  <c r="M1298" i="4" s="1"/>
  <c r="K1299" i="4" l="1"/>
  <c r="Z1298" i="4"/>
  <c r="T1298" i="4"/>
  <c r="Q1299" i="4" s="1"/>
  <c r="L1299" i="4" l="1"/>
  <c r="M1299" i="4" s="1"/>
  <c r="K1300" i="4" l="1"/>
  <c r="Z1299" i="4"/>
  <c r="T1299" i="4"/>
  <c r="Q1300" i="4" l="1"/>
  <c r="S1300" i="4"/>
  <c r="Y29" i="2" s="1"/>
  <c r="L1300" i="4"/>
  <c r="M1300" i="4" s="1"/>
  <c r="K1301" i="4" l="1"/>
  <c r="Z1300" i="4"/>
  <c r="T1300" i="4"/>
  <c r="Q1301" i="4" l="1"/>
  <c r="T1301" i="4" s="1"/>
  <c r="Q1302" i="4" s="1"/>
  <c r="Z29" i="2"/>
  <c r="L1301" i="4"/>
  <c r="M1301" i="4" s="1"/>
  <c r="K1302" i="4" l="1"/>
  <c r="Z1301" i="4"/>
  <c r="AC29" i="2"/>
  <c r="AD29" i="2"/>
  <c r="AB29" i="2"/>
  <c r="AH29" i="2"/>
  <c r="L1302" i="4" l="1"/>
  <c r="M1302" i="4" s="1"/>
  <c r="K1303" i="4" l="1"/>
  <c r="T1302" i="4"/>
  <c r="Q1303" i="4" s="1"/>
  <c r="Z1302" i="4"/>
  <c r="L1303" i="4" l="1"/>
  <c r="M1303" i="4" s="1"/>
  <c r="K1304" i="4" l="1"/>
  <c r="Z1303" i="4"/>
  <c r="T1303" i="4"/>
  <c r="Q1304" i="4" s="1"/>
  <c r="L1304" i="4" l="1"/>
  <c r="M1304" i="4" s="1"/>
  <c r="K1305" i="4" l="1"/>
  <c r="Z1304" i="4"/>
  <c r="T1304" i="4"/>
  <c r="Q1305" i="4" s="1"/>
  <c r="L1305" i="4" l="1"/>
  <c r="M1305" i="4" s="1"/>
  <c r="K1306" i="4" l="1"/>
  <c r="Z1305" i="4"/>
  <c r="T1305" i="4"/>
  <c r="Q1306" i="4" s="1"/>
  <c r="L1306" i="4" l="1"/>
  <c r="M1306" i="4" s="1"/>
  <c r="K1307" i="4" l="1"/>
  <c r="Z1306" i="4"/>
  <c r="T1306" i="4"/>
  <c r="Q1307" i="4" s="1"/>
  <c r="L1307" i="4" l="1"/>
  <c r="M1307" i="4" s="1"/>
  <c r="T1307" i="4" s="1"/>
  <c r="Q1308" i="4" s="1"/>
  <c r="Z1307" i="4" l="1"/>
  <c r="K1308" i="4"/>
  <c r="L1308" i="4" l="1"/>
  <c r="M1308" i="4" s="1"/>
  <c r="K1309" i="4" l="1"/>
  <c r="T1308" i="4"/>
  <c r="Q1309" i="4" s="1"/>
  <c r="Z1308" i="4"/>
  <c r="L1309" i="4" l="1"/>
  <c r="M1309" i="4" s="1"/>
  <c r="Z1309" i="4" l="1"/>
  <c r="K1310" i="4"/>
  <c r="T1309" i="4"/>
  <c r="Q1310" i="4" s="1"/>
  <c r="L1310" i="4" l="1"/>
  <c r="M1310" i="4" s="1"/>
  <c r="Z1310" i="4" l="1"/>
  <c r="K1311" i="4"/>
  <c r="T1310" i="4"/>
  <c r="Q1311" i="4" s="1"/>
  <c r="L1311" i="4" l="1"/>
  <c r="M1311" i="4" s="1"/>
  <c r="K1312" i="4" l="1"/>
  <c r="Z1311" i="4"/>
  <c r="T1311" i="4"/>
  <c r="Q1312" i="4" s="1"/>
  <c r="L1312" i="4" l="1"/>
  <c r="M1312" i="4" s="1"/>
  <c r="K1313" i="4" l="1"/>
  <c r="Z1312" i="4"/>
  <c r="T1312" i="4"/>
  <c r="Q1313" i="4" s="1"/>
  <c r="L1313" i="4" l="1"/>
  <c r="M1313" i="4" s="1"/>
  <c r="K1314" i="4" l="1"/>
  <c r="Z1313" i="4"/>
  <c r="T1313" i="4"/>
  <c r="Q1314" i="4" s="1"/>
  <c r="L1314" i="4" l="1"/>
  <c r="M1314" i="4" s="1"/>
  <c r="Z1314" i="4" l="1"/>
  <c r="K1315" i="4"/>
  <c r="T1314" i="4"/>
  <c r="Q1315" i="4" s="1"/>
  <c r="L1315" i="4" l="1"/>
  <c r="M1315" i="4" s="1"/>
  <c r="K1316" i="4" l="1"/>
  <c r="Z1315" i="4"/>
  <c r="T1315" i="4"/>
  <c r="Q1316" i="4" s="1"/>
  <c r="L1316" i="4" l="1"/>
  <c r="M1316" i="4" s="1"/>
  <c r="K1317" i="4" l="1"/>
  <c r="Z1316" i="4"/>
  <c r="T1316" i="4"/>
  <c r="Q1317" i="4" s="1"/>
  <c r="L1317" i="4" l="1"/>
  <c r="M1317" i="4" s="1"/>
  <c r="K1318" i="4" l="1"/>
  <c r="Z1317" i="4"/>
  <c r="T1317" i="4"/>
  <c r="Q1318" i="4" s="1"/>
  <c r="L1318" i="4" l="1"/>
  <c r="M1318" i="4" s="1"/>
  <c r="K1319" i="4" l="1"/>
  <c r="Z1318" i="4"/>
  <c r="T1318" i="4"/>
  <c r="Q1319" i="4" s="1"/>
  <c r="L1319" i="4" l="1"/>
  <c r="M1319" i="4" s="1"/>
  <c r="K1320" i="4" l="1"/>
  <c r="Z1319" i="4"/>
  <c r="T1319" i="4"/>
  <c r="Q1320" i="4" s="1"/>
  <c r="L1320" i="4" l="1"/>
  <c r="M1320" i="4" s="1"/>
  <c r="K1321" i="4" l="1"/>
  <c r="Z1320" i="4"/>
  <c r="T1320" i="4"/>
  <c r="Q1321" i="4" s="1"/>
  <c r="Z1321" i="4" l="1"/>
  <c r="L1321" i="4"/>
  <c r="M1321" i="4" s="1"/>
  <c r="T1321" i="4" s="1"/>
  <c r="Q1322" i="4" s="1"/>
  <c r="K1322" i="4" l="1"/>
  <c r="L1322" i="4" l="1"/>
  <c r="M1322" i="4" s="1"/>
  <c r="K1323" i="4" l="1"/>
  <c r="T1322" i="4"/>
  <c r="Q1323" i="4" s="1"/>
  <c r="Z1322" i="4"/>
  <c r="L1323" i="4" l="1"/>
  <c r="M1323" i="4" s="1"/>
  <c r="Z1323" i="4" l="1"/>
  <c r="K1324" i="4"/>
  <c r="T1323" i="4"/>
  <c r="Q1324" i="4" s="1"/>
  <c r="L1324" i="4" l="1"/>
  <c r="M1324" i="4" s="1"/>
  <c r="Z1324" i="4" l="1"/>
  <c r="K1325" i="4"/>
  <c r="T1324" i="4"/>
  <c r="Q1325" i="4" s="1"/>
  <c r="L1325" i="4" l="1"/>
  <c r="M1325" i="4" s="1"/>
  <c r="K1326" i="4" l="1"/>
  <c r="Z1325" i="4"/>
  <c r="T1325" i="4"/>
  <c r="Q1326" i="4" s="1"/>
  <c r="L1326" i="4" l="1"/>
  <c r="M1326" i="4" s="1"/>
  <c r="Z1326" i="4" l="1"/>
  <c r="K1327" i="4"/>
  <c r="T1326" i="4"/>
  <c r="Q1327" i="4" s="1"/>
  <c r="L1327" i="4" l="1"/>
  <c r="M1327" i="4" s="1"/>
  <c r="Z1327" i="4" l="1"/>
  <c r="K1328" i="4"/>
  <c r="T1327" i="4"/>
  <c r="Q1328" i="4" s="1"/>
  <c r="L1328" i="4" l="1"/>
  <c r="M1328" i="4" s="1"/>
  <c r="Z1328" i="4" l="1"/>
  <c r="K1329" i="4"/>
  <c r="T1328" i="4"/>
  <c r="Q1329" i="4" s="1"/>
  <c r="L1329" i="4" l="1"/>
  <c r="M1329" i="4" s="1"/>
  <c r="K1330" i="4" l="1"/>
  <c r="Z1329" i="4"/>
  <c r="T1329" i="4"/>
  <c r="Q1330" i="4" s="1"/>
  <c r="L1330" i="4" l="1"/>
  <c r="M1330" i="4" s="1"/>
  <c r="K1331" i="4" l="1"/>
  <c r="Z1330" i="4"/>
  <c r="T1330" i="4"/>
  <c r="Q1331" i="4" s="1"/>
  <c r="L1331" i="4" l="1"/>
  <c r="M1331" i="4" s="1"/>
  <c r="Z1331" i="4" l="1"/>
  <c r="K1332" i="4"/>
  <c r="T1331" i="4"/>
  <c r="Q1332" i="4" s="1"/>
  <c r="L1332" i="4" l="1"/>
  <c r="M1332" i="4" s="1"/>
  <c r="T1332" i="4" s="1"/>
  <c r="Q1333" i="4" s="1"/>
  <c r="K1333" i="4" l="1"/>
  <c r="Z1332" i="4"/>
  <c r="L1333" i="4" l="1"/>
  <c r="M1333" i="4" s="1"/>
  <c r="Z1333" i="4" l="1"/>
  <c r="K1334" i="4"/>
  <c r="T1333" i="4"/>
  <c r="Q1334" i="4" s="1"/>
  <c r="L1334" i="4" l="1"/>
  <c r="M1334" i="4" s="1"/>
  <c r="Z1334" i="4" l="1"/>
  <c r="K1335" i="4"/>
  <c r="T1334" i="4"/>
  <c r="Q1335" i="4" s="1"/>
  <c r="L1335" i="4" l="1"/>
  <c r="M1335" i="4" s="1"/>
  <c r="T1335" i="4" s="1"/>
  <c r="Q1336" i="4" s="1"/>
  <c r="Z1335" i="4" l="1"/>
  <c r="K1336" i="4"/>
  <c r="L1336" i="4" l="1"/>
  <c r="M1336" i="4" s="1"/>
  <c r="Z1336" i="4" l="1"/>
  <c r="K1337" i="4"/>
  <c r="T1336" i="4"/>
  <c r="Q1337" i="4" s="1"/>
  <c r="L1337" i="4" l="1"/>
  <c r="M1337" i="4" s="1"/>
  <c r="T1337" i="4" s="1"/>
  <c r="Q1338" i="4" s="1"/>
  <c r="Z1337" i="4" l="1"/>
  <c r="K1338" i="4"/>
  <c r="L1338" i="4" l="1"/>
  <c r="M1338" i="4" s="1"/>
  <c r="Z1338" i="4" l="1"/>
  <c r="K1339" i="4"/>
  <c r="T1338" i="4"/>
  <c r="Q1339" i="4" s="1"/>
  <c r="L1339" i="4" l="1"/>
  <c r="M1339" i="4" s="1"/>
  <c r="Z1339" i="4" l="1"/>
  <c r="K1340" i="4"/>
  <c r="T1339" i="4"/>
  <c r="Q1340" i="4" s="1"/>
  <c r="L1340" i="4" l="1"/>
  <c r="M1340" i="4" s="1"/>
  <c r="T1340" i="4" s="1"/>
  <c r="Q1341" i="4" s="1"/>
  <c r="Z1340" i="4" l="1"/>
  <c r="K1341" i="4"/>
  <c r="L1341" i="4" l="1"/>
  <c r="M1341" i="4" s="1"/>
  <c r="Z1341" i="4" l="1"/>
  <c r="K1342" i="4"/>
  <c r="T1341" i="4"/>
  <c r="Q1342" i="4" s="1"/>
  <c r="L1342" i="4" l="1"/>
  <c r="M1342" i="4" s="1"/>
  <c r="Z1342" i="4" l="1"/>
  <c r="K1343" i="4"/>
  <c r="T1342" i="4"/>
  <c r="Q1343" i="4" s="1"/>
  <c r="L1343" i="4" l="1"/>
  <c r="M1343" i="4" s="1"/>
  <c r="Z1343" i="4" l="1"/>
  <c r="K1344" i="4"/>
  <c r="T1343" i="4"/>
  <c r="Q1344" i="4" s="1"/>
  <c r="L1344" i="4" l="1"/>
  <c r="M1344" i="4" s="1"/>
  <c r="K1345" i="4" l="1"/>
  <c r="Z1344" i="4"/>
  <c r="T1344" i="4"/>
  <c r="Q1345" i="4" s="1"/>
  <c r="L1345" i="4" l="1"/>
  <c r="M1345" i="4" s="1"/>
  <c r="K1346" i="4" l="1"/>
  <c r="Z1345" i="4"/>
  <c r="T1345" i="4"/>
  <c r="Q1346" i="4" s="1"/>
  <c r="L1346" i="4" l="1"/>
  <c r="M1346" i="4" s="1"/>
  <c r="K1347" i="4" l="1"/>
  <c r="Z1346" i="4"/>
  <c r="T1346" i="4"/>
  <c r="Q1347" i="4" s="1"/>
  <c r="Z1347" i="4" l="1"/>
  <c r="L1347" i="4"/>
  <c r="M1347" i="4" s="1"/>
  <c r="T1347" i="4" s="1"/>
  <c r="Q1348" i="4" s="1"/>
  <c r="K1348" i="4" l="1"/>
  <c r="L1348" i="4" l="1"/>
  <c r="M1348" i="4" s="1"/>
  <c r="Z1348" i="4" l="1"/>
  <c r="K1349" i="4"/>
  <c r="T1348" i="4"/>
  <c r="Q1349" i="4" s="1"/>
  <c r="L1349" i="4" l="1"/>
  <c r="M1349" i="4" s="1"/>
  <c r="K1350" i="4" l="1"/>
  <c r="Z1349" i="4"/>
  <c r="T1349" i="4"/>
  <c r="Q1350" i="4" s="1"/>
  <c r="L1350" i="4" l="1"/>
  <c r="M1350" i="4" s="1"/>
  <c r="K1351" i="4" l="1"/>
  <c r="Z1350" i="4"/>
  <c r="T1350" i="4"/>
  <c r="Q1351" i="4" s="1"/>
  <c r="L1351" i="4" l="1"/>
  <c r="M1351" i="4" s="1"/>
  <c r="K1352" i="4" l="1"/>
  <c r="Z1351" i="4"/>
  <c r="T1351" i="4"/>
  <c r="Q1352" i="4" l="1"/>
  <c r="S1352" i="4"/>
  <c r="Y30" i="2" s="1"/>
  <c r="L1352" i="4"/>
  <c r="M1352" i="4" s="1"/>
  <c r="K1353" i="4" l="1"/>
  <c r="Z1352" i="4"/>
  <c r="T1352" i="4"/>
  <c r="Q1353" i="4" l="1"/>
  <c r="Z30" i="2"/>
  <c r="L1353" i="4"/>
  <c r="M1353" i="4" s="1"/>
  <c r="Z1353" i="4" l="1"/>
  <c r="T1353" i="4"/>
  <c r="Q1354" i="4" s="1"/>
  <c r="K1354" i="4"/>
  <c r="AD30" i="2"/>
  <c r="AB30" i="2"/>
  <c r="AC30" i="2"/>
  <c r="AH30" i="2"/>
  <c r="L1354" i="4" l="1"/>
  <c r="M1354" i="4" s="1"/>
  <c r="T1354" i="4" s="1"/>
  <c r="Q1355" i="4" s="1"/>
  <c r="Z1354" i="4" l="1"/>
  <c r="K1355" i="4"/>
  <c r="L1355" i="4" l="1"/>
  <c r="M1355" i="4" s="1"/>
  <c r="K1356" i="4" l="1"/>
  <c r="T1355" i="4"/>
  <c r="Q1356" i="4" s="1"/>
  <c r="Z1355" i="4"/>
  <c r="L1356" i="4" l="1"/>
  <c r="M1356" i="4" s="1"/>
  <c r="Z1356" i="4" l="1"/>
  <c r="K1357" i="4"/>
  <c r="T1356" i="4"/>
  <c r="Q1357" i="4" s="1"/>
  <c r="L1357" i="4" l="1"/>
  <c r="M1357" i="4" s="1"/>
  <c r="T1357" i="4" s="1"/>
  <c r="Q1358" i="4" s="1"/>
  <c r="Z1357" i="4" l="1"/>
  <c r="K1358" i="4"/>
  <c r="L1358" i="4" l="1"/>
  <c r="M1358" i="4" s="1"/>
  <c r="K1359" i="4" l="1"/>
  <c r="T1358" i="4"/>
  <c r="Q1359" i="4" s="1"/>
  <c r="Z1358" i="4"/>
  <c r="L1359" i="4" l="1"/>
  <c r="M1359" i="4" s="1"/>
  <c r="K1360" i="4" l="1"/>
  <c r="T1359" i="4"/>
  <c r="Q1360" i="4" s="1"/>
  <c r="Z1359" i="4"/>
  <c r="L1360" i="4" l="1"/>
  <c r="M1360" i="4" s="1"/>
  <c r="K1361" i="4" l="1"/>
  <c r="Z1360" i="4"/>
  <c r="T1360" i="4"/>
  <c r="Q1361" i="4" s="1"/>
  <c r="L1361" i="4" l="1"/>
  <c r="M1361" i="4" s="1"/>
  <c r="T1361" i="4" s="1"/>
  <c r="Q1362" i="4" s="1"/>
  <c r="Z1361" i="4" l="1"/>
  <c r="K1362" i="4"/>
  <c r="L1362" i="4" l="1"/>
  <c r="M1362" i="4" s="1"/>
  <c r="K1363" i="4" l="1"/>
  <c r="T1362" i="4"/>
  <c r="Q1363" i="4" s="1"/>
  <c r="Z1362" i="4"/>
  <c r="L1363" i="4" l="1"/>
  <c r="M1363" i="4" s="1"/>
  <c r="K1364" i="4" l="1"/>
  <c r="Z1363" i="4"/>
  <c r="T1363" i="4"/>
  <c r="Q1364" i="4" s="1"/>
  <c r="L1364" i="4" l="1"/>
  <c r="M1364" i="4" s="1"/>
  <c r="K1365" i="4" l="1"/>
  <c r="Z1364" i="4"/>
  <c r="T1364" i="4"/>
  <c r="Q1365" i="4" s="1"/>
  <c r="L1365" i="4" l="1"/>
  <c r="M1365" i="4" s="1"/>
  <c r="T1365" i="4" s="1"/>
  <c r="Q1366" i="4" s="1"/>
  <c r="K1366" i="4" l="1"/>
  <c r="Z1365" i="4"/>
  <c r="L1366" i="4" l="1"/>
  <c r="M1366" i="4" s="1"/>
  <c r="Z1366" i="4"/>
  <c r="K1367" i="4" l="1"/>
  <c r="T1366" i="4"/>
  <c r="Q1367" i="4" s="1"/>
  <c r="L1367" i="4" l="1"/>
  <c r="M1367" i="4" s="1"/>
  <c r="K1368" i="4" l="1"/>
  <c r="Z1367" i="4"/>
  <c r="T1367" i="4"/>
  <c r="Q1368" i="4" s="1"/>
  <c r="L1368" i="4" l="1"/>
  <c r="M1368" i="4" s="1"/>
  <c r="T1368" i="4" s="1"/>
  <c r="Q1369" i="4" s="1"/>
  <c r="Z1368" i="4" l="1"/>
  <c r="K1369" i="4"/>
  <c r="L1369" i="4" l="1"/>
  <c r="M1369" i="4" s="1"/>
  <c r="Z1369" i="4" l="1"/>
  <c r="K1370" i="4"/>
  <c r="T1369" i="4"/>
  <c r="Q1370" i="4" s="1"/>
  <c r="L1370" i="4" l="1"/>
  <c r="M1370" i="4" s="1"/>
  <c r="T1370" i="4" s="1"/>
  <c r="Q1371" i="4" s="1"/>
  <c r="Z1370" i="4" l="1"/>
  <c r="K1371" i="4"/>
  <c r="L1371" i="4" l="1"/>
  <c r="M1371" i="4" s="1"/>
  <c r="Z1371" i="4" l="1"/>
  <c r="K1372" i="4"/>
  <c r="T1371" i="4"/>
  <c r="Q1372" i="4" s="1"/>
  <c r="L1372" i="4" l="1"/>
  <c r="M1372" i="4" s="1"/>
  <c r="K1373" i="4" l="1"/>
  <c r="Z1372" i="4"/>
  <c r="T1372" i="4"/>
  <c r="Q1373" i="4" s="1"/>
  <c r="L1373" i="4" l="1"/>
  <c r="M1373" i="4" s="1"/>
  <c r="K1374" i="4" l="1"/>
  <c r="Z1373" i="4"/>
  <c r="T1373" i="4"/>
  <c r="Q1374" i="4" s="1"/>
  <c r="L1374" i="4" l="1"/>
  <c r="M1374" i="4" s="1"/>
  <c r="Z1374" i="4" l="1"/>
  <c r="K1375" i="4"/>
  <c r="T1374" i="4"/>
  <c r="Q1375" i="4" s="1"/>
  <c r="L1375" i="4" l="1"/>
  <c r="M1375" i="4" s="1"/>
  <c r="K1376" i="4" l="1"/>
  <c r="Z1375" i="4"/>
  <c r="T1375" i="4"/>
  <c r="Q1376" i="4" s="1"/>
  <c r="L1376" i="4" l="1"/>
  <c r="M1376" i="4" s="1"/>
  <c r="K1377" i="4" l="1"/>
  <c r="Z1376" i="4"/>
  <c r="T1376" i="4"/>
  <c r="Q1377" i="4" s="1"/>
  <c r="L1377" i="4" l="1"/>
  <c r="M1377" i="4" s="1"/>
  <c r="K1378" i="4" l="1"/>
  <c r="Z1377" i="4"/>
  <c r="T1377" i="4"/>
  <c r="Q1378" i="4" s="1"/>
  <c r="L1378" i="4" l="1"/>
  <c r="M1378" i="4" s="1"/>
  <c r="K1379" i="4" l="1"/>
  <c r="Z1378" i="4"/>
  <c r="T1378" i="4"/>
  <c r="Q1379" i="4" s="1"/>
  <c r="L1379" i="4" l="1"/>
  <c r="M1379" i="4" s="1"/>
  <c r="K1380" i="4" l="1"/>
  <c r="Z1379" i="4"/>
  <c r="T1379" i="4"/>
  <c r="Q1380" i="4" s="1"/>
  <c r="L1380" i="4" l="1"/>
  <c r="M1380" i="4" s="1"/>
  <c r="K1381" i="4" l="1"/>
  <c r="Z1380" i="4"/>
  <c r="T1380" i="4"/>
  <c r="Q1381" i="4" s="1"/>
  <c r="L1381" i="4" l="1"/>
  <c r="M1381" i="4" s="1"/>
  <c r="T1381" i="4" s="1"/>
  <c r="Q1382" i="4" s="1"/>
  <c r="Z1381" i="4" l="1"/>
  <c r="K1382" i="4"/>
  <c r="L1382" i="4" l="1"/>
  <c r="M1382" i="4" s="1"/>
  <c r="K1383" i="4" l="1"/>
  <c r="T1382" i="4"/>
  <c r="Q1383" i="4" s="1"/>
  <c r="Z1382" i="4"/>
  <c r="L1383" i="4" l="1"/>
  <c r="M1383" i="4" s="1"/>
  <c r="T1383" i="4" s="1"/>
  <c r="Q1384" i="4" s="1"/>
  <c r="K1384" i="4" l="1"/>
  <c r="Z1383" i="4"/>
  <c r="L1384" i="4" l="1"/>
  <c r="M1384" i="4" s="1"/>
  <c r="K1385" i="4" l="1"/>
  <c r="T1384" i="4"/>
  <c r="Q1385" i="4" s="1"/>
  <c r="Z1384" i="4"/>
  <c r="L1385" i="4" l="1"/>
  <c r="M1385" i="4" s="1"/>
  <c r="Z1385" i="4" l="1"/>
  <c r="K1386" i="4"/>
  <c r="T1385" i="4"/>
  <c r="Q1386" i="4" s="1"/>
  <c r="L1386" i="4" l="1"/>
  <c r="M1386" i="4" s="1"/>
  <c r="K1387" i="4" l="1"/>
  <c r="Z1386" i="4"/>
  <c r="T1386" i="4"/>
  <c r="Q1387" i="4" s="1"/>
  <c r="L1387" i="4" l="1"/>
  <c r="M1387" i="4" s="1"/>
  <c r="K1388" i="4" l="1"/>
  <c r="Z1387" i="4"/>
  <c r="T1387" i="4"/>
  <c r="Q1388" i="4" s="1"/>
  <c r="L1388" i="4" l="1"/>
  <c r="M1388" i="4" s="1"/>
  <c r="Z1388" i="4" l="1"/>
  <c r="K1389" i="4"/>
  <c r="T1388" i="4"/>
  <c r="Q1389" i="4" s="1"/>
  <c r="L1389" i="4" l="1"/>
  <c r="M1389" i="4" s="1"/>
  <c r="Z1389" i="4" l="1"/>
  <c r="K1390" i="4"/>
  <c r="T1389" i="4"/>
  <c r="Q1390" i="4" s="1"/>
  <c r="L1390" i="4" l="1"/>
  <c r="M1390" i="4" s="1"/>
  <c r="K1391" i="4" l="1"/>
  <c r="Z1390" i="4"/>
  <c r="T1390" i="4"/>
  <c r="Q1391" i="4" s="1"/>
  <c r="L1391" i="4" l="1"/>
  <c r="M1391" i="4" s="1"/>
  <c r="Z1391" i="4" l="1"/>
  <c r="K1392" i="4"/>
  <c r="T1391" i="4"/>
  <c r="Q1392" i="4" s="1"/>
  <c r="L1392" i="4" l="1"/>
  <c r="M1392" i="4" s="1"/>
  <c r="K1393" i="4" l="1"/>
  <c r="Z1392" i="4"/>
  <c r="T1392" i="4"/>
  <c r="Q1393" i="4" s="1"/>
  <c r="L1393" i="4" l="1"/>
  <c r="M1393" i="4" s="1"/>
  <c r="K1394" i="4" l="1"/>
  <c r="Z1393" i="4"/>
  <c r="T1393" i="4"/>
  <c r="Q1394" i="4" s="1"/>
  <c r="L1394" i="4" l="1"/>
  <c r="M1394" i="4" s="1"/>
  <c r="K1395" i="4" l="1"/>
  <c r="Z1394" i="4"/>
  <c r="T1394" i="4"/>
  <c r="Q1395" i="4" s="1"/>
  <c r="L1395" i="4" l="1"/>
  <c r="M1395" i="4" s="1"/>
  <c r="K1396" i="4" l="1"/>
  <c r="Z1395" i="4"/>
  <c r="T1395" i="4"/>
  <c r="Q1396" i="4" s="1"/>
  <c r="L1396" i="4" l="1"/>
  <c r="M1396" i="4" s="1"/>
  <c r="K1397" i="4" l="1"/>
  <c r="Z1396" i="4"/>
  <c r="T1396" i="4"/>
  <c r="Q1397" i="4" s="1"/>
  <c r="L1397" i="4" l="1"/>
  <c r="M1397" i="4" s="1"/>
  <c r="K1398" i="4" l="1"/>
  <c r="Z1397" i="4"/>
  <c r="T1397" i="4"/>
  <c r="Q1398" i="4" s="1"/>
  <c r="L1398" i="4" l="1"/>
  <c r="M1398" i="4" s="1"/>
  <c r="Z1398" i="4"/>
  <c r="K1399" i="4" l="1"/>
  <c r="T1398" i="4"/>
  <c r="Q1399" i="4" s="1"/>
  <c r="L1399" i="4" l="1"/>
  <c r="M1399" i="4" s="1"/>
  <c r="K1400" i="4" l="1"/>
  <c r="Z1399" i="4"/>
  <c r="T1399" i="4"/>
  <c r="Q1400" i="4" s="1"/>
  <c r="L1400" i="4" l="1"/>
  <c r="M1400" i="4" s="1"/>
  <c r="K1401" i="4" l="1"/>
  <c r="Z1400" i="4"/>
  <c r="T1400" i="4"/>
  <c r="Q1401" i="4" s="1"/>
  <c r="L1401" i="4" l="1"/>
  <c r="M1401" i="4" s="1"/>
  <c r="K1402" i="4" l="1"/>
  <c r="Z1401" i="4"/>
  <c r="T1401" i="4"/>
  <c r="Q1402" i="4" s="1"/>
  <c r="L1402" i="4" l="1"/>
  <c r="M1402" i="4" s="1"/>
  <c r="K1403" i="4" l="1"/>
  <c r="Z1402" i="4"/>
  <c r="T1402" i="4"/>
  <c r="Q1403" i="4" s="1"/>
  <c r="L1403" i="4" l="1"/>
  <c r="M1403" i="4" s="1"/>
  <c r="K1404" i="4" l="1"/>
  <c r="Z1403" i="4"/>
  <c r="T1403" i="4"/>
  <c r="Q1404" i="4" l="1"/>
  <c r="S1404" i="4"/>
  <c r="Y31" i="2" s="1"/>
  <c r="L1404" i="4"/>
  <c r="M1404" i="4" s="1"/>
  <c r="K1405" i="4" l="1"/>
  <c r="Z1404" i="4"/>
  <c r="T1404" i="4"/>
  <c r="Q1405" i="4" l="1"/>
  <c r="Z31" i="2"/>
  <c r="L1405" i="4"/>
  <c r="M1405" i="4" s="1"/>
  <c r="K1406" i="4" l="1"/>
  <c r="AB31" i="2"/>
  <c r="AD31" i="2"/>
  <c r="AC31" i="2"/>
  <c r="AH31" i="2"/>
  <c r="Z1405" i="4"/>
  <c r="T1405" i="4"/>
  <c r="Q1406" i="4" s="1"/>
  <c r="L1406" i="4" l="1"/>
  <c r="M1406" i="4" s="1"/>
  <c r="Z1406" i="4" l="1"/>
  <c r="K1407" i="4"/>
  <c r="T1406" i="4"/>
  <c r="Q1407" i="4" s="1"/>
  <c r="L1407" i="4" l="1"/>
  <c r="M1407" i="4" s="1"/>
  <c r="K1408" i="4" l="1"/>
  <c r="Z1407" i="4"/>
  <c r="T1407" i="4"/>
  <c r="Q1408" i="4" s="1"/>
  <c r="L1408" i="4" l="1"/>
  <c r="M1408" i="4" s="1"/>
  <c r="Z1408" i="4" l="1"/>
  <c r="K1409" i="4"/>
  <c r="T1408" i="4"/>
  <c r="Q1409" i="4" s="1"/>
  <c r="L1409" i="4" l="1"/>
  <c r="M1409" i="4" s="1"/>
  <c r="K1410" i="4" l="1"/>
  <c r="Z1409" i="4"/>
  <c r="T1409" i="4"/>
  <c r="Q1410" i="4" s="1"/>
  <c r="L1410" i="4" l="1"/>
  <c r="M1410" i="4" s="1"/>
  <c r="K1411" i="4" l="1"/>
  <c r="Z1410" i="4"/>
  <c r="T1410" i="4"/>
  <c r="Q1411" i="4" s="1"/>
  <c r="L1411" i="4" l="1"/>
  <c r="M1411" i="4" s="1"/>
  <c r="Z1411" i="4" l="1"/>
  <c r="K1412" i="4"/>
  <c r="T1411" i="4"/>
  <c r="Q1412" i="4" s="1"/>
  <c r="L1412" i="4" l="1"/>
  <c r="M1412" i="4" s="1"/>
  <c r="Z1412" i="4" l="1"/>
  <c r="K1413" i="4"/>
  <c r="T1412" i="4"/>
  <c r="Q1413" i="4" s="1"/>
  <c r="L1413" i="4" l="1"/>
  <c r="M1413" i="4" s="1"/>
  <c r="K1414" i="4" l="1"/>
  <c r="Z1413" i="4"/>
  <c r="T1413" i="4"/>
  <c r="Q1414" i="4" s="1"/>
  <c r="L1414" i="4" l="1"/>
  <c r="M1414" i="4" s="1"/>
  <c r="Z1414" i="4" l="1"/>
  <c r="K1415" i="4"/>
  <c r="T1414" i="4"/>
  <c r="Q1415" i="4" s="1"/>
  <c r="L1415" i="4" l="1"/>
  <c r="M1415" i="4" s="1"/>
  <c r="K1416" i="4" l="1"/>
  <c r="Z1415" i="4"/>
  <c r="T1415" i="4"/>
  <c r="Q1416" i="4" s="1"/>
  <c r="L1416" i="4" l="1"/>
  <c r="M1416" i="4" s="1"/>
  <c r="K1417" i="4" l="1"/>
  <c r="Z1416" i="4"/>
  <c r="T1416" i="4"/>
  <c r="Q1417" i="4" s="1"/>
  <c r="L1417" i="4" l="1"/>
  <c r="M1417" i="4" s="1"/>
  <c r="K1418" i="4" l="1"/>
  <c r="Z1417" i="4"/>
  <c r="T1417" i="4"/>
  <c r="Q1418" i="4" s="1"/>
  <c r="L1418" i="4" l="1"/>
  <c r="M1418" i="4" s="1"/>
  <c r="K1419" i="4" l="1"/>
  <c r="Z1418" i="4"/>
  <c r="T1418" i="4"/>
  <c r="Q1419" i="4" s="1"/>
  <c r="L1419" i="4" l="1"/>
  <c r="M1419" i="4" s="1"/>
  <c r="Z1419" i="4" l="1"/>
  <c r="K1420" i="4"/>
  <c r="T1419" i="4"/>
  <c r="Q1420" i="4" s="1"/>
  <c r="L1420" i="4" l="1"/>
  <c r="M1420" i="4" s="1"/>
  <c r="K1421" i="4" l="1"/>
  <c r="Z1420" i="4"/>
  <c r="T1420" i="4"/>
  <c r="Q1421" i="4" s="1"/>
  <c r="L1421" i="4" l="1"/>
  <c r="M1421" i="4" s="1"/>
  <c r="K1422" i="4" l="1"/>
  <c r="Z1421" i="4"/>
  <c r="T1421" i="4"/>
  <c r="Q1422" i="4" s="1"/>
  <c r="L1422" i="4" l="1"/>
  <c r="M1422" i="4" s="1"/>
  <c r="K1423" i="4" l="1"/>
  <c r="Z1422" i="4"/>
  <c r="T1422" i="4"/>
  <c r="Q1423" i="4" s="1"/>
  <c r="L1423" i="4" l="1"/>
  <c r="M1423" i="4" s="1"/>
  <c r="Z1423" i="4" l="1"/>
  <c r="K1424" i="4"/>
  <c r="T1423" i="4"/>
  <c r="Q1424" i="4" s="1"/>
  <c r="T1424" i="4" l="1"/>
  <c r="Q1425" i="4" s="1"/>
  <c r="L1424" i="4"/>
  <c r="M1424" i="4" s="1"/>
  <c r="Z1424" i="4"/>
  <c r="K1425" i="4" l="1"/>
  <c r="L1425" i="4" l="1"/>
  <c r="M1425" i="4" s="1"/>
  <c r="K1426" i="4" l="1"/>
  <c r="T1425" i="4"/>
  <c r="Q1426" i="4" s="1"/>
  <c r="Z1425" i="4"/>
  <c r="L1426" i="4" l="1"/>
  <c r="M1426" i="4" s="1"/>
  <c r="K1427" i="4" l="1"/>
  <c r="Z1426" i="4"/>
  <c r="T1426" i="4"/>
  <c r="Q1427" i="4" s="1"/>
  <c r="L1427" i="4" l="1"/>
  <c r="M1427" i="4" s="1"/>
  <c r="K1428" i="4" l="1"/>
  <c r="T1427" i="4"/>
  <c r="Q1428" i="4" s="1"/>
  <c r="Z1427" i="4"/>
  <c r="L1428" i="4" l="1"/>
  <c r="M1428" i="4" s="1"/>
  <c r="K1429" i="4" l="1"/>
  <c r="Z1428" i="4"/>
  <c r="T1428" i="4"/>
  <c r="Q1429" i="4" s="1"/>
  <c r="L1429" i="4" l="1"/>
  <c r="M1429" i="4" s="1"/>
  <c r="Z1429" i="4" l="1"/>
  <c r="K1430" i="4"/>
  <c r="T1429" i="4"/>
  <c r="Q1430" i="4" s="1"/>
  <c r="L1430" i="4" l="1"/>
  <c r="M1430" i="4" s="1"/>
  <c r="Z1430" i="4" l="1"/>
  <c r="K1431" i="4"/>
  <c r="T1430" i="4"/>
  <c r="Q1431" i="4" s="1"/>
  <c r="L1431" i="4" l="1"/>
  <c r="M1431" i="4" s="1"/>
  <c r="K1432" i="4" l="1"/>
  <c r="Z1431" i="4"/>
  <c r="T1431" i="4"/>
  <c r="Q1432" i="4" s="1"/>
  <c r="L1432" i="4" l="1"/>
  <c r="M1432" i="4" s="1"/>
  <c r="K1433" i="4" l="1"/>
  <c r="Z1432" i="4"/>
  <c r="T1432" i="4"/>
  <c r="Q1433" i="4" s="1"/>
  <c r="L1433" i="4" l="1"/>
  <c r="M1433" i="4" s="1"/>
  <c r="Z1433" i="4" l="1"/>
  <c r="K1434" i="4"/>
  <c r="T1433" i="4"/>
  <c r="Q1434" i="4" s="1"/>
  <c r="L1434" i="4" l="1"/>
  <c r="M1434" i="4" s="1"/>
  <c r="K1435" i="4" l="1"/>
  <c r="Z1434" i="4"/>
  <c r="T1434" i="4"/>
  <c r="Q1435" i="4" s="1"/>
  <c r="Z1435" i="4" l="1"/>
  <c r="L1435" i="4"/>
  <c r="M1435" i="4" s="1"/>
  <c r="K1436" i="4" l="1"/>
  <c r="T1435" i="4"/>
  <c r="Q1436" i="4" s="1"/>
  <c r="L1436" i="4" l="1"/>
  <c r="M1436" i="4" s="1"/>
  <c r="K1437" i="4" l="1"/>
  <c r="Z1436" i="4"/>
  <c r="T1436" i="4"/>
  <c r="Q1437" i="4" s="1"/>
  <c r="L1437" i="4" l="1"/>
  <c r="M1437" i="4" s="1"/>
  <c r="K1438" i="4" l="1"/>
  <c r="Z1437" i="4"/>
  <c r="T1437" i="4"/>
  <c r="Q1438" i="4" s="1"/>
  <c r="L1438" i="4" l="1"/>
  <c r="M1438" i="4" s="1"/>
  <c r="Z1438" i="4" l="1"/>
  <c r="K1439" i="4"/>
  <c r="T1438" i="4"/>
  <c r="Q1439" i="4" s="1"/>
  <c r="L1439" i="4" l="1"/>
  <c r="M1439" i="4" s="1"/>
  <c r="T1439" i="4" s="1"/>
  <c r="Q1440" i="4" s="1"/>
  <c r="Z1439" i="4" l="1"/>
  <c r="K1440" i="4"/>
  <c r="L1440" i="4" l="1"/>
  <c r="M1440" i="4" s="1"/>
  <c r="K1441" i="4" l="1"/>
  <c r="T1440" i="4"/>
  <c r="Q1441" i="4" s="1"/>
  <c r="Z1440" i="4"/>
  <c r="L1441" i="4" l="1"/>
  <c r="M1441" i="4" s="1"/>
  <c r="K1442" i="4" l="1"/>
  <c r="Z1441" i="4"/>
  <c r="T1441" i="4"/>
  <c r="Q1442" i="4" s="1"/>
  <c r="L1442" i="4" l="1"/>
  <c r="M1442" i="4" s="1"/>
  <c r="T1442" i="4" s="1"/>
  <c r="Q1443" i="4" s="1"/>
  <c r="Z1442" i="4" l="1"/>
  <c r="K1443" i="4"/>
  <c r="L1443" i="4" l="1"/>
  <c r="M1443" i="4" s="1"/>
  <c r="K1444" i="4" l="1"/>
  <c r="T1443" i="4"/>
  <c r="Q1444" i="4" s="1"/>
  <c r="Z1443" i="4"/>
  <c r="L1444" i="4" l="1"/>
  <c r="M1444" i="4" s="1"/>
  <c r="K1445" i="4" l="1"/>
  <c r="Z1444" i="4"/>
  <c r="T1444" i="4"/>
  <c r="Q1445" i="4" s="1"/>
  <c r="L1445" i="4" l="1"/>
  <c r="M1445" i="4" s="1"/>
  <c r="K1446" i="4" l="1"/>
  <c r="Z1445" i="4"/>
  <c r="T1445" i="4"/>
  <c r="Q1446" i="4" s="1"/>
  <c r="L1446" i="4" l="1"/>
  <c r="M1446" i="4" s="1"/>
  <c r="K1447" i="4" l="1"/>
  <c r="Z1446" i="4"/>
  <c r="T1446" i="4"/>
  <c r="Q1447" i="4" s="1"/>
  <c r="L1447" i="4" l="1"/>
  <c r="M1447" i="4" s="1"/>
  <c r="K1448" i="4" l="1"/>
  <c r="Z1447" i="4"/>
  <c r="T1447" i="4"/>
  <c r="Q1448" i="4" s="1"/>
  <c r="L1448" i="4" l="1"/>
  <c r="M1448" i="4" s="1"/>
  <c r="K1449" i="4" l="1"/>
  <c r="Z1448" i="4"/>
  <c r="T1448" i="4"/>
  <c r="Q1449" i="4" s="1"/>
  <c r="L1449" i="4" l="1"/>
  <c r="M1449" i="4" s="1"/>
  <c r="K1450" i="4" l="1"/>
  <c r="Z1449" i="4"/>
  <c r="T1449" i="4"/>
  <c r="Q1450" i="4" s="1"/>
  <c r="L1450" i="4" l="1"/>
  <c r="M1450" i="4" s="1"/>
  <c r="K1451" i="4" l="1"/>
  <c r="Z1450" i="4"/>
  <c r="T1450" i="4"/>
  <c r="Q1451" i="4" s="1"/>
  <c r="L1451" i="4" l="1"/>
  <c r="M1451" i="4" s="1"/>
  <c r="Z1451" i="4" l="1"/>
  <c r="K1452" i="4"/>
  <c r="T1451" i="4"/>
  <c r="Q1452" i="4" s="1"/>
  <c r="L1452" i="4" l="1"/>
  <c r="M1452" i="4" s="1"/>
  <c r="K1453" i="4" l="1"/>
  <c r="Z1452" i="4"/>
  <c r="T1452" i="4"/>
  <c r="Q1453" i="4" s="1"/>
  <c r="L1453" i="4" l="1"/>
  <c r="M1453" i="4" s="1"/>
  <c r="Z1453" i="4" l="1"/>
  <c r="K1454" i="4"/>
  <c r="T1453" i="4"/>
  <c r="Q1454" i="4" s="1"/>
  <c r="L1454" i="4" l="1"/>
  <c r="M1454" i="4" s="1"/>
  <c r="K1455" i="4" l="1"/>
  <c r="Z1454" i="4"/>
  <c r="T1454" i="4"/>
  <c r="Q1455" i="4" s="1"/>
  <c r="L1455" i="4" l="1"/>
  <c r="M1455" i="4" s="1"/>
  <c r="Z1455" i="4" l="1"/>
  <c r="K1456" i="4"/>
  <c r="T1455" i="4"/>
  <c r="Q1456" i="4" l="1"/>
  <c r="S1456" i="4"/>
  <c r="Y32" i="2" s="1"/>
  <c r="L1456" i="4"/>
  <c r="M1456" i="4" s="1"/>
  <c r="Z1456" i="4"/>
  <c r="K1457" i="4" l="1"/>
  <c r="T1456" i="4"/>
  <c r="Q1457" i="4" l="1"/>
  <c r="Z32" i="2"/>
  <c r="L1457" i="4"/>
  <c r="M1457" i="4" s="1"/>
  <c r="Z1457" i="4" l="1"/>
  <c r="K1458" i="4"/>
  <c r="AB32" i="2"/>
  <c r="AD32" i="2"/>
  <c r="AC32" i="2"/>
  <c r="AH32" i="2"/>
  <c r="T1457" i="4"/>
  <c r="Q1458" i="4" s="1"/>
  <c r="L1458" i="4" l="1"/>
  <c r="M1458" i="4" s="1"/>
  <c r="K1459" i="4" l="1"/>
  <c r="Z1458" i="4"/>
  <c r="T1458" i="4"/>
  <c r="Q1459" i="4" s="1"/>
  <c r="L1459" i="4" l="1"/>
  <c r="M1459" i="4" s="1"/>
  <c r="K1460" i="4" l="1"/>
  <c r="Z1459" i="4"/>
  <c r="T1459" i="4"/>
  <c r="Q1460" i="4" s="1"/>
  <c r="L1460" i="4" l="1"/>
  <c r="M1460" i="4" s="1"/>
  <c r="K1461" i="4" l="1"/>
  <c r="Z1460" i="4"/>
  <c r="T1460" i="4"/>
  <c r="Q1461" i="4" s="1"/>
  <c r="L1461" i="4" l="1"/>
  <c r="M1461" i="4" s="1"/>
  <c r="Z1461" i="4" l="1"/>
  <c r="K1462" i="4"/>
  <c r="T1461" i="4"/>
  <c r="Q1462" i="4" s="1"/>
  <c r="L1462" i="4" l="1"/>
  <c r="M1462" i="4" s="1"/>
  <c r="Z1462" i="4" l="1"/>
  <c r="K1463" i="4"/>
  <c r="T1462" i="4"/>
  <c r="Q1463" i="4" s="1"/>
  <c r="L1463" i="4" l="1"/>
  <c r="M1463" i="4" s="1"/>
  <c r="Z1463" i="4" l="1"/>
  <c r="K1464" i="4"/>
  <c r="T1463" i="4"/>
  <c r="Q1464" i="4" s="1"/>
  <c r="L1464" i="4" l="1"/>
  <c r="M1464" i="4" s="1"/>
  <c r="Z1464" i="4" l="1"/>
  <c r="K1465" i="4"/>
  <c r="T1464" i="4"/>
  <c r="Q1465" i="4" s="1"/>
  <c r="L1465" i="4" l="1"/>
  <c r="M1465" i="4" s="1"/>
  <c r="Z1465" i="4" l="1"/>
  <c r="K1466" i="4"/>
  <c r="T1465" i="4"/>
  <c r="Q1466" i="4" s="1"/>
  <c r="L1466" i="4" l="1"/>
  <c r="M1466" i="4" s="1"/>
  <c r="Z1466" i="4" l="1"/>
  <c r="K1467" i="4"/>
  <c r="T1466" i="4"/>
  <c r="Q1467" i="4" s="1"/>
  <c r="L1467" i="4" l="1"/>
  <c r="M1467" i="4" s="1"/>
  <c r="Z1467" i="4" l="1"/>
  <c r="K1468" i="4"/>
  <c r="T1467" i="4"/>
  <c r="Q1468" i="4" s="1"/>
  <c r="L1468" i="4" l="1"/>
  <c r="M1468" i="4" s="1"/>
  <c r="Z1468" i="4" l="1"/>
  <c r="K1469" i="4"/>
  <c r="T1468" i="4"/>
  <c r="Q1469" i="4" s="1"/>
  <c r="L1469" i="4" l="1"/>
  <c r="M1469" i="4" s="1"/>
  <c r="Z1469" i="4" l="1"/>
  <c r="K1470" i="4"/>
  <c r="T1469" i="4"/>
  <c r="Q1470" i="4" s="1"/>
  <c r="L1470" i="4" l="1"/>
  <c r="M1470" i="4" s="1"/>
  <c r="Z1470" i="4"/>
  <c r="K1471" i="4" l="1"/>
  <c r="T1470" i="4"/>
  <c r="Q1471" i="4" s="1"/>
  <c r="L1471" i="4" l="1"/>
  <c r="M1471" i="4" s="1"/>
  <c r="Z1471" i="4" l="1"/>
  <c r="K1472" i="4"/>
  <c r="T1471" i="4"/>
  <c r="Q1472" i="4" s="1"/>
  <c r="L1472" i="4" l="1"/>
  <c r="M1472" i="4" s="1"/>
  <c r="Z1472" i="4" l="1"/>
  <c r="K1473" i="4"/>
  <c r="T1472" i="4"/>
  <c r="Q1473" i="4" s="1"/>
  <c r="L1473" i="4" l="1"/>
  <c r="M1473" i="4" s="1"/>
  <c r="K1474" i="4" l="1"/>
  <c r="Z1473" i="4"/>
  <c r="T1473" i="4"/>
  <c r="Q1474" i="4" s="1"/>
  <c r="L1474" i="4" l="1"/>
  <c r="M1474" i="4" s="1"/>
  <c r="Z1474" i="4" l="1"/>
  <c r="K1475" i="4"/>
  <c r="T1474" i="4"/>
  <c r="Q1475" i="4" s="1"/>
  <c r="L1475" i="4" l="1"/>
  <c r="M1475" i="4" s="1"/>
  <c r="K1476" i="4" l="1"/>
  <c r="Z1475" i="4"/>
  <c r="T1475" i="4"/>
  <c r="Q1476" i="4" s="1"/>
  <c r="L1476" i="4" l="1"/>
  <c r="M1476" i="4" s="1"/>
  <c r="Z1476" i="4" l="1"/>
  <c r="K1477" i="4"/>
  <c r="T1476" i="4"/>
  <c r="Q1477" i="4" s="1"/>
  <c r="L1477" i="4" l="1"/>
  <c r="M1477" i="4" s="1"/>
  <c r="Z1477" i="4" l="1"/>
  <c r="K1478" i="4"/>
  <c r="T1477" i="4"/>
  <c r="Q1478" i="4" s="1"/>
  <c r="L1478" i="4" l="1"/>
  <c r="M1478" i="4" s="1"/>
  <c r="Z1478" i="4" l="1"/>
  <c r="K1479" i="4"/>
  <c r="T1478" i="4"/>
  <c r="Q1479" i="4" s="1"/>
  <c r="L1479" i="4" l="1"/>
  <c r="M1479" i="4" s="1"/>
  <c r="Z1479" i="4" l="1"/>
  <c r="K1480" i="4"/>
  <c r="T1479" i="4"/>
  <c r="Q1480" i="4" s="1"/>
  <c r="L1480" i="4" l="1"/>
  <c r="M1480" i="4" s="1"/>
  <c r="Z1480" i="4" l="1"/>
  <c r="K1481" i="4"/>
  <c r="T1480" i="4"/>
  <c r="Q1481" i="4" s="1"/>
  <c r="L1481" i="4" l="1"/>
  <c r="M1481" i="4" s="1"/>
  <c r="K1482" i="4" l="1"/>
  <c r="Z1481" i="4"/>
  <c r="T1481" i="4"/>
  <c r="Q1482" i="4" s="1"/>
  <c r="L1482" i="4" l="1"/>
  <c r="M1482" i="4" s="1"/>
  <c r="K1483" i="4" l="1"/>
  <c r="Z1482" i="4"/>
  <c r="T1482" i="4"/>
  <c r="Q1483" i="4" s="1"/>
  <c r="L1483" i="4" l="1"/>
  <c r="M1483" i="4" s="1"/>
  <c r="Z1483" i="4" l="1"/>
  <c r="K1484" i="4"/>
  <c r="T1483" i="4"/>
  <c r="Q1484" i="4" s="1"/>
  <c r="L1484" i="4" l="1"/>
  <c r="M1484" i="4" s="1"/>
  <c r="Z1484" i="4"/>
  <c r="K1485" i="4" l="1"/>
  <c r="T1484" i="4"/>
  <c r="Q1485" i="4" s="1"/>
  <c r="L1485" i="4" l="1"/>
  <c r="M1485" i="4" s="1"/>
  <c r="Z1485" i="4"/>
  <c r="K1486" i="4" l="1"/>
  <c r="T1485" i="4"/>
  <c r="Q1486" i="4" s="1"/>
  <c r="L1486" i="4" l="1"/>
  <c r="M1486" i="4" s="1"/>
  <c r="K1487" i="4" l="1"/>
  <c r="Z1486" i="4"/>
  <c r="T1486" i="4"/>
  <c r="Q1487" i="4" s="1"/>
  <c r="L1487" i="4" l="1"/>
  <c r="M1487" i="4" s="1"/>
  <c r="K1488" i="4" l="1"/>
  <c r="Z1487" i="4"/>
  <c r="T1487" i="4"/>
  <c r="Q1488" i="4" s="1"/>
  <c r="L1488" i="4" l="1"/>
  <c r="M1488" i="4" s="1"/>
  <c r="Z1488" i="4" l="1"/>
  <c r="K1489" i="4"/>
  <c r="T1488" i="4"/>
  <c r="Q1489" i="4" s="1"/>
  <c r="L1489" i="4" l="1"/>
  <c r="M1489" i="4" s="1"/>
  <c r="K1490" i="4" l="1"/>
  <c r="Z1489" i="4"/>
  <c r="T1489" i="4"/>
  <c r="Q1490" i="4" s="1"/>
  <c r="L1490" i="4" l="1"/>
  <c r="M1490" i="4" s="1"/>
  <c r="Z1490" i="4" l="1"/>
  <c r="K1491" i="4"/>
  <c r="T1490" i="4"/>
  <c r="Q1491" i="4" s="1"/>
  <c r="L1491" i="4" l="1"/>
  <c r="M1491" i="4" s="1"/>
  <c r="T1491" i="4" s="1"/>
  <c r="Q1492" i="4" s="1"/>
  <c r="Z1491" i="4" l="1"/>
  <c r="K1492" i="4"/>
  <c r="L1492" i="4" l="1"/>
  <c r="M1492" i="4" s="1"/>
  <c r="Z1492" i="4" l="1"/>
  <c r="K1493" i="4"/>
  <c r="T1492" i="4"/>
  <c r="Q1493" i="4" s="1"/>
  <c r="L1493" i="4" l="1"/>
  <c r="M1493" i="4" s="1"/>
  <c r="K1494" i="4" l="1"/>
  <c r="Z1493" i="4"/>
  <c r="T1493" i="4"/>
  <c r="Q1494" i="4" s="1"/>
  <c r="L1494" i="4" l="1"/>
  <c r="M1494" i="4" s="1"/>
  <c r="K1495" i="4" l="1"/>
  <c r="Z1494" i="4"/>
  <c r="T1494" i="4"/>
  <c r="Q1495" i="4" s="1"/>
  <c r="L1495" i="4" l="1"/>
  <c r="M1495" i="4" s="1"/>
  <c r="K1496" i="4" l="1"/>
  <c r="Z1495" i="4"/>
  <c r="T1495" i="4"/>
  <c r="Q1496" i="4" s="1"/>
  <c r="L1496" i="4" l="1"/>
  <c r="M1496" i="4" s="1"/>
  <c r="Z1496" i="4" l="1"/>
  <c r="K1497" i="4"/>
  <c r="T1496" i="4"/>
  <c r="Q1497" i="4" s="1"/>
  <c r="L1497" i="4" l="1"/>
  <c r="M1497" i="4" s="1"/>
  <c r="T1497" i="4" s="1"/>
  <c r="Q1498" i="4" s="1"/>
  <c r="Z1497" i="4" l="1"/>
  <c r="K1498" i="4"/>
  <c r="L1498" i="4" l="1"/>
  <c r="M1498" i="4" s="1"/>
  <c r="Z1498" i="4" l="1"/>
  <c r="K1499" i="4"/>
  <c r="T1498" i="4"/>
  <c r="Q1499" i="4" s="1"/>
  <c r="L1499" i="4" l="1"/>
  <c r="M1499" i="4" s="1"/>
  <c r="K1500" i="4" l="1"/>
  <c r="Z1499" i="4"/>
  <c r="T1499" i="4"/>
  <c r="Q1500" i="4" s="1"/>
  <c r="L1500" i="4" l="1"/>
  <c r="M1500" i="4" s="1"/>
  <c r="Z1500" i="4" l="1"/>
  <c r="K1501" i="4"/>
  <c r="T1500" i="4"/>
  <c r="Q1501" i="4" s="1"/>
  <c r="L1501" i="4" l="1"/>
  <c r="M1501" i="4" s="1"/>
  <c r="Z1501" i="4" l="1"/>
  <c r="K1502" i="4"/>
  <c r="T1501" i="4"/>
  <c r="Q1502" i="4" s="1"/>
  <c r="T1502" i="4" l="1"/>
  <c r="Q1503" i="4" s="1"/>
  <c r="L1502" i="4"/>
  <c r="M1502" i="4" s="1"/>
  <c r="K1503" i="4" l="1"/>
  <c r="Z1502" i="4"/>
  <c r="L1503" i="4" l="1"/>
  <c r="M1503" i="4" s="1"/>
  <c r="Z1503" i="4" l="1"/>
  <c r="K1504" i="4"/>
  <c r="T1503" i="4"/>
  <c r="Q1504" i="4" s="1"/>
  <c r="L1504" i="4" l="1"/>
  <c r="M1504" i="4" s="1"/>
  <c r="K1505" i="4" l="1"/>
  <c r="Z1504" i="4"/>
  <c r="T1504" i="4"/>
  <c r="Q1505" i="4" s="1"/>
  <c r="L1505" i="4" l="1"/>
  <c r="M1505" i="4" s="1"/>
  <c r="K1506" i="4" l="1"/>
  <c r="Z1505" i="4"/>
  <c r="T1505" i="4"/>
  <c r="Q1506" i="4" s="1"/>
  <c r="L1506" i="4" l="1"/>
  <c r="M1506" i="4" s="1"/>
  <c r="Z1506" i="4" l="1"/>
  <c r="K1507" i="4"/>
  <c r="T1506" i="4"/>
  <c r="Q1507" i="4" s="1"/>
  <c r="L1507" i="4" l="1"/>
  <c r="M1507" i="4" s="1"/>
  <c r="Z1507" i="4"/>
  <c r="K1508" i="4" l="1"/>
  <c r="T1507" i="4"/>
  <c r="Q1508" i="4" l="1"/>
  <c r="S1508" i="4"/>
  <c r="Y33" i="2" s="1"/>
  <c r="L1508" i="4"/>
  <c r="M1508" i="4" s="1"/>
  <c r="K1509" i="4" l="1"/>
  <c r="Z1508" i="4"/>
  <c r="T1508" i="4"/>
  <c r="Q1509" i="4" l="1"/>
  <c r="Z33" i="2"/>
  <c r="L1509" i="4"/>
  <c r="M1509" i="4" s="1"/>
  <c r="AC33" i="2" l="1"/>
  <c r="AD33" i="2"/>
  <c r="AB33" i="2"/>
  <c r="AH33" i="2"/>
  <c r="K1510" i="4"/>
  <c r="Z1509" i="4"/>
  <c r="T1509" i="4"/>
  <c r="Q1510" i="4" s="1"/>
  <c r="L1510" i="4" l="1"/>
  <c r="M1510" i="4" s="1"/>
  <c r="Z1510" i="4" l="1"/>
  <c r="K1511" i="4"/>
  <c r="T1510" i="4"/>
  <c r="Q1511" i="4" s="1"/>
  <c r="L1511" i="4" l="1"/>
  <c r="M1511" i="4" s="1"/>
  <c r="T1511" i="4" s="1"/>
  <c r="Q1512" i="4" s="1"/>
  <c r="K1512" i="4" l="1"/>
  <c r="Z1511" i="4"/>
  <c r="L1512" i="4" l="1"/>
  <c r="M1512" i="4" s="1"/>
  <c r="K1513" i="4" l="1"/>
  <c r="T1512" i="4"/>
  <c r="Q1513" i="4" s="1"/>
  <c r="Z1512" i="4"/>
  <c r="L1513" i="4" l="1"/>
  <c r="M1513" i="4" s="1"/>
  <c r="Z1513" i="4" l="1"/>
  <c r="K1514" i="4"/>
  <c r="T1513" i="4"/>
  <c r="Q1514" i="4" s="1"/>
  <c r="L1514" i="4" l="1"/>
  <c r="M1514" i="4" s="1"/>
  <c r="K1515" i="4" l="1"/>
  <c r="Z1514" i="4"/>
  <c r="T1514" i="4"/>
  <c r="Q1515" i="4" s="1"/>
  <c r="L1515" i="4" l="1"/>
  <c r="M1515" i="4" s="1"/>
  <c r="K1516" i="4" l="1"/>
  <c r="Z1515" i="4"/>
  <c r="T1515" i="4"/>
  <c r="Q1516" i="4" s="1"/>
  <c r="L1516" i="4" l="1"/>
  <c r="M1516" i="4" s="1"/>
  <c r="K1517" i="4" l="1"/>
  <c r="Z1516" i="4"/>
  <c r="T1516" i="4"/>
  <c r="Q1517" i="4" s="1"/>
  <c r="L1517" i="4" l="1"/>
  <c r="M1517" i="4" s="1"/>
  <c r="K1518" i="4" l="1"/>
  <c r="Z1517" i="4"/>
  <c r="T1517" i="4"/>
  <c r="Q1518" i="4" s="1"/>
  <c r="L1518" i="4" l="1"/>
  <c r="M1518" i="4" s="1"/>
  <c r="K1519" i="4" l="1"/>
  <c r="Z1518" i="4"/>
  <c r="T1518" i="4"/>
  <c r="Q1519" i="4" s="1"/>
  <c r="L1519" i="4" l="1"/>
  <c r="M1519" i="4" s="1"/>
  <c r="Z1519" i="4" l="1"/>
  <c r="K1520" i="4"/>
  <c r="T1519" i="4"/>
  <c r="Q1520" i="4" s="1"/>
  <c r="L1520" i="4" l="1"/>
  <c r="M1520" i="4" s="1"/>
  <c r="K1521" i="4" l="1"/>
  <c r="Z1520" i="4"/>
  <c r="T1520" i="4"/>
  <c r="Q1521" i="4" s="1"/>
  <c r="L1521" i="4" l="1"/>
  <c r="M1521" i="4" s="1"/>
  <c r="Z1521" i="4" l="1"/>
  <c r="K1522" i="4"/>
  <c r="T1521" i="4"/>
  <c r="Q1522" i="4" s="1"/>
  <c r="L1522" i="4" l="1"/>
  <c r="M1522" i="4" s="1"/>
  <c r="K1523" i="4" l="1"/>
  <c r="Z1522" i="4"/>
  <c r="T1522" i="4"/>
  <c r="Q1523" i="4" s="1"/>
  <c r="L1523" i="4" l="1"/>
  <c r="M1523" i="4" s="1"/>
  <c r="K1524" i="4" l="1"/>
  <c r="Z1523" i="4"/>
  <c r="T1523" i="4"/>
  <c r="Q1524" i="4" s="1"/>
  <c r="L1524" i="4" l="1"/>
  <c r="M1524" i="4" s="1"/>
  <c r="K1525" i="4" l="1"/>
  <c r="Z1524" i="4"/>
  <c r="T1524" i="4"/>
  <c r="Q1525" i="4" s="1"/>
  <c r="L1525" i="4" l="1"/>
  <c r="M1525" i="4" s="1"/>
  <c r="K1526" i="4" l="1"/>
  <c r="Z1525" i="4"/>
  <c r="T1525" i="4"/>
  <c r="Q1526" i="4" s="1"/>
  <c r="L1526" i="4" l="1"/>
  <c r="M1526" i="4" s="1"/>
  <c r="K1527" i="4" l="1"/>
  <c r="Z1526" i="4"/>
  <c r="T1526" i="4"/>
  <c r="Q1527" i="4" s="1"/>
  <c r="L1527" i="4" l="1"/>
  <c r="M1527" i="4" s="1"/>
  <c r="K1528" i="4" l="1"/>
  <c r="Z1527" i="4"/>
  <c r="T1527" i="4"/>
  <c r="Q1528" i="4" s="1"/>
  <c r="L1528" i="4" l="1"/>
  <c r="M1528" i="4" s="1"/>
  <c r="K1529" i="4" l="1"/>
  <c r="Z1528" i="4"/>
  <c r="T1528" i="4"/>
  <c r="Q1529" i="4" s="1"/>
  <c r="L1529" i="4" l="1"/>
  <c r="M1529" i="4" s="1"/>
  <c r="K1530" i="4" l="1"/>
  <c r="Z1529" i="4"/>
  <c r="T1529" i="4"/>
  <c r="Q1530" i="4" s="1"/>
  <c r="L1530" i="4" l="1"/>
  <c r="M1530" i="4" s="1"/>
  <c r="K1531" i="4" l="1"/>
  <c r="Z1530" i="4"/>
  <c r="T1530" i="4"/>
  <c r="Q1531" i="4" s="1"/>
  <c r="L1531" i="4" l="1"/>
  <c r="M1531" i="4" s="1"/>
  <c r="K1532" i="4" l="1"/>
  <c r="Z1531" i="4"/>
  <c r="T1531" i="4"/>
  <c r="Q1532" i="4" s="1"/>
  <c r="L1532" i="4" l="1"/>
  <c r="M1532" i="4" s="1"/>
  <c r="K1533" i="4" l="1"/>
  <c r="Z1532" i="4"/>
  <c r="T1532" i="4"/>
  <c r="Q1533" i="4" s="1"/>
  <c r="L1533" i="4" l="1"/>
  <c r="M1533" i="4" s="1"/>
  <c r="K1534" i="4" l="1"/>
  <c r="Z1533" i="4"/>
  <c r="T1533" i="4"/>
  <c r="Q1534" i="4" s="1"/>
  <c r="L1534" i="4" l="1"/>
  <c r="M1534" i="4" s="1"/>
  <c r="T1534" i="4" s="1"/>
  <c r="Q1535" i="4" s="1"/>
  <c r="Z1534" i="4" l="1"/>
  <c r="K1535" i="4"/>
  <c r="L1535" i="4" l="1"/>
  <c r="M1535" i="4" s="1"/>
  <c r="K1536" i="4" l="1"/>
  <c r="T1535" i="4"/>
  <c r="Q1536" i="4" s="1"/>
  <c r="Z1535" i="4"/>
  <c r="L1536" i="4" l="1"/>
  <c r="M1536" i="4" s="1"/>
  <c r="K1537" i="4" l="1"/>
  <c r="Z1536" i="4"/>
  <c r="T1536" i="4"/>
  <c r="Q1537" i="4" s="1"/>
  <c r="L1537" i="4" l="1"/>
  <c r="M1537" i="4" s="1"/>
  <c r="K1538" i="4" l="1"/>
  <c r="Z1537" i="4"/>
  <c r="T1537" i="4"/>
  <c r="Q1538" i="4" s="1"/>
  <c r="L1538" i="4" l="1"/>
  <c r="M1538" i="4" s="1"/>
  <c r="Z1538" i="4" l="1"/>
  <c r="K1539" i="4"/>
  <c r="T1538" i="4"/>
  <c r="Q1539" i="4" s="1"/>
  <c r="L1539" i="4" l="1"/>
  <c r="M1539" i="4" s="1"/>
  <c r="K1540" i="4" l="1"/>
  <c r="Z1539" i="4"/>
  <c r="T1539" i="4"/>
  <c r="Q1540" i="4" s="1"/>
  <c r="L1540" i="4" l="1"/>
  <c r="M1540" i="4" s="1"/>
  <c r="Z1540" i="4" l="1"/>
  <c r="K1541" i="4"/>
  <c r="T1540" i="4"/>
  <c r="Q1541" i="4" s="1"/>
  <c r="L1541" i="4" l="1"/>
  <c r="M1541" i="4" s="1"/>
  <c r="K1542" i="4" l="1"/>
  <c r="Z1541" i="4"/>
  <c r="T1541" i="4"/>
  <c r="Q1542" i="4" s="1"/>
  <c r="L1542" i="4" l="1"/>
  <c r="M1542" i="4" s="1"/>
  <c r="K1543" i="4" l="1"/>
  <c r="Z1542" i="4"/>
  <c r="T1542" i="4"/>
  <c r="Q1543" i="4" s="1"/>
  <c r="L1543" i="4" l="1"/>
  <c r="M1543" i="4" s="1"/>
  <c r="K1544" i="4" l="1"/>
  <c r="T1543" i="4"/>
  <c r="Q1544" i="4" s="1"/>
  <c r="Z1543" i="4"/>
  <c r="L1544" i="4" l="1"/>
  <c r="M1544" i="4" s="1"/>
  <c r="K1545" i="4" l="1"/>
  <c r="Z1544" i="4"/>
  <c r="T1544" i="4"/>
  <c r="Q1545" i="4" s="1"/>
  <c r="L1545" i="4" l="1"/>
  <c r="M1545" i="4" s="1"/>
  <c r="K1546" i="4" l="1"/>
  <c r="Z1545" i="4"/>
  <c r="T1545" i="4"/>
  <c r="Q1546" i="4" s="1"/>
  <c r="L1546" i="4" l="1"/>
  <c r="M1546" i="4" s="1"/>
  <c r="Z1546" i="4" l="1"/>
  <c r="K1547" i="4"/>
  <c r="T1546" i="4"/>
  <c r="Q1547" i="4" s="1"/>
  <c r="L1547" i="4" l="1"/>
  <c r="M1547" i="4" s="1"/>
  <c r="Z1547" i="4" l="1"/>
  <c r="K1548" i="4"/>
  <c r="T1547" i="4"/>
  <c r="Q1548" i="4" s="1"/>
  <c r="L1548" i="4" l="1"/>
  <c r="M1548" i="4" s="1"/>
  <c r="K1549" i="4" l="1"/>
  <c r="Z1548" i="4"/>
  <c r="T1548" i="4"/>
  <c r="Q1549" i="4" s="1"/>
  <c r="L1549" i="4" l="1"/>
  <c r="M1549" i="4" s="1"/>
  <c r="Z1549" i="4" l="1"/>
  <c r="K1550" i="4"/>
  <c r="T1549" i="4"/>
  <c r="Q1550" i="4" s="1"/>
  <c r="L1550" i="4" l="1"/>
  <c r="M1550" i="4" s="1"/>
  <c r="K1551" i="4" l="1"/>
  <c r="Z1550" i="4"/>
  <c r="T1550" i="4"/>
  <c r="Q1551" i="4" s="1"/>
  <c r="L1551" i="4" l="1"/>
  <c r="M1551" i="4" s="1"/>
  <c r="Z1551" i="4" l="1"/>
  <c r="K1552" i="4"/>
  <c r="T1551" i="4"/>
  <c r="Q1552" i="4" s="1"/>
  <c r="L1552" i="4" l="1"/>
  <c r="M1552" i="4" s="1"/>
  <c r="K1553" i="4" l="1"/>
  <c r="Z1552" i="4"/>
  <c r="T1552" i="4"/>
  <c r="Q1553" i="4" s="1"/>
  <c r="L1553" i="4" l="1"/>
  <c r="M1553" i="4" s="1"/>
  <c r="K1554" i="4" l="1"/>
  <c r="Z1553" i="4"/>
  <c r="T1553" i="4"/>
  <c r="Q1554" i="4" s="1"/>
  <c r="L1554" i="4" l="1"/>
  <c r="M1554" i="4" s="1"/>
  <c r="Z1554" i="4" l="1"/>
  <c r="K1555" i="4"/>
  <c r="T1554" i="4"/>
  <c r="Q1555" i="4" s="1"/>
  <c r="L1555" i="4" l="1"/>
  <c r="M1555" i="4" s="1"/>
  <c r="K1556" i="4" l="1"/>
  <c r="Z1555" i="4"/>
  <c r="T1555" i="4"/>
  <c r="Q1556" i="4" s="1"/>
  <c r="L1556" i="4" l="1"/>
  <c r="M1556" i="4" s="1"/>
  <c r="Z1556" i="4" l="1"/>
  <c r="K1557" i="4"/>
  <c r="T1556" i="4"/>
  <c r="Q1557" i="4" s="1"/>
  <c r="L1557" i="4" l="1"/>
  <c r="M1557" i="4" s="1"/>
  <c r="K1558" i="4" l="1"/>
  <c r="Z1557" i="4"/>
  <c r="T1557" i="4"/>
  <c r="Q1558" i="4" s="1"/>
  <c r="L1558" i="4" l="1"/>
  <c r="M1558" i="4" s="1"/>
  <c r="K1559" i="4" l="1"/>
  <c r="Z1558" i="4"/>
  <c r="T1558" i="4"/>
  <c r="Q1559" i="4" s="1"/>
  <c r="L1559" i="4" l="1"/>
  <c r="M1559" i="4" s="1"/>
  <c r="T1559" i="4" s="1"/>
  <c r="Q1560" i="4" l="1"/>
  <c r="S1560" i="4"/>
  <c r="Y34" i="2" s="1"/>
  <c r="K1560" i="4"/>
  <c r="Z1559" i="4"/>
  <c r="L1560" i="4" l="1"/>
  <c r="M1560" i="4" s="1"/>
  <c r="T1560" i="4" s="1"/>
  <c r="Q1561" i="4" l="1"/>
  <c r="Z34" i="2"/>
  <c r="Z1560" i="4"/>
  <c r="K1561" i="4"/>
  <c r="L1561" i="4" l="1"/>
  <c r="M1561" i="4" s="1"/>
  <c r="T1561" i="4" s="1"/>
  <c r="Q1562" i="4" s="1"/>
  <c r="AB34" i="2"/>
  <c r="AD34" i="2"/>
  <c r="AC34" i="2"/>
  <c r="AH34" i="2"/>
  <c r="K1562" i="4" l="1"/>
  <c r="Z1561" i="4"/>
  <c r="L1562" i="4" l="1"/>
  <c r="M1562" i="4" s="1"/>
  <c r="K1563" i="4" l="1"/>
  <c r="T1562" i="4"/>
  <c r="Q1563" i="4" s="1"/>
  <c r="Z1562" i="4"/>
  <c r="L1563" i="4" l="1"/>
  <c r="M1563" i="4" s="1"/>
  <c r="K1564" i="4" l="1"/>
  <c r="Z1563" i="4"/>
  <c r="T1563" i="4"/>
  <c r="Q1564" i="4" s="1"/>
  <c r="L1564" i="4" l="1"/>
  <c r="M1564" i="4" s="1"/>
  <c r="T1564" i="4" s="1"/>
  <c r="Q1565" i="4" s="1"/>
  <c r="Z1564" i="4" l="1"/>
  <c r="K1565" i="4"/>
  <c r="L1565" i="4" l="1"/>
  <c r="M1565" i="4" s="1"/>
  <c r="K1566" i="4" l="1"/>
  <c r="T1565" i="4"/>
  <c r="Q1566" i="4" s="1"/>
  <c r="Z1565" i="4"/>
  <c r="L1566" i="4" l="1"/>
  <c r="M1566" i="4" s="1"/>
  <c r="K1567" i="4" l="1"/>
  <c r="Z1566" i="4"/>
  <c r="T1566" i="4"/>
  <c r="Q1567" i="4" s="1"/>
  <c r="L1567" i="4" l="1"/>
  <c r="M1567" i="4" s="1"/>
  <c r="Z1567" i="4" l="1"/>
  <c r="K1568" i="4"/>
  <c r="T1567" i="4"/>
  <c r="Q1568" i="4" s="1"/>
  <c r="L1568" i="4" l="1"/>
  <c r="M1568" i="4" s="1"/>
  <c r="K1569" i="4" l="1"/>
  <c r="Z1568" i="4"/>
  <c r="T1568" i="4"/>
  <c r="Q1569" i="4" s="1"/>
  <c r="L1569" i="4" l="1"/>
  <c r="M1569" i="4" s="1"/>
  <c r="K1570" i="4" l="1"/>
  <c r="Z1569" i="4"/>
  <c r="T1569" i="4"/>
  <c r="Q1570" i="4" s="1"/>
  <c r="L1570" i="4" l="1"/>
  <c r="M1570" i="4" s="1"/>
  <c r="Z1570" i="4" l="1"/>
  <c r="K1571" i="4"/>
  <c r="T1570" i="4"/>
  <c r="Q1571" i="4" s="1"/>
  <c r="L1571" i="4" l="1"/>
  <c r="M1571" i="4" s="1"/>
  <c r="K1572" i="4" l="1"/>
  <c r="Z1571" i="4"/>
  <c r="T1571" i="4"/>
  <c r="Q1572" i="4" s="1"/>
  <c r="L1572" i="4" l="1"/>
  <c r="M1572" i="4" s="1"/>
  <c r="K1573" i="4" l="1"/>
  <c r="Z1572" i="4"/>
  <c r="T1572" i="4"/>
  <c r="Q1573" i="4" s="1"/>
  <c r="L1573" i="4" l="1"/>
  <c r="M1573" i="4" s="1"/>
  <c r="Z1573" i="4" l="1"/>
  <c r="K1574" i="4"/>
  <c r="T1573" i="4"/>
  <c r="Q1574" i="4" s="1"/>
  <c r="L1574" i="4" l="1"/>
  <c r="M1574" i="4" s="1"/>
  <c r="K1575" i="4" l="1"/>
  <c r="Z1574" i="4"/>
  <c r="T1574" i="4"/>
  <c r="Q1575" i="4" s="1"/>
  <c r="L1575" i="4" l="1"/>
  <c r="M1575" i="4" s="1"/>
  <c r="Z1575" i="4" l="1"/>
  <c r="K1576" i="4"/>
  <c r="T1575" i="4"/>
  <c r="Q1576" i="4" s="1"/>
  <c r="L1576" i="4" l="1"/>
  <c r="M1576" i="4" s="1"/>
  <c r="K1577" i="4" l="1"/>
  <c r="Z1576" i="4"/>
  <c r="T1576" i="4"/>
  <c r="Q1577" i="4" s="1"/>
  <c r="L1577" i="4" l="1"/>
  <c r="M1577" i="4" s="1"/>
  <c r="Z1577" i="4" l="1"/>
  <c r="K1578" i="4"/>
  <c r="T1577" i="4"/>
  <c r="Q1578" i="4" s="1"/>
  <c r="L1578" i="4" l="1"/>
  <c r="M1578" i="4" s="1"/>
  <c r="K1579" i="4" l="1"/>
  <c r="Z1578" i="4"/>
  <c r="T1578" i="4"/>
  <c r="Q1579" i="4" s="1"/>
  <c r="L1579" i="4" l="1"/>
  <c r="M1579" i="4" s="1"/>
  <c r="K1580" i="4" l="1"/>
  <c r="Z1579" i="4"/>
  <c r="T1579" i="4"/>
  <c r="Q1580" i="4" s="1"/>
  <c r="L1580" i="4" l="1"/>
  <c r="M1580" i="4" s="1"/>
  <c r="K1581" i="4" l="1"/>
  <c r="Z1580" i="4"/>
  <c r="T1580" i="4"/>
  <c r="Q1581" i="4" s="1"/>
  <c r="L1581" i="4" l="1"/>
  <c r="M1581" i="4" s="1"/>
  <c r="K1582" i="4" l="1"/>
  <c r="Z1581" i="4"/>
  <c r="T1581" i="4"/>
  <c r="Q1582" i="4" s="1"/>
  <c r="L1582" i="4" l="1"/>
  <c r="M1582" i="4" s="1"/>
  <c r="K1583" i="4" l="1"/>
  <c r="Z1582" i="4"/>
  <c r="T1582" i="4"/>
  <c r="Q1583" i="4" s="1"/>
  <c r="L1583" i="4" l="1"/>
  <c r="M1583" i="4" s="1"/>
  <c r="K1584" i="4" l="1"/>
  <c r="Z1583" i="4"/>
  <c r="T1583" i="4"/>
  <c r="Q1584" i="4" s="1"/>
  <c r="L1584" i="4" l="1"/>
  <c r="M1584" i="4" s="1"/>
  <c r="K1585" i="4" l="1"/>
  <c r="Z1584" i="4"/>
  <c r="T1584" i="4"/>
  <c r="Q1585" i="4" s="1"/>
  <c r="L1585" i="4" l="1"/>
  <c r="M1585" i="4" s="1"/>
  <c r="Z1585" i="4" l="1"/>
  <c r="K1586" i="4"/>
  <c r="T1585" i="4"/>
  <c r="Q1586" i="4" s="1"/>
  <c r="L1586" i="4" l="1"/>
  <c r="M1586" i="4" s="1"/>
  <c r="K1587" i="4" l="1"/>
  <c r="Z1586" i="4"/>
  <c r="T1586" i="4"/>
  <c r="Q1587" i="4" s="1"/>
  <c r="L1587" i="4" l="1"/>
  <c r="M1587" i="4" s="1"/>
  <c r="K1588" i="4" l="1"/>
  <c r="Z1587" i="4"/>
  <c r="T1587" i="4"/>
  <c r="Q1588" i="4" s="1"/>
  <c r="L1588" i="4" l="1"/>
  <c r="M1588" i="4" s="1"/>
  <c r="K1589" i="4" l="1"/>
  <c r="T1588" i="4"/>
  <c r="Q1589" i="4" s="1"/>
  <c r="Z1588" i="4"/>
  <c r="L1589" i="4" l="1"/>
  <c r="M1589" i="4" s="1"/>
  <c r="K1590" i="4" l="1"/>
  <c r="Z1589" i="4"/>
  <c r="T1589" i="4"/>
  <c r="Q1590" i="4" s="1"/>
  <c r="L1590" i="4" l="1"/>
  <c r="M1590" i="4" s="1"/>
  <c r="K1591" i="4" l="1"/>
  <c r="Z1590" i="4"/>
  <c r="T1590" i="4"/>
  <c r="Q1591" i="4" s="1"/>
  <c r="L1591" i="4" l="1"/>
  <c r="M1591" i="4" s="1"/>
  <c r="Z1591" i="4" l="1"/>
  <c r="K1592" i="4"/>
  <c r="T1591" i="4"/>
  <c r="Q1592" i="4" s="1"/>
  <c r="L1592" i="4" l="1"/>
  <c r="M1592" i="4" s="1"/>
  <c r="Z1592" i="4" l="1"/>
  <c r="K1593" i="4"/>
  <c r="T1592" i="4"/>
  <c r="Q1593" i="4" s="1"/>
  <c r="L1593" i="4" l="1"/>
  <c r="M1593" i="4" s="1"/>
  <c r="K1594" i="4" l="1"/>
  <c r="Z1593" i="4"/>
  <c r="T1593" i="4"/>
  <c r="Q1594" i="4" s="1"/>
  <c r="L1594" i="4" l="1"/>
  <c r="M1594" i="4" s="1"/>
  <c r="Z1594" i="4" l="1"/>
  <c r="K1595" i="4"/>
  <c r="T1594" i="4"/>
  <c r="Q1595" i="4" s="1"/>
  <c r="L1595" i="4" l="1"/>
  <c r="M1595" i="4" s="1"/>
  <c r="T1595" i="4" s="1"/>
  <c r="Q1596" i="4" s="1"/>
  <c r="Z1595" i="4" l="1"/>
  <c r="K1596" i="4"/>
  <c r="L1596" i="4" l="1"/>
  <c r="M1596" i="4" s="1"/>
  <c r="K1597" i="4" l="1"/>
  <c r="T1596" i="4"/>
  <c r="Q1597" i="4" s="1"/>
  <c r="Z1596" i="4"/>
  <c r="Z1597" i="4" l="1"/>
  <c r="L1597" i="4"/>
  <c r="M1597" i="4" s="1"/>
  <c r="T1597" i="4" s="1"/>
  <c r="Q1598" i="4" s="1"/>
  <c r="K1598" i="4" l="1"/>
  <c r="L1598" i="4" l="1"/>
  <c r="M1598" i="4" s="1"/>
  <c r="Z1598" i="4" l="1"/>
  <c r="K1599" i="4"/>
  <c r="T1598" i="4"/>
  <c r="Q1599" i="4" s="1"/>
  <c r="L1599" i="4" l="1"/>
  <c r="M1599" i="4" s="1"/>
  <c r="K1600" i="4" l="1"/>
  <c r="Z1599" i="4"/>
  <c r="T1599" i="4"/>
  <c r="Q1600" i="4" s="1"/>
  <c r="L1600" i="4" l="1"/>
  <c r="M1600" i="4" s="1"/>
  <c r="Z1600" i="4" l="1"/>
  <c r="K1601" i="4"/>
  <c r="T1600" i="4"/>
  <c r="Q1601" i="4" s="1"/>
  <c r="L1601" i="4" l="1"/>
  <c r="M1601" i="4" s="1"/>
  <c r="Z1601" i="4" l="1"/>
  <c r="K1602" i="4"/>
  <c r="T1601" i="4"/>
  <c r="Q1602" i="4" s="1"/>
  <c r="L1602" i="4" l="1"/>
  <c r="M1602" i="4" s="1"/>
  <c r="K1603" i="4" l="1"/>
  <c r="Z1602" i="4"/>
  <c r="T1602" i="4"/>
  <c r="Q1603" i="4" s="1"/>
  <c r="L1603" i="4" l="1"/>
  <c r="M1603" i="4" s="1"/>
  <c r="K1604" i="4" l="1"/>
  <c r="Z1603" i="4"/>
  <c r="T1603" i="4"/>
  <c r="Q1604" i="4" s="1"/>
  <c r="L1604" i="4" l="1"/>
  <c r="M1604" i="4" s="1"/>
  <c r="Z1604" i="4" l="1"/>
  <c r="K1605" i="4"/>
  <c r="T1604" i="4"/>
  <c r="Q1605" i="4" s="1"/>
  <c r="L1605" i="4" l="1"/>
  <c r="M1605" i="4" s="1"/>
  <c r="Z1605" i="4" l="1"/>
  <c r="K1606" i="4"/>
  <c r="T1605" i="4"/>
  <c r="Q1606" i="4" s="1"/>
  <c r="L1606" i="4" l="1"/>
  <c r="M1606" i="4" s="1"/>
  <c r="T1606" i="4" s="1"/>
  <c r="Q1607" i="4" s="1"/>
  <c r="Z1606" i="4" l="1"/>
  <c r="K1607" i="4"/>
  <c r="L1607" i="4" l="1"/>
  <c r="M1607" i="4" s="1"/>
  <c r="K1608" i="4" l="1"/>
  <c r="T1607" i="4"/>
  <c r="Q1608" i="4" s="1"/>
  <c r="Z1607" i="4"/>
  <c r="L1608" i="4" l="1"/>
  <c r="M1608" i="4" s="1"/>
  <c r="K1609" i="4" l="1"/>
  <c r="Z1608" i="4"/>
  <c r="T1608" i="4"/>
  <c r="Q1609" i="4" s="1"/>
  <c r="L1609" i="4" l="1"/>
  <c r="M1609" i="4" s="1"/>
  <c r="T1609" i="4" s="1"/>
  <c r="Q1610" i="4" s="1"/>
  <c r="Z1609" i="4" l="1"/>
  <c r="K1610" i="4"/>
  <c r="L1610" i="4" l="1"/>
  <c r="M1610" i="4" s="1"/>
  <c r="Z1610" i="4" l="1"/>
  <c r="K1611" i="4"/>
  <c r="T1610" i="4"/>
  <c r="Q1611" i="4" s="1"/>
  <c r="L1611" i="4" l="1"/>
  <c r="M1611" i="4" s="1"/>
  <c r="Z1611" i="4" l="1"/>
  <c r="K1612" i="4"/>
  <c r="T1611" i="4"/>
  <c r="Q1612" i="4" l="1"/>
  <c r="S1612" i="4"/>
  <c r="Y35" i="2" s="1"/>
  <c r="L1612" i="4"/>
  <c r="M1612" i="4" s="1"/>
  <c r="Z1612" i="4" l="1"/>
  <c r="Y37" i="2"/>
  <c r="AE13" i="4"/>
  <c r="AE14" i="4"/>
  <c r="V7" i="2" a="1"/>
  <c r="V7" i="2" s="1"/>
  <c r="V11" i="2" a="1"/>
  <c r="V11" i="2" s="1"/>
  <c r="V33" i="2" a="1"/>
  <c r="V33" i="2" s="1"/>
  <c r="V5" i="2" a="1"/>
  <c r="V5" i="2" s="1"/>
  <c r="V13" i="2" a="1"/>
  <c r="V13" i="2" s="1"/>
  <c r="V12" i="2" a="1"/>
  <c r="V12" i="2" s="1"/>
  <c r="V27" i="2" a="1"/>
  <c r="V27" i="2" s="1"/>
  <c r="V35" i="2" a="1"/>
  <c r="V35" i="2" s="1"/>
  <c r="V15" i="2" a="1"/>
  <c r="V15" i="2" s="1"/>
  <c r="V6" i="2" a="1"/>
  <c r="V6" i="2" s="1"/>
  <c r="V26" i="2" a="1"/>
  <c r="V26" i="2" s="1"/>
  <c r="V16" i="2" a="1"/>
  <c r="V16" i="2" s="1"/>
  <c r="V29" i="2" a="1"/>
  <c r="V29" i="2" s="1"/>
  <c r="V19" i="2" a="1"/>
  <c r="V19" i="2" s="1"/>
  <c r="V28" i="2" a="1"/>
  <c r="V28" i="2" s="1"/>
  <c r="V8" i="2" a="1"/>
  <c r="V8" i="2" s="1"/>
  <c r="V32" i="2" a="1"/>
  <c r="V32" i="2" s="1"/>
  <c r="V25" i="2" a="1"/>
  <c r="V25" i="2" s="1"/>
  <c r="V24" i="2" a="1"/>
  <c r="V24" i="2" s="1"/>
  <c r="V23" i="2" a="1"/>
  <c r="V23" i="2" s="1"/>
  <c r="V18" i="2" a="1"/>
  <c r="V18" i="2" s="1"/>
  <c r="V34" i="2" a="1"/>
  <c r="V34" i="2" s="1"/>
  <c r="V20" i="2" a="1"/>
  <c r="V20" i="2" s="1"/>
  <c r="V10" i="2" a="1"/>
  <c r="V10" i="2" s="1"/>
  <c r="V17" i="2" a="1"/>
  <c r="V17" i="2" s="1"/>
  <c r="V31" i="2" a="1"/>
  <c r="V31" i="2" s="1"/>
  <c r="V22" i="2" a="1"/>
  <c r="V22" i="2" s="1"/>
  <c r="V9" i="2" a="1"/>
  <c r="V9" i="2" s="1"/>
  <c r="V14" i="2" a="1"/>
  <c r="V14" i="2" s="1"/>
  <c r="V21" i="2" a="1"/>
  <c r="V21" i="2" s="1"/>
  <c r="V30" i="2" a="1"/>
  <c r="V30" i="2" s="1"/>
  <c r="T1612" i="4"/>
  <c r="Z35" i="2" s="1"/>
  <c r="AC35" i="2" l="1"/>
  <c r="AC37" i="2" s="1"/>
  <c r="AD35" i="2"/>
  <c r="AD37" i="2" s="1"/>
  <c r="Z37" i="2"/>
  <c r="AB35" i="2"/>
  <c r="V37" i="2"/>
  <c r="AH35" i="2"/>
  <c r="AE9" i="4"/>
  <c r="AE11" i="4"/>
  <c r="AE10" i="4"/>
  <c r="AE8"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Marcus Ono</author>
  </authors>
  <commentList>
    <comment ref="B3" authorId="0" shapeId="0" xr:uid="{4AE535B8-8128-1442-A1E5-DBFB1DCB6CEF}">
      <text>
        <r>
          <rPr>
            <sz val="10"/>
            <color rgb="FF000000"/>
            <rFont val="Tahoma"/>
            <family val="2"/>
          </rPr>
          <t xml:space="preserve">model is too volatile. RNG can create wild swings
</t>
        </r>
        <r>
          <rPr>
            <sz val="10"/>
            <color rgb="FF000000"/>
            <rFont val="Tahoma"/>
            <family val="2"/>
          </rPr>
          <t xml:space="preserve">
</t>
        </r>
        <r>
          <rPr>
            <sz val="10"/>
            <color rgb="FF000000"/>
            <rFont val="Tahoma"/>
            <family val="2"/>
          </rPr>
          <t xml:space="preserve">next update:
</t>
        </r>
        <r>
          <rPr>
            <sz val="10"/>
            <color rgb="FF000000"/>
            <rFont val="Tahoma"/>
            <family val="2"/>
          </rPr>
          <t xml:space="preserve">- on historical data, divide weekly price actions into buckets of say 0.1 length. within those buckets, create percentiles to capture the conditional probability of subsequent week price action given which 0.1 tranch the price action is in
</t>
        </r>
      </text>
    </comment>
    <comment ref="AM4" authorId="0" shapeId="0" xr:uid="{844293B4-C9B4-B044-98B6-E1A6F932EA85}">
      <text>
        <r>
          <rPr>
            <b/>
            <sz val="10"/>
            <color rgb="FF000000"/>
            <rFont val="Tahoma"/>
            <family val="2"/>
          </rPr>
          <t>Marcus Ono:</t>
        </r>
        <r>
          <rPr>
            <sz val="10"/>
            <color rgb="FF000000"/>
            <rFont val="Tahoma"/>
            <family val="2"/>
          </rPr>
          <t xml:space="preserve">
</t>
        </r>
        <r>
          <rPr>
            <sz val="10"/>
            <color rgb="FF000000"/>
            <rFont val="Tahoma"/>
            <family val="2"/>
          </rPr>
          <t>The price direction as dictated by the previous week's direction and RNG percentile for current week's</t>
        </r>
      </text>
    </comment>
    <comment ref="AR4" authorId="0" shapeId="0" xr:uid="{C85F330B-C531-F64C-A27C-1B8C9AAB7905}">
      <text>
        <r>
          <rPr>
            <b/>
            <sz val="10"/>
            <color rgb="FF000000"/>
            <rFont val="Tahoma"/>
            <family val="2"/>
          </rPr>
          <t>Marcus Ono:</t>
        </r>
        <r>
          <rPr>
            <sz val="10"/>
            <color rgb="FF000000"/>
            <rFont val="Tahoma"/>
            <family val="2"/>
          </rPr>
          <t xml:space="preserve">
</t>
        </r>
        <r>
          <rPr>
            <sz val="10"/>
            <color rgb="FF000000"/>
            <rFont val="Tahoma"/>
            <family val="2"/>
          </rPr>
          <t>The price direction as dictated by the previous week's direction and RNG percentile for current week's</t>
        </r>
      </text>
    </comment>
    <comment ref="AW4" authorId="0" shapeId="0" xr:uid="{ECE070B7-CC95-4F4F-961C-14D04CBE1922}">
      <text>
        <r>
          <rPr>
            <b/>
            <sz val="10"/>
            <color rgb="FF000000"/>
            <rFont val="Tahoma"/>
            <family val="2"/>
          </rPr>
          <t>Marcus Ono:</t>
        </r>
        <r>
          <rPr>
            <sz val="10"/>
            <color rgb="FF000000"/>
            <rFont val="Tahoma"/>
            <family val="2"/>
          </rPr>
          <t xml:space="preserve">
</t>
        </r>
        <r>
          <rPr>
            <sz val="10"/>
            <color rgb="FF000000"/>
            <rFont val="Calibri"/>
            <family val="2"/>
            <scheme val="minor"/>
          </rPr>
          <t>=GOOGLEFINANCE("INDEXSP:.INX", "price", DATE(1970,1,1), DATE(2022,2,25), "WEEKLY")</t>
        </r>
      </text>
    </comment>
    <comment ref="BB4" authorId="0" shapeId="0" xr:uid="{9BE82F5E-6C25-7C49-90E1-95CBEB9E3AEC}">
      <text>
        <r>
          <rPr>
            <b/>
            <sz val="10"/>
            <color rgb="FF000000"/>
            <rFont val="Tahoma"/>
            <family val="2"/>
          </rPr>
          <t>Marcus Ono:</t>
        </r>
        <r>
          <rPr>
            <sz val="10"/>
            <color rgb="FF000000"/>
            <rFont val="Tahoma"/>
            <family val="2"/>
          </rPr>
          <t xml:space="preserve">
</t>
        </r>
        <r>
          <rPr>
            <sz val="10"/>
            <color rgb="FF000000"/>
            <rFont val="Tahoma"/>
            <family val="2"/>
          </rPr>
          <t>Base dataset for future projections</t>
        </r>
      </text>
    </comment>
    <comment ref="BC4" authorId="0" shapeId="0" xr:uid="{D8BF7A70-4A26-0E4F-B5CC-BAB35D03A3A2}">
      <text>
        <r>
          <rPr>
            <b/>
            <sz val="10"/>
            <color rgb="FF000000"/>
            <rFont val="Tahoma"/>
            <family val="2"/>
          </rPr>
          <t>Marcus Ono:</t>
        </r>
        <r>
          <rPr>
            <sz val="10"/>
            <color rgb="FF000000"/>
            <rFont val="Tahoma"/>
            <family val="2"/>
          </rPr>
          <t xml:space="preserve">
</t>
        </r>
        <r>
          <rPr>
            <sz val="10"/>
            <color rgb="FF000000"/>
            <rFont val="Tahoma"/>
            <family val="2"/>
          </rPr>
          <t>Within the base dataset, which weeks are positive or negative</t>
        </r>
      </text>
    </comment>
    <comment ref="BE4" authorId="0" shapeId="0" xr:uid="{299872D1-CDC2-0E48-9331-165B594E3F40}">
      <text>
        <r>
          <rPr>
            <b/>
            <sz val="10"/>
            <color rgb="FF000000"/>
            <rFont val="Tahoma"/>
            <family val="2"/>
          </rPr>
          <t>Marcus Ono:</t>
        </r>
        <r>
          <rPr>
            <sz val="10"/>
            <color rgb="FF000000"/>
            <rFont val="Tahoma"/>
            <family val="2"/>
          </rPr>
          <t xml:space="preserve">
</t>
        </r>
        <r>
          <rPr>
            <sz val="10"/>
            <color rgb="FF000000"/>
            <rFont val="Tahoma"/>
            <family val="2"/>
          </rPr>
          <t>Within the base dataset, weeks with &gt;=2 consecutive up or down price actions</t>
        </r>
      </text>
    </comment>
    <comment ref="BO4" authorId="0" shapeId="0" xr:uid="{A33F51E9-67D6-E943-96ED-EF89D27E2EFC}">
      <text>
        <r>
          <rPr>
            <b/>
            <sz val="10"/>
            <color rgb="FF000000"/>
            <rFont val="Tahoma"/>
            <family val="2"/>
          </rPr>
          <t>Marcus Ono:</t>
        </r>
        <r>
          <rPr>
            <sz val="10"/>
            <color rgb="FF000000"/>
            <rFont val="Tahoma"/>
            <family val="2"/>
          </rPr>
          <t xml:space="preserve">
</t>
        </r>
        <r>
          <rPr>
            <sz val="10"/>
            <color rgb="FF000000"/>
            <rFont val="Calibri"/>
            <family val="2"/>
            <scheme val="minor"/>
          </rPr>
          <t>=GOOGLEFINANCE("INDEXNASDAQ:.IXIC", "price", DATE(1970,1,1), DATE(2022,2,25), "WEEKLY")</t>
        </r>
      </text>
    </comment>
    <comment ref="BT4" authorId="0" shapeId="0" xr:uid="{76C791EA-C979-2441-8551-AE5D5A1DCFC1}">
      <text>
        <r>
          <rPr>
            <b/>
            <sz val="10"/>
            <color rgb="FF000000"/>
            <rFont val="Tahoma"/>
            <family val="2"/>
          </rPr>
          <t>Marcus Ono:</t>
        </r>
        <r>
          <rPr>
            <sz val="10"/>
            <color rgb="FF000000"/>
            <rFont val="Tahoma"/>
            <family val="2"/>
          </rPr>
          <t xml:space="preserve">
</t>
        </r>
        <r>
          <rPr>
            <sz val="10"/>
            <color rgb="FF000000"/>
            <rFont val="Tahoma"/>
            <family val="2"/>
          </rPr>
          <t>Base dataset for future projections</t>
        </r>
      </text>
    </comment>
    <comment ref="BU4" authorId="0" shapeId="0" xr:uid="{71EFE565-909E-F442-8BD8-B2FDCAA8BF42}">
      <text>
        <r>
          <rPr>
            <b/>
            <sz val="10"/>
            <color rgb="FF000000"/>
            <rFont val="Tahoma"/>
            <family val="2"/>
          </rPr>
          <t>Marcus Ono:</t>
        </r>
        <r>
          <rPr>
            <sz val="10"/>
            <color rgb="FF000000"/>
            <rFont val="Tahoma"/>
            <family val="2"/>
          </rPr>
          <t xml:space="preserve">
</t>
        </r>
        <r>
          <rPr>
            <sz val="10"/>
            <color rgb="FF000000"/>
            <rFont val="Tahoma"/>
            <family val="2"/>
          </rPr>
          <t>Within the base dataset, which weeks are positive or negative</t>
        </r>
      </text>
    </comment>
    <comment ref="BW4" authorId="0" shapeId="0" xr:uid="{C229FBC6-50D7-9846-A02A-01A55C35FDF1}">
      <text>
        <r>
          <rPr>
            <b/>
            <sz val="10"/>
            <color rgb="FF000000"/>
            <rFont val="Tahoma"/>
            <family val="2"/>
          </rPr>
          <t>Marcus Ono:</t>
        </r>
        <r>
          <rPr>
            <sz val="10"/>
            <color rgb="FF000000"/>
            <rFont val="Tahoma"/>
            <family val="2"/>
          </rPr>
          <t xml:space="preserve">
</t>
        </r>
        <r>
          <rPr>
            <sz val="10"/>
            <color rgb="FF000000"/>
            <rFont val="Tahoma"/>
            <family val="2"/>
          </rPr>
          <t>Within the base dataset, weeks with &gt;=2 consecutive up or down price actions</t>
        </r>
      </text>
    </comment>
  </commentList>
</comments>
</file>

<file path=xl/sharedStrings.xml><?xml version="1.0" encoding="utf-8"?>
<sst xmlns="http://schemas.openxmlformats.org/spreadsheetml/2006/main" count="5653" uniqueCount="127">
  <si>
    <t>SP500</t>
  </si>
  <si>
    <t>Date</t>
  </si>
  <si>
    <t>Close</t>
  </si>
  <si>
    <t>Decade</t>
  </si>
  <si>
    <t>Year</t>
  </si>
  <si>
    <t>70s</t>
  </si>
  <si>
    <t>80s</t>
  </si>
  <si>
    <t>90s</t>
  </si>
  <si>
    <t>00s</t>
  </si>
  <si>
    <t>10s</t>
  </si>
  <si>
    <t>20s</t>
  </si>
  <si>
    <t>Y</t>
  </si>
  <si>
    <t>Perc</t>
  </si>
  <si>
    <t>All</t>
  </si>
  <si>
    <t>Uptrend</t>
  </si>
  <si>
    <t>Downtrend</t>
  </si>
  <si>
    <t>p(trendcont)</t>
  </si>
  <si>
    <t>PriceAct</t>
  </si>
  <si>
    <t>Random Numbers</t>
  </si>
  <si>
    <t>Up</t>
  </si>
  <si>
    <t>UpMove</t>
  </si>
  <si>
    <t>DownMove</t>
  </si>
  <si>
    <t>Down</t>
  </si>
  <si>
    <t>+DCA</t>
  </si>
  <si>
    <t>Beg</t>
  </si>
  <si>
    <t>End</t>
  </si>
  <si>
    <t>Withdraw</t>
  </si>
  <si>
    <t>p(up | up)</t>
  </si>
  <si>
    <t>p(up | down)</t>
  </si>
  <si>
    <t>p(down | up)</t>
  </si>
  <si>
    <t>p(down | down)</t>
  </si>
  <si>
    <t>UpUp</t>
  </si>
  <si>
    <t>UpDown</t>
  </si>
  <si>
    <t>DownUp</t>
  </si>
  <si>
    <t>DownDown</t>
  </si>
  <si>
    <t>Actual</t>
  </si>
  <si>
    <t>Percentile Filters</t>
  </si>
  <si>
    <t>Iteration</t>
  </si>
  <si>
    <t>Change</t>
  </si>
  <si>
    <t>Count</t>
  </si>
  <si>
    <t>p(up)</t>
  </si>
  <si>
    <t>p(down)</t>
  </si>
  <si>
    <t>Annual ROI</t>
  </si>
  <si>
    <t/>
  </si>
  <si>
    <t>Simulated</t>
  </si>
  <si>
    <t>Average Yearly Return</t>
  </si>
  <si>
    <t>Average Weekly Change</t>
  </si>
  <si>
    <t>Average Uptrend Change</t>
  </si>
  <si>
    <t>Percent of Weeks in an Uptrend</t>
  </si>
  <si>
    <t>Percent of Weeks in a Downtrend</t>
  </si>
  <si>
    <t>Average Downtrend Change</t>
  </si>
  <si>
    <t>SP500 by Decade</t>
  </si>
  <si>
    <t>NASDAQ by Decade</t>
  </si>
  <si>
    <t>Year #</t>
  </si>
  <si>
    <t>Year Open Close</t>
  </si>
  <si>
    <t>RNG</t>
  </si>
  <si>
    <t>Week #</t>
  </si>
  <si>
    <t>Temp: Stock market simulation statistical testing</t>
  </si>
  <si>
    <t>Conditional Probability Moves</t>
  </si>
  <si>
    <t>SP500 Historical Data</t>
  </si>
  <si>
    <t>Weekly Change</t>
  </si>
  <si>
    <t>Annual Change</t>
  </si>
  <si>
    <t>Pos Return?</t>
  </si>
  <si>
    <t>Neg Return?</t>
  </si>
  <si>
    <t>Trend up?</t>
  </si>
  <si>
    <t>Trend down?</t>
  </si>
  <si>
    <t xml:space="preserve">Return Simulation </t>
  </si>
  <si>
    <t>Price Action SP500</t>
  </si>
  <si>
    <t>Reference Tables</t>
  </si>
  <si>
    <t>Use?</t>
  </si>
  <si>
    <t>Price Action Nasdaq</t>
  </si>
  <si>
    <t>Historical Price Action Percentiles</t>
  </si>
  <si>
    <t>Nasdaq</t>
  </si>
  <si>
    <t>RNG Uptrend Price Mvt</t>
  </si>
  <si>
    <t>RNG Downtrend Price Mvt</t>
  </si>
  <si>
    <t>S&amp;P500</t>
  </si>
  <si>
    <t>Nasdaq Historical Data</t>
  </si>
  <si>
    <t>p(trend_continue_baseline)</t>
  </si>
  <si>
    <t>p(trend_continue_adj)</t>
  </si>
  <si>
    <t>Adjustment</t>
  </si>
  <si>
    <t>S&amp;P</t>
  </si>
  <si>
    <t>Trend S&amp;P</t>
  </si>
  <si>
    <t>Weekly Price Direction S&amp;P</t>
  </si>
  <si>
    <t>Trend Nasdaq</t>
  </si>
  <si>
    <t>Weekly Price Direction Nasdaq</t>
  </si>
  <si>
    <t>Prev &amp; Next Moves S&amp;P</t>
  </si>
  <si>
    <t>Prev &amp; Next Moves Nasdaq</t>
  </si>
  <si>
    <t>NASDAQ</t>
  </si>
  <si>
    <t>S&amp;P Portfolio</t>
  </si>
  <si>
    <t>Nasdaq Portfolio</t>
  </si>
  <si>
    <t>Average</t>
  </si>
  <si>
    <t>Investment Model</t>
  </si>
  <si>
    <t>S&amp;P 500</t>
  </si>
  <si>
    <t>Weekly Investment</t>
  </si>
  <si>
    <t>Annual Withdrawal %</t>
  </si>
  <si>
    <t>Starting Investment</t>
  </si>
  <si>
    <t>Year End</t>
  </si>
  <si>
    <t>Annual Profit</t>
  </si>
  <si>
    <t>Cumulative Profit</t>
  </si>
  <si>
    <t>Total</t>
  </si>
  <si>
    <t>Annual Investment</t>
  </si>
  <si>
    <t>Annual Withdrawals</t>
  </si>
  <si>
    <t>Investment Value</t>
  </si>
  <si>
    <t>Cumulative Profit Rate</t>
  </si>
  <si>
    <t>Year/ Decade</t>
  </si>
  <si>
    <t>Annual</t>
  </si>
  <si>
    <t>Weekly</t>
  </si>
  <si>
    <t>Historical Stock Market Returns</t>
  </si>
  <si>
    <t>NASDAQ  20yrs</t>
  </si>
  <si>
    <t>NASDAQ 20yrs</t>
  </si>
  <si>
    <t>SP500 20yrs</t>
  </si>
  <si>
    <t>Yearly or decade returns are typically very good</t>
  </si>
  <si>
    <t>But they don't feel great week to week</t>
  </si>
  <si>
    <t>Typically, stocks go down 40-50% of weeks</t>
  </si>
  <si>
    <t>As long as they go up more than down, you can make money in the long run</t>
  </si>
  <si>
    <t>Dollars In &amp; Out</t>
  </si>
  <si>
    <t>Investment Plan</t>
  </si>
  <si>
    <t>Weekly DCA Weight</t>
  </si>
  <si>
    <t>Stock Market Growth</t>
  </si>
  <si>
    <t>Outliers removed to smooth out model</t>
  </si>
  <si>
    <t>year</t>
  </si>
  <si>
    <t>Cumulative Invested</t>
  </si>
  <si>
    <t>Cash + Investment Value</t>
  </si>
  <si>
    <t>Profit Summary</t>
  </si>
  <si>
    <t>Note on next iteration</t>
  </si>
  <si>
    <t>approximately normal distribution</t>
  </si>
  <si>
    <t>consistent with central limit theorem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</si>
</sst>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5" formatCode="&quot;$&quot;#,##0_);\(&quot;$&quot;#,##0\)"/>
    <numFmt numFmtId="8" formatCode="&quot;$&quot;#,##0.00_);[Red]\(&quot;$&quot;#,##0.00\)"/>
    <numFmt numFmtId="44" formatCode="_(&quot;$&quot;* #,##0.00_);_(&quot;$&quot;* \(#,##0.00\);_(&quot;$&quot;* &quot;-&quot;??_);_(@_)"/>
    <numFmt numFmtId="43" formatCode="_(* #,##0.00_);_(* \(#,##0.00\);_(* &quot;-&quot;??_);_(@_)"/>
    <numFmt numFmtId="164" formatCode="0_);[Red]\(0\)"/>
    <numFmt numFmtId="165" formatCode="0.0%"/>
    <numFmt numFmtId="166" formatCode="_(* #,##0.000_);_(* \(#,##0.000\);_(* &quot;-&quot;??_);_(@_)"/>
    <numFmt numFmtId="167" formatCode="_(* #,##0.0000_);_(* \(#,##0.0000\);_(* &quot;-&quot;??_);_(@_)"/>
    <numFmt numFmtId="168" formatCode="0.000"/>
    <numFmt numFmtId="169" formatCode="&quot;$&quot;#,##0"/>
  </numFmts>
  <fonts count="31">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b/>
      <sz val="10"/>
      <color theme="1"/>
      <name val="Arial"/>
      <family val="2"/>
    </font>
    <font>
      <sz val="10"/>
      <color theme="1"/>
      <name val="Arial"/>
      <family val="2"/>
    </font>
    <font>
      <b/>
      <sz val="10"/>
      <color theme="0"/>
      <name val="Arial Narrow"/>
      <family val="2"/>
    </font>
    <font>
      <b/>
      <sz val="10"/>
      <color theme="0"/>
      <name val="Georgia pro"/>
    </font>
    <font>
      <sz val="10"/>
      <color theme="1"/>
      <name val="Arial Narrow"/>
      <family val="2"/>
    </font>
    <font>
      <i/>
      <sz val="9"/>
      <color theme="1"/>
      <name val="Arial Narrow"/>
      <family val="2"/>
    </font>
    <font>
      <b/>
      <sz val="12"/>
      <color rgb="FFFF0000"/>
      <name val="Calibri"/>
      <family val="2"/>
      <scheme val="minor"/>
    </font>
    <font>
      <sz val="8"/>
      <color theme="1"/>
      <name val="Calibri"/>
      <family val="2"/>
      <scheme val="minor"/>
    </font>
    <font>
      <sz val="10"/>
      <color rgb="FF000000"/>
      <name val="Tahoma"/>
      <family val="2"/>
    </font>
    <font>
      <b/>
      <sz val="10"/>
      <color rgb="FF000000"/>
      <name val="Tahoma"/>
      <family val="2"/>
    </font>
    <font>
      <sz val="10"/>
      <color rgb="FF000000"/>
      <name val="Calibri"/>
      <family val="2"/>
      <scheme val="minor"/>
    </font>
    <font>
      <sz val="12"/>
      <color theme="1"/>
      <name val="Arial Narrow"/>
      <family val="2"/>
    </font>
    <font>
      <b/>
      <sz val="12"/>
      <color theme="1"/>
      <name val="Arial Narrow"/>
      <family val="2"/>
    </font>
    <font>
      <b/>
      <sz val="18"/>
      <color rgb="FF0070C0"/>
      <name val="Georgia"/>
      <family val="1"/>
    </font>
    <font>
      <sz val="12"/>
      <color theme="1"/>
      <name val="Georgia"/>
      <family val="1"/>
    </font>
    <font>
      <b/>
      <sz val="10"/>
      <color theme="1"/>
      <name val="Georgia"/>
      <family val="1"/>
    </font>
    <font>
      <b/>
      <sz val="12"/>
      <color theme="1"/>
      <name val="Georgia"/>
      <family val="1"/>
    </font>
    <font>
      <b/>
      <sz val="12"/>
      <color rgb="FFFF0000"/>
      <name val="Georgia"/>
      <family val="1"/>
    </font>
    <font>
      <sz val="10"/>
      <color theme="1"/>
      <name val="Georgia"/>
      <family val="1"/>
    </font>
    <font>
      <b/>
      <sz val="12"/>
      <color rgb="FF0070C0"/>
      <name val="Georgia"/>
      <family val="1"/>
    </font>
    <font>
      <b/>
      <sz val="14"/>
      <color theme="1"/>
      <name val="Calibri"/>
      <family val="2"/>
      <scheme val="minor"/>
    </font>
    <font>
      <b/>
      <sz val="11"/>
      <color theme="0"/>
      <name val="Arial Narrow"/>
      <family val="2"/>
    </font>
    <font>
      <sz val="11"/>
      <color theme="1"/>
      <name val="Arial Narrow"/>
      <family val="2"/>
    </font>
    <font>
      <sz val="12"/>
      <color theme="0" tint="-4.9989318521683403E-2"/>
      <name val="Georgia"/>
      <family val="1"/>
    </font>
    <font>
      <sz val="12"/>
      <color theme="0" tint="-4.9989318521683403E-2"/>
      <name val="Calibri"/>
      <family val="2"/>
      <scheme val="minor"/>
    </font>
    <font>
      <sz val="10"/>
      <color theme="0" tint="-4.9989318521683403E-2"/>
      <name val="Arial Narrow"/>
      <family val="2"/>
    </font>
  </fonts>
  <fills count="14">
    <fill>
      <patternFill patternType="none"/>
    </fill>
    <fill>
      <patternFill patternType="gray125"/>
    </fill>
    <fill>
      <patternFill patternType="solid">
        <fgColor rgb="FF002060"/>
        <bgColor indexed="64"/>
      </patternFill>
    </fill>
    <fill>
      <patternFill patternType="solid">
        <fgColor theme="9" tint="-0.499984740745262"/>
        <bgColor indexed="64"/>
      </patternFill>
    </fill>
    <fill>
      <patternFill patternType="solid">
        <fgColor rgb="FF0070C0"/>
        <bgColor indexed="64"/>
      </patternFill>
    </fill>
    <fill>
      <patternFill patternType="solid">
        <fgColor theme="9" tint="-0.249977111117893"/>
        <bgColor indexed="64"/>
      </patternFill>
    </fill>
    <fill>
      <patternFill patternType="solid">
        <fgColor rgb="FF00B050"/>
        <bgColor indexed="64"/>
      </patternFill>
    </fill>
    <fill>
      <patternFill patternType="solid">
        <fgColor theme="5" tint="0.59999389629810485"/>
        <bgColor indexed="64"/>
      </patternFill>
    </fill>
    <fill>
      <patternFill patternType="solid">
        <fgColor theme="1" tint="0.14999847407452621"/>
        <bgColor indexed="64"/>
      </patternFill>
    </fill>
    <fill>
      <patternFill patternType="solid">
        <fgColor rgb="FF7030A0"/>
        <bgColor indexed="64"/>
      </patternFill>
    </fill>
    <fill>
      <patternFill patternType="solid">
        <fgColor theme="8" tint="-0.499984740745262"/>
        <bgColor indexed="64"/>
      </patternFill>
    </fill>
    <fill>
      <patternFill patternType="solid">
        <fgColor theme="1" tint="0.249977111117893"/>
        <bgColor indexed="64"/>
      </patternFill>
    </fill>
    <fill>
      <patternFill patternType="solid">
        <fgColor rgb="FFFFFF00"/>
        <bgColor indexed="64"/>
      </patternFill>
    </fill>
    <fill>
      <patternFill patternType="solid">
        <fgColor theme="0" tint="-4.9989318521683403E-2"/>
        <bgColor indexed="64"/>
      </patternFill>
    </fill>
  </fills>
  <borders count="13">
    <border>
      <left/>
      <right/>
      <top/>
      <bottom/>
      <diagonal/>
    </border>
    <border>
      <left/>
      <right/>
      <top/>
      <bottom style="thin">
        <color theme="0"/>
      </bottom>
      <diagonal/>
    </border>
    <border>
      <left/>
      <right style="medium">
        <color theme="1"/>
      </right>
      <top/>
      <bottom/>
      <diagonal/>
    </border>
    <border>
      <left/>
      <right style="medium">
        <color theme="1"/>
      </right>
      <top/>
      <bottom style="thin">
        <color theme="0"/>
      </bottom>
      <diagonal/>
    </border>
    <border>
      <left/>
      <right/>
      <top/>
      <bottom style="medium">
        <color theme="0"/>
      </bottom>
      <diagonal/>
    </border>
    <border>
      <left/>
      <right style="medium">
        <color theme="1"/>
      </right>
      <top/>
      <bottom style="medium">
        <color theme="0"/>
      </bottom>
      <diagonal/>
    </border>
    <border>
      <left style="medium">
        <color theme="1"/>
      </left>
      <right/>
      <top/>
      <bottom/>
      <diagonal/>
    </border>
    <border>
      <left style="medium">
        <color theme="1"/>
      </left>
      <right/>
      <top/>
      <bottom style="medium">
        <color theme="0"/>
      </bottom>
      <diagonal/>
    </border>
    <border>
      <left/>
      <right style="thin">
        <color theme="1"/>
      </right>
      <top/>
      <bottom/>
      <diagonal/>
    </border>
    <border>
      <left/>
      <right style="thin">
        <color theme="1"/>
      </right>
      <top/>
      <bottom style="thin">
        <color theme="0"/>
      </bottom>
      <diagonal/>
    </border>
    <border>
      <left/>
      <right style="thin">
        <color theme="1"/>
      </right>
      <top/>
      <bottom style="medium">
        <color theme="0"/>
      </bottom>
      <diagonal/>
    </border>
    <border>
      <left/>
      <right/>
      <top/>
      <bottom style="medium">
        <color theme="1"/>
      </bottom>
      <diagonal/>
    </border>
    <border>
      <left/>
      <right style="thin">
        <color theme="1"/>
      </right>
      <top/>
      <bottom style="medium">
        <color theme="1"/>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118">
    <xf numFmtId="0" fontId="0" fillId="0" borderId="0" xfId="0"/>
    <xf numFmtId="0" fontId="5" fillId="0" borderId="0" xfId="0" applyFont="1"/>
    <xf numFmtId="0" fontId="6" fillId="0" borderId="0" xfId="0" applyFont="1"/>
    <xf numFmtId="8" fontId="6" fillId="0" borderId="0" xfId="0" applyNumberFormat="1" applyFont="1"/>
    <xf numFmtId="164" fontId="6" fillId="0" borderId="0" xfId="0" applyNumberFormat="1" applyFont="1"/>
    <xf numFmtId="165" fontId="0" fillId="0" borderId="0" xfId="2" applyNumberFormat="1" applyFont="1" applyAlignment="1">
      <alignment horizontal="center"/>
    </xf>
    <xf numFmtId="0" fontId="3" fillId="0" borderId="0" xfId="0" applyFont="1"/>
    <xf numFmtId="166" fontId="6" fillId="0" borderId="0" xfId="1" applyNumberFormat="1" applyFont="1"/>
    <xf numFmtId="0" fontId="6" fillId="0" borderId="0" xfId="0" applyFont="1" applyAlignment="1">
      <alignment horizontal="left"/>
    </xf>
    <xf numFmtId="166" fontId="0" fillId="0" borderId="0" xfId="1" applyNumberFormat="1" applyFont="1"/>
    <xf numFmtId="0" fontId="0" fillId="0" borderId="0" xfId="0" applyAlignment="1">
      <alignment horizontal="left"/>
    </xf>
    <xf numFmtId="0" fontId="3" fillId="0" borderId="0" xfId="0" applyFont="1" applyAlignment="1">
      <alignment horizontal="left"/>
    </xf>
    <xf numFmtId="0" fontId="6" fillId="0" borderId="0" xfId="0" applyFont="1" applyAlignment="1">
      <alignment horizontal="center"/>
    </xf>
    <xf numFmtId="0" fontId="0" fillId="0" borderId="0" xfId="0" applyAlignment="1">
      <alignment horizontal="right"/>
    </xf>
    <xf numFmtId="167" fontId="0" fillId="0" borderId="0" xfId="1" applyNumberFormat="1" applyFont="1"/>
    <xf numFmtId="14" fontId="0" fillId="0" borderId="0" xfId="0" applyNumberFormat="1" applyAlignment="1">
      <alignment horizontal="center"/>
    </xf>
    <xf numFmtId="0" fontId="0" fillId="0" borderId="0" xfId="0" applyAlignment="1">
      <alignment horizontal="center"/>
    </xf>
    <xf numFmtId="168" fontId="0" fillId="0" borderId="0" xfId="0" applyNumberFormat="1" applyAlignment="1">
      <alignment horizontal="center"/>
    </xf>
    <xf numFmtId="168" fontId="3" fillId="0" borderId="0" xfId="0" applyNumberFormat="1" applyFont="1" applyAlignment="1">
      <alignment horizontal="left"/>
    </xf>
    <xf numFmtId="169" fontId="0" fillId="0" borderId="0" xfId="0" applyNumberFormat="1" applyAlignment="1">
      <alignment horizontal="center"/>
    </xf>
    <xf numFmtId="169" fontId="3" fillId="0" borderId="0" xfId="0" applyNumberFormat="1" applyFont="1" applyAlignment="1">
      <alignment horizontal="center"/>
    </xf>
    <xf numFmtId="0" fontId="0" fillId="0" borderId="0" xfId="0" quotePrefix="1"/>
    <xf numFmtId="0" fontId="6" fillId="0" borderId="0" xfId="0" quotePrefix="1" applyFont="1"/>
    <xf numFmtId="165" fontId="0" fillId="0" borderId="0" xfId="0" applyNumberFormat="1" applyAlignment="1">
      <alignment horizontal="center"/>
    </xf>
    <xf numFmtId="0" fontId="7" fillId="2" borderId="0" xfId="0" applyFont="1" applyFill="1" applyAlignment="1">
      <alignment horizontal="center" vertical="top" wrapText="1"/>
    </xf>
    <xf numFmtId="0" fontId="0" fillId="0" borderId="0" xfId="0" applyAlignment="1"/>
    <xf numFmtId="0" fontId="7" fillId="8" borderId="0" xfId="0" applyFont="1" applyFill="1" applyAlignment="1">
      <alignment horizontal="center" vertical="top" wrapText="1"/>
    </xf>
    <xf numFmtId="0" fontId="8" fillId="8" borderId="0" xfId="0" applyFont="1" applyFill="1" applyAlignment="1">
      <alignment horizontal="left" vertical="center"/>
    </xf>
    <xf numFmtId="0" fontId="9" fillId="0" borderId="0" xfId="0" applyFont="1" applyAlignment="1">
      <alignment vertical="top" wrapText="1"/>
    </xf>
    <xf numFmtId="0" fontId="7" fillId="5" borderId="0" xfId="0" applyFont="1" applyFill="1" applyAlignment="1">
      <alignment horizontal="center" vertical="top" wrapText="1"/>
    </xf>
    <xf numFmtId="0" fontId="7" fillId="4" borderId="0" xfId="0" applyFont="1" applyFill="1" applyAlignment="1">
      <alignment horizontal="center" vertical="top" wrapText="1"/>
    </xf>
    <xf numFmtId="0" fontId="7" fillId="6" borderId="0" xfId="0" applyFont="1" applyFill="1" applyAlignment="1">
      <alignment horizontal="center" vertical="top" wrapText="1"/>
    </xf>
    <xf numFmtId="0" fontId="7" fillId="3" borderId="0" xfId="0" applyFont="1" applyFill="1" applyAlignment="1">
      <alignment horizontal="center" vertical="top" wrapText="1"/>
    </xf>
    <xf numFmtId="168" fontId="10" fillId="7" borderId="0" xfId="0" applyNumberFormat="1" applyFont="1" applyFill="1" applyAlignment="1">
      <alignment horizontal="center"/>
    </xf>
    <xf numFmtId="169" fontId="3" fillId="0" borderId="0" xfId="0" applyNumberFormat="1" applyFont="1" applyAlignment="1">
      <alignment horizontal="left"/>
    </xf>
    <xf numFmtId="0" fontId="11" fillId="0" borderId="0" xfId="0" applyFont="1" applyAlignment="1">
      <alignment horizontal="left"/>
    </xf>
    <xf numFmtId="169" fontId="12" fillId="0" borderId="0" xfId="0" applyNumberFormat="1" applyFont="1" applyAlignment="1">
      <alignment horizontal="center"/>
    </xf>
    <xf numFmtId="8" fontId="6" fillId="0" borderId="0" xfId="0" applyNumberFormat="1" applyFont="1" applyAlignment="1">
      <alignment horizontal="center"/>
    </xf>
    <xf numFmtId="14" fontId="5" fillId="0" borderId="0" xfId="0" applyNumberFormat="1" applyFont="1" applyAlignment="1">
      <alignment horizontal="left"/>
    </xf>
    <xf numFmtId="0" fontId="7" fillId="9" borderId="0" xfId="0" applyFont="1" applyFill="1" applyAlignment="1">
      <alignment horizontal="center" vertical="top" wrapText="1"/>
    </xf>
    <xf numFmtId="0" fontId="7" fillId="10" borderId="0" xfId="0" applyFont="1" applyFill="1" applyAlignment="1">
      <alignment horizontal="center" vertical="top" wrapText="1"/>
    </xf>
    <xf numFmtId="0" fontId="3" fillId="0" borderId="0" xfId="0" applyFont="1" applyAlignment="1">
      <alignment horizontal="center"/>
    </xf>
    <xf numFmtId="0" fontId="0" fillId="7" borderId="0" xfId="0" applyFill="1"/>
    <xf numFmtId="0" fontId="2" fillId="11" borderId="0" xfId="0" applyFont="1" applyFill="1"/>
    <xf numFmtId="0" fontId="4" fillId="11" borderId="0" xfId="0" applyFont="1" applyFill="1"/>
    <xf numFmtId="168" fontId="0" fillId="12" borderId="0" xfId="0" applyNumberFormat="1" applyFill="1" applyAlignment="1">
      <alignment horizontal="center"/>
    </xf>
    <xf numFmtId="169" fontId="16" fillId="0" borderId="0" xfId="0" quotePrefix="1" applyNumberFormat="1" applyFont="1" applyAlignment="1">
      <alignment horizontal="right"/>
    </xf>
    <xf numFmtId="169" fontId="16" fillId="0" borderId="0" xfId="0" applyNumberFormat="1" applyFont="1" applyAlignment="1">
      <alignment horizontal="right"/>
    </xf>
    <xf numFmtId="169" fontId="17" fillId="0" borderId="0" xfId="0" applyNumberFormat="1" applyFont="1" applyAlignment="1"/>
    <xf numFmtId="169" fontId="3" fillId="0" borderId="0" xfId="0" applyNumberFormat="1" applyFont="1" applyAlignment="1"/>
    <xf numFmtId="0" fontId="3" fillId="0" borderId="0" xfId="0" applyFont="1" applyAlignment="1"/>
    <xf numFmtId="169" fontId="0" fillId="0" borderId="0" xfId="0" applyNumberFormat="1" applyAlignment="1">
      <alignment horizontal="left"/>
    </xf>
    <xf numFmtId="166" fontId="0" fillId="0" borderId="0" xfId="0" applyNumberFormat="1" applyAlignment="1">
      <alignment horizontal="center"/>
    </xf>
    <xf numFmtId="0" fontId="18" fillId="0" borderId="0" xfId="0" applyFont="1" applyAlignment="1">
      <alignment horizontal="left"/>
    </xf>
    <xf numFmtId="0" fontId="19" fillId="0" borderId="0" xfId="0" applyFont="1"/>
    <xf numFmtId="0" fontId="20" fillId="0" borderId="0" xfId="0" applyFont="1"/>
    <xf numFmtId="167" fontId="19" fillId="0" borderId="0" xfId="1" applyNumberFormat="1" applyFont="1"/>
    <xf numFmtId="167" fontId="19" fillId="0" borderId="0" xfId="1" applyNumberFormat="1" applyFont="1" applyAlignment="1">
      <alignment horizontal="center"/>
    </xf>
    <xf numFmtId="169" fontId="21" fillId="0" borderId="0" xfId="0" applyNumberFormat="1" applyFont="1" applyAlignment="1">
      <alignment horizontal="left"/>
    </xf>
    <xf numFmtId="169" fontId="19" fillId="0" borderId="0" xfId="1" applyNumberFormat="1" applyFont="1" applyAlignment="1">
      <alignment horizontal="center"/>
    </xf>
    <xf numFmtId="0" fontId="22" fillId="0" borderId="0" xfId="0" applyFont="1" applyAlignment="1">
      <alignment horizontal="left"/>
    </xf>
    <xf numFmtId="0" fontId="19" fillId="0" borderId="0" xfId="0" applyFont="1" applyAlignment="1">
      <alignment horizontal="center"/>
    </xf>
    <xf numFmtId="0" fontId="23" fillId="0" borderId="0" xfId="0" applyFont="1"/>
    <xf numFmtId="0" fontId="23" fillId="0" borderId="0" xfId="0" applyFont="1" applyAlignment="1">
      <alignment horizontal="center"/>
    </xf>
    <xf numFmtId="0" fontId="23" fillId="0" borderId="0" xfId="0" applyFont="1" applyAlignment="1">
      <alignment horizontal="left"/>
    </xf>
    <xf numFmtId="5" fontId="0" fillId="7" borderId="0" xfId="3" applyNumberFormat="1" applyFont="1" applyFill="1" applyAlignment="1">
      <alignment horizontal="center"/>
    </xf>
    <xf numFmtId="165" fontId="0" fillId="7" borderId="0" xfId="2" applyNumberFormat="1" applyFont="1" applyFill="1" applyAlignment="1">
      <alignment horizontal="center"/>
    </xf>
    <xf numFmtId="0" fontId="5" fillId="13" borderId="0" xfId="0" applyFont="1" applyFill="1"/>
    <xf numFmtId="10" fontId="0" fillId="13" borderId="0" xfId="2" applyNumberFormat="1" applyFont="1" applyFill="1" applyAlignment="1">
      <alignment horizontal="center"/>
    </xf>
    <xf numFmtId="165" fontId="0" fillId="13" borderId="0" xfId="2" applyNumberFormat="1" applyFont="1" applyFill="1" applyAlignment="1">
      <alignment horizontal="center"/>
    </xf>
    <xf numFmtId="10" fontId="3" fillId="13" borderId="0" xfId="2" applyNumberFormat="1" applyFont="1" applyFill="1" applyAlignment="1">
      <alignment horizontal="center"/>
    </xf>
    <xf numFmtId="10" fontId="0" fillId="13" borderId="1" xfId="2" applyNumberFormat="1" applyFont="1" applyFill="1" applyBorder="1" applyAlignment="1">
      <alignment horizontal="center"/>
    </xf>
    <xf numFmtId="165" fontId="0" fillId="13" borderId="1" xfId="2" applyNumberFormat="1" applyFont="1" applyFill="1" applyBorder="1" applyAlignment="1">
      <alignment horizontal="center"/>
    </xf>
    <xf numFmtId="0" fontId="5" fillId="13" borderId="2" xfId="0" applyFont="1" applyFill="1" applyBorder="1"/>
    <xf numFmtId="0" fontId="5" fillId="13" borderId="3" xfId="0" applyFont="1" applyFill="1" applyBorder="1"/>
    <xf numFmtId="0" fontId="5" fillId="13" borderId="2" xfId="0" applyFont="1" applyFill="1" applyBorder="1" applyAlignment="1">
      <alignment horizontal="left"/>
    </xf>
    <xf numFmtId="0" fontId="5" fillId="13" borderId="5" xfId="0" applyFont="1" applyFill="1" applyBorder="1"/>
    <xf numFmtId="10" fontId="0" fillId="13" borderId="4" xfId="2" applyNumberFormat="1" applyFont="1" applyFill="1" applyBorder="1" applyAlignment="1">
      <alignment horizontal="center"/>
    </xf>
    <xf numFmtId="0" fontId="5" fillId="13" borderId="4" xfId="0" applyFont="1" applyFill="1" applyBorder="1"/>
    <xf numFmtId="165" fontId="0" fillId="13" borderId="4" xfId="2" applyNumberFormat="1" applyFont="1" applyFill="1" applyBorder="1" applyAlignment="1">
      <alignment horizontal="center"/>
    </xf>
    <xf numFmtId="165" fontId="0" fillId="13" borderId="6" xfId="2" applyNumberFormat="1" applyFont="1" applyFill="1" applyBorder="1" applyAlignment="1">
      <alignment horizontal="center"/>
    </xf>
    <xf numFmtId="165" fontId="0" fillId="13" borderId="7" xfId="2" applyNumberFormat="1" applyFont="1" applyFill="1" applyBorder="1" applyAlignment="1">
      <alignment horizontal="center"/>
    </xf>
    <xf numFmtId="0" fontId="24" fillId="0" borderId="0" xfId="0" applyFont="1"/>
    <xf numFmtId="10" fontId="0" fillId="13" borderId="8" xfId="2" applyNumberFormat="1" applyFont="1" applyFill="1" applyBorder="1" applyAlignment="1">
      <alignment horizontal="center"/>
    </xf>
    <xf numFmtId="10" fontId="0" fillId="13" borderId="9" xfId="2" applyNumberFormat="1" applyFont="1" applyFill="1" applyBorder="1" applyAlignment="1">
      <alignment horizontal="center"/>
    </xf>
    <xf numFmtId="10" fontId="0" fillId="13" borderId="10" xfId="2" applyNumberFormat="1" applyFont="1" applyFill="1" applyBorder="1" applyAlignment="1">
      <alignment horizontal="center"/>
    </xf>
    <xf numFmtId="0" fontId="5" fillId="13" borderId="5" xfId="0" applyFont="1" applyFill="1" applyBorder="1" applyAlignment="1">
      <alignment horizontal="left"/>
    </xf>
    <xf numFmtId="10" fontId="3" fillId="13" borderId="4" xfId="2" applyNumberFormat="1" applyFont="1" applyFill="1" applyBorder="1" applyAlignment="1">
      <alignment horizontal="center"/>
    </xf>
    <xf numFmtId="0" fontId="0" fillId="0" borderId="4" xfId="0" applyBorder="1"/>
    <xf numFmtId="169" fontId="0" fillId="13" borderId="0" xfId="0" applyNumberFormat="1" applyFill="1" applyAlignment="1">
      <alignment horizontal="center"/>
    </xf>
    <xf numFmtId="0" fontId="0" fillId="13" borderId="0" xfId="0" applyFill="1"/>
    <xf numFmtId="9" fontId="0" fillId="13" borderId="0" xfId="2" applyFont="1" applyFill="1" applyAlignment="1">
      <alignment horizontal="center"/>
    </xf>
    <xf numFmtId="0" fontId="3" fillId="0" borderId="0" xfId="0" applyFont="1" applyAlignment="1">
      <alignment horizontal="right"/>
    </xf>
    <xf numFmtId="0" fontId="3" fillId="13" borderId="0" xfId="0" applyFont="1" applyFill="1" applyBorder="1" applyAlignment="1">
      <alignment horizontal="left"/>
    </xf>
    <xf numFmtId="9" fontId="0" fillId="7" borderId="0" xfId="2" applyNumberFormat="1" applyFont="1" applyFill="1" applyAlignment="1">
      <alignment horizontal="center"/>
    </xf>
    <xf numFmtId="165" fontId="1" fillId="13" borderId="0" xfId="2" applyNumberFormat="1" applyFont="1" applyFill="1" applyBorder="1" applyAlignment="1">
      <alignment horizontal="center"/>
    </xf>
    <xf numFmtId="166" fontId="0" fillId="7" borderId="0" xfId="1" applyNumberFormat="1" applyFont="1" applyFill="1"/>
    <xf numFmtId="169" fontId="0" fillId="13" borderId="8" xfId="0" applyNumberFormat="1" applyFill="1" applyBorder="1" applyAlignment="1">
      <alignment horizontal="center"/>
    </xf>
    <xf numFmtId="0" fontId="7" fillId="2" borderId="0" xfId="0" applyFont="1" applyFill="1" applyBorder="1" applyAlignment="1">
      <alignment horizontal="center" vertical="top" wrapText="1"/>
    </xf>
    <xf numFmtId="0" fontId="3" fillId="13" borderId="11" xfId="0" applyFont="1" applyFill="1" applyBorder="1" applyAlignment="1">
      <alignment horizontal="left"/>
    </xf>
    <xf numFmtId="5" fontId="0" fillId="7" borderId="11" xfId="3" applyNumberFormat="1" applyFont="1" applyFill="1" applyBorder="1" applyAlignment="1">
      <alignment horizontal="center"/>
    </xf>
    <xf numFmtId="165" fontId="0" fillId="7" borderId="11" xfId="2" applyNumberFormat="1" applyFont="1" applyFill="1" applyBorder="1" applyAlignment="1">
      <alignment horizontal="center"/>
    </xf>
    <xf numFmtId="165" fontId="1" fillId="13" borderId="11" xfId="2" applyNumberFormat="1" applyFont="1" applyFill="1" applyBorder="1" applyAlignment="1">
      <alignment horizontal="center"/>
    </xf>
    <xf numFmtId="169" fontId="0" fillId="13" borderId="11" xfId="0" applyNumberFormat="1" applyFill="1" applyBorder="1" applyAlignment="1">
      <alignment horizontal="center"/>
    </xf>
    <xf numFmtId="169" fontId="0" fillId="13" borderId="12" xfId="0" applyNumberFormat="1" applyFill="1" applyBorder="1" applyAlignment="1">
      <alignment horizontal="center"/>
    </xf>
    <xf numFmtId="9" fontId="0" fillId="13" borderId="11" xfId="2" applyFont="1" applyFill="1" applyBorder="1" applyAlignment="1">
      <alignment horizontal="center"/>
    </xf>
    <xf numFmtId="0" fontId="25" fillId="0" borderId="0" xfId="0" applyFont="1"/>
    <xf numFmtId="0" fontId="25" fillId="13" borderId="0" xfId="0" applyFont="1" applyFill="1" applyBorder="1" applyAlignment="1">
      <alignment horizontal="left"/>
    </xf>
    <xf numFmtId="165" fontId="25" fillId="13" borderId="0" xfId="2" applyNumberFormat="1" applyFont="1" applyFill="1" applyBorder="1" applyAlignment="1">
      <alignment horizontal="center"/>
    </xf>
    <xf numFmtId="169" fontId="25" fillId="13" borderId="0" xfId="0" applyNumberFormat="1" applyFont="1" applyFill="1" applyAlignment="1">
      <alignment horizontal="center"/>
    </xf>
    <xf numFmtId="169" fontId="25" fillId="13" borderId="8" xfId="0" applyNumberFormat="1" applyFont="1" applyFill="1" applyBorder="1" applyAlignment="1">
      <alignment horizontal="center"/>
    </xf>
    <xf numFmtId="9" fontId="25" fillId="13" borderId="0" xfId="2" applyFont="1" applyFill="1" applyAlignment="1">
      <alignment horizontal="center"/>
    </xf>
    <xf numFmtId="0" fontId="26" fillId="2" borderId="0" xfId="0" applyFont="1" applyFill="1" applyAlignment="1">
      <alignment horizontal="center" vertical="top" wrapText="1"/>
    </xf>
    <xf numFmtId="0" fontId="27" fillId="0" borderId="0" xfId="0" applyFont="1" applyAlignment="1">
      <alignment vertical="top" wrapText="1"/>
    </xf>
    <xf numFmtId="167" fontId="28" fillId="0" borderId="0" xfId="1" applyNumberFormat="1" applyFont="1"/>
    <xf numFmtId="0" fontId="29" fillId="0" borderId="0" xfId="0" applyFont="1"/>
    <xf numFmtId="0" fontId="30" fillId="0" borderId="0" xfId="0" applyFont="1" applyAlignment="1">
      <alignment vertical="top" wrapText="1"/>
    </xf>
    <xf numFmtId="169" fontId="29" fillId="0" borderId="0" xfId="0" applyNumberFormat="1" applyFont="1"/>
  </cellXfs>
  <cellStyles count="4">
    <cellStyle name="Comma" xfId="1" builtinId="3"/>
    <cellStyle name="Currency" xfId="3" builtinId="4"/>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0070C0"/>
                </a:solidFill>
                <a:latin typeface="Georgia" panose="02040502050405020303" pitchFamily="18" charset="0"/>
              </a:rPr>
              <a:t>Investment Summary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model!$AG$4</c:f>
              <c:strCache>
                <c:ptCount val="1"/>
                <c:pt idx="0">
                  <c:v>Cumulative Invested</c:v>
                </c:pt>
              </c:strCache>
            </c:strRef>
          </c:tx>
          <c:spPr>
            <a:ln w="50800" cap="rnd">
              <a:solidFill>
                <a:schemeClr val="accent2"/>
              </a:solidFill>
              <a:round/>
            </a:ln>
            <a:effectLst/>
          </c:spPr>
          <c:marker>
            <c:symbol val="circle"/>
            <c:size val="5"/>
            <c:spPr>
              <a:solidFill>
                <a:schemeClr val="accent2"/>
              </a:solidFill>
              <a:ln w="9525">
                <a:solidFill>
                  <a:schemeClr val="accent2"/>
                </a:solidFill>
              </a:ln>
              <a:effectLst/>
            </c:spPr>
          </c:marker>
          <c:cat>
            <c:strRef>
              <c:f>model!$AF$4:$AF$35</c:f>
              <c:strCache>
                <c:ptCount val="32"/>
                <c:pt idx="0">
                  <c:v>year</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pt idx="30">
                  <c:v>2051</c:v>
                </c:pt>
                <c:pt idx="31">
                  <c:v>2052</c:v>
                </c:pt>
              </c:strCache>
            </c:strRef>
          </c:cat>
          <c:val>
            <c:numRef>
              <c:f>model!$AG$5:$AG$35</c:f>
              <c:numCache>
                <c:formatCode>"$"#,##0</c:formatCode>
                <c:ptCount val="31"/>
                <c:pt idx="0">
                  <c:v>15750</c:v>
                </c:pt>
                <c:pt idx="1">
                  <c:v>28750</c:v>
                </c:pt>
                <c:pt idx="2">
                  <c:v>42000</c:v>
                </c:pt>
                <c:pt idx="3">
                  <c:v>55000</c:v>
                </c:pt>
                <c:pt idx="4">
                  <c:v>68000</c:v>
                </c:pt>
                <c:pt idx="5">
                  <c:v>81000</c:v>
                </c:pt>
                <c:pt idx="6">
                  <c:v>94000</c:v>
                </c:pt>
                <c:pt idx="7">
                  <c:v>107250</c:v>
                </c:pt>
                <c:pt idx="8">
                  <c:v>120250</c:v>
                </c:pt>
                <c:pt idx="9">
                  <c:v>133250</c:v>
                </c:pt>
                <c:pt idx="10">
                  <c:v>146250</c:v>
                </c:pt>
                <c:pt idx="11">
                  <c:v>146250</c:v>
                </c:pt>
                <c:pt idx="12">
                  <c:v>146250</c:v>
                </c:pt>
                <c:pt idx="13">
                  <c:v>146250</c:v>
                </c:pt>
                <c:pt idx="14">
                  <c:v>146250</c:v>
                </c:pt>
                <c:pt idx="15">
                  <c:v>146250</c:v>
                </c:pt>
                <c:pt idx="16">
                  <c:v>146250</c:v>
                </c:pt>
                <c:pt idx="17">
                  <c:v>146250</c:v>
                </c:pt>
                <c:pt idx="18">
                  <c:v>146250</c:v>
                </c:pt>
                <c:pt idx="19">
                  <c:v>146250</c:v>
                </c:pt>
                <c:pt idx="20">
                  <c:v>146250</c:v>
                </c:pt>
                <c:pt idx="21">
                  <c:v>146250</c:v>
                </c:pt>
                <c:pt idx="22">
                  <c:v>146250</c:v>
                </c:pt>
                <c:pt idx="23">
                  <c:v>146250</c:v>
                </c:pt>
                <c:pt idx="24">
                  <c:v>146250</c:v>
                </c:pt>
                <c:pt idx="25">
                  <c:v>146250</c:v>
                </c:pt>
                <c:pt idx="26">
                  <c:v>146250</c:v>
                </c:pt>
                <c:pt idx="27">
                  <c:v>146250</c:v>
                </c:pt>
                <c:pt idx="28">
                  <c:v>146250</c:v>
                </c:pt>
                <c:pt idx="29">
                  <c:v>146250</c:v>
                </c:pt>
                <c:pt idx="30">
                  <c:v>146250</c:v>
                </c:pt>
              </c:numCache>
            </c:numRef>
          </c:val>
          <c:smooth val="0"/>
          <c:extLst>
            <c:ext xmlns:c16="http://schemas.microsoft.com/office/drawing/2014/chart" uri="{C3380CC4-5D6E-409C-BE32-E72D297353CC}">
              <c16:uniqueId val="{00000001-9423-EC44-85AB-3A3F96D658AC}"/>
            </c:ext>
          </c:extLst>
        </c:ser>
        <c:ser>
          <c:idx val="2"/>
          <c:order val="1"/>
          <c:tx>
            <c:strRef>
              <c:f>model!$AH$4</c:f>
              <c:strCache>
                <c:ptCount val="1"/>
                <c:pt idx="0">
                  <c:v>Cash + Investment Value</c:v>
                </c:pt>
              </c:strCache>
            </c:strRef>
          </c:tx>
          <c:spPr>
            <a:ln w="50800" cap="rnd">
              <a:solidFill>
                <a:srgbClr val="00B050"/>
              </a:solidFill>
              <a:round/>
            </a:ln>
            <a:effectLst/>
          </c:spPr>
          <c:marker>
            <c:symbol val="circle"/>
            <c:size val="5"/>
            <c:spPr>
              <a:solidFill>
                <a:schemeClr val="accent3"/>
              </a:solidFill>
              <a:ln w="9525">
                <a:solidFill>
                  <a:schemeClr val="accent3"/>
                </a:solidFill>
              </a:ln>
              <a:effectLst/>
            </c:spPr>
          </c:marker>
          <c:cat>
            <c:strRef>
              <c:f>model!$AF$4:$AF$35</c:f>
              <c:strCache>
                <c:ptCount val="32"/>
                <c:pt idx="0">
                  <c:v>year</c:v>
                </c:pt>
                <c:pt idx="1">
                  <c:v>2022</c:v>
                </c:pt>
                <c:pt idx="2">
                  <c:v>2023</c:v>
                </c:pt>
                <c:pt idx="3">
                  <c:v>2024</c:v>
                </c:pt>
                <c:pt idx="4">
                  <c:v>2025</c:v>
                </c:pt>
                <c:pt idx="5">
                  <c:v>2026</c:v>
                </c:pt>
                <c:pt idx="6">
                  <c:v>2027</c:v>
                </c:pt>
                <c:pt idx="7">
                  <c:v>2028</c:v>
                </c:pt>
                <c:pt idx="8">
                  <c:v>2029</c:v>
                </c:pt>
                <c:pt idx="9">
                  <c:v>2030</c:v>
                </c:pt>
                <c:pt idx="10">
                  <c:v>2031</c:v>
                </c:pt>
                <c:pt idx="11">
                  <c:v>2032</c:v>
                </c:pt>
                <c:pt idx="12">
                  <c:v>2033</c:v>
                </c:pt>
                <c:pt idx="13">
                  <c:v>2034</c:v>
                </c:pt>
                <c:pt idx="14">
                  <c:v>2035</c:v>
                </c:pt>
                <c:pt idx="15">
                  <c:v>2036</c:v>
                </c:pt>
                <c:pt idx="16">
                  <c:v>2037</c:v>
                </c:pt>
                <c:pt idx="17">
                  <c:v>2038</c:v>
                </c:pt>
                <c:pt idx="18">
                  <c:v>2039</c:v>
                </c:pt>
                <c:pt idx="19">
                  <c:v>2040</c:v>
                </c:pt>
                <c:pt idx="20">
                  <c:v>2041</c:v>
                </c:pt>
                <c:pt idx="21">
                  <c:v>2042</c:v>
                </c:pt>
                <c:pt idx="22">
                  <c:v>2043</c:v>
                </c:pt>
                <c:pt idx="23">
                  <c:v>2044</c:v>
                </c:pt>
                <c:pt idx="24">
                  <c:v>2045</c:v>
                </c:pt>
                <c:pt idx="25">
                  <c:v>2046</c:v>
                </c:pt>
                <c:pt idx="26">
                  <c:v>2047</c:v>
                </c:pt>
                <c:pt idx="27">
                  <c:v>2048</c:v>
                </c:pt>
                <c:pt idx="28">
                  <c:v>2049</c:v>
                </c:pt>
                <c:pt idx="29">
                  <c:v>2050</c:v>
                </c:pt>
                <c:pt idx="30">
                  <c:v>2051</c:v>
                </c:pt>
                <c:pt idx="31">
                  <c:v>2052</c:v>
                </c:pt>
              </c:strCache>
            </c:strRef>
          </c:cat>
          <c:val>
            <c:numRef>
              <c:f>model!$AH$5:$AH$35</c:f>
              <c:numCache>
                <c:formatCode>"$"#,##0</c:formatCode>
                <c:ptCount val="31"/>
                <c:pt idx="0">
                  <c:v>15543.512294529086</c:v>
                </c:pt>
                <c:pt idx="1">
                  <c:v>32278.210980492309</c:v>
                </c:pt>
                <c:pt idx="2">
                  <c:v>47403.543726215154</c:v>
                </c:pt>
                <c:pt idx="3">
                  <c:v>69807.99241330121</c:v>
                </c:pt>
                <c:pt idx="4">
                  <c:v>62760.657234687351</c:v>
                </c:pt>
                <c:pt idx="5">
                  <c:v>88410.379632280237</c:v>
                </c:pt>
                <c:pt idx="6">
                  <c:v>113193.37919376166</c:v>
                </c:pt>
                <c:pt idx="7">
                  <c:v>127721.54473676247</c:v>
                </c:pt>
                <c:pt idx="8">
                  <c:v>160994.46329796396</c:v>
                </c:pt>
                <c:pt idx="9">
                  <c:v>164797.07309650962</c:v>
                </c:pt>
                <c:pt idx="10">
                  <c:v>210568.23798533692</c:v>
                </c:pt>
                <c:pt idx="11">
                  <c:v>238549.83602078247</c:v>
                </c:pt>
                <c:pt idx="12">
                  <c:v>297569.56791341514</c:v>
                </c:pt>
                <c:pt idx="13">
                  <c:v>304279.15235622681</c:v>
                </c:pt>
                <c:pt idx="14">
                  <c:v>394427.89898792107</c:v>
                </c:pt>
                <c:pt idx="15">
                  <c:v>338808.71912009042</c:v>
                </c:pt>
                <c:pt idx="16">
                  <c:v>387348.12497162132</c:v>
                </c:pt>
                <c:pt idx="17">
                  <c:v>381158.1098869578</c:v>
                </c:pt>
                <c:pt idx="18">
                  <c:v>454545.88316108315</c:v>
                </c:pt>
                <c:pt idx="19">
                  <c:v>466441.42328300275</c:v>
                </c:pt>
                <c:pt idx="20">
                  <c:v>409636.18354349758</c:v>
                </c:pt>
                <c:pt idx="21">
                  <c:v>474607.48939697229</c:v>
                </c:pt>
                <c:pt idx="22">
                  <c:v>516286.20599814598</c:v>
                </c:pt>
                <c:pt idx="23">
                  <c:v>537856.8250074432</c:v>
                </c:pt>
                <c:pt idx="24">
                  <c:v>607269.91442278854</c:v>
                </c:pt>
                <c:pt idx="25">
                  <c:v>649536.34501781967</c:v>
                </c:pt>
                <c:pt idx="26">
                  <c:v>620641.51229875034</c:v>
                </c:pt>
                <c:pt idx="27">
                  <c:v>615327.52585820644</c:v>
                </c:pt>
                <c:pt idx="28">
                  <c:v>631482.57684984908</c:v>
                </c:pt>
                <c:pt idx="29">
                  <c:v>656562.55827423558</c:v>
                </c:pt>
                <c:pt idx="30">
                  <c:v>649550.98407355987</c:v>
                </c:pt>
              </c:numCache>
            </c:numRef>
          </c:val>
          <c:smooth val="0"/>
          <c:extLst>
            <c:ext xmlns:c16="http://schemas.microsoft.com/office/drawing/2014/chart" uri="{C3380CC4-5D6E-409C-BE32-E72D297353CC}">
              <c16:uniqueId val="{00000002-9423-EC44-85AB-3A3F96D658AC}"/>
            </c:ext>
          </c:extLst>
        </c:ser>
        <c:dLbls>
          <c:showLegendKey val="0"/>
          <c:showVal val="0"/>
          <c:showCatName val="0"/>
          <c:showSerName val="0"/>
          <c:showPercent val="0"/>
          <c:showBubbleSize val="0"/>
        </c:dLbls>
        <c:marker val="1"/>
        <c:smooth val="0"/>
        <c:axId val="441145599"/>
        <c:axId val="441317455"/>
      </c:lineChart>
      <c:catAx>
        <c:axId val="441145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317455"/>
        <c:crosses val="autoZero"/>
        <c:auto val="1"/>
        <c:lblAlgn val="ctr"/>
        <c:lblOffset val="100"/>
        <c:noMultiLvlLbl val="0"/>
      </c:catAx>
      <c:valAx>
        <c:axId val="4413174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145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80000">
          <a:schemeClr val="accent1">
            <a:lumMod val="45000"/>
            <a:lumOff val="55000"/>
          </a:schemeClr>
        </a:gs>
        <a:gs pos="90000">
          <a:schemeClr val="accent1">
            <a:lumMod val="45000"/>
            <a:lumOff val="55000"/>
          </a:schemeClr>
        </a:gs>
        <a:gs pos="100000">
          <a:schemeClr val="accent1">
            <a:lumMod val="30000"/>
            <a:lumOff val="70000"/>
          </a:schemeClr>
        </a:gs>
      </a:gsLst>
      <a:lin ang="5400000" scaled="1"/>
      <a:tileRect/>
    </a:gradFill>
    <a:ln w="254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historicalreturnchart!$F$4</c:f>
              <c:strCache>
                <c:ptCount val="1"/>
                <c:pt idx="0">
                  <c:v>Change</c:v>
                </c:pt>
              </c:strCache>
            </c:strRef>
          </c:tx>
          <c:spPr>
            <a:solidFill>
              <a:schemeClr val="accent1"/>
            </a:solidFill>
            <a:ln>
              <a:noFill/>
            </a:ln>
            <a:effectLst/>
          </c:spPr>
          <c:invertIfNegative val="0"/>
          <c:val>
            <c:numRef>
              <c:f>historicalreturnchart!$F$5:$F$46</c:f>
              <c:numCache>
                <c:formatCode>General</c:formatCode>
                <c:ptCount val="42"/>
                <c:pt idx="0">
                  <c:v>1.1200000000000001</c:v>
                </c:pt>
                <c:pt idx="1">
                  <c:v>1.105</c:v>
                </c:pt>
                <c:pt idx="2">
                  <c:v>1.085</c:v>
                </c:pt>
                <c:pt idx="3">
                  <c:v>1.075</c:v>
                </c:pt>
                <c:pt idx="4">
                  <c:v>1.07</c:v>
                </c:pt>
                <c:pt idx="5">
                  <c:v>1.0649999999999999</c:v>
                </c:pt>
                <c:pt idx="6">
                  <c:v>1.06</c:v>
                </c:pt>
                <c:pt idx="7">
                  <c:v>1.0549999999999999</c:v>
                </c:pt>
                <c:pt idx="8">
                  <c:v>1.05</c:v>
                </c:pt>
                <c:pt idx="9">
                  <c:v>1.0449999999999999</c:v>
                </c:pt>
                <c:pt idx="10">
                  <c:v>1.04</c:v>
                </c:pt>
                <c:pt idx="11">
                  <c:v>1.0349999999999999</c:v>
                </c:pt>
                <c:pt idx="12">
                  <c:v>1.03</c:v>
                </c:pt>
                <c:pt idx="13">
                  <c:v>1.0249999999999999</c:v>
                </c:pt>
                <c:pt idx="14">
                  <c:v>1.02</c:v>
                </c:pt>
                <c:pt idx="15">
                  <c:v>1.0149999999999999</c:v>
                </c:pt>
                <c:pt idx="16">
                  <c:v>1.01</c:v>
                </c:pt>
                <c:pt idx="17">
                  <c:v>1.0049999999999999</c:v>
                </c:pt>
                <c:pt idx="18">
                  <c:v>1</c:v>
                </c:pt>
                <c:pt idx="19">
                  <c:v>0.995</c:v>
                </c:pt>
                <c:pt idx="20">
                  <c:v>0.99</c:v>
                </c:pt>
                <c:pt idx="21">
                  <c:v>0.98499999999999999</c:v>
                </c:pt>
                <c:pt idx="22">
                  <c:v>0.98</c:v>
                </c:pt>
                <c:pt idx="23">
                  <c:v>0.97499999999999998</c:v>
                </c:pt>
                <c:pt idx="24">
                  <c:v>0.97</c:v>
                </c:pt>
                <c:pt idx="25">
                  <c:v>0.96499999999999997</c:v>
                </c:pt>
                <c:pt idx="26">
                  <c:v>0.96</c:v>
                </c:pt>
                <c:pt idx="27">
                  <c:v>0.95499999999999996</c:v>
                </c:pt>
                <c:pt idx="28">
                  <c:v>0.95</c:v>
                </c:pt>
                <c:pt idx="29">
                  <c:v>0.94499999999999995</c:v>
                </c:pt>
                <c:pt idx="30">
                  <c:v>0.94</c:v>
                </c:pt>
                <c:pt idx="31">
                  <c:v>0.93500000000000005</c:v>
                </c:pt>
                <c:pt idx="32">
                  <c:v>0.93</c:v>
                </c:pt>
                <c:pt idx="33">
                  <c:v>0.92500000000000004</c:v>
                </c:pt>
                <c:pt idx="34">
                  <c:v>0.92</c:v>
                </c:pt>
                <c:pt idx="35">
                  <c:v>0.91500000000000004</c:v>
                </c:pt>
                <c:pt idx="36">
                  <c:v>0.91</c:v>
                </c:pt>
                <c:pt idx="37">
                  <c:v>0.9</c:v>
                </c:pt>
                <c:pt idx="38">
                  <c:v>0.89</c:v>
                </c:pt>
                <c:pt idx="39">
                  <c:v>0.88500000000000001</c:v>
                </c:pt>
                <c:pt idx="40">
                  <c:v>0.85499999999999998</c:v>
                </c:pt>
                <c:pt idx="41">
                  <c:v>0.82</c:v>
                </c:pt>
              </c:numCache>
            </c:numRef>
          </c:val>
          <c:extLst>
            <c:ext xmlns:c16="http://schemas.microsoft.com/office/drawing/2014/chart" uri="{C3380CC4-5D6E-409C-BE32-E72D297353CC}">
              <c16:uniqueId val="{00000000-7145-5F4E-92DA-155BE7693580}"/>
            </c:ext>
          </c:extLst>
        </c:ser>
        <c:ser>
          <c:idx val="1"/>
          <c:order val="1"/>
          <c:tx>
            <c:strRef>
              <c:f>historicalreturnchart!$G$4</c:f>
              <c:strCache>
                <c:ptCount val="1"/>
                <c:pt idx="0">
                  <c:v>Count</c:v>
                </c:pt>
              </c:strCache>
            </c:strRef>
          </c:tx>
          <c:spPr>
            <a:solidFill>
              <a:schemeClr val="accent2"/>
            </a:solidFill>
            <a:ln>
              <a:noFill/>
            </a:ln>
            <a:effectLst/>
          </c:spPr>
          <c:invertIfNegative val="0"/>
          <c:val>
            <c:numRef>
              <c:f>historicalreturnchart!$G$5:$G$46</c:f>
              <c:numCache>
                <c:formatCode>General</c:formatCode>
                <c:ptCount val="42"/>
                <c:pt idx="0">
                  <c:v>2</c:v>
                </c:pt>
                <c:pt idx="1">
                  <c:v>2</c:v>
                </c:pt>
                <c:pt idx="2">
                  <c:v>1</c:v>
                </c:pt>
                <c:pt idx="3">
                  <c:v>3</c:v>
                </c:pt>
                <c:pt idx="4">
                  <c:v>2</c:v>
                </c:pt>
                <c:pt idx="5">
                  <c:v>1</c:v>
                </c:pt>
                <c:pt idx="6">
                  <c:v>3</c:v>
                </c:pt>
                <c:pt idx="7">
                  <c:v>3</c:v>
                </c:pt>
                <c:pt idx="8">
                  <c:v>8</c:v>
                </c:pt>
                <c:pt idx="9">
                  <c:v>8</c:v>
                </c:pt>
                <c:pt idx="10">
                  <c:v>11</c:v>
                </c:pt>
                <c:pt idx="11">
                  <c:v>16</c:v>
                </c:pt>
                <c:pt idx="12">
                  <c:v>34</c:v>
                </c:pt>
                <c:pt idx="13">
                  <c:v>33</c:v>
                </c:pt>
                <c:pt idx="14">
                  <c:v>59</c:v>
                </c:pt>
                <c:pt idx="15">
                  <c:v>102</c:v>
                </c:pt>
                <c:pt idx="16">
                  <c:v>109</c:v>
                </c:pt>
                <c:pt idx="17">
                  <c:v>105</c:v>
                </c:pt>
                <c:pt idx="18">
                  <c:v>112</c:v>
                </c:pt>
                <c:pt idx="19">
                  <c:v>94</c:v>
                </c:pt>
                <c:pt idx="20">
                  <c:v>80</c:v>
                </c:pt>
                <c:pt idx="21">
                  <c:v>47</c:v>
                </c:pt>
                <c:pt idx="22">
                  <c:v>49</c:v>
                </c:pt>
                <c:pt idx="23">
                  <c:v>29</c:v>
                </c:pt>
                <c:pt idx="24">
                  <c:v>21</c:v>
                </c:pt>
                <c:pt idx="25">
                  <c:v>10</c:v>
                </c:pt>
                <c:pt idx="26">
                  <c:v>16</c:v>
                </c:pt>
                <c:pt idx="27">
                  <c:v>13</c:v>
                </c:pt>
                <c:pt idx="28">
                  <c:v>5</c:v>
                </c:pt>
                <c:pt idx="29">
                  <c:v>4</c:v>
                </c:pt>
                <c:pt idx="30">
                  <c:v>4</c:v>
                </c:pt>
                <c:pt idx="31">
                  <c:v>2</c:v>
                </c:pt>
                <c:pt idx="32">
                  <c:v>4</c:v>
                </c:pt>
                <c:pt idx="33">
                  <c:v>1</c:v>
                </c:pt>
                <c:pt idx="34">
                  <c:v>1</c:v>
                </c:pt>
                <c:pt idx="35">
                  <c:v>1</c:v>
                </c:pt>
                <c:pt idx="36">
                  <c:v>1</c:v>
                </c:pt>
                <c:pt idx="37">
                  <c:v>1</c:v>
                </c:pt>
                <c:pt idx="38">
                  <c:v>1</c:v>
                </c:pt>
                <c:pt idx="39">
                  <c:v>1</c:v>
                </c:pt>
                <c:pt idx="40">
                  <c:v>1</c:v>
                </c:pt>
                <c:pt idx="41">
                  <c:v>1</c:v>
                </c:pt>
              </c:numCache>
            </c:numRef>
          </c:val>
          <c:extLst>
            <c:ext xmlns:c16="http://schemas.microsoft.com/office/drawing/2014/chart" uri="{C3380CC4-5D6E-409C-BE32-E72D297353CC}">
              <c16:uniqueId val="{00000001-7145-5F4E-92DA-155BE7693580}"/>
            </c:ext>
          </c:extLst>
        </c:ser>
        <c:dLbls>
          <c:showLegendKey val="0"/>
          <c:showVal val="0"/>
          <c:showCatName val="0"/>
          <c:showSerName val="0"/>
          <c:showPercent val="0"/>
          <c:showBubbleSize val="0"/>
        </c:dLbls>
        <c:gapWidth val="219"/>
        <c:overlap val="-27"/>
        <c:axId val="1907215488"/>
        <c:axId val="1906941616"/>
      </c:barChart>
      <c:catAx>
        <c:axId val="19072154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941616"/>
        <c:crosses val="autoZero"/>
        <c:auto val="1"/>
        <c:lblAlgn val="ctr"/>
        <c:lblOffset val="100"/>
        <c:noMultiLvlLbl val="0"/>
      </c:catAx>
      <c:valAx>
        <c:axId val="1906941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2154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16</xdr:col>
      <xdr:colOff>205601</xdr:colOff>
      <xdr:row>40</xdr:row>
      <xdr:rowOff>61555</xdr:rowOff>
    </xdr:from>
    <xdr:to>
      <xdr:col>29</xdr:col>
      <xdr:colOff>682947</xdr:colOff>
      <xdr:row>58</xdr:row>
      <xdr:rowOff>88707</xdr:rowOff>
    </xdr:to>
    <xdr:graphicFrame macro="">
      <xdr:nvGraphicFramePr>
        <xdr:cNvPr id="7" name="Chart 6">
          <a:extLst>
            <a:ext uri="{FF2B5EF4-FFF2-40B4-BE49-F238E27FC236}">
              <a16:creationId xmlns:a16="http://schemas.microsoft.com/office/drawing/2014/main" id="{DB7CFB85-60AA-F941-B730-A191F4783B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165100</xdr:colOff>
      <xdr:row>7</xdr:row>
      <xdr:rowOff>190500</xdr:rowOff>
    </xdr:from>
    <xdr:to>
      <xdr:col>23</xdr:col>
      <xdr:colOff>25400</xdr:colOff>
      <xdr:row>42</xdr:row>
      <xdr:rowOff>190500</xdr:rowOff>
    </xdr:to>
    <xdr:graphicFrame macro="">
      <xdr:nvGraphicFramePr>
        <xdr:cNvPr id="4" name="Chart 3">
          <a:extLst>
            <a:ext uri="{FF2B5EF4-FFF2-40B4-BE49-F238E27FC236}">
              <a16:creationId xmlns:a16="http://schemas.microsoft.com/office/drawing/2014/main" id="{19193274-D75B-7E43-930F-3F794B082E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6F984-3417-C844-A8CE-543B6528489C}">
  <dimension ref="A1:AN76"/>
  <sheetViews>
    <sheetView showGridLines="0" tabSelected="1" zoomScale="200" zoomScaleNormal="195" workbookViewId="0">
      <pane ySplit="5" topLeftCell="A6" activePane="bottomLeft" state="frozen"/>
      <selection pane="bottomLeft" activeCell="CN15" sqref="CN15"/>
    </sheetView>
  </sheetViews>
  <sheetFormatPr baseColWidth="10" defaultRowHeight="16"/>
  <cols>
    <col min="1" max="1" width="0.83203125" customWidth="1"/>
    <col min="2" max="2" width="1.83203125" customWidth="1"/>
    <col min="3" max="3" width="5.83203125" customWidth="1"/>
    <col min="4" max="4" width="11.33203125" customWidth="1"/>
    <col min="5" max="5" width="1.83203125" customWidth="1"/>
    <col min="6" max="6" width="5.83203125" customWidth="1"/>
    <col min="7" max="7" width="11.33203125" hidden="1" customWidth="1"/>
    <col min="8" max="11" width="9.5" customWidth="1"/>
    <col min="12" max="12" width="10" customWidth="1"/>
    <col min="13" max="13" width="13.1640625" customWidth="1"/>
    <col min="14" max="15" width="8.33203125" customWidth="1"/>
    <col min="16" max="16" width="3.1640625" customWidth="1"/>
    <col min="17" max="17" width="5.6640625" customWidth="1"/>
    <col min="18" max="18" width="1.83203125" customWidth="1"/>
    <col min="19" max="19" width="8.5" customWidth="1"/>
    <col min="20" max="20" width="8.6640625" customWidth="1"/>
    <col min="21" max="21" width="1.83203125" customWidth="1"/>
    <col min="22" max="22" width="6.83203125" customWidth="1"/>
    <col min="23" max="23" width="1.83203125" customWidth="1"/>
    <col min="24" max="26" width="12.6640625" customWidth="1"/>
    <col min="27" max="27" width="1.83203125" customWidth="1"/>
    <col min="28" max="30" width="12.6640625" customWidth="1"/>
    <col min="31" max="31" width="10" customWidth="1"/>
    <col min="32" max="34" width="1.6640625" style="115" customWidth="1"/>
    <col min="35" max="35" width="10" customWidth="1"/>
  </cols>
  <sheetData>
    <row r="1" spans="1:35" s="54" customFormat="1" ht="23">
      <c r="C1" s="53" t="s">
        <v>107</v>
      </c>
      <c r="L1" s="56"/>
      <c r="M1" s="53" t="s">
        <v>91</v>
      </c>
      <c r="N1" s="53"/>
      <c r="O1" s="53"/>
      <c r="P1" s="56"/>
      <c r="Q1" s="56"/>
      <c r="S1" s="56"/>
      <c r="T1" s="56"/>
      <c r="V1" s="56"/>
      <c r="X1" s="56"/>
      <c r="Y1" s="56"/>
      <c r="Z1" s="56"/>
      <c r="AB1" s="56"/>
      <c r="AC1" s="56"/>
      <c r="AD1" s="56"/>
      <c r="AE1" s="56"/>
      <c r="AF1" s="114"/>
      <c r="AG1" s="114"/>
      <c r="AH1" s="114"/>
      <c r="AI1" s="56"/>
    </row>
    <row r="2" spans="1:35">
      <c r="C2" s="1"/>
      <c r="G2" s="25"/>
      <c r="H2" s="25"/>
      <c r="I2" s="25"/>
      <c r="J2" s="25"/>
      <c r="K2" s="25"/>
    </row>
    <row r="3" spans="1:35">
      <c r="C3" s="82" t="s">
        <v>105</v>
      </c>
      <c r="F3" s="82" t="s">
        <v>106</v>
      </c>
      <c r="G3" s="25"/>
      <c r="H3" s="25"/>
      <c r="I3" s="25"/>
      <c r="J3" s="25"/>
      <c r="K3" s="25"/>
      <c r="M3" s="6" t="s">
        <v>116</v>
      </c>
      <c r="X3" s="82" t="s">
        <v>115</v>
      </c>
      <c r="AB3" s="82" t="s">
        <v>123</v>
      </c>
    </row>
    <row r="4" spans="1:35" s="28" customFormat="1" ht="55" customHeight="1">
      <c r="C4" s="24" t="s">
        <v>104</v>
      </c>
      <c r="D4" s="24" t="s">
        <v>45</v>
      </c>
      <c r="F4" s="24" t="s">
        <v>104</v>
      </c>
      <c r="G4" s="24" t="s">
        <v>46</v>
      </c>
      <c r="H4" s="24" t="s">
        <v>48</v>
      </c>
      <c r="I4" s="24" t="s">
        <v>47</v>
      </c>
      <c r="J4" s="24" t="s">
        <v>49</v>
      </c>
      <c r="K4" s="24" t="s">
        <v>50</v>
      </c>
      <c r="M4" s="24"/>
      <c r="N4" s="24" t="s">
        <v>95</v>
      </c>
      <c r="O4" s="24" t="s">
        <v>117</v>
      </c>
      <c r="Q4" s="98" t="s">
        <v>96</v>
      </c>
      <c r="S4" s="24" t="s">
        <v>93</v>
      </c>
      <c r="T4" s="24" t="s">
        <v>94</v>
      </c>
      <c r="V4" s="24" t="s">
        <v>118</v>
      </c>
      <c r="X4" s="112" t="s">
        <v>100</v>
      </c>
      <c r="Y4" s="112" t="s">
        <v>101</v>
      </c>
      <c r="Z4" s="112" t="s">
        <v>102</v>
      </c>
      <c r="AA4" s="113"/>
      <c r="AB4" s="112" t="s">
        <v>97</v>
      </c>
      <c r="AC4" s="112" t="s">
        <v>98</v>
      </c>
      <c r="AD4" s="112" t="s">
        <v>103</v>
      </c>
      <c r="AF4" s="116" t="s">
        <v>120</v>
      </c>
      <c r="AG4" s="116" t="s">
        <v>121</v>
      </c>
      <c r="AH4" s="116" t="s">
        <v>122</v>
      </c>
    </row>
    <row r="5" spans="1:35" ht="18" customHeight="1">
      <c r="B5" s="1"/>
      <c r="E5" s="1"/>
      <c r="M5" s="92" t="s">
        <v>92</v>
      </c>
      <c r="N5" s="65">
        <v>2500</v>
      </c>
      <c r="O5" s="94">
        <v>0.5</v>
      </c>
      <c r="Q5" s="93">
        <v>2022</v>
      </c>
      <c r="R5" s="1"/>
      <c r="S5" s="65">
        <v>250</v>
      </c>
      <c r="T5" s="66"/>
      <c r="U5" s="1"/>
      <c r="V5" s="95">
        <f t="array" ref="V5">PRODUCT(IF(data!G:G=Q5,data!M:M))*$O$5+PRODUCT(IF(data!G:G=Q5,data!P:P))*$O$6-1</f>
        <v>-2.2631740287351709E-2</v>
      </c>
      <c r="W5" s="1"/>
      <c r="X5" s="89">
        <f>N5+N6+SUMIF(data!G:G,Q5,data!R:R)+SUMIF(data!G:G,Q5,data!V:V)</f>
        <v>15750</v>
      </c>
      <c r="Y5" s="97">
        <f>-(SUMIF(data!G:G,Q5,data!S:S)+SUMIF(data!G:G,Q5,data!W:W))</f>
        <v>0</v>
      </c>
      <c r="Z5" s="89">
        <f>INDEX(data!$X$5:$X$1612,MATCH(Q5&amp;"_C",data!$B$5:$B$1612,0),1)+INDEX(data!$T$5:$T$1612,MATCH(Q5&amp;"_C",data!$B$5:$B$1612,0),1)</f>
        <v>15543.512294529086</v>
      </c>
      <c r="AA5" s="1"/>
      <c r="AB5" s="89">
        <f>Z5-X5-Y5</f>
        <v>-206.48770547091408</v>
      </c>
      <c r="AC5" s="89">
        <f>AB5-Y5</f>
        <v>-206.48770547091408</v>
      </c>
      <c r="AD5" s="90"/>
      <c r="AF5" s="115">
        <f>Q5</f>
        <v>2022</v>
      </c>
      <c r="AG5" s="117">
        <f>SUM(X$5:X5)</f>
        <v>15750</v>
      </c>
      <c r="AH5" s="117">
        <f>(-Y5)+Z5</f>
        <v>15543.512294529086</v>
      </c>
    </row>
    <row r="6" spans="1:35" ht="18" customHeight="1">
      <c r="A6" s="2"/>
      <c r="B6" s="2"/>
      <c r="C6" s="27" t="s">
        <v>51</v>
      </c>
      <c r="D6" s="26"/>
      <c r="E6" s="2"/>
      <c r="F6" s="27" t="s">
        <v>51</v>
      </c>
      <c r="G6" s="26"/>
      <c r="H6" s="26"/>
      <c r="I6" s="26"/>
      <c r="J6" s="26"/>
      <c r="K6" s="26"/>
      <c r="M6" s="92" t="s">
        <v>87</v>
      </c>
      <c r="N6" s="65">
        <v>2500</v>
      </c>
      <c r="O6" s="94">
        <v>0.5</v>
      </c>
      <c r="Q6" s="93">
        <f>Q5+1</f>
        <v>2023</v>
      </c>
      <c r="R6" s="2"/>
      <c r="S6" s="65">
        <v>250</v>
      </c>
      <c r="T6" s="66"/>
      <c r="U6" s="2"/>
      <c r="V6" s="95">
        <f t="array" ref="V6">PRODUCT(IF(data!G:G=Q6,data!M:M))*$O$5+PRODUCT(IF(data!G:G=Q6,data!P:P))*$O$6-1</f>
        <v>0.18937261462220079</v>
      </c>
      <c r="W6" s="2"/>
      <c r="X6" s="89">
        <f>SUMIF(data!G:G,Q6,data!R:R)+SUMIF(data!G:G,Q6,data!V:V)</f>
        <v>13000</v>
      </c>
      <c r="Y6" s="97">
        <f>-(SUMIF(data!G:G,Q6,data!S:S)+SUMIF(data!G:G,Q6,data!W:W))</f>
        <v>0</v>
      </c>
      <c r="Z6" s="89">
        <f>INDEX(data!$X$5:$X$1612,MATCH(Q6&amp;"_C",data!$B$5:$B$1612,0),1)+INDEX(data!$T$5:$T$1612,MATCH(Q6&amp;"_C",data!$B$5:$B$1612,0),1)</f>
        <v>32278.210980492309</v>
      </c>
      <c r="AA6" s="2"/>
      <c r="AB6" s="89">
        <f>Z6-X6-Y6-Z5</f>
        <v>3734.6986859632234</v>
      </c>
      <c r="AC6" s="89">
        <f>Z6-SUM(X$5:Y6)</f>
        <v>3528.2109804923093</v>
      </c>
      <c r="AD6" s="91">
        <f>(Z6-SUM(Y$5:Y6))/SUM(X$5:X6)-1</f>
        <v>0.12272038193016721</v>
      </c>
      <c r="AF6" s="115">
        <f>Q6</f>
        <v>2023</v>
      </c>
      <c r="AG6" s="117">
        <f>SUM(X$5:X6)</f>
        <v>28750</v>
      </c>
      <c r="AH6" s="117">
        <f>(-SUM(Y$5:Y6))+Z6</f>
        <v>32278.210980492309</v>
      </c>
    </row>
    <row r="7" spans="1:35" ht="18" customHeight="1">
      <c r="A7" s="2"/>
      <c r="C7" s="73" t="s">
        <v>5</v>
      </c>
      <c r="D7" s="68">
        <f>AVERAGEIF(data!BA:BA,data!CC5,data!AV:AV)-1</f>
        <v>2.3275736391125346E-2</v>
      </c>
      <c r="F7" s="73" t="s">
        <v>5</v>
      </c>
      <c r="G7" s="68">
        <f>AVERAGEIF(data!BA:BA,data!CC5,data!AY:AY)-1</f>
        <v>5.2933576113978198E-4</v>
      </c>
      <c r="H7" s="69">
        <f>COUNTIFS(data!BA:BA,data!CC5,data!AY:AY,"&gt;1")/COUNTIF(data!$BA$5:$BA$2729,data!CC5)</f>
        <v>0.52490421455938696</v>
      </c>
      <c r="I7" s="83">
        <f>AVERAGEIFS(data!AY:AY,data!BA:BA,data!CC5,data!AY:AY,"&gt;1")-1</f>
        <v>1.6208572462408588E-2</v>
      </c>
      <c r="J7" s="69">
        <f>1-H7</f>
        <v>0.47509578544061304</v>
      </c>
      <c r="K7" s="68">
        <f>AVERAGEIFS(data!AY:AY,data!BA:BA,data!CC5,data!AY:AY,"&lt;=1")-1</f>
        <v>-1.686382559978139E-2</v>
      </c>
      <c r="Q7" s="93">
        <f>Q6+1</f>
        <v>2024</v>
      </c>
      <c r="S7" s="65">
        <v>250</v>
      </c>
      <c r="T7" s="66"/>
      <c r="V7" s="95">
        <f t="array" ref="V7">PRODUCT(IF(data!G:G=Q7,data!M:M))*$O$5+PRODUCT(IF(data!G:G=Q7,data!P:P))*$O$6-1</f>
        <v>5.2435933041053318E-2</v>
      </c>
      <c r="X7" s="89">
        <f>SUMIF(data!G:G,Q7,data!R:R)+SUMIF(data!G:G,Q7,data!V:V)</f>
        <v>13250</v>
      </c>
      <c r="Y7" s="97">
        <f>-(SUMIF(data!G:G,Q7,data!S:S)+SUMIF(data!G:G,Q7,data!W:W))</f>
        <v>0</v>
      </c>
      <c r="Z7" s="89">
        <f>INDEX(data!$X$5:$X$1612,MATCH(Q7&amp;"_C",data!$B$5:$B$1612,0),1)+INDEX(data!$T$5:$T$1612,MATCH(Q7&amp;"_C",data!$B$5:$B$1612,0),1)</f>
        <v>47403.543726215154</v>
      </c>
      <c r="AB7" s="89">
        <f>Z7-X7-Y7-Z6</f>
        <v>1875.3327457228443</v>
      </c>
      <c r="AC7" s="89">
        <f>Z7-SUM(X$5:Y7)</f>
        <v>5403.5437262151536</v>
      </c>
      <c r="AD7" s="91">
        <f>(Z7-SUM(Y$5:Y7))/SUM(X$5:X7)-1</f>
        <v>0.1286558030051228</v>
      </c>
      <c r="AF7" s="115">
        <f>Q7</f>
        <v>2024</v>
      </c>
      <c r="AG7" s="117">
        <f>SUM(X$5:X7)</f>
        <v>42000</v>
      </c>
      <c r="AH7" s="117">
        <f>(-SUM(Y$5:Y7))+Z7</f>
        <v>47403.543726215154</v>
      </c>
    </row>
    <row r="8" spans="1:35" ht="18" customHeight="1" thickBot="1">
      <c r="A8" s="2"/>
      <c r="C8" s="76" t="s">
        <v>6</v>
      </c>
      <c r="D8" s="77">
        <f>AVERAGEIF(data!BA:BA,data!CC6,data!AV:AV)-1</f>
        <v>0.13297718398743097</v>
      </c>
      <c r="F8" s="74" t="s">
        <v>6</v>
      </c>
      <c r="G8" s="71">
        <f>AVERAGEIF(data!BA:BA,data!CC6,data!AY:AY)-1</f>
        <v>2.5257525960196148E-3</v>
      </c>
      <c r="H8" s="72">
        <f>COUNTIFS(data!BA:BA,data!CC6,data!AY:AY,"&gt;1")/COUNTIF(data!$BA$5:$BA$2729,data!CC6)</f>
        <v>0.58429118773946365</v>
      </c>
      <c r="I8" s="84">
        <f>AVERAGEIFS(data!AY:AY,data!BA:BA,data!CC6,data!AY:AY,"&gt;1")-1</f>
        <v>1.6821880912773368E-2</v>
      </c>
      <c r="J8" s="72">
        <f>1-H8</f>
        <v>0.41570881226053635</v>
      </c>
      <c r="K8" s="71">
        <f>AVERAGEIFS(data!AY:AY,data!BA:BA,data!CC6,data!AY:AY,"&lt;=1")-1</f>
        <v>-1.7567883978218624E-2</v>
      </c>
      <c r="Q8" s="93">
        <f>Q7+1</f>
        <v>2025</v>
      </c>
      <c r="S8" s="65">
        <v>250</v>
      </c>
      <c r="T8" s="66"/>
      <c r="V8" s="95">
        <f t="array" ref="V8">PRODUCT(IF(data!G:G=Q8,data!M:M))*$O$5+PRODUCT(IF(data!G:G=Q8,data!P:P))*$O$6-1</f>
        <v>0.17172869204276142</v>
      </c>
      <c r="X8" s="89">
        <f>SUMIF(data!G:G,Q8,data!R:R)+SUMIF(data!G:G,Q8,data!V:V)</f>
        <v>13000</v>
      </c>
      <c r="Y8" s="97">
        <f>-(SUMIF(data!G:G,Q8,data!S:S)+SUMIF(data!G:G,Q8,data!W:W))</f>
        <v>0</v>
      </c>
      <c r="Z8" s="89">
        <f>INDEX(data!$X$5:$X$1612,MATCH(Q8&amp;"_C",data!$B$5:$B$1612,0),1)+INDEX(data!$T$5:$T$1612,MATCH(Q8&amp;"_C",data!$B$5:$B$1612,0),1)</f>
        <v>69807.99241330121</v>
      </c>
      <c r="AB8" s="89">
        <f>Z8-X8-Y8-Z7</f>
        <v>9404.4486870860565</v>
      </c>
      <c r="AC8" s="89">
        <f>Z8-SUM(X$5:Y8)</f>
        <v>14807.99241330121</v>
      </c>
      <c r="AD8" s="91">
        <f>(Z8-SUM(Y$5:Y8))/SUM(X$5:X8)-1</f>
        <v>0.26923622569638561</v>
      </c>
      <c r="AF8" s="115">
        <f>Q8</f>
        <v>2025</v>
      </c>
      <c r="AG8" s="117">
        <f>SUM(X$5:X8)</f>
        <v>55000</v>
      </c>
      <c r="AH8" s="117">
        <f>(-SUM(Y$5:Y8))+Z8</f>
        <v>69807.99241330121</v>
      </c>
    </row>
    <row r="9" spans="1:35" ht="18" customHeight="1" thickBot="1">
      <c r="A9" s="2"/>
      <c r="C9" s="73" t="s">
        <v>7</v>
      </c>
      <c r="D9" s="68">
        <f>AVERAGEIF(data!BA:BA,data!CC7,data!AV:AV)-1</f>
        <v>0.15322134941613053</v>
      </c>
      <c r="F9" s="73" t="s">
        <v>7</v>
      </c>
      <c r="G9" s="68">
        <f>AVERAGEIF(data!BA:BA,data!CC7,data!AY:AY)-1</f>
        <v>2.8925931141261518E-3</v>
      </c>
      <c r="H9" s="69">
        <f>COUNTIFS(data!BA:BA,data!CC7,data!AY:AY,"&gt;1")/COUNTIF(data!$BA$5:$BA$2729,data!CC7)</f>
        <v>0.58285714285714285</v>
      </c>
      <c r="I9" s="83">
        <f>AVERAGEIFS(data!AY:AY,data!BA:BA,data!CC7,data!AY:AY,"&gt;1")-1</f>
        <v>1.5029246139325325E-2</v>
      </c>
      <c r="J9" s="69">
        <f>1-H9</f>
        <v>0.41714285714285715</v>
      </c>
      <c r="K9" s="68">
        <f>AVERAGEIFS(data!AY:AY,data!BA:BA,data!CC7,data!AY:AY,"&lt;=1")-1</f>
        <v>-1.4065470016974002E-2</v>
      </c>
      <c r="Q9" s="99">
        <f>Q8+1</f>
        <v>2026</v>
      </c>
      <c r="S9" s="100">
        <v>250</v>
      </c>
      <c r="T9" s="101"/>
      <c r="V9" s="102">
        <f t="array" ref="V9">PRODUCT(IF(data!G:G=Q9,data!M:M))*$O$5+PRODUCT(IF(data!G:G=Q9,data!P:P))*$O$6-1</f>
        <v>-0.24791606942711963</v>
      </c>
      <c r="X9" s="103">
        <f>SUMIF(data!G:G,Q9,data!R:R)+SUMIF(data!G:G,Q9,data!V:V)</f>
        <v>13000</v>
      </c>
      <c r="Y9" s="104">
        <f>-(SUMIF(data!G:G,Q9,data!S:S)+SUMIF(data!G:G,Q9,data!W:W))</f>
        <v>0</v>
      </c>
      <c r="Z9" s="103">
        <f>INDEX(data!$X$5:$X$1612,MATCH(Q9&amp;"_C",data!$B$5:$B$1612,0),1)+INDEX(data!$T$5:$T$1612,MATCH(Q9&amp;"_C",data!$B$5:$B$1612,0),1)</f>
        <v>62760.657234687351</v>
      </c>
      <c r="AB9" s="103">
        <f>Z9-X9-Y9-Z8</f>
        <v>-20047.335178613859</v>
      </c>
      <c r="AC9" s="103">
        <f>Z9-SUM(X$5:Y9)</f>
        <v>-5239.3427653126491</v>
      </c>
      <c r="AD9" s="105">
        <f>(Z9-SUM(Y$5:Y9))/SUM(X$5:X9)-1</f>
        <v>-7.7049158313421295E-2</v>
      </c>
      <c r="AF9" s="115">
        <f>Q9</f>
        <v>2026</v>
      </c>
      <c r="AG9" s="117">
        <f>SUM(X$5:X9)</f>
        <v>68000</v>
      </c>
      <c r="AH9" s="117">
        <f>(-SUM(Y$5:Y9))+Z9</f>
        <v>62760.657234687351</v>
      </c>
    </row>
    <row r="10" spans="1:35" ht="18" customHeight="1" thickBot="1">
      <c r="A10" s="2"/>
      <c r="C10" s="76" t="s">
        <v>8</v>
      </c>
      <c r="D10" s="77">
        <f>AVERAGEIF(data!BA:BA,data!CC8,data!AV:AV)-1</f>
        <v>-1.2429242066966495E-2</v>
      </c>
      <c r="F10" s="74" t="s">
        <v>8</v>
      </c>
      <c r="G10" s="71">
        <f>AVERAGEIF(data!BA:BA,data!CC8,data!AY:AY)-1</f>
        <v>-1.4340037388582694E-4</v>
      </c>
      <c r="H10" s="72">
        <f>COUNTIFS(data!BA:BA,data!CC8,data!AY:AY,"&gt;1")/COUNTIF(data!$BA$5:$BA$2729,data!CC8)</f>
        <v>0.52490421455938696</v>
      </c>
      <c r="I10" s="84">
        <f>AVERAGEIFS(data!AY:AY,data!BA:BA,data!CC8,data!AY:AY,"&gt;1")-1</f>
        <v>1.8283596030014504E-2</v>
      </c>
      <c r="J10" s="72">
        <f>1-H10</f>
        <v>0.47509578544061304</v>
      </c>
      <c r="K10" s="71">
        <f>AVERAGEIFS(data!AY:AY,data!BA:BA,data!CC8,data!AY:AY,"&lt;=1")-1</f>
        <v>-2.0502259304001069E-2</v>
      </c>
      <c r="Q10" s="93">
        <f>Q9+1</f>
        <v>2027</v>
      </c>
      <c r="R10" s="1"/>
      <c r="S10" s="65">
        <v>250</v>
      </c>
      <c r="T10" s="66"/>
      <c r="U10" s="1"/>
      <c r="V10" s="95">
        <f t="array" ref="V10">PRODUCT(IF(data!G:G=Q10,data!M:M))*$O$5+PRODUCT(IF(data!G:G=Q10,data!P:P))*$O$6-1</f>
        <v>0.20338118200655875</v>
      </c>
      <c r="W10" s="1"/>
      <c r="X10" s="89">
        <f>SUMIF(data!G:G,Q10,data!R:R)+SUMIF(data!G:G,Q10,data!V:V)</f>
        <v>13000</v>
      </c>
      <c r="Y10" s="97">
        <f>-(SUMIF(data!G:G,Q10,data!S:S)+SUMIF(data!G:G,Q10,data!W:W))</f>
        <v>0</v>
      </c>
      <c r="Z10" s="89">
        <f>INDEX(data!$X$5:$X$1612,MATCH(Q10&amp;"_C",data!$B$5:$B$1612,0),1)+INDEX(data!$T$5:$T$1612,MATCH(Q10&amp;"_C",data!$B$5:$B$1612,0),1)</f>
        <v>88410.379632280237</v>
      </c>
      <c r="AA10" s="1"/>
      <c r="AB10" s="89">
        <f>Z10-X10-Y10-Z9</f>
        <v>12649.722397592886</v>
      </c>
      <c r="AC10" s="89">
        <f>Z10-SUM(X$5:Y10)</f>
        <v>7410.3796322802373</v>
      </c>
      <c r="AD10" s="91">
        <f>(Z10-SUM(Y$5:Y10))/SUM(X$5:X10)-1</f>
        <v>9.1486168299756088E-2</v>
      </c>
      <c r="AF10" s="115">
        <f>Q10</f>
        <v>2027</v>
      </c>
      <c r="AG10" s="117">
        <f>SUM(X$5:X10)</f>
        <v>81000</v>
      </c>
      <c r="AH10" s="117">
        <f>(-SUM(Y$5:Y10))+Z10</f>
        <v>88410.379632280237</v>
      </c>
    </row>
    <row r="11" spans="1:35" ht="18" customHeight="1">
      <c r="A11" s="2"/>
      <c r="C11" s="73" t="s">
        <v>9</v>
      </c>
      <c r="D11" s="68">
        <f>AVERAGEIF(data!BA:BA,data!CC9,data!AV:AV)-1</f>
        <v>0.10991181878475365</v>
      </c>
      <c r="F11" s="73" t="s">
        <v>9</v>
      </c>
      <c r="G11" s="68">
        <f>AVERAGEIF(data!BA:BA,data!CC9,data!AY:AY)-1</f>
        <v>2.2323882367407677E-3</v>
      </c>
      <c r="H11" s="69">
        <f>COUNTIFS(data!BA:BA,data!CC9,data!AY:AY,"&gt;1")/COUNTIF(data!$BA$5:$BA$2729,data!CC9)</f>
        <v>0.60460652591170827</v>
      </c>
      <c r="I11" s="83">
        <f>AVERAGEIFS(data!AY:AY,data!BA:BA,data!CC9,data!AY:AY,"&gt;1")-1</f>
        <v>1.3638959450910759E-2</v>
      </c>
      <c r="J11" s="69">
        <f>1-H11</f>
        <v>0.39539347408829173</v>
      </c>
      <c r="K11" s="68">
        <f>AVERAGEIFS(data!AY:AY,data!BA:BA,data!CC9,data!AY:AY,"&lt;=1")-1</f>
        <v>-1.5209698814054096E-2</v>
      </c>
      <c r="Q11" s="93">
        <f>Q10+1</f>
        <v>2028</v>
      </c>
      <c r="R11" s="2"/>
      <c r="S11" s="65">
        <v>250</v>
      </c>
      <c r="T11" s="66"/>
      <c r="U11" s="2"/>
      <c r="V11" s="95">
        <f t="array" ref="V11">PRODUCT(IF(data!G:G=Q11,data!M:M))*$O$5+PRODUCT(IF(data!G:G=Q11,data!P:P))*$O$6-1</f>
        <v>0.11032318967195431</v>
      </c>
      <c r="W11" s="2"/>
      <c r="X11" s="89">
        <f>SUMIF(data!G:G,Q11,data!R:R)+SUMIF(data!G:G,Q11,data!V:V)</f>
        <v>13000</v>
      </c>
      <c r="Y11" s="97">
        <f>-(SUMIF(data!G:G,Q11,data!S:S)+SUMIF(data!G:G,Q11,data!W:W))</f>
        <v>0</v>
      </c>
      <c r="Z11" s="89">
        <f>INDEX(data!$X$5:$X$1612,MATCH(Q11&amp;"_C",data!$B$5:$B$1612,0),1)+INDEX(data!$T$5:$T$1612,MATCH(Q11&amp;"_C",data!$B$5:$B$1612,0),1)</f>
        <v>113193.37919376166</v>
      </c>
      <c r="AA11" s="2"/>
      <c r="AB11" s="89">
        <f>Z11-X11-Y11-Z10</f>
        <v>11782.999561481425</v>
      </c>
      <c r="AC11" s="89">
        <f>Z11-SUM(X$5:Y11)</f>
        <v>19193.379193761662</v>
      </c>
      <c r="AD11" s="91">
        <f>(Z11-SUM(Y$5:Y11))/SUM(X$5:X11)-1</f>
        <v>0.20418488504001764</v>
      </c>
      <c r="AF11" s="115">
        <f>Q11</f>
        <v>2028</v>
      </c>
      <c r="AG11" s="117">
        <f>SUM(X$5:X11)</f>
        <v>94000</v>
      </c>
      <c r="AH11" s="117">
        <f>(-SUM(Y$5:Y11))+Z11</f>
        <v>113193.37919376166</v>
      </c>
    </row>
    <row r="12" spans="1:35" ht="18" customHeight="1">
      <c r="A12" s="2"/>
      <c r="C12" s="73" t="s">
        <v>10</v>
      </c>
      <c r="D12" s="68">
        <f>AVERAGEIF(data!BA:BA,data!CC10,data!AV:AV)-1</f>
        <v>0.11237556050370512</v>
      </c>
      <c r="F12" s="73" t="s">
        <v>10</v>
      </c>
      <c r="G12" s="68">
        <f>AVERAGEIF(data!BA:BA,data!CC10,data!AY:AY)-1</f>
        <v>3.1413109908433601E-3</v>
      </c>
      <c r="H12" s="69">
        <f>COUNTIFS(data!BA:BA,data!CC10,data!AY:AY,"&gt;1")/COUNTIF(data!$BA$5:$BA$2729,data!CC10)</f>
        <v>0.58407079646017701</v>
      </c>
      <c r="I12" s="83">
        <f>AVERAGEIFS(data!AY:AY,data!BA:BA,data!CC10,data!AY:AY,"&gt;1")-1</f>
        <v>2.1142024396023196E-2</v>
      </c>
      <c r="J12" s="69">
        <f>1-H12</f>
        <v>0.41592920353982299</v>
      </c>
      <c r="K12" s="68">
        <f>AVERAGEIFS(data!AY:AY,data!BA:BA,data!CC10,data!AY:AY,"&lt;=1")-1</f>
        <v>-2.2136286556855067E-2</v>
      </c>
      <c r="Q12" s="93">
        <f>Q11+1</f>
        <v>2029</v>
      </c>
      <c r="S12" s="65">
        <v>250</v>
      </c>
      <c r="T12" s="66"/>
      <c r="V12" s="95">
        <f t="array" ref="V12">PRODUCT(IF(data!G:G=Q12,data!M:M))*$O$5+PRODUCT(IF(data!G:G=Q12,data!P:P))*$O$6-1</f>
        <v>3.33000388167215E-3</v>
      </c>
      <c r="X12" s="89">
        <f>SUMIF(data!G:G,Q12,data!R:R)+SUMIF(data!G:G,Q12,data!V:V)</f>
        <v>13250</v>
      </c>
      <c r="Y12" s="97">
        <f>-(SUMIF(data!G:G,Q12,data!S:S)+SUMIF(data!G:G,Q12,data!W:W))</f>
        <v>0</v>
      </c>
      <c r="Z12" s="89">
        <f>INDEX(data!$X$5:$X$1612,MATCH(Q12&amp;"_C",data!$B$5:$B$1612,0),1)+INDEX(data!$T$5:$T$1612,MATCH(Q12&amp;"_C",data!$B$5:$B$1612,0),1)</f>
        <v>127721.54473676247</v>
      </c>
      <c r="AB12" s="89">
        <f>Z12-X12-Y12-Z11</f>
        <v>1278.1655430008104</v>
      </c>
      <c r="AC12" s="89">
        <f>Z12-SUM(X$5:Y12)</f>
        <v>20471.544736762473</v>
      </c>
      <c r="AD12" s="91">
        <f>(Z12-SUM(Y$5:Y12))/SUM(X$5:X12)-1</f>
        <v>0.19087687400244735</v>
      </c>
      <c r="AF12" s="115">
        <f>Q12</f>
        <v>2029</v>
      </c>
      <c r="AG12" s="117">
        <f>SUM(X$5:X12)</f>
        <v>107250</v>
      </c>
      <c r="AH12" s="117">
        <f>(-SUM(Y$5:Y12))+Z12</f>
        <v>127721.54473676247</v>
      </c>
    </row>
    <row r="13" spans="1:35" ht="18" customHeight="1">
      <c r="B13" s="2"/>
      <c r="C13" s="2"/>
      <c r="E13" s="2"/>
      <c r="F13" s="2"/>
      <c r="Q13" s="93">
        <f>Q12+1</f>
        <v>2030</v>
      </c>
      <c r="S13" s="65">
        <v>250</v>
      </c>
      <c r="T13" s="66"/>
      <c r="V13" s="95">
        <f t="array" ref="V13">PRODUCT(IF(data!G:G=Q13,data!M:M))*$O$5+PRODUCT(IF(data!G:G=Q13,data!P:P))*$O$6-1</f>
        <v>0.15604908302299325</v>
      </c>
      <c r="X13" s="89">
        <f>SUMIF(data!G:G,Q13,data!R:R)+SUMIF(data!G:G,Q13,data!V:V)</f>
        <v>13000</v>
      </c>
      <c r="Y13" s="97">
        <f>-(SUMIF(data!G:G,Q13,data!S:S)+SUMIF(data!G:G,Q13,data!W:W))</f>
        <v>0</v>
      </c>
      <c r="Z13" s="89">
        <f>INDEX(data!$X$5:$X$1612,MATCH(Q13&amp;"_C",data!$B$5:$B$1612,0),1)+INDEX(data!$T$5:$T$1612,MATCH(Q13&amp;"_C",data!$B$5:$B$1612,0),1)</f>
        <v>160994.46329796396</v>
      </c>
      <c r="AB13" s="89">
        <f>Z13-X13-Y13-Z12</f>
        <v>20272.918561201484</v>
      </c>
      <c r="AC13" s="89">
        <f>Z13-SUM(X$5:Y13)</f>
        <v>40744.463297963957</v>
      </c>
      <c r="AD13" s="91">
        <f>(Z13-SUM(Y$5:Y13))/SUM(X$5:X13)-1</f>
        <v>0.33883129561716396</v>
      </c>
      <c r="AF13" s="115">
        <f>Q13</f>
        <v>2030</v>
      </c>
      <c r="AG13" s="117">
        <f>SUM(X$5:X13)</f>
        <v>120250</v>
      </c>
      <c r="AH13" s="117">
        <f>(-SUM(Y$5:Y13))+Z13</f>
        <v>160994.46329796396</v>
      </c>
    </row>
    <row r="14" spans="1:35" ht="18" customHeight="1" thickBot="1">
      <c r="A14" s="2"/>
      <c r="B14" s="2"/>
      <c r="E14" s="2"/>
      <c r="Q14" s="99">
        <f>Q13+1</f>
        <v>2031</v>
      </c>
      <c r="S14" s="100">
        <v>250</v>
      </c>
      <c r="T14" s="101"/>
      <c r="V14" s="102">
        <f t="array" ref="V14">PRODUCT(IF(data!G:G=Q14,data!M:M))*$O$5+PRODUCT(IF(data!G:G=Q14,data!P:P))*$O$6-1</f>
        <v>-6.0788210774317841E-2</v>
      </c>
      <c r="X14" s="103">
        <f>SUMIF(data!G:G,Q14,data!R:R)+SUMIF(data!G:G,Q14,data!V:V)</f>
        <v>13000</v>
      </c>
      <c r="Y14" s="104">
        <f>-(SUMIF(data!G:G,Q14,data!S:S)+SUMIF(data!G:G,Q14,data!W:W))</f>
        <v>0</v>
      </c>
      <c r="Z14" s="103">
        <f>INDEX(data!$X$5:$X$1612,MATCH(Q14&amp;"_C",data!$B$5:$B$1612,0),1)+INDEX(data!$T$5:$T$1612,MATCH(Q14&amp;"_C",data!$B$5:$B$1612,0),1)</f>
        <v>164797.07309650962</v>
      </c>
      <c r="AB14" s="103">
        <f>Z14-X14-Y14-Z13</f>
        <v>-9197.3902014543419</v>
      </c>
      <c r="AC14" s="103">
        <f>Z14-SUM(X$5:Y14)</f>
        <v>31547.073096509615</v>
      </c>
      <c r="AD14" s="105">
        <f>(Z14-SUM(Y$5:Y14))/SUM(X$5:X14)-1</f>
        <v>0.2367510176098282</v>
      </c>
      <c r="AF14" s="115">
        <f>Q14</f>
        <v>2031</v>
      </c>
      <c r="AG14" s="117">
        <f>SUM(X$5:X14)</f>
        <v>133250</v>
      </c>
      <c r="AH14" s="117">
        <f>(-SUM(Y$5:Y14))+Z14</f>
        <v>164797.07309650962</v>
      </c>
    </row>
    <row r="15" spans="1:35" ht="18" customHeight="1">
      <c r="A15" s="2"/>
      <c r="C15" s="27" t="s">
        <v>52</v>
      </c>
      <c r="D15" s="26"/>
      <c r="F15" s="27" t="s">
        <v>52</v>
      </c>
      <c r="G15" s="26"/>
      <c r="H15" s="26"/>
      <c r="I15" s="26"/>
      <c r="J15" s="26"/>
      <c r="K15" s="26"/>
      <c r="Q15" s="93">
        <f>Q14+1</f>
        <v>2032</v>
      </c>
      <c r="R15" s="1"/>
      <c r="S15" s="65">
        <v>250</v>
      </c>
      <c r="T15" s="66"/>
      <c r="U15" s="1"/>
      <c r="V15" s="95">
        <f t="array" ref="V15">PRODUCT(IF(data!G:G=Q15,data!M:M))*$O$5+PRODUCT(IF(data!G:G=Q15,data!P:P))*$O$6-1</f>
        <v>0.19427582979259217</v>
      </c>
      <c r="W15" s="1"/>
      <c r="X15" s="89">
        <f>SUMIF(data!G:G,Q15,data!R:R)+SUMIF(data!G:G,Q15,data!V:V)</f>
        <v>13000</v>
      </c>
      <c r="Y15" s="97">
        <f>-(SUMIF(data!G:G,Q15,data!S:S)+SUMIF(data!G:G,Q15,data!W:W))</f>
        <v>0</v>
      </c>
      <c r="Z15" s="89">
        <f>INDEX(data!$X$5:$X$1612,MATCH(Q15&amp;"_C",data!$B$5:$B$1612,0),1)+INDEX(data!$T$5:$T$1612,MATCH(Q15&amp;"_C",data!$B$5:$B$1612,0),1)</f>
        <v>210568.23798533692</v>
      </c>
      <c r="AA15" s="1"/>
      <c r="AB15" s="89">
        <f>Z15-X15-Y15-Z14</f>
        <v>32771.164888827305</v>
      </c>
      <c r="AC15" s="89">
        <f>Z15-SUM(X$5:Y15)</f>
        <v>64318.23798533692</v>
      </c>
      <c r="AD15" s="91">
        <f>(Z15-SUM(Y$5:Y15))/SUM(X$5:X15)-1</f>
        <v>0.43978282383136347</v>
      </c>
      <c r="AF15" s="115">
        <f>Q15</f>
        <v>2032</v>
      </c>
      <c r="AG15" s="117">
        <f>SUM(X$5:X15)</f>
        <v>146250</v>
      </c>
      <c r="AH15" s="117">
        <f>(-SUM(Y$5:Y15))+Z15</f>
        <v>210568.23798533692</v>
      </c>
    </row>
    <row r="16" spans="1:35" ht="18" customHeight="1">
      <c r="A16" s="2"/>
      <c r="B16" s="2"/>
      <c r="C16" s="73" t="s">
        <v>5</v>
      </c>
      <c r="D16" s="68">
        <f>AVERAGEIF(data!BS:BS,C16,data!BN:BN)-1</f>
        <v>6.4374466022573351E-2</v>
      </c>
      <c r="F16" s="67" t="s">
        <v>5</v>
      </c>
      <c r="G16" s="68">
        <f>AVERAGEIF(data!BS:BS,C16,data!BQ:BQ)-1</f>
        <v>1.1085023554953111E-3</v>
      </c>
      <c r="H16" s="80">
        <f>COUNTIFS(data!BS:BS,C16,data!BQ:BQ,"&gt;1")/COUNTIF(data!$BS$5:$BS$2729,C16)</f>
        <v>0.55483870967741933</v>
      </c>
      <c r="I16" s="83">
        <f>AVERAGEIFS(data!BQ:BQ,data!BS:BS,C16,data!BQ:BQ,"&gt;1")-1</f>
        <v>1.5359944196398745E-2</v>
      </c>
      <c r="J16" s="69">
        <f>1-H16</f>
        <v>0.44516129032258067</v>
      </c>
      <c r="K16" s="68">
        <f>AVERAGEIFS(data!BQ:BQ,data!BS:BS,C16,data!BQ:BQ,"&lt;=1")-1</f>
        <v>-1.6740390823888007E-2</v>
      </c>
      <c r="Q16" s="93">
        <f>Q15+1</f>
        <v>2033</v>
      </c>
      <c r="R16" s="2"/>
      <c r="S16" s="65">
        <v>0</v>
      </c>
      <c r="T16" s="66">
        <v>0</v>
      </c>
      <c r="U16" s="2"/>
      <c r="V16" s="95">
        <f t="array" ref="V16">PRODUCT(IF(data!G:G=Q16,data!M:M))*$O$5+PRODUCT(IF(data!G:G=Q16,data!P:P))*$O$6-1</f>
        <v>0.13166994600802884</v>
      </c>
      <c r="W16" s="2"/>
      <c r="X16" s="89">
        <f>SUMIF(data!G:G,Q16,data!R:R)+SUMIF(data!G:G,Q16,data!V:V)</f>
        <v>0</v>
      </c>
      <c r="Y16" s="97">
        <f>-(SUMIF(data!G:G,Q16,data!S:S)+SUMIF(data!G:G,Q16,data!W:W))</f>
        <v>0</v>
      </c>
      <c r="Z16" s="89">
        <f>INDEX(data!$X$5:$X$1612,MATCH(Q16&amp;"_C",data!$B$5:$B$1612,0),1)+INDEX(data!$T$5:$T$1612,MATCH(Q16&amp;"_C",data!$B$5:$B$1612,0),1)</f>
        <v>238549.83602078247</v>
      </c>
      <c r="AA16" s="2"/>
      <c r="AB16" s="89">
        <f>Z16-X16-Y16-Z15</f>
        <v>27981.598035445553</v>
      </c>
      <c r="AC16" s="89">
        <f>Z16-SUM(X$5:Y16)</f>
        <v>92299.836020782473</v>
      </c>
      <c r="AD16" s="91">
        <f>(Z16-SUM(Y$5:Y16))/SUM(X$5:X16)-1</f>
        <v>0.63110998988569222</v>
      </c>
      <c r="AF16" s="115">
        <f>Q16</f>
        <v>2033</v>
      </c>
      <c r="AG16" s="117">
        <f>SUM(X$5:X16)</f>
        <v>146250</v>
      </c>
      <c r="AH16" s="117">
        <f>(-SUM(Y$5:Y16))+Z16</f>
        <v>238549.83602078247</v>
      </c>
    </row>
    <row r="17" spans="1:34" ht="18" customHeight="1" thickBot="1">
      <c r="A17" s="2"/>
      <c r="B17" s="2"/>
      <c r="C17" s="76" t="s">
        <v>6</v>
      </c>
      <c r="D17" s="77">
        <f>AVERAGEIF(data!BS:BS,C17,data!BN:BN)-1</f>
        <v>0.11922131564944105</v>
      </c>
      <c r="F17" s="78" t="s">
        <v>6</v>
      </c>
      <c r="G17" s="77">
        <f>AVERAGEIF(data!BS:BS,C17,data!BQ:BQ)-1</f>
        <v>2.3685144117204793E-3</v>
      </c>
      <c r="H17" s="81">
        <f>COUNTIFS(data!BS:BS,C17,data!BQ:BQ,"&gt;1")/COUNTIF(data!$BS$5:$BS$2729,C17)</f>
        <v>0.60344827586206895</v>
      </c>
      <c r="I17" s="85">
        <f>AVERAGEIFS(data!BQ:BQ,data!BS:BS,C17,data!BQ:BQ,"&gt;1")-1</f>
        <v>1.5080127821070155E-2</v>
      </c>
      <c r="J17" s="79">
        <f>1-H17</f>
        <v>0.39655172413793105</v>
      </c>
      <c r="K17" s="77">
        <f>AVERAGEIFS(data!BQ:BQ,data!BS:BS,C17,data!BQ:BQ,"&lt;=1")-1</f>
        <v>-1.6975245124245864E-2</v>
      </c>
      <c r="Q17" s="93">
        <f>Q16+1</f>
        <v>2034</v>
      </c>
      <c r="S17" s="65">
        <v>0</v>
      </c>
      <c r="T17" s="66">
        <v>7.4999999999999997E-2</v>
      </c>
      <c r="V17" s="95">
        <f t="array" ref="V17">PRODUCT(IF(data!G:G=Q17,data!M:M))*$O$5+PRODUCT(IF(data!G:G=Q17,data!P:P))*$O$6-1</f>
        <v>0.24468491454518615</v>
      </c>
      <c r="X17" s="89">
        <f>SUMIF(data!G:G,Q17,data!R:R)+SUMIF(data!G:G,Q17,data!V:V)</f>
        <v>0</v>
      </c>
      <c r="Y17" s="97">
        <f>-(SUMIF(data!G:G,Q17,data!S:S)+SUMIF(data!G:G,Q17,data!W:W))</f>
        <v>-21975.173991687741</v>
      </c>
      <c r="Z17" s="89">
        <f>INDEX(data!$X$5:$X$1612,MATCH(Q17&amp;"_C",data!$B$5:$B$1612,0),1)+INDEX(data!$T$5:$T$1612,MATCH(Q17&amp;"_C",data!$B$5:$B$1612,0),1)</f>
        <v>275594.39392172737</v>
      </c>
      <c r="AB17" s="89">
        <f>Z17-X17-Y17-Z16</f>
        <v>59019.73189263267</v>
      </c>
      <c r="AC17" s="89">
        <f>Z17-SUM(X$5:Y17)</f>
        <v>151319.56791341511</v>
      </c>
      <c r="AD17" s="91">
        <f>(Z17-SUM(Y$5:Y17))/SUM(X$5:X17)-1</f>
        <v>1.0346637122284794</v>
      </c>
      <c r="AF17" s="115">
        <f>Q17</f>
        <v>2034</v>
      </c>
      <c r="AG17" s="117">
        <f>SUM(X$5:X17)</f>
        <v>146250</v>
      </c>
      <c r="AH17" s="117">
        <f>(-SUM(Y$5:Y17))+Z17</f>
        <v>297569.56791341514</v>
      </c>
    </row>
    <row r="18" spans="1:34" ht="18" customHeight="1">
      <c r="A18" s="2"/>
      <c r="B18" s="2"/>
      <c r="C18" s="73" t="s">
        <v>7</v>
      </c>
      <c r="D18" s="68">
        <f>AVERAGEIF(data!BS:BS,C18,data!BN:BN)-1</f>
        <v>0.25287277405721542</v>
      </c>
      <c r="F18" s="67" t="s">
        <v>7</v>
      </c>
      <c r="G18" s="68">
        <f>AVERAGEIF(data!BS:BS,C18,data!BQ:BQ)-1</f>
        <v>4.494585828680453E-3</v>
      </c>
      <c r="H18" s="80">
        <f>COUNTIFS(data!BS:BS,C18,data!BQ:BQ,"&gt;1")/COUNTIF(data!$BS$5:$BS$2729,C18)</f>
        <v>0.58812260536398464</v>
      </c>
      <c r="I18" s="83">
        <f>AVERAGEIFS(data!BQ:BQ,data!BS:BS,C18,data!BQ:BQ,"&gt;1")-1</f>
        <v>1.9772999666679336E-2</v>
      </c>
      <c r="J18" s="69">
        <f>1-H18</f>
        <v>0.41187739463601536</v>
      </c>
      <c r="K18" s="68">
        <f>AVERAGEIFS(data!BQ:BQ,data!BS:BS,C18,data!BQ:BQ,"&lt;=1")-1</f>
        <v>-1.732156788418282E-2</v>
      </c>
      <c r="Q18" s="93">
        <f>Q17+1</f>
        <v>2035</v>
      </c>
      <c r="S18" s="65">
        <v>0</v>
      </c>
      <c r="T18" s="66">
        <v>7.4999999999999997E-2</v>
      </c>
      <c r="V18" s="95">
        <f t="array" ref="V18">PRODUCT(IF(data!G:G=Q18,data!M:M))*$O$5+PRODUCT(IF(data!G:G=Q18,data!P:P))*$O$6-1</f>
        <v>1.3941775753200103E-2</v>
      </c>
      <c r="X18" s="89">
        <f>SUMIF(data!G:G,Q18,data!R:R)+SUMIF(data!G:G,Q18,data!V:V)</f>
        <v>0</v>
      </c>
      <c r="Y18" s="97">
        <f>-(SUMIF(data!G:G,Q18,data!S:S)+SUMIF(data!G:G,Q18,data!W:W))</f>
        <v>-21088.281822140016</v>
      </c>
      <c r="Z18" s="89">
        <f>INDEX(data!$X$5:$X$1612,MATCH(Q18&amp;"_C",data!$B$5:$B$1612,0),1)+INDEX(data!$T$5:$T$1612,MATCH(Q18&amp;"_C",data!$B$5:$B$1612,0),1)</f>
        <v>261215.69654239903</v>
      </c>
      <c r="AB18" s="89">
        <f>Z18-X18-Y18-Z17</f>
        <v>6709.5844428116689</v>
      </c>
      <c r="AC18" s="89">
        <f>Z18-SUM(X$5:Y18)</f>
        <v>158029.15235622678</v>
      </c>
      <c r="AD18" s="91">
        <f>(Z18-SUM(Y$5:Y18))/SUM(X$5:X18)-1</f>
        <v>1.080541212692149</v>
      </c>
      <c r="AF18" s="115">
        <f>Q18</f>
        <v>2035</v>
      </c>
      <c r="AG18" s="117">
        <f>SUM(X$5:X18)</f>
        <v>146250</v>
      </c>
      <c r="AH18" s="117">
        <f>(-SUM(Y$5:Y18))+Z18</f>
        <v>304279.15235622681</v>
      </c>
    </row>
    <row r="19" spans="1:34" ht="18" customHeight="1" thickBot="1">
      <c r="A19" s="2"/>
      <c r="B19" s="2"/>
      <c r="C19" s="76" t="s">
        <v>8</v>
      </c>
      <c r="D19" s="77">
        <f>AVERAGEIF(data!BS:BS,C19,data!BN:BN)-1</f>
        <v>-1.7365841508130253E-2</v>
      </c>
      <c r="F19" s="78" t="s">
        <v>8</v>
      </c>
      <c r="G19" s="77">
        <f>AVERAGEIF(data!BS:BS,C19,data!BQ:BQ)-1</f>
        <v>-3.2162792308254584E-4</v>
      </c>
      <c r="H19" s="81">
        <f>COUNTIFS(data!BS:BS,C19,data!BQ:BQ,"&gt;1")/COUNTIF(data!$BS$5:$BS$2729,C19)</f>
        <v>0.50383141762452111</v>
      </c>
      <c r="I19" s="85">
        <f>AVERAGEIFS(data!BQ:BQ,data!BS:BS,C19,data!BQ:BQ,"&gt;1")-1</f>
        <v>2.7780452179507087E-2</v>
      </c>
      <c r="J19" s="79">
        <f>1-H19</f>
        <v>0.49616858237547889</v>
      </c>
      <c r="K19" s="77">
        <f>AVERAGEIFS(data!BQ:BQ,data!BS:BS,C19,data!BQ:BQ,"&lt;=1")-1</f>
        <v>-2.8857716984788895E-2</v>
      </c>
      <c r="Q19" s="99">
        <f>Q18+1</f>
        <v>2036</v>
      </c>
      <c r="S19" s="100">
        <v>0</v>
      </c>
      <c r="T19" s="101">
        <v>7.4999999999999997E-2</v>
      </c>
      <c r="V19" s="102">
        <f t="array" ref="V19">PRODUCT(IF(data!G:G=Q19,data!M:M))*$O$5+PRODUCT(IF(data!G:G=Q19,data!P:P))*$O$6-1</f>
        <v>0.33370211351562906</v>
      </c>
      <c r="X19" s="103">
        <f>SUMIF(data!G:G,Q19,data!R:R)+SUMIF(data!G:G,Q19,data!V:V)</f>
        <v>0</v>
      </c>
      <c r="Y19" s="104">
        <f>-(SUMIF(data!G:G,Q19,data!S:S)+SUMIF(data!G:G,Q19,data!W:W))</f>
        <v>-26425.278529511903</v>
      </c>
      <c r="Z19" s="103">
        <f>INDEX(data!$X$5:$X$1612,MATCH(Q19&amp;"_C",data!$B$5:$B$1612,0),1)+INDEX(data!$T$5:$T$1612,MATCH(Q19&amp;"_C",data!$B$5:$B$1612,0),1)</f>
        <v>324939.16464458138</v>
      </c>
      <c r="AB19" s="103">
        <f>Z19-X19-Y19-Z18</f>
        <v>90148.74663169423</v>
      </c>
      <c r="AC19" s="103">
        <f>Z19-SUM(X$5:Y19)</f>
        <v>248177.89898792104</v>
      </c>
      <c r="AD19" s="105">
        <f>(Z19-SUM(Y$5:Y19))/SUM(X$5:X19)-1</f>
        <v>1.6969428990627082</v>
      </c>
      <c r="AF19" s="115">
        <f>Q19</f>
        <v>2036</v>
      </c>
      <c r="AG19" s="117">
        <f>SUM(X$5:X19)</f>
        <v>146250</v>
      </c>
      <c r="AH19" s="117">
        <f>(-SUM(Y$5:Y19))+Z19</f>
        <v>394427.89898792107</v>
      </c>
    </row>
    <row r="20" spans="1:34" ht="18" customHeight="1">
      <c r="B20" s="2"/>
      <c r="C20" s="73" t="s">
        <v>9</v>
      </c>
      <c r="D20" s="68">
        <f>AVERAGEIF(data!BS:BS,C20,data!BN:BN)-1</f>
        <v>0.14472148904681381</v>
      </c>
      <c r="F20" s="67" t="s">
        <v>9</v>
      </c>
      <c r="G20" s="68">
        <f>AVERAGEIF(data!BS:BS,C20,data!BQ:BQ)-1</f>
        <v>2.9026018071645066E-3</v>
      </c>
      <c r="H20" s="80">
        <f>COUNTIFS(data!BS:BS,C20,data!BQ:BQ,"&gt;1")/COUNTIF(data!$BS$5:$BS$2729,C20)</f>
        <v>0.59309021113243765</v>
      </c>
      <c r="I20" s="83">
        <f>AVERAGEIFS(data!BQ:BQ,data!BS:BS,C20,data!BQ:BQ,"&gt;1")-1</f>
        <v>1.6899286989310314E-2</v>
      </c>
      <c r="J20" s="69">
        <f>1-H20</f>
        <v>0.40690978886756235</v>
      </c>
      <c r="K20" s="68">
        <f>AVERAGEIFS(data!BQ:BQ,data!BS:BS,C20,data!BQ:BQ,"&lt;=1")-1</f>
        <v>-1.7498227066812588E-2</v>
      </c>
      <c r="Q20" s="93">
        <f>Q19+1</f>
        <v>2037</v>
      </c>
      <c r="R20" s="1"/>
      <c r="S20" s="65">
        <v>0</v>
      </c>
      <c r="T20" s="66">
        <v>0.1</v>
      </c>
      <c r="U20" s="1"/>
      <c r="V20" s="95">
        <f t="array" ref="V20">PRODUCT(IF(data!G:G=Q20,data!M:M))*$O$5+PRODUCT(IF(data!G:G=Q20,data!P:P))*$O$6-1</f>
        <v>-0.16705262007570387</v>
      </c>
      <c r="W20" s="1"/>
      <c r="X20" s="89">
        <f>SUMIF(data!G:G,Q20,data!R:R)+SUMIF(data!G:G,Q20,data!V:V)</f>
        <v>0</v>
      </c>
      <c r="Y20" s="97">
        <f>-(SUMIF(data!G:G,Q20,data!S:S)+SUMIF(data!G:G,Q20,data!W:W))</f>
        <v>-26482.754910563337</v>
      </c>
      <c r="Z20" s="89">
        <f>INDEX(data!$X$5:$X$1612,MATCH(Q20&amp;"_C",data!$B$5:$B$1612,0),1)+INDEX(data!$T$5:$T$1612,MATCH(Q20&amp;"_C",data!$B$5:$B$1612,0),1)</f>
        <v>242837.22986618744</v>
      </c>
      <c r="AA20" s="1"/>
      <c r="AB20" s="89">
        <f>Z20-X20-Y20-Z19</f>
        <v>-55619.179867830593</v>
      </c>
      <c r="AC20" s="89">
        <f>Z20-SUM(X$5:Y20)</f>
        <v>192558.71912009042</v>
      </c>
      <c r="AD20" s="91">
        <f>(Z20-SUM(Y$5:Y20))/SUM(X$5:X20)-1</f>
        <v>1.3166408144963446</v>
      </c>
      <c r="AF20" s="115">
        <f>Q20</f>
        <v>2037</v>
      </c>
      <c r="AG20" s="117">
        <f>SUM(X$5:X20)</f>
        <v>146250</v>
      </c>
      <c r="AH20" s="117">
        <f>(-SUM(Y$5:Y20))+Z20</f>
        <v>338808.71912009042</v>
      </c>
    </row>
    <row r="21" spans="1:34" ht="18" customHeight="1">
      <c r="B21" s="2"/>
      <c r="C21" s="73" t="s">
        <v>10</v>
      </c>
      <c r="D21" s="68">
        <f>AVERAGEIF(data!BS:BS,C21,data!BN:BN)-1</f>
        <v>0.17362069315937467</v>
      </c>
      <c r="F21" s="67" t="s">
        <v>10</v>
      </c>
      <c r="G21" s="68">
        <f>AVERAGEIF(data!BS:BS,C21,data!BQ:BQ)-1</f>
        <v>4.2421837606347879E-3</v>
      </c>
      <c r="H21" s="80">
        <f>COUNTIFS(data!BS:BS,C21,data!BQ:BQ,"&gt;1")/COUNTIF(data!$BS$5:$BS$2729,C21)</f>
        <v>0.5535714285714286</v>
      </c>
      <c r="I21" s="83">
        <f>AVERAGEIFS(data!BQ:BQ,data!BS:BS,C21,data!BQ:BQ,"&gt;1")-1</f>
        <v>2.639616842114334E-2</v>
      </c>
      <c r="J21" s="69">
        <f>1-H21</f>
        <v>0.4464285714285714</v>
      </c>
      <c r="K21" s="68">
        <f>AVERAGEIFS(data!BQ:BQ,data!BS:BS,C21,data!BQ:BQ,"&lt;=1")-1</f>
        <v>-2.3228757218396789E-2</v>
      </c>
      <c r="Q21" s="93">
        <f>Q20+1</f>
        <v>2038</v>
      </c>
      <c r="R21" s="2"/>
      <c r="S21" s="65">
        <v>0</v>
      </c>
      <c r="T21" s="66">
        <v>0.1</v>
      </c>
      <c r="U21" s="2"/>
      <c r="V21" s="95">
        <f t="array" ref="V21">PRODUCT(IF(data!G:G=Q21,data!M:M))*$O$5+PRODUCT(IF(data!G:G=Q21,data!P:P))*$O$6-1</f>
        <v>0.18332128771224832</v>
      </c>
      <c r="W21" s="2"/>
      <c r="X21" s="89">
        <f>SUMIF(data!G:G,Q21,data!R:R)+SUMIF(data!G:G,Q21,data!V:V)</f>
        <v>0</v>
      </c>
      <c r="Y21" s="97">
        <f>-(SUMIF(data!G:G,Q21,data!S:S)+SUMIF(data!G:G,Q21,data!W:W))</f>
        <v>-30621.168542363121</v>
      </c>
      <c r="Z21" s="89">
        <f>INDEX(data!$X$5:$X$1612,MATCH(Q21&amp;"_C",data!$B$5:$B$1612,0),1)+INDEX(data!$T$5:$T$1612,MATCH(Q21&amp;"_C",data!$B$5:$B$1612,0),1)</f>
        <v>260755.46717535524</v>
      </c>
      <c r="AA21" s="2"/>
      <c r="AB21" s="89">
        <f>Z21-X21-Y21-Z20</f>
        <v>48539.405851530901</v>
      </c>
      <c r="AC21" s="89">
        <f>Z21-SUM(X$5:Y21)</f>
        <v>241098.12497162135</v>
      </c>
      <c r="AD21" s="91">
        <f>(Z21-SUM(Y$5:Y21))/SUM(X$5:X21)-1</f>
        <v>1.6485341878401458</v>
      </c>
      <c r="AF21" s="115">
        <f>Q21</f>
        <v>2038</v>
      </c>
      <c r="AG21" s="117">
        <f>SUM(X$5:X21)</f>
        <v>146250</v>
      </c>
      <c r="AH21" s="117">
        <f>(-SUM(Y$5:Y21))+Z21</f>
        <v>387348.12497162132</v>
      </c>
    </row>
    <row r="22" spans="1:34" ht="18" customHeight="1">
      <c r="Q22" s="93">
        <f>Q21+1</f>
        <v>2039</v>
      </c>
      <c r="S22" s="65">
        <v>0</v>
      </c>
      <c r="T22" s="66">
        <v>0.1</v>
      </c>
      <c r="V22" s="95">
        <f t="array" ref="V22">PRODUCT(IF(data!G:G=Q22,data!M:M))*$O$5+PRODUCT(IF(data!G:G=Q22,data!P:P))*$O$6-1</f>
        <v>-2.7392702386185297E-2</v>
      </c>
      <c r="X22" s="89">
        <f>SUMIF(data!G:G,Q22,data!R:R)+SUMIF(data!G:G,Q22,data!V:V)</f>
        <v>0</v>
      </c>
      <c r="Y22" s="97">
        <f>-(SUMIF(data!G:G,Q22,data!S:S)+SUMIF(data!G:G,Q22,data!W:W))</f>
        <v>-25690.097678562106</v>
      </c>
      <c r="Z22" s="89">
        <f>INDEX(data!$X$5:$X$1612,MATCH(Q22&amp;"_C",data!$B$5:$B$1612,0),1)+INDEX(data!$T$5:$T$1612,MATCH(Q22&amp;"_C",data!$B$5:$B$1612,0),1)</f>
        <v>228875.35441212959</v>
      </c>
      <c r="AB22" s="89">
        <f>Z22-X22-Y22-Z21</f>
        <v>-6190.0150846635515</v>
      </c>
      <c r="AC22" s="89">
        <f>Z22-SUM(X$5:Y22)</f>
        <v>234908.1098869578</v>
      </c>
      <c r="AD22" s="91">
        <f>(Z22-SUM(Y$5:Y22))/SUM(X$5:X22)-1</f>
        <v>1.6062092983723608</v>
      </c>
      <c r="AF22" s="115">
        <f>Q22</f>
        <v>2039</v>
      </c>
      <c r="AG22" s="117">
        <f>SUM(X$5:X22)</f>
        <v>146250</v>
      </c>
      <c r="AH22" s="117">
        <f>(-SUM(Y$5:Y22))+Z22</f>
        <v>381158.1098869578</v>
      </c>
    </row>
    <row r="23" spans="1:34" ht="18" customHeight="1">
      <c r="Q23" s="93">
        <f>Q22+1</f>
        <v>2040</v>
      </c>
      <c r="S23" s="65">
        <v>0</v>
      </c>
      <c r="T23" s="66">
        <v>0.1</v>
      </c>
      <c r="V23" s="95">
        <f t="array" ref="V23">PRODUCT(IF(data!G:G=Q23,data!M:M))*$O$5+PRODUCT(IF(data!G:G=Q23,data!P:P))*$O$6-1</f>
        <v>0.26912600059309799</v>
      </c>
      <c r="X23" s="89">
        <f>SUMIF(data!G:G,Q23,data!R:R)+SUMIF(data!G:G,Q23,data!V:V)</f>
        <v>0</v>
      </c>
      <c r="Y23" s="97">
        <f>-(SUMIF(data!G:G,Q23,data!S:S)+SUMIF(data!G:G,Q23,data!W:W))</f>
        <v>-30272.001329156847</v>
      </c>
      <c r="Z23" s="89">
        <f>INDEX(data!$X$5:$X$1612,MATCH(Q23&amp;"_C",data!$B$5:$B$1612,0),1)+INDEX(data!$T$5:$T$1612,MATCH(Q23&amp;"_C",data!$B$5:$B$1612,0),1)</f>
        <v>271991.12635709811</v>
      </c>
      <c r="AB23" s="89">
        <f>Z23-X23-Y23-Z22</f>
        <v>73387.773274125386</v>
      </c>
      <c r="AC23" s="89">
        <f>Z23-SUM(X$5:Y23)</f>
        <v>308295.88316108321</v>
      </c>
      <c r="AD23" s="91">
        <f>(Z23-SUM(Y$5:Y23))/SUM(X$5:X23)-1</f>
        <v>2.1080060387082611</v>
      </c>
      <c r="AF23" s="115">
        <f>Q23</f>
        <v>2040</v>
      </c>
      <c r="AG23" s="117">
        <f>SUM(X$5:X23)</f>
        <v>146250</v>
      </c>
      <c r="AH23" s="117">
        <f>(-SUM(Y$5:Y23))+Z23</f>
        <v>454545.88316108315</v>
      </c>
    </row>
    <row r="24" spans="1:34" ht="18" customHeight="1" thickBot="1">
      <c r="C24" s="27" t="s">
        <v>110</v>
      </c>
      <c r="D24" s="26"/>
      <c r="F24" s="27" t="s">
        <v>110</v>
      </c>
      <c r="G24" s="26"/>
      <c r="H24" s="26"/>
      <c r="I24" s="26"/>
      <c r="J24" s="26"/>
      <c r="K24" s="26"/>
      <c r="Q24" s="99">
        <f>Q23+1</f>
        <v>2041</v>
      </c>
      <c r="S24" s="100">
        <v>0</v>
      </c>
      <c r="T24" s="101">
        <v>0.1</v>
      </c>
      <c r="V24" s="102">
        <f t="array" ref="V24">PRODUCT(IF(data!G:G=Q24,data!M:M))*$O$5+PRODUCT(IF(data!G:G=Q24,data!P:P))*$O$6-1</f>
        <v>2.3680042901956355E-2</v>
      </c>
      <c r="X24" s="103">
        <f>SUMIF(data!G:G,Q24,data!R:R)+SUMIF(data!G:G,Q24,data!V:V)</f>
        <v>0</v>
      </c>
      <c r="Y24" s="104">
        <f>-(SUMIF(data!G:G,Q24,data!S:S)+SUMIF(data!G:G,Q24,data!W:W))</f>
        <v>-27527.914866241867</v>
      </c>
      <c r="Z24" s="103">
        <f>INDEX(data!$X$5:$X$1612,MATCH(Q24&amp;"_C",data!$B$5:$B$1612,0),1)+INDEX(data!$T$5:$T$1612,MATCH(Q24&amp;"_C",data!$B$5:$B$1612,0),1)</f>
        <v>256358.75161277584</v>
      </c>
      <c r="AB24" s="103">
        <f>Z24-X24-Y24-Z23</f>
        <v>11895.540121919592</v>
      </c>
      <c r="AC24" s="103">
        <f>Z24-SUM(X$5:Y24)</f>
        <v>320191.4232830028</v>
      </c>
      <c r="AD24" s="105">
        <f>(Z24-SUM(Y$5:Y24))/SUM(X$5:X24)-1</f>
        <v>2.1893430651829249</v>
      </c>
      <c r="AF24" s="115">
        <f>Q24</f>
        <v>2041</v>
      </c>
      <c r="AG24" s="117">
        <f>SUM(X$5:X24)</f>
        <v>146250</v>
      </c>
      <c r="AH24" s="117">
        <f>(-SUM(Y$5:Y24))+Z24</f>
        <v>466441.42328300275</v>
      </c>
    </row>
    <row r="25" spans="1:34" ht="18" customHeight="1">
      <c r="C25" s="75">
        <v>2000</v>
      </c>
      <c r="D25" s="70">
        <f>AVERAGEIF(data!AZ:AZ,C25,data!AV:AV)-1</f>
        <v>-8.4073896785919922E-2</v>
      </c>
      <c r="F25" s="75">
        <v>2000</v>
      </c>
      <c r="G25" s="68">
        <f>AVERAGEIF(data!AZ:AZ,C25,data!AY:AY)-1</f>
        <v>-1.5638893142396748E-3</v>
      </c>
      <c r="H25" s="69">
        <f>COUNTIFS(data!AZ:AZ,C25,data!AY:AY,"&gt;1")/COUNTIF(data!$AZ$5:$AZ$2729,C25)</f>
        <v>0.44230769230769229</v>
      </c>
      <c r="I25" s="83">
        <f>AVERAGEIFS(data!AY:AY,data!AZ:AZ,C25,data!AY:AY,"&gt;1")-1</f>
        <v>2.5751270033246509E-2</v>
      </c>
      <c r="J25" s="69">
        <f>1-H25</f>
        <v>0.55769230769230771</v>
      </c>
      <c r="K25" s="68">
        <f>AVERAGEIFS(data!AY:AY,data!AZ:AZ,C25,data!AY:AY,"&lt;=1")-1</f>
        <v>-2.3227636382935013E-2</v>
      </c>
      <c r="Q25" s="93">
        <f>Q24+1</f>
        <v>2042</v>
      </c>
      <c r="R25" s="1"/>
      <c r="S25" s="65">
        <v>0</v>
      </c>
      <c r="T25" s="66">
        <v>0.125</v>
      </c>
      <c r="U25" s="1"/>
      <c r="V25" s="95">
        <f t="array" ref="V25">PRODUCT(IF(data!G:G=Q25,data!M:M))*$O$5+PRODUCT(IF(data!G:G=Q25,data!P:P))*$O$6-1</f>
        <v>-0.21620281948796438</v>
      </c>
      <c r="W25" s="1"/>
      <c r="X25" s="89">
        <f>SUMIF(data!G:G,Q25,data!R:R)+SUMIF(data!G:G,Q25,data!V:V)</f>
        <v>0</v>
      </c>
      <c r="Y25" s="97">
        <f>-(SUMIF(data!G:G,Q25,data!S:S)+SUMIF(data!G:G,Q25,data!W:W))</f>
        <v>-25154.305788352744</v>
      </c>
      <c r="Z25" s="89">
        <f>INDEX(data!$X$5:$X$1612,MATCH(Q25&amp;"_C",data!$B$5:$B$1612,0),1)+INDEX(data!$T$5:$T$1612,MATCH(Q25&amp;"_C",data!$B$5:$B$1612,0),1)</f>
        <v>174399.20608491791</v>
      </c>
      <c r="AA25" s="1"/>
      <c r="AB25" s="89">
        <f>Z25-X25-Y25-Z24</f>
        <v>-56805.239739505196</v>
      </c>
      <c r="AC25" s="89">
        <f>Z25-SUM(X$5:Y25)</f>
        <v>263386.18354349758</v>
      </c>
      <c r="AD25" s="91">
        <f>(Z25-SUM(Y$5:Y25))/SUM(X$5:X25)-1</f>
        <v>1.8009311695281887</v>
      </c>
      <c r="AF25" s="115">
        <f>Q25</f>
        <v>2042</v>
      </c>
      <c r="AG25" s="117">
        <f>SUM(X$5:X25)</f>
        <v>146250</v>
      </c>
      <c r="AH25" s="117">
        <f>(-SUM(Y$5:Y25))+Z25</f>
        <v>409636.18354349758</v>
      </c>
    </row>
    <row r="26" spans="1:34" ht="18" customHeight="1">
      <c r="C26" s="75">
        <f>C25+1</f>
        <v>2001</v>
      </c>
      <c r="D26" s="70">
        <f>AVERAGEIF(data!AZ:AZ,C26,data!AV:AV)-1</f>
        <v>-0.10577271151846568</v>
      </c>
      <c r="F26" s="75">
        <f>F25+1</f>
        <v>2001</v>
      </c>
      <c r="G26" s="68">
        <f>AVERAGEIF(data!AZ:AZ,C26,data!AY:AY)-1</f>
        <v>-1.9844273234509435E-3</v>
      </c>
      <c r="H26" s="69">
        <f>COUNTIFS(data!AZ:AZ,C26,data!AY:AY,"&gt;1")/COUNTIF(data!$AZ$5:$AZ$2729,C26)</f>
        <v>0.48076923076923078</v>
      </c>
      <c r="I26" s="83">
        <f>AVERAGEIFS(data!AY:AY,data!AZ:AZ,C26,data!AY:AY,"&gt;1")-1</f>
        <v>2.1792614145014433E-2</v>
      </c>
      <c r="J26" s="69">
        <f>1-H26</f>
        <v>0.51923076923076916</v>
      </c>
      <c r="K26" s="68">
        <f>AVERAGEIFS(data!AY:AY,data!AZ:AZ,C26,data!AY:AY,"&lt;=1")-1</f>
        <v>-2.4000206460919382E-2</v>
      </c>
      <c r="Q26" s="93">
        <f>Q25+1</f>
        <v>2043</v>
      </c>
      <c r="R26" s="2"/>
      <c r="S26" s="65">
        <v>0</v>
      </c>
      <c r="T26" s="66">
        <v>0.125</v>
      </c>
      <c r="U26" s="2"/>
      <c r="V26" s="95">
        <f t="array" ref="V26">PRODUCT(IF(data!G:G=Q26,data!M:M))*$O$5+PRODUCT(IF(data!G:G=Q26,data!P:P))*$O$6-1</f>
        <v>0.21540181997678243</v>
      </c>
      <c r="W26" s="2"/>
      <c r="X26" s="89">
        <f>SUMIF(data!G:G,Q26,data!R:R)+SUMIF(data!G:G,Q26,data!V:V)</f>
        <v>0</v>
      </c>
      <c r="Y26" s="97">
        <f>-(SUMIF(data!G:G,Q26,data!S:S)+SUMIF(data!G:G,Q26,data!W:W))</f>
        <v>-29460.280214806768</v>
      </c>
      <c r="Z26" s="89">
        <f>INDEX(data!$X$5:$X$1612,MATCH(Q26&amp;"_C",data!$B$5:$B$1612,0),1)+INDEX(data!$T$5:$T$1612,MATCH(Q26&amp;"_C",data!$B$5:$B$1612,0),1)</f>
        <v>209910.23172358586</v>
      </c>
      <c r="AA26" s="2"/>
      <c r="AB26" s="89">
        <f>Z26-X26-Y26-Z25</f>
        <v>64971.305853474711</v>
      </c>
      <c r="AC26" s="89">
        <f>Z26-SUM(X$5:Y26)</f>
        <v>328357.48939697235</v>
      </c>
      <c r="AD26" s="91">
        <f>(Z26-SUM(Y$5:Y26))/SUM(X$5:X26)-1</f>
        <v>2.2451794146801523</v>
      </c>
      <c r="AF26" s="115">
        <f>Q26</f>
        <v>2043</v>
      </c>
      <c r="AG26" s="117">
        <f>SUM(X$5:X26)</f>
        <v>146250</v>
      </c>
      <c r="AH26" s="117">
        <f>(-SUM(Y$5:Y26))+Z26</f>
        <v>474607.48939697229</v>
      </c>
    </row>
    <row r="27" spans="1:34" ht="18" customHeight="1">
      <c r="C27" s="75">
        <f>C26+1</f>
        <v>2002</v>
      </c>
      <c r="D27" s="70">
        <f>AVERAGEIF(data!AZ:AZ,C27,data!AV:AV)-1</f>
        <v>-0.25339655951761608</v>
      </c>
      <c r="F27" s="75">
        <f>F26+1</f>
        <v>2002</v>
      </c>
      <c r="G27" s="68">
        <f>AVERAGEIF(data!AZ:AZ,C27,data!AY:AY)-1</f>
        <v>-5.0359178596346421E-3</v>
      </c>
      <c r="H27" s="69">
        <f>COUNTIFS(data!AZ:AZ,C27,data!AY:AY,"&gt;1")/COUNTIF(data!$AZ$5:$AZ$2729,C27)</f>
        <v>0.42307692307692307</v>
      </c>
      <c r="I27" s="83">
        <f>AVERAGEIFS(data!AY:AY,data!AZ:AZ,C27,data!AY:AY,"&gt;1")-1</f>
        <v>1.9681551189419499E-2</v>
      </c>
      <c r="J27" s="69">
        <f>1-H27</f>
        <v>0.57692307692307687</v>
      </c>
      <c r="K27" s="68">
        <f>AVERAGEIFS(data!AY:AY,data!AZ:AZ,C27,data!AY:AY,"&lt;=1")-1</f>
        <v>-2.3162061828941316E-2</v>
      </c>
      <c r="Q27" s="93">
        <f>Q26+1</f>
        <v>2044</v>
      </c>
      <c r="S27" s="65">
        <v>0</v>
      </c>
      <c r="T27" s="66">
        <v>0.125</v>
      </c>
      <c r="V27" s="95">
        <f t="array" ref="V27">PRODUCT(IF(data!G:G=Q27,data!M:M))*$O$5+PRODUCT(IF(data!G:G=Q27,data!P:P))*$O$6-1</f>
        <v>0.14412448622596341</v>
      </c>
      <c r="X27" s="89">
        <f>SUMIF(data!G:G,Q27,data!R:R)+SUMIF(data!G:G,Q27,data!V:V)</f>
        <v>0</v>
      </c>
      <c r="Y27" s="97">
        <f>-(SUMIF(data!G:G,Q27,data!S:S)+SUMIF(data!G:G,Q27,data!W:W))</f>
        <v>-31467.765448750113</v>
      </c>
      <c r="Z27" s="89">
        <f>INDEX(data!$X$5:$X$1612,MATCH(Q27&amp;"_C",data!$B$5:$B$1612,0),1)+INDEX(data!$T$5:$T$1612,MATCH(Q27&amp;"_C",data!$B$5:$B$1612,0),1)</f>
        <v>220121.18287600944</v>
      </c>
      <c r="AB27" s="89">
        <f>Z27-X27-Y27-Z26</f>
        <v>41678.716601173684</v>
      </c>
      <c r="AC27" s="89">
        <f>Z27-SUM(X$5:Y27)</f>
        <v>370036.20599814598</v>
      </c>
      <c r="AD27" s="91">
        <f>(Z27-SUM(Y$5:Y27))/SUM(X$5:X27)-1</f>
        <v>2.5301620922950154</v>
      </c>
      <c r="AF27" s="115">
        <f>Q27</f>
        <v>2044</v>
      </c>
      <c r="AG27" s="117">
        <f>SUM(X$5:X27)</f>
        <v>146250</v>
      </c>
      <c r="AH27" s="117">
        <f>(-SUM(Y$5:Y27))+Z27</f>
        <v>516286.20599814598</v>
      </c>
    </row>
    <row r="28" spans="1:34" ht="18" customHeight="1" thickBot="1">
      <c r="C28" s="86">
        <f>C27+1</f>
        <v>2003</v>
      </c>
      <c r="D28" s="87">
        <f>AVERAGEIF(data!AZ:AZ,C28,data!AV:AV)-1</f>
        <v>0.20614358511539854</v>
      </c>
      <c r="E28" s="88"/>
      <c r="F28" s="86">
        <f>F27+1</f>
        <v>2003</v>
      </c>
      <c r="G28" s="77">
        <f>AVERAGEIF(data!AZ:AZ,C28,data!AY:AY)-1</f>
        <v>4.5476699583049118E-3</v>
      </c>
      <c r="H28" s="79">
        <f>COUNTIFS(data!AZ:AZ,C28,data!AY:AY,"&gt;1")/COUNTIF(data!$AZ$5:$AZ$2729,C28)</f>
        <v>0.65384615384615385</v>
      </c>
      <c r="I28" s="85">
        <f>AVERAGEIFS(data!AY:AY,data!AZ:AZ,C28,data!AY:AY,"&gt;1")-1</f>
        <v>1.5947560995444032E-2</v>
      </c>
      <c r="J28" s="79">
        <f>1-H28</f>
        <v>0.34615384615384615</v>
      </c>
      <c r="K28" s="77">
        <f>AVERAGEIFS(data!AY:AY,data!AZ:AZ,C28,data!AY:AY,"&lt;=1")-1</f>
        <v>-1.6985457556290329E-2</v>
      </c>
      <c r="Q28" s="93">
        <f>Q27+1</f>
        <v>2045</v>
      </c>
      <c r="S28" s="65">
        <v>0</v>
      </c>
      <c r="T28" s="66">
        <v>0.125</v>
      </c>
      <c r="V28" s="95">
        <f t="array" ref="V28">PRODUCT(IF(data!G:G=Q28,data!M:M))*$O$5+PRODUCT(IF(data!G:G=Q28,data!P:P))*$O$6-1</f>
        <v>6.6151434309873469E-2</v>
      </c>
      <c r="X28" s="89">
        <f>SUMIF(data!G:G,Q28,data!R:R)+SUMIF(data!G:G,Q28,data!V:V)</f>
        <v>0</v>
      </c>
      <c r="Y28" s="97">
        <f>-(SUMIF(data!G:G,Q28,data!S:S)+SUMIF(data!G:G,Q28,data!W:W))</f>
        <v>-30241.350700020601</v>
      </c>
      <c r="Z28" s="89">
        <f>INDEX(data!$X$5:$X$1612,MATCH(Q28&amp;"_C",data!$B$5:$B$1612,0),1)+INDEX(data!$T$5:$T$1612,MATCH(Q28&amp;"_C",data!$B$5:$B$1612,0),1)</f>
        <v>211450.45118528607</v>
      </c>
      <c r="AB28" s="89">
        <f>Z28-X28-Y28-Z27</f>
        <v>21570.619009297225</v>
      </c>
      <c r="AC28" s="89">
        <f>Z28-SUM(X$5:Y28)</f>
        <v>391606.8250074432</v>
      </c>
      <c r="AD28" s="91">
        <f>(Z28-SUM(Y$5:Y28))/SUM(X$5:X28)-1</f>
        <v>2.6776535043243981</v>
      </c>
      <c r="AF28" s="115">
        <f>Q28</f>
        <v>2045</v>
      </c>
      <c r="AG28" s="117">
        <f>SUM(X$5:X28)</f>
        <v>146250</v>
      </c>
      <c r="AH28" s="117">
        <f>(-SUM(Y$5:Y28))+Z28</f>
        <v>537856.8250074432</v>
      </c>
    </row>
    <row r="29" spans="1:34" ht="18" customHeight="1" thickBot="1">
      <c r="C29" s="75">
        <f>C28+1</f>
        <v>2004</v>
      </c>
      <c r="D29" s="70">
        <f>AVERAGEIF(data!AZ:AZ,C29,data!AV:AV)-1</f>
        <v>9.3307111475971816E-2</v>
      </c>
      <c r="F29" s="75">
        <f>F28+1</f>
        <v>2004</v>
      </c>
      <c r="G29" s="68">
        <f>AVERAGEIF(data!AZ:AZ,C29,data!AY:AY)-1</f>
        <v>2.0062354134062765E-3</v>
      </c>
      <c r="H29" s="69">
        <f>COUNTIFS(data!AZ:AZ,C29,data!AY:AY,"&gt;1")/COUNTIF(data!$AZ$5:$AZ$2729,C29)</f>
        <v>0.56603773584905659</v>
      </c>
      <c r="I29" s="83">
        <f>AVERAGEIFS(data!AY:AY,data!AZ:AZ,C29,data!AY:AY,"&gt;1")-1</f>
        <v>1.165549537804611E-2</v>
      </c>
      <c r="J29" s="69">
        <f>1-H29</f>
        <v>0.43396226415094341</v>
      </c>
      <c r="K29" s="68">
        <f>AVERAGEIFS(data!AY:AY,data!AZ:AZ,C29,data!AY:AY,"&lt;=1")-1</f>
        <v>-1.0579755844819516E-2</v>
      </c>
      <c r="Q29" s="99">
        <f>Q28+1</f>
        <v>2046</v>
      </c>
      <c r="S29" s="100">
        <v>0</v>
      </c>
      <c r="T29" s="101">
        <v>0.125</v>
      </c>
      <c r="V29" s="102">
        <f t="array" ref="V29">PRODUCT(IF(data!G:G=Q29,data!M:M))*$O$5+PRODUCT(IF(data!G:G=Q29,data!P:P))*$O$6-1</f>
        <v>0.222847696501979</v>
      </c>
      <c r="X29" s="103">
        <f>SUMIF(data!G:G,Q29,data!R:R)+SUMIF(data!G:G,Q29,data!V:V)</f>
        <v>0</v>
      </c>
      <c r="Y29" s="104">
        <f>-(SUMIF(data!G:G,Q29,data!S:S)+SUMIF(data!G:G,Q29,data!W:W))</f>
        <v>-35213.562142043898</v>
      </c>
      <c r="Z29" s="103">
        <f>INDEX(data!$X$5:$X$1612,MATCH(Q29&amp;"_C",data!$B$5:$B$1612,0),1)+INDEX(data!$T$5:$T$1612,MATCH(Q29&amp;"_C",data!$B$5:$B$1612,0),1)</f>
        <v>245649.97845858746</v>
      </c>
      <c r="AB29" s="103">
        <f>Z29-X29-Y29-Z28</f>
        <v>69413.089415345312</v>
      </c>
      <c r="AC29" s="103">
        <f>Z29-SUM(X$5:Y29)</f>
        <v>461019.91442278854</v>
      </c>
      <c r="AD29" s="105">
        <f>(Z29-SUM(Y$5:Y29))/SUM(X$5:X29)-1</f>
        <v>3.1522729191301782</v>
      </c>
      <c r="AF29" s="115">
        <f>Q29</f>
        <v>2046</v>
      </c>
      <c r="AG29" s="117">
        <f>SUM(X$5:X29)</f>
        <v>146250</v>
      </c>
      <c r="AH29" s="117">
        <f>(-SUM(Y$5:Y29))+Z29</f>
        <v>607269.91442278854</v>
      </c>
    </row>
    <row r="30" spans="1:34" ht="18" customHeight="1">
      <c r="C30" s="75">
        <f>C29+1</f>
        <v>2005</v>
      </c>
      <c r="D30" s="70">
        <f>AVERAGEIF(data!AZ:AZ,C30,data!AV:AV)-1</f>
        <v>5.2352489904652577E-2</v>
      </c>
      <c r="F30" s="75">
        <f>F29+1</f>
        <v>2005</v>
      </c>
      <c r="G30" s="68">
        <f>AVERAGEIF(data!AZ:AZ,C30,data!AY:AY)-1</f>
        <v>6.5788722078163886E-4</v>
      </c>
      <c r="H30" s="69">
        <f>COUNTIFS(data!AZ:AZ,C30,data!AY:AY,"&gt;1")/COUNTIF(data!$AZ$5:$AZ$2729,C30)</f>
        <v>0.57692307692307687</v>
      </c>
      <c r="I30" s="83">
        <f>AVERAGEIFS(data!AY:AY,data!AZ:AZ,C30,data!AY:AY,"&gt;1")-1</f>
        <v>9.9208037306246499E-3</v>
      </c>
      <c r="J30" s="69">
        <f>1-H30</f>
        <v>0.42307692307692313</v>
      </c>
      <c r="K30" s="68">
        <f>AVERAGEIFS(data!AY:AY,data!AZ:AZ,C30,data!AY:AY,"&lt;=1")-1</f>
        <v>-1.197336256536774E-2</v>
      </c>
      <c r="Q30" s="93">
        <f>Q29+1</f>
        <v>2047</v>
      </c>
      <c r="R30" s="1"/>
      <c r="S30" s="65">
        <v>0</v>
      </c>
      <c r="T30" s="66">
        <v>0.125</v>
      </c>
      <c r="U30" s="1"/>
      <c r="V30" s="95">
        <f t="array" ref="V30">PRODUCT(IF(data!G:G=Q30,data!M:M))*$O$5+PRODUCT(IF(data!G:G=Q30,data!P:P))*$O$6-1</f>
        <v>0.10285716876784345</v>
      </c>
      <c r="W30" s="1"/>
      <c r="X30" s="89">
        <f>SUMIF(data!G:G,Q30,data!R:R)+SUMIF(data!G:G,Q30,data!V:V)</f>
        <v>0</v>
      </c>
      <c r="Y30" s="97">
        <f>-(SUMIF(data!G:G,Q30,data!S:S)+SUMIF(data!G:G,Q30,data!W:W))</f>
        <v>-37075.024785396752</v>
      </c>
      <c r="Z30" s="89">
        <f>INDEX(data!$X$5:$X$1612,MATCH(Q30&amp;"_C",data!$B$5:$B$1612,0),1)+INDEX(data!$T$5:$T$1612,MATCH(Q30&amp;"_C",data!$B$5:$B$1612,0),1)</f>
        <v>250841.38426822191</v>
      </c>
      <c r="AA30" s="1"/>
      <c r="AB30" s="89">
        <f>Z30-X30-Y30-Z29</f>
        <v>42266.430595031212</v>
      </c>
      <c r="AC30" s="89">
        <f>Z30-SUM(X$5:Y30)</f>
        <v>503286.34501781972</v>
      </c>
      <c r="AD30" s="91">
        <f>(Z30-SUM(Y$5:Y30))/SUM(X$5:X30)-1</f>
        <v>3.4412741539679974</v>
      </c>
      <c r="AF30" s="115">
        <f>Q30</f>
        <v>2047</v>
      </c>
      <c r="AG30" s="117">
        <f>SUM(X$5:X30)</f>
        <v>146250</v>
      </c>
      <c r="AH30" s="117">
        <f>(-SUM(Y$5:Y30))+Z30</f>
        <v>649536.34501781967</v>
      </c>
    </row>
    <row r="31" spans="1:34" ht="18" customHeight="1">
      <c r="C31" s="75">
        <f>C30+1</f>
        <v>2006</v>
      </c>
      <c r="D31" s="70">
        <f>AVERAGEIF(data!AZ:AZ,C31,data!AV:AV)-1</f>
        <v>0.10334902174335836</v>
      </c>
      <c r="F31" s="75">
        <f>F30+1</f>
        <v>2006</v>
      </c>
      <c r="G31" s="68">
        <f>AVERAGEIF(data!AZ:AZ,C31,data!AY:AY)-1</f>
        <v>2.5596060359420747E-3</v>
      </c>
      <c r="H31" s="69">
        <f>COUNTIFS(data!AZ:AZ,C31,data!AY:AY,"&gt;1")/COUNTIF(data!$AZ$5:$AZ$2729,C31)</f>
        <v>0.55769230769230771</v>
      </c>
      <c r="I31" s="83">
        <f>AVERAGEIFS(data!AY:AY,data!AZ:AZ,C31,data!AY:AY,"&gt;1")-1</f>
        <v>1.2499439211119734E-2</v>
      </c>
      <c r="J31" s="69">
        <f>1-H31</f>
        <v>0.44230769230769229</v>
      </c>
      <c r="K31" s="68">
        <f>AVERAGEIFS(data!AY:AY,data!AZ:AZ,C31,data!AY:AY,"&lt;=1")-1</f>
        <v>-9.973227097977988E-3</v>
      </c>
      <c r="Q31" s="93">
        <f>Q30+1</f>
        <v>2048</v>
      </c>
      <c r="R31" s="2"/>
      <c r="S31" s="65">
        <v>0</v>
      </c>
      <c r="T31" s="66">
        <v>0.15</v>
      </c>
      <c r="U31" s="2"/>
      <c r="V31" s="95">
        <f t="array" ref="V31">PRODUCT(IF(data!G:G=Q31,data!M:M))*$O$5+PRODUCT(IF(data!G:G=Q31,data!P:P))*$O$6-1</f>
        <v>-5.539876698081736E-2</v>
      </c>
      <c r="W31" s="2"/>
      <c r="X31" s="89">
        <f>SUMIF(data!G:G,Q31,data!R:R)+SUMIF(data!G:G,Q31,data!V:V)</f>
        <v>0</v>
      </c>
      <c r="Y31" s="97">
        <f>-(SUMIF(data!G:G,Q31,data!S:S)+SUMIF(data!G:G,Q31,data!W:W))</f>
        <v>-33446.221235733596</v>
      </c>
      <c r="Z31" s="89">
        <f>INDEX(data!$X$5:$X$1612,MATCH(Q31&amp;"_C",data!$B$5:$B$1612,0),1)+INDEX(data!$T$5:$T$1612,MATCH(Q31&amp;"_C",data!$B$5:$B$1612,0),1)</f>
        <v>188500.3303134189</v>
      </c>
      <c r="AA31" s="2"/>
      <c r="AB31" s="89">
        <f>Z31-X31-Y31-Z30</f>
        <v>-28894.832719069411</v>
      </c>
      <c r="AC31" s="89">
        <f>Z31-SUM(X$5:Y31)</f>
        <v>474391.51229875034</v>
      </c>
      <c r="AD31" s="91">
        <f>(Z31-SUM(Y$5:Y31))/SUM(X$5:X31)-1</f>
        <v>3.2437026481965834</v>
      </c>
      <c r="AF31" s="115">
        <f>Q31</f>
        <v>2048</v>
      </c>
      <c r="AG31" s="117">
        <f>SUM(X$5:X31)</f>
        <v>146250</v>
      </c>
      <c r="AH31" s="117">
        <f>(-SUM(Y$5:Y31))+Z31</f>
        <v>620641.51229875034</v>
      </c>
    </row>
    <row r="32" spans="1:34" ht="18" customHeight="1" thickBot="1">
      <c r="C32" s="86">
        <f>C31+1</f>
        <v>2007</v>
      </c>
      <c r="D32" s="87">
        <f>AVERAGEIF(data!AZ:AZ,C32,data!AV:AV)-1</f>
        <v>4.8790176703009891E-2</v>
      </c>
      <c r="E32" s="88"/>
      <c r="F32" s="86">
        <f>F31+1</f>
        <v>2007</v>
      </c>
      <c r="G32" s="77">
        <f>AVERAGEIF(data!AZ:AZ,C32,data!AY:AY)-1</f>
        <v>9.7667724243555298E-4</v>
      </c>
      <c r="H32" s="79">
        <f>COUNTIFS(data!AZ:AZ,C32,data!AY:AY,"&gt;1")/COUNTIF(data!$AZ$5:$AZ$2729,C32)</f>
        <v>0.55769230769230771</v>
      </c>
      <c r="I32" s="85">
        <f>AVERAGEIFS(data!AY:AY,data!AZ:AZ,C32,data!AY:AY,"&gt;1")-1</f>
        <v>1.4385269621653984E-2</v>
      </c>
      <c r="J32" s="79">
        <f>1-H32</f>
        <v>0.44230769230769229</v>
      </c>
      <c r="K32" s="77">
        <f>AVERAGEIFS(data!AY:AY,data!AZ:AZ,C32,data!AY:AY,"&lt;=1")-1</f>
        <v>-1.5929808800926537E-2</v>
      </c>
      <c r="Q32" s="93">
        <f>Q31+1</f>
        <v>2049</v>
      </c>
      <c r="S32" s="65">
        <v>0</v>
      </c>
      <c r="T32" s="66">
        <v>0.15</v>
      </c>
      <c r="V32" s="95">
        <f t="array" ref="V32">PRODUCT(IF(data!G:G=Q32,data!M:M))*$O$5+PRODUCT(IF(data!G:G=Q32,data!P:P))*$O$6-1</f>
        <v>5.9710246933457167E-2</v>
      </c>
      <c r="X32" s="89">
        <f>SUMIF(data!G:G,Q32,data!R:R)+SUMIF(data!G:G,Q32,data!V:V)</f>
        <v>0</v>
      </c>
      <c r="Y32" s="97">
        <f>-(SUMIF(data!G:G,Q32,data!S:S)+SUMIF(data!G:G,Q32,data!W:W))</f>
        <v>-26610.487178436386</v>
      </c>
      <c r="Z32" s="89">
        <f>INDEX(data!$X$5:$X$1612,MATCH(Q32&amp;"_C",data!$B$5:$B$1612,0),1)+INDEX(data!$T$5:$T$1612,MATCH(Q32&amp;"_C",data!$B$5:$B$1612,0),1)</f>
        <v>156575.85669443873</v>
      </c>
      <c r="AB32" s="89">
        <f>Z32-X32-Y32-Z31</f>
        <v>-5313.9864405437838</v>
      </c>
      <c r="AC32" s="89">
        <f>Z32-SUM(X$5:Y32)</f>
        <v>469077.5258582065</v>
      </c>
      <c r="AD32" s="91">
        <f>(Z32-SUM(Y$5:Y32))/SUM(X$5:X32)-1</f>
        <v>3.2073676981757702</v>
      </c>
      <c r="AF32" s="115">
        <f>Q32</f>
        <v>2049</v>
      </c>
      <c r="AG32" s="117">
        <f>SUM(X$5:X32)</f>
        <v>146250</v>
      </c>
      <c r="AH32" s="117">
        <f>(-SUM(Y$5:Y32))+Z32</f>
        <v>615327.52585820644</v>
      </c>
    </row>
    <row r="33" spans="3:34" ht="18" customHeight="1">
      <c r="C33" s="75">
        <f>C32+1</f>
        <v>2008</v>
      </c>
      <c r="D33" s="70">
        <f>AVERAGEIF(data!AZ:AZ,C33,data!AV:AV)-1</f>
        <v>-0.38170767127363414</v>
      </c>
      <c r="F33" s="75">
        <f>F32+1</f>
        <v>2008</v>
      </c>
      <c r="G33" s="68">
        <f>AVERAGEIF(data!AZ:AZ,C33,data!AY:AY)-1</f>
        <v>-9.006741646348071E-3</v>
      </c>
      <c r="H33" s="69">
        <f>COUNTIFS(data!AZ:AZ,C33,data!AY:AY,"&gt;1")/COUNTIF(data!$AZ$5:$AZ$2729,C33)</f>
        <v>0.42307692307692307</v>
      </c>
      <c r="I33" s="83">
        <f>AVERAGEIFS(data!AY:AY,data!AZ:AZ,C33,data!AY:AY,"&gt;1")-1</f>
        <v>2.6896644473160869E-2</v>
      </c>
      <c r="J33" s="69">
        <f>1-H33</f>
        <v>0.57692307692307687</v>
      </c>
      <c r="K33" s="68">
        <f>AVERAGEIFS(data!AY:AY,data!AZ:AZ,C33,data!AY:AY,"&lt;=1")-1</f>
        <v>-3.5335891467321301E-2</v>
      </c>
      <c r="Q33" s="93">
        <f>Q32+1</f>
        <v>2050</v>
      </c>
      <c r="S33" s="65">
        <v>0</v>
      </c>
      <c r="T33" s="66">
        <v>0.15</v>
      </c>
      <c r="V33" s="95">
        <f t="array" ref="V33">PRODUCT(IF(data!G:G=Q33,data!M:M))*$O$5+PRODUCT(IF(data!G:G=Q33,data!P:P))*$O$6-1</f>
        <v>7.5344474560416375E-2</v>
      </c>
      <c r="X33" s="89">
        <f>SUMIF(data!G:G,Q33,data!R:R)+SUMIF(data!G:G,Q33,data!V:V)</f>
        <v>0</v>
      </c>
      <c r="Y33" s="97">
        <f>-(SUMIF(data!G:G,Q33,data!S:S)+SUMIF(data!G:G,Q33,data!W:W))</f>
        <v>-27025.461888840087</v>
      </c>
      <c r="Z33" s="89">
        <f>INDEX(data!$X$5:$X$1612,MATCH(Q33&amp;"_C",data!$B$5:$B$1612,0),1)+INDEX(data!$T$5:$T$1612,MATCH(Q33&amp;"_C",data!$B$5:$B$1612,0),1)</f>
        <v>145705.44579724126</v>
      </c>
      <c r="AB33" s="89">
        <f>Z33-X33-Y33-Z32</f>
        <v>16155.050991642638</v>
      </c>
      <c r="AC33" s="89">
        <f>Z33-SUM(X$5:Y33)</f>
        <v>485232.57684984908</v>
      </c>
      <c r="AD33" s="91">
        <f>(Z33-SUM(Y$5:Y33))/SUM(X$5:X33)-1</f>
        <v>3.3178295852981137</v>
      </c>
      <c r="AF33" s="115">
        <f>Q33</f>
        <v>2050</v>
      </c>
      <c r="AG33" s="117">
        <f>SUM(X$5:X33)</f>
        <v>146250</v>
      </c>
      <c r="AH33" s="117">
        <f>(-SUM(Y$5:Y33))+Z33</f>
        <v>631482.57684984908</v>
      </c>
    </row>
    <row r="34" spans="3:34" ht="18" customHeight="1" thickBot="1">
      <c r="C34" s="75">
        <f>C33+1</f>
        <v>2009</v>
      </c>
      <c r="D34" s="70">
        <f>AVERAGEIF(data!AZ:AZ,C34,data!AV:AV)-1</f>
        <v>0.19671603348358002</v>
      </c>
      <c r="F34" s="75">
        <f>F33+1</f>
        <v>2009</v>
      </c>
      <c r="G34" s="68">
        <f>AVERAGEIF(data!AZ:AZ,C34,data!AY:AY)-1</f>
        <v>5.2635770491291645E-3</v>
      </c>
      <c r="H34" s="69">
        <f>COUNTIFS(data!AZ:AZ,C34,data!AY:AY,"&gt;1")/COUNTIF(data!$AZ$5:$AZ$2729,C34)</f>
        <v>0.56603773584905659</v>
      </c>
      <c r="I34" s="83">
        <f>AVERAGEIFS(data!AY:AY,data!AZ:AZ,C34,data!AY:AY,"&gt;1")-1</f>
        <v>2.9290928000045735E-2</v>
      </c>
      <c r="J34" s="69">
        <f>1-H34</f>
        <v>0.43396226415094341</v>
      </c>
      <c r="K34" s="68">
        <f>AVERAGEIFS(data!AY:AY,data!AZ:AZ,C34,data!AY:AY,"&lt;=1")-1</f>
        <v>-2.6076445930327763E-2</v>
      </c>
      <c r="Q34" s="99">
        <f>Q33+1</f>
        <v>2051</v>
      </c>
      <c r="S34" s="100">
        <v>0</v>
      </c>
      <c r="T34" s="101">
        <v>0.15</v>
      </c>
      <c r="V34" s="102">
        <f t="array" ref="V34">PRODUCT(IF(data!G:G=Q34,data!M:M))*$O$5+PRODUCT(IF(data!G:G=Q34,data!P:P))*$O$6-1</f>
        <v>0.13981069298920978</v>
      </c>
      <c r="X34" s="103">
        <f>SUMIF(data!G:G,Q34,data!R:R)+SUMIF(data!G:G,Q34,data!V:V)</f>
        <v>0</v>
      </c>
      <c r="Y34" s="104">
        <f>-(SUMIF(data!G:G,Q34,data!S:S)+SUMIF(data!G:G,Q34,data!W:W))</f>
        <v>-26226.816514199956</v>
      </c>
      <c r="Z34" s="103">
        <f>INDEX(data!$X$5:$X$1612,MATCH(Q34&amp;"_C",data!$B$5:$B$1612,0),1)+INDEX(data!$T$5:$T$1612,MATCH(Q34&amp;"_C",data!$B$5:$B$1612,0),1)</f>
        <v>144558.61070742772</v>
      </c>
      <c r="AB34" s="103">
        <f>Z34-X34-Y34-Z33</f>
        <v>25079.981424386409</v>
      </c>
      <c r="AC34" s="103">
        <f>Z34-SUM(X$5:Y34)</f>
        <v>510312.55827423552</v>
      </c>
      <c r="AD34" s="105">
        <f>(Z34-SUM(Y$5:Y34))/SUM(X$5:X34)-1</f>
        <v>3.4893166377725509</v>
      </c>
      <c r="AF34" s="115">
        <f>Q34</f>
        <v>2051</v>
      </c>
      <c r="AG34" s="117">
        <f>SUM(X$5:X34)</f>
        <v>146250</v>
      </c>
      <c r="AH34" s="117">
        <f>(-SUM(Y$5:Y34))+Z34</f>
        <v>656562.55827423558</v>
      </c>
    </row>
    <row r="35" spans="3:34" ht="18" customHeight="1">
      <c r="C35" s="75">
        <f>C34+1</f>
        <v>2010</v>
      </c>
      <c r="D35" s="70">
        <f>AVERAGEIF(data!AZ:AZ,C35,data!AV:AV)-1</f>
        <v>9.8394731785708123E-2</v>
      </c>
      <c r="F35" s="75">
        <f>F34+1</f>
        <v>2010</v>
      </c>
      <c r="G35" s="68">
        <f>AVERAGEIF(data!AZ:AZ,C35,data!AY:AY)-1</f>
        <v>2.6013209551158933E-3</v>
      </c>
      <c r="H35" s="69">
        <f>COUNTIFS(data!AZ:AZ,C35,data!AY:AY,"&gt;1")/COUNTIF(data!$AZ$5:$AZ$2729,C35)</f>
        <v>0.61538461538461542</v>
      </c>
      <c r="I35" s="83">
        <f>AVERAGEIFS(data!AY:AY,data!AZ:AZ,C35,data!AY:AY,"&gt;1")-1</f>
        <v>1.7163817670437842E-2</v>
      </c>
      <c r="J35" s="69">
        <f>1-H35</f>
        <v>0.38461538461538458</v>
      </c>
      <c r="K35" s="68">
        <f>AVERAGEIFS(data!AY:AY,data!AZ:AZ,C35,data!AY:AY,"&lt;=1")-1</f>
        <v>-2.0698673789399491E-2</v>
      </c>
      <c r="Q35" s="93">
        <f>Q34+1</f>
        <v>2052</v>
      </c>
      <c r="S35" s="65">
        <v>0</v>
      </c>
      <c r="T35" s="66">
        <v>0.2</v>
      </c>
      <c r="V35" s="95">
        <f t="array" ref="V35">PRODUCT(IF(data!G:G=Q35,data!M:M))*$O$5+PRODUCT(IF(data!G:G=Q35,data!P:P))*$O$6-1</f>
        <v>-1.0591946615260639E-2</v>
      </c>
      <c r="X35" s="89">
        <f>SUMIF(data!G:G,Q35,data!R:R)+SUMIF(data!G:G,Q35,data!V:V)</f>
        <v>0</v>
      </c>
      <c r="Y35" s="97">
        <f>-(SUMIF(data!G:G,Q35,data!S:S)+SUMIF(data!G:G,Q35,data!W:W))</f>
        <v>-27592.383938041854</v>
      </c>
      <c r="Z35" s="89">
        <f>INDEX(data!$X$5:$X$1612,MATCH(Q35&amp;"_C",data!$B$5:$B$1612,0),1)+INDEX(data!$T$5:$T$1612,MATCH(Q35&amp;"_C",data!$B$5:$B$1612,0),1)</f>
        <v>109954.65256871023</v>
      </c>
      <c r="AB35" s="89">
        <f>Z35-X35-Y35-Z34</f>
        <v>-7011.5742006756482</v>
      </c>
      <c r="AC35" s="89">
        <f>Z35-SUM(X$5:Y35)</f>
        <v>503300.98407355987</v>
      </c>
      <c r="AD35" s="91">
        <f>(Z35-SUM(Y$5:Y35))/SUM(X$5:X35)-1</f>
        <v>3.441374250075623</v>
      </c>
      <c r="AF35" s="115">
        <f>Q35</f>
        <v>2052</v>
      </c>
      <c r="AG35" s="117">
        <f>SUM(X$5:X35)</f>
        <v>146250</v>
      </c>
      <c r="AH35" s="117">
        <f>(-SUM(Y$5:Y35))+Z35</f>
        <v>649550.98407355987</v>
      </c>
    </row>
    <row r="36" spans="3:34" ht="18" customHeight="1" thickBot="1">
      <c r="C36" s="86">
        <f>C35+1</f>
        <v>2011</v>
      </c>
      <c r="D36" s="87">
        <f>AVERAGEIF(data!AZ:AZ,C36,data!AV:AV)-1</f>
        <v>-1.0931970114038569E-2</v>
      </c>
      <c r="E36" s="88"/>
      <c r="F36" s="86">
        <f>F35+1</f>
        <v>2011</v>
      </c>
      <c r="G36" s="77">
        <f>AVERAGEIF(data!AZ:AZ,C36,data!AY:AY)-1</f>
        <v>3.9618698687871046E-4</v>
      </c>
      <c r="H36" s="79">
        <f>COUNTIFS(data!AZ:AZ,C36,data!AY:AY,"&gt;1")/COUNTIF(data!$AZ$5:$AZ$2729,C36)</f>
        <v>0.53846153846153844</v>
      </c>
      <c r="I36" s="85">
        <f>AVERAGEIFS(data!AY:AY,data!AZ:AZ,C36,data!AY:AY,"&gt;1")-1</f>
        <v>2.0634895435378331E-2</v>
      </c>
      <c r="J36" s="79">
        <f>1-H36</f>
        <v>0.46153846153846156</v>
      </c>
      <c r="K36" s="77">
        <f>AVERAGEIFS(data!AY:AY,data!AZ:AZ,C36,data!AY:AY,"&lt;=1")-1</f>
        <v>-2.3215639536370403E-2</v>
      </c>
    </row>
    <row r="37" spans="3:34" ht="18" customHeight="1">
      <c r="C37" s="75">
        <f>C36+1</f>
        <v>2012</v>
      </c>
      <c r="D37" s="70">
        <f>AVERAGEIF(data!AZ:AZ,C37,data!AV:AV)-1</f>
        <v>9.7526236294910973E-2</v>
      </c>
      <c r="F37" s="75">
        <f>F36+1</f>
        <v>2012</v>
      </c>
      <c r="G37" s="68">
        <f>AVERAGEIF(data!AZ:AZ,C37,data!AY:AY)-1</f>
        <v>2.230291554622621E-3</v>
      </c>
      <c r="H37" s="69">
        <f>COUNTIFS(data!AZ:AZ,C37,data!AY:AY,"&gt;1")/COUNTIF(data!$AZ$5:$AZ$2729,C37)</f>
        <v>0.61538461538461542</v>
      </c>
      <c r="I37" s="83">
        <f>AVERAGEIFS(data!AY:AY,data!AZ:AZ,C37,data!AY:AY,"&gt;1")-1</f>
        <v>1.2311238718287987E-2</v>
      </c>
      <c r="J37" s="69">
        <f>1-H37</f>
        <v>0.38461538461538458</v>
      </c>
      <c r="K37" s="68">
        <f>AVERAGEIFS(data!AY:AY,data!AZ:AZ,C37,data!AY:AY,"&lt;=1")-1</f>
        <v>-1.3899223907242741E-2</v>
      </c>
      <c r="Q37" s="107" t="s">
        <v>99</v>
      </c>
      <c r="R37" s="106"/>
      <c r="S37" s="106"/>
      <c r="T37" s="106"/>
      <c r="U37" s="106"/>
      <c r="V37" s="108">
        <f>AVERAGE(V5:V35)</f>
        <v>8.062244365619152E-2</v>
      </c>
      <c r="W37" s="106"/>
      <c r="X37" s="109">
        <f>SUM(X5:X35)</f>
        <v>146250</v>
      </c>
      <c r="Y37" s="110">
        <f>SUM(Y5:Y35)</f>
        <v>-539596.3315048496</v>
      </c>
      <c r="Z37" s="109">
        <f>Z35</f>
        <v>109954.65256871023</v>
      </c>
      <c r="AA37" s="106"/>
      <c r="AB37" s="109"/>
      <c r="AC37" s="109">
        <f>AC35</f>
        <v>503300.98407355987</v>
      </c>
      <c r="AD37" s="111">
        <f>AD35</f>
        <v>3.441374250075623</v>
      </c>
    </row>
    <row r="38" spans="3:34" ht="18" customHeight="1">
      <c r="C38" s="75">
        <f>C37+1</f>
        <v>2013</v>
      </c>
      <c r="D38" s="70">
        <f>AVERAGEIF(data!AZ:AZ,C38,data!AV:AV)-1</f>
        <v>0.25566837371374795</v>
      </c>
      <c r="F38" s="75">
        <f>F37+1</f>
        <v>2013</v>
      </c>
      <c r="G38" s="68">
        <f>AVERAGEIF(data!AZ:AZ,C38,data!AY:AY)-1</f>
        <v>5.3444258843144965E-3</v>
      </c>
      <c r="H38" s="69">
        <f>COUNTIFS(data!AZ:AZ,C38,data!AY:AY,"&gt;1")/COUNTIF(data!$AZ$5:$AZ$2729,C38)</f>
        <v>0.69230769230769229</v>
      </c>
      <c r="I38" s="83">
        <f>AVERAGEIFS(data!AY:AY,data!AZ:AZ,C38,data!AY:AY,"&gt;1")-1</f>
        <v>1.237608514079036E-2</v>
      </c>
      <c r="J38" s="69">
        <f>1-H38</f>
        <v>0.30769230769230771</v>
      </c>
      <c r="K38" s="68">
        <f>AVERAGEIFS(data!AY:AY,data!AZ:AZ,C38,data!AY:AY,"&lt;=1")-1</f>
        <v>-1.0476807442756475E-2</v>
      </c>
    </row>
    <row r="39" spans="3:34" ht="18" customHeight="1">
      <c r="C39" s="75">
        <f>C38+1</f>
        <v>2014</v>
      </c>
      <c r="D39" s="70">
        <f>AVERAGEIF(data!AZ:AZ,C39,data!AV:AV)-1</f>
        <v>0.14055051682620112</v>
      </c>
      <c r="F39" s="75">
        <f>F38+1</f>
        <v>2014</v>
      </c>
      <c r="G39" s="68">
        <f>AVERAGEIF(data!AZ:AZ,C39,data!AY:AY)-1</f>
        <v>2.5463187231535844E-3</v>
      </c>
      <c r="H39" s="69">
        <f>COUNTIFS(data!AZ:AZ,C39,data!AY:AY,"&gt;1")/COUNTIF(data!$AZ$5:$AZ$2729,C39)</f>
        <v>0.59615384615384615</v>
      </c>
      <c r="I39" s="83">
        <f>AVERAGEIFS(data!AY:AY,data!AZ:AZ,C39,data!AY:AY,"&gt;1")-1</f>
        <v>1.2188373941469877E-2</v>
      </c>
      <c r="J39" s="69">
        <f>1-H39</f>
        <v>0.40384615384615385</v>
      </c>
      <c r="K39" s="68">
        <f>AVERAGEIFS(data!AY:AY,data!AZ:AZ,C39,data!AY:AY,"&lt;=1")-1</f>
        <v>-1.1687191361027804E-2</v>
      </c>
    </row>
    <row r="40" spans="3:34" ht="18" customHeight="1" thickBot="1">
      <c r="C40" s="86">
        <f>C39+1</f>
        <v>2015</v>
      </c>
      <c r="D40" s="87">
        <f>AVERAGEIF(data!AZ:AZ,C40,data!AV:AV)-1</f>
        <v>-6.9283840248759443E-3</v>
      </c>
      <c r="E40" s="88"/>
      <c r="F40" s="86">
        <f>F39+1</f>
        <v>2015</v>
      </c>
      <c r="G40" s="77">
        <f>AVERAGEIF(data!AZ:AZ,C40,data!AY:AY)-1</f>
        <v>-2.3386836817462786E-4</v>
      </c>
      <c r="H40" s="79">
        <f>COUNTIFS(data!AZ:AZ,C40,data!AY:AY,"&gt;1")/COUNTIF(data!$AZ$5:$AZ$2729,C40)</f>
        <v>0.52830188679245282</v>
      </c>
      <c r="I40" s="85">
        <f>AVERAGEIFS(data!AY:AY,data!AZ:AZ,C40,data!AY:AY,"&gt;1")-1</f>
        <v>1.3271490326736801E-2</v>
      </c>
      <c r="J40" s="79">
        <f>1-H40</f>
        <v>0.47169811320754718</v>
      </c>
      <c r="K40" s="77">
        <f>AVERAGEIFS(data!AY:AY,data!AZ:AZ,C40,data!AY:AY,"&lt;=1")-1</f>
        <v>-1.535987010647577E-2</v>
      </c>
      <c r="R40" s="88"/>
      <c r="U40" s="88"/>
      <c r="W40" s="88"/>
      <c r="AA40" s="88"/>
    </row>
    <row r="41" spans="3:34" ht="18" customHeight="1">
      <c r="C41" s="75">
        <f>C40+1</f>
        <v>2016</v>
      </c>
      <c r="D41" s="70">
        <f>AVERAGEIF(data!AZ:AZ,C41,data!AV:AV)-1</f>
        <v>0.16482573112802612</v>
      </c>
      <c r="F41" s="75">
        <f>F40+1</f>
        <v>2016</v>
      </c>
      <c r="G41" s="68">
        <f>AVERAGEIF(data!AZ:AZ,C41,data!AY:AY)-1</f>
        <v>1.8995663211212044E-3</v>
      </c>
      <c r="H41" s="69">
        <f>COUNTIFS(data!AZ:AZ,C41,data!AY:AY,"&gt;1")/COUNTIF(data!$AZ$5:$AZ$2729,C41)</f>
        <v>0.55769230769230771</v>
      </c>
      <c r="I41" s="83">
        <f>AVERAGEIFS(data!AY:AY,data!AZ:AZ,C41,data!AY:AY,"&gt;1")-1</f>
        <v>1.3267493239049744E-2</v>
      </c>
      <c r="J41" s="69">
        <f>1-H41</f>
        <v>0.44230769230769229</v>
      </c>
      <c r="K41" s="68">
        <f>AVERAGEIFS(data!AY:AY,data!AZ:AZ,C41,data!AY:AY,"&lt;=1")-1</f>
        <v>-1.2433906749308998E-2</v>
      </c>
    </row>
    <row r="42" spans="3:34" ht="18" customHeight="1">
      <c r="C42" s="75">
        <f>C41+1</f>
        <v>2017</v>
      </c>
      <c r="D42" s="70">
        <f>AVERAGEIF(data!AZ:AZ,C42,data!AV:AV)-1</f>
        <v>0.17419125332677488</v>
      </c>
      <c r="F42" s="75">
        <f>F41+1</f>
        <v>2017</v>
      </c>
      <c r="G42" s="68">
        <f>AVERAGEIF(data!AZ:AZ,C42,data!AY:AY)-1</f>
        <v>3.4480210419924884E-3</v>
      </c>
      <c r="H42" s="69">
        <f>COUNTIFS(data!AZ:AZ,C42,data!AY:AY,"&gt;1")/COUNTIF(data!$AZ$5:$AZ$2729,C42)</f>
        <v>0.67307692307692313</v>
      </c>
      <c r="I42" s="83">
        <f>AVERAGEIFS(data!AY:AY,data!AZ:AZ,C42,data!AY:AY,"&gt;1")-1</f>
        <v>7.587272096537534E-3</v>
      </c>
      <c r="J42" s="69">
        <f>1-H42</f>
        <v>0.32692307692307687</v>
      </c>
      <c r="K42" s="68">
        <f>AVERAGEIFS(data!AY:AY,data!AZ:AZ,C42,data!AY:AY,"&lt;=1")-1</f>
        <v>-5.0739664232470894E-3</v>
      </c>
    </row>
    <row r="43" spans="3:34" ht="18" customHeight="1">
      <c r="C43" s="75">
        <f>C42+1</f>
        <v>2018</v>
      </c>
      <c r="D43" s="70">
        <f>AVERAGEIF(data!AZ:AZ,C43,data!AV:AV)-1</f>
        <v>-9.3837376738421296E-2</v>
      </c>
      <c r="F43" s="75">
        <f>F42+1</f>
        <v>2018</v>
      </c>
      <c r="G43" s="68">
        <f>AVERAGEIF(data!AZ:AZ,C43,data!AY:AY)-1</f>
        <v>-1.0821721505732684E-3</v>
      </c>
      <c r="H43" s="69">
        <f>COUNTIFS(data!AZ:AZ,C43,data!AY:AY,"&gt;1")/COUNTIF(data!$AZ$5:$AZ$2729,C43)</f>
        <v>0.57692307692307687</v>
      </c>
      <c r="I43" s="83">
        <f>AVERAGEIFS(data!AY:AY,data!AZ:AZ,C43,data!AY:AY,"&gt;1")-1</f>
        <v>1.5384744250260596E-2</v>
      </c>
      <c r="J43" s="69">
        <f>1-H43</f>
        <v>0.42307692307692313</v>
      </c>
      <c r="K43" s="68">
        <f>AVERAGEIFS(data!AY:AY,data!AZ:AZ,C43,data!AY:AY,"&lt;=1")-1</f>
        <v>-2.3537058151710699E-2</v>
      </c>
    </row>
    <row r="44" spans="3:34" ht="18" customHeight="1" thickBot="1">
      <c r="C44" s="86">
        <f>C43+1</f>
        <v>2019</v>
      </c>
      <c r="D44" s="87">
        <f>AVERAGEIF(data!AZ:AZ,C44,data!AV:AV)-1</f>
        <v>0.27965907564950188</v>
      </c>
      <c r="E44" s="88"/>
      <c r="F44" s="86">
        <f>F43+1</f>
        <v>2019</v>
      </c>
      <c r="G44" s="77">
        <f>AVERAGEIF(data!AZ:AZ,C44,data!AY:AY)-1</f>
        <v>5.2212194305880644E-3</v>
      </c>
      <c r="H44" s="79">
        <f>COUNTIFS(data!AZ:AZ,C44,data!AY:AY,"&gt;1")/COUNTIF(data!$AZ$5:$AZ$2729,C44)</f>
        <v>0.65384615384615385</v>
      </c>
      <c r="I44" s="85">
        <f>AVERAGEIFS(data!AY:AY,data!AZ:AZ,C44,data!AY:AY,"&gt;1")-1</f>
        <v>1.3778200270162744E-2</v>
      </c>
      <c r="J44" s="79">
        <f>1-H44</f>
        <v>0.34615384615384615</v>
      </c>
      <c r="K44" s="77">
        <f>AVERAGEIFS(data!AY:AY,data!AZ:AZ,C44,data!AY:AY,"&lt;=1")-1</f>
        <v>-1.0941966599719577E-2</v>
      </c>
      <c r="R44" s="88"/>
      <c r="U44" s="88"/>
      <c r="W44" s="88"/>
      <c r="AA44" s="88"/>
    </row>
    <row r="45" spans="3:34" ht="18" customHeight="1">
      <c r="C45" s="75">
        <f>C44+1</f>
        <v>2020</v>
      </c>
      <c r="D45" s="70">
        <f>AVERAGEIF(data!AZ:AZ,C45,data!AV:AV)-1</f>
        <v>0.16112648190797119</v>
      </c>
      <c r="F45" s="75">
        <f>F44+1</f>
        <v>2020</v>
      </c>
      <c r="G45" s="68">
        <f>AVERAGEIF(data!AZ:AZ,C45,data!AY:AY)-1</f>
        <v>3.6778598066480317E-3</v>
      </c>
      <c r="H45" s="69">
        <f>COUNTIFS(data!AZ:AZ,C45,data!AY:AY,"&gt;1")/COUNTIF(data!$AZ$5:$AZ$2729,C45)</f>
        <v>0.57407407407407407</v>
      </c>
      <c r="I45" s="83">
        <f>AVERAGEIFS(data!AY:AY,data!AZ:AZ,C45,data!AY:AY,"&gt;1")-1</f>
        <v>2.8385062829663799E-2</v>
      </c>
      <c r="J45" s="69">
        <f>1-H45</f>
        <v>0.42592592592592593</v>
      </c>
      <c r="K45" s="68">
        <f>AVERAGEIFS(data!AY:AY,data!AZ:AZ,C45,data!AY:AY,"&lt;=1")-1</f>
        <v>-2.9623152963503374E-2</v>
      </c>
    </row>
    <row r="46" spans="3:34" ht="18" customHeight="1">
      <c r="C46" s="75">
        <f>C45+1</f>
        <v>2021</v>
      </c>
      <c r="D46" s="70">
        <f>AVERAGEIF(data!AZ:AZ,C46,data!AV:AV)-1</f>
        <v>0.24616438499430027</v>
      </c>
      <c r="F46" s="75">
        <f>F45+1</f>
        <v>2021</v>
      </c>
      <c r="G46" s="68">
        <f>AVERAGEIF(data!AZ:AZ,C46,data!AY:AY)-1</f>
        <v>4.724834036677894E-3</v>
      </c>
      <c r="H46" s="69">
        <f>COUNTIFS(data!AZ:AZ,C46,data!AY:AY,"&gt;1")/COUNTIF(data!$AZ$5:$AZ$2729,C46)</f>
        <v>0.63461538461538458</v>
      </c>
      <c r="I46" s="83">
        <f>AVERAGEIFS(data!AY:AY,data!AZ:AZ,C46,data!AY:AY,"&gt;1")-1</f>
        <v>1.4916039999175013E-2</v>
      </c>
      <c r="J46" s="69">
        <f>1-H46</f>
        <v>0.36538461538461542</v>
      </c>
      <c r="K46" s="68">
        <f>AVERAGEIFS(data!AY:AY,data!AZ:AZ,C46,data!AY:AY,"&lt;=1")-1</f>
        <v>-1.2975681582396148E-2</v>
      </c>
    </row>
    <row r="47" spans="3:34" ht="18" customHeight="1"/>
    <row r="48" spans="3:34" ht="18" customHeight="1"/>
    <row r="49" spans="3:27" ht="18" customHeight="1">
      <c r="C49" s="27" t="s">
        <v>108</v>
      </c>
      <c r="D49" s="26"/>
      <c r="F49" s="27" t="s">
        <v>109</v>
      </c>
      <c r="G49" s="26"/>
      <c r="H49" s="26"/>
      <c r="I49" s="26"/>
      <c r="J49" s="26"/>
      <c r="K49" s="26"/>
    </row>
    <row r="50" spans="3:27" ht="18" customHeight="1">
      <c r="C50" s="75">
        <v>2000</v>
      </c>
      <c r="D50" s="70">
        <f>AVERAGEIF(data!BR:BR,C50,data!BN:BN)-1</f>
        <v>-0.36369770927878597</v>
      </c>
      <c r="F50" s="75">
        <v>2000</v>
      </c>
      <c r="G50" s="68">
        <f>AVERAGEIF(data!BR:BR,C50,data!BQ:BQ)-1</f>
        <v>-7.026668897826549E-3</v>
      </c>
      <c r="H50" s="69">
        <f>COUNTIFS(data!BR:BR,C50,data!BQ:BQ,"&gt;1")/COUNTIF(data!$BR$5:$BR$2729,C50)</f>
        <v>0.46153846153846156</v>
      </c>
      <c r="I50" s="83">
        <f>AVERAGEIFS(data!BQ:BQ,data!BR:BR,C50,data!BQ:BQ,"&gt;1")-1</f>
        <v>5.0423525706657868E-2</v>
      </c>
      <c r="J50" s="69">
        <f>1-H50</f>
        <v>0.53846153846153844</v>
      </c>
      <c r="K50" s="68">
        <f>AVERAGEIFS(data!BQ:BQ,data!BR:BR,C50,data!BQ:BQ,"&lt;=1")-1</f>
        <v>-5.6269692844528207E-2</v>
      </c>
    </row>
    <row r="51" spans="3:27" ht="18" customHeight="1">
      <c r="C51" s="75">
        <f>C50+1</f>
        <v>2001</v>
      </c>
      <c r="D51" s="70">
        <f>AVERAGEIF(data!BR:BR,C51,data!BN:BN)-1</f>
        <v>-0.17460594355491876</v>
      </c>
      <c r="F51" s="75">
        <f>F50+1</f>
        <v>2001</v>
      </c>
      <c r="G51" s="68">
        <f>AVERAGEIF(data!BR:BR,C51,data!BQ:BQ)-1</f>
        <v>-2.5842629173821186E-3</v>
      </c>
      <c r="H51" s="69">
        <f>COUNTIFS(data!BR:BR,C51,data!BQ:BQ,"&gt;1")/COUNTIF(data!$BR$5:$BR$2729,C51)</f>
        <v>0.5</v>
      </c>
      <c r="I51" s="83">
        <f>AVERAGEIFS(data!BQ:BQ,data!BR:BR,C51,data!BQ:BQ,"&gt;1")-1</f>
        <v>4.3671475185311115E-2</v>
      </c>
      <c r="J51" s="69">
        <f>1-H51</f>
        <v>0.5</v>
      </c>
      <c r="K51" s="68">
        <f>AVERAGEIFS(data!BQ:BQ,data!BR:BR,C51,data!BQ:BQ,"&lt;=1")-1</f>
        <v>-4.884000102007624E-2</v>
      </c>
    </row>
    <row r="52" spans="3:27" ht="18" customHeight="1">
      <c r="C52" s="75">
        <f>C51+1</f>
        <v>2002</v>
      </c>
      <c r="D52" s="70">
        <f>AVERAGEIF(data!BR:BR,C52,data!BN:BN)-1</f>
        <v>-0.34528353193679662</v>
      </c>
      <c r="F52" s="75">
        <f>F51+1</f>
        <v>2002</v>
      </c>
      <c r="G52" s="68">
        <f>AVERAGEIF(data!BR:BR,C52,data!BQ:BQ)-1</f>
        <v>-6.7339618282653557E-3</v>
      </c>
      <c r="H52" s="69">
        <f>COUNTIFS(data!BR:BR,C52,data!BQ:BQ,"&gt;1")/COUNTIF(data!$BR$5:$BR$2729,C52)</f>
        <v>0.34615384615384615</v>
      </c>
      <c r="I52" s="83">
        <f>AVERAGEIFS(data!BQ:BQ,data!BR:BR,C52,data!BQ:BQ,"&gt;1")-1</f>
        <v>3.6290404829735445E-2</v>
      </c>
      <c r="J52" s="69">
        <f>1-H52</f>
        <v>0.65384615384615385</v>
      </c>
      <c r="K52" s="68">
        <f>AVERAGEIFS(data!BQ:BQ,data!BR:BR,C52,data!BQ:BQ,"&lt;=1")-1</f>
        <v>-2.9511567706030695E-2</v>
      </c>
    </row>
    <row r="53" spans="3:27" ht="18" customHeight="1" thickBot="1">
      <c r="C53" s="86">
        <f>C52+1</f>
        <v>2003</v>
      </c>
      <c r="D53" s="87">
        <f>AVERAGEIF(data!BR:BR,C53,data!BN:BN)-1</f>
        <v>0.42251348155838175</v>
      </c>
      <c r="E53" s="88"/>
      <c r="F53" s="86">
        <f>F52+1</f>
        <v>2003</v>
      </c>
      <c r="G53" s="77">
        <f>AVERAGEIF(data!BR:BR,C53,data!BQ:BQ)-1</f>
        <v>7.7461028351502037E-3</v>
      </c>
      <c r="H53" s="79">
        <f>COUNTIFS(data!BR:BR,C53,data!BQ:BQ,"&gt;1")/COUNTIF(data!$BR$5:$BR$2729,C53)</f>
        <v>0.59615384615384615</v>
      </c>
      <c r="I53" s="85">
        <f>AVERAGEIFS(data!BQ:BQ,data!BR:BR,C53,data!BQ:BQ,"&gt;1")-1</f>
        <v>2.7201174379791748E-2</v>
      </c>
      <c r="J53" s="79">
        <f>1-H53</f>
        <v>0.40384615384615385</v>
      </c>
      <c r="K53" s="77">
        <f>AVERAGEIFS(data!BQ:BQ,data!BR:BR,C53,data!BQ:BQ,"&lt;=1")-1</f>
        <v>-2.0973288492654341E-2</v>
      </c>
      <c r="R53" s="88"/>
      <c r="U53" s="88"/>
      <c r="W53" s="88"/>
      <c r="AA53" s="88"/>
    </row>
    <row r="54" spans="3:27" ht="18" customHeight="1">
      <c r="C54" s="75">
        <f>C53+1</f>
        <v>2004</v>
      </c>
      <c r="D54" s="70">
        <f>AVERAGEIF(data!BR:BR,C54,data!BN:BN)-1</f>
        <v>8.4099108976020132E-2</v>
      </c>
      <c r="F54" s="75">
        <f>F53+1</f>
        <v>2004</v>
      </c>
      <c r="G54" s="68">
        <f>AVERAGEIF(data!BR:BR,C54,data!BQ:BQ)-1</f>
        <v>2.1228258816889944E-3</v>
      </c>
      <c r="H54" s="69">
        <f>COUNTIFS(data!BR:BR,C54,data!BQ:BQ,"&gt;1")/COUNTIF(data!$BR$5:$BR$2729,C54)</f>
        <v>0.49056603773584906</v>
      </c>
      <c r="I54" s="83">
        <f>AVERAGEIFS(data!BQ:BQ,data!BR:BR,C54,data!BQ:BQ,"&gt;1")-1</f>
        <v>2.1008990368834191E-2</v>
      </c>
      <c r="J54" s="69">
        <f>1-H54</f>
        <v>0.50943396226415094</v>
      </c>
      <c r="K54" s="68">
        <f>AVERAGEIFS(data!BQ:BQ,data!BR:BR,C54,data!BQ:BQ,"&lt;=1")-1</f>
        <v>-1.6063851031857035E-2</v>
      </c>
    </row>
    <row r="55" spans="3:27" ht="18" customHeight="1">
      <c r="C55" s="75">
        <f>C54+1</f>
        <v>2005</v>
      </c>
      <c r="D55" s="70">
        <f>AVERAGEIF(data!BR:BR,C55,data!BN:BN)-1</f>
        <v>5.5879268987508501E-2</v>
      </c>
      <c r="F55" s="75">
        <f>F54+1</f>
        <v>2005</v>
      </c>
      <c r="G55" s="68">
        <f>AVERAGEIF(data!BR:BR,C55,data!BQ:BQ)-1</f>
        <v>4.0298867410770711E-4</v>
      </c>
      <c r="H55" s="69">
        <f>COUNTIFS(data!BR:BR,C55,data!BQ:BQ,"&gt;1")/COUNTIF(data!$BR$5:$BR$2729,C55)</f>
        <v>0.5</v>
      </c>
      <c r="I55" s="83">
        <f>AVERAGEIFS(data!BQ:BQ,data!BR:BR,C55,data!BQ:BQ,"&gt;1")-1</f>
        <v>1.3264567438506569E-2</v>
      </c>
      <c r="J55" s="69">
        <f>1-H55</f>
        <v>0.5</v>
      </c>
      <c r="K55" s="68">
        <f>AVERAGEIFS(data!BQ:BQ,data!BR:BR,C55,data!BQ:BQ,"&lt;=1")-1</f>
        <v>-1.2458590090290822E-2</v>
      </c>
    </row>
    <row r="56" spans="3:27" ht="18" customHeight="1">
      <c r="C56" s="75">
        <f>C55+1</f>
        <v>2006</v>
      </c>
      <c r="D56" s="70">
        <f>AVERAGEIF(data!BR:BR,C56,data!BN:BN)-1</f>
        <v>4.7566381277053482E-2</v>
      </c>
      <c r="F56" s="75">
        <f>F55+1</f>
        <v>2006</v>
      </c>
      <c r="G56" s="68">
        <f>AVERAGEIF(data!BR:BR,C56,data!BQ:BQ)-1</f>
        <v>1.9574173000129758E-3</v>
      </c>
      <c r="H56" s="69">
        <f>COUNTIFS(data!BR:BR,C56,data!BQ:BQ,"&gt;1")/COUNTIF(data!$BR$5:$BR$2729,C56)</f>
        <v>0.53846153846153844</v>
      </c>
      <c r="I56" s="83">
        <f>AVERAGEIFS(data!BQ:BQ,data!BR:BR,C56,data!BQ:BQ,"&gt;1")-1</f>
        <v>1.6687383700056069E-2</v>
      </c>
      <c r="J56" s="69">
        <f>1-H56</f>
        <v>0.46153846153846156</v>
      </c>
      <c r="K56" s="68">
        <f>AVERAGEIFS(data!BQ:BQ,data!BR:BR,C56,data!BQ:BQ,"&lt;=1")-1</f>
        <v>-1.5227543500036966E-2</v>
      </c>
    </row>
    <row r="57" spans="3:27" ht="18" customHeight="1" thickBot="1">
      <c r="C57" s="86">
        <f>C56+1</f>
        <v>2007</v>
      </c>
      <c r="D57" s="87">
        <f>AVERAGEIF(data!BR:BR,C57,data!BN:BN)-1</f>
        <v>9.8679264660573196E-2</v>
      </c>
      <c r="E57" s="88"/>
      <c r="F57" s="86">
        <f>F56+1</f>
        <v>2007</v>
      </c>
      <c r="G57" s="77">
        <f>AVERAGEIF(data!BR:BR,C57,data!BQ:BQ)-1</f>
        <v>2.1931805927672965E-3</v>
      </c>
      <c r="H57" s="79">
        <f>COUNTIFS(data!BR:BR,C57,data!BQ:BQ,"&gt;1")/COUNTIF(data!$BR$5:$BR$2729,C57)</f>
        <v>0.59615384615384615</v>
      </c>
      <c r="I57" s="85">
        <f>AVERAGEIFS(data!BQ:BQ,data!BR:BR,C57,data!BQ:BQ,"&gt;1")-1</f>
        <v>1.6187727322935386E-2</v>
      </c>
      <c r="J57" s="79">
        <f>1-H57</f>
        <v>0.40384615384615385</v>
      </c>
      <c r="K57" s="77">
        <f>AVERAGEIFS(data!BQ:BQ,data!BR:BR,C57,data!BQ:BQ,"&lt;=1")-1</f>
        <v>-1.8465436008910041E-2</v>
      </c>
      <c r="R57" s="88"/>
      <c r="U57" s="88"/>
      <c r="W57" s="88"/>
      <c r="AA57" s="88"/>
    </row>
    <row r="58" spans="3:27" ht="18" customHeight="1">
      <c r="C58" s="75">
        <f>C57+1</f>
        <v>2008</v>
      </c>
      <c r="D58" s="70">
        <f>AVERAGEIF(data!BR:BR,C58,data!BN:BN)-1</f>
        <v>-0.38904038488411552</v>
      </c>
      <c r="F58" s="75">
        <f>F57+1</f>
        <v>2008</v>
      </c>
      <c r="G58" s="68">
        <f>AVERAGEIF(data!BR:BR,C58,data!BQ:BQ)-1</f>
        <v>-9.5698366445288174E-3</v>
      </c>
      <c r="H58" s="69">
        <f>COUNTIFS(data!BR:BR,C58,data!BQ:BQ,"&gt;1")/COUNTIF(data!$BR$5:$BR$2729,C58)</f>
        <v>0.42307692307692307</v>
      </c>
      <c r="I58" s="83">
        <f>AVERAGEIFS(data!BQ:BQ,data!BR:BR,C58,data!BQ:BQ,"&gt;1")-1</f>
        <v>2.9691461742302971E-2</v>
      </c>
      <c r="J58" s="69">
        <f>1-H58</f>
        <v>0.57692307692307687</v>
      </c>
      <c r="K58" s="68">
        <f>AVERAGEIFS(data!BQ:BQ,data!BR:BR,C58,data!BQ:BQ,"&lt;=1")-1</f>
        <v>-3.8361455461538907E-2</v>
      </c>
    </row>
    <row r="59" spans="3:27" ht="18" customHeight="1">
      <c r="C59" s="75">
        <f>C58+1</f>
        <v>2009</v>
      </c>
      <c r="D59" s="70">
        <f>AVERAGEIF(data!BR:BR,C59,data!BN:BN)-1</f>
        <v>0.39023164911377828</v>
      </c>
      <c r="F59" s="75">
        <f>F58+1</f>
        <v>2009</v>
      </c>
      <c r="G59" s="68">
        <f>AVERAGEIF(data!BR:BR,C59,data!BQ:BQ)-1</f>
        <v>8.0675958205813636E-3</v>
      </c>
      <c r="H59" s="69">
        <f>COUNTIFS(data!BR:BR,C59,data!BQ:BQ,"&gt;1")/COUNTIF(data!$BR$5:$BR$2729,C59)</f>
        <v>0.58490566037735847</v>
      </c>
      <c r="I59" s="83">
        <f>AVERAGEIFS(data!BQ:BQ,data!BR:BR,C59,data!BQ:BQ,"&gt;1")-1</f>
        <v>3.0670364735148725E-2</v>
      </c>
      <c r="J59" s="69">
        <f>1-H59</f>
        <v>0.41509433962264153</v>
      </c>
      <c r="K59" s="68">
        <f>AVERAGEIFS(data!BQ:BQ,data!BR:BR,C59,data!BQ:BQ,"&lt;=1")-1</f>
        <v>-2.3781760377218242E-2</v>
      </c>
    </row>
    <row r="60" spans="3:27" ht="18" customHeight="1">
      <c r="C60" s="75">
        <f>C59+1</f>
        <v>2010</v>
      </c>
      <c r="D60" s="70">
        <f>AVERAGEIF(data!BR:BR,C60,data!BN:BN)-1</f>
        <v>0.14487499838164641</v>
      </c>
      <c r="F60" s="75">
        <f>F59+1</f>
        <v>2010</v>
      </c>
      <c r="G60" s="68">
        <f>AVERAGEIF(data!BR:BR,C60,data!BQ:BQ)-1</f>
        <v>3.3723801276290821E-3</v>
      </c>
      <c r="H60" s="69">
        <f>COUNTIFS(data!BR:BR,C60,data!BQ:BQ,"&gt;1")/COUNTIF(data!$BR$5:$BR$2729,C60)</f>
        <v>0.63461538461538458</v>
      </c>
      <c r="I60" s="83">
        <f>AVERAGEIFS(data!BQ:BQ,data!BR:BR,C60,data!BQ:BQ,"&gt;1")-1</f>
        <v>1.9257523677879806E-2</v>
      </c>
      <c r="J60" s="69">
        <f>1-H60</f>
        <v>0.36538461538461542</v>
      </c>
      <c r="K60" s="68">
        <f>AVERAGEIFS(data!BQ:BQ,data!BR:BR,C60,data!BQ:BQ,"&lt;=1")-1</f>
        <v>-2.4217606038596462E-2</v>
      </c>
    </row>
    <row r="61" spans="3:27" ht="18" customHeight="1" thickBot="1">
      <c r="C61" s="86">
        <f>C60+1</f>
        <v>2011</v>
      </c>
      <c r="D61" s="87">
        <f>AVERAGEIF(data!BR:BR,C61,data!BN:BN)-1</f>
        <v>-3.6261130450545132E-2</v>
      </c>
      <c r="E61" s="88"/>
      <c r="F61" s="86">
        <f>F60+1</f>
        <v>2011</v>
      </c>
      <c r="G61" s="77">
        <f>AVERAGEIF(data!BR:BR,C61,data!BQ:BQ)-1</f>
        <v>2.044609690410315E-4</v>
      </c>
      <c r="H61" s="79">
        <f>COUNTIFS(data!BR:BR,C61,data!BQ:BQ,"&gt;1")/COUNTIF(data!$BR$5:$BR$2729,C61)</f>
        <v>0.46153846153846156</v>
      </c>
      <c r="I61" s="85">
        <f>AVERAGEIFS(data!BQ:BQ,data!BR:BR,C61,data!BQ:BQ,"&gt;1")-1</f>
        <v>2.8053670019879906E-2</v>
      </c>
      <c r="J61" s="79">
        <f>1-H61</f>
        <v>0.53846153846153844</v>
      </c>
      <c r="K61" s="77">
        <f>AVERAGEIFS(data!BQ:BQ,data!BR:BR,C61,data!BQ:BQ,"&lt;=1")-1</f>
        <v>-2.3666289645962957E-2</v>
      </c>
      <c r="R61" s="88"/>
      <c r="U61" s="88"/>
      <c r="W61" s="88"/>
      <c r="AA61" s="88"/>
    </row>
    <row r="62" spans="3:27" ht="18" customHeight="1">
      <c r="C62" s="75">
        <f>C61+1</f>
        <v>2012</v>
      </c>
      <c r="D62" s="70">
        <f>AVERAGEIF(data!BR:BR,C62,data!BN:BN)-1</f>
        <v>0.10698072709051609</v>
      </c>
      <c r="F62" s="75">
        <f>F61+1</f>
        <v>2012</v>
      </c>
      <c r="G62" s="68">
        <f>AVERAGEIF(data!BR:BR,C62,data!BQ:BQ)-1</f>
        <v>2.6416549128513989E-3</v>
      </c>
      <c r="H62" s="69">
        <f>COUNTIFS(data!BR:BR,C62,data!BQ:BQ,"&gt;1")/COUNTIF(data!$BR$5:$BR$2729,C62)</f>
        <v>0.57692307692307687</v>
      </c>
      <c r="I62" s="83">
        <f>AVERAGEIFS(data!BQ:BQ,data!BR:BR,C62,data!BQ:BQ,"&gt;1")-1</f>
        <v>1.5247944224331622E-2</v>
      </c>
      <c r="J62" s="69">
        <f>1-H62</f>
        <v>0.42307692307692313</v>
      </c>
      <c r="K62" s="68">
        <f>AVERAGEIFS(data!BQ:BQ,data!BR:BR,C62,data!BQ:BQ,"&lt;=1")-1</f>
        <v>-1.4548739602803118E-2</v>
      </c>
    </row>
    <row r="63" spans="3:27" ht="18" customHeight="1">
      <c r="C63" s="75">
        <f>C62+1</f>
        <v>2013</v>
      </c>
      <c r="D63" s="70">
        <f>AVERAGEIF(data!BR:BR,C63,data!BN:BN)-1</f>
        <v>0.34011787236512081</v>
      </c>
      <c r="F63" s="75">
        <f>F62+1</f>
        <v>2013</v>
      </c>
      <c r="G63" s="68">
        <f>AVERAGEIF(data!BR:BR,C63,data!BQ:BQ)-1</f>
        <v>6.6679665587434656E-3</v>
      </c>
      <c r="H63" s="69">
        <f>COUNTIFS(data!BR:BR,C63,data!BQ:BQ,"&gt;1")/COUNTIF(data!$BR$5:$BR$2729,C63)</f>
        <v>0.67307692307692313</v>
      </c>
      <c r="I63" s="83">
        <f>AVERAGEIFS(data!BQ:BQ,data!BR:BR,C63,data!BQ:BQ,"&gt;1")-1</f>
        <v>1.4870355554138515E-2</v>
      </c>
      <c r="J63" s="69">
        <f>1-H63</f>
        <v>0.32692307692307687</v>
      </c>
      <c r="K63" s="68">
        <f>AVERAGEIFS(data!BQ:BQ,data!BR:BR,C63,data!BQ:BQ,"&lt;=1")-1</f>
        <v>-1.0219304902363779E-2</v>
      </c>
    </row>
    <row r="64" spans="3:27" ht="18" customHeight="1">
      <c r="C64" s="75">
        <f>C63+1</f>
        <v>2014</v>
      </c>
      <c r="D64" s="70">
        <f>AVERAGEIF(data!BR:BR,C64,data!BN:BN)-1</f>
        <v>0.16335060541008883</v>
      </c>
      <c r="F64" s="75">
        <f>F63+1</f>
        <v>2014</v>
      </c>
      <c r="G64" s="68">
        <f>AVERAGEIF(data!BR:BR,C64,data!BQ:BQ)-1</f>
        <v>2.948528305318554E-3</v>
      </c>
      <c r="H64" s="69">
        <f>COUNTIFS(data!BR:BR,C64,data!BQ:BQ,"&gt;1")/COUNTIF(data!$BR$5:$BR$2729,C64)</f>
        <v>0.63461538461538458</v>
      </c>
      <c r="I64" s="83">
        <f>AVERAGEIFS(data!BQ:BQ,data!BR:BR,C64,data!BQ:BQ,"&gt;1")-1</f>
        <v>1.302795450337646E-2</v>
      </c>
      <c r="J64" s="69">
        <f>1-H64</f>
        <v>0.36538461538461542</v>
      </c>
      <c r="K64" s="68">
        <f>AVERAGEIFS(data!BQ:BQ,data!BR:BR,C64,data!BQ:BQ,"&lt;=1")-1</f>
        <v>-1.4557843512359558E-2</v>
      </c>
    </row>
    <row r="65" spans="3:27" ht="18" customHeight="1" thickBot="1">
      <c r="C65" s="86">
        <f>C64+1</f>
        <v>2015</v>
      </c>
      <c r="D65" s="87">
        <f>AVERAGEIF(data!BR:BR,C65,data!BN:BN)-1</f>
        <v>5.9363503081359292E-2</v>
      </c>
      <c r="E65" s="88"/>
      <c r="F65" s="86">
        <f>F64+1</f>
        <v>2015</v>
      </c>
      <c r="G65" s="77">
        <f>AVERAGEIF(data!BR:BR,C65,data!BQ:BQ)-1</f>
        <v>1.0205645170207056E-3</v>
      </c>
      <c r="H65" s="79">
        <f>COUNTIFS(data!BR:BR,C65,data!BQ:BQ,"&gt;1")/COUNTIF(data!$BR$5:$BR$2729,C65)</f>
        <v>0.50943396226415094</v>
      </c>
      <c r="I65" s="85">
        <f>AVERAGEIFS(data!BQ:BQ,data!BR:BR,C65,data!BQ:BQ,"&gt;1")-1</f>
        <v>1.7920587204110161E-2</v>
      </c>
      <c r="J65" s="79">
        <f>1-H65</f>
        <v>0.49056603773584906</v>
      </c>
      <c r="K65" s="77">
        <f>AVERAGEIFS(data!BQ:BQ,data!BR:BR,C65,data!BQ:BQ,"&lt;=1")-1</f>
        <v>-1.6529459042649686E-2</v>
      </c>
      <c r="R65" s="88"/>
      <c r="U65" s="88"/>
      <c r="W65" s="88"/>
      <c r="AA65" s="88"/>
    </row>
    <row r="66" spans="3:27" ht="18" customHeight="1">
      <c r="C66" s="75">
        <f>C65+1</f>
        <v>2016</v>
      </c>
      <c r="D66" s="70">
        <f>AVERAGEIF(data!BR:BR,C66,data!BN:BN)-1</f>
        <v>0.15924826052032559</v>
      </c>
      <c r="F66" s="75">
        <f>F65+1</f>
        <v>2016</v>
      </c>
      <c r="G66" s="68">
        <f>AVERAGEIF(data!BR:BR,C66,data!BQ:BQ)-1</f>
        <v>1.6422047601720724E-3</v>
      </c>
      <c r="H66" s="69">
        <f>COUNTIFS(data!BR:BR,C66,data!BQ:BQ,"&gt;1")/COUNTIF(data!$BR$5:$BR$2729,C66)</f>
        <v>0.57692307692307687</v>
      </c>
      <c r="I66" s="83">
        <f>AVERAGEIFS(data!BQ:BQ,data!BR:BR,C66,data!BQ:BQ,"&gt;1")-1</f>
        <v>1.6383967194185445E-2</v>
      </c>
      <c r="J66" s="69">
        <f>1-H66</f>
        <v>0.42307692307692313</v>
      </c>
      <c r="K66" s="68">
        <f>AVERAGEIFS(data!BQ:BQ,data!BR:BR,C66,data!BQ:BQ,"&lt;=1")-1</f>
        <v>-1.8460198558936991E-2</v>
      </c>
    </row>
    <row r="67" spans="3:27" ht="18" customHeight="1">
      <c r="C67" s="75">
        <f>C66+1</f>
        <v>2017</v>
      </c>
      <c r="D67" s="70">
        <f>AVERAGEIF(data!BR:BR,C67,data!BN:BN)-1</f>
        <v>0.25037402237976036</v>
      </c>
      <c r="F67" s="75">
        <f>F66+1</f>
        <v>2017</v>
      </c>
      <c r="G67" s="68">
        <f>AVERAGEIF(data!BR:BR,C67,data!BQ:BQ)-1</f>
        <v>4.8626576205808014E-3</v>
      </c>
      <c r="H67" s="69">
        <f>COUNTIFS(data!BR:BR,C67,data!BQ:BQ,"&gt;1")/COUNTIF(data!$BR$5:$BR$2729,C67)</f>
        <v>0.63461538461538458</v>
      </c>
      <c r="I67" s="83">
        <f>AVERAGEIFS(data!BQ:BQ,data!BR:BR,C67,data!BQ:BQ,"&gt;1")-1</f>
        <v>1.206171800934297E-2</v>
      </c>
      <c r="J67" s="69">
        <f>1-H67</f>
        <v>0.36538461538461542</v>
      </c>
      <c r="K67" s="68">
        <f>AVERAGEIFS(data!BQ:BQ,data!BR:BR,C67,data!BQ:BQ,"&lt;=1")-1</f>
        <v>-7.640973580953947E-3</v>
      </c>
    </row>
    <row r="68" spans="3:27" ht="18" customHeight="1">
      <c r="C68" s="75">
        <f>C67+1</f>
        <v>2018</v>
      </c>
      <c r="D68" s="70">
        <f>AVERAGEIF(data!BR:BR,C68,data!BN:BN)-1</f>
        <v>-7.7353795105765233E-2</v>
      </c>
      <c r="F68" s="75">
        <f>F67+1</f>
        <v>2018</v>
      </c>
      <c r="G68" s="68">
        <f>AVERAGEIF(data!BR:BR,C68,data!BQ:BQ)-1</f>
        <v>-4.940723318789253E-4</v>
      </c>
      <c r="H68" s="69">
        <f>COUNTIFS(data!BR:BR,C68,data!BQ:BQ,"&gt;1")/COUNTIF(data!$BR$5:$BR$2729,C68)</f>
        <v>0.53846153846153844</v>
      </c>
      <c r="I68" s="83">
        <f>AVERAGEIFS(data!BQ:BQ,data!BR:BR,C68,data!BQ:BQ,"&gt;1")-1</f>
        <v>2.0373478672607748E-2</v>
      </c>
      <c r="J68" s="69">
        <f>1-H68</f>
        <v>0.46153846153846156</v>
      </c>
      <c r="K68" s="68">
        <f>AVERAGEIFS(data!BQ:BQ,data!BR:BR,C68,data!BQ:BQ,"&lt;=1")-1</f>
        <v>-2.483954850377923E-2</v>
      </c>
    </row>
    <row r="69" spans="3:27" ht="18" customHeight="1" thickBot="1">
      <c r="C69" s="86">
        <f>C68+1</f>
        <v>2019</v>
      </c>
      <c r="D69" s="87">
        <f>AVERAGEIF(data!BR:BR,C69,data!BN:BN)-1</f>
        <v>0.33651982679563019</v>
      </c>
      <c r="E69" s="88"/>
      <c r="F69" s="86">
        <f>F68+1</f>
        <v>2019</v>
      </c>
      <c r="G69" s="77">
        <f>AVERAGEIF(data!BR:BR,C69,data!BQ:BQ)-1</f>
        <v>6.1958656569716108E-3</v>
      </c>
      <c r="H69" s="79">
        <f>COUNTIFS(data!BR:BR,C69,data!BQ:BQ,"&gt;1")/COUNTIF(data!$BR$5:$BR$2729,C69)</f>
        <v>0.69230769230769229</v>
      </c>
      <c r="I69" s="85">
        <f>AVERAGEIFS(data!BQ:BQ,data!BR:BR,C69,data!BQ:BQ,"&gt;1")-1</f>
        <v>1.559447446209683E-2</v>
      </c>
      <c r="J69" s="79">
        <f>1-H69</f>
        <v>0.30769230769230771</v>
      </c>
      <c r="K69" s="77">
        <f>AVERAGEIFS(data!BQ:BQ,data!BR:BR,C69,data!BQ:BQ,"&lt;=1")-1</f>
        <v>-1.4951004154560299E-2</v>
      </c>
      <c r="R69" s="88"/>
      <c r="U69" s="88"/>
      <c r="W69" s="88"/>
      <c r="AA69" s="88"/>
    </row>
    <row r="70" spans="3:27" ht="18" customHeight="1">
      <c r="C70" s="75">
        <f>C69+1</f>
        <v>2020</v>
      </c>
      <c r="D70" s="70">
        <f>AVERAGEIF(data!BR:BR,C70,data!BN:BN)-1</f>
        <v>0.42873391074154421</v>
      </c>
      <c r="F70" s="75">
        <f>F69+1</f>
        <v>2020</v>
      </c>
      <c r="G70" s="68">
        <f>AVERAGEIF(data!BR:BR,C70,data!BQ:BQ)-1</f>
        <v>7.6744333654945596E-3</v>
      </c>
      <c r="H70" s="69">
        <f>COUNTIFS(data!BR:BR,C70,data!BQ:BQ,"&gt;1")/COUNTIF(data!$BR$5:$BR$2729,C70)</f>
        <v>0.60377358490566035</v>
      </c>
      <c r="I70" s="83">
        <f>AVERAGEIFS(data!BQ:BQ,data!BR:BR,C70,data!BQ:BQ,"&gt;1")-1</f>
        <v>3.1839609208627495E-2</v>
      </c>
      <c r="J70" s="69">
        <f>1-H70</f>
        <v>0.39622641509433965</v>
      </c>
      <c r="K70" s="68">
        <f>AVERAGEIFS(data!BQ:BQ,data!BR:BR,C70,data!BQ:BQ,"&lt;=1")-1</f>
        <v>-2.9148691728804188E-2</v>
      </c>
    </row>
    <row r="71" spans="3:27" ht="18" customHeight="1">
      <c r="C71" s="75">
        <f>C70+1</f>
        <v>2021</v>
      </c>
      <c r="D71" s="70">
        <f>AVERAGEIF(data!BR:BR,C71,data!BN:BN)-1</f>
        <v>0.185047242913563</v>
      </c>
      <c r="F71" s="75">
        <f>F70+1</f>
        <v>2021</v>
      </c>
      <c r="G71" s="68">
        <f>AVERAGEIF(data!BR:BR,C71,data!BQ:BQ)-1</f>
        <v>3.9911876924474399E-3</v>
      </c>
      <c r="H71" s="69">
        <f>COUNTIFS(data!BR:BR,C71,data!BQ:BQ,"&gt;1")/COUNTIF(data!$BR$5:$BR$2729,C71)</f>
        <v>0.53846153846153844</v>
      </c>
      <c r="I71" s="83">
        <f>AVERAGEIFS(data!BQ:BQ,data!BR:BR,C71,data!BQ:BQ,"&gt;1")-1</f>
        <v>2.1207030942929306E-2</v>
      </c>
      <c r="J71" s="69">
        <f>1-H71</f>
        <v>0.46153846153846156</v>
      </c>
      <c r="K71" s="68">
        <f>AVERAGEIFS(data!BQ:BQ,data!BR:BR,C71,data!BQ:BQ,"&lt;=1")-1</f>
        <v>-1.6093962766447145E-2</v>
      </c>
    </row>
    <row r="73" spans="3:27">
      <c r="C73" t="s">
        <v>111</v>
      </c>
    </row>
    <row r="74" spans="3:27">
      <c r="C74" t="s">
        <v>112</v>
      </c>
    </row>
    <row r="75" spans="3:27">
      <c r="C75" t="s">
        <v>113</v>
      </c>
    </row>
    <row r="76" spans="3:27">
      <c r="C76" t="s">
        <v>114</v>
      </c>
    </row>
  </sheetData>
  <conditionalFormatting sqref="D25:D46">
    <cfRule type="dataBar" priority="8">
      <dataBar>
        <cfvo type="min"/>
        <cfvo type="max"/>
        <color rgb="FF63C384"/>
      </dataBar>
      <extLst>
        <ext xmlns:x14="http://schemas.microsoft.com/office/spreadsheetml/2009/9/main" uri="{B025F937-C7B1-47D3-B67F-A62EFF666E3E}">
          <x14:id>{5B606C9A-710F-2D4F-BDF7-F606334C6507}</x14:id>
        </ext>
      </extLst>
    </cfRule>
  </conditionalFormatting>
  <conditionalFormatting sqref="D7:D12">
    <cfRule type="dataBar" priority="11">
      <dataBar>
        <cfvo type="min"/>
        <cfvo type="max"/>
        <color rgb="FF63C384"/>
      </dataBar>
      <extLst>
        <ext xmlns:x14="http://schemas.microsoft.com/office/spreadsheetml/2009/9/main" uri="{B025F937-C7B1-47D3-B67F-A62EFF666E3E}">
          <x14:id>{8E8BE94F-484F-6E43-9D0D-909344A21C4A}</x14:id>
        </ext>
      </extLst>
    </cfRule>
  </conditionalFormatting>
  <conditionalFormatting sqref="D25:D30">
    <cfRule type="dataBar" priority="9">
      <dataBar>
        <cfvo type="min"/>
        <cfvo type="max"/>
        <color rgb="FF63C384"/>
      </dataBar>
      <extLst>
        <ext xmlns:x14="http://schemas.microsoft.com/office/spreadsheetml/2009/9/main" uri="{B025F937-C7B1-47D3-B67F-A62EFF666E3E}">
          <x14:id>{BE58FB65-2B96-4840-8863-BB0A3344FEC9}</x14:id>
        </ext>
      </extLst>
    </cfRule>
  </conditionalFormatting>
  <conditionalFormatting sqref="D16:D21">
    <cfRule type="dataBar" priority="5">
      <dataBar>
        <cfvo type="min"/>
        <cfvo type="max"/>
        <color rgb="FF63C384"/>
      </dataBar>
      <extLst>
        <ext xmlns:x14="http://schemas.microsoft.com/office/spreadsheetml/2009/9/main" uri="{B025F937-C7B1-47D3-B67F-A62EFF666E3E}">
          <x14:id>{6BC005D8-0B8C-E741-9A4F-1E5606A49DAA}</x14:id>
        </ext>
      </extLst>
    </cfRule>
  </conditionalFormatting>
  <conditionalFormatting sqref="D50:D71">
    <cfRule type="dataBar" priority="3">
      <dataBar>
        <cfvo type="min"/>
        <cfvo type="max"/>
        <color rgb="FF63C384"/>
      </dataBar>
      <extLst>
        <ext xmlns:x14="http://schemas.microsoft.com/office/spreadsheetml/2009/9/main" uri="{B025F937-C7B1-47D3-B67F-A62EFF666E3E}">
          <x14:id>{84D940FC-3853-2C41-BADF-C4F0F0DCE3F9}</x14:id>
        </ext>
      </extLst>
    </cfRule>
  </conditionalFormatting>
  <conditionalFormatting sqref="D50:D55">
    <cfRule type="dataBar" priority="4">
      <dataBar>
        <cfvo type="min"/>
        <cfvo type="max"/>
        <color rgb="FF63C384"/>
      </dataBar>
      <extLst>
        <ext xmlns:x14="http://schemas.microsoft.com/office/spreadsheetml/2009/9/main" uri="{B025F937-C7B1-47D3-B67F-A62EFF666E3E}">
          <x14:id>{FF86263B-A2C6-6940-9CDB-EEE318FC3F43}</x14:id>
        </ext>
      </extLst>
    </cfRule>
  </conditionalFormatting>
  <conditionalFormatting sqref="AB5:AB35">
    <cfRule type="dataBar" priority="2">
      <dataBar>
        <cfvo type="min"/>
        <cfvo type="max"/>
        <color rgb="FF63C384"/>
      </dataBar>
      <extLst>
        <ext xmlns:x14="http://schemas.microsoft.com/office/spreadsheetml/2009/9/main" uri="{B025F937-C7B1-47D3-B67F-A62EFF666E3E}">
          <x14:id>{4695EDB6-B598-D546-9AD3-09EA2AFC3607}</x14:id>
        </ext>
      </extLst>
    </cfRule>
  </conditionalFormatting>
  <conditionalFormatting sqref="AB37">
    <cfRule type="dataBar" priority="1">
      <dataBar>
        <cfvo type="min"/>
        <cfvo type="max"/>
        <color rgb="FF63C384"/>
      </dataBar>
      <extLst>
        <ext xmlns:x14="http://schemas.microsoft.com/office/spreadsheetml/2009/9/main" uri="{B025F937-C7B1-47D3-B67F-A62EFF666E3E}">
          <x14:id>{DAE9335B-2988-1F44-96E7-81F2D5AA9BF1}</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5B606C9A-710F-2D4F-BDF7-F606334C6507}">
            <x14:dataBar minLength="0" maxLength="100" border="1" negativeBarBorderColorSameAsPositive="0">
              <x14:cfvo type="autoMin"/>
              <x14:cfvo type="autoMax"/>
              <x14:borderColor rgb="FF63C384"/>
              <x14:negativeFillColor rgb="FFFF0000"/>
              <x14:negativeBorderColor rgb="FFFF0000"/>
              <x14:axisColor rgb="FF000000"/>
            </x14:dataBar>
          </x14:cfRule>
          <xm:sqref>D25:D46</xm:sqref>
        </x14:conditionalFormatting>
        <x14:conditionalFormatting xmlns:xm="http://schemas.microsoft.com/office/excel/2006/main">
          <x14:cfRule type="dataBar" id="{8E8BE94F-484F-6E43-9D0D-909344A21C4A}">
            <x14:dataBar minLength="0" maxLength="100" border="1" negativeBarBorderColorSameAsPositive="0">
              <x14:cfvo type="autoMin"/>
              <x14:cfvo type="autoMax"/>
              <x14:borderColor rgb="FF63C384"/>
              <x14:negativeFillColor rgb="FFFF0000"/>
              <x14:negativeBorderColor rgb="FFFF0000"/>
              <x14:axisColor rgb="FF000000"/>
            </x14:dataBar>
          </x14:cfRule>
          <xm:sqref>D7:D12</xm:sqref>
        </x14:conditionalFormatting>
        <x14:conditionalFormatting xmlns:xm="http://schemas.microsoft.com/office/excel/2006/main">
          <x14:cfRule type="dataBar" id="{BE58FB65-2B96-4840-8863-BB0A3344FEC9}">
            <x14:dataBar minLength="0" maxLength="100" border="1" negativeBarBorderColorSameAsPositive="0">
              <x14:cfvo type="autoMin"/>
              <x14:cfvo type="autoMax"/>
              <x14:borderColor rgb="FF63C384"/>
              <x14:negativeFillColor rgb="FFFF0000"/>
              <x14:negativeBorderColor rgb="FFFF0000"/>
              <x14:axisColor rgb="FF000000"/>
            </x14:dataBar>
          </x14:cfRule>
          <xm:sqref>D25:D30</xm:sqref>
        </x14:conditionalFormatting>
        <x14:conditionalFormatting xmlns:xm="http://schemas.microsoft.com/office/excel/2006/main">
          <x14:cfRule type="dataBar" id="{6BC005D8-0B8C-E741-9A4F-1E5606A49DAA}">
            <x14:dataBar minLength="0" maxLength="100" border="1" negativeBarBorderColorSameAsPositive="0">
              <x14:cfvo type="autoMin"/>
              <x14:cfvo type="autoMax"/>
              <x14:borderColor rgb="FF63C384"/>
              <x14:negativeFillColor rgb="FFFF0000"/>
              <x14:negativeBorderColor rgb="FFFF0000"/>
              <x14:axisColor rgb="FF000000"/>
            </x14:dataBar>
          </x14:cfRule>
          <xm:sqref>D16:D21</xm:sqref>
        </x14:conditionalFormatting>
        <x14:conditionalFormatting xmlns:xm="http://schemas.microsoft.com/office/excel/2006/main">
          <x14:cfRule type="dataBar" id="{84D940FC-3853-2C41-BADF-C4F0F0DCE3F9}">
            <x14:dataBar minLength="0" maxLength="100" border="1" negativeBarBorderColorSameAsPositive="0">
              <x14:cfvo type="autoMin"/>
              <x14:cfvo type="autoMax"/>
              <x14:borderColor rgb="FF63C384"/>
              <x14:negativeFillColor rgb="FFFF0000"/>
              <x14:negativeBorderColor rgb="FFFF0000"/>
              <x14:axisColor rgb="FF000000"/>
            </x14:dataBar>
          </x14:cfRule>
          <xm:sqref>D50:D71</xm:sqref>
        </x14:conditionalFormatting>
        <x14:conditionalFormatting xmlns:xm="http://schemas.microsoft.com/office/excel/2006/main">
          <x14:cfRule type="dataBar" id="{FF86263B-A2C6-6940-9CDB-EEE318FC3F43}">
            <x14:dataBar minLength="0" maxLength="100" border="1" negativeBarBorderColorSameAsPositive="0">
              <x14:cfvo type="autoMin"/>
              <x14:cfvo type="autoMax"/>
              <x14:borderColor rgb="FF63C384"/>
              <x14:negativeFillColor rgb="FFFF0000"/>
              <x14:negativeBorderColor rgb="FFFF0000"/>
              <x14:axisColor rgb="FF000000"/>
            </x14:dataBar>
          </x14:cfRule>
          <xm:sqref>D50:D55</xm:sqref>
        </x14:conditionalFormatting>
        <x14:conditionalFormatting xmlns:xm="http://schemas.microsoft.com/office/excel/2006/main">
          <x14:cfRule type="dataBar" id="{4695EDB6-B598-D546-9AD3-09EA2AFC3607}">
            <x14:dataBar minLength="0" maxLength="100" border="1" negativeBarBorderColorSameAsPositive="0">
              <x14:cfvo type="autoMin"/>
              <x14:cfvo type="autoMax"/>
              <x14:borderColor rgb="FF63C384"/>
              <x14:negativeFillColor rgb="FFFF0000"/>
              <x14:negativeBorderColor rgb="FFFF0000"/>
              <x14:axisColor rgb="FF000000"/>
            </x14:dataBar>
          </x14:cfRule>
          <xm:sqref>AB5:AB35</xm:sqref>
        </x14:conditionalFormatting>
        <x14:conditionalFormatting xmlns:xm="http://schemas.microsoft.com/office/excel/2006/main">
          <x14:cfRule type="dataBar" id="{DAE9335B-2988-1F44-96E7-81F2D5AA9BF1}">
            <x14:dataBar minLength="0" maxLength="100" border="1" negativeBarBorderColorSameAsPositive="0">
              <x14:cfvo type="autoMin"/>
              <x14:cfvo type="autoMax"/>
              <x14:borderColor rgb="FF63C384"/>
              <x14:negativeFillColor rgb="FFFF0000"/>
              <x14:negativeBorderColor rgb="FFFF0000"/>
              <x14:axisColor rgb="FF000000"/>
            </x14:dataBar>
          </x14:cfRule>
          <xm:sqref>AB37</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46E6E-5F72-A340-9622-39A195C5D1E1}">
  <dimension ref="B1:CD3124"/>
  <sheetViews>
    <sheetView workbookViewId="0">
      <selection activeCell="K13" sqref="K13"/>
    </sheetView>
  </sheetViews>
  <sheetFormatPr baseColWidth="10" defaultRowHeight="16"/>
  <cols>
    <col min="2" max="2" width="6.83203125" customWidth="1"/>
    <col min="3" max="3" width="8" customWidth="1"/>
    <col min="4" max="4" width="5" customWidth="1"/>
    <col min="5" max="5" width="4.5" customWidth="1"/>
    <col min="6" max="6" width="9" customWidth="1"/>
    <col min="7" max="7" width="6.1640625" customWidth="1"/>
    <col min="8" max="10" width="6.1640625" style="16" customWidth="1"/>
    <col min="11" max="12" width="9.33203125" style="16" customWidth="1"/>
    <col min="13" max="13" width="8.1640625" style="16" customWidth="1"/>
    <col min="14" max="15" width="9.33203125" style="16" customWidth="1"/>
    <col min="16" max="16" width="8.1640625" style="16" customWidth="1"/>
    <col min="17" max="17" width="11.6640625" style="19" customWidth="1"/>
    <col min="18" max="19" width="10" style="19" customWidth="1"/>
    <col min="20" max="20" width="11" style="16" customWidth="1"/>
    <col min="21" max="21" width="10.83203125" style="19"/>
    <col min="22" max="23" width="10" style="19" customWidth="1"/>
    <col min="24" max="24" width="11.1640625" style="16" customWidth="1"/>
    <col min="25" max="25" width="3.83203125" style="16" customWidth="1"/>
    <col min="26" max="27" width="8.83203125" style="16" customWidth="1"/>
    <col min="28" max="29" width="8.1640625" style="16" customWidth="1"/>
    <col min="30" max="31" width="11" style="16" customWidth="1"/>
    <col min="32" max="33" width="11" customWidth="1"/>
    <col min="34" max="34" width="10" customWidth="1"/>
    <col min="35" max="35" width="8.5" customWidth="1"/>
    <col min="36" max="38" width="7.1640625" customWidth="1"/>
    <col min="39" max="40" width="7.83203125" style="16" customWidth="1"/>
    <col min="41" max="42" width="7.1640625" customWidth="1"/>
    <col min="43" max="43" width="8.33203125" customWidth="1"/>
    <col min="44" max="45" width="7.83203125" style="16" customWidth="1"/>
    <col min="46" max="46" width="4.6640625" customWidth="1"/>
    <col min="47" max="47" width="7.33203125" customWidth="1"/>
    <col min="48" max="48" width="7.1640625" customWidth="1"/>
    <col min="49" max="49" width="8.1640625" bestFit="1" customWidth="1"/>
    <col min="50" max="50" width="9.6640625" style="16" bestFit="1" customWidth="1"/>
    <col min="51" max="51" width="7.5" customWidth="1"/>
    <col min="52" max="52" width="5.6640625" bestFit="1" customWidth="1"/>
    <col min="53" max="53" width="7.33203125" bestFit="1" customWidth="1"/>
    <col min="54" max="56" width="6" style="16" customWidth="1"/>
    <col min="57" max="58" width="6" customWidth="1"/>
    <col min="59" max="59" width="3.33203125" customWidth="1"/>
    <col min="62" max="63" width="7.1640625" customWidth="1"/>
    <col min="64" max="64" width="3.33203125" customWidth="1"/>
    <col min="65" max="65" width="7.33203125" customWidth="1"/>
    <col min="66" max="66" width="9.83203125" customWidth="1"/>
    <col min="67" max="67" width="8.33203125" bestFit="1" customWidth="1"/>
    <col min="68" max="68" width="10.6640625" bestFit="1" customWidth="1"/>
    <col min="69" max="69" width="7.5" customWidth="1"/>
    <col min="70" max="70" width="5.6640625" bestFit="1" customWidth="1"/>
    <col min="71" max="71" width="7.33203125" bestFit="1" customWidth="1"/>
    <col min="72" max="74" width="6" style="16" customWidth="1"/>
    <col min="75" max="76" width="6" customWidth="1"/>
    <col min="78" max="78" width="5" customWidth="1"/>
    <col min="79" max="79" width="7.5" customWidth="1"/>
    <col min="80" max="80" width="3.5" customWidth="1"/>
    <col min="81" max="82" width="5.1640625" customWidth="1"/>
  </cols>
  <sheetData>
    <row r="1" spans="2:82" ht="23">
      <c r="B1" s="53" t="s">
        <v>66</v>
      </c>
      <c r="C1" s="56"/>
      <c r="D1" s="54"/>
      <c r="E1" s="56"/>
      <c r="F1" s="56"/>
      <c r="G1" s="56"/>
      <c r="H1" s="57"/>
      <c r="I1" s="57"/>
      <c r="J1" s="57"/>
      <c r="K1" s="57"/>
      <c r="L1" s="57"/>
      <c r="M1" s="57"/>
      <c r="N1" s="57"/>
      <c r="O1" s="57"/>
      <c r="P1" s="57"/>
      <c r="Q1" s="58"/>
      <c r="R1" s="59"/>
      <c r="S1" s="59"/>
      <c r="T1" s="57"/>
      <c r="U1" s="58"/>
      <c r="V1" s="59"/>
      <c r="W1" s="59"/>
      <c r="X1" s="57"/>
      <c r="Y1" s="57"/>
      <c r="Z1" s="60" t="s">
        <v>57</v>
      </c>
      <c r="AA1" s="60"/>
      <c r="AB1" s="57"/>
      <c r="AC1" s="57"/>
      <c r="AD1" s="57"/>
      <c r="AE1" s="57"/>
      <c r="AF1" s="56"/>
      <c r="AG1" s="56"/>
      <c r="AH1" s="56"/>
      <c r="AI1" s="53" t="s">
        <v>71</v>
      </c>
      <c r="AJ1" s="54"/>
      <c r="AK1" s="54"/>
      <c r="AL1" s="54"/>
      <c r="AM1" s="61"/>
      <c r="AN1" s="61"/>
      <c r="AO1" s="54"/>
      <c r="AP1" s="54"/>
      <c r="AQ1" s="54"/>
      <c r="AR1" s="61"/>
      <c r="AS1" s="61"/>
      <c r="AT1" s="54"/>
      <c r="AU1" s="53" t="s">
        <v>59</v>
      </c>
      <c r="AV1" s="62"/>
      <c r="AW1" s="54"/>
      <c r="AX1" s="63"/>
      <c r="AY1" s="54"/>
      <c r="AZ1" s="62"/>
      <c r="BA1" s="62"/>
      <c r="BB1" s="61"/>
      <c r="BC1" s="61"/>
      <c r="BD1" s="61"/>
      <c r="BE1" s="54"/>
      <c r="BF1" s="54"/>
      <c r="BG1" s="62"/>
      <c r="BH1" s="62"/>
      <c r="BI1" s="62"/>
      <c r="BJ1" s="62"/>
      <c r="BK1" s="62"/>
      <c r="BL1" s="62"/>
      <c r="BM1" s="53" t="s">
        <v>76</v>
      </c>
      <c r="BN1" s="62"/>
      <c r="BO1" s="55"/>
      <c r="BP1" s="62"/>
      <c r="BQ1" s="62"/>
      <c r="BR1" s="62"/>
      <c r="BS1" s="62"/>
      <c r="BT1" s="64" t="s">
        <v>36</v>
      </c>
      <c r="BU1" s="63"/>
      <c r="BV1" s="63"/>
      <c r="BW1" s="61" t="s">
        <v>19</v>
      </c>
      <c r="BX1" s="61" t="s">
        <v>22</v>
      </c>
      <c r="BY1" s="62"/>
      <c r="BZ1" s="53" t="s">
        <v>68</v>
      </c>
      <c r="CA1" s="62"/>
      <c r="CB1" s="54"/>
      <c r="CC1" s="54"/>
      <c r="CD1" s="54"/>
    </row>
    <row r="2" spans="2:82">
      <c r="H2" s="10" t="s">
        <v>18</v>
      </c>
      <c r="Q2" s="51" t="s">
        <v>88</v>
      </c>
      <c r="U2" s="51" t="s">
        <v>89</v>
      </c>
      <c r="Z2" s="35" t="s">
        <v>80</v>
      </c>
      <c r="AA2" s="35"/>
      <c r="AI2" t="s">
        <v>119</v>
      </c>
      <c r="AM2" s="41"/>
      <c r="AR2" s="41"/>
      <c r="AU2" s="2"/>
      <c r="AV2" s="2"/>
      <c r="AW2" s="1"/>
      <c r="AX2" s="12"/>
      <c r="AZ2" s="2"/>
      <c r="BA2" s="2"/>
      <c r="BG2" s="2"/>
      <c r="BH2" s="2"/>
      <c r="BI2" s="2"/>
      <c r="BJ2" s="2"/>
      <c r="BK2" s="2"/>
      <c r="BL2" s="2"/>
      <c r="BM2" s="2"/>
      <c r="BN2" s="2"/>
      <c r="BO2" s="1"/>
      <c r="BP2" s="2"/>
      <c r="BQ2" s="2"/>
      <c r="BR2" s="2"/>
      <c r="BS2" s="2"/>
      <c r="BU2" s="12"/>
      <c r="BV2" s="13" t="s">
        <v>16</v>
      </c>
      <c r="BY2" s="2"/>
      <c r="BZ2" s="2"/>
      <c r="CA2" s="2"/>
    </row>
    <row r="3" spans="2:82">
      <c r="B3" t="s">
        <v>124</v>
      </c>
      <c r="Q3" s="34"/>
      <c r="U3" s="34"/>
      <c r="AJ3" s="6" t="s">
        <v>0</v>
      </c>
      <c r="AM3" s="41"/>
      <c r="AO3" s="6" t="s">
        <v>72</v>
      </c>
      <c r="AR3" s="41"/>
      <c r="AU3" s="2"/>
      <c r="AV3" s="2"/>
      <c r="AW3" s="1"/>
      <c r="AX3" s="12"/>
      <c r="AZ3" s="2"/>
      <c r="BA3" s="2"/>
      <c r="BG3" s="2"/>
      <c r="BH3" s="2"/>
      <c r="BI3" s="2"/>
      <c r="BJ3" s="2"/>
      <c r="BK3" s="2"/>
      <c r="BL3" s="2"/>
      <c r="BM3" s="2"/>
      <c r="BN3" s="2"/>
      <c r="BO3" s="1"/>
      <c r="BP3" s="2"/>
      <c r="BQ3" s="2"/>
      <c r="BR3" s="2"/>
      <c r="BS3" s="2"/>
      <c r="BU3" s="12"/>
      <c r="BV3" s="13"/>
      <c r="BY3" s="2"/>
      <c r="BZ3" s="2"/>
      <c r="CA3" s="2"/>
    </row>
    <row r="4" spans="2:82" ht="56">
      <c r="B4" s="24" t="s">
        <v>54</v>
      </c>
      <c r="C4" s="24" t="s">
        <v>55</v>
      </c>
      <c r="D4" s="24" t="s">
        <v>56</v>
      </c>
      <c r="E4" s="24" t="s">
        <v>53</v>
      </c>
      <c r="F4" s="24" t="s">
        <v>1</v>
      </c>
      <c r="G4" s="24" t="s">
        <v>4</v>
      </c>
      <c r="H4" s="29" t="s">
        <v>17</v>
      </c>
      <c r="I4" s="29" t="s">
        <v>20</v>
      </c>
      <c r="J4" s="29" t="s">
        <v>21</v>
      </c>
      <c r="K4" s="30" t="s">
        <v>81</v>
      </c>
      <c r="L4" s="30" t="s">
        <v>82</v>
      </c>
      <c r="M4" s="30" t="s">
        <v>67</v>
      </c>
      <c r="N4" s="30" t="s">
        <v>83</v>
      </c>
      <c r="O4" s="30" t="s">
        <v>84</v>
      </c>
      <c r="P4" s="30" t="s">
        <v>70</v>
      </c>
      <c r="Q4" s="24" t="s">
        <v>24</v>
      </c>
      <c r="R4" s="24" t="s">
        <v>23</v>
      </c>
      <c r="S4" s="24" t="s">
        <v>26</v>
      </c>
      <c r="T4" s="24" t="s">
        <v>25</v>
      </c>
      <c r="U4" s="24" t="s">
        <v>24</v>
      </c>
      <c r="V4" s="24" t="s">
        <v>23</v>
      </c>
      <c r="W4" s="24" t="s">
        <v>26</v>
      </c>
      <c r="X4" s="24" t="s">
        <v>25</v>
      </c>
      <c r="Z4" s="31" t="s">
        <v>85</v>
      </c>
      <c r="AA4" s="31" t="s">
        <v>86</v>
      </c>
      <c r="AB4" s="31"/>
      <c r="AC4" s="31"/>
      <c r="AD4" s="31"/>
      <c r="AE4" s="31"/>
      <c r="AF4" s="31"/>
      <c r="AG4" s="31"/>
      <c r="AH4" s="28"/>
      <c r="AI4" s="30" t="s">
        <v>12</v>
      </c>
      <c r="AJ4" s="30" t="s">
        <v>13</v>
      </c>
      <c r="AK4" s="30" t="s">
        <v>14</v>
      </c>
      <c r="AL4" s="30" t="s">
        <v>15</v>
      </c>
      <c r="AM4" s="30" t="s">
        <v>73</v>
      </c>
      <c r="AN4" s="30" t="s">
        <v>74</v>
      </c>
      <c r="AO4" s="30" t="s">
        <v>13</v>
      </c>
      <c r="AP4" s="30" t="s">
        <v>14</v>
      </c>
      <c r="AQ4" s="30" t="s">
        <v>15</v>
      </c>
      <c r="AR4" s="30" t="s">
        <v>73</v>
      </c>
      <c r="AS4" s="30" t="s">
        <v>74</v>
      </c>
      <c r="AT4" s="28"/>
      <c r="AU4" s="24" t="s">
        <v>54</v>
      </c>
      <c r="AV4" s="24" t="s">
        <v>61</v>
      </c>
      <c r="AW4" s="32" t="s">
        <v>1</v>
      </c>
      <c r="AX4" s="32" t="s">
        <v>2</v>
      </c>
      <c r="AY4" s="24" t="s">
        <v>60</v>
      </c>
      <c r="AZ4" s="24" t="s">
        <v>4</v>
      </c>
      <c r="BA4" s="24" t="s">
        <v>3</v>
      </c>
      <c r="BB4" s="40" t="s">
        <v>13</v>
      </c>
      <c r="BC4" s="40" t="s">
        <v>62</v>
      </c>
      <c r="BD4" s="40" t="s">
        <v>63</v>
      </c>
      <c r="BE4" s="40" t="s">
        <v>64</v>
      </c>
      <c r="BF4" s="40" t="s">
        <v>65</v>
      </c>
      <c r="BG4" s="28"/>
      <c r="BH4" s="28"/>
      <c r="BI4" s="28"/>
      <c r="BJ4" s="28"/>
      <c r="BK4" s="28"/>
      <c r="BL4" s="28"/>
      <c r="BM4" s="24" t="s">
        <v>54</v>
      </c>
      <c r="BN4" s="24" t="s">
        <v>61</v>
      </c>
      <c r="BO4" s="32" t="s">
        <v>1</v>
      </c>
      <c r="BP4" s="32" t="s">
        <v>2</v>
      </c>
      <c r="BQ4" s="24" t="s">
        <v>60</v>
      </c>
      <c r="BR4" s="24" t="s">
        <v>4</v>
      </c>
      <c r="BS4" s="24" t="s">
        <v>3</v>
      </c>
      <c r="BT4" s="40" t="s">
        <v>13</v>
      </c>
      <c r="BU4" s="40" t="s">
        <v>62</v>
      </c>
      <c r="BV4" s="40" t="s">
        <v>63</v>
      </c>
      <c r="BW4" s="40" t="s">
        <v>64</v>
      </c>
      <c r="BX4" s="40" t="s">
        <v>65</v>
      </c>
      <c r="BY4" s="28"/>
      <c r="BZ4" s="39" t="s">
        <v>4</v>
      </c>
      <c r="CA4" s="39" t="s">
        <v>3</v>
      </c>
      <c r="CB4" s="28"/>
      <c r="CC4" s="39" t="s">
        <v>3</v>
      </c>
      <c r="CD4" s="39" t="s">
        <v>69</v>
      </c>
    </row>
    <row r="5" spans="2:82">
      <c r="B5" s="4" t="str">
        <f>G5&amp;"_O"</f>
        <v>2022_O</v>
      </c>
      <c r="C5" s="14">
        <f ca="1">RANDBETWEEN(0,1000)/1000</f>
        <v>0.2</v>
      </c>
      <c r="D5" s="16">
        <v>1</v>
      </c>
      <c r="E5" s="10">
        <f>ROUNDDOWN(D5/52,0)+1</f>
        <v>1</v>
      </c>
      <c r="F5" s="15">
        <v>44627</v>
      </c>
      <c r="G5" s="4">
        <f>YEAR(F5)</f>
        <v>2022</v>
      </c>
      <c r="H5" s="33">
        <v>0.65200000000000002</v>
      </c>
      <c r="I5" s="33">
        <v>0.24</v>
      </c>
      <c r="J5" s="33">
        <v>0.61199999999999999</v>
      </c>
      <c r="M5" s="45">
        <f>INDEX($AJ$5:$AJ$1005,MATCH(0.5,$AI$5:$AI$1005,0),1)</f>
        <v>1.0030286034772855</v>
      </c>
      <c r="P5" s="45">
        <f>INDEX($AO$5:$AO$1005,MATCH(0.5,$AI$5:$AI$1005,0),1)</f>
        <v>1.0036835861896736</v>
      </c>
      <c r="Q5" s="19">
        <f>model!$N$5</f>
        <v>2500</v>
      </c>
      <c r="R5" s="19">
        <f>INDEX(model!$S$5:$S$35,MATCH(G5,model!$Q$5:$Q$35,0),1)*model!$O$5</f>
        <v>125</v>
      </c>
      <c r="S5" s="19">
        <f>IF(RIGHT(B5,1)="C",T4*INDEX(model!$T$5:$T$35,MATCH(G5,model!$Q$5:$Q$35,0),1),0)</f>
        <v>0</v>
      </c>
      <c r="T5" s="19">
        <f>(Q5+R5-S5)*M5</f>
        <v>2632.9500841278746</v>
      </c>
      <c r="U5" s="19">
        <f>model!$N$6</f>
        <v>2500</v>
      </c>
      <c r="V5" s="19">
        <f>INDEX(model!$S$5:$S$35,MATCH(G5,model!$Q$5:$Q$35,0),1)*model!$O$6</f>
        <v>125</v>
      </c>
      <c r="W5" s="19">
        <f>IF(RIGHT(B5,1)="C",X4*INDEX(model!$T$5:$T$35,MATCH(G5,model!$Q$5:$Q$35,0),1),0)</f>
        <v>0</v>
      </c>
      <c r="X5" s="19">
        <f>(U5+V5-W5)*P5</f>
        <v>2634.669413747893</v>
      </c>
      <c r="Y5" s="19"/>
      <c r="Z5" s="19"/>
      <c r="AA5" s="19"/>
      <c r="AB5" s="19"/>
      <c r="AC5" s="19"/>
      <c r="AD5" s="11" t="s">
        <v>58</v>
      </c>
      <c r="AI5" s="18">
        <v>1</v>
      </c>
      <c r="AJ5" s="9">
        <f t="array" ref="AJ5">PERCENTILE(IF($BB$5:$BB$2729="Y",$AY$5:$AY$2729),$AI5)</f>
        <v>1.1210174190826352</v>
      </c>
      <c r="AK5" s="96">
        <v>1.0419549581058682</v>
      </c>
      <c r="AL5" s="96">
        <v>0.99886116656416635</v>
      </c>
      <c r="AM5" s="41" t="str">
        <f>IF(AI5&lt;$BJ$7,"Up","Down")</f>
        <v>Down</v>
      </c>
      <c r="AN5" s="41" t="str">
        <f>IF(AI5&lt;$BK$7,"Down","Up")</f>
        <v>Up</v>
      </c>
      <c r="AO5" s="9">
        <f t="array" ref="AO5">PERCENTILE(IF($BT$5:$BT$2729="Y",$BQ$5:$BQ$2729),$AI5)</f>
        <v>1.189781317957886</v>
      </c>
      <c r="AP5" s="96">
        <v>1.0554235434480017</v>
      </c>
      <c r="AQ5" s="96">
        <v>0.99887260400586109</v>
      </c>
      <c r="AR5" s="41" t="str">
        <f>IF(AI5&lt;$BJ$12,"Up","Down")</f>
        <v>Down</v>
      </c>
      <c r="AS5" s="41" t="str">
        <f>IF(AI5&lt;$BK$12,"Down","Up")</f>
        <v>Up</v>
      </c>
      <c r="AU5" s="4" t="str">
        <f>AZ5&amp;"_O"</f>
        <v>1970_O</v>
      </c>
      <c r="AV5" s="2"/>
      <c r="AW5" s="38">
        <v>25570</v>
      </c>
      <c r="AX5" s="37">
        <v>93</v>
      </c>
      <c r="AY5" s="7"/>
      <c r="AZ5" s="4">
        <f>YEAR(AW5)</f>
        <v>1970</v>
      </c>
      <c r="BA5" s="2" t="s">
        <v>5</v>
      </c>
      <c r="BB5" s="12" t="str">
        <f>INDEX($CD$5:$CD$10,MATCH(BA5,$CC$5:$CC$10,0),1)</f>
        <v/>
      </c>
      <c r="BC5" s="12" t="str">
        <f>IF(AND(BB5="Y",AY5&gt;1),"Y","")</f>
        <v/>
      </c>
      <c r="BD5" s="12" t="str">
        <f>IF(AND(BB5="Y",AY5&lt;1),"Y","")</f>
        <v/>
      </c>
      <c r="BE5" s="2"/>
      <c r="BF5" s="2"/>
      <c r="BG5" s="2"/>
      <c r="BH5" s="8" t="s">
        <v>36</v>
      </c>
      <c r="BI5" s="12"/>
      <c r="BJ5" s="16" t="s">
        <v>19</v>
      </c>
      <c r="BK5" s="16" t="s">
        <v>22</v>
      </c>
      <c r="BL5" s="2"/>
      <c r="BM5" s="4" t="str">
        <f>BR5&amp;"_O"</f>
        <v>1971_O</v>
      </c>
      <c r="BN5" s="7" t="str">
        <f>IF(RIGHT(BM5,1)="C",BP5/INDEX($BP$5:$BP$2729,MATCH(BR5&amp;"_O",$BM$5:$BM$2729,0),1),"")</f>
        <v/>
      </c>
      <c r="BO5" s="38">
        <v>25969</v>
      </c>
      <c r="BP5" s="3">
        <v>100</v>
      </c>
      <c r="BQ5" s="7"/>
      <c r="BR5" s="4">
        <f>YEAR(BO5)</f>
        <v>1971</v>
      </c>
      <c r="BS5" s="2" t="s">
        <v>5</v>
      </c>
      <c r="BT5" s="12" t="str">
        <f>INDEX($CD$5:$CD$10,MATCH(BS5,$CC$5:$CC$10,0),1)</f>
        <v/>
      </c>
      <c r="BU5" s="12" t="str">
        <f>IF(AND(BT5="Y",BQ5&gt;1),"Y","")</f>
        <v/>
      </c>
      <c r="BV5" s="12" t="str">
        <f>IF(AND(BT5="Y",BQ5&lt;1),"Y","")</f>
        <v/>
      </c>
      <c r="BW5" s="2"/>
      <c r="BX5" s="2"/>
      <c r="BY5" s="2"/>
      <c r="BZ5" s="2">
        <v>1970</v>
      </c>
      <c r="CA5" s="2" t="s">
        <v>5</v>
      </c>
      <c r="CC5" s="1" t="s">
        <v>5</v>
      </c>
      <c r="CD5" s="21" t="s">
        <v>43</v>
      </c>
    </row>
    <row r="6" spans="2:82">
      <c r="B6" s="4" t="str">
        <f>IF(G6=G7,IF(G6&gt;G5,G6&amp;"_O",""),G6&amp;"_C")</f>
        <v/>
      </c>
      <c r="C6" s="14">
        <f ca="1">RANDBETWEEN(0,1000)/1000</f>
        <v>0.98399999999999999</v>
      </c>
      <c r="D6" s="16">
        <f>D5+1</f>
        <v>2</v>
      </c>
      <c r="E6" s="10">
        <f>ROUNDDOWN(D6/52,0)+1</f>
        <v>1</v>
      </c>
      <c r="F6" s="15">
        <f>F5+7</f>
        <v>44634</v>
      </c>
      <c r="G6" s="4">
        <f>YEAR(F6)</f>
        <v>2022</v>
      </c>
      <c r="H6" s="33">
        <v>0.81799999999999995</v>
      </c>
      <c r="I6" s="33">
        <v>0.56399999999999995</v>
      </c>
      <c r="J6" s="33">
        <v>0.41699999999999998</v>
      </c>
      <c r="K6" s="16" t="str">
        <f>IF(M5&gt;1,"Up","Down")</f>
        <v>Up</v>
      </c>
      <c r="L6" s="16" t="str">
        <f>IF(K6="Up",IF(H6&lt;$BJ$7,"Up","Down"),IF(H6&lt;$BK$7,"Down","Up"))</f>
        <v>Down</v>
      </c>
      <c r="M6" s="45">
        <f>IF(L6="Up",INDEX($AK$5:$AK$1005,MATCH(I6,$AI$5:$AI$1005,0),1),INDEX($AL$5:$AL$1005,MATCH(J6,$AI$5:$AI$1005,0),1))</f>
        <v>0.98471219534780641</v>
      </c>
      <c r="N6" s="16" t="str">
        <f>IF(P5&gt;1,"Up","Down")</f>
        <v>Up</v>
      </c>
      <c r="O6" s="16" t="str">
        <f>IF(N6="Up",IF(H6&lt;$BJ$12,"Up","Down"),IF(H6&lt;$BK$12,"Down","Up"))</f>
        <v>Down</v>
      </c>
      <c r="P6" s="45">
        <f>IF(O6="Up",INDEX($AP$5:$AP$1005,MATCH(I6,$AI$5:$AI$1005,0),1),INDEX($AQ$5:$AQ$1005,MATCH(J6,$AI$5:$AI$1005,0),1))</f>
        <v>0.98125291754399391</v>
      </c>
      <c r="Q6" s="19">
        <f>T5</f>
        <v>2632.9500841278746</v>
      </c>
      <c r="R6" s="19">
        <f>INDEX(model!$S$5:$S$35,MATCH(G6,model!$Q$5:$Q$35,0),1)*model!$O$5</f>
        <v>125</v>
      </c>
      <c r="S6" s="19">
        <f>IF(RIGHT(B6,1)="C",T5*INDEX(model!$T$5:$T$35,MATCH(G6,model!$Q$5:$Q$35,0),1),0)</f>
        <v>0</v>
      </c>
      <c r="T6" s="19">
        <f>(Q6+R6-S6)*M6</f>
        <v>2715.7870820012267</v>
      </c>
      <c r="U6" s="19">
        <f>X5</f>
        <v>2634.669413747893</v>
      </c>
      <c r="V6" s="19">
        <f>INDEX(model!$S$5:$S$35,MATCH(G6,model!$Q$5:$Q$35,0),1)*model!$O$6</f>
        <v>125</v>
      </c>
      <c r="W6" s="19">
        <f>IF(RIGHT(B6,1)="C",X5*INDEX(model!$T$5:$T$35,MATCH(G6,model!$Q$5:$Q$35,0),1),0)</f>
        <v>0</v>
      </c>
      <c r="X6" s="19">
        <f>(U6+V6-W6)*P6</f>
        <v>2707.9336636970434</v>
      </c>
      <c r="Y6" s="19"/>
      <c r="Z6" s="36" t="str">
        <f>K6&amp;L6</f>
        <v>UpDown</v>
      </c>
      <c r="AA6" s="36" t="str">
        <f>N6&amp;O6</f>
        <v>UpDown</v>
      </c>
      <c r="AD6" s="11" t="s">
        <v>80</v>
      </c>
      <c r="AI6" s="18">
        <f>ROUND(AI5-0.001,3)</f>
        <v>0.999</v>
      </c>
      <c r="AJ6" s="9">
        <f t="array" ref="AJ6">PERCENTILE(IF($BB$5:$BB$2729="Y",$AY$5:$AY$2729),$AI6)</f>
        <v>1.1112906578142971</v>
      </c>
      <c r="AK6" s="96">
        <v>1.0419549581058682</v>
      </c>
      <c r="AL6" s="96">
        <v>0.99886116656416635</v>
      </c>
      <c r="AM6" s="41" t="str">
        <f>IF(AI6&lt;$BJ$7,"Up","Down")</f>
        <v>Down</v>
      </c>
      <c r="AN6" s="41" t="str">
        <f>IF(AI6&lt;$BK$7,"Down","Up")</f>
        <v>Up</v>
      </c>
      <c r="AO6" s="9">
        <f t="array" ref="AO6">PERCENTILE(IF($BT$5:$BT$2729="Y",$BQ$5:$BQ$2729),$AI6)</f>
        <v>1.1192444755640067</v>
      </c>
      <c r="AP6" s="96">
        <v>1.0554235434480017</v>
      </c>
      <c r="AQ6" s="96">
        <v>0.99887260400586109</v>
      </c>
      <c r="AR6" s="41" t="str">
        <f>IF(AI6&lt;$BJ$12,"Up","Down")</f>
        <v>Down</v>
      </c>
      <c r="AS6" s="41" t="str">
        <f>IF(AI6&lt;$BK$12,"Down","Up")</f>
        <v>Up</v>
      </c>
      <c r="AU6" s="4" t="str">
        <f>IF(AZ6=AZ7,IF(AZ6&gt;AZ5,AZ6&amp;"_O",""),AZ6&amp;"_C")</f>
        <v/>
      </c>
      <c r="AV6" s="7" t="str">
        <f>IF(RIGHT(AU6,1)="C",AX6/INDEX($AX$5:$AX$2729,MATCH(AZ6&amp;"_O",$AU$5:$AU$2729,0),1),"")</f>
        <v/>
      </c>
      <c r="AW6" s="38">
        <v>25577</v>
      </c>
      <c r="AX6" s="37">
        <v>92.4</v>
      </c>
      <c r="AY6" s="7">
        <f>AX6/AX5</f>
        <v>0.99354838709677429</v>
      </c>
      <c r="AZ6" s="4">
        <f>YEAR(AW6)</f>
        <v>1970</v>
      </c>
      <c r="BA6" s="2" t="s">
        <v>5</v>
      </c>
      <c r="BB6" s="12" t="str">
        <f>INDEX($CD$5:$CD$10,MATCH(BA6,$CC$5:$CC$10,0),1)</f>
        <v/>
      </c>
      <c r="BC6" s="12" t="str">
        <f>IF(AND(BB6="Y",AY6&gt;1),"Y","")</f>
        <v/>
      </c>
      <c r="BD6" s="12" t="str">
        <f>IF(AND(BB6="Y",AY6&lt;1),"Y","")</f>
        <v/>
      </c>
      <c r="BE6" s="2"/>
      <c r="BF6" s="2"/>
      <c r="BH6" s="43" t="s">
        <v>75</v>
      </c>
      <c r="BI6" s="44"/>
      <c r="BJ6" s="44"/>
      <c r="BK6" s="44"/>
      <c r="BM6" s="4" t="str">
        <f>IF(BR6=BR7,IF(BR6&gt;BR5,BR6&amp;"_O",""),BR6&amp;"_C")</f>
        <v/>
      </c>
      <c r="BN6" s="7" t="str">
        <f>IF(RIGHT(BM6,1)="C",BP6/INDEX($BP$5:$BP$2729,MATCH(BR6&amp;"_O",$BM$5:$BM$2729,0),1),"")</f>
        <v/>
      </c>
      <c r="BO6" s="38">
        <v>25976</v>
      </c>
      <c r="BP6" s="3">
        <v>102.05</v>
      </c>
      <c r="BQ6" s="7">
        <f>BP6/BP5</f>
        <v>1.0205</v>
      </c>
      <c r="BR6" s="4">
        <f>YEAR(BO6)</f>
        <v>1971</v>
      </c>
      <c r="BS6" s="2" t="s">
        <v>5</v>
      </c>
      <c r="BT6" s="12" t="str">
        <f>INDEX($CD$5:$CD$10,MATCH(BS6,$CC$5:$CC$10,0),1)</f>
        <v/>
      </c>
      <c r="BU6" s="12" t="str">
        <f>IF(AND(BT6="Y",BQ6&gt;1),"Y","")</f>
        <v/>
      </c>
      <c r="BV6" s="12" t="str">
        <f>IF(AND(BT6="Y",BQ6&lt;1),"Y","")</f>
        <v/>
      </c>
      <c r="BW6" s="2"/>
      <c r="BX6" s="2"/>
      <c r="BY6" s="2"/>
      <c r="BZ6" s="2">
        <v>1971</v>
      </c>
      <c r="CA6" s="2" t="s">
        <v>5</v>
      </c>
      <c r="CC6" s="1" t="s">
        <v>6</v>
      </c>
      <c r="CD6" s="22" t="s">
        <v>43</v>
      </c>
    </row>
    <row r="7" spans="2:82">
      <c r="B7" s="4" t="str">
        <f>IF(G7=G8,IF(G7&gt;G6,G7&amp;"_O",""),G7&amp;"_C")</f>
        <v/>
      </c>
      <c r="C7" s="14">
        <f ca="1">RANDBETWEEN(0,1000)/1000</f>
        <v>0.63600000000000001</v>
      </c>
      <c r="D7" s="16">
        <f>D6+1</f>
        <v>3</v>
      </c>
      <c r="E7" s="10">
        <f>ROUNDDOWN(D7/52,0)+1</f>
        <v>1</v>
      </c>
      <c r="F7" s="15">
        <f>F6+7</f>
        <v>44641</v>
      </c>
      <c r="G7" s="4">
        <f>YEAR(F7)</f>
        <v>2022</v>
      </c>
      <c r="H7" s="33">
        <v>0.48</v>
      </c>
      <c r="I7" s="33">
        <v>0.45500000000000002</v>
      </c>
      <c r="J7" s="33">
        <v>7.5999999999999998E-2</v>
      </c>
      <c r="K7" s="16" t="str">
        <f>IF(M6&gt;1,"Up","Down")</f>
        <v>Down</v>
      </c>
      <c r="L7" s="16" t="str">
        <f>IF(K7="Up",IF(H7&lt;$BJ$7,"Up","Down"),IF(H7&lt;$BK$7,"Down","Up"))</f>
        <v>Up</v>
      </c>
      <c r="M7" s="17">
        <f>IF(L7="Up",INDEX($AK$5:$AK$1005,MATCH(I7,$AI$5:$AI$1005,0),1),INDEX($AL$5:$AL$1005,MATCH(J7,$AI$5:$AI$1005,0),1))</f>
        <v>1.0112798706623838</v>
      </c>
      <c r="N7" s="16" t="str">
        <f>IF(P6&gt;1,"Up","Down")</f>
        <v>Down</v>
      </c>
      <c r="O7" s="16" t="str">
        <f>IF(N7="Up",IF(H7&lt;$BJ$12,"Up","Down"),IF(H7&lt;$BK$12,"Down","Up"))</f>
        <v>Up</v>
      </c>
      <c r="P7" s="17">
        <f>IF(O7="Up",INDEX($AP$5:$AP$1005,MATCH(I7,$AI$5:$AI$1005,0),1),INDEX($AQ$5:$AQ$1005,MATCH(J7,$AI$5:$AI$1005,0),1))</f>
        <v>1.0153263026220578</v>
      </c>
      <c r="Q7" s="19">
        <f>T6</f>
        <v>2715.7870820012267</v>
      </c>
      <c r="R7" s="19">
        <f>INDEX(model!$S$5:$S$35,MATCH(G7,model!$Q$5:$Q$35,0),1)*model!$O$5</f>
        <v>125</v>
      </c>
      <c r="S7" s="19">
        <f>IF(RIGHT(B7,1)="C",T6*INDEX(model!$T$5:$T$35,MATCH(G7,model!$Q$5:$Q$35,0),1),0)</f>
        <v>0</v>
      </c>
      <c r="T7" s="19">
        <f>(Q7+R7-S7)*M7</f>
        <v>2872.8307928655713</v>
      </c>
      <c r="U7" s="19">
        <f>X6</f>
        <v>2707.9336636970434</v>
      </c>
      <c r="V7" s="19">
        <f>INDEX(model!$S$5:$S$35,MATCH(G7,model!$Q$5:$Q$35,0),1)*model!$O$6</f>
        <v>125</v>
      </c>
      <c r="W7" s="19">
        <f>IF(RIGHT(B7,1)="C",X6*INDEX(model!$T$5:$T$35,MATCH(G7,model!$Q$5:$Q$35,0),1),0)</f>
        <v>0</v>
      </c>
      <c r="X7" s="19">
        <f>(U7+V7-W7)*P7</f>
        <v>2876.3520623350792</v>
      </c>
      <c r="Y7" s="19"/>
      <c r="Z7" s="36" t="str">
        <f>K7&amp;L7</f>
        <v>DownUp</v>
      </c>
      <c r="AA7" s="36" t="str">
        <f>N7&amp;O7</f>
        <v>DownUp</v>
      </c>
      <c r="AD7" s="48"/>
      <c r="AE7" s="49" t="s">
        <v>44</v>
      </c>
      <c r="AF7" s="50" t="s">
        <v>35</v>
      </c>
      <c r="AI7" s="18">
        <f>ROUND(AI6-0.001,3)</f>
        <v>0.998</v>
      </c>
      <c r="AJ7" s="9">
        <f t="array" ref="AJ7">PERCENTILE(IF($BB$5:$BB$2729="Y",$AY$5:$AY$2729),$AI7)</f>
        <v>1.1040871680653865</v>
      </c>
      <c r="AK7" s="96">
        <v>1.0419549581058682</v>
      </c>
      <c r="AL7" s="96">
        <v>0.99886116656416635</v>
      </c>
      <c r="AM7" s="41" t="str">
        <f>IF(AI7&lt;$BJ$7,"Up","Down")</f>
        <v>Down</v>
      </c>
      <c r="AN7" s="41" t="str">
        <f>IF(AI7&lt;$BK$7,"Down","Up")</f>
        <v>Up</v>
      </c>
      <c r="AO7" s="9">
        <f t="array" ref="AO7">PERCENTILE(IF($BT$5:$BT$2729="Y",$BQ$5:$BQ$2729),$AI7)</f>
        <v>1.1079756353668591</v>
      </c>
      <c r="AP7" s="96">
        <v>1.0554235434480017</v>
      </c>
      <c r="AQ7" s="96">
        <v>0.99887260400586109</v>
      </c>
      <c r="AR7" s="41" t="str">
        <f>IF(AI7&lt;$BJ$12,"Up","Down")</f>
        <v>Down</v>
      </c>
      <c r="AS7" s="41" t="str">
        <f>IF(AI7&lt;$BK$12,"Down","Up")</f>
        <v>Up</v>
      </c>
      <c r="AU7" s="4" t="str">
        <f>IF(AZ7=AZ8,IF(AZ7&gt;AZ6,AZ7&amp;"_O",""),AZ7&amp;"_C")</f>
        <v/>
      </c>
      <c r="AV7" s="7" t="str">
        <f>IF(RIGHT(AU7,1)="C",AX7/INDEX($AX$5:$AX$2729,MATCH(AZ7&amp;"_O",$AU$5:$AU$2729,0),1),"")</f>
        <v/>
      </c>
      <c r="AW7" s="38">
        <v>25584</v>
      </c>
      <c r="AX7" s="37">
        <v>90.92</v>
      </c>
      <c r="AY7" s="7">
        <f>AX7/AX6</f>
        <v>0.98398268398268396</v>
      </c>
      <c r="AZ7" s="4">
        <f>YEAR(AW7)</f>
        <v>1970</v>
      </c>
      <c r="BA7" s="2" t="s">
        <v>5</v>
      </c>
      <c r="BB7" s="12" t="str">
        <f>INDEX($CD$5:$CD$10,MATCH(BA7,$CC$5:$CC$10,0),1)</f>
        <v/>
      </c>
      <c r="BC7" s="12" t="str">
        <f>IF(AND(BB7="Y",AY7&gt;1),"Y","")</f>
        <v/>
      </c>
      <c r="BD7" s="12" t="str">
        <f>IF(AND(BB7="Y",AY7&lt;1),"Y","")</f>
        <v/>
      </c>
      <c r="BE7" s="12" t="str">
        <f>IF(AY7&gt;1,IF(AY6&gt;1,"Y",""),"")</f>
        <v/>
      </c>
      <c r="BF7" s="12" t="str">
        <f>IF(AY7&lt;1,IF(AY6&lt;1,"Y",""),"")</f>
        <v>Y</v>
      </c>
      <c r="BG7" s="16"/>
      <c r="BH7" s="12"/>
      <c r="BI7" s="13" t="s">
        <v>78</v>
      </c>
      <c r="BJ7" s="5">
        <f>BJ9*BJ8</f>
        <v>0.54816337148803329</v>
      </c>
      <c r="BK7" s="5">
        <f>BK9*BK8</f>
        <v>0.39434027777777775</v>
      </c>
      <c r="BL7" s="16"/>
      <c r="BM7" s="4" t="str">
        <f>IF(BR7=BR8,IF(BR7&gt;BR6,BR7&amp;"_O",""),BR7&amp;"_C")</f>
        <v/>
      </c>
      <c r="BN7" s="7" t="str">
        <f>IF(RIGHT(BM7,1)="C",BP7/INDEX($BP$5:$BP$2729,MATCH(BR7&amp;"_O",$BM$5:$BM$2729,0),1),"")</f>
        <v/>
      </c>
      <c r="BO7" s="38">
        <v>25983</v>
      </c>
      <c r="BP7" s="3">
        <v>100.7</v>
      </c>
      <c r="BQ7" s="7">
        <f>BP7/BP6</f>
        <v>0.98677119059284668</v>
      </c>
      <c r="BR7" s="4">
        <f>YEAR(BO7)</f>
        <v>1971</v>
      </c>
      <c r="BS7" s="2" t="s">
        <v>5</v>
      </c>
      <c r="BT7" s="12" t="str">
        <f>INDEX($CD$5:$CD$10,MATCH(BS7,$CC$5:$CC$10,0),1)</f>
        <v/>
      </c>
      <c r="BU7" s="12" t="str">
        <f>IF(AND(BT7="Y",BQ7&gt;1),"Y","")</f>
        <v/>
      </c>
      <c r="BV7" s="12" t="str">
        <f>IF(AND(BT7="Y",BQ7&lt;1),"Y","")</f>
        <v/>
      </c>
      <c r="BW7" s="12" t="str">
        <f>IF(BQ7&gt;1,IF(BQ6&gt;1,"Y",""),"")</f>
        <v/>
      </c>
      <c r="BX7" s="12" t="str">
        <f>IF(BQ7&lt;1,IF(BQ6&lt;1,"Y",""),"")</f>
        <v/>
      </c>
      <c r="BY7" s="2"/>
      <c r="BZ7" s="2">
        <v>1972</v>
      </c>
      <c r="CA7" s="2" t="s">
        <v>5</v>
      </c>
      <c r="CC7" s="1" t="s">
        <v>7</v>
      </c>
      <c r="CD7" s="22" t="s">
        <v>11</v>
      </c>
    </row>
    <row r="8" spans="2:82">
      <c r="B8" s="4" t="str">
        <f>IF(G8=G9,IF(G8&gt;G7,G8&amp;"_O",""),G8&amp;"_C")</f>
        <v/>
      </c>
      <c r="C8" s="14">
        <f ca="1">RANDBETWEEN(0,1000)/1000</f>
        <v>0.76200000000000001</v>
      </c>
      <c r="D8" s="16">
        <f>D7+1</f>
        <v>4</v>
      </c>
      <c r="E8" s="10">
        <f>ROUNDDOWN(D8/52,0)+1</f>
        <v>1</v>
      </c>
      <c r="F8" s="15">
        <f>F7+7</f>
        <v>44648</v>
      </c>
      <c r="G8" s="4">
        <f>YEAR(F8)</f>
        <v>2022</v>
      </c>
      <c r="H8" s="33">
        <v>0.71199999999999997</v>
      </c>
      <c r="I8" s="33">
        <v>0.98099999999999998</v>
      </c>
      <c r="J8" s="33">
        <v>0.13200000000000001</v>
      </c>
      <c r="K8" s="16" t="str">
        <f>IF(M7&gt;1,"Up","Down")</f>
        <v>Up</v>
      </c>
      <c r="L8" s="16" t="str">
        <f>IF(K8="Up",IF(H8&lt;$BJ$7,"Up","Down"),IF(H8&lt;$BK$7,"Down","Up"))</f>
        <v>Down</v>
      </c>
      <c r="M8" s="17">
        <f>IF(L8="Up",INDEX($AK$5:$AK$1005,MATCH(I8,$AI$5:$AI$1005,0),1),INDEX($AL$5:$AL$1005,MATCH(J8,$AI$5:$AI$1005,0),1))</f>
        <v>0.96837774770181628</v>
      </c>
      <c r="N8" s="16" t="str">
        <f>IF(P7&gt;1,"Up","Down")</f>
        <v>Up</v>
      </c>
      <c r="O8" s="16" t="str">
        <f>IF(N8="Up",IF(H8&lt;$BJ$12,"Up","Down"),IF(H8&lt;$BK$12,"Down","Up"))</f>
        <v>Down</v>
      </c>
      <c r="P8" s="17">
        <f>IF(O8="Up",INDEX($AP$5:$AP$1005,MATCH(I8,$AI$5:$AI$1005,0),1),INDEX($AQ$5:$AQ$1005,MATCH(J8,$AI$5:$AI$1005,0),1))</f>
        <v>0.95537441829510472</v>
      </c>
      <c r="Q8" s="19">
        <f>T7</f>
        <v>2872.8307928655713</v>
      </c>
      <c r="R8" s="19">
        <f>INDEX(model!$S$5:$S$35,MATCH(G8,model!$Q$5:$Q$35,0),1)*model!$O$5</f>
        <v>125</v>
      </c>
      <c r="S8" s="19">
        <f>IF(RIGHT(B8,1)="C",T7*INDEX(model!$T$5:$T$35,MATCH(G8,model!$Q$5:$Q$35,0),1),0)</f>
        <v>0</v>
      </c>
      <c r="T8" s="19">
        <f>(Q8+R8-S8)*M8</f>
        <v>2903.0326311863123</v>
      </c>
      <c r="U8" s="19">
        <f>X7</f>
        <v>2876.3520623350792</v>
      </c>
      <c r="V8" s="19">
        <f>INDEX(model!$S$5:$S$35,MATCH(G8,model!$Q$5:$Q$35,0),1)*model!$O$6</f>
        <v>125</v>
      </c>
      <c r="W8" s="19">
        <f>IF(RIGHT(B8,1)="C",X7*INDEX(model!$T$5:$T$35,MATCH(G8,model!$Q$5:$Q$35,0),1),0)</f>
        <v>0</v>
      </c>
      <c r="X8" s="19">
        <f>(U8+V8-W8)*P8</f>
        <v>2867.4149806521891</v>
      </c>
      <c r="Y8" s="19"/>
      <c r="Z8" s="36" t="str">
        <f>K8&amp;L8</f>
        <v>UpDown</v>
      </c>
      <c r="AA8" s="36" t="str">
        <f>N8&amp;O8</f>
        <v>UpDown</v>
      </c>
      <c r="AB8" s="36" t="s">
        <v>31</v>
      </c>
      <c r="AC8" s="36" t="s">
        <v>19</v>
      </c>
      <c r="AD8" s="46" t="s">
        <v>27</v>
      </c>
      <c r="AE8" s="5">
        <f>COUNTIF(Z:Z,AB8)/COUNTIF(K:K,AC8)</f>
        <v>0.51032110091743121</v>
      </c>
      <c r="AF8" s="23">
        <f>BJ9</f>
        <v>0.54006243496357964</v>
      </c>
      <c r="AI8" s="18">
        <f>ROUND(AI7-0.001,3)</f>
        <v>0.997</v>
      </c>
      <c r="AJ8" s="9">
        <f t="array" ref="AJ8">PERCENTILE(IF($BB$5:$BB$2729="Y",$AY$5:$AY$2729),$AI8)</f>
        <v>1.0776947438910309</v>
      </c>
      <c r="AK8" s="96">
        <v>1.0419549581058682</v>
      </c>
      <c r="AL8" s="96">
        <v>0.99886116656416635</v>
      </c>
      <c r="AM8" s="41" t="str">
        <f>IF(AI8&lt;$BJ$7,"Up","Down")</f>
        <v>Down</v>
      </c>
      <c r="AN8" s="41" t="str">
        <f>IF(AI8&lt;$BK$7,"Down","Up")</f>
        <v>Up</v>
      </c>
      <c r="AO8" s="9">
        <f t="array" ref="AO8">PERCENTILE(IF($BT$5:$BT$2729="Y",$BQ$5:$BQ$2729),$AI8)</f>
        <v>1.1057773664885351</v>
      </c>
      <c r="AP8" s="96">
        <v>1.0554235434480017</v>
      </c>
      <c r="AQ8" s="96">
        <v>0.99887260400586109</v>
      </c>
      <c r="AR8" s="41" t="str">
        <f>IF(AI8&lt;$BJ$12,"Up","Down")</f>
        <v>Down</v>
      </c>
      <c r="AS8" s="41" t="str">
        <f>IF(AI8&lt;$BK$12,"Down","Up")</f>
        <v>Up</v>
      </c>
      <c r="AU8" s="4" t="str">
        <f>IF(AZ8=AZ9,IF(AZ8&gt;AZ7,AZ8&amp;"_O",""),AZ8&amp;"_C")</f>
        <v/>
      </c>
      <c r="AV8" s="7" t="str">
        <f>IF(RIGHT(AU8,1)="C",AX8/INDEX($AX$5:$AX$2729,MATCH(AZ8&amp;"_O",$AU$5:$AU$2729,0),1),"")</f>
        <v/>
      </c>
      <c r="AW8" s="38">
        <v>25591</v>
      </c>
      <c r="AX8" s="37">
        <v>89.37</v>
      </c>
      <c r="AY8" s="7">
        <f>AX8/AX7</f>
        <v>0.98295204575450945</v>
      </c>
      <c r="AZ8" s="4">
        <f>YEAR(AW8)</f>
        <v>1970</v>
      </c>
      <c r="BA8" s="2" t="s">
        <v>5</v>
      </c>
      <c r="BB8" s="12" t="str">
        <f>INDEX($CD$5:$CD$10,MATCH(BA8,$CC$5:$CC$10,0),1)</f>
        <v/>
      </c>
      <c r="BC8" s="12" t="str">
        <f>IF(AND(BB8="Y",AY8&gt;1),"Y","")</f>
        <v/>
      </c>
      <c r="BD8" s="12" t="str">
        <f>IF(AND(BB8="Y",AY8&lt;1),"Y","")</f>
        <v/>
      </c>
      <c r="BE8" s="12" t="str">
        <f>IF(AY8&gt;1,IF(AY7&gt;1,"Y",""),"")</f>
        <v/>
      </c>
      <c r="BF8" s="12" t="str">
        <f>IF(AY8&lt;1,IF(AY7&lt;1,"Y",""),"")</f>
        <v>Y</v>
      </c>
      <c r="BG8" s="16"/>
      <c r="BI8" t="s">
        <v>79</v>
      </c>
      <c r="BJ8" s="42">
        <v>1.0149999999999999</v>
      </c>
      <c r="BK8" s="42">
        <v>1.0249999999999999</v>
      </c>
      <c r="BL8" s="16"/>
      <c r="BM8" s="4" t="str">
        <f>IF(BR8=BR9,IF(BR8&gt;BR7,BR8&amp;"_O",""),BR8&amp;"_C")</f>
        <v/>
      </c>
      <c r="BN8" s="7" t="str">
        <f>IF(RIGHT(BM8,1)="C",BP8/INDEX($BP$5:$BP$2729,MATCH(BR8&amp;"_O",$BM$5:$BM$2729,0),1),"")</f>
        <v/>
      </c>
      <c r="BO8" s="38">
        <v>25990</v>
      </c>
      <c r="BP8" s="3">
        <v>101.34</v>
      </c>
      <c r="BQ8" s="7">
        <f>BP8/BP7</f>
        <v>1.0063555114200595</v>
      </c>
      <c r="BR8" s="4">
        <f>YEAR(BO8)</f>
        <v>1971</v>
      </c>
      <c r="BS8" s="2" t="s">
        <v>5</v>
      </c>
      <c r="BT8" s="12" t="str">
        <f>INDEX($CD$5:$CD$10,MATCH(BS8,$CC$5:$CC$10,0),1)</f>
        <v/>
      </c>
      <c r="BU8" s="12" t="str">
        <f>IF(AND(BT8="Y",BQ8&gt;1),"Y","")</f>
        <v/>
      </c>
      <c r="BV8" s="12" t="str">
        <f>IF(AND(BT8="Y",BQ8&lt;1),"Y","")</f>
        <v/>
      </c>
      <c r="BW8" s="12" t="str">
        <f>IF(BQ8&gt;1,IF(BQ7&gt;1,"Y",""),"")</f>
        <v/>
      </c>
      <c r="BX8" s="12" t="str">
        <f>IF(BQ8&lt;1,IF(BQ7&lt;1,"Y",""),"")</f>
        <v/>
      </c>
      <c r="BY8" s="2"/>
      <c r="BZ8" s="2">
        <v>1973</v>
      </c>
      <c r="CA8" s="2" t="s">
        <v>5</v>
      </c>
      <c r="CC8" s="1" t="s">
        <v>8</v>
      </c>
      <c r="CD8" s="2" t="s">
        <v>11</v>
      </c>
    </row>
    <row r="9" spans="2:82">
      <c r="B9" s="4" t="str">
        <f>IF(G9=G10,IF(G9&gt;G8,G9&amp;"_O",""),G9&amp;"_C")</f>
        <v/>
      </c>
      <c r="C9" s="14">
        <f ca="1">RANDBETWEEN(0,1000)/1000</f>
        <v>0.67</v>
      </c>
      <c r="D9" s="16">
        <f>D8+1</f>
        <v>5</v>
      </c>
      <c r="E9" s="10">
        <f>ROUNDDOWN(D9/52,0)+1</f>
        <v>1</v>
      </c>
      <c r="F9" s="15">
        <f>F8+7</f>
        <v>44655</v>
      </c>
      <c r="G9" s="4">
        <f>YEAR(F9)</f>
        <v>2022</v>
      </c>
      <c r="H9" s="33">
        <v>0.33800000000000002</v>
      </c>
      <c r="I9" s="33">
        <v>0.28299999999999997</v>
      </c>
      <c r="J9" s="33">
        <v>0.49399999999999999</v>
      </c>
      <c r="K9" s="16" t="str">
        <f>IF(M8&gt;1,"Up","Down")</f>
        <v>Down</v>
      </c>
      <c r="L9" s="16" t="str">
        <f>IF(K9="Up",IF(H9&lt;$BJ$7,"Up","Down"),IF(H9&lt;$BK$7,"Down","Up"))</f>
        <v>Down</v>
      </c>
      <c r="M9" s="17">
        <f>IF(L9="Up",INDEX($AK$5:$AK$1005,MATCH(I9,$AI$5:$AI$1005,0),1),INDEX($AL$5:$AL$1005,MATCH(J9,$AI$5:$AI$1005,0),1))</f>
        <v>0.98752521274530591</v>
      </c>
      <c r="N9" s="16" t="str">
        <f>IF(P8&gt;1,"Up","Down")</f>
        <v>Down</v>
      </c>
      <c r="O9" s="16" t="str">
        <f>IF(N9="Up",IF(H9&lt;$BJ$12,"Up","Down"),IF(H9&lt;$BK$12,"Down","Up"))</f>
        <v>Down</v>
      </c>
      <c r="P9" s="17">
        <f>IF(O9="Up",INDEX($AP$5:$AP$1005,MATCH(I9,$AI$5:$AI$1005,0),1),INDEX($AQ$5:$AQ$1005,MATCH(J9,$AI$5:$AI$1005,0),1))</f>
        <v>0.98457885085579866</v>
      </c>
      <c r="Q9" s="19">
        <f>T8</f>
        <v>2903.0326311863123</v>
      </c>
      <c r="R9" s="19">
        <f>INDEX(model!$S$5:$S$35,MATCH(G9,model!$Q$5:$Q$35,0),1)*model!$O$5</f>
        <v>125</v>
      </c>
      <c r="S9" s="19">
        <f>IF(RIGHT(B9,1)="C",T8*INDEX(model!$T$5:$T$35,MATCH(G9,model!$Q$5:$Q$35,0),1),0)</f>
        <v>0</v>
      </c>
      <c r="T9" s="19">
        <f>(Q9+R9-S9)*M9</f>
        <v>2990.2585683119914</v>
      </c>
      <c r="U9" s="19">
        <f>X8</f>
        <v>2867.4149806521891</v>
      </c>
      <c r="V9" s="19">
        <f>INDEX(model!$S$5:$S$35,MATCH(G9,model!$Q$5:$Q$35,0),1)*model!$O$6</f>
        <v>125</v>
      </c>
      <c r="W9" s="19">
        <f>IF(RIGHT(B9,1)="C",X8*INDEX(model!$T$5:$T$35,MATCH(G9,model!$Q$5:$Q$35,0),1),0)</f>
        <v>0</v>
      </c>
      <c r="X9" s="19">
        <f>(U9+V9-W9)*P9</f>
        <v>2946.2685029342092</v>
      </c>
      <c r="Y9" s="19"/>
      <c r="Z9" s="36" t="str">
        <f>K9&amp;L9</f>
        <v>DownDown</v>
      </c>
      <c r="AA9" s="36" t="str">
        <f>N9&amp;O9</f>
        <v>DownDown</v>
      </c>
      <c r="AB9" s="36" t="s">
        <v>32</v>
      </c>
      <c r="AC9" s="36" t="s">
        <v>22</v>
      </c>
      <c r="AD9" s="46" t="s">
        <v>28</v>
      </c>
      <c r="AE9" s="5">
        <f>COUNTIF(Z:Z,AB9)/COUNTIF(K:K,AC9)</f>
        <v>0.580952380952381</v>
      </c>
      <c r="AF9" s="23">
        <f>1-AF11</f>
        <v>0.61527777777777781</v>
      </c>
      <c r="AI9" s="18">
        <f>ROUND(AI8-0.001,3)</f>
        <v>0.996</v>
      </c>
      <c r="AJ9" s="9">
        <f t="array" ref="AJ9">PERCENTILE(IF($BB$5:$BB$2729="Y",$AY$5:$AY$2729),$AI9)</f>
        <v>1.0742401550942702</v>
      </c>
      <c r="AK9" s="96">
        <v>1.0419549581058682</v>
      </c>
      <c r="AL9" s="96">
        <v>0.99886116656416635</v>
      </c>
      <c r="AM9" s="41" t="str">
        <f>IF(AI9&lt;$BJ$7,"Up","Down")</f>
        <v>Down</v>
      </c>
      <c r="AN9" s="41" t="str">
        <f>IF(AI9&lt;$BK$7,"Down","Up")</f>
        <v>Up</v>
      </c>
      <c r="AO9" s="9">
        <f t="array" ref="AO9">PERCENTILE(IF($BT$5:$BT$2729="Y",$BQ$5:$BQ$2729),$AI9)</f>
        <v>1.1029064046966706</v>
      </c>
      <c r="AP9" s="96">
        <v>1.0554235434480017</v>
      </c>
      <c r="AQ9" s="96">
        <v>0.99887260400586109</v>
      </c>
      <c r="AR9" s="41" t="str">
        <f>IF(AI9&lt;$BJ$12,"Up","Down")</f>
        <v>Down</v>
      </c>
      <c r="AS9" s="41" t="str">
        <f>IF(AI9&lt;$BK$12,"Down","Up")</f>
        <v>Up</v>
      </c>
      <c r="AU9" s="4" t="str">
        <f>IF(AZ9=AZ10,IF(AZ9&gt;AZ8,AZ9&amp;"_O",""),AZ9&amp;"_C")</f>
        <v/>
      </c>
      <c r="AV9" s="7" t="str">
        <f>IF(RIGHT(AU9,1)="C",AX9/INDEX($AX$5:$AX$2729,MATCH(AZ9&amp;"_O",$AU$5:$AU$2729,0),1),"")</f>
        <v/>
      </c>
      <c r="AW9" s="38">
        <v>25598</v>
      </c>
      <c r="AX9" s="37">
        <v>85.02</v>
      </c>
      <c r="AY9" s="7">
        <f>AX9/AX8</f>
        <v>0.95132594830480022</v>
      </c>
      <c r="AZ9" s="4">
        <f>YEAR(AW9)</f>
        <v>1970</v>
      </c>
      <c r="BA9" s="2" t="s">
        <v>5</v>
      </c>
      <c r="BB9" s="12" t="str">
        <f>INDEX($CD$5:$CD$10,MATCH(BA9,$CC$5:$CC$10,0),1)</f>
        <v/>
      </c>
      <c r="BC9" s="12" t="str">
        <f>IF(AND(BB9="Y",AY9&gt;1),"Y","")</f>
        <v/>
      </c>
      <c r="BD9" s="12" t="str">
        <f>IF(AND(BB9="Y",AY9&lt;1),"Y","")</f>
        <v/>
      </c>
      <c r="BE9" s="12" t="str">
        <f>IF(AY9&gt;1,IF(AY8&gt;1,"Y",""),"")</f>
        <v/>
      </c>
      <c r="BF9" s="12" t="str">
        <f>IF(AY9&lt;1,IF(AY8&lt;1,"Y",""),"")</f>
        <v>Y</v>
      </c>
      <c r="BG9" s="2"/>
      <c r="BH9" s="12"/>
      <c r="BI9" s="13" t="s">
        <v>77</v>
      </c>
      <c r="BJ9" s="5">
        <f>COUNTIFS($BB$5:$BB$2729,"Y",$BE$5:$BE$2729,"Y")/COUNTIFS($BB$5:$BB$2729,"Y",$AY$5:$AY$2729,"&gt;1")</f>
        <v>0.54006243496357964</v>
      </c>
      <c r="BK9" s="5">
        <f>COUNTIFS($BB$5:$BB$2729,"Y",$BF$5:$BF$2729,"Y")/COUNTIFS($BB$5:$BB$2729,"Y",$AY$5:$AY$2729,"&lt;1")</f>
        <v>0.38472222222222224</v>
      </c>
      <c r="BL9" s="2"/>
      <c r="BM9" s="4" t="str">
        <f>IF(BR9=BR10,IF(BR9&gt;BR8,BR9&amp;"_O",""),BR9&amp;"_C")</f>
        <v/>
      </c>
      <c r="BN9" s="7" t="str">
        <f>IF(RIGHT(BM9,1)="C",BP9/INDEX($BP$5:$BP$2729,MATCH(BR9&amp;"_O",$BM$5:$BM$2729,0),1),"")</f>
        <v/>
      </c>
      <c r="BO9" s="38">
        <v>25997</v>
      </c>
      <c r="BP9" s="3">
        <v>103</v>
      </c>
      <c r="BQ9" s="7">
        <f>BP9/BP8</f>
        <v>1.0163805012828102</v>
      </c>
      <c r="BR9" s="4">
        <f>YEAR(BO9)</f>
        <v>1971</v>
      </c>
      <c r="BS9" s="2" t="s">
        <v>5</v>
      </c>
      <c r="BT9" s="12" t="str">
        <f>INDEX($CD$5:$CD$10,MATCH(BS9,$CC$5:$CC$10,0),1)</f>
        <v/>
      </c>
      <c r="BU9" s="12" t="str">
        <f>IF(AND(BT9="Y",BQ9&gt;1),"Y","")</f>
        <v/>
      </c>
      <c r="BV9" s="12" t="str">
        <f>IF(AND(BT9="Y",BQ9&lt;1),"Y","")</f>
        <v/>
      </c>
      <c r="BW9" s="12" t="str">
        <f>IF(BQ9&gt;1,IF(BQ8&gt;1,"Y",""),"")</f>
        <v>Y</v>
      </c>
      <c r="BX9" s="12" t="str">
        <f>IF(BQ9&lt;1,IF(BQ8&lt;1,"Y",""),"")</f>
        <v/>
      </c>
      <c r="BY9" s="2"/>
      <c r="BZ9" s="2">
        <v>1974</v>
      </c>
      <c r="CA9" s="2" t="s">
        <v>5</v>
      </c>
      <c r="CC9" s="1" t="s">
        <v>9</v>
      </c>
      <c r="CD9" s="2" t="s">
        <v>11</v>
      </c>
    </row>
    <row r="10" spans="2:82">
      <c r="B10" s="4" t="str">
        <f>IF(G10=G11,IF(G10&gt;G9,G10&amp;"_O",""),G10&amp;"_C")</f>
        <v/>
      </c>
      <c r="C10" s="14">
        <f ca="1">RANDBETWEEN(0,1000)/1000</f>
        <v>0.01</v>
      </c>
      <c r="D10" s="16">
        <f>D9+1</f>
        <v>6</v>
      </c>
      <c r="E10" s="10">
        <f>ROUNDDOWN(D10/52,0)+1</f>
        <v>1</v>
      </c>
      <c r="F10" s="15">
        <f>F9+7</f>
        <v>44662</v>
      </c>
      <c r="G10" s="4">
        <f>YEAR(F10)</f>
        <v>2022</v>
      </c>
      <c r="H10" s="33">
        <v>0.53900000000000003</v>
      </c>
      <c r="I10" s="33">
        <v>0.247</v>
      </c>
      <c r="J10" s="33">
        <v>6.6000000000000003E-2</v>
      </c>
      <c r="K10" s="16" t="str">
        <f>IF(M9&gt;1,"Up","Down")</f>
        <v>Down</v>
      </c>
      <c r="L10" s="16" t="str">
        <f>IF(K10="Up",IF(H10&lt;$BJ$7,"Up","Down"),IF(H10&lt;$BK$7,"Down","Up"))</f>
        <v>Up</v>
      </c>
      <c r="M10" s="17">
        <f>IF(L10="Up",INDEX($AK$5:$AK$1005,MATCH(I10,$AI$5:$AI$1005,0),1),INDEX($AL$5:$AL$1005,MATCH(J10,$AI$5:$AI$1005,0),1))</f>
        <v>1.0060943319700848</v>
      </c>
      <c r="N10" s="16" t="str">
        <f>IF(P9&gt;1,"Up","Down")</f>
        <v>Down</v>
      </c>
      <c r="O10" s="16" t="str">
        <f>IF(N10="Up",IF(H10&lt;$BJ$12,"Up","Down"),IF(H10&lt;$BK$12,"Down","Up"))</f>
        <v>Up</v>
      </c>
      <c r="P10" s="17">
        <f>IF(O10="Up",INDEX($AP$5:$AP$1005,MATCH(I10,$AI$5:$AI$1005,0),1),INDEX($AQ$5:$AQ$1005,MATCH(J10,$AI$5:$AI$1005,0),1))</f>
        <v>1.0082395142547023</v>
      </c>
      <c r="Q10" s="19">
        <f>T9</f>
        <v>2990.2585683119914</v>
      </c>
      <c r="R10" s="19">
        <f>INDEX(model!$S$5:$S$35,MATCH(G10,model!$Q$5:$Q$35,0),1)*model!$O$5</f>
        <v>125</v>
      </c>
      <c r="S10" s="19">
        <f>IF(RIGHT(B10,1)="C",T9*INDEX(model!$T$5:$T$35,MATCH(G10,model!$Q$5:$Q$35,0),1),0)</f>
        <v>0</v>
      </c>
      <c r="T10" s="19">
        <f>(Q10+R10-S10)*M10</f>
        <v>3134.2439881999358</v>
      </c>
      <c r="U10" s="19">
        <f>X9</f>
        <v>2946.2685029342092</v>
      </c>
      <c r="V10" s="19">
        <f>INDEX(model!$S$5:$S$35,MATCH(G10,model!$Q$5:$Q$35,0),1)*model!$O$6</f>
        <v>125</v>
      </c>
      <c r="W10" s="19">
        <f>IF(RIGHT(B10,1)="C",X9*INDEX(model!$T$5:$T$35,MATCH(G10,model!$Q$5:$Q$35,0),1),0)</f>
        <v>0</v>
      </c>
      <c r="X10" s="19">
        <f>(U10+V10-W10)*P10</f>
        <v>3096.5742635441538</v>
      </c>
      <c r="Y10" s="19"/>
      <c r="Z10" s="36" t="str">
        <f>K10&amp;L10</f>
        <v>DownUp</v>
      </c>
      <c r="AA10" s="36" t="str">
        <f>N10&amp;O10</f>
        <v>DownUp</v>
      </c>
      <c r="AB10" s="36" t="s">
        <v>33</v>
      </c>
      <c r="AC10" s="36" t="s">
        <v>19</v>
      </c>
      <c r="AD10" s="47" t="s">
        <v>29</v>
      </c>
      <c r="AE10" s="5">
        <f>COUNTIF(Z:Z,AB10)/COUNTIF(K:K,AC10)</f>
        <v>0.48967889908256879</v>
      </c>
      <c r="AF10" s="23">
        <f>1-AF8</f>
        <v>0.45993756503642036</v>
      </c>
      <c r="AI10" s="18">
        <f>ROUND(AI9-0.001,3)</f>
        <v>0.995</v>
      </c>
      <c r="AJ10" s="9">
        <f t="array" ref="AJ10">PERCENTILE(IF($BB$5:$BB$2729="Y",$AY$5:$AY$2729),$AI10)</f>
        <v>1.0732107092495518</v>
      </c>
      <c r="AK10" s="96">
        <v>1.0419549581058682</v>
      </c>
      <c r="AL10" s="96">
        <v>0.99886116656416635</v>
      </c>
      <c r="AM10" s="41" t="str">
        <f>IF(AI10&lt;$BJ$7,"Up","Down")</f>
        <v>Down</v>
      </c>
      <c r="AN10" s="41" t="str">
        <f>IF(AI10&lt;$BK$7,"Down","Up")</f>
        <v>Up</v>
      </c>
      <c r="AO10" s="9">
        <f t="array" ref="AO10">PERCENTILE(IF($BT$5:$BT$2729="Y",$BQ$5:$BQ$2729),$AI10)</f>
        <v>1.0951264789560959</v>
      </c>
      <c r="AP10" s="96">
        <v>1.0554235434480017</v>
      </c>
      <c r="AQ10" s="96">
        <v>0.99887260400586109</v>
      </c>
      <c r="AR10" s="41" t="str">
        <f>IF(AI10&lt;$BJ$12,"Up","Down")</f>
        <v>Down</v>
      </c>
      <c r="AS10" s="41" t="str">
        <f>IF(AI10&lt;$BK$12,"Down","Up")</f>
        <v>Up</v>
      </c>
      <c r="AU10" s="4" t="str">
        <f>IF(AZ10=AZ11,IF(AZ10&gt;AZ9,AZ10&amp;"_O",""),AZ10&amp;"_C")</f>
        <v/>
      </c>
      <c r="AV10" s="7" t="str">
        <f>IF(RIGHT(AU10,1)="C",AX10/INDEX($AX$5:$AX$2729,MATCH(AZ10&amp;"_O",$AU$5:$AU$2729,0),1),"")</f>
        <v/>
      </c>
      <c r="AW10" s="38">
        <v>25605</v>
      </c>
      <c r="AX10" s="37">
        <v>86.33</v>
      </c>
      <c r="AY10" s="7">
        <f>AX10/AX9</f>
        <v>1.0154081392613503</v>
      </c>
      <c r="AZ10" s="4">
        <f>YEAR(AW10)</f>
        <v>1970</v>
      </c>
      <c r="BA10" s="2" t="s">
        <v>5</v>
      </c>
      <c r="BB10" s="12" t="str">
        <f>INDEX($CD$5:$CD$10,MATCH(BA10,$CC$5:$CC$10,0),1)</f>
        <v/>
      </c>
      <c r="BC10" s="12" t="str">
        <f>IF(AND(BB10="Y",AY10&gt;1),"Y","")</f>
        <v/>
      </c>
      <c r="BD10" s="12" t="str">
        <f>IF(AND(BB10="Y",AY10&lt;1),"Y","")</f>
        <v/>
      </c>
      <c r="BE10" s="12" t="str">
        <f>IF(AY10&gt;1,IF(AY9&gt;1,"Y",""),"")</f>
        <v/>
      </c>
      <c r="BF10" s="12" t="str">
        <f>IF(AY10&lt;1,IF(AY9&lt;1,"Y",""),"")</f>
        <v/>
      </c>
      <c r="BG10" s="2"/>
      <c r="BH10" s="2"/>
      <c r="BI10" s="2"/>
      <c r="BJ10" s="2"/>
      <c r="BK10" s="2"/>
      <c r="BL10" s="2"/>
      <c r="BM10" s="4" t="str">
        <f>IF(BR10=BR11,IF(BR10&gt;BR9,BR10&amp;"_O",""),BR10&amp;"_C")</f>
        <v/>
      </c>
      <c r="BN10" s="7" t="str">
        <f>IF(RIGHT(BM10,1)="C",BP10/INDEX($BP$5:$BP$2729,MATCH(BR10&amp;"_O",$BM$5:$BM$2729,0),1),"")</f>
        <v/>
      </c>
      <c r="BO10" s="38">
        <v>26004</v>
      </c>
      <c r="BP10" s="3">
        <v>104.5</v>
      </c>
      <c r="BQ10" s="7">
        <f>BP10/BP9</f>
        <v>1.0145631067961165</v>
      </c>
      <c r="BR10" s="4">
        <f>YEAR(BO10)</f>
        <v>1971</v>
      </c>
      <c r="BS10" s="2" t="s">
        <v>5</v>
      </c>
      <c r="BT10" s="12" t="str">
        <f>INDEX($CD$5:$CD$10,MATCH(BS10,$CC$5:$CC$10,0),1)</f>
        <v/>
      </c>
      <c r="BU10" s="12" t="str">
        <f>IF(AND(BT10="Y",BQ10&gt;1),"Y","")</f>
        <v/>
      </c>
      <c r="BV10" s="12" t="str">
        <f>IF(AND(BT10="Y",BQ10&lt;1),"Y","")</f>
        <v/>
      </c>
      <c r="BW10" s="12" t="str">
        <f>IF(BQ10&gt;1,IF(BQ9&gt;1,"Y",""),"")</f>
        <v>Y</v>
      </c>
      <c r="BX10" s="12" t="str">
        <f>IF(BQ10&lt;1,IF(BQ9&lt;1,"Y",""),"")</f>
        <v/>
      </c>
      <c r="BY10" s="2"/>
      <c r="BZ10" s="2">
        <v>1975</v>
      </c>
      <c r="CA10" s="2" t="s">
        <v>5</v>
      </c>
      <c r="CC10" s="1" t="s">
        <v>10</v>
      </c>
      <c r="CD10" s="2" t="s">
        <v>11</v>
      </c>
    </row>
    <row r="11" spans="2:82">
      <c r="B11" s="4" t="str">
        <f>IF(G11=G12,IF(G11&gt;G10,G11&amp;"_O",""),G11&amp;"_C")</f>
        <v/>
      </c>
      <c r="C11" s="14">
        <f ca="1">RANDBETWEEN(0,1000)/1000</f>
        <v>0.626</v>
      </c>
      <c r="D11" s="16">
        <f>D10+1</f>
        <v>7</v>
      </c>
      <c r="E11" s="10">
        <f>ROUNDDOWN(D11/52,0)+1</f>
        <v>1</v>
      </c>
      <c r="F11" s="15">
        <f>F10+7</f>
        <v>44669</v>
      </c>
      <c r="G11" s="4">
        <f>YEAR(F11)</f>
        <v>2022</v>
      </c>
      <c r="H11" s="33">
        <v>0.13600000000000001</v>
      </c>
      <c r="I11" s="33">
        <v>0.98799999999999999</v>
      </c>
      <c r="J11" s="33">
        <v>0.188</v>
      </c>
      <c r="K11" s="16" t="str">
        <f>IF(M10&gt;1,"Up","Down")</f>
        <v>Up</v>
      </c>
      <c r="L11" s="16" t="str">
        <f>IF(K11="Up",IF(H11&lt;$BJ$7,"Up","Down"),IF(H11&lt;$BK$7,"Down","Up"))</f>
        <v>Up</v>
      </c>
      <c r="M11" s="17">
        <f>IF(L11="Up",INDEX($AK$5:$AK$1005,MATCH(I11,$AI$5:$AI$1005,0),1),INDEX($AL$5:$AL$1005,MATCH(J11,$AI$5:$AI$1005,0),1))</f>
        <v>1.0419549581058682</v>
      </c>
      <c r="N11" s="16" t="str">
        <f>IF(P10&gt;1,"Up","Down")</f>
        <v>Up</v>
      </c>
      <c r="O11" s="16" t="str">
        <f>IF(N11="Up",IF(H11&lt;$BJ$12,"Up","Down"),IF(H11&lt;$BK$12,"Down","Up"))</f>
        <v>Up</v>
      </c>
      <c r="P11" s="17">
        <f>IF(O11="Up",INDEX($AP$5:$AP$1005,MATCH(I11,$AI$5:$AI$1005,0),1),INDEX($AQ$5:$AQ$1005,MATCH(J11,$AI$5:$AI$1005,0),1))</f>
        <v>1.0554235434480017</v>
      </c>
      <c r="Q11" s="19">
        <f>T10</f>
        <v>3134.2439881999358</v>
      </c>
      <c r="R11" s="19">
        <f>INDEX(model!$S$5:$S$35,MATCH(G11,model!$Q$5:$Q$35,0),1)*model!$O$5</f>
        <v>125</v>
      </c>
      <c r="S11" s="19">
        <f>IF(RIGHT(B11,1)="C",T10*INDEX(model!$T$5:$T$35,MATCH(G11,model!$Q$5:$Q$35,0),1),0)</f>
        <v>0</v>
      </c>
      <c r="T11" s="19">
        <f>(Q11+R11-S11)*M11</f>
        <v>3395.9854331816668</v>
      </c>
      <c r="U11" s="19">
        <f>X10</f>
        <v>3096.5742635441538</v>
      </c>
      <c r="V11" s="19">
        <f>INDEX(model!$S$5:$S$35,MATCH(G11,model!$Q$5:$Q$35,0),1)*model!$O$6</f>
        <v>125</v>
      </c>
      <c r="W11" s="19">
        <f>IF(RIGHT(B11,1)="C",X10*INDEX(model!$T$5:$T$35,MATCH(G11,model!$Q$5:$Q$35,0),1),0)</f>
        <v>0</v>
      </c>
      <c r="X11" s="19">
        <f>(U11+V11-W11)*P11</f>
        <v>3400.1253247106574</v>
      </c>
      <c r="Y11" s="19"/>
      <c r="Z11" s="36" t="str">
        <f>K11&amp;L11</f>
        <v>UpUp</v>
      </c>
      <c r="AA11" s="36" t="str">
        <f>N11&amp;O11</f>
        <v>UpUp</v>
      </c>
      <c r="AB11" s="36" t="s">
        <v>34</v>
      </c>
      <c r="AC11" s="36" t="s">
        <v>22</v>
      </c>
      <c r="AD11" s="47" t="s">
        <v>30</v>
      </c>
      <c r="AE11" s="5">
        <f>COUNTIF(Z:Z,AB11)/COUNTIF(K:K,AC11)</f>
        <v>0.41904761904761906</v>
      </c>
      <c r="AF11" s="23">
        <f>BK9</f>
        <v>0.38472222222222224</v>
      </c>
      <c r="AI11" s="18">
        <f>ROUND(AI10-0.001,3)</f>
        <v>0.99399999999999999</v>
      </c>
      <c r="AJ11" s="9">
        <f t="array" ref="AJ11">PERCENTILE(IF($BB$5:$BB$2729="Y",$AY$5:$AY$2729),$AI11)</f>
        <v>1.07182875378308</v>
      </c>
      <c r="AK11" s="96">
        <v>1.0419549581058682</v>
      </c>
      <c r="AL11" s="96">
        <v>0.99886116656416635</v>
      </c>
      <c r="AM11" s="41" t="str">
        <f>IF(AI11&lt;$BJ$7,"Up","Down")</f>
        <v>Down</v>
      </c>
      <c r="AN11" s="41" t="str">
        <f>IF(AI11&lt;$BK$7,"Down","Up")</f>
        <v>Up</v>
      </c>
      <c r="AO11" s="9">
        <f t="array" ref="AO11">PERCENTILE(IF($BT$5:$BT$2729="Y",$BQ$5:$BQ$2729),$AI11)</f>
        <v>1.0908776330586729</v>
      </c>
      <c r="AP11" s="96">
        <v>1.0554235434480017</v>
      </c>
      <c r="AQ11" s="96">
        <v>0.99887260400586109</v>
      </c>
      <c r="AR11" s="41" t="str">
        <f>IF(AI11&lt;$BJ$12,"Up","Down")</f>
        <v>Down</v>
      </c>
      <c r="AS11" s="41" t="str">
        <f>IF(AI11&lt;$BK$12,"Down","Up")</f>
        <v>Up</v>
      </c>
      <c r="AU11" s="4" t="str">
        <f>IF(AZ11=AZ12,IF(AZ11&gt;AZ10,AZ11&amp;"_O",""),AZ11&amp;"_C")</f>
        <v/>
      </c>
      <c r="AV11" s="7" t="str">
        <f>IF(RIGHT(AU11,1)="C",AX11/INDEX($AX$5:$AX$2729,MATCH(AZ11&amp;"_O",$AU$5:$AU$2729,0),1),"")</f>
        <v/>
      </c>
      <c r="AW11" s="38">
        <v>25612</v>
      </c>
      <c r="AX11" s="37">
        <v>86.54</v>
      </c>
      <c r="AY11" s="7">
        <f>AX11/AX10</f>
        <v>1.002432526352369</v>
      </c>
      <c r="AZ11" s="4">
        <f>YEAR(AW11)</f>
        <v>1970</v>
      </c>
      <c r="BA11" s="2" t="s">
        <v>5</v>
      </c>
      <c r="BB11" s="12" t="str">
        <f>INDEX($CD$5:$CD$10,MATCH(BA11,$CC$5:$CC$10,0),1)</f>
        <v/>
      </c>
      <c r="BC11" s="12" t="str">
        <f>IF(AND(BB11="Y",AY11&gt;1),"Y","")</f>
        <v/>
      </c>
      <c r="BD11" s="12" t="str">
        <f>IF(AND(BB11="Y",AY11&lt;1),"Y","")</f>
        <v/>
      </c>
      <c r="BE11" s="12" t="str">
        <f>IF(AY11&gt;1,IF(AY10&gt;1,"Y",""),"")</f>
        <v>Y</v>
      </c>
      <c r="BF11" s="12" t="str">
        <f>IF(AY11&lt;1,IF(AY10&lt;1,"Y",""),"")</f>
        <v/>
      </c>
      <c r="BG11" s="2"/>
      <c r="BH11" s="43" t="s">
        <v>72</v>
      </c>
      <c r="BI11" s="44"/>
      <c r="BJ11" s="44"/>
      <c r="BK11" s="44"/>
      <c r="BL11" s="2"/>
      <c r="BM11" s="4" t="str">
        <f>IF(BR11=BR12,IF(BR11&gt;BR10,BR11&amp;"_O",""),BR11&amp;"_C")</f>
        <v/>
      </c>
      <c r="BN11" s="7" t="str">
        <f>IF(RIGHT(BM11,1)="C",BP11/INDEX($BP$5:$BP$2729,MATCH(BR11&amp;"_O",$BM$5:$BM$2729,0),1),"")</f>
        <v/>
      </c>
      <c r="BO11" s="38">
        <v>26011</v>
      </c>
      <c r="BP11" s="3">
        <v>105.77</v>
      </c>
      <c r="BQ11" s="7">
        <f>BP11/BP10</f>
        <v>1.0121531100478469</v>
      </c>
      <c r="BR11" s="4">
        <f>YEAR(BO11)</f>
        <v>1971</v>
      </c>
      <c r="BS11" s="2" t="s">
        <v>5</v>
      </c>
      <c r="BT11" s="12" t="str">
        <f>INDEX($CD$5:$CD$10,MATCH(BS11,$CC$5:$CC$10,0),1)</f>
        <v/>
      </c>
      <c r="BU11" s="12" t="str">
        <f>IF(AND(BT11="Y",BQ11&gt;1),"Y","")</f>
        <v/>
      </c>
      <c r="BV11" s="12" t="str">
        <f>IF(AND(BT11="Y",BQ11&lt;1),"Y","")</f>
        <v/>
      </c>
      <c r="BW11" s="12" t="str">
        <f>IF(BQ11&gt;1,IF(BQ10&gt;1,"Y",""),"")</f>
        <v>Y</v>
      </c>
      <c r="BX11" s="12" t="str">
        <f>IF(BQ11&lt;1,IF(BQ10&lt;1,"Y",""),"")</f>
        <v/>
      </c>
      <c r="BY11" s="2"/>
      <c r="BZ11" s="2">
        <v>1976</v>
      </c>
      <c r="CA11" s="2" t="s">
        <v>5</v>
      </c>
    </row>
    <row r="12" spans="2:82">
      <c r="B12" s="4" t="str">
        <f>IF(G12=G13,IF(G12&gt;G11,G12&amp;"_O",""),G12&amp;"_C")</f>
        <v/>
      </c>
      <c r="C12" s="14">
        <f ca="1">RANDBETWEEN(0,1000)/1000</f>
        <v>0.27200000000000002</v>
      </c>
      <c r="D12" s="16">
        <f>D11+1</f>
        <v>8</v>
      </c>
      <c r="E12" s="10">
        <f>ROUNDDOWN(D12/52,0)+1</f>
        <v>1</v>
      </c>
      <c r="F12" s="15">
        <f>F11+7</f>
        <v>44676</v>
      </c>
      <c r="G12" s="4">
        <f>YEAR(F12)</f>
        <v>2022</v>
      </c>
      <c r="H12" s="33">
        <v>0.38400000000000001</v>
      </c>
      <c r="I12" s="33">
        <v>0.123</v>
      </c>
      <c r="J12" s="33">
        <v>0.39800000000000002</v>
      </c>
      <c r="K12" s="16" t="str">
        <f>IF(M11&gt;1,"Up","Down")</f>
        <v>Up</v>
      </c>
      <c r="L12" s="16" t="str">
        <f>IF(K12="Up",IF(H12&lt;$BJ$7,"Up","Down"),IF(H12&lt;$BK$7,"Down","Up"))</f>
        <v>Up</v>
      </c>
      <c r="M12" s="17">
        <f>IF(L12="Up",INDEX($AK$5:$AK$1005,MATCH(I12,$AI$5:$AI$1005,0),1),INDEX($AL$5:$AL$1005,MATCH(J12,$AI$5:$AI$1005,0),1))</f>
        <v>1.0028993102793444</v>
      </c>
      <c r="N12" s="16" t="str">
        <f>IF(P11&gt;1,"Up","Down")</f>
        <v>Up</v>
      </c>
      <c r="O12" s="16" t="str">
        <f>IF(N12="Up",IF(H12&lt;$BJ$12,"Up","Down"),IF(H12&lt;$BK$12,"Down","Up"))</f>
        <v>Up</v>
      </c>
      <c r="P12" s="17">
        <f>IF(O12="Up",INDEX($AP$5:$AP$1005,MATCH(I12,$AI$5:$AI$1005,0),1),INDEX($AQ$5:$AQ$1005,MATCH(J12,$AI$5:$AI$1005,0),1))</f>
        <v>1.0041067349596033</v>
      </c>
      <c r="Q12" s="19">
        <f>T11</f>
        <v>3395.9854331816668</v>
      </c>
      <c r="R12" s="19">
        <f>INDEX(model!$S$5:$S$35,MATCH(G12,model!$Q$5:$Q$35,0),1)*model!$O$5</f>
        <v>125</v>
      </c>
      <c r="S12" s="19">
        <f>IF(RIGHT(B12,1)="C",T11*INDEX(model!$T$5:$T$35,MATCH(G12,model!$Q$5:$Q$35,0),1),0)</f>
        <v>0</v>
      </c>
      <c r="T12" s="19">
        <f>(Q12+R12-S12)*M12</f>
        <v>3531.1938624415125</v>
      </c>
      <c r="U12" s="19">
        <f>X11</f>
        <v>3400.1253247106574</v>
      </c>
      <c r="V12" s="19">
        <f>INDEX(model!$S$5:$S$35,MATCH(G12,model!$Q$5:$Q$35,0),1)*model!$O$6</f>
        <v>125</v>
      </c>
      <c r="W12" s="19">
        <f>IF(RIGHT(B12,1)="C",X11*INDEX(model!$T$5:$T$35,MATCH(G12,model!$Q$5:$Q$35,0),1),0)</f>
        <v>0</v>
      </c>
      <c r="X12" s="19">
        <f>(U12+V12-W12)*P12</f>
        <v>3539.6020801186296</v>
      </c>
      <c r="Y12" s="19"/>
      <c r="Z12" s="36" t="str">
        <f>K12&amp;L12</f>
        <v>UpUp</v>
      </c>
      <c r="AA12" s="36" t="str">
        <f>N12&amp;O12</f>
        <v>UpUp</v>
      </c>
      <c r="AB12" s="19"/>
      <c r="AC12" s="19"/>
      <c r="AD12" s="47"/>
      <c r="AE12" s="19"/>
      <c r="AF12" s="16"/>
      <c r="AI12" s="18">
        <f>ROUND(AI11-0.001,3)</f>
        <v>0.99299999999999999</v>
      </c>
      <c r="AJ12" s="9">
        <f t="array" ref="AJ12">PERCENTILE(IF($BB$5:$BB$2729="Y",$AY$5:$AY$2729),$AI12)</f>
        <v>1.0680959619450456</v>
      </c>
      <c r="AK12" s="96">
        <v>1.0419549581058682</v>
      </c>
      <c r="AL12" s="96">
        <v>0.99886116656416635</v>
      </c>
      <c r="AM12" s="41" t="str">
        <f>IF(AI12&lt;$BJ$7,"Up","Down")</f>
        <v>Down</v>
      </c>
      <c r="AN12" s="41" t="str">
        <f>IF(AI12&lt;$BK$7,"Down","Up")</f>
        <v>Up</v>
      </c>
      <c r="AO12" s="9">
        <f t="array" ref="AO12">PERCENTILE(IF($BT$5:$BT$2729="Y",$BQ$5:$BQ$2729),$AI12)</f>
        <v>1.0902513900718607</v>
      </c>
      <c r="AP12" s="96">
        <v>1.0554235434480017</v>
      </c>
      <c r="AQ12" s="96">
        <v>0.99887260400586109</v>
      </c>
      <c r="AR12" s="41" t="str">
        <f>IF(AI12&lt;$BJ$12,"Up","Down")</f>
        <v>Down</v>
      </c>
      <c r="AS12" s="41" t="str">
        <f>IF(AI12&lt;$BK$12,"Down","Up")</f>
        <v>Up</v>
      </c>
      <c r="AU12" s="4" t="str">
        <f>IF(AZ12=AZ13,IF(AZ12&gt;AZ11,AZ12&amp;"_O",""),AZ12&amp;"_C")</f>
        <v/>
      </c>
      <c r="AV12" s="7" t="str">
        <f>IF(RIGHT(AU12,1)="C",AX12/INDEX($AX$5:$AX$2729,MATCH(AZ12&amp;"_O",$AU$5:$AU$2729,0),1),"")</f>
        <v/>
      </c>
      <c r="AW12" s="38">
        <v>25619</v>
      </c>
      <c r="AX12" s="37">
        <v>88.03</v>
      </c>
      <c r="AY12" s="7">
        <f>AX12/AX11</f>
        <v>1.017217471689392</v>
      </c>
      <c r="AZ12" s="4">
        <f>YEAR(AW12)</f>
        <v>1970</v>
      </c>
      <c r="BA12" s="2" t="s">
        <v>5</v>
      </c>
      <c r="BB12" s="12" t="str">
        <f>INDEX($CD$5:$CD$10,MATCH(BA12,$CC$5:$CC$10,0),1)</f>
        <v/>
      </c>
      <c r="BC12" s="12" t="str">
        <f>IF(AND(BB12="Y",AY12&gt;1),"Y","")</f>
        <v/>
      </c>
      <c r="BD12" s="12" t="str">
        <f>IF(AND(BB12="Y",AY12&lt;1),"Y","")</f>
        <v/>
      </c>
      <c r="BE12" s="12" t="str">
        <f>IF(AY12&gt;1,IF(AY11&gt;1,"Y",""),"")</f>
        <v>Y</v>
      </c>
      <c r="BF12" s="12" t="str">
        <f>IF(AY12&lt;1,IF(AY11&lt;1,"Y",""),"")</f>
        <v/>
      </c>
      <c r="BG12" s="2"/>
      <c r="BH12" s="2"/>
      <c r="BI12" s="13" t="s">
        <v>78</v>
      </c>
      <c r="BJ12" s="5">
        <f>BJ14*BJ13</f>
        <v>0.58099893730074392</v>
      </c>
      <c r="BK12" s="5">
        <f>BK14*BK13</f>
        <v>0.45657142857142857</v>
      </c>
      <c r="BL12" s="2"/>
      <c r="BM12" s="4" t="str">
        <f>IF(BR12=BR13,IF(BR12&gt;BR11,BR12&amp;"_O",""),BR12&amp;"_C")</f>
        <v/>
      </c>
      <c r="BN12" s="7" t="str">
        <f>IF(RIGHT(BM12,1)="C",BP12/INDEX($BP$5:$BP$2729,MATCH(BR12&amp;"_O",$BM$5:$BM$2729,0),1),"")</f>
        <v/>
      </c>
      <c r="BO12" s="38">
        <v>26018</v>
      </c>
      <c r="BP12" s="3">
        <v>105.07</v>
      </c>
      <c r="BQ12" s="7">
        <f>BP12/BP11</f>
        <v>0.99338186631369951</v>
      </c>
      <c r="BR12" s="4">
        <f>YEAR(BO12)</f>
        <v>1971</v>
      </c>
      <c r="BS12" s="2" t="s">
        <v>5</v>
      </c>
      <c r="BT12" s="12" t="str">
        <f>INDEX($CD$5:$CD$10,MATCH(BS12,$CC$5:$CC$10,0),1)</f>
        <v/>
      </c>
      <c r="BU12" s="12" t="str">
        <f>IF(AND(BT12="Y",BQ12&gt;1),"Y","")</f>
        <v/>
      </c>
      <c r="BV12" s="12" t="str">
        <f>IF(AND(BT12="Y",BQ12&lt;1),"Y","")</f>
        <v/>
      </c>
      <c r="BW12" s="12" t="str">
        <f>IF(BQ12&gt;1,IF(BQ11&gt;1,"Y",""),"")</f>
        <v/>
      </c>
      <c r="BX12" s="12" t="str">
        <f>IF(BQ12&lt;1,IF(BQ11&lt;1,"Y",""),"")</f>
        <v/>
      </c>
      <c r="BY12" s="2"/>
      <c r="BZ12" s="2">
        <v>1977</v>
      </c>
      <c r="CA12" s="2" t="s">
        <v>5</v>
      </c>
    </row>
    <row r="13" spans="2:82">
      <c r="B13" s="4" t="str">
        <f>IF(G13=G14,IF(G13&gt;G12,G13&amp;"_O",""),G13&amp;"_C")</f>
        <v/>
      </c>
      <c r="C13" s="14">
        <f ca="1">RANDBETWEEN(0,1000)/1000</f>
        <v>0.34499999999999997</v>
      </c>
      <c r="D13" s="16">
        <f>D12+1</f>
        <v>9</v>
      </c>
      <c r="E13" s="10">
        <f>ROUNDDOWN(D13/52,0)+1</f>
        <v>1</v>
      </c>
      <c r="F13" s="15">
        <f>F12+7</f>
        <v>44683</v>
      </c>
      <c r="G13" s="4">
        <f>YEAR(F13)</f>
        <v>2022</v>
      </c>
      <c r="H13" s="33">
        <v>0.35299999999999998</v>
      </c>
      <c r="I13" s="33">
        <v>0.64400000000000002</v>
      </c>
      <c r="J13" s="33">
        <v>0.11700000000000001</v>
      </c>
      <c r="K13" s="16" t="str">
        <f>IF(M12&gt;1,"Up","Down")</f>
        <v>Up</v>
      </c>
      <c r="L13" s="16" t="str">
        <f>IF(K13="Up",IF(H13&lt;$BJ$7,"Up","Down"),IF(H13&lt;$BK$7,"Down","Up"))</f>
        <v>Up</v>
      </c>
      <c r="M13" s="17">
        <f>IF(L13="Up",INDEX($AK$5:$AK$1005,MATCH(I13,$AI$5:$AI$1005,0),1),INDEX($AL$5:$AL$1005,MATCH(J13,$AI$5:$AI$1005,0),1))</f>
        <v>1.0165388759196354</v>
      </c>
      <c r="N13" s="16" t="str">
        <f>IF(P12&gt;1,"Up","Down")</f>
        <v>Up</v>
      </c>
      <c r="O13" s="16" t="str">
        <f>IF(N13="Up",IF(H13&lt;$BJ$12,"Up","Down"),IF(H13&lt;$BK$12,"Down","Up"))</f>
        <v>Up</v>
      </c>
      <c r="P13" s="17">
        <f>IF(O13="Up",INDEX($AP$5:$AP$1005,MATCH(I13,$AI$5:$AI$1005,0),1),INDEX($AQ$5:$AQ$1005,MATCH(J13,$AI$5:$AI$1005,0),1))</f>
        <v>1.0234964822740633</v>
      </c>
      <c r="Q13" s="19">
        <f>T12</f>
        <v>3531.1938624415125</v>
      </c>
      <c r="R13" s="19">
        <f>INDEX(model!$S$5:$S$35,MATCH(G13,model!$Q$5:$Q$35,0),1)*model!$O$5</f>
        <v>125</v>
      </c>
      <c r="S13" s="19">
        <f>IF(RIGHT(B13,1)="C",T12*INDEX(model!$T$5:$T$35,MATCH(G13,model!$Q$5:$Q$35,0),1),0)</f>
        <v>0</v>
      </c>
      <c r="T13" s="19">
        <f>(Q13+R13-S13)*M13</f>
        <v>3716.663199070565</v>
      </c>
      <c r="U13" s="19">
        <f>X12</f>
        <v>3539.6020801186296</v>
      </c>
      <c r="V13" s="19">
        <f>INDEX(model!$S$5:$S$35,MATCH(G13,model!$Q$5:$Q$35,0),1)*model!$O$6</f>
        <v>125</v>
      </c>
      <c r="W13" s="19">
        <f>IF(RIGHT(B13,1)="C",X12*INDEX(model!$T$5:$T$35,MATCH(G13,model!$Q$5:$Q$35,0),1),0)</f>
        <v>0</v>
      </c>
      <c r="X13" s="19">
        <f>(U13+V13-W13)*P13</f>
        <v>3750.7073379356325</v>
      </c>
      <c r="Y13" s="19"/>
      <c r="Z13" s="36" t="str">
        <f>K13&amp;L13</f>
        <v>UpUp</v>
      </c>
      <c r="AA13" s="36" t="str">
        <f>N13&amp;O13</f>
        <v>UpUp</v>
      </c>
      <c r="AB13" s="19"/>
      <c r="AC13" s="19"/>
      <c r="AD13" s="47" t="s">
        <v>40</v>
      </c>
      <c r="AE13" s="5">
        <f>COUNTIF(M:M,"&gt;1")/COUNTA(M:M)</f>
        <v>0.54257302672467367</v>
      </c>
      <c r="AF13" s="5">
        <f>COUNTIFS(BB:BB,"Y",AY:AY,"&gt;1")/COUNTIF(BB:BB,"Y")</f>
        <v>0.57168352171326586</v>
      </c>
      <c r="AI13" s="18">
        <f>ROUND(AI12-0.001,3)</f>
        <v>0.99199999999999999</v>
      </c>
      <c r="AJ13" s="9">
        <f t="array" ref="AJ13">PERCENTILE(IF($BB$5:$BB$2729="Y",$AY$5:$AY$2729),$AI13)</f>
        <v>1.0619647689009317</v>
      </c>
      <c r="AK13" s="96">
        <v>1.0419549581058682</v>
      </c>
      <c r="AL13" s="96">
        <v>0.99886116656416635</v>
      </c>
      <c r="AM13" s="41" t="str">
        <f>IF(AI13&lt;$BJ$7,"Up","Down")</f>
        <v>Down</v>
      </c>
      <c r="AN13" s="41" t="str">
        <f>IF(AI13&lt;$BK$7,"Down","Up")</f>
        <v>Up</v>
      </c>
      <c r="AO13" s="9">
        <f t="array" ref="AO13">PERCENTILE(IF($BT$5:$BT$2729="Y",$BQ$5:$BQ$2729),$AI13)</f>
        <v>1.0870891285811428</v>
      </c>
      <c r="AP13" s="96">
        <v>1.0554235434480017</v>
      </c>
      <c r="AQ13" s="96">
        <v>0.99887260400586109</v>
      </c>
      <c r="AR13" s="41" t="str">
        <f>IF(AI13&lt;$BJ$12,"Up","Down")</f>
        <v>Down</v>
      </c>
      <c r="AS13" s="41" t="str">
        <f>IF(AI13&lt;$BK$12,"Down","Up")</f>
        <v>Up</v>
      </c>
      <c r="AU13" s="4" t="str">
        <f>IF(AZ13=AZ14,IF(AZ13&gt;AZ12,AZ13&amp;"_O",""),AZ13&amp;"_C")</f>
        <v/>
      </c>
      <c r="AV13" s="7" t="str">
        <f>IF(RIGHT(AU13,1)="C",AX13/INDEX($AX$5:$AX$2729,MATCH(AZ13&amp;"_O",$AU$5:$AU$2729,0),1),"")</f>
        <v/>
      </c>
      <c r="AW13" s="38">
        <v>25626</v>
      </c>
      <c r="AX13" s="37">
        <v>89.5</v>
      </c>
      <c r="AY13" s="7">
        <f>AX13/AX12</f>
        <v>1.0166988526638645</v>
      </c>
      <c r="AZ13" s="4">
        <f>YEAR(AW13)</f>
        <v>1970</v>
      </c>
      <c r="BA13" s="2" t="s">
        <v>5</v>
      </c>
      <c r="BB13" s="12" t="str">
        <f>INDEX($CD$5:$CD$10,MATCH(BA13,$CC$5:$CC$10,0),1)</f>
        <v/>
      </c>
      <c r="BC13" s="12" t="str">
        <f>IF(AND(BB13="Y",AY13&gt;1),"Y","")</f>
        <v/>
      </c>
      <c r="BD13" s="12" t="str">
        <f>IF(AND(BB13="Y",AY13&lt;1),"Y","")</f>
        <v/>
      </c>
      <c r="BE13" s="12" t="str">
        <f>IF(AY13&gt;1,IF(AY12&gt;1,"Y",""),"")</f>
        <v>Y</v>
      </c>
      <c r="BF13" s="12" t="str">
        <f>IF(AY13&lt;1,IF(AY12&lt;1,"Y",""),"")</f>
        <v/>
      </c>
      <c r="BG13" s="2"/>
      <c r="BH13" s="2"/>
      <c r="BI13" t="s">
        <v>79</v>
      </c>
      <c r="BJ13" s="42">
        <v>1.02</v>
      </c>
      <c r="BK13" s="42">
        <v>1.02</v>
      </c>
      <c r="BL13" s="2"/>
      <c r="BM13" s="4" t="str">
        <f>IF(BR13=BR14,IF(BR13&gt;BR12,BR13&amp;"_O",""),BR13&amp;"_C")</f>
        <v/>
      </c>
      <c r="BN13" s="7" t="str">
        <f>IF(RIGHT(BM13,1)="C",BP13/INDEX($BP$5:$BP$2729,MATCH(BR13&amp;"_O",$BM$5:$BM$2729,0),1),"")</f>
        <v/>
      </c>
      <c r="BO13" s="38">
        <v>26025</v>
      </c>
      <c r="BP13" s="3">
        <v>106.86</v>
      </c>
      <c r="BQ13" s="7">
        <f>BP13/BP12</f>
        <v>1.0170362615399258</v>
      </c>
      <c r="BR13" s="4">
        <f>YEAR(BO13)</f>
        <v>1971</v>
      </c>
      <c r="BS13" s="2" t="s">
        <v>5</v>
      </c>
      <c r="BT13" s="12" t="str">
        <f>INDEX($CD$5:$CD$10,MATCH(BS13,$CC$5:$CC$10,0),1)</f>
        <v/>
      </c>
      <c r="BU13" s="12" t="str">
        <f>IF(AND(BT13="Y",BQ13&gt;1),"Y","")</f>
        <v/>
      </c>
      <c r="BV13" s="12" t="str">
        <f>IF(AND(BT13="Y",BQ13&lt;1),"Y","")</f>
        <v/>
      </c>
      <c r="BW13" s="12" t="str">
        <f>IF(BQ13&gt;1,IF(BQ12&gt;1,"Y",""),"")</f>
        <v/>
      </c>
      <c r="BX13" s="12" t="str">
        <f>IF(BQ13&lt;1,IF(BQ12&lt;1,"Y",""),"")</f>
        <v/>
      </c>
      <c r="BY13" s="2"/>
      <c r="BZ13" s="2">
        <v>1978</v>
      </c>
      <c r="CA13" s="2" t="s">
        <v>5</v>
      </c>
    </row>
    <row r="14" spans="2:82">
      <c r="B14" s="4" t="str">
        <f>IF(G14=G15,IF(G14&gt;G13,G14&amp;"_O",""),G14&amp;"_C")</f>
        <v/>
      </c>
      <c r="C14" s="14">
        <f ca="1">RANDBETWEEN(0,1000)/1000</f>
        <v>0.40200000000000002</v>
      </c>
      <c r="D14" s="16">
        <f>D13+1</f>
        <v>10</v>
      </c>
      <c r="E14" s="10">
        <f>ROUNDDOWN(D14/52,0)+1</f>
        <v>1</v>
      </c>
      <c r="F14" s="15">
        <f>F13+7</f>
        <v>44690</v>
      </c>
      <c r="G14" s="4">
        <f>YEAR(F14)</f>
        <v>2022</v>
      </c>
      <c r="H14" s="33">
        <v>0.876</v>
      </c>
      <c r="I14" s="33">
        <v>0.60899999999999999</v>
      </c>
      <c r="J14" s="33">
        <v>0.79800000000000004</v>
      </c>
      <c r="K14" s="16" t="str">
        <f>IF(M13&gt;1,"Up","Down")</f>
        <v>Up</v>
      </c>
      <c r="L14" s="16" t="str">
        <f>IF(K14="Up",IF(H14&lt;$BJ$7,"Up","Down"),IF(H14&lt;$BK$7,"Down","Up"))</f>
        <v>Down</v>
      </c>
      <c r="M14" s="17">
        <f>IF(L14="Up",INDEX($AK$5:$AK$1005,MATCH(I14,$AI$5:$AI$1005,0),1),INDEX($AL$5:$AL$1005,MATCH(J14,$AI$5:$AI$1005,0),1))</f>
        <v>0.99591490069374522</v>
      </c>
      <c r="N14" s="16" t="str">
        <f>IF(P13&gt;1,"Up","Down")</f>
        <v>Up</v>
      </c>
      <c r="O14" s="16" t="str">
        <f>IF(N14="Up",IF(H14&lt;$BJ$12,"Up","Down"),IF(H14&lt;$BK$12,"Down","Up"))</f>
        <v>Down</v>
      </c>
      <c r="P14" s="17">
        <f>IF(O14="Up",INDEX($AP$5:$AP$1005,MATCH(I14,$AI$5:$AI$1005,0),1),INDEX($AQ$5:$AQ$1005,MATCH(J14,$AI$5:$AI$1005,0),1))</f>
        <v>0.99515292857015691</v>
      </c>
      <c r="Q14" s="19">
        <f>T13</f>
        <v>3716.663199070565</v>
      </c>
      <c r="R14" s="19">
        <f>INDEX(model!$S$5:$S$35,MATCH(G14,model!$Q$5:$Q$35,0),1)*model!$O$5</f>
        <v>125</v>
      </c>
      <c r="S14" s="19">
        <f>IF(RIGHT(B14,1)="C",T13*INDEX(model!$T$5:$T$35,MATCH(G14,model!$Q$5:$Q$35,0),1),0)</f>
        <v>0</v>
      </c>
      <c r="T14" s="19">
        <f>(Q14+R14-S14)*M14</f>
        <v>3825.9696234011772</v>
      </c>
      <c r="U14" s="19">
        <f>X13</f>
        <v>3750.7073379356325</v>
      </c>
      <c r="V14" s="19">
        <f>INDEX(model!$S$5:$S$35,MATCH(G14,model!$Q$5:$Q$35,0),1)*model!$O$6</f>
        <v>125</v>
      </c>
      <c r="W14" s="19">
        <f>IF(RIGHT(B14,1)="C",X13*INDEX(model!$T$5:$T$35,MATCH(G14,model!$Q$5:$Q$35,0),1),0)</f>
        <v>0</v>
      </c>
      <c r="X14" s="19">
        <f>(U14+V14-W14)*P14</f>
        <v>3856.9215076274913</v>
      </c>
      <c r="Y14" s="19"/>
      <c r="Z14" s="36" t="str">
        <f>K14&amp;L14</f>
        <v>UpDown</v>
      </c>
      <c r="AA14" s="36" t="str">
        <f>N14&amp;O14</f>
        <v>UpDown</v>
      </c>
      <c r="AB14" s="19"/>
      <c r="AC14" s="19"/>
      <c r="AD14" s="47" t="s">
        <v>41</v>
      </c>
      <c r="AE14" s="5">
        <f>COUNTIF(M:M,"&lt;1")/COUNTA(M:M)</f>
        <v>0.45680546923555004</v>
      </c>
      <c r="AF14" s="5">
        <f>COUNTIFS(BB:BB,"Y",AY:AY,"&lt;1")/COUNTIF(BB:BB,"Y")</f>
        <v>0.42831647828673408</v>
      </c>
      <c r="AI14" s="18">
        <f>ROUND(AI13-0.001,3)</f>
        <v>0.99099999999999999</v>
      </c>
      <c r="AJ14" s="9">
        <f t="array" ref="AJ14">PERCENTILE(IF($BB$5:$BB$2729="Y",$AY$5:$AY$2729),$AI14)</f>
        <v>1.0597131833634397</v>
      </c>
      <c r="AK14" s="96">
        <v>1.0419549581058682</v>
      </c>
      <c r="AL14" s="96">
        <v>0.99886116656416635</v>
      </c>
      <c r="AM14" s="41" t="str">
        <f>IF(AI14&lt;$BJ$7,"Up","Down")</f>
        <v>Down</v>
      </c>
      <c r="AN14" s="41" t="str">
        <f>IF(AI14&lt;$BK$7,"Down","Up")</f>
        <v>Up</v>
      </c>
      <c r="AO14" s="9">
        <f t="array" ref="AO14">PERCENTILE(IF($BT$5:$BT$2729="Y",$BQ$5:$BQ$2729),$AI14)</f>
        <v>1.0793067006468224</v>
      </c>
      <c r="AP14" s="96">
        <v>1.0554235434480017</v>
      </c>
      <c r="AQ14" s="96">
        <v>0.99887260400586109</v>
      </c>
      <c r="AR14" s="41" t="str">
        <f>IF(AI14&lt;$BJ$12,"Up","Down")</f>
        <v>Down</v>
      </c>
      <c r="AS14" s="41" t="str">
        <f>IF(AI14&lt;$BK$12,"Down","Up")</f>
        <v>Up</v>
      </c>
      <c r="AU14" s="4" t="str">
        <f>IF(AZ14=AZ15,IF(AZ14&gt;AZ13,AZ14&amp;"_O",""),AZ14&amp;"_C")</f>
        <v/>
      </c>
      <c r="AV14" s="7" t="str">
        <f>IF(RIGHT(AU14,1)="C",AX14/INDEX($AX$5:$AX$2729,MATCH(AZ14&amp;"_O",$AU$5:$AU$2729,0),1),"")</f>
        <v/>
      </c>
      <c r="AW14" s="38">
        <v>25633</v>
      </c>
      <c r="AX14" s="37">
        <v>89.44</v>
      </c>
      <c r="AY14" s="7">
        <f>AX14/AX13</f>
        <v>0.9993296089385475</v>
      </c>
      <c r="AZ14" s="4">
        <f>YEAR(AW14)</f>
        <v>1970</v>
      </c>
      <c r="BA14" s="2" t="s">
        <v>5</v>
      </c>
      <c r="BB14" s="12" t="str">
        <f>INDEX($CD$5:$CD$10,MATCH(BA14,$CC$5:$CC$10,0),1)</f>
        <v/>
      </c>
      <c r="BC14" s="12" t="str">
        <f>IF(AND(BB14="Y",AY14&gt;1),"Y","")</f>
        <v/>
      </c>
      <c r="BD14" s="12" t="str">
        <f>IF(AND(BB14="Y",AY14&lt;1),"Y","")</f>
        <v/>
      </c>
      <c r="BE14" s="12" t="str">
        <f>IF(AY14&gt;1,IF(AY13&gt;1,"Y",""),"")</f>
        <v/>
      </c>
      <c r="BF14" s="12" t="str">
        <f>IF(AY14&lt;1,IF(AY13&lt;1,"Y",""),"")</f>
        <v/>
      </c>
      <c r="BG14" s="2"/>
      <c r="BH14" s="2"/>
      <c r="BI14" s="13" t="s">
        <v>77</v>
      </c>
      <c r="BJ14" s="5">
        <f>COUNTIFS($BT$5:$BT$2729,"Y",$BW$5:$BW$2729,"Y")/COUNTIFS($BT$5:$BT$2729,"Y",$BQ$5:$BQ$2729,"&gt;1")</f>
        <v>0.56960680127523911</v>
      </c>
      <c r="BK14" s="5">
        <f>COUNTIFS($BT$5:$BT$2729,"Y",$BX$5:$BX$2729,"Y")/COUNTIFS($BT$5:$BT$2729,"Y",$BQ$5:$BQ$2729,"&lt;1")</f>
        <v>0.44761904761904764</v>
      </c>
      <c r="BL14" s="2"/>
      <c r="BM14" s="4" t="str">
        <f>IF(BR14=BR15,IF(BR14&gt;BR13,BR14&amp;"_O",""),BR14&amp;"_C")</f>
        <v/>
      </c>
      <c r="BN14" s="7" t="str">
        <f>IF(RIGHT(BM14,1)="C",BP14/INDEX($BP$5:$BP$2729,MATCH(BR14&amp;"_O",$BM$5:$BM$2729,0),1),"")</f>
        <v/>
      </c>
      <c r="BO14" s="38">
        <v>26031</v>
      </c>
      <c r="BP14" s="3">
        <v>108.38</v>
      </c>
      <c r="BQ14" s="7">
        <f>BP14/BP13</f>
        <v>1.0142242186037806</v>
      </c>
      <c r="BR14" s="4">
        <f>YEAR(BO14)</f>
        <v>1971</v>
      </c>
      <c r="BS14" s="2" t="s">
        <v>5</v>
      </c>
      <c r="BT14" s="12" t="str">
        <f>INDEX($CD$5:$CD$10,MATCH(BS14,$CC$5:$CC$10,0),1)</f>
        <v/>
      </c>
      <c r="BU14" s="12" t="str">
        <f>IF(AND(BT14="Y",BQ14&gt;1),"Y","")</f>
        <v/>
      </c>
      <c r="BV14" s="12" t="str">
        <f>IF(AND(BT14="Y",BQ14&lt;1),"Y","")</f>
        <v/>
      </c>
      <c r="BW14" s="12" t="str">
        <f>IF(BQ14&gt;1,IF(BQ13&gt;1,"Y",""),"")</f>
        <v>Y</v>
      </c>
      <c r="BX14" s="12" t="str">
        <f>IF(BQ14&lt;1,IF(BQ13&lt;1,"Y",""),"")</f>
        <v/>
      </c>
      <c r="BY14" s="2"/>
      <c r="BZ14" s="2">
        <v>1979</v>
      </c>
      <c r="CA14" s="2" t="s">
        <v>5</v>
      </c>
    </row>
    <row r="15" spans="2:82">
      <c r="B15" s="4" t="str">
        <f>IF(G15=G16,IF(G15&gt;G14,G15&amp;"_O",""),G15&amp;"_C")</f>
        <v/>
      </c>
      <c r="C15" s="14">
        <f ca="1">RANDBETWEEN(0,1000)/1000</f>
        <v>0.13900000000000001</v>
      </c>
      <c r="D15" s="16">
        <f>D14+1</f>
        <v>11</v>
      </c>
      <c r="E15" s="10">
        <f>ROUNDDOWN(D15/52,0)+1</f>
        <v>1</v>
      </c>
      <c r="F15" s="15">
        <f>F14+7</f>
        <v>44697</v>
      </c>
      <c r="G15" s="4">
        <f>YEAR(F15)</f>
        <v>2022</v>
      </c>
      <c r="H15" s="33">
        <v>0.14399999999999999</v>
      </c>
      <c r="I15" s="33">
        <v>0.28899999999999998</v>
      </c>
      <c r="J15" s="33">
        <v>0.57299999999999995</v>
      </c>
      <c r="K15" s="16" t="str">
        <f>IF(M14&gt;1,"Up","Down")</f>
        <v>Down</v>
      </c>
      <c r="L15" s="16" t="str">
        <f>IF(K15="Up",IF(H15&lt;$BJ$7,"Up","Down"),IF(H15&lt;$BK$7,"Down","Up"))</f>
        <v>Down</v>
      </c>
      <c r="M15" s="17">
        <f>IF(L15="Up",INDEX($AK$5:$AK$1005,MATCH(I15,$AI$5:$AI$1005,0),1),INDEX($AL$5:$AL$1005,MATCH(J15,$AI$5:$AI$1005,0),1))</f>
        <v>0.989868345269731</v>
      </c>
      <c r="N15" s="16" t="str">
        <f>IF(P14&gt;1,"Up","Down")</f>
        <v>Down</v>
      </c>
      <c r="O15" s="16" t="str">
        <f>IF(N15="Up",IF(H15&lt;$BJ$12,"Up","Down"),IF(H15&lt;$BK$12,"Down","Up"))</f>
        <v>Down</v>
      </c>
      <c r="P15" s="17">
        <f>IF(O15="Up",INDEX($AP$5:$AP$1005,MATCH(I15,$AI$5:$AI$1005,0),1),INDEX($AQ$5:$AQ$1005,MATCH(J15,$AI$5:$AI$1005,0),1))</f>
        <v>0.98829740159873991</v>
      </c>
      <c r="Q15" s="19">
        <f>T14</f>
        <v>3825.9696234011772</v>
      </c>
      <c r="R15" s="19">
        <f>INDEX(model!$S$5:$S$35,MATCH(G15,model!$Q$5:$Q$35,0),1)*model!$O$5</f>
        <v>125</v>
      </c>
      <c r="S15" s="19">
        <f>IF(RIGHT(B15,1)="C",T14*INDEX(model!$T$5:$T$35,MATCH(G15,model!$Q$5:$Q$35,0),1),0)</f>
        <v>0</v>
      </c>
      <c r="T15" s="19">
        <f>(Q15+R15-S15)*M15</f>
        <v>3910.9397633270955</v>
      </c>
      <c r="U15" s="19">
        <f>X14</f>
        <v>3856.9215076274913</v>
      </c>
      <c r="V15" s="19">
        <f>INDEX(model!$S$5:$S$35,MATCH(G15,model!$Q$5:$Q$35,0),1)*model!$O$6</f>
        <v>125</v>
      </c>
      <c r="W15" s="19">
        <f>IF(RIGHT(B15,1)="C",X14*INDEX(model!$T$5:$T$35,MATCH(G15,model!$Q$5:$Q$35,0),1),0)</f>
        <v>0</v>
      </c>
      <c r="X15" s="19">
        <f>(U15+V15-W15)*P15</f>
        <v>3935.3226793583867</v>
      </c>
      <c r="Y15" s="19"/>
      <c r="Z15" s="36" t="str">
        <f>K15&amp;L15</f>
        <v>DownDown</v>
      </c>
      <c r="AA15" s="36" t="str">
        <f>N15&amp;O15</f>
        <v>DownDown</v>
      </c>
      <c r="AB15" s="19"/>
      <c r="AC15" s="19"/>
      <c r="AD15" s="19"/>
      <c r="AE15" s="19"/>
      <c r="AI15" s="18">
        <f>ROUND(AI14-0.001,3)</f>
        <v>0.99</v>
      </c>
      <c r="AJ15" s="9">
        <f t="array" ref="AJ15">PERCENTILE(IF($BB$5:$BB$2729="Y",$AY$5:$AY$2729),$AI15)</f>
        <v>1.058780649900825</v>
      </c>
      <c r="AK15" s="96">
        <v>1.0419549581058682</v>
      </c>
      <c r="AL15" s="96">
        <v>0.99886116656416635</v>
      </c>
      <c r="AM15" s="41" t="str">
        <f>IF(AI15&lt;$BJ$7,"Up","Down")</f>
        <v>Down</v>
      </c>
      <c r="AN15" s="41" t="str">
        <f>IF(AI15&lt;$BK$7,"Down","Up")</f>
        <v>Up</v>
      </c>
      <c r="AO15" s="9">
        <f t="array" ref="AO15">PERCENTILE(IF($BT$5:$BT$2729="Y",$BQ$5:$BQ$2729),$AI15)</f>
        <v>1.0765222819736768</v>
      </c>
      <c r="AP15" s="96">
        <v>1.0554235434480017</v>
      </c>
      <c r="AQ15" s="96">
        <v>0.99887260400586109</v>
      </c>
      <c r="AR15" s="41" t="str">
        <f>IF(AI15&lt;$BJ$12,"Up","Down")</f>
        <v>Down</v>
      </c>
      <c r="AS15" s="41" t="str">
        <f>IF(AI15&lt;$BK$12,"Down","Up")</f>
        <v>Up</v>
      </c>
      <c r="AU15" s="4" t="str">
        <f>IF(AZ15=AZ16,IF(AZ15&gt;AZ14,AZ15&amp;"_O",""),AZ15&amp;"_C")</f>
        <v/>
      </c>
      <c r="AV15" s="7" t="str">
        <f>IF(RIGHT(AU15,1)="C",AX15/INDEX($AX$5:$AX$2729,MATCH(AZ15&amp;"_O",$AU$5:$AU$2729,0),1),"")</f>
        <v/>
      </c>
      <c r="AW15" s="38">
        <v>25640</v>
      </c>
      <c r="AX15" s="37">
        <v>87.86</v>
      </c>
      <c r="AY15" s="7">
        <f>AX15/AX14</f>
        <v>0.98233452593917714</v>
      </c>
      <c r="AZ15" s="4">
        <f>YEAR(AW15)</f>
        <v>1970</v>
      </c>
      <c r="BA15" s="2" t="s">
        <v>5</v>
      </c>
      <c r="BB15" s="12" t="str">
        <f>INDEX($CD$5:$CD$10,MATCH(BA15,$CC$5:$CC$10,0),1)</f>
        <v/>
      </c>
      <c r="BC15" s="12" t="str">
        <f>IF(AND(BB15="Y",AY15&gt;1),"Y","")</f>
        <v/>
      </c>
      <c r="BD15" s="12" t="str">
        <f>IF(AND(BB15="Y",AY15&lt;1),"Y","")</f>
        <v/>
      </c>
      <c r="BE15" s="12" t="str">
        <f>IF(AY15&gt;1,IF(AY14&gt;1,"Y",""),"")</f>
        <v/>
      </c>
      <c r="BF15" s="12" t="str">
        <f>IF(AY15&lt;1,IF(AY14&lt;1,"Y",""),"")</f>
        <v>Y</v>
      </c>
      <c r="BG15" s="2"/>
      <c r="BH15" s="2"/>
      <c r="BI15" s="2"/>
      <c r="BJ15" s="2"/>
      <c r="BK15" s="2"/>
      <c r="BL15" s="2"/>
      <c r="BM15" s="4" t="str">
        <f>IF(BR15=BR16,IF(BR15&gt;BR14,BR15&amp;"_O",""),BR15&amp;"_C")</f>
        <v/>
      </c>
      <c r="BN15" s="7" t="str">
        <f>IF(RIGHT(BM15,1)="C",BP15/INDEX($BP$5:$BP$2729,MATCH(BR15&amp;"_O",$BM$5:$BM$2729,0),1),"")</f>
        <v/>
      </c>
      <c r="BO15" s="38">
        <v>26039</v>
      </c>
      <c r="BP15" s="3">
        <v>109.96</v>
      </c>
      <c r="BQ15" s="7">
        <f>BP15/BP14</f>
        <v>1.0145783354862521</v>
      </c>
      <c r="BR15" s="4">
        <f>YEAR(BO15)</f>
        <v>1971</v>
      </c>
      <c r="BS15" s="2" t="s">
        <v>5</v>
      </c>
      <c r="BT15" s="12" t="str">
        <f>INDEX($CD$5:$CD$10,MATCH(BS15,$CC$5:$CC$10,0),1)</f>
        <v/>
      </c>
      <c r="BU15" s="12" t="str">
        <f>IF(AND(BT15="Y",BQ15&gt;1),"Y","")</f>
        <v/>
      </c>
      <c r="BV15" s="12" t="str">
        <f>IF(AND(BT15="Y",BQ15&lt;1),"Y","")</f>
        <v/>
      </c>
      <c r="BW15" s="12" t="str">
        <f>IF(BQ15&gt;1,IF(BQ14&gt;1,"Y",""),"")</f>
        <v>Y</v>
      </c>
      <c r="BX15" s="12" t="str">
        <f>IF(BQ15&lt;1,IF(BQ14&lt;1,"Y",""),"")</f>
        <v/>
      </c>
      <c r="BY15" s="2"/>
      <c r="BZ15" s="2">
        <v>1980</v>
      </c>
      <c r="CA15" s="2" t="s">
        <v>6</v>
      </c>
    </row>
    <row r="16" spans="2:82">
      <c r="B16" s="4" t="str">
        <f>IF(G16=G17,IF(G16&gt;G15,G16&amp;"_O",""),G16&amp;"_C")</f>
        <v/>
      </c>
      <c r="C16" s="14">
        <f ca="1">RANDBETWEEN(0,1000)/1000</f>
        <v>0.41899999999999998</v>
      </c>
      <c r="D16" s="16">
        <f>D15+1</f>
        <v>12</v>
      </c>
      <c r="E16" s="10">
        <f>ROUNDDOWN(D16/52,0)+1</f>
        <v>1</v>
      </c>
      <c r="F16" s="15">
        <f>F15+7</f>
        <v>44704</v>
      </c>
      <c r="G16" s="4">
        <f>YEAR(F16)</f>
        <v>2022</v>
      </c>
      <c r="H16" s="33">
        <v>0.51700000000000002</v>
      </c>
      <c r="I16" s="33">
        <v>0.14000000000000001</v>
      </c>
      <c r="J16" s="33">
        <v>0.68</v>
      </c>
      <c r="K16" s="16" t="str">
        <f>IF(M15&gt;1,"Up","Down")</f>
        <v>Down</v>
      </c>
      <c r="L16" s="16" t="str">
        <f>IF(K16="Up",IF(H16&lt;$BJ$7,"Up","Down"),IF(H16&lt;$BK$7,"Down","Up"))</f>
        <v>Up</v>
      </c>
      <c r="M16" s="17">
        <f>IF(L16="Up",INDEX($AK$5:$AK$1005,MATCH(I16,$AI$5:$AI$1005,0),1),INDEX($AL$5:$AL$1005,MATCH(J16,$AI$5:$AI$1005,0),1))</f>
        <v>1.0032556840373787</v>
      </c>
      <c r="N16" s="16" t="str">
        <f>IF(P15&gt;1,"Up","Down")</f>
        <v>Down</v>
      </c>
      <c r="O16" s="16" t="str">
        <f>IF(N16="Up",IF(H16&lt;$BJ$12,"Up","Down"),IF(H16&lt;$BK$12,"Down","Up"))</f>
        <v>Up</v>
      </c>
      <c r="P16" s="17">
        <f>IF(O16="Up",INDEX($AP$5:$AP$1005,MATCH(I16,$AI$5:$AI$1005,0),1),INDEX($AQ$5:$AQ$1005,MATCH(J16,$AI$5:$AI$1005,0),1))</f>
        <v>1.0045466238770229</v>
      </c>
      <c r="Q16" s="19">
        <f>T15</f>
        <v>3910.9397633270955</v>
      </c>
      <c r="R16" s="19">
        <f>INDEX(model!$S$5:$S$35,MATCH(G16,model!$Q$5:$Q$35,0),1)*model!$O$5</f>
        <v>125</v>
      </c>
      <c r="S16" s="19">
        <f>IF(RIGHT(B16,1)="C",T15*INDEX(model!$T$5:$T$35,MATCH(G16,model!$Q$5:$Q$35,0),1),0)</f>
        <v>0</v>
      </c>
      <c r="T16" s="19">
        <f>(Q16+R16-S16)*M16</f>
        <v>4049.0795079903819</v>
      </c>
      <c r="U16" s="19">
        <f>X15</f>
        <v>3935.3226793583867</v>
      </c>
      <c r="V16" s="19">
        <f>INDEX(model!$S$5:$S$35,MATCH(G16,model!$Q$5:$Q$35,0),1)*model!$O$6</f>
        <v>125</v>
      </c>
      <c r="W16" s="19">
        <f>IF(RIGHT(B16,1)="C",X15*INDEX(model!$T$5:$T$35,MATCH(G16,model!$Q$5:$Q$35,0),1),0)</f>
        <v>0</v>
      </c>
      <c r="X16" s="19">
        <f>(U16+V16-W16)*P16</f>
        <v>4078.783439400775</v>
      </c>
      <c r="Y16" s="19"/>
      <c r="Z16" s="36" t="str">
        <f>K16&amp;L16</f>
        <v>DownUp</v>
      </c>
      <c r="AA16" s="36" t="str">
        <f>N16&amp;O16</f>
        <v>DownUp</v>
      </c>
      <c r="AB16" s="19"/>
      <c r="AC16" s="19"/>
      <c r="AD16" s="34" t="s">
        <v>87</v>
      </c>
      <c r="AI16" s="18">
        <f>ROUND(AI15-0.001,3)</f>
        <v>0.98899999999999999</v>
      </c>
      <c r="AJ16" s="9">
        <f t="array" ref="AJ16">PERCENTILE(IF($BB$5:$BB$2729="Y",$AY$5:$AY$2729),$AI16)</f>
        <v>1.0573222357823482</v>
      </c>
      <c r="AK16" s="96">
        <v>1.0419549581058682</v>
      </c>
      <c r="AL16" s="96">
        <v>0.99886116656416635</v>
      </c>
      <c r="AM16" s="41" t="str">
        <f>IF(AI16&lt;$BJ$7,"Up","Down")</f>
        <v>Down</v>
      </c>
      <c r="AN16" s="41" t="str">
        <f>IF(AI16&lt;$BK$7,"Down","Up")</f>
        <v>Up</v>
      </c>
      <c r="AO16" s="9">
        <f t="array" ref="AO16">PERCENTILE(IF($BT$5:$BT$2729="Y",$BQ$5:$BQ$2729),$AI16)</f>
        <v>1.0752542293663354</v>
      </c>
      <c r="AP16" s="96">
        <v>1.0554235434480017</v>
      </c>
      <c r="AQ16" s="96">
        <v>0.99887260400586109</v>
      </c>
      <c r="AR16" s="41" t="str">
        <f>IF(AI16&lt;$BJ$12,"Up","Down")</f>
        <v>Down</v>
      </c>
      <c r="AS16" s="41" t="str">
        <f>IF(AI16&lt;$BK$12,"Down","Up")</f>
        <v>Up</v>
      </c>
      <c r="AU16" s="4" t="str">
        <f>IF(AZ16=AZ17,IF(AZ16&gt;AZ15,AZ16&amp;"_O",""),AZ16&amp;"_C")</f>
        <v/>
      </c>
      <c r="AV16" s="7" t="str">
        <f>IF(RIGHT(AU16,1)="C",AX16/INDEX($AX$5:$AX$2729,MATCH(AZ16&amp;"_O",$AU$5:$AU$2729,0),1),"")</f>
        <v/>
      </c>
      <c r="AW16" s="38">
        <v>25647</v>
      </c>
      <c r="AX16" s="37">
        <v>87.06</v>
      </c>
      <c r="AY16" s="7">
        <f>AX16/AX15</f>
        <v>0.99089460505349425</v>
      </c>
      <c r="AZ16" s="4">
        <f>YEAR(AW16)</f>
        <v>1970</v>
      </c>
      <c r="BA16" s="2" t="s">
        <v>5</v>
      </c>
      <c r="BB16" s="12" t="str">
        <f>INDEX($CD$5:$CD$10,MATCH(BA16,$CC$5:$CC$10,0),1)</f>
        <v/>
      </c>
      <c r="BC16" s="12" t="str">
        <f>IF(AND(BB16="Y",AY16&gt;1),"Y","")</f>
        <v/>
      </c>
      <c r="BD16" s="12" t="str">
        <f>IF(AND(BB16="Y",AY16&lt;1),"Y","")</f>
        <v/>
      </c>
      <c r="BE16" s="12" t="str">
        <f>IF(AY16&gt;1,IF(AY15&gt;1,"Y",""),"")</f>
        <v/>
      </c>
      <c r="BF16" s="12" t="str">
        <f>IF(AY16&lt;1,IF(AY15&lt;1,"Y",""),"")</f>
        <v>Y</v>
      </c>
      <c r="BG16" s="2"/>
      <c r="BH16" s="2"/>
      <c r="BI16" s="2"/>
      <c r="BJ16" s="2"/>
      <c r="BK16" s="2"/>
      <c r="BL16" s="2"/>
      <c r="BM16" s="4" t="str">
        <f>IF(BR16=BR17,IF(BR16&gt;BR15,BR16&amp;"_O",""),BR16&amp;"_C")</f>
        <v/>
      </c>
      <c r="BN16" s="7" t="str">
        <f>IF(RIGHT(BM16,1)="C",BP16/INDEX($BP$5:$BP$2729,MATCH(BR16&amp;"_O",$BM$5:$BM$2729,0),1),"")</f>
        <v/>
      </c>
      <c r="BO16" s="38">
        <v>26046</v>
      </c>
      <c r="BP16" s="3">
        <v>110.69</v>
      </c>
      <c r="BQ16" s="7">
        <f>BP16/BP15</f>
        <v>1.0066387777373591</v>
      </c>
      <c r="BR16" s="4">
        <f>YEAR(BO16)</f>
        <v>1971</v>
      </c>
      <c r="BS16" s="2" t="s">
        <v>5</v>
      </c>
      <c r="BT16" s="12" t="str">
        <f>INDEX($CD$5:$CD$10,MATCH(BS16,$CC$5:$CC$10,0),1)</f>
        <v/>
      </c>
      <c r="BU16" s="12" t="str">
        <f>IF(AND(BT16="Y",BQ16&gt;1),"Y","")</f>
        <v/>
      </c>
      <c r="BV16" s="12" t="str">
        <f>IF(AND(BT16="Y",BQ16&lt;1),"Y","")</f>
        <v/>
      </c>
      <c r="BW16" s="12" t="str">
        <f>IF(BQ16&gt;1,IF(BQ15&gt;1,"Y",""),"")</f>
        <v>Y</v>
      </c>
      <c r="BX16" s="12" t="str">
        <f>IF(BQ16&lt;1,IF(BQ15&lt;1,"Y",""),"")</f>
        <v/>
      </c>
      <c r="BY16" s="2"/>
      <c r="BZ16" s="2">
        <v>1981</v>
      </c>
      <c r="CA16" s="2" t="s">
        <v>6</v>
      </c>
    </row>
    <row r="17" spans="2:79">
      <c r="B17" s="4" t="str">
        <f>IF(G17=G18,IF(G17&gt;G16,G17&amp;"_O",""),G17&amp;"_C")</f>
        <v/>
      </c>
      <c r="C17" s="14">
        <f ca="1">RANDBETWEEN(0,1000)/1000</f>
        <v>0.188</v>
      </c>
      <c r="D17" s="16">
        <f>D16+1</f>
        <v>13</v>
      </c>
      <c r="E17" s="10">
        <f>ROUNDDOWN(D17/52,0)+1</f>
        <v>1</v>
      </c>
      <c r="F17" s="15">
        <f>F16+7</f>
        <v>44711</v>
      </c>
      <c r="G17" s="4">
        <f>YEAR(F17)</f>
        <v>2022</v>
      </c>
      <c r="H17" s="33">
        <v>0.42699999999999999</v>
      </c>
      <c r="I17" s="33">
        <v>0.33300000000000002</v>
      </c>
      <c r="J17" s="33">
        <v>0.89300000000000002</v>
      </c>
      <c r="K17" s="16" t="str">
        <f>IF(M16&gt;1,"Up","Down")</f>
        <v>Up</v>
      </c>
      <c r="L17" s="16" t="str">
        <f>IF(K17="Up",IF(H17&lt;$BJ$7,"Up","Down"),IF(H17&lt;$BK$7,"Down","Up"))</f>
        <v>Up</v>
      </c>
      <c r="M17" s="17">
        <f>IF(L17="Up",INDEX($AK$5:$AK$1005,MATCH(I17,$AI$5:$AI$1005,0),1),INDEX($AL$5:$AL$1005,MATCH(J17,$AI$5:$AI$1005,0),1))</f>
        <v>1.008040607725557</v>
      </c>
      <c r="N17" s="16" t="str">
        <f>IF(P16&gt;1,"Up","Down")</f>
        <v>Up</v>
      </c>
      <c r="O17" s="16" t="str">
        <f>IF(N17="Up",IF(H17&lt;$BJ$12,"Up","Down"),IF(H17&lt;$BK$12,"Down","Up"))</f>
        <v>Up</v>
      </c>
      <c r="P17" s="17">
        <f>IF(O17="Up",INDEX($AP$5:$AP$1005,MATCH(I17,$AI$5:$AI$1005,0),1),INDEX($AQ$5:$AQ$1005,MATCH(J17,$AI$5:$AI$1005,0),1))</f>
        <v>1.011010203806181</v>
      </c>
      <c r="Q17" s="19">
        <f>T16</f>
        <v>4049.0795079903819</v>
      </c>
      <c r="R17" s="19">
        <f>INDEX(model!$S$5:$S$35,MATCH(G17,model!$Q$5:$Q$35,0),1)*model!$O$5</f>
        <v>125</v>
      </c>
      <c r="S17" s="19">
        <f>IF(RIGHT(B17,1)="C",T16*INDEX(model!$T$5:$T$35,MATCH(G17,model!$Q$5:$Q$35,0),1),0)</f>
        <v>0</v>
      </c>
      <c r="T17" s="19">
        <f>(Q17+R17-S17)*M17</f>
        <v>4207.6416439294189</v>
      </c>
      <c r="U17" s="19">
        <f>X16</f>
        <v>4078.783439400775</v>
      </c>
      <c r="V17" s="19">
        <f>INDEX(model!$S$5:$S$35,MATCH(G17,model!$Q$5:$Q$35,0),1)*model!$O$6</f>
        <v>125</v>
      </c>
      <c r="W17" s="19">
        <f>IF(RIGHT(B17,1)="C",X16*INDEX(model!$T$5:$T$35,MATCH(G17,model!$Q$5:$Q$35,0),1),0)</f>
        <v>0</v>
      </c>
      <c r="X17" s="19">
        <f>(U17+V17-W17)*P17</f>
        <v>4250.0679518256266</v>
      </c>
      <c r="Y17" s="19"/>
      <c r="Z17" s="36" t="str">
        <f>K17&amp;L17</f>
        <v>UpUp</v>
      </c>
      <c r="AA17" s="36" t="str">
        <f>N17&amp;O17</f>
        <v>UpUp</v>
      </c>
      <c r="AB17" s="19"/>
      <c r="AC17" s="19"/>
      <c r="AD17" s="48"/>
      <c r="AE17" s="49" t="s">
        <v>44</v>
      </c>
      <c r="AF17" s="50" t="s">
        <v>35</v>
      </c>
      <c r="AI17" s="18">
        <f>ROUND(AI16-0.001,3)</f>
        <v>0.98799999999999999</v>
      </c>
      <c r="AJ17" s="9">
        <f t="array" ref="AJ17">PERCENTILE(IF($BB$5:$BB$2729="Y",$AY$5:$AY$2729),$AI17)</f>
        <v>1.0564244859267573</v>
      </c>
      <c r="AK17" s="96">
        <v>1.0419549581058682</v>
      </c>
      <c r="AL17" s="96">
        <v>0.99886116656416635</v>
      </c>
      <c r="AM17" s="41" t="str">
        <f>IF(AI17&lt;$BJ$7,"Up","Down")</f>
        <v>Down</v>
      </c>
      <c r="AN17" s="41" t="str">
        <f>IF(AI17&lt;$BK$7,"Down","Up")</f>
        <v>Up</v>
      </c>
      <c r="AO17" s="9">
        <f t="array" ref="AO17">PERCENTILE(IF($BT$5:$BT$2729="Y",$BQ$5:$BQ$2729),$AI17)</f>
        <v>1.0735264524792636</v>
      </c>
      <c r="AP17" s="96">
        <v>1.0554235434480017</v>
      </c>
      <c r="AQ17" s="96">
        <v>0.99887260400586109</v>
      </c>
      <c r="AR17" s="41" t="str">
        <f>IF(AI17&lt;$BJ$12,"Up","Down")</f>
        <v>Down</v>
      </c>
      <c r="AS17" s="41" t="str">
        <f>IF(AI17&lt;$BK$12,"Down","Up")</f>
        <v>Up</v>
      </c>
      <c r="AU17" s="4" t="str">
        <f>IF(AZ17=AZ18,IF(AZ17&gt;AZ16,AZ17&amp;"_O",""),AZ17&amp;"_C")</f>
        <v/>
      </c>
      <c r="AV17" s="7" t="str">
        <f>IF(RIGHT(AU17,1)="C",AX17/INDEX($AX$5:$AX$2729,MATCH(AZ17&amp;"_O",$AU$5:$AU$2729,0),1),"")</f>
        <v/>
      </c>
      <c r="AW17" s="38">
        <v>25653</v>
      </c>
      <c r="AX17" s="37">
        <v>89.92</v>
      </c>
      <c r="AY17" s="7">
        <f>AX17/AX16</f>
        <v>1.0328509074201699</v>
      </c>
      <c r="AZ17" s="4">
        <f>YEAR(AW17)</f>
        <v>1970</v>
      </c>
      <c r="BA17" s="2" t="s">
        <v>5</v>
      </c>
      <c r="BB17" s="12" t="str">
        <f>INDEX($CD$5:$CD$10,MATCH(BA17,$CC$5:$CC$10,0),1)</f>
        <v/>
      </c>
      <c r="BC17" s="12" t="str">
        <f>IF(AND(BB17="Y",AY17&gt;1),"Y","")</f>
        <v/>
      </c>
      <c r="BD17" s="12" t="str">
        <f>IF(AND(BB17="Y",AY17&lt;1),"Y","")</f>
        <v/>
      </c>
      <c r="BE17" s="12" t="str">
        <f>IF(AY17&gt;1,IF(AY16&gt;1,"Y",""),"")</f>
        <v/>
      </c>
      <c r="BF17" s="12" t="str">
        <f>IF(AY17&lt;1,IF(AY16&lt;1,"Y",""),"")</f>
        <v/>
      </c>
      <c r="BG17" s="2"/>
      <c r="BH17" s="2"/>
      <c r="BI17" s="2"/>
      <c r="BJ17" s="2"/>
      <c r="BK17" s="2"/>
      <c r="BL17" s="2"/>
      <c r="BM17" s="4" t="str">
        <f>IF(BR17=BR18,IF(BR17&gt;BR16,BR17&amp;"_O",""),BR17&amp;"_C")</f>
        <v/>
      </c>
      <c r="BN17" s="7" t="str">
        <f>IF(RIGHT(BM17,1)="C",BP17/INDEX($BP$5:$BP$2729,MATCH(BR17&amp;"_O",$BM$5:$BM$2729,0),1),"")</f>
        <v/>
      </c>
      <c r="BO17" s="38">
        <v>26053</v>
      </c>
      <c r="BP17" s="3">
        <v>112.3</v>
      </c>
      <c r="BQ17" s="7">
        <f>BP17/BP16</f>
        <v>1.0145451260276448</v>
      </c>
      <c r="BR17" s="4">
        <f>YEAR(BO17)</f>
        <v>1971</v>
      </c>
      <c r="BS17" s="2" t="s">
        <v>5</v>
      </c>
      <c r="BT17" s="12" t="str">
        <f>INDEX($CD$5:$CD$10,MATCH(BS17,$CC$5:$CC$10,0),1)</f>
        <v/>
      </c>
      <c r="BU17" s="12" t="str">
        <f>IF(AND(BT17="Y",BQ17&gt;1),"Y","")</f>
        <v/>
      </c>
      <c r="BV17" s="12" t="str">
        <f>IF(AND(BT17="Y",BQ17&lt;1),"Y","")</f>
        <v/>
      </c>
      <c r="BW17" s="12" t="str">
        <f>IF(BQ17&gt;1,IF(BQ16&gt;1,"Y",""),"")</f>
        <v>Y</v>
      </c>
      <c r="BX17" s="12" t="str">
        <f>IF(BQ17&lt;1,IF(BQ16&lt;1,"Y",""),"")</f>
        <v/>
      </c>
      <c r="BY17" s="2"/>
      <c r="BZ17" s="2">
        <v>1982</v>
      </c>
      <c r="CA17" s="2" t="s">
        <v>6</v>
      </c>
    </row>
    <row r="18" spans="2:79">
      <c r="B18" s="4" t="str">
        <f>IF(G18=G19,IF(G18&gt;G17,G18&amp;"_O",""),G18&amp;"_C")</f>
        <v/>
      </c>
      <c r="C18" s="14">
        <f ca="1">RANDBETWEEN(0,1000)/1000</f>
        <v>0.39700000000000002</v>
      </c>
      <c r="D18" s="16">
        <f>D17+1</f>
        <v>14</v>
      </c>
      <c r="E18" s="10">
        <f>ROUNDDOWN(D18/52,0)+1</f>
        <v>1</v>
      </c>
      <c r="F18" s="15">
        <f>F17+7</f>
        <v>44718</v>
      </c>
      <c r="G18" s="4">
        <f>YEAR(F18)</f>
        <v>2022</v>
      </c>
      <c r="H18" s="33">
        <v>6.8000000000000005E-2</v>
      </c>
      <c r="I18" s="33">
        <v>0.66500000000000004</v>
      </c>
      <c r="J18" s="33">
        <v>0.376</v>
      </c>
      <c r="K18" s="16" t="str">
        <f>IF(M17&gt;1,"Up","Down")</f>
        <v>Up</v>
      </c>
      <c r="L18" s="16" t="str">
        <f>IF(K18="Up",IF(H18&lt;$BJ$7,"Up","Down"),IF(H18&lt;$BK$7,"Down","Up"))</f>
        <v>Up</v>
      </c>
      <c r="M18" s="17">
        <f>IF(L18="Up",INDEX($AK$5:$AK$1005,MATCH(I18,$AI$5:$AI$1005,0),1),INDEX($AL$5:$AL$1005,MATCH(J18,$AI$5:$AI$1005,0),1))</f>
        <v>1.0171158121794606</v>
      </c>
      <c r="N18" s="16" t="str">
        <f>IF(P17&gt;1,"Up","Down")</f>
        <v>Up</v>
      </c>
      <c r="O18" s="16" t="str">
        <f>IF(N18="Up",IF(H18&lt;$BJ$12,"Up","Down"),IF(H18&lt;$BK$12,"Down","Up"))</f>
        <v>Up</v>
      </c>
      <c r="P18" s="17">
        <f>IF(O18="Up",INDEX($AP$5:$AP$1005,MATCH(I18,$AI$5:$AI$1005,0),1),INDEX($AQ$5:$AQ$1005,MATCH(J18,$AI$5:$AI$1005,0),1))</f>
        <v>1.0244151484111244</v>
      </c>
      <c r="Q18" s="19">
        <f>T17</f>
        <v>4207.6416439294189</v>
      </c>
      <c r="R18" s="19">
        <f>INDEX(model!$S$5:$S$35,MATCH(G18,model!$Q$5:$Q$35,0),1)*model!$O$5</f>
        <v>125</v>
      </c>
      <c r="S18" s="19">
        <f>IF(RIGHT(B18,1)="C",T17*INDEX(model!$T$5:$T$35,MATCH(G18,model!$Q$5:$Q$35,0),1),0)</f>
        <v>0</v>
      </c>
      <c r="T18" s="19">
        <f>(Q18+R18-S18)*M18</f>
        <v>4406.7983245478244</v>
      </c>
      <c r="U18" s="19">
        <f>X17</f>
        <v>4250.0679518256266</v>
      </c>
      <c r="V18" s="19">
        <f>INDEX(model!$S$5:$S$35,MATCH(G18,model!$Q$5:$Q$35,0),1)*model!$O$6</f>
        <v>125</v>
      </c>
      <c r="W18" s="19">
        <f>IF(RIGHT(B18,1)="C",X17*INDEX(model!$T$5:$T$35,MATCH(G18,model!$Q$5:$Q$35,0),1),0)</f>
        <v>0</v>
      </c>
      <c r="X18" s="19">
        <f>(U18+V18-W18)*P18</f>
        <v>4481.8858851782034</v>
      </c>
      <c r="Y18" s="19"/>
      <c r="Z18" s="36" t="str">
        <f>K18&amp;L18</f>
        <v>UpUp</v>
      </c>
      <c r="AA18" s="36" t="str">
        <f>N18&amp;O18</f>
        <v>UpUp</v>
      </c>
      <c r="AB18" s="19"/>
      <c r="AC18" s="19"/>
      <c r="AD18" s="46" t="s">
        <v>27</v>
      </c>
      <c r="AE18" s="5">
        <f>COUNTIF(AA:AA,AB8)/COUNTIF(N:N,AC8)</f>
        <v>0.5546697038724373</v>
      </c>
      <c r="AF18" s="23">
        <f>BJ14</f>
        <v>0.56960680127523911</v>
      </c>
      <c r="AI18" s="18">
        <f>ROUND(AI17-0.001,3)</f>
        <v>0.98699999999999999</v>
      </c>
      <c r="AJ18" s="9">
        <f t="array" ref="AJ18">PERCENTILE(IF($BB$5:$BB$2729="Y",$AY$5:$AY$2729),$AI18)</f>
        <v>1.0539653980688928</v>
      </c>
      <c r="AK18" s="96">
        <v>1.0419549581058682</v>
      </c>
      <c r="AL18" s="96">
        <v>0.99886116656416635</v>
      </c>
      <c r="AM18" s="41" t="str">
        <f>IF(AI18&lt;$BJ$7,"Up","Down")</f>
        <v>Down</v>
      </c>
      <c r="AN18" s="41" t="str">
        <f>IF(AI18&lt;$BK$7,"Down","Up")</f>
        <v>Up</v>
      </c>
      <c r="AO18" s="9">
        <f t="array" ref="AO18">PERCENTILE(IF($BT$5:$BT$2729="Y",$BQ$5:$BQ$2729),$AI18)</f>
        <v>1.0711308603182998</v>
      </c>
      <c r="AP18" s="96">
        <v>1.0554235434480017</v>
      </c>
      <c r="AQ18" s="96">
        <v>0.99887260400586109</v>
      </c>
      <c r="AR18" s="41" t="str">
        <f>IF(AI18&lt;$BJ$12,"Up","Down")</f>
        <v>Down</v>
      </c>
      <c r="AS18" s="41" t="str">
        <f>IF(AI18&lt;$BK$12,"Down","Up")</f>
        <v>Up</v>
      </c>
      <c r="AU18" s="4" t="str">
        <f>IF(AZ18=AZ19,IF(AZ18&gt;AZ17,AZ18&amp;"_O",""),AZ18&amp;"_C")</f>
        <v/>
      </c>
      <c r="AV18" s="7" t="str">
        <f>IF(RIGHT(AU18,1)="C",AX18/INDEX($AX$5:$AX$2729,MATCH(AZ18&amp;"_O",$AU$5:$AU$2729,0),1),"")</f>
        <v/>
      </c>
      <c r="AW18" s="38">
        <v>25661</v>
      </c>
      <c r="AX18" s="37">
        <v>89.39</v>
      </c>
      <c r="AY18" s="7">
        <f>AX18/AX17</f>
        <v>0.99410587188612098</v>
      </c>
      <c r="AZ18" s="4">
        <f>YEAR(AW18)</f>
        <v>1970</v>
      </c>
      <c r="BA18" s="2" t="s">
        <v>5</v>
      </c>
      <c r="BB18" s="12" t="str">
        <f>INDEX($CD$5:$CD$10,MATCH(BA18,$CC$5:$CC$10,0),1)</f>
        <v/>
      </c>
      <c r="BC18" s="12" t="str">
        <f>IF(AND(BB18="Y",AY18&gt;1),"Y","")</f>
        <v/>
      </c>
      <c r="BD18" s="12" t="str">
        <f>IF(AND(BB18="Y",AY18&lt;1),"Y","")</f>
        <v/>
      </c>
      <c r="BE18" s="12" t="str">
        <f>IF(AY18&gt;1,IF(AY17&gt;1,"Y",""),"")</f>
        <v/>
      </c>
      <c r="BF18" s="12" t="str">
        <f>IF(AY18&lt;1,IF(AY17&lt;1,"Y",""),"")</f>
        <v/>
      </c>
      <c r="BG18" s="2"/>
      <c r="BH18" s="2"/>
      <c r="BI18" s="2"/>
      <c r="BJ18" s="2"/>
      <c r="BK18" s="2"/>
      <c r="BL18" s="2"/>
      <c r="BM18" s="4" t="str">
        <f>IF(BR18=BR19,IF(BR18&gt;BR17,BR18&amp;"_O",""),BR18&amp;"_C")</f>
        <v/>
      </c>
      <c r="BN18" s="7" t="str">
        <f>IF(RIGHT(BM18,1)="C",BP18/INDEX($BP$5:$BP$2729,MATCH(BR18&amp;"_O",$BM$5:$BM$2729,0),1),"")</f>
        <v/>
      </c>
      <c r="BO18" s="38">
        <v>26060</v>
      </c>
      <c r="BP18" s="3">
        <v>110.66</v>
      </c>
      <c r="BQ18" s="7">
        <f>BP18/BP17</f>
        <v>0.98539626001780944</v>
      </c>
      <c r="BR18" s="4">
        <f>YEAR(BO18)</f>
        <v>1971</v>
      </c>
      <c r="BS18" s="2" t="s">
        <v>5</v>
      </c>
      <c r="BT18" s="12" t="str">
        <f>INDEX($CD$5:$CD$10,MATCH(BS18,$CC$5:$CC$10,0),1)</f>
        <v/>
      </c>
      <c r="BU18" s="12" t="str">
        <f>IF(AND(BT18="Y",BQ18&gt;1),"Y","")</f>
        <v/>
      </c>
      <c r="BV18" s="12" t="str">
        <f>IF(AND(BT18="Y",BQ18&lt;1),"Y","")</f>
        <v/>
      </c>
      <c r="BW18" s="12" t="str">
        <f>IF(BQ18&gt;1,IF(BQ17&gt;1,"Y",""),"")</f>
        <v/>
      </c>
      <c r="BX18" s="12" t="str">
        <f>IF(BQ18&lt;1,IF(BQ17&lt;1,"Y",""),"")</f>
        <v/>
      </c>
      <c r="BY18" s="2"/>
      <c r="BZ18" s="2">
        <v>1983</v>
      </c>
      <c r="CA18" s="2" t="s">
        <v>6</v>
      </c>
    </row>
    <row r="19" spans="2:79">
      <c r="B19" s="4" t="str">
        <f>IF(G19=G20,IF(G19&gt;G18,G19&amp;"_O",""),G19&amp;"_C")</f>
        <v/>
      </c>
      <c r="C19" s="14">
        <f ca="1">RANDBETWEEN(0,1000)/1000</f>
        <v>0.89300000000000002</v>
      </c>
      <c r="D19" s="16">
        <f>D18+1</f>
        <v>15</v>
      </c>
      <c r="E19" s="10">
        <f>ROUNDDOWN(D19/52,0)+1</f>
        <v>1</v>
      </c>
      <c r="F19" s="15">
        <f>F18+7</f>
        <v>44725</v>
      </c>
      <c r="G19" s="4">
        <f>YEAR(F19)</f>
        <v>2022</v>
      </c>
      <c r="H19" s="33">
        <v>0.872</v>
      </c>
      <c r="I19" s="33">
        <v>0.57399999999999995</v>
      </c>
      <c r="J19" s="33">
        <v>0.39400000000000002</v>
      </c>
      <c r="K19" s="16" t="str">
        <f>IF(M18&gt;1,"Up","Down")</f>
        <v>Up</v>
      </c>
      <c r="L19" s="16" t="str">
        <f>IF(K19="Up",IF(H19&lt;$BJ$7,"Up","Down"),IF(H19&lt;$BK$7,"Down","Up"))</f>
        <v>Down</v>
      </c>
      <c r="M19" s="17">
        <f>IF(L19="Up",INDEX($AK$5:$AK$1005,MATCH(I19,$AI$5:$AI$1005,0),1),INDEX($AL$5:$AL$1005,MATCH(J19,$AI$5:$AI$1005,0),1))</f>
        <v>0.98366497896178218</v>
      </c>
      <c r="N19" s="16" t="str">
        <f>IF(P18&gt;1,"Up","Down")</f>
        <v>Up</v>
      </c>
      <c r="O19" s="16" t="str">
        <f>IF(N19="Up",IF(H19&lt;$BJ$12,"Up","Down"),IF(H19&lt;$BK$12,"Down","Up"))</f>
        <v>Down</v>
      </c>
      <c r="P19" s="17">
        <f>IF(O19="Up",INDEX($AP$5:$AP$1005,MATCH(I19,$AI$5:$AI$1005,0),1),INDEX($AQ$5:$AQ$1005,MATCH(J19,$AI$5:$AI$1005,0),1))</f>
        <v>0.98031564397513327</v>
      </c>
      <c r="Q19" s="19">
        <f>T18</f>
        <v>4406.7983245478244</v>
      </c>
      <c r="R19" s="19">
        <f>INDEX(model!$S$5:$S$35,MATCH(G19,model!$Q$5:$Q$35,0),1)*model!$O$5</f>
        <v>125</v>
      </c>
      <c r="S19" s="19">
        <f>IF(RIGHT(B19,1)="C",T18*INDEX(model!$T$5:$T$35,MATCH(G19,model!$Q$5:$Q$35,0),1),0)</f>
        <v>0</v>
      </c>
      <c r="T19" s="19">
        <f>(Q19+R19-S19)*M19</f>
        <v>4457.7713035753759</v>
      </c>
      <c r="U19" s="19">
        <f>X18</f>
        <v>4481.8858851782034</v>
      </c>
      <c r="V19" s="19">
        <f>INDEX(model!$S$5:$S$35,MATCH(G19,model!$Q$5:$Q$35,0),1)*model!$O$6</f>
        <v>125</v>
      </c>
      <c r="W19" s="19">
        <f>IF(RIGHT(B19,1)="C",X18*INDEX(model!$T$5:$T$35,MATCH(G19,model!$Q$5:$Q$35,0),1),0)</f>
        <v>0</v>
      </c>
      <c r="X19" s="19">
        <f>(U19+V19-W19)*P19</f>
        <v>4516.2023032484221</v>
      </c>
      <c r="Y19" s="19"/>
      <c r="Z19" s="36" t="str">
        <f>K19&amp;L19</f>
        <v>UpDown</v>
      </c>
      <c r="AA19" s="36" t="str">
        <f>N19&amp;O19</f>
        <v>UpDown</v>
      </c>
      <c r="AB19" s="19"/>
      <c r="AC19" s="19"/>
      <c r="AD19" s="46" t="s">
        <v>28</v>
      </c>
      <c r="AE19" s="5">
        <f>COUNTIF(AA:AA,AB9)/COUNTIF(N:N,AC9)</f>
        <v>0.53635116598079557</v>
      </c>
      <c r="AF19" s="23">
        <f>1-AF21</f>
        <v>0.55238095238095242</v>
      </c>
      <c r="AI19" s="18">
        <f>ROUND(AI18-0.001,3)</f>
        <v>0.98599999999999999</v>
      </c>
      <c r="AJ19" s="9">
        <f t="array" ref="AJ19">PERCENTILE(IF($BB$5:$BB$2729="Y",$AY$5:$AY$2729),$AI19)</f>
        <v>1.0515435901300509</v>
      </c>
      <c r="AK19" s="96">
        <v>1.0419549581058682</v>
      </c>
      <c r="AL19" s="96">
        <v>0.99886116656416635</v>
      </c>
      <c r="AM19" s="41" t="str">
        <f>IF(AI19&lt;$BJ$7,"Up","Down")</f>
        <v>Down</v>
      </c>
      <c r="AN19" s="41" t="str">
        <f>IF(AI19&lt;$BK$7,"Down","Up")</f>
        <v>Up</v>
      </c>
      <c r="AO19" s="9">
        <f t="array" ref="AO19">PERCENTILE(IF($BT$5:$BT$2729="Y",$BQ$5:$BQ$2729),$AI19)</f>
        <v>1.070535036639775</v>
      </c>
      <c r="AP19" s="96">
        <v>1.0554235434480017</v>
      </c>
      <c r="AQ19" s="96">
        <v>0.99887260400586109</v>
      </c>
      <c r="AR19" s="41" t="str">
        <f>IF(AI19&lt;$BJ$12,"Up","Down")</f>
        <v>Down</v>
      </c>
      <c r="AS19" s="41" t="str">
        <f>IF(AI19&lt;$BK$12,"Down","Up")</f>
        <v>Up</v>
      </c>
      <c r="AU19" s="4" t="str">
        <f>IF(AZ19=AZ20,IF(AZ19&gt;AZ18,AZ19&amp;"_O",""),AZ19&amp;"_C")</f>
        <v/>
      </c>
      <c r="AV19" s="7" t="str">
        <f>IF(RIGHT(AU19,1)="C",AX19/INDEX($AX$5:$AX$2729,MATCH(AZ19&amp;"_O",$AU$5:$AU$2729,0),1),"")</f>
        <v/>
      </c>
      <c r="AW19" s="38">
        <v>25668</v>
      </c>
      <c r="AX19" s="37">
        <v>88.24</v>
      </c>
      <c r="AY19" s="7">
        <f>AX19/AX18</f>
        <v>0.98713502628929406</v>
      </c>
      <c r="AZ19" s="4">
        <f>YEAR(AW19)</f>
        <v>1970</v>
      </c>
      <c r="BA19" s="2" t="s">
        <v>5</v>
      </c>
      <c r="BB19" s="12" t="str">
        <f>INDEX($CD$5:$CD$10,MATCH(BA19,$CC$5:$CC$10,0),1)</f>
        <v/>
      </c>
      <c r="BC19" s="12" t="str">
        <f>IF(AND(BB19="Y",AY19&gt;1),"Y","")</f>
        <v/>
      </c>
      <c r="BD19" s="12" t="str">
        <f>IF(AND(BB19="Y",AY19&lt;1),"Y","")</f>
        <v/>
      </c>
      <c r="BE19" s="12" t="str">
        <f>IF(AY19&gt;1,IF(AY18&gt;1,"Y",""),"")</f>
        <v/>
      </c>
      <c r="BF19" s="12" t="str">
        <f>IF(AY19&lt;1,IF(AY18&lt;1,"Y",""),"")</f>
        <v>Y</v>
      </c>
      <c r="BG19" s="2"/>
      <c r="BH19" s="2"/>
      <c r="BI19" s="2"/>
      <c r="BJ19" s="2"/>
      <c r="BK19" s="2"/>
      <c r="BL19" s="2"/>
      <c r="BM19" s="4" t="str">
        <f>IF(BR19=BR20,IF(BR19&gt;BR18,BR19&amp;"_O",""),BR19&amp;"_C")</f>
        <v/>
      </c>
      <c r="BN19" s="7" t="str">
        <f>IF(RIGHT(BM19,1)="C",BP19/INDEX($BP$5:$BP$2729,MATCH(BR19&amp;"_O",$BM$5:$BM$2729,0),1),"")</f>
        <v/>
      </c>
      <c r="BO19" s="38">
        <v>26067</v>
      </c>
      <c r="BP19" s="3">
        <v>110.74</v>
      </c>
      <c r="BQ19" s="7">
        <f>BP19/BP18</f>
        <v>1.0007229351165732</v>
      </c>
      <c r="BR19" s="4">
        <f>YEAR(BO19)</f>
        <v>1971</v>
      </c>
      <c r="BS19" s="2" t="s">
        <v>5</v>
      </c>
      <c r="BT19" s="12" t="str">
        <f>INDEX($CD$5:$CD$10,MATCH(BS19,$CC$5:$CC$10,0),1)</f>
        <v/>
      </c>
      <c r="BU19" s="12" t="str">
        <f>IF(AND(BT19="Y",BQ19&gt;1),"Y","")</f>
        <v/>
      </c>
      <c r="BV19" s="12" t="str">
        <f>IF(AND(BT19="Y",BQ19&lt;1),"Y","")</f>
        <v/>
      </c>
      <c r="BW19" s="12" t="str">
        <f>IF(BQ19&gt;1,IF(BQ18&gt;1,"Y",""),"")</f>
        <v/>
      </c>
      <c r="BX19" s="12" t="str">
        <f>IF(BQ19&lt;1,IF(BQ18&lt;1,"Y",""),"")</f>
        <v/>
      </c>
      <c r="BY19" s="2"/>
      <c r="BZ19" s="2">
        <v>1984</v>
      </c>
      <c r="CA19" s="2" t="s">
        <v>6</v>
      </c>
    </row>
    <row r="20" spans="2:79">
      <c r="B20" s="4" t="str">
        <f>IF(G20=G21,IF(G20&gt;G19,G20&amp;"_O",""),G20&amp;"_C")</f>
        <v/>
      </c>
      <c r="C20" s="14">
        <f ca="1">RANDBETWEEN(0,1000)/1000</f>
        <v>0.45800000000000002</v>
      </c>
      <c r="D20" s="16">
        <f>D19+1</f>
        <v>16</v>
      </c>
      <c r="E20" s="10">
        <f>ROUNDDOWN(D20/52,0)+1</f>
        <v>1</v>
      </c>
      <c r="F20" s="15">
        <f>F19+7</f>
        <v>44732</v>
      </c>
      <c r="G20" s="4">
        <f>YEAR(F20)</f>
        <v>2022</v>
      </c>
      <c r="H20" s="33">
        <v>0.90100000000000002</v>
      </c>
      <c r="I20" s="33">
        <v>0.155</v>
      </c>
      <c r="J20" s="33">
        <v>0.88500000000000001</v>
      </c>
      <c r="K20" s="16" t="str">
        <f>IF(M19&gt;1,"Up","Down")</f>
        <v>Down</v>
      </c>
      <c r="L20" s="16" t="str">
        <f>IF(K20="Up",IF(H20&lt;$BJ$7,"Up","Down"),IF(H20&lt;$BK$7,"Down","Up"))</f>
        <v>Up</v>
      </c>
      <c r="M20" s="17">
        <f>IF(L20="Up",INDEX($AK$5:$AK$1005,MATCH(I20,$AI$5:$AI$1005,0),1),INDEX($AL$5:$AL$1005,MATCH(J20,$AI$5:$AI$1005,0),1))</f>
        <v>1.0036385391339326</v>
      </c>
      <c r="N20" s="16" t="str">
        <f>IF(P19&gt;1,"Up","Down")</f>
        <v>Down</v>
      </c>
      <c r="O20" s="16" t="str">
        <f>IF(N20="Up",IF(H20&lt;$BJ$12,"Up","Down"),IF(H20&lt;$BK$12,"Down","Up"))</f>
        <v>Up</v>
      </c>
      <c r="P20" s="17">
        <f>IF(O20="Up",INDEX($AP$5:$AP$1005,MATCH(I20,$AI$5:$AI$1005,0),1),INDEX($AQ$5:$AQ$1005,MATCH(J20,$AI$5:$AI$1005,0),1))</f>
        <v>1.0049051551353918</v>
      </c>
      <c r="Q20" s="19">
        <f>T19</f>
        <v>4457.7713035753759</v>
      </c>
      <c r="R20" s="19">
        <f>INDEX(model!$S$5:$S$35,MATCH(G20,model!$Q$5:$Q$35,0),1)*model!$O$5</f>
        <v>125</v>
      </c>
      <c r="S20" s="19">
        <f>IF(RIGHT(B20,1)="C",T19*INDEX(model!$T$5:$T$35,MATCH(G20,model!$Q$5:$Q$35,0),1),0)</f>
        <v>0</v>
      </c>
      <c r="T20" s="19">
        <f>(Q20+R20-S20)*M20</f>
        <v>4599.4458963052984</v>
      </c>
      <c r="U20" s="19">
        <f>X19</f>
        <v>4516.2023032484221</v>
      </c>
      <c r="V20" s="19">
        <f>INDEX(model!$S$5:$S$35,MATCH(G20,model!$Q$5:$Q$35,0),1)*model!$O$6</f>
        <v>125</v>
      </c>
      <c r="W20" s="19">
        <f>IF(RIGHT(B20,1)="C",X19*INDEX(model!$T$5:$T$35,MATCH(G20,model!$Q$5:$Q$35,0),1),0)</f>
        <v>0</v>
      </c>
      <c r="X20" s="19">
        <f>(U20+V20-W20)*P20</f>
        <v>4663.968120560593</v>
      </c>
      <c r="Y20" s="19"/>
      <c r="Z20" s="36" t="str">
        <f>K20&amp;L20</f>
        <v>DownUp</v>
      </c>
      <c r="AA20" s="36" t="str">
        <f>N20&amp;O20</f>
        <v>DownUp</v>
      </c>
      <c r="AB20" s="19"/>
      <c r="AC20" s="19"/>
      <c r="AD20" s="47" t="s">
        <v>29</v>
      </c>
      <c r="AE20" s="5">
        <f>COUNTIF(AA:AA,AB10)/COUNTIF(N:N,AC10)</f>
        <v>0.44419134396355353</v>
      </c>
      <c r="AF20" s="23">
        <f>1-AF18</f>
        <v>0.43039319872476089</v>
      </c>
      <c r="AI20" s="18">
        <f>ROUND(AI19-0.001,3)</f>
        <v>0.98499999999999999</v>
      </c>
      <c r="AJ20" s="9">
        <f t="array" ref="AJ20">PERCENTILE(IF($BB$5:$BB$2729="Y",$AY$5:$AY$2729),$AI20)</f>
        <v>1.0502413066323097</v>
      </c>
      <c r="AK20" s="96">
        <v>1.0419549581058682</v>
      </c>
      <c r="AL20" s="96">
        <v>0.99886116656416635</v>
      </c>
      <c r="AM20" s="41" t="str">
        <f>IF(AI20&lt;$BJ$7,"Up","Down")</f>
        <v>Down</v>
      </c>
      <c r="AN20" s="41" t="str">
        <f>IF(AI20&lt;$BK$7,"Down","Up")</f>
        <v>Up</v>
      </c>
      <c r="AO20" s="9">
        <f t="array" ref="AO20">PERCENTILE(IF($BT$5:$BT$2729="Y",$BQ$5:$BQ$2729),$AI20)</f>
        <v>1.0688355758234642</v>
      </c>
      <c r="AP20" s="96">
        <v>1.0554235434480017</v>
      </c>
      <c r="AQ20" s="96">
        <v>0.99887260400586109</v>
      </c>
      <c r="AR20" s="41" t="str">
        <f>IF(AI20&lt;$BJ$12,"Up","Down")</f>
        <v>Down</v>
      </c>
      <c r="AS20" s="41" t="str">
        <f>IF(AI20&lt;$BK$12,"Down","Up")</f>
        <v>Up</v>
      </c>
      <c r="AU20" s="4" t="str">
        <f>IF(AZ20=AZ21,IF(AZ20&gt;AZ19,AZ20&amp;"_O",""),AZ20&amp;"_C")</f>
        <v/>
      </c>
      <c r="AV20" s="7" t="str">
        <f>IF(RIGHT(AU20,1)="C",AX20/INDEX($AX$5:$AX$2729,MATCH(AZ20&amp;"_O",$AU$5:$AU$2729,0),1),"")</f>
        <v/>
      </c>
      <c r="AW20" s="38">
        <v>25675</v>
      </c>
      <c r="AX20" s="37">
        <v>85.67</v>
      </c>
      <c r="AY20" s="7">
        <f>AX20/AX19</f>
        <v>0.97087488667271082</v>
      </c>
      <c r="AZ20" s="4">
        <f>YEAR(AW20)</f>
        <v>1970</v>
      </c>
      <c r="BA20" s="2" t="s">
        <v>5</v>
      </c>
      <c r="BB20" s="12" t="str">
        <f>INDEX($CD$5:$CD$10,MATCH(BA20,$CC$5:$CC$10,0),1)</f>
        <v/>
      </c>
      <c r="BC20" s="12" t="str">
        <f>IF(AND(BB20="Y",AY20&gt;1),"Y","")</f>
        <v/>
      </c>
      <c r="BD20" s="12" t="str">
        <f>IF(AND(BB20="Y",AY20&lt;1),"Y","")</f>
        <v/>
      </c>
      <c r="BE20" s="12" t="str">
        <f>IF(AY20&gt;1,IF(AY19&gt;1,"Y",""),"")</f>
        <v/>
      </c>
      <c r="BF20" s="12" t="str">
        <f>IF(AY20&lt;1,IF(AY19&lt;1,"Y",""),"")</f>
        <v>Y</v>
      </c>
      <c r="BG20" s="2"/>
      <c r="BH20" s="2"/>
      <c r="BI20" s="2"/>
      <c r="BJ20" s="2"/>
      <c r="BK20" s="2"/>
      <c r="BL20" s="2"/>
      <c r="BM20" s="4" t="str">
        <f>IF(BR20=BR21,IF(BR20&gt;BR19,BR20&amp;"_O",""),BR20&amp;"_C")</f>
        <v/>
      </c>
      <c r="BN20" s="7" t="str">
        <f>IF(RIGHT(BM20,1)="C",BP20/INDEX($BP$5:$BP$2729,MATCH(BR20&amp;"_O",$BM$5:$BM$2729,0),1),"")</f>
        <v/>
      </c>
      <c r="BO20" s="38">
        <v>26074</v>
      </c>
      <c r="BP20" s="3">
        <v>108.85</v>
      </c>
      <c r="BQ20" s="7">
        <f>BP20/BP19</f>
        <v>0.98293299620733243</v>
      </c>
      <c r="BR20" s="4">
        <f>YEAR(BO20)</f>
        <v>1971</v>
      </c>
      <c r="BS20" s="2" t="s">
        <v>5</v>
      </c>
      <c r="BT20" s="12" t="str">
        <f>INDEX($CD$5:$CD$10,MATCH(BS20,$CC$5:$CC$10,0),1)</f>
        <v/>
      </c>
      <c r="BU20" s="12" t="str">
        <f>IF(AND(BT20="Y",BQ20&gt;1),"Y","")</f>
        <v/>
      </c>
      <c r="BV20" s="12" t="str">
        <f>IF(AND(BT20="Y",BQ20&lt;1),"Y","")</f>
        <v/>
      </c>
      <c r="BW20" s="12" t="str">
        <f>IF(BQ20&gt;1,IF(BQ19&gt;1,"Y",""),"")</f>
        <v/>
      </c>
      <c r="BX20" s="12" t="str">
        <f>IF(BQ20&lt;1,IF(BQ19&lt;1,"Y",""),"")</f>
        <v/>
      </c>
      <c r="BY20" s="2"/>
      <c r="BZ20" s="2">
        <v>1985</v>
      </c>
      <c r="CA20" s="2" t="s">
        <v>6</v>
      </c>
    </row>
    <row r="21" spans="2:79">
      <c r="B21" s="4" t="str">
        <f>IF(G21=G22,IF(G21&gt;G20,G21&amp;"_O",""),G21&amp;"_C")</f>
        <v/>
      </c>
      <c r="C21" s="14">
        <f ca="1">RANDBETWEEN(0,1000)/1000</f>
        <v>6.3E-2</v>
      </c>
      <c r="D21" s="16">
        <f>D20+1</f>
        <v>17</v>
      </c>
      <c r="E21" s="10">
        <f>ROUNDDOWN(D21/52,0)+1</f>
        <v>1</v>
      </c>
      <c r="F21" s="15">
        <f>F20+7</f>
        <v>44739</v>
      </c>
      <c r="G21" s="4">
        <f>YEAR(F21)</f>
        <v>2022</v>
      </c>
      <c r="H21" s="33">
        <v>0.84599999999999997</v>
      </c>
      <c r="I21" s="33">
        <v>0.75900000000000001</v>
      </c>
      <c r="J21" s="33">
        <v>0.34200000000000003</v>
      </c>
      <c r="K21" s="16" t="str">
        <f>IF(M20&gt;1,"Up","Down")</f>
        <v>Up</v>
      </c>
      <c r="L21" s="16" t="str">
        <f>IF(K21="Up",IF(H21&lt;$BJ$7,"Up","Down"),IF(H21&lt;$BK$7,"Down","Up"))</f>
        <v>Down</v>
      </c>
      <c r="M21" s="17">
        <f>IF(L21="Up",INDEX($AK$5:$AK$1005,MATCH(I21,$AI$5:$AI$1005,0),1),INDEX($AL$5:$AL$1005,MATCH(J21,$AI$5:$AI$1005,0),1))</f>
        <v>0.98162611815189593</v>
      </c>
      <c r="N21" s="16" t="str">
        <f>IF(P20&gt;1,"Up","Down")</f>
        <v>Up</v>
      </c>
      <c r="O21" s="16" t="str">
        <f>IF(N21="Up",IF(H21&lt;$BJ$12,"Up","Down"),IF(H21&lt;$BK$12,"Down","Up"))</f>
        <v>Down</v>
      </c>
      <c r="P21" s="17">
        <f>IF(O21="Up",INDEX($AP$5:$AP$1005,MATCH(I21,$AI$5:$AI$1005,0),1),INDEX($AQ$5:$AQ$1005,MATCH(J21,$AI$5:$AI$1005,0),1))</f>
        <v>0.97709112055844294</v>
      </c>
      <c r="Q21" s="19">
        <f>T20</f>
        <v>4599.4458963052984</v>
      </c>
      <c r="R21" s="19">
        <f>INDEX(model!$S$5:$S$35,MATCH(G21,model!$Q$5:$Q$35,0),1)*model!$O$5</f>
        <v>125</v>
      </c>
      <c r="S21" s="19">
        <f>IF(RIGHT(B21,1)="C",T20*INDEX(model!$T$5:$T$35,MATCH(G21,model!$Q$5:$Q$35,0),1),0)</f>
        <v>0</v>
      </c>
      <c r="T21" s="19">
        <f>(Q21+R21-S21)*M21</f>
        <v>4637.6394856088245</v>
      </c>
      <c r="U21" s="19">
        <f>X20</f>
        <v>4663.968120560593</v>
      </c>
      <c r="V21" s="19">
        <f>INDEX(model!$S$5:$S$35,MATCH(G21,model!$Q$5:$Q$35,0),1)*model!$O$6</f>
        <v>125</v>
      </c>
      <c r="W21" s="19">
        <f>IF(RIGHT(B21,1)="C",X20*INDEX(model!$T$5:$T$35,MATCH(G21,model!$Q$5:$Q$35,0),1),0)</f>
        <v>0</v>
      </c>
      <c r="X21" s="19">
        <f>(U21+V21-W21)*P21</f>
        <v>4679.2582272372101</v>
      </c>
      <c r="Y21" s="19"/>
      <c r="Z21" s="36" t="str">
        <f>K21&amp;L21</f>
        <v>UpDown</v>
      </c>
      <c r="AA21" s="36" t="str">
        <f>N21&amp;O21</f>
        <v>UpDown</v>
      </c>
      <c r="AB21" s="19"/>
      <c r="AC21" s="19"/>
      <c r="AD21" s="47" t="s">
        <v>30</v>
      </c>
      <c r="AE21" s="5">
        <f>COUNTIF(AA:AA,AB11)/COUNTIF(N:N,AC11)</f>
        <v>0.46502057613168724</v>
      </c>
      <c r="AF21" s="23">
        <f>BK14</f>
        <v>0.44761904761904764</v>
      </c>
      <c r="AI21" s="18">
        <f>ROUND(AI20-0.001,3)</f>
        <v>0.98399999999999999</v>
      </c>
      <c r="AJ21" s="9">
        <f t="array" ref="AJ21">PERCENTILE(IF($BB$5:$BB$2729="Y",$AY$5:$AY$2729),$AI21)</f>
        <v>1.0497980978656392</v>
      </c>
      <c r="AK21" s="96">
        <v>1.0419549581058682</v>
      </c>
      <c r="AL21" s="96">
        <v>0.99886116656416635</v>
      </c>
      <c r="AM21" s="41" t="str">
        <f>IF(AI21&lt;$BJ$7,"Up","Down")</f>
        <v>Down</v>
      </c>
      <c r="AN21" s="41" t="str">
        <f>IF(AI21&lt;$BK$7,"Down","Up")</f>
        <v>Up</v>
      </c>
      <c r="AO21" s="9">
        <f t="array" ref="AO21">PERCENTILE(IF($BT$5:$BT$2729="Y",$BQ$5:$BQ$2729),$AI21)</f>
        <v>1.0644311521132757</v>
      </c>
      <c r="AP21" s="96">
        <v>1.0554235434480017</v>
      </c>
      <c r="AQ21" s="96">
        <v>0.99887260400586109</v>
      </c>
      <c r="AR21" s="41" t="str">
        <f>IF(AI21&lt;$BJ$12,"Up","Down")</f>
        <v>Down</v>
      </c>
      <c r="AS21" s="41" t="str">
        <f>IF(AI21&lt;$BK$12,"Down","Up")</f>
        <v>Up</v>
      </c>
      <c r="AU21" s="4" t="str">
        <f>IF(AZ21=AZ22,IF(AZ21&gt;AZ20,AZ21&amp;"_O",""),AZ21&amp;"_C")</f>
        <v/>
      </c>
      <c r="AV21" s="7" t="str">
        <f>IF(RIGHT(AU21,1)="C",AX21/INDEX($AX$5:$AX$2729,MATCH(AZ21&amp;"_O",$AU$5:$AU$2729,0),1),"")</f>
        <v/>
      </c>
      <c r="AW21" s="38">
        <v>25682</v>
      </c>
      <c r="AX21" s="37">
        <v>82.77</v>
      </c>
      <c r="AY21" s="7">
        <f>AX21/AX20</f>
        <v>0.96614917707482195</v>
      </c>
      <c r="AZ21" s="4">
        <f>YEAR(AW21)</f>
        <v>1970</v>
      </c>
      <c r="BA21" s="2" t="s">
        <v>5</v>
      </c>
      <c r="BB21" s="12" t="str">
        <f>INDEX($CD$5:$CD$10,MATCH(BA21,$CC$5:$CC$10,0),1)</f>
        <v/>
      </c>
      <c r="BC21" s="12" t="str">
        <f>IF(AND(BB21="Y",AY21&gt;1),"Y","")</f>
        <v/>
      </c>
      <c r="BD21" s="12" t="str">
        <f>IF(AND(BB21="Y",AY21&lt;1),"Y","")</f>
        <v/>
      </c>
      <c r="BE21" s="12" t="str">
        <f>IF(AY21&gt;1,IF(AY20&gt;1,"Y",""),"")</f>
        <v/>
      </c>
      <c r="BF21" s="12" t="str">
        <f>IF(AY21&lt;1,IF(AY20&lt;1,"Y",""),"")</f>
        <v>Y</v>
      </c>
      <c r="BG21" s="2"/>
      <c r="BH21" s="2"/>
      <c r="BI21" s="2"/>
      <c r="BJ21" s="2"/>
      <c r="BK21" s="2"/>
      <c r="BL21" s="2"/>
      <c r="BM21" s="4" t="str">
        <f>IF(BR21=BR22,IF(BR21&gt;BR20,BR21&amp;"_O",""),BR21&amp;"_C")</f>
        <v/>
      </c>
      <c r="BN21" s="7" t="str">
        <f>IF(RIGHT(BM21,1)="C",BP21/INDEX($BP$5:$BP$2729,MATCH(BR21&amp;"_O",$BM$5:$BM$2729,0),1),"")</f>
        <v/>
      </c>
      <c r="BO21" s="38">
        <v>26081</v>
      </c>
      <c r="BP21" s="3">
        <v>108.25</v>
      </c>
      <c r="BQ21" s="7">
        <f>BP21/BP20</f>
        <v>0.99448782728525498</v>
      </c>
      <c r="BR21" s="4">
        <f>YEAR(BO21)</f>
        <v>1971</v>
      </c>
      <c r="BS21" s="2" t="s">
        <v>5</v>
      </c>
      <c r="BT21" s="12" t="str">
        <f>INDEX($CD$5:$CD$10,MATCH(BS21,$CC$5:$CC$10,0),1)</f>
        <v/>
      </c>
      <c r="BU21" s="12" t="str">
        <f>IF(AND(BT21="Y",BQ21&gt;1),"Y","")</f>
        <v/>
      </c>
      <c r="BV21" s="12" t="str">
        <f>IF(AND(BT21="Y",BQ21&lt;1),"Y","")</f>
        <v/>
      </c>
      <c r="BW21" s="12" t="str">
        <f>IF(BQ21&gt;1,IF(BQ20&gt;1,"Y",""),"")</f>
        <v/>
      </c>
      <c r="BX21" s="12" t="str">
        <f>IF(BQ21&lt;1,IF(BQ20&lt;1,"Y",""),"")</f>
        <v>Y</v>
      </c>
      <c r="BY21" s="2"/>
      <c r="BZ21" s="2">
        <v>1986</v>
      </c>
      <c r="CA21" s="2" t="s">
        <v>6</v>
      </c>
    </row>
    <row r="22" spans="2:79">
      <c r="B22" s="4" t="str">
        <f>IF(G22=G23,IF(G22&gt;G21,G22&amp;"_O",""),G22&amp;"_C")</f>
        <v/>
      </c>
      <c r="C22" s="14">
        <f ca="1">RANDBETWEEN(0,1000)/1000</f>
        <v>0.71799999999999997</v>
      </c>
      <c r="D22" s="16">
        <f>D21+1</f>
        <v>18</v>
      </c>
      <c r="E22" s="10">
        <f>ROUNDDOWN(D22/52,0)+1</f>
        <v>1</v>
      </c>
      <c r="F22" s="15">
        <f>F21+7</f>
        <v>44746</v>
      </c>
      <c r="G22" s="4">
        <f>YEAR(F22)</f>
        <v>2022</v>
      </c>
      <c r="H22" s="33">
        <v>0.245</v>
      </c>
      <c r="I22" s="33">
        <v>0.93100000000000005</v>
      </c>
      <c r="J22" s="33">
        <v>0.36899999999999999</v>
      </c>
      <c r="K22" s="16" t="str">
        <f>IF(M21&gt;1,"Up","Down")</f>
        <v>Down</v>
      </c>
      <c r="L22" s="16" t="str">
        <f>IF(K22="Up",IF(H22&lt;$BJ$7,"Up","Down"),IF(H22&lt;$BK$7,"Down","Up"))</f>
        <v>Down</v>
      </c>
      <c r="M22" s="17">
        <f>IF(L22="Up",INDEX($AK$5:$AK$1005,MATCH(I22,$AI$5:$AI$1005,0),1),INDEX($AL$5:$AL$1005,MATCH(J22,$AI$5:$AI$1005,0),1))</f>
        <v>0.98284218197542139</v>
      </c>
      <c r="N22" s="16" t="str">
        <f>IF(P21&gt;1,"Up","Down")</f>
        <v>Down</v>
      </c>
      <c r="O22" s="16" t="str">
        <f>IF(N22="Up",IF(H22&lt;$BJ$12,"Up","Down"),IF(H22&lt;$BK$12,"Down","Up"))</f>
        <v>Down</v>
      </c>
      <c r="P22" s="17">
        <f>IF(O22="Up",INDEX($AP$5:$AP$1005,MATCH(I22,$AI$5:$AI$1005,0),1),INDEX($AQ$5:$AQ$1005,MATCH(J22,$AI$5:$AI$1005,0),1))</f>
        <v>0.97896206842165223</v>
      </c>
      <c r="Q22" s="19">
        <f>T21</f>
        <v>4637.6394856088245</v>
      </c>
      <c r="R22" s="19">
        <f>INDEX(model!$S$5:$S$35,MATCH(G22,model!$Q$5:$Q$35,0),1)*model!$O$5</f>
        <v>125</v>
      </c>
      <c r="S22" s="19">
        <f>IF(RIGHT(B22,1)="C",T21*INDEX(model!$T$5:$T$35,MATCH(G22,model!$Q$5:$Q$35,0),1),0)</f>
        <v>0</v>
      </c>
      <c r="T22" s="19">
        <f>(Q22+R22-S22)*M22</f>
        <v>4680.9229839980753</v>
      </c>
      <c r="U22" s="19">
        <f>X21</f>
        <v>4679.2582272372101</v>
      </c>
      <c r="V22" s="19">
        <f>INDEX(model!$S$5:$S$35,MATCH(G22,model!$Q$5:$Q$35,0),1)*model!$O$6</f>
        <v>125</v>
      </c>
      <c r="W22" s="19">
        <f>IF(RIGHT(B22,1)="C",X21*INDEX(model!$T$5:$T$35,MATCH(G22,model!$Q$5:$Q$35,0),1),0)</f>
        <v>0</v>
      </c>
      <c r="X22" s="19">
        <f>(U22+V22-W22)*P22</f>
        <v>4703.186571367879</v>
      </c>
      <c r="Y22" s="19"/>
      <c r="Z22" s="36" t="str">
        <f>K22&amp;L22</f>
        <v>DownDown</v>
      </c>
      <c r="AA22" s="36" t="str">
        <f>N22&amp;O22</f>
        <v>DownDown</v>
      </c>
      <c r="AB22" s="19"/>
      <c r="AC22" s="19"/>
      <c r="AD22" s="47"/>
      <c r="AE22" s="19"/>
      <c r="AF22" s="16"/>
      <c r="AI22" s="18">
        <f>ROUND(AI21-0.001,3)</f>
        <v>0.98299999999999998</v>
      </c>
      <c r="AJ22" s="9">
        <f t="array" ref="AJ22">PERCENTILE(IF($BB$5:$BB$2729="Y",$AY$5:$AY$2729),$AI22)</f>
        <v>1.0490147004545165</v>
      </c>
      <c r="AK22" s="96">
        <v>1.0419549581058682</v>
      </c>
      <c r="AL22" s="96">
        <v>0.99886116656416635</v>
      </c>
      <c r="AM22" s="41" t="str">
        <f>IF(AI22&lt;$BJ$7,"Up","Down")</f>
        <v>Down</v>
      </c>
      <c r="AN22" s="41" t="str">
        <f>IF(AI22&lt;$BK$7,"Down","Up")</f>
        <v>Up</v>
      </c>
      <c r="AO22" s="9">
        <f t="array" ref="AO22">PERCENTILE(IF($BT$5:$BT$2729="Y",$BQ$5:$BQ$2729),$AI22)</f>
        <v>1.0622237353087354</v>
      </c>
      <c r="AP22" s="96">
        <v>1.0554235434480017</v>
      </c>
      <c r="AQ22" s="96">
        <v>0.99887260400586109</v>
      </c>
      <c r="AR22" s="41" t="str">
        <f>IF(AI22&lt;$BJ$12,"Up","Down")</f>
        <v>Down</v>
      </c>
      <c r="AS22" s="41" t="str">
        <f>IF(AI22&lt;$BK$12,"Down","Up")</f>
        <v>Up</v>
      </c>
      <c r="AU22" s="4" t="str">
        <f>IF(AZ22=AZ23,IF(AZ22&gt;AZ21,AZ22&amp;"_O",""),AZ22&amp;"_C")</f>
        <v/>
      </c>
      <c r="AV22" s="7" t="str">
        <f>IF(RIGHT(AU22,1)="C",AX22/INDEX($AX$5:$AX$2729,MATCH(AZ22&amp;"_O",$AU$5:$AU$2729,0),1),"")</f>
        <v/>
      </c>
      <c r="AW22" s="38">
        <v>25689</v>
      </c>
      <c r="AX22" s="37">
        <v>81.44</v>
      </c>
      <c r="AY22" s="7">
        <f>AX22/AX21</f>
        <v>0.98393137610245263</v>
      </c>
      <c r="AZ22" s="4">
        <f>YEAR(AW22)</f>
        <v>1970</v>
      </c>
      <c r="BA22" s="2" t="s">
        <v>5</v>
      </c>
      <c r="BB22" s="12" t="str">
        <f>INDEX($CD$5:$CD$10,MATCH(BA22,$CC$5:$CC$10,0),1)</f>
        <v/>
      </c>
      <c r="BC22" s="12" t="str">
        <f>IF(AND(BB22="Y",AY22&gt;1),"Y","")</f>
        <v/>
      </c>
      <c r="BD22" s="12" t="str">
        <f>IF(AND(BB22="Y",AY22&lt;1),"Y","")</f>
        <v/>
      </c>
      <c r="BE22" s="12" t="str">
        <f>IF(AY22&gt;1,IF(AY21&gt;1,"Y",""),"")</f>
        <v/>
      </c>
      <c r="BF22" s="12" t="str">
        <f>IF(AY22&lt;1,IF(AY21&lt;1,"Y",""),"")</f>
        <v>Y</v>
      </c>
      <c r="BG22" s="2"/>
      <c r="BH22" s="2"/>
      <c r="BI22" s="2"/>
      <c r="BJ22" s="2"/>
      <c r="BK22" s="2"/>
      <c r="BL22" s="2"/>
      <c r="BM22" s="4" t="str">
        <f>IF(BR22=BR23,IF(BR22&gt;BR21,BR22&amp;"_O",""),BR22&amp;"_C")</f>
        <v/>
      </c>
      <c r="BN22" s="7" t="str">
        <f>IF(RIGHT(BM22,1)="C",BP22/INDEX($BP$5:$BP$2729,MATCH(BR22&amp;"_O",$BM$5:$BM$2729,0),1),"")</f>
        <v/>
      </c>
      <c r="BO22" s="38">
        <v>26088</v>
      </c>
      <c r="BP22" s="3">
        <v>110.66</v>
      </c>
      <c r="BQ22" s="7">
        <f>BP22/BP21</f>
        <v>1.0222632794457274</v>
      </c>
      <c r="BR22" s="4">
        <f>YEAR(BO22)</f>
        <v>1971</v>
      </c>
      <c r="BS22" s="2" t="s">
        <v>5</v>
      </c>
      <c r="BT22" s="12" t="str">
        <f>INDEX($CD$5:$CD$10,MATCH(BS22,$CC$5:$CC$10,0),1)</f>
        <v/>
      </c>
      <c r="BU22" s="12" t="str">
        <f>IF(AND(BT22="Y",BQ22&gt;1),"Y","")</f>
        <v/>
      </c>
      <c r="BV22" s="12" t="str">
        <f>IF(AND(BT22="Y",BQ22&lt;1),"Y","")</f>
        <v/>
      </c>
      <c r="BW22" s="12" t="str">
        <f>IF(BQ22&gt;1,IF(BQ21&gt;1,"Y",""),"")</f>
        <v/>
      </c>
      <c r="BX22" s="12" t="str">
        <f>IF(BQ22&lt;1,IF(BQ21&lt;1,"Y",""),"")</f>
        <v/>
      </c>
      <c r="BY22" s="2"/>
      <c r="BZ22" s="2">
        <v>1987</v>
      </c>
      <c r="CA22" s="2" t="s">
        <v>6</v>
      </c>
    </row>
    <row r="23" spans="2:79">
      <c r="B23" s="4" t="str">
        <f>IF(G23=G24,IF(G23&gt;G22,G23&amp;"_O",""),G23&amp;"_C")</f>
        <v/>
      </c>
      <c r="C23" s="14">
        <f ca="1">RANDBETWEEN(0,1000)/1000</f>
        <v>0.151</v>
      </c>
      <c r="D23" s="16">
        <f>D22+1</f>
        <v>19</v>
      </c>
      <c r="E23" s="10">
        <f>ROUNDDOWN(D23/52,0)+1</f>
        <v>1</v>
      </c>
      <c r="F23" s="15">
        <f>F22+7</f>
        <v>44753</v>
      </c>
      <c r="G23" s="4">
        <f>YEAR(F23)</f>
        <v>2022</v>
      </c>
      <c r="H23" s="33">
        <v>0.99299999999999999</v>
      </c>
      <c r="I23" s="33">
        <v>0.56999999999999995</v>
      </c>
      <c r="J23" s="33">
        <v>7.0999999999999994E-2</v>
      </c>
      <c r="K23" s="16" t="str">
        <f>IF(M22&gt;1,"Up","Down")</f>
        <v>Down</v>
      </c>
      <c r="L23" s="16" t="str">
        <f>IF(K23="Up",IF(H23&lt;$BJ$7,"Up","Down"),IF(H23&lt;$BK$7,"Down","Up"))</f>
        <v>Up</v>
      </c>
      <c r="M23" s="17">
        <f>IF(L23="Up",INDEX($AK$5:$AK$1005,MATCH(I23,$AI$5:$AI$1005,0),1),INDEX($AL$5:$AL$1005,MATCH(J23,$AI$5:$AI$1005,0),1))</f>
        <v>1.0142872803671918</v>
      </c>
      <c r="N23" s="16" t="str">
        <f>IF(P22&gt;1,"Up","Down")</f>
        <v>Down</v>
      </c>
      <c r="O23" s="16" t="str">
        <f>IF(N23="Up",IF(H23&lt;$BJ$12,"Up","Down"),IF(H23&lt;$BK$12,"Down","Up"))</f>
        <v>Up</v>
      </c>
      <c r="P23" s="17">
        <f>IF(O23="Up",INDEX($AP$5:$AP$1005,MATCH(I23,$AI$5:$AI$1005,0),1),INDEX($AQ$5:$AQ$1005,MATCH(J23,$AI$5:$AI$1005,0),1))</f>
        <v>1.019914195459656</v>
      </c>
      <c r="Q23" s="19">
        <f>T22</f>
        <v>4680.9229839980753</v>
      </c>
      <c r="R23" s="19">
        <f>INDEX(model!$S$5:$S$35,MATCH(G23,model!$Q$5:$Q$35,0),1)*model!$O$5</f>
        <v>125</v>
      </c>
      <c r="S23" s="19">
        <f>IF(RIGHT(B23,1)="C",T22*INDEX(model!$T$5:$T$35,MATCH(G23,model!$Q$5:$Q$35,0),1),0)</f>
        <v>0</v>
      </c>
      <c r="T23" s="19">
        <f>(Q23+R23-S23)*M23</f>
        <v>4874.5865530935871</v>
      </c>
      <c r="U23" s="19">
        <f>X22</f>
        <v>4703.186571367879</v>
      </c>
      <c r="V23" s="19">
        <f>INDEX(model!$S$5:$S$35,MATCH(G23,model!$Q$5:$Q$35,0),1)*model!$O$6</f>
        <v>125</v>
      </c>
      <c r="W23" s="19">
        <f>IF(RIGHT(B23,1)="C",X22*INDEX(model!$T$5:$T$35,MATCH(G23,model!$Q$5:$Q$35,0),1),0)</f>
        <v>0</v>
      </c>
      <c r="X23" s="19">
        <f>(U23+V23-W23)*P23</f>
        <v>4924.3360224657854</v>
      </c>
      <c r="Y23" s="19"/>
      <c r="Z23" s="36" t="str">
        <f>K23&amp;L23</f>
        <v>DownUp</v>
      </c>
      <c r="AA23" s="36" t="str">
        <f>N23&amp;O23</f>
        <v>DownUp</v>
      </c>
      <c r="AB23" s="19"/>
      <c r="AC23" s="19"/>
      <c r="AD23" s="47" t="s">
        <v>40</v>
      </c>
      <c r="AE23" s="5">
        <f>COUNTIF(P:P,"&gt;1")/COUNTA(P:P)</f>
        <v>0.54568054692355505</v>
      </c>
      <c r="AF23" s="5">
        <f>COUNTIFS(BT:BT,"Y",BQ:BQ,"&gt;1")/COUNTIF(BT:BT,"Y")</f>
        <v>0.56112104949314257</v>
      </c>
      <c r="AI23" s="18">
        <f>ROUND(AI22-0.001,3)</f>
        <v>0.98199999999999998</v>
      </c>
      <c r="AJ23" s="9">
        <f t="array" ref="AJ23">PERCENTILE(IF($BB$5:$BB$2729="Y",$AY$5:$AY$2729),$AI23)</f>
        <v>1.0487794380451163</v>
      </c>
      <c r="AK23" s="96">
        <v>1.0419549581058682</v>
      </c>
      <c r="AL23" s="96">
        <v>0.99886116656416635</v>
      </c>
      <c r="AM23" s="41" t="str">
        <f>IF(AI23&lt;$BJ$7,"Up","Down")</f>
        <v>Down</v>
      </c>
      <c r="AN23" s="41" t="str">
        <f>IF(AI23&lt;$BK$7,"Down","Up")</f>
        <v>Up</v>
      </c>
      <c r="AO23" s="9">
        <f t="array" ref="AO23">PERCENTILE(IF($BT$5:$BT$2729="Y",$BQ$5:$BQ$2729),$AI23)</f>
        <v>1.0617270772344112</v>
      </c>
      <c r="AP23" s="96">
        <v>1.0554235434480017</v>
      </c>
      <c r="AQ23" s="96">
        <v>0.99887260400586109</v>
      </c>
      <c r="AR23" s="41" t="str">
        <f>IF(AI23&lt;$BJ$12,"Up","Down")</f>
        <v>Down</v>
      </c>
      <c r="AS23" s="41" t="str">
        <f>IF(AI23&lt;$BK$12,"Down","Up")</f>
        <v>Up</v>
      </c>
      <c r="AU23" s="4" t="str">
        <f>IF(AZ23=AZ24,IF(AZ23&gt;AZ22,AZ23&amp;"_O",""),AZ23&amp;"_C")</f>
        <v/>
      </c>
      <c r="AV23" s="7" t="str">
        <f>IF(RIGHT(AU23,1)="C",AX23/INDEX($AX$5:$AX$2729,MATCH(AZ23&amp;"_O",$AU$5:$AU$2729,0),1),"")</f>
        <v/>
      </c>
      <c r="AW23" s="38">
        <v>25696</v>
      </c>
      <c r="AX23" s="37">
        <v>79.44</v>
      </c>
      <c r="AY23" s="7">
        <f>AX23/AX22</f>
        <v>0.9754420432220039</v>
      </c>
      <c r="AZ23" s="4">
        <f>YEAR(AW23)</f>
        <v>1970</v>
      </c>
      <c r="BA23" s="2" t="s">
        <v>5</v>
      </c>
      <c r="BB23" s="12" t="str">
        <f>INDEX($CD$5:$CD$10,MATCH(BA23,$CC$5:$CC$10,0),1)</f>
        <v/>
      </c>
      <c r="BC23" s="12" t="str">
        <f>IF(AND(BB23="Y",AY23&gt;1),"Y","")</f>
        <v/>
      </c>
      <c r="BD23" s="12" t="str">
        <f>IF(AND(BB23="Y",AY23&lt;1),"Y","")</f>
        <v/>
      </c>
      <c r="BE23" s="12" t="str">
        <f>IF(AY23&gt;1,IF(AY22&gt;1,"Y",""),"")</f>
        <v/>
      </c>
      <c r="BF23" s="12" t="str">
        <f>IF(AY23&lt;1,IF(AY22&lt;1,"Y",""),"")</f>
        <v>Y</v>
      </c>
      <c r="BG23" s="2"/>
      <c r="BH23" s="2"/>
      <c r="BI23" s="2"/>
      <c r="BJ23" s="2"/>
      <c r="BK23" s="2"/>
      <c r="BL23" s="2"/>
      <c r="BM23" s="4" t="str">
        <f>IF(BR23=BR24,IF(BR23&gt;BR22,BR23&amp;"_O",""),BR23&amp;"_C")</f>
        <v/>
      </c>
      <c r="BN23" s="7" t="str">
        <f>IF(RIGHT(BM23,1)="C",BP23/INDEX($BP$5:$BP$2729,MATCH(BR23&amp;"_O",$BM$5:$BM$2729,0),1),"")</f>
        <v/>
      </c>
      <c r="BO23" s="38">
        <v>26095</v>
      </c>
      <c r="BP23" s="3">
        <v>110.2</v>
      </c>
      <c r="BQ23" s="7">
        <f>BP23/BP22</f>
        <v>0.99584312307970368</v>
      </c>
      <c r="BR23" s="4">
        <f>YEAR(BO23)</f>
        <v>1971</v>
      </c>
      <c r="BS23" s="2" t="s">
        <v>5</v>
      </c>
      <c r="BT23" s="12" t="str">
        <f>INDEX($CD$5:$CD$10,MATCH(BS23,$CC$5:$CC$10,0),1)</f>
        <v/>
      </c>
      <c r="BU23" s="12" t="str">
        <f>IF(AND(BT23="Y",BQ23&gt;1),"Y","")</f>
        <v/>
      </c>
      <c r="BV23" s="12" t="str">
        <f>IF(AND(BT23="Y",BQ23&lt;1),"Y","")</f>
        <v/>
      </c>
      <c r="BW23" s="12" t="str">
        <f>IF(BQ23&gt;1,IF(BQ22&gt;1,"Y",""),"")</f>
        <v/>
      </c>
      <c r="BX23" s="12" t="str">
        <f>IF(BQ23&lt;1,IF(BQ22&lt;1,"Y",""),"")</f>
        <v/>
      </c>
      <c r="BY23" s="2"/>
      <c r="BZ23" s="2">
        <v>1988</v>
      </c>
      <c r="CA23" s="2" t="s">
        <v>6</v>
      </c>
    </row>
    <row r="24" spans="2:79">
      <c r="B24" s="4" t="str">
        <f>IF(G24=G25,IF(G24&gt;G23,G24&amp;"_O",""),G24&amp;"_C")</f>
        <v/>
      </c>
      <c r="C24" s="14">
        <f ca="1">RANDBETWEEN(0,1000)/1000</f>
        <v>0.17699999999999999</v>
      </c>
      <c r="D24" s="16">
        <f>D23+1</f>
        <v>20</v>
      </c>
      <c r="E24" s="10">
        <f>ROUNDDOWN(D24/52,0)+1</f>
        <v>1</v>
      </c>
      <c r="F24" s="15">
        <f>F23+7</f>
        <v>44760</v>
      </c>
      <c r="G24" s="4">
        <f>YEAR(F24)</f>
        <v>2022</v>
      </c>
      <c r="H24" s="33">
        <v>0.93400000000000005</v>
      </c>
      <c r="I24" s="33">
        <v>0.54900000000000004</v>
      </c>
      <c r="J24" s="33">
        <v>0.25900000000000001</v>
      </c>
      <c r="K24" s="16" t="str">
        <f>IF(M23&gt;1,"Up","Down")</f>
        <v>Up</v>
      </c>
      <c r="L24" s="16" t="str">
        <f>IF(K24="Up",IF(H24&lt;$BJ$7,"Up","Down"),IF(H24&lt;$BK$7,"Down","Up"))</f>
        <v>Down</v>
      </c>
      <c r="M24" s="17">
        <f>IF(L24="Up",INDEX($AK$5:$AK$1005,MATCH(I24,$AI$5:$AI$1005,0),1),INDEX($AL$5:$AL$1005,MATCH(J24,$AI$5:$AI$1005,0),1))</f>
        <v>0.97804482789302027</v>
      </c>
      <c r="N24" s="16" t="str">
        <f>IF(P23&gt;1,"Up","Down")</f>
        <v>Up</v>
      </c>
      <c r="O24" s="16" t="str">
        <f>IF(N24="Up",IF(H24&lt;$BJ$12,"Up","Down"),IF(H24&lt;$BK$12,"Down","Up"))</f>
        <v>Down</v>
      </c>
      <c r="P24" s="17">
        <f>IF(O24="Up",INDEX($AP$5:$AP$1005,MATCH(I24,$AI$5:$AI$1005,0),1),INDEX($AQ$5:$AQ$1005,MATCH(J24,$AI$5:$AI$1005,0),1))</f>
        <v>0.97106164496722014</v>
      </c>
      <c r="Q24" s="19">
        <f>T23</f>
        <v>4874.5865530935871</v>
      </c>
      <c r="R24" s="19">
        <f>INDEX(model!$S$5:$S$35,MATCH(G24,model!$Q$5:$Q$35,0),1)*model!$O$5</f>
        <v>125</v>
      </c>
      <c r="S24" s="19">
        <f>IF(RIGHT(B24,1)="C",T23*INDEX(model!$T$5:$T$35,MATCH(G24,model!$Q$5:$Q$35,0),1),0)</f>
        <v>0</v>
      </c>
      <c r="T24" s="19">
        <f>(Q24+R24-S24)*M24</f>
        <v>4889.8197698566755</v>
      </c>
      <c r="U24" s="19">
        <f>X23</f>
        <v>4924.3360224657854</v>
      </c>
      <c r="V24" s="19">
        <f>INDEX(model!$S$5:$S$35,MATCH(G24,model!$Q$5:$Q$35,0),1)*model!$O$6</f>
        <v>125</v>
      </c>
      <c r="W24" s="19">
        <f>IF(RIGHT(B24,1)="C",X23*INDEX(model!$T$5:$T$35,MATCH(G24,model!$Q$5:$Q$35,0),1),0)</f>
        <v>0</v>
      </c>
      <c r="X24" s="19">
        <f>(U24+V24-W24)*P24</f>
        <v>4903.2165439678656</v>
      </c>
      <c r="Y24" s="19"/>
      <c r="Z24" s="36" t="str">
        <f>K24&amp;L24</f>
        <v>UpDown</v>
      </c>
      <c r="AA24" s="36" t="str">
        <f>N24&amp;O24</f>
        <v>UpDown</v>
      </c>
      <c r="AB24" s="19"/>
      <c r="AC24" s="19"/>
      <c r="AD24" s="47" t="s">
        <v>41</v>
      </c>
      <c r="AE24" s="5">
        <f>COUNTIF(P:P,"&lt;1")/COUNTA(P:P)</f>
        <v>0.45369794903666871</v>
      </c>
      <c r="AF24" s="5">
        <f>COUNTIFS(BT:BT,"Y",BQ:BQ,"&lt;1")/COUNTIF(BT:BT,"Y")</f>
        <v>0.43828264758497315</v>
      </c>
      <c r="AI24" s="18">
        <f>ROUND(AI23-0.001,3)</f>
        <v>0.98099999999999998</v>
      </c>
      <c r="AJ24" s="9">
        <f t="array" ref="AJ24">PERCENTILE(IF($BB$5:$BB$2729="Y",$AY$5:$AY$2729),$AI24)</f>
        <v>1.0484923893955127</v>
      </c>
      <c r="AK24" s="96">
        <v>1.0419549581058682</v>
      </c>
      <c r="AL24" s="96">
        <v>0.99886116656416635</v>
      </c>
      <c r="AM24" s="41" t="str">
        <f>IF(AI24&lt;$BJ$7,"Up","Down")</f>
        <v>Down</v>
      </c>
      <c r="AN24" s="41" t="str">
        <f>IF(AI24&lt;$BK$7,"Down","Up")</f>
        <v>Up</v>
      </c>
      <c r="AO24" s="9">
        <f t="array" ref="AO24">PERCENTILE(IF($BT$5:$BT$2729="Y",$BQ$5:$BQ$2729),$AI24)</f>
        <v>1.0611701526474051</v>
      </c>
      <c r="AP24" s="96">
        <v>1.0554235434480017</v>
      </c>
      <c r="AQ24" s="96">
        <v>0.99887260400586109</v>
      </c>
      <c r="AR24" s="41" t="str">
        <f>IF(AI24&lt;$BJ$12,"Up","Down")</f>
        <v>Down</v>
      </c>
      <c r="AS24" s="41" t="str">
        <f>IF(AI24&lt;$BK$12,"Down","Up")</f>
        <v>Up</v>
      </c>
      <c r="AU24" s="4" t="str">
        <f>IF(AZ24=AZ25,IF(AZ24&gt;AZ23,AZ24&amp;"_O",""),AZ24&amp;"_C")</f>
        <v/>
      </c>
      <c r="AV24" s="7" t="str">
        <f>IF(RIGHT(AU24,1)="C",AX24/INDEX($AX$5:$AX$2729,MATCH(AZ24&amp;"_O",$AU$5:$AU$2729,0),1),"")</f>
        <v/>
      </c>
      <c r="AW24" s="38">
        <v>25703</v>
      </c>
      <c r="AX24" s="37">
        <v>76.900000000000006</v>
      </c>
      <c r="AY24" s="7">
        <f>AX24/AX23</f>
        <v>0.96802618328298096</v>
      </c>
      <c r="AZ24" s="4">
        <f>YEAR(AW24)</f>
        <v>1970</v>
      </c>
      <c r="BA24" s="2" t="s">
        <v>5</v>
      </c>
      <c r="BB24" s="12" t="str">
        <f>INDEX($CD$5:$CD$10,MATCH(BA24,$CC$5:$CC$10,0),1)</f>
        <v/>
      </c>
      <c r="BC24" s="12" t="str">
        <f>IF(AND(BB24="Y",AY24&gt;1),"Y","")</f>
        <v/>
      </c>
      <c r="BD24" s="12" t="str">
        <f>IF(AND(BB24="Y",AY24&lt;1),"Y","")</f>
        <v/>
      </c>
      <c r="BE24" s="12" t="str">
        <f>IF(AY24&gt;1,IF(AY23&gt;1,"Y",""),"")</f>
        <v/>
      </c>
      <c r="BF24" s="12" t="str">
        <f>IF(AY24&lt;1,IF(AY23&lt;1,"Y",""),"")</f>
        <v>Y</v>
      </c>
      <c r="BG24" s="2"/>
      <c r="BH24" s="2"/>
      <c r="BI24" s="2"/>
      <c r="BJ24" s="2"/>
      <c r="BK24" s="2"/>
      <c r="BL24" s="2"/>
      <c r="BM24" s="4" t="str">
        <f>IF(BR24=BR25,IF(BR24&gt;BR23,BR24&amp;"_O",""),BR24&amp;"_C")</f>
        <v/>
      </c>
      <c r="BN24" s="7" t="str">
        <f>IF(RIGHT(BM24,1)="C",BP24/INDEX($BP$5:$BP$2729,MATCH(BR24&amp;"_O",$BM$5:$BM$2729,0),1),"")</f>
        <v/>
      </c>
      <c r="BO24" s="38">
        <v>26102</v>
      </c>
      <c r="BP24" s="3">
        <v>108.16</v>
      </c>
      <c r="BQ24" s="7">
        <f>BP24/BP23</f>
        <v>0.98148820326678765</v>
      </c>
      <c r="BR24" s="4">
        <f>YEAR(BO24)</f>
        <v>1971</v>
      </c>
      <c r="BS24" s="2" t="s">
        <v>5</v>
      </c>
      <c r="BT24" s="12" t="str">
        <f>INDEX($CD$5:$CD$10,MATCH(BS24,$CC$5:$CC$10,0),1)</f>
        <v/>
      </c>
      <c r="BU24" s="12" t="str">
        <f>IF(AND(BT24="Y",BQ24&gt;1),"Y","")</f>
        <v/>
      </c>
      <c r="BV24" s="12" t="str">
        <f>IF(AND(BT24="Y",BQ24&lt;1),"Y","")</f>
        <v/>
      </c>
      <c r="BW24" s="12" t="str">
        <f>IF(BQ24&gt;1,IF(BQ23&gt;1,"Y",""),"")</f>
        <v/>
      </c>
      <c r="BX24" s="12" t="str">
        <f>IF(BQ24&lt;1,IF(BQ23&lt;1,"Y",""),"")</f>
        <v>Y</v>
      </c>
      <c r="BY24" s="2"/>
      <c r="BZ24" s="2">
        <v>1989</v>
      </c>
      <c r="CA24" s="2" t="s">
        <v>6</v>
      </c>
    </row>
    <row r="25" spans="2:79">
      <c r="B25" s="4" t="str">
        <f>IF(G25=G26,IF(G25&gt;G24,G25&amp;"_O",""),G25&amp;"_C")</f>
        <v/>
      </c>
      <c r="C25" s="14">
        <f ca="1">RANDBETWEEN(0,1000)/1000</f>
        <v>0.315</v>
      </c>
      <c r="D25" s="16">
        <f>D24+1</f>
        <v>21</v>
      </c>
      <c r="E25" s="10">
        <f>ROUNDDOWN(D25/52,0)+1</f>
        <v>1</v>
      </c>
      <c r="F25" s="15">
        <f>F24+7</f>
        <v>44767</v>
      </c>
      <c r="G25" s="4">
        <f>YEAR(F25)</f>
        <v>2022</v>
      </c>
      <c r="H25" s="33">
        <v>0.32600000000000001</v>
      </c>
      <c r="I25" s="33">
        <v>0.52100000000000002</v>
      </c>
      <c r="J25" s="33">
        <v>0.72799999999999998</v>
      </c>
      <c r="K25" s="16" t="str">
        <f>IF(M24&gt;1,"Up","Down")</f>
        <v>Down</v>
      </c>
      <c r="L25" s="16" t="str">
        <f>IF(K25="Up",IF(H25&lt;$BJ$7,"Up","Down"),IF(H25&lt;$BK$7,"Down","Up"))</f>
        <v>Down</v>
      </c>
      <c r="M25" s="17">
        <f>IF(L25="Up",INDEX($AK$5:$AK$1005,MATCH(I25,$AI$5:$AI$1005,0),1),INDEX($AL$5:$AL$1005,MATCH(J25,$AI$5:$AI$1005,0),1))</f>
        <v>0.99404912945779378</v>
      </c>
      <c r="N25" s="16" t="str">
        <f>IF(P24&gt;1,"Up","Down")</f>
        <v>Down</v>
      </c>
      <c r="O25" s="16" t="str">
        <f>IF(N25="Up",IF(H25&lt;$BJ$12,"Up","Down"),IF(H25&lt;$BK$12,"Down","Up"))</f>
        <v>Down</v>
      </c>
      <c r="P25" s="17">
        <f>IF(O25="Up",INDEX($AP$5:$AP$1005,MATCH(I25,$AI$5:$AI$1005,0),1),INDEX($AQ$5:$AQ$1005,MATCH(J25,$AI$5:$AI$1005,0),1))</f>
        <v>0.99328027007359621</v>
      </c>
      <c r="Q25" s="19">
        <f>T24</f>
        <v>4889.8197698566755</v>
      </c>
      <c r="R25" s="19">
        <f>INDEX(model!$S$5:$S$35,MATCH(G25,model!$Q$5:$Q$35,0),1)*model!$O$5</f>
        <v>125</v>
      </c>
      <c r="S25" s="19">
        <f>IF(RIGHT(B25,1)="C",T24*INDEX(model!$T$5:$T$35,MATCH(G25,model!$Q$5:$Q$35,0),1),0)</f>
        <v>0</v>
      </c>
      <c r="T25" s="19">
        <f>(Q25+R25-S25)*M25</f>
        <v>4984.9772266137625</v>
      </c>
      <c r="U25" s="19">
        <f>X24</f>
        <v>4903.2165439678656</v>
      </c>
      <c r="V25" s="19">
        <f>INDEX(model!$S$5:$S$35,MATCH(G25,model!$Q$5:$Q$35,0),1)*model!$O$6</f>
        <v>125</v>
      </c>
      <c r="W25" s="19">
        <f>IF(RIGHT(B25,1)="C",X24*INDEX(model!$T$5:$T$35,MATCH(G25,model!$Q$5:$Q$35,0),1),0)</f>
        <v>0</v>
      </c>
      <c r="X25" s="19">
        <f>(U25+V25-W25)*P25</f>
        <v>4994.4282867809261</v>
      </c>
      <c r="Y25" s="19"/>
      <c r="Z25" s="36" t="str">
        <f>K25&amp;L25</f>
        <v>DownDown</v>
      </c>
      <c r="AA25" s="36" t="str">
        <f>N25&amp;O25</f>
        <v>DownDown</v>
      </c>
      <c r="AB25" s="19"/>
      <c r="AC25" s="19"/>
      <c r="AD25" s="19"/>
      <c r="AI25" s="18">
        <f>ROUND(AI24-0.001,3)</f>
        <v>0.98</v>
      </c>
      <c r="AJ25" s="9">
        <f t="array" ref="AJ25">PERCENTILE(IF($BB$5:$BB$2729="Y",$AY$5:$AY$2729),$AI25)</f>
        <v>1.0473305846748209</v>
      </c>
      <c r="AK25" s="96">
        <v>1.0419549581058682</v>
      </c>
      <c r="AL25" s="96">
        <v>0.99886116656416635</v>
      </c>
      <c r="AM25" s="41" t="str">
        <f>IF(AI25&lt;$BJ$7,"Up","Down")</f>
        <v>Down</v>
      </c>
      <c r="AN25" s="41" t="str">
        <f>IF(AI25&lt;$BK$7,"Down","Up")</f>
        <v>Up</v>
      </c>
      <c r="AO25" s="9">
        <f t="array" ref="AO25">PERCENTILE(IF($BT$5:$BT$2729="Y",$BQ$5:$BQ$2729),$AI25)</f>
        <v>1.0608553693189255</v>
      </c>
      <c r="AP25" s="96">
        <v>1.0554235434480017</v>
      </c>
      <c r="AQ25" s="96">
        <v>0.99887260400586109</v>
      </c>
      <c r="AR25" s="41" t="str">
        <f>IF(AI25&lt;$BJ$12,"Up","Down")</f>
        <v>Down</v>
      </c>
      <c r="AS25" s="41" t="str">
        <f>IF(AI25&lt;$BK$12,"Down","Up")</f>
        <v>Up</v>
      </c>
      <c r="AU25" s="4" t="str">
        <f>IF(AZ25=AZ26,IF(AZ25&gt;AZ24,AZ25&amp;"_O",""),AZ25&amp;"_C")</f>
        <v/>
      </c>
      <c r="AV25" s="7" t="str">
        <f>IF(RIGHT(AU25,1)="C",AX25/INDEX($AX$5:$AX$2729,MATCH(AZ25&amp;"_O",$AU$5:$AU$2729,0),1),"")</f>
        <v/>
      </c>
      <c r="AW25" s="38">
        <v>25710</v>
      </c>
      <c r="AX25" s="37">
        <v>72.25</v>
      </c>
      <c r="AY25" s="7">
        <f>AX25/AX24</f>
        <v>0.93953185955786733</v>
      </c>
      <c r="AZ25" s="4">
        <f>YEAR(AW25)</f>
        <v>1970</v>
      </c>
      <c r="BA25" s="2" t="s">
        <v>5</v>
      </c>
      <c r="BB25" s="12" t="str">
        <f>INDEX($CD$5:$CD$10,MATCH(BA25,$CC$5:$CC$10,0),1)</f>
        <v/>
      </c>
      <c r="BC25" s="12" t="str">
        <f>IF(AND(BB25="Y",AY25&gt;1),"Y","")</f>
        <v/>
      </c>
      <c r="BD25" s="12" t="str">
        <f>IF(AND(BB25="Y",AY25&lt;1),"Y","")</f>
        <v/>
      </c>
      <c r="BE25" s="12" t="str">
        <f>IF(AY25&gt;1,IF(AY24&gt;1,"Y",""),"")</f>
        <v/>
      </c>
      <c r="BF25" s="12" t="str">
        <f>IF(AY25&lt;1,IF(AY24&lt;1,"Y",""),"")</f>
        <v>Y</v>
      </c>
      <c r="BG25" s="2"/>
      <c r="BH25" s="2"/>
      <c r="BI25" s="2"/>
      <c r="BJ25" s="2"/>
      <c r="BK25" s="2"/>
      <c r="BL25" s="2"/>
      <c r="BM25" s="4" t="str">
        <f>IF(BR25=BR26,IF(BR25&gt;BR24,BR25&amp;"_O",""),BR25&amp;"_C")</f>
        <v/>
      </c>
      <c r="BN25" s="7" t="str">
        <f>IF(RIGHT(BM25,1)="C",BP25/INDEX($BP$5:$BP$2729,MATCH(BR25&amp;"_O",$BM$5:$BM$2729,0),1),"")</f>
        <v/>
      </c>
      <c r="BO25" s="38">
        <v>26109</v>
      </c>
      <c r="BP25" s="3">
        <v>106.56</v>
      </c>
      <c r="BQ25" s="7">
        <f>BP25/BP24</f>
        <v>0.98520710059171601</v>
      </c>
      <c r="BR25" s="4">
        <f>YEAR(BO25)</f>
        <v>1971</v>
      </c>
      <c r="BS25" s="2" t="s">
        <v>5</v>
      </c>
      <c r="BT25" s="12" t="str">
        <f>INDEX($CD$5:$CD$10,MATCH(BS25,$CC$5:$CC$10,0),1)</f>
        <v/>
      </c>
      <c r="BU25" s="12" t="str">
        <f>IF(AND(BT25="Y",BQ25&gt;1),"Y","")</f>
        <v/>
      </c>
      <c r="BV25" s="12" t="str">
        <f>IF(AND(BT25="Y",BQ25&lt;1),"Y","")</f>
        <v/>
      </c>
      <c r="BW25" s="12" t="str">
        <f>IF(BQ25&gt;1,IF(BQ24&gt;1,"Y",""),"")</f>
        <v/>
      </c>
      <c r="BX25" s="12" t="str">
        <f>IF(BQ25&lt;1,IF(BQ24&lt;1,"Y",""),"")</f>
        <v>Y</v>
      </c>
      <c r="BY25" s="2"/>
      <c r="BZ25" s="2">
        <v>1990</v>
      </c>
      <c r="CA25" s="2" t="s">
        <v>7</v>
      </c>
    </row>
    <row r="26" spans="2:79">
      <c r="B26" s="4" t="str">
        <f>IF(G26=G27,IF(G26&gt;G25,G26&amp;"_O",""),G26&amp;"_C")</f>
        <v/>
      </c>
      <c r="C26" s="14">
        <f ca="1">RANDBETWEEN(0,1000)/1000</f>
        <v>0.24</v>
      </c>
      <c r="D26" s="16">
        <f>D25+1</f>
        <v>22</v>
      </c>
      <c r="E26" s="10">
        <f>ROUNDDOWN(D26/52,0)+1</f>
        <v>1</v>
      </c>
      <c r="F26" s="15">
        <f>F25+7</f>
        <v>44774</v>
      </c>
      <c r="G26" s="4">
        <f>YEAR(F26)</f>
        <v>2022</v>
      </c>
      <c r="H26" s="33">
        <v>0.22500000000000001</v>
      </c>
      <c r="I26" s="33">
        <v>0.97799999999999998</v>
      </c>
      <c r="J26" s="33">
        <v>0.72799999999999998</v>
      </c>
      <c r="K26" s="16" t="str">
        <f>IF(M25&gt;1,"Up","Down")</f>
        <v>Down</v>
      </c>
      <c r="L26" s="16" t="str">
        <f>IF(K26="Up",IF(H26&lt;$BJ$7,"Up","Down"),IF(H26&lt;$BK$7,"Down","Up"))</f>
        <v>Down</v>
      </c>
      <c r="M26" s="17">
        <f>IF(L26="Up",INDEX($AK$5:$AK$1005,MATCH(I26,$AI$5:$AI$1005,0),1),INDEX($AL$5:$AL$1005,MATCH(J26,$AI$5:$AI$1005,0),1))</f>
        <v>0.99404912945779378</v>
      </c>
      <c r="N26" s="16" t="str">
        <f>IF(P25&gt;1,"Up","Down")</f>
        <v>Down</v>
      </c>
      <c r="O26" s="16" t="str">
        <f>IF(N26="Up",IF(H26&lt;$BJ$12,"Up","Down"),IF(H26&lt;$BK$12,"Down","Up"))</f>
        <v>Down</v>
      </c>
      <c r="P26" s="17">
        <f>IF(O26="Up",INDEX($AP$5:$AP$1005,MATCH(I26,$AI$5:$AI$1005,0),1),INDEX($AQ$5:$AQ$1005,MATCH(J26,$AI$5:$AI$1005,0),1))</f>
        <v>0.99328027007359621</v>
      </c>
      <c r="Q26" s="19">
        <f>T25</f>
        <v>4984.9772266137625</v>
      </c>
      <c r="R26" s="19">
        <f>INDEX(model!$S$5:$S$35,MATCH(G26,model!$Q$5:$Q$35,0),1)*model!$O$5</f>
        <v>125</v>
      </c>
      <c r="S26" s="19">
        <f>IF(RIGHT(B26,1)="C",T25*INDEX(model!$T$5:$T$35,MATCH(G26,model!$Q$5:$Q$35,0),1),0)</f>
        <v>0</v>
      </c>
      <c r="T26" s="19">
        <f>(Q26+R26-S26)*M26</f>
        <v>5079.5684136645623</v>
      </c>
      <c r="U26" s="19">
        <f>X25</f>
        <v>4994.4282867809261</v>
      </c>
      <c r="V26" s="19">
        <f>INDEX(model!$S$5:$S$35,MATCH(G26,model!$Q$5:$Q$35,0),1)*model!$O$6</f>
        <v>125</v>
      </c>
      <c r="W26" s="19">
        <f>IF(RIGHT(B26,1)="C",X25*INDEX(model!$T$5:$T$35,MATCH(G26,model!$Q$5:$Q$35,0),1),0)</f>
        <v>0</v>
      </c>
      <c r="X26" s="19">
        <f>(U26+V26-W26)*P26</f>
        <v>5085.0271113161662</v>
      </c>
      <c r="Y26" s="19"/>
      <c r="Z26" s="36" t="str">
        <f>K26&amp;L26</f>
        <v>DownDown</v>
      </c>
      <c r="AA26" s="36" t="str">
        <f>N26&amp;O26</f>
        <v>DownDown</v>
      </c>
      <c r="AB26" s="19"/>
      <c r="AC26" s="19"/>
      <c r="AD26" s="16" t="s">
        <v>90</v>
      </c>
      <c r="AE26" s="52" t="e">
        <f>AVERAGE(AE28:AE48)</f>
        <v>#N/A</v>
      </c>
      <c r="AF26" s="52" t="e">
        <f>AVERAGE(AF28:AF48)</f>
        <v>#N/A</v>
      </c>
      <c r="AI26" s="18">
        <f>ROUND(AI25-0.001,3)</f>
        <v>0.97899999999999998</v>
      </c>
      <c r="AJ26" s="9">
        <f t="array" ref="AJ26">PERCENTILE(IF($BB$5:$BB$2729="Y",$AY$5:$AY$2729),$AI26)</f>
        <v>1.0469074605136888</v>
      </c>
      <c r="AK26" s="96">
        <v>1.0419549581058682</v>
      </c>
      <c r="AL26" s="96">
        <v>0.99886116656416635</v>
      </c>
      <c r="AM26" s="41" t="str">
        <f>IF(AI26&lt;$BJ$7,"Up","Down")</f>
        <v>Down</v>
      </c>
      <c r="AN26" s="41" t="str">
        <f>IF(AI26&lt;$BK$7,"Down","Up")</f>
        <v>Up</v>
      </c>
      <c r="AO26" s="9">
        <f t="array" ref="AO26">PERCENTILE(IF($BT$5:$BT$2729="Y",$BQ$5:$BQ$2729),$AI26)</f>
        <v>1.0602928013545068</v>
      </c>
      <c r="AP26" s="96">
        <v>1.0554235434480017</v>
      </c>
      <c r="AQ26" s="96">
        <v>0.99887260400586109</v>
      </c>
      <c r="AR26" s="41" t="str">
        <f>IF(AI26&lt;$BJ$12,"Up","Down")</f>
        <v>Down</v>
      </c>
      <c r="AS26" s="41" t="str">
        <f>IF(AI26&lt;$BK$12,"Down","Up")</f>
        <v>Up</v>
      </c>
      <c r="AU26" s="4" t="str">
        <f>IF(AZ26=AZ27,IF(AZ26&gt;AZ25,AZ26&amp;"_O",""),AZ26&amp;"_C")</f>
        <v/>
      </c>
      <c r="AV26" s="7" t="str">
        <f>IF(RIGHT(AU26,1)="C",AX26/INDEX($AX$5:$AX$2729,MATCH(AZ26&amp;"_O",$AU$5:$AU$2729,0),1),"")</f>
        <v/>
      </c>
      <c r="AW26" s="38">
        <v>25717</v>
      </c>
      <c r="AX26" s="37">
        <v>76.55</v>
      </c>
      <c r="AY26" s="7">
        <f>AX26/AX25</f>
        <v>1.0595155709342561</v>
      </c>
      <c r="AZ26" s="4">
        <f>YEAR(AW26)</f>
        <v>1970</v>
      </c>
      <c r="BA26" s="2" t="s">
        <v>5</v>
      </c>
      <c r="BB26" s="12" t="str">
        <f>INDEX($CD$5:$CD$10,MATCH(BA26,$CC$5:$CC$10,0),1)</f>
        <v/>
      </c>
      <c r="BC26" s="12" t="str">
        <f>IF(AND(BB26="Y",AY26&gt;1),"Y","")</f>
        <v/>
      </c>
      <c r="BD26" s="12" t="str">
        <f>IF(AND(BB26="Y",AY26&lt;1),"Y","")</f>
        <v/>
      </c>
      <c r="BE26" s="12" t="str">
        <f>IF(AY26&gt;1,IF(AY25&gt;1,"Y",""),"")</f>
        <v/>
      </c>
      <c r="BF26" s="12" t="str">
        <f>IF(AY26&lt;1,IF(AY25&lt;1,"Y",""),"")</f>
        <v/>
      </c>
      <c r="BG26" s="2"/>
      <c r="BH26" s="2"/>
      <c r="BI26" s="2"/>
      <c r="BJ26" s="2"/>
      <c r="BK26" s="2"/>
      <c r="BL26" s="2"/>
      <c r="BM26" s="4" t="str">
        <f>IF(BR26=BR27,IF(BR26&gt;BR25,BR26&amp;"_O",""),BR26&amp;"_C")</f>
        <v/>
      </c>
      <c r="BN26" s="7" t="str">
        <f>IF(RIGHT(BM26,1)="C",BP26/INDEX($BP$5:$BP$2729,MATCH(BR26&amp;"_O",$BM$5:$BM$2729,0),1),"")</f>
        <v/>
      </c>
      <c r="BO26" s="38">
        <v>26116</v>
      </c>
      <c r="BP26" s="3">
        <v>108.77</v>
      </c>
      <c r="BQ26" s="7">
        <f>BP26/BP25</f>
        <v>1.0207394894894894</v>
      </c>
      <c r="BR26" s="4">
        <f>YEAR(BO26)</f>
        <v>1971</v>
      </c>
      <c r="BS26" s="2" t="s">
        <v>5</v>
      </c>
      <c r="BT26" s="12" t="str">
        <f>INDEX($CD$5:$CD$10,MATCH(BS26,$CC$5:$CC$10,0),1)</f>
        <v/>
      </c>
      <c r="BU26" s="12" t="str">
        <f>IF(AND(BT26="Y",BQ26&gt;1),"Y","")</f>
        <v/>
      </c>
      <c r="BV26" s="12" t="str">
        <f>IF(AND(BT26="Y",BQ26&lt;1),"Y","")</f>
        <v/>
      </c>
      <c r="BW26" s="12" t="str">
        <f>IF(BQ26&gt;1,IF(BQ25&gt;1,"Y",""),"")</f>
        <v/>
      </c>
      <c r="BX26" s="12" t="str">
        <f>IF(BQ26&lt;1,IF(BQ25&lt;1,"Y",""),"")</f>
        <v/>
      </c>
      <c r="BY26" s="2"/>
      <c r="BZ26" s="2">
        <v>1991</v>
      </c>
      <c r="CA26" s="2" t="s">
        <v>7</v>
      </c>
    </row>
    <row r="27" spans="2:79">
      <c r="B27" s="4" t="str">
        <f>IF(G27=G28,IF(G27&gt;G26,G27&amp;"_O",""),G27&amp;"_C")</f>
        <v/>
      </c>
      <c r="C27" s="14">
        <f ca="1">RANDBETWEEN(0,1000)/1000</f>
        <v>0.41399999999999998</v>
      </c>
      <c r="D27" s="16">
        <f>D26+1</f>
        <v>23</v>
      </c>
      <c r="E27" s="10">
        <f>ROUNDDOWN(D27/52,0)+1</f>
        <v>1</v>
      </c>
      <c r="F27" s="15">
        <f>F26+7</f>
        <v>44781</v>
      </c>
      <c r="G27" s="4">
        <f>YEAR(F27)</f>
        <v>2022</v>
      </c>
      <c r="H27" s="33">
        <v>0.51600000000000001</v>
      </c>
      <c r="I27" s="33">
        <v>0.21299999999999999</v>
      </c>
      <c r="J27" s="33">
        <v>0.08</v>
      </c>
      <c r="K27" s="16" t="str">
        <f>IF(M26&gt;1,"Up","Down")</f>
        <v>Down</v>
      </c>
      <c r="L27" s="16" t="str">
        <f>IF(K27="Up",IF(H27&lt;$BJ$7,"Up","Down"),IF(H27&lt;$BK$7,"Down","Up"))</f>
        <v>Up</v>
      </c>
      <c r="M27" s="17">
        <f>IF(L27="Up",INDEX($AK$5:$AK$1005,MATCH(I27,$AI$5:$AI$1005,0),1),INDEX($AL$5:$AL$1005,MATCH(J27,$AI$5:$AI$1005,0),1))</f>
        <v>1.0053286768235414</v>
      </c>
      <c r="N27" s="16" t="str">
        <f>IF(P26&gt;1,"Up","Down")</f>
        <v>Down</v>
      </c>
      <c r="O27" s="16" t="str">
        <f>IF(N27="Up",IF(H27&lt;$BJ$12,"Up","Down"),IF(H27&lt;$BK$12,"Down","Up"))</f>
        <v>Up</v>
      </c>
      <c r="P27" s="17">
        <f>IF(O27="Up",INDEX($AP$5:$AP$1005,MATCH(I27,$AI$5:$AI$1005,0),1),INDEX($AQ$5:$AQ$1005,MATCH(J27,$AI$5:$AI$1005,0),1))</f>
        <v>1.0070773934385011</v>
      </c>
      <c r="Q27" s="19">
        <f>T26</f>
        <v>5079.5684136645623</v>
      </c>
      <c r="R27" s="19">
        <f>INDEX(model!$S$5:$S$35,MATCH(G27,model!$Q$5:$Q$35,0),1)*model!$O$5</f>
        <v>125</v>
      </c>
      <c r="S27" s="19">
        <f>IF(RIGHT(B27,1)="C",T26*INDEX(model!$T$5:$T$35,MATCH(G27,model!$Q$5:$Q$35,0),1),0)</f>
        <v>0</v>
      </c>
      <c r="T27" s="19">
        <f>(Q27+R27-S27)*M27</f>
        <v>5232.3018767469921</v>
      </c>
      <c r="U27" s="19">
        <f>X26</f>
        <v>5085.0271113161662</v>
      </c>
      <c r="V27" s="19">
        <f>INDEX(model!$S$5:$S$35,MATCH(G27,model!$Q$5:$Q$35,0),1)*model!$O$6</f>
        <v>125</v>
      </c>
      <c r="W27" s="19">
        <f>IF(RIGHT(B27,1)="C",X26*INDEX(model!$T$5:$T$35,MATCH(G27,model!$Q$5:$Q$35,0),1),0)</f>
        <v>0</v>
      </c>
      <c r="X27" s="19">
        <f>(U27+V27-W27)*P27</f>
        <v>5246.9005230082084</v>
      </c>
      <c r="Y27" s="19"/>
      <c r="Z27" s="36" t="str">
        <f>K27&amp;L27</f>
        <v>DownUp</v>
      </c>
      <c r="AA27" s="36" t="str">
        <f>N27&amp;O27</f>
        <v>DownUp</v>
      </c>
      <c r="AB27" s="19"/>
      <c r="AC27" s="19"/>
      <c r="AD27" s="20" t="s">
        <v>42</v>
      </c>
      <c r="AE27" t="s">
        <v>80</v>
      </c>
      <c r="AF27" t="s">
        <v>72</v>
      </c>
      <c r="AI27" s="18">
        <f>ROUND(AI26-0.001,3)</f>
        <v>0.97799999999999998</v>
      </c>
      <c r="AJ27" s="9">
        <f t="array" ref="AJ27">PERCENTILE(IF($BB$5:$BB$2729="Y",$AY$5:$AY$2729),$AI27)</f>
        <v>1.0459822581785061</v>
      </c>
      <c r="AK27" s="96">
        <v>1.0419549581058682</v>
      </c>
      <c r="AL27" s="96">
        <v>0.99886116656416635</v>
      </c>
      <c r="AM27" s="41" t="str">
        <f>IF(AI27&lt;$BJ$7,"Up","Down")</f>
        <v>Down</v>
      </c>
      <c r="AN27" s="41" t="str">
        <f>IF(AI27&lt;$BK$7,"Down","Up")</f>
        <v>Up</v>
      </c>
      <c r="AO27" s="9">
        <f t="array" ref="AO27">PERCENTILE(IF($BT$5:$BT$2729="Y",$BQ$5:$BQ$2729),$AI27)</f>
        <v>1.0600206963547134</v>
      </c>
      <c r="AP27" s="96">
        <v>1.0554235434480017</v>
      </c>
      <c r="AQ27" s="96">
        <v>0.99887260400586109</v>
      </c>
      <c r="AR27" s="41" t="str">
        <f>IF(AI27&lt;$BJ$12,"Up","Down")</f>
        <v>Down</v>
      </c>
      <c r="AS27" s="41" t="str">
        <f>IF(AI27&lt;$BK$12,"Down","Up")</f>
        <v>Up</v>
      </c>
      <c r="AU27" s="4" t="str">
        <f>IF(AZ27=AZ28,IF(AZ27&gt;AZ26,AZ27&amp;"_O",""),AZ27&amp;"_C")</f>
        <v/>
      </c>
      <c r="AV27" s="7" t="str">
        <f>IF(RIGHT(AU27,1)="C",AX27/INDEX($AX$5:$AX$2729,MATCH(AZ27&amp;"_O",$AU$5:$AU$2729,0),1),"")</f>
        <v/>
      </c>
      <c r="AW27" s="38">
        <v>25724</v>
      </c>
      <c r="AX27" s="37">
        <v>76.17</v>
      </c>
      <c r="AY27" s="7">
        <f>AX27/AX26</f>
        <v>0.99503592423252785</v>
      </c>
      <c r="AZ27" s="4">
        <f>YEAR(AW27)</f>
        <v>1970</v>
      </c>
      <c r="BA27" s="2" t="s">
        <v>5</v>
      </c>
      <c r="BB27" s="12" t="str">
        <f>INDEX($CD$5:$CD$10,MATCH(BA27,$CC$5:$CC$10,0),1)</f>
        <v/>
      </c>
      <c r="BC27" s="12" t="str">
        <f>IF(AND(BB27="Y",AY27&gt;1),"Y","")</f>
        <v/>
      </c>
      <c r="BD27" s="12" t="str">
        <f>IF(AND(BB27="Y",AY27&lt;1),"Y","")</f>
        <v/>
      </c>
      <c r="BE27" s="12" t="str">
        <f>IF(AY27&gt;1,IF(AY26&gt;1,"Y",""),"")</f>
        <v/>
      </c>
      <c r="BF27" s="12" t="str">
        <f>IF(AY27&lt;1,IF(AY26&lt;1,"Y",""),"")</f>
        <v/>
      </c>
      <c r="BG27" s="2"/>
      <c r="BH27" s="2"/>
      <c r="BI27" s="2"/>
      <c r="BJ27" s="2"/>
      <c r="BK27" s="2"/>
      <c r="BL27" s="2"/>
      <c r="BM27" s="4" t="str">
        <f>IF(BR27=BR28,IF(BR27&gt;BR26,BR27&amp;"_O",""),BR27&amp;"_C")</f>
        <v/>
      </c>
      <c r="BN27" s="7" t="str">
        <f>IF(RIGHT(BM27,1)="C",BP27/INDEX($BP$5:$BP$2729,MATCH(BR27&amp;"_O",$BM$5:$BM$2729,0),1),"")</f>
        <v/>
      </c>
      <c r="BO27" s="38">
        <v>26123</v>
      </c>
      <c r="BP27" s="3">
        <v>110.91</v>
      </c>
      <c r="BQ27" s="7">
        <f>BP27/BP26</f>
        <v>1.0196745426128528</v>
      </c>
      <c r="BR27" s="4">
        <f>YEAR(BO27)</f>
        <v>1971</v>
      </c>
      <c r="BS27" s="2" t="s">
        <v>5</v>
      </c>
      <c r="BT27" s="12" t="str">
        <f>INDEX($CD$5:$CD$10,MATCH(BS27,$CC$5:$CC$10,0),1)</f>
        <v/>
      </c>
      <c r="BU27" s="12" t="str">
        <f>IF(AND(BT27="Y",BQ27&gt;1),"Y","")</f>
        <v/>
      </c>
      <c r="BV27" s="12" t="str">
        <f>IF(AND(BT27="Y",BQ27&lt;1),"Y","")</f>
        <v/>
      </c>
      <c r="BW27" s="12" t="str">
        <f>IF(BQ27&gt;1,IF(BQ26&gt;1,"Y",""),"")</f>
        <v>Y</v>
      </c>
      <c r="BX27" s="12" t="str">
        <f>IF(BQ27&lt;1,IF(BQ26&lt;1,"Y",""),"")</f>
        <v/>
      </c>
      <c r="BY27" s="2"/>
      <c r="BZ27" s="2">
        <v>1992</v>
      </c>
      <c r="CA27" s="2" t="s">
        <v>7</v>
      </c>
    </row>
    <row r="28" spans="2:79">
      <c r="B28" s="4" t="str">
        <f>IF(G28=G29,IF(G28&gt;G27,G28&amp;"_O",""),G28&amp;"_C")</f>
        <v/>
      </c>
      <c r="C28" s="14">
        <f ca="1">RANDBETWEEN(0,1000)/1000</f>
        <v>0.124</v>
      </c>
      <c r="D28" s="16">
        <f>D27+1</f>
        <v>24</v>
      </c>
      <c r="E28" s="10">
        <f>ROUNDDOWN(D28/52,0)+1</f>
        <v>1</v>
      </c>
      <c r="F28" s="15">
        <f>F27+7</f>
        <v>44788</v>
      </c>
      <c r="G28" s="4">
        <f>YEAR(F28)</f>
        <v>2022</v>
      </c>
      <c r="H28" s="33">
        <v>0.56100000000000005</v>
      </c>
      <c r="I28" s="33">
        <v>0.92600000000000005</v>
      </c>
      <c r="J28" s="33">
        <v>0.23599999999999999</v>
      </c>
      <c r="K28" s="16" t="str">
        <f>IF(M27&gt;1,"Up","Down")</f>
        <v>Up</v>
      </c>
      <c r="L28" s="16" t="str">
        <f>IF(K28="Up",IF(H28&lt;$BJ$7,"Up","Down"),IF(H28&lt;$BK$7,"Down","Up"))</f>
        <v>Down</v>
      </c>
      <c r="M28" s="17">
        <f>IF(L28="Up",INDEX($AK$5:$AK$1005,MATCH(I28,$AI$5:$AI$1005,0),1),INDEX($AL$5:$AL$1005,MATCH(J28,$AI$5:$AI$1005,0),1))</f>
        <v>0.97695933534320945</v>
      </c>
      <c r="N28" s="16" t="str">
        <f>IF(P27&gt;1,"Up","Down")</f>
        <v>Up</v>
      </c>
      <c r="O28" s="16" t="str">
        <f>IF(N28="Up",IF(H28&lt;$BJ$12,"Up","Down"),IF(H28&lt;$BK$12,"Down","Up"))</f>
        <v>Up</v>
      </c>
      <c r="P28" s="17">
        <f>IF(O28="Up",INDEX($AP$5:$AP$1005,MATCH(I28,$AI$5:$AI$1005,0),1),INDEX($AQ$5:$AQ$1005,MATCH(J28,$AI$5:$AI$1005,0),1))</f>
        <v>1.0476871062573789</v>
      </c>
      <c r="Q28" s="19">
        <f>T27</f>
        <v>5232.3018767469921</v>
      </c>
      <c r="R28" s="19">
        <f>INDEX(model!$S$5:$S$35,MATCH(G28,model!$Q$5:$Q$35,0),1)*model!$O$5</f>
        <v>125</v>
      </c>
      <c r="S28" s="19">
        <f>IF(RIGHT(B28,1)="C",T27*INDEX(model!$T$5:$T$35,MATCH(G28,model!$Q$5:$Q$35,0),1),0)</f>
        <v>0</v>
      </c>
      <c r="T28" s="19">
        <f>(Q28+R28-S28)*M28</f>
        <v>5233.86608073967</v>
      </c>
      <c r="U28" s="19">
        <f>X27</f>
        <v>5246.9005230082084</v>
      </c>
      <c r="V28" s="19">
        <f>INDEX(model!$S$5:$S$35,MATCH(G28,model!$Q$5:$Q$35,0),1)*model!$O$6</f>
        <v>125</v>
      </c>
      <c r="W28" s="19">
        <f>IF(RIGHT(B28,1)="C",X27*INDEX(model!$T$5:$T$35,MATCH(G28,model!$Q$5:$Q$35,0),1),0)</f>
        <v>0</v>
      </c>
      <c r="X28" s="19">
        <f>(U28+V28-W28)*P28</f>
        <v>5628.0709140529707</v>
      </c>
      <c r="Y28" s="19"/>
      <c r="Z28" s="36" t="str">
        <f>K28&amp;L28</f>
        <v>UpDown</v>
      </c>
      <c r="AA28" s="36" t="str">
        <f>N28&amp;O28</f>
        <v>UpUp</v>
      </c>
      <c r="AB28" s="19"/>
      <c r="AC28" s="19"/>
      <c r="AD28">
        <v>2022</v>
      </c>
      <c r="AE28" s="9">
        <f>INDEX($T$5:$T$1043,MATCH(AD28&amp;"_C",$B$5:$B$1043,0),1)/INDEX($T$5:$T$1043,MATCH(AD28&amp;"_O",$B$5:$B$1043,0),1)</f>
        <v>3.0469962672075726</v>
      </c>
      <c r="AF28" s="9">
        <f>INDEX($X$5:$X$1043,MATCH(AD28&amp;"_C",$B$5:$B$1043,0),1)/INDEX($X$5:$X$1043,MATCH(AD28&amp;"_O",$B$5:$B$1043,0),1)</f>
        <v>2.854598446849868</v>
      </c>
      <c r="AI28" s="18">
        <f>ROUND(AI27-0.001,3)</f>
        <v>0.97699999999999998</v>
      </c>
      <c r="AJ28" s="9">
        <f t="array" ref="AJ28">PERCENTILE(IF($BB$5:$BB$2729="Y",$AY$5:$AY$2729),$AI28)</f>
        <v>1.045329756730432</v>
      </c>
      <c r="AK28" s="96">
        <v>1.0419549581058682</v>
      </c>
      <c r="AL28" s="96">
        <v>0.99886116656416635</v>
      </c>
      <c r="AM28" s="41" t="str">
        <f>IF(AI28&lt;$BJ$7,"Up","Down")</f>
        <v>Down</v>
      </c>
      <c r="AN28" s="41" t="str">
        <f>IF(AI28&lt;$BK$7,"Down","Up")</f>
        <v>Up</v>
      </c>
      <c r="AO28" s="9">
        <f t="array" ref="AO28">PERCENTILE(IF($BT$5:$BT$2729="Y",$BQ$5:$BQ$2729),$AI28)</f>
        <v>1.0594116023974034</v>
      </c>
      <c r="AP28" s="96">
        <v>1.0554235434480017</v>
      </c>
      <c r="AQ28" s="96">
        <v>0.99887260400586109</v>
      </c>
      <c r="AR28" s="41" t="str">
        <f>IF(AI28&lt;$BJ$12,"Up","Down")</f>
        <v>Down</v>
      </c>
      <c r="AS28" s="41" t="str">
        <f>IF(AI28&lt;$BK$12,"Down","Up")</f>
        <v>Up</v>
      </c>
      <c r="AU28" s="4" t="str">
        <f>IF(AZ28=AZ29,IF(AZ28&gt;AZ27,AZ28&amp;"_O",""),AZ28&amp;"_C")</f>
        <v/>
      </c>
      <c r="AV28" s="7" t="str">
        <f>IF(RIGHT(AU28,1)="C",AX28/INDEX($AX$5:$AX$2729,MATCH(AZ28&amp;"_O",$AU$5:$AU$2729,0),1),"")</f>
        <v/>
      </c>
      <c r="AW28" s="38">
        <v>25731</v>
      </c>
      <c r="AX28" s="37">
        <v>73.88</v>
      </c>
      <c r="AY28" s="7">
        <f>AX28/AX27</f>
        <v>0.96993567021136917</v>
      </c>
      <c r="AZ28" s="4">
        <f>YEAR(AW28)</f>
        <v>1970</v>
      </c>
      <c r="BA28" s="2" t="s">
        <v>5</v>
      </c>
      <c r="BB28" s="12" t="str">
        <f>INDEX($CD$5:$CD$10,MATCH(BA28,$CC$5:$CC$10,0),1)</f>
        <v/>
      </c>
      <c r="BC28" s="12" t="str">
        <f>IF(AND(BB28="Y",AY28&gt;1),"Y","")</f>
        <v/>
      </c>
      <c r="BD28" s="12" t="str">
        <f>IF(AND(BB28="Y",AY28&lt;1),"Y","")</f>
        <v/>
      </c>
      <c r="BE28" s="12" t="str">
        <f>IF(AY28&gt;1,IF(AY27&gt;1,"Y",""),"")</f>
        <v/>
      </c>
      <c r="BF28" s="12" t="str">
        <f>IF(AY28&lt;1,IF(AY27&lt;1,"Y",""),"")</f>
        <v>Y</v>
      </c>
      <c r="BG28" s="2"/>
      <c r="BH28" s="2"/>
      <c r="BI28" s="2"/>
      <c r="BJ28" s="2"/>
      <c r="BK28" s="2"/>
      <c r="BL28" s="2"/>
      <c r="BM28" s="4" t="str">
        <f>IF(BR28=BR29,IF(BR28&gt;BR27,BR28&amp;"_O",""),BR28&amp;"_C")</f>
        <v/>
      </c>
      <c r="BN28" s="7" t="str">
        <f>IF(RIGHT(BM28,1)="C",BP28/INDEX($BP$5:$BP$2729,MATCH(BR28&amp;"_O",$BM$5:$BM$2729,0),1),"")</f>
        <v/>
      </c>
      <c r="BO28" s="38">
        <v>26130</v>
      </c>
      <c r="BP28" s="3">
        <v>109.98</v>
      </c>
      <c r="BQ28" s="7">
        <f>BP28/BP27</f>
        <v>0.99161482282932112</v>
      </c>
      <c r="BR28" s="4">
        <f>YEAR(BO28)</f>
        <v>1971</v>
      </c>
      <c r="BS28" s="2" t="s">
        <v>5</v>
      </c>
      <c r="BT28" s="12" t="str">
        <f>INDEX($CD$5:$CD$10,MATCH(BS28,$CC$5:$CC$10,0),1)</f>
        <v/>
      </c>
      <c r="BU28" s="12" t="str">
        <f>IF(AND(BT28="Y",BQ28&gt;1),"Y","")</f>
        <v/>
      </c>
      <c r="BV28" s="12" t="str">
        <f>IF(AND(BT28="Y",BQ28&lt;1),"Y","")</f>
        <v/>
      </c>
      <c r="BW28" s="12" t="str">
        <f>IF(BQ28&gt;1,IF(BQ27&gt;1,"Y",""),"")</f>
        <v/>
      </c>
      <c r="BX28" s="12" t="str">
        <f>IF(BQ28&lt;1,IF(BQ27&lt;1,"Y",""),"")</f>
        <v/>
      </c>
      <c r="BY28" s="2"/>
      <c r="BZ28" s="2">
        <v>1993</v>
      </c>
      <c r="CA28" s="2" t="s">
        <v>7</v>
      </c>
    </row>
    <row r="29" spans="2:79">
      <c r="B29" s="4" t="str">
        <f>IF(G29=G30,IF(G29&gt;G28,G29&amp;"_O",""),G29&amp;"_C")</f>
        <v/>
      </c>
      <c r="C29" s="14">
        <f ca="1">RANDBETWEEN(0,1000)/1000</f>
        <v>0.214</v>
      </c>
      <c r="D29" s="16">
        <f>D28+1</f>
        <v>25</v>
      </c>
      <c r="E29" s="10">
        <f>ROUNDDOWN(D29/52,0)+1</f>
        <v>1</v>
      </c>
      <c r="F29" s="15">
        <f>F28+7</f>
        <v>44795</v>
      </c>
      <c r="G29" s="4">
        <f>YEAR(F29)</f>
        <v>2022</v>
      </c>
      <c r="H29" s="33">
        <v>0.66500000000000004</v>
      </c>
      <c r="I29" s="33">
        <v>0.30599999999999999</v>
      </c>
      <c r="J29" s="33">
        <v>0.72299999999999998</v>
      </c>
      <c r="K29" s="16" t="str">
        <f>IF(M28&gt;1,"Up","Down")</f>
        <v>Down</v>
      </c>
      <c r="L29" s="16" t="str">
        <f>IF(K29="Up",IF(H29&lt;$BJ$7,"Up","Down"),IF(H29&lt;$BK$7,"Down","Up"))</f>
        <v>Up</v>
      </c>
      <c r="M29" s="17">
        <f>IF(L29="Up",INDEX($AK$5:$AK$1005,MATCH(I29,$AI$5:$AI$1005,0),1),INDEX($AL$5:$AL$1005,MATCH(J29,$AI$5:$AI$1005,0),1))</f>
        <v>1.0073938029052865</v>
      </c>
      <c r="N29" s="16" t="str">
        <f>IF(P28&gt;1,"Up","Down")</f>
        <v>Up</v>
      </c>
      <c r="O29" s="16" t="str">
        <f>IF(N29="Up",IF(H29&lt;$BJ$12,"Up","Down"),IF(H29&lt;$BK$12,"Down","Up"))</f>
        <v>Down</v>
      </c>
      <c r="P29" s="17">
        <f>IF(O29="Up",INDEX($AP$5:$AP$1005,MATCH(I29,$AI$5:$AI$1005,0),1),INDEX($AQ$5:$AQ$1005,MATCH(J29,$AI$5:$AI$1005,0),1))</f>
        <v>0.99307270483914967</v>
      </c>
      <c r="Q29" s="19">
        <f>T28</f>
        <v>5233.86608073967</v>
      </c>
      <c r="R29" s="19">
        <f>INDEX(model!$S$5:$S$35,MATCH(G29,model!$Q$5:$Q$35,0),1)*model!$O$5</f>
        <v>125</v>
      </c>
      <c r="S29" s="19">
        <f>IF(RIGHT(B29,1)="C",T28*INDEX(model!$T$5:$T$35,MATCH(G29,model!$Q$5:$Q$35,0),1),0)</f>
        <v>0</v>
      </c>
      <c r="T29" s="19">
        <f>(Q29+R29-S29)*M29</f>
        <v>5398.4884803364839</v>
      </c>
      <c r="U29" s="19">
        <f>X28</f>
        <v>5628.0709140529707</v>
      </c>
      <c r="V29" s="19">
        <f>INDEX(model!$S$5:$S$35,MATCH(G29,model!$Q$5:$Q$35,0),1)*model!$O$6</f>
        <v>125</v>
      </c>
      <c r="W29" s="19">
        <f>IF(RIGHT(B29,1)="C",X28*INDEX(model!$T$5:$T$35,MATCH(G29,model!$Q$5:$Q$35,0),1),0)</f>
        <v>0</v>
      </c>
      <c r="X29" s="19">
        <f>(U29+V29-W29)*P29</f>
        <v>5713.2176937500226</v>
      </c>
      <c r="Y29" s="19"/>
      <c r="Z29" s="36" t="str">
        <f>K29&amp;L29</f>
        <v>DownUp</v>
      </c>
      <c r="AA29" s="36" t="str">
        <f>N29&amp;O29</f>
        <v>UpDown</v>
      </c>
      <c r="AB29" s="19"/>
      <c r="AC29" s="19"/>
      <c r="AD29">
        <f>AD28+1</f>
        <v>2023</v>
      </c>
      <c r="AE29" s="9">
        <f>INDEX($T$5:$T$1043,MATCH(AD29&amp;"_C",$B$5:$B$1043,0),1)/INDEX($T$5:$T$1043,MATCH(AD29&amp;"_O",$B$5:$B$1043,0),1)</f>
        <v>2.0364972262879837</v>
      </c>
      <c r="AF29" s="9">
        <f>INDEX($X$5:$X$1043,MATCH(AD29&amp;"_C",$B$5:$B$1043,0),1)/INDEX($X$5:$X$1043,MATCH(AD29&amp;"_O",$B$5:$B$1043,0),1)</f>
        <v>2.0442489430488644</v>
      </c>
      <c r="AI29" s="18">
        <f>ROUND(AI28-0.001,3)</f>
        <v>0.97599999999999998</v>
      </c>
      <c r="AJ29" s="9">
        <f t="array" ref="AJ29">PERCENTILE(IF($BB$5:$BB$2729="Y",$AY$5:$AY$2729),$AI29)</f>
        <v>1.0443226369673966</v>
      </c>
      <c r="AK29" s="96">
        <v>1.0419549581058682</v>
      </c>
      <c r="AL29" s="96">
        <v>0.99886116656416635</v>
      </c>
      <c r="AM29" s="41" t="str">
        <f>IF(AI29&lt;$BJ$7,"Up","Down")</f>
        <v>Down</v>
      </c>
      <c r="AN29" s="41" t="str">
        <f>IF(AI29&lt;$BK$7,"Down","Up")</f>
        <v>Up</v>
      </c>
      <c r="AO29" s="9">
        <f t="array" ref="AO29">PERCENTILE(IF($BT$5:$BT$2729="Y",$BQ$5:$BQ$2729),$AI29)</f>
        <v>1.0588191566979532</v>
      </c>
      <c r="AP29" s="96">
        <v>1.0554235434480017</v>
      </c>
      <c r="AQ29" s="96">
        <v>0.99887260400586109</v>
      </c>
      <c r="AR29" s="41" t="str">
        <f>IF(AI29&lt;$BJ$12,"Up","Down")</f>
        <v>Down</v>
      </c>
      <c r="AS29" s="41" t="str">
        <f>IF(AI29&lt;$BK$12,"Down","Up")</f>
        <v>Up</v>
      </c>
      <c r="AU29" s="4" t="str">
        <f>IF(AZ29=AZ30,IF(AZ29&gt;AZ28,AZ29&amp;"_O",""),AZ29&amp;"_C")</f>
        <v/>
      </c>
      <c r="AV29" s="7" t="str">
        <f>IF(RIGHT(AU29,1)="C",AX29/INDEX($AX$5:$AX$2729,MATCH(AZ29&amp;"_O",$AU$5:$AU$2729,0),1),"")</f>
        <v/>
      </c>
      <c r="AW29" s="38">
        <v>25738</v>
      </c>
      <c r="AX29" s="37">
        <v>77.05</v>
      </c>
      <c r="AY29" s="7">
        <f>AX29/AX28</f>
        <v>1.0429074174336763</v>
      </c>
      <c r="AZ29" s="4">
        <f>YEAR(AW29)</f>
        <v>1970</v>
      </c>
      <c r="BA29" s="2" t="s">
        <v>5</v>
      </c>
      <c r="BB29" s="12" t="str">
        <f>INDEX($CD$5:$CD$10,MATCH(BA29,$CC$5:$CC$10,0),1)</f>
        <v/>
      </c>
      <c r="BC29" s="12" t="str">
        <f>IF(AND(BB29="Y",AY29&gt;1),"Y","")</f>
        <v/>
      </c>
      <c r="BD29" s="12" t="str">
        <f>IF(AND(BB29="Y",AY29&lt;1),"Y","")</f>
        <v/>
      </c>
      <c r="BE29" s="12" t="str">
        <f>IF(AY29&gt;1,IF(AY28&gt;1,"Y",""),"")</f>
        <v/>
      </c>
      <c r="BF29" s="12" t="str">
        <f>IF(AY29&lt;1,IF(AY28&lt;1,"Y",""),"")</f>
        <v/>
      </c>
      <c r="BG29" s="2"/>
      <c r="BH29" s="2"/>
      <c r="BI29" s="2"/>
      <c r="BJ29" s="2"/>
      <c r="BK29" s="2"/>
      <c r="BL29" s="2"/>
      <c r="BM29" s="4" t="str">
        <f>IF(BR29=BR30,IF(BR29&gt;BR28,BR29&amp;"_O",""),BR29&amp;"_C")</f>
        <v/>
      </c>
      <c r="BN29" s="7" t="str">
        <f>IF(RIGHT(BM29,1)="C",BP29/INDEX($BP$5:$BP$2729,MATCH(BR29&amp;"_O",$BM$5:$BM$2729,0),1),"")</f>
        <v/>
      </c>
      <c r="BO29" s="38">
        <v>26137</v>
      </c>
      <c r="BP29" s="3">
        <v>109.63</v>
      </c>
      <c r="BQ29" s="7">
        <f>BP29/BP28</f>
        <v>0.99681760320058188</v>
      </c>
      <c r="BR29" s="4">
        <f>YEAR(BO29)</f>
        <v>1971</v>
      </c>
      <c r="BS29" s="2" t="s">
        <v>5</v>
      </c>
      <c r="BT29" s="12" t="str">
        <f>INDEX($CD$5:$CD$10,MATCH(BS29,$CC$5:$CC$10,0),1)</f>
        <v/>
      </c>
      <c r="BU29" s="12" t="str">
        <f>IF(AND(BT29="Y",BQ29&gt;1),"Y","")</f>
        <v/>
      </c>
      <c r="BV29" s="12" t="str">
        <f>IF(AND(BT29="Y",BQ29&lt;1),"Y","")</f>
        <v/>
      </c>
      <c r="BW29" s="12" t="str">
        <f>IF(BQ29&gt;1,IF(BQ28&gt;1,"Y",""),"")</f>
        <v/>
      </c>
      <c r="BX29" s="12" t="str">
        <f>IF(BQ29&lt;1,IF(BQ28&lt;1,"Y",""),"")</f>
        <v>Y</v>
      </c>
      <c r="BY29" s="2"/>
      <c r="BZ29" s="2">
        <v>1994</v>
      </c>
      <c r="CA29" s="2" t="s">
        <v>7</v>
      </c>
    </row>
    <row r="30" spans="2:79">
      <c r="B30" s="4" t="str">
        <f>IF(G30=G31,IF(G30&gt;G29,G30&amp;"_O",""),G30&amp;"_C")</f>
        <v/>
      </c>
      <c r="C30" s="14">
        <f ca="1">RANDBETWEEN(0,1000)/1000</f>
        <v>0.96099999999999997</v>
      </c>
      <c r="D30" s="16">
        <f>D29+1</f>
        <v>26</v>
      </c>
      <c r="E30" s="10">
        <f>ROUNDDOWN(D30/52,0)+1</f>
        <v>1</v>
      </c>
      <c r="F30" s="15">
        <f>F29+7</f>
        <v>44802</v>
      </c>
      <c r="G30" s="4">
        <f>YEAR(F30)</f>
        <v>2022</v>
      </c>
      <c r="H30" s="33">
        <v>7.6999999999999999E-2</v>
      </c>
      <c r="I30" s="33">
        <v>0.69799999999999995</v>
      </c>
      <c r="J30" s="33">
        <v>0.70499999999999996</v>
      </c>
      <c r="K30" s="16" t="str">
        <f>IF(M29&gt;1,"Up","Down")</f>
        <v>Up</v>
      </c>
      <c r="L30" s="16" t="str">
        <f>IF(K30="Up",IF(H30&lt;$BJ$7,"Up","Down"),IF(H30&lt;$BK$7,"Down","Up"))</f>
        <v>Up</v>
      </c>
      <c r="M30" s="17">
        <f>IF(L30="Up",INDEX($AK$5:$AK$1005,MATCH(I30,$AI$5:$AI$1005,0),1),INDEX($AL$5:$AL$1005,MATCH(J30,$AI$5:$AI$1005,0),1))</f>
        <v>1.0184950605230882</v>
      </c>
      <c r="N30" s="16" t="str">
        <f>IF(P29&gt;1,"Up","Down")</f>
        <v>Down</v>
      </c>
      <c r="O30" s="16" t="str">
        <f>IF(N30="Up",IF(H30&lt;$BJ$12,"Up","Down"),IF(H30&lt;$BK$12,"Down","Up"))</f>
        <v>Down</v>
      </c>
      <c r="P30" s="17">
        <f>IF(O30="Up",INDEX($AP$5:$AP$1005,MATCH(I30,$AI$5:$AI$1005,0),1),INDEX($AQ$5:$AQ$1005,MATCH(J30,$AI$5:$AI$1005,0),1))</f>
        <v>0.99272299540737086</v>
      </c>
      <c r="Q30" s="19">
        <f>T29</f>
        <v>5398.4884803364839</v>
      </c>
      <c r="R30" s="19">
        <f>INDEX(model!$S$5:$S$35,MATCH(G30,model!$Q$5:$Q$35,0),1)*model!$O$5</f>
        <v>125</v>
      </c>
      <c r="S30" s="19">
        <f>IF(RIGHT(B30,1)="C",T29*INDEX(model!$T$5:$T$35,MATCH(G30,model!$Q$5:$Q$35,0),1),0)</f>
        <v>0</v>
      </c>
      <c r="T30" s="19">
        <f>(Q30+R30-S30)*M30</f>
        <v>5625.6457340788875</v>
      </c>
      <c r="U30" s="19">
        <f>X29</f>
        <v>5713.2176937500226</v>
      </c>
      <c r="V30" s="19">
        <f>INDEX(model!$S$5:$S$35,MATCH(G30,model!$Q$5:$Q$35,0),1)*model!$O$6</f>
        <v>125</v>
      </c>
      <c r="W30" s="19">
        <f>IF(RIGHT(B30,1)="C",X29*INDEX(model!$T$5:$T$35,MATCH(G30,model!$Q$5:$Q$35,0),1),0)</f>
        <v>0</v>
      </c>
      <c r="X30" s="19">
        <f>(U30+V30-W30)*P30</f>
        <v>5795.7329567798351</v>
      </c>
      <c r="Y30" s="19"/>
      <c r="Z30" s="36" t="str">
        <f>K30&amp;L30</f>
        <v>UpUp</v>
      </c>
      <c r="AA30" s="36" t="str">
        <f>N30&amp;O30</f>
        <v>DownDown</v>
      </c>
      <c r="AB30" s="19"/>
      <c r="AC30" s="19"/>
      <c r="AD30">
        <f>AD29+1</f>
        <v>2024</v>
      </c>
      <c r="AE30" s="9">
        <f>INDEX($T$5:$T$1043,MATCH(AD30&amp;"_C",$B$5:$B$1043,0),1)/INDEX($T$5:$T$1043,MATCH(AD30&amp;"_O",$B$5:$B$1043,0),1)</f>
        <v>1.3516770907270841</v>
      </c>
      <c r="AF30" s="9">
        <f>INDEX($X$5:$X$1043,MATCH(AD30&amp;"_C",$B$5:$B$1043,0),1)/INDEX($X$5:$X$1043,MATCH(AD30&amp;"_O",$B$5:$B$1043,0),1)</f>
        <v>1.6756623015832679</v>
      </c>
      <c r="AI30" s="18">
        <f>ROUND(AI29-0.001,3)</f>
        <v>0.97499999999999998</v>
      </c>
      <c r="AJ30" s="9">
        <f t="array" ref="AJ30">PERCENTILE(IF($BB$5:$BB$2729="Y",$AY$5:$AY$2729),$AI30)</f>
        <v>1.043482094900634</v>
      </c>
      <c r="AK30" s="96">
        <v>1.0419549581058682</v>
      </c>
      <c r="AL30" s="96">
        <v>0.99886116656416635</v>
      </c>
      <c r="AM30" s="41" t="str">
        <f>IF(AI30&lt;$BJ$7,"Up","Down")</f>
        <v>Down</v>
      </c>
      <c r="AN30" s="41" t="str">
        <f>IF(AI30&lt;$BK$7,"Down","Up")</f>
        <v>Up</v>
      </c>
      <c r="AO30" s="9">
        <f t="array" ref="AO30">PERCENTILE(IF($BT$5:$BT$2729="Y",$BQ$5:$BQ$2729),$AI30)</f>
        <v>1.0577315808673253</v>
      </c>
      <c r="AP30" s="96">
        <v>1.0554235434480017</v>
      </c>
      <c r="AQ30" s="96">
        <v>0.99887260400586109</v>
      </c>
      <c r="AR30" s="41" t="str">
        <f>IF(AI30&lt;$BJ$12,"Up","Down")</f>
        <v>Down</v>
      </c>
      <c r="AS30" s="41" t="str">
        <f>IF(AI30&lt;$BK$12,"Down","Up")</f>
        <v>Up</v>
      </c>
      <c r="AU30" s="4" t="str">
        <f>IF(AZ30=AZ31,IF(AZ30&gt;AZ29,AZ30&amp;"_O",""),AZ30&amp;"_C")</f>
        <v/>
      </c>
      <c r="AV30" s="7" t="str">
        <f>IF(RIGHT(AU30,1)="C",AX30/INDEX($AX$5:$AX$2729,MATCH(AZ30&amp;"_O",$AU$5:$AU$2729,0),1),"")</f>
        <v/>
      </c>
      <c r="AW30" s="38">
        <v>25745</v>
      </c>
      <c r="AX30" s="37">
        <v>73.47</v>
      </c>
      <c r="AY30" s="7">
        <f>AX30/AX29</f>
        <v>0.95353666450356911</v>
      </c>
      <c r="AZ30" s="4">
        <f>YEAR(AW30)</f>
        <v>1970</v>
      </c>
      <c r="BA30" s="2" t="s">
        <v>5</v>
      </c>
      <c r="BB30" s="12" t="str">
        <f>INDEX($CD$5:$CD$10,MATCH(BA30,$CC$5:$CC$10,0),1)</f>
        <v/>
      </c>
      <c r="BC30" s="12" t="str">
        <f>IF(AND(BB30="Y",AY30&gt;1),"Y","")</f>
        <v/>
      </c>
      <c r="BD30" s="12" t="str">
        <f>IF(AND(BB30="Y",AY30&lt;1),"Y","")</f>
        <v/>
      </c>
      <c r="BE30" s="12" t="str">
        <f>IF(AY30&gt;1,IF(AY29&gt;1,"Y",""),"")</f>
        <v/>
      </c>
      <c r="BF30" s="12" t="str">
        <f>IF(AY30&lt;1,IF(AY29&lt;1,"Y",""),"")</f>
        <v/>
      </c>
      <c r="BG30" s="2"/>
      <c r="BH30" s="2"/>
      <c r="BI30" s="2"/>
      <c r="BJ30" s="2"/>
      <c r="BK30" s="2"/>
      <c r="BL30" s="2"/>
      <c r="BM30" s="4" t="str">
        <f>IF(BR30=BR31,IF(BR30&gt;BR29,BR30&amp;"_O",""),BR30&amp;"_C")</f>
        <v/>
      </c>
      <c r="BN30" s="7" t="str">
        <f>IF(RIGHT(BM30,1)="C",BP30/INDEX($BP$5:$BP$2729,MATCH(BR30&amp;"_O",$BM$5:$BM$2729,0),1),"")</f>
        <v/>
      </c>
      <c r="BO30" s="38">
        <v>26144</v>
      </c>
      <c r="BP30" s="3">
        <v>105.27</v>
      </c>
      <c r="BQ30" s="7">
        <f>BP30/BP29</f>
        <v>0.96022986408829702</v>
      </c>
      <c r="BR30" s="4">
        <f>YEAR(BO30)</f>
        <v>1971</v>
      </c>
      <c r="BS30" s="2" t="s">
        <v>5</v>
      </c>
      <c r="BT30" s="12" t="str">
        <f>INDEX($CD$5:$CD$10,MATCH(BS30,$CC$5:$CC$10,0),1)</f>
        <v/>
      </c>
      <c r="BU30" s="12" t="str">
        <f>IF(AND(BT30="Y",BQ30&gt;1),"Y","")</f>
        <v/>
      </c>
      <c r="BV30" s="12" t="str">
        <f>IF(AND(BT30="Y",BQ30&lt;1),"Y","")</f>
        <v/>
      </c>
      <c r="BW30" s="12" t="str">
        <f>IF(BQ30&gt;1,IF(BQ29&gt;1,"Y",""),"")</f>
        <v/>
      </c>
      <c r="BX30" s="12" t="str">
        <f>IF(BQ30&lt;1,IF(BQ29&lt;1,"Y",""),"")</f>
        <v>Y</v>
      </c>
      <c r="BY30" s="2"/>
      <c r="BZ30" s="2">
        <v>1995</v>
      </c>
      <c r="CA30" s="2" t="s">
        <v>7</v>
      </c>
    </row>
    <row r="31" spans="2:79">
      <c r="B31" s="4" t="str">
        <f>IF(G31=G32,IF(G31&gt;G30,G31&amp;"_O",""),G31&amp;"_C")</f>
        <v/>
      </c>
      <c r="C31" s="14">
        <f ca="1">RANDBETWEEN(0,1000)/1000</f>
        <v>0.19900000000000001</v>
      </c>
      <c r="D31" s="16">
        <f>D30+1</f>
        <v>27</v>
      </c>
      <c r="E31" s="10">
        <f>ROUNDDOWN(D31/52,0)+1</f>
        <v>1</v>
      </c>
      <c r="F31" s="15">
        <f>F30+7</f>
        <v>44809</v>
      </c>
      <c r="G31" s="4">
        <f>YEAR(F31)</f>
        <v>2022</v>
      </c>
      <c r="H31" s="33">
        <v>0.92800000000000005</v>
      </c>
      <c r="I31" s="33">
        <v>0.152</v>
      </c>
      <c r="J31" s="33">
        <v>0.378</v>
      </c>
      <c r="K31" s="16" t="str">
        <f>IF(M30&gt;1,"Up","Down")</f>
        <v>Up</v>
      </c>
      <c r="L31" s="16" t="str">
        <f>IF(K31="Up",IF(H31&lt;$BJ$7,"Up","Down"),IF(H31&lt;$BK$7,"Down","Up"))</f>
        <v>Down</v>
      </c>
      <c r="M31" s="17">
        <f>IF(L31="Up",INDEX($AK$5:$AK$1005,MATCH(I31,$AI$5:$AI$1005,0),1),INDEX($AL$5:$AL$1005,MATCH(J31,$AI$5:$AI$1005,0),1))</f>
        <v>0.98311473222629053</v>
      </c>
      <c r="N31" s="16" t="str">
        <f>IF(P30&gt;1,"Up","Down")</f>
        <v>Down</v>
      </c>
      <c r="O31" s="16" t="str">
        <f>IF(N31="Up",IF(H31&lt;$BJ$12,"Up","Down"),IF(H31&lt;$BK$12,"Down","Up"))</f>
        <v>Up</v>
      </c>
      <c r="P31" s="17">
        <f>IF(O31="Up",INDEX($AP$5:$AP$1005,MATCH(I31,$AI$5:$AI$1005,0),1),INDEX($AQ$5:$AQ$1005,MATCH(J31,$AI$5:$AI$1005,0),1))</f>
        <v>1.0047847866115434</v>
      </c>
      <c r="Q31" s="19">
        <f>T30</f>
        <v>5625.6457340788875</v>
      </c>
      <c r="R31" s="19">
        <f>INDEX(model!$S$5:$S$35,MATCH(G31,model!$Q$5:$Q$35,0),1)*model!$O$5</f>
        <v>125</v>
      </c>
      <c r="S31" s="19">
        <f>IF(RIGHT(B31,1)="C",T30*INDEX(model!$T$5:$T$35,MATCH(G31,model!$Q$5:$Q$35,0),1),0)</f>
        <v>0</v>
      </c>
      <c r="T31" s="19">
        <f>(Q31+R31-S31)*M31</f>
        <v>5653.5445409872254</v>
      </c>
      <c r="U31" s="19">
        <f>X30</f>
        <v>5795.7329567798351</v>
      </c>
      <c r="V31" s="19">
        <f>INDEX(model!$S$5:$S$35,MATCH(G31,model!$Q$5:$Q$35,0),1)*model!$O$6</f>
        <v>125</v>
      </c>
      <c r="W31" s="19">
        <f>IF(RIGHT(B31,1)="C",X30*INDEX(model!$T$5:$T$35,MATCH(G31,model!$Q$5:$Q$35,0),1),0)</f>
        <v>0</v>
      </c>
      <c r="X31" s="19">
        <f>(U31+V31-W31)*P31</f>
        <v>5949.0624005619584</v>
      </c>
      <c r="Y31" s="19"/>
      <c r="Z31" s="36" t="str">
        <f>K31&amp;L31</f>
        <v>UpDown</v>
      </c>
      <c r="AA31" s="36" t="str">
        <f>N31&amp;O31</f>
        <v>DownUp</v>
      </c>
      <c r="AB31" s="19"/>
      <c r="AC31" s="19"/>
      <c r="AD31">
        <f>AD30+1</f>
        <v>2025</v>
      </c>
      <c r="AE31" s="9">
        <f>INDEX($T$5:$T$1043,MATCH(AD31&amp;"_C",$B$5:$B$1043,0),1)/INDEX($T$5:$T$1043,MATCH(AD31&amp;"_O",$B$5:$B$1043,0),1)</f>
        <v>1.412423262039622</v>
      </c>
      <c r="AF31" s="9">
        <f>INDEX($X$5:$X$1043,MATCH(AD31&amp;"_C",$B$5:$B$1043,0),1)/INDEX($X$5:$X$1043,MATCH(AD31&amp;"_O",$B$5:$B$1043,0),1)</f>
        <v>1.5019399467981744</v>
      </c>
      <c r="AI31" s="18">
        <f>ROUND(AI30-0.001,3)</f>
        <v>0.97399999999999998</v>
      </c>
      <c r="AJ31" s="9">
        <f t="array" ref="AJ31">PERCENTILE(IF($BB$5:$BB$2729="Y",$AY$5:$AY$2729),$AI31)</f>
        <v>1.0432220070668672</v>
      </c>
      <c r="AK31" s="96">
        <v>1.0419549581058682</v>
      </c>
      <c r="AL31" s="96">
        <v>0.99886116656416635</v>
      </c>
      <c r="AM31" s="41" t="str">
        <f>IF(AI31&lt;$BJ$7,"Up","Down")</f>
        <v>Down</v>
      </c>
      <c r="AN31" s="41" t="str">
        <f>IF(AI31&lt;$BK$7,"Down","Up")</f>
        <v>Up</v>
      </c>
      <c r="AO31" s="9">
        <f t="array" ref="AO31">PERCENTILE(IF($BT$5:$BT$2729="Y",$BQ$5:$BQ$2729),$AI31)</f>
        <v>1.056599493819224</v>
      </c>
      <c r="AP31" s="96">
        <v>1.0554235434480017</v>
      </c>
      <c r="AQ31" s="96">
        <v>0.99887260400586109</v>
      </c>
      <c r="AR31" s="41" t="str">
        <f>IF(AI31&lt;$BJ$12,"Up","Down")</f>
        <v>Down</v>
      </c>
      <c r="AS31" s="41" t="str">
        <f>IF(AI31&lt;$BK$12,"Down","Up")</f>
        <v>Up</v>
      </c>
      <c r="AU31" s="4" t="str">
        <f>IF(AZ31=AZ32,IF(AZ31&gt;AZ30,AZ31&amp;"_O",""),AZ31&amp;"_C")</f>
        <v/>
      </c>
      <c r="AV31" s="7" t="str">
        <f>IF(RIGHT(AU31,1)="C",AX31/INDEX($AX$5:$AX$2729,MATCH(AZ31&amp;"_O",$AU$5:$AU$2729,0),1),"")</f>
        <v/>
      </c>
      <c r="AW31" s="38">
        <v>25751</v>
      </c>
      <c r="AX31" s="37">
        <v>72.92</v>
      </c>
      <c r="AY31" s="7">
        <f>AX31/AX30</f>
        <v>0.99251395127262831</v>
      </c>
      <c r="AZ31" s="4">
        <f>YEAR(AW31)</f>
        <v>1970</v>
      </c>
      <c r="BA31" s="2" t="s">
        <v>5</v>
      </c>
      <c r="BB31" s="12" t="str">
        <f>INDEX($CD$5:$CD$10,MATCH(BA31,$CC$5:$CC$10,0),1)</f>
        <v/>
      </c>
      <c r="BC31" s="12" t="str">
        <f>IF(AND(BB31="Y",AY31&gt;1),"Y","")</f>
        <v/>
      </c>
      <c r="BD31" s="12" t="str">
        <f>IF(AND(BB31="Y",AY31&lt;1),"Y","")</f>
        <v/>
      </c>
      <c r="BE31" s="12" t="str">
        <f>IF(AY31&gt;1,IF(AY30&gt;1,"Y",""),"")</f>
        <v/>
      </c>
      <c r="BF31" s="12" t="str">
        <f>IF(AY31&lt;1,IF(AY30&lt;1,"Y",""),"")</f>
        <v>Y</v>
      </c>
      <c r="BG31" s="2"/>
      <c r="BH31" s="2"/>
      <c r="BI31" s="2"/>
      <c r="BJ31" s="2"/>
      <c r="BK31" s="2"/>
      <c r="BL31" s="2"/>
      <c r="BM31" s="4" t="str">
        <f>IF(BR31=BR32,IF(BR31&gt;BR30,BR31&amp;"_O",""),BR31&amp;"_C")</f>
        <v/>
      </c>
      <c r="BN31" s="7" t="str">
        <f>IF(RIGHT(BM31,1)="C",BP31/INDEX($BP$5:$BP$2729,MATCH(BR31&amp;"_O",$BM$5:$BM$2729,0),1),"")</f>
        <v/>
      </c>
      <c r="BO31" s="38">
        <v>26151</v>
      </c>
      <c r="BP31" s="3">
        <v>103.78</v>
      </c>
      <c r="BQ31" s="7">
        <f>BP31/BP30</f>
        <v>0.98584592001519911</v>
      </c>
      <c r="BR31" s="4">
        <f>YEAR(BO31)</f>
        <v>1971</v>
      </c>
      <c r="BS31" s="2" t="s">
        <v>5</v>
      </c>
      <c r="BT31" s="12" t="str">
        <f>INDEX($CD$5:$CD$10,MATCH(BS31,$CC$5:$CC$10,0),1)</f>
        <v/>
      </c>
      <c r="BU31" s="12" t="str">
        <f>IF(AND(BT31="Y",BQ31&gt;1),"Y","")</f>
        <v/>
      </c>
      <c r="BV31" s="12" t="str">
        <f>IF(AND(BT31="Y",BQ31&lt;1),"Y","")</f>
        <v/>
      </c>
      <c r="BW31" s="12" t="str">
        <f>IF(BQ31&gt;1,IF(BQ30&gt;1,"Y",""),"")</f>
        <v/>
      </c>
      <c r="BX31" s="12" t="str">
        <f>IF(BQ31&lt;1,IF(BQ30&lt;1,"Y",""),"")</f>
        <v>Y</v>
      </c>
      <c r="BY31" s="2"/>
      <c r="BZ31" s="2">
        <v>1996</v>
      </c>
      <c r="CA31" s="2" t="s">
        <v>7</v>
      </c>
    </row>
    <row r="32" spans="2:79">
      <c r="B32" s="4" t="str">
        <f>IF(G32=G33,IF(G32&gt;G31,G32&amp;"_O",""),G32&amp;"_C")</f>
        <v/>
      </c>
      <c r="C32" s="14">
        <f ca="1">RANDBETWEEN(0,1000)/1000</f>
        <v>0.22700000000000001</v>
      </c>
      <c r="D32" s="16">
        <f>D31+1</f>
        <v>28</v>
      </c>
      <c r="E32" s="10">
        <f>ROUNDDOWN(D32/52,0)+1</f>
        <v>1</v>
      </c>
      <c r="F32" s="15">
        <f>F31+7</f>
        <v>44816</v>
      </c>
      <c r="G32" s="4">
        <f>YEAR(F32)</f>
        <v>2022</v>
      </c>
      <c r="H32" s="33">
        <v>0.746</v>
      </c>
      <c r="I32" s="33">
        <v>0.44600000000000001</v>
      </c>
      <c r="J32" s="33">
        <v>0.55700000000000005</v>
      </c>
      <c r="K32" s="16" t="str">
        <f>IF(M31&gt;1,"Up","Down")</f>
        <v>Down</v>
      </c>
      <c r="L32" s="16" t="str">
        <f>IF(K32="Up",IF(H32&lt;$BJ$7,"Up","Down"),IF(H32&lt;$BK$7,"Down","Up"))</f>
        <v>Up</v>
      </c>
      <c r="M32" s="17">
        <f>IF(L32="Up",INDEX($AK$5:$AK$1005,MATCH(I32,$AI$5:$AI$1005,0),1),INDEX($AL$5:$AL$1005,MATCH(J32,$AI$5:$AI$1005,0),1))</f>
        <v>1.0110246272111119</v>
      </c>
      <c r="N32" s="16" t="str">
        <f>IF(P31&gt;1,"Up","Down")</f>
        <v>Up</v>
      </c>
      <c r="O32" s="16" t="str">
        <f>IF(N32="Up",IF(H32&lt;$BJ$12,"Up","Down"),IF(H32&lt;$BK$12,"Down","Up"))</f>
        <v>Down</v>
      </c>
      <c r="P32" s="17">
        <f>IF(O32="Up",INDEX($AP$5:$AP$1005,MATCH(I32,$AI$5:$AI$1005,0),1),INDEX($AQ$5:$AQ$1005,MATCH(J32,$AI$5:$AI$1005,0),1))</f>
        <v>0.98750843902534124</v>
      </c>
      <c r="Q32" s="19">
        <f>T31</f>
        <v>5653.5445409872254</v>
      </c>
      <c r="R32" s="19">
        <f>INDEX(model!$S$5:$S$35,MATCH(G32,model!$Q$5:$Q$35,0),1)*model!$O$5</f>
        <v>125</v>
      </c>
      <c r="S32" s="19">
        <f>IF(RIGHT(B32,1)="C",T31*INDEX(model!$T$5:$T$35,MATCH(G32,model!$Q$5:$Q$35,0),1),0)</f>
        <v>0</v>
      </c>
      <c r="T32" s="19">
        <f>(Q32+R32-S32)*M32</f>
        <v>5842.250840374415</v>
      </c>
      <c r="U32" s="19">
        <f>X31</f>
        <v>5949.0624005619584</v>
      </c>
      <c r="V32" s="19">
        <f>INDEX(model!$S$5:$S$35,MATCH(G32,model!$Q$5:$Q$35,0),1)*model!$O$6</f>
        <v>125</v>
      </c>
      <c r="W32" s="19">
        <f>IF(RIGHT(B32,1)="C",X31*INDEX(model!$T$5:$T$35,MATCH(G32,model!$Q$5:$Q$35,0),1),0)</f>
        <v>0</v>
      </c>
      <c r="X32" s="19">
        <f>(U32+V32-W32)*P32</f>
        <v>5998.1878797214567</v>
      </c>
      <c r="Y32" s="19"/>
      <c r="Z32" s="36" t="str">
        <f>K32&amp;L32</f>
        <v>DownUp</v>
      </c>
      <c r="AA32" s="36" t="str">
        <f>N32&amp;O32</f>
        <v>UpDown</v>
      </c>
      <c r="AB32" s="19"/>
      <c r="AC32" s="19"/>
      <c r="AD32">
        <f>AD31+1</f>
        <v>2026</v>
      </c>
      <c r="AE32" s="9">
        <f>INDEX($T$5:$T$1043,MATCH(AD32&amp;"_C",$B$5:$B$1043,0),1)/INDEX($T$5:$T$1043,MATCH(AD32&amp;"_O",$B$5:$B$1043,0),1)</f>
        <v>0.98093838851920789</v>
      </c>
      <c r="AF32" s="9">
        <f>INDEX($X$5:$X$1043,MATCH(AD32&amp;"_C",$B$5:$B$1043,0),1)/INDEX($X$5:$X$1043,MATCH(AD32&amp;"_O",$B$5:$B$1043,0),1)</f>
        <v>0.82668085056572271</v>
      </c>
      <c r="AI32" s="18">
        <f>ROUND(AI31-0.001,3)</f>
        <v>0.97299999999999998</v>
      </c>
      <c r="AJ32" s="9">
        <f t="array" ref="AJ32">PERCENTILE(IF($BB$5:$BB$2729="Y",$AY$5:$AY$2729),$AI32)</f>
        <v>1.0430118080704585</v>
      </c>
      <c r="AK32" s="96">
        <v>1.0419549581058682</v>
      </c>
      <c r="AL32" s="96">
        <v>0.99886116656416635</v>
      </c>
      <c r="AM32" s="41" t="str">
        <f>IF(AI32&lt;$BJ$7,"Up","Down")</f>
        <v>Down</v>
      </c>
      <c r="AN32" s="41" t="str">
        <f>IF(AI32&lt;$BK$7,"Down","Up")</f>
        <v>Up</v>
      </c>
      <c r="AO32" s="9">
        <f t="array" ref="AO32">PERCENTILE(IF($BT$5:$BT$2729="Y",$BQ$5:$BQ$2729),$AI32)</f>
        <v>1.055879503246546</v>
      </c>
      <c r="AP32" s="96">
        <v>1.0554235434480017</v>
      </c>
      <c r="AQ32" s="96">
        <v>0.99887260400586109</v>
      </c>
      <c r="AR32" s="41" t="str">
        <f>IF(AI32&lt;$BJ$12,"Up","Down")</f>
        <v>Down</v>
      </c>
      <c r="AS32" s="41" t="str">
        <f>IF(AI32&lt;$BK$12,"Down","Up")</f>
        <v>Up</v>
      </c>
      <c r="AU32" s="4" t="str">
        <f>IF(AZ32=AZ33,IF(AZ32&gt;AZ31,AZ32&amp;"_O",""),AZ32&amp;"_C")</f>
        <v/>
      </c>
      <c r="AV32" s="7" t="str">
        <f>IF(RIGHT(AU32,1)="C",AX32/INDEX($AX$5:$AX$2729,MATCH(AZ32&amp;"_O",$AU$5:$AU$2729,0),1),"")</f>
        <v/>
      </c>
      <c r="AW32" s="38">
        <v>25759</v>
      </c>
      <c r="AX32" s="37">
        <v>74.45</v>
      </c>
      <c r="AY32" s="7">
        <f>AX32/AX31</f>
        <v>1.0209818979703784</v>
      </c>
      <c r="AZ32" s="4">
        <f>YEAR(AW32)</f>
        <v>1970</v>
      </c>
      <c r="BA32" s="2" t="s">
        <v>5</v>
      </c>
      <c r="BB32" s="12" t="str">
        <f>INDEX($CD$5:$CD$10,MATCH(BA32,$CC$5:$CC$10,0),1)</f>
        <v/>
      </c>
      <c r="BC32" s="12" t="str">
        <f>IF(AND(BB32="Y",AY32&gt;1),"Y","")</f>
        <v/>
      </c>
      <c r="BD32" s="12" t="str">
        <f>IF(AND(BB32="Y",AY32&lt;1),"Y","")</f>
        <v/>
      </c>
      <c r="BE32" s="12" t="str">
        <f>IF(AY32&gt;1,IF(AY31&gt;1,"Y",""),"")</f>
        <v/>
      </c>
      <c r="BF32" s="12" t="str">
        <f>IF(AY32&lt;1,IF(AY31&lt;1,"Y",""),"")</f>
        <v/>
      </c>
      <c r="BG32" s="2"/>
      <c r="BH32" s="2"/>
      <c r="BI32" s="2"/>
      <c r="BJ32" s="2"/>
      <c r="BK32" s="2"/>
      <c r="BL32" s="2"/>
      <c r="BM32" s="4" t="str">
        <f>IF(BR32=BR33,IF(BR32&gt;BR31,BR32&amp;"_O",""),BR32&amp;"_C")</f>
        <v/>
      </c>
      <c r="BN32" s="7" t="str">
        <f>IF(RIGHT(BM32,1)="C",BP32/INDEX($BP$5:$BP$2729,MATCH(BR32&amp;"_O",$BM$5:$BM$2729,0),1),"")</f>
        <v/>
      </c>
      <c r="BO32" s="38">
        <v>26158</v>
      </c>
      <c r="BP32" s="3">
        <v>105.44</v>
      </c>
      <c r="BQ32" s="7">
        <f>BP32/BP31</f>
        <v>1.0159953748313739</v>
      </c>
      <c r="BR32" s="4">
        <f>YEAR(BO32)</f>
        <v>1971</v>
      </c>
      <c r="BS32" s="2" t="s">
        <v>5</v>
      </c>
      <c r="BT32" s="12" t="str">
        <f>INDEX($CD$5:$CD$10,MATCH(BS32,$CC$5:$CC$10,0),1)</f>
        <v/>
      </c>
      <c r="BU32" s="12" t="str">
        <f>IF(AND(BT32="Y",BQ32&gt;1),"Y","")</f>
        <v/>
      </c>
      <c r="BV32" s="12" t="str">
        <f>IF(AND(BT32="Y",BQ32&lt;1),"Y","")</f>
        <v/>
      </c>
      <c r="BW32" s="12" t="str">
        <f>IF(BQ32&gt;1,IF(BQ31&gt;1,"Y",""),"")</f>
        <v/>
      </c>
      <c r="BX32" s="12" t="str">
        <f>IF(BQ32&lt;1,IF(BQ31&lt;1,"Y",""),"")</f>
        <v/>
      </c>
      <c r="BY32" s="2"/>
      <c r="BZ32" s="2">
        <v>1997</v>
      </c>
      <c r="CA32" s="2" t="s">
        <v>7</v>
      </c>
    </row>
    <row r="33" spans="2:79">
      <c r="B33" s="4" t="str">
        <f>IF(G33=G34,IF(G33&gt;G32,G33&amp;"_O",""),G33&amp;"_C")</f>
        <v/>
      </c>
      <c r="C33" s="14">
        <f ca="1">RANDBETWEEN(0,1000)/1000</f>
        <v>0.54600000000000004</v>
      </c>
      <c r="D33" s="16">
        <f>D32+1</f>
        <v>29</v>
      </c>
      <c r="E33" s="10">
        <f>ROUNDDOWN(D33/52,0)+1</f>
        <v>1</v>
      </c>
      <c r="F33" s="15">
        <f>F32+7</f>
        <v>44823</v>
      </c>
      <c r="G33" s="4">
        <f>YEAR(F33)</f>
        <v>2022</v>
      </c>
      <c r="H33" s="33">
        <v>0.317</v>
      </c>
      <c r="I33" s="33">
        <v>0.432</v>
      </c>
      <c r="J33" s="33">
        <v>4.0000000000000001E-3</v>
      </c>
      <c r="K33" s="16" t="str">
        <f>IF(M32&gt;1,"Up","Down")</f>
        <v>Up</v>
      </c>
      <c r="L33" s="16" t="str">
        <f>IF(K33="Up",IF(H33&lt;$BJ$7,"Up","Down"),IF(H33&lt;$BK$7,"Down","Up"))</f>
        <v>Up</v>
      </c>
      <c r="M33" s="17">
        <f>IF(L33="Up",INDEX($AK$5:$AK$1005,MATCH(I33,$AI$5:$AI$1005,0),1),INDEX($AL$5:$AL$1005,MATCH(J33,$AI$5:$AI$1005,0),1))</f>
        <v>1.0105597998307401</v>
      </c>
      <c r="N33" s="16" t="str">
        <f>IF(P32&gt;1,"Up","Down")</f>
        <v>Down</v>
      </c>
      <c r="O33" s="16" t="str">
        <f>IF(N33="Up",IF(H33&lt;$BJ$12,"Up","Down"),IF(H33&lt;$BK$12,"Down","Up"))</f>
        <v>Down</v>
      </c>
      <c r="P33" s="17">
        <f>IF(O33="Up",INDEX($AP$5:$AP$1005,MATCH(I33,$AI$5:$AI$1005,0),1),INDEX($AQ$5:$AQ$1005,MATCH(J33,$AI$5:$AI$1005,0),1))</f>
        <v>0.91937546679692572</v>
      </c>
      <c r="Q33" s="19">
        <f>T32</f>
        <v>5842.250840374415</v>
      </c>
      <c r="R33" s="19">
        <f>INDEX(model!$S$5:$S$35,MATCH(G33,model!$Q$5:$Q$35,0),1)*model!$O$5</f>
        <v>125</v>
      </c>
      <c r="S33" s="19">
        <f>IF(RIGHT(B33,1)="C",T32*INDEX(model!$T$5:$T$35,MATCH(G33,model!$Q$5:$Q$35,0),1),0)</f>
        <v>0</v>
      </c>
      <c r="T33" s="19">
        <f>(Q33+R33-S33)*M33</f>
        <v>6030.2638147885846</v>
      </c>
      <c r="U33" s="19">
        <f>X32</f>
        <v>5998.1878797214567</v>
      </c>
      <c r="V33" s="19">
        <f>INDEX(model!$S$5:$S$35,MATCH(G33,model!$Q$5:$Q$35,0),1)*model!$O$6</f>
        <v>125</v>
      </c>
      <c r="W33" s="19">
        <f>IF(RIGHT(B33,1)="C",X32*INDEX(model!$T$5:$T$35,MATCH(G33,model!$Q$5:$Q$35,0),1),0)</f>
        <v>0</v>
      </c>
      <c r="X33" s="19">
        <f>(U33+V33-W33)*P33</f>
        <v>5629.5087152041924</v>
      </c>
      <c r="Y33" s="19"/>
      <c r="Z33" s="36" t="str">
        <f>K33&amp;L33</f>
        <v>UpUp</v>
      </c>
      <c r="AA33" s="36" t="str">
        <f>N33&amp;O33</f>
        <v>DownDown</v>
      </c>
      <c r="AB33" s="19"/>
      <c r="AC33" s="19"/>
      <c r="AD33">
        <f>AD32+1</f>
        <v>2027</v>
      </c>
      <c r="AE33" s="9">
        <f>INDEX($T$5:$T$1043,MATCH(AD33&amp;"_C",$B$5:$B$1043,0),1)/INDEX($T$5:$T$1043,MATCH(AD33&amp;"_O",$B$5:$B$1043,0),1)</f>
        <v>1.5246861135397536</v>
      </c>
      <c r="AF33" s="9">
        <f>INDEX($X$5:$X$1043,MATCH(AD33&amp;"_C",$B$5:$B$1043,0),1)/INDEX($X$5:$X$1043,MATCH(AD33&amp;"_O",$B$5:$B$1043,0),1)</f>
        <v>1.2953639495336184</v>
      </c>
      <c r="AI33" s="18">
        <f>ROUND(AI32-0.001,3)</f>
        <v>0.97199999999999998</v>
      </c>
      <c r="AJ33" s="9">
        <f t="array" ref="AJ33">PERCENTILE(IF($BB$5:$BB$2729="Y",$AY$5:$AY$2729),$AI33)</f>
        <v>1.0422161818137068</v>
      </c>
      <c r="AK33" s="96">
        <v>1.0419549581058682</v>
      </c>
      <c r="AL33" s="96">
        <v>0.99886116656416635</v>
      </c>
      <c r="AM33" s="41" t="str">
        <f>IF(AI33&lt;$BJ$7,"Up","Down")</f>
        <v>Down</v>
      </c>
      <c r="AN33" s="41" t="str">
        <f>IF(AI33&lt;$BK$7,"Down","Up")</f>
        <v>Up</v>
      </c>
      <c r="AO33" s="9">
        <f t="array" ref="AO33">PERCENTILE(IF($BT$5:$BT$2729="Y",$BQ$5:$BQ$2729),$AI33)</f>
        <v>1.0554515868227903</v>
      </c>
      <c r="AP33" s="96">
        <v>1.0554235434480017</v>
      </c>
      <c r="AQ33" s="96">
        <v>0.99887260400586109</v>
      </c>
      <c r="AR33" s="41" t="str">
        <f>IF(AI33&lt;$BJ$12,"Up","Down")</f>
        <v>Down</v>
      </c>
      <c r="AS33" s="41" t="str">
        <f>IF(AI33&lt;$BK$12,"Down","Up")</f>
        <v>Up</v>
      </c>
      <c r="AU33" s="4" t="str">
        <f>IF(AZ33=AZ34,IF(AZ33&gt;AZ32,AZ33&amp;"_O",""),AZ33&amp;"_C")</f>
        <v/>
      </c>
      <c r="AV33" s="7" t="str">
        <f>IF(RIGHT(AU33,1)="C",AX33/INDEX($AX$5:$AX$2729,MATCH(AZ33&amp;"_O",$AU$5:$AU$2729,0),1),"")</f>
        <v/>
      </c>
      <c r="AW33" s="38">
        <v>25766</v>
      </c>
      <c r="AX33" s="37">
        <v>77.69</v>
      </c>
      <c r="AY33" s="7">
        <f>AX33/AX32</f>
        <v>1.0435191403626594</v>
      </c>
      <c r="AZ33" s="4">
        <f>YEAR(AW33)</f>
        <v>1970</v>
      </c>
      <c r="BA33" s="2" t="s">
        <v>5</v>
      </c>
      <c r="BB33" s="12" t="str">
        <f>INDEX($CD$5:$CD$10,MATCH(BA33,$CC$5:$CC$10,0),1)</f>
        <v/>
      </c>
      <c r="BC33" s="12" t="str">
        <f>IF(AND(BB33="Y",AY33&gt;1),"Y","")</f>
        <v/>
      </c>
      <c r="BD33" s="12" t="str">
        <f>IF(AND(BB33="Y",AY33&lt;1),"Y","")</f>
        <v/>
      </c>
      <c r="BE33" s="12" t="str">
        <f>IF(AY33&gt;1,IF(AY32&gt;1,"Y",""),"")</f>
        <v>Y</v>
      </c>
      <c r="BF33" s="12" t="str">
        <f>IF(AY33&lt;1,IF(AY32&lt;1,"Y",""),"")</f>
        <v/>
      </c>
      <c r="BG33" s="2"/>
      <c r="BH33" s="2"/>
      <c r="BI33" s="2"/>
      <c r="BJ33" s="2"/>
      <c r="BK33" s="2"/>
      <c r="BL33" s="2"/>
      <c r="BM33" s="4" t="str">
        <f>IF(BR33=BR34,IF(BR33&gt;BR32,BR33&amp;"_O",""),BR33&amp;"_C")</f>
        <v/>
      </c>
      <c r="BN33" s="7" t="str">
        <f>IF(RIGHT(BM33,1)="C",BP33/INDEX($BP$5:$BP$2729,MATCH(BR33&amp;"_O",$BM$5:$BM$2729,0),1),"")</f>
        <v/>
      </c>
      <c r="BO33" s="38">
        <v>26165</v>
      </c>
      <c r="BP33" s="3">
        <v>107.89</v>
      </c>
      <c r="BQ33" s="7">
        <f>BP33/BP32</f>
        <v>1.0232359635811836</v>
      </c>
      <c r="BR33" s="4">
        <f>YEAR(BO33)</f>
        <v>1971</v>
      </c>
      <c r="BS33" s="2" t="s">
        <v>5</v>
      </c>
      <c r="BT33" s="12" t="str">
        <f>INDEX($CD$5:$CD$10,MATCH(BS33,$CC$5:$CC$10,0),1)</f>
        <v/>
      </c>
      <c r="BU33" s="12" t="str">
        <f>IF(AND(BT33="Y",BQ33&gt;1),"Y","")</f>
        <v/>
      </c>
      <c r="BV33" s="12" t="str">
        <f>IF(AND(BT33="Y",BQ33&lt;1),"Y","")</f>
        <v/>
      </c>
      <c r="BW33" s="12" t="str">
        <f>IF(BQ33&gt;1,IF(BQ32&gt;1,"Y",""),"")</f>
        <v>Y</v>
      </c>
      <c r="BX33" s="12" t="str">
        <f>IF(BQ33&lt;1,IF(BQ32&lt;1,"Y",""),"")</f>
        <v/>
      </c>
      <c r="BY33" s="2"/>
      <c r="BZ33" s="2">
        <v>1998</v>
      </c>
      <c r="CA33" s="2" t="s">
        <v>7</v>
      </c>
    </row>
    <row r="34" spans="2:79">
      <c r="B34" s="4" t="str">
        <f>IF(G34=G35,IF(G34&gt;G33,G34&amp;"_O",""),G34&amp;"_C")</f>
        <v/>
      </c>
      <c r="C34" s="14">
        <f ca="1">RANDBETWEEN(0,1000)/1000</f>
        <v>0.39100000000000001</v>
      </c>
      <c r="D34" s="16">
        <f>D33+1</f>
        <v>30</v>
      </c>
      <c r="E34" s="10">
        <f>ROUNDDOWN(D34/52,0)+1</f>
        <v>1</v>
      </c>
      <c r="F34" s="15">
        <f>F33+7</f>
        <v>44830</v>
      </c>
      <c r="G34" s="4">
        <f>YEAR(F34)</f>
        <v>2022</v>
      </c>
      <c r="H34" s="33">
        <v>0.38900000000000001</v>
      </c>
      <c r="I34" s="33">
        <v>0.755</v>
      </c>
      <c r="J34" s="33">
        <v>0.98</v>
      </c>
      <c r="K34" s="16" t="str">
        <f>IF(M33&gt;1,"Up","Down")</f>
        <v>Up</v>
      </c>
      <c r="L34" s="16" t="str">
        <f>IF(K34="Up",IF(H34&lt;$BJ$7,"Up","Down"),IF(H34&lt;$BK$7,"Down","Up"))</f>
        <v>Up</v>
      </c>
      <c r="M34" s="17">
        <f>IF(L34="Up",INDEX($AK$5:$AK$1005,MATCH(I34,$AI$5:$AI$1005,0),1),INDEX($AL$5:$AL$1005,MATCH(J34,$AI$5:$AI$1005,0),1))</f>
        <v>1.0212624586090251</v>
      </c>
      <c r="N34" s="16" t="str">
        <f>IF(P33&gt;1,"Up","Down")</f>
        <v>Down</v>
      </c>
      <c r="O34" s="16" t="str">
        <f>IF(N34="Up",IF(H34&lt;$BJ$12,"Up","Down"),IF(H34&lt;$BK$12,"Down","Up"))</f>
        <v>Down</v>
      </c>
      <c r="P34" s="17">
        <f>IF(O34="Up",INDEX($AP$5:$AP$1005,MATCH(I34,$AI$5:$AI$1005,0),1),INDEX($AQ$5:$AQ$1005,MATCH(J34,$AI$5:$AI$1005,0),1))</f>
        <v>0.99887260400586109</v>
      </c>
      <c r="Q34" s="19">
        <f>T33</f>
        <v>6030.2638147885846</v>
      </c>
      <c r="R34" s="19">
        <f>INDEX(model!$S$5:$S$35,MATCH(G34,model!$Q$5:$Q$35,0),1)*model!$O$5</f>
        <v>125</v>
      </c>
      <c r="S34" s="19">
        <f>IF(RIGHT(B34,1)="C",T33*INDEX(model!$T$5:$T$35,MATCH(G34,model!$Q$5:$Q$35,0),1),0)</f>
        <v>0</v>
      </c>
      <c r="T34" s="19">
        <f>(Q34+R34-S34)*M34</f>
        <v>6286.1398568781569</v>
      </c>
      <c r="U34" s="19">
        <f>X33</f>
        <v>5629.5087152041924</v>
      </c>
      <c r="V34" s="19">
        <f>INDEX(model!$S$5:$S$35,MATCH(G34,model!$Q$5:$Q$35,0),1)*model!$O$6</f>
        <v>125</v>
      </c>
      <c r="W34" s="19">
        <f>IF(RIGHT(B34,1)="C",X33*INDEX(model!$T$5:$T$35,MATCH(G34,model!$Q$5:$Q$35,0),1),0)</f>
        <v>0</v>
      </c>
      <c r="X34" s="19">
        <f>(U34+V34-W34)*P34</f>
        <v>5748.0211051304341</v>
      </c>
      <c r="Y34" s="19"/>
      <c r="Z34" s="36" t="str">
        <f>K34&amp;L34</f>
        <v>UpUp</v>
      </c>
      <c r="AA34" s="36" t="str">
        <f>N34&amp;O34</f>
        <v>DownDown</v>
      </c>
      <c r="AB34" s="19"/>
      <c r="AC34" s="19"/>
      <c r="AD34">
        <f>AD33+1</f>
        <v>2028</v>
      </c>
      <c r="AE34" s="9">
        <f>INDEX($T$5:$T$1043,MATCH(AD34&amp;"_C",$B$5:$B$1043,0),1)/INDEX($T$5:$T$1043,MATCH(AD34&amp;"_O",$B$5:$B$1043,0),1)</f>
        <v>1.3217558809039602</v>
      </c>
      <c r="AF34" s="9">
        <f>INDEX($X$5:$X$1043,MATCH(AD34&amp;"_C",$B$5:$B$1043,0),1)/INDEX($X$5:$X$1043,MATCH(AD34&amp;"_O",$B$5:$B$1043,0),1)</f>
        <v>1.2860119965005303</v>
      </c>
      <c r="AI34" s="18">
        <f>ROUND(AI33-0.001,3)</f>
        <v>0.97099999999999997</v>
      </c>
      <c r="AJ34" s="9">
        <f t="array" ref="AJ34">PERCENTILE(IF($BB$5:$BB$2729="Y",$AY$5:$AY$2729),$AI34)</f>
        <v>1.0418540088074635</v>
      </c>
      <c r="AK34" s="96">
        <v>1.0419549581058682</v>
      </c>
      <c r="AL34" s="96">
        <v>0.99886116656416635</v>
      </c>
      <c r="AM34" s="41" t="str">
        <f>IF(AI34&lt;$BJ$7,"Up","Down")</f>
        <v>Down</v>
      </c>
      <c r="AN34" s="41" t="str">
        <f>IF(AI34&lt;$BK$7,"Down","Up")</f>
        <v>Up</v>
      </c>
      <c r="AO34" s="9">
        <f t="array" ref="AO34">PERCENTILE(IF($BT$5:$BT$2729="Y",$BQ$5:$BQ$2729),$AI34)</f>
        <v>1.0547348867487809</v>
      </c>
      <c r="AP34" s="96">
        <v>1.0554235434480017</v>
      </c>
      <c r="AQ34" s="96">
        <v>0.99887260400586109</v>
      </c>
      <c r="AR34" s="41" t="str">
        <f>IF(AI34&lt;$BJ$12,"Up","Down")</f>
        <v>Down</v>
      </c>
      <c r="AS34" s="41" t="str">
        <f>IF(AI34&lt;$BK$12,"Down","Up")</f>
        <v>Up</v>
      </c>
      <c r="AU34" s="4" t="str">
        <f>IF(AZ34=AZ35,IF(AZ34&gt;AZ33,AZ34&amp;"_O",""),AZ34&amp;"_C")</f>
        <v/>
      </c>
      <c r="AV34" s="7" t="str">
        <f>IF(RIGHT(AU34,1)="C",AX34/INDEX($AX$5:$AX$2729,MATCH(AZ34&amp;"_O",$AU$5:$AU$2729,0),1),"")</f>
        <v/>
      </c>
      <c r="AW34" s="38">
        <v>25773</v>
      </c>
      <c r="AX34" s="37">
        <v>77.819999999999993</v>
      </c>
      <c r="AY34" s="7">
        <f>AX34/AX33</f>
        <v>1.0016733170292187</v>
      </c>
      <c r="AZ34" s="4">
        <f>YEAR(AW34)</f>
        <v>1970</v>
      </c>
      <c r="BA34" s="2" t="s">
        <v>5</v>
      </c>
      <c r="BB34" s="12" t="str">
        <f>INDEX($CD$5:$CD$10,MATCH(BA34,$CC$5:$CC$10,0),1)</f>
        <v/>
      </c>
      <c r="BC34" s="12" t="str">
        <f>IF(AND(BB34="Y",AY34&gt;1),"Y","")</f>
        <v/>
      </c>
      <c r="BD34" s="12" t="str">
        <f>IF(AND(BB34="Y",AY34&lt;1),"Y","")</f>
        <v/>
      </c>
      <c r="BE34" s="12" t="str">
        <f>IF(AY34&gt;1,IF(AY33&gt;1,"Y",""),"")</f>
        <v>Y</v>
      </c>
      <c r="BF34" s="12" t="str">
        <f>IF(AY34&lt;1,IF(AY33&lt;1,"Y",""),"")</f>
        <v/>
      </c>
      <c r="BG34" s="2"/>
      <c r="BH34" s="2"/>
      <c r="BI34" s="2"/>
      <c r="BJ34" s="2"/>
      <c r="BK34" s="2"/>
      <c r="BL34" s="2"/>
      <c r="BM34" s="4" t="str">
        <f>IF(BR34=BR35,IF(BR34&gt;BR33,BR34&amp;"_O",""),BR34&amp;"_C")</f>
        <v/>
      </c>
      <c r="BN34" s="7" t="str">
        <f>IF(RIGHT(BM34,1)="C",BP34/INDEX($BP$5:$BP$2729,MATCH(BR34&amp;"_O",$BM$5:$BM$2729,0),1),"")</f>
        <v/>
      </c>
      <c r="BO34" s="38">
        <v>26172</v>
      </c>
      <c r="BP34" s="3">
        <v>109.3</v>
      </c>
      <c r="BQ34" s="7">
        <f>BP34/BP33</f>
        <v>1.0130688664380387</v>
      </c>
      <c r="BR34" s="4">
        <f>YEAR(BO34)</f>
        <v>1971</v>
      </c>
      <c r="BS34" s="2" t="s">
        <v>5</v>
      </c>
      <c r="BT34" s="12" t="str">
        <f>INDEX($CD$5:$CD$10,MATCH(BS34,$CC$5:$CC$10,0),1)</f>
        <v/>
      </c>
      <c r="BU34" s="12" t="str">
        <f>IF(AND(BT34="Y",BQ34&gt;1),"Y","")</f>
        <v/>
      </c>
      <c r="BV34" s="12" t="str">
        <f>IF(AND(BT34="Y",BQ34&lt;1),"Y","")</f>
        <v/>
      </c>
      <c r="BW34" s="12" t="str">
        <f>IF(BQ34&gt;1,IF(BQ33&gt;1,"Y",""),"")</f>
        <v>Y</v>
      </c>
      <c r="BX34" s="12" t="str">
        <f>IF(BQ34&lt;1,IF(BQ33&lt;1,"Y",""),"")</f>
        <v/>
      </c>
      <c r="BY34" s="2"/>
      <c r="BZ34" s="2">
        <v>1999</v>
      </c>
      <c r="CA34" s="2" t="s">
        <v>7</v>
      </c>
    </row>
    <row r="35" spans="2:79">
      <c r="B35" s="4" t="str">
        <f>IF(G35=G36,IF(G35&gt;G34,G35&amp;"_O",""),G35&amp;"_C")</f>
        <v/>
      </c>
      <c r="C35" s="14">
        <f ca="1">RANDBETWEEN(0,1000)/1000</f>
        <v>0.73399999999999999</v>
      </c>
      <c r="D35" s="16">
        <f>D34+1</f>
        <v>31</v>
      </c>
      <c r="E35" s="10">
        <f>ROUNDDOWN(D35/52,0)+1</f>
        <v>1</v>
      </c>
      <c r="F35" s="15">
        <f>F34+7</f>
        <v>44837</v>
      </c>
      <c r="G35" s="4">
        <f>YEAR(F35)</f>
        <v>2022</v>
      </c>
      <c r="H35" s="33">
        <v>0.34200000000000003</v>
      </c>
      <c r="I35" s="33">
        <v>0.505</v>
      </c>
      <c r="J35" s="33">
        <v>0.64</v>
      </c>
      <c r="K35" s="16" t="str">
        <f>IF(M34&gt;1,"Up","Down")</f>
        <v>Up</v>
      </c>
      <c r="L35" s="16" t="str">
        <f>IF(K35="Up",IF(H35&lt;$BJ$7,"Up","Down"),IF(H35&lt;$BK$7,"Down","Up"))</f>
        <v>Up</v>
      </c>
      <c r="M35" s="17">
        <f>IF(L35="Up",INDEX($AK$5:$AK$1005,MATCH(I35,$AI$5:$AI$1005,0),1),INDEX($AL$5:$AL$1005,MATCH(J35,$AI$5:$AI$1005,0),1))</f>
        <v>1.0122988242529574</v>
      </c>
      <c r="N35" s="16" t="str">
        <f>IF(P34&gt;1,"Up","Down")</f>
        <v>Down</v>
      </c>
      <c r="O35" s="16" t="str">
        <f>IF(N35="Up",IF(H35&lt;$BJ$12,"Up","Down"),IF(H35&lt;$BK$12,"Down","Up"))</f>
        <v>Down</v>
      </c>
      <c r="P35" s="17">
        <f>IF(O35="Up",INDEX($AP$5:$AP$1005,MATCH(I35,$AI$5:$AI$1005,0),1),INDEX($AQ$5:$AQ$1005,MATCH(J35,$AI$5:$AI$1005,0),1))</f>
        <v>0.99069789951226361</v>
      </c>
      <c r="Q35" s="19">
        <f>T34</f>
        <v>6286.1398568781569</v>
      </c>
      <c r="R35" s="19">
        <f>INDEX(model!$S$5:$S$35,MATCH(G35,model!$Q$5:$Q$35,0),1)*model!$O$5</f>
        <v>125</v>
      </c>
      <c r="S35" s="19">
        <f>IF(RIGHT(B35,1)="C",T34*INDEX(model!$T$5:$T$35,MATCH(G35,model!$Q$5:$Q$35,0),1),0)</f>
        <v>0</v>
      </c>
      <c r="T35" s="19">
        <f>(Q35+R35-S35)*M35</f>
        <v>6489.9893392390313</v>
      </c>
      <c r="U35" s="19">
        <f>X34</f>
        <v>5748.0211051304341</v>
      </c>
      <c r="V35" s="19">
        <f>INDEX(model!$S$5:$S$35,MATCH(G35,model!$Q$5:$Q$35,0),1)*model!$O$6</f>
        <v>125</v>
      </c>
      <c r="W35" s="19">
        <f>IF(RIGHT(B35,1)="C",X34*INDEX(model!$T$5:$T$35,MATCH(G35,model!$Q$5:$Q$35,0),1),0)</f>
        <v>0</v>
      </c>
      <c r="X35" s="19">
        <f>(U35+V35-W35)*P35</f>
        <v>5818.3896726439143</v>
      </c>
      <c r="Y35" s="19"/>
      <c r="Z35" s="36" t="str">
        <f>K35&amp;L35</f>
        <v>UpUp</v>
      </c>
      <c r="AA35" s="36" t="str">
        <f>N35&amp;O35</f>
        <v>DownDown</v>
      </c>
      <c r="AB35" s="19"/>
      <c r="AC35" s="19"/>
      <c r="AD35">
        <f>AD34+1</f>
        <v>2029</v>
      </c>
      <c r="AE35" s="9">
        <f>INDEX($T$5:$T$1043,MATCH(AD35&amp;"_C",$B$5:$B$1043,0),1)/INDEX($T$5:$T$1043,MATCH(AD35&amp;"_O",$B$5:$B$1043,0),1)</f>
        <v>1.1145860928216094</v>
      </c>
      <c r="AF35" s="9">
        <f>INDEX($X$5:$X$1043,MATCH(AD35&amp;"_C",$B$5:$B$1043,0),1)/INDEX($X$5:$X$1043,MATCH(AD35&amp;"_O",$B$5:$B$1043,0),1)</f>
        <v>1.1478520735690803</v>
      </c>
      <c r="AI35" s="18">
        <f>ROUND(AI34-0.001,3)</f>
        <v>0.97</v>
      </c>
      <c r="AJ35" s="9">
        <f t="array" ref="AJ35">PERCENTILE(IF($BB$5:$BB$2729="Y",$AY$5:$AY$2729),$AI35)</f>
        <v>1.0415339027672015</v>
      </c>
      <c r="AK35" s="96">
        <v>1.0419549581058682</v>
      </c>
      <c r="AL35" s="96">
        <v>0.99886116656416635</v>
      </c>
      <c r="AM35" s="41" t="str">
        <f>IF(AI35&lt;$BJ$7,"Up","Down")</f>
        <v>Down</v>
      </c>
      <c r="AN35" s="41" t="str">
        <f>IF(AI35&lt;$BK$7,"Down","Up")</f>
        <v>Up</v>
      </c>
      <c r="AO35" s="9">
        <f t="array" ref="AO35">PERCENTILE(IF($BT$5:$BT$2729="Y",$BQ$5:$BQ$2729),$AI35)</f>
        <v>1.0531977811953566</v>
      </c>
      <c r="AP35" s="96">
        <v>1.0554235434480017</v>
      </c>
      <c r="AQ35" s="96">
        <v>0.99887260400586109</v>
      </c>
      <c r="AR35" s="41" t="str">
        <f>IF(AI35&lt;$BJ$12,"Up","Down")</f>
        <v>Down</v>
      </c>
      <c r="AS35" s="41" t="str">
        <f>IF(AI35&lt;$BK$12,"Down","Up")</f>
        <v>Up</v>
      </c>
      <c r="AU35" s="4" t="str">
        <f>IF(AZ35=AZ36,IF(AZ35&gt;AZ34,AZ35&amp;"_O",""),AZ35&amp;"_C")</f>
        <v/>
      </c>
      <c r="AV35" s="7" t="str">
        <f>IF(RIGHT(AU35,1)="C",AX35/INDEX($AX$5:$AX$2729,MATCH(AZ35&amp;"_O",$AU$5:$AU$2729,0),1),"")</f>
        <v/>
      </c>
      <c r="AW35" s="38">
        <v>25780</v>
      </c>
      <c r="AX35" s="37">
        <v>78.05</v>
      </c>
      <c r="AY35" s="7">
        <f>AX35/AX34</f>
        <v>1.0029555384219995</v>
      </c>
      <c r="AZ35" s="4">
        <f>YEAR(AW35)</f>
        <v>1970</v>
      </c>
      <c r="BA35" s="2" t="s">
        <v>5</v>
      </c>
      <c r="BB35" s="12" t="str">
        <f>INDEX($CD$5:$CD$10,MATCH(BA35,$CC$5:$CC$10,0),1)</f>
        <v/>
      </c>
      <c r="BC35" s="12" t="str">
        <f>IF(AND(BB35="Y",AY35&gt;1),"Y","")</f>
        <v/>
      </c>
      <c r="BD35" s="12" t="str">
        <f>IF(AND(BB35="Y",AY35&lt;1),"Y","")</f>
        <v/>
      </c>
      <c r="BE35" s="12" t="str">
        <f>IF(AY35&gt;1,IF(AY34&gt;1,"Y",""),"")</f>
        <v>Y</v>
      </c>
      <c r="BF35" s="12" t="str">
        <f>IF(AY35&lt;1,IF(AY34&lt;1,"Y",""),"")</f>
        <v/>
      </c>
      <c r="BG35" s="2"/>
      <c r="BH35" s="2"/>
      <c r="BI35" s="2"/>
      <c r="BJ35" s="2"/>
      <c r="BK35" s="2"/>
      <c r="BL35" s="2"/>
      <c r="BM35" s="4" t="str">
        <f>IF(BR35=BR36,IF(BR35&gt;BR34,BR35&amp;"_O",""),BR35&amp;"_C")</f>
        <v/>
      </c>
      <c r="BN35" s="7" t="str">
        <f>IF(RIGHT(BM35,1)="C",BP35/INDEX($BP$5:$BP$2729,MATCH(BR35&amp;"_O",$BM$5:$BM$2729,0),1),"")</f>
        <v/>
      </c>
      <c r="BO35" s="38">
        <v>26179</v>
      </c>
      <c r="BP35" s="3">
        <v>109.98</v>
      </c>
      <c r="BQ35" s="7">
        <f>BP35/BP34</f>
        <v>1.0062214089661483</v>
      </c>
      <c r="BR35" s="4">
        <f>YEAR(BO35)</f>
        <v>1971</v>
      </c>
      <c r="BS35" s="2" t="s">
        <v>5</v>
      </c>
      <c r="BT35" s="12" t="str">
        <f>INDEX($CD$5:$CD$10,MATCH(BS35,$CC$5:$CC$10,0),1)</f>
        <v/>
      </c>
      <c r="BU35" s="12" t="str">
        <f>IF(AND(BT35="Y",BQ35&gt;1),"Y","")</f>
        <v/>
      </c>
      <c r="BV35" s="12" t="str">
        <f>IF(AND(BT35="Y",BQ35&lt;1),"Y","")</f>
        <v/>
      </c>
      <c r="BW35" s="12" t="str">
        <f>IF(BQ35&gt;1,IF(BQ34&gt;1,"Y",""),"")</f>
        <v>Y</v>
      </c>
      <c r="BX35" s="12" t="str">
        <f>IF(BQ35&lt;1,IF(BQ34&lt;1,"Y",""),"")</f>
        <v/>
      </c>
      <c r="BY35" s="2"/>
      <c r="BZ35" s="2">
        <v>2000</v>
      </c>
      <c r="CA35" s="2" t="s">
        <v>8</v>
      </c>
    </row>
    <row r="36" spans="2:79">
      <c r="B36" s="4" t="str">
        <f>IF(G36=G37,IF(G36&gt;G35,G36&amp;"_O",""),G36&amp;"_C")</f>
        <v/>
      </c>
      <c r="C36" s="14">
        <f ca="1">RANDBETWEEN(0,1000)/1000</f>
        <v>0.622</v>
      </c>
      <c r="D36" s="16">
        <f>D35+1</f>
        <v>32</v>
      </c>
      <c r="E36" s="10">
        <f>ROUNDDOWN(D36/52,0)+1</f>
        <v>1</v>
      </c>
      <c r="F36" s="15">
        <f>F35+7</f>
        <v>44844</v>
      </c>
      <c r="G36" s="4">
        <f>YEAR(F36)</f>
        <v>2022</v>
      </c>
      <c r="H36" s="33">
        <v>0.91</v>
      </c>
      <c r="I36" s="33">
        <v>1.6E-2</v>
      </c>
      <c r="J36" s="33">
        <v>0.92100000000000004</v>
      </c>
      <c r="K36" s="16" t="str">
        <f>IF(M35&gt;1,"Up","Down")</f>
        <v>Up</v>
      </c>
      <c r="L36" s="16" t="str">
        <f>IF(K36="Up",IF(H36&lt;$BJ$7,"Up","Down"),IF(H36&lt;$BK$7,"Down","Up"))</f>
        <v>Down</v>
      </c>
      <c r="M36" s="17">
        <f>IF(L36="Up",INDEX($AK$5:$AK$1005,MATCH(I36,$AI$5:$AI$1005,0),1),INDEX($AL$5:$AL$1005,MATCH(J36,$AI$5:$AI$1005,0),1))</f>
        <v>0.99818165300253237</v>
      </c>
      <c r="N36" s="16" t="str">
        <f>IF(P35&gt;1,"Up","Down")</f>
        <v>Down</v>
      </c>
      <c r="O36" s="16" t="str">
        <f>IF(N36="Up",IF(H36&lt;$BJ$12,"Up","Down"),IF(H36&lt;$BK$12,"Down","Up"))</f>
        <v>Up</v>
      </c>
      <c r="P36" s="17">
        <f>IF(O36="Up",INDEX($AP$5:$AP$1005,MATCH(I36,$AI$5:$AI$1005,0),1),INDEX($AQ$5:$AQ$1005,MATCH(J36,$AI$5:$AI$1005,0),1))</f>
        <v>1.0009474205519058</v>
      </c>
      <c r="Q36" s="19">
        <f>T35</f>
        <v>6489.9893392390313</v>
      </c>
      <c r="R36" s="19">
        <f>INDEX(model!$S$5:$S$35,MATCH(G36,model!$Q$5:$Q$35,0),1)*model!$O$5</f>
        <v>125</v>
      </c>
      <c r="S36" s="19">
        <f>IF(RIGHT(B36,1)="C",T35*INDEX(model!$T$5:$T$35,MATCH(G36,model!$Q$5:$Q$35,0),1),0)</f>
        <v>0</v>
      </c>
      <c r="T36" s="19">
        <f>(Q36+R36-S36)*M36</f>
        <v>6602.9609932357453</v>
      </c>
      <c r="U36" s="19">
        <f>X35</f>
        <v>5818.3896726439143</v>
      </c>
      <c r="V36" s="19">
        <f>INDEX(model!$S$5:$S$35,MATCH(G36,model!$Q$5:$Q$35,0),1)*model!$O$6</f>
        <v>125</v>
      </c>
      <c r="W36" s="19">
        <f>IF(RIGHT(B36,1)="C",X35*INDEX(model!$T$5:$T$35,MATCH(G36,model!$Q$5:$Q$35,0),1),0)</f>
        <v>0</v>
      </c>
      <c r="X36" s="19">
        <f>(U36+V36-W36)*P36</f>
        <v>5949.0205621677615</v>
      </c>
      <c r="Y36" s="19"/>
      <c r="Z36" s="36" t="str">
        <f>K36&amp;L36</f>
        <v>UpDown</v>
      </c>
      <c r="AA36" s="36" t="str">
        <f>N36&amp;O36</f>
        <v>DownUp</v>
      </c>
      <c r="AB36" s="19"/>
      <c r="AC36" s="19"/>
      <c r="AD36">
        <f>AD35+1</f>
        <v>2030</v>
      </c>
      <c r="AE36" s="9">
        <f>INDEX($T$5:$T$1043,MATCH(AD36&amp;"_C",$B$5:$B$1043,0),1)/INDEX($T$5:$T$1043,MATCH(AD36&amp;"_O",$B$5:$B$1043,0),1)</f>
        <v>1.2563247388201055</v>
      </c>
      <c r="AF36" s="9">
        <f>INDEX($X$5:$X$1043,MATCH(AD36&amp;"_C",$B$5:$B$1043,0),1)/INDEX($X$5:$X$1043,MATCH(AD36&amp;"_O",$B$5:$B$1043,0),1)</f>
        <v>1.263128252289988</v>
      </c>
      <c r="AI36" s="18">
        <f>ROUND(AI35-0.001,3)</f>
        <v>0.96899999999999997</v>
      </c>
      <c r="AJ36" s="9">
        <f t="array" ref="AJ36">PERCENTILE(IF($BB$5:$BB$2729="Y",$AY$5:$AY$2729),$AI36)</f>
        <v>1.0414685114277591</v>
      </c>
      <c r="AK36" s="96">
        <v>1.0419549581058682</v>
      </c>
      <c r="AL36" s="96">
        <v>0.99886116656416635</v>
      </c>
      <c r="AM36" s="41" t="str">
        <f>IF(AI36&lt;$BJ$7,"Up","Down")</f>
        <v>Down</v>
      </c>
      <c r="AN36" s="41" t="str">
        <f>IF(AI36&lt;$BK$7,"Down","Up")</f>
        <v>Up</v>
      </c>
      <c r="AO36" s="9">
        <f t="array" ref="AO36">PERCENTILE(IF($BT$5:$BT$2729="Y",$BQ$5:$BQ$2729),$AI36)</f>
        <v>1.0530934868799648</v>
      </c>
      <c r="AP36" s="96">
        <v>1.0554235434480017</v>
      </c>
      <c r="AQ36" s="96">
        <v>0.99887260400586109</v>
      </c>
      <c r="AR36" s="41" t="str">
        <f>IF(AI36&lt;$BJ$12,"Up","Down")</f>
        <v>Down</v>
      </c>
      <c r="AS36" s="41" t="str">
        <f>IF(AI36&lt;$BK$12,"Down","Up")</f>
        <v>Up</v>
      </c>
      <c r="AU36" s="4" t="str">
        <f>IF(AZ36=AZ37,IF(AZ36&gt;AZ35,AZ36&amp;"_O",""),AZ36&amp;"_C")</f>
        <v/>
      </c>
      <c r="AV36" s="7" t="str">
        <f>IF(RIGHT(AU36,1)="C",AX36/INDEX($AX$5:$AX$2729,MATCH(AZ36&amp;"_O",$AU$5:$AU$2729,0),1),"")</f>
        <v/>
      </c>
      <c r="AW36" s="38">
        <v>25787</v>
      </c>
      <c r="AX36" s="37">
        <v>77.28</v>
      </c>
      <c r="AY36" s="7">
        <f>AX36/AX35</f>
        <v>0.99013452914798217</v>
      </c>
      <c r="AZ36" s="4">
        <f>YEAR(AW36)</f>
        <v>1970</v>
      </c>
      <c r="BA36" s="2" t="s">
        <v>5</v>
      </c>
      <c r="BB36" s="12" t="str">
        <f>INDEX($CD$5:$CD$10,MATCH(BA36,$CC$5:$CC$10,0),1)</f>
        <v/>
      </c>
      <c r="BC36" s="12" t="str">
        <f>IF(AND(BB36="Y",AY36&gt;1),"Y","")</f>
        <v/>
      </c>
      <c r="BD36" s="12" t="str">
        <f>IF(AND(BB36="Y",AY36&lt;1),"Y","")</f>
        <v/>
      </c>
      <c r="BE36" s="12" t="str">
        <f>IF(AY36&gt;1,IF(AY35&gt;1,"Y",""),"")</f>
        <v/>
      </c>
      <c r="BF36" s="12" t="str">
        <f>IF(AY36&lt;1,IF(AY35&lt;1,"Y",""),"")</f>
        <v/>
      </c>
      <c r="BG36" s="2"/>
      <c r="BH36" s="2"/>
      <c r="BI36" s="2"/>
      <c r="BJ36" s="2"/>
      <c r="BK36" s="2"/>
      <c r="BL36" s="2"/>
      <c r="BM36" s="4" t="str">
        <f>IF(BR36=BR37,IF(BR36&gt;BR35,BR36&amp;"_O",""),BR36&amp;"_C")</f>
        <v/>
      </c>
      <c r="BN36" s="7" t="str">
        <f>IF(RIGHT(BM36,1)="C",BP36/INDEX($BP$5:$BP$2729,MATCH(BR36&amp;"_O",$BM$5:$BM$2729,0),1),"")</f>
        <v/>
      </c>
      <c r="BO36" s="38">
        <v>26186</v>
      </c>
      <c r="BP36" s="3">
        <v>110.42</v>
      </c>
      <c r="BQ36" s="7">
        <f>BP36/BP35</f>
        <v>1.0040007274049827</v>
      </c>
      <c r="BR36" s="4">
        <f>YEAR(BO36)</f>
        <v>1971</v>
      </c>
      <c r="BS36" s="2" t="s">
        <v>5</v>
      </c>
      <c r="BT36" s="12" t="str">
        <f>INDEX($CD$5:$CD$10,MATCH(BS36,$CC$5:$CC$10,0),1)</f>
        <v/>
      </c>
      <c r="BU36" s="12" t="str">
        <f>IF(AND(BT36="Y",BQ36&gt;1),"Y","")</f>
        <v/>
      </c>
      <c r="BV36" s="12" t="str">
        <f>IF(AND(BT36="Y",BQ36&lt;1),"Y","")</f>
        <v/>
      </c>
      <c r="BW36" s="12" t="str">
        <f>IF(BQ36&gt;1,IF(BQ35&gt;1,"Y",""),"")</f>
        <v>Y</v>
      </c>
      <c r="BX36" s="12" t="str">
        <f>IF(BQ36&lt;1,IF(BQ35&lt;1,"Y",""),"")</f>
        <v/>
      </c>
      <c r="BY36" s="2"/>
      <c r="BZ36" s="2">
        <v>2001</v>
      </c>
      <c r="CA36" s="2" t="s">
        <v>8</v>
      </c>
    </row>
    <row r="37" spans="2:79">
      <c r="B37" s="4" t="str">
        <f>IF(G37=G38,IF(G37&gt;G36,G37&amp;"_O",""),G37&amp;"_C")</f>
        <v/>
      </c>
      <c r="C37" s="14">
        <f ca="1">RANDBETWEEN(0,1000)/1000</f>
        <v>0.55900000000000005</v>
      </c>
      <c r="D37" s="16">
        <f>D36+1</f>
        <v>33</v>
      </c>
      <c r="E37" s="10">
        <f>ROUNDDOWN(D37/52,0)+1</f>
        <v>1</v>
      </c>
      <c r="F37" s="15">
        <f>F36+7</f>
        <v>44851</v>
      </c>
      <c r="G37" s="4">
        <f>YEAR(F37)</f>
        <v>2022</v>
      </c>
      <c r="H37" s="33">
        <v>0.27900000000000003</v>
      </c>
      <c r="I37" s="33">
        <v>0.49099999999999999</v>
      </c>
      <c r="J37" s="33">
        <v>0.67</v>
      </c>
      <c r="K37" s="16" t="str">
        <f>IF(M36&gt;1,"Up","Down")</f>
        <v>Down</v>
      </c>
      <c r="L37" s="16" t="str">
        <f>IF(K37="Up",IF(H37&lt;$BJ$7,"Up","Down"),IF(H37&lt;$BK$7,"Down","Up"))</f>
        <v>Down</v>
      </c>
      <c r="M37" s="17">
        <f>IF(L37="Up",INDEX($AK$5:$AK$1005,MATCH(I37,$AI$5:$AI$1005,0),1),INDEX($AL$5:$AL$1005,MATCH(J37,$AI$5:$AI$1005,0),1))</f>
        <v>0.99251066322981063</v>
      </c>
      <c r="N37" s="16" t="str">
        <f>IF(P36&gt;1,"Up","Down")</f>
        <v>Up</v>
      </c>
      <c r="O37" s="16" t="str">
        <f>IF(N37="Up",IF(H37&lt;$BJ$12,"Up","Down"),IF(H37&lt;$BK$12,"Down","Up"))</f>
        <v>Up</v>
      </c>
      <c r="P37" s="17">
        <f>IF(O37="Up",INDEX($AP$5:$AP$1005,MATCH(I37,$AI$5:$AI$1005,0),1),INDEX($AQ$5:$AQ$1005,MATCH(J37,$AI$5:$AI$1005,0),1))</f>
        <v>1.0169426063206444</v>
      </c>
      <c r="Q37" s="19">
        <f>T36</f>
        <v>6602.9609932357453</v>
      </c>
      <c r="R37" s="19">
        <f>INDEX(model!$S$5:$S$35,MATCH(G37,model!$Q$5:$Q$35,0),1)*model!$O$5</f>
        <v>125</v>
      </c>
      <c r="S37" s="19">
        <f>IF(RIGHT(B37,1)="C",T36*INDEX(model!$T$5:$T$35,MATCH(G37,model!$Q$5:$Q$35,0),1),0)</f>
        <v>0</v>
      </c>
      <c r="T37" s="19">
        <f>(Q37+R37-S37)*M37</f>
        <v>6677.5730275807055</v>
      </c>
      <c r="U37" s="19">
        <f>X36</f>
        <v>5949.0205621677615</v>
      </c>
      <c r="V37" s="19">
        <f>INDEX(model!$S$5:$S$35,MATCH(G37,model!$Q$5:$Q$35,0),1)*model!$O$6</f>
        <v>125</v>
      </c>
      <c r="W37" s="19">
        <f>IF(RIGHT(B37,1)="C",X36*INDEX(model!$T$5:$T$35,MATCH(G37,model!$Q$5:$Q$35,0),1),0)</f>
        <v>0</v>
      </c>
      <c r="X37" s="19">
        <f>(U37+V37-W37)*P37</f>
        <v>6176.9303013360686</v>
      </c>
      <c r="Y37" s="19"/>
      <c r="Z37" s="36" t="str">
        <f>K37&amp;L37</f>
        <v>DownDown</v>
      </c>
      <c r="AA37" s="36" t="str">
        <f>N37&amp;O37</f>
        <v>UpUp</v>
      </c>
      <c r="AB37" s="19"/>
      <c r="AC37" s="19"/>
      <c r="AD37">
        <f>AD36+1</f>
        <v>2031</v>
      </c>
      <c r="AE37" s="9">
        <f>INDEX($T$5:$T$1043,MATCH(AD37&amp;"_C",$B$5:$B$1043,0),1)/INDEX($T$5:$T$1043,MATCH(AD37&amp;"_O",$B$5:$B$1043,0),1)</f>
        <v>0.98576331986219401</v>
      </c>
      <c r="AF37" s="9">
        <f>INDEX($X$5:$X$1043,MATCH(AD37&amp;"_C",$B$5:$B$1043,0),1)/INDEX($X$5:$X$1043,MATCH(AD37&amp;"_O",$B$5:$B$1043,0),1)</f>
        <v>1.0162938963306134</v>
      </c>
      <c r="AI37" s="18">
        <f>ROUND(AI36-0.001,3)</f>
        <v>0.96799999999999997</v>
      </c>
      <c r="AJ37" s="9">
        <f t="array" ref="AJ37">PERCENTILE(IF($BB$5:$BB$2729="Y",$AY$5:$AY$2729),$AI37)</f>
        <v>1.0412692323257873</v>
      </c>
      <c r="AK37" s="96">
        <v>1.0419549581058682</v>
      </c>
      <c r="AL37" s="96">
        <v>0.99886116656416635</v>
      </c>
      <c r="AM37" s="41" t="str">
        <f>IF(AI37&lt;$BJ$7,"Up","Down")</f>
        <v>Down</v>
      </c>
      <c r="AN37" s="41" t="str">
        <f>IF(AI37&lt;$BK$7,"Down","Up")</f>
        <v>Up</v>
      </c>
      <c r="AO37" s="9">
        <f t="array" ref="AO37">PERCENTILE(IF($BT$5:$BT$2729="Y",$BQ$5:$BQ$2729),$AI37)</f>
        <v>1.0528611698172532</v>
      </c>
      <c r="AP37" s="96">
        <v>1.0554235434480017</v>
      </c>
      <c r="AQ37" s="96">
        <v>0.99887260400586109</v>
      </c>
      <c r="AR37" s="41" t="str">
        <f>IF(AI37&lt;$BJ$12,"Up","Down")</f>
        <v>Down</v>
      </c>
      <c r="AS37" s="41" t="str">
        <f>IF(AI37&lt;$BK$12,"Down","Up")</f>
        <v>Up</v>
      </c>
      <c r="AU37" s="4" t="str">
        <f>IF(AZ37=AZ38,IF(AZ37&gt;AZ36,AZ37&amp;"_O",""),AZ37&amp;"_C")</f>
        <v/>
      </c>
      <c r="AV37" s="7" t="str">
        <f>IF(RIGHT(AU37,1)="C",AX37/INDEX($AX$5:$AX$2729,MATCH(AZ37&amp;"_O",$AU$5:$AU$2729,0),1),"")</f>
        <v/>
      </c>
      <c r="AW37" s="38">
        <v>25794</v>
      </c>
      <c r="AX37" s="37">
        <v>75.180000000000007</v>
      </c>
      <c r="AY37" s="7">
        <f>AX37/AX36</f>
        <v>0.97282608695652184</v>
      </c>
      <c r="AZ37" s="4">
        <f>YEAR(AW37)</f>
        <v>1970</v>
      </c>
      <c r="BA37" s="2" t="s">
        <v>5</v>
      </c>
      <c r="BB37" s="12" t="str">
        <f>INDEX($CD$5:$CD$10,MATCH(BA37,$CC$5:$CC$10,0),1)</f>
        <v/>
      </c>
      <c r="BC37" s="12" t="str">
        <f>IF(AND(BB37="Y",AY37&gt;1),"Y","")</f>
        <v/>
      </c>
      <c r="BD37" s="12" t="str">
        <f>IF(AND(BB37="Y",AY37&lt;1),"Y","")</f>
        <v/>
      </c>
      <c r="BE37" s="12" t="str">
        <f>IF(AY37&gt;1,IF(AY36&gt;1,"Y",""),"")</f>
        <v/>
      </c>
      <c r="BF37" s="12" t="str">
        <f>IF(AY37&lt;1,IF(AY36&lt;1,"Y",""),"")</f>
        <v>Y</v>
      </c>
      <c r="BG37" s="2"/>
      <c r="BH37" s="2"/>
      <c r="BI37" s="2"/>
      <c r="BJ37" s="2"/>
      <c r="BK37" s="2"/>
      <c r="BL37" s="2"/>
      <c r="BM37" s="4" t="str">
        <f>IF(BR37=BR38,IF(BR37&gt;BR36,BR37&amp;"_O",""),BR37&amp;"_C")</f>
        <v/>
      </c>
      <c r="BN37" s="7" t="str">
        <f>IF(RIGHT(BM37,1)="C",BP37/INDEX($BP$5:$BP$2729,MATCH(BR37&amp;"_O",$BM$5:$BM$2729,0),1),"")</f>
        <v/>
      </c>
      <c r="BO37" s="38">
        <v>26193</v>
      </c>
      <c r="BP37" s="3">
        <v>110.1</v>
      </c>
      <c r="BQ37" s="7">
        <f>BP37/BP36</f>
        <v>0.99710197428002167</v>
      </c>
      <c r="BR37" s="4">
        <f>YEAR(BO37)</f>
        <v>1971</v>
      </c>
      <c r="BS37" s="2" t="s">
        <v>5</v>
      </c>
      <c r="BT37" s="12" t="str">
        <f>INDEX($CD$5:$CD$10,MATCH(BS37,$CC$5:$CC$10,0),1)</f>
        <v/>
      </c>
      <c r="BU37" s="12" t="str">
        <f>IF(AND(BT37="Y",BQ37&gt;1),"Y","")</f>
        <v/>
      </c>
      <c r="BV37" s="12" t="str">
        <f>IF(AND(BT37="Y",BQ37&lt;1),"Y","")</f>
        <v/>
      </c>
      <c r="BW37" s="12" t="str">
        <f>IF(BQ37&gt;1,IF(BQ36&gt;1,"Y",""),"")</f>
        <v/>
      </c>
      <c r="BX37" s="12" t="str">
        <f>IF(BQ37&lt;1,IF(BQ36&lt;1,"Y",""),"")</f>
        <v/>
      </c>
      <c r="BY37" s="2"/>
      <c r="BZ37" s="2">
        <v>2002</v>
      </c>
      <c r="CA37" s="2" t="s">
        <v>8</v>
      </c>
    </row>
    <row r="38" spans="2:79">
      <c r="B38" s="4" t="str">
        <f>IF(G38=G39,IF(G38&gt;G37,G38&amp;"_O",""),G38&amp;"_C")</f>
        <v/>
      </c>
      <c r="C38" s="14">
        <f ca="1">RANDBETWEEN(0,1000)/1000</f>
        <v>0.217</v>
      </c>
      <c r="D38" s="16">
        <f>D37+1</f>
        <v>34</v>
      </c>
      <c r="E38" s="10">
        <f>ROUNDDOWN(D38/52,0)+1</f>
        <v>1</v>
      </c>
      <c r="F38" s="15">
        <f>F37+7</f>
        <v>44858</v>
      </c>
      <c r="G38" s="4">
        <f>YEAR(F38)</f>
        <v>2022</v>
      </c>
      <c r="H38" s="33">
        <v>0.41899999999999998</v>
      </c>
      <c r="I38" s="33">
        <v>0.41399999999999998</v>
      </c>
      <c r="J38" s="33">
        <v>0.379</v>
      </c>
      <c r="K38" s="16" t="str">
        <f>IF(M37&gt;1,"Up","Down")</f>
        <v>Down</v>
      </c>
      <c r="L38" s="16" t="str">
        <f>IF(K38="Up",IF(H38&lt;$BJ$7,"Up","Down"),IF(H38&lt;$BK$7,"Down","Up"))</f>
        <v>Up</v>
      </c>
      <c r="M38" s="17">
        <f>IF(L38="Up",INDEX($AK$5:$AK$1005,MATCH(I38,$AI$5:$AI$1005,0),1),INDEX($AL$5:$AL$1005,MATCH(J38,$AI$5:$AI$1005,0),1))</f>
        <v>1.0099896326130526</v>
      </c>
      <c r="N38" s="16" t="str">
        <f>IF(P37&gt;1,"Up","Down")</f>
        <v>Up</v>
      </c>
      <c r="O38" s="16" t="str">
        <f>IF(N38="Up",IF(H38&lt;$BJ$12,"Up","Down"),IF(H38&lt;$BK$12,"Down","Up"))</f>
        <v>Up</v>
      </c>
      <c r="P38" s="17">
        <f>IF(O38="Up",INDEX($AP$5:$AP$1005,MATCH(I38,$AI$5:$AI$1005,0),1),INDEX($AQ$5:$AQ$1005,MATCH(J38,$AI$5:$AI$1005,0),1))</f>
        <v>1.0138197505399129</v>
      </c>
      <c r="Q38" s="19">
        <f>T37</f>
        <v>6677.5730275807055</v>
      </c>
      <c r="R38" s="19">
        <f>INDEX(model!$S$5:$S$35,MATCH(G38,model!$Q$5:$Q$35,0),1)*model!$O$5</f>
        <v>125</v>
      </c>
      <c r="S38" s="19">
        <f>IF(RIGHT(B38,1)="C",T37*INDEX(model!$T$5:$T$35,MATCH(G38,model!$Q$5:$Q$35,0),1),0)</f>
        <v>0</v>
      </c>
      <c r="T38" s="19">
        <f>(Q38+R38-S38)*M38</f>
        <v>6870.5282329496977</v>
      </c>
      <c r="U38" s="19">
        <f>X37</f>
        <v>6176.9303013360686</v>
      </c>
      <c r="V38" s="19">
        <f>INDEX(model!$S$5:$S$35,MATCH(G38,model!$Q$5:$Q$35,0),1)*model!$O$6</f>
        <v>125</v>
      </c>
      <c r="W38" s="19">
        <f>IF(RIGHT(B38,1)="C",X37*INDEX(model!$T$5:$T$35,MATCH(G38,model!$Q$5:$Q$35,0),1),0)</f>
        <v>0</v>
      </c>
      <c r="X38" s="19">
        <f>(U38+V38-W38)*P38</f>
        <v>6389.0214060204516</v>
      </c>
      <c r="Y38" s="19"/>
      <c r="Z38" s="36" t="str">
        <f>K38&amp;L38</f>
        <v>DownUp</v>
      </c>
      <c r="AA38" s="36" t="str">
        <f>N38&amp;O38</f>
        <v>UpUp</v>
      </c>
      <c r="AB38" s="19"/>
      <c r="AC38" s="19"/>
      <c r="AD38">
        <f>AD37+1</f>
        <v>2032</v>
      </c>
      <c r="AE38" s="9">
        <f>INDEX($T$5:$T$1043,MATCH(AD38&amp;"_C",$B$5:$B$1043,0),1)/INDEX($T$5:$T$1043,MATCH(AD38&amp;"_O",$B$5:$B$1043,0),1)</f>
        <v>1.1854501903700956</v>
      </c>
      <c r="AF38" s="9">
        <f>INDEX($X$5:$X$1043,MATCH(AD38&amp;"_C",$B$5:$B$1043,0),1)/INDEX($X$5:$X$1043,MATCH(AD38&amp;"_O",$B$5:$B$1043,0),1)</f>
        <v>1.2834371593135856</v>
      </c>
      <c r="AI38" s="18">
        <f>ROUND(AI37-0.001,3)</f>
        <v>0.96699999999999997</v>
      </c>
      <c r="AJ38" s="9">
        <f t="array" ref="AJ38">PERCENTILE(IF($BB$5:$BB$2729="Y",$AY$5:$AY$2729),$AI38)</f>
        <v>1.0411286337806263</v>
      </c>
      <c r="AK38" s="96">
        <v>1.0419549581058682</v>
      </c>
      <c r="AL38" s="96">
        <v>0.99886116656416635</v>
      </c>
      <c r="AM38" s="41" t="str">
        <f>IF(AI38&lt;$BJ$7,"Up","Down")</f>
        <v>Down</v>
      </c>
      <c r="AN38" s="41" t="str">
        <f>IF(AI38&lt;$BK$7,"Down","Up")</f>
        <v>Up</v>
      </c>
      <c r="AO38" s="9">
        <f t="array" ref="AO38">PERCENTILE(IF($BT$5:$BT$2729="Y",$BQ$5:$BQ$2729),$AI38)</f>
        <v>1.0511774613645692</v>
      </c>
      <c r="AP38" s="96">
        <v>1.0554235434480017</v>
      </c>
      <c r="AQ38" s="96">
        <v>0.99887260400586109</v>
      </c>
      <c r="AR38" s="41" t="str">
        <f>IF(AI38&lt;$BJ$12,"Up","Down")</f>
        <v>Down</v>
      </c>
      <c r="AS38" s="41" t="str">
        <f>IF(AI38&lt;$BK$12,"Down","Up")</f>
        <v>Up</v>
      </c>
      <c r="AU38" s="4" t="str">
        <f>IF(AZ38=AZ39,IF(AZ38&gt;AZ37,AZ38&amp;"_O",""),AZ38&amp;"_C")</f>
        <v/>
      </c>
      <c r="AV38" s="7" t="str">
        <f>IF(RIGHT(AU38,1)="C",AX38/INDEX($AX$5:$AX$2729,MATCH(AZ38&amp;"_O",$AU$5:$AU$2729,0),1),"")</f>
        <v/>
      </c>
      <c r="AW38" s="38">
        <v>25801</v>
      </c>
      <c r="AX38" s="37">
        <v>79.239999999999995</v>
      </c>
      <c r="AY38" s="7">
        <f>AX38/AX37</f>
        <v>1.0540037243947857</v>
      </c>
      <c r="AZ38" s="4">
        <f>YEAR(AW38)</f>
        <v>1970</v>
      </c>
      <c r="BA38" s="2" t="s">
        <v>5</v>
      </c>
      <c r="BB38" s="12" t="str">
        <f>INDEX($CD$5:$CD$10,MATCH(BA38,$CC$5:$CC$10,0),1)</f>
        <v/>
      </c>
      <c r="BC38" s="12" t="str">
        <f>IF(AND(BB38="Y",AY38&gt;1),"Y","")</f>
        <v/>
      </c>
      <c r="BD38" s="12" t="str">
        <f>IF(AND(BB38="Y",AY38&lt;1),"Y","")</f>
        <v/>
      </c>
      <c r="BE38" s="12" t="str">
        <f>IF(AY38&gt;1,IF(AY37&gt;1,"Y",""),"")</f>
        <v/>
      </c>
      <c r="BF38" s="12" t="str">
        <f>IF(AY38&lt;1,IF(AY37&lt;1,"Y",""),"")</f>
        <v/>
      </c>
      <c r="BG38" s="2"/>
      <c r="BH38" s="2"/>
      <c r="BI38" s="2"/>
      <c r="BJ38" s="2"/>
      <c r="BK38" s="2"/>
      <c r="BL38" s="2"/>
      <c r="BM38" s="4" t="str">
        <f>IF(BR38=BR39,IF(BR38&gt;BR37,BR38&amp;"_O",""),BR38&amp;"_C")</f>
        <v/>
      </c>
      <c r="BN38" s="7" t="str">
        <f>IF(RIGHT(BM38,1)="C",BP38/INDEX($BP$5:$BP$2729,MATCH(BR38&amp;"_O",$BM$5:$BM$2729,0),1),"")</f>
        <v/>
      </c>
      <c r="BO38" s="38">
        <v>26200</v>
      </c>
      <c r="BP38" s="3">
        <v>108.88</v>
      </c>
      <c r="BQ38" s="7">
        <f>BP38/BP37</f>
        <v>0.98891916439600369</v>
      </c>
      <c r="BR38" s="4">
        <f>YEAR(BO38)</f>
        <v>1971</v>
      </c>
      <c r="BS38" s="2" t="s">
        <v>5</v>
      </c>
      <c r="BT38" s="12" t="str">
        <f>INDEX($CD$5:$CD$10,MATCH(BS38,$CC$5:$CC$10,0),1)</f>
        <v/>
      </c>
      <c r="BU38" s="12" t="str">
        <f>IF(AND(BT38="Y",BQ38&gt;1),"Y","")</f>
        <v/>
      </c>
      <c r="BV38" s="12" t="str">
        <f>IF(AND(BT38="Y",BQ38&lt;1),"Y","")</f>
        <v/>
      </c>
      <c r="BW38" s="12" t="str">
        <f>IF(BQ38&gt;1,IF(BQ37&gt;1,"Y",""),"")</f>
        <v/>
      </c>
      <c r="BX38" s="12" t="str">
        <f>IF(BQ38&lt;1,IF(BQ37&lt;1,"Y",""),"")</f>
        <v>Y</v>
      </c>
      <c r="BY38" s="2"/>
      <c r="BZ38" s="2">
        <v>2003</v>
      </c>
      <c r="CA38" s="2" t="s">
        <v>8</v>
      </c>
    </row>
    <row r="39" spans="2:79">
      <c r="B39" s="4" t="str">
        <f>IF(G39=G40,IF(G39&gt;G38,G39&amp;"_O",""),G39&amp;"_C")</f>
        <v/>
      </c>
      <c r="C39" s="14">
        <f ca="1">RANDBETWEEN(0,1000)/1000</f>
        <v>0.39900000000000002</v>
      </c>
      <c r="D39" s="16">
        <f>D38+1</f>
        <v>35</v>
      </c>
      <c r="E39" s="10">
        <f>ROUNDDOWN(D39/52,0)+1</f>
        <v>1</v>
      </c>
      <c r="F39" s="15">
        <f>F38+7</f>
        <v>44865</v>
      </c>
      <c r="G39" s="4">
        <f>YEAR(F39)</f>
        <v>2022</v>
      </c>
      <c r="H39" s="33">
        <v>0.52700000000000002</v>
      </c>
      <c r="I39" s="33">
        <v>0.58399999999999996</v>
      </c>
      <c r="J39" s="33">
        <v>0.443</v>
      </c>
      <c r="K39" s="16" t="str">
        <f>IF(M38&gt;1,"Up","Down")</f>
        <v>Up</v>
      </c>
      <c r="L39" s="16" t="str">
        <f>IF(K39="Up",IF(H39&lt;$BJ$7,"Up","Down"),IF(H39&lt;$BK$7,"Down","Up"))</f>
        <v>Up</v>
      </c>
      <c r="M39" s="17">
        <f>IF(L39="Up",INDEX($AK$5:$AK$1005,MATCH(I39,$AI$5:$AI$1005,0),1),INDEX($AL$5:$AL$1005,MATCH(J39,$AI$5:$AI$1005,0),1))</f>
        <v>1.0146594922760435</v>
      </c>
      <c r="N39" s="16" t="str">
        <f>IF(P38&gt;1,"Up","Down")</f>
        <v>Up</v>
      </c>
      <c r="O39" s="16" t="str">
        <f>IF(N39="Up",IF(H39&lt;$BJ$12,"Up","Down"),IF(H39&lt;$BK$12,"Down","Up"))</f>
        <v>Up</v>
      </c>
      <c r="P39" s="17">
        <f>IF(O39="Up",INDEX($AP$5:$AP$1005,MATCH(I39,$AI$5:$AI$1005,0),1),INDEX($AQ$5:$AQ$1005,MATCH(J39,$AI$5:$AI$1005,0),1))</f>
        <v>1.020695834016256</v>
      </c>
      <c r="Q39" s="19">
        <f>T38</f>
        <v>6870.5282329496977</v>
      </c>
      <c r="R39" s="19">
        <f>INDEX(model!$S$5:$S$35,MATCH(G39,model!$Q$5:$Q$35,0),1)*model!$O$5</f>
        <v>125</v>
      </c>
      <c r="S39" s="19">
        <f>IF(RIGHT(B39,1)="C",T38*INDEX(model!$T$5:$T$35,MATCH(G39,model!$Q$5:$Q$35,0),1),0)</f>
        <v>0</v>
      </c>
      <c r="T39" s="19">
        <f>(Q39+R39-S39)*M39</f>
        <v>7098.0791250474676</v>
      </c>
      <c r="U39" s="19">
        <f>X38</f>
        <v>6389.0214060204516</v>
      </c>
      <c r="V39" s="19">
        <f>INDEX(model!$S$5:$S$35,MATCH(G39,model!$Q$5:$Q$35,0),1)*model!$O$6</f>
        <v>125</v>
      </c>
      <c r="W39" s="19">
        <f>IF(RIGHT(B39,1)="C",X38*INDEX(model!$T$5:$T$35,MATCH(G39,model!$Q$5:$Q$35,0),1),0)</f>
        <v>0</v>
      </c>
      <c r="X39" s="19">
        <f>(U39+V39-W39)*P39</f>
        <v>6648.8345118177895</v>
      </c>
      <c r="Y39" s="19"/>
      <c r="Z39" s="36" t="str">
        <f>K39&amp;L39</f>
        <v>UpUp</v>
      </c>
      <c r="AA39" s="36" t="str">
        <f>N39&amp;O39</f>
        <v>UpUp</v>
      </c>
      <c r="AB39" s="19"/>
      <c r="AC39" s="19"/>
      <c r="AD39">
        <f>AD38+1</f>
        <v>2033</v>
      </c>
      <c r="AE39" s="9">
        <f>INDEX($T$5:$T$1043,MATCH(AD39&amp;"_C",$B$5:$B$1043,0),1)/INDEX($T$5:$T$1043,MATCH(AD39&amp;"_O",$B$5:$B$1043,0),1)</f>
        <v>1.080061950758644</v>
      </c>
      <c r="AF39" s="9">
        <f>INDEX($X$5:$X$1043,MATCH(AD39&amp;"_C",$B$5:$B$1043,0),1)/INDEX($X$5:$X$1043,MATCH(AD39&amp;"_O",$B$5:$B$1043,0),1)</f>
        <v>1.1985711650442705</v>
      </c>
      <c r="AI39" s="18">
        <f>ROUND(AI38-0.001,3)</f>
        <v>0.96599999999999997</v>
      </c>
      <c r="AJ39" s="9">
        <f t="array" ref="AJ39">PERCENTILE(IF($BB$5:$BB$2729="Y",$AY$5:$AY$2729),$AI39)</f>
        <v>1.0402173289531829</v>
      </c>
      <c r="AK39" s="96">
        <v>1.0419549581058682</v>
      </c>
      <c r="AL39" s="96">
        <v>0.99886116656416635</v>
      </c>
      <c r="AM39" s="41" t="str">
        <f>IF(AI39&lt;$BJ$7,"Up","Down")</f>
        <v>Down</v>
      </c>
      <c r="AN39" s="41" t="str">
        <f>IF(AI39&lt;$BK$7,"Down","Up")</f>
        <v>Up</v>
      </c>
      <c r="AO39" s="9">
        <f t="array" ref="AO39">PERCENTILE(IF($BT$5:$BT$2729="Y",$BQ$5:$BQ$2729),$AI39)</f>
        <v>1.0500357278811496</v>
      </c>
      <c r="AP39" s="96">
        <v>1.0554235434480017</v>
      </c>
      <c r="AQ39" s="96">
        <v>0.99887260400586109</v>
      </c>
      <c r="AR39" s="41" t="str">
        <f>IF(AI39&lt;$BJ$12,"Up","Down")</f>
        <v>Down</v>
      </c>
      <c r="AS39" s="41" t="str">
        <f>IF(AI39&lt;$BK$12,"Down","Up")</f>
        <v>Up</v>
      </c>
      <c r="AU39" s="4" t="str">
        <f>IF(AZ39=AZ40,IF(AZ39&gt;AZ38,AZ39&amp;"_O",""),AZ39&amp;"_C")</f>
        <v/>
      </c>
      <c r="AV39" s="7" t="str">
        <f>IF(RIGHT(AU39,1)="C",AX39/INDEX($AX$5:$AX$2729,MATCH(AZ39&amp;"_O",$AU$5:$AU$2729,0),1),"")</f>
        <v/>
      </c>
      <c r="AW39" s="38">
        <v>25808</v>
      </c>
      <c r="AX39" s="37">
        <v>81.86</v>
      </c>
      <c r="AY39" s="7">
        <f>AX39/AX38</f>
        <v>1.0330641090358406</v>
      </c>
      <c r="AZ39" s="4">
        <f>YEAR(AW39)</f>
        <v>1970</v>
      </c>
      <c r="BA39" s="2" t="s">
        <v>5</v>
      </c>
      <c r="BB39" s="12" t="str">
        <f>INDEX($CD$5:$CD$10,MATCH(BA39,$CC$5:$CC$10,0),1)</f>
        <v/>
      </c>
      <c r="BC39" s="12" t="str">
        <f>IF(AND(BB39="Y",AY39&gt;1),"Y","")</f>
        <v/>
      </c>
      <c r="BD39" s="12" t="str">
        <f>IF(AND(BB39="Y",AY39&lt;1),"Y","")</f>
        <v/>
      </c>
      <c r="BE39" s="12" t="str">
        <f>IF(AY39&gt;1,IF(AY38&gt;1,"Y",""),"")</f>
        <v>Y</v>
      </c>
      <c r="BF39" s="12" t="str">
        <f>IF(AY39&lt;1,IF(AY38&lt;1,"Y",""),"")</f>
        <v/>
      </c>
      <c r="BG39" s="2"/>
      <c r="BH39" s="2"/>
      <c r="BI39" s="2"/>
      <c r="BJ39" s="2"/>
      <c r="BK39" s="2"/>
      <c r="BL39" s="2"/>
      <c r="BM39" s="4" t="str">
        <f>IF(BR39=BR40,IF(BR39&gt;BR38,BR39&amp;"_O",""),BR39&amp;"_C")</f>
        <v/>
      </c>
      <c r="BN39" s="7" t="str">
        <f>IF(RIGHT(BM39,1)="C",BP39/INDEX($BP$5:$BP$2729,MATCH(BR39&amp;"_O",$BM$5:$BM$2729,0),1),"")</f>
        <v/>
      </c>
      <c r="BO39" s="38">
        <v>26207</v>
      </c>
      <c r="BP39" s="3">
        <v>109.58</v>
      </c>
      <c r="BQ39" s="7">
        <f>BP39/BP38</f>
        <v>1.0064290962527553</v>
      </c>
      <c r="BR39" s="4">
        <f>YEAR(BO39)</f>
        <v>1971</v>
      </c>
      <c r="BS39" s="2" t="s">
        <v>5</v>
      </c>
      <c r="BT39" s="12" t="str">
        <f>INDEX($CD$5:$CD$10,MATCH(BS39,$CC$5:$CC$10,0),1)</f>
        <v/>
      </c>
      <c r="BU39" s="12" t="str">
        <f>IF(AND(BT39="Y",BQ39&gt;1),"Y","")</f>
        <v/>
      </c>
      <c r="BV39" s="12" t="str">
        <f>IF(AND(BT39="Y",BQ39&lt;1),"Y","")</f>
        <v/>
      </c>
      <c r="BW39" s="12" t="str">
        <f>IF(BQ39&gt;1,IF(BQ38&gt;1,"Y",""),"")</f>
        <v/>
      </c>
      <c r="BX39" s="12" t="str">
        <f>IF(BQ39&lt;1,IF(BQ38&lt;1,"Y",""),"")</f>
        <v/>
      </c>
      <c r="BY39" s="2"/>
      <c r="BZ39" s="2">
        <v>2004</v>
      </c>
      <c r="CA39" s="2" t="s">
        <v>8</v>
      </c>
    </row>
    <row r="40" spans="2:79">
      <c r="B40" s="4" t="str">
        <f>IF(G40=G41,IF(G40&gt;G39,G40&amp;"_O",""),G40&amp;"_C")</f>
        <v/>
      </c>
      <c r="C40" s="14">
        <f ca="1">RANDBETWEEN(0,1000)/1000</f>
        <v>2.5999999999999999E-2</v>
      </c>
      <c r="D40" s="16">
        <f>D39+1</f>
        <v>36</v>
      </c>
      <c r="E40" s="10">
        <f>ROUNDDOWN(D40/52,0)+1</f>
        <v>1</v>
      </c>
      <c r="F40" s="15">
        <f>F39+7</f>
        <v>44872</v>
      </c>
      <c r="G40" s="4">
        <f>YEAR(F40)</f>
        <v>2022</v>
      </c>
      <c r="H40" s="33">
        <v>0.86499999999999999</v>
      </c>
      <c r="I40" s="33">
        <v>0.64100000000000001</v>
      </c>
      <c r="J40" s="33">
        <v>0.32900000000000001</v>
      </c>
      <c r="K40" s="16" t="str">
        <f>IF(M39&gt;1,"Up","Down")</f>
        <v>Up</v>
      </c>
      <c r="L40" s="16" t="str">
        <f>IF(K40="Up",IF(H40&lt;$BJ$7,"Up","Down"),IF(H40&lt;$BK$7,"Down","Up"))</f>
        <v>Down</v>
      </c>
      <c r="M40" s="17">
        <f>IF(L40="Up",INDEX($AK$5:$AK$1005,MATCH(I40,$AI$5:$AI$1005,0),1),INDEX($AL$5:$AL$1005,MATCH(J40,$AI$5:$AI$1005,0),1))</f>
        <v>0.98103173436610303</v>
      </c>
      <c r="N40" s="16" t="str">
        <f>IF(P39&gt;1,"Up","Down")</f>
        <v>Up</v>
      </c>
      <c r="O40" s="16" t="str">
        <f>IF(N40="Up",IF(H40&lt;$BJ$12,"Up","Down"),IF(H40&lt;$BK$12,"Down","Up"))</f>
        <v>Down</v>
      </c>
      <c r="P40" s="17">
        <f>IF(O40="Up",INDEX($AP$5:$AP$1005,MATCH(I40,$AI$5:$AI$1005,0),1),INDEX($AQ$5:$AQ$1005,MATCH(J40,$AI$5:$AI$1005,0),1))</f>
        <v>0.97593854317367934</v>
      </c>
      <c r="Q40" s="19">
        <f>T39</f>
        <v>7098.0791250474676</v>
      </c>
      <c r="R40" s="19">
        <f>INDEX(model!$S$5:$S$35,MATCH(G40,model!$Q$5:$Q$35,0),1)*model!$O$5</f>
        <v>125</v>
      </c>
      <c r="S40" s="19">
        <f>IF(RIGHT(B40,1)="C",T39*INDEX(model!$T$5:$T$35,MATCH(G40,model!$Q$5:$Q$35,0),1),0)</f>
        <v>0</v>
      </c>
      <c r="T40" s="19">
        <f>(Q40+R40-S40)*M40</f>
        <v>7086.0698415089109</v>
      </c>
      <c r="U40" s="19">
        <f>X39</f>
        <v>6648.8345118177895</v>
      </c>
      <c r="V40" s="19">
        <f>INDEX(model!$S$5:$S$35,MATCH(G40,model!$Q$5:$Q$35,0),1)*model!$O$6</f>
        <v>125</v>
      </c>
      <c r="W40" s="19">
        <f>IF(RIGHT(B40,1)="C",X39*INDEX(model!$T$5:$T$35,MATCH(G40,model!$Q$5:$Q$35,0),1),0)</f>
        <v>0</v>
      </c>
      <c r="X40" s="19">
        <f>(U40+V40-W40)*P40</f>
        <v>6610.8461851630445</v>
      </c>
      <c r="Y40" s="19"/>
      <c r="Z40" s="36" t="str">
        <f>K40&amp;L40</f>
        <v>UpDown</v>
      </c>
      <c r="AA40" s="36" t="str">
        <f>N40&amp;O40</f>
        <v>UpDown</v>
      </c>
      <c r="AB40" s="19"/>
      <c r="AC40" s="19"/>
      <c r="AD40">
        <f>AD39+1</f>
        <v>2034</v>
      </c>
      <c r="AE40" s="9">
        <f>INDEX($T$5:$T$1043,MATCH(AD40&amp;"_C",$B$5:$B$1043,0),1)/INDEX($T$5:$T$1043,MATCH(AD40&amp;"_O",$B$5:$B$1043,0),1)</f>
        <v>1.1103123228017668</v>
      </c>
      <c r="AF40" s="9">
        <f>INDEX($X$5:$X$1043,MATCH(AD40&amp;"_C",$B$5:$B$1043,0),1)/INDEX($X$5:$X$1043,MATCH(AD40&amp;"_O",$B$5:$B$1043,0),1)</f>
        <v>1.2243604086927762</v>
      </c>
      <c r="AI40" s="18">
        <f>ROUND(AI39-0.001,3)</f>
        <v>0.96499999999999997</v>
      </c>
      <c r="AJ40" s="9">
        <f t="array" ref="AJ40">PERCENTILE(IF($BB$5:$BB$2729="Y",$AY$5:$AY$2729),$AI40)</f>
        <v>1.0391547742159726</v>
      </c>
      <c r="AK40" s="96">
        <v>1.0419549581058682</v>
      </c>
      <c r="AL40" s="96">
        <v>0.99886116656416635</v>
      </c>
      <c r="AM40" s="41" t="str">
        <f>IF(AI40&lt;$BJ$7,"Up","Down")</f>
        <v>Down</v>
      </c>
      <c r="AN40" s="41" t="str">
        <f>IF(AI40&lt;$BK$7,"Down","Up")</f>
        <v>Up</v>
      </c>
      <c r="AO40" s="9">
        <f t="array" ref="AO40">PERCENTILE(IF($BT$5:$BT$2729="Y",$BQ$5:$BQ$2729),$AI40)</f>
        <v>1.0495836203172293</v>
      </c>
      <c r="AP40" s="96">
        <v>1.0554235434480017</v>
      </c>
      <c r="AQ40" s="96">
        <v>0.99887260400586109</v>
      </c>
      <c r="AR40" s="41" t="str">
        <f>IF(AI40&lt;$BJ$12,"Up","Down")</f>
        <v>Down</v>
      </c>
      <c r="AS40" s="41" t="str">
        <f>IF(AI40&lt;$BK$12,"Down","Up")</f>
        <v>Up</v>
      </c>
      <c r="AU40" s="4" t="str">
        <f>IF(AZ40=AZ41,IF(AZ40&gt;AZ39,AZ40&amp;"_O",""),AZ40&amp;"_C")</f>
        <v/>
      </c>
      <c r="AV40" s="7" t="str">
        <f>IF(RIGHT(AU40,1)="C",AX40/INDEX($AX$5:$AX$2729,MATCH(AZ40&amp;"_O",$AU$5:$AU$2729,0),1),"")</f>
        <v/>
      </c>
      <c r="AW40" s="38">
        <v>25815</v>
      </c>
      <c r="AX40" s="37">
        <v>82.83</v>
      </c>
      <c r="AY40" s="7">
        <f>AX40/AX39</f>
        <v>1.0118494991448814</v>
      </c>
      <c r="AZ40" s="4">
        <f>YEAR(AW40)</f>
        <v>1970</v>
      </c>
      <c r="BA40" s="2" t="s">
        <v>5</v>
      </c>
      <c r="BB40" s="12" t="str">
        <f>INDEX($CD$5:$CD$10,MATCH(BA40,$CC$5:$CC$10,0),1)</f>
        <v/>
      </c>
      <c r="BC40" s="12" t="str">
        <f>IF(AND(BB40="Y",AY40&gt;1),"Y","")</f>
        <v/>
      </c>
      <c r="BD40" s="12" t="str">
        <f>IF(AND(BB40="Y",AY40&lt;1),"Y","")</f>
        <v/>
      </c>
      <c r="BE40" s="12" t="str">
        <f>IF(AY40&gt;1,IF(AY39&gt;1,"Y",""),"")</f>
        <v>Y</v>
      </c>
      <c r="BF40" s="12" t="str">
        <f>IF(AY40&lt;1,IF(AY39&lt;1,"Y",""),"")</f>
        <v/>
      </c>
      <c r="BG40" s="2"/>
      <c r="BH40" s="2"/>
      <c r="BI40" s="2"/>
      <c r="BJ40" s="2"/>
      <c r="BK40" s="2"/>
      <c r="BL40" s="2"/>
      <c r="BM40" s="4" t="str">
        <f>IF(BR40=BR41,IF(BR40&gt;BR39,BR40&amp;"_O",""),BR40&amp;"_C")</f>
        <v/>
      </c>
      <c r="BN40" s="7" t="str">
        <f>IF(RIGHT(BM40,1)="C",BP40/INDEX($BP$5:$BP$2729,MATCH(BR40&amp;"_O",$BM$5:$BM$2729,0),1),"")</f>
        <v/>
      </c>
      <c r="BO40" s="38">
        <v>26214</v>
      </c>
      <c r="BP40" s="3">
        <v>110.74</v>
      </c>
      <c r="BQ40" s="7">
        <f>BP40/BP39</f>
        <v>1.0105858733345501</v>
      </c>
      <c r="BR40" s="4">
        <f>YEAR(BO40)</f>
        <v>1971</v>
      </c>
      <c r="BS40" s="2" t="s">
        <v>5</v>
      </c>
      <c r="BT40" s="12" t="str">
        <f>INDEX($CD$5:$CD$10,MATCH(BS40,$CC$5:$CC$10,0),1)</f>
        <v/>
      </c>
      <c r="BU40" s="12" t="str">
        <f>IF(AND(BT40="Y",BQ40&gt;1),"Y","")</f>
        <v/>
      </c>
      <c r="BV40" s="12" t="str">
        <f>IF(AND(BT40="Y",BQ40&lt;1),"Y","")</f>
        <v/>
      </c>
      <c r="BW40" s="12" t="str">
        <f>IF(BQ40&gt;1,IF(BQ39&gt;1,"Y",""),"")</f>
        <v>Y</v>
      </c>
      <c r="BX40" s="12" t="str">
        <f>IF(BQ40&lt;1,IF(BQ39&lt;1,"Y",""),"")</f>
        <v/>
      </c>
      <c r="BY40" s="2"/>
      <c r="BZ40" s="2">
        <v>2005</v>
      </c>
      <c r="CA40" s="2" t="s">
        <v>8</v>
      </c>
    </row>
    <row r="41" spans="2:79">
      <c r="B41" s="4" t="str">
        <f>IF(G41=G42,IF(G41&gt;G40,G41&amp;"_O",""),G41&amp;"_C")</f>
        <v/>
      </c>
      <c r="C41" s="14">
        <f ca="1">RANDBETWEEN(0,1000)/1000</f>
        <v>3.2000000000000001E-2</v>
      </c>
      <c r="D41" s="16">
        <f>D40+1</f>
        <v>37</v>
      </c>
      <c r="E41" s="10">
        <f>ROUNDDOWN(D41/52,0)+1</f>
        <v>1</v>
      </c>
      <c r="F41" s="15">
        <f>F40+7</f>
        <v>44879</v>
      </c>
      <c r="G41" s="4">
        <f>YEAR(F41)</f>
        <v>2022</v>
      </c>
      <c r="H41" s="33">
        <v>0.79600000000000004</v>
      </c>
      <c r="I41" s="33">
        <v>0.309</v>
      </c>
      <c r="J41" s="33">
        <v>0.13900000000000001</v>
      </c>
      <c r="K41" s="16" t="str">
        <f>IF(M40&gt;1,"Up","Down")</f>
        <v>Down</v>
      </c>
      <c r="L41" s="16" t="str">
        <f>IF(K41="Up",IF(H41&lt;$BJ$7,"Up","Down"),IF(H41&lt;$BK$7,"Down","Up"))</f>
        <v>Up</v>
      </c>
      <c r="M41" s="17">
        <f>IF(L41="Up",INDEX($AK$5:$AK$1005,MATCH(I41,$AI$5:$AI$1005,0),1),INDEX($AL$5:$AL$1005,MATCH(J41,$AI$5:$AI$1005,0),1))</f>
        <v>1.0075050201703273</v>
      </c>
      <c r="N41" s="16" t="str">
        <f>IF(P40&gt;1,"Up","Down")</f>
        <v>Down</v>
      </c>
      <c r="O41" s="16" t="str">
        <f>IF(N41="Up",IF(H41&lt;$BJ$12,"Up","Down"),IF(H41&lt;$BK$12,"Down","Up"))</f>
        <v>Up</v>
      </c>
      <c r="P41" s="17">
        <f>IF(O41="Up",INDEX($AP$5:$AP$1005,MATCH(I41,$AI$5:$AI$1005,0),1),INDEX($AQ$5:$AQ$1005,MATCH(J41,$AI$5:$AI$1005,0),1))</f>
        <v>1.0101456260290311</v>
      </c>
      <c r="Q41" s="19">
        <f>T40</f>
        <v>7086.0698415089109</v>
      </c>
      <c r="R41" s="19">
        <f>INDEX(model!$S$5:$S$35,MATCH(G41,model!$Q$5:$Q$35,0),1)*model!$O$5</f>
        <v>125</v>
      </c>
      <c r="S41" s="19">
        <f>IF(RIGHT(B41,1)="C",T40*INDEX(model!$T$5:$T$35,MATCH(G41,model!$Q$5:$Q$35,0),1),0)</f>
        <v>0</v>
      </c>
      <c r="T41" s="19">
        <f>(Q41+R41-S41)*M41</f>
        <v>7265.1890661190737</v>
      </c>
      <c r="U41" s="19">
        <f>X40</f>
        <v>6610.8461851630445</v>
      </c>
      <c r="V41" s="19">
        <f>INDEX(model!$S$5:$S$35,MATCH(G41,model!$Q$5:$Q$35,0),1)*model!$O$6</f>
        <v>125</v>
      </c>
      <c r="W41" s="19">
        <f>IF(RIGHT(B41,1)="C",X40*INDEX(model!$T$5:$T$35,MATCH(G41,model!$Q$5:$Q$35,0),1),0)</f>
        <v>0</v>
      </c>
      <c r="X41" s="19">
        <f>(U41+V41-W41)*P41</f>
        <v>6804.1855615467848</v>
      </c>
      <c r="Y41" s="19"/>
      <c r="Z41" s="36" t="str">
        <f>K41&amp;L41</f>
        <v>DownUp</v>
      </c>
      <c r="AA41" s="36" t="str">
        <f>N41&amp;O41</f>
        <v>DownUp</v>
      </c>
      <c r="AB41" s="19"/>
      <c r="AC41" s="19"/>
      <c r="AD41">
        <f>AD40+1</f>
        <v>2035</v>
      </c>
      <c r="AE41" s="9">
        <f>INDEX($T$5:$T$1043,MATCH(AD41&amp;"_C",$B$5:$B$1043,0),1)/INDEX($T$5:$T$1043,MATCH(AD41&amp;"_O",$B$5:$B$1043,0),1)</f>
        <v>0.82043988222829567</v>
      </c>
      <c r="AF41" s="9">
        <f>INDEX($X$5:$X$1043,MATCH(AD41&amp;"_C",$B$5:$B$1043,0),1)/INDEX($X$5:$X$1043,MATCH(AD41&amp;"_O",$B$5:$B$1043,0),1)</f>
        <v>0.96797798782019528</v>
      </c>
      <c r="AI41" s="18">
        <f>ROUND(AI40-0.001,3)</f>
        <v>0.96399999999999997</v>
      </c>
      <c r="AJ41" s="9">
        <f t="array" ref="AJ41">PERCENTILE(IF($BB$5:$BB$2729="Y",$AY$5:$AY$2729),$AI41)</f>
        <v>1.0385064715802093</v>
      </c>
      <c r="AK41" s="96">
        <v>1.0419549581058682</v>
      </c>
      <c r="AL41" s="96">
        <v>0.99886116656416635</v>
      </c>
      <c r="AM41" s="41" t="str">
        <f>IF(AI41&lt;$BJ$7,"Up","Down")</f>
        <v>Down</v>
      </c>
      <c r="AN41" s="41" t="str">
        <f>IF(AI41&lt;$BK$7,"Down","Up")</f>
        <v>Up</v>
      </c>
      <c r="AO41" s="9">
        <f t="array" ref="AO41">PERCENTILE(IF($BT$5:$BT$2729="Y",$BQ$5:$BQ$2729),$AI41)</f>
        <v>1.0494857582775694</v>
      </c>
      <c r="AP41" s="96">
        <v>1.0554235434480017</v>
      </c>
      <c r="AQ41" s="96">
        <v>0.99887260400586109</v>
      </c>
      <c r="AR41" s="41" t="str">
        <f>IF(AI41&lt;$BJ$12,"Up","Down")</f>
        <v>Down</v>
      </c>
      <c r="AS41" s="41" t="str">
        <f>IF(AI41&lt;$BK$12,"Down","Up")</f>
        <v>Up</v>
      </c>
      <c r="AU41" s="4" t="str">
        <f>IF(AZ41=AZ42,IF(AZ41&gt;AZ40,AZ41&amp;"_O",""),AZ41&amp;"_C")</f>
        <v/>
      </c>
      <c r="AV41" s="7" t="str">
        <f>IF(RIGHT(AU41,1)="C",AX41/INDEX($AX$5:$AX$2729,MATCH(AZ41&amp;"_O",$AU$5:$AU$2729,0),1),"")</f>
        <v/>
      </c>
      <c r="AW41" s="38">
        <v>25822</v>
      </c>
      <c r="AX41" s="37">
        <v>82.52</v>
      </c>
      <c r="AY41" s="7">
        <f>AX41/AX40</f>
        <v>0.99625739466376917</v>
      </c>
      <c r="AZ41" s="4">
        <f>YEAR(AW41)</f>
        <v>1970</v>
      </c>
      <c r="BA41" s="2" t="s">
        <v>5</v>
      </c>
      <c r="BB41" s="12" t="str">
        <f>INDEX($CD$5:$CD$10,MATCH(BA41,$CC$5:$CC$10,0),1)</f>
        <v/>
      </c>
      <c r="BC41" s="12" t="str">
        <f>IF(AND(BB41="Y",AY41&gt;1),"Y","")</f>
        <v/>
      </c>
      <c r="BD41" s="12" t="str">
        <f>IF(AND(BB41="Y",AY41&lt;1),"Y","")</f>
        <v/>
      </c>
      <c r="BE41" s="12" t="str">
        <f>IF(AY41&gt;1,IF(AY40&gt;1,"Y",""),"")</f>
        <v/>
      </c>
      <c r="BF41" s="12" t="str">
        <f>IF(AY41&lt;1,IF(AY40&lt;1,"Y",""),"")</f>
        <v/>
      </c>
      <c r="BG41" s="2"/>
      <c r="BH41" s="2"/>
      <c r="BI41" s="2"/>
      <c r="BJ41" s="2"/>
      <c r="BK41" s="2"/>
      <c r="BL41" s="2"/>
      <c r="BM41" s="4" t="str">
        <f>IF(BR41=BR42,IF(BR41&gt;BR40,BR41&amp;"_O",""),BR41&amp;"_C")</f>
        <v/>
      </c>
      <c r="BN41" s="7" t="str">
        <f>IF(RIGHT(BM41,1)="C",BP41/INDEX($BP$5:$BP$2729,MATCH(BR41&amp;"_O",$BM$5:$BM$2729,0),1),"")</f>
        <v/>
      </c>
      <c r="BO41" s="38">
        <v>26221</v>
      </c>
      <c r="BP41" s="3">
        <v>109.6</v>
      </c>
      <c r="BQ41" s="7">
        <f>BP41/BP40</f>
        <v>0.98970561675997837</v>
      </c>
      <c r="BR41" s="4">
        <f>YEAR(BO41)</f>
        <v>1971</v>
      </c>
      <c r="BS41" s="2" t="s">
        <v>5</v>
      </c>
      <c r="BT41" s="12" t="str">
        <f>INDEX($CD$5:$CD$10,MATCH(BS41,$CC$5:$CC$10,0),1)</f>
        <v/>
      </c>
      <c r="BU41" s="12" t="str">
        <f>IF(AND(BT41="Y",BQ41&gt;1),"Y","")</f>
        <v/>
      </c>
      <c r="BV41" s="12" t="str">
        <f>IF(AND(BT41="Y",BQ41&lt;1),"Y","")</f>
        <v/>
      </c>
      <c r="BW41" s="12" t="str">
        <f>IF(BQ41&gt;1,IF(BQ40&gt;1,"Y",""),"")</f>
        <v/>
      </c>
      <c r="BX41" s="12" t="str">
        <f>IF(BQ41&lt;1,IF(BQ40&lt;1,"Y",""),"")</f>
        <v/>
      </c>
      <c r="BY41" s="2"/>
      <c r="BZ41" s="2">
        <v>2006</v>
      </c>
      <c r="CA41" s="2" t="s">
        <v>8</v>
      </c>
    </row>
    <row r="42" spans="2:79">
      <c r="B42" s="4" t="str">
        <f>IF(G42=G43,IF(G42&gt;G41,G42&amp;"_O",""),G42&amp;"_C")</f>
        <v/>
      </c>
      <c r="C42" s="14">
        <f ca="1">RANDBETWEEN(0,1000)/1000</f>
        <v>0.68300000000000005</v>
      </c>
      <c r="D42" s="16">
        <f>D41+1</f>
        <v>38</v>
      </c>
      <c r="E42" s="10">
        <f>ROUNDDOWN(D42/52,0)+1</f>
        <v>1</v>
      </c>
      <c r="F42" s="15">
        <f>F41+7</f>
        <v>44886</v>
      </c>
      <c r="G42" s="4">
        <f>YEAR(F42)</f>
        <v>2022</v>
      </c>
      <c r="H42" s="33">
        <v>0.65200000000000002</v>
      </c>
      <c r="I42" s="33">
        <v>0.69899999999999995</v>
      </c>
      <c r="J42" s="33">
        <v>0.7</v>
      </c>
      <c r="K42" s="16" t="str">
        <f>IF(M41&gt;1,"Up","Down")</f>
        <v>Up</v>
      </c>
      <c r="L42" s="16" t="str">
        <f>IF(K42="Up",IF(H42&lt;$BJ$7,"Up","Down"),IF(H42&lt;$BK$7,"Down","Up"))</f>
        <v>Down</v>
      </c>
      <c r="M42" s="17">
        <f>IF(L42="Up",INDEX($AK$5:$AK$1005,MATCH(I42,$AI$5:$AI$1005,0),1),INDEX($AL$5:$AL$1005,MATCH(J42,$AI$5:$AI$1005,0),1))</f>
        <v>0.99331265692533</v>
      </c>
      <c r="N42" s="16" t="str">
        <f>IF(P41&gt;1,"Up","Down")</f>
        <v>Up</v>
      </c>
      <c r="O42" s="16" t="str">
        <f>IF(N42="Up",IF(H42&lt;$BJ$12,"Up","Down"),IF(H42&lt;$BK$12,"Down","Up"))</f>
        <v>Down</v>
      </c>
      <c r="P42" s="17">
        <f>IF(O42="Up",INDEX($AP$5:$AP$1005,MATCH(I42,$AI$5:$AI$1005,0),1),INDEX($AQ$5:$AQ$1005,MATCH(J42,$AI$5:$AI$1005,0),1))</f>
        <v>0.99262241142202923</v>
      </c>
      <c r="Q42" s="19">
        <f>T41</f>
        <v>7265.1890661190737</v>
      </c>
      <c r="R42" s="19">
        <f>INDEX(model!$S$5:$S$35,MATCH(G42,model!$Q$5:$Q$35,0),1)*model!$O$5</f>
        <v>125</v>
      </c>
      <c r="S42" s="19">
        <f>IF(RIGHT(B42,1)="C",T41*INDEX(model!$T$5:$T$35,MATCH(G42,model!$Q$5:$Q$35,0),1),0)</f>
        <v>0</v>
      </c>
      <c r="T42" s="19">
        <f>(Q42+R42-S42)*M42</f>
        <v>7340.7683364472605</v>
      </c>
      <c r="U42" s="19">
        <f>X41</f>
        <v>6804.1855615467848</v>
      </c>
      <c r="V42" s="19">
        <f>INDEX(model!$S$5:$S$35,MATCH(G42,model!$Q$5:$Q$35,0),1)*model!$O$6</f>
        <v>125</v>
      </c>
      <c r="W42" s="19">
        <f>IF(RIGHT(B42,1)="C",X41*INDEX(model!$T$5:$T$35,MATCH(G42,model!$Q$5:$Q$35,0),1),0)</f>
        <v>0</v>
      </c>
      <c r="X42" s="19">
        <f>(U42+V42-W42)*P42</f>
        <v>6878.0648812932768</v>
      </c>
      <c r="Y42" s="19"/>
      <c r="Z42" s="36" t="str">
        <f>K42&amp;L42</f>
        <v>UpDown</v>
      </c>
      <c r="AA42" s="36" t="str">
        <f>N42&amp;O42</f>
        <v>UpDown</v>
      </c>
      <c r="AB42" s="19"/>
      <c r="AC42" s="19"/>
      <c r="AD42">
        <f>AD41+1</f>
        <v>2036</v>
      </c>
      <c r="AE42" s="9">
        <f>INDEX($T$5:$T$1043,MATCH(AD42&amp;"_C",$B$5:$B$1043,0),1)/INDEX($T$5:$T$1043,MATCH(AD42&amp;"_O",$B$5:$B$1043,0),1)</f>
        <v>1.1419791300566637</v>
      </c>
      <c r="AF42" s="9">
        <f>INDEX($X$5:$X$1043,MATCH(AD42&amp;"_C",$B$5:$B$1043,0),1)/INDEX($X$5:$X$1043,MATCH(AD42&amp;"_O",$B$5:$B$1043,0),1)</f>
        <v>1.2938479146285482</v>
      </c>
      <c r="AI42" s="18">
        <f>ROUND(AI41-0.001,3)</f>
        <v>0.96299999999999997</v>
      </c>
      <c r="AJ42" s="9">
        <f t="array" ref="AJ42">PERCENTILE(IF($BB$5:$BB$2729="Y",$AY$5:$AY$2729),$AI42)</f>
        <v>1.0384353677945228</v>
      </c>
      <c r="AK42" s="96">
        <v>1.0419549581058682</v>
      </c>
      <c r="AL42" s="96">
        <v>0.99886116656416635</v>
      </c>
      <c r="AM42" s="41" t="str">
        <f>IF(AI42&lt;$BJ$7,"Up","Down")</f>
        <v>Down</v>
      </c>
      <c r="AN42" s="41" t="str">
        <f>IF(AI42&lt;$BK$7,"Down","Up")</f>
        <v>Up</v>
      </c>
      <c r="AO42" s="9">
        <f t="array" ref="AO42">PERCENTILE(IF($BT$5:$BT$2729="Y",$BQ$5:$BQ$2729),$AI42)</f>
        <v>1.0492198385564504</v>
      </c>
      <c r="AP42" s="96">
        <v>1.0554235434480017</v>
      </c>
      <c r="AQ42" s="96">
        <v>0.99887260400586109</v>
      </c>
      <c r="AR42" s="41" t="str">
        <f>IF(AI42&lt;$BJ$12,"Up","Down")</f>
        <v>Down</v>
      </c>
      <c r="AS42" s="41" t="str">
        <f>IF(AI42&lt;$BK$12,"Down","Up")</f>
        <v>Up</v>
      </c>
      <c r="AU42" s="4" t="str">
        <f>IF(AZ42=AZ43,IF(AZ42&gt;AZ41,AZ42&amp;"_O",""),AZ42&amp;"_C")</f>
        <v/>
      </c>
      <c r="AV42" s="7" t="str">
        <f>IF(RIGHT(AU42,1)="C",AX42/INDEX($AX$5:$AX$2729,MATCH(AZ42&amp;"_O",$AU$5:$AU$2729,0),1),"")</f>
        <v/>
      </c>
      <c r="AW42" s="38">
        <v>25829</v>
      </c>
      <c r="AX42" s="37">
        <v>82.62</v>
      </c>
      <c r="AY42" s="7">
        <f>AX42/AX41</f>
        <v>1.0012118274357733</v>
      </c>
      <c r="AZ42" s="4">
        <f>YEAR(AW42)</f>
        <v>1970</v>
      </c>
      <c r="BA42" s="2" t="s">
        <v>5</v>
      </c>
      <c r="BB42" s="12" t="str">
        <f>INDEX($CD$5:$CD$10,MATCH(BA42,$CC$5:$CC$10,0),1)</f>
        <v/>
      </c>
      <c r="BC42" s="12" t="str">
        <f>IF(AND(BB42="Y",AY42&gt;1),"Y","")</f>
        <v/>
      </c>
      <c r="BD42" s="12" t="str">
        <f>IF(AND(BB42="Y",AY42&lt;1),"Y","")</f>
        <v/>
      </c>
      <c r="BE42" s="12" t="str">
        <f>IF(AY42&gt;1,IF(AY41&gt;1,"Y",""),"")</f>
        <v/>
      </c>
      <c r="BF42" s="12" t="str">
        <f>IF(AY42&lt;1,IF(AY41&lt;1,"Y",""),"")</f>
        <v/>
      </c>
      <c r="BG42" s="2"/>
      <c r="BH42" s="2"/>
      <c r="BI42" s="2"/>
      <c r="BJ42" s="2"/>
      <c r="BK42" s="2"/>
      <c r="BL42" s="2"/>
      <c r="BM42" s="4" t="str">
        <f>IF(BR42=BR43,IF(BR42&gt;BR41,BR42&amp;"_O",""),BR42&amp;"_C")</f>
        <v/>
      </c>
      <c r="BN42" s="7" t="str">
        <f>IF(RIGHT(BM42,1)="C",BP42/INDEX($BP$5:$BP$2729,MATCH(BR42&amp;"_O",$BM$5:$BM$2729,0),1),"")</f>
        <v/>
      </c>
      <c r="BO42" s="38">
        <v>26228</v>
      </c>
      <c r="BP42" s="3">
        <v>106.8</v>
      </c>
      <c r="BQ42" s="7">
        <f>BP42/BP41</f>
        <v>0.97445255474452552</v>
      </c>
      <c r="BR42" s="4">
        <f>YEAR(BO42)</f>
        <v>1971</v>
      </c>
      <c r="BS42" s="2" t="s">
        <v>5</v>
      </c>
      <c r="BT42" s="12" t="str">
        <f>INDEX($CD$5:$CD$10,MATCH(BS42,$CC$5:$CC$10,0),1)</f>
        <v/>
      </c>
      <c r="BU42" s="12" t="str">
        <f>IF(AND(BT42="Y",BQ42&gt;1),"Y","")</f>
        <v/>
      </c>
      <c r="BV42" s="12" t="str">
        <f>IF(AND(BT42="Y",BQ42&lt;1),"Y","")</f>
        <v/>
      </c>
      <c r="BW42" s="12" t="str">
        <f>IF(BQ42&gt;1,IF(BQ41&gt;1,"Y",""),"")</f>
        <v/>
      </c>
      <c r="BX42" s="12" t="str">
        <f>IF(BQ42&lt;1,IF(BQ41&lt;1,"Y",""),"")</f>
        <v>Y</v>
      </c>
      <c r="BY42" s="2"/>
      <c r="BZ42" s="2">
        <v>2007</v>
      </c>
      <c r="CA42" s="2" t="s">
        <v>8</v>
      </c>
    </row>
    <row r="43" spans="2:79">
      <c r="B43" s="4" t="str">
        <f>IF(G43=G44,IF(G43&gt;G42,G43&amp;"_O",""),G43&amp;"_C")</f>
        <v/>
      </c>
      <c r="C43" s="14">
        <f ca="1">RANDBETWEEN(0,1000)/1000</f>
        <v>0.29399999999999998</v>
      </c>
      <c r="D43" s="16">
        <f>D42+1</f>
        <v>39</v>
      </c>
      <c r="E43" s="10">
        <f>ROUNDDOWN(D43/52,0)+1</f>
        <v>1</v>
      </c>
      <c r="F43" s="15">
        <f>F42+7</f>
        <v>44893</v>
      </c>
      <c r="G43" s="4">
        <f>YEAR(F43)</f>
        <v>2022</v>
      </c>
      <c r="H43" s="33">
        <v>0.40600000000000003</v>
      </c>
      <c r="I43" s="33">
        <v>9.8000000000000004E-2</v>
      </c>
      <c r="J43" s="33">
        <v>0.75600000000000001</v>
      </c>
      <c r="K43" s="16" t="str">
        <f>IF(M42&gt;1,"Up","Down")</f>
        <v>Down</v>
      </c>
      <c r="L43" s="16" t="str">
        <f>IF(K43="Up",IF(H43&lt;$BJ$7,"Up","Down"),IF(H43&lt;$BK$7,"Down","Up"))</f>
        <v>Up</v>
      </c>
      <c r="M43" s="17">
        <f>IF(L43="Up",INDEX($AK$5:$AK$1005,MATCH(I43,$AI$5:$AI$1005,0),1),INDEX($AL$5:$AL$1005,MATCH(J43,$AI$5:$AI$1005,0),1))</f>
        <v>1.002306104417096</v>
      </c>
      <c r="N43" s="16" t="str">
        <f>IF(P42&gt;1,"Up","Down")</f>
        <v>Down</v>
      </c>
      <c r="O43" s="16" t="str">
        <f>IF(N43="Up",IF(H43&lt;$BJ$12,"Up","Down"),IF(H43&lt;$BK$12,"Down","Up"))</f>
        <v>Down</v>
      </c>
      <c r="P43" s="17">
        <f>IF(O43="Up",INDEX($AP$5:$AP$1005,MATCH(I43,$AI$5:$AI$1005,0),1),INDEX($AQ$5:$AQ$1005,MATCH(J43,$AI$5:$AI$1005,0),1))</f>
        <v>0.9940289645269984</v>
      </c>
      <c r="Q43" s="19">
        <f>T42</f>
        <v>7340.7683364472605</v>
      </c>
      <c r="R43" s="19">
        <f>INDEX(model!$S$5:$S$35,MATCH(G43,model!$Q$5:$Q$35,0),1)*model!$O$5</f>
        <v>125</v>
      </c>
      <c r="S43" s="19">
        <f>IF(RIGHT(B43,1)="C",T42*INDEX(model!$T$5:$T$35,MATCH(G43,model!$Q$5:$Q$35,0),1),0)</f>
        <v>0</v>
      </c>
      <c r="T43" s="19">
        <f>(Q43+R43-S43)*M43</f>
        <v>7482.9851777849572</v>
      </c>
      <c r="U43" s="19">
        <f>X42</f>
        <v>6878.0648812932768</v>
      </c>
      <c r="V43" s="19">
        <f>INDEX(model!$S$5:$S$35,MATCH(G43,model!$Q$5:$Q$35,0),1)*model!$O$6</f>
        <v>125</v>
      </c>
      <c r="W43" s="19">
        <f>IF(RIGHT(B43,1)="C",X42*INDEX(model!$T$5:$T$35,MATCH(G43,model!$Q$5:$Q$35,0),1),0)</f>
        <v>0</v>
      </c>
      <c r="X43" s="19">
        <f>(U43+V43-W43)*P43</f>
        <v>6961.2493324673433</v>
      </c>
      <c r="Y43" s="19"/>
      <c r="Z43" s="36" t="str">
        <f>K43&amp;L43</f>
        <v>DownUp</v>
      </c>
      <c r="AA43" s="36" t="str">
        <f>N43&amp;O43</f>
        <v>DownDown</v>
      </c>
      <c r="AB43" s="19"/>
      <c r="AC43" s="19"/>
      <c r="AD43">
        <f>AD42+1</f>
        <v>2037</v>
      </c>
      <c r="AE43" s="9">
        <f>INDEX($T$5:$T$1043,MATCH(AD43&amp;"_C",$B$5:$B$1043,0),1)/INDEX($T$5:$T$1043,MATCH(AD43&amp;"_O",$B$5:$B$1043,0),1)</f>
        <v>0.78972793154170051</v>
      </c>
      <c r="AF43" s="9">
        <f>INDEX($X$5:$X$1043,MATCH(AD43&amp;"_C",$B$5:$B$1043,0),1)/INDEX($X$5:$X$1043,MATCH(AD43&amp;"_O",$B$5:$B$1043,0),1)</f>
        <v>0.77929172827636983</v>
      </c>
      <c r="AI43" s="18">
        <f>ROUND(AI42-0.001,3)</f>
        <v>0.96199999999999997</v>
      </c>
      <c r="AJ43" s="9">
        <f t="array" ref="AJ43">PERCENTILE(IF($BB$5:$BB$2729="Y",$AY$5:$AY$2729),$AI43)</f>
        <v>1.0382783358786429</v>
      </c>
      <c r="AK43" s="96">
        <v>1.0419549581058682</v>
      </c>
      <c r="AL43" s="96">
        <v>0.99886116656416635</v>
      </c>
      <c r="AM43" s="41" t="str">
        <f>IF(AI43&lt;$BJ$7,"Up","Down")</f>
        <v>Down</v>
      </c>
      <c r="AN43" s="41" t="str">
        <f>IF(AI43&lt;$BK$7,"Down","Up")</f>
        <v>Up</v>
      </c>
      <c r="AO43" s="9">
        <f t="array" ref="AO43">PERCENTILE(IF($BT$5:$BT$2729="Y",$BQ$5:$BQ$2729),$AI43)</f>
        <v>1.0487759443247409</v>
      </c>
      <c r="AP43" s="96">
        <v>1.0554235434480017</v>
      </c>
      <c r="AQ43" s="96">
        <v>0.99887260400586109</v>
      </c>
      <c r="AR43" s="41" t="str">
        <f>IF(AI43&lt;$BJ$12,"Up","Down")</f>
        <v>Down</v>
      </c>
      <c r="AS43" s="41" t="str">
        <f>IF(AI43&lt;$BK$12,"Down","Up")</f>
        <v>Up</v>
      </c>
      <c r="AU43" s="4" t="str">
        <f>IF(AZ43=AZ44,IF(AZ43&gt;AZ42,AZ43&amp;"_O",""),AZ43&amp;"_C")</f>
        <v/>
      </c>
      <c r="AV43" s="7" t="str">
        <f>IF(RIGHT(AU43,1)="C",AX43/INDEX($AX$5:$AX$2729,MATCH(AZ43&amp;"_O",$AU$5:$AU$2729,0),1),"")</f>
        <v/>
      </c>
      <c r="AW43" s="38">
        <v>25836</v>
      </c>
      <c r="AX43" s="37">
        <v>82.83</v>
      </c>
      <c r="AY43" s="7">
        <f>AX43/AX42</f>
        <v>1.0025417574437181</v>
      </c>
      <c r="AZ43" s="4">
        <f>YEAR(AW43)</f>
        <v>1970</v>
      </c>
      <c r="BA43" s="2" t="s">
        <v>5</v>
      </c>
      <c r="BB43" s="12" t="str">
        <f>INDEX($CD$5:$CD$10,MATCH(BA43,$CC$5:$CC$10,0),1)</f>
        <v/>
      </c>
      <c r="BC43" s="12" t="str">
        <f>IF(AND(BB43="Y",AY43&gt;1),"Y","")</f>
        <v/>
      </c>
      <c r="BD43" s="12" t="str">
        <f>IF(AND(BB43="Y",AY43&lt;1),"Y","")</f>
        <v/>
      </c>
      <c r="BE43" s="12" t="str">
        <f>IF(AY43&gt;1,IF(AY42&gt;1,"Y",""),"")</f>
        <v>Y</v>
      </c>
      <c r="BF43" s="12" t="str">
        <f>IF(AY43&lt;1,IF(AY42&lt;1,"Y",""),"")</f>
        <v/>
      </c>
      <c r="BG43" s="2"/>
      <c r="BH43" s="2"/>
      <c r="BI43" s="2"/>
      <c r="BJ43" s="2"/>
      <c r="BK43" s="2"/>
      <c r="BL43" s="2"/>
      <c r="BM43" s="4" t="str">
        <f>IF(BR43=BR44,IF(BR43&gt;BR42,BR43&amp;"_O",""),BR43&amp;"_C")</f>
        <v/>
      </c>
      <c r="BN43" s="7" t="str">
        <f>IF(RIGHT(BM43,1)="C",BP43/INDEX($BP$5:$BP$2729,MATCH(BR43&amp;"_O",$BM$5:$BM$2729,0),1),"")</f>
        <v/>
      </c>
      <c r="BO43" s="38">
        <v>26235</v>
      </c>
      <c r="BP43" s="3">
        <v>105.1</v>
      </c>
      <c r="BQ43" s="7">
        <f>BP43/BP42</f>
        <v>0.98408239700374533</v>
      </c>
      <c r="BR43" s="4">
        <f>YEAR(BO43)</f>
        <v>1971</v>
      </c>
      <c r="BS43" s="2" t="s">
        <v>5</v>
      </c>
      <c r="BT43" s="12" t="str">
        <f>INDEX($CD$5:$CD$10,MATCH(BS43,$CC$5:$CC$10,0),1)</f>
        <v/>
      </c>
      <c r="BU43" s="12" t="str">
        <f>IF(AND(BT43="Y",BQ43&gt;1),"Y","")</f>
        <v/>
      </c>
      <c r="BV43" s="12" t="str">
        <f>IF(AND(BT43="Y",BQ43&lt;1),"Y","")</f>
        <v/>
      </c>
      <c r="BW43" s="12" t="str">
        <f>IF(BQ43&gt;1,IF(BQ42&gt;1,"Y",""),"")</f>
        <v/>
      </c>
      <c r="BX43" s="12" t="str">
        <f>IF(BQ43&lt;1,IF(BQ42&lt;1,"Y",""),"")</f>
        <v>Y</v>
      </c>
      <c r="BY43" s="2"/>
      <c r="BZ43" s="2">
        <v>2008</v>
      </c>
      <c r="CA43" s="2" t="s">
        <v>8</v>
      </c>
    </row>
    <row r="44" spans="2:79">
      <c r="B44" s="4" t="str">
        <f>IF(G44=G45,IF(G44&gt;G43,G44&amp;"_O",""),G44&amp;"_C")</f>
        <v/>
      </c>
      <c r="C44" s="14">
        <f ca="1">RANDBETWEEN(0,1000)/1000</f>
        <v>0.11700000000000001</v>
      </c>
      <c r="D44" s="16">
        <f>D43+1</f>
        <v>40</v>
      </c>
      <c r="E44" s="10">
        <f>ROUNDDOWN(D44/52,0)+1</f>
        <v>1</v>
      </c>
      <c r="F44" s="15">
        <f>F43+7</f>
        <v>44900</v>
      </c>
      <c r="G44" s="4">
        <f>YEAR(F44)</f>
        <v>2022</v>
      </c>
      <c r="H44" s="33">
        <v>0.86099999999999999</v>
      </c>
      <c r="I44" s="33">
        <v>0.35599999999999998</v>
      </c>
      <c r="J44" s="33">
        <v>0.28899999999999998</v>
      </c>
      <c r="K44" s="16" t="str">
        <f>IF(M43&gt;1,"Up","Down")</f>
        <v>Up</v>
      </c>
      <c r="L44" s="16" t="str">
        <f>IF(K44="Up",IF(H44&lt;$BJ$7,"Up","Down"),IF(H44&lt;$BK$7,"Down","Up"))</f>
        <v>Down</v>
      </c>
      <c r="M44" s="17">
        <f>IF(L44="Up",INDEX($AK$5:$AK$1005,MATCH(I44,$AI$5:$AI$1005,0),1),INDEX($AL$5:$AL$1005,MATCH(J44,$AI$5:$AI$1005,0),1))</f>
        <v>0.97938088186847905</v>
      </c>
      <c r="N44" s="16" t="str">
        <f>IF(P43&gt;1,"Up","Down")</f>
        <v>Down</v>
      </c>
      <c r="O44" s="16" t="str">
        <f>IF(N44="Up",IF(H44&lt;$BJ$12,"Up","Down"),IF(H44&lt;$BK$12,"Down","Up"))</f>
        <v>Up</v>
      </c>
      <c r="P44" s="17">
        <f>IF(O44="Up",INDEX($AP$5:$AP$1005,MATCH(I44,$AI$5:$AI$1005,0),1),INDEX($AQ$5:$AQ$1005,MATCH(J44,$AI$5:$AI$1005,0),1))</f>
        <v>1.0118985962264004</v>
      </c>
      <c r="Q44" s="19">
        <f>T43</f>
        <v>7482.9851777849572</v>
      </c>
      <c r="R44" s="19">
        <f>INDEX(model!$S$5:$S$35,MATCH(G44,model!$Q$5:$Q$35,0),1)*model!$O$5</f>
        <v>125</v>
      </c>
      <c r="S44" s="19">
        <f>IF(RIGHT(B44,1)="C",T43*INDEX(model!$T$5:$T$35,MATCH(G44,model!$Q$5:$Q$35,0),1),0)</f>
        <v>0</v>
      </c>
      <c r="T44" s="19">
        <f>(Q44+R44-S44)*M44</f>
        <v>7451.1152326613483</v>
      </c>
      <c r="U44" s="19">
        <f>X43</f>
        <v>6961.2493324673433</v>
      </c>
      <c r="V44" s="19">
        <f>INDEX(model!$S$5:$S$35,MATCH(G44,model!$Q$5:$Q$35,0),1)*model!$O$6</f>
        <v>125</v>
      </c>
      <c r="W44" s="19">
        <f>IF(RIGHT(B44,1)="C",X43*INDEX(model!$T$5:$T$35,MATCH(G44,model!$Q$5:$Q$35,0),1),0)</f>
        <v>0</v>
      </c>
      <c r="X44" s="19">
        <f>(U44+V44-W44)*P44</f>
        <v>7170.5657520339719</v>
      </c>
      <c r="Y44" s="19"/>
      <c r="Z44" s="36" t="str">
        <f>K44&amp;L44</f>
        <v>UpDown</v>
      </c>
      <c r="AA44" s="36" t="str">
        <f>N44&amp;O44</f>
        <v>DownUp</v>
      </c>
      <c r="AB44" s="19"/>
      <c r="AC44" s="19"/>
      <c r="AD44">
        <f>AD43+1</f>
        <v>2038</v>
      </c>
      <c r="AE44" s="9">
        <f>INDEX($T$5:$T$1043,MATCH(AD44&amp;"_C",$B$5:$B$1043,0),1)/INDEX($T$5:$T$1043,MATCH(AD44&amp;"_O",$B$5:$B$1043,0),1)</f>
        <v>0.99808683342391014</v>
      </c>
      <c r="AF44" s="9">
        <f>INDEX($X$5:$X$1043,MATCH(AD44&amp;"_C",$B$5:$B$1043,0),1)/INDEX($X$5:$X$1043,MATCH(AD44&amp;"_O",$B$5:$B$1043,0),1)</f>
        <v>1.0616322342213438</v>
      </c>
      <c r="AI44" s="18">
        <f>ROUND(AI43-0.001,3)</f>
        <v>0.96099999999999997</v>
      </c>
      <c r="AJ44" s="9">
        <f t="array" ref="AJ44">PERCENTILE(IF($BB$5:$BB$2729="Y",$AY$5:$AY$2729),$AI44)</f>
        <v>1.0380237346049719</v>
      </c>
      <c r="AK44" s="96">
        <v>1.0419549581058682</v>
      </c>
      <c r="AL44" s="96">
        <v>0.99886116656416635</v>
      </c>
      <c r="AM44" s="41" t="str">
        <f>IF(AI44&lt;$BJ$7,"Up","Down")</f>
        <v>Down</v>
      </c>
      <c r="AN44" s="41" t="str">
        <f>IF(AI44&lt;$BK$7,"Down","Up")</f>
        <v>Up</v>
      </c>
      <c r="AO44" s="9">
        <f t="array" ref="AO44">PERCENTILE(IF($BT$5:$BT$2729="Y",$BQ$5:$BQ$2729),$AI44)</f>
        <v>1.0483847864647924</v>
      </c>
      <c r="AP44" s="96">
        <v>1.0554235434480017</v>
      </c>
      <c r="AQ44" s="96">
        <v>0.99887260400586109</v>
      </c>
      <c r="AR44" s="41" t="str">
        <f>IF(AI44&lt;$BJ$12,"Up","Down")</f>
        <v>Down</v>
      </c>
      <c r="AS44" s="41" t="str">
        <f>IF(AI44&lt;$BK$12,"Down","Up")</f>
        <v>Up</v>
      </c>
      <c r="AU44" s="4" t="str">
        <f>IF(AZ44=AZ45,IF(AZ44&gt;AZ43,AZ44&amp;"_O",""),AZ44&amp;"_C")</f>
        <v/>
      </c>
      <c r="AV44" s="7" t="str">
        <f>IF(RIGHT(AU44,1)="C",AX44/INDEX($AX$5:$AX$2729,MATCH(AZ44&amp;"_O",$AU$5:$AU$2729,0),1),"")</f>
        <v/>
      </c>
      <c r="AW44" s="38">
        <v>25843</v>
      </c>
      <c r="AX44" s="37">
        <v>85.16</v>
      </c>
      <c r="AY44" s="7">
        <f>AX44/AX43</f>
        <v>1.0281299046239285</v>
      </c>
      <c r="AZ44" s="4">
        <f>YEAR(AW44)</f>
        <v>1970</v>
      </c>
      <c r="BA44" s="2" t="s">
        <v>5</v>
      </c>
      <c r="BB44" s="12" t="str">
        <f>INDEX($CD$5:$CD$10,MATCH(BA44,$CC$5:$CC$10,0),1)</f>
        <v/>
      </c>
      <c r="BC44" s="12" t="str">
        <f>IF(AND(BB44="Y",AY44&gt;1),"Y","")</f>
        <v/>
      </c>
      <c r="BD44" s="12" t="str">
        <f>IF(AND(BB44="Y",AY44&lt;1),"Y","")</f>
        <v/>
      </c>
      <c r="BE44" s="12" t="str">
        <f>IF(AY44&gt;1,IF(AY43&gt;1,"Y",""),"")</f>
        <v>Y</v>
      </c>
      <c r="BF44" s="12" t="str">
        <f>IF(AY44&lt;1,IF(AY43&lt;1,"Y",""),"")</f>
        <v/>
      </c>
      <c r="BG44" s="2"/>
      <c r="BH44" s="2"/>
      <c r="BI44" s="2"/>
      <c r="BJ44" s="2"/>
      <c r="BK44" s="2"/>
      <c r="BL44" s="2"/>
      <c r="BM44" s="4" t="str">
        <f>IF(BR44=BR45,IF(BR44&gt;BR43,BR44&amp;"_O",""),BR44&amp;"_C")</f>
        <v/>
      </c>
      <c r="BN44" s="7" t="str">
        <f>IF(RIGHT(BM44,1)="C",BP44/INDEX($BP$5:$BP$2729,MATCH(BR44&amp;"_O",$BM$5:$BM$2729,0),1),"")</f>
        <v/>
      </c>
      <c r="BO44" s="38">
        <v>26242</v>
      </c>
      <c r="BP44" s="3">
        <v>105.46</v>
      </c>
      <c r="BQ44" s="7">
        <f>BP44/BP43</f>
        <v>1.0034253092293055</v>
      </c>
      <c r="BR44" s="4">
        <f>YEAR(BO44)</f>
        <v>1971</v>
      </c>
      <c r="BS44" s="2" t="s">
        <v>5</v>
      </c>
      <c r="BT44" s="12" t="str">
        <f>INDEX($CD$5:$CD$10,MATCH(BS44,$CC$5:$CC$10,0),1)</f>
        <v/>
      </c>
      <c r="BU44" s="12" t="str">
        <f>IF(AND(BT44="Y",BQ44&gt;1),"Y","")</f>
        <v/>
      </c>
      <c r="BV44" s="12" t="str">
        <f>IF(AND(BT44="Y",BQ44&lt;1),"Y","")</f>
        <v/>
      </c>
      <c r="BW44" s="12" t="str">
        <f>IF(BQ44&gt;1,IF(BQ43&gt;1,"Y",""),"")</f>
        <v/>
      </c>
      <c r="BX44" s="12" t="str">
        <f>IF(BQ44&lt;1,IF(BQ43&lt;1,"Y",""),"")</f>
        <v/>
      </c>
      <c r="BY44" s="2"/>
      <c r="BZ44" s="2">
        <v>2009</v>
      </c>
      <c r="CA44" s="2" t="s">
        <v>8</v>
      </c>
    </row>
    <row r="45" spans="2:79">
      <c r="B45" s="4" t="str">
        <f>IF(G45=G46,IF(G45&gt;G44,G45&amp;"_O",""),G45&amp;"_C")</f>
        <v/>
      </c>
      <c r="C45" s="14">
        <f ca="1">RANDBETWEEN(0,1000)/1000</f>
        <v>0.41499999999999998</v>
      </c>
      <c r="D45" s="16">
        <f>D44+1</f>
        <v>41</v>
      </c>
      <c r="E45" s="10">
        <f>ROUNDDOWN(D45/52,0)+1</f>
        <v>1</v>
      </c>
      <c r="F45" s="15">
        <f>F44+7</f>
        <v>44907</v>
      </c>
      <c r="G45" s="4">
        <f>YEAR(F45)</f>
        <v>2022</v>
      </c>
      <c r="H45" s="33">
        <v>0.66700000000000004</v>
      </c>
      <c r="I45" s="33">
        <v>0.65100000000000002</v>
      </c>
      <c r="J45" s="33">
        <v>0.32700000000000001</v>
      </c>
      <c r="K45" s="16" t="str">
        <f>IF(M44&gt;1,"Up","Down")</f>
        <v>Down</v>
      </c>
      <c r="L45" s="16" t="str">
        <f>IF(K45="Up",IF(H45&lt;$BJ$7,"Up","Down"),IF(H45&lt;$BK$7,"Down","Up"))</f>
        <v>Up</v>
      </c>
      <c r="M45" s="17">
        <f>IF(L45="Up",INDEX($AK$5:$AK$1005,MATCH(I45,$AI$5:$AI$1005,0),1),INDEX($AL$5:$AL$1005,MATCH(J45,$AI$5:$AI$1005,0),1))</f>
        <v>1.0167020582348139</v>
      </c>
      <c r="N45" s="16" t="str">
        <f>IF(P44&gt;1,"Up","Down")</f>
        <v>Up</v>
      </c>
      <c r="O45" s="16" t="str">
        <f>IF(N45="Up",IF(H45&lt;$BJ$12,"Up","Down"),IF(H45&lt;$BK$12,"Down","Up"))</f>
        <v>Down</v>
      </c>
      <c r="P45" s="17">
        <f>IF(O45="Up",INDEX($AP$5:$AP$1005,MATCH(I45,$AI$5:$AI$1005,0),1),INDEX($AQ$5:$AQ$1005,MATCH(J45,$AI$5:$AI$1005,0),1))</f>
        <v>0.97592529243628257</v>
      </c>
      <c r="Q45" s="19">
        <f>T44</f>
        <v>7451.1152326613483</v>
      </c>
      <c r="R45" s="19">
        <f>INDEX(model!$S$5:$S$35,MATCH(G45,model!$Q$5:$Q$35,0),1)*model!$O$5</f>
        <v>125</v>
      </c>
      <c r="S45" s="19">
        <f>IF(RIGHT(B45,1)="C",T44*INDEX(model!$T$5:$T$35,MATCH(G45,model!$Q$5:$Q$35,0),1),0)</f>
        <v>0</v>
      </c>
      <c r="T45" s="19">
        <f>(Q45+R45-S45)*M45</f>
        <v>7702.6519504709186</v>
      </c>
      <c r="U45" s="19">
        <f>X44</f>
        <v>7170.5657520339719</v>
      </c>
      <c r="V45" s="19">
        <f>INDEX(model!$S$5:$S$35,MATCH(G45,model!$Q$5:$Q$35,0),1)*model!$O$6</f>
        <v>125</v>
      </c>
      <c r="W45" s="19">
        <f>IF(RIGHT(B45,1)="C",X44*INDEX(model!$T$5:$T$35,MATCH(G45,model!$Q$5:$Q$35,0),1),0)</f>
        <v>0</v>
      </c>
      <c r="X45" s="19">
        <f>(U45+V45-W45)*P45</f>
        <v>7119.927140041882</v>
      </c>
      <c r="Y45" s="19"/>
      <c r="Z45" s="36" t="str">
        <f>K45&amp;L45</f>
        <v>DownUp</v>
      </c>
      <c r="AA45" s="36" t="str">
        <f>N45&amp;O45</f>
        <v>UpDown</v>
      </c>
      <c r="AB45" s="19"/>
      <c r="AC45" s="19"/>
      <c r="AD45">
        <f>AD44+1</f>
        <v>2039</v>
      </c>
      <c r="AE45" s="9">
        <f>INDEX($T$5:$T$1043,MATCH(AD45&amp;"_C",$B$5:$B$1043,0),1)/INDEX($T$5:$T$1043,MATCH(AD45&amp;"_O",$B$5:$B$1043,0),1)</f>
        <v>0.85948684765042072</v>
      </c>
      <c r="AF45" s="9">
        <f>INDEX($X$5:$X$1043,MATCH(AD45&amp;"_C",$B$5:$B$1043,0),1)/INDEX($X$5:$X$1043,MATCH(AD45&amp;"_O",$B$5:$B$1043,0),1)</f>
        <v>0.87476271702770081</v>
      </c>
      <c r="AI45" s="18">
        <f>ROUND(AI44-0.001,3)</f>
        <v>0.96</v>
      </c>
      <c r="AJ45" s="9">
        <f t="array" ref="AJ45">PERCENTILE(IF($BB$5:$BB$2729="Y",$AY$5:$AY$2729),$AI45)</f>
        <v>1.0379146884871038</v>
      </c>
      <c r="AK45" s="96">
        <v>1.0419549581058682</v>
      </c>
      <c r="AL45" s="96">
        <v>0.99886116656416635</v>
      </c>
      <c r="AM45" s="41" t="str">
        <f>IF(AI45&lt;$BJ$7,"Up","Down")</f>
        <v>Down</v>
      </c>
      <c r="AN45" s="41" t="str">
        <f>IF(AI45&lt;$BK$7,"Down","Up")</f>
        <v>Up</v>
      </c>
      <c r="AO45" s="9">
        <f t="array" ref="AO45">PERCENTILE(IF($BT$5:$BT$2729="Y",$BQ$5:$BQ$2729),$AI45)</f>
        <v>1.047974502981128</v>
      </c>
      <c r="AP45" s="96">
        <v>1.0554235434480017</v>
      </c>
      <c r="AQ45" s="96">
        <v>0.99887260400586109</v>
      </c>
      <c r="AR45" s="41" t="str">
        <f>IF(AI45&lt;$BJ$12,"Up","Down")</f>
        <v>Down</v>
      </c>
      <c r="AS45" s="41" t="str">
        <f>IF(AI45&lt;$BK$12,"Down","Up")</f>
        <v>Up</v>
      </c>
      <c r="AU45" s="4" t="str">
        <f>IF(AZ45=AZ46,IF(AZ45&gt;AZ44,AZ45&amp;"_O",""),AZ45&amp;"_C")</f>
        <v/>
      </c>
      <c r="AV45" s="7" t="str">
        <f>IF(RIGHT(AU45,1)="C",AX45/INDEX($AX$5:$AX$2729,MATCH(AZ45&amp;"_O",$AU$5:$AU$2729,0),1),"")</f>
        <v/>
      </c>
      <c r="AW45" s="38">
        <v>25850</v>
      </c>
      <c r="AX45" s="37">
        <v>85.08</v>
      </c>
      <c r="AY45" s="7">
        <f>AX45/AX44</f>
        <v>0.9990605918271489</v>
      </c>
      <c r="AZ45" s="4">
        <f>YEAR(AW45)</f>
        <v>1970</v>
      </c>
      <c r="BA45" s="2" t="s">
        <v>5</v>
      </c>
      <c r="BB45" s="12" t="str">
        <f>INDEX($CD$5:$CD$10,MATCH(BA45,$CC$5:$CC$10,0),1)</f>
        <v/>
      </c>
      <c r="BC45" s="12" t="str">
        <f>IF(AND(BB45="Y",AY45&gt;1),"Y","")</f>
        <v/>
      </c>
      <c r="BD45" s="12" t="str">
        <f>IF(AND(BB45="Y",AY45&lt;1),"Y","")</f>
        <v/>
      </c>
      <c r="BE45" s="12" t="str">
        <f>IF(AY45&gt;1,IF(AY44&gt;1,"Y",""),"")</f>
        <v/>
      </c>
      <c r="BF45" s="12" t="str">
        <f>IF(AY45&lt;1,IF(AY44&lt;1,"Y",""),"")</f>
        <v/>
      </c>
      <c r="BG45" s="2"/>
      <c r="BH45" s="2"/>
      <c r="BI45" s="2"/>
      <c r="BJ45" s="2"/>
      <c r="BK45" s="2"/>
      <c r="BL45" s="2"/>
      <c r="BM45" s="4" t="str">
        <f>IF(BR45=BR46,IF(BR45&gt;BR44,BR45&amp;"_O",""),BR45&amp;"_C")</f>
        <v/>
      </c>
      <c r="BN45" s="7" t="str">
        <f>IF(RIGHT(BM45,1)="C",BP45/INDEX($BP$5:$BP$2729,MATCH(BR45&amp;"_O",$BM$5:$BM$2729,0),1),"")</f>
        <v/>
      </c>
      <c r="BO45" s="38">
        <v>26249</v>
      </c>
      <c r="BP45" s="3">
        <v>103.91</v>
      </c>
      <c r="BQ45" s="7">
        <f>BP45/BP44</f>
        <v>0.9853024843542576</v>
      </c>
      <c r="BR45" s="4">
        <f>YEAR(BO45)</f>
        <v>1971</v>
      </c>
      <c r="BS45" s="2" t="s">
        <v>5</v>
      </c>
      <c r="BT45" s="12" t="str">
        <f>INDEX($CD$5:$CD$10,MATCH(BS45,$CC$5:$CC$10,0),1)</f>
        <v/>
      </c>
      <c r="BU45" s="12" t="str">
        <f>IF(AND(BT45="Y",BQ45&gt;1),"Y","")</f>
        <v/>
      </c>
      <c r="BV45" s="12" t="str">
        <f>IF(AND(BT45="Y",BQ45&lt;1),"Y","")</f>
        <v/>
      </c>
      <c r="BW45" s="12" t="str">
        <f>IF(BQ45&gt;1,IF(BQ44&gt;1,"Y",""),"")</f>
        <v/>
      </c>
      <c r="BX45" s="12" t="str">
        <f>IF(BQ45&lt;1,IF(BQ44&lt;1,"Y",""),"")</f>
        <v/>
      </c>
      <c r="BY45" s="2"/>
      <c r="BZ45" s="2">
        <v>2010</v>
      </c>
      <c r="CA45" s="2" t="s">
        <v>9</v>
      </c>
    </row>
    <row r="46" spans="2:79">
      <c r="B46" s="4" t="str">
        <f>IF(G46=G47,IF(G46&gt;G45,G46&amp;"_O",""),G46&amp;"_C")</f>
        <v/>
      </c>
      <c r="C46" s="14">
        <f ca="1">RANDBETWEEN(0,1000)/1000</f>
        <v>0.32500000000000001</v>
      </c>
      <c r="D46" s="16">
        <f>D45+1</f>
        <v>42</v>
      </c>
      <c r="E46" s="10">
        <f>ROUNDDOWN(D46/52,0)+1</f>
        <v>1</v>
      </c>
      <c r="F46" s="15">
        <f>F45+7</f>
        <v>44914</v>
      </c>
      <c r="G46" s="4">
        <f>YEAR(F46)</f>
        <v>2022</v>
      </c>
      <c r="H46" s="33">
        <v>0.58499999999999996</v>
      </c>
      <c r="I46" s="33">
        <v>0.65900000000000003</v>
      </c>
      <c r="J46" s="33">
        <v>0.35099999999999998</v>
      </c>
      <c r="K46" s="16" t="str">
        <f>IF(M45&gt;1,"Up","Down")</f>
        <v>Up</v>
      </c>
      <c r="L46" s="16" t="str">
        <f>IF(K46="Up",IF(H46&lt;$BJ$7,"Up","Down"),IF(H46&lt;$BK$7,"Down","Up"))</f>
        <v>Down</v>
      </c>
      <c r="M46" s="17">
        <f>IF(L46="Up",INDEX($AK$5:$AK$1005,MATCH(I46,$AI$5:$AI$1005,0),1),INDEX($AL$5:$AL$1005,MATCH(J46,$AI$5:$AI$1005,0),1))</f>
        <v>0.98192499400698607</v>
      </c>
      <c r="N46" s="16" t="str">
        <f>IF(P45&gt;1,"Up","Down")</f>
        <v>Down</v>
      </c>
      <c r="O46" s="16" t="str">
        <f>IF(N46="Up",IF(H46&lt;$BJ$12,"Up","Down"),IF(H46&lt;$BK$12,"Down","Up"))</f>
        <v>Up</v>
      </c>
      <c r="P46" s="17">
        <f>IF(O46="Up",INDEX($AP$5:$AP$1005,MATCH(I46,$AI$5:$AI$1005,0),1),INDEX($AQ$5:$AQ$1005,MATCH(J46,$AI$5:$AI$1005,0),1))</f>
        <v>1.023865163201453</v>
      </c>
      <c r="Q46" s="19">
        <f>T45</f>
        <v>7702.6519504709186</v>
      </c>
      <c r="R46" s="19">
        <f>INDEX(model!$S$5:$S$35,MATCH(G46,model!$Q$5:$Q$35,0),1)*model!$O$5</f>
        <v>125</v>
      </c>
      <c r="S46" s="19">
        <f>IF(RIGHT(B46,1)="C",T45*INDEX(model!$T$5:$T$35,MATCH(G46,model!$Q$5:$Q$35,0),1),0)</f>
        <v>0</v>
      </c>
      <c r="T46" s="19">
        <f>(Q46+R46-S46)*M46</f>
        <v>7686.1670945549295</v>
      </c>
      <c r="U46" s="19">
        <f>X45</f>
        <v>7119.927140041882</v>
      </c>
      <c r="V46" s="19">
        <f>INDEX(model!$S$5:$S$35,MATCH(G46,model!$Q$5:$Q$35,0),1)*model!$O$6</f>
        <v>125</v>
      </c>
      <c r="W46" s="19">
        <f>IF(RIGHT(B46,1)="C",X45*INDEX(model!$T$5:$T$35,MATCH(G46,model!$Q$5:$Q$35,0),1),0)</f>
        <v>0</v>
      </c>
      <c r="X46" s="19">
        <f>(U46+V46-W46)*P46</f>
        <v>7417.8285086216183</v>
      </c>
      <c r="Y46" s="19"/>
      <c r="Z46" s="36" t="str">
        <f>K46&amp;L46</f>
        <v>UpDown</v>
      </c>
      <c r="AA46" s="36" t="str">
        <f>N46&amp;O46</f>
        <v>DownUp</v>
      </c>
      <c r="AB46" s="19"/>
      <c r="AC46" s="19"/>
      <c r="AD46">
        <f>AD45+1</f>
        <v>2040</v>
      </c>
      <c r="AE46" s="9">
        <f>INDEX($T$5:$T$1043,MATCH(AD46&amp;"_C",$B$5:$B$1043,0),1)/INDEX($T$5:$T$1043,MATCH(AD46&amp;"_O",$B$5:$B$1043,0),1)</f>
        <v>0.96163156067415712</v>
      </c>
      <c r="AF46" s="9">
        <f>INDEX($X$5:$X$1043,MATCH(AD46&amp;"_C",$B$5:$B$1043,0),1)/INDEX($X$5:$X$1043,MATCH(AD46&amp;"_O",$B$5:$B$1043,0),1)</f>
        <v>1.2860586499453204</v>
      </c>
      <c r="AI46" s="18">
        <f>ROUND(AI45-0.001,3)</f>
        <v>0.95899999999999996</v>
      </c>
      <c r="AJ46" s="9">
        <f t="array" ref="AJ46">PERCENTILE(IF($BB$5:$BB$2729="Y",$AY$5:$AY$2729),$AI46)</f>
        <v>1.0378308545011248</v>
      </c>
      <c r="AK46" s="96">
        <v>1.0419549581058682</v>
      </c>
      <c r="AL46" s="96">
        <v>0.99886116656416635</v>
      </c>
      <c r="AM46" s="41" t="str">
        <f>IF(AI46&lt;$BJ$7,"Up","Down")</f>
        <v>Down</v>
      </c>
      <c r="AN46" s="41" t="str">
        <f>IF(AI46&lt;$BK$7,"Down","Up")</f>
        <v>Up</v>
      </c>
      <c r="AO46" s="9">
        <f t="array" ref="AO46">PERCENTILE(IF($BT$5:$BT$2729="Y",$BQ$5:$BQ$2729),$AI46)</f>
        <v>1.0478066112571249</v>
      </c>
      <c r="AP46" s="96">
        <v>1.0554235434480017</v>
      </c>
      <c r="AQ46" s="96">
        <v>0.99887260400586109</v>
      </c>
      <c r="AR46" s="41" t="str">
        <f>IF(AI46&lt;$BJ$12,"Up","Down")</f>
        <v>Down</v>
      </c>
      <c r="AS46" s="41" t="str">
        <f>IF(AI46&lt;$BK$12,"Down","Up")</f>
        <v>Up</v>
      </c>
      <c r="AU46" s="4" t="str">
        <f>IF(AZ46=AZ47,IF(AZ46&gt;AZ45,AZ46&amp;"_O",""),AZ46&amp;"_C")</f>
        <v/>
      </c>
      <c r="AV46" s="7" t="str">
        <f>IF(RIGHT(AU46,1)="C",AX46/INDEX($AX$5:$AX$2729,MATCH(AZ46&amp;"_O",$AU$5:$AU$2729,0),1),"")</f>
        <v/>
      </c>
      <c r="AW46" s="38">
        <v>25857</v>
      </c>
      <c r="AX46" s="37">
        <v>84.28</v>
      </c>
      <c r="AY46" s="7">
        <f>AX46/AX45</f>
        <v>0.99059708509637989</v>
      </c>
      <c r="AZ46" s="4">
        <f>YEAR(AW46)</f>
        <v>1970</v>
      </c>
      <c r="BA46" s="2" t="s">
        <v>5</v>
      </c>
      <c r="BB46" s="12" t="str">
        <f>INDEX($CD$5:$CD$10,MATCH(BA46,$CC$5:$CC$10,0),1)</f>
        <v/>
      </c>
      <c r="BC46" s="12" t="str">
        <f>IF(AND(BB46="Y",AY46&gt;1),"Y","")</f>
        <v/>
      </c>
      <c r="BD46" s="12" t="str">
        <f>IF(AND(BB46="Y",AY46&lt;1),"Y","")</f>
        <v/>
      </c>
      <c r="BE46" s="12" t="str">
        <f>IF(AY46&gt;1,IF(AY45&gt;1,"Y",""),"")</f>
        <v/>
      </c>
      <c r="BF46" s="12" t="str">
        <f>IF(AY46&lt;1,IF(AY45&lt;1,"Y",""),"")</f>
        <v>Y</v>
      </c>
      <c r="BG46" s="2"/>
      <c r="BH46" s="2"/>
      <c r="BI46" s="2"/>
      <c r="BJ46" s="2"/>
      <c r="BK46" s="2"/>
      <c r="BL46" s="2"/>
      <c r="BM46" s="4" t="str">
        <f>IF(BR46=BR47,IF(BR46&gt;BR45,BR46&amp;"_O",""),BR46&amp;"_C")</f>
        <v/>
      </c>
      <c r="BN46" s="7" t="str">
        <f>IF(RIGHT(BM46,1)="C",BP46/INDEX($BP$5:$BP$2729,MATCH(BR46&amp;"_O",$BM$5:$BM$2729,0),1),"")</f>
        <v/>
      </c>
      <c r="BO46" s="38">
        <v>26256</v>
      </c>
      <c r="BP46" s="3">
        <v>102.95</v>
      </c>
      <c r="BQ46" s="7">
        <f>BP46/BP45</f>
        <v>0.99076123568472718</v>
      </c>
      <c r="BR46" s="4">
        <f>YEAR(BO46)</f>
        <v>1971</v>
      </c>
      <c r="BS46" s="2" t="s">
        <v>5</v>
      </c>
      <c r="BT46" s="12" t="str">
        <f>INDEX($CD$5:$CD$10,MATCH(BS46,$CC$5:$CC$10,0),1)</f>
        <v/>
      </c>
      <c r="BU46" s="12" t="str">
        <f>IF(AND(BT46="Y",BQ46&gt;1),"Y","")</f>
        <v/>
      </c>
      <c r="BV46" s="12" t="str">
        <f>IF(AND(BT46="Y",BQ46&lt;1),"Y","")</f>
        <v/>
      </c>
      <c r="BW46" s="12" t="str">
        <f>IF(BQ46&gt;1,IF(BQ45&gt;1,"Y",""),"")</f>
        <v/>
      </c>
      <c r="BX46" s="12" t="str">
        <f>IF(BQ46&lt;1,IF(BQ45&lt;1,"Y",""),"")</f>
        <v>Y</v>
      </c>
      <c r="BY46" s="2"/>
      <c r="BZ46" s="2">
        <v>2011</v>
      </c>
      <c r="CA46" s="2" t="s">
        <v>9</v>
      </c>
    </row>
    <row r="47" spans="2:79">
      <c r="B47" s="4" t="str">
        <f>IF(G47=G48,IF(G47&gt;G46,G47&amp;"_O",""),G47&amp;"_C")</f>
        <v>2022_C</v>
      </c>
      <c r="C47" s="14">
        <f ca="1">RANDBETWEEN(0,1000)/1000</f>
        <v>0.40899999999999997</v>
      </c>
      <c r="D47" s="16">
        <f>D46+1</f>
        <v>43</v>
      </c>
      <c r="E47" s="10">
        <f>ROUNDDOWN(D47/52,0)+1</f>
        <v>1</v>
      </c>
      <c r="F47" s="15">
        <f>F46+7</f>
        <v>44921</v>
      </c>
      <c r="G47" s="4">
        <f>YEAR(F47)</f>
        <v>2022</v>
      </c>
      <c r="H47" s="33">
        <v>0.63900000000000001</v>
      </c>
      <c r="I47" s="33">
        <v>0.83499999999999996</v>
      </c>
      <c r="J47" s="33">
        <v>0.88200000000000001</v>
      </c>
      <c r="K47" s="16" t="str">
        <f>IF(M46&gt;1,"Up","Down")</f>
        <v>Down</v>
      </c>
      <c r="L47" s="16" t="str">
        <f>IF(K47="Up",IF(H47&lt;$BJ$7,"Up","Down"),IF(H47&lt;$BK$7,"Down","Up"))</f>
        <v>Up</v>
      </c>
      <c r="M47" s="17">
        <f>IF(L47="Up",INDEX($AK$5:$AK$1005,MATCH(I47,$AI$5:$AI$1005,0),1),INDEX($AL$5:$AL$1005,MATCH(J47,$AI$5:$AI$1005,0),1))</f>
        <v>1.0270666317807935</v>
      </c>
      <c r="N47" s="16" t="str">
        <f>IF(P46&gt;1,"Up","Down")</f>
        <v>Up</v>
      </c>
      <c r="O47" s="16" t="str">
        <f>IF(N47="Up",IF(H47&lt;$BJ$12,"Up","Down"),IF(H47&lt;$BK$12,"Down","Up"))</f>
        <v>Down</v>
      </c>
      <c r="P47" s="17">
        <f>IF(O47="Up",INDEX($AP$5:$AP$1005,MATCH(I47,$AI$5:$AI$1005,0),1),INDEX($AQ$5:$AQ$1005,MATCH(J47,$AI$5:$AI$1005,0),1))</f>
        <v>0.99709587827046686</v>
      </c>
      <c r="Q47" s="19">
        <f>T46</f>
        <v>7686.1670945549295</v>
      </c>
      <c r="R47" s="19">
        <f>INDEX(model!$S$5:$S$35,MATCH(G47,model!$Q$5:$Q$35,0),1)*model!$O$5</f>
        <v>125</v>
      </c>
      <c r="S47" s="19">
        <f>IF(RIGHT(B47,1)="C",T46*INDEX(model!$T$5:$T$35,MATCH(G47,model!$Q$5:$Q$35,0),1),0)</f>
        <v>0</v>
      </c>
      <c r="T47" s="19">
        <f>(Q47+R47-S47)*M47</f>
        <v>8022.589078081498</v>
      </c>
      <c r="U47" s="19">
        <f>X46</f>
        <v>7417.8285086216183</v>
      </c>
      <c r="V47" s="19">
        <f>INDEX(model!$S$5:$S$35,MATCH(G47,model!$Q$5:$Q$35,0),1)*model!$O$6</f>
        <v>125</v>
      </c>
      <c r="W47" s="19">
        <f>IF(RIGHT(B47,1)="C",X46*INDEX(model!$T$5:$T$35,MATCH(G47,model!$Q$5:$Q$35,0),1),0)</f>
        <v>0</v>
      </c>
      <c r="X47" s="19">
        <f>(U47+V47-W47)*P47</f>
        <v>7520.9232164475879</v>
      </c>
      <c r="Y47" s="19"/>
      <c r="Z47" s="36" t="str">
        <f>K47&amp;L47</f>
        <v>DownUp</v>
      </c>
      <c r="AA47" s="36" t="str">
        <f>N47&amp;O47</f>
        <v>UpDown</v>
      </c>
      <c r="AB47" s="19"/>
      <c r="AC47" s="19"/>
      <c r="AD47">
        <f>AD46+1</f>
        <v>2041</v>
      </c>
      <c r="AE47" s="9">
        <f>INDEX($T$5:$T$1043,MATCH(AD47&amp;"_C",$B$5:$B$1043,0),1)/INDEX($T$5:$T$1043,MATCH(AD47&amp;"_O",$B$5:$B$1043,0),1)</f>
        <v>0.86435453732667122</v>
      </c>
      <c r="AF47" s="9">
        <f>INDEX($X$5:$X$1043,MATCH(AD47&amp;"_C",$B$5:$B$1043,0),1)/INDEX($X$5:$X$1043,MATCH(AD47&amp;"_O",$B$5:$B$1043,0),1)</f>
        <v>0.96642900170011348</v>
      </c>
      <c r="AI47" s="18">
        <f>ROUND(AI46-0.001,3)</f>
        <v>0.95799999999999996</v>
      </c>
      <c r="AJ47" s="9">
        <f t="array" ref="AJ47">PERCENTILE(IF($BB$5:$BB$2729="Y",$AY$5:$AY$2729),$AI47)</f>
        <v>1.0375150156321664</v>
      </c>
      <c r="AK47" s="96">
        <v>1.0419549581058682</v>
      </c>
      <c r="AL47" s="96">
        <v>0.99886116656416635</v>
      </c>
      <c r="AM47" s="41" t="str">
        <f>IF(AI47&lt;$BJ$7,"Up","Down")</f>
        <v>Down</v>
      </c>
      <c r="AN47" s="41" t="str">
        <f>IF(AI47&lt;$BK$7,"Down","Up")</f>
        <v>Up</v>
      </c>
      <c r="AO47" s="9">
        <f t="array" ref="AO47">PERCENTILE(IF($BT$5:$BT$2729="Y",$BQ$5:$BQ$2729),$AI47)</f>
        <v>1.0476321469324348</v>
      </c>
      <c r="AP47" s="96">
        <v>1.0554235434480017</v>
      </c>
      <c r="AQ47" s="96">
        <v>0.99887260400586109</v>
      </c>
      <c r="AR47" s="41" t="str">
        <f>IF(AI47&lt;$BJ$12,"Up","Down")</f>
        <v>Down</v>
      </c>
      <c r="AS47" s="41" t="str">
        <f>IF(AI47&lt;$BK$12,"Down","Up")</f>
        <v>Up</v>
      </c>
      <c r="AU47" s="4" t="str">
        <f>IF(AZ47=AZ48,IF(AZ47&gt;AZ46,AZ47&amp;"_O",""),AZ47&amp;"_C")</f>
        <v/>
      </c>
      <c r="AV47" s="7" t="str">
        <f>IF(RIGHT(AU47,1)="C",AX47/INDEX($AX$5:$AX$2729,MATCH(AZ47&amp;"_O",$AU$5:$AU$2729,0),1),"")</f>
        <v/>
      </c>
      <c r="AW47" s="38">
        <v>25864</v>
      </c>
      <c r="AX47" s="37">
        <v>83.77</v>
      </c>
      <c r="AY47" s="7">
        <f>AX47/AX46</f>
        <v>0.99394874228761265</v>
      </c>
      <c r="AZ47" s="4">
        <f>YEAR(AW47)</f>
        <v>1970</v>
      </c>
      <c r="BA47" s="2" t="s">
        <v>5</v>
      </c>
      <c r="BB47" s="12" t="str">
        <f>INDEX($CD$5:$CD$10,MATCH(BA47,$CC$5:$CC$10,0),1)</f>
        <v/>
      </c>
      <c r="BC47" s="12" t="str">
        <f>IF(AND(BB47="Y",AY47&gt;1),"Y","")</f>
        <v/>
      </c>
      <c r="BD47" s="12" t="str">
        <f>IF(AND(BB47="Y",AY47&lt;1),"Y","")</f>
        <v/>
      </c>
      <c r="BE47" s="12" t="str">
        <f>IF(AY47&gt;1,IF(AY46&gt;1,"Y",""),"")</f>
        <v/>
      </c>
      <c r="BF47" s="12" t="str">
        <f>IF(AY47&lt;1,IF(AY46&lt;1,"Y",""),"")</f>
        <v>Y</v>
      </c>
      <c r="BG47" s="2"/>
      <c r="BH47" s="2"/>
      <c r="BI47" s="2"/>
      <c r="BJ47" s="2"/>
      <c r="BK47" s="2"/>
      <c r="BL47" s="2"/>
      <c r="BM47" s="4" t="str">
        <f>IF(BR47=BR48,IF(BR47&gt;BR46,BR47&amp;"_O",""),BR47&amp;"_C")</f>
        <v/>
      </c>
      <c r="BN47" s="7" t="str">
        <f>IF(RIGHT(BM47,1)="C",BP47/INDEX($BP$5:$BP$2729,MATCH(BR47&amp;"_O",$BM$5:$BM$2729,0),1),"")</f>
        <v/>
      </c>
      <c r="BO47" s="38">
        <v>26263</v>
      </c>
      <c r="BP47" s="3">
        <v>101.64</v>
      </c>
      <c r="BQ47" s="7">
        <f>BP47/BP46</f>
        <v>0.98727537639630891</v>
      </c>
      <c r="BR47" s="4">
        <f>YEAR(BO47)</f>
        <v>1971</v>
      </c>
      <c r="BS47" s="2" t="s">
        <v>5</v>
      </c>
      <c r="BT47" s="12" t="str">
        <f>INDEX($CD$5:$CD$10,MATCH(BS47,$CC$5:$CC$10,0),1)</f>
        <v/>
      </c>
      <c r="BU47" s="12" t="str">
        <f>IF(AND(BT47="Y",BQ47&gt;1),"Y","")</f>
        <v/>
      </c>
      <c r="BV47" s="12" t="str">
        <f>IF(AND(BT47="Y",BQ47&lt;1),"Y","")</f>
        <v/>
      </c>
      <c r="BW47" s="12" t="str">
        <f>IF(BQ47&gt;1,IF(BQ46&gt;1,"Y",""),"")</f>
        <v/>
      </c>
      <c r="BX47" s="12" t="str">
        <f>IF(BQ47&lt;1,IF(BQ46&lt;1,"Y",""),"")</f>
        <v>Y</v>
      </c>
      <c r="BY47" s="2"/>
      <c r="BZ47" s="2">
        <v>2012</v>
      </c>
      <c r="CA47" s="2" t="s">
        <v>9</v>
      </c>
    </row>
    <row r="48" spans="2:79">
      <c r="B48" s="4" t="str">
        <f>IF(G48=G49,IF(G48&gt;G47,G48&amp;"_O",""),G48&amp;"_C")</f>
        <v>2023_O</v>
      </c>
      <c r="C48" s="14">
        <f ca="1">RANDBETWEEN(0,1000)/1000</f>
        <v>0.79300000000000004</v>
      </c>
      <c r="D48" s="16">
        <f>D47+1</f>
        <v>44</v>
      </c>
      <c r="E48" s="10">
        <f>ROUNDDOWN(D48/52,0)+1</f>
        <v>1</v>
      </c>
      <c r="F48" s="15">
        <f>F47+7</f>
        <v>44928</v>
      </c>
      <c r="G48" s="4">
        <f>YEAR(F48)</f>
        <v>2023</v>
      </c>
      <c r="H48" s="33">
        <v>0.85</v>
      </c>
      <c r="I48" s="33">
        <v>0.745</v>
      </c>
      <c r="J48" s="33">
        <v>0.23</v>
      </c>
      <c r="K48" s="16" t="str">
        <f>IF(M47&gt;1,"Up","Down")</f>
        <v>Up</v>
      </c>
      <c r="L48" s="16" t="str">
        <f>IF(K48="Up",IF(H48&lt;$BJ$7,"Up","Down"),IF(H48&lt;$BK$7,"Down","Up"))</f>
        <v>Down</v>
      </c>
      <c r="M48" s="17">
        <f>IF(L48="Up",INDEX($AK$5:$AK$1005,MATCH(I48,$AI$5:$AI$1005,0),1),INDEX($AL$5:$AL$1005,MATCH(J48,$AI$5:$AI$1005,0),1))</f>
        <v>0.97658235903296509</v>
      </c>
      <c r="N48" s="16" t="str">
        <f>IF(P47&gt;1,"Up","Down")</f>
        <v>Down</v>
      </c>
      <c r="O48" s="16" t="str">
        <f>IF(N48="Up",IF(H48&lt;$BJ$12,"Up","Down"),IF(H48&lt;$BK$12,"Down","Up"))</f>
        <v>Up</v>
      </c>
      <c r="P48" s="17">
        <f>IF(O48="Up",INDEX($AP$5:$AP$1005,MATCH(I48,$AI$5:$AI$1005,0),1),INDEX($AQ$5:$AQ$1005,MATCH(J48,$AI$5:$AI$1005,0),1))</f>
        <v>1.0284101938532433</v>
      </c>
      <c r="Q48" s="19">
        <f>T47</f>
        <v>8022.589078081498</v>
      </c>
      <c r="R48" s="19">
        <f>INDEX(model!$S$5:$S$35,MATCH(G48,model!$Q$5:$Q$35,0),1)*model!$O$5</f>
        <v>125</v>
      </c>
      <c r="S48" s="19">
        <f>IF(RIGHT(B48,1)="C",T47*INDEX(model!$T$5:$T$35,MATCH(G48,model!$Q$5:$Q$35,0),1),0)</f>
        <v>0</v>
      </c>
      <c r="T48" s="19">
        <f>(Q48+R48-S48)*M48</f>
        <v>7956.7917623040503</v>
      </c>
      <c r="U48" s="19">
        <f>X47</f>
        <v>7520.9232164475879</v>
      </c>
      <c r="V48" s="19">
        <f>INDEX(model!$S$5:$S$35,MATCH(G48,model!$Q$5:$Q$35,0),1)*model!$O$6</f>
        <v>125</v>
      </c>
      <c r="W48" s="19">
        <f>IF(RIGHT(B48,1)="C",X47*INDEX(model!$T$5:$T$35,MATCH(G48,model!$Q$5:$Q$35,0),1),0)</f>
        <v>0</v>
      </c>
      <c r="X48" s="19">
        <f>(U48+V48-W48)*P48</f>
        <v>7863.1453772138775</v>
      </c>
      <c r="Y48" s="19"/>
      <c r="Z48" s="36" t="str">
        <f>K48&amp;L48</f>
        <v>UpDown</v>
      </c>
      <c r="AA48" s="36" t="str">
        <f>N48&amp;O48</f>
        <v>DownUp</v>
      </c>
      <c r="AB48" s="19"/>
      <c r="AC48" s="19"/>
      <c r="AD48">
        <f>AD47+1</f>
        <v>2042</v>
      </c>
      <c r="AE48" s="9" t="e">
        <f>INDEX($T$5:$T$1043,MATCH(AD48&amp;"_C",$B$5:$B$1043,0),1)/INDEX($T$5:$T$1043,MATCH(AD48&amp;"_O",$B$5:$B$1043,0),1)</f>
        <v>#N/A</v>
      </c>
      <c r="AF48" s="9" t="e">
        <f>INDEX($X$5:$X$1043,MATCH(AD48&amp;"_C",$B$5:$B$1043,0),1)/INDEX($X$5:$X$1043,MATCH(AD48&amp;"_O",$B$5:$B$1043,0),1)</f>
        <v>#N/A</v>
      </c>
      <c r="AI48" s="18">
        <f>ROUND(AI47-0.001,3)</f>
        <v>0.95699999999999996</v>
      </c>
      <c r="AJ48" s="9">
        <f t="array" ref="AJ48">PERCENTILE(IF($BB$5:$BB$2729="Y",$AY$5:$AY$2729),$AI48)</f>
        <v>1.0374391903709024</v>
      </c>
      <c r="AK48" s="96">
        <v>1.0419549581058682</v>
      </c>
      <c r="AL48" s="96">
        <v>0.99886116656416635</v>
      </c>
      <c r="AM48" s="41" t="str">
        <f>IF(AI48&lt;$BJ$7,"Up","Down")</f>
        <v>Down</v>
      </c>
      <c r="AN48" s="41" t="str">
        <f>IF(AI48&lt;$BK$7,"Down","Up")</f>
        <v>Up</v>
      </c>
      <c r="AO48" s="9">
        <f t="array" ref="AO48">PERCENTILE(IF($BT$5:$BT$2729="Y",$BQ$5:$BQ$2729),$AI48)</f>
        <v>1.0474063106137501</v>
      </c>
      <c r="AP48" s="96">
        <v>1.0554235434480017</v>
      </c>
      <c r="AQ48" s="96">
        <v>0.99887260400586109</v>
      </c>
      <c r="AR48" s="41" t="str">
        <f>IF(AI48&lt;$BJ$12,"Up","Down")</f>
        <v>Down</v>
      </c>
      <c r="AS48" s="41" t="str">
        <f>IF(AI48&lt;$BK$12,"Down","Up")</f>
        <v>Up</v>
      </c>
      <c r="AU48" s="4" t="str">
        <f>IF(AZ48=AZ49,IF(AZ48&gt;AZ47,AZ48&amp;"_O",""),AZ48&amp;"_C")</f>
        <v/>
      </c>
      <c r="AV48" s="7" t="str">
        <f>IF(RIGHT(AU48,1)="C",AX48/INDEX($AX$5:$AX$2729,MATCH(AZ48&amp;"_O",$AU$5:$AU$2729,0),1),"")</f>
        <v/>
      </c>
      <c r="AW48" s="38">
        <v>25871</v>
      </c>
      <c r="AX48" s="37">
        <v>83.25</v>
      </c>
      <c r="AY48" s="7">
        <f>AX48/AX47</f>
        <v>0.99379252715769373</v>
      </c>
      <c r="AZ48" s="4">
        <f>YEAR(AW48)</f>
        <v>1970</v>
      </c>
      <c r="BA48" s="2" t="s">
        <v>5</v>
      </c>
      <c r="BB48" s="12" t="str">
        <f>INDEX($CD$5:$CD$10,MATCH(BA48,$CC$5:$CC$10,0),1)</f>
        <v/>
      </c>
      <c r="BC48" s="12" t="str">
        <f>IF(AND(BB48="Y",AY48&gt;1),"Y","")</f>
        <v/>
      </c>
      <c r="BD48" s="12" t="str">
        <f>IF(AND(BB48="Y",AY48&lt;1),"Y","")</f>
        <v/>
      </c>
      <c r="BE48" s="12" t="str">
        <f>IF(AY48&gt;1,IF(AY47&gt;1,"Y",""),"")</f>
        <v/>
      </c>
      <c r="BF48" s="12" t="str">
        <f>IF(AY48&lt;1,IF(AY47&lt;1,"Y",""),"")</f>
        <v>Y</v>
      </c>
      <c r="BG48" s="2"/>
      <c r="BH48" s="2"/>
      <c r="BI48" s="2"/>
      <c r="BJ48" s="2"/>
      <c r="BK48" s="2"/>
      <c r="BL48" s="2"/>
      <c r="BM48" s="4" t="str">
        <f>IF(BR48=BR49,IF(BR48&gt;BR47,BR48&amp;"_O",""),BR48&amp;"_C")</f>
        <v/>
      </c>
      <c r="BN48" s="7" t="str">
        <f>IF(RIGHT(BM48,1)="C",BP48/INDEX($BP$5:$BP$2729,MATCH(BR48&amp;"_O",$BM$5:$BM$2729,0),1),"")</f>
        <v/>
      </c>
      <c r="BO48" s="38">
        <v>26270</v>
      </c>
      <c r="BP48" s="3">
        <v>107.26</v>
      </c>
      <c r="BQ48" s="7">
        <f>BP48/BP47</f>
        <v>1.055293191656828</v>
      </c>
      <c r="BR48" s="4">
        <f>YEAR(BO48)</f>
        <v>1971</v>
      </c>
      <c r="BS48" s="2" t="s">
        <v>5</v>
      </c>
      <c r="BT48" s="12" t="str">
        <f>INDEX($CD$5:$CD$10,MATCH(BS48,$CC$5:$CC$10,0),1)</f>
        <v/>
      </c>
      <c r="BU48" s="12" t="str">
        <f>IF(AND(BT48="Y",BQ48&gt;1),"Y","")</f>
        <v/>
      </c>
      <c r="BV48" s="12" t="str">
        <f>IF(AND(BT48="Y",BQ48&lt;1),"Y","")</f>
        <v/>
      </c>
      <c r="BW48" s="12" t="str">
        <f>IF(BQ48&gt;1,IF(BQ47&gt;1,"Y",""),"")</f>
        <v/>
      </c>
      <c r="BX48" s="12" t="str">
        <f>IF(BQ48&lt;1,IF(BQ47&lt;1,"Y",""),"")</f>
        <v/>
      </c>
      <c r="BY48" s="2"/>
      <c r="BZ48" s="2">
        <v>2013</v>
      </c>
      <c r="CA48" s="2" t="s">
        <v>9</v>
      </c>
    </row>
    <row r="49" spans="2:79">
      <c r="B49" s="4" t="str">
        <f>IF(G49=G50,IF(G49&gt;G48,G49&amp;"_O",""),G49&amp;"_C")</f>
        <v/>
      </c>
      <c r="C49" s="14">
        <f ca="1">RANDBETWEEN(0,1000)/1000</f>
        <v>0.13300000000000001</v>
      </c>
      <c r="D49" s="16">
        <f>D48+1</f>
        <v>45</v>
      </c>
      <c r="E49" s="10">
        <f>ROUNDDOWN(D49/52,0)+1</f>
        <v>1</v>
      </c>
      <c r="F49" s="15">
        <f>F48+7</f>
        <v>44935</v>
      </c>
      <c r="G49" s="4">
        <f>YEAR(F49)</f>
        <v>2023</v>
      </c>
      <c r="H49" s="33">
        <v>0.67600000000000005</v>
      </c>
      <c r="I49" s="33">
        <v>0.91400000000000003</v>
      </c>
      <c r="J49" s="33">
        <v>0.47499999999999998</v>
      </c>
      <c r="K49" s="16" t="str">
        <f>IF(M48&gt;1,"Up","Down")</f>
        <v>Down</v>
      </c>
      <c r="L49" s="16" t="str">
        <f>IF(K49="Up",IF(H49&lt;$BJ$7,"Up","Down"),IF(H49&lt;$BK$7,"Down","Up"))</f>
        <v>Up</v>
      </c>
      <c r="M49" s="17">
        <f>IF(L49="Up",INDEX($AK$5:$AK$1005,MATCH(I49,$AI$5:$AI$1005,0),1),INDEX($AL$5:$AL$1005,MATCH(J49,$AI$5:$AI$1005,0),1))</f>
        <v>1.0354749282493525</v>
      </c>
      <c r="N49" s="16" t="str">
        <f>IF(P48&gt;1,"Up","Down")</f>
        <v>Up</v>
      </c>
      <c r="O49" s="16" t="str">
        <f>IF(N49="Up",IF(H49&lt;$BJ$12,"Up","Down"),IF(H49&lt;$BK$12,"Down","Up"))</f>
        <v>Down</v>
      </c>
      <c r="P49" s="17">
        <f>IF(O49="Up",INDEX($AP$5:$AP$1005,MATCH(I49,$AI$5:$AI$1005,0),1),INDEX($AQ$5:$AQ$1005,MATCH(J49,$AI$5:$AI$1005,0),1))</f>
        <v>0.9839676473168385</v>
      </c>
      <c r="Q49" s="19">
        <f>T48</f>
        <v>7956.7917623040503</v>
      </c>
      <c r="R49" s="19">
        <f>INDEX(model!$S$5:$S$35,MATCH(G49,model!$Q$5:$Q$35,0),1)*model!$O$5</f>
        <v>125</v>
      </c>
      <c r="S49" s="19">
        <f>IF(RIGHT(B49,1)="C",T48*INDEX(model!$T$5:$T$35,MATCH(G49,model!$Q$5:$Q$35,0),1),0)</f>
        <v>0</v>
      </c>
      <c r="T49" s="19">
        <f>(Q49+R49-S49)*M49</f>
        <v>8368.4927451979947</v>
      </c>
      <c r="U49" s="19">
        <f>X48</f>
        <v>7863.1453772138775</v>
      </c>
      <c r="V49" s="19">
        <f>INDEX(model!$S$5:$S$35,MATCH(G49,model!$Q$5:$Q$35,0),1)*model!$O$6</f>
        <v>125</v>
      </c>
      <c r="W49" s="19">
        <f>IF(RIGHT(B49,1)="C",X48*INDEX(model!$T$5:$T$35,MATCH(G49,model!$Q$5:$Q$35,0),1),0)</f>
        <v>0</v>
      </c>
      <c r="X49" s="19">
        <f>(U49+V49-W49)*P49</f>
        <v>7860.0766132420185</v>
      </c>
      <c r="Y49" s="19"/>
      <c r="Z49" s="36" t="str">
        <f>K49&amp;L49</f>
        <v>DownUp</v>
      </c>
      <c r="AA49" s="36" t="str">
        <f>N49&amp;O49</f>
        <v>UpDown</v>
      </c>
      <c r="AB49" s="19"/>
      <c r="AC49" s="19"/>
      <c r="AD49" s="19"/>
      <c r="AE49" s="19"/>
      <c r="AI49" s="18">
        <f>ROUND(AI48-0.001,3)</f>
        <v>0.95599999999999996</v>
      </c>
      <c r="AJ49" s="9">
        <f t="array" ref="AJ49">PERCENTILE(IF($BB$5:$BB$2729="Y",$AY$5:$AY$2729),$AI49)</f>
        <v>1.0373169740438142</v>
      </c>
      <c r="AK49" s="96">
        <v>1.0419549581058682</v>
      </c>
      <c r="AL49" s="96">
        <v>0.99886116656416635</v>
      </c>
      <c r="AM49" s="41" t="str">
        <f>IF(AI49&lt;$BJ$7,"Up","Down")</f>
        <v>Down</v>
      </c>
      <c r="AN49" s="41" t="str">
        <f>IF(AI49&lt;$BK$7,"Down","Up")</f>
        <v>Up</v>
      </c>
      <c r="AO49" s="9">
        <f t="array" ref="AO49">PERCENTILE(IF($BT$5:$BT$2729="Y",$BQ$5:$BQ$2729),$AI49)</f>
        <v>1.0472576498324551</v>
      </c>
      <c r="AP49" s="96">
        <v>1.0554235434480017</v>
      </c>
      <c r="AQ49" s="96">
        <v>0.99887260400586109</v>
      </c>
      <c r="AR49" s="41" t="str">
        <f>IF(AI49&lt;$BJ$12,"Up","Down")</f>
        <v>Down</v>
      </c>
      <c r="AS49" s="41" t="str">
        <f>IF(AI49&lt;$BK$12,"Down","Up")</f>
        <v>Up</v>
      </c>
      <c r="AU49" s="4" t="str">
        <f>IF(AZ49=AZ50,IF(AZ49&gt;AZ48,AZ49&amp;"_O",""),AZ49&amp;"_C")</f>
        <v/>
      </c>
      <c r="AV49" s="7" t="str">
        <f>IF(RIGHT(AU49,1)="C",AX49/INDEX($AX$5:$AX$2729,MATCH(AZ49&amp;"_O",$AU$5:$AU$2729,0),1),"")</f>
        <v/>
      </c>
      <c r="AW49" s="38">
        <v>25878</v>
      </c>
      <c r="AX49" s="37">
        <v>84.22</v>
      </c>
      <c r="AY49" s="7">
        <f>AX49/AX48</f>
        <v>1.0116516516516516</v>
      </c>
      <c r="AZ49" s="4">
        <f>YEAR(AW49)</f>
        <v>1970</v>
      </c>
      <c r="BA49" s="2" t="s">
        <v>5</v>
      </c>
      <c r="BB49" s="12" t="str">
        <f>INDEX($CD$5:$CD$10,MATCH(BA49,$CC$5:$CC$10,0),1)</f>
        <v/>
      </c>
      <c r="BC49" s="12" t="str">
        <f>IF(AND(BB49="Y",AY49&gt;1),"Y","")</f>
        <v/>
      </c>
      <c r="BD49" s="12" t="str">
        <f>IF(AND(BB49="Y",AY49&lt;1),"Y","")</f>
        <v/>
      </c>
      <c r="BE49" s="12" t="str">
        <f>IF(AY49&gt;1,IF(AY48&gt;1,"Y",""),"")</f>
        <v/>
      </c>
      <c r="BF49" s="12" t="str">
        <f>IF(AY49&lt;1,IF(AY48&lt;1,"Y",""),"")</f>
        <v/>
      </c>
      <c r="BG49" s="2"/>
      <c r="BH49" s="2"/>
      <c r="BI49" s="2"/>
      <c r="BJ49" s="2"/>
      <c r="BK49" s="2"/>
      <c r="BL49" s="2"/>
      <c r="BM49" s="4" t="str">
        <f>IF(BR49=BR50,IF(BR49&gt;BR48,BR49&amp;"_O",""),BR49&amp;"_C")</f>
        <v/>
      </c>
      <c r="BN49" s="7" t="str">
        <f>IF(RIGHT(BM49,1)="C",BP49/INDEX($BP$5:$BP$2729,MATCH(BR49&amp;"_O",$BM$5:$BM$2729,0),1),"")</f>
        <v/>
      </c>
      <c r="BO49" s="38">
        <v>26277</v>
      </c>
      <c r="BP49" s="3">
        <v>108.81</v>
      </c>
      <c r="BQ49" s="7">
        <f>BP49/BP48</f>
        <v>1.0144508670520231</v>
      </c>
      <c r="BR49" s="4">
        <f>YEAR(BO49)</f>
        <v>1971</v>
      </c>
      <c r="BS49" s="2" t="s">
        <v>5</v>
      </c>
      <c r="BT49" s="12" t="str">
        <f>INDEX($CD$5:$CD$10,MATCH(BS49,$CC$5:$CC$10,0),1)</f>
        <v/>
      </c>
      <c r="BU49" s="12" t="str">
        <f>IF(AND(BT49="Y",BQ49&gt;1),"Y","")</f>
        <v/>
      </c>
      <c r="BV49" s="12" t="str">
        <f>IF(AND(BT49="Y",BQ49&lt;1),"Y","")</f>
        <v/>
      </c>
      <c r="BW49" s="12" t="str">
        <f>IF(BQ49&gt;1,IF(BQ48&gt;1,"Y",""),"")</f>
        <v>Y</v>
      </c>
      <c r="BX49" s="12" t="str">
        <f>IF(BQ49&lt;1,IF(BQ48&lt;1,"Y",""),"")</f>
        <v/>
      </c>
      <c r="BY49" s="2"/>
      <c r="BZ49" s="2">
        <v>2014</v>
      </c>
      <c r="CA49" s="2" t="s">
        <v>9</v>
      </c>
    </row>
    <row r="50" spans="2:79">
      <c r="B50" s="4" t="str">
        <f>IF(G50=G51,IF(G50&gt;G49,G50&amp;"_O",""),G50&amp;"_C")</f>
        <v/>
      </c>
      <c r="C50" s="14">
        <f ca="1">RANDBETWEEN(0,1000)/1000</f>
        <v>0.58299999999999996</v>
      </c>
      <c r="D50" s="16">
        <f>D49+1</f>
        <v>46</v>
      </c>
      <c r="E50" s="10">
        <f>ROUNDDOWN(D50/52,0)+1</f>
        <v>1</v>
      </c>
      <c r="F50" s="15">
        <f>F49+7</f>
        <v>44942</v>
      </c>
      <c r="G50" s="4">
        <f>YEAR(F50)</f>
        <v>2023</v>
      </c>
      <c r="H50" s="33">
        <v>0.499</v>
      </c>
      <c r="I50" s="33">
        <v>0.23599999999999999</v>
      </c>
      <c r="J50" s="33">
        <v>4.2000000000000003E-2</v>
      </c>
      <c r="K50" s="16" t="str">
        <f>IF(M49&gt;1,"Up","Down")</f>
        <v>Up</v>
      </c>
      <c r="L50" s="16" t="str">
        <f>IF(K50="Up",IF(H50&lt;$BJ$7,"Up","Down"),IF(H50&lt;$BK$7,"Down","Up"))</f>
        <v>Up</v>
      </c>
      <c r="M50" s="17">
        <f>IF(L50="Up",INDEX($AK$5:$AK$1005,MATCH(I50,$AI$5:$AI$1005,0),1),INDEX($AL$5:$AL$1005,MATCH(J50,$AI$5:$AI$1005,0),1))</f>
        <v>1.0059135139286475</v>
      </c>
      <c r="N50" s="16" t="str">
        <f>IF(P49&gt;1,"Up","Down")</f>
        <v>Down</v>
      </c>
      <c r="O50" s="16" t="str">
        <f>IF(N50="Up",IF(H50&lt;$BJ$12,"Up","Down"),IF(H50&lt;$BK$12,"Down","Up"))</f>
        <v>Up</v>
      </c>
      <c r="P50" s="17">
        <f>IF(O50="Up",INDEX($AP$5:$AP$1005,MATCH(I50,$AI$5:$AI$1005,0),1),INDEX($AQ$5:$AQ$1005,MATCH(J50,$AI$5:$AI$1005,0),1))</f>
        <v>1.0077820906451815</v>
      </c>
      <c r="Q50" s="19">
        <f>T49</f>
        <v>8368.4927451979947</v>
      </c>
      <c r="R50" s="19">
        <f>INDEX(model!$S$5:$S$35,MATCH(G50,model!$Q$5:$Q$35,0),1)*model!$O$5</f>
        <v>125</v>
      </c>
      <c r="S50" s="19">
        <f>IF(RIGHT(B50,1)="C",T49*INDEX(model!$T$5:$T$35,MATCH(G50,model!$Q$5:$Q$35,0),1),0)</f>
        <v>0</v>
      </c>
      <c r="T50" s="19">
        <f>(Q50+R50-S50)*M50</f>
        <v>8543.7191328495901</v>
      </c>
      <c r="U50" s="19">
        <f>X49</f>
        <v>7860.0766132420185</v>
      </c>
      <c r="V50" s="19">
        <f>INDEX(model!$S$5:$S$35,MATCH(G50,model!$Q$5:$Q$35,0),1)*model!$O$6</f>
        <v>125</v>
      </c>
      <c r="W50" s="19">
        <f>IF(RIGHT(B50,1)="C",X49*INDEX(model!$T$5:$T$35,MATCH(G50,model!$Q$5:$Q$35,0),1),0)</f>
        <v>0</v>
      </c>
      <c r="X50" s="19">
        <f>(U50+V50-W50)*P50</f>
        <v>8047.217203254987</v>
      </c>
      <c r="Y50" s="19"/>
      <c r="Z50" s="36" t="str">
        <f>K50&amp;L50</f>
        <v>UpUp</v>
      </c>
      <c r="AA50" s="36" t="str">
        <f>N50&amp;O50</f>
        <v>DownUp</v>
      </c>
      <c r="AB50" s="19"/>
      <c r="AC50" s="19"/>
      <c r="AD50" s="19"/>
      <c r="AE50" s="19"/>
      <c r="AI50" s="18">
        <f>ROUND(AI49-0.001,3)</f>
        <v>0.95499999999999996</v>
      </c>
      <c r="AJ50" s="9">
        <f t="array" ref="AJ50">PERCENTILE(IF($BB$5:$BB$2729="Y",$AY$5:$AY$2729),$AI50)</f>
        <v>1.0372005067103574</v>
      </c>
      <c r="AK50" s="96">
        <v>1.0419549581058682</v>
      </c>
      <c r="AL50" s="96">
        <v>0.99886116656416635</v>
      </c>
      <c r="AM50" s="41" t="str">
        <f>IF(AI50&lt;$BJ$7,"Up","Down")</f>
        <v>Down</v>
      </c>
      <c r="AN50" s="41" t="str">
        <f>IF(AI50&lt;$BK$7,"Down","Up")</f>
        <v>Up</v>
      </c>
      <c r="AO50" s="9">
        <f t="array" ref="AO50">PERCENTILE(IF($BT$5:$BT$2729="Y",$BQ$5:$BQ$2729),$AI50)</f>
        <v>1.0468926731007355</v>
      </c>
      <c r="AP50" s="96">
        <v>1.0554235434480017</v>
      </c>
      <c r="AQ50" s="96">
        <v>0.99887260400586109</v>
      </c>
      <c r="AR50" s="41" t="str">
        <f>IF(AI50&lt;$BJ$12,"Up","Down")</f>
        <v>Down</v>
      </c>
      <c r="AS50" s="41" t="str">
        <f>IF(AI50&lt;$BK$12,"Down","Up")</f>
        <v>Up</v>
      </c>
      <c r="AU50" s="4" t="str">
        <f>IF(AZ50=AZ51,IF(AZ50&gt;AZ49,AZ50&amp;"_O",""),AZ50&amp;"_C")</f>
        <v/>
      </c>
      <c r="AV50" s="7" t="str">
        <f>IF(RIGHT(AU50,1)="C",AX50/INDEX($AX$5:$AX$2729,MATCH(AZ50&amp;"_O",$AU$5:$AU$2729,0),1),"")</f>
        <v/>
      </c>
      <c r="AW50" s="38">
        <v>25885</v>
      </c>
      <c r="AX50" s="37">
        <v>83.37</v>
      </c>
      <c r="AY50" s="7">
        <f>AX50/AX49</f>
        <v>0.98990738541914036</v>
      </c>
      <c r="AZ50" s="4">
        <f>YEAR(AW50)</f>
        <v>1970</v>
      </c>
      <c r="BA50" s="2" t="s">
        <v>5</v>
      </c>
      <c r="BB50" s="12" t="str">
        <f>INDEX($CD$5:$CD$10,MATCH(BA50,$CC$5:$CC$10,0),1)</f>
        <v/>
      </c>
      <c r="BC50" s="12" t="str">
        <f>IF(AND(BB50="Y",AY50&gt;1),"Y","")</f>
        <v/>
      </c>
      <c r="BD50" s="12" t="str">
        <f>IF(AND(BB50="Y",AY50&lt;1),"Y","")</f>
        <v/>
      </c>
      <c r="BE50" s="12" t="str">
        <f>IF(AY50&gt;1,IF(AY49&gt;1,"Y",""),"")</f>
        <v/>
      </c>
      <c r="BF50" s="12" t="str">
        <f>IF(AY50&lt;1,IF(AY49&lt;1,"Y",""),"")</f>
        <v/>
      </c>
      <c r="BG50" s="2"/>
      <c r="BH50" s="2"/>
      <c r="BI50" s="2"/>
      <c r="BJ50" s="2"/>
      <c r="BK50" s="2"/>
      <c r="BL50" s="2"/>
      <c r="BM50" s="4" t="str">
        <f>IF(BR50=BR51,IF(BR50&gt;BR49,BR50&amp;"_O",""),BR50&amp;"_C")</f>
        <v/>
      </c>
      <c r="BN50" s="7" t="str">
        <f>IF(RIGHT(BM50,1)="C",BP50/INDEX($BP$5:$BP$2729,MATCH(BR50&amp;"_O",$BM$5:$BM$2729,0),1),"")</f>
        <v/>
      </c>
      <c r="BO50" s="38">
        <v>26284</v>
      </c>
      <c r="BP50" s="3">
        <v>110.52</v>
      </c>
      <c r="BQ50" s="7">
        <f>BP50/BP49</f>
        <v>1.0157154673283706</v>
      </c>
      <c r="BR50" s="4">
        <f>YEAR(BO50)</f>
        <v>1971</v>
      </c>
      <c r="BS50" s="2" t="s">
        <v>5</v>
      </c>
      <c r="BT50" s="12" t="str">
        <f>INDEX($CD$5:$CD$10,MATCH(BS50,$CC$5:$CC$10,0),1)</f>
        <v/>
      </c>
      <c r="BU50" s="12" t="str">
        <f>IF(AND(BT50="Y",BQ50&gt;1),"Y","")</f>
        <v/>
      </c>
      <c r="BV50" s="12" t="str">
        <f>IF(AND(BT50="Y",BQ50&lt;1),"Y","")</f>
        <v/>
      </c>
      <c r="BW50" s="12" t="str">
        <f>IF(BQ50&gt;1,IF(BQ49&gt;1,"Y",""),"")</f>
        <v>Y</v>
      </c>
      <c r="BX50" s="12" t="str">
        <f>IF(BQ50&lt;1,IF(BQ49&lt;1,"Y",""),"")</f>
        <v/>
      </c>
      <c r="BY50" s="2"/>
      <c r="BZ50" s="2">
        <v>2015</v>
      </c>
      <c r="CA50" s="2" t="s">
        <v>9</v>
      </c>
    </row>
    <row r="51" spans="2:79">
      <c r="B51" s="4" t="str">
        <f>IF(G51=G52,IF(G51&gt;G50,G51&amp;"_O",""),G51&amp;"_C")</f>
        <v/>
      </c>
      <c r="C51" s="14">
        <f ca="1">RANDBETWEEN(0,1000)/1000</f>
        <v>2E-3</v>
      </c>
      <c r="D51" s="16">
        <f>D50+1</f>
        <v>47</v>
      </c>
      <c r="E51" s="10">
        <f>ROUNDDOWN(D51/52,0)+1</f>
        <v>1</v>
      </c>
      <c r="F51" s="15">
        <f>F50+7</f>
        <v>44949</v>
      </c>
      <c r="G51" s="4">
        <f>YEAR(F51)</f>
        <v>2023</v>
      </c>
      <c r="H51" s="33">
        <v>0.36599999999999999</v>
      </c>
      <c r="I51" s="33">
        <v>0.53300000000000003</v>
      </c>
      <c r="J51" s="33">
        <v>6.0000000000000001E-3</v>
      </c>
      <c r="K51" s="16" t="str">
        <f>IF(M50&gt;1,"Up","Down")</f>
        <v>Up</v>
      </c>
      <c r="L51" s="16" t="str">
        <f>IF(K51="Up",IF(H51&lt;$BJ$7,"Up","Down"),IF(H51&lt;$BK$7,"Down","Up"))</f>
        <v>Up</v>
      </c>
      <c r="M51" s="17">
        <f>IF(L51="Up",INDEX($AK$5:$AK$1005,MATCH(I51,$AI$5:$AI$1005,0),1),INDEX($AL$5:$AL$1005,MATCH(J51,$AI$5:$AI$1005,0),1))</f>
        <v>1.0132298434879927</v>
      </c>
      <c r="N51" s="16" t="str">
        <f>IF(P50&gt;1,"Up","Down")</f>
        <v>Up</v>
      </c>
      <c r="O51" s="16" t="str">
        <f>IF(N51="Up",IF(H51&lt;$BJ$12,"Up","Down"),IF(H51&lt;$BK$12,"Down","Up"))</f>
        <v>Up</v>
      </c>
      <c r="P51" s="17">
        <f>IF(O51="Up",INDEX($AP$5:$AP$1005,MATCH(I51,$AI$5:$AI$1005,0),1),INDEX($AQ$5:$AQ$1005,MATCH(J51,$AI$5:$AI$1005,0),1))</f>
        <v>1.0184541981154471</v>
      </c>
      <c r="Q51" s="19">
        <f>T50</f>
        <v>8543.7191328495901</v>
      </c>
      <c r="R51" s="19">
        <f>INDEX(model!$S$5:$S$35,MATCH(G51,model!$Q$5:$Q$35,0),1)*model!$O$5</f>
        <v>125</v>
      </c>
      <c r="S51" s="19">
        <f>IF(RIGHT(B51,1)="C",T50*INDEX(model!$T$5:$T$35,MATCH(G51,model!$Q$5:$Q$35,0),1),0)</f>
        <v>0</v>
      </c>
      <c r="T51" s="19">
        <f>(Q51+R51-S51)*M51</f>
        <v>8783.4049302185576</v>
      </c>
      <c r="U51" s="19">
        <f>X50</f>
        <v>8047.217203254987</v>
      </c>
      <c r="V51" s="19">
        <f>INDEX(model!$S$5:$S$35,MATCH(G51,model!$Q$5:$Q$35,0),1)*model!$O$6</f>
        <v>125</v>
      </c>
      <c r="W51" s="19">
        <f>IF(RIGHT(B51,1)="C",X50*INDEX(model!$T$5:$T$35,MATCH(G51,model!$Q$5:$Q$35,0),1),0)</f>
        <v>0</v>
      </c>
      <c r="X51" s="19">
        <f>(U51+V51-W51)*P51</f>
        <v>8323.0289185663205</v>
      </c>
      <c r="Y51" s="19"/>
      <c r="Z51" s="36" t="str">
        <f>K51&amp;L51</f>
        <v>UpUp</v>
      </c>
      <c r="AA51" s="36" t="str">
        <f>N51&amp;O51</f>
        <v>UpUp</v>
      </c>
      <c r="AB51" s="19"/>
      <c r="AC51" s="19"/>
      <c r="AD51" s="19"/>
      <c r="AE51" s="19"/>
      <c r="AI51" s="18">
        <f>ROUND(AI50-0.001,3)</f>
        <v>0.95399999999999996</v>
      </c>
      <c r="AJ51" s="9">
        <f t="array" ref="AJ51">PERCENTILE(IF($BB$5:$BB$2729="Y",$AY$5:$AY$2729),$AI51)</f>
        <v>1.0363940830300349</v>
      </c>
      <c r="AK51" s="96">
        <v>1.0419549581058682</v>
      </c>
      <c r="AL51" s="96">
        <v>0.99886116656416635</v>
      </c>
      <c r="AM51" s="41" t="str">
        <f>IF(AI51&lt;$BJ$7,"Up","Down")</f>
        <v>Down</v>
      </c>
      <c r="AN51" s="41" t="str">
        <f>IF(AI51&lt;$BK$7,"Down","Up")</f>
        <v>Up</v>
      </c>
      <c r="AO51" s="9">
        <f t="array" ref="AO51">PERCENTILE(IF($BT$5:$BT$2729="Y",$BQ$5:$BQ$2729),$AI51)</f>
        <v>1.0466155550818406</v>
      </c>
      <c r="AP51" s="96">
        <v>1.0554235434480017</v>
      </c>
      <c r="AQ51" s="96">
        <v>0.99887260400586109</v>
      </c>
      <c r="AR51" s="41" t="str">
        <f>IF(AI51&lt;$BJ$12,"Up","Down")</f>
        <v>Down</v>
      </c>
      <c r="AS51" s="41" t="str">
        <f>IF(AI51&lt;$BK$12,"Down","Up")</f>
        <v>Up</v>
      </c>
      <c r="AU51" s="4" t="str">
        <f>IF(AZ51=AZ52,IF(AZ51&gt;AZ50,AZ51&amp;"_O",""),AZ51&amp;"_C")</f>
        <v/>
      </c>
      <c r="AV51" s="7" t="str">
        <f>IF(RIGHT(AU51,1)="C",AX51/INDEX($AX$5:$AX$2729,MATCH(AZ51&amp;"_O",$AU$5:$AU$2729,0),1),"")</f>
        <v/>
      </c>
      <c r="AW51" s="38">
        <v>25892</v>
      </c>
      <c r="AX51" s="37">
        <v>83.72</v>
      </c>
      <c r="AY51" s="7">
        <f>AX51/AX50</f>
        <v>1.0041981528127624</v>
      </c>
      <c r="AZ51" s="4">
        <f>YEAR(AW51)</f>
        <v>1970</v>
      </c>
      <c r="BA51" s="2" t="s">
        <v>5</v>
      </c>
      <c r="BB51" s="12" t="str">
        <f>INDEX($CD$5:$CD$10,MATCH(BA51,$CC$5:$CC$10,0),1)</f>
        <v/>
      </c>
      <c r="BC51" s="12" t="str">
        <f>IF(AND(BB51="Y",AY51&gt;1),"Y","")</f>
        <v/>
      </c>
      <c r="BD51" s="12" t="str">
        <f>IF(AND(BB51="Y",AY51&lt;1),"Y","")</f>
        <v/>
      </c>
      <c r="BE51" s="12" t="str">
        <f>IF(AY51&gt;1,IF(AY50&gt;1,"Y",""),"")</f>
        <v/>
      </c>
      <c r="BF51" s="12" t="str">
        <f>IF(AY51&lt;1,IF(AY50&lt;1,"Y",""),"")</f>
        <v/>
      </c>
      <c r="BG51" s="2"/>
      <c r="BH51" s="2"/>
      <c r="BI51" s="2"/>
      <c r="BJ51" s="2"/>
      <c r="BK51" s="2"/>
      <c r="BL51" s="2"/>
      <c r="BM51" s="4" t="str">
        <f>IF(BR51=BR52,IF(BR51&gt;BR50,BR51&amp;"_O",""),BR51&amp;"_C")</f>
        <v/>
      </c>
      <c r="BN51" s="7" t="str">
        <f>IF(RIGHT(BM51,1)="C",BP51/INDEX($BP$5:$BP$2729,MATCH(BR51&amp;"_O",$BM$5:$BM$2729,0),1),"")</f>
        <v/>
      </c>
      <c r="BO51" s="38">
        <v>26290</v>
      </c>
      <c r="BP51" s="3">
        <v>111.94</v>
      </c>
      <c r="BQ51" s="7">
        <f>BP51/BP50</f>
        <v>1.0128483532392327</v>
      </c>
      <c r="BR51" s="4">
        <f>YEAR(BO51)</f>
        <v>1971</v>
      </c>
      <c r="BS51" s="2" t="s">
        <v>5</v>
      </c>
      <c r="BT51" s="12" t="str">
        <f>INDEX($CD$5:$CD$10,MATCH(BS51,$CC$5:$CC$10,0),1)</f>
        <v/>
      </c>
      <c r="BU51" s="12" t="str">
        <f>IF(AND(BT51="Y",BQ51&gt;1),"Y","")</f>
        <v/>
      </c>
      <c r="BV51" s="12" t="str">
        <f>IF(AND(BT51="Y",BQ51&lt;1),"Y","")</f>
        <v/>
      </c>
      <c r="BW51" s="12" t="str">
        <f>IF(BQ51&gt;1,IF(BQ50&gt;1,"Y",""),"")</f>
        <v>Y</v>
      </c>
      <c r="BX51" s="12" t="str">
        <f>IF(BQ51&lt;1,IF(BQ50&lt;1,"Y",""),"")</f>
        <v/>
      </c>
      <c r="BY51" s="2"/>
      <c r="BZ51" s="2">
        <v>2016</v>
      </c>
      <c r="CA51" s="2" t="s">
        <v>9</v>
      </c>
    </row>
    <row r="52" spans="2:79">
      <c r="B52" s="4" t="str">
        <f>IF(G52=G53,IF(G52&gt;G51,G52&amp;"_O",""),G52&amp;"_C")</f>
        <v/>
      </c>
      <c r="C52" s="14">
        <f ca="1">RANDBETWEEN(0,1000)/1000</f>
        <v>1.2E-2</v>
      </c>
      <c r="D52" s="16">
        <f>D51+1</f>
        <v>48</v>
      </c>
      <c r="E52" s="10">
        <f>ROUNDDOWN(D52/52,0)+1</f>
        <v>1</v>
      </c>
      <c r="F52" s="15">
        <f>F51+7</f>
        <v>44956</v>
      </c>
      <c r="G52" s="4">
        <f>YEAR(F52)</f>
        <v>2023</v>
      </c>
      <c r="H52" s="33">
        <v>0.34300000000000003</v>
      </c>
      <c r="I52" s="33">
        <v>0.41199999999999998</v>
      </c>
      <c r="J52" s="33">
        <v>0.22800000000000001</v>
      </c>
      <c r="K52" s="16" t="str">
        <f>IF(M51&gt;1,"Up","Down")</f>
        <v>Up</v>
      </c>
      <c r="L52" s="16" t="str">
        <f>IF(K52="Up",IF(H52&lt;$BJ$7,"Up","Down"),IF(H52&lt;$BK$7,"Down","Up"))</f>
        <v>Up</v>
      </c>
      <c r="M52" s="17">
        <f>IF(L52="Up",INDEX($AK$5:$AK$1005,MATCH(I52,$AI$5:$AI$1005,0),1),INDEX($AL$5:$AL$1005,MATCH(J52,$AI$5:$AI$1005,0),1))</f>
        <v>1.0099146250374058</v>
      </c>
      <c r="N52" s="16" t="str">
        <f>IF(P51&gt;1,"Up","Down")</f>
        <v>Up</v>
      </c>
      <c r="O52" s="16" t="str">
        <f>IF(N52="Up",IF(H52&lt;$BJ$12,"Up","Down"),IF(H52&lt;$BK$12,"Down","Up"))</f>
        <v>Up</v>
      </c>
      <c r="P52" s="17">
        <f>IF(O52="Up",INDEX($AP$5:$AP$1005,MATCH(I52,$AI$5:$AI$1005,0),1),INDEX($AQ$5:$AQ$1005,MATCH(J52,$AI$5:$AI$1005,0),1))</f>
        <v>1.0137046460167458</v>
      </c>
      <c r="Q52" s="19">
        <f>T51</f>
        <v>8783.4049302185576</v>
      </c>
      <c r="R52" s="19">
        <f>INDEX(model!$S$5:$S$35,MATCH(G52,model!$Q$5:$Q$35,0),1)*model!$O$5</f>
        <v>125</v>
      </c>
      <c r="S52" s="19">
        <f>IF(RIGHT(B52,1)="C",T51*INDEX(model!$T$5:$T$35,MATCH(G52,model!$Q$5:$Q$35,0),1),0)</f>
        <v>0</v>
      </c>
      <c r="T52" s="19">
        <f>(Q52+R52-S52)*M52</f>
        <v>8996.7284247830521</v>
      </c>
      <c r="U52" s="19">
        <f>X51</f>
        <v>8323.0289185663205</v>
      </c>
      <c r="V52" s="19">
        <f>INDEX(model!$S$5:$S$35,MATCH(G52,model!$Q$5:$Q$35,0),1)*model!$O$6</f>
        <v>125</v>
      </c>
      <c r="W52" s="19">
        <f>IF(RIGHT(B52,1)="C",X51*INDEX(model!$T$5:$T$35,MATCH(G52,model!$Q$5:$Q$35,0),1),0)</f>
        <v>0</v>
      </c>
      <c r="X52" s="19">
        <f>(U52+V52-W52)*P52</f>
        <v>8563.8061644345034</v>
      </c>
      <c r="Y52" s="19"/>
      <c r="Z52" s="36" t="str">
        <f>K52&amp;L52</f>
        <v>UpUp</v>
      </c>
      <c r="AA52" s="36" t="str">
        <f>N52&amp;O52</f>
        <v>UpUp</v>
      </c>
      <c r="AB52" s="19"/>
      <c r="AC52" s="19"/>
      <c r="AD52" s="19"/>
      <c r="AE52" s="19"/>
      <c r="AI52" s="18">
        <f>ROUND(AI51-0.001,3)</f>
        <v>0.95299999999999996</v>
      </c>
      <c r="AJ52" s="9">
        <f t="array" ref="AJ52">PERCENTILE(IF($BB$5:$BB$2729="Y",$AY$5:$AY$2729),$AI52)</f>
        <v>1.0362312724522844</v>
      </c>
      <c r="AK52" s="96">
        <v>1.0419549581058682</v>
      </c>
      <c r="AL52" s="96">
        <v>0.99886116656416635</v>
      </c>
      <c r="AM52" s="41" t="str">
        <f>IF(AI52&lt;$BJ$7,"Up","Down")</f>
        <v>Down</v>
      </c>
      <c r="AN52" s="41" t="str">
        <f>IF(AI52&lt;$BK$7,"Down","Up")</f>
        <v>Up</v>
      </c>
      <c r="AO52" s="9">
        <f t="array" ref="AO52">PERCENTILE(IF($BT$5:$BT$2729="Y",$BQ$5:$BQ$2729),$AI52)</f>
        <v>1.0463215696122388</v>
      </c>
      <c r="AP52" s="96">
        <v>1.0554235434480017</v>
      </c>
      <c r="AQ52" s="96">
        <v>0.99887260400586109</v>
      </c>
      <c r="AR52" s="41" t="str">
        <f>IF(AI52&lt;$BJ$12,"Up","Down")</f>
        <v>Down</v>
      </c>
      <c r="AS52" s="41" t="str">
        <f>IF(AI52&lt;$BK$12,"Down","Up")</f>
        <v>Up</v>
      </c>
      <c r="AU52" s="4" t="str">
        <f>IF(AZ52=AZ53,IF(AZ52&gt;AZ51,AZ52&amp;"_O",""),AZ52&amp;"_C")</f>
        <v/>
      </c>
      <c r="AV52" s="7" t="str">
        <f>IF(RIGHT(AU52,1)="C",AX52/INDEX($AX$5:$AX$2729,MATCH(AZ52&amp;"_O",$AU$5:$AU$2729,0),1),"")</f>
        <v/>
      </c>
      <c r="AW52" s="38">
        <v>25899</v>
      </c>
      <c r="AX52" s="37">
        <v>85.93</v>
      </c>
      <c r="AY52" s="7">
        <f>AX52/AX51</f>
        <v>1.0263975155279503</v>
      </c>
      <c r="AZ52" s="4">
        <f>YEAR(AW52)</f>
        <v>1970</v>
      </c>
      <c r="BA52" s="2" t="s">
        <v>5</v>
      </c>
      <c r="BB52" s="12" t="str">
        <f>INDEX($CD$5:$CD$10,MATCH(BA52,$CC$5:$CC$10,0),1)</f>
        <v/>
      </c>
      <c r="BC52" s="12" t="str">
        <f>IF(AND(BB52="Y",AY52&gt;1),"Y","")</f>
        <v/>
      </c>
      <c r="BD52" s="12" t="str">
        <f>IF(AND(BB52="Y",AY52&lt;1),"Y","")</f>
        <v/>
      </c>
      <c r="BE52" s="12" t="str">
        <f>IF(AY52&gt;1,IF(AY51&gt;1,"Y",""),"")</f>
        <v>Y</v>
      </c>
      <c r="BF52" s="12" t="str">
        <f>IF(AY52&lt;1,IF(AY51&lt;1,"Y",""),"")</f>
        <v/>
      </c>
      <c r="BG52" s="2"/>
      <c r="BH52" s="2"/>
      <c r="BI52" s="2"/>
      <c r="BJ52" s="2"/>
      <c r="BK52" s="2"/>
      <c r="BL52" s="2"/>
      <c r="BM52" s="4" t="str">
        <f>IF(BR52=BR53,IF(BR52&gt;BR51,BR52&amp;"_O",""),BR52&amp;"_C")</f>
        <v>1971_C</v>
      </c>
      <c r="BN52" s="7">
        <f>IF(RIGHT(BM52,1)="C",BP52/INDEX($BP$5:$BP$2729,MATCH(BR52&amp;"_O",$BM$5:$BM$2729,0),1),"")</f>
        <v>1.1412</v>
      </c>
      <c r="BO52" s="38">
        <v>26298</v>
      </c>
      <c r="BP52" s="3">
        <v>114.12</v>
      </c>
      <c r="BQ52" s="7">
        <f>BP52/BP51</f>
        <v>1.0194747185992497</v>
      </c>
      <c r="BR52" s="4">
        <f>YEAR(BO52)</f>
        <v>1971</v>
      </c>
      <c r="BS52" s="2" t="s">
        <v>5</v>
      </c>
      <c r="BT52" s="12" t="str">
        <f>INDEX($CD$5:$CD$10,MATCH(BS52,$CC$5:$CC$10,0),1)</f>
        <v/>
      </c>
      <c r="BU52" s="12" t="str">
        <f>IF(AND(BT52="Y",BQ52&gt;1),"Y","")</f>
        <v/>
      </c>
      <c r="BV52" s="12" t="str">
        <f>IF(AND(BT52="Y",BQ52&lt;1),"Y","")</f>
        <v/>
      </c>
      <c r="BW52" s="12" t="str">
        <f>IF(BQ52&gt;1,IF(BQ51&gt;1,"Y",""),"")</f>
        <v>Y</v>
      </c>
      <c r="BX52" s="12" t="str">
        <f>IF(BQ52&lt;1,IF(BQ51&lt;1,"Y",""),"")</f>
        <v/>
      </c>
      <c r="BY52" s="2"/>
      <c r="BZ52" s="2">
        <v>2017</v>
      </c>
      <c r="CA52" s="2" t="s">
        <v>9</v>
      </c>
    </row>
    <row r="53" spans="2:79">
      <c r="B53" s="4" t="str">
        <f>IF(G53=G54,IF(G53&gt;G52,G53&amp;"_O",""),G53&amp;"_C")</f>
        <v/>
      </c>
      <c r="C53" s="14">
        <f ca="1">RANDBETWEEN(0,1000)/1000</f>
        <v>0.93100000000000005</v>
      </c>
      <c r="D53" s="16">
        <f>D52+1</f>
        <v>49</v>
      </c>
      <c r="E53" s="10">
        <f>ROUNDDOWN(D53/52,0)+1</f>
        <v>1</v>
      </c>
      <c r="F53" s="15">
        <f>F52+7</f>
        <v>44963</v>
      </c>
      <c r="G53" s="4">
        <f>YEAR(F53)</f>
        <v>2023</v>
      </c>
      <c r="H53" s="33">
        <v>0.84899999999999998</v>
      </c>
      <c r="I53" s="33">
        <v>0.52300000000000002</v>
      </c>
      <c r="J53" s="33">
        <v>0.85699999999999998</v>
      </c>
      <c r="K53" s="16" t="str">
        <f>IF(M52&gt;1,"Up","Down")</f>
        <v>Up</v>
      </c>
      <c r="L53" s="16" t="str">
        <f>IF(K53="Up",IF(H53&lt;$BJ$7,"Up","Down"),IF(H53&lt;$BK$7,"Down","Up"))</f>
        <v>Down</v>
      </c>
      <c r="M53" s="17">
        <f>IF(L53="Up",INDEX($AK$5:$AK$1005,MATCH(I53,$AI$5:$AI$1005,0),1),INDEX($AL$5:$AL$1005,MATCH(J53,$AI$5:$AI$1005,0),1))</f>
        <v>0.99712841703367328</v>
      </c>
      <c r="N53" s="16" t="str">
        <f>IF(P52&gt;1,"Up","Down")</f>
        <v>Up</v>
      </c>
      <c r="O53" s="16" t="str">
        <f>IF(N53="Up",IF(H53&lt;$BJ$12,"Up","Down"),IF(H53&lt;$BK$12,"Down","Up"))</f>
        <v>Down</v>
      </c>
      <c r="P53" s="17">
        <f>IF(O53="Up",INDEX($AP$5:$AP$1005,MATCH(I53,$AI$5:$AI$1005,0),1),INDEX($AQ$5:$AQ$1005,MATCH(J53,$AI$5:$AI$1005,0),1))</f>
        <v>0.99649932056358848</v>
      </c>
      <c r="Q53" s="19">
        <f>T52</f>
        <v>8996.7284247830521</v>
      </c>
      <c r="R53" s="19">
        <f>INDEX(model!$S$5:$S$35,MATCH(G53,model!$Q$5:$Q$35,0),1)*model!$O$5</f>
        <v>125</v>
      </c>
      <c r="S53" s="19">
        <f>IF(RIGHT(B53,1)="C",T52*INDEX(model!$T$5:$T$35,MATCH(G53,model!$Q$5:$Q$35,0),1),0)</f>
        <v>0</v>
      </c>
      <c r="T53" s="19">
        <f>(Q53+R53-S53)*M53</f>
        <v>9095.5346248149872</v>
      </c>
      <c r="U53" s="19">
        <f>X52</f>
        <v>8563.8061644345034</v>
      </c>
      <c r="V53" s="19">
        <f>INDEX(model!$S$5:$S$35,MATCH(G53,model!$Q$5:$Q$35,0),1)*model!$O$6</f>
        <v>125</v>
      </c>
      <c r="W53" s="19">
        <f>IF(RIGHT(B53,1)="C",X52*INDEX(model!$T$5:$T$35,MATCH(G53,model!$Q$5:$Q$35,0),1),0)</f>
        <v>0</v>
      </c>
      <c r="X53" s="19">
        <f>(U53+V53-W53)*P53</f>
        <v>8658.3894393677019</v>
      </c>
      <c r="Y53" s="19"/>
      <c r="Z53" s="36" t="str">
        <f>K53&amp;L53</f>
        <v>UpDown</v>
      </c>
      <c r="AA53" s="36" t="str">
        <f>N53&amp;O53</f>
        <v>UpDown</v>
      </c>
      <c r="AB53" s="19"/>
      <c r="AC53" s="19"/>
      <c r="AD53" s="19"/>
      <c r="AE53" s="19"/>
      <c r="AI53" s="18">
        <f>ROUND(AI52-0.001,3)</f>
        <v>0.95199999999999996</v>
      </c>
      <c r="AJ53" s="9">
        <f t="array" ref="AJ53">PERCENTILE(IF($BB$5:$BB$2729="Y",$AY$5:$AY$2729),$AI53)</f>
        <v>1.036036666023886</v>
      </c>
      <c r="AK53" s="96">
        <v>1.0419549581058682</v>
      </c>
      <c r="AL53" s="96">
        <v>0.99886116656416635</v>
      </c>
      <c r="AM53" s="41" t="str">
        <f>IF(AI53&lt;$BJ$7,"Up","Down")</f>
        <v>Down</v>
      </c>
      <c r="AN53" s="41" t="str">
        <f>IF(AI53&lt;$BK$7,"Down","Up")</f>
        <v>Up</v>
      </c>
      <c r="AO53" s="9">
        <f t="array" ref="AO53">PERCENTILE(IF($BT$5:$BT$2729="Y",$BQ$5:$BQ$2729),$AI53)</f>
        <v>1.0460810772455311</v>
      </c>
      <c r="AP53" s="96">
        <v>1.0554235434480017</v>
      </c>
      <c r="AQ53" s="96">
        <v>0.99887260400586109</v>
      </c>
      <c r="AR53" s="41" t="str">
        <f>IF(AI53&lt;$BJ$12,"Up","Down")</f>
        <v>Down</v>
      </c>
      <c r="AS53" s="41" t="str">
        <f>IF(AI53&lt;$BK$12,"Down","Up")</f>
        <v>Up</v>
      </c>
      <c r="AU53" s="4" t="str">
        <f>IF(AZ53=AZ54,IF(AZ53&gt;AZ52,AZ53&amp;"_O",""),AZ53&amp;"_C")</f>
        <v/>
      </c>
      <c r="AV53" s="7" t="str">
        <f>IF(RIGHT(AU53,1)="C",AX53/INDEX($AX$5:$AX$2729,MATCH(AZ53&amp;"_O",$AU$5:$AU$2729,0),1),"")</f>
        <v/>
      </c>
      <c r="AW53" s="38">
        <v>25906</v>
      </c>
      <c r="AX53" s="37">
        <v>89.46</v>
      </c>
      <c r="AY53" s="7">
        <f>AX53/AX52</f>
        <v>1.0410799487955311</v>
      </c>
      <c r="AZ53" s="4">
        <f>YEAR(AW53)</f>
        <v>1970</v>
      </c>
      <c r="BA53" s="2" t="s">
        <v>5</v>
      </c>
      <c r="BB53" s="12" t="str">
        <f>INDEX($CD$5:$CD$10,MATCH(BA53,$CC$5:$CC$10,0),1)</f>
        <v/>
      </c>
      <c r="BC53" s="12" t="str">
        <f>IF(AND(BB53="Y",AY53&gt;1),"Y","")</f>
        <v/>
      </c>
      <c r="BD53" s="12" t="str">
        <f>IF(AND(BB53="Y",AY53&lt;1),"Y","")</f>
        <v/>
      </c>
      <c r="BE53" s="12" t="str">
        <f>IF(AY53&gt;1,IF(AY52&gt;1,"Y",""),"")</f>
        <v>Y</v>
      </c>
      <c r="BF53" s="12" t="str">
        <f>IF(AY53&lt;1,IF(AY52&lt;1,"Y",""),"")</f>
        <v/>
      </c>
      <c r="BG53" s="2"/>
      <c r="BH53" s="2"/>
      <c r="BI53" s="2"/>
      <c r="BJ53" s="2"/>
      <c r="BK53" s="2"/>
      <c r="BL53" s="2"/>
      <c r="BM53" s="4" t="str">
        <f>IF(BR53=BR54,IF(BR53&gt;BR52,BR53&amp;"_O",""),BR53&amp;"_C")</f>
        <v>1972_O</v>
      </c>
      <c r="BN53" s="7" t="str">
        <f>IF(RIGHT(BM53,1)="C",BP53/INDEX($BP$5:$BP$2729,MATCH(BR53&amp;"_O",$BM$5:$BM$2729,0),1),"")</f>
        <v/>
      </c>
      <c r="BO53" s="38">
        <v>26305</v>
      </c>
      <c r="BP53" s="3">
        <v>116.05</v>
      </c>
      <c r="BQ53" s="7">
        <f>BP53/BP52</f>
        <v>1.0169120224325272</v>
      </c>
      <c r="BR53" s="4">
        <f>YEAR(BO53)</f>
        <v>1972</v>
      </c>
      <c r="BS53" s="2" t="s">
        <v>5</v>
      </c>
      <c r="BT53" s="12" t="str">
        <f>INDEX($CD$5:$CD$10,MATCH(BS53,$CC$5:$CC$10,0),1)</f>
        <v/>
      </c>
      <c r="BU53" s="12" t="str">
        <f>IF(AND(BT53="Y",BQ53&gt;1),"Y","")</f>
        <v/>
      </c>
      <c r="BV53" s="12" t="str">
        <f>IF(AND(BT53="Y",BQ53&lt;1),"Y","")</f>
        <v/>
      </c>
      <c r="BW53" s="12" t="str">
        <f>IF(BQ53&gt;1,IF(BQ52&gt;1,"Y",""),"")</f>
        <v>Y</v>
      </c>
      <c r="BX53" s="12" t="str">
        <f>IF(BQ53&lt;1,IF(BQ52&lt;1,"Y",""),"")</f>
        <v/>
      </c>
      <c r="BY53" s="2"/>
      <c r="BZ53" s="2">
        <v>2018</v>
      </c>
      <c r="CA53" s="2" t="s">
        <v>9</v>
      </c>
    </row>
    <row r="54" spans="2:79">
      <c r="B54" s="4" t="str">
        <f>IF(G54=G55,IF(G54&gt;G53,G54&amp;"_O",""),G54&amp;"_C")</f>
        <v/>
      </c>
      <c r="C54" s="14">
        <f ca="1">RANDBETWEEN(0,1000)/1000</f>
        <v>6.7000000000000004E-2</v>
      </c>
      <c r="D54" s="16">
        <f>D53+1</f>
        <v>50</v>
      </c>
      <c r="E54" s="10">
        <f>ROUNDDOWN(D54/52,0)+1</f>
        <v>1</v>
      </c>
      <c r="F54" s="15">
        <f>F53+7</f>
        <v>44970</v>
      </c>
      <c r="G54" s="4">
        <f>YEAR(F54)</f>
        <v>2023</v>
      </c>
      <c r="H54" s="33">
        <v>0.77500000000000002</v>
      </c>
      <c r="I54" s="33">
        <v>0.98799999999999999</v>
      </c>
      <c r="J54" s="33">
        <v>0.41199999999999998</v>
      </c>
      <c r="K54" s="16" t="str">
        <f>IF(M53&gt;1,"Up","Down")</f>
        <v>Down</v>
      </c>
      <c r="L54" s="16" t="str">
        <f>IF(K54="Up",IF(H54&lt;$BJ$7,"Up","Down"),IF(H54&lt;$BK$7,"Down","Up"))</f>
        <v>Up</v>
      </c>
      <c r="M54" s="17">
        <f>IF(L54="Up",INDEX($AK$5:$AK$1005,MATCH(I54,$AI$5:$AI$1005,0),1),INDEX($AL$5:$AL$1005,MATCH(J54,$AI$5:$AI$1005,0),1))</f>
        <v>1.0419549581058682</v>
      </c>
      <c r="N54" s="16" t="str">
        <f>IF(P53&gt;1,"Up","Down")</f>
        <v>Down</v>
      </c>
      <c r="O54" s="16" t="str">
        <f>IF(N54="Up",IF(H54&lt;$BJ$12,"Up","Down"),IF(H54&lt;$BK$12,"Down","Up"))</f>
        <v>Up</v>
      </c>
      <c r="P54" s="17">
        <f>IF(O54="Up",INDEX($AP$5:$AP$1005,MATCH(I54,$AI$5:$AI$1005,0),1),INDEX($AQ$5:$AQ$1005,MATCH(J54,$AI$5:$AI$1005,0),1))</f>
        <v>1.0554235434480017</v>
      </c>
      <c r="Q54" s="19">
        <f>T53</f>
        <v>9095.5346248149872</v>
      </c>
      <c r="R54" s="19">
        <f>INDEX(model!$S$5:$S$35,MATCH(G54,model!$Q$5:$Q$35,0),1)*model!$O$5</f>
        <v>125</v>
      </c>
      <c r="S54" s="19">
        <f>IF(RIGHT(B54,1)="C",T53*INDEX(model!$T$5:$T$35,MATCH(G54,model!$Q$5:$Q$35,0),1),0)</f>
        <v>0</v>
      </c>
      <c r="T54" s="19">
        <f>(Q54+R54-S54)*M54</f>
        <v>9607.3817687128067</v>
      </c>
      <c r="U54" s="19">
        <f>X53</f>
        <v>8658.3894393677019</v>
      </c>
      <c r="V54" s="19">
        <f>INDEX(model!$S$5:$S$35,MATCH(G54,model!$Q$5:$Q$35,0),1)*model!$O$6</f>
        <v>125</v>
      </c>
      <c r="W54" s="19">
        <f>IF(RIGHT(B54,1)="C",X53*INDEX(model!$T$5:$T$35,MATCH(G54,model!$Q$5:$Q$35,0),1),0)</f>
        <v>0</v>
      </c>
      <c r="X54" s="19">
        <f>(U54+V54-W54)*P54</f>
        <v>9270.1960055812178</v>
      </c>
      <c r="Y54" s="19"/>
      <c r="Z54" s="36" t="str">
        <f>K54&amp;L54</f>
        <v>DownUp</v>
      </c>
      <c r="AA54" s="36" t="str">
        <f>N54&amp;O54</f>
        <v>DownUp</v>
      </c>
      <c r="AB54" s="19"/>
      <c r="AC54" s="19"/>
      <c r="AD54" s="19"/>
      <c r="AE54" s="19"/>
      <c r="AI54" s="18">
        <f>ROUND(AI53-0.001,3)</f>
        <v>0.95099999999999996</v>
      </c>
      <c r="AJ54" s="9">
        <f t="array" ref="AJ54">PERCENTILE(IF($BB$5:$BB$2729="Y",$AY$5:$AY$2729),$AI54)</f>
        <v>1.0354763201187902</v>
      </c>
      <c r="AK54" s="96">
        <v>1.0419549581058682</v>
      </c>
      <c r="AL54" s="96">
        <v>0.99886116656416635</v>
      </c>
      <c r="AM54" s="41" t="str">
        <f>IF(AI54&lt;$BJ$7,"Up","Down")</f>
        <v>Down</v>
      </c>
      <c r="AN54" s="41" t="str">
        <f>IF(AI54&lt;$BK$7,"Down","Up")</f>
        <v>Up</v>
      </c>
      <c r="AO54" s="9">
        <f t="array" ref="AO54">PERCENTILE(IF($BT$5:$BT$2729="Y",$BQ$5:$BQ$2729),$AI54)</f>
        <v>1.0459663603345115</v>
      </c>
      <c r="AP54" s="96">
        <v>1.0554235434480017</v>
      </c>
      <c r="AQ54" s="96">
        <v>0.99887260400586109</v>
      </c>
      <c r="AR54" s="41" t="str">
        <f>IF(AI54&lt;$BJ$12,"Up","Down")</f>
        <v>Down</v>
      </c>
      <c r="AS54" s="41" t="str">
        <f>IF(AI54&lt;$BK$12,"Down","Up")</f>
        <v>Up</v>
      </c>
      <c r="AU54" s="4" t="str">
        <f>IF(AZ54=AZ55,IF(AZ54&gt;AZ53,AZ54&amp;"_O",""),AZ54&amp;"_C")</f>
        <v/>
      </c>
      <c r="AV54" s="7" t="str">
        <f>IF(RIGHT(AU54,1)="C",AX54/INDEX($AX$5:$AX$2729,MATCH(AZ54&amp;"_O",$AU$5:$AU$2729,0),1),"")</f>
        <v/>
      </c>
      <c r="AW54" s="38">
        <v>25913</v>
      </c>
      <c r="AX54" s="37">
        <v>90.26</v>
      </c>
      <c r="AY54" s="7">
        <f>AX54/AX53</f>
        <v>1.0089425441538118</v>
      </c>
      <c r="AZ54" s="4">
        <f>YEAR(AW54)</f>
        <v>1970</v>
      </c>
      <c r="BA54" s="2" t="s">
        <v>5</v>
      </c>
      <c r="BB54" s="12" t="str">
        <f>INDEX($CD$5:$CD$10,MATCH(BA54,$CC$5:$CC$10,0),1)</f>
        <v/>
      </c>
      <c r="BC54" s="12" t="str">
        <f>IF(AND(BB54="Y",AY54&gt;1),"Y","")</f>
        <v/>
      </c>
      <c r="BD54" s="12" t="str">
        <f>IF(AND(BB54="Y",AY54&lt;1),"Y","")</f>
        <v/>
      </c>
      <c r="BE54" s="12" t="str">
        <f>IF(AY54&gt;1,IF(AY53&gt;1,"Y",""),"")</f>
        <v>Y</v>
      </c>
      <c r="BF54" s="12" t="str">
        <f>IF(AY54&lt;1,IF(AY53&lt;1,"Y",""),"")</f>
        <v/>
      </c>
      <c r="BG54" s="2"/>
      <c r="BH54" s="2"/>
      <c r="BI54" s="2"/>
      <c r="BJ54" s="2"/>
      <c r="BK54" s="2"/>
      <c r="BL54" s="2"/>
      <c r="BM54" s="4" t="str">
        <f>IF(BR54=BR55,IF(BR54&gt;BR53,BR54&amp;"_O",""),BR54&amp;"_C")</f>
        <v/>
      </c>
      <c r="BN54" s="7" t="str">
        <f>IF(RIGHT(BM54,1)="C",BP54/INDEX($BP$5:$BP$2729,MATCH(BR54&amp;"_O",$BM$5:$BM$2729,0),1),"")</f>
        <v/>
      </c>
      <c r="BO54" s="38">
        <v>26312</v>
      </c>
      <c r="BP54" s="3">
        <v>116.74</v>
      </c>
      <c r="BQ54" s="7">
        <f>BP54/BP53</f>
        <v>1.0059457130547178</v>
      </c>
      <c r="BR54" s="4">
        <f>YEAR(BO54)</f>
        <v>1972</v>
      </c>
      <c r="BS54" s="2" t="s">
        <v>5</v>
      </c>
      <c r="BT54" s="12" t="str">
        <f>INDEX($CD$5:$CD$10,MATCH(BS54,$CC$5:$CC$10,0),1)</f>
        <v/>
      </c>
      <c r="BU54" s="12" t="str">
        <f>IF(AND(BT54="Y",BQ54&gt;1),"Y","")</f>
        <v/>
      </c>
      <c r="BV54" s="12" t="str">
        <f>IF(AND(BT54="Y",BQ54&lt;1),"Y","")</f>
        <v/>
      </c>
      <c r="BW54" s="12" t="str">
        <f>IF(BQ54&gt;1,IF(BQ53&gt;1,"Y",""),"")</f>
        <v>Y</v>
      </c>
      <c r="BX54" s="12" t="str">
        <f>IF(BQ54&lt;1,IF(BQ53&lt;1,"Y",""),"")</f>
        <v/>
      </c>
      <c r="BY54" s="2"/>
      <c r="BZ54" s="2">
        <v>2019</v>
      </c>
      <c r="CA54" s="2" t="s">
        <v>9</v>
      </c>
    </row>
    <row r="55" spans="2:79">
      <c r="B55" s="4" t="str">
        <f>IF(G55=G56,IF(G55&gt;G54,G55&amp;"_O",""),G55&amp;"_C")</f>
        <v/>
      </c>
      <c r="C55" s="14">
        <f ca="1">RANDBETWEEN(0,1000)/1000</f>
        <v>0.48399999999999999</v>
      </c>
      <c r="D55" s="16">
        <f>D54+1</f>
        <v>51</v>
      </c>
      <c r="E55" s="10">
        <f>ROUNDDOWN(D55/52,0)+1</f>
        <v>1</v>
      </c>
      <c r="F55" s="15">
        <f>F54+7</f>
        <v>44977</v>
      </c>
      <c r="G55" s="4">
        <f>YEAR(F55)</f>
        <v>2023</v>
      </c>
      <c r="H55" s="33">
        <v>0.217</v>
      </c>
      <c r="I55" s="33">
        <v>0.59599999999999997</v>
      </c>
      <c r="J55" s="33">
        <v>0.4</v>
      </c>
      <c r="K55" s="16" t="str">
        <f>IF(M54&gt;1,"Up","Down")</f>
        <v>Up</v>
      </c>
      <c r="L55" s="16" t="str">
        <f>IF(K55="Up",IF(H55&lt;$BJ$7,"Up","Down"),IF(H55&lt;$BK$7,"Down","Up"))</f>
        <v>Up</v>
      </c>
      <c r="M55" s="17">
        <f>IF(L55="Up",INDEX($AK$5:$AK$1005,MATCH(I55,$AI$5:$AI$1005,0),1),INDEX($AL$5:$AL$1005,MATCH(J55,$AI$5:$AI$1005,0),1))</f>
        <v>1.0151220182576721</v>
      </c>
      <c r="N55" s="16" t="str">
        <f>IF(P54&gt;1,"Up","Down")</f>
        <v>Up</v>
      </c>
      <c r="O55" s="16" t="str">
        <f>IF(N55="Up",IF(H55&lt;$BJ$12,"Up","Down"),IF(H55&lt;$BK$12,"Down","Up"))</f>
        <v>Up</v>
      </c>
      <c r="P55" s="17">
        <f>IF(O55="Up",INDEX($AP$5:$AP$1005,MATCH(I55,$AI$5:$AI$1005,0),1),INDEX($AQ$5:$AQ$1005,MATCH(J55,$AI$5:$AI$1005,0),1))</f>
        <v>1.0211636520903626</v>
      </c>
      <c r="Q55" s="19">
        <f>T54</f>
        <v>9607.3817687128067</v>
      </c>
      <c r="R55" s="19">
        <f>INDEX(model!$S$5:$S$35,MATCH(G55,model!$Q$5:$Q$35,0),1)*model!$O$5</f>
        <v>125</v>
      </c>
      <c r="S55" s="19">
        <f>IF(RIGHT(B55,1)="C",T54*INDEX(model!$T$5:$T$35,MATCH(G55,model!$Q$5:$Q$35,0),1),0)</f>
        <v>0</v>
      </c>
      <c r="T55" s="19">
        <f>(Q55+R55-S55)*M55</f>
        <v>9879.5550235099163</v>
      </c>
      <c r="U55" s="19">
        <f>X54</f>
        <v>9270.1960055812178</v>
      </c>
      <c r="V55" s="19">
        <f>INDEX(model!$S$5:$S$35,MATCH(G55,model!$Q$5:$Q$35,0),1)*model!$O$6</f>
        <v>125</v>
      </c>
      <c r="W55" s="19">
        <f>IF(RIGHT(B55,1)="C",X54*INDEX(model!$T$5:$T$35,MATCH(G55,model!$Q$5:$Q$35,0),1),0)</f>
        <v>0</v>
      </c>
      <c r="X55" s="19">
        <f>(U55+V55-W55)*P55</f>
        <v>9594.0326651641026</v>
      </c>
      <c r="Y55" s="19"/>
      <c r="Z55" s="36" t="str">
        <f>K55&amp;L55</f>
        <v>UpUp</v>
      </c>
      <c r="AA55" s="36" t="str">
        <f>N55&amp;O55</f>
        <v>UpUp</v>
      </c>
      <c r="AB55" s="19"/>
      <c r="AC55" s="19"/>
      <c r="AD55" s="19"/>
      <c r="AE55" s="19"/>
      <c r="AI55" s="18">
        <f>ROUND(AI54-0.001,3)</f>
        <v>0.95</v>
      </c>
      <c r="AJ55" s="9">
        <f t="array" ref="AJ55">PERCENTILE(IF($BB$5:$BB$2729="Y",$AY$5:$AY$2729),$AI55)</f>
        <v>1.0354446807743609</v>
      </c>
      <c r="AK55" s="9">
        <f t="array" ref="AK55">PERCENTILE(IF($BC$5:$BC$2729="Y",$AY$5:$AY$2729),$AI55)</f>
        <v>1.0419549581058682</v>
      </c>
      <c r="AL55" s="9">
        <f t="array" ref="AL55">PERCENTILE(IF($BD$5:$BD$2729="Y",$AY$5:$AY$2729),$AI55)</f>
        <v>0.99886116656416635</v>
      </c>
      <c r="AM55" s="41" t="str">
        <f>IF(AI55&lt;$BJ$7,"Up","Down")</f>
        <v>Down</v>
      </c>
      <c r="AN55" s="41" t="str">
        <f>IF(AI55&lt;$BK$7,"Down","Up")</f>
        <v>Up</v>
      </c>
      <c r="AO55" s="9">
        <f t="array" ref="AO55">PERCENTILE(IF($BT$5:$BT$2729="Y",$BQ$5:$BQ$2729),$AI55)</f>
        <v>1.045817046239909</v>
      </c>
      <c r="AP55" s="9">
        <f t="array" ref="AP55">PERCENTILE(IF($BU$5:$BU$2729="Y",$BQ$5:$BQ$2729),$AI55)</f>
        <v>1.0554235434480017</v>
      </c>
      <c r="AQ55" s="9">
        <f t="array" ref="AQ55">PERCENTILE(IF($BV$5:$BV$2729="Y",$BQ$5:$BQ$2729),$AI55)</f>
        <v>0.99887260400586109</v>
      </c>
      <c r="AR55" s="41" t="str">
        <f>IF(AI55&lt;$BJ$12,"Up","Down")</f>
        <v>Down</v>
      </c>
      <c r="AS55" s="41" t="str">
        <f>IF(AI55&lt;$BK$12,"Down","Up")</f>
        <v>Up</v>
      </c>
      <c r="AU55" s="4" t="str">
        <f>IF(AZ55=AZ56,IF(AZ55&gt;AZ54,AZ55&amp;"_O",""),AZ55&amp;"_C")</f>
        <v/>
      </c>
      <c r="AV55" s="7" t="str">
        <f>IF(RIGHT(AU55,1)="C",AX55/INDEX($AX$5:$AX$2729,MATCH(AZ55&amp;"_O",$AU$5:$AU$2729,0),1),"")</f>
        <v/>
      </c>
      <c r="AW55" s="38">
        <v>25920</v>
      </c>
      <c r="AX55" s="37">
        <v>90.22</v>
      </c>
      <c r="AY55" s="7">
        <f>AX55/AX54</f>
        <v>0.99955683580766663</v>
      </c>
      <c r="AZ55" s="4">
        <f>YEAR(AW55)</f>
        <v>1970</v>
      </c>
      <c r="BA55" s="2" t="s">
        <v>5</v>
      </c>
      <c r="BB55" s="12" t="str">
        <f>INDEX($CD$5:$CD$10,MATCH(BA55,$CC$5:$CC$10,0),1)</f>
        <v/>
      </c>
      <c r="BC55" s="12" t="str">
        <f>IF(AND(BB55="Y",AY55&gt;1),"Y","")</f>
        <v/>
      </c>
      <c r="BD55" s="12" t="str">
        <f>IF(AND(BB55="Y",AY55&lt;1),"Y","")</f>
        <v/>
      </c>
      <c r="BE55" s="12" t="str">
        <f>IF(AY55&gt;1,IF(AY54&gt;1,"Y",""),"")</f>
        <v/>
      </c>
      <c r="BF55" s="12" t="str">
        <f>IF(AY55&lt;1,IF(AY54&lt;1,"Y",""),"")</f>
        <v/>
      </c>
      <c r="BG55" s="2"/>
      <c r="BH55" s="2"/>
      <c r="BI55" s="2"/>
      <c r="BJ55" s="2"/>
      <c r="BK55" s="2"/>
      <c r="BL55" s="2"/>
      <c r="BM55" s="4" t="str">
        <f>IF(BR55=BR56,IF(BR55&gt;BR54,BR55&amp;"_O",""),BR55&amp;"_C")</f>
        <v/>
      </c>
      <c r="BN55" s="7" t="str">
        <f>IF(RIGHT(BM55,1)="C",BP55/INDEX($BP$5:$BP$2729,MATCH(BR55&amp;"_O",$BM$5:$BM$2729,0),1),"")</f>
        <v/>
      </c>
      <c r="BO55" s="38">
        <v>26319</v>
      </c>
      <c r="BP55" s="3">
        <v>117.21</v>
      </c>
      <c r="BQ55" s="7">
        <f>BP55/BP54</f>
        <v>1.0040260407743704</v>
      </c>
      <c r="BR55" s="4">
        <f>YEAR(BO55)</f>
        <v>1972</v>
      </c>
      <c r="BS55" s="2" t="s">
        <v>5</v>
      </c>
      <c r="BT55" s="12" t="str">
        <f>INDEX($CD$5:$CD$10,MATCH(BS55,$CC$5:$CC$10,0),1)</f>
        <v/>
      </c>
      <c r="BU55" s="12" t="str">
        <f>IF(AND(BT55="Y",BQ55&gt;1),"Y","")</f>
        <v/>
      </c>
      <c r="BV55" s="12" t="str">
        <f>IF(AND(BT55="Y",BQ55&lt;1),"Y","")</f>
        <v/>
      </c>
      <c r="BW55" s="12" t="str">
        <f>IF(BQ55&gt;1,IF(BQ54&gt;1,"Y",""),"")</f>
        <v>Y</v>
      </c>
      <c r="BX55" s="12" t="str">
        <f>IF(BQ55&lt;1,IF(BQ54&lt;1,"Y",""),"")</f>
        <v/>
      </c>
      <c r="BY55" s="2"/>
      <c r="BZ55" s="2">
        <v>2020</v>
      </c>
      <c r="CA55" s="2" t="s">
        <v>10</v>
      </c>
    </row>
    <row r="56" spans="2:79">
      <c r="B56" s="4" t="str">
        <f>IF(G56=G57,IF(G56&gt;G55,G56&amp;"_O",""),G56&amp;"_C")</f>
        <v/>
      </c>
      <c r="C56" s="14">
        <f ca="1">RANDBETWEEN(0,1000)/1000</f>
        <v>1.9E-2</v>
      </c>
      <c r="D56" s="16">
        <f>D55+1</f>
        <v>52</v>
      </c>
      <c r="E56" s="10">
        <f>ROUNDDOWN(D56/52,0)+1</f>
        <v>2</v>
      </c>
      <c r="F56" s="15">
        <f>F55+7</f>
        <v>44984</v>
      </c>
      <c r="G56" s="4">
        <f>YEAR(F56)</f>
        <v>2023</v>
      </c>
      <c r="H56" s="33">
        <v>0.42</v>
      </c>
      <c r="I56" s="33">
        <v>0.39300000000000002</v>
      </c>
      <c r="J56" s="33">
        <v>0.82199999999999995</v>
      </c>
      <c r="K56" s="16" t="str">
        <f>IF(M55&gt;1,"Up","Down")</f>
        <v>Up</v>
      </c>
      <c r="L56" s="16" t="str">
        <f>IF(K56="Up",IF(H56&lt;$BJ$7,"Up","Down"),IF(H56&lt;$BK$7,"Down","Up"))</f>
        <v>Up</v>
      </c>
      <c r="M56" s="17">
        <f>IF(L56="Up",INDEX($AK$5:$AK$1005,MATCH(I56,$AI$5:$AI$1005,0),1),INDEX($AL$5:$AL$1005,MATCH(J56,$AI$5:$AI$1005,0),1))</f>
        <v>1.0094382065084841</v>
      </c>
      <c r="N56" s="16" t="str">
        <f>IF(P55&gt;1,"Up","Down")</f>
        <v>Up</v>
      </c>
      <c r="O56" s="16" t="str">
        <f>IF(N56="Up",IF(H56&lt;$BJ$12,"Up","Down"),IF(H56&lt;$BK$12,"Down","Up"))</f>
        <v>Up</v>
      </c>
      <c r="P56" s="17">
        <f>IF(O56="Up",INDEX($AP$5:$AP$1005,MATCH(I56,$AI$5:$AI$1005,0),1),INDEX($AQ$5:$AQ$1005,MATCH(J56,$AI$5:$AI$1005,0),1))</f>
        <v>1.0131387334724866</v>
      </c>
      <c r="Q56" s="19">
        <f>T55</f>
        <v>9879.5550235099163</v>
      </c>
      <c r="R56" s="19">
        <f>INDEX(model!$S$5:$S$35,MATCH(G56,model!$Q$5:$Q$35,0),1)*model!$O$5</f>
        <v>125</v>
      </c>
      <c r="S56" s="19">
        <f>IF(RIGHT(B56,1)="C",T55*INDEX(model!$T$5:$T$35,MATCH(G56,model!$Q$5:$Q$35,0),1),0)</f>
        <v>0</v>
      </c>
      <c r="T56" s="19">
        <f>(Q56+R56-S56)*M56</f>
        <v>10098.980079847295</v>
      </c>
      <c r="U56" s="19">
        <f>X55</f>
        <v>9594.0326651641026</v>
      </c>
      <c r="V56" s="19">
        <f>INDEX(model!$S$5:$S$35,MATCH(G56,model!$Q$5:$Q$35,0),1)*model!$O$6</f>
        <v>125</v>
      </c>
      <c r="W56" s="19">
        <f>IF(RIGHT(B56,1)="C",X55*INDEX(model!$T$5:$T$35,MATCH(G56,model!$Q$5:$Q$35,0),1),0)</f>
        <v>0</v>
      </c>
      <c r="X56" s="19">
        <f>(U56+V56-W56)*P56</f>
        <v>9846.7284449620856</v>
      </c>
      <c r="Y56" s="19"/>
      <c r="Z56" s="36" t="str">
        <f>K56&amp;L56</f>
        <v>UpUp</v>
      </c>
      <c r="AA56" s="36" t="str">
        <f>N56&amp;O56</f>
        <v>UpUp</v>
      </c>
      <c r="AB56" s="19"/>
      <c r="AC56" s="19"/>
      <c r="AD56" s="19"/>
      <c r="AE56" s="19"/>
      <c r="AI56" s="18">
        <f>ROUND(AI55-0.001,3)</f>
        <v>0.94899999999999995</v>
      </c>
      <c r="AJ56" s="9">
        <f t="array" ref="AJ56">PERCENTILE(IF($BB$5:$BB$2729="Y",$AY$5:$AY$2729),$AI56)</f>
        <v>1.0352277917586308</v>
      </c>
      <c r="AK56" s="9">
        <f t="array" ref="AK56">PERCENTILE(IF($BC$5:$BC$2729="Y",$AY$5:$AY$2729),$AI56)</f>
        <v>1.0418203590413286</v>
      </c>
      <c r="AL56" s="9">
        <f t="array" ref="AL56">PERCENTILE(IF($BD$5:$BD$2729="Y",$AY$5:$AY$2729),$AI56)</f>
        <v>0.99885954104068153</v>
      </c>
      <c r="AM56" s="41" t="str">
        <f>IF(AI56&lt;$BJ$7,"Up","Down")</f>
        <v>Down</v>
      </c>
      <c r="AN56" s="41" t="str">
        <f>IF(AI56&lt;$BK$7,"Down","Up")</f>
        <v>Up</v>
      </c>
      <c r="AO56" s="9">
        <f t="array" ref="AO56">PERCENTILE(IF($BT$5:$BT$2729="Y",$BQ$5:$BQ$2729),$AI56)</f>
        <v>1.0457646602532793</v>
      </c>
      <c r="AP56" s="9">
        <f t="array" ref="AP56">PERCENTILE(IF($BU$5:$BU$2729="Y",$BQ$5:$BQ$2729),$AI56)</f>
        <v>1.0548187307108208</v>
      </c>
      <c r="AQ56" s="9">
        <f t="array" ref="AQ56">PERCENTILE(IF($BV$5:$BV$2729="Y",$BQ$5:$BQ$2729),$AI56)</f>
        <v>0.9988107995750376</v>
      </c>
      <c r="AR56" s="41" t="str">
        <f>IF(AI56&lt;$BJ$12,"Up","Down")</f>
        <v>Down</v>
      </c>
      <c r="AS56" s="41" t="str">
        <f>IF(AI56&lt;$BK$12,"Down","Up")</f>
        <v>Up</v>
      </c>
      <c r="AU56" s="4" t="str">
        <f>IF(AZ56=AZ57,IF(AZ56&gt;AZ55,AZ56&amp;"_O",""),AZ56&amp;"_C")</f>
        <v/>
      </c>
      <c r="AV56" s="7" t="str">
        <f>IF(RIGHT(AU56,1)="C",AX56/INDEX($AX$5:$AX$2729,MATCH(AZ56&amp;"_O",$AU$5:$AU$2729,0),1),"")</f>
        <v/>
      </c>
      <c r="AW56" s="38">
        <v>25926</v>
      </c>
      <c r="AX56" s="37">
        <v>90.61</v>
      </c>
      <c r="AY56" s="7">
        <f>AX56/AX55</f>
        <v>1.0043227665706052</v>
      </c>
      <c r="AZ56" s="4">
        <f>YEAR(AW56)</f>
        <v>1970</v>
      </c>
      <c r="BA56" s="2" t="s">
        <v>5</v>
      </c>
      <c r="BB56" s="12" t="str">
        <f>INDEX($CD$5:$CD$10,MATCH(BA56,$CC$5:$CC$10,0),1)</f>
        <v/>
      </c>
      <c r="BC56" s="12" t="str">
        <f>IF(AND(BB56="Y",AY56&gt;1),"Y","")</f>
        <v/>
      </c>
      <c r="BD56" s="12" t="str">
        <f>IF(AND(BB56="Y",AY56&lt;1),"Y","")</f>
        <v/>
      </c>
      <c r="BE56" s="12" t="str">
        <f>IF(AY56&gt;1,IF(AY55&gt;1,"Y",""),"")</f>
        <v/>
      </c>
      <c r="BF56" s="12" t="str">
        <f>IF(AY56&lt;1,IF(AY55&lt;1,"Y",""),"")</f>
        <v/>
      </c>
      <c r="BG56" s="2"/>
      <c r="BH56" s="2"/>
      <c r="BI56" s="2"/>
      <c r="BJ56" s="2"/>
      <c r="BK56" s="2"/>
      <c r="BL56" s="2"/>
      <c r="BM56" s="4" t="str">
        <f>IF(BR56=BR57,IF(BR56&gt;BR55,BR56&amp;"_O",""),BR56&amp;"_C")</f>
        <v/>
      </c>
      <c r="BN56" s="7" t="str">
        <f>IF(RIGHT(BM56,1)="C",BP56/INDEX($BP$5:$BP$2729,MATCH(BR56&amp;"_O",$BM$5:$BM$2729,0),1),"")</f>
        <v/>
      </c>
      <c r="BO56" s="38">
        <v>26326</v>
      </c>
      <c r="BP56" s="3">
        <v>118.44</v>
      </c>
      <c r="BQ56" s="7">
        <f>BP56/BP55</f>
        <v>1.0104939851548502</v>
      </c>
      <c r="BR56" s="4">
        <f>YEAR(BO56)</f>
        <v>1972</v>
      </c>
      <c r="BS56" s="2" t="s">
        <v>5</v>
      </c>
      <c r="BT56" s="12" t="str">
        <f>INDEX($CD$5:$CD$10,MATCH(BS56,$CC$5:$CC$10,0),1)</f>
        <v/>
      </c>
      <c r="BU56" s="12" t="str">
        <f>IF(AND(BT56="Y",BQ56&gt;1),"Y","")</f>
        <v/>
      </c>
      <c r="BV56" s="12" t="str">
        <f>IF(AND(BT56="Y",BQ56&lt;1),"Y","")</f>
        <v/>
      </c>
      <c r="BW56" s="12" t="str">
        <f>IF(BQ56&gt;1,IF(BQ55&gt;1,"Y",""),"")</f>
        <v>Y</v>
      </c>
      <c r="BX56" s="12" t="str">
        <f>IF(BQ56&lt;1,IF(BQ55&lt;1,"Y",""),"")</f>
        <v/>
      </c>
      <c r="BY56" s="2"/>
      <c r="BZ56" s="2">
        <v>2021</v>
      </c>
      <c r="CA56" s="2" t="s">
        <v>10</v>
      </c>
    </row>
    <row r="57" spans="2:79">
      <c r="B57" s="4" t="str">
        <f>IF(G57=G58,IF(G57&gt;G56,G57&amp;"_O",""),G57&amp;"_C")</f>
        <v/>
      </c>
      <c r="C57" s="14">
        <f ca="1">RANDBETWEEN(0,1000)/1000</f>
        <v>0.57299999999999995</v>
      </c>
      <c r="D57" s="16">
        <f>D56+1</f>
        <v>53</v>
      </c>
      <c r="E57" s="10">
        <f>ROUNDDOWN(D57/52,0)+1</f>
        <v>2</v>
      </c>
      <c r="F57" s="15">
        <f>F56+7</f>
        <v>44991</v>
      </c>
      <c r="G57" s="4">
        <f>YEAR(F57)</f>
        <v>2023</v>
      </c>
      <c r="H57" s="33">
        <v>0.37</v>
      </c>
      <c r="I57" s="33">
        <v>0.78200000000000003</v>
      </c>
      <c r="J57" s="33">
        <v>0.61399999999999999</v>
      </c>
      <c r="K57" s="16" t="str">
        <f>IF(M56&gt;1,"Up","Down")</f>
        <v>Up</v>
      </c>
      <c r="L57" s="16" t="str">
        <f>IF(K57="Up",IF(H57&lt;$BJ$7,"Up","Down"),IF(H57&lt;$BK$7,"Down","Up"))</f>
        <v>Up</v>
      </c>
      <c r="M57" s="17">
        <f>IF(L57="Up",INDEX($AK$5:$AK$1005,MATCH(I57,$AI$5:$AI$1005,0),1),INDEX($AL$5:$AL$1005,MATCH(J57,$AI$5:$AI$1005,0),1))</f>
        <v>1.0227687539056853</v>
      </c>
      <c r="N57" s="16" t="str">
        <f>IF(P56&gt;1,"Up","Down")</f>
        <v>Up</v>
      </c>
      <c r="O57" s="16" t="str">
        <f>IF(N57="Up",IF(H57&lt;$BJ$12,"Up","Down"),IF(H57&lt;$BK$12,"Down","Up"))</f>
        <v>Up</v>
      </c>
      <c r="P57" s="17">
        <f>IF(O57="Up",INDEX($AP$5:$AP$1005,MATCH(I57,$AI$5:$AI$1005,0),1),INDEX($AQ$5:$AQ$1005,MATCH(J57,$AI$5:$AI$1005,0),1))</f>
        <v>1.0309427993663673</v>
      </c>
      <c r="Q57" s="19">
        <f>T56</f>
        <v>10098.980079847295</v>
      </c>
      <c r="R57" s="19">
        <f>INDEX(model!$S$5:$S$35,MATCH(G57,model!$Q$5:$Q$35,0),1)*model!$O$5</f>
        <v>125</v>
      </c>
      <c r="S57" s="19">
        <f>IF(RIGHT(B57,1)="C",T56*INDEX(model!$T$5:$T$35,MATCH(G57,model!$Q$5:$Q$35,0),1),0)</f>
        <v>0</v>
      </c>
      <c r="T57" s="19">
        <f>(Q57+R57-S57)*M57</f>
        <v>10456.767366221968</v>
      </c>
      <c r="U57" s="19">
        <f>X56</f>
        <v>9846.7284449620856</v>
      </c>
      <c r="V57" s="19">
        <f>INDEX(model!$S$5:$S$35,MATCH(G57,model!$Q$5:$Q$35,0),1)*model!$O$6</f>
        <v>125</v>
      </c>
      <c r="W57" s="19">
        <f>IF(RIGHT(B57,1)="C",X56*INDEX(model!$T$5:$T$35,MATCH(G57,model!$Q$5:$Q$35,0),1),0)</f>
        <v>0</v>
      </c>
      <c r="X57" s="19">
        <f>(U57+V57-W57)*P57</f>
        <v>10280.281637570446</v>
      </c>
      <c r="Y57" s="19"/>
      <c r="Z57" s="36" t="str">
        <f>K57&amp;L57</f>
        <v>UpUp</v>
      </c>
      <c r="AA57" s="36" t="str">
        <f>N57&amp;O57</f>
        <v>UpUp</v>
      </c>
      <c r="AB57" s="19"/>
      <c r="AC57" s="19"/>
      <c r="AD57" s="19"/>
      <c r="AE57" s="19"/>
      <c r="AI57" s="18">
        <f>ROUND(AI56-0.001,3)</f>
        <v>0.94799999999999995</v>
      </c>
      <c r="AJ57" s="9">
        <f t="array" ref="AJ57">PERCENTILE(IF($BB$5:$BB$2729="Y",$AY$5:$AY$2729),$AI57)</f>
        <v>1.0349279855409506</v>
      </c>
      <c r="AK57" s="9">
        <f t="array" ref="AK57">PERCENTILE(IF($BC$5:$BC$2729="Y",$AY$5:$AY$2729),$AI57)</f>
        <v>1.0415797093816255</v>
      </c>
      <c r="AL57" s="9">
        <f t="array" ref="AL57">PERCENTILE(IF($BD$5:$BD$2729="Y",$AY$5:$AY$2729),$AI57)</f>
        <v>0.99882950474646015</v>
      </c>
      <c r="AM57" s="41" t="str">
        <f>IF(AI57&lt;$BJ$7,"Up","Down")</f>
        <v>Down</v>
      </c>
      <c r="AN57" s="41" t="str">
        <f>IF(AI57&lt;$BK$7,"Down","Up")</f>
        <v>Up</v>
      </c>
      <c r="AO57" s="9">
        <f t="array" ref="AO57">PERCENTILE(IF($BT$5:$BT$2729="Y",$BQ$5:$BQ$2729),$AI57)</f>
        <v>1.0457059701604292</v>
      </c>
      <c r="AP57" s="9">
        <f t="array" ref="AP57">PERCENTILE(IF($BU$5:$BU$2729="Y",$BQ$5:$BQ$2729),$AI57)</f>
        <v>1.0547142146715232</v>
      </c>
      <c r="AQ57" s="9">
        <f t="array" ref="AQ57">PERCENTILE(IF($BV$5:$BV$2729="Y",$BQ$5:$BQ$2729),$AI57)</f>
        <v>0.99874725082097626</v>
      </c>
      <c r="AR57" s="41" t="str">
        <f>IF(AI57&lt;$BJ$12,"Up","Down")</f>
        <v>Down</v>
      </c>
      <c r="AS57" s="41" t="str">
        <f>IF(AI57&lt;$BK$12,"Down","Up")</f>
        <v>Up</v>
      </c>
      <c r="AU57" s="4" t="str">
        <f>IF(AZ57=AZ58,IF(AZ57&gt;AZ56,AZ57&amp;"_O",""),AZ57&amp;"_C")</f>
        <v>1970_C</v>
      </c>
      <c r="AV57" s="7">
        <f>IF(RIGHT(AU57,1)="C",AX57/INDEX($AX$5:$AX$2729,MATCH(AZ57&amp;"_O",$AU$5:$AU$2729,0),1),"")</f>
        <v>0.99086021505376354</v>
      </c>
      <c r="AW57" s="38">
        <v>25933</v>
      </c>
      <c r="AX57" s="37">
        <v>92.15</v>
      </c>
      <c r="AY57" s="7">
        <f>AX57/AX56</f>
        <v>1.0169959165655005</v>
      </c>
      <c r="AZ57" s="4">
        <f>YEAR(AW57)</f>
        <v>1970</v>
      </c>
      <c r="BA57" s="2" t="s">
        <v>5</v>
      </c>
      <c r="BB57" s="12" t="str">
        <f>INDEX($CD$5:$CD$10,MATCH(BA57,$CC$5:$CC$10,0),1)</f>
        <v/>
      </c>
      <c r="BC57" s="12" t="str">
        <f>IF(AND(BB57="Y",AY57&gt;1),"Y","")</f>
        <v/>
      </c>
      <c r="BD57" s="12" t="str">
        <f>IF(AND(BB57="Y",AY57&lt;1),"Y","")</f>
        <v/>
      </c>
      <c r="BE57" s="12" t="str">
        <f>IF(AY57&gt;1,IF(AY56&gt;1,"Y",""),"")</f>
        <v>Y</v>
      </c>
      <c r="BF57" s="12" t="str">
        <f>IF(AY57&lt;1,IF(AY56&lt;1,"Y",""),"")</f>
        <v/>
      </c>
      <c r="BG57" s="2"/>
      <c r="BH57" s="2"/>
      <c r="BI57" s="2"/>
      <c r="BJ57" s="2"/>
      <c r="BK57" s="2"/>
      <c r="BL57" s="2"/>
      <c r="BM57" s="4" t="str">
        <f>IF(BR57=BR58,IF(BR57&gt;BR56,BR57&amp;"_O",""),BR57&amp;"_C")</f>
        <v/>
      </c>
      <c r="BN57" s="7" t="str">
        <f>IF(RIGHT(BM57,1)="C",BP57/INDEX($BP$5:$BP$2729,MATCH(BR57&amp;"_O",$BM$5:$BM$2729,0),1),"")</f>
        <v/>
      </c>
      <c r="BO57" s="38">
        <v>26333</v>
      </c>
      <c r="BP57" s="3">
        <v>121.24</v>
      </c>
      <c r="BQ57" s="7">
        <f>BP57/BP56</f>
        <v>1.0236406619385343</v>
      </c>
      <c r="BR57" s="4">
        <f>YEAR(BO57)</f>
        <v>1972</v>
      </c>
      <c r="BS57" s="2" t="s">
        <v>5</v>
      </c>
      <c r="BT57" s="12" t="str">
        <f>INDEX($CD$5:$CD$10,MATCH(BS57,$CC$5:$CC$10,0),1)</f>
        <v/>
      </c>
      <c r="BU57" s="12" t="str">
        <f>IF(AND(BT57="Y",BQ57&gt;1),"Y","")</f>
        <v/>
      </c>
      <c r="BV57" s="12" t="str">
        <f>IF(AND(BT57="Y",BQ57&lt;1),"Y","")</f>
        <v/>
      </c>
      <c r="BW57" s="12" t="str">
        <f>IF(BQ57&gt;1,IF(BQ56&gt;1,"Y",""),"")</f>
        <v>Y</v>
      </c>
      <c r="BX57" s="12" t="str">
        <f>IF(BQ57&lt;1,IF(BQ56&lt;1,"Y",""),"")</f>
        <v/>
      </c>
      <c r="BY57" s="2"/>
      <c r="BZ57" s="2">
        <v>2022</v>
      </c>
      <c r="CA57" s="2" t="s">
        <v>10</v>
      </c>
    </row>
    <row r="58" spans="2:79">
      <c r="B58" s="4" t="str">
        <f>IF(G58=G59,IF(G58&gt;G57,G58&amp;"_O",""),G58&amp;"_C")</f>
        <v/>
      </c>
      <c r="C58" s="14">
        <f ca="1">RANDBETWEEN(0,1000)/1000</f>
        <v>0.17499999999999999</v>
      </c>
      <c r="D58" s="16">
        <f>D57+1</f>
        <v>54</v>
      </c>
      <c r="E58" s="10">
        <f>ROUNDDOWN(D58/52,0)+1</f>
        <v>2</v>
      </c>
      <c r="F58" s="15">
        <f>F57+7</f>
        <v>44998</v>
      </c>
      <c r="G58" s="4">
        <f>YEAR(F58)</f>
        <v>2023</v>
      </c>
      <c r="H58" s="33">
        <v>0.48399999999999999</v>
      </c>
      <c r="I58" s="33">
        <v>2.3E-2</v>
      </c>
      <c r="J58" s="33">
        <v>6.0000000000000001E-3</v>
      </c>
      <c r="K58" s="16" t="str">
        <f>IF(M57&gt;1,"Up","Down")</f>
        <v>Up</v>
      </c>
      <c r="L58" s="16" t="str">
        <f>IF(K58="Up",IF(H58&lt;$BJ$7,"Up","Down"),IF(H58&lt;$BK$7,"Down","Up"))</f>
        <v>Up</v>
      </c>
      <c r="M58" s="17">
        <f>IF(L58="Up",INDEX($AK$5:$AK$1005,MATCH(I58,$AI$5:$AI$1005,0),1),INDEX($AL$5:$AL$1005,MATCH(J58,$AI$5:$AI$1005,0),1))</f>
        <v>1.0005817948092821</v>
      </c>
      <c r="N58" s="16" t="str">
        <f>IF(P57&gt;1,"Up","Down")</f>
        <v>Up</v>
      </c>
      <c r="O58" s="16" t="str">
        <f>IF(N58="Up",IF(H58&lt;$BJ$12,"Up","Down"),IF(H58&lt;$BK$12,"Down","Up"))</f>
        <v>Up</v>
      </c>
      <c r="P58" s="17">
        <f>IF(O58="Up",INDEX($AP$5:$AP$1005,MATCH(I58,$AI$5:$AI$1005,0),1),INDEX($AQ$5:$AQ$1005,MATCH(J58,$AI$5:$AI$1005,0),1))</f>
        <v>1.0009474205519058</v>
      </c>
      <c r="Q58" s="19">
        <f>T57</f>
        <v>10456.767366221968</v>
      </c>
      <c r="R58" s="19">
        <f>INDEX(model!$S$5:$S$35,MATCH(G58,model!$Q$5:$Q$35,0),1)*model!$O$5</f>
        <v>125</v>
      </c>
      <c r="S58" s="19">
        <f>IF(RIGHT(B58,1)="C",T57*INDEX(model!$T$5:$T$35,MATCH(G58,model!$Q$5:$Q$35,0),1),0)</f>
        <v>0</v>
      </c>
      <c r="T58" s="19">
        <f>(Q58+R58-S58)*M58</f>
        <v>10587.923783548666</v>
      </c>
      <c r="U58" s="19">
        <f>X57</f>
        <v>10280.281637570446</v>
      </c>
      <c r="V58" s="19">
        <f>INDEX(model!$S$5:$S$35,MATCH(G58,model!$Q$5:$Q$35,0),1)*model!$O$6</f>
        <v>125</v>
      </c>
      <c r="W58" s="19">
        <f>IF(RIGHT(B58,1)="C",X57*INDEX(model!$T$5:$T$35,MATCH(G58,model!$Q$5:$Q$35,0),1),0)</f>
        <v>0</v>
      </c>
      <c r="X58" s="19">
        <f>(U58+V58-W58)*P58</f>
        <v>10415.139815242248</v>
      </c>
      <c r="Y58" s="19"/>
      <c r="Z58" s="36" t="str">
        <f>K58&amp;L58</f>
        <v>UpUp</v>
      </c>
      <c r="AA58" s="36" t="str">
        <f>N58&amp;O58</f>
        <v>UpUp</v>
      </c>
      <c r="AB58" s="19"/>
      <c r="AC58" s="19"/>
      <c r="AD58" s="19"/>
      <c r="AE58" s="19"/>
      <c r="AI58" s="18">
        <f>ROUND(AI57-0.001,3)</f>
        <v>0.94699999999999995</v>
      </c>
      <c r="AJ58" s="9">
        <f t="array" ref="AJ58">PERCENTILE(IF($BB$5:$BB$2729="Y",$AY$5:$AY$2729),$AI58)</f>
        <v>1.0341469610858163</v>
      </c>
      <c r="AK58" s="9">
        <f t="array" ref="AK58">PERCENTILE(IF($BC$5:$BC$2729="Y",$AY$5:$AY$2729),$AI58)</f>
        <v>1.0415034608854072</v>
      </c>
      <c r="AL58" s="9">
        <f t="array" ref="AL58">PERCENTILE(IF($BD$5:$BD$2729="Y",$AY$5:$AY$2729),$AI58)</f>
        <v>0.99878164366960287</v>
      </c>
      <c r="AM58" s="41" t="str">
        <f>IF(AI58&lt;$BJ$7,"Up","Down")</f>
        <v>Down</v>
      </c>
      <c r="AN58" s="41" t="str">
        <f>IF(AI58&lt;$BK$7,"Down","Up")</f>
        <v>Up</v>
      </c>
      <c r="AO58" s="9">
        <f t="array" ref="AO58">PERCENTILE(IF($BT$5:$BT$2729="Y",$BQ$5:$BQ$2729),$AI58)</f>
        <v>1.0454998411242113</v>
      </c>
      <c r="AP58" s="9">
        <f t="array" ref="AP58">PERCENTILE(IF($BU$5:$BU$2729="Y",$BQ$5:$BQ$2729),$AI58)</f>
        <v>1.0534916513199331</v>
      </c>
      <c r="AQ58" s="9">
        <f t="array" ref="AQ58">PERCENTILE(IF($BV$5:$BV$2729="Y",$BQ$5:$BQ$2729),$AI58)</f>
        <v>0.99874688805248635</v>
      </c>
      <c r="AR58" s="41" t="str">
        <f>IF(AI58&lt;$BJ$12,"Up","Down")</f>
        <v>Down</v>
      </c>
      <c r="AS58" s="41" t="str">
        <f>IF(AI58&lt;$BK$12,"Down","Up")</f>
        <v>Up</v>
      </c>
      <c r="AU58" s="4" t="str">
        <f>IF(AZ58=AZ59,IF(AZ58&gt;AZ57,AZ58&amp;"_O",""),AZ58&amp;"_C")</f>
        <v>1971_O</v>
      </c>
      <c r="AV58" s="7" t="str">
        <f>IF(RIGHT(AU58,1)="C",AX58/INDEX($AX$5:$AX$2729,MATCH(AZ58&amp;"_O",$AU$5:$AU$2729,0),1),"")</f>
        <v/>
      </c>
      <c r="AW58" s="38">
        <v>25941</v>
      </c>
      <c r="AX58" s="37">
        <v>92.19</v>
      </c>
      <c r="AY58" s="7">
        <f>AX58/AX57</f>
        <v>1.0004340748779164</v>
      </c>
      <c r="AZ58" s="4">
        <f>YEAR(AW58)</f>
        <v>1971</v>
      </c>
      <c r="BA58" s="2" t="s">
        <v>5</v>
      </c>
      <c r="BB58" s="12" t="str">
        <f>INDEX($CD$5:$CD$10,MATCH(BA58,$CC$5:$CC$10,0),1)</f>
        <v/>
      </c>
      <c r="BC58" s="12" t="str">
        <f>IF(AND(BB58="Y",AY58&gt;1),"Y","")</f>
        <v/>
      </c>
      <c r="BD58" s="12" t="str">
        <f>IF(AND(BB58="Y",AY58&lt;1),"Y","")</f>
        <v/>
      </c>
      <c r="BE58" s="12" t="str">
        <f>IF(AY58&gt;1,IF(AY57&gt;1,"Y",""),"")</f>
        <v>Y</v>
      </c>
      <c r="BF58" s="12" t="str">
        <f>IF(AY58&lt;1,IF(AY57&lt;1,"Y",""),"")</f>
        <v/>
      </c>
      <c r="BG58" s="2"/>
      <c r="BH58" s="2"/>
      <c r="BI58" s="2"/>
      <c r="BJ58" s="2"/>
      <c r="BK58" s="2"/>
      <c r="BL58" s="2"/>
      <c r="BM58" s="4" t="str">
        <f>IF(BR58=BR59,IF(BR58&gt;BR57,BR58&amp;"_O",""),BR58&amp;"_C")</f>
        <v/>
      </c>
      <c r="BN58" s="7" t="str">
        <f>IF(RIGHT(BM58,1)="C",BP58/INDEX($BP$5:$BP$2729,MATCH(BR58&amp;"_O",$BM$5:$BM$2729,0),1),"")</f>
        <v/>
      </c>
      <c r="BO58" s="38">
        <v>26340</v>
      </c>
      <c r="BP58" s="3">
        <v>122.86</v>
      </c>
      <c r="BQ58" s="7">
        <f>BP58/BP57</f>
        <v>1.0133619267568459</v>
      </c>
      <c r="BR58" s="4">
        <f>YEAR(BO58)</f>
        <v>1972</v>
      </c>
      <c r="BS58" s="2" t="s">
        <v>5</v>
      </c>
      <c r="BT58" s="12" t="str">
        <f>INDEX($CD$5:$CD$10,MATCH(BS58,$CC$5:$CC$10,0),1)</f>
        <v/>
      </c>
      <c r="BU58" s="12" t="str">
        <f>IF(AND(BT58="Y",BQ58&gt;1),"Y","")</f>
        <v/>
      </c>
      <c r="BV58" s="12" t="str">
        <f>IF(AND(BT58="Y",BQ58&lt;1),"Y","")</f>
        <v/>
      </c>
      <c r="BW58" s="12" t="str">
        <f>IF(BQ58&gt;1,IF(BQ57&gt;1,"Y",""),"")</f>
        <v>Y</v>
      </c>
      <c r="BX58" s="12" t="str">
        <f>IF(BQ58&lt;1,IF(BQ57&lt;1,"Y",""),"")</f>
        <v/>
      </c>
      <c r="BY58" s="2"/>
      <c r="BZ58" s="2"/>
      <c r="CA58" s="2"/>
    </row>
    <row r="59" spans="2:79">
      <c r="B59" s="4" t="str">
        <f>IF(G59=G60,IF(G59&gt;G58,G59&amp;"_O",""),G59&amp;"_C")</f>
        <v/>
      </c>
      <c r="C59" s="14">
        <f ca="1">RANDBETWEEN(0,1000)/1000</f>
        <v>0.45500000000000002</v>
      </c>
      <c r="D59" s="16">
        <f>D58+1</f>
        <v>55</v>
      </c>
      <c r="E59" s="10">
        <f>ROUNDDOWN(D59/52,0)+1</f>
        <v>2</v>
      </c>
      <c r="F59" s="15">
        <f>F58+7</f>
        <v>45005</v>
      </c>
      <c r="G59" s="4">
        <f>YEAR(F59)</f>
        <v>2023</v>
      </c>
      <c r="H59" s="33">
        <v>0.121</v>
      </c>
      <c r="I59" s="33">
        <v>0.20699999999999999</v>
      </c>
      <c r="J59" s="33">
        <v>0.39300000000000002</v>
      </c>
      <c r="K59" s="16" t="str">
        <f>IF(M58&gt;1,"Up","Down")</f>
        <v>Up</v>
      </c>
      <c r="L59" s="16" t="str">
        <f>IF(K59="Up",IF(H59&lt;$BJ$7,"Up","Down"),IF(H59&lt;$BK$7,"Down","Up"))</f>
        <v>Up</v>
      </c>
      <c r="M59" s="17">
        <f>IF(L59="Up",INDEX($AK$5:$AK$1005,MATCH(I59,$AI$5:$AI$1005,0),1),INDEX($AL$5:$AL$1005,MATCH(J59,$AI$5:$AI$1005,0),1))</f>
        <v>1.0052297614662919</v>
      </c>
      <c r="N59" s="16" t="str">
        <f>IF(P58&gt;1,"Up","Down")</f>
        <v>Up</v>
      </c>
      <c r="O59" s="16" t="str">
        <f>IF(N59="Up",IF(H59&lt;$BJ$12,"Up","Down"),IF(H59&lt;$BK$12,"Down","Up"))</f>
        <v>Up</v>
      </c>
      <c r="P59" s="17">
        <f>IF(O59="Up",INDEX($AP$5:$AP$1005,MATCH(I59,$AI$5:$AI$1005,0),1),INDEX($AQ$5:$AQ$1005,MATCH(J59,$AI$5:$AI$1005,0),1))</f>
        <v>1.0069305909142798</v>
      </c>
      <c r="Q59" s="19">
        <f>T58</f>
        <v>10587.923783548666</v>
      </c>
      <c r="R59" s="19">
        <f>INDEX(model!$S$5:$S$35,MATCH(G59,model!$Q$5:$Q$35,0),1)*model!$O$5</f>
        <v>125</v>
      </c>
      <c r="S59" s="19">
        <f>IF(RIGHT(B59,1)="C",T58*INDEX(model!$T$5:$T$35,MATCH(G59,model!$Q$5:$Q$35,0),1),0)</f>
        <v>0</v>
      </c>
      <c r="T59" s="19">
        <f>(Q59+R59-S59)*M59</f>
        <v>10768.949819543192</v>
      </c>
      <c r="U59" s="19">
        <f>X58</f>
        <v>10415.139815242248</v>
      </c>
      <c r="V59" s="19">
        <f>INDEX(model!$S$5:$S$35,MATCH(G59,model!$Q$5:$Q$35,0),1)*model!$O$6</f>
        <v>125</v>
      </c>
      <c r="W59" s="19">
        <f>IF(RIGHT(B59,1)="C",X58*INDEX(model!$T$5:$T$35,MATCH(G59,model!$Q$5:$Q$35,0),1),0)</f>
        <v>0</v>
      </c>
      <c r="X59" s="19">
        <f>(U59+V59-W59)*P59</f>
        <v>10613.189212481006</v>
      </c>
      <c r="Y59" s="19"/>
      <c r="Z59" s="36" t="str">
        <f>K59&amp;L59</f>
        <v>UpUp</v>
      </c>
      <c r="AA59" s="36" t="str">
        <f>N59&amp;O59</f>
        <v>UpUp</v>
      </c>
      <c r="AB59" s="19"/>
      <c r="AC59" s="19"/>
      <c r="AD59" s="19"/>
      <c r="AE59" s="19"/>
      <c r="AI59" s="18">
        <f>ROUND(AI58-0.001,3)</f>
        <v>0.94599999999999995</v>
      </c>
      <c r="AJ59" s="9">
        <f t="array" ref="AJ59">PERCENTILE(IF($BB$5:$BB$2729="Y",$AY$5:$AY$2729),$AI59)</f>
        <v>1.0337493847170445</v>
      </c>
      <c r="AK59" s="9">
        <f t="array" ref="AK59">PERCENTILE(IF($BC$5:$BC$2729="Y",$AY$5:$AY$2729),$AI59)</f>
        <v>1.0414819082321856</v>
      </c>
      <c r="AL59" s="9">
        <f t="array" ref="AL59">PERCENTILE(IF($BD$5:$BD$2729="Y",$AY$5:$AY$2729),$AI59)</f>
        <v>0.99877818336964108</v>
      </c>
      <c r="AM59" s="41" t="str">
        <f>IF(AI59&lt;$BJ$7,"Up","Down")</f>
        <v>Down</v>
      </c>
      <c r="AN59" s="41" t="str">
        <f>IF(AI59&lt;$BK$7,"Down","Up")</f>
        <v>Up</v>
      </c>
      <c r="AO59" s="9">
        <f t="array" ref="AO59">PERCENTILE(IF($BT$5:$BT$2729="Y",$BQ$5:$BQ$2729),$AI59)</f>
        <v>1.0452920422103515</v>
      </c>
      <c r="AP59" s="9">
        <f t="array" ref="AP59">PERCENTILE(IF($BU$5:$BU$2729="Y",$BQ$5:$BQ$2729),$AI59)</f>
        <v>1.0531506803306701</v>
      </c>
      <c r="AQ59" s="9">
        <f t="array" ref="AQ59">PERCENTILE(IF($BV$5:$BV$2729="Y",$BQ$5:$BQ$2729),$AI59)</f>
        <v>0.99871763748461395</v>
      </c>
      <c r="AR59" s="41" t="str">
        <f>IF(AI59&lt;$BJ$12,"Up","Down")</f>
        <v>Down</v>
      </c>
      <c r="AS59" s="41" t="str">
        <f>IF(AI59&lt;$BK$12,"Down","Up")</f>
        <v>Up</v>
      </c>
      <c r="AU59" s="4" t="str">
        <f>IF(AZ59=AZ60,IF(AZ59&gt;AZ58,AZ59&amp;"_O",""),AZ59&amp;"_C")</f>
        <v/>
      </c>
      <c r="AV59" s="7" t="str">
        <f>IF(RIGHT(AU59,1)="C",AX59/INDEX($AX$5:$AX$2729,MATCH(AZ59&amp;"_O",$AU$5:$AU$2729,0),1),"")</f>
        <v/>
      </c>
      <c r="AW59" s="38">
        <v>25948</v>
      </c>
      <c r="AX59" s="37">
        <v>93.03</v>
      </c>
      <c r="AY59" s="7">
        <f>AX59/AX58</f>
        <v>1.0091116173120729</v>
      </c>
      <c r="AZ59" s="4">
        <f>YEAR(AW59)</f>
        <v>1971</v>
      </c>
      <c r="BA59" s="2" t="s">
        <v>5</v>
      </c>
      <c r="BB59" s="12" t="str">
        <f>INDEX($CD$5:$CD$10,MATCH(BA59,$CC$5:$CC$10,0),1)</f>
        <v/>
      </c>
      <c r="BC59" s="12" t="str">
        <f>IF(AND(BB59="Y",AY59&gt;1),"Y","")</f>
        <v/>
      </c>
      <c r="BD59" s="12" t="str">
        <f>IF(AND(BB59="Y",AY59&lt;1),"Y","")</f>
        <v/>
      </c>
      <c r="BE59" s="12" t="str">
        <f>IF(AY59&gt;1,IF(AY58&gt;1,"Y",""),"")</f>
        <v>Y</v>
      </c>
      <c r="BF59" s="12" t="str">
        <f>IF(AY59&lt;1,IF(AY58&lt;1,"Y",""),"")</f>
        <v/>
      </c>
      <c r="BG59" s="2"/>
      <c r="BH59" s="2"/>
      <c r="BI59" s="2"/>
      <c r="BJ59" s="2"/>
      <c r="BK59" s="2"/>
      <c r="BL59" s="2"/>
      <c r="BM59" s="4" t="str">
        <f>IF(BR59=BR60,IF(BR59&gt;BR58,BR59&amp;"_O",""),BR59&amp;"_C")</f>
        <v/>
      </c>
      <c r="BN59" s="7" t="str">
        <f>IF(RIGHT(BM59,1)="C",BP59/INDEX($BP$5:$BP$2729,MATCH(BR59&amp;"_O",$BM$5:$BM$2729,0),1),"")</f>
        <v/>
      </c>
      <c r="BO59" s="38">
        <v>26347</v>
      </c>
      <c r="BP59" s="3">
        <v>123.4</v>
      </c>
      <c r="BQ59" s="7">
        <f>BP59/BP58</f>
        <v>1.0043952466221717</v>
      </c>
      <c r="BR59" s="4">
        <f>YEAR(BO59)</f>
        <v>1972</v>
      </c>
      <c r="BS59" s="2" t="s">
        <v>5</v>
      </c>
      <c r="BT59" s="12" t="str">
        <f>INDEX($CD$5:$CD$10,MATCH(BS59,$CC$5:$CC$10,0),1)</f>
        <v/>
      </c>
      <c r="BU59" s="12" t="str">
        <f>IF(AND(BT59="Y",BQ59&gt;1),"Y","")</f>
        <v/>
      </c>
      <c r="BV59" s="12" t="str">
        <f>IF(AND(BT59="Y",BQ59&lt;1),"Y","")</f>
        <v/>
      </c>
      <c r="BW59" s="12" t="str">
        <f>IF(BQ59&gt;1,IF(BQ58&gt;1,"Y",""),"")</f>
        <v>Y</v>
      </c>
      <c r="BX59" s="12" t="str">
        <f>IF(BQ59&lt;1,IF(BQ58&lt;1,"Y",""),"")</f>
        <v/>
      </c>
      <c r="BY59" s="2"/>
      <c r="BZ59" s="2"/>
      <c r="CA59" s="2"/>
    </row>
    <row r="60" spans="2:79">
      <c r="B60" s="4" t="str">
        <f>IF(G60=G61,IF(G60&gt;G59,G60&amp;"_O",""),G60&amp;"_C")</f>
        <v/>
      </c>
      <c r="C60" s="14">
        <f ca="1">RANDBETWEEN(0,1000)/1000</f>
        <v>0.65100000000000002</v>
      </c>
      <c r="D60" s="16">
        <f>D59+1</f>
        <v>56</v>
      </c>
      <c r="E60" s="10">
        <f>ROUNDDOWN(D60/52,0)+1</f>
        <v>2</v>
      </c>
      <c r="F60" s="15">
        <f>F59+7</f>
        <v>45012</v>
      </c>
      <c r="G60" s="4">
        <f>YEAR(F60)</f>
        <v>2023</v>
      </c>
      <c r="H60" s="33">
        <v>0.71599999999999997</v>
      </c>
      <c r="I60" s="33">
        <v>9.8000000000000004E-2</v>
      </c>
      <c r="J60" s="33">
        <v>0.127</v>
      </c>
      <c r="K60" s="16" t="str">
        <f>IF(M59&gt;1,"Up","Down")</f>
        <v>Up</v>
      </c>
      <c r="L60" s="16" t="str">
        <f>IF(K60="Up",IF(H60&lt;$BJ$7,"Up","Down"),IF(H60&lt;$BK$7,"Down","Up"))</f>
        <v>Down</v>
      </c>
      <c r="M60" s="17">
        <f>IF(L60="Up",INDEX($AK$5:$AK$1005,MATCH(I60,$AI$5:$AI$1005,0),1),INDEX($AL$5:$AL$1005,MATCH(J60,$AI$5:$AI$1005,0),1))</f>
        <v>0.96711161916961597</v>
      </c>
      <c r="N60" s="16" t="str">
        <f>IF(P59&gt;1,"Up","Down")</f>
        <v>Up</v>
      </c>
      <c r="O60" s="16" t="str">
        <f>IF(N60="Up",IF(H60&lt;$BJ$12,"Up","Down"),IF(H60&lt;$BK$12,"Down","Up"))</f>
        <v>Down</v>
      </c>
      <c r="P60" s="17">
        <f>IF(O60="Up",INDEX($AP$5:$AP$1005,MATCH(I60,$AI$5:$AI$1005,0),1),INDEX($AQ$5:$AQ$1005,MATCH(J60,$AI$5:$AI$1005,0),1))</f>
        <v>0.95489212985857275</v>
      </c>
      <c r="Q60" s="19">
        <f>T59</f>
        <v>10768.949819543192</v>
      </c>
      <c r="R60" s="19">
        <f>INDEX(model!$S$5:$S$35,MATCH(G60,model!$Q$5:$Q$35,0),1)*model!$O$5</f>
        <v>125</v>
      </c>
      <c r="S60" s="19">
        <f>IF(RIGHT(B60,1)="C",T59*INDEX(model!$T$5:$T$35,MATCH(G60,model!$Q$5:$Q$35,0),1),0)</f>
        <v>0</v>
      </c>
      <c r="T60" s="19">
        <f>(Q60+R60-S60)*M60</f>
        <v>10535.665449130962</v>
      </c>
      <c r="U60" s="19">
        <f>X59</f>
        <v>10613.189212481006</v>
      </c>
      <c r="V60" s="19">
        <f>INDEX(model!$S$5:$S$35,MATCH(G60,model!$Q$5:$Q$35,0),1)*model!$O$6</f>
        <v>125</v>
      </c>
      <c r="W60" s="19">
        <f>IF(RIGHT(B60,1)="C",X59*INDEX(model!$T$5:$T$35,MATCH(G60,model!$Q$5:$Q$35,0),1),0)</f>
        <v>0</v>
      </c>
      <c r="X60" s="19">
        <f>(U60+V60-W60)*P60</f>
        <v>10253.812367930337</v>
      </c>
      <c r="Y60" s="19"/>
      <c r="Z60" s="36" t="str">
        <f>K60&amp;L60</f>
        <v>UpDown</v>
      </c>
      <c r="AA60" s="36" t="str">
        <f>N60&amp;O60</f>
        <v>UpDown</v>
      </c>
      <c r="AB60" s="19"/>
      <c r="AC60" s="19"/>
      <c r="AD60" s="19"/>
      <c r="AE60" s="19"/>
      <c r="AI60" s="18">
        <f>ROUND(AI59-0.001,3)</f>
        <v>0.94499999999999995</v>
      </c>
      <c r="AJ60" s="9">
        <f t="array" ref="AJ60">PERCENTILE(IF($BB$5:$BB$2729="Y",$AY$5:$AY$2729),$AI60)</f>
        <v>1.0332710137688819</v>
      </c>
      <c r="AK60" s="9">
        <f t="array" ref="AK60">PERCENTILE(IF($BC$5:$BC$2729="Y",$AY$5:$AY$2729),$AI60)</f>
        <v>1.0413718410726738</v>
      </c>
      <c r="AL60" s="9">
        <f t="array" ref="AL60">PERCENTILE(IF($BD$5:$BD$2729="Y",$AY$5:$AY$2729),$AI60)</f>
        <v>0.9987538550061954</v>
      </c>
      <c r="AM60" s="41" t="str">
        <f>IF(AI60&lt;$BJ$7,"Up","Down")</f>
        <v>Down</v>
      </c>
      <c r="AN60" s="41" t="str">
        <f>IF(AI60&lt;$BK$7,"Down","Up")</f>
        <v>Up</v>
      </c>
      <c r="AO60" s="9">
        <f t="array" ref="AO60">PERCENTILE(IF($BT$5:$BT$2729="Y",$BQ$5:$BQ$2729),$AI60)</f>
        <v>1.0449169770559696</v>
      </c>
      <c r="AP60" s="9">
        <f t="array" ref="AP60">PERCENTILE(IF($BU$5:$BU$2729="Y",$BQ$5:$BQ$2729),$AI60)</f>
        <v>1.053102495889066</v>
      </c>
      <c r="AQ60" s="9">
        <f t="array" ref="AQ60">PERCENTILE(IF($BV$5:$BV$2729="Y",$BQ$5:$BQ$2729),$AI60)</f>
        <v>0.99868746915979267</v>
      </c>
      <c r="AR60" s="41" t="str">
        <f>IF(AI60&lt;$BJ$12,"Up","Down")</f>
        <v>Down</v>
      </c>
      <c r="AS60" s="41" t="str">
        <f>IF(AI60&lt;$BK$12,"Down","Up")</f>
        <v>Up</v>
      </c>
      <c r="AU60" s="4" t="str">
        <f>IF(AZ60=AZ61,IF(AZ60&gt;AZ59,AZ60&amp;"_O",""),AZ60&amp;"_C")</f>
        <v/>
      </c>
      <c r="AV60" s="7" t="str">
        <f>IF(RIGHT(AU60,1)="C",AX60/INDEX($AX$5:$AX$2729,MATCH(AZ60&amp;"_O",$AU$5:$AU$2729,0),1),"")</f>
        <v/>
      </c>
      <c r="AW60" s="38">
        <v>25955</v>
      </c>
      <c r="AX60" s="37">
        <v>94.88</v>
      </c>
      <c r="AY60" s="7">
        <f>AX60/AX59</f>
        <v>1.0198860582607761</v>
      </c>
      <c r="AZ60" s="4">
        <f>YEAR(AW60)</f>
        <v>1971</v>
      </c>
      <c r="BA60" s="2" t="s">
        <v>5</v>
      </c>
      <c r="BB60" s="12" t="str">
        <f>INDEX($CD$5:$CD$10,MATCH(BA60,$CC$5:$CC$10,0),1)</f>
        <v/>
      </c>
      <c r="BC60" s="12" t="str">
        <f>IF(AND(BB60="Y",AY60&gt;1),"Y","")</f>
        <v/>
      </c>
      <c r="BD60" s="12" t="str">
        <f>IF(AND(BB60="Y",AY60&lt;1),"Y","")</f>
        <v/>
      </c>
      <c r="BE60" s="12" t="str">
        <f>IF(AY60&gt;1,IF(AY59&gt;1,"Y",""),"")</f>
        <v>Y</v>
      </c>
      <c r="BF60" s="12" t="str">
        <f>IF(AY60&lt;1,IF(AY59&lt;1,"Y",""),"")</f>
        <v/>
      </c>
      <c r="BG60" s="2"/>
      <c r="BH60" s="2"/>
      <c r="BI60" s="2"/>
      <c r="BJ60" s="2"/>
      <c r="BK60" s="2"/>
      <c r="BL60" s="2"/>
      <c r="BM60" s="4" t="str">
        <f>IF(BR60=BR61,IF(BR60&gt;BR59,BR60&amp;"_O",""),BR60&amp;"_C")</f>
        <v/>
      </c>
      <c r="BN60" s="7" t="str">
        <f>IF(RIGHT(BM60,1)="C",BP60/INDEX($BP$5:$BP$2729,MATCH(BR60&amp;"_O",$BM$5:$BM$2729,0),1),"")</f>
        <v/>
      </c>
      <c r="BO60" s="38">
        <v>26354</v>
      </c>
      <c r="BP60" s="3">
        <v>124.83</v>
      </c>
      <c r="BQ60" s="7">
        <f>BP60/BP59</f>
        <v>1.0115883306320907</v>
      </c>
      <c r="BR60" s="4">
        <f>YEAR(BO60)</f>
        <v>1972</v>
      </c>
      <c r="BS60" s="2" t="s">
        <v>5</v>
      </c>
      <c r="BT60" s="12" t="str">
        <f>INDEX($CD$5:$CD$10,MATCH(BS60,$CC$5:$CC$10,0),1)</f>
        <v/>
      </c>
      <c r="BU60" s="12" t="str">
        <f>IF(AND(BT60="Y",BQ60&gt;1),"Y","")</f>
        <v/>
      </c>
      <c r="BV60" s="12" t="str">
        <f>IF(AND(BT60="Y",BQ60&lt;1),"Y","")</f>
        <v/>
      </c>
      <c r="BW60" s="12" t="str">
        <f>IF(BQ60&gt;1,IF(BQ59&gt;1,"Y",""),"")</f>
        <v>Y</v>
      </c>
      <c r="BX60" s="12" t="str">
        <f>IF(BQ60&lt;1,IF(BQ59&lt;1,"Y",""),"")</f>
        <v/>
      </c>
      <c r="BY60" s="2"/>
      <c r="BZ60" s="2"/>
      <c r="CA60" s="2"/>
    </row>
    <row r="61" spans="2:79">
      <c r="B61" s="4" t="str">
        <f>IF(G61=G62,IF(G61&gt;G60,G61&amp;"_O",""),G61&amp;"_C")</f>
        <v/>
      </c>
      <c r="C61" s="14">
        <f ca="1">RANDBETWEEN(0,1000)/1000</f>
        <v>0.4</v>
      </c>
      <c r="D61" s="16">
        <f>D60+1</f>
        <v>57</v>
      </c>
      <c r="E61" s="10">
        <f>ROUNDDOWN(D61/52,0)+1</f>
        <v>2</v>
      </c>
      <c r="F61" s="15">
        <f>F60+7</f>
        <v>45019</v>
      </c>
      <c r="G61" s="4">
        <f>YEAR(F61)</f>
        <v>2023</v>
      </c>
      <c r="H61" s="33">
        <v>0.77</v>
      </c>
      <c r="I61" s="33">
        <v>0.33500000000000002</v>
      </c>
      <c r="J61" s="33">
        <v>0.85399999999999998</v>
      </c>
      <c r="K61" s="16" t="str">
        <f>IF(M60&gt;1,"Up","Down")</f>
        <v>Down</v>
      </c>
      <c r="L61" s="16" t="str">
        <f>IF(K61="Up",IF(H61&lt;$BJ$7,"Up","Down"),IF(H61&lt;$BK$7,"Down","Up"))</f>
        <v>Up</v>
      </c>
      <c r="M61" s="17">
        <f>IF(L61="Up",INDEX($AK$5:$AK$1005,MATCH(I61,$AI$5:$AI$1005,0),1),INDEX($AL$5:$AL$1005,MATCH(J61,$AI$5:$AI$1005,0),1))</f>
        <v>1.0080737361894829</v>
      </c>
      <c r="N61" s="16" t="str">
        <f>IF(P60&gt;1,"Up","Down")</f>
        <v>Down</v>
      </c>
      <c r="O61" s="16" t="str">
        <f>IF(N61="Up",IF(H61&lt;$BJ$12,"Up","Down"),IF(H61&lt;$BK$12,"Down","Up"))</f>
        <v>Up</v>
      </c>
      <c r="P61" s="17">
        <f>IF(O61="Up",INDEX($AP$5:$AP$1005,MATCH(I61,$AI$5:$AI$1005,0),1),INDEX($AQ$5:$AQ$1005,MATCH(J61,$AI$5:$AI$1005,0),1))</f>
        <v>1.0111118599198778</v>
      </c>
      <c r="Q61" s="19">
        <f>T60</f>
        <v>10535.665449130962</v>
      </c>
      <c r="R61" s="19">
        <f>INDEX(model!$S$5:$S$35,MATCH(G61,model!$Q$5:$Q$35,0),1)*model!$O$5</f>
        <v>125</v>
      </c>
      <c r="S61" s="19">
        <f>IF(RIGHT(B61,1)="C",T60*INDEX(model!$T$5:$T$35,MATCH(G61,model!$Q$5:$Q$35,0),1),0)</f>
        <v>0</v>
      </c>
      <c r="T61" s="19">
        <f>(Q61+R61-S61)*M61</f>
        <v>10746.73684957158</v>
      </c>
      <c r="U61" s="19">
        <f>X60</f>
        <v>10253.812367930337</v>
      </c>
      <c r="V61" s="19">
        <f>INDEX(model!$S$5:$S$35,MATCH(G61,model!$Q$5:$Q$35,0),1)*model!$O$6</f>
        <v>125</v>
      </c>
      <c r="W61" s="19">
        <f>IF(RIGHT(B61,1)="C",X60*INDEX(model!$T$5:$T$35,MATCH(G61,model!$Q$5:$Q$35,0),1),0)</f>
        <v>0</v>
      </c>
      <c r="X61" s="19">
        <f>(U61+V61-W61)*P61</f>
        <v>10494.140277097475</v>
      </c>
      <c r="Y61" s="19"/>
      <c r="Z61" s="36" t="str">
        <f>K61&amp;L61</f>
        <v>DownUp</v>
      </c>
      <c r="AA61" s="36" t="str">
        <f>N61&amp;O61</f>
        <v>DownUp</v>
      </c>
      <c r="AB61" s="19"/>
      <c r="AC61" s="19"/>
      <c r="AD61" s="19"/>
      <c r="AE61" s="19"/>
      <c r="AI61" s="18">
        <f>ROUND(AI60-0.001,3)</f>
        <v>0.94399999999999995</v>
      </c>
      <c r="AJ61" s="9">
        <f t="array" ref="AJ61">PERCENTILE(IF($BB$5:$BB$2729="Y",$AY$5:$AY$2729),$AI61)</f>
        <v>1.0328805225977462</v>
      </c>
      <c r="AK61" s="9">
        <f t="array" ref="AK61">PERCENTILE(IF($BC$5:$BC$2729="Y",$AY$5:$AY$2729),$AI61)</f>
        <v>1.0412692323257873</v>
      </c>
      <c r="AL61" s="9">
        <f t="array" ref="AL61">PERCENTILE(IF($BD$5:$BD$2729="Y",$AY$5:$AY$2729),$AI61)</f>
        <v>0.99873410368490856</v>
      </c>
      <c r="AM61" s="41" t="str">
        <f>IF(AI61&lt;$BJ$7,"Up","Down")</f>
        <v>Down</v>
      </c>
      <c r="AN61" s="41" t="str">
        <f>IF(AI61&lt;$BK$7,"Down","Up")</f>
        <v>Up</v>
      </c>
      <c r="AO61" s="9">
        <f t="array" ref="AO61">PERCENTILE(IF($BT$5:$BT$2729="Y",$BQ$5:$BQ$2729),$AI61)</f>
        <v>1.0445309999279007</v>
      </c>
      <c r="AP61" s="9">
        <f t="array" ref="AP61">PERCENTILE(IF($BU$5:$BU$2729="Y",$BQ$5:$BQ$2729),$AI61)</f>
        <v>1.0529703789144125</v>
      </c>
      <c r="AQ61" s="9">
        <f t="array" ref="AQ61">PERCENTILE(IF($BV$5:$BV$2729="Y",$BQ$5:$BQ$2729),$AI61)</f>
        <v>0.99866323734371698</v>
      </c>
      <c r="AR61" s="41" t="str">
        <f>IF(AI61&lt;$BJ$12,"Up","Down")</f>
        <v>Down</v>
      </c>
      <c r="AS61" s="41" t="str">
        <f>IF(AI61&lt;$BK$12,"Down","Up")</f>
        <v>Up</v>
      </c>
      <c r="AU61" s="4" t="str">
        <f>IF(AZ61=AZ62,IF(AZ61&gt;AZ60,AZ61&amp;"_O",""),AZ61&amp;"_C")</f>
        <v/>
      </c>
      <c r="AV61" s="7" t="str">
        <f>IF(RIGHT(AU61,1)="C",AX61/INDEX($AX$5:$AX$2729,MATCH(AZ61&amp;"_O",$AU$5:$AU$2729,0),1),"")</f>
        <v/>
      </c>
      <c r="AW61" s="38">
        <v>25962</v>
      </c>
      <c r="AX61" s="37">
        <v>95.88</v>
      </c>
      <c r="AY61" s="7">
        <f>AX61/AX60</f>
        <v>1.010539629005059</v>
      </c>
      <c r="AZ61" s="4">
        <f>YEAR(AW61)</f>
        <v>1971</v>
      </c>
      <c r="BA61" s="2" t="s">
        <v>5</v>
      </c>
      <c r="BB61" s="12" t="str">
        <f>INDEX($CD$5:$CD$10,MATCH(BA61,$CC$5:$CC$10,0),1)</f>
        <v/>
      </c>
      <c r="BC61" s="12" t="str">
        <f>IF(AND(BB61="Y",AY61&gt;1),"Y","")</f>
        <v/>
      </c>
      <c r="BD61" s="12" t="str">
        <f>IF(AND(BB61="Y",AY61&lt;1),"Y","")</f>
        <v/>
      </c>
      <c r="BE61" s="12" t="str">
        <f>IF(AY61&gt;1,IF(AY60&gt;1,"Y",""),"")</f>
        <v>Y</v>
      </c>
      <c r="BF61" s="12" t="str">
        <f>IF(AY61&lt;1,IF(AY60&lt;1,"Y",""),"")</f>
        <v/>
      </c>
      <c r="BG61" s="2"/>
      <c r="BH61" s="2"/>
      <c r="BI61" s="2"/>
      <c r="BJ61" s="2"/>
      <c r="BK61" s="2"/>
      <c r="BL61" s="2"/>
      <c r="BM61" s="4" t="str">
        <f>IF(BR61=BR62,IF(BR61&gt;BR60,BR61&amp;"_O",""),BR61&amp;"_C")</f>
        <v/>
      </c>
      <c r="BN61" s="7" t="str">
        <f>IF(RIGHT(BM61,1)="C",BP61/INDEX($BP$5:$BP$2729,MATCH(BR61&amp;"_O",$BM$5:$BM$2729,0),1),"")</f>
        <v/>
      </c>
      <c r="BO61" s="38">
        <v>26361</v>
      </c>
      <c r="BP61" s="3">
        <v>127.19</v>
      </c>
      <c r="BQ61" s="7">
        <f>BP61/BP60</f>
        <v>1.0189057117680045</v>
      </c>
      <c r="BR61" s="4">
        <f>YEAR(BO61)</f>
        <v>1972</v>
      </c>
      <c r="BS61" s="2" t="s">
        <v>5</v>
      </c>
      <c r="BT61" s="12" t="str">
        <f>INDEX($CD$5:$CD$10,MATCH(BS61,$CC$5:$CC$10,0),1)</f>
        <v/>
      </c>
      <c r="BU61" s="12" t="str">
        <f>IF(AND(BT61="Y",BQ61&gt;1),"Y","")</f>
        <v/>
      </c>
      <c r="BV61" s="12" t="str">
        <f>IF(AND(BT61="Y",BQ61&lt;1),"Y","")</f>
        <v/>
      </c>
      <c r="BW61" s="12" t="str">
        <f>IF(BQ61&gt;1,IF(BQ60&gt;1,"Y",""),"")</f>
        <v>Y</v>
      </c>
      <c r="BX61" s="12" t="str">
        <f>IF(BQ61&lt;1,IF(BQ60&lt;1,"Y",""),"")</f>
        <v/>
      </c>
      <c r="BY61" s="2"/>
      <c r="BZ61" s="2"/>
      <c r="CA61" s="2"/>
    </row>
    <row r="62" spans="2:79">
      <c r="B62" s="4" t="str">
        <f>IF(G62=G63,IF(G62&gt;G61,G62&amp;"_O",""),G62&amp;"_C")</f>
        <v/>
      </c>
      <c r="C62" s="14">
        <f ca="1">RANDBETWEEN(0,1000)/1000</f>
        <v>0.623</v>
      </c>
      <c r="D62" s="16">
        <f>D61+1</f>
        <v>58</v>
      </c>
      <c r="E62" s="10">
        <f>ROUNDDOWN(D62/52,0)+1</f>
        <v>2</v>
      </c>
      <c r="F62" s="15">
        <f>F61+7</f>
        <v>45026</v>
      </c>
      <c r="G62" s="4">
        <f>YEAR(F62)</f>
        <v>2023</v>
      </c>
      <c r="H62" s="33">
        <v>0.45200000000000001</v>
      </c>
      <c r="I62" s="33">
        <v>0.50800000000000001</v>
      </c>
      <c r="J62" s="33">
        <v>0.84099999999999997</v>
      </c>
      <c r="K62" s="16" t="str">
        <f>IF(M61&gt;1,"Up","Down")</f>
        <v>Up</v>
      </c>
      <c r="L62" s="16" t="str">
        <f>IF(K62="Up",IF(H62&lt;$BJ$7,"Up","Down"),IF(H62&lt;$BK$7,"Down","Up"))</f>
        <v>Up</v>
      </c>
      <c r="M62" s="17">
        <f>IF(L62="Up",INDEX($AK$5:$AK$1005,MATCH(I62,$AI$5:$AI$1005,0),1),INDEX($AL$5:$AL$1005,MATCH(J62,$AI$5:$AI$1005,0),1))</f>
        <v>1.0124249089262709</v>
      </c>
      <c r="N62" s="16" t="str">
        <f>IF(P61&gt;1,"Up","Down")</f>
        <v>Up</v>
      </c>
      <c r="O62" s="16" t="str">
        <f>IF(N62="Up",IF(H62&lt;$BJ$12,"Up","Down"),IF(H62&lt;$BK$12,"Down","Up"))</f>
        <v>Up</v>
      </c>
      <c r="P62" s="17">
        <f>IF(O62="Up",INDEX($AP$5:$AP$1005,MATCH(I62,$AI$5:$AI$1005,0),1),INDEX($AQ$5:$AQ$1005,MATCH(J62,$AI$5:$AI$1005,0),1))</f>
        <v>1.017528385406623</v>
      </c>
      <c r="Q62" s="19">
        <f>T61</f>
        <v>10746.73684957158</v>
      </c>
      <c r="R62" s="19">
        <f>INDEX(model!$S$5:$S$35,MATCH(G62,model!$Q$5:$Q$35,0),1)*model!$O$5</f>
        <v>125</v>
      </c>
      <c r="S62" s="19">
        <f>IF(RIGHT(B62,1)="C",T61*INDEX(model!$T$5:$T$35,MATCH(G62,model!$Q$5:$Q$35,0),1),0)</f>
        <v>0</v>
      </c>
      <c r="T62" s="19">
        <f>(Q62+R62-S62)*M62</f>
        <v>11006.81718979789</v>
      </c>
      <c r="U62" s="19">
        <f>X61</f>
        <v>10494.140277097475</v>
      </c>
      <c r="V62" s="19">
        <f>INDEX(model!$S$5:$S$35,MATCH(G62,model!$Q$5:$Q$35,0),1)*model!$O$6</f>
        <v>125</v>
      </c>
      <c r="W62" s="19">
        <f>IF(RIGHT(B62,1)="C",X61*INDEX(model!$T$5:$T$35,MATCH(G62,model!$Q$5:$Q$35,0),1),0)</f>
        <v>0</v>
      </c>
      <c r="X62" s="19">
        <f>(U62+V62-W62)*P62</f>
        <v>10805.276660561432</v>
      </c>
      <c r="Y62" s="19"/>
      <c r="Z62" s="36" t="str">
        <f>K62&amp;L62</f>
        <v>UpUp</v>
      </c>
      <c r="AA62" s="36" t="str">
        <f>N62&amp;O62</f>
        <v>UpUp</v>
      </c>
      <c r="AB62" s="19"/>
      <c r="AC62" s="19"/>
      <c r="AD62" s="19"/>
      <c r="AE62" s="19"/>
      <c r="AI62" s="18">
        <f>ROUND(AI61-0.001,3)</f>
        <v>0.94299999999999995</v>
      </c>
      <c r="AJ62" s="9">
        <f t="array" ref="AJ62">PERCENTILE(IF($BB$5:$BB$2729="Y",$AY$5:$AY$2729),$AI62)</f>
        <v>1.0327202188583</v>
      </c>
      <c r="AK62" s="9">
        <f t="array" ref="AK62">PERCENTILE(IF($BC$5:$BC$2729="Y",$AY$5:$AY$2729),$AI62)</f>
        <v>1.0411802779493722</v>
      </c>
      <c r="AL62" s="9">
        <f t="array" ref="AL62">PERCENTILE(IF($BD$5:$BD$2729="Y",$AY$5:$AY$2729),$AI62)</f>
        <v>0.9987337234827165</v>
      </c>
      <c r="AM62" s="41" t="str">
        <f>IF(AI62&lt;$BJ$7,"Up","Down")</f>
        <v>Down</v>
      </c>
      <c r="AN62" s="41" t="str">
        <f>IF(AI62&lt;$BK$7,"Down","Up")</f>
        <v>Up</v>
      </c>
      <c r="AO62" s="9">
        <f t="array" ref="AO62">PERCENTILE(IF($BT$5:$BT$2729="Y",$BQ$5:$BQ$2729),$AI62)</f>
        <v>1.0435536627054289</v>
      </c>
      <c r="AP62" s="9">
        <f t="array" ref="AP62">PERCENTILE(IF($BU$5:$BU$2729="Y",$BQ$5:$BQ$2729),$AI62)</f>
        <v>1.0528645294002366</v>
      </c>
      <c r="AQ62" s="9">
        <f t="array" ref="AQ62">PERCENTILE(IF($BV$5:$BV$2729="Y",$BQ$5:$BQ$2729),$AI62)</f>
        <v>0.99865390927490194</v>
      </c>
      <c r="AR62" s="41" t="str">
        <f>IF(AI62&lt;$BJ$12,"Up","Down")</f>
        <v>Down</v>
      </c>
      <c r="AS62" s="41" t="str">
        <f>IF(AI62&lt;$BK$12,"Down","Up")</f>
        <v>Up</v>
      </c>
      <c r="AU62" s="4" t="str">
        <f>IF(AZ62=AZ63,IF(AZ62&gt;AZ61,AZ62&amp;"_O",""),AZ62&amp;"_C")</f>
        <v/>
      </c>
      <c r="AV62" s="7" t="str">
        <f>IF(RIGHT(AU62,1)="C",AX62/INDEX($AX$5:$AX$2729,MATCH(AZ62&amp;"_O",$AU$5:$AU$2729,0),1),"")</f>
        <v/>
      </c>
      <c r="AW62" s="38">
        <v>25969</v>
      </c>
      <c r="AX62" s="37">
        <v>96.93</v>
      </c>
      <c r="AY62" s="7">
        <f>AX62/AX61</f>
        <v>1.0109511889862328</v>
      </c>
      <c r="AZ62" s="4">
        <f>YEAR(AW62)</f>
        <v>1971</v>
      </c>
      <c r="BA62" s="2" t="s">
        <v>5</v>
      </c>
      <c r="BB62" s="12" t="str">
        <f>INDEX($CD$5:$CD$10,MATCH(BA62,$CC$5:$CC$10,0),1)</f>
        <v/>
      </c>
      <c r="BC62" s="12" t="str">
        <f>IF(AND(BB62="Y",AY62&gt;1),"Y","")</f>
        <v/>
      </c>
      <c r="BD62" s="12" t="str">
        <f>IF(AND(BB62="Y",AY62&lt;1),"Y","")</f>
        <v/>
      </c>
      <c r="BE62" s="12" t="str">
        <f>IF(AY62&gt;1,IF(AY61&gt;1,"Y",""),"")</f>
        <v>Y</v>
      </c>
      <c r="BF62" s="12" t="str">
        <f>IF(AY62&lt;1,IF(AY61&lt;1,"Y",""),"")</f>
        <v/>
      </c>
      <c r="BG62" s="2"/>
      <c r="BH62" s="2"/>
      <c r="BI62" s="2"/>
      <c r="BJ62" s="2"/>
      <c r="BK62" s="2"/>
      <c r="BL62" s="2"/>
      <c r="BM62" s="4" t="str">
        <f>IF(BR62=BR63,IF(BR62&gt;BR61,BR62&amp;"_O",""),BR62&amp;"_C")</f>
        <v/>
      </c>
      <c r="BN62" s="7" t="str">
        <f>IF(RIGHT(BM62,1)="C",BP62/INDEX($BP$5:$BP$2729,MATCH(BR62&amp;"_O",$BM$5:$BM$2729,0),1),"")</f>
        <v/>
      </c>
      <c r="BO62" s="38">
        <v>26368</v>
      </c>
      <c r="BP62" s="3">
        <v>128.55000000000001</v>
      </c>
      <c r="BQ62" s="7">
        <f>BP62/BP61</f>
        <v>1.0106926645176508</v>
      </c>
      <c r="BR62" s="4">
        <f>YEAR(BO62)</f>
        <v>1972</v>
      </c>
      <c r="BS62" s="2" t="s">
        <v>5</v>
      </c>
      <c r="BT62" s="12" t="str">
        <f>INDEX($CD$5:$CD$10,MATCH(BS62,$CC$5:$CC$10,0),1)</f>
        <v/>
      </c>
      <c r="BU62" s="12" t="str">
        <f>IF(AND(BT62="Y",BQ62&gt;1),"Y","")</f>
        <v/>
      </c>
      <c r="BV62" s="12" t="str">
        <f>IF(AND(BT62="Y",BQ62&lt;1),"Y","")</f>
        <v/>
      </c>
      <c r="BW62" s="12" t="str">
        <f>IF(BQ62&gt;1,IF(BQ61&gt;1,"Y",""),"")</f>
        <v>Y</v>
      </c>
      <c r="BX62" s="12" t="str">
        <f>IF(BQ62&lt;1,IF(BQ61&lt;1,"Y",""),"")</f>
        <v/>
      </c>
      <c r="BY62" s="2"/>
      <c r="BZ62" s="2"/>
      <c r="CA62" s="2"/>
    </row>
    <row r="63" spans="2:79">
      <c r="B63" s="4" t="str">
        <f>IF(G63=G64,IF(G63&gt;G62,G63&amp;"_O",""),G63&amp;"_C")</f>
        <v/>
      </c>
      <c r="C63" s="14">
        <f ca="1">RANDBETWEEN(0,1000)/1000</f>
        <v>0.89500000000000002</v>
      </c>
      <c r="D63" s="16">
        <f>D62+1</f>
        <v>59</v>
      </c>
      <c r="E63" s="10">
        <f>ROUNDDOWN(D63/52,0)+1</f>
        <v>2</v>
      </c>
      <c r="F63" s="15">
        <f>F62+7</f>
        <v>45033</v>
      </c>
      <c r="G63" s="4">
        <f>YEAR(F63)</f>
        <v>2023</v>
      </c>
      <c r="H63" s="33">
        <v>0.378</v>
      </c>
      <c r="I63" s="33">
        <v>0.38700000000000001</v>
      </c>
      <c r="J63" s="33">
        <v>6.0999999999999999E-2</v>
      </c>
      <c r="K63" s="16" t="str">
        <f>IF(M62&gt;1,"Up","Down")</f>
        <v>Up</v>
      </c>
      <c r="L63" s="16" t="str">
        <f>IF(K63="Up",IF(H63&lt;$BJ$7,"Up","Down"),IF(H63&lt;$BK$7,"Down","Up"))</f>
        <v>Up</v>
      </c>
      <c r="M63" s="17">
        <f>IF(L63="Up",INDEX($AK$5:$AK$1005,MATCH(I63,$AI$5:$AI$1005,0),1),INDEX($AL$5:$AL$1005,MATCH(J63,$AI$5:$AI$1005,0),1))</f>
        <v>1.0092852196109303</v>
      </c>
      <c r="N63" s="16" t="str">
        <f>IF(P62&gt;1,"Up","Down")</f>
        <v>Up</v>
      </c>
      <c r="O63" s="16" t="str">
        <f>IF(N63="Up",IF(H63&lt;$BJ$12,"Up","Down"),IF(H63&lt;$BK$12,"Down","Up"))</f>
        <v>Up</v>
      </c>
      <c r="P63" s="17">
        <f>IF(O63="Up",INDEX($AP$5:$AP$1005,MATCH(I63,$AI$5:$AI$1005,0),1),INDEX($AQ$5:$AQ$1005,MATCH(J63,$AI$5:$AI$1005,0),1))</f>
        <v>1.0130397377843987</v>
      </c>
      <c r="Q63" s="19">
        <f>T62</f>
        <v>11006.81718979789</v>
      </c>
      <c r="R63" s="19">
        <f>INDEX(model!$S$5:$S$35,MATCH(G63,model!$Q$5:$Q$35,0),1)*model!$O$5</f>
        <v>125</v>
      </c>
      <c r="S63" s="19">
        <f>IF(RIGHT(B63,1)="C",T62*INDEX(model!$T$5:$T$35,MATCH(G63,model!$Q$5:$Q$35,0),1),0)</f>
        <v>0</v>
      </c>
      <c r="T63" s="19">
        <f>(Q63+R63-S63)*M63</f>
        <v>11235.178557073892</v>
      </c>
      <c r="U63" s="19">
        <f>X62</f>
        <v>10805.276660561432</v>
      </c>
      <c r="V63" s="19">
        <f>INDEX(model!$S$5:$S$35,MATCH(G63,model!$Q$5:$Q$35,0),1)*model!$O$6</f>
        <v>125</v>
      </c>
      <c r="W63" s="19">
        <f>IF(RIGHT(B63,1)="C",X62*INDEX(model!$T$5:$T$35,MATCH(G63,model!$Q$5:$Q$35,0),1),0)</f>
        <v>0</v>
      </c>
      <c r="X63" s="19">
        <f>(U63+V63-W63)*P63</f>
        <v>11072.804602126087</v>
      </c>
      <c r="Y63" s="19"/>
      <c r="Z63" s="36" t="str">
        <f>K63&amp;L63</f>
        <v>UpUp</v>
      </c>
      <c r="AA63" s="36" t="str">
        <f>N63&amp;O63</f>
        <v>UpUp</v>
      </c>
      <c r="AB63" s="19"/>
      <c r="AC63" s="19"/>
      <c r="AD63" s="19"/>
      <c r="AE63" s="19"/>
      <c r="AI63" s="18">
        <f>ROUND(AI62-0.001,3)</f>
        <v>0.94199999999999995</v>
      </c>
      <c r="AJ63" s="9">
        <f t="array" ref="AJ63">PERCENTILE(IF($BB$5:$BB$2729="Y",$AY$5:$AY$2729),$AI63)</f>
        <v>1.0326628070796871</v>
      </c>
      <c r="AK63" s="9">
        <f t="array" ref="AK63">PERCENTILE(IF($BC$5:$BC$2729="Y",$AY$5:$AY$2729),$AI63)</f>
        <v>1.0411142587882694</v>
      </c>
      <c r="AL63" s="9">
        <f t="array" ref="AL63">PERCENTILE(IF($BD$5:$BD$2729="Y",$AY$5:$AY$2729),$AI63)</f>
        <v>0.99871394859468821</v>
      </c>
      <c r="AM63" s="41" t="str">
        <f>IF(AI63&lt;$BJ$7,"Up","Down")</f>
        <v>Down</v>
      </c>
      <c r="AN63" s="41" t="str">
        <f>IF(AI63&lt;$BK$7,"Down","Up")</f>
        <v>Up</v>
      </c>
      <c r="AO63" s="9">
        <f t="array" ref="AO63">PERCENTILE(IF($BT$5:$BT$2729="Y",$BQ$5:$BQ$2729),$AI63)</f>
        <v>1.0433624645183779</v>
      </c>
      <c r="AP63" s="9">
        <f t="array" ref="AP63">PERCENTILE(IF($BU$5:$BU$2729="Y",$BQ$5:$BQ$2729),$AI63)</f>
        <v>1.0522096586141145</v>
      </c>
      <c r="AQ63" s="9">
        <f t="array" ref="AQ63">PERCENTILE(IF($BV$5:$BV$2729="Y",$BQ$5:$BQ$2729),$AI63)</f>
        <v>0.998645928506947</v>
      </c>
      <c r="AR63" s="41" t="str">
        <f>IF(AI63&lt;$BJ$12,"Up","Down")</f>
        <v>Down</v>
      </c>
      <c r="AS63" s="41" t="str">
        <f>IF(AI63&lt;$BK$12,"Down","Up")</f>
        <v>Up</v>
      </c>
      <c r="AU63" s="4" t="str">
        <f>IF(AZ63=AZ64,IF(AZ63&gt;AZ62,AZ63&amp;"_O",""),AZ63&amp;"_C")</f>
        <v/>
      </c>
      <c r="AV63" s="7" t="str">
        <f>IF(RIGHT(AU63,1)="C",AX63/INDEX($AX$5:$AX$2729,MATCH(AZ63&amp;"_O",$AU$5:$AU$2729,0),1),"")</f>
        <v/>
      </c>
      <c r="AW63" s="38">
        <v>25976</v>
      </c>
      <c r="AX63" s="37">
        <v>98.43</v>
      </c>
      <c r="AY63" s="7">
        <f>AX63/AX62</f>
        <v>1.0154750851129681</v>
      </c>
      <c r="AZ63" s="4">
        <f>YEAR(AW63)</f>
        <v>1971</v>
      </c>
      <c r="BA63" s="2" t="s">
        <v>5</v>
      </c>
      <c r="BB63" s="12" t="str">
        <f>INDEX($CD$5:$CD$10,MATCH(BA63,$CC$5:$CC$10,0),1)</f>
        <v/>
      </c>
      <c r="BC63" s="12" t="str">
        <f>IF(AND(BB63="Y",AY63&gt;1),"Y","")</f>
        <v/>
      </c>
      <c r="BD63" s="12" t="str">
        <f>IF(AND(BB63="Y",AY63&lt;1),"Y","")</f>
        <v/>
      </c>
      <c r="BE63" s="12" t="str">
        <f>IF(AY63&gt;1,IF(AY62&gt;1,"Y",""),"")</f>
        <v>Y</v>
      </c>
      <c r="BF63" s="12" t="str">
        <f>IF(AY63&lt;1,IF(AY62&lt;1,"Y",""),"")</f>
        <v/>
      </c>
      <c r="BG63" s="2"/>
      <c r="BH63" s="2"/>
      <c r="BI63" s="2"/>
      <c r="BJ63" s="2"/>
      <c r="BK63" s="2"/>
      <c r="BL63" s="2"/>
      <c r="BM63" s="4" t="str">
        <f>IF(BR63=BR64,IF(BR63&gt;BR62,BR63&amp;"_O",""),BR63&amp;"_C")</f>
        <v/>
      </c>
      <c r="BN63" s="7" t="str">
        <f>IF(RIGHT(BM63,1)="C",BP63/INDEX($BP$5:$BP$2729,MATCH(BR63&amp;"_O",$BM$5:$BM$2729,0),1),"")</f>
        <v/>
      </c>
      <c r="BO63" s="38">
        <v>26375</v>
      </c>
      <c r="BP63" s="3">
        <v>128.01</v>
      </c>
      <c r="BQ63" s="7">
        <f>BP63/BP62</f>
        <v>0.99579929988331373</v>
      </c>
      <c r="BR63" s="4">
        <f>YEAR(BO63)</f>
        <v>1972</v>
      </c>
      <c r="BS63" s="2" t="s">
        <v>5</v>
      </c>
      <c r="BT63" s="12" t="str">
        <f>INDEX($CD$5:$CD$10,MATCH(BS63,$CC$5:$CC$10,0),1)</f>
        <v/>
      </c>
      <c r="BU63" s="12" t="str">
        <f>IF(AND(BT63="Y",BQ63&gt;1),"Y","")</f>
        <v/>
      </c>
      <c r="BV63" s="12" t="str">
        <f>IF(AND(BT63="Y",BQ63&lt;1),"Y","")</f>
        <v/>
      </c>
      <c r="BW63" s="12" t="str">
        <f>IF(BQ63&gt;1,IF(BQ62&gt;1,"Y",""),"")</f>
        <v/>
      </c>
      <c r="BX63" s="12" t="str">
        <f>IF(BQ63&lt;1,IF(BQ62&lt;1,"Y",""),"")</f>
        <v/>
      </c>
      <c r="BY63" s="2"/>
      <c r="BZ63" s="2"/>
      <c r="CA63" s="2"/>
    </row>
    <row r="64" spans="2:79">
      <c r="B64" s="4" t="str">
        <f>IF(G64=G65,IF(G64&gt;G63,G64&amp;"_O",""),G64&amp;"_C")</f>
        <v/>
      </c>
      <c r="C64" s="14">
        <f ca="1">RANDBETWEEN(0,1000)/1000</f>
        <v>0.26900000000000002</v>
      </c>
      <c r="D64" s="16">
        <f>D63+1</f>
        <v>60</v>
      </c>
      <c r="E64" s="10">
        <f>ROUNDDOWN(D64/52,0)+1</f>
        <v>2</v>
      </c>
      <c r="F64" s="15">
        <f>F63+7</f>
        <v>45040</v>
      </c>
      <c r="G64" s="4">
        <f>YEAR(F64)</f>
        <v>2023</v>
      </c>
      <c r="H64" s="33">
        <v>0.93</v>
      </c>
      <c r="I64" s="33">
        <v>0.58099999999999996</v>
      </c>
      <c r="J64" s="33">
        <v>0.24199999999999999</v>
      </c>
      <c r="K64" s="16" t="str">
        <f>IF(M63&gt;1,"Up","Down")</f>
        <v>Up</v>
      </c>
      <c r="L64" s="16" t="str">
        <f>IF(K64="Up",IF(H64&lt;$BJ$7,"Up","Down"),IF(H64&lt;$BK$7,"Down","Up"))</f>
        <v>Down</v>
      </c>
      <c r="M64" s="17">
        <f>IF(L64="Up",INDEX($AK$5:$AK$1005,MATCH(I64,$AI$5:$AI$1005,0),1),INDEX($AL$5:$AL$1005,MATCH(J64,$AI$5:$AI$1005,0),1))</f>
        <v>0.97740632646733194</v>
      </c>
      <c r="N64" s="16" t="str">
        <f>IF(P63&gt;1,"Up","Down")</f>
        <v>Up</v>
      </c>
      <c r="O64" s="16" t="str">
        <f>IF(N64="Up",IF(H64&lt;$BJ$12,"Up","Down"),IF(H64&lt;$BK$12,"Down","Up"))</f>
        <v>Down</v>
      </c>
      <c r="P64" s="17">
        <f>IF(O64="Up",INDEX($AP$5:$AP$1005,MATCH(I64,$AI$5:$AI$1005,0),1),INDEX($AQ$5:$AQ$1005,MATCH(J64,$AI$5:$AI$1005,0),1))</f>
        <v>0.96965903381233121</v>
      </c>
      <c r="Q64" s="19">
        <f>T63</f>
        <v>11235.178557073892</v>
      </c>
      <c r="R64" s="19">
        <f>INDEX(model!$S$5:$S$35,MATCH(G64,model!$Q$5:$Q$35,0),1)*model!$O$5</f>
        <v>125</v>
      </c>
      <c r="S64" s="19">
        <f>IF(RIGHT(B64,1)="C",T63*INDEX(model!$T$5:$T$35,MATCH(G64,model!$Q$5:$Q$35,0),1),0)</f>
        <v>0</v>
      </c>
      <c r="T64" s="19">
        <f>(Q64+R64-S64)*M64</f>
        <v>11103.510391482549</v>
      </c>
      <c r="U64" s="19">
        <f>X63</f>
        <v>11072.804602126087</v>
      </c>
      <c r="V64" s="19">
        <f>INDEX(model!$S$5:$S$35,MATCH(G64,model!$Q$5:$Q$35,0),1)*model!$O$6</f>
        <v>125</v>
      </c>
      <c r="W64" s="19">
        <f>IF(RIGHT(B64,1)="C",X63*INDEX(model!$T$5:$T$35,MATCH(G64,model!$Q$5:$Q$35,0),1),0)</f>
        <v>0</v>
      </c>
      <c r="X64" s="19">
        <f>(U64+V64-W64)*P64</f>
        <v>10858.052391316858</v>
      </c>
      <c r="Y64" s="19"/>
      <c r="Z64" s="36" t="str">
        <f>K64&amp;L64</f>
        <v>UpDown</v>
      </c>
      <c r="AA64" s="36" t="str">
        <f>N64&amp;O64</f>
        <v>UpDown</v>
      </c>
      <c r="AB64" s="19"/>
      <c r="AC64" s="19"/>
      <c r="AD64" s="19"/>
      <c r="AE64" s="19"/>
      <c r="AI64" s="18">
        <f>ROUND(AI63-0.001,3)</f>
        <v>0.94099999999999995</v>
      </c>
      <c r="AJ64" s="9">
        <f t="array" ref="AJ64">PERCENTILE(IF($BB$5:$BB$2729="Y",$AY$5:$AY$2729),$AI64)</f>
        <v>1.0325561367736535</v>
      </c>
      <c r="AK64" s="9">
        <f t="array" ref="AK64">PERCENTILE(IF($BC$5:$BC$2729="Y",$AY$5:$AY$2729),$AI64)</f>
        <v>1.0405349465455005</v>
      </c>
      <c r="AL64" s="9">
        <f t="array" ref="AL64">PERCENTILE(IF($BD$5:$BD$2729="Y",$AY$5:$AY$2729),$AI64)</f>
        <v>0.99868805435360908</v>
      </c>
      <c r="AM64" s="41" t="str">
        <f>IF(AI64&lt;$BJ$7,"Up","Down")</f>
        <v>Down</v>
      </c>
      <c r="AN64" s="41" t="str">
        <f>IF(AI64&lt;$BK$7,"Down","Up")</f>
        <v>Up</v>
      </c>
      <c r="AO64" s="9">
        <f t="array" ref="AO64">PERCENTILE(IF($BT$5:$BT$2729="Y",$BQ$5:$BQ$2729),$AI64)</f>
        <v>1.0429698152926838</v>
      </c>
      <c r="AP64" s="9">
        <f t="array" ref="AP64">PERCENTILE(IF($BU$5:$BU$2729="Y",$BQ$5:$BQ$2729),$AI64)</f>
        <v>1.050954026833739</v>
      </c>
      <c r="AQ64" s="9">
        <f t="array" ref="AQ64">PERCENTILE(IF($BV$5:$BV$2729="Y",$BQ$5:$BQ$2729),$AI64)</f>
        <v>0.99863958330283686</v>
      </c>
      <c r="AR64" s="41" t="str">
        <f>IF(AI64&lt;$BJ$12,"Up","Down")</f>
        <v>Down</v>
      </c>
      <c r="AS64" s="41" t="str">
        <f>IF(AI64&lt;$BK$12,"Down","Up")</f>
        <v>Up</v>
      </c>
      <c r="AU64" s="4" t="str">
        <f>IF(AZ64=AZ65,IF(AZ64&gt;AZ63,AZ64&amp;"_O",""),AZ64&amp;"_C")</f>
        <v/>
      </c>
      <c r="AV64" s="7" t="str">
        <f>IF(RIGHT(AU64,1)="C",AX64/INDEX($AX$5:$AX$2729,MATCH(AZ64&amp;"_O",$AU$5:$AU$2729,0),1),"")</f>
        <v/>
      </c>
      <c r="AW64" s="38">
        <v>25983</v>
      </c>
      <c r="AX64" s="37">
        <v>96.74</v>
      </c>
      <c r="AY64" s="7">
        <f>AX64/AX63</f>
        <v>0.98283043787463165</v>
      </c>
      <c r="AZ64" s="4">
        <f>YEAR(AW64)</f>
        <v>1971</v>
      </c>
      <c r="BA64" s="2" t="s">
        <v>5</v>
      </c>
      <c r="BB64" s="12" t="str">
        <f>INDEX($CD$5:$CD$10,MATCH(BA64,$CC$5:$CC$10,0),1)</f>
        <v/>
      </c>
      <c r="BC64" s="12" t="str">
        <f>IF(AND(BB64="Y",AY64&gt;1),"Y","")</f>
        <v/>
      </c>
      <c r="BD64" s="12" t="str">
        <f>IF(AND(BB64="Y",AY64&lt;1),"Y","")</f>
        <v/>
      </c>
      <c r="BE64" s="12" t="str">
        <f>IF(AY64&gt;1,IF(AY63&gt;1,"Y",""),"")</f>
        <v/>
      </c>
      <c r="BF64" s="12" t="str">
        <f>IF(AY64&lt;1,IF(AY63&lt;1,"Y",""),"")</f>
        <v/>
      </c>
      <c r="BG64" s="2"/>
      <c r="BH64" s="2"/>
      <c r="BI64" s="2"/>
      <c r="BJ64" s="2"/>
      <c r="BK64" s="2"/>
      <c r="BL64" s="2"/>
      <c r="BM64" s="4" t="str">
        <f>IF(BR64=BR65,IF(BR64&gt;BR63,BR64&amp;"_O",""),BR64&amp;"_C")</f>
        <v/>
      </c>
      <c r="BN64" s="7" t="str">
        <f>IF(RIGHT(BM64,1)="C",BP64/INDEX($BP$5:$BP$2729,MATCH(BR64&amp;"_O",$BM$5:$BM$2729,0),1),"")</f>
        <v/>
      </c>
      <c r="BO64" s="38">
        <v>26382</v>
      </c>
      <c r="BP64" s="3">
        <v>127.55</v>
      </c>
      <c r="BQ64" s="7">
        <f>BP64/BP63</f>
        <v>0.99640653073978602</v>
      </c>
      <c r="BR64" s="4">
        <f>YEAR(BO64)</f>
        <v>1972</v>
      </c>
      <c r="BS64" s="2" t="s">
        <v>5</v>
      </c>
      <c r="BT64" s="12" t="str">
        <f>INDEX($CD$5:$CD$10,MATCH(BS64,$CC$5:$CC$10,0),1)</f>
        <v/>
      </c>
      <c r="BU64" s="12" t="str">
        <f>IF(AND(BT64="Y",BQ64&gt;1),"Y","")</f>
        <v/>
      </c>
      <c r="BV64" s="12" t="str">
        <f>IF(AND(BT64="Y",BQ64&lt;1),"Y","")</f>
        <v/>
      </c>
      <c r="BW64" s="12" t="str">
        <f>IF(BQ64&gt;1,IF(BQ63&gt;1,"Y",""),"")</f>
        <v/>
      </c>
      <c r="BX64" s="12" t="str">
        <f>IF(BQ64&lt;1,IF(BQ63&lt;1,"Y",""),"")</f>
        <v>Y</v>
      </c>
      <c r="BY64" s="2"/>
      <c r="BZ64" s="2"/>
      <c r="CA64" s="2"/>
    </row>
    <row r="65" spans="2:79">
      <c r="B65" s="4" t="str">
        <f>IF(G65=G66,IF(G65&gt;G64,G65&amp;"_O",""),G65&amp;"_C")</f>
        <v/>
      </c>
      <c r="C65" s="14">
        <f ca="1">RANDBETWEEN(0,1000)/1000</f>
        <v>0.59099999999999997</v>
      </c>
      <c r="D65" s="16">
        <f>D64+1</f>
        <v>61</v>
      </c>
      <c r="E65" s="10">
        <f>ROUNDDOWN(D65/52,0)+1</f>
        <v>2</v>
      </c>
      <c r="F65" s="15">
        <f>F64+7</f>
        <v>45047</v>
      </c>
      <c r="G65" s="4">
        <f>YEAR(F65)</f>
        <v>2023</v>
      </c>
      <c r="H65" s="33">
        <v>0.34399999999999997</v>
      </c>
      <c r="I65" s="33">
        <v>0.61499999999999999</v>
      </c>
      <c r="J65" s="33">
        <v>0.17399999999999999</v>
      </c>
      <c r="K65" s="16" t="str">
        <f>IF(M64&gt;1,"Up","Down")</f>
        <v>Down</v>
      </c>
      <c r="L65" s="16" t="str">
        <f>IF(K65="Up",IF(H65&lt;$BJ$7,"Up","Down"),IF(H65&lt;$BK$7,"Down","Up"))</f>
        <v>Down</v>
      </c>
      <c r="M65" s="17">
        <f>IF(L65="Up",INDEX($AK$5:$AK$1005,MATCH(I65,$AI$5:$AI$1005,0),1),INDEX($AL$5:$AL$1005,MATCH(J65,$AI$5:$AI$1005,0),1))</f>
        <v>0.97312486458100111</v>
      </c>
      <c r="N65" s="16" t="str">
        <f>IF(P64&gt;1,"Up","Down")</f>
        <v>Down</v>
      </c>
      <c r="O65" s="16" t="str">
        <f>IF(N65="Up",IF(H65&lt;$BJ$12,"Up","Down"),IF(H65&lt;$BK$12,"Down","Up"))</f>
        <v>Down</v>
      </c>
      <c r="P65" s="17">
        <f>IF(O65="Up",INDEX($AP$5:$AP$1005,MATCH(I65,$AI$5:$AI$1005,0),1),INDEX($AQ$5:$AQ$1005,MATCH(J65,$AI$5:$AI$1005,0),1))</f>
        <v>0.96152830704992343</v>
      </c>
      <c r="Q65" s="19">
        <f>T64</f>
        <v>11103.510391482549</v>
      </c>
      <c r="R65" s="19">
        <f>INDEX(model!$S$5:$S$35,MATCH(G65,model!$Q$5:$Q$35,0),1)*model!$O$5</f>
        <v>125</v>
      </c>
      <c r="S65" s="19">
        <f>IF(RIGHT(B65,1)="C",T64*INDEX(model!$T$5:$T$35,MATCH(G65,model!$Q$5:$Q$35,0),1),0)</f>
        <v>0</v>
      </c>
      <c r="T65" s="19">
        <f>(Q65+R65-S65)*M65</f>
        <v>10926.742654157819</v>
      </c>
      <c r="U65" s="19">
        <f>X64</f>
        <v>10858.052391316858</v>
      </c>
      <c r="V65" s="19">
        <f>INDEX(model!$S$5:$S$35,MATCH(G65,model!$Q$5:$Q$35,0),1)*model!$O$6</f>
        <v>125</v>
      </c>
      <c r="W65" s="19">
        <f>IF(RIGHT(B65,1)="C",X64*INDEX(model!$T$5:$T$35,MATCH(G65,model!$Q$5:$Q$35,0),1),0)</f>
        <v>0</v>
      </c>
      <c r="X65" s="19">
        <f>(U65+V65-W65)*P65</f>
        <v>10560.515772063512</v>
      </c>
      <c r="Y65" s="19"/>
      <c r="Z65" s="36" t="str">
        <f>K65&amp;L65</f>
        <v>DownDown</v>
      </c>
      <c r="AA65" s="36" t="str">
        <f>N65&amp;O65</f>
        <v>DownDown</v>
      </c>
      <c r="AB65" s="19"/>
      <c r="AC65" s="19"/>
      <c r="AD65" s="19"/>
      <c r="AE65" s="19"/>
      <c r="AI65" s="18">
        <f>ROUND(AI64-0.001,3)</f>
        <v>0.94</v>
      </c>
      <c r="AJ65" s="9">
        <f t="array" ref="AJ65">PERCENTILE(IF($BB$5:$BB$2729="Y",$AY$5:$AY$2729),$AI65)</f>
        <v>1.0325448725333097</v>
      </c>
      <c r="AK65" s="9">
        <f t="array" ref="AK65">PERCENTILE(IF($BC$5:$BC$2729="Y",$AY$5:$AY$2729),$AI65)</f>
        <v>1.0402071861530708</v>
      </c>
      <c r="AL65" s="9">
        <f t="array" ref="AL65">PERCENTILE(IF($BD$5:$BD$2729="Y",$AY$5:$AY$2729),$AI65)</f>
        <v>0.99865305921694203</v>
      </c>
      <c r="AM65" s="41" t="str">
        <f>IF(AI65&lt;$BJ$7,"Up","Down")</f>
        <v>Down</v>
      </c>
      <c r="AN65" s="41" t="str">
        <f>IF(AI65&lt;$BK$7,"Down","Up")</f>
        <v>Up</v>
      </c>
      <c r="AO65" s="9">
        <f t="array" ref="AO65">PERCENTILE(IF($BT$5:$BT$2729="Y",$BQ$5:$BQ$2729),$AI65)</f>
        <v>1.0424268876662237</v>
      </c>
      <c r="AP65" s="9">
        <f t="array" ref="AP65">PERCENTILE(IF($BU$5:$BU$2729="Y",$BQ$5:$BQ$2729),$AI65)</f>
        <v>1.0501096290350118</v>
      </c>
      <c r="AQ65" s="9">
        <f t="array" ref="AQ65">PERCENTILE(IF($BV$5:$BV$2729="Y",$BQ$5:$BQ$2729),$AI65)</f>
        <v>0.99863097734322526</v>
      </c>
      <c r="AR65" s="41" t="str">
        <f>IF(AI65&lt;$BJ$12,"Up","Down")</f>
        <v>Down</v>
      </c>
      <c r="AS65" s="41" t="str">
        <f>IF(AI65&lt;$BK$12,"Down","Up")</f>
        <v>Up</v>
      </c>
      <c r="AU65" s="4" t="str">
        <f>IF(AZ65=AZ66,IF(AZ65&gt;AZ64,AZ65&amp;"_O",""),AZ65&amp;"_C")</f>
        <v/>
      </c>
      <c r="AV65" s="7" t="str">
        <f>IF(RIGHT(AU65,1)="C",AX65/INDEX($AX$5:$AX$2729,MATCH(AZ65&amp;"_O",$AU$5:$AU$2729,0),1),"")</f>
        <v/>
      </c>
      <c r="AW65" s="38">
        <v>25990</v>
      </c>
      <c r="AX65" s="37">
        <v>96.75</v>
      </c>
      <c r="AY65" s="7">
        <f>AX65/AX64</f>
        <v>1.0001033698573496</v>
      </c>
      <c r="AZ65" s="4">
        <f>YEAR(AW65)</f>
        <v>1971</v>
      </c>
      <c r="BA65" s="2" t="s">
        <v>5</v>
      </c>
      <c r="BB65" s="12" t="str">
        <f>INDEX($CD$5:$CD$10,MATCH(BA65,$CC$5:$CC$10,0),1)</f>
        <v/>
      </c>
      <c r="BC65" s="12" t="str">
        <f>IF(AND(BB65="Y",AY65&gt;1),"Y","")</f>
        <v/>
      </c>
      <c r="BD65" s="12" t="str">
        <f>IF(AND(BB65="Y",AY65&lt;1),"Y","")</f>
        <v/>
      </c>
      <c r="BE65" s="12" t="str">
        <f>IF(AY65&gt;1,IF(AY64&gt;1,"Y",""),"")</f>
        <v/>
      </c>
      <c r="BF65" s="12" t="str">
        <f>IF(AY65&lt;1,IF(AY64&lt;1,"Y",""),"")</f>
        <v/>
      </c>
      <c r="BG65" s="2"/>
      <c r="BH65" s="2"/>
      <c r="BI65" s="2"/>
      <c r="BJ65" s="2"/>
      <c r="BK65" s="2"/>
      <c r="BL65" s="2"/>
      <c r="BM65" s="4" t="str">
        <f>IF(BR65=BR66,IF(BR65&gt;BR64,BR65&amp;"_O",""),BR65&amp;"_C")</f>
        <v/>
      </c>
      <c r="BN65" s="7" t="str">
        <f>IF(RIGHT(BM65,1)="C",BP65/INDEX($BP$5:$BP$2729,MATCH(BR65&amp;"_O",$BM$5:$BM$2729,0),1),"")</f>
        <v/>
      </c>
      <c r="BO65" s="38">
        <v>26388</v>
      </c>
      <c r="BP65" s="3">
        <v>128.13999999999999</v>
      </c>
      <c r="BQ65" s="7">
        <f>BP65/BP64</f>
        <v>1.0046256370050959</v>
      </c>
      <c r="BR65" s="4">
        <f>YEAR(BO65)</f>
        <v>1972</v>
      </c>
      <c r="BS65" s="2" t="s">
        <v>5</v>
      </c>
      <c r="BT65" s="12" t="str">
        <f>INDEX($CD$5:$CD$10,MATCH(BS65,$CC$5:$CC$10,0),1)</f>
        <v/>
      </c>
      <c r="BU65" s="12" t="str">
        <f>IF(AND(BT65="Y",BQ65&gt;1),"Y","")</f>
        <v/>
      </c>
      <c r="BV65" s="12" t="str">
        <f>IF(AND(BT65="Y",BQ65&lt;1),"Y","")</f>
        <v/>
      </c>
      <c r="BW65" s="12" t="str">
        <f>IF(BQ65&gt;1,IF(BQ64&gt;1,"Y",""),"")</f>
        <v/>
      </c>
      <c r="BX65" s="12" t="str">
        <f>IF(BQ65&lt;1,IF(BQ64&lt;1,"Y",""),"")</f>
        <v/>
      </c>
      <c r="BY65" s="2"/>
      <c r="BZ65" s="2"/>
      <c r="CA65" s="2"/>
    </row>
    <row r="66" spans="2:79">
      <c r="B66" s="4" t="str">
        <f>IF(G66=G67,IF(G66&gt;G65,G66&amp;"_O",""),G66&amp;"_C")</f>
        <v/>
      </c>
      <c r="C66" s="14">
        <f ca="1">RANDBETWEEN(0,1000)/1000</f>
        <v>0.14299999999999999</v>
      </c>
      <c r="D66" s="16">
        <f>D65+1</f>
        <v>62</v>
      </c>
      <c r="E66" s="10">
        <f>ROUNDDOWN(D66/52,0)+1</f>
        <v>2</v>
      </c>
      <c r="F66" s="15">
        <f>F65+7</f>
        <v>45054</v>
      </c>
      <c r="G66" s="4">
        <f>YEAR(F66)</f>
        <v>2023</v>
      </c>
      <c r="H66" s="33">
        <v>0.28299999999999997</v>
      </c>
      <c r="I66" s="33">
        <v>0.41199999999999998</v>
      </c>
      <c r="J66" s="33">
        <v>0.13300000000000001</v>
      </c>
      <c r="K66" s="16" t="str">
        <f>IF(M65&gt;1,"Up","Down")</f>
        <v>Down</v>
      </c>
      <c r="L66" s="16" t="str">
        <f>IF(K66="Up",IF(H66&lt;$BJ$7,"Up","Down"),IF(H66&lt;$BK$7,"Down","Up"))</f>
        <v>Down</v>
      </c>
      <c r="M66" s="17">
        <f>IF(L66="Up",INDEX($AK$5:$AK$1005,MATCH(I66,$AI$5:$AI$1005,0),1),INDEX($AL$5:$AL$1005,MATCH(J66,$AI$5:$AI$1005,0),1))</f>
        <v>0.9685014095580915</v>
      </c>
      <c r="N66" s="16" t="str">
        <f>IF(P65&gt;1,"Up","Down")</f>
        <v>Down</v>
      </c>
      <c r="O66" s="16" t="str">
        <f>IF(N66="Up",IF(H66&lt;$BJ$12,"Up","Down"),IF(H66&lt;$BK$12,"Down","Up"))</f>
        <v>Down</v>
      </c>
      <c r="P66" s="17">
        <f>IF(O66="Up",INDEX($AP$5:$AP$1005,MATCH(I66,$AI$5:$AI$1005,0),1),INDEX($AQ$5:$AQ$1005,MATCH(J66,$AI$5:$AI$1005,0),1))</f>
        <v>0.95542535416010865</v>
      </c>
      <c r="Q66" s="19">
        <f>T65</f>
        <v>10926.742654157819</v>
      </c>
      <c r="R66" s="19">
        <f>INDEX(model!$S$5:$S$35,MATCH(G66,model!$Q$5:$Q$35,0),1)*model!$O$5</f>
        <v>125</v>
      </c>
      <c r="S66" s="19">
        <f>IF(RIGHT(B66,1)="C",T65*INDEX(model!$T$5:$T$35,MATCH(G66,model!$Q$5:$Q$35,0),1),0)</f>
        <v>0</v>
      </c>
      <c r="T66" s="19">
        <f>(Q66+R66-S66)*M66</f>
        <v>10703.628338625131</v>
      </c>
      <c r="U66" s="19">
        <f>X65</f>
        <v>10560.515772063512</v>
      </c>
      <c r="V66" s="19">
        <f>INDEX(model!$S$5:$S$35,MATCH(G66,model!$Q$5:$Q$35,0),1)*model!$O$6</f>
        <v>125</v>
      </c>
      <c r="W66" s="19">
        <f>IF(RIGHT(B66,1)="C",X65*INDEX(model!$T$5:$T$35,MATCH(G66,model!$Q$5:$Q$35,0),1),0)</f>
        <v>0</v>
      </c>
      <c r="X66" s="19">
        <f>(U66+V66-W66)*P66</f>
        <v>10209.212690907209</v>
      </c>
      <c r="Y66" s="19"/>
      <c r="Z66" s="36" t="str">
        <f>K66&amp;L66</f>
        <v>DownDown</v>
      </c>
      <c r="AA66" s="36" t="str">
        <f>N66&amp;O66</f>
        <v>DownDown</v>
      </c>
      <c r="AB66" s="19"/>
      <c r="AC66" s="19"/>
      <c r="AD66" s="19"/>
      <c r="AE66" s="19"/>
      <c r="AI66" s="18">
        <f>ROUND(AI65-0.001,3)</f>
        <v>0.93899999999999995</v>
      </c>
      <c r="AJ66" s="9">
        <f t="array" ref="AJ66">PERCENTILE(IF($BB$5:$BB$2729="Y",$AY$5:$AY$2729),$AI66)</f>
        <v>1.0322398733258822</v>
      </c>
      <c r="AK66" s="9">
        <f t="array" ref="AK66">PERCENTILE(IF($BC$5:$BC$2729="Y",$AY$5:$AY$2729),$AI66)</f>
        <v>1.0394679620970739</v>
      </c>
      <c r="AL66" s="9">
        <f t="array" ref="AL66">PERCENTILE(IF($BD$5:$BD$2729="Y",$AY$5:$AY$2729),$AI66)</f>
        <v>0.99859696435311329</v>
      </c>
      <c r="AM66" s="41" t="str">
        <f>IF(AI66&lt;$BJ$7,"Up","Down")</f>
        <v>Down</v>
      </c>
      <c r="AN66" s="41" t="str">
        <f>IF(AI66&lt;$BK$7,"Down","Up")</f>
        <v>Up</v>
      </c>
      <c r="AO66" s="9">
        <f t="array" ref="AO66">PERCENTILE(IF($BT$5:$BT$2729="Y",$BQ$5:$BQ$2729),$AI66)</f>
        <v>1.0423201973661869</v>
      </c>
      <c r="AP66" s="9">
        <f t="array" ref="AP66">PERCENTILE(IF($BU$5:$BU$2729="Y",$BQ$5:$BQ$2729),$AI66)</f>
        <v>1.0498924227243764</v>
      </c>
      <c r="AQ66" s="9">
        <f t="array" ref="AQ66">PERCENTILE(IF($BV$5:$BV$2729="Y",$BQ$5:$BQ$2729),$AI66)</f>
        <v>0.99855271640480436</v>
      </c>
      <c r="AR66" s="41" t="str">
        <f>IF(AI66&lt;$BJ$12,"Up","Down")</f>
        <v>Down</v>
      </c>
      <c r="AS66" s="41" t="str">
        <f>IF(AI66&lt;$BK$12,"Down","Up")</f>
        <v>Up</v>
      </c>
      <c r="AU66" s="4" t="str">
        <f>IF(AZ66=AZ67,IF(AZ66&gt;AZ65,AZ66&amp;"_O",""),AZ66&amp;"_C")</f>
        <v/>
      </c>
      <c r="AV66" s="7" t="str">
        <f>IF(RIGHT(AU66,1)="C",AX66/INDEX($AX$5:$AX$2729,MATCH(AZ66&amp;"_O",$AU$5:$AU$2729,0),1),"")</f>
        <v/>
      </c>
      <c r="AW66" s="38">
        <v>25997</v>
      </c>
      <c r="AX66" s="37">
        <v>98.96</v>
      </c>
      <c r="AY66" s="7">
        <f>AX66/AX65</f>
        <v>1.0228423772609818</v>
      </c>
      <c r="AZ66" s="4">
        <f>YEAR(AW66)</f>
        <v>1971</v>
      </c>
      <c r="BA66" s="2" t="s">
        <v>5</v>
      </c>
      <c r="BB66" s="12" t="str">
        <f>INDEX($CD$5:$CD$10,MATCH(BA66,$CC$5:$CC$10,0),1)</f>
        <v/>
      </c>
      <c r="BC66" s="12" t="str">
        <f>IF(AND(BB66="Y",AY66&gt;1),"Y","")</f>
        <v/>
      </c>
      <c r="BD66" s="12" t="str">
        <f>IF(AND(BB66="Y",AY66&lt;1),"Y","")</f>
        <v/>
      </c>
      <c r="BE66" s="12" t="str">
        <f>IF(AY66&gt;1,IF(AY65&gt;1,"Y",""),"")</f>
        <v>Y</v>
      </c>
      <c r="BF66" s="12" t="str">
        <f>IF(AY66&lt;1,IF(AY65&lt;1,"Y",""),"")</f>
        <v/>
      </c>
      <c r="BG66" s="2"/>
      <c r="BH66" s="2"/>
      <c r="BI66" s="2"/>
      <c r="BJ66" s="2"/>
      <c r="BK66" s="2"/>
      <c r="BL66" s="2"/>
      <c r="BM66" s="4" t="str">
        <f>IF(BR66=BR67,IF(BR66&gt;BR65,BR66&amp;"_O",""),BR66&amp;"_C")</f>
        <v/>
      </c>
      <c r="BN66" s="7" t="str">
        <f>IF(RIGHT(BM66,1)="C",BP66/INDEX($BP$5:$BP$2729,MATCH(BR66&amp;"_O",$BM$5:$BM$2729,0),1),"")</f>
        <v/>
      </c>
      <c r="BO66" s="38">
        <v>26396</v>
      </c>
      <c r="BP66" s="3">
        <v>131.80000000000001</v>
      </c>
      <c r="BQ66" s="7">
        <f>BP66/BP65</f>
        <v>1.0285625097549558</v>
      </c>
      <c r="BR66" s="4">
        <f>YEAR(BO66)</f>
        <v>1972</v>
      </c>
      <c r="BS66" s="2" t="s">
        <v>5</v>
      </c>
      <c r="BT66" s="12" t="str">
        <f>INDEX($CD$5:$CD$10,MATCH(BS66,$CC$5:$CC$10,0),1)</f>
        <v/>
      </c>
      <c r="BU66" s="12" t="str">
        <f>IF(AND(BT66="Y",BQ66&gt;1),"Y","")</f>
        <v/>
      </c>
      <c r="BV66" s="12" t="str">
        <f>IF(AND(BT66="Y",BQ66&lt;1),"Y","")</f>
        <v/>
      </c>
      <c r="BW66" s="12" t="str">
        <f>IF(BQ66&gt;1,IF(BQ65&gt;1,"Y",""),"")</f>
        <v>Y</v>
      </c>
      <c r="BX66" s="12" t="str">
        <f>IF(BQ66&lt;1,IF(BQ65&lt;1,"Y",""),"")</f>
        <v/>
      </c>
      <c r="BY66" s="2"/>
      <c r="BZ66" s="2"/>
      <c r="CA66" s="2"/>
    </row>
    <row r="67" spans="2:79">
      <c r="B67" s="4" t="str">
        <f>IF(G67=G68,IF(G67&gt;G66,G67&amp;"_O",""),G67&amp;"_C")</f>
        <v/>
      </c>
      <c r="C67" s="14">
        <f ca="1">RANDBETWEEN(0,1000)/1000</f>
        <v>0.67700000000000005</v>
      </c>
      <c r="D67" s="16">
        <f>D66+1</f>
        <v>63</v>
      </c>
      <c r="E67" s="10">
        <f>ROUNDDOWN(D67/52,0)+1</f>
        <v>2</v>
      </c>
      <c r="F67" s="15">
        <f>F66+7</f>
        <v>45061</v>
      </c>
      <c r="G67" s="4">
        <f>YEAR(F67)</f>
        <v>2023</v>
      </c>
      <c r="H67" s="33">
        <v>0.95599999999999996</v>
      </c>
      <c r="I67" s="33">
        <v>0.872</v>
      </c>
      <c r="J67" s="33">
        <v>0.60299999999999998</v>
      </c>
      <c r="K67" s="16" t="str">
        <f>IF(M66&gt;1,"Up","Down")</f>
        <v>Down</v>
      </c>
      <c r="L67" s="16" t="str">
        <f>IF(K67="Up",IF(H67&lt;$BJ$7,"Up","Down"),IF(H67&lt;$BK$7,"Down","Up"))</f>
        <v>Up</v>
      </c>
      <c r="M67" s="17">
        <f>IF(L67="Up",INDEX($AK$5:$AK$1005,MATCH(I67,$AI$5:$AI$1005,0),1),INDEX($AL$5:$AL$1005,MATCH(J67,$AI$5:$AI$1005,0),1))</f>
        <v>1.0303820038684715</v>
      </c>
      <c r="N67" s="16" t="str">
        <f>IF(P66&gt;1,"Up","Down")</f>
        <v>Down</v>
      </c>
      <c r="O67" s="16" t="str">
        <f>IF(N67="Up",IF(H67&lt;$BJ$12,"Up","Down"),IF(H67&lt;$BK$12,"Down","Up"))</f>
        <v>Up</v>
      </c>
      <c r="P67" s="17">
        <f>IF(O67="Up",INDEX($AP$5:$AP$1005,MATCH(I67,$AI$5:$AI$1005,0),1),INDEX($AQ$5:$AQ$1005,MATCH(J67,$AI$5:$AI$1005,0),1))</f>
        <v>1.0399837497338436</v>
      </c>
      <c r="Q67" s="19">
        <f>T66</f>
        <v>10703.628338625131</v>
      </c>
      <c r="R67" s="19">
        <f>INDEX(model!$S$5:$S$35,MATCH(G67,model!$Q$5:$Q$35,0),1)*model!$O$5</f>
        <v>125</v>
      </c>
      <c r="S67" s="19">
        <f>IF(RIGHT(B67,1)="C",T66*INDEX(model!$T$5:$T$35,MATCH(G67,model!$Q$5:$Q$35,0),1),0)</f>
        <v>0</v>
      </c>
      <c r="T67" s="19">
        <f>(Q67+R67-S67)*M67</f>
        <v>11157.623766699478</v>
      </c>
      <c r="U67" s="19">
        <f>X66</f>
        <v>10209.212690907209</v>
      </c>
      <c r="V67" s="19">
        <f>INDEX(model!$S$5:$S$35,MATCH(G67,model!$Q$5:$Q$35,0),1)*model!$O$6</f>
        <v>125</v>
      </c>
      <c r="W67" s="19">
        <f>IF(RIGHT(B67,1)="C",X66*INDEX(model!$T$5:$T$35,MATCH(G67,model!$Q$5:$Q$35,0),1),0)</f>
        <v>0</v>
      </c>
      <c r="X67" s="19">
        <f>(U67+V67-W67)*P67</f>
        <v>10747.413264836752</v>
      </c>
      <c r="Y67" s="19"/>
      <c r="Z67" s="36" t="str">
        <f>K67&amp;L67</f>
        <v>DownUp</v>
      </c>
      <c r="AA67" s="36" t="str">
        <f>N67&amp;O67</f>
        <v>DownUp</v>
      </c>
      <c r="AB67" s="19"/>
      <c r="AC67" s="19"/>
      <c r="AD67" s="19"/>
      <c r="AE67" s="19"/>
      <c r="AI67" s="18">
        <f>ROUND(AI66-0.001,3)</f>
        <v>0.93799999999999994</v>
      </c>
      <c r="AJ67" s="9">
        <f t="array" ref="AJ67">PERCENTILE(IF($BB$5:$BB$2729="Y",$AY$5:$AY$2729),$AI67)</f>
        <v>1.032159937255283</v>
      </c>
      <c r="AK67" s="9">
        <f t="array" ref="AK67">PERCENTILE(IF($BC$5:$BC$2729="Y",$AY$5:$AY$2729),$AI67)</f>
        <v>1.0387037857832124</v>
      </c>
      <c r="AL67" s="9">
        <f t="array" ref="AL67">PERCENTILE(IF($BD$5:$BD$2729="Y",$AY$5:$AY$2729),$AI67)</f>
        <v>0.99858465577353217</v>
      </c>
      <c r="AM67" s="41" t="str">
        <f>IF(AI67&lt;$BJ$7,"Up","Down")</f>
        <v>Down</v>
      </c>
      <c r="AN67" s="41" t="str">
        <f>IF(AI67&lt;$BK$7,"Down","Up")</f>
        <v>Up</v>
      </c>
      <c r="AO67" s="9">
        <f t="array" ref="AO67">PERCENTILE(IF($BT$5:$BT$2729="Y",$BQ$5:$BQ$2729),$AI67)</f>
        <v>1.0421494342336668</v>
      </c>
      <c r="AP67" s="9">
        <f t="array" ref="AP67">PERCENTILE(IF($BU$5:$BU$2729="Y",$BQ$5:$BQ$2729),$AI67)</f>
        <v>1.0496035139434445</v>
      </c>
      <c r="AQ67" s="9">
        <f t="array" ref="AQ67">PERCENTILE(IF($BV$5:$BV$2729="Y",$BQ$5:$BQ$2729),$AI67)</f>
        <v>0.99849557414903223</v>
      </c>
      <c r="AR67" s="41" t="str">
        <f>IF(AI67&lt;$BJ$12,"Up","Down")</f>
        <v>Down</v>
      </c>
      <c r="AS67" s="41" t="str">
        <f>IF(AI67&lt;$BK$12,"Down","Up")</f>
        <v>Up</v>
      </c>
      <c r="AU67" s="4" t="str">
        <f>IF(AZ67=AZ68,IF(AZ67&gt;AZ66,AZ67&amp;"_O",""),AZ67&amp;"_C")</f>
        <v/>
      </c>
      <c r="AV67" s="7" t="str">
        <f>IF(RIGHT(AU67,1)="C",AX67/INDEX($AX$5:$AX$2729,MATCH(AZ67&amp;"_O",$AU$5:$AU$2729,0),1),"")</f>
        <v/>
      </c>
      <c r="AW67" s="38">
        <v>26004</v>
      </c>
      <c r="AX67" s="37">
        <v>99.57</v>
      </c>
      <c r="AY67" s="7">
        <f>AX67/AX66</f>
        <v>1.0061641067097817</v>
      </c>
      <c r="AZ67" s="4">
        <f>YEAR(AW67)</f>
        <v>1971</v>
      </c>
      <c r="BA67" s="2" t="s">
        <v>5</v>
      </c>
      <c r="BB67" s="12" t="str">
        <f>INDEX($CD$5:$CD$10,MATCH(BA67,$CC$5:$CC$10,0),1)</f>
        <v/>
      </c>
      <c r="BC67" s="12" t="str">
        <f>IF(AND(BB67="Y",AY67&gt;1),"Y","")</f>
        <v/>
      </c>
      <c r="BD67" s="12" t="str">
        <f>IF(AND(BB67="Y",AY67&lt;1),"Y","")</f>
        <v/>
      </c>
      <c r="BE67" s="12" t="str">
        <f>IF(AY67&gt;1,IF(AY66&gt;1,"Y",""),"")</f>
        <v>Y</v>
      </c>
      <c r="BF67" s="12" t="str">
        <f>IF(AY67&lt;1,IF(AY66&lt;1,"Y",""),"")</f>
        <v/>
      </c>
      <c r="BG67" s="2"/>
      <c r="BH67" s="2"/>
      <c r="BI67" s="2"/>
      <c r="BJ67" s="2"/>
      <c r="BK67" s="2"/>
      <c r="BL67" s="2"/>
      <c r="BM67" s="4" t="str">
        <f>IF(BR67=BR68,IF(BR67&gt;BR66,BR67&amp;"_O",""),BR67&amp;"_C")</f>
        <v/>
      </c>
      <c r="BN67" s="7" t="str">
        <f>IF(RIGHT(BM67,1)="C",BP67/INDEX($BP$5:$BP$2729,MATCH(BR67&amp;"_O",$BM$5:$BM$2729,0),1),"")</f>
        <v/>
      </c>
      <c r="BO67" s="38">
        <v>26403</v>
      </c>
      <c r="BP67" s="3">
        <v>133.88</v>
      </c>
      <c r="BQ67" s="7">
        <f>BP67/BP66</f>
        <v>1.015781487101669</v>
      </c>
      <c r="BR67" s="4">
        <f>YEAR(BO67)</f>
        <v>1972</v>
      </c>
      <c r="BS67" s="2" t="s">
        <v>5</v>
      </c>
      <c r="BT67" s="12" t="str">
        <f>INDEX($CD$5:$CD$10,MATCH(BS67,$CC$5:$CC$10,0),1)</f>
        <v/>
      </c>
      <c r="BU67" s="12" t="str">
        <f>IF(AND(BT67="Y",BQ67&gt;1),"Y","")</f>
        <v/>
      </c>
      <c r="BV67" s="12" t="str">
        <f>IF(AND(BT67="Y",BQ67&lt;1),"Y","")</f>
        <v/>
      </c>
      <c r="BW67" s="12" t="str">
        <f>IF(BQ67&gt;1,IF(BQ66&gt;1,"Y",""),"")</f>
        <v>Y</v>
      </c>
      <c r="BX67" s="12" t="str">
        <f>IF(BQ67&lt;1,IF(BQ66&lt;1,"Y",""),"")</f>
        <v/>
      </c>
      <c r="BY67" s="2"/>
      <c r="BZ67" s="2"/>
      <c r="CA67" s="2"/>
    </row>
    <row r="68" spans="2:79">
      <c r="B68" s="4" t="str">
        <f>IF(G68=G69,IF(G68&gt;G67,G68&amp;"_O",""),G68&amp;"_C")</f>
        <v/>
      </c>
      <c r="C68" s="14">
        <f ca="1">RANDBETWEEN(0,1000)/1000</f>
        <v>5.1999999999999998E-2</v>
      </c>
      <c r="D68" s="16">
        <f>D67+1</f>
        <v>64</v>
      </c>
      <c r="E68" s="10">
        <f>ROUNDDOWN(D68/52,0)+1</f>
        <v>2</v>
      </c>
      <c r="F68" s="15">
        <f>F67+7</f>
        <v>45068</v>
      </c>
      <c r="G68" s="4">
        <f>YEAR(F68)</f>
        <v>2023</v>
      </c>
      <c r="H68" s="33">
        <v>0.33900000000000002</v>
      </c>
      <c r="I68" s="33">
        <v>0.89900000000000002</v>
      </c>
      <c r="J68" s="33">
        <v>0.75700000000000001</v>
      </c>
      <c r="K68" s="16" t="str">
        <f>IF(M67&gt;1,"Up","Down")</f>
        <v>Up</v>
      </c>
      <c r="L68" s="16" t="str">
        <f>IF(K68="Up",IF(H68&lt;$BJ$7,"Up","Down"),IF(H68&lt;$BK$7,"Down","Up"))</f>
        <v>Up</v>
      </c>
      <c r="M68" s="17">
        <f>IF(L68="Up",INDEX($AK$5:$AK$1005,MATCH(I68,$AI$5:$AI$1005,0),1),INDEX($AL$5:$AL$1005,MATCH(J68,$AI$5:$AI$1005,0),1))</f>
        <v>1.0326884764296151</v>
      </c>
      <c r="N68" s="16" t="str">
        <f>IF(P67&gt;1,"Up","Down")</f>
        <v>Up</v>
      </c>
      <c r="O68" s="16" t="str">
        <f>IF(N68="Up",IF(H68&lt;$BJ$12,"Up","Down"),IF(H68&lt;$BK$12,"Down","Up"))</f>
        <v>Up</v>
      </c>
      <c r="P68" s="17">
        <f>IF(O68="Up",INDEX($AP$5:$AP$1005,MATCH(I68,$AI$5:$AI$1005,0),1),INDEX($AQ$5:$AQ$1005,MATCH(J68,$AI$5:$AI$1005,0),1))</f>
        <v>1.0437655263427819</v>
      </c>
      <c r="Q68" s="19">
        <f>T67</f>
        <v>11157.623766699478</v>
      </c>
      <c r="R68" s="19">
        <f>INDEX(model!$S$5:$S$35,MATCH(G68,model!$Q$5:$Q$35,0),1)*model!$O$5</f>
        <v>125</v>
      </c>
      <c r="S68" s="19">
        <f>IF(RIGHT(B68,1)="C",T67*INDEX(model!$T$5:$T$35,MATCH(G68,model!$Q$5:$Q$35,0),1),0)</f>
        <v>0</v>
      </c>
      <c r="T68" s="19">
        <f>(Q68+R68-S68)*M68</f>
        <v>11651.43554776145</v>
      </c>
      <c r="U68" s="19">
        <f>X67</f>
        <v>10747.413264836752</v>
      </c>
      <c r="V68" s="19">
        <f>INDEX(model!$S$5:$S$35,MATCH(G68,model!$Q$5:$Q$35,0),1)*model!$O$6</f>
        <v>125</v>
      </c>
      <c r="W68" s="19">
        <f>IF(RIGHT(B68,1)="C",X67*INDEX(model!$T$5:$T$35,MATCH(G68,model!$Q$5:$Q$35,0),1),0)</f>
        <v>0</v>
      </c>
      <c r="X68" s="19">
        <f>(U68+V68-W68)*P68</f>
        <v>11348.250153988576</v>
      </c>
      <c r="Y68" s="19"/>
      <c r="Z68" s="36" t="str">
        <f>K68&amp;L68</f>
        <v>UpUp</v>
      </c>
      <c r="AA68" s="36" t="str">
        <f>N68&amp;O68</f>
        <v>UpUp</v>
      </c>
      <c r="AB68" s="19"/>
      <c r="AC68" s="19"/>
      <c r="AD68" s="19"/>
      <c r="AE68" s="19"/>
      <c r="AI68" s="18">
        <f>ROUND(AI67-0.001,3)</f>
        <v>0.93700000000000006</v>
      </c>
      <c r="AJ68" s="9">
        <f t="array" ref="AJ68">PERCENTILE(IF($BB$5:$BB$2729="Y",$AY$5:$AY$2729),$AI68)</f>
        <v>1.0320869080087061</v>
      </c>
      <c r="AK68" s="9">
        <f t="array" ref="AK68">PERCENTILE(IF($BC$5:$BC$2729="Y",$AY$5:$AY$2729),$AI68)</f>
        <v>1.0385064715802093</v>
      </c>
      <c r="AL68" s="9">
        <f t="array" ref="AL68">PERCENTILE(IF($BD$5:$BD$2729="Y",$AY$5:$AY$2729),$AI68)</f>
        <v>0.99857274883464242</v>
      </c>
      <c r="AM68" s="41" t="str">
        <f>IF(AI68&lt;$BJ$7,"Up","Down")</f>
        <v>Down</v>
      </c>
      <c r="AN68" s="41" t="str">
        <f>IF(AI68&lt;$BK$7,"Down","Up")</f>
        <v>Up</v>
      </c>
      <c r="AO68" s="9">
        <f t="array" ref="AO68">PERCENTILE(IF($BT$5:$BT$2729="Y",$BQ$5:$BQ$2729),$AI68)</f>
        <v>1.0420786820188896</v>
      </c>
      <c r="AP68" s="9">
        <f t="array" ref="AP68">PERCENTILE(IF($BU$5:$BU$2729="Y",$BQ$5:$BQ$2729),$AI68)</f>
        <v>1.0495595094946746</v>
      </c>
      <c r="AQ68" s="9">
        <f t="array" ref="AQ68">PERCENTILE(IF($BV$5:$BV$2729="Y",$BQ$5:$BQ$2729),$AI68)</f>
        <v>0.99846265220245389</v>
      </c>
      <c r="AR68" s="41" t="str">
        <f>IF(AI68&lt;$BJ$12,"Up","Down")</f>
        <v>Down</v>
      </c>
      <c r="AS68" s="41" t="str">
        <f>IF(AI68&lt;$BK$12,"Down","Up")</f>
        <v>Up</v>
      </c>
      <c r="AU68" s="4" t="str">
        <f>IF(AZ68=AZ69,IF(AZ68&gt;AZ67,AZ68&amp;"_O",""),AZ68&amp;"_C")</f>
        <v/>
      </c>
      <c r="AV68" s="7" t="str">
        <f>IF(RIGHT(AU68,1)="C",AX68/INDEX($AX$5:$AX$2729,MATCH(AZ68&amp;"_O",$AU$5:$AU$2729,0),1),"")</f>
        <v/>
      </c>
      <c r="AW68" s="38">
        <v>26011</v>
      </c>
      <c r="AX68" s="37">
        <v>101.01</v>
      </c>
      <c r="AY68" s="7">
        <f>AX68/AX67</f>
        <v>1.0144621874058453</v>
      </c>
      <c r="AZ68" s="4">
        <f>YEAR(AW68)</f>
        <v>1971</v>
      </c>
      <c r="BA68" s="2" t="s">
        <v>5</v>
      </c>
      <c r="BB68" s="12" t="str">
        <f>INDEX($CD$5:$CD$10,MATCH(BA68,$CC$5:$CC$10,0),1)</f>
        <v/>
      </c>
      <c r="BC68" s="12" t="str">
        <f>IF(AND(BB68="Y",AY68&gt;1),"Y","")</f>
        <v/>
      </c>
      <c r="BD68" s="12" t="str">
        <f>IF(AND(BB68="Y",AY68&lt;1),"Y","")</f>
        <v/>
      </c>
      <c r="BE68" s="12" t="str">
        <f>IF(AY68&gt;1,IF(AY67&gt;1,"Y",""),"")</f>
        <v>Y</v>
      </c>
      <c r="BF68" s="12" t="str">
        <f>IF(AY68&lt;1,IF(AY67&lt;1,"Y",""),"")</f>
        <v/>
      </c>
      <c r="BG68" s="2"/>
      <c r="BH68" s="2"/>
      <c r="BI68" s="2"/>
      <c r="BJ68" s="2"/>
      <c r="BK68" s="2"/>
      <c r="BL68" s="2"/>
      <c r="BM68" s="4" t="str">
        <f>IF(BR68=BR69,IF(BR68&gt;BR67,BR68&amp;"_O",""),BR68&amp;"_C")</f>
        <v/>
      </c>
      <c r="BN68" s="7" t="str">
        <f>IF(RIGHT(BM68,1)="C",BP68/INDEX($BP$5:$BP$2729,MATCH(BR68&amp;"_O",$BM$5:$BM$2729,0),1),"")</f>
        <v/>
      </c>
      <c r="BO68" s="38">
        <v>26410</v>
      </c>
      <c r="BP68" s="3">
        <v>133.01</v>
      </c>
      <c r="BQ68" s="7">
        <f>BP68/BP67</f>
        <v>0.99350164326262325</v>
      </c>
      <c r="BR68" s="4">
        <f>YEAR(BO68)</f>
        <v>1972</v>
      </c>
      <c r="BS68" s="2" t="s">
        <v>5</v>
      </c>
      <c r="BT68" s="12" t="str">
        <f>INDEX($CD$5:$CD$10,MATCH(BS68,$CC$5:$CC$10,0),1)</f>
        <v/>
      </c>
      <c r="BU68" s="12" t="str">
        <f>IF(AND(BT68="Y",BQ68&gt;1),"Y","")</f>
        <v/>
      </c>
      <c r="BV68" s="12" t="str">
        <f>IF(AND(BT68="Y",BQ68&lt;1),"Y","")</f>
        <v/>
      </c>
      <c r="BW68" s="12" t="str">
        <f>IF(BQ68&gt;1,IF(BQ67&gt;1,"Y",""),"")</f>
        <v/>
      </c>
      <c r="BX68" s="12" t="str">
        <f>IF(BQ68&lt;1,IF(BQ67&lt;1,"Y",""),"")</f>
        <v/>
      </c>
      <c r="BY68" s="2"/>
      <c r="BZ68" s="2"/>
      <c r="CA68" s="2"/>
    </row>
    <row r="69" spans="2:79">
      <c r="B69" s="4" t="str">
        <f>IF(G69=G70,IF(G69&gt;G68,G69&amp;"_O",""),G69&amp;"_C")</f>
        <v/>
      </c>
      <c r="C69" s="14">
        <f ca="1">RANDBETWEEN(0,1000)/1000</f>
        <v>0.22600000000000001</v>
      </c>
      <c r="D69" s="16">
        <f>D68+1</f>
        <v>65</v>
      </c>
      <c r="E69" s="10">
        <f>ROUNDDOWN(D69/52,0)+1</f>
        <v>2</v>
      </c>
      <c r="F69" s="15">
        <f>F68+7</f>
        <v>45075</v>
      </c>
      <c r="G69" s="4">
        <f>YEAR(F69)</f>
        <v>2023</v>
      </c>
      <c r="H69" s="33">
        <v>0.35599999999999998</v>
      </c>
      <c r="I69" s="33">
        <v>0.63400000000000001</v>
      </c>
      <c r="J69" s="33">
        <v>0.93799999999999994</v>
      </c>
      <c r="K69" s="16" t="str">
        <f>IF(M68&gt;1,"Up","Down")</f>
        <v>Up</v>
      </c>
      <c r="L69" s="16" t="str">
        <f>IF(K69="Up",IF(H69&lt;$BJ$7,"Up","Down"),IF(H69&lt;$BK$7,"Down","Up"))</f>
        <v>Up</v>
      </c>
      <c r="M69" s="17">
        <f>IF(L69="Up",INDEX($AK$5:$AK$1005,MATCH(I69,$AI$5:$AI$1005,0),1),INDEX($AL$5:$AL$1005,MATCH(J69,$AI$5:$AI$1005,0),1))</f>
        <v>1.0161615096983481</v>
      </c>
      <c r="N69" s="16" t="str">
        <f>IF(P68&gt;1,"Up","Down")</f>
        <v>Up</v>
      </c>
      <c r="O69" s="16" t="str">
        <f>IF(N69="Up",IF(H69&lt;$BJ$12,"Up","Down"),IF(H69&lt;$BK$12,"Down","Up"))</f>
        <v>Up</v>
      </c>
      <c r="P69" s="17">
        <f>IF(O69="Up",INDEX($AP$5:$AP$1005,MATCH(I69,$AI$5:$AI$1005,0),1),INDEX($AQ$5:$AQ$1005,MATCH(J69,$AI$5:$AI$1005,0),1))</f>
        <v>1.0231487381117057</v>
      </c>
      <c r="Q69" s="19">
        <f>T68</f>
        <v>11651.43554776145</v>
      </c>
      <c r="R69" s="19">
        <f>INDEX(model!$S$5:$S$35,MATCH(G69,model!$Q$5:$Q$35,0),1)*model!$O$5</f>
        <v>125</v>
      </c>
      <c r="S69" s="19">
        <f>IF(RIGHT(B69,1)="C",T68*INDEX(model!$T$5:$T$35,MATCH(G69,model!$Q$5:$Q$35,0),1),0)</f>
        <v>0</v>
      </c>
      <c r="T69" s="19">
        <f>(Q69+R69-S69)*M69</f>
        <v>11966.760525078567</v>
      </c>
      <c r="U69" s="19">
        <f>X68</f>
        <v>11348.250153988576</v>
      </c>
      <c r="V69" s="19">
        <f>INDEX(model!$S$5:$S$35,MATCH(G69,model!$Q$5:$Q$35,0),1)*model!$O$6</f>
        <v>125</v>
      </c>
      <c r="W69" s="19">
        <f>IF(RIGHT(B69,1)="C",X68*INDEX(model!$T$5:$T$35,MATCH(G69,model!$Q$5:$Q$35,0),1),0)</f>
        <v>0</v>
      </c>
      <c r="X69" s="19">
        <f>(U69+V69-W69)*P69</f>
        <v>11738.841417093345</v>
      </c>
      <c r="Y69" s="19"/>
      <c r="Z69" s="36" t="str">
        <f>K69&amp;L69</f>
        <v>UpUp</v>
      </c>
      <c r="AA69" s="36" t="str">
        <f>N69&amp;O69</f>
        <v>UpUp</v>
      </c>
      <c r="AB69" s="19"/>
      <c r="AC69" s="19"/>
      <c r="AD69" s="19"/>
      <c r="AE69" s="19"/>
      <c r="AI69" s="18">
        <f>ROUND(AI68-0.001,3)</f>
        <v>0.93600000000000005</v>
      </c>
      <c r="AJ69" s="9">
        <f t="array" ref="AJ69">PERCENTILE(IF($BB$5:$BB$2729="Y",$AY$5:$AY$2729),$AI69)</f>
        <v>1.0319997562666774</v>
      </c>
      <c r="AK69" s="9">
        <f t="array" ref="AK69">PERCENTILE(IF($BC$5:$BC$2729="Y",$AY$5:$AY$2729),$AI69)</f>
        <v>1.0384620944667411</v>
      </c>
      <c r="AL69" s="9">
        <f t="array" ref="AL69">PERCENTILE(IF($BD$5:$BD$2729="Y",$AY$5:$AY$2729),$AI69)</f>
        <v>0.99854675244135049</v>
      </c>
      <c r="AM69" s="41" t="str">
        <f>IF(AI69&lt;$BJ$7,"Up","Down")</f>
        <v>Down</v>
      </c>
      <c r="AN69" s="41" t="str">
        <f>IF(AI69&lt;$BK$7,"Down","Up")</f>
        <v>Up</v>
      </c>
      <c r="AO69" s="9">
        <f t="array" ref="AO69">PERCENTILE(IF($BT$5:$BT$2729="Y",$BQ$5:$BQ$2729),$AI69)</f>
        <v>1.0420217836084231</v>
      </c>
      <c r="AP69" s="9">
        <f t="array" ref="AP69">PERCENTILE(IF($BU$5:$BU$2729="Y",$BQ$5:$BQ$2729),$AI69)</f>
        <v>1.0495126689518621</v>
      </c>
      <c r="AQ69" s="9">
        <f t="array" ref="AQ69">PERCENTILE(IF($BV$5:$BV$2729="Y",$BQ$5:$BQ$2729),$AI69)</f>
        <v>0.99845987031767658</v>
      </c>
      <c r="AR69" s="41" t="str">
        <f>IF(AI69&lt;$BJ$12,"Up","Down")</f>
        <v>Down</v>
      </c>
      <c r="AS69" s="41" t="str">
        <f>IF(AI69&lt;$BK$12,"Down","Up")</f>
        <v>Up</v>
      </c>
      <c r="AU69" s="4" t="str">
        <f>IF(AZ69=AZ70,IF(AZ69&gt;AZ68,AZ69&amp;"_O",""),AZ69&amp;"_C")</f>
        <v/>
      </c>
      <c r="AV69" s="7" t="str">
        <f>IF(RIGHT(AU69,1)="C",AX69/INDEX($AX$5:$AX$2729,MATCH(AZ69&amp;"_O",$AU$5:$AU$2729,0),1),"")</f>
        <v/>
      </c>
      <c r="AW69" s="38">
        <v>26018</v>
      </c>
      <c r="AX69" s="37">
        <v>99.95</v>
      </c>
      <c r="AY69" s="7">
        <f>AX69/AX68</f>
        <v>0.98950598950598945</v>
      </c>
      <c r="AZ69" s="4">
        <f>YEAR(AW69)</f>
        <v>1971</v>
      </c>
      <c r="BA69" s="2" t="s">
        <v>5</v>
      </c>
      <c r="BB69" s="12" t="str">
        <f>INDEX($CD$5:$CD$10,MATCH(BA69,$CC$5:$CC$10,0),1)</f>
        <v/>
      </c>
      <c r="BC69" s="12" t="str">
        <f>IF(AND(BB69="Y",AY69&gt;1),"Y","")</f>
        <v/>
      </c>
      <c r="BD69" s="12" t="str">
        <f>IF(AND(BB69="Y",AY69&lt;1),"Y","")</f>
        <v/>
      </c>
      <c r="BE69" s="12" t="str">
        <f>IF(AY69&gt;1,IF(AY68&gt;1,"Y",""),"")</f>
        <v/>
      </c>
      <c r="BF69" s="12" t="str">
        <f>IF(AY69&lt;1,IF(AY68&lt;1,"Y",""),"")</f>
        <v/>
      </c>
      <c r="BG69" s="2"/>
      <c r="BH69" s="2"/>
      <c r="BI69" s="2"/>
      <c r="BJ69" s="2"/>
      <c r="BK69" s="2"/>
      <c r="BL69" s="2"/>
      <c r="BM69" s="4" t="str">
        <f>IF(BR69=BR70,IF(BR69&gt;BR68,BR69&amp;"_O",""),BR69&amp;"_C")</f>
        <v/>
      </c>
      <c r="BN69" s="7" t="str">
        <f>IF(RIGHT(BM69,1)="C",BP69/INDEX($BP$5:$BP$2729,MATCH(BR69&amp;"_O",$BM$5:$BM$2729,0),1),"")</f>
        <v/>
      </c>
      <c r="BO69" s="38">
        <v>26417</v>
      </c>
      <c r="BP69" s="3">
        <v>131.33000000000001</v>
      </c>
      <c r="BQ69" s="7">
        <f>BP69/BP68</f>
        <v>0.98736937072400588</v>
      </c>
      <c r="BR69" s="4">
        <f>YEAR(BO69)</f>
        <v>1972</v>
      </c>
      <c r="BS69" s="2" t="s">
        <v>5</v>
      </c>
      <c r="BT69" s="12" t="str">
        <f>INDEX($CD$5:$CD$10,MATCH(BS69,$CC$5:$CC$10,0),1)</f>
        <v/>
      </c>
      <c r="BU69" s="12" t="str">
        <f>IF(AND(BT69="Y",BQ69&gt;1),"Y","")</f>
        <v/>
      </c>
      <c r="BV69" s="12" t="str">
        <f>IF(AND(BT69="Y",BQ69&lt;1),"Y","")</f>
        <v/>
      </c>
      <c r="BW69" s="12" t="str">
        <f>IF(BQ69&gt;1,IF(BQ68&gt;1,"Y",""),"")</f>
        <v/>
      </c>
      <c r="BX69" s="12" t="str">
        <f>IF(BQ69&lt;1,IF(BQ68&lt;1,"Y",""),"")</f>
        <v>Y</v>
      </c>
      <c r="BY69" s="2"/>
      <c r="BZ69" s="2"/>
      <c r="CA69" s="2"/>
    </row>
    <row r="70" spans="2:79">
      <c r="B70" s="4" t="str">
        <f>IF(G70=G71,IF(G70&gt;G69,G70&amp;"_O",""),G70&amp;"_C")</f>
        <v/>
      </c>
      <c r="C70" s="14">
        <f ca="1">RANDBETWEEN(0,1000)/1000</f>
        <v>0.999</v>
      </c>
      <c r="D70" s="16">
        <f>D69+1</f>
        <v>66</v>
      </c>
      <c r="E70" s="10">
        <f>ROUNDDOWN(D70/52,0)+1</f>
        <v>2</v>
      </c>
      <c r="F70" s="15">
        <f>F69+7</f>
        <v>45082</v>
      </c>
      <c r="G70" s="4">
        <f>YEAR(F70)</f>
        <v>2023</v>
      </c>
      <c r="H70" s="33">
        <v>0.51200000000000001</v>
      </c>
      <c r="I70" s="33">
        <v>0.42299999999999999</v>
      </c>
      <c r="J70" s="33">
        <v>0.16700000000000001</v>
      </c>
      <c r="K70" s="16" t="str">
        <f>IF(M69&gt;1,"Up","Down")</f>
        <v>Up</v>
      </c>
      <c r="L70" s="16" t="str">
        <f>IF(K70="Up",IF(H70&lt;$BJ$7,"Up","Down"),IF(H70&lt;$BK$7,"Down","Up"))</f>
        <v>Up</v>
      </c>
      <c r="M70" s="17">
        <f>IF(L70="Up",INDEX($AK$5:$AK$1005,MATCH(I70,$AI$5:$AI$1005,0),1),INDEX($AL$5:$AL$1005,MATCH(J70,$AI$5:$AI$1005,0),1))</f>
        <v>1.0103423775252445</v>
      </c>
      <c r="N70" s="16" t="str">
        <f>IF(P69&gt;1,"Up","Down")</f>
        <v>Up</v>
      </c>
      <c r="O70" s="16" t="str">
        <f>IF(N70="Up",IF(H70&lt;$BJ$12,"Up","Down"),IF(H70&lt;$BK$12,"Down","Up"))</f>
        <v>Up</v>
      </c>
      <c r="P70" s="17">
        <f>IF(O70="Up",INDEX($AP$5:$AP$1005,MATCH(I70,$AI$5:$AI$1005,0),1),INDEX($AQ$5:$AQ$1005,MATCH(J70,$AI$5:$AI$1005,0),1))</f>
        <v>1.0140941215416026</v>
      </c>
      <c r="Q70" s="19">
        <f>T69</f>
        <v>11966.760525078567</v>
      </c>
      <c r="R70" s="19">
        <f>INDEX(model!$S$5:$S$35,MATCH(G70,model!$Q$5:$Q$35,0),1)*model!$O$5</f>
        <v>125</v>
      </c>
      <c r="S70" s="19">
        <f>IF(RIGHT(B70,1)="C",T69*INDEX(model!$T$5:$T$35,MATCH(G70,model!$Q$5:$Q$35,0),1),0)</f>
        <v>0</v>
      </c>
      <c r="T70" s="19">
        <f>(Q70+R70-S70)*M70</f>
        <v>12216.818077373779</v>
      </c>
      <c r="U70" s="19">
        <f>X69</f>
        <v>11738.841417093345</v>
      </c>
      <c r="V70" s="19">
        <f>INDEX(model!$S$5:$S$35,MATCH(G70,model!$Q$5:$Q$35,0),1)*model!$O$6</f>
        <v>125</v>
      </c>
      <c r="W70" s="19">
        <f>IF(RIGHT(B70,1)="C",X69*INDEX(model!$T$5:$T$35,MATCH(G70,model!$Q$5:$Q$35,0),1),0)</f>
        <v>0</v>
      </c>
      <c r="X70" s="19">
        <f>(U70+V70-W70)*P70</f>
        <v>12031.051839976157</v>
      </c>
      <c r="Y70" s="19"/>
      <c r="Z70" s="36" t="str">
        <f>K70&amp;L70</f>
        <v>UpUp</v>
      </c>
      <c r="AA70" s="36" t="str">
        <f>N70&amp;O70</f>
        <v>UpUp</v>
      </c>
      <c r="AB70" s="19"/>
      <c r="AC70" s="19"/>
      <c r="AD70" s="19"/>
      <c r="AE70" s="19"/>
      <c r="AI70" s="18">
        <f>ROUND(AI69-0.001,3)</f>
        <v>0.93500000000000005</v>
      </c>
      <c r="AJ70" s="9">
        <f t="array" ref="AJ70">PERCENTILE(IF($BB$5:$BB$2729="Y",$AY$5:$AY$2729),$AI70)</f>
        <v>1.0318205389552428</v>
      </c>
      <c r="AK70" s="9">
        <f t="array" ref="AK70">PERCENTILE(IF($BC$5:$BC$2729="Y",$AY$5:$AY$2729),$AI70)</f>
        <v>1.0384346405528484</v>
      </c>
      <c r="AL70" s="9">
        <f t="array" ref="AL70">PERCENTILE(IF($BD$5:$BD$2729="Y",$AY$5:$AY$2729),$AI70)</f>
        <v>0.99854346489995538</v>
      </c>
      <c r="AM70" s="41" t="str">
        <f>IF(AI70&lt;$BJ$7,"Up","Down")</f>
        <v>Down</v>
      </c>
      <c r="AN70" s="41" t="str">
        <f>IF(AI70&lt;$BK$7,"Down","Up")</f>
        <v>Up</v>
      </c>
      <c r="AO70" s="9">
        <f t="array" ref="AO70">PERCENTILE(IF($BT$5:$BT$2729="Y",$BQ$5:$BQ$2729),$AI70)</f>
        <v>1.0419011505026954</v>
      </c>
      <c r="AP70" s="9">
        <f t="array" ref="AP70">PERCENTILE(IF($BU$5:$BU$2729="Y",$BQ$5:$BQ$2729),$AI70)</f>
        <v>1.0493680000391732</v>
      </c>
      <c r="AQ70" s="9">
        <f t="array" ref="AQ70">PERCENTILE(IF($BV$5:$BV$2729="Y",$BQ$5:$BQ$2729),$AI70)</f>
        <v>0.99836074175265754</v>
      </c>
      <c r="AR70" s="41" t="str">
        <f>IF(AI70&lt;$BJ$12,"Up","Down")</f>
        <v>Down</v>
      </c>
      <c r="AS70" s="41" t="str">
        <f>IF(AI70&lt;$BK$12,"Down","Up")</f>
        <v>Up</v>
      </c>
      <c r="AU70" s="4" t="str">
        <f>IF(AZ70=AZ71,IF(AZ70&gt;AZ69,AZ70&amp;"_O",""),AZ70&amp;"_C")</f>
        <v/>
      </c>
      <c r="AV70" s="7" t="str">
        <f>IF(RIGHT(AU70,1)="C",AX70/INDEX($AX$5:$AX$2729,MATCH(AZ70&amp;"_O",$AU$5:$AU$2729,0),1),"")</f>
        <v/>
      </c>
      <c r="AW70" s="38">
        <v>26025</v>
      </c>
      <c r="AX70" s="37">
        <v>100.56</v>
      </c>
      <c r="AY70" s="7">
        <f>AX70/AX69</f>
        <v>1.006103051525763</v>
      </c>
      <c r="AZ70" s="4">
        <f>YEAR(AW70)</f>
        <v>1971</v>
      </c>
      <c r="BA70" s="2" t="s">
        <v>5</v>
      </c>
      <c r="BB70" s="12" t="str">
        <f>INDEX($CD$5:$CD$10,MATCH(BA70,$CC$5:$CC$10,0),1)</f>
        <v/>
      </c>
      <c r="BC70" s="12" t="str">
        <f>IF(AND(BB70="Y",AY70&gt;1),"Y","")</f>
        <v/>
      </c>
      <c r="BD70" s="12" t="str">
        <f>IF(AND(BB70="Y",AY70&lt;1),"Y","")</f>
        <v/>
      </c>
      <c r="BE70" s="12" t="str">
        <f>IF(AY70&gt;1,IF(AY69&gt;1,"Y",""),"")</f>
        <v/>
      </c>
      <c r="BF70" s="12" t="str">
        <f>IF(AY70&lt;1,IF(AY69&lt;1,"Y",""),"")</f>
        <v/>
      </c>
      <c r="BG70" s="2"/>
      <c r="BH70" s="2"/>
      <c r="BI70" s="2"/>
      <c r="BJ70" s="2"/>
      <c r="BK70" s="2"/>
      <c r="BL70" s="2"/>
      <c r="BM70" s="4" t="str">
        <f>IF(BR70=BR71,IF(BR70&gt;BR69,BR70&amp;"_O",""),BR70&amp;"_C")</f>
        <v/>
      </c>
      <c r="BN70" s="7" t="str">
        <f>IF(RIGHT(BM70,1)="C",BP70/INDEX($BP$5:$BP$2729,MATCH(BR70&amp;"_O",$BM$5:$BM$2729,0),1),"")</f>
        <v/>
      </c>
      <c r="BO70" s="38">
        <v>26424</v>
      </c>
      <c r="BP70" s="3">
        <v>129.43</v>
      </c>
      <c r="BQ70" s="7">
        <f>BP70/BP69</f>
        <v>0.98553262773166828</v>
      </c>
      <c r="BR70" s="4">
        <f>YEAR(BO70)</f>
        <v>1972</v>
      </c>
      <c r="BS70" s="2" t="s">
        <v>5</v>
      </c>
      <c r="BT70" s="12" t="str">
        <f>INDEX($CD$5:$CD$10,MATCH(BS70,$CC$5:$CC$10,0),1)</f>
        <v/>
      </c>
      <c r="BU70" s="12" t="str">
        <f>IF(AND(BT70="Y",BQ70&gt;1),"Y","")</f>
        <v/>
      </c>
      <c r="BV70" s="12" t="str">
        <f>IF(AND(BT70="Y",BQ70&lt;1),"Y","")</f>
        <v/>
      </c>
      <c r="BW70" s="12" t="str">
        <f>IF(BQ70&gt;1,IF(BQ69&gt;1,"Y",""),"")</f>
        <v/>
      </c>
      <c r="BX70" s="12" t="str">
        <f>IF(BQ70&lt;1,IF(BQ69&lt;1,"Y",""),"")</f>
        <v>Y</v>
      </c>
      <c r="BY70" s="2"/>
      <c r="BZ70" s="2"/>
      <c r="CA70" s="2"/>
    </row>
    <row r="71" spans="2:79">
      <c r="B71" s="4" t="str">
        <f>IF(G71=G72,IF(G71&gt;G70,G71&amp;"_O",""),G71&amp;"_C")</f>
        <v/>
      </c>
      <c r="C71" s="14">
        <f ca="1">RANDBETWEEN(0,1000)/1000</f>
        <v>1.2999999999999999E-2</v>
      </c>
      <c r="D71" s="16">
        <f>D70+1</f>
        <v>67</v>
      </c>
      <c r="E71" s="10">
        <f>ROUNDDOWN(D71/52,0)+1</f>
        <v>2</v>
      </c>
      <c r="F71" s="15">
        <f>F70+7</f>
        <v>45089</v>
      </c>
      <c r="G71" s="4">
        <f>YEAR(F71)</f>
        <v>2023</v>
      </c>
      <c r="H71" s="33">
        <v>0.76300000000000001</v>
      </c>
      <c r="I71" s="33">
        <v>0.88500000000000001</v>
      </c>
      <c r="J71" s="33">
        <v>0.84499999999999997</v>
      </c>
      <c r="K71" s="16" t="str">
        <f>IF(M70&gt;1,"Up","Down")</f>
        <v>Up</v>
      </c>
      <c r="L71" s="16" t="str">
        <f>IF(K71="Up",IF(H71&lt;$BJ$7,"Up","Down"),IF(H71&lt;$BK$7,"Down","Up"))</f>
        <v>Down</v>
      </c>
      <c r="M71" s="17">
        <f>IF(L71="Up",INDEX($AK$5:$AK$1005,MATCH(I71,$AI$5:$AI$1005,0),1),INDEX($AL$5:$AL$1005,MATCH(J71,$AI$5:$AI$1005,0),1))</f>
        <v>0.99685660665140463</v>
      </c>
      <c r="N71" s="16" t="str">
        <f>IF(P70&gt;1,"Up","Down")</f>
        <v>Up</v>
      </c>
      <c r="O71" s="16" t="str">
        <f>IF(N71="Up",IF(H71&lt;$BJ$12,"Up","Down"),IF(H71&lt;$BK$12,"Down","Up"))</f>
        <v>Down</v>
      </c>
      <c r="P71" s="17">
        <f>IF(O71="Up",INDEX($AP$5:$AP$1005,MATCH(I71,$AI$5:$AI$1005,0),1),INDEX($AQ$5:$AQ$1005,MATCH(J71,$AI$5:$AI$1005,0),1))</f>
        <v>0.99631126344680465</v>
      </c>
      <c r="Q71" s="19">
        <f>T70</f>
        <v>12216.818077373779</v>
      </c>
      <c r="R71" s="19">
        <f>INDEX(model!$S$5:$S$35,MATCH(G71,model!$Q$5:$Q$35,0),1)*model!$O$5</f>
        <v>125</v>
      </c>
      <c r="S71" s="19">
        <f>IF(RIGHT(B71,1)="C",T70*INDEX(model!$T$5:$T$35,MATCH(G71,model!$Q$5:$Q$35,0),1),0)</f>
        <v>0</v>
      </c>
      <c r="T71" s="19">
        <f>(Q71+R71-S71)*M71</f>
        <v>12303.022888519788</v>
      </c>
      <c r="U71" s="19">
        <f>X70</f>
        <v>12031.051839976157</v>
      </c>
      <c r="V71" s="19">
        <f>INDEX(model!$S$5:$S$35,MATCH(G71,model!$Q$5:$Q$35,0),1)*model!$O$6</f>
        <v>125</v>
      </c>
      <c r="W71" s="19">
        <f>IF(RIGHT(B71,1)="C",X70*INDEX(model!$T$5:$T$35,MATCH(G71,model!$Q$5:$Q$35,0),1),0)</f>
        <v>0</v>
      </c>
      <c r="X71" s="19">
        <f>(U71+V71-W71)*P71</f>
        <v>12111.211367211499</v>
      </c>
      <c r="Y71" s="19"/>
      <c r="Z71" s="36" t="str">
        <f>K71&amp;L71</f>
        <v>UpDown</v>
      </c>
      <c r="AA71" s="36" t="str">
        <f>N71&amp;O71</f>
        <v>UpDown</v>
      </c>
      <c r="AB71" s="19"/>
      <c r="AC71" s="19"/>
      <c r="AD71" s="19"/>
      <c r="AE71" s="19"/>
      <c r="AI71" s="18">
        <f>ROUND(AI70-0.001,3)</f>
        <v>0.93400000000000005</v>
      </c>
      <c r="AJ71" s="9">
        <f t="array" ref="AJ71">PERCENTILE(IF($BB$5:$BB$2729="Y",$AY$5:$AY$2729),$AI71)</f>
        <v>1.031682495936368</v>
      </c>
      <c r="AK71" s="9">
        <f t="array" ref="AK71">PERCENTILE(IF($BC$5:$BC$2729="Y",$AY$5:$AY$2729),$AI71)</f>
        <v>1.0383666139186543</v>
      </c>
      <c r="AL71" s="9">
        <f t="array" ref="AL71">PERCENTILE(IF($BD$5:$BD$2729="Y",$AY$5:$AY$2729),$AI71)</f>
        <v>0.99853942881991231</v>
      </c>
      <c r="AM71" s="41" t="str">
        <f>IF(AI71&lt;$BJ$7,"Up","Down")</f>
        <v>Down</v>
      </c>
      <c r="AN71" s="41" t="str">
        <f>IF(AI71&lt;$BK$7,"Down","Up")</f>
        <v>Up</v>
      </c>
      <c r="AO71" s="9">
        <f t="array" ref="AO71">PERCENTILE(IF($BT$5:$BT$2729="Y",$BQ$5:$BQ$2729),$AI71)</f>
        <v>1.0417438657252771</v>
      </c>
      <c r="AP71" s="9">
        <f t="array" ref="AP71">PERCENTILE(IF($BU$5:$BU$2729="Y",$BQ$5:$BQ$2729),$AI71)</f>
        <v>1.0492149921049394</v>
      </c>
      <c r="AQ71" s="9">
        <f t="array" ref="AQ71">PERCENTILE(IF($BV$5:$BV$2729="Y",$BQ$5:$BQ$2729),$AI71)</f>
        <v>0.99830787480199012</v>
      </c>
      <c r="AR71" s="41" t="str">
        <f>IF(AI71&lt;$BJ$12,"Up","Down")</f>
        <v>Down</v>
      </c>
      <c r="AS71" s="41" t="str">
        <f>IF(AI71&lt;$BK$12,"Down","Up")</f>
        <v>Up</v>
      </c>
      <c r="AU71" s="4" t="str">
        <f>IF(AZ71=AZ72,IF(AZ71&gt;AZ70,AZ71&amp;"_O",""),AZ71&amp;"_C")</f>
        <v/>
      </c>
      <c r="AV71" s="7" t="str">
        <f>IF(RIGHT(AU71,1)="C",AX71/INDEX($AX$5:$AX$2729,MATCH(AZ71&amp;"_O",$AU$5:$AU$2729,0),1),"")</f>
        <v/>
      </c>
      <c r="AW71" s="38">
        <v>26031</v>
      </c>
      <c r="AX71" s="37">
        <v>102.1</v>
      </c>
      <c r="AY71" s="7">
        <f>AX71/AX70</f>
        <v>1.0153142402545743</v>
      </c>
      <c r="AZ71" s="4">
        <f>YEAR(AW71)</f>
        <v>1971</v>
      </c>
      <c r="BA71" s="2" t="s">
        <v>5</v>
      </c>
      <c r="BB71" s="12" t="str">
        <f>INDEX($CD$5:$CD$10,MATCH(BA71,$CC$5:$CC$10,0),1)</f>
        <v/>
      </c>
      <c r="BC71" s="12" t="str">
        <f>IF(AND(BB71="Y",AY71&gt;1),"Y","")</f>
        <v/>
      </c>
      <c r="BD71" s="12" t="str">
        <f>IF(AND(BB71="Y",AY71&lt;1),"Y","")</f>
        <v/>
      </c>
      <c r="BE71" s="12" t="str">
        <f>IF(AY71&gt;1,IF(AY70&gt;1,"Y",""),"")</f>
        <v>Y</v>
      </c>
      <c r="BF71" s="12" t="str">
        <f>IF(AY71&lt;1,IF(AY70&lt;1,"Y",""),"")</f>
        <v/>
      </c>
      <c r="BG71" s="2"/>
      <c r="BH71" s="2"/>
      <c r="BI71" s="2"/>
      <c r="BJ71" s="2"/>
      <c r="BK71" s="2"/>
      <c r="BL71" s="2"/>
      <c r="BM71" s="4" t="str">
        <f>IF(BR71=BR72,IF(BR71&gt;BR70,BR71&amp;"_O",""),BR71&amp;"_C")</f>
        <v/>
      </c>
      <c r="BN71" s="7" t="str">
        <f>IF(RIGHT(BM71,1)="C",BP71/INDEX($BP$5:$BP$2729,MATCH(BR71&amp;"_O",$BM$5:$BM$2729,0),1),"")</f>
        <v/>
      </c>
      <c r="BO71" s="38">
        <v>26431</v>
      </c>
      <c r="BP71" s="3">
        <v>129.44</v>
      </c>
      <c r="BQ71" s="7">
        <f>BP71/BP70</f>
        <v>1.000077261840377</v>
      </c>
      <c r="BR71" s="4">
        <f>YEAR(BO71)</f>
        <v>1972</v>
      </c>
      <c r="BS71" s="2" t="s">
        <v>5</v>
      </c>
      <c r="BT71" s="12" t="str">
        <f>INDEX($CD$5:$CD$10,MATCH(BS71,$CC$5:$CC$10,0),1)</f>
        <v/>
      </c>
      <c r="BU71" s="12" t="str">
        <f>IF(AND(BT71="Y",BQ71&gt;1),"Y","")</f>
        <v/>
      </c>
      <c r="BV71" s="12" t="str">
        <f>IF(AND(BT71="Y",BQ71&lt;1),"Y","")</f>
        <v/>
      </c>
      <c r="BW71" s="12" t="str">
        <f>IF(BQ71&gt;1,IF(BQ70&gt;1,"Y",""),"")</f>
        <v/>
      </c>
      <c r="BX71" s="12" t="str">
        <f>IF(BQ71&lt;1,IF(BQ70&lt;1,"Y",""),"")</f>
        <v/>
      </c>
      <c r="BY71" s="2"/>
      <c r="BZ71" s="2"/>
      <c r="CA71" s="2"/>
    </row>
    <row r="72" spans="2:79">
      <c r="B72" s="4" t="str">
        <f>IF(G72=G73,IF(G72&gt;G71,G72&amp;"_O",""),G72&amp;"_C")</f>
        <v/>
      </c>
      <c r="C72" s="14">
        <f ca="1">RANDBETWEEN(0,1000)/1000</f>
        <v>0.60499999999999998</v>
      </c>
      <c r="D72" s="16">
        <f>D71+1</f>
        <v>68</v>
      </c>
      <c r="E72" s="10">
        <f>ROUNDDOWN(D72/52,0)+1</f>
        <v>2</v>
      </c>
      <c r="F72" s="15">
        <f>F71+7</f>
        <v>45096</v>
      </c>
      <c r="G72" s="4">
        <f>YEAR(F72)</f>
        <v>2023</v>
      </c>
      <c r="H72" s="33">
        <v>0.77100000000000002</v>
      </c>
      <c r="I72" s="33">
        <v>8.9999999999999993E-3</v>
      </c>
      <c r="J72" s="33">
        <v>0.38800000000000001</v>
      </c>
      <c r="K72" s="16" t="str">
        <f>IF(M71&gt;1,"Up","Down")</f>
        <v>Down</v>
      </c>
      <c r="L72" s="16" t="str">
        <f>IF(K72="Up",IF(H72&lt;$BJ$7,"Up","Down"),IF(H72&lt;$BK$7,"Down","Up"))</f>
        <v>Up</v>
      </c>
      <c r="M72" s="17">
        <f>IF(L72="Up",INDEX($AK$5:$AK$1005,MATCH(I72,$AI$5:$AI$1005,0),1),INDEX($AL$5:$AL$1005,MATCH(J72,$AI$5:$AI$1005,0),1))</f>
        <v>1.0005817948092821</v>
      </c>
      <c r="N72" s="16" t="str">
        <f>IF(P71&gt;1,"Up","Down")</f>
        <v>Down</v>
      </c>
      <c r="O72" s="16" t="str">
        <f>IF(N72="Up",IF(H72&lt;$BJ$12,"Up","Down"),IF(H72&lt;$BK$12,"Down","Up"))</f>
        <v>Up</v>
      </c>
      <c r="P72" s="17">
        <f>IF(O72="Up",INDEX($AP$5:$AP$1005,MATCH(I72,$AI$5:$AI$1005,0),1),INDEX($AQ$5:$AQ$1005,MATCH(J72,$AI$5:$AI$1005,0),1))</f>
        <v>1.0009474205519058</v>
      </c>
      <c r="Q72" s="19">
        <f>T71</f>
        <v>12303.022888519788</v>
      </c>
      <c r="R72" s="19">
        <f>INDEX(model!$S$5:$S$35,MATCH(G72,model!$Q$5:$Q$35,0),1)*model!$O$5</f>
        <v>125</v>
      </c>
      <c r="S72" s="19">
        <f>IF(RIGHT(B72,1)="C",T71*INDEX(model!$T$5:$T$35,MATCH(G72,model!$Q$5:$Q$35,0),1),0)</f>
        <v>0</v>
      </c>
      <c r="T72" s="19">
        <f>(Q72+R72-S72)*M72</f>
        <v>12435.253447725969</v>
      </c>
      <c r="U72" s="19">
        <f>X71</f>
        <v>12111.211367211499</v>
      </c>
      <c r="V72" s="19">
        <f>INDEX(model!$S$5:$S$35,MATCH(G72,model!$Q$5:$Q$35,0),1)*model!$O$6</f>
        <v>125</v>
      </c>
      <c r="W72" s="19">
        <f>IF(RIGHT(B72,1)="C",X71*INDEX(model!$T$5:$T$35,MATCH(G72,model!$Q$5:$Q$35,0),1),0)</f>
        <v>0</v>
      </c>
      <c r="X72" s="19">
        <f>(U72+V72-W72)*P72</f>
        <v>12247.804205338258</v>
      </c>
      <c r="Y72" s="19"/>
      <c r="Z72" s="36" t="str">
        <f>K72&amp;L72</f>
        <v>DownUp</v>
      </c>
      <c r="AA72" s="36" t="str">
        <f>N72&amp;O72</f>
        <v>DownUp</v>
      </c>
      <c r="AB72" s="19"/>
      <c r="AC72" s="19"/>
      <c r="AD72" s="19"/>
      <c r="AE72" s="19"/>
      <c r="AI72" s="18">
        <f>ROUND(AI71-0.001,3)</f>
        <v>0.93300000000000005</v>
      </c>
      <c r="AJ72" s="9">
        <f t="array" ref="AJ72">PERCENTILE(IF($BB$5:$BB$2729="Y",$AY$5:$AY$2729),$AI72)</f>
        <v>1.0314680458973573</v>
      </c>
      <c r="AK72" s="9">
        <f t="array" ref="AK72">PERCENTILE(IF($BC$5:$BC$2729="Y",$AY$5:$AY$2729),$AI72)</f>
        <v>1.0381795688410569</v>
      </c>
      <c r="AL72" s="9">
        <f t="array" ref="AL72">PERCENTILE(IF($BD$5:$BD$2729="Y",$AY$5:$AY$2729),$AI72)</f>
        <v>0.99853262420862876</v>
      </c>
      <c r="AM72" s="41" t="str">
        <f>IF(AI72&lt;$BJ$7,"Up","Down")</f>
        <v>Down</v>
      </c>
      <c r="AN72" s="41" t="str">
        <f>IF(AI72&lt;$BK$7,"Down","Up")</f>
        <v>Up</v>
      </c>
      <c r="AO72" s="9">
        <f t="array" ref="AO72">PERCENTILE(IF($BT$5:$BT$2729="Y",$BQ$5:$BQ$2729),$AI72)</f>
        <v>1.0412974381549325</v>
      </c>
      <c r="AP72" s="9">
        <f t="array" ref="AP72">PERCENTILE(IF($BU$5:$BU$2729="Y",$BQ$5:$BQ$2729),$AI72)</f>
        <v>1.0490522898042125</v>
      </c>
      <c r="AQ72" s="9">
        <f t="array" ref="AQ72">PERCENTILE(IF($BV$5:$BV$2729="Y",$BQ$5:$BQ$2729),$AI72)</f>
        <v>0.9982888092180987</v>
      </c>
      <c r="AR72" s="41" t="str">
        <f>IF(AI72&lt;$BJ$12,"Up","Down")</f>
        <v>Down</v>
      </c>
      <c r="AS72" s="41" t="str">
        <f>IF(AI72&lt;$BK$12,"Down","Up")</f>
        <v>Up</v>
      </c>
      <c r="AU72" s="4" t="str">
        <f>IF(AZ72=AZ73,IF(AZ72&gt;AZ71,AZ72&amp;"_O",""),AZ72&amp;"_C")</f>
        <v/>
      </c>
      <c r="AV72" s="7" t="str">
        <f>IF(RIGHT(AU72,1)="C",AX72/INDEX($AX$5:$AX$2729,MATCH(AZ72&amp;"_O",$AU$5:$AU$2729,0),1),"")</f>
        <v/>
      </c>
      <c r="AW72" s="38">
        <v>26039</v>
      </c>
      <c r="AX72" s="37">
        <v>103.49</v>
      </c>
      <c r="AY72" s="7">
        <f>AX72/AX71</f>
        <v>1.0136141038197846</v>
      </c>
      <c r="AZ72" s="4">
        <f>YEAR(AW72)</f>
        <v>1971</v>
      </c>
      <c r="BA72" s="2" t="s">
        <v>5</v>
      </c>
      <c r="BB72" s="12" t="str">
        <f>INDEX($CD$5:$CD$10,MATCH(BA72,$CC$5:$CC$10,0),1)</f>
        <v/>
      </c>
      <c r="BC72" s="12" t="str">
        <f>IF(AND(BB72="Y",AY72&gt;1),"Y","")</f>
        <v/>
      </c>
      <c r="BD72" s="12" t="str">
        <f>IF(AND(BB72="Y",AY72&lt;1),"Y","")</f>
        <v/>
      </c>
      <c r="BE72" s="12" t="str">
        <f>IF(AY72&gt;1,IF(AY71&gt;1,"Y",""),"")</f>
        <v>Y</v>
      </c>
      <c r="BF72" s="12" t="str">
        <f>IF(AY72&lt;1,IF(AY71&lt;1,"Y",""),"")</f>
        <v/>
      </c>
      <c r="BG72" s="2"/>
      <c r="BH72" s="2"/>
      <c r="BI72" s="2"/>
      <c r="BJ72" s="2"/>
      <c r="BK72" s="2"/>
      <c r="BL72" s="2"/>
      <c r="BM72" s="4" t="str">
        <f>IF(BR72=BR73,IF(BR72&gt;BR71,BR72&amp;"_O",""),BR72&amp;"_C")</f>
        <v/>
      </c>
      <c r="BN72" s="7" t="str">
        <f>IF(RIGHT(BM72,1)="C",BP72/INDEX($BP$5:$BP$2729,MATCH(BR72&amp;"_O",$BM$5:$BM$2729,0),1),"")</f>
        <v/>
      </c>
      <c r="BO72" s="38">
        <v>26438</v>
      </c>
      <c r="BP72" s="3">
        <v>132.16</v>
      </c>
      <c r="BQ72" s="7">
        <f>BP72/BP71</f>
        <v>1.0210135970333745</v>
      </c>
      <c r="BR72" s="4">
        <f>YEAR(BO72)</f>
        <v>1972</v>
      </c>
      <c r="BS72" s="2" t="s">
        <v>5</v>
      </c>
      <c r="BT72" s="12" t="str">
        <f>INDEX($CD$5:$CD$10,MATCH(BS72,$CC$5:$CC$10,0),1)</f>
        <v/>
      </c>
      <c r="BU72" s="12" t="str">
        <f>IF(AND(BT72="Y",BQ72&gt;1),"Y","")</f>
        <v/>
      </c>
      <c r="BV72" s="12" t="str">
        <f>IF(AND(BT72="Y",BQ72&lt;1),"Y","")</f>
        <v/>
      </c>
      <c r="BW72" s="12" t="str">
        <f>IF(BQ72&gt;1,IF(BQ71&gt;1,"Y",""),"")</f>
        <v>Y</v>
      </c>
      <c r="BX72" s="12" t="str">
        <f>IF(BQ72&lt;1,IF(BQ71&lt;1,"Y",""),"")</f>
        <v/>
      </c>
      <c r="BY72" s="2"/>
      <c r="BZ72" s="2"/>
      <c r="CA72" s="2"/>
    </row>
    <row r="73" spans="2:79">
      <c r="B73" s="4" t="str">
        <f>IF(G73=G74,IF(G73&gt;G72,G73&amp;"_O",""),G73&amp;"_C")</f>
        <v/>
      </c>
      <c r="C73" s="14">
        <f ca="1">RANDBETWEEN(0,1000)/1000</f>
        <v>0.33800000000000002</v>
      </c>
      <c r="D73" s="16">
        <f>D72+1</f>
        <v>69</v>
      </c>
      <c r="E73" s="10">
        <f>ROUNDDOWN(D73/52,0)+1</f>
        <v>2</v>
      </c>
      <c r="F73" s="15">
        <f>F72+7</f>
        <v>45103</v>
      </c>
      <c r="G73" s="4">
        <f>YEAR(F73)</f>
        <v>2023</v>
      </c>
      <c r="H73" s="33">
        <v>0.85299999999999998</v>
      </c>
      <c r="I73" s="33">
        <v>0.72899999999999998</v>
      </c>
      <c r="J73" s="33">
        <v>3.1E-2</v>
      </c>
      <c r="K73" s="16" t="str">
        <f>IF(M72&gt;1,"Up","Down")</f>
        <v>Up</v>
      </c>
      <c r="L73" s="16" t="str">
        <f>IF(K73="Up",IF(H73&lt;$BJ$7,"Up","Down"),IF(H73&lt;$BK$7,"Down","Up"))</f>
        <v>Down</v>
      </c>
      <c r="M73" s="17">
        <f>IF(L73="Up",INDEX($AK$5:$AK$1005,MATCH(I73,$AI$5:$AI$1005,0),1),INDEX($AL$5:$AL$1005,MATCH(J73,$AI$5:$AI$1005,0),1))</f>
        <v>0.94256720364413671</v>
      </c>
      <c r="N73" s="16" t="str">
        <f>IF(P72&gt;1,"Up","Down")</f>
        <v>Up</v>
      </c>
      <c r="O73" s="16" t="str">
        <f>IF(N73="Up",IF(H73&lt;$BJ$12,"Up","Down"),IF(H73&lt;$BK$12,"Down","Up"))</f>
        <v>Down</v>
      </c>
      <c r="P73" s="17">
        <f>IF(O73="Up",INDEX($AP$5:$AP$1005,MATCH(I73,$AI$5:$AI$1005,0),1),INDEX($AQ$5:$AQ$1005,MATCH(J73,$AI$5:$AI$1005,0),1))</f>
        <v>0.92347364216365724</v>
      </c>
      <c r="Q73" s="19">
        <f>T72</f>
        <v>12435.253447725969</v>
      </c>
      <c r="R73" s="19">
        <f>INDEX(model!$S$5:$S$35,MATCH(G73,model!$Q$5:$Q$35,0),1)*model!$O$5</f>
        <v>125</v>
      </c>
      <c r="S73" s="19">
        <f>IF(RIGHT(B73,1)="C",T72*INDEX(model!$T$5:$T$35,MATCH(G73,model!$Q$5:$Q$35,0),1),0)</f>
        <v>0</v>
      </c>
      <c r="T73" s="19">
        <f>(Q73+R73-S73)*M73</f>
        <v>11838.882969284694</v>
      </c>
      <c r="U73" s="19">
        <f>X72</f>
        <v>12247.804205338258</v>
      </c>
      <c r="V73" s="19">
        <f>INDEX(model!$S$5:$S$35,MATCH(G73,model!$Q$5:$Q$35,0),1)*model!$O$6</f>
        <v>125</v>
      </c>
      <c r="W73" s="19">
        <f>IF(RIGHT(B73,1)="C",X72*INDEX(model!$T$5:$T$35,MATCH(G73,model!$Q$5:$Q$35,0),1),0)</f>
        <v>0</v>
      </c>
      <c r="X73" s="19">
        <f>(U73+V73-W73)*P73</f>
        <v>11425.958563281536</v>
      </c>
      <c r="Y73" s="19"/>
      <c r="Z73" s="36" t="str">
        <f>K73&amp;L73</f>
        <v>UpDown</v>
      </c>
      <c r="AA73" s="36" t="str">
        <f>N73&amp;O73</f>
        <v>UpDown</v>
      </c>
      <c r="AB73" s="19"/>
      <c r="AC73" s="19"/>
      <c r="AD73" s="19"/>
      <c r="AE73" s="19"/>
      <c r="AI73" s="18">
        <f>ROUND(AI72-0.001,3)</f>
        <v>0.93200000000000005</v>
      </c>
      <c r="AJ73" s="9">
        <f t="array" ref="AJ73">PERCENTILE(IF($BB$5:$BB$2729="Y",$AY$5:$AY$2729),$AI73)</f>
        <v>1.0312170371149183</v>
      </c>
      <c r="AK73" s="9">
        <f t="array" ref="AK73">PERCENTILE(IF($BC$5:$BC$2729="Y",$AY$5:$AY$2729),$AI73)</f>
        <v>1.0380276505555361</v>
      </c>
      <c r="AL73" s="9">
        <f t="array" ref="AL73">PERCENTILE(IF($BD$5:$BD$2729="Y",$AY$5:$AY$2729),$AI73)</f>
        <v>0.99851846087792095</v>
      </c>
      <c r="AM73" s="41" t="str">
        <f>IF(AI73&lt;$BJ$7,"Up","Down")</f>
        <v>Down</v>
      </c>
      <c r="AN73" s="41" t="str">
        <f>IF(AI73&lt;$BK$7,"Down","Up")</f>
        <v>Up</v>
      </c>
      <c r="AO73" s="9">
        <f t="array" ref="AO73">PERCENTILE(IF($BT$5:$BT$2729="Y",$BQ$5:$BQ$2729),$AI73)</f>
        <v>1.0405287250966884</v>
      </c>
      <c r="AP73" s="9">
        <f t="array" ref="AP73">PERCENTILE(IF($BU$5:$BU$2729="Y",$BQ$5:$BQ$2729),$AI73)</f>
        <v>1.0486839253930738</v>
      </c>
      <c r="AQ73" s="9">
        <f t="array" ref="AQ73">PERCENTILE(IF($BV$5:$BV$2729="Y",$BQ$5:$BQ$2729),$AI73)</f>
        <v>0.99827429866534012</v>
      </c>
      <c r="AR73" s="41" t="str">
        <f>IF(AI73&lt;$BJ$12,"Up","Down")</f>
        <v>Down</v>
      </c>
      <c r="AS73" s="41" t="str">
        <f>IF(AI73&lt;$BK$12,"Down","Up")</f>
        <v>Up</v>
      </c>
      <c r="AU73" s="4" t="str">
        <f>IF(AZ73=AZ74,IF(AZ73&gt;AZ72,AZ73&amp;"_O",""),AZ73&amp;"_C")</f>
        <v/>
      </c>
      <c r="AV73" s="7" t="str">
        <f>IF(RIGHT(AU73,1)="C",AX73/INDEX($AX$5:$AX$2729,MATCH(AZ73&amp;"_O",$AU$5:$AU$2729,0),1),"")</f>
        <v/>
      </c>
      <c r="AW73" s="38">
        <v>26046</v>
      </c>
      <c r="AX73" s="37">
        <v>104.05</v>
      </c>
      <c r="AY73" s="7">
        <f>AX73/AX72</f>
        <v>1.0054111508358297</v>
      </c>
      <c r="AZ73" s="4">
        <f>YEAR(AW73)</f>
        <v>1971</v>
      </c>
      <c r="BA73" s="2" t="s">
        <v>5</v>
      </c>
      <c r="BB73" s="12" t="str">
        <f>INDEX($CD$5:$CD$10,MATCH(BA73,$CC$5:$CC$10,0),1)</f>
        <v/>
      </c>
      <c r="BC73" s="12" t="str">
        <f>IF(AND(BB73="Y",AY73&gt;1),"Y","")</f>
        <v/>
      </c>
      <c r="BD73" s="12" t="str">
        <f>IF(AND(BB73="Y",AY73&lt;1),"Y","")</f>
        <v/>
      </c>
      <c r="BE73" s="12" t="str">
        <f>IF(AY73&gt;1,IF(AY72&gt;1,"Y",""),"")</f>
        <v>Y</v>
      </c>
      <c r="BF73" s="12" t="str">
        <f>IF(AY73&lt;1,IF(AY72&lt;1,"Y",""),"")</f>
        <v/>
      </c>
      <c r="BG73" s="2"/>
      <c r="BH73" s="2"/>
      <c r="BI73" s="2"/>
      <c r="BJ73" s="2"/>
      <c r="BK73" s="2"/>
      <c r="BL73" s="2"/>
      <c r="BM73" s="4" t="str">
        <f>IF(BR73=BR74,IF(BR73&gt;BR72,BR73&amp;"_O",""),BR73&amp;"_C")</f>
        <v/>
      </c>
      <c r="BN73" s="7" t="str">
        <f>IF(RIGHT(BM73,1)="C",BP73/INDEX($BP$5:$BP$2729,MATCH(BR73&amp;"_O",$BM$5:$BM$2729,0),1),"")</f>
        <v/>
      </c>
      <c r="BO73" s="38">
        <v>26445</v>
      </c>
      <c r="BP73" s="3">
        <v>133.94999999999999</v>
      </c>
      <c r="BQ73" s="7">
        <f>BP73/BP72</f>
        <v>1.0135441888619854</v>
      </c>
      <c r="BR73" s="4">
        <f>YEAR(BO73)</f>
        <v>1972</v>
      </c>
      <c r="BS73" s="2" t="s">
        <v>5</v>
      </c>
      <c r="BT73" s="12" t="str">
        <f>INDEX($CD$5:$CD$10,MATCH(BS73,$CC$5:$CC$10,0),1)</f>
        <v/>
      </c>
      <c r="BU73" s="12" t="str">
        <f>IF(AND(BT73="Y",BQ73&gt;1),"Y","")</f>
        <v/>
      </c>
      <c r="BV73" s="12" t="str">
        <f>IF(AND(BT73="Y",BQ73&lt;1),"Y","")</f>
        <v/>
      </c>
      <c r="BW73" s="12" t="str">
        <f>IF(BQ73&gt;1,IF(BQ72&gt;1,"Y",""),"")</f>
        <v>Y</v>
      </c>
      <c r="BX73" s="12" t="str">
        <f>IF(BQ73&lt;1,IF(BQ72&lt;1,"Y",""),"")</f>
        <v/>
      </c>
      <c r="BY73" s="2"/>
      <c r="BZ73" s="2"/>
      <c r="CA73" s="2"/>
    </row>
    <row r="74" spans="2:79">
      <c r="B74" s="4" t="str">
        <f>IF(G74=G75,IF(G74&gt;G73,G74&amp;"_O",""),G74&amp;"_C")</f>
        <v/>
      </c>
      <c r="C74" s="14">
        <f ca="1">RANDBETWEEN(0,1000)/1000</f>
        <v>4.1000000000000002E-2</v>
      </c>
      <c r="D74" s="16">
        <f>D73+1</f>
        <v>70</v>
      </c>
      <c r="E74" s="10">
        <f>ROUNDDOWN(D74/52,0)+1</f>
        <v>2</v>
      </c>
      <c r="F74" s="15">
        <f>F73+7</f>
        <v>45110</v>
      </c>
      <c r="G74" s="4">
        <f>YEAR(F74)</f>
        <v>2023</v>
      </c>
      <c r="H74" s="33">
        <v>0.66300000000000003</v>
      </c>
      <c r="I74" s="33">
        <v>0.56100000000000005</v>
      </c>
      <c r="J74" s="33">
        <v>0.89400000000000002</v>
      </c>
      <c r="K74" s="16" t="str">
        <f>IF(M73&gt;1,"Up","Down")</f>
        <v>Down</v>
      </c>
      <c r="L74" s="16" t="str">
        <f>IF(K74="Up",IF(H74&lt;$BJ$7,"Up","Down"),IF(H74&lt;$BK$7,"Down","Up"))</f>
        <v>Up</v>
      </c>
      <c r="M74" s="17">
        <f>IF(L74="Up",INDEX($AK$5:$AK$1005,MATCH(I74,$AI$5:$AI$1005,0),1),INDEX($AL$5:$AL$1005,MATCH(J74,$AI$5:$AI$1005,0),1))</f>
        <v>1.0140018271548183</v>
      </c>
      <c r="N74" s="16" t="str">
        <f>IF(P73&gt;1,"Up","Down")</f>
        <v>Down</v>
      </c>
      <c r="O74" s="16" t="str">
        <f>IF(N74="Up",IF(H74&lt;$BJ$12,"Up","Down"),IF(H74&lt;$BK$12,"Down","Up"))</f>
        <v>Up</v>
      </c>
      <c r="P74" s="17">
        <f>IF(O74="Up",INDEX($AP$5:$AP$1005,MATCH(I74,$AI$5:$AI$1005,0),1),INDEX($AQ$5:$AQ$1005,MATCH(J74,$AI$5:$AI$1005,0),1))</f>
        <v>1.0195053508440171</v>
      </c>
      <c r="Q74" s="19">
        <f>T73</f>
        <v>11838.882969284694</v>
      </c>
      <c r="R74" s="19">
        <f>INDEX(model!$S$5:$S$35,MATCH(G74,model!$Q$5:$Q$35,0),1)*model!$O$5</f>
        <v>125</v>
      </c>
      <c r="S74" s="19">
        <f>IF(RIGHT(B74,1)="C",T73*INDEX(model!$T$5:$T$35,MATCH(G74,model!$Q$5:$Q$35,0),1),0)</f>
        <v>0</v>
      </c>
      <c r="T74" s="19">
        <f>(Q74+R74-S74)*M74</f>
        <v>12131.399190721093</v>
      </c>
      <c r="U74" s="19">
        <f>X73</f>
        <v>11425.958563281536</v>
      </c>
      <c r="V74" s="19">
        <f>INDEX(model!$S$5:$S$35,MATCH(G74,model!$Q$5:$Q$35,0),1)*model!$O$6</f>
        <v>125</v>
      </c>
      <c r="W74" s="19">
        <f>IF(RIGHT(B74,1)="C",X73*INDEX(model!$T$5:$T$35,MATCH(G74,model!$Q$5:$Q$35,0),1),0)</f>
        <v>0</v>
      </c>
      <c r="X74" s="19">
        <f>(U74+V74-W74)*P74</f>
        <v>11776.264062643046</v>
      </c>
      <c r="Y74" s="19"/>
      <c r="Z74" s="36" t="str">
        <f>K74&amp;L74</f>
        <v>DownUp</v>
      </c>
      <c r="AA74" s="36" t="str">
        <f>N74&amp;O74</f>
        <v>DownUp</v>
      </c>
      <c r="AB74" s="19"/>
      <c r="AC74" s="19"/>
      <c r="AD74" s="19"/>
      <c r="AE74" s="19"/>
      <c r="AI74" s="18">
        <f>ROUND(AI73-0.001,3)</f>
        <v>0.93100000000000005</v>
      </c>
      <c r="AJ74" s="9">
        <f t="array" ref="AJ74">PERCENTILE(IF($BB$5:$BB$2729="Y",$AY$5:$AY$2729),$AI74)</f>
        <v>1.0308569758030568</v>
      </c>
      <c r="AK74" s="9">
        <f t="array" ref="AK74">PERCENTILE(IF($BC$5:$BC$2729="Y",$AY$5:$AY$2729),$AI74)</f>
        <v>1.037991646816268</v>
      </c>
      <c r="AL74" s="9">
        <f t="array" ref="AL74">PERCENTILE(IF($BD$5:$BD$2729="Y",$AY$5:$AY$2729),$AI74)</f>
        <v>0.99850303435366583</v>
      </c>
      <c r="AM74" s="41" t="str">
        <f>IF(AI74&lt;$BJ$7,"Up","Down")</f>
        <v>Down</v>
      </c>
      <c r="AN74" s="41" t="str">
        <f>IF(AI74&lt;$BK$7,"Down","Up")</f>
        <v>Up</v>
      </c>
      <c r="AO74" s="9">
        <f t="array" ref="AO74">PERCENTILE(IF($BT$5:$BT$2729="Y",$BQ$5:$BQ$2729),$AI74)</f>
        <v>1.0403813813283798</v>
      </c>
      <c r="AP74" s="9">
        <f t="array" ref="AP74">PERCENTILE(IF($BU$5:$BU$2729="Y",$BQ$5:$BQ$2729),$AI74)</f>
        <v>1.0485718039935723</v>
      </c>
      <c r="AQ74" s="9">
        <f t="array" ref="AQ74">PERCENTILE(IF($BV$5:$BV$2729="Y",$BQ$5:$BQ$2729),$AI74)</f>
        <v>0.99827195201456942</v>
      </c>
      <c r="AR74" s="41" t="str">
        <f>IF(AI74&lt;$BJ$12,"Up","Down")</f>
        <v>Down</v>
      </c>
      <c r="AS74" s="41" t="str">
        <f>IF(AI74&lt;$BK$12,"Down","Up")</f>
        <v>Up</v>
      </c>
      <c r="AU74" s="4" t="str">
        <f>IF(AZ74=AZ75,IF(AZ74&gt;AZ73,AZ74&amp;"_O",""),AZ74&amp;"_C")</f>
        <v/>
      </c>
      <c r="AV74" s="7" t="str">
        <f>IF(RIGHT(AU74,1)="C",AX74/INDEX($AX$5:$AX$2729,MATCH(AZ74&amp;"_O",$AU$5:$AU$2729,0),1),"")</f>
        <v/>
      </c>
      <c r="AW74" s="38">
        <v>26053</v>
      </c>
      <c r="AX74" s="37">
        <v>103.95</v>
      </c>
      <c r="AY74" s="7">
        <f>AX74/AX73</f>
        <v>0.99903892359442581</v>
      </c>
      <c r="AZ74" s="4">
        <f>YEAR(AW74)</f>
        <v>1971</v>
      </c>
      <c r="BA74" s="2" t="s">
        <v>5</v>
      </c>
      <c r="BB74" s="12" t="str">
        <f>INDEX($CD$5:$CD$10,MATCH(BA74,$CC$5:$CC$10,0),1)</f>
        <v/>
      </c>
      <c r="BC74" s="12" t="str">
        <f>IF(AND(BB74="Y",AY74&gt;1),"Y","")</f>
        <v/>
      </c>
      <c r="BD74" s="12" t="str">
        <f>IF(AND(BB74="Y",AY74&lt;1),"Y","")</f>
        <v/>
      </c>
      <c r="BE74" s="12" t="str">
        <f>IF(AY74&gt;1,IF(AY73&gt;1,"Y",""),"")</f>
        <v/>
      </c>
      <c r="BF74" s="12" t="str">
        <f>IF(AY74&lt;1,IF(AY73&lt;1,"Y",""),"")</f>
        <v/>
      </c>
      <c r="BG74" s="2"/>
      <c r="BH74" s="2"/>
      <c r="BI74" s="2"/>
      <c r="BJ74" s="2"/>
      <c r="BK74" s="2"/>
      <c r="BL74" s="2"/>
      <c r="BM74" s="4" t="str">
        <f>IF(BR74=BR75,IF(BR74&gt;BR73,BR74&amp;"_O",""),BR74&amp;"_C")</f>
        <v/>
      </c>
      <c r="BN74" s="7" t="str">
        <f>IF(RIGHT(BM74,1)="C",BP74/INDEX($BP$5:$BP$2729,MATCH(BR74&amp;"_O",$BM$5:$BM$2729,0),1),"")</f>
        <v/>
      </c>
      <c r="BO74" s="38">
        <v>26452</v>
      </c>
      <c r="BP74" s="3">
        <v>133.52000000000001</v>
      </c>
      <c r="BQ74" s="7">
        <f>BP74/BP73</f>
        <v>0.99678984695782025</v>
      </c>
      <c r="BR74" s="4">
        <f>YEAR(BO74)</f>
        <v>1972</v>
      </c>
      <c r="BS74" s="2" t="s">
        <v>5</v>
      </c>
      <c r="BT74" s="12" t="str">
        <f>INDEX($CD$5:$CD$10,MATCH(BS74,$CC$5:$CC$10,0),1)</f>
        <v/>
      </c>
      <c r="BU74" s="12" t="str">
        <f>IF(AND(BT74="Y",BQ74&gt;1),"Y","")</f>
        <v/>
      </c>
      <c r="BV74" s="12" t="str">
        <f>IF(AND(BT74="Y",BQ74&lt;1),"Y","")</f>
        <v/>
      </c>
      <c r="BW74" s="12" t="str">
        <f>IF(BQ74&gt;1,IF(BQ73&gt;1,"Y",""),"")</f>
        <v/>
      </c>
      <c r="BX74" s="12" t="str">
        <f>IF(BQ74&lt;1,IF(BQ73&lt;1,"Y",""),"")</f>
        <v/>
      </c>
      <c r="BY74" s="2"/>
      <c r="BZ74" s="2"/>
      <c r="CA74" s="2"/>
    </row>
    <row r="75" spans="2:79">
      <c r="B75" s="4" t="str">
        <f>IF(G75=G76,IF(G75&gt;G74,G75&amp;"_O",""),G75&amp;"_C")</f>
        <v/>
      </c>
      <c r="C75" s="14">
        <f ca="1">RANDBETWEEN(0,1000)/1000</f>
        <v>0.33300000000000002</v>
      </c>
      <c r="D75" s="16">
        <f>D74+1</f>
        <v>71</v>
      </c>
      <c r="E75" s="10">
        <f>ROUNDDOWN(D75/52,0)+1</f>
        <v>2</v>
      </c>
      <c r="F75" s="15">
        <f>F74+7</f>
        <v>45117</v>
      </c>
      <c r="G75" s="4">
        <f>YEAR(F75)</f>
        <v>2023</v>
      </c>
      <c r="H75" s="33">
        <v>0.38900000000000001</v>
      </c>
      <c r="I75" s="33">
        <v>0.127</v>
      </c>
      <c r="J75" s="33">
        <v>0.91</v>
      </c>
      <c r="K75" s="16" t="str">
        <f>IF(M74&gt;1,"Up","Down")</f>
        <v>Up</v>
      </c>
      <c r="L75" s="16" t="str">
        <f>IF(K75="Up",IF(H75&lt;$BJ$7,"Up","Down"),IF(H75&lt;$BK$7,"Down","Up"))</f>
        <v>Up</v>
      </c>
      <c r="M75" s="17">
        <f>IF(L75="Up",INDEX($AK$5:$AK$1005,MATCH(I75,$AI$5:$AI$1005,0),1),INDEX($AL$5:$AL$1005,MATCH(J75,$AI$5:$AI$1005,0),1))</f>
        <v>1.0030669854561369</v>
      </c>
      <c r="N75" s="16" t="str">
        <f>IF(P74&gt;1,"Up","Down")</f>
        <v>Up</v>
      </c>
      <c r="O75" s="16" t="str">
        <f>IF(N75="Up",IF(H75&lt;$BJ$12,"Up","Down"),IF(H75&lt;$BK$12,"Down","Up"))</f>
        <v>Up</v>
      </c>
      <c r="P75" s="17">
        <f>IF(O75="Up",INDEX($AP$5:$AP$1005,MATCH(I75,$AI$5:$AI$1005,0),1),INDEX($AQ$5:$AQ$1005,MATCH(J75,$AI$5:$AI$1005,0),1))</f>
        <v>1.0041960025034773</v>
      </c>
      <c r="Q75" s="19">
        <f>T74</f>
        <v>12131.399190721093</v>
      </c>
      <c r="R75" s="19">
        <f>INDEX(model!$S$5:$S$35,MATCH(G75,model!$Q$5:$Q$35,0),1)*model!$O$5</f>
        <v>125</v>
      </c>
      <c r="S75" s="19">
        <f>IF(RIGHT(B75,1)="C",T74*INDEX(model!$T$5:$T$35,MATCH(G75,model!$Q$5:$Q$35,0),1),0)</f>
        <v>0</v>
      </c>
      <c r="T75" s="19">
        <f>(Q75+R75-S75)*M75</f>
        <v>12293.989388783642</v>
      </c>
      <c r="U75" s="19">
        <f>X74</f>
        <v>11776.264062643046</v>
      </c>
      <c r="V75" s="19">
        <f>INDEX(model!$S$5:$S$35,MATCH(G75,model!$Q$5:$Q$35,0),1)*model!$O$6</f>
        <v>125</v>
      </c>
      <c r="W75" s="19">
        <f>IF(RIGHT(B75,1)="C",X74*INDEX(model!$T$5:$T$35,MATCH(G75,model!$Q$5:$Q$35,0),1),0)</f>
        <v>0</v>
      </c>
      <c r="X75" s="19">
        <f>(U75+V75-W75)*P75</f>
        <v>11951.20179644444</v>
      </c>
      <c r="Y75" s="19"/>
      <c r="Z75" s="36" t="str">
        <f>K75&amp;L75</f>
        <v>UpUp</v>
      </c>
      <c r="AA75" s="36" t="str">
        <f>N75&amp;O75</f>
        <v>UpUp</v>
      </c>
      <c r="AB75" s="19"/>
      <c r="AC75" s="19"/>
      <c r="AD75" s="19"/>
      <c r="AE75" s="19"/>
      <c r="AI75" s="18">
        <f>ROUND(AI74-0.001,3)</f>
        <v>0.93</v>
      </c>
      <c r="AJ75" s="9">
        <f t="array" ref="AJ75">PERCENTILE(IF($BB$5:$BB$2729="Y",$AY$5:$AY$2729),$AI75)</f>
        <v>1.0307898799651383</v>
      </c>
      <c r="AK75" s="9">
        <f t="array" ref="AK75">PERCENTILE(IF($BC$5:$BC$2729="Y",$AY$5:$AY$2729),$AI75)</f>
        <v>1.0379146884871038</v>
      </c>
      <c r="AL75" s="9">
        <f t="array" ref="AL75">PERCENTILE(IF($BD$5:$BD$2729="Y",$AY$5:$AY$2729),$AI75)</f>
        <v>0.99848316298638329</v>
      </c>
      <c r="AM75" s="41" t="str">
        <f>IF(AI75&lt;$BJ$7,"Up","Down")</f>
        <v>Down</v>
      </c>
      <c r="AN75" s="41" t="str">
        <f>IF(AI75&lt;$BK$7,"Down","Up")</f>
        <v>Up</v>
      </c>
      <c r="AO75" s="9">
        <f t="array" ref="AO75">PERCENTILE(IF($BT$5:$BT$2729="Y",$BQ$5:$BQ$2729),$AI75)</f>
        <v>1.0402854518568097</v>
      </c>
      <c r="AP75" s="9">
        <f t="array" ref="AP75">PERCENTILE(IF($BU$5:$BU$2729="Y",$BQ$5:$BQ$2729),$AI75)</f>
        <v>1.0481764519317485</v>
      </c>
      <c r="AQ75" s="9">
        <f t="array" ref="AQ75">PERCENTILE(IF($BV$5:$BV$2729="Y",$BQ$5:$BQ$2729),$AI75)</f>
        <v>0.99825535294745715</v>
      </c>
      <c r="AR75" s="41" t="str">
        <f>IF(AI75&lt;$BJ$12,"Up","Down")</f>
        <v>Down</v>
      </c>
      <c r="AS75" s="41" t="str">
        <f>IF(AI75&lt;$BK$12,"Down","Up")</f>
        <v>Up</v>
      </c>
      <c r="AU75" s="4" t="str">
        <f>IF(AZ75=AZ76,IF(AZ75&gt;AZ74,AZ75&amp;"_O",""),AZ75&amp;"_C")</f>
        <v/>
      </c>
      <c r="AV75" s="7" t="str">
        <f>IF(RIGHT(AU75,1)="C",AX75/INDEX($AX$5:$AX$2729,MATCH(AZ75&amp;"_O",$AU$5:$AU$2729,0),1),"")</f>
        <v/>
      </c>
      <c r="AW75" s="38">
        <v>26060</v>
      </c>
      <c r="AX75" s="37">
        <v>102.87</v>
      </c>
      <c r="AY75" s="7">
        <f>AX75/AX74</f>
        <v>0.98961038961038961</v>
      </c>
      <c r="AZ75" s="4">
        <f>YEAR(AW75)</f>
        <v>1971</v>
      </c>
      <c r="BA75" s="2" t="s">
        <v>5</v>
      </c>
      <c r="BB75" s="12" t="str">
        <f>INDEX($CD$5:$CD$10,MATCH(BA75,$CC$5:$CC$10,0),1)</f>
        <v/>
      </c>
      <c r="BC75" s="12" t="str">
        <f>IF(AND(BB75="Y",AY75&gt;1),"Y","")</f>
        <v/>
      </c>
      <c r="BD75" s="12" t="str">
        <f>IF(AND(BB75="Y",AY75&lt;1),"Y","")</f>
        <v/>
      </c>
      <c r="BE75" s="12" t="str">
        <f>IF(AY75&gt;1,IF(AY74&gt;1,"Y",""),"")</f>
        <v/>
      </c>
      <c r="BF75" s="12" t="str">
        <f>IF(AY75&lt;1,IF(AY74&lt;1,"Y",""),"")</f>
        <v>Y</v>
      </c>
      <c r="BG75" s="2"/>
      <c r="BH75" s="2"/>
      <c r="BI75" s="2"/>
      <c r="BJ75" s="2"/>
      <c r="BK75" s="2"/>
      <c r="BL75" s="2"/>
      <c r="BM75" s="4" t="str">
        <f>IF(BR75=BR76,IF(BR75&gt;BR74,BR75&amp;"_O",""),BR75&amp;"_C")</f>
        <v/>
      </c>
      <c r="BN75" s="7" t="str">
        <f>IF(RIGHT(BM75,1)="C",BP75/INDEX($BP$5:$BP$2729,MATCH(BR75&amp;"_O",$BM$5:$BM$2729,0),1),"")</f>
        <v/>
      </c>
      <c r="BO75" s="38">
        <v>26459</v>
      </c>
      <c r="BP75" s="3">
        <v>130.57</v>
      </c>
      <c r="BQ75" s="7">
        <f>BP75/BP74</f>
        <v>0.97790593169562601</v>
      </c>
      <c r="BR75" s="4">
        <f>YEAR(BO75)</f>
        <v>1972</v>
      </c>
      <c r="BS75" s="2" t="s">
        <v>5</v>
      </c>
      <c r="BT75" s="12" t="str">
        <f>INDEX($CD$5:$CD$10,MATCH(BS75,$CC$5:$CC$10,0),1)</f>
        <v/>
      </c>
      <c r="BU75" s="12" t="str">
        <f>IF(AND(BT75="Y",BQ75&gt;1),"Y","")</f>
        <v/>
      </c>
      <c r="BV75" s="12" t="str">
        <f>IF(AND(BT75="Y",BQ75&lt;1),"Y","")</f>
        <v/>
      </c>
      <c r="BW75" s="12" t="str">
        <f>IF(BQ75&gt;1,IF(BQ74&gt;1,"Y",""),"")</f>
        <v/>
      </c>
      <c r="BX75" s="12" t="str">
        <f>IF(BQ75&lt;1,IF(BQ74&lt;1,"Y",""),"")</f>
        <v>Y</v>
      </c>
      <c r="BY75" s="2"/>
      <c r="BZ75" s="2"/>
      <c r="CA75" s="2"/>
    </row>
    <row r="76" spans="2:79">
      <c r="B76" s="4" t="str">
        <f>IF(G76=G77,IF(G76&gt;G75,G76&amp;"_O",""),G76&amp;"_C")</f>
        <v/>
      </c>
      <c r="C76" s="14">
        <f ca="1">RANDBETWEEN(0,1000)/1000</f>
        <v>0.371</v>
      </c>
      <c r="D76" s="16">
        <f>D75+1</f>
        <v>72</v>
      </c>
      <c r="E76" s="10">
        <f>ROUNDDOWN(D76/52,0)+1</f>
        <v>2</v>
      </c>
      <c r="F76" s="15">
        <f>F75+7</f>
        <v>45124</v>
      </c>
      <c r="G76" s="4">
        <f>YEAR(F76)</f>
        <v>2023</v>
      </c>
      <c r="H76" s="33">
        <v>0.79200000000000004</v>
      </c>
      <c r="I76" s="33">
        <v>5.8000000000000003E-2</v>
      </c>
      <c r="J76" s="33">
        <v>0.97799999999999998</v>
      </c>
      <c r="K76" s="16" t="str">
        <f>IF(M75&gt;1,"Up","Down")</f>
        <v>Up</v>
      </c>
      <c r="L76" s="16" t="str">
        <f>IF(K76="Up",IF(H76&lt;$BJ$7,"Up","Down"),IF(H76&lt;$BK$7,"Down","Up"))</f>
        <v>Down</v>
      </c>
      <c r="M76" s="17">
        <f>IF(L76="Up",INDEX($AK$5:$AK$1005,MATCH(I76,$AI$5:$AI$1005,0),1),INDEX($AL$5:$AL$1005,MATCH(J76,$AI$5:$AI$1005,0),1))</f>
        <v>0.99886116656416635</v>
      </c>
      <c r="N76" s="16" t="str">
        <f>IF(P75&gt;1,"Up","Down")</f>
        <v>Up</v>
      </c>
      <c r="O76" s="16" t="str">
        <f>IF(N76="Up",IF(H76&lt;$BJ$12,"Up","Down"),IF(H76&lt;$BK$12,"Down","Up"))</f>
        <v>Down</v>
      </c>
      <c r="P76" s="17">
        <f>IF(O76="Up",INDEX($AP$5:$AP$1005,MATCH(I76,$AI$5:$AI$1005,0),1),INDEX($AQ$5:$AQ$1005,MATCH(J76,$AI$5:$AI$1005,0),1))</f>
        <v>0.99887260400586109</v>
      </c>
      <c r="Q76" s="19">
        <f>T75</f>
        <v>12293.989388783642</v>
      </c>
      <c r="R76" s="19">
        <f>INDEX(model!$S$5:$S$35,MATCH(G76,model!$Q$5:$Q$35,0),1)*model!$O$5</f>
        <v>125</v>
      </c>
      <c r="S76" s="19">
        <f>IF(RIGHT(B76,1)="C",T75*INDEX(model!$T$5:$T$35,MATCH(G76,model!$Q$5:$Q$35,0),1),0)</f>
        <v>0</v>
      </c>
      <c r="T76" s="19">
        <f>(Q76+R76-S76)*M76</f>
        <v>12404.846228428432</v>
      </c>
      <c r="U76" s="19">
        <f>X75</f>
        <v>11951.20179644444</v>
      </c>
      <c r="V76" s="19">
        <f>INDEX(model!$S$5:$S$35,MATCH(G76,model!$Q$5:$Q$35,0),1)*model!$O$6</f>
        <v>125</v>
      </c>
      <c r="W76" s="19">
        <f>IF(RIGHT(B76,1)="C",X75*INDEX(model!$T$5:$T$35,MATCH(G76,model!$Q$5:$Q$35,0),1),0)</f>
        <v>0</v>
      </c>
      <c r="X76" s="19">
        <f>(U76+V76-W76)*P76</f>
        <v>12062.587134914716</v>
      </c>
      <c r="Y76" s="19"/>
      <c r="Z76" s="36" t="str">
        <f>K76&amp;L76</f>
        <v>UpDown</v>
      </c>
      <c r="AA76" s="36" t="str">
        <f>N76&amp;O76</f>
        <v>UpDown</v>
      </c>
      <c r="AB76" s="19"/>
      <c r="AC76" s="19"/>
      <c r="AD76" s="19"/>
      <c r="AE76" s="19"/>
      <c r="AI76" s="18">
        <f>ROUND(AI75-0.001,3)</f>
        <v>0.92900000000000005</v>
      </c>
      <c r="AJ76" s="9">
        <f t="array" ref="AJ76">PERCENTILE(IF($BB$5:$BB$2729="Y",$AY$5:$AY$2729),$AI76)</f>
        <v>1.0306059456221044</v>
      </c>
      <c r="AK76" s="9">
        <f t="array" ref="AK76">PERCENTILE(IF($BC$5:$BC$2729="Y",$AY$5:$AY$2729),$AI76)</f>
        <v>1.0378989615199878</v>
      </c>
      <c r="AL76" s="9">
        <f t="array" ref="AL76">PERCENTILE(IF($BD$5:$BD$2729="Y",$AY$5:$AY$2729),$AI76)</f>
        <v>0.99845952252703807</v>
      </c>
      <c r="AM76" s="41" t="str">
        <f>IF(AI76&lt;$BJ$7,"Up","Down")</f>
        <v>Down</v>
      </c>
      <c r="AN76" s="41" t="str">
        <f>IF(AI76&lt;$BK$7,"Down","Up")</f>
        <v>Up</v>
      </c>
      <c r="AO76" s="9">
        <f t="array" ref="AO76">PERCENTILE(IF($BT$5:$BT$2729="Y",$BQ$5:$BQ$2729),$AI76)</f>
        <v>1.040147754735351</v>
      </c>
      <c r="AP76" s="9">
        <f t="array" ref="AP76">PERCENTILE(IF($BU$5:$BU$2729="Y",$BQ$5:$BQ$2729),$AI76)</f>
        <v>1.0480028123616536</v>
      </c>
      <c r="AQ76" s="9">
        <f t="array" ref="AQ76">PERCENTILE(IF($BV$5:$BV$2729="Y",$BQ$5:$BQ$2729),$AI76)</f>
        <v>0.99822487263548942</v>
      </c>
      <c r="AR76" s="41" t="str">
        <f>IF(AI76&lt;$BJ$12,"Up","Down")</f>
        <v>Down</v>
      </c>
      <c r="AS76" s="41" t="str">
        <f>IF(AI76&lt;$BK$12,"Down","Up")</f>
        <v>Up</v>
      </c>
      <c r="AU76" s="4" t="str">
        <f>IF(AZ76=AZ77,IF(AZ76&gt;AZ75,AZ76&amp;"_O",""),AZ76&amp;"_C")</f>
        <v/>
      </c>
      <c r="AV76" s="7" t="str">
        <f>IF(RIGHT(AU76,1)="C",AX76/INDEX($AX$5:$AX$2729,MATCH(AZ76&amp;"_O",$AU$5:$AU$2729,0),1),"")</f>
        <v/>
      </c>
      <c r="AW76" s="38">
        <v>26067</v>
      </c>
      <c r="AX76" s="37">
        <v>102.21</v>
      </c>
      <c r="AY76" s="7">
        <f>AX76/AX75</f>
        <v>0.99358413531641865</v>
      </c>
      <c r="AZ76" s="4">
        <f>YEAR(AW76)</f>
        <v>1971</v>
      </c>
      <c r="BA76" s="2" t="s">
        <v>5</v>
      </c>
      <c r="BB76" s="12" t="str">
        <f>INDEX($CD$5:$CD$10,MATCH(BA76,$CC$5:$CC$10,0),1)</f>
        <v/>
      </c>
      <c r="BC76" s="12" t="str">
        <f>IF(AND(BB76="Y",AY76&gt;1),"Y","")</f>
        <v/>
      </c>
      <c r="BD76" s="12" t="str">
        <f>IF(AND(BB76="Y",AY76&lt;1),"Y","")</f>
        <v/>
      </c>
      <c r="BE76" s="12" t="str">
        <f>IF(AY76&gt;1,IF(AY75&gt;1,"Y",""),"")</f>
        <v/>
      </c>
      <c r="BF76" s="12" t="str">
        <f>IF(AY76&lt;1,IF(AY75&lt;1,"Y",""),"")</f>
        <v>Y</v>
      </c>
      <c r="BG76" s="2"/>
      <c r="BH76" s="2"/>
      <c r="BI76" s="2"/>
      <c r="BJ76" s="2"/>
      <c r="BK76" s="2"/>
      <c r="BL76" s="2"/>
      <c r="BM76" s="4" t="str">
        <f>IF(BR76=BR77,IF(BR76&gt;BR75,BR76&amp;"_O",""),BR76&amp;"_C")</f>
        <v/>
      </c>
      <c r="BN76" s="7" t="str">
        <f>IF(RIGHT(BM76,1)="C",BP76/INDEX($BP$5:$BP$2729,MATCH(BR76&amp;"_O",$BM$5:$BM$2729,0),1),"")</f>
        <v/>
      </c>
      <c r="BO76" s="38">
        <v>26466</v>
      </c>
      <c r="BP76" s="3">
        <v>131.28</v>
      </c>
      <c r="BQ76" s="7">
        <f>BP76/BP75</f>
        <v>1.0054376962548826</v>
      </c>
      <c r="BR76" s="4">
        <f>YEAR(BO76)</f>
        <v>1972</v>
      </c>
      <c r="BS76" s="2" t="s">
        <v>5</v>
      </c>
      <c r="BT76" s="12" t="str">
        <f>INDEX($CD$5:$CD$10,MATCH(BS76,$CC$5:$CC$10,0),1)</f>
        <v/>
      </c>
      <c r="BU76" s="12" t="str">
        <f>IF(AND(BT76="Y",BQ76&gt;1),"Y","")</f>
        <v/>
      </c>
      <c r="BV76" s="12" t="str">
        <f>IF(AND(BT76="Y",BQ76&lt;1),"Y","")</f>
        <v/>
      </c>
      <c r="BW76" s="12" t="str">
        <f>IF(BQ76&gt;1,IF(BQ75&gt;1,"Y",""),"")</f>
        <v/>
      </c>
      <c r="BX76" s="12" t="str">
        <f>IF(BQ76&lt;1,IF(BQ75&lt;1,"Y",""),"")</f>
        <v/>
      </c>
      <c r="BY76" s="2"/>
      <c r="BZ76" s="2"/>
      <c r="CA76" s="2"/>
    </row>
    <row r="77" spans="2:79">
      <c r="B77" s="4" t="str">
        <f>IF(G77=G78,IF(G77&gt;G76,G77&amp;"_O",""),G77&amp;"_C")</f>
        <v/>
      </c>
      <c r="C77" s="14">
        <f ca="1">RANDBETWEEN(0,1000)/1000</f>
        <v>0.60599999999999998</v>
      </c>
      <c r="D77" s="16">
        <f>D76+1</f>
        <v>73</v>
      </c>
      <c r="E77" s="10">
        <f>ROUNDDOWN(D77/52,0)+1</f>
        <v>2</v>
      </c>
      <c r="F77" s="15">
        <f>F76+7</f>
        <v>45131</v>
      </c>
      <c r="G77" s="4">
        <f>YEAR(F77)</f>
        <v>2023</v>
      </c>
      <c r="H77" s="33">
        <v>0.35099999999999998</v>
      </c>
      <c r="I77" s="33">
        <v>7.9000000000000001E-2</v>
      </c>
      <c r="J77" s="33">
        <v>0.72</v>
      </c>
      <c r="K77" s="16" t="str">
        <f>IF(M76&gt;1,"Up","Down")</f>
        <v>Down</v>
      </c>
      <c r="L77" s="16" t="str">
        <f>IF(K77="Up",IF(H77&lt;$BJ$7,"Up","Down"),IF(H77&lt;$BK$7,"Down","Up"))</f>
        <v>Down</v>
      </c>
      <c r="M77" s="17">
        <f>IF(L77="Up",INDEX($AK$5:$AK$1005,MATCH(I77,$AI$5:$AI$1005,0),1),INDEX($AL$5:$AL$1005,MATCH(J77,$AI$5:$AI$1005,0),1))</f>
        <v>0.99385627194326032</v>
      </c>
      <c r="N77" s="16" t="str">
        <f>IF(P76&gt;1,"Up","Down")</f>
        <v>Down</v>
      </c>
      <c r="O77" s="16" t="str">
        <f>IF(N77="Up",IF(H77&lt;$BJ$12,"Up","Down"),IF(H77&lt;$BK$12,"Down","Up"))</f>
        <v>Down</v>
      </c>
      <c r="P77" s="17">
        <f>IF(O77="Up",INDEX($AP$5:$AP$1005,MATCH(I77,$AI$5:$AI$1005,0),1),INDEX($AQ$5:$AQ$1005,MATCH(J77,$AI$5:$AI$1005,0),1))</f>
        <v>0.99303543431365271</v>
      </c>
      <c r="Q77" s="19">
        <f>T76</f>
        <v>12404.846228428432</v>
      </c>
      <c r="R77" s="19">
        <f>INDEX(model!$S$5:$S$35,MATCH(G77,model!$Q$5:$Q$35,0),1)*model!$O$5</f>
        <v>125</v>
      </c>
      <c r="S77" s="19">
        <f>IF(RIGHT(B77,1)="C",T76*INDEX(model!$T$5:$T$35,MATCH(G77,model!$Q$5:$Q$35,0),1),0)</f>
        <v>0</v>
      </c>
      <c r="T77" s="19">
        <f>(Q77+R77-S77)*M77</f>
        <v>12452.866260608203</v>
      </c>
      <c r="U77" s="19">
        <f>X76</f>
        <v>12062.587134914716</v>
      </c>
      <c r="V77" s="19">
        <f>INDEX(model!$S$5:$S$35,MATCH(G77,model!$Q$5:$Q$35,0),1)*model!$O$6</f>
        <v>125</v>
      </c>
      <c r="W77" s="19">
        <f>IF(RIGHT(B77,1)="C",X76*INDEX(model!$T$5:$T$35,MATCH(G77,model!$Q$5:$Q$35,0),1),0)</f>
        <v>0</v>
      </c>
      <c r="X77" s="19">
        <f>(U77+V77-W77)*P77</f>
        <v>12102.705883755521</v>
      </c>
      <c r="Y77" s="19"/>
      <c r="Z77" s="36" t="str">
        <f>K77&amp;L77</f>
        <v>DownDown</v>
      </c>
      <c r="AA77" s="36" t="str">
        <f>N77&amp;O77</f>
        <v>DownDown</v>
      </c>
      <c r="AB77" s="19"/>
      <c r="AC77" s="19"/>
      <c r="AD77" s="19"/>
      <c r="AE77" s="19"/>
      <c r="AI77" s="18">
        <f>ROUND(AI76-0.001,3)</f>
        <v>0.92800000000000005</v>
      </c>
      <c r="AJ77" s="9">
        <f t="array" ref="AJ77">PERCENTILE(IF($BB$5:$BB$2729="Y",$AY$5:$AY$2729),$AI77)</f>
        <v>1.0304884326853343</v>
      </c>
      <c r="AK77" s="9">
        <f t="array" ref="AK77">PERCENTILE(IF($BC$5:$BC$2729="Y",$AY$5:$AY$2729),$AI77)</f>
        <v>1.0377855629588435</v>
      </c>
      <c r="AL77" s="9">
        <f t="array" ref="AL77">PERCENTILE(IF($BD$5:$BD$2729="Y",$AY$5:$AY$2729),$AI77)</f>
        <v>0.99845238914040491</v>
      </c>
      <c r="AM77" s="41" t="str">
        <f>IF(AI77&lt;$BJ$7,"Up","Down")</f>
        <v>Down</v>
      </c>
      <c r="AN77" s="41" t="str">
        <f>IF(AI77&lt;$BK$7,"Down","Up")</f>
        <v>Up</v>
      </c>
      <c r="AO77" s="9">
        <f t="array" ref="AO77">PERCENTILE(IF($BT$5:$BT$2729="Y",$BQ$5:$BQ$2729),$AI77)</f>
        <v>1.0399807846410036</v>
      </c>
      <c r="AP77" s="9">
        <f t="array" ref="AP77">PERCENTILE(IF($BU$5:$BU$2729="Y",$BQ$5:$BQ$2729),$AI77)</f>
        <v>1.0479604512784169</v>
      </c>
      <c r="AQ77" s="9">
        <f t="array" ref="AQ77">PERCENTILE(IF($BV$5:$BV$2729="Y",$BQ$5:$BQ$2729),$AI77)</f>
        <v>0.99819950261617818</v>
      </c>
      <c r="AR77" s="41" t="str">
        <f>IF(AI77&lt;$BJ$12,"Up","Down")</f>
        <v>Down</v>
      </c>
      <c r="AS77" s="41" t="str">
        <f>IF(AI77&lt;$BK$12,"Down","Up")</f>
        <v>Up</v>
      </c>
      <c r="AU77" s="4" t="str">
        <f>IF(AZ77=AZ78,IF(AZ77&gt;AZ76,AZ77&amp;"_O",""),AZ77&amp;"_C")</f>
        <v/>
      </c>
      <c r="AV77" s="7" t="str">
        <f>IF(RIGHT(AU77,1)="C",AX77/INDEX($AX$5:$AX$2729,MATCH(AZ77&amp;"_O",$AU$5:$AU$2729,0),1),"")</f>
        <v/>
      </c>
      <c r="AW77" s="38">
        <v>26074</v>
      </c>
      <c r="AX77" s="37">
        <v>100.99</v>
      </c>
      <c r="AY77" s="7">
        <f>AX77/AX76</f>
        <v>0.98806379023578905</v>
      </c>
      <c r="AZ77" s="4">
        <f>YEAR(AW77)</f>
        <v>1971</v>
      </c>
      <c r="BA77" s="2" t="s">
        <v>5</v>
      </c>
      <c r="BB77" s="12" t="str">
        <f>INDEX($CD$5:$CD$10,MATCH(BA77,$CC$5:$CC$10,0),1)</f>
        <v/>
      </c>
      <c r="BC77" s="12" t="str">
        <f>IF(AND(BB77="Y",AY77&gt;1),"Y","")</f>
        <v/>
      </c>
      <c r="BD77" s="12" t="str">
        <f>IF(AND(BB77="Y",AY77&lt;1),"Y","")</f>
        <v/>
      </c>
      <c r="BE77" s="12" t="str">
        <f>IF(AY77&gt;1,IF(AY76&gt;1,"Y",""),"")</f>
        <v/>
      </c>
      <c r="BF77" s="12" t="str">
        <f>IF(AY77&lt;1,IF(AY76&lt;1,"Y",""),"")</f>
        <v>Y</v>
      </c>
      <c r="BG77" s="2"/>
      <c r="BH77" s="2"/>
      <c r="BI77" s="2"/>
      <c r="BJ77" s="2"/>
      <c r="BK77" s="2"/>
      <c r="BL77" s="2"/>
      <c r="BM77" s="4" t="str">
        <f>IF(BR77=BR78,IF(BR77&gt;BR76,BR77&amp;"_O",""),BR77&amp;"_C")</f>
        <v/>
      </c>
      <c r="BN77" s="7" t="str">
        <f>IF(RIGHT(BM77,1)="C",BP77/INDEX($BP$5:$BP$2729,MATCH(BR77&amp;"_O",$BM$5:$BM$2729,0),1),"")</f>
        <v/>
      </c>
      <c r="BO77" s="38">
        <v>26473</v>
      </c>
      <c r="BP77" s="3">
        <v>130.22</v>
      </c>
      <c r="BQ77" s="7">
        <f>BP77/BP76</f>
        <v>0.99192565508836072</v>
      </c>
      <c r="BR77" s="4">
        <f>YEAR(BO77)</f>
        <v>1972</v>
      </c>
      <c r="BS77" s="2" t="s">
        <v>5</v>
      </c>
      <c r="BT77" s="12" t="str">
        <f>INDEX($CD$5:$CD$10,MATCH(BS77,$CC$5:$CC$10,0),1)</f>
        <v/>
      </c>
      <c r="BU77" s="12" t="str">
        <f>IF(AND(BT77="Y",BQ77&gt;1),"Y","")</f>
        <v/>
      </c>
      <c r="BV77" s="12" t="str">
        <f>IF(AND(BT77="Y",BQ77&lt;1),"Y","")</f>
        <v/>
      </c>
      <c r="BW77" s="12" t="str">
        <f>IF(BQ77&gt;1,IF(BQ76&gt;1,"Y",""),"")</f>
        <v/>
      </c>
      <c r="BX77" s="12" t="str">
        <f>IF(BQ77&lt;1,IF(BQ76&lt;1,"Y",""),"")</f>
        <v/>
      </c>
      <c r="BY77" s="2"/>
      <c r="BZ77" s="2"/>
      <c r="CA77" s="2"/>
    </row>
    <row r="78" spans="2:79">
      <c r="B78" s="4" t="str">
        <f>IF(G78=G79,IF(G78&gt;G77,G78&amp;"_O",""),G78&amp;"_C")</f>
        <v/>
      </c>
      <c r="C78" s="14">
        <f ca="1">RANDBETWEEN(0,1000)/1000</f>
        <v>0.61899999999999999</v>
      </c>
      <c r="D78" s="16">
        <f>D77+1</f>
        <v>74</v>
      </c>
      <c r="E78" s="10">
        <f>ROUNDDOWN(D78/52,0)+1</f>
        <v>2</v>
      </c>
      <c r="F78" s="15">
        <f>F77+7</f>
        <v>45138</v>
      </c>
      <c r="G78" s="4">
        <f>YEAR(F78)</f>
        <v>2023</v>
      </c>
      <c r="H78" s="33">
        <v>0.58499999999999996</v>
      </c>
      <c r="I78" s="33">
        <v>0.82799999999999996</v>
      </c>
      <c r="J78" s="33">
        <v>0.17699999999999999</v>
      </c>
      <c r="K78" s="16" t="str">
        <f>IF(M77&gt;1,"Up","Down")</f>
        <v>Down</v>
      </c>
      <c r="L78" s="16" t="str">
        <f>IF(K78="Up",IF(H78&lt;$BJ$7,"Up","Down"),IF(H78&lt;$BK$7,"Down","Up"))</f>
        <v>Up</v>
      </c>
      <c r="M78" s="17">
        <f>IF(L78="Up",INDEX($AK$5:$AK$1005,MATCH(I78,$AI$5:$AI$1005,0),1),INDEX($AL$5:$AL$1005,MATCH(J78,$AI$5:$AI$1005,0),1))</f>
        <v>1.0266209039828629</v>
      </c>
      <c r="N78" s="16" t="str">
        <f>IF(P77&gt;1,"Up","Down")</f>
        <v>Down</v>
      </c>
      <c r="O78" s="16" t="str">
        <f>IF(N78="Up",IF(H78&lt;$BJ$12,"Up","Down"),IF(H78&lt;$BK$12,"Down","Up"))</f>
        <v>Up</v>
      </c>
      <c r="P78" s="17">
        <f>IF(O78="Up",INDEX($AP$5:$AP$1005,MATCH(I78,$AI$5:$AI$1005,0),1),INDEX($AQ$5:$AQ$1005,MATCH(J78,$AI$5:$AI$1005,0),1))</f>
        <v>1.0357515219007534</v>
      </c>
      <c r="Q78" s="19">
        <f>T77</f>
        <v>12452.866260608203</v>
      </c>
      <c r="R78" s="19">
        <f>INDEX(model!$S$5:$S$35,MATCH(G78,model!$Q$5:$Q$35,0),1)*model!$O$5</f>
        <v>125</v>
      </c>
      <c r="S78" s="19">
        <f>IF(RIGHT(B78,1)="C",T77*INDEX(model!$T$5:$T$35,MATCH(G78,model!$Q$5:$Q$35,0),1),0)</f>
        <v>0</v>
      </c>
      <c r="T78" s="19">
        <f>(Q78+R78-S78)*M78</f>
        <v>12912.700430641145</v>
      </c>
      <c r="U78" s="19">
        <f>X77</f>
        <v>12102.705883755521</v>
      </c>
      <c r="V78" s="19">
        <f>INDEX(model!$S$5:$S$35,MATCH(G78,model!$Q$5:$Q$35,0),1)*model!$O$6</f>
        <v>125</v>
      </c>
      <c r="W78" s="19">
        <f>IF(RIGHT(B78,1)="C",X77*INDEX(model!$T$5:$T$35,MATCH(G78,model!$Q$5:$Q$35,0),1),0)</f>
        <v>0</v>
      </c>
      <c r="X78" s="19">
        <f>(U78+V78-W78)*P78</f>
        <v>12664.864978454578</v>
      </c>
      <c r="Y78" s="19"/>
      <c r="Z78" s="36" t="str">
        <f>K78&amp;L78</f>
        <v>DownUp</v>
      </c>
      <c r="AA78" s="36" t="str">
        <f>N78&amp;O78</f>
        <v>DownUp</v>
      </c>
      <c r="AB78" s="19"/>
      <c r="AC78" s="19"/>
      <c r="AD78" s="19"/>
      <c r="AE78" s="19"/>
      <c r="AI78" s="18">
        <f>ROUND(AI77-0.001,3)</f>
        <v>0.92700000000000005</v>
      </c>
      <c r="AJ78" s="9">
        <f t="array" ref="AJ78">PERCENTILE(IF($BB$5:$BB$2729="Y",$AY$5:$AY$2729),$AI78)</f>
        <v>1.0303965725735058</v>
      </c>
      <c r="AK78" s="9">
        <f t="array" ref="AK78">PERCENTILE(IF($BC$5:$BC$2729="Y",$AY$5:$AY$2729),$AI78)</f>
        <v>1.0375335738566451</v>
      </c>
      <c r="AL78" s="9">
        <f t="array" ref="AL78">PERCENTILE(IF($BD$5:$BD$2729="Y",$AY$5:$AY$2729),$AI78)</f>
        <v>0.99842780395807773</v>
      </c>
      <c r="AM78" s="41" t="str">
        <f>IF(AI78&lt;$BJ$7,"Up","Down")</f>
        <v>Down</v>
      </c>
      <c r="AN78" s="41" t="str">
        <f>IF(AI78&lt;$BK$7,"Down","Up")</f>
        <v>Up</v>
      </c>
      <c r="AO78" s="9">
        <f t="array" ref="AO78">PERCENTILE(IF($BT$5:$BT$2729="Y",$BQ$5:$BQ$2729),$AI78)</f>
        <v>1.0398327150875961</v>
      </c>
      <c r="AP78" s="9">
        <f t="array" ref="AP78">PERCENTILE(IF($BU$5:$BU$2729="Y",$BQ$5:$BQ$2729),$AI78)</f>
        <v>1.0478262958385689</v>
      </c>
      <c r="AQ78" s="9">
        <f t="array" ref="AQ78">PERCENTILE(IF($BV$5:$BV$2729="Y",$BQ$5:$BQ$2729),$AI78)</f>
        <v>0.99817449957947268</v>
      </c>
      <c r="AR78" s="41" t="str">
        <f>IF(AI78&lt;$BJ$12,"Up","Down")</f>
        <v>Down</v>
      </c>
      <c r="AS78" s="41" t="str">
        <f>IF(AI78&lt;$BK$12,"Down","Up")</f>
        <v>Up</v>
      </c>
      <c r="AU78" s="4" t="str">
        <f>IF(AZ78=AZ79,IF(AZ78&gt;AZ77,AZ78&amp;"_O",""),AZ78&amp;"_C")</f>
        <v/>
      </c>
      <c r="AV78" s="7" t="str">
        <f>IF(RIGHT(AU78,1)="C",AX78/INDEX($AX$5:$AX$2729,MATCH(AZ78&amp;"_O",$AU$5:$AU$2729,0),1),"")</f>
        <v/>
      </c>
      <c r="AW78" s="38">
        <v>26081</v>
      </c>
      <c r="AX78" s="37">
        <v>99.63</v>
      </c>
      <c r="AY78" s="7">
        <f>AX78/AX77</f>
        <v>0.98653332013070605</v>
      </c>
      <c r="AZ78" s="4">
        <f>YEAR(AW78)</f>
        <v>1971</v>
      </c>
      <c r="BA78" s="2" t="s">
        <v>5</v>
      </c>
      <c r="BB78" s="12" t="str">
        <f>INDEX($CD$5:$CD$10,MATCH(BA78,$CC$5:$CC$10,0),1)</f>
        <v/>
      </c>
      <c r="BC78" s="12" t="str">
        <f>IF(AND(BB78="Y",AY78&gt;1),"Y","")</f>
        <v/>
      </c>
      <c r="BD78" s="12" t="str">
        <f>IF(AND(BB78="Y",AY78&lt;1),"Y","")</f>
        <v/>
      </c>
      <c r="BE78" s="12" t="str">
        <f>IF(AY78&gt;1,IF(AY77&gt;1,"Y",""),"")</f>
        <v/>
      </c>
      <c r="BF78" s="12" t="str">
        <f>IF(AY78&lt;1,IF(AY77&lt;1,"Y",""),"")</f>
        <v>Y</v>
      </c>
      <c r="BG78" s="2"/>
      <c r="BH78" s="2"/>
      <c r="BI78" s="2"/>
      <c r="BJ78" s="2"/>
      <c r="BK78" s="2"/>
      <c r="BL78" s="2"/>
      <c r="BM78" s="4" t="str">
        <f>IF(BR78=BR79,IF(BR78&gt;BR77,BR78&amp;"_O",""),BR78&amp;"_C")</f>
        <v/>
      </c>
      <c r="BN78" s="7" t="str">
        <f>IF(RIGHT(BM78,1)="C",BP78/INDEX($BP$5:$BP$2729,MATCH(BR78&amp;"_O",$BM$5:$BM$2729,0),1),"")</f>
        <v/>
      </c>
      <c r="BO78" s="38">
        <v>26480</v>
      </c>
      <c r="BP78" s="3">
        <v>130.08000000000001</v>
      </c>
      <c r="BQ78" s="7">
        <f>BP78/BP77</f>
        <v>0.99892489632928905</v>
      </c>
      <c r="BR78" s="4">
        <f>YEAR(BO78)</f>
        <v>1972</v>
      </c>
      <c r="BS78" s="2" t="s">
        <v>5</v>
      </c>
      <c r="BT78" s="12" t="str">
        <f>INDEX($CD$5:$CD$10,MATCH(BS78,$CC$5:$CC$10,0),1)</f>
        <v/>
      </c>
      <c r="BU78" s="12" t="str">
        <f>IF(AND(BT78="Y",BQ78&gt;1),"Y","")</f>
        <v/>
      </c>
      <c r="BV78" s="12" t="str">
        <f>IF(AND(BT78="Y",BQ78&lt;1),"Y","")</f>
        <v/>
      </c>
      <c r="BW78" s="12" t="str">
        <f>IF(BQ78&gt;1,IF(BQ77&gt;1,"Y",""),"")</f>
        <v/>
      </c>
      <c r="BX78" s="12" t="str">
        <f>IF(BQ78&lt;1,IF(BQ77&lt;1,"Y",""),"")</f>
        <v>Y</v>
      </c>
      <c r="BY78" s="2"/>
      <c r="BZ78" s="2"/>
      <c r="CA78" s="2"/>
    </row>
    <row r="79" spans="2:79">
      <c r="B79" s="4" t="str">
        <f>IF(G79=G80,IF(G79&gt;G78,G79&amp;"_O",""),G79&amp;"_C")</f>
        <v/>
      </c>
      <c r="C79" s="14">
        <f ca="1">RANDBETWEEN(0,1000)/1000</f>
        <v>0.14000000000000001</v>
      </c>
      <c r="D79" s="16">
        <f>D78+1</f>
        <v>75</v>
      </c>
      <c r="E79" s="10">
        <f>ROUNDDOWN(D79/52,0)+1</f>
        <v>2</v>
      </c>
      <c r="F79" s="15">
        <f>F78+7</f>
        <v>45145</v>
      </c>
      <c r="G79" s="4">
        <f>YEAR(F79)</f>
        <v>2023</v>
      </c>
      <c r="H79" s="33">
        <v>0.98799999999999999</v>
      </c>
      <c r="I79" s="33">
        <v>0.59299999999999997</v>
      </c>
      <c r="J79" s="33">
        <v>0.45200000000000001</v>
      </c>
      <c r="K79" s="16" t="str">
        <f>IF(M78&gt;1,"Up","Down")</f>
        <v>Up</v>
      </c>
      <c r="L79" s="16" t="str">
        <f>IF(K79="Up",IF(H79&lt;$BJ$7,"Up","Down"),IF(H79&lt;$BK$7,"Down","Up"))</f>
        <v>Down</v>
      </c>
      <c r="M79" s="17">
        <f>IF(L79="Up",INDEX($AK$5:$AK$1005,MATCH(I79,$AI$5:$AI$1005,0),1),INDEX($AL$5:$AL$1005,MATCH(J79,$AI$5:$AI$1005,0),1))</f>
        <v>0.98613271861207163</v>
      </c>
      <c r="N79" s="16" t="str">
        <f>IF(P78&gt;1,"Up","Down")</f>
        <v>Up</v>
      </c>
      <c r="O79" s="16" t="str">
        <f>IF(N79="Up",IF(H79&lt;$BJ$12,"Up","Down"),IF(H79&lt;$BK$12,"Down","Up"))</f>
        <v>Down</v>
      </c>
      <c r="P79" s="17">
        <f>IF(O79="Up",INDEX($AP$5:$AP$1005,MATCH(I79,$AI$5:$AI$1005,0),1),INDEX($AQ$5:$AQ$1005,MATCH(J79,$AI$5:$AI$1005,0),1))</f>
        <v>0.98239427586757821</v>
      </c>
      <c r="Q79" s="19">
        <f>T78</f>
        <v>12912.700430641145</v>
      </c>
      <c r="R79" s="19">
        <f>INDEX(model!$S$5:$S$35,MATCH(G79,model!$Q$5:$Q$35,0),1)*model!$O$5</f>
        <v>125</v>
      </c>
      <c r="S79" s="19">
        <f>IF(RIGHT(B79,1)="C",T78*INDEX(model!$T$5:$T$35,MATCH(G79,model!$Q$5:$Q$35,0),1),0)</f>
        <v>0</v>
      </c>
      <c r="T79" s="19">
        <f>(Q79+R79-S79)*M79</f>
        <v>12856.90297011793</v>
      </c>
      <c r="U79" s="19">
        <f>X78</f>
        <v>12664.864978454578</v>
      </c>
      <c r="V79" s="19">
        <f>INDEX(model!$S$5:$S$35,MATCH(G79,model!$Q$5:$Q$35,0),1)*model!$O$6</f>
        <v>125</v>
      </c>
      <c r="W79" s="19">
        <f>IF(RIGHT(B79,1)="C",X78*INDEX(model!$T$5:$T$35,MATCH(G79,model!$Q$5:$Q$35,0),1),0)</f>
        <v>0</v>
      </c>
      <c r="X79" s="19">
        <f>(U79+V79-W79)*P79</f>
        <v>12564.690143952983</v>
      </c>
      <c r="Y79" s="19"/>
      <c r="Z79" s="36" t="str">
        <f>K79&amp;L79</f>
        <v>UpDown</v>
      </c>
      <c r="AA79" s="36" t="str">
        <f>N79&amp;O79</f>
        <v>UpDown</v>
      </c>
      <c r="AB79" s="19"/>
      <c r="AC79" s="19"/>
      <c r="AD79" s="19"/>
      <c r="AE79" s="19"/>
      <c r="AI79" s="18">
        <f>ROUND(AI78-0.001,3)</f>
        <v>0.92600000000000005</v>
      </c>
      <c r="AJ79" s="9">
        <f t="array" ref="AJ79">PERCENTILE(IF($BB$5:$BB$2729="Y",$AY$5:$AY$2729),$AI79)</f>
        <v>1.0303147465054094</v>
      </c>
      <c r="AK79" s="9">
        <f t="array" ref="AK79">PERCENTILE(IF($BC$5:$BC$2729="Y",$AY$5:$AY$2729),$AI79)</f>
        <v>1.0374958782366492</v>
      </c>
      <c r="AL79" s="9">
        <f t="array" ref="AL79">PERCENTILE(IF($BD$5:$BD$2729="Y",$AY$5:$AY$2729),$AI79)</f>
        <v>0.99838966808658691</v>
      </c>
      <c r="AM79" s="41" t="str">
        <f>IF(AI79&lt;$BJ$7,"Up","Down")</f>
        <v>Down</v>
      </c>
      <c r="AN79" s="41" t="str">
        <f>IF(AI79&lt;$BK$7,"Down","Up")</f>
        <v>Up</v>
      </c>
      <c r="AO79" s="9">
        <f t="array" ref="AO79">PERCENTILE(IF($BT$5:$BT$2729="Y",$BQ$5:$BQ$2729),$AI79)</f>
        <v>1.0397167135369223</v>
      </c>
      <c r="AP79" s="9">
        <f t="array" ref="AP79">PERCENTILE(IF($BU$5:$BU$2729="Y",$BQ$5:$BQ$2729),$AI79)</f>
        <v>1.0476871062573789</v>
      </c>
      <c r="AQ79" s="9">
        <f t="array" ref="AQ79">PERCENTILE(IF($BV$5:$BV$2729="Y",$BQ$5:$BQ$2729),$AI79)</f>
        <v>0.99815987067731327</v>
      </c>
      <c r="AR79" s="41" t="str">
        <f>IF(AI79&lt;$BJ$12,"Up","Down")</f>
        <v>Down</v>
      </c>
      <c r="AS79" s="41" t="str">
        <f>IF(AI79&lt;$BK$12,"Down","Up")</f>
        <v>Up</v>
      </c>
      <c r="AU79" s="4" t="str">
        <f>IF(AZ79=AZ80,IF(AZ79&gt;AZ78,AZ79&amp;"_O",""),AZ79&amp;"_C")</f>
        <v/>
      </c>
      <c r="AV79" s="7" t="str">
        <f>IF(RIGHT(AU79,1)="C",AX79/INDEX($AX$5:$AX$2729,MATCH(AZ79&amp;"_O",$AU$5:$AU$2729,0),1),"")</f>
        <v/>
      </c>
      <c r="AW79" s="38">
        <v>26088</v>
      </c>
      <c r="AX79" s="37">
        <v>101.3</v>
      </c>
      <c r="AY79" s="7">
        <f>AX79/AX78</f>
        <v>1.0167620194720466</v>
      </c>
      <c r="AZ79" s="4">
        <f>YEAR(AW79)</f>
        <v>1971</v>
      </c>
      <c r="BA79" s="2" t="s">
        <v>5</v>
      </c>
      <c r="BB79" s="12" t="str">
        <f>INDEX($CD$5:$CD$10,MATCH(BA79,$CC$5:$CC$10,0),1)</f>
        <v/>
      </c>
      <c r="BC79" s="12" t="str">
        <f>IF(AND(BB79="Y",AY79&gt;1),"Y","")</f>
        <v/>
      </c>
      <c r="BD79" s="12" t="str">
        <f>IF(AND(BB79="Y",AY79&lt;1),"Y","")</f>
        <v/>
      </c>
      <c r="BE79" s="12" t="str">
        <f>IF(AY79&gt;1,IF(AY78&gt;1,"Y",""),"")</f>
        <v/>
      </c>
      <c r="BF79" s="12" t="str">
        <f>IF(AY79&lt;1,IF(AY78&lt;1,"Y",""),"")</f>
        <v/>
      </c>
      <c r="BG79" s="2"/>
      <c r="BH79" s="2"/>
      <c r="BI79" s="2"/>
      <c r="BJ79" s="2"/>
      <c r="BK79" s="2"/>
      <c r="BL79" s="2"/>
      <c r="BM79" s="4" t="str">
        <f>IF(BR79=BR80,IF(BR79&gt;BR78,BR79&amp;"_O",""),BR79&amp;"_C")</f>
        <v/>
      </c>
      <c r="BN79" s="7" t="str">
        <f>IF(RIGHT(BM79,1)="C",BP79/INDEX($BP$5:$BP$2729,MATCH(BR79&amp;"_O",$BM$5:$BM$2729,0),1),"")</f>
        <v/>
      </c>
      <c r="BO79" s="38">
        <v>26487</v>
      </c>
      <c r="BP79" s="3">
        <v>131.5</v>
      </c>
      <c r="BQ79" s="7">
        <f>BP79/BP78</f>
        <v>1.0109163591635915</v>
      </c>
      <c r="BR79" s="4">
        <f>YEAR(BO79)</f>
        <v>1972</v>
      </c>
      <c r="BS79" s="2" t="s">
        <v>5</v>
      </c>
      <c r="BT79" s="12" t="str">
        <f>INDEX($CD$5:$CD$10,MATCH(BS79,$CC$5:$CC$10,0),1)</f>
        <v/>
      </c>
      <c r="BU79" s="12" t="str">
        <f>IF(AND(BT79="Y",BQ79&gt;1),"Y","")</f>
        <v/>
      </c>
      <c r="BV79" s="12" t="str">
        <f>IF(AND(BT79="Y",BQ79&lt;1),"Y","")</f>
        <v/>
      </c>
      <c r="BW79" s="12" t="str">
        <f>IF(BQ79&gt;1,IF(BQ78&gt;1,"Y",""),"")</f>
        <v/>
      </c>
      <c r="BX79" s="12" t="str">
        <f>IF(BQ79&lt;1,IF(BQ78&lt;1,"Y",""),"")</f>
        <v/>
      </c>
      <c r="BY79" s="2"/>
      <c r="BZ79" s="2"/>
      <c r="CA79" s="2"/>
    </row>
    <row r="80" spans="2:79">
      <c r="B80" s="4" t="str">
        <f>IF(G80=G81,IF(G80&gt;G79,G80&amp;"_O",""),G80&amp;"_C")</f>
        <v/>
      </c>
      <c r="C80" s="14">
        <f ca="1">RANDBETWEEN(0,1000)/1000</f>
        <v>0.45600000000000002</v>
      </c>
      <c r="D80" s="16">
        <f>D79+1</f>
        <v>76</v>
      </c>
      <c r="E80" s="10">
        <f>ROUNDDOWN(D80/52,0)+1</f>
        <v>2</v>
      </c>
      <c r="F80" s="15">
        <f>F79+7</f>
        <v>45152</v>
      </c>
      <c r="G80" s="4">
        <f>YEAR(F80)</f>
        <v>2023</v>
      </c>
      <c r="H80" s="33">
        <v>0.61799999999999999</v>
      </c>
      <c r="I80" s="33">
        <v>0.66900000000000004</v>
      </c>
      <c r="J80" s="33">
        <v>0.86099999999999999</v>
      </c>
      <c r="K80" s="16" t="str">
        <f>IF(M79&gt;1,"Up","Down")</f>
        <v>Down</v>
      </c>
      <c r="L80" s="16" t="str">
        <f>IF(K80="Up",IF(H80&lt;$BJ$7,"Up","Down"),IF(H80&lt;$BK$7,"Down","Up"))</f>
        <v>Up</v>
      </c>
      <c r="M80" s="17">
        <f>IF(L80="Up",INDEX($AK$5:$AK$1005,MATCH(I80,$AI$5:$AI$1005,0),1),INDEX($AL$5:$AL$1005,MATCH(J80,$AI$5:$AI$1005,0),1))</f>
        <v>1.0173090883791251</v>
      </c>
      <c r="N80" s="16" t="str">
        <f>IF(P79&gt;1,"Up","Down")</f>
        <v>Down</v>
      </c>
      <c r="O80" s="16" t="str">
        <f>IF(N80="Up",IF(H80&lt;$BJ$12,"Up","Down"),IF(H80&lt;$BK$12,"Down","Up"))</f>
        <v>Up</v>
      </c>
      <c r="P80" s="17">
        <f>IF(O80="Up",INDEX($AP$5:$AP$1005,MATCH(I80,$AI$5:$AI$1005,0),1),INDEX($AQ$5:$AQ$1005,MATCH(J80,$AI$5:$AI$1005,0),1))</f>
        <v>1.0247413889758297</v>
      </c>
      <c r="Q80" s="19">
        <f>T79</f>
        <v>12856.90297011793</v>
      </c>
      <c r="R80" s="19">
        <f>INDEX(model!$S$5:$S$35,MATCH(G80,model!$Q$5:$Q$35,0),1)*model!$O$5</f>
        <v>125</v>
      </c>
      <c r="S80" s="19">
        <f>IF(RIGHT(B80,1)="C",T79*INDEX(model!$T$5:$T$35,MATCH(G80,model!$Q$5:$Q$35,0),1),0)</f>
        <v>0</v>
      </c>
      <c r="T80" s="19">
        <f>(Q80+R80-S80)*M80</f>
        <v>13206.607875956928</v>
      </c>
      <c r="U80" s="19">
        <f>X79</f>
        <v>12564.690143952983</v>
      </c>
      <c r="V80" s="19">
        <f>INDEX(model!$S$5:$S$35,MATCH(G80,model!$Q$5:$Q$35,0),1)*model!$O$6</f>
        <v>125</v>
      </c>
      <c r="W80" s="19">
        <f>IF(RIGHT(B80,1)="C",X79*INDEX(model!$T$5:$T$35,MATCH(G80,model!$Q$5:$Q$35,0),1),0)</f>
        <v>0</v>
      </c>
      <c r="X80" s="19">
        <f>(U80+V80-W80)*P80</f>
        <v>13003.650703787276</v>
      </c>
      <c r="Y80" s="19"/>
      <c r="Z80" s="36" t="str">
        <f>K80&amp;L80</f>
        <v>DownUp</v>
      </c>
      <c r="AA80" s="36" t="str">
        <f>N80&amp;O80</f>
        <v>DownUp</v>
      </c>
      <c r="AB80" s="19"/>
      <c r="AC80" s="19"/>
      <c r="AD80" s="19"/>
      <c r="AE80" s="19"/>
      <c r="AI80" s="18">
        <f>ROUND(AI79-0.001,3)</f>
        <v>0.92500000000000004</v>
      </c>
      <c r="AJ80" s="9">
        <f t="array" ref="AJ80">PERCENTILE(IF($BB$5:$BB$2729="Y",$AY$5:$AY$2729),$AI80)</f>
        <v>1.0300664873369538</v>
      </c>
      <c r="AK80" s="9">
        <f t="array" ref="AK80">PERCENTILE(IF($BC$5:$BC$2729="Y",$AY$5:$AY$2729),$AI80)</f>
        <v>1.0374448616827638</v>
      </c>
      <c r="AL80" s="9">
        <f t="array" ref="AL80">PERCENTILE(IF($BD$5:$BD$2729="Y",$AY$5:$AY$2729),$AI80)</f>
        <v>0.99833849081532178</v>
      </c>
      <c r="AM80" s="41" t="str">
        <f>IF(AI80&lt;$BJ$7,"Up","Down")</f>
        <v>Down</v>
      </c>
      <c r="AN80" s="41" t="str">
        <f>IF(AI80&lt;$BK$7,"Down","Up")</f>
        <v>Up</v>
      </c>
      <c r="AO80" s="9">
        <f t="array" ref="AO80">PERCENTILE(IF($BT$5:$BT$2729="Y",$BQ$5:$BQ$2729),$AI80)</f>
        <v>1.0394604963197092</v>
      </c>
      <c r="AP80" s="9">
        <f t="array" ref="AP80">PERCENTILE(IF($BU$5:$BU$2729="Y",$BQ$5:$BQ$2729),$AI80)</f>
        <v>1.0476302686487062</v>
      </c>
      <c r="AQ80" s="9">
        <f t="array" ref="AQ80">PERCENTILE(IF($BV$5:$BV$2729="Y",$BQ$5:$BQ$2729),$AI80)</f>
        <v>0.99815679990659267</v>
      </c>
      <c r="AR80" s="41" t="str">
        <f>IF(AI80&lt;$BJ$12,"Up","Down")</f>
        <v>Down</v>
      </c>
      <c r="AS80" s="41" t="str">
        <f>IF(AI80&lt;$BK$12,"Down","Up")</f>
        <v>Up</v>
      </c>
      <c r="AU80" s="4" t="str">
        <f>IF(AZ80=AZ81,IF(AZ80&gt;AZ79,AZ80&amp;"_O",""),AZ80&amp;"_C")</f>
        <v/>
      </c>
      <c r="AV80" s="7" t="str">
        <f>IF(RIGHT(AU80,1)="C",AX80/INDEX($AX$5:$AX$2729,MATCH(AZ80&amp;"_O",$AU$5:$AU$2729,0),1),"")</f>
        <v/>
      </c>
      <c r="AW80" s="38">
        <v>26095</v>
      </c>
      <c r="AX80" s="37">
        <v>101.07</v>
      </c>
      <c r="AY80" s="7">
        <f>AX80/AX79</f>
        <v>0.99772951628825268</v>
      </c>
      <c r="AZ80" s="4">
        <f>YEAR(AW80)</f>
        <v>1971</v>
      </c>
      <c r="BA80" s="2" t="s">
        <v>5</v>
      </c>
      <c r="BB80" s="12" t="str">
        <f>INDEX($CD$5:$CD$10,MATCH(BA80,$CC$5:$CC$10,0),1)</f>
        <v/>
      </c>
      <c r="BC80" s="12" t="str">
        <f>IF(AND(BB80="Y",AY80&gt;1),"Y","")</f>
        <v/>
      </c>
      <c r="BD80" s="12" t="str">
        <f>IF(AND(BB80="Y",AY80&lt;1),"Y","")</f>
        <v/>
      </c>
      <c r="BE80" s="12" t="str">
        <f>IF(AY80&gt;1,IF(AY79&gt;1,"Y",""),"")</f>
        <v/>
      </c>
      <c r="BF80" s="12" t="str">
        <f>IF(AY80&lt;1,IF(AY79&lt;1,"Y",""),"")</f>
        <v/>
      </c>
      <c r="BG80" s="2"/>
      <c r="BH80" s="2"/>
      <c r="BI80" s="2"/>
      <c r="BJ80" s="2"/>
      <c r="BK80" s="2"/>
      <c r="BL80" s="2"/>
      <c r="BM80" s="4" t="str">
        <f>IF(BR80=BR81,IF(BR80&gt;BR79,BR80&amp;"_O",""),BR80&amp;"_C")</f>
        <v/>
      </c>
      <c r="BN80" s="7" t="str">
        <f>IF(RIGHT(BM80,1)="C",BP80/INDEX($BP$5:$BP$2729,MATCH(BR80&amp;"_O",$BM$5:$BM$2729,0),1),"")</f>
        <v/>
      </c>
      <c r="BO80" s="38">
        <v>26494</v>
      </c>
      <c r="BP80" s="3">
        <v>129.38</v>
      </c>
      <c r="BQ80" s="7">
        <f>BP80/BP79</f>
        <v>0.98387832699619771</v>
      </c>
      <c r="BR80" s="4">
        <f>YEAR(BO80)</f>
        <v>1972</v>
      </c>
      <c r="BS80" s="2" t="s">
        <v>5</v>
      </c>
      <c r="BT80" s="12" t="str">
        <f>INDEX($CD$5:$CD$10,MATCH(BS80,$CC$5:$CC$10,0),1)</f>
        <v/>
      </c>
      <c r="BU80" s="12" t="str">
        <f>IF(AND(BT80="Y",BQ80&gt;1),"Y","")</f>
        <v/>
      </c>
      <c r="BV80" s="12" t="str">
        <f>IF(AND(BT80="Y",BQ80&lt;1),"Y","")</f>
        <v/>
      </c>
      <c r="BW80" s="12" t="str">
        <f>IF(BQ80&gt;1,IF(BQ79&gt;1,"Y",""),"")</f>
        <v/>
      </c>
      <c r="BX80" s="12" t="str">
        <f>IF(BQ80&lt;1,IF(BQ79&lt;1,"Y",""),"")</f>
        <v/>
      </c>
      <c r="BY80" s="2"/>
      <c r="BZ80" s="2"/>
      <c r="CA80" s="2"/>
    </row>
    <row r="81" spans="2:79">
      <c r="B81" s="4" t="str">
        <f>IF(G81=G82,IF(G81&gt;G80,G81&amp;"_O",""),G81&amp;"_C")</f>
        <v/>
      </c>
      <c r="C81" s="14">
        <f ca="1">RANDBETWEEN(0,1000)/1000</f>
        <v>0.94399999999999995</v>
      </c>
      <c r="D81" s="16">
        <f>D80+1</f>
        <v>77</v>
      </c>
      <c r="E81" s="10">
        <f>ROUNDDOWN(D81/52,0)+1</f>
        <v>2</v>
      </c>
      <c r="F81" s="15">
        <f>F80+7</f>
        <v>45159</v>
      </c>
      <c r="G81" s="4">
        <f>YEAR(F81)</f>
        <v>2023</v>
      </c>
      <c r="H81" s="33">
        <v>0.15</v>
      </c>
      <c r="I81" s="33">
        <v>2.1000000000000001E-2</v>
      </c>
      <c r="J81" s="33">
        <v>0.34499999999999997</v>
      </c>
      <c r="K81" s="16" t="str">
        <f>IF(M80&gt;1,"Up","Down")</f>
        <v>Up</v>
      </c>
      <c r="L81" s="16" t="str">
        <f>IF(K81="Up",IF(H81&lt;$BJ$7,"Up","Down"),IF(H81&lt;$BK$7,"Down","Up"))</f>
        <v>Up</v>
      </c>
      <c r="M81" s="17">
        <f>IF(L81="Up",INDEX($AK$5:$AK$1005,MATCH(I81,$AI$5:$AI$1005,0),1),INDEX($AL$5:$AL$1005,MATCH(J81,$AI$5:$AI$1005,0),1))</f>
        <v>1.0005817948092821</v>
      </c>
      <c r="N81" s="16" t="str">
        <f>IF(P80&gt;1,"Up","Down")</f>
        <v>Up</v>
      </c>
      <c r="O81" s="16" t="str">
        <f>IF(N81="Up",IF(H81&lt;$BJ$12,"Up","Down"),IF(H81&lt;$BK$12,"Down","Up"))</f>
        <v>Up</v>
      </c>
      <c r="P81" s="17">
        <f>IF(O81="Up",INDEX($AP$5:$AP$1005,MATCH(I81,$AI$5:$AI$1005,0),1),INDEX($AQ$5:$AQ$1005,MATCH(J81,$AI$5:$AI$1005,0),1))</f>
        <v>1.0009474205519058</v>
      </c>
      <c r="Q81" s="19">
        <f>T80</f>
        <v>13206.607875956928</v>
      </c>
      <c r="R81" s="19">
        <f>INDEX(model!$S$5:$S$35,MATCH(G81,model!$Q$5:$Q$35,0),1)*model!$O$5</f>
        <v>125</v>
      </c>
      <c r="S81" s="19">
        <f>IF(RIGHT(B81,1)="C",T80*INDEX(model!$T$5:$T$35,MATCH(G81,model!$Q$5:$Q$35,0),1),0)</f>
        <v>0</v>
      </c>
      <c r="T81" s="19">
        <f>(Q81+R81-S81)*M81</f>
        <v>13339.364136218544</v>
      </c>
      <c r="U81" s="19">
        <f>X80</f>
        <v>13003.650703787276</v>
      </c>
      <c r="V81" s="19">
        <f>INDEX(model!$S$5:$S$35,MATCH(G81,model!$Q$5:$Q$35,0),1)*model!$O$6</f>
        <v>125</v>
      </c>
      <c r="W81" s="19">
        <f>IF(RIGHT(B81,1)="C",X80*INDEX(model!$T$5:$T$35,MATCH(G81,model!$Q$5:$Q$35,0),1),0)</f>
        <v>0</v>
      </c>
      <c r="X81" s="19">
        <f>(U81+V81-W81)*P81</f>
        <v>13141.089057282836</v>
      </c>
      <c r="Y81" s="19"/>
      <c r="Z81" s="36" t="str">
        <f>K81&amp;L81</f>
        <v>UpUp</v>
      </c>
      <c r="AA81" s="36" t="str">
        <f>N81&amp;O81</f>
        <v>UpUp</v>
      </c>
      <c r="AB81" s="19"/>
      <c r="AC81" s="19"/>
      <c r="AD81" s="19"/>
      <c r="AE81" s="19"/>
      <c r="AI81" s="18">
        <f>ROUND(AI80-0.001,3)</f>
        <v>0.92400000000000004</v>
      </c>
      <c r="AJ81" s="9">
        <f t="array" ref="AJ81">PERCENTILE(IF($BB$5:$BB$2729="Y",$AY$5:$AY$2729),$AI81)</f>
        <v>1.029840173773314</v>
      </c>
      <c r="AK81" s="9">
        <f t="array" ref="AK81">PERCENTILE(IF($BC$5:$BC$2729="Y",$AY$5:$AY$2729),$AI81)</f>
        <v>1.0374221764353184</v>
      </c>
      <c r="AL81" s="9">
        <f t="array" ref="AL81">PERCENTILE(IF($BD$5:$BD$2729="Y",$AY$5:$AY$2729),$AI81)</f>
        <v>0.9983244102823785</v>
      </c>
      <c r="AM81" s="41" t="str">
        <f>IF(AI81&lt;$BJ$7,"Up","Down")</f>
        <v>Down</v>
      </c>
      <c r="AN81" s="41" t="str">
        <f>IF(AI81&lt;$BK$7,"Down","Up")</f>
        <v>Up</v>
      </c>
      <c r="AO81" s="9">
        <f t="array" ref="AO81">PERCENTILE(IF($BT$5:$BT$2729="Y",$BQ$5:$BQ$2729),$AI81)</f>
        <v>1.0392640649081475</v>
      </c>
      <c r="AP81" s="9">
        <f t="array" ref="AP81">PERCENTILE(IF($BU$5:$BU$2729="Y",$BQ$5:$BQ$2729),$AI81)</f>
        <v>1.0475270159806174</v>
      </c>
      <c r="AQ81" s="9">
        <f t="array" ref="AQ81">PERCENTILE(IF($BV$5:$BV$2729="Y",$BQ$5:$BQ$2729),$AI81)</f>
        <v>0.99812585155535583</v>
      </c>
      <c r="AR81" s="41" t="str">
        <f>IF(AI81&lt;$BJ$12,"Up","Down")</f>
        <v>Down</v>
      </c>
      <c r="AS81" s="41" t="str">
        <f>IF(AI81&lt;$BK$12,"Down","Up")</f>
        <v>Up</v>
      </c>
      <c r="AU81" s="4" t="str">
        <f>IF(AZ81=AZ82,IF(AZ81&gt;AZ80,AZ81&amp;"_O",""),AZ81&amp;"_C")</f>
        <v/>
      </c>
      <c r="AV81" s="7" t="str">
        <f>IF(RIGHT(AU81,1)="C",AX81/INDEX($AX$5:$AX$2729,MATCH(AZ81&amp;"_O",$AU$5:$AU$2729,0),1),"")</f>
        <v/>
      </c>
      <c r="AW81" s="38">
        <v>26102</v>
      </c>
      <c r="AX81" s="37">
        <v>98.97</v>
      </c>
      <c r="AY81" s="7">
        <f>AX81/AX80</f>
        <v>0.97922232116355012</v>
      </c>
      <c r="AZ81" s="4">
        <f>YEAR(AW81)</f>
        <v>1971</v>
      </c>
      <c r="BA81" s="2" t="s">
        <v>5</v>
      </c>
      <c r="BB81" s="12" t="str">
        <f>INDEX($CD$5:$CD$10,MATCH(BA81,$CC$5:$CC$10,0),1)</f>
        <v/>
      </c>
      <c r="BC81" s="12" t="str">
        <f>IF(AND(BB81="Y",AY81&gt;1),"Y","")</f>
        <v/>
      </c>
      <c r="BD81" s="12" t="str">
        <f>IF(AND(BB81="Y",AY81&lt;1),"Y","")</f>
        <v/>
      </c>
      <c r="BE81" s="12" t="str">
        <f>IF(AY81&gt;1,IF(AY80&gt;1,"Y",""),"")</f>
        <v/>
      </c>
      <c r="BF81" s="12" t="str">
        <f>IF(AY81&lt;1,IF(AY80&lt;1,"Y",""),"")</f>
        <v>Y</v>
      </c>
      <c r="BG81" s="2"/>
      <c r="BH81" s="2"/>
      <c r="BI81" s="2"/>
      <c r="BJ81" s="2"/>
      <c r="BK81" s="2"/>
      <c r="BL81" s="2"/>
      <c r="BM81" s="4" t="str">
        <f>IF(BR81=BR82,IF(BR81&gt;BR80,BR81&amp;"_O",""),BR81&amp;"_C")</f>
        <v/>
      </c>
      <c r="BN81" s="7" t="str">
        <f>IF(RIGHT(BM81,1)="C",BP81/INDEX($BP$5:$BP$2729,MATCH(BR81&amp;"_O",$BM$5:$BM$2729,0),1),"")</f>
        <v/>
      </c>
      <c r="BO81" s="38">
        <v>26501</v>
      </c>
      <c r="BP81" s="3">
        <v>127.63</v>
      </c>
      <c r="BQ81" s="7">
        <f>BP81/BP80</f>
        <v>0.98647395269748028</v>
      </c>
      <c r="BR81" s="4">
        <f>YEAR(BO81)</f>
        <v>1972</v>
      </c>
      <c r="BS81" s="2" t="s">
        <v>5</v>
      </c>
      <c r="BT81" s="12" t="str">
        <f>INDEX($CD$5:$CD$10,MATCH(BS81,$CC$5:$CC$10,0),1)</f>
        <v/>
      </c>
      <c r="BU81" s="12" t="str">
        <f>IF(AND(BT81="Y",BQ81&gt;1),"Y","")</f>
        <v/>
      </c>
      <c r="BV81" s="12" t="str">
        <f>IF(AND(BT81="Y",BQ81&lt;1),"Y","")</f>
        <v/>
      </c>
      <c r="BW81" s="12" t="str">
        <f>IF(BQ81&gt;1,IF(BQ80&gt;1,"Y",""),"")</f>
        <v/>
      </c>
      <c r="BX81" s="12" t="str">
        <f>IF(BQ81&lt;1,IF(BQ80&lt;1,"Y",""),"")</f>
        <v>Y</v>
      </c>
      <c r="BY81" s="2"/>
      <c r="BZ81" s="2"/>
      <c r="CA81" s="2"/>
    </row>
    <row r="82" spans="2:79">
      <c r="B82" s="4" t="str">
        <f>IF(G82=G83,IF(G82&gt;G81,G82&amp;"_O",""),G82&amp;"_C")</f>
        <v/>
      </c>
      <c r="C82" s="14">
        <f ca="1">RANDBETWEEN(0,1000)/1000</f>
        <v>0.61699999999999999</v>
      </c>
      <c r="D82" s="16">
        <f>D81+1</f>
        <v>78</v>
      </c>
      <c r="E82" s="10">
        <f>ROUNDDOWN(D82/52,0)+1</f>
        <v>2</v>
      </c>
      <c r="F82" s="15">
        <f>F81+7</f>
        <v>45166</v>
      </c>
      <c r="G82" s="4">
        <f>YEAR(F82)</f>
        <v>2023</v>
      </c>
      <c r="H82" s="33">
        <v>0.79900000000000004</v>
      </c>
      <c r="I82" s="33">
        <v>0.78</v>
      </c>
      <c r="J82" s="33">
        <v>0.26500000000000001</v>
      </c>
      <c r="K82" s="16" t="str">
        <f>IF(M81&gt;1,"Up","Down")</f>
        <v>Up</v>
      </c>
      <c r="L82" s="16" t="str">
        <f>IF(K82="Up",IF(H82&lt;$BJ$7,"Up","Down"),IF(H82&lt;$BK$7,"Down","Up"))</f>
        <v>Down</v>
      </c>
      <c r="M82" s="17">
        <f>IF(L82="Up",INDEX($AK$5:$AK$1005,MATCH(I82,$AI$5:$AI$1005,0),1),INDEX($AL$5:$AL$1005,MATCH(J82,$AI$5:$AI$1005,0),1))</f>
        <v>0.97834394211216358</v>
      </c>
      <c r="N82" s="16" t="str">
        <f>IF(P81&gt;1,"Up","Down")</f>
        <v>Up</v>
      </c>
      <c r="O82" s="16" t="str">
        <f>IF(N82="Up",IF(H82&lt;$BJ$12,"Up","Down"),IF(H82&lt;$BK$12,"Down","Up"))</f>
        <v>Down</v>
      </c>
      <c r="P82" s="17">
        <f>IF(O82="Up",INDEX($AP$5:$AP$1005,MATCH(I82,$AI$5:$AI$1005,0),1),INDEX($AQ$5:$AQ$1005,MATCH(J82,$AI$5:$AI$1005,0),1))</f>
        <v>0.97186991166082215</v>
      </c>
      <c r="Q82" s="19">
        <f>T81</f>
        <v>13339.364136218544</v>
      </c>
      <c r="R82" s="19">
        <f>INDEX(model!$S$5:$S$35,MATCH(G82,model!$Q$5:$Q$35,0),1)*model!$O$5</f>
        <v>125</v>
      </c>
      <c r="S82" s="19">
        <f>IF(RIGHT(B82,1)="C",T81*INDEX(model!$T$5:$T$35,MATCH(G82,model!$Q$5:$Q$35,0),1),0)</f>
        <v>0</v>
      </c>
      <c r="T82" s="19">
        <f>(Q82+R82-S82)*M82</f>
        <v>13172.779087061686</v>
      </c>
      <c r="U82" s="19">
        <f>X81</f>
        <v>13141.089057282836</v>
      </c>
      <c r="V82" s="19">
        <f>INDEX(model!$S$5:$S$35,MATCH(G82,model!$Q$5:$Q$35,0),1)*model!$O$6</f>
        <v>125</v>
      </c>
      <c r="W82" s="19">
        <f>IF(RIGHT(B82,1)="C",X81*INDEX(model!$T$5:$T$35,MATCH(G82,model!$Q$5:$Q$35,0),1),0)</f>
        <v>0</v>
      </c>
      <c r="X82" s="19">
        <f>(U82+V82-W82)*P82</f>
        <v>12892.912800186068</v>
      </c>
      <c r="Y82" s="19"/>
      <c r="Z82" s="36" t="str">
        <f>K82&amp;L82</f>
        <v>UpDown</v>
      </c>
      <c r="AA82" s="36" t="str">
        <f>N82&amp;O82</f>
        <v>UpDown</v>
      </c>
      <c r="AB82" s="19"/>
      <c r="AC82" s="19"/>
      <c r="AD82" s="19"/>
      <c r="AE82" s="19"/>
      <c r="AI82" s="18">
        <f>ROUND(AI81-0.001,3)</f>
        <v>0.92300000000000004</v>
      </c>
      <c r="AJ82" s="9">
        <f t="array" ref="AJ82">PERCENTILE(IF($BB$5:$BB$2729="Y",$AY$5:$AY$2729),$AI82)</f>
        <v>1.0297051990088006</v>
      </c>
      <c r="AK82" s="9">
        <f t="array" ref="AK82">PERCENTILE(IF($BC$5:$BC$2729="Y",$AY$5:$AY$2729),$AI82)</f>
        <v>1.0373169740438142</v>
      </c>
      <c r="AL82" s="9">
        <f t="array" ref="AL82">PERCENTILE(IF($BD$5:$BD$2729="Y",$AY$5:$AY$2729),$AI82)</f>
        <v>0.99831022754100118</v>
      </c>
      <c r="AM82" s="41" t="str">
        <f>IF(AI82&lt;$BJ$7,"Up","Down")</f>
        <v>Down</v>
      </c>
      <c r="AN82" s="41" t="str">
        <f>IF(AI82&lt;$BK$7,"Down","Up")</f>
        <v>Up</v>
      </c>
      <c r="AO82" s="9">
        <f t="array" ref="AO82">PERCENTILE(IF($BT$5:$BT$2729="Y",$BQ$5:$BQ$2729),$AI82)</f>
        <v>1.0391004782037054</v>
      </c>
      <c r="AP82" s="9">
        <f t="array" ref="AP82">PERCENTILE(IF($BU$5:$BU$2729="Y",$BQ$5:$BQ$2729),$AI82)</f>
        <v>1.04740465789205</v>
      </c>
      <c r="AQ82" s="9">
        <f t="array" ref="AQ82">PERCENTILE(IF($BV$5:$BV$2729="Y",$BQ$5:$BQ$2729),$AI82)</f>
        <v>0.99809283517532721</v>
      </c>
      <c r="AR82" s="41" t="str">
        <f>IF(AI82&lt;$BJ$12,"Up","Down")</f>
        <v>Down</v>
      </c>
      <c r="AS82" s="41" t="str">
        <f>IF(AI82&lt;$BK$12,"Down","Up")</f>
        <v>Up</v>
      </c>
      <c r="AU82" s="4" t="str">
        <f>IF(AZ82=AZ83,IF(AZ82&gt;AZ81,AZ82&amp;"_O",""),AZ82&amp;"_C")</f>
        <v/>
      </c>
      <c r="AV82" s="7" t="str">
        <f>IF(RIGHT(AU82,1)="C",AX82/INDEX($AX$5:$AX$2729,MATCH(AZ82&amp;"_O",$AU$5:$AU$2729,0),1),"")</f>
        <v/>
      </c>
      <c r="AW82" s="38">
        <v>26109</v>
      </c>
      <c r="AX82" s="37">
        <v>97.99</v>
      </c>
      <c r="AY82" s="7">
        <f>AX82/AX81</f>
        <v>0.99009800949782756</v>
      </c>
      <c r="AZ82" s="4">
        <f>YEAR(AW82)</f>
        <v>1971</v>
      </c>
      <c r="BA82" s="2" t="s">
        <v>5</v>
      </c>
      <c r="BB82" s="12" t="str">
        <f>INDEX($CD$5:$CD$10,MATCH(BA82,$CC$5:$CC$10,0),1)</f>
        <v/>
      </c>
      <c r="BC82" s="12" t="str">
        <f>IF(AND(BB82="Y",AY82&gt;1),"Y","")</f>
        <v/>
      </c>
      <c r="BD82" s="12" t="str">
        <f>IF(AND(BB82="Y",AY82&lt;1),"Y","")</f>
        <v/>
      </c>
      <c r="BE82" s="12" t="str">
        <f>IF(AY82&gt;1,IF(AY81&gt;1,"Y",""),"")</f>
        <v/>
      </c>
      <c r="BF82" s="12" t="str">
        <f>IF(AY82&lt;1,IF(AY81&lt;1,"Y",""),"")</f>
        <v>Y</v>
      </c>
      <c r="BG82" s="2"/>
      <c r="BH82" s="2"/>
      <c r="BI82" s="2"/>
      <c r="BJ82" s="2"/>
      <c r="BK82" s="2"/>
      <c r="BL82" s="2"/>
      <c r="BM82" s="4" t="str">
        <f>IF(BR82=BR83,IF(BR82&gt;BR81,BR82&amp;"_O",""),BR82&amp;"_C")</f>
        <v/>
      </c>
      <c r="BN82" s="7" t="str">
        <f>IF(RIGHT(BM82,1)="C",BP82/INDEX($BP$5:$BP$2729,MATCH(BR82&amp;"_O",$BM$5:$BM$2729,0),1),"")</f>
        <v/>
      </c>
      <c r="BO82" s="38">
        <v>26508</v>
      </c>
      <c r="BP82" s="3">
        <v>128.15</v>
      </c>
      <c r="BQ82" s="7">
        <f>BP82/BP81</f>
        <v>1.0040742772075533</v>
      </c>
      <c r="BR82" s="4">
        <f>YEAR(BO82)</f>
        <v>1972</v>
      </c>
      <c r="BS82" s="2" t="s">
        <v>5</v>
      </c>
      <c r="BT82" s="12" t="str">
        <f>INDEX($CD$5:$CD$10,MATCH(BS82,$CC$5:$CC$10,0),1)</f>
        <v/>
      </c>
      <c r="BU82" s="12" t="str">
        <f>IF(AND(BT82="Y",BQ82&gt;1),"Y","")</f>
        <v/>
      </c>
      <c r="BV82" s="12" t="str">
        <f>IF(AND(BT82="Y",BQ82&lt;1),"Y","")</f>
        <v/>
      </c>
      <c r="BW82" s="12" t="str">
        <f>IF(BQ82&gt;1,IF(BQ81&gt;1,"Y",""),"")</f>
        <v/>
      </c>
      <c r="BX82" s="12" t="str">
        <f>IF(BQ82&lt;1,IF(BQ81&lt;1,"Y",""),"")</f>
        <v/>
      </c>
      <c r="BY82" s="2"/>
      <c r="BZ82" s="2"/>
      <c r="CA82" s="2"/>
    </row>
    <row r="83" spans="2:79">
      <c r="B83" s="4" t="str">
        <f>IF(G83=G84,IF(G83&gt;G82,G83&amp;"_O",""),G83&amp;"_C")</f>
        <v/>
      </c>
      <c r="C83" s="14">
        <f ca="1">RANDBETWEEN(0,1000)/1000</f>
        <v>0.751</v>
      </c>
      <c r="D83" s="16">
        <f>D82+1</f>
        <v>79</v>
      </c>
      <c r="E83" s="10">
        <f>ROUNDDOWN(D83/52,0)+1</f>
        <v>2</v>
      </c>
      <c r="F83" s="15">
        <f>F82+7</f>
        <v>45173</v>
      </c>
      <c r="G83" s="4">
        <f>YEAR(F83)</f>
        <v>2023</v>
      </c>
      <c r="H83" s="33">
        <v>0.97399999999999998</v>
      </c>
      <c r="I83" s="33">
        <v>0.47799999999999998</v>
      </c>
      <c r="J83" s="33">
        <v>0.25600000000000001</v>
      </c>
      <c r="K83" s="16" t="str">
        <f>IF(M82&gt;1,"Up","Down")</f>
        <v>Down</v>
      </c>
      <c r="L83" s="16" t="str">
        <f>IF(K83="Up",IF(H83&lt;$BJ$7,"Up","Down"),IF(H83&lt;$BK$7,"Down","Up"))</f>
        <v>Up</v>
      </c>
      <c r="M83" s="17">
        <f>IF(L83="Up",INDEX($AK$5:$AK$1005,MATCH(I83,$AI$5:$AI$1005,0),1),INDEX($AL$5:$AL$1005,MATCH(J83,$AI$5:$AI$1005,0),1))</f>
        <v>1.0117682061452846</v>
      </c>
      <c r="N83" s="16" t="str">
        <f>IF(P82&gt;1,"Up","Down")</f>
        <v>Down</v>
      </c>
      <c r="O83" s="16" t="str">
        <f>IF(N83="Up",IF(H83&lt;$BJ$12,"Up","Down"),IF(H83&lt;$BK$12,"Down","Up"))</f>
        <v>Up</v>
      </c>
      <c r="P83" s="17">
        <f>IF(O83="Up",INDEX($AP$5:$AP$1005,MATCH(I83,$AI$5:$AI$1005,0),1),INDEX($AQ$5:$AQ$1005,MATCH(J83,$AI$5:$AI$1005,0),1))</f>
        <v>1.0164906352907221</v>
      </c>
      <c r="Q83" s="19">
        <f>T82</f>
        <v>13172.779087061686</v>
      </c>
      <c r="R83" s="19">
        <f>INDEX(model!$S$5:$S$35,MATCH(G83,model!$Q$5:$Q$35,0),1)*model!$O$5</f>
        <v>125</v>
      </c>
      <c r="S83" s="19">
        <f>IF(RIGHT(B83,1)="C",T82*INDEX(model!$T$5:$T$35,MATCH(G83,model!$Q$5:$Q$35,0),1),0)</f>
        <v>0</v>
      </c>
      <c r="T83" s="19">
        <f>(Q83+R83-S83)*M83</f>
        <v>13454.270092632683</v>
      </c>
      <c r="U83" s="19">
        <f>X82</f>
        <v>12892.912800186068</v>
      </c>
      <c r="V83" s="19">
        <f>INDEX(model!$S$5:$S$35,MATCH(G83,model!$Q$5:$Q$35,0),1)*model!$O$6</f>
        <v>125</v>
      </c>
      <c r="W83" s="19">
        <f>IF(RIGHT(B83,1)="C",X82*INDEX(model!$T$5:$T$35,MATCH(G83,model!$Q$5:$Q$35,0),1),0)</f>
        <v>0</v>
      </c>
      <c r="X83" s="19">
        <f>(U83+V83-W83)*P83</f>
        <v>13232.586452420361</v>
      </c>
      <c r="Y83" s="19"/>
      <c r="Z83" s="36" t="str">
        <f>K83&amp;L83</f>
        <v>DownUp</v>
      </c>
      <c r="AA83" s="36" t="str">
        <f>N83&amp;O83</f>
        <v>DownUp</v>
      </c>
      <c r="AB83" s="19"/>
      <c r="AC83" s="19"/>
      <c r="AD83" s="19"/>
      <c r="AE83" s="19"/>
      <c r="AI83" s="18">
        <f>ROUND(AI82-0.001,3)</f>
        <v>0.92200000000000004</v>
      </c>
      <c r="AJ83" s="9">
        <f t="array" ref="AJ83">PERCENTILE(IF($BB$5:$BB$2729="Y",$AY$5:$AY$2729),$AI83)</f>
        <v>1.029596617198816</v>
      </c>
      <c r="AK83" s="9">
        <f t="array" ref="AK83">PERCENTILE(IF($BC$5:$BC$2729="Y",$AY$5:$AY$2729),$AI83)</f>
        <v>1.0372659070764021</v>
      </c>
      <c r="AL83" s="9">
        <f t="array" ref="AL83">PERCENTILE(IF($BD$5:$BD$2729="Y",$AY$5:$AY$2729),$AI83)</f>
        <v>0.99828233701163849</v>
      </c>
      <c r="AM83" s="41" t="str">
        <f>IF(AI83&lt;$BJ$7,"Up","Down")</f>
        <v>Down</v>
      </c>
      <c r="AN83" s="41" t="str">
        <f>IF(AI83&lt;$BK$7,"Down","Up")</f>
        <v>Up</v>
      </c>
      <c r="AO83" s="9">
        <f t="array" ref="AO83">PERCENTILE(IF($BT$5:$BT$2729="Y",$BQ$5:$BQ$2729),$AI83)</f>
        <v>1.0389374256333266</v>
      </c>
      <c r="AP83" s="9">
        <f t="array" ref="AP83">PERCENTILE(IF($BU$5:$BU$2729="Y",$BQ$5:$BQ$2729),$AI83)</f>
        <v>1.0473395569470951</v>
      </c>
      <c r="AQ83" s="9">
        <f t="array" ref="AQ83">PERCENTILE(IF($BV$5:$BV$2729="Y",$BQ$5:$BQ$2729),$AI83)</f>
        <v>0.99806746219489817</v>
      </c>
      <c r="AR83" s="41" t="str">
        <f>IF(AI83&lt;$BJ$12,"Up","Down")</f>
        <v>Down</v>
      </c>
      <c r="AS83" s="41" t="str">
        <f>IF(AI83&lt;$BK$12,"Down","Up")</f>
        <v>Up</v>
      </c>
      <c r="AU83" s="4" t="str">
        <f>IF(AZ83=AZ84,IF(AZ83&gt;AZ82,AZ83&amp;"_O",""),AZ83&amp;"_C")</f>
        <v/>
      </c>
      <c r="AV83" s="7" t="str">
        <f>IF(RIGHT(AU83,1)="C",AX83/INDEX($AX$5:$AX$2729,MATCH(AZ83&amp;"_O",$AU$5:$AU$2729,0),1),"")</f>
        <v/>
      </c>
      <c r="AW83" s="38">
        <v>26116</v>
      </c>
      <c r="AX83" s="37">
        <v>99.78</v>
      </c>
      <c r="AY83" s="7">
        <f>AX83/AX82</f>
        <v>1.0182671701193999</v>
      </c>
      <c r="AZ83" s="4">
        <f>YEAR(AW83)</f>
        <v>1971</v>
      </c>
      <c r="BA83" s="2" t="s">
        <v>5</v>
      </c>
      <c r="BB83" s="12" t="str">
        <f>INDEX($CD$5:$CD$10,MATCH(BA83,$CC$5:$CC$10,0),1)</f>
        <v/>
      </c>
      <c r="BC83" s="12" t="str">
        <f>IF(AND(BB83="Y",AY83&gt;1),"Y","")</f>
        <v/>
      </c>
      <c r="BD83" s="12" t="str">
        <f>IF(AND(BB83="Y",AY83&lt;1),"Y","")</f>
        <v/>
      </c>
      <c r="BE83" s="12" t="str">
        <f>IF(AY83&gt;1,IF(AY82&gt;1,"Y",""),"")</f>
        <v/>
      </c>
      <c r="BF83" s="12" t="str">
        <f>IF(AY83&lt;1,IF(AY82&lt;1,"Y",""),"")</f>
        <v/>
      </c>
      <c r="BG83" s="2"/>
      <c r="BH83" s="2"/>
      <c r="BI83" s="2"/>
      <c r="BJ83" s="2"/>
      <c r="BK83" s="2"/>
      <c r="BL83" s="2"/>
      <c r="BM83" s="4" t="str">
        <f>IF(BR83=BR84,IF(BR83&gt;BR82,BR83&amp;"_O",""),BR83&amp;"_C")</f>
        <v/>
      </c>
      <c r="BN83" s="7" t="str">
        <f>IF(RIGHT(BM83,1)="C",BP83/INDEX($BP$5:$BP$2729,MATCH(BR83&amp;"_O",$BM$5:$BM$2729,0),1),"")</f>
        <v/>
      </c>
      <c r="BO83" s="38">
        <v>26515</v>
      </c>
      <c r="BP83" s="3">
        <v>130.94</v>
      </c>
      <c r="BQ83" s="7">
        <f>BP83/BP82</f>
        <v>1.0217713616855246</v>
      </c>
      <c r="BR83" s="4">
        <f>YEAR(BO83)</f>
        <v>1972</v>
      </c>
      <c r="BS83" s="2" t="s">
        <v>5</v>
      </c>
      <c r="BT83" s="12" t="str">
        <f>INDEX($CD$5:$CD$10,MATCH(BS83,$CC$5:$CC$10,0),1)</f>
        <v/>
      </c>
      <c r="BU83" s="12" t="str">
        <f>IF(AND(BT83="Y",BQ83&gt;1),"Y","")</f>
        <v/>
      </c>
      <c r="BV83" s="12" t="str">
        <f>IF(AND(BT83="Y",BQ83&lt;1),"Y","")</f>
        <v/>
      </c>
      <c r="BW83" s="12" t="str">
        <f>IF(BQ83&gt;1,IF(BQ82&gt;1,"Y",""),"")</f>
        <v>Y</v>
      </c>
      <c r="BX83" s="12" t="str">
        <f>IF(BQ83&lt;1,IF(BQ82&lt;1,"Y",""),"")</f>
        <v/>
      </c>
      <c r="BY83" s="2"/>
      <c r="BZ83" s="2"/>
      <c r="CA83" s="2"/>
    </row>
    <row r="84" spans="2:79">
      <c r="B84" s="4" t="str">
        <f>IF(G84=G85,IF(G84&gt;G83,G84&amp;"_O",""),G84&amp;"_C")</f>
        <v/>
      </c>
      <c r="C84" s="14">
        <f ca="1">RANDBETWEEN(0,1000)/1000</f>
        <v>0.218</v>
      </c>
      <c r="D84" s="16">
        <f>D83+1</f>
        <v>80</v>
      </c>
      <c r="E84" s="10">
        <f>ROUNDDOWN(D84/52,0)+1</f>
        <v>2</v>
      </c>
      <c r="F84" s="15">
        <f>F83+7</f>
        <v>45180</v>
      </c>
      <c r="G84" s="4">
        <f>YEAR(F84)</f>
        <v>2023</v>
      </c>
      <c r="H84" s="33">
        <v>0.52</v>
      </c>
      <c r="I84" s="33">
        <v>0.40699999999999997</v>
      </c>
      <c r="J84" s="33">
        <v>0.31900000000000001</v>
      </c>
      <c r="K84" s="16" t="str">
        <f>IF(M83&gt;1,"Up","Down")</f>
        <v>Up</v>
      </c>
      <c r="L84" s="16" t="str">
        <f>IF(K84="Up",IF(H84&lt;$BJ$7,"Up","Down"),IF(H84&lt;$BK$7,"Down","Up"))</f>
        <v>Up</v>
      </c>
      <c r="M84" s="17">
        <f>IF(L84="Up",INDEX($AK$5:$AK$1005,MATCH(I84,$AI$5:$AI$1005,0),1),INDEX($AL$5:$AL$1005,MATCH(J84,$AI$5:$AI$1005,0),1))</f>
        <v>1.0098598412865034</v>
      </c>
      <c r="N84" s="16" t="str">
        <f>IF(P83&gt;1,"Up","Down")</f>
        <v>Up</v>
      </c>
      <c r="O84" s="16" t="str">
        <f>IF(N84="Up",IF(H84&lt;$BJ$12,"Up","Down"),IF(H84&lt;$BK$12,"Down","Up"))</f>
        <v>Up</v>
      </c>
      <c r="P84" s="17">
        <f>IF(O84="Up",INDEX($AP$5:$AP$1005,MATCH(I84,$AI$5:$AI$1005,0),1),INDEX($AQ$5:$AQ$1005,MATCH(J84,$AI$5:$AI$1005,0),1))</f>
        <v>1.0135526437198663</v>
      </c>
      <c r="Q84" s="19">
        <f>T83</f>
        <v>13454.270092632683</v>
      </c>
      <c r="R84" s="19">
        <f>INDEX(model!$S$5:$S$35,MATCH(G84,model!$Q$5:$Q$35,0),1)*model!$O$5</f>
        <v>125</v>
      </c>
      <c r="S84" s="19">
        <f>IF(RIGHT(B84,1)="C",T83*INDEX(model!$T$5:$T$35,MATCH(G84,model!$Q$5:$Q$35,0),1),0)</f>
        <v>0</v>
      </c>
      <c r="T84" s="19">
        <f>(Q84+R84-S84)*M84</f>
        <v>13713.159540532604</v>
      </c>
      <c r="U84" s="19">
        <f>X83</f>
        <v>13232.586452420361</v>
      </c>
      <c r="V84" s="19">
        <f>INDEX(model!$S$5:$S$35,MATCH(G84,model!$Q$5:$Q$35,0),1)*model!$O$6</f>
        <v>125</v>
      </c>
      <c r="W84" s="19">
        <f>IF(RIGHT(B84,1)="C",X83*INDEX(model!$T$5:$T$35,MATCH(G84,model!$Q$5:$Q$35,0),1),0)</f>
        <v>0</v>
      </c>
      <c r="X84" s="19">
        <f>(U84+V84-W84)*P84</f>
        <v>13538.617062567328</v>
      </c>
      <c r="Y84" s="19"/>
      <c r="Z84" s="36" t="str">
        <f>K84&amp;L84</f>
        <v>UpUp</v>
      </c>
      <c r="AA84" s="36" t="str">
        <f>N84&amp;O84</f>
        <v>UpUp</v>
      </c>
      <c r="AB84" s="19"/>
      <c r="AC84" s="19"/>
      <c r="AD84" s="19"/>
      <c r="AE84" s="19"/>
      <c r="AI84" s="18">
        <f>ROUND(AI83-0.001,3)</f>
        <v>0.92100000000000004</v>
      </c>
      <c r="AJ84" s="9">
        <f t="array" ref="AJ84">PERCENTILE(IF($BB$5:$BB$2729="Y",$AY$5:$AY$2729),$AI84)</f>
        <v>1.0295253592418305</v>
      </c>
      <c r="AK84" s="9">
        <f t="array" ref="AK84">PERCENTILE(IF($BC$5:$BC$2729="Y",$AY$5:$AY$2729),$AI84)</f>
        <v>1.0371766375344644</v>
      </c>
      <c r="AL84" s="9">
        <f t="array" ref="AL84">PERCENTILE(IF($BD$5:$BD$2729="Y",$AY$5:$AY$2729),$AI84)</f>
        <v>0.99818165300253237</v>
      </c>
      <c r="AM84" s="41" t="str">
        <f>IF(AI84&lt;$BJ$7,"Up","Down")</f>
        <v>Down</v>
      </c>
      <c r="AN84" s="41" t="str">
        <f>IF(AI84&lt;$BK$7,"Down","Up")</f>
        <v>Up</v>
      </c>
      <c r="AO84" s="9">
        <f t="array" ref="AO84">PERCENTILE(IF($BT$5:$BT$2729="Y",$BQ$5:$BQ$2729),$AI84)</f>
        <v>1.0388429043616745</v>
      </c>
      <c r="AP84" s="9">
        <f t="array" ref="AP84">PERCENTILE(IF($BU$5:$BU$2729="Y",$BQ$5:$BQ$2729),$AI84)</f>
        <v>1.0471463539304142</v>
      </c>
      <c r="AQ84" s="9">
        <f t="array" ref="AQ84">PERCENTILE(IF($BV$5:$BV$2729="Y",$BQ$5:$BQ$2729),$AI84)</f>
        <v>0.99805835813685106</v>
      </c>
      <c r="AR84" s="41" t="str">
        <f>IF(AI84&lt;$BJ$12,"Up","Down")</f>
        <v>Down</v>
      </c>
      <c r="AS84" s="41" t="str">
        <f>IF(AI84&lt;$BK$12,"Down","Up")</f>
        <v>Up</v>
      </c>
      <c r="AU84" s="4" t="str">
        <f>IF(AZ84=AZ85,IF(AZ84&gt;AZ83,AZ84&amp;"_O",""),AZ84&amp;"_C")</f>
        <v/>
      </c>
      <c r="AV84" s="7" t="str">
        <f>IF(RIGHT(AU84,1)="C",AX84/INDEX($AX$5:$AX$2729,MATCH(AZ84&amp;"_O",$AU$5:$AU$2729,0),1),"")</f>
        <v/>
      </c>
      <c r="AW84" s="38">
        <v>26123</v>
      </c>
      <c r="AX84" s="37">
        <v>100.69</v>
      </c>
      <c r="AY84" s="7">
        <f>AX84/AX83</f>
        <v>1.0091200641411104</v>
      </c>
      <c r="AZ84" s="4">
        <f>YEAR(AW84)</f>
        <v>1971</v>
      </c>
      <c r="BA84" s="2" t="s">
        <v>5</v>
      </c>
      <c r="BB84" s="12" t="str">
        <f>INDEX($CD$5:$CD$10,MATCH(BA84,$CC$5:$CC$10,0),1)</f>
        <v/>
      </c>
      <c r="BC84" s="12" t="str">
        <f>IF(AND(BB84="Y",AY84&gt;1),"Y","")</f>
        <v/>
      </c>
      <c r="BD84" s="12" t="str">
        <f>IF(AND(BB84="Y",AY84&lt;1),"Y","")</f>
        <v/>
      </c>
      <c r="BE84" s="12" t="str">
        <f>IF(AY84&gt;1,IF(AY83&gt;1,"Y",""),"")</f>
        <v>Y</v>
      </c>
      <c r="BF84" s="12" t="str">
        <f>IF(AY84&lt;1,IF(AY83&lt;1,"Y",""),"")</f>
        <v/>
      </c>
      <c r="BG84" s="2"/>
      <c r="BH84" s="2"/>
      <c r="BI84" s="2"/>
      <c r="BJ84" s="2"/>
      <c r="BK84" s="2"/>
      <c r="BL84" s="2"/>
      <c r="BM84" s="4" t="str">
        <f>IF(BR84=BR85,IF(BR84&gt;BR83,BR84&amp;"_O",""),BR84&amp;"_C")</f>
        <v/>
      </c>
      <c r="BN84" s="7" t="str">
        <f>IF(RIGHT(BM84,1)="C",BP84/INDEX($BP$5:$BP$2729,MATCH(BR84&amp;"_O",$BM$5:$BM$2729,0),1),"")</f>
        <v/>
      </c>
      <c r="BO84" s="38">
        <v>26522</v>
      </c>
      <c r="BP84" s="3">
        <v>131.68</v>
      </c>
      <c r="BQ84" s="7">
        <f>BP84/BP83</f>
        <v>1.0056514434091952</v>
      </c>
      <c r="BR84" s="4">
        <f>YEAR(BO84)</f>
        <v>1972</v>
      </c>
      <c r="BS84" s="2" t="s">
        <v>5</v>
      </c>
      <c r="BT84" s="12" t="str">
        <f>INDEX($CD$5:$CD$10,MATCH(BS84,$CC$5:$CC$10,0),1)</f>
        <v/>
      </c>
      <c r="BU84" s="12" t="str">
        <f>IF(AND(BT84="Y",BQ84&gt;1),"Y","")</f>
        <v/>
      </c>
      <c r="BV84" s="12" t="str">
        <f>IF(AND(BT84="Y",BQ84&lt;1),"Y","")</f>
        <v/>
      </c>
      <c r="BW84" s="12" t="str">
        <f>IF(BQ84&gt;1,IF(BQ83&gt;1,"Y",""),"")</f>
        <v>Y</v>
      </c>
      <c r="BX84" s="12" t="str">
        <f>IF(BQ84&lt;1,IF(BQ83&lt;1,"Y",""),"")</f>
        <v/>
      </c>
      <c r="BY84" s="2"/>
      <c r="BZ84" s="2"/>
      <c r="CA84" s="2"/>
    </row>
    <row r="85" spans="2:79">
      <c r="B85" s="4" t="str">
        <f>IF(G85=G86,IF(G85&gt;G84,G85&amp;"_O",""),G85&amp;"_C")</f>
        <v/>
      </c>
      <c r="C85" s="14">
        <f ca="1">RANDBETWEEN(0,1000)/1000</f>
        <v>0.34699999999999998</v>
      </c>
      <c r="D85" s="16">
        <f>D84+1</f>
        <v>81</v>
      </c>
      <c r="E85" s="10">
        <f>ROUNDDOWN(D85/52,0)+1</f>
        <v>2</v>
      </c>
      <c r="F85" s="15">
        <f>F84+7</f>
        <v>45187</v>
      </c>
      <c r="G85" s="4">
        <f>YEAR(F85)</f>
        <v>2023</v>
      </c>
      <c r="H85" s="33">
        <v>0.03</v>
      </c>
      <c r="I85" s="33">
        <v>0.65200000000000002</v>
      </c>
      <c r="J85" s="33">
        <v>0.36499999999999999</v>
      </c>
      <c r="K85" s="16" t="str">
        <f>IF(M84&gt;1,"Up","Down")</f>
        <v>Up</v>
      </c>
      <c r="L85" s="16" t="str">
        <f>IF(K85="Up",IF(H85&lt;$BJ$7,"Up","Down"),IF(H85&lt;$BK$7,"Down","Up"))</f>
        <v>Up</v>
      </c>
      <c r="M85" s="17">
        <f>IF(L85="Up",INDEX($AK$5:$AK$1005,MATCH(I85,$AI$5:$AI$1005,0),1),INDEX($AL$5:$AL$1005,MATCH(J85,$AI$5:$AI$1005,0),1))</f>
        <v>1.0167053837512234</v>
      </c>
      <c r="N85" s="16" t="str">
        <f>IF(P84&gt;1,"Up","Down")</f>
        <v>Up</v>
      </c>
      <c r="O85" s="16" t="str">
        <f>IF(N85="Up",IF(H85&lt;$BJ$12,"Up","Down"),IF(H85&lt;$BK$12,"Down","Up"))</f>
        <v>Up</v>
      </c>
      <c r="P85" s="17">
        <f>IF(O85="Up",INDEX($AP$5:$AP$1005,MATCH(I85,$AI$5:$AI$1005,0),1),INDEX($AQ$5:$AQ$1005,MATCH(J85,$AI$5:$AI$1005,0),1))</f>
        <v>1.0237602008028341</v>
      </c>
      <c r="Q85" s="19">
        <f>T84</f>
        <v>13713.159540532604</v>
      </c>
      <c r="R85" s="19">
        <f>INDEX(model!$S$5:$S$35,MATCH(G85,model!$Q$5:$Q$35,0),1)*model!$O$5</f>
        <v>125</v>
      </c>
      <c r="S85" s="19">
        <f>IF(RIGHT(B85,1)="C",T84*INDEX(model!$T$5:$T$35,MATCH(G85,model!$Q$5:$Q$35,0),1),0)</f>
        <v>0</v>
      </c>
      <c r="T85" s="19">
        <f>(Q85+R85-S85)*M85</f>
        <v>14069.331306067856</v>
      </c>
      <c r="U85" s="19">
        <f>X84</f>
        <v>13538.617062567328</v>
      </c>
      <c r="V85" s="19">
        <f>INDEX(model!$S$5:$S$35,MATCH(G85,model!$Q$5:$Q$35,0),1)*model!$O$6</f>
        <v>125</v>
      </c>
      <c r="W85" s="19">
        <f>IF(RIGHT(B85,1)="C",X84*INDEX(model!$T$5:$T$35,MATCH(G85,model!$Q$5:$Q$35,0),1),0)</f>
        <v>0</v>
      </c>
      <c r="X85" s="19">
        <f>(U85+V85-W85)*P85</f>
        <v>13988.267347666959</v>
      </c>
      <c r="Y85" s="19"/>
      <c r="Z85" s="36" t="str">
        <f>K85&amp;L85</f>
        <v>UpUp</v>
      </c>
      <c r="AA85" s="36" t="str">
        <f>N85&amp;O85</f>
        <v>UpUp</v>
      </c>
      <c r="AB85" s="19"/>
      <c r="AC85" s="19"/>
      <c r="AD85" s="19"/>
      <c r="AE85" s="19"/>
      <c r="AI85" s="18">
        <f>ROUND(AI84-0.001,3)</f>
        <v>0.92</v>
      </c>
      <c r="AJ85" s="9">
        <f t="array" ref="AJ85">PERCENTILE(IF($BB$5:$BB$2729="Y",$AY$5:$AY$2729),$AI85)</f>
        <v>1.0291914244246072</v>
      </c>
      <c r="AK85" s="9">
        <f t="array" ref="AK85">PERCENTILE(IF($BC$5:$BC$2729="Y",$AY$5:$AY$2729),$AI85)</f>
        <v>1.0365970599540417</v>
      </c>
      <c r="AL85" s="9">
        <f t="array" ref="AL85">PERCENTILE(IF($BD$5:$BD$2729="Y",$AY$5:$AY$2729),$AI85)</f>
        <v>0.99813857527369287</v>
      </c>
      <c r="AM85" s="41" t="str">
        <f>IF(AI85&lt;$BJ$7,"Up","Down")</f>
        <v>Down</v>
      </c>
      <c r="AN85" s="41" t="str">
        <f>IF(AI85&lt;$BK$7,"Down","Up")</f>
        <v>Up</v>
      </c>
      <c r="AO85" s="9">
        <f t="array" ref="AO85">PERCENTILE(IF($BT$5:$BT$2729="Y",$BQ$5:$BQ$2729),$AI85)</f>
        <v>1.0384713040764304</v>
      </c>
      <c r="AP85" s="9">
        <f t="array" ref="AP85">PERCENTILE(IF($BU$5:$BU$2729="Y",$BQ$5:$BQ$2729),$AI85)</f>
        <v>1.046933356034337</v>
      </c>
      <c r="AQ85" s="9">
        <f t="array" ref="AQ85">PERCENTILE(IF($BV$5:$BV$2729="Y",$BQ$5:$BQ$2729),$AI85)</f>
        <v>0.99805385855088058</v>
      </c>
      <c r="AR85" s="41" t="str">
        <f>IF(AI85&lt;$BJ$12,"Up","Down")</f>
        <v>Down</v>
      </c>
      <c r="AS85" s="41" t="str">
        <f>IF(AI85&lt;$BK$12,"Down","Up")</f>
        <v>Up</v>
      </c>
      <c r="AU85" s="4" t="str">
        <f>IF(AZ85=AZ86,IF(AZ85&gt;AZ84,AZ85&amp;"_O",""),AZ85&amp;"_C")</f>
        <v/>
      </c>
      <c r="AV85" s="7" t="str">
        <f>IF(RIGHT(AU85,1)="C",AX85/INDEX($AX$5:$AX$2729,MATCH(AZ85&amp;"_O",$AU$5:$AU$2729,0),1),"")</f>
        <v/>
      </c>
      <c r="AW85" s="38">
        <v>26130</v>
      </c>
      <c r="AX85" s="37">
        <v>99.11</v>
      </c>
      <c r="AY85" s="7">
        <f>AX85/AX84</f>
        <v>0.98430827291687362</v>
      </c>
      <c r="AZ85" s="4">
        <f>YEAR(AW85)</f>
        <v>1971</v>
      </c>
      <c r="BA85" s="2" t="s">
        <v>5</v>
      </c>
      <c r="BB85" s="12" t="str">
        <f>INDEX($CD$5:$CD$10,MATCH(BA85,$CC$5:$CC$10,0),1)</f>
        <v/>
      </c>
      <c r="BC85" s="12" t="str">
        <f>IF(AND(BB85="Y",AY85&gt;1),"Y","")</f>
        <v/>
      </c>
      <c r="BD85" s="12" t="str">
        <f>IF(AND(BB85="Y",AY85&lt;1),"Y","")</f>
        <v/>
      </c>
      <c r="BE85" s="12" t="str">
        <f>IF(AY85&gt;1,IF(AY84&gt;1,"Y",""),"")</f>
        <v/>
      </c>
      <c r="BF85" s="12" t="str">
        <f>IF(AY85&lt;1,IF(AY84&lt;1,"Y",""),"")</f>
        <v/>
      </c>
      <c r="BG85" s="2"/>
      <c r="BH85" s="2"/>
      <c r="BI85" s="2"/>
      <c r="BJ85" s="2"/>
      <c r="BK85" s="2"/>
      <c r="BL85" s="2"/>
      <c r="BM85" s="4" t="str">
        <f>IF(BR85=BR86,IF(BR85&gt;BR84,BR85&amp;"_O",""),BR85&amp;"_C")</f>
        <v/>
      </c>
      <c r="BN85" s="7" t="str">
        <f>IF(RIGHT(BM85,1)="C",BP85/INDEX($BP$5:$BP$2729,MATCH(BR85&amp;"_O",$BM$5:$BM$2729,0),1),"")</f>
        <v/>
      </c>
      <c r="BO85" s="38">
        <v>26529</v>
      </c>
      <c r="BP85" s="3">
        <v>131.43</v>
      </c>
      <c r="BQ85" s="7">
        <f>BP85/BP84</f>
        <v>0.99810145808019446</v>
      </c>
      <c r="BR85" s="4">
        <f>YEAR(BO85)</f>
        <v>1972</v>
      </c>
      <c r="BS85" s="2" t="s">
        <v>5</v>
      </c>
      <c r="BT85" s="12" t="str">
        <f>INDEX($CD$5:$CD$10,MATCH(BS85,$CC$5:$CC$10,0),1)</f>
        <v/>
      </c>
      <c r="BU85" s="12" t="str">
        <f>IF(AND(BT85="Y",BQ85&gt;1),"Y","")</f>
        <v/>
      </c>
      <c r="BV85" s="12" t="str">
        <f>IF(AND(BT85="Y",BQ85&lt;1),"Y","")</f>
        <v/>
      </c>
      <c r="BW85" s="12" t="str">
        <f>IF(BQ85&gt;1,IF(BQ84&gt;1,"Y",""),"")</f>
        <v/>
      </c>
      <c r="BX85" s="12" t="str">
        <f>IF(BQ85&lt;1,IF(BQ84&lt;1,"Y",""),"")</f>
        <v/>
      </c>
      <c r="BY85" s="2"/>
      <c r="BZ85" s="2"/>
      <c r="CA85" s="2"/>
    </row>
    <row r="86" spans="2:79">
      <c r="B86" s="4" t="str">
        <f>IF(G86=G87,IF(G86&gt;G85,G86&amp;"_O",""),G86&amp;"_C")</f>
        <v/>
      </c>
      <c r="C86" s="14">
        <f ca="1">RANDBETWEEN(0,1000)/1000</f>
        <v>0.16500000000000001</v>
      </c>
      <c r="D86" s="16">
        <f>D85+1</f>
        <v>82</v>
      </c>
      <c r="E86" s="10">
        <f>ROUNDDOWN(D86/52,0)+1</f>
        <v>2</v>
      </c>
      <c r="F86" s="15">
        <f>F85+7</f>
        <v>45194</v>
      </c>
      <c r="G86" s="4">
        <f>YEAR(F86)</f>
        <v>2023</v>
      </c>
      <c r="H86" s="33">
        <v>0.20799999999999999</v>
      </c>
      <c r="I86" s="33">
        <v>0.27200000000000002</v>
      </c>
      <c r="J86" s="33">
        <v>0.222</v>
      </c>
      <c r="K86" s="16" t="str">
        <f>IF(M85&gt;1,"Up","Down")</f>
        <v>Up</v>
      </c>
      <c r="L86" s="16" t="str">
        <f>IF(K86="Up",IF(H86&lt;$BJ$7,"Up","Down"),IF(H86&lt;$BK$7,"Down","Up"))</f>
        <v>Up</v>
      </c>
      <c r="M86" s="17">
        <f>IF(L86="Up",INDEX($AK$5:$AK$1005,MATCH(I86,$AI$5:$AI$1005,0),1),INDEX($AL$5:$AL$1005,MATCH(J86,$AI$5:$AI$1005,0),1))</f>
        <v>1.0065561351253545</v>
      </c>
      <c r="N86" s="16" t="str">
        <f>IF(P85&gt;1,"Up","Down")</f>
        <v>Up</v>
      </c>
      <c r="O86" s="16" t="str">
        <f>IF(N86="Up",IF(H86&lt;$BJ$12,"Up","Down"),IF(H86&lt;$BK$12,"Down","Up"))</f>
        <v>Up</v>
      </c>
      <c r="P86" s="17">
        <f>IF(O86="Up",INDEX($AP$5:$AP$1005,MATCH(I86,$AI$5:$AI$1005,0),1),INDEX($AQ$5:$AQ$1005,MATCH(J86,$AI$5:$AI$1005,0),1))</f>
        <v>1.008783981807911</v>
      </c>
      <c r="Q86" s="19">
        <f>T85</f>
        <v>14069.331306067856</v>
      </c>
      <c r="R86" s="19">
        <f>INDEX(model!$S$5:$S$35,MATCH(G86,model!$Q$5:$Q$35,0),1)*model!$O$5</f>
        <v>125</v>
      </c>
      <c r="S86" s="19">
        <f>IF(RIGHT(B86,1)="C",T85*INDEX(model!$T$5:$T$35,MATCH(G86,model!$Q$5:$Q$35,0),1),0)</f>
        <v>0</v>
      </c>
      <c r="T86" s="19">
        <f>(Q86+R86-S86)*M86</f>
        <v>14287.391260124487</v>
      </c>
      <c r="U86" s="19">
        <f>X85</f>
        <v>13988.267347666959</v>
      </c>
      <c r="V86" s="19">
        <f>INDEX(model!$S$5:$S$35,MATCH(G86,model!$Q$5:$Q$35,0),1)*model!$O$6</f>
        <v>125</v>
      </c>
      <c r="W86" s="19">
        <f>IF(RIGHT(B86,1)="C",X85*INDEX(model!$T$5:$T$35,MATCH(G86,model!$Q$5:$Q$35,0),1),0)</f>
        <v>0</v>
      </c>
      <c r="X86" s="19">
        <f>(U86+V86-W86)*P86</f>
        <v>14237.23803129905</v>
      </c>
      <c r="Y86" s="19"/>
      <c r="Z86" s="36" t="str">
        <f>K86&amp;L86</f>
        <v>UpUp</v>
      </c>
      <c r="AA86" s="36" t="str">
        <f>N86&amp;O86</f>
        <v>UpUp</v>
      </c>
      <c r="AB86" s="19"/>
      <c r="AC86" s="19"/>
      <c r="AD86" s="19"/>
      <c r="AE86" s="19"/>
      <c r="AI86" s="18">
        <f>ROUND(AI85-0.001,3)</f>
        <v>0.91900000000000004</v>
      </c>
      <c r="AJ86" s="9">
        <f t="array" ref="AJ86">PERCENTILE(IF($BB$5:$BB$2729="Y",$AY$5:$AY$2729),$AI86)</f>
        <v>1.0290581638948397</v>
      </c>
      <c r="AK86" s="9">
        <f t="array" ref="AK86">PERCENTILE(IF($BC$5:$BC$2729="Y",$AY$5:$AY$2729),$AI86)</f>
        <v>1.0362876932159493</v>
      </c>
      <c r="AL86" s="9">
        <f t="array" ref="AL86">PERCENTILE(IF($BD$5:$BD$2729="Y",$AY$5:$AY$2729),$AI86)</f>
        <v>0.99812123452152379</v>
      </c>
      <c r="AM86" s="41" t="str">
        <f>IF(AI86&lt;$BJ$7,"Up","Down")</f>
        <v>Down</v>
      </c>
      <c r="AN86" s="41" t="str">
        <f>IF(AI86&lt;$BK$7,"Down","Up")</f>
        <v>Up</v>
      </c>
      <c r="AO86" s="9">
        <f t="array" ref="AO86">PERCENTILE(IF($BT$5:$BT$2729="Y",$BQ$5:$BQ$2729),$AI86)</f>
        <v>1.038319542893209</v>
      </c>
      <c r="AP86" s="9">
        <f t="array" ref="AP86">PERCENTILE(IF($BU$5:$BU$2729="Y",$BQ$5:$BQ$2729),$AI86)</f>
        <v>1.0467647242572669</v>
      </c>
      <c r="AQ86" s="9">
        <f t="array" ref="AQ86">PERCENTILE(IF($BV$5:$BV$2729="Y",$BQ$5:$BQ$2729),$AI86)</f>
        <v>0.99803533934636235</v>
      </c>
      <c r="AR86" s="41" t="str">
        <f>IF(AI86&lt;$BJ$12,"Up","Down")</f>
        <v>Down</v>
      </c>
      <c r="AS86" s="41" t="str">
        <f>IF(AI86&lt;$BK$12,"Down","Up")</f>
        <v>Up</v>
      </c>
      <c r="AU86" s="4" t="str">
        <f>IF(AZ86=AZ87,IF(AZ86&gt;AZ85,AZ86&amp;"_O",""),AZ86&amp;"_C")</f>
        <v/>
      </c>
      <c r="AV86" s="7" t="str">
        <f>IF(RIGHT(AU86,1)="C",AX86/INDEX($AX$5:$AX$2729,MATCH(AZ86&amp;"_O",$AU$5:$AU$2729,0),1),"")</f>
        <v/>
      </c>
      <c r="AW86" s="38">
        <v>26137</v>
      </c>
      <c r="AX86" s="37">
        <v>98.94</v>
      </c>
      <c r="AY86" s="7">
        <f>AX86/AX85</f>
        <v>0.99828473413379071</v>
      </c>
      <c r="AZ86" s="4">
        <f>YEAR(AW86)</f>
        <v>1971</v>
      </c>
      <c r="BA86" s="2" t="s">
        <v>5</v>
      </c>
      <c r="BB86" s="12" t="str">
        <f>INDEX($CD$5:$CD$10,MATCH(BA86,$CC$5:$CC$10,0),1)</f>
        <v/>
      </c>
      <c r="BC86" s="12" t="str">
        <f>IF(AND(BB86="Y",AY86&gt;1),"Y","")</f>
        <v/>
      </c>
      <c r="BD86" s="12" t="str">
        <f>IF(AND(BB86="Y",AY86&lt;1),"Y","")</f>
        <v/>
      </c>
      <c r="BE86" s="12" t="str">
        <f>IF(AY86&gt;1,IF(AY85&gt;1,"Y",""),"")</f>
        <v/>
      </c>
      <c r="BF86" s="12" t="str">
        <f>IF(AY86&lt;1,IF(AY85&lt;1,"Y",""),"")</f>
        <v>Y</v>
      </c>
      <c r="BG86" s="2"/>
      <c r="BH86" s="2"/>
      <c r="BI86" s="2"/>
      <c r="BJ86" s="2"/>
      <c r="BK86" s="2"/>
      <c r="BL86" s="2"/>
      <c r="BM86" s="4" t="str">
        <f>IF(BR86=BR87,IF(BR86&gt;BR85,BR86&amp;"_O",""),BR86&amp;"_C")</f>
        <v/>
      </c>
      <c r="BN86" s="7" t="str">
        <f>IF(RIGHT(BM86,1)="C",BP86/INDEX($BP$5:$BP$2729,MATCH(BR86&amp;"_O",$BM$5:$BM$2729,0),1),"")</f>
        <v/>
      </c>
      <c r="BO86" s="38">
        <v>26536</v>
      </c>
      <c r="BP86" s="3">
        <v>130.31</v>
      </c>
      <c r="BQ86" s="7">
        <f>BP86/BP85</f>
        <v>0.99147835349615765</v>
      </c>
      <c r="BR86" s="4">
        <f>YEAR(BO86)</f>
        <v>1972</v>
      </c>
      <c r="BS86" s="2" t="s">
        <v>5</v>
      </c>
      <c r="BT86" s="12" t="str">
        <f>INDEX($CD$5:$CD$10,MATCH(BS86,$CC$5:$CC$10,0),1)</f>
        <v/>
      </c>
      <c r="BU86" s="12" t="str">
        <f>IF(AND(BT86="Y",BQ86&gt;1),"Y","")</f>
        <v/>
      </c>
      <c r="BV86" s="12" t="str">
        <f>IF(AND(BT86="Y",BQ86&lt;1),"Y","")</f>
        <v/>
      </c>
      <c r="BW86" s="12" t="str">
        <f>IF(BQ86&gt;1,IF(BQ85&gt;1,"Y",""),"")</f>
        <v/>
      </c>
      <c r="BX86" s="12" t="str">
        <f>IF(BQ86&lt;1,IF(BQ85&lt;1,"Y",""),"")</f>
        <v>Y</v>
      </c>
      <c r="BY86" s="2"/>
      <c r="BZ86" s="2"/>
      <c r="CA86" s="2"/>
    </row>
    <row r="87" spans="2:79">
      <c r="B87" s="4" t="str">
        <f>IF(G87=G88,IF(G87&gt;G86,G87&amp;"_O",""),G87&amp;"_C")</f>
        <v/>
      </c>
      <c r="C87" s="14">
        <f ca="1">RANDBETWEEN(0,1000)/1000</f>
        <v>0.44900000000000001</v>
      </c>
      <c r="D87" s="16">
        <f>D86+1</f>
        <v>83</v>
      </c>
      <c r="E87" s="10">
        <f>ROUNDDOWN(D87/52,0)+1</f>
        <v>2</v>
      </c>
      <c r="F87" s="15">
        <f>F86+7</f>
        <v>45201</v>
      </c>
      <c r="G87" s="4">
        <f>YEAR(F87)</f>
        <v>2023</v>
      </c>
      <c r="H87" s="33">
        <v>0.71499999999999997</v>
      </c>
      <c r="I87" s="33">
        <v>0.83899999999999997</v>
      </c>
      <c r="J87" s="33">
        <v>0.13200000000000001</v>
      </c>
      <c r="K87" s="16" t="str">
        <f>IF(M86&gt;1,"Up","Down")</f>
        <v>Up</v>
      </c>
      <c r="L87" s="16" t="str">
        <f>IF(K87="Up",IF(H87&lt;$BJ$7,"Up","Down"),IF(H87&lt;$BK$7,"Down","Up"))</f>
        <v>Down</v>
      </c>
      <c r="M87" s="17">
        <f>IF(L87="Up",INDEX($AK$5:$AK$1005,MATCH(I87,$AI$5:$AI$1005,0),1),INDEX($AL$5:$AL$1005,MATCH(J87,$AI$5:$AI$1005,0),1))</f>
        <v>0.96837774770181628</v>
      </c>
      <c r="N87" s="16" t="str">
        <f>IF(P86&gt;1,"Up","Down")</f>
        <v>Up</v>
      </c>
      <c r="O87" s="16" t="str">
        <f>IF(N87="Up",IF(H87&lt;$BJ$12,"Up","Down"),IF(H87&lt;$BK$12,"Down","Up"))</f>
        <v>Down</v>
      </c>
      <c r="P87" s="17">
        <f>IF(O87="Up",INDEX($AP$5:$AP$1005,MATCH(I87,$AI$5:$AI$1005,0),1),INDEX($AQ$5:$AQ$1005,MATCH(J87,$AI$5:$AI$1005,0),1))</f>
        <v>0.95537441829510472</v>
      </c>
      <c r="Q87" s="19">
        <f>T86</f>
        <v>14287.391260124487</v>
      </c>
      <c r="R87" s="19">
        <f>INDEX(model!$S$5:$S$35,MATCH(G87,model!$Q$5:$Q$35,0),1)*model!$O$5</f>
        <v>125</v>
      </c>
      <c r="S87" s="19">
        <f>IF(RIGHT(B87,1)="C",T86*INDEX(model!$T$5:$T$35,MATCH(G87,model!$Q$5:$Q$35,0),1),0)</f>
        <v>0</v>
      </c>
      <c r="T87" s="19">
        <f>(Q87+R87-S87)*M87</f>
        <v>13956.638987476692</v>
      </c>
      <c r="U87" s="19">
        <f>X86</f>
        <v>14237.23803129905</v>
      </c>
      <c r="V87" s="19">
        <f>INDEX(model!$S$5:$S$35,MATCH(G87,model!$Q$5:$Q$35,0),1)*model!$O$6</f>
        <v>125</v>
      </c>
      <c r="W87" s="19">
        <f>IF(RIGHT(B87,1)="C",X86*INDEX(model!$T$5:$T$35,MATCH(G87,model!$Q$5:$Q$35,0),1),0)</f>
        <v>0</v>
      </c>
      <c r="X87" s="19">
        <f>(U87+V87-W87)*P87</f>
        <v>13721.314804568159</v>
      </c>
      <c r="Y87" s="19"/>
      <c r="Z87" s="36" t="str">
        <f>K87&amp;L87</f>
        <v>UpDown</v>
      </c>
      <c r="AA87" s="36" t="str">
        <f>N87&amp;O87</f>
        <v>UpDown</v>
      </c>
      <c r="AB87" s="19"/>
      <c r="AC87" s="19"/>
      <c r="AD87" s="19"/>
      <c r="AE87" s="19"/>
      <c r="AI87" s="18">
        <f>ROUND(AI86-0.001,3)</f>
        <v>0.91800000000000004</v>
      </c>
      <c r="AJ87" s="9">
        <f t="array" ref="AJ87">PERCENTILE(IF($BB$5:$BB$2729="Y",$AY$5:$AY$2729),$AI87)</f>
        <v>1.0289757859247786</v>
      </c>
      <c r="AK87" s="9">
        <f t="array" ref="AK87">PERCENTILE(IF($BC$5:$BC$2729="Y",$AY$5:$AY$2729),$AI87)</f>
        <v>1.0362320789164399</v>
      </c>
      <c r="AL87" s="9">
        <f t="array" ref="AL87">PERCENTILE(IF($BD$5:$BD$2729="Y",$AY$5:$AY$2729),$AI87)</f>
        <v>0.99811130765321254</v>
      </c>
      <c r="AM87" s="41" t="str">
        <f>IF(AI87&lt;$BJ$7,"Up","Down")</f>
        <v>Down</v>
      </c>
      <c r="AN87" s="41" t="str">
        <f>IF(AI87&lt;$BK$7,"Down","Up")</f>
        <v>Up</v>
      </c>
      <c r="AO87" s="9">
        <f t="array" ref="AO87">PERCENTILE(IF($BT$5:$BT$2729="Y",$BQ$5:$BQ$2729),$AI87)</f>
        <v>1.0382038942844627</v>
      </c>
      <c r="AP87" s="9">
        <f t="array" ref="AP87">PERCENTILE(IF($BU$5:$BU$2729="Y",$BQ$5:$BQ$2729),$AI87)</f>
        <v>1.0466192300639801</v>
      </c>
      <c r="AQ87" s="9">
        <f t="array" ref="AQ87">PERCENTILE(IF($BV$5:$BV$2729="Y",$BQ$5:$BQ$2729),$AI87)</f>
        <v>0.9980130561870203</v>
      </c>
      <c r="AR87" s="41" t="str">
        <f>IF(AI87&lt;$BJ$12,"Up","Down")</f>
        <v>Down</v>
      </c>
      <c r="AS87" s="41" t="str">
        <f>IF(AI87&lt;$BK$12,"Down","Up")</f>
        <v>Up</v>
      </c>
      <c r="AU87" s="4" t="str">
        <f>IF(AZ87=AZ88,IF(AZ87&gt;AZ86,AZ87&amp;"_O",""),AZ87&amp;"_C")</f>
        <v/>
      </c>
      <c r="AV87" s="7" t="str">
        <f>IF(RIGHT(AU87,1)="C",AX87/INDEX($AX$5:$AX$2729,MATCH(AZ87&amp;"_O",$AU$5:$AU$2729,0),1),"")</f>
        <v/>
      </c>
      <c r="AW87" s="38">
        <v>26144</v>
      </c>
      <c r="AX87" s="37">
        <v>95.58</v>
      </c>
      <c r="AY87" s="7">
        <f>AX87/AX86</f>
        <v>0.96604002425712554</v>
      </c>
      <c r="AZ87" s="4">
        <f>YEAR(AW87)</f>
        <v>1971</v>
      </c>
      <c r="BA87" s="2" t="s">
        <v>5</v>
      </c>
      <c r="BB87" s="12" t="str">
        <f>INDEX($CD$5:$CD$10,MATCH(BA87,$CC$5:$CC$10,0),1)</f>
        <v/>
      </c>
      <c r="BC87" s="12" t="str">
        <f>IF(AND(BB87="Y",AY87&gt;1),"Y","")</f>
        <v/>
      </c>
      <c r="BD87" s="12" t="str">
        <f>IF(AND(BB87="Y",AY87&lt;1),"Y","")</f>
        <v/>
      </c>
      <c r="BE87" s="12" t="str">
        <f>IF(AY87&gt;1,IF(AY86&gt;1,"Y",""),"")</f>
        <v/>
      </c>
      <c r="BF87" s="12" t="str">
        <f>IF(AY87&lt;1,IF(AY86&lt;1,"Y",""),"")</f>
        <v>Y</v>
      </c>
      <c r="BG87" s="2"/>
      <c r="BH87" s="2"/>
      <c r="BI87" s="2"/>
      <c r="BJ87" s="2"/>
      <c r="BK87" s="2"/>
      <c r="BL87" s="2"/>
      <c r="BM87" s="4" t="str">
        <f>IF(BR87=BR88,IF(BR87&gt;BR86,BR87&amp;"_O",""),BR87&amp;"_C")</f>
        <v/>
      </c>
      <c r="BN87" s="7" t="str">
        <f>IF(RIGHT(BM87,1)="C",BP87/INDEX($BP$5:$BP$2729,MATCH(BR87&amp;"_O",$BM$5:$BM$2729,0),1),"")</f>
        <v/>
      </c>
      <c r="BO87" s="38">
        <v>26543</v>
      </c>
      <c r="BP87" s="3">
        <v>130.69999999999999</v>
      </c>
      <c r="BQ87" s="7">
        <f>BP87/BP86</f>
        <v>1.002992863172435</v>
      </c>
      <c r="BR87" s="4">
        <f>YEAR(BO87)</f>
        <v>1972</v>
      </c>
      <c r="BS87" s="2" t="s">
        <v>5</v>
      </c>
      <c r="BT87" s="12" t="str">
        <f>INDEX($CD$5:$CD$10,MATCH(BS87,$CC$5:$CC$10,0),1)</f>
        <v/>
      </c>
      <c r="BU87" s="12" t="str">
        <f>IF(AND(BT87="Y",BQ87&gt;1),"Y","")</f>
        <v/>
      </c>
      <c r="BV87" s="12" t="str">
        <f>IF(AND(BT87="Y",BQ87&lt;1),"Y","")</f>
        <v/>
      </c>
      <c r="BW87" s="12" t="str">
        <f>IF(BQ87&gt;1,IF(BQ86&gt;1,"Y",""),"")</f>
        <v/>
      </c>
      <c r="BX87" s="12" t="str">
        <f>IF(BQ87&lt;1,IF(BQ86&lt;1,"Y",""),"")</f>
        <v/>
      </c>
      <c r="BY87" s="2"/>
      <c r="BZ87" s="2"/>
      <c r="CA87" s="2"/>
    </row>
    <row r="88" spans="2:79">
      <c r="B88" s="4" t="str">
        <f>IF(G88=G89,IF(G88&gt;G87,G88&amp;"_O",""),G88&amp;"_C")</f>
        <v/>
      </c>
      <c r="C88" s="14">
        <f ca="1">RANDBETWEEN(0,1000)/1000</f>
        <v>0.82699999999999996</v>
      </c>
      <c r="D88" s="16">
        <f>D87+1</f>
        <v>84</v>
      </c>
      <c r="E88" s="10">
        <f>ROUNDDOWN(D88/52,0)+1</f>
        <v>2</v>
      </c>
      <c r="F88" s="15">
        <f>F87+7</f>
        <v>45208</v>
      </c>
      <c r="G88" s="4">
        <f>YEAR(F88)</f>
        <v>2023</v>
      </c>
      <c r="H88" s="33">
        <v>0.81499999999999995</v>
      </c>
      <c r="I88" s="33">
        <v>0.54200000000000004</v>
      </c>
      <c r="J88" s="33">
        <v>3.3000000000000002E-2</v>
      </c>
      <c r="K88" s="16" t="str">
        <f>IF(M87&gt;1,"Up","Down")</f>
        <v>Down</v>
      </c>
      <c r="L88" s="16" t="str">
        <f>IF(K88="Up",IF(H88&lt;$BJ$7,"Up","Down"),IF(H88&lt;$BK$7,"Down","Up"))</f>
        <v>Up</v>
      </c>
      <c r="M88" s="17">
        <f>IF(L88="Up",INDEX($AK$5:$AK$1005,MATCH(I88,$AI$5:$AI$1005,0),1),INDEX($AL$5:$AL$1005,MATCH(J88,$AI$5:$AI$1005,0),1))</f>
        <v>1.0134340993230204</v>
      </c>
      <c r="N88" s="16" t="str">
        <f>IF(P87&gt;1,"Up","Down")</f>
        <v>Down</v>
      </c>
      <c r="O88" s="16" t="str">
        <f>IF(N88="Up",IF(H88&lt;$BJ$12,"Up","Down"),IF(H88&lt;$BK$12,"Down","Up"))</f>
        <v>Up</v>
      </c>
      <c r="P88" s="17">
        <f>IF(O88="Up",INDEX($AP$5:$AP$1005,MATCH(I88,$AI$5:$AI$1005,0),1),INDEX($AQ$5:$AQ$1005,MATCH(J88,$AI$5:$AI$1005,0),1))</f>
        <v>1.018739010906605</v>
      </c>
      <c r="Q88" s="19">
        <f>T87</f>
        <v>13956.638987476692</v>
      </c>
      <c r="R88" s="19">
        <f>INDEX(model!$S$5:$S$35,MATCH(G88,model!$Q$5:$Q$35,0),1)*model!$O$5</f>
        <v>125</v>
      </c>
      <c r="S88" s="19">
        <f>IF(RIGHT(B88,1)="C",T87*INDEX(model!$T$5:$T$35,MATCH(G88,model!$Q$5:$Q$35,0),1),0)</f>
        <v>0</v>
      </c>
      <c r="T88" s="19">
        <f>(Q88+R88-S88)*M88</f>
        <v>14270.813124265371</v>
      </c>
      <c r="U88" s="19">
        <f>X87</f>
        <v>13721.314804568159</v>
      </c>
      <c r="V88" s="19">
        <f>INDEX(model!$S$5:$S$35,MATCH(G88,model!$Q$5:$Q$35,0),1)*model!$O$6</f>
        <v>125</v>
      </c>
      <c r="W88" s="19">
        <f>IF(RIGHT(B88,1)="C",X87*INDEX(model!$T$5:$T$35,MATCH(G88,model!$Q$5:$Q$35,0),1),0)</f>
        <v>0</v>
      </c>
      <c r="X88" s="19">
        <f>(U88+V88-W88)*P88</f>
        <v>14105.781048707247</v>
      </c>
      <c r="Y88" s="19"/>
      <c r="Z88" s="36" t="str">
        <f>K88&amp;L88</f>
        <v>DownUp</v>
      </c>
      <c r="AA88" s="36" t="str">
        <f>N88&amp;O88</f>
        <v>DownUp</v>
      </c>
      <c r="AB88" s="19"/>
      <c r="AC88" s="19"/>
      <c r="AD88" s="19"/>
      <c r="AE88" s="19"/>
      <c r="AI88" s="18">
        <f>ROUND(AI87-0.001,3)</f>
        <v>0.91700000000000004</v>
      </c>
      <c r="AJ88" s="9">
        <f t="array" ref="AJ88">PERCENTILE(IF($BB$5:$BB$2729="Y",$AY$5:$AY$2729),$AI88)</f>
        <v>1.0288795174640635</v>
      </c>
      <c r="AK88" s="9">
        <f t="array" ref="AK88">PERCENTILE(IF($BC$5:$BC$2729="Y",$AY$5:$AY$2729),$AI88)</f>
        <v>1.036150741632776</v>
      </c>
      <c r="AL88" s="9">
        <f t="array" ref="AL88">PERCENTILE(IF($BD$5:$BD$2729="Y",$AY$5:$AY$2729),$AI88)</f>
        <v>0.99810121743603508</v>
      </c>
      <c r="AM88" s="41" t="str">
        <f>IF(AI88&lt;$BJ$7,"Up","Down")</f>
        <v>Down</v>
      </c>
      <c r="AN88" s="41" t="str">
        <f>IF(AI88&lt;$BK$7,"Down","Up")</f>
        <v>Up</v>
      </c>
      <c r="AO88" s="9">
        <f t="array" ref="AO88">PERCENTILE(IF($BT$5:$BT$2729="Y",$BQ$5:$BQ$2729),$AI88)</f>
        <v>1.0380411146612369</v>
      </c>
      <c r="AP88" s="9">
        <f t="array" ref="AP88">PERCENTILE(IF($BU$5:$BU$2729="Y",$BQ$5:$BQ$2729),$AI88)</f>
        <v>1.0464056815707825</v>
      </c>
      <c r="AQ88" s="9">
        <f t="array" ref="AQ88">PERCENTILE(IF($BV$5:$BV$2729="Y",$BQ$5:$BQ$2729),$AI88)</f>
        <v>0.99800511343758858</v>
      </c>
      <c r="AR88" s="41" t="str">
        <f>IF(AI88&lt;$BJ$12,"Up","Down")</f>
        <v>Down</v>
      </c>
      <c r="AS88" s="41" t="str">
        <f>IF(AI88&lt;$BK$12,"Down","Up")</f>
        <v>Up</v>
      </c>
      <c r="AU88" s="4" t="str">
        <f>IF(AZ88=AZ89,IF(AZ88&gt;AZ87,AZ88&amp;"_O",""),AZ88&amp;"_C")</f>
        <v/>
      </c>
      <c r="AV88" s="7" t="str">
        <f>IF(RIGHT(AU88,1)="C",AX88/INDEX($AX$5:$AX$2729,MATCH(AZ88&amp;"_O",$AU$5:$AU$2729,0),1),"")</f>
        <v/>
      </c>
      <c r="AW88" s="38">
        <v>26151</v>
      </c>
      <c r="AX88" s="37">
        <v>94.25</v>
      </c>
      <c r="AY88" s="7">
        <f>AX88/AX87</f>
        <v>0.98608495501150872</v>
      </c>
      <c r="AZ88" s="4">
        <f>YEAR(AW88)</f>
        <v>1971</v>
      </c>
      <c r="BA88" s="2" t="s">
        <v>5</v>
      </c>
      <c r="BB88" s="12" t="str">
        <f>INDEX($CD$5:$CD$10,MATCH(BA88,$CC$5:$CC$10,0),1)</f>
        <v/>
      </c>
      <c r="BC88" s="12" t="str">
        <f>IF(AND(BB88="Y",AY88&gt;1),"Y","")</f>
        <v/>
      </c>
      <c r="BD88" s="12" t="str">
        <f>IF(AND(BB88="Y",AY88&lt;1),"Y","")</f>
        <v/>
      </c>
      <c r="BE88" s="12" t="str">
        <f>IF(AY88&gt;1,IF(AY87&gt;1,"Y",""),"")</f>
        <v/>
      </c>
      <c r="BF88" s="12" t="str">
        <f>IF(AY88&lt;1,IF(AY87&lt;1,"Y",""),"")</f>
        <v>Y</v>
      </c>
      <c r="BG88" s="2"/>
      <c r="BH88" s="2"/>
      <c r="BI88" s="2"/>
      <c r="BJ88" s="2"/>
      <c r="BK88" s="2"/>
      <c r="BL88" s="2"/>
      <c r="BM88" s="4" t="str">
        <f>IF(BR88=BR89,IF(BR88&gt;BR87,BR88&amp;"_O",""),BR88&amp;"_C")</f>
        <v/>
      </c>
      <c r="BN88" s="7" t="str">
        <f>IF(RIGHT(BM88,1)="C",BP88/INDEX($BP$5:$BP$2729,MATCH(BR88&amp;"_O",$BM$5:$BM$2729,0),1),"")</f>
        <v/>
      </c>
      <c r="BO88" s="38">
        <v>26550</v>
      </c>
      <c r="BP88" s="3">
        <v>129.13</v>
      </c>
      <c r="BQ88" s="7">
        <f>BP88/BP87</f>
        <v>0.98798775822494267</v>
      </c>
      <c r="BR88" s="4">
        <f>YEAR(BO88)</f>
        <v>1972</v>
      </c>
      <c r="BS88" s="2" t="s">
        <v>5</v>
      </c>
      <c r="BT88" s="12" t="str">
        <f>INDEX($CD$5:$CD$10,MATCH(BS88,$CC$5:$CC$10,0),1)</f>
        <v/>
      </c>
      <c r="BU88" s="12" t="str">
        <f>IF(AND(BT88="Y",BQ88&gt;1),"Y","")</f>
        <v/>
      </c>
      <c r="BV88" s="12" t="str">
        <f>IF(AND(BT88="Y",BQ88&lt;1),"Y","")</f>
        <v/>
      </c>
      <c r="BW88" s="12" t="str">
        <f>IF(BQ88&gt;1,IF(BQ87&gt;1,"Y",""),"")</f>
        <v/>
      </c>
      <c r="BX88" s="12" t="str">
        <f>IF(BQ88&lt;1,IF(BQ87&lt;1,"Y",""),"")</f>
        <v/>
      </c>
      <c r="BY88" s="2"/>
      <c r="BZ88" s="2"/>
      <c r="CA88" s="2"/>
    </row>
    <row r="89" spans="2:79">
      <c r="B89" s="4" t="str">
        <f>IF(G89=G90,IF(G89&gt;G88,G89&amp;"_O",""),G89&amp;"_C")</f>
        <v/>
      </c>
      <c r="C89" s="14">
        <f ca="1">RANDBETWEEN(0,1000)/1000</f>
        <v>0.753</v>
      </c>
      <c r="D89" s="16">
        <f>D88+1</f>
        <v>85</v>
      </c>
      <c r="E89" s="10">
        <f>ROUNDDOWN(D89/52,0)+1</f>
        <v>2</v>
      </c>
      <c r="F89" s="15">
        <f>F88+7</f>
        <v>45215</v>
      </c>
      <c r="G89" s="4">
        <f>YEAR(F89)</f>
        <v>2023</v>
      </c>
      <c r="H89" s="33">
        <v>7.0000000000000001E-3</v>
      </c>
      <c r="I89" s="33">
        <v>0.29299999999999998</v>
      </c>
      <c r="J89" s="33">
        <v>0.78200000000000003</v>
      </c>
      <c r="K89" s="16" t="str">
        <f>IF(M88&gt;1,"Up","Down")</f>
        <v>Up</v>
      </c>
      <c r="L89" s="16" t="str">
        <f>IF(K89="Up",IF(H89&lt;$BJ$7,"Up","Down"),IF(H89&lt;$BK$7,"Down","Up"))</f>
        <v>Up</v>
      </c>
      <c r="M89" s="17">
        <f>IF(L89="Up",INDEX($AK$5:$AK$1005,MATCH(I89,$AI$5:$AI$1005,0),1),INDEX($AL$5:$AL$1005,MATCH(J89,$AI$5:$AI$1005,0),1))</f>
        <v>1.0071336893431841</v>
      </c>
      <c r="N89" s="16" t="str">
        <f>IF(P88&gt;1,"Up","Down")</f>
        <v>Up</v>
      </c>
      <c r="O89" s="16" t="str">
        <f>IF(N89="Up",IF(H89&lt;$BJ$12,"Up","Down"),IF(H89&lt;$BK$12,"Down","Up"))</f>
        <v>Up</v>
      </c>
      <c r="P89" s="17">
        <f>IF(O89="Up",INDEX($AP$5:$AP$1005,MATCH(I89,$AI$5:$AI$1005,0),1),INDEX($AQ$5:$AQ$1005,MATCH(J89,$AI$5:$AI$1005,0),1))</f>
        <v>1.0095575496461899</v>
      </c>
      <c r="Q89" s="19">
        <f>T88</f>
        <v>14270.813124265371</v>
      </c>
      <c r="R89" s="19">
        <f>INDEX(model!$S$5:$S$35,MATCH(G89,model!$Q$5:$Q$35,0),1)*model!$O$5</f>
        <v>125</v>
      </c>
      <c r="S89" s="19">
        <f>IF(RIGHT(B89,1)="C",T88*INDEX(model!$T$5:$T$35,MATCH(G89,model!$Q$5:$Q$35,0),1),0)</f>
        <v>0</v>
      </c>
      <c r="T89" s="19">
        <f>(Q89+R89-S89)*M89</f>
        <v>14498.508382936414</v>
      </c>
      <c r="U89" s="19">
        <f>X88</f>
        <v>14105.781048707247</v>
      </c>
      <c r="V89" s="19">
        <f>INDEX(model!$S$5:$S$35,MATCH(G89,model!$Q$5:$Q$35,0),1)*model!$O$6</f>
        <v>125</v>
      </c>
      <c r="W89" s="19">
        <f>IF(RIGHT(B89,1)="C",X88*INDEX(model!$T$5:$T$35,MATCH(G89,model!$Q$5:$Q$35,0),1),0)</f>
        <v>0</v>
      </c>
      <c r="X89" s="19">
        <f>(U89+V89-W89)*P89</f>
        <v>14366.792445084326</v>
      </c>
      <c r="Y89" s="19"/>
      <c r="Z89" s="36" t="str">
        <f>K89&amp;L89</f>
        <v>UpUp</v>
      </c>
      <c r="AA89" s="36" t="str">
        <f>N89&amp;O89</f>
        <v>UpUp</v>
      </c>
      <c r="AB89" s="19"/>
      <c r="AC89" s="19"/>
      <c r="AD89" s="19"/>
      <c r="AE89" s="19"/>
      <c r="AI89" s="18">
        <f>ROUND(AI88-0.001,3)</f>
        <v>0.91600000000000004</v>
      </c>
      <c r="AJ89" s="9">
        <f t="array" ref="AJ89">PERCENTILE(IF($BB$5:$BB$2729="Y",$AY$5:$AY$2729),$AI89)</f>
        <v>1.0287367726893828</v>
      </c>
      <c r="AK89" s="9">
        <f t="array" ref="AK89">PERCENTILE(IF($BC$5:$BC$2729="Y",$AY$5:$AY$2729),$AI89)</f>
        <v>1.036036666023886</v>
      </c>
      <c r="AL89" s="9">
        <f t="array" ref="AL89">PERCENTILE(IF($BD$5:$BD$2729="Y",$AY$5:$AY$2729),$AI89)</f>
        <v>0.99808988698584578</v>
      </c>
      <c r="AM89" s="41" t="str">
        <f>IF(AI89&lt;$BJ$7,"Up","Down")</f>
        <v>Down</v>
      </c>
      <c r="AN89" s="41" t="str">
        <f>IF(AI89&lt;$BK$7,"Down","Up")</f>
        <v>Up</v>
      </c>
      <c r="AO89" s="9">
        <f t="array" ref="AO89">PERCENTILE(IF($BT$5:$BT$2729="Y",$BQ$5:$BQ$2729),$AI89)</f>
        <v>1.0378448438456243</v>
      </c>
      <c r="AP89" s="9">
        <f t="array" ref="AP89">PERCENTILE(IF($BU$5:$BU$2729="Y",$BQ$5:$BQ$2729),$AI89)</f>
        <v>1.0463005416226028</v>
      </c>
      <c r="AQ89" s="9">
        <f t="array" ref="AQ89">PERCENTILE(IF($BV$5:$BV$2729="Y",$BQ$5:$BQ$2729),$AI89)</f>
        <v>0.99797122452933507</v>
      </c>
      <c r="AR89" s="41" t="str">
        <f>IF(AI89&lt;$BJ$12,"Up","Down")</f>
        <v>Down</v>
      </c>
      <c r="AS89" s="41" t="str">
        <f>IF(AI89&lt;$BK$12,"Down","Up")</f>
        <v>Up</v>
      </c>
      <c r="AU89" s="4" t="str">
        <f>IF(AZ89=AZ90,IF(AZ89&gt;AZ88,AZ89&amp;"_O",""),AZ89&amp;"_C")</f>
        <v/>
      </c>
      <c r="AV89" s="7" t="str">
        <f>IF(RIGHT(AU89,1)="C",AX89/INDEX($AX$5:$AX$2729,MATCH(AZ89&amp;"_O",$AU$5:$AU$2729,0),1),"")</f>
        <v/>
      </c>
      <c r="AW89" s="38">
        <v>26158</v>
      </c>
      <c r="AX89" s="37">
        <v>95.69</v>
      </c>
      <c r="AY89" s="7">
        <f>AX89/AX88</f>
        <v>1.0152785145888594</v>
      </c>
      <c r="AZ89" s="4">
        <f>YEAR(AW89)</f>
        <v>1971</v>
      </c>
      <c r="BA89" s="2" t="s">
        <v>5</v>
      </c>
      <c r="BB89" s="12" t="str">
        <f>INDEX($CD$5:$CD$10,MATCH(BA89,$CC$5:$CC$10,0),1)</f>
        <v/>
      </c>
      <c r="BC89" s="12" t="str">
        <f>IF(AND(BB89="Y",AY89&gt;1),"Y","")</f>
        <v/>
      </c>
      <c r="BD89" s="12" t="str">
        <f>IF(AND(BB89="Y",AY89&lt;1),"Y","")</f>
        <v/>
      </c>
      <c r="BE89" s="12" t="str">
        <f>IF(AY89&gt;1,IF(AY88&gt;1,"Y",""),"")</f>
        <v/>
      </c>
      <c r="BF89" s="12" t="str">
        <f>IF(AY89&lt;1,IF(AY88&lt;1,"Y",""),"")</f>
        <v/>
      </c>
      <c r="BG89" s="2"/>
      <c r="BH89" s="2"/>
      <c r="BI89" s="2"/>
      <c r="BJ89" s="2"/>
      <c r="BK89" s="2"/>
      <c r="BL89" s="2"/>
      <c r="BM89" s="4" t="str">
        <f>IF(BR89=BR90,IF(BR89&gt;BR88,BR89&amp;"_O",""),BR89&amp;"_C")</f>
        <v/>
      </c>
      <c r="BN89" s="7" t="str">
        <f>IF(RIGHT(BM89,1)="C",BP89/INDEX($BP$5:$BP$2729,MATCH(BR89&amp;"_O",$BM$5:$BM$2729,0),1),"")</f>
        <v/>
      </c>
      <c r="BO89" s="38">
        <v>26557</v>
      </c>
      <c r="BP89" s="3">
        <v>127.67</v>
      </c>
      <c r="BQ89" s="7">
        <f>BP89/BP88</f>
        <v>0.98869356462479674</v>
      </c>
      <c r="BR89" s="4">
        <f>YEAR(BO89)</f>
        <v>1972</v>
      </c>
      <c r="BS89" s="2" t="s">
        <v>5</v>
      </c>
      <c r="BT89" s="12" t="str">
        <f>INDEX($CD$5:$CD$10,MATCH(BS89,$CC$5:$CC$10,0),1)</f>
        <v/>
      </c>
      <c r="BU89" s="12" t="str">
        <f>IF(AND(BT89="Y",BQ89&gt;1),"Y","")</f>
        <v/>
      </c>
      <c r="BV89" s="12" t="str">
        <f>IF(AND(BT89="Y",BQ89&lt;1),"Y","")</f>
        <v/>
      </c>
      <c r="BW89" s="12" t="str">
        <f>IF(BQ89&gt;1,IF(BQ88&gt;1,"Y",""),"")</f>
        <v/>
      </c>
      <c r="BX89" s="12" t="str">
        <f>IF(BQ89&lt;1,IF(BQ88&lt;1,"Y",""),"")</f>
        <v>Y</v>
      </c>
      <c r="BY89" s="2"/>
      <c r="BZ89" s="2"/>
      <c r="CA89" s="2"/>
    </row>
    <row r="90" spans="2:79">
      <c r="B90" s="4" t="str">
        <f>IF(G90=G91,IF(G90&gt;G89,G90&amp;"_O",""),G90&amp;"_C")</f>
        <v/>
      </c>
      <c r="C90" s="14">
        <f ca="1">RANDBETWEEN(0,1000)/1000</f>
        <v>0.41299999999999998</v>
      </c>
      <c r="D90" s="16">
        <f>D89+1</f>
        <v>86</v>
      </c>
      <c r="E90" s="10">
        <f>ROUNDDOWN(D90/52,0)+1</f>
        <v>2</v>
      </c>
      <c r="F90" s="15">
        <f>F89+7</f>
        <v>45222</v>
      </c>
      <c r="G90" s="4">
        <f>YEAR(F90)</f>
        <v>2023</v>
      </c>
      <c r="H90" s="33">
        <v>0.70299999999999996</v>
      </c>
      <c r="I90" s="33">
        <v>0.129</v>
      </c>
      <c r="J90" s="33">
        <v>0.97799999999999998</v>
      </c>
      <c r="K90" s="16" t="str">
        <f>IF(M89&gt;1,"Up","Down")</f>
        <v>Up</v>
      </c>
      <c r="L90" s="16" t="str">
        <f>IF(K90="Up",IF(H90&lt;$BJ$7,"Up","Down"),IF(H90&lt;$BK$7,"Down","Up"))</f>
        <v>Down</v>
      </c>
      <c r="M90" s="17">
        <f>IF(L90="Up",INDEX($AK$5:$AK$1005,MATCH(I90,$AI$5:$AI$1005,0),1),INDEX($AL$5:$AL$1005,MATCH(J90,$AI$5:$AI$1005,0),1))</f>
        <v>0.99886116656416635</v>
      </c>
      <c r="N90" s="16" t="str">
        <f>IF(P89&gt;1,"Up","Down")</f>
        <v>Up</v>
      </c>
      <c r="O90" s="16" t="str">
        <f>IF(N90="Up",IF(H90&lt;$BJ$12,"Up","Down"),IF(H90&lt;$BK$12,"Down","Up"))</f>
        <v>Down</v>
      </c>
      <c r="P90" s="17">
        <f>IF(O90="Up",INDEX($AP$5:$AP$1005,MATCH(I90,$AI$5:$AI$1005,0),1),INDEX($AQ$5:$AQ$1005,MATCH(J90,$AI$5:$AI$1005,0),1))</f>
        <v>0.99887260400586109</v>
      </c>
      <c r="Q90" s="19">
        <f>T89</f>
        <v>14498.508382936414</v>
      </c>
      <c r="R90" s="19">
        <f>INDEX(model!$S$5:$S$35,MATCH(G90,model!$Q$5:$Q$35,0),1)*model!$O$5</f>
        <v>125</v>
      </c>
      <c r="S90" s="19">
        <f>IF(RIGHT(B90,1)="C",T89*INDEX(model!$T$5:$T$35,MATCH(G90,model!$Q$5:$Q$35,0),1),0)</f>
        <v>0</v>
      </c>
      <c r="T90" s="19">
        <f>(Q90+R90-S90)*M90</f>
        <v>14606.854642640732</v>
      </c>
      <c r="U90" s="19">
        <f>X89</f>
        <v>14366.792445084326</v>
      </c>
      <c r="V90" s="19">
        <f>INDEX(model!$S$5:$S$35,MATCH(G90,model!$Q$5:$Q$35,0),1)*model!$O$6</f>
        <v>125</v>
      </c>
      <c r="W90" s="19">
        <f>IF(RIGHT(B90,1)="C",X89*INDEX(model!$T$5:$T$35,MATCH(G90,model!$Q$5:$Q$35,0),1),0)</f>
        <v>0</v>
      </c>
      <c r="X90" s="19">
        <f>(U90+V90-W90)*P90</f>
        <v>14475.454456333846</v>
      </c>
      <c r="Y90" s="19"/>
      <c r="Z90" s="36" t="str">
        <f>K90&amp;L90</f>
        <v>UpDown</v>
      </c>
      <c r="AA90" s="36" t="str">
        <f>N90&amp;O90</f>
        <v>UpDown</v>
      </c>
      <c r="AB90" s="19"/>
      <c r="AC90" s="19"/>
      <c r="AD90" s="19"/>
      <c r="AE90" s="19"/>
      <c r="AI90" s="18">
        <f>ROUND(AI89-0.001,3)</f>
        <v>0.91500000000000004</v>
      </c>
      <c r="AJ90" s="9">
        <f t="array" ref="AJ90">PERCENTILE(IF($BB$5:$BB$2729="Y",$AY$5:$AY$2729),$AI90)</f>
        <v>1.0286798879711188</v>
      </c>
      <c r="AK90" s="9">
        <f t="array" ref="AK90">PERCENTILE(IF($BC$5:$BC$2729="Y",$AY$5:$AY$2729),$AI90)</f>
        <v>1.0356844175253119</v>
      </c>
      <c r="AL90" s="9">
        <f t="array" ref="AL90">PERCENTILE(IF($BD$5:$BD$2729="Y",$AY$5:$AY$2729),$AI90)</f>
        <v>0.99807155164649308</v>
      </c>
      <c r="AM90" s="41" t="str">
        <f>IF(AI90&lt;$BJ$7,"Up","Down")</f>
        <v>Down</v>
      </c>
      <c r="AN90" s="41" t="str">
        <f>IF(AI90&lt;$BK$7,"Down","Up")</f>
        <v>Up</v>
      </c>
      <c r="AO90" s="9">
        <f t="array" ref="AO90">PERCENTILE(IF($BT$5:$BT$2729="Y",$BQ$5:$BQ$2729),$AI90)</f>
        <v>1.0377976084991356</v>
      </c>
      <c r="AP90" s="9">
        <f t="array" ref="AP90">PERCENTILE(IF($BU$5:$BU$2729="Y",$BQ$5:$BQ$2729),$AI90)</f>
        <v>1.0461751494435396</v>
      </c>
      <c r="AQ90" s="9">
        <f t="array" ref="AQ90">PERCENTILE(IF($BV$5:$BV$2729="Y",$BQ$5:$BQ$2729),$AI90)</f>
        <v>0.9979439680958605</v>
      </c>
      <c r="AR90" s="41" t="str">
        <f>IF(AI90&lt;$BJ$12,"Up","Down")</f>
        <v>Down</v>
      </c>
      <c r="AS90" s="41" t="str">
        <f>IF(AI90&lt;$BK$12,"Down","Up")</f>
        <v>Up</v>
      </c>
      <c r="AU90" s="4" t="str">
        <f>IF(AZ90=AZ91,IF(AZ90&gt;AZ89,AZ90&amp;"_O",""),AZ90&amp;"_C")</f>
        <v/>
      </c>
      <c r="AV90" s="7" t="str">
        <f>IF(RIGHT(AU90,1)="C",AX90/INDEX($AX$5:$AX$2729,MATCH(AZ90&amp;"_O",$AU$5:$AU$2729,0),1),"")</f>
        <v/>
      </c>
      <c r="AW90" s="38">
        <v>26165</v>
      </c>
      <c r="AX90" s="37">
        <v>98.33</v>
      </c>
      <c r="AY90" s="7">
        <f>AX90/AX89</f>
        <v>1.0275890897690458</v>
      </c>
      <c r="AZ90" s="4">
        <f>YEAR(AW90)</f>
        <v>1971</v>
      </c>
      <c r="BA90" s="2" t="s">
        <v>5</v>
      </c>
      <c r="BB90" s="12" t="str">
        <f>INDEX($CD$5:$CD$10,MATCH(BA90,$CC$5:$CC$10,0),1)</f>
        <v/>
      </c>
      <c r="BC90" s="12" t="str">
        <f>IF(AND(BB90="Y",AY90&gt;1),"Y","")</f>
        <v/>
      </c>
      <c r="BD90" s="12" t="str">
        <f>IF(AND(BB90="Y",AY90&lt;1),"Y","")</f>
        <v/>
      </c>
      <c r="BE90" s="12" t="str">
        <f>IF(AY90&gt;1,IF(AY89&gt;1,"Y",""),"")</f>
        <v>Y</v>
      </c>
      <c r="BF90" s="12" t="str">
        <f>IF(AY90&lt;1,IF(AY89&lt;1,"Y",""),"")</f>
        <v/>
      </c>
      <c r="BG90" s="2"/>
      <c r="BH90" s="2"/>
      <c r="BI90" s="2"/>
      <c r="BJ90" s="2"/>
      <c r="BK90" s="2"/>
      <c r="BL90" s="2"/>
      <c r="BM90" s="4" t="str">
        <f>IF(BR90=BR91,IF(BR90&gt;BR89,BR90&amp;"_O",""),BR90&amp;"_C")</f>
        <v/>
      </c>
      <c r="BN90" s="7" t="str">
        <f>IF(RIGHT(BM90,1)="C",BP90/INDEX($BP$5:$BP$2729,MATCH(BR90&amp;"_O",$BM$5:$BM$2729,0),1),"")</f>
        <v/>
      </c>
      <c r="BO90" s="38">
        <v>26564</v>
      </c>
      <c r="BP90" s="3">
        <v>127.46</v>
      </c>
      <c r="BQ90" s="7">
        <f>BP90/BP89</f>
        <v>0.99835513433069623</v>
      </c>
      <c r="BR90" s="4">
        <f>YEAR(BO90)</f>
        <v>1972</v>
      </c>
      <c r="BS90" s="2" t="s">
        <v>5</v>
      </c>
      <c r="BT90" s="12" t="str">
        <f>INDEX($CD$5:$CD$10,MATCH(BS90,$CC$5:$CC$10,0),1)</f>
        <v/>
      </c>
      <c r="BU90" s="12" t="str">
        <f>IF(AND(BT90="Y",BQ90&gt;1),"Y","")</f>
        <v/>
      </c>
      <c r="BV90" s="12" t="str">
        <f>IF(AND(BT90="Y",BQ90&lt;1),"Y","")</f>
        <v/>
      </c>
      <c r="BW90" s="12" t="str">
        <f>IF(BQ90&gt;1,IF(BQ89&gt;1,"Y",""),"")</f>
        <v/>
      </c>
      <c r="BX90" s="12" t="str">
        <f>IF(BQ90&lt;1,IF(BQ89&lt;1,"Y",""),"")</f>
        <v>Y</v>
      </c>
      <c r="BY90" s="2"/>
      <c r="BZ90" s="2"/>
      <c r="CA90" s="2"/>
    </row>
    <row r="91" spans="2:79">
      <c r="B91" s="4" t="str">
        <f>IF(G91=G92,IF(G91&gt;G90,G91&amp;"_O",""),G91&amp;"_C")</f>
        <v/>
      </c>
      <c r="C91" s="14">
        <f ca="1">RANDBETWEEN(0,1000)/1000</f>
        <v>8.8999999999999996E-2</v>
      </c>
      <c r="D91" s="16">
        <f>D90+1</f>
        <v>87</v>
      </c>
      <c r="E91" s="10">
        <f>ROUNDDOWN(D91/52,0)+1</f>
        <v>2</v>
      </c>
      <c r="F91" s="15">
        <f>F90+7</f>
        <v>45229</v>
      </c>
      <c r="G91" s="4">
        <f>YEAR(F91)</f>
        <v>2023</v>
      </c>
      <c r="H91" s="33">
        <v>0.995</v>
      </c>
      <c r="I91" s="33">
        <v>0.85099999999999998</v>
      </c>
      <c r="J91" s="33">
        <v>0.63300000000000001</v>
      </c>
      <c r="K91" s="16" t="str">
        <f>IF(M90&gt;1,"Up","Down")</f>
        <v>Down</v>
      </c>
      <c r="L91" s="16" t="str">
        <f>IF(K91="Up",IF(H91&lt;$BJ$7,"Up","Down"),IF(H91&lt;$BK$7,"Down","Up"))</f>
        <v>Up</v>
      </c>
      <c r="M91" s="17">
        <f>IF(L91="Up",INDEX($AK$5:$AK$1005,MATCH(I91,$AI$5:$AI$1005,0),1),INDEX($AL$5:$AL$1005,MATCH(J91,$AI$5:$AI$1005,0),1))</f>
        <v>1.0286731415953199</v>
      </c>
      <c r="N91" s="16" t="str">
        <f>IF(P90&gt;1,"Up","Down")</f>
        <v>Down</v>
      </c>
      <c r="O91" s="16" t="str">
        <f>IF(N91="Up",IF(H91&lt;$BJ$12,"Up","Down"),IF(H91&lt;$BK$12,"Down","Up"))</f>
        <v>Up</v>
      </c>
      <c r="P91" s="17">
        <f>IF(O91="Up",INDEX($AP$5:$AP$1005,MATCH(I91,$AI$5:$AI$1005,0),1),INDEX($AQ$5:$AQ$1005,MATCH(J91,$AI$5:$AI$1005,0),1))</f>
        <v>1.03784859580709</v>
      </c>
      <c r="Q91" s="19">
        <f>T90</f>
        <v>14606.854642640732</v>
      </c>
      <c r="R91" s="19">
        <f>INDEX(model!$S$5:$S$35,MATCH(G91,model!$Q$5:$Q$35,0),1)*model!$O$5</f>
        <v>125</v>
      </c>
      <c r="S91" s="19">
        <f>IF(RIGHT(B91,1)="C",T90*INDEX(model!$T$5:$T$35,MATCH(G91,model!$Q$5:$Q$35,0),1),0)</f>
        <v>0</v>
      </c>
      <c r="T91" s="19">
        <f>(Q91+R91-S91)*M91</f>
        <v>15154.26319677084</v>
      </c>
      <c r="U91" s="19">
        <f>X90</f>
        <v>14475.454456333846</v>
      </c>
      <c r="V91" s="19">
        <f>INDEX(model!$S$5:$S$35,MATCH(G91,model!$Q$5:$Q$35,0),1)*model!$O$6</f>
        <v>125</v>
      </c>
      <c r="W91" s="19">
        <f>IF(RIGHT(B91,1)="C",X90*INDEX(model!$T$5:$T$35,MATCH(G91,model!$Q$5:$Q$35,0),1),0)</f>
        <v>0</v>
      </c>
      <c r="X91" s="19">
        <f>(U91+V91-W91)*P91</f>
        <v>15153.061155651452</v>
      </c>
      <c r="Y91" s="19"/>
      <c r="Z91" s="36" t="str">
        <f>K91&amp;L91</f>
        <v>DownUp</v>
      </c>
      <c r="AA91" s="36" t="str">
        <f>N91&amp;O91</f>
        <v>DownUp</v>
      </c>
      <c r="AB91" s="19"/>
      <c r="AC91" s="19"/>
      <c r="AD91" s="19"/>
      <c r="AE91" s="19"/>
      <c r="AI91" s="18">
        <f>ROUND(AI90-0.001,3)</f>
        <v>0.91400000000000003</v>
      </c>
      <c r="AJ91" s="9">
        <f t="array" ref="AJ91">PERCENTILE(IF($BB$5:$BB$2729="Y",$AY$5:$AY$2729),$AI91)</f>
        <v>1.0286049787987073</v>
      </c>
      <c r="AK91" s="9">
        <f t="array" ref="AK91">PERCENTILE(IF($BC$5:$BC$2729="Y",$AY$5:$AY$2729),$AI91)</f>
        <v>1.0354749282493525</v>
      </c>
      <c r="AL91" s="9">
        <f t="array" ref="AL91">PERCENTILE(IF($BD$5:$BD$2729="Y",$AY$5:$AY$2729),$AI91)</f>
        <v>0.99802169511885896</v>
      </c>
      <c r="AM91" s="41" t="str">
        <f>IF(AI91&lt;$BJ$7,"Up","Down")</f>
        <v>Down</v>
      </c>
      <c r="AN91" s="41" t="str">
        <f>IF(AI91&lt;$BK$7,"Down","Up")</f>
        <v>Up</v>
      </c>
      <c r="AO91" s="9">
        <f t="array" ref="AO91">PERCENTILE(IF($BT$5:$BT$2729="Y",$BQ$5:$BQ$2729),$AI91)</f>
        <v>1.0375782421212321</v>
      </c>
      <c r="AP91" s="9">
        <f t="array" ref="AP91">PERCENTILE(IF($BU$5:$BU$2729="Y",$BQ$5:$BQ$2729),$AI91)</f>
        <v>1.0460105200024268</v>
      </c>
      <c r="AQ91" s="9">
        <f t="array" ref="AQ91">PERCENTILE(IF($BV$5:$BV$2729="Y",$BQ$5:$BQ$2729),$AI91)</f>
        <v>0.9979267248640199</v>
      </c>
      <c r="AR91" s="41" t="str">
        <f>IF(AI91&lt;$BJ$12,"Up","Down")</f>
        <v>Down</v>
      </c>
      <c r="AS91" s="41" t="str">
        <f>IF(AI91&lt;$BK$12,"Down","Up")</f>
        <v>Up</v>
      </c>
      <c r="AU91" s="4" t="str">
        <f>IF(AZ91=AZ92,IF(AZ91&gt;AZ90,AZ91&amp;"_O",""),AZ91&amp;"_C")</f>
        <v/>
      </c>
      <c r="AV91" s="7" t="str">
        <f>IF(RIGHT(AU91,1)="C",AX91/INDEX($AX$5:$AX$2729,MATCH(AZ91&amp;"_O",$AU$5:$AU$2729,0),1),"")</f>
        <v/>
      </c>
      <c r="AW91" s="38">
        <v>26172</v>
      </c>
      <c r="AX91" s="37">
        <v>100.48</v>
      </c>
      <c r="AY91" s="7">
        <f>AX91/AX90</f>
        <v>1.0218651479711178</v>
      </c>
      <c r="AZ91" s="4">
        <f>YEAR(AW91)</f>
        <v>1971</v>
      </c>
      <c r="BA91" s="2" t="s">
        <v>5</v>
      </c>
      <c r="BB91" s="12" t="str">
        <f>INDEX($CD$5:$CD$10,MATCH(BA91,$CC$5:$CC$10,0),1)</f>
        <v/>
      </c>
      <c r="BC91" s="12" t="str">
        <f>IF(AND(BB91="Y",AY91&gt;1),"Y","")</f>
        <v/>
      </c>
      <c r="BD91" s="12" t="str">
        <f>IF(AND(BB91="Y",AY91&lt;1),"Y","")</f>
        <v/>
      </c>
      <c r="BE91" s="12" t="str">
        <f>IF(AY91&gt;1,IF(AY90&gt;1,"Y",""),"")</f>
        <v>Y</v>
      </c>
      <c r="BF91" s="12" t="str">
        <f>IF(AY91&lt;1,IF(AY90&lt;1,"Y",""),"")</f>
        <v/>
      </c>
      <c r="BG91" s="2"/>
      <c r="BH91" s="2"/>
      <c r="BI91" s="2"/>
      <c r="BJ91" s="2"/>
      <c r="BK91" s="2"/>
      <c r="BL91" s="2"/>
      <c r="BM91" s="4" t="str">
        <f>IF(BR91=BR92,IF(BR91&gt;BR90,BR91&amp;"_O",""),BR91&amp;"_C")</f>
        <v/>
      </c>
      <c r="BN91" s="7" t="str">
        <f>IF(RIGHT(BM91,1)="C",BP91/INDEX($BP$5:$BP$2729,MATCH(BR91&amp;"_O",$BM$5:$BM$2729,0),1),"")</f>
        <v/>
      </c>
      <c r="BO91" s="38">
        <v>26571</v>
      </c>
      <c r="BP91" s="3">
        <v>129.61000000000001</v>
      </c>
      <c r="BQ91" s="7">
        <f>BP91/BP90</f>
        <v>1.0168680370312257</v>
      </c>
      <c r="BR91" s="4">
        <f>YEAR(BO91)</f>
        <v>1972</v>
      </c>
      <c r="BS91" s="2" t="s">
        <v>5</v>
      </c>
      <c r="BT91" s="12" t="str">
        <f>INDEX($CD$5:$CD$10,MATCH(BS91,$CC$5:$CC$10,0),1)</f>
        <v/>
      </c>
      <c r="BU91" s="12" t="str">
        <f>IF(AND(BT91="Y",BQ91&gt;1),"Y","")</f>
        <v/>
      </c>
      <c r="BV91" s="12" t="str">
        <f>IF(AND(BT91="Y",BQ91&lt;1),"Y","")</f>
        <v/>
      </c>
      <c r="BW91" s="12" t="str">
        <f>IF(BQ91&gt;1,IF(BQ90&gt;1,"Y",""),"")</f>
        <v/>
      </c>
      <c r="BX91" s="12" t="str">
        <f>IF(BQ91&lt;1,IF(BQ90&lt;1,"Y",""),"")</f>
        <v/>
      </c>
      <c r="BY91" s="2"/>
      <c r="BZ91" s="2"/>
      <c r="CA91" s="2"/>
    </row>
    <row r="92" spans="2:79">
      <c r="B92" s="4" t="str">
        <f>IF(G92=G93,IF(G92&gt;G91,G92&amp;"_O",""),G92&amp;"_C")</f>
        <v/>
      </c>
      <c r="C92" s="14">
        <f ca="1">RANDBETWEEN(0,1000)/1000</f>
        <v>0.48299999999999998</v>
      </c>
      <c r="D92" s="16">
        <f>D91+1</f>
        <v>88</v>
      </c>
      <c r="E92" s="10">
        <f>ROUNDDOWN(D92/52,0)+1</f>
        <v>2</v>
      </c>
      <c r="F92" s="15">
        <f>F91+7</f>
        <v>45236</v>
      </c>
      <c r="G92" s="4">
        <f>YEAR(F92)</f>
        <v>2023</v>
      </c>
      <c r="H92" s="33">
        <v>0.89200000000000002</v>
      </c>
      <c r="I92" s="33">
        <v>0.33400000000000002</v>
      </c>
      <c r="J92" s="33">
        <v>0.32500000000000001</v>
      </c>
      <c r="K92" s="16" t="str">
        <f>IF(M91&gt;1,"Up","Down")</f>
        <v>Up</v>
      </c>
      <c r="L92" s="16" t="str">
        <f>IF(K92="Up",IF(H92&lt;$BJ$7,"Up","Down"),IF(H92&lt;$BK$7,"Down","Up"))</f>
        <v>Down</v>
      </c>
      <c r="M92" s="17">
        <f>IF(L92="Up",INDEX($AK$5:$AK$1005,MATCH(I92,$AI$5:$AI$1005,0),1),INDEX($AL$5:$AL$1005,MATCH(J92,$AI$5:$AI$1005,0),1))</f>
        <v>0.98090292854523065</v>
      </c>
      <c r="N92" s="16" t="str">
        <f>IF(P91&gt;1,"Up","Down")</f>
        <v>Up</v>
      </c>
      <c r="O92" s="16" t="str">
        <f>IF(N92="Up",IF(H92&lt;$BJ$12,"Up","Down"),IF(H92&lt;$BK$12,"Down","Up"))</f>
        <v>Down</v>
      </c>
      <c r="P92" s="17">
        <f>IF(O92="Up",INDEX($AP$5:$AP$1005,MATCH(I92,$AI$5:$AI$1005,0),1),INDEX($AQ$5:$AQ$1005,MATCH(J92,$AI$5:$AI$1005,0),1))</f>
        <v>0.97589271389199572</v>
      </c>
      <c r="Q92" s="19">
        <f>T91</f>
        <v>15154.26319677084</v>
      </c>
      <c r="R92" s="19">
        <f>INDEX(model!$S$5:$S$35,MATCH(G92,model!$Q$5:$Q$35,0),1)*model!$O$5</f>
        <v>125</v>
      </c>
      <c r="S92" s="19">
        <f>IF(RIGHT(B92,1)="C",T91*INDEX(model!$T$5:$T$35,MATCH(G92,model!$Q$5:$Q$35,0),1),0)</f>
        <v>0</v>
      </c>
      <c r="T92" s="19">
        <f>(Q92+R92-S92)*M92</f>
        <v>14987.47401572588</v>
      </c>
      <c r="U92" s="19">
        <f>X91</f>
        <v>15153.061155651452</v>
      </c>
      <c r="V92" s="19">
        <f>INDEX(model!$S$5:$S$35,MATCH(G92,model!$Q$5:$Q$35,0),1)*model!$O$6</f>
        <v>125</v>
      </c>
      <c r="W92" s="19">
        <f>IF(RIGHT(B92,1)="C",X91*INDEX(model!$T$5:$T$35,MATCH(G92,model!$Q$5:$Q$35,0),1),0)</f>
        <v>0</v>
      </c>
      <c r="X92" s="19">
        <f>(U92+V92-W92)*P92</f>
        <v>14909.748564196576</v>
      </c>
      <c r="Y92" s="19"/>
      <c r="Z92" s="36" t="str">
        <f>K92&amp;L92</f>
        <v>UpDown</v>
      </c>
      <c r="AA92" s="36" t="str">
        <f>N92&amp;O92</f>
        <v>UpDown</v>
      </c>
      <c r="AB92" s="19"/>
      <c r="AC92" s="19"/>
      <c r="AD92" s="19"/>
      <c r="AE92" s="19"/>
      <c r="AI92" s="18">
        <f>ROUND(AI91-0.001,3)</f>
        <v>0.91300000000000003</v>
      </c>
      <c r="AJ92" s="9">
        <f t="array" ref="AJ92">PERCENTILE(IF($BB$5:$BB$2729="Y",$AY$5:$AY$2729),$AI92)</f>
        <v>1.0285482150362453</v>
      </c>
      <c r="AK92" s="9">
        <f t="array" ref="AK92">PERCENTILE(IF($BC$5:$BC$2729="Y",$AY$5:$AY$2729),$AI92)</f>
        <v>1.0354579747172514</v>
      </c>
      <c r="AL92" s="9">
        <f t="array" ref="AL92">PERCENTILE(IF($BD$5:$BD$2729="Y",$AY$5:$AY$2729),$AI92)</f>
        <v>0.99800897675343148</v>
      </c>
      <c r="AM92" s="41" t="str">
        <f>IF(AI92&lt;$BJ$7,"Up","Down")</f>
        <v>Down</v>
      </c>
      <c r="AN92" s="41" t="str">
        <f>IF(AI92&lt;$BK$7,"Down","Up")</f>
        <v>Up</v>
      </c>
      <c r="AO92" s="9">
        <f t="array" ref="AO92">PERCENTILE(IF($BT$5:$BT$2729="Y",$BQ$5:$BQ$2729),$AI92)</f>
        <v>1.037456420669012</v>
      </c>
      <c r="AP92" s="9">
        <f t="array" ref="AP92">PERCENTILE(IF($BU$5:$BU$2729="Y",$BQ$5:$BQ$2729),$AI92)</f>
        <v>1.0459783259464168</v>
      </c>
      <c r="AQ92" s="9">
        <f t="array" ref="AQ92">PERCENTILE(IF($BV$5:$BV$2729="Y",$BQ$5:$BQ$2729),$AI92)</f>
        <v>0.99791657453626958</v>
      </c>
      <c r="AR92" s="41" t="str">
        <f>IF(AI92&lt;$BJ$12,"Up","Down")</f>
        <v>Down</v>
      </c>
      <c r="AS92" s="41" t="str">
        <f>IF(AI92&lt;$BK$12,"Down","Up")</f>
        <v>Up</v>
      </c>
      <c r="AU92" s="4" t="str">
        <f>IF(AZ92=AZ93,IF(AZ92&gt;AZ91,AZ92&amp;"_O",""),AZ92&amp;"_C")</f>
        <v/>
      </c>
      <c r="AV92" s="7" t="str">
        <f>IF(RIGHT(AU92,1)="C",AX92/INDEX($AX$5:$AX$2729,MATCH(AZ92&amp;"_O",$AU$5:$AU$2729,0),1),"")</f>
        <v/>
      </c>
      <c r="AW92" s="38">
        <v>26179</v>
      </c>
      <c r="AX92" s="37">
        <v>100.69</v>
      </c>
      <c r="AY92" s="7">
        <f>AX92/AX91</f>
        <v>1.0020899681528661</v>
      </c>
      <c r="AZ92" s="4">
        <f>YEAR(AW92)</f>
        <v>1971</v>
      </c>
      <c r="BA92" s="2" t="s">
        <v>5</v>
      </c>
      <c r="BB92" s="12" t="str">
        <f>INDEX($CD$5:$CD$10,MATCH(BA92,$CC$5:$CC$10,0),1)</f>
        <v/>
      </c>
      <c r="BC92" s="12" t="str">
        <f>IF(AND(BB92="Y",AY92&gt;1),"Y","")</f>
        <v/>
      </c>
      <c r="BD92" s="12" t="str">
        <f>IF(AND(BB92="Y",AY92&lt;1),"Y","")</f>
        <v/>
      </c>
      <c r="BE92" s="12" t="str">
        <f>IF(AY92&gt;1,IF(AY91&gt;1,"Y",""),"")</f>
        <v>Y</v>
      </c>
      <c r="BF92" s="12" t="str">
        <f>IF(AY92&lt;1,IF(AY91&lt;1,"Y",""),"")</f>
        <v/>
      </c>
      <c r="BG92" s="2"/>
      <c r="BH92" s="2"/>
      <c r="BI92" s="2"/>
      <c r="BJ92" s="2"/>
      <c r="BK92" s="2"/>
      <c r="BL92" s="2"/>
      <c r="BM92" s="4" t="str">
        <f>IF(BR92=BR93,IF(BR92&gt;BR91,BR92&amp;"_O",""),BR92&amp;"_C")</f>
        <v/>
      </c>
      <c r="BN92" s="7" t="str">
        <f>IF(RIGHT(BM92,1)="C",BP92/INDEX($BP$5:$BP$2729,MATCH(BR92&amp;"_O",$BM$5:$BM$2729,0),1),"")</f>
        <v/>
      </c>
      <c r="BO92" s="38">
        <v>26578</v>
      </c>
      <c r="BP92" s="3">
        <v>128.13</v>
      </c>
      <c r="BQ92" s="7">
        <f>BP92/BP91</f>
        <v>0.98858112799938258</v>
      </c>
      <c r="BR92" s="4">
        <f>YEAR(BO92)</f>
        <v>1972</v>
      </c>
      <c r="BS92" s="2" t="s">
        <v>5</v>
      </c>
      <c r="BT92" s="12" t="str">
        <f>INDEX($CD$5:$CD$10,MATCH(BS92,$CC$5:$CC$10,0),1)</f>
        <v/>
      </c>
      <c r="BU92" s="12" t="str">
        <f>IF(AND(BT92="Y",BQ92&gt;1),"Y","")</f>
        <v/>
      </c>
      <c r="BV92" s="12" t="str">
        <f>IF(AND(BT92="Y",BQ92&lt;1),"Y","")</f>
        <v/>
      </c>
      <c r="BW92" s="12" t="str">
        <f>IF(BQ92&gt;1,IF(BQ91&gt;1,"Y",""),"")</f>
        <v/>
      </c>
      <c r="BX92" s="12" t="str">
        <f>IF(BQ92&lt;1,IF(BQ91&lt;1,"Y",""),"")</f>
        <v/>
      </c>
      <c r="BY92" s="2"/>
      <c r="BZ92" s="2"/>
      <c r="CA92" s="2"/>
    </row>
    <row r="93" spans="2:79">
      <c r="B93" s="4" t="str">
        <f>IF(G93=G94,IF(G93&gt;G92,G93&amp;"_O",""),G93&amp;"_C")</f>
        <v/>
      </c>
      <c r="C93" s="14">
        <f ca="1">RANDBETWEEN(0,1000)/1000</f>
        <v>0.73799999999999999</v>
      </c>
      <c r="D93" s="16">
        <f>D92+1</f>
        <v>89</v>
      </c>
      <c r="E93" s="10">
        <f>ROUNDDOWN(D93/52,0)+1</f>
        <v>2</v>
      </c>
      <c r="F93" s="15">
        <f>F92+7</f>
        <v>45243</v>
      </c>
      <c r="G93" s="4">
        <f>YEAR(F93)</f>
        <v>2023</v>
      </c>
      <c r="H93" s="33">
        <v>0.42899999999999999</v>
      </c>
      <c r="I93" s="33">
        <v>0.47199999999999998</v>
      </c>
      <c r="J93" s="33">
        <v>0.76500000000000001</v>
      </c>
      <c r="K93" s="16" t="str">
        <f>IF(M92&gt;1,"Up","Down")</f>
        <v>Down</v>
      </c>
      <c r="L93" s="16" t="str">
        <f>IF(K93="Up",IF(H93&lt;$BJ$7,"Up","Down"),IF(H93&lt;$BK$7,"Down","Up"))</f>
        <v>Up</v>
      </c>
      <c r="M93" s="17">
        <f>IF(L93="Up",INDEX($AK$5:$AK$1005,MATCH(I93,$AI$5:$AI$1005,0),1),INDEX($AL$5:$AL$1005,MATCH(J93,$AI$5:$AI$1005,0),1))</f>
        <v>1.0116358825686553</v>
      </c>
      <c r="N93" s="16" t="str">
        <f>IF(P92&gt;1,"Up","Down")</f>
        <v>Down</v>
      </c>
      <c r="O93" s="16" t="str">
        <f>IF(N93="Up",IF(H93&lt;$BJ$12,"Up","Down"),IF(H93&lt;$BK$12,"Down","Up"))</f>
        <v>Down</v>
      </c>
      <c r="P93" s="17">
        <f>IF(O93="Up",INDEX($AP$5:$AP$1005,MATCH(I93,$AI$5:$AI$1005,0),1),INDEX($AQ$5:$AQ$1005,MATCH(J93,$AI$5:$AI$1005,0),1))</f>
        <v>0.99421895377923575</v>
      </c>
      <c r="Q93" s="19">
        <f>T92</f>
        <v>14987.47401572588</v>
      </c>
      <c r="R93" s="19">
        <f>INDEX(model!$S$5:$S$35,MATCH(G93,model!$Q$5:$Q$35,0),1)*model!$O$5</f>
        <v>125</v>
      </c>
      <c r="S93" s="19">
        <f>IF(RIGHT(B93,1)="C",T92*INDEX(model!$T$5:$T$35,MATCH(G93,model!$Q$5:$Q$35,0),1),0)</f>
        <v>0</v>
      </c>
      <c r="T93" s="19">
        <f>(Q93+R93-S93)*M93</f>
        <v>15288.320988694722</v>
      </c>
      <c r="U93" s="19">
        <f>X92</f>
        <v>14909.748564196576</v>
      </c>
      <c r="V93" s="19">
        <f>INDEX(model!$S$5:$S$35,MATCH(G93,model!$Q$5:$Q$35,0),1)*model!$O$6</f>
        <v>125</v>
      </c>
      <c r="W93" s="19">
        <f>IF(RIGHT(B93,1)="C",X92*INDEX(model!$T$5:$T$35,MATCH(G93,model!$Q$5:$Q$35,0),1),0)</f>
        <v>0</v>
      </c>
      <c r="X93" s="19">
        <f>(U93+V93-W93)*P93</f>
        <v>14947.831987829386</v>
      </c>
      <c r="Y93" s="19"/>
      <c r="Z93" s="36" t="str">
        <f>K93&amp;L93</f>
        <v>DownUp</v>
      </c>
      <c r="AA93" s="36" t="str">
        <f>N93&amp;O93</f>
        <v>DownDown</v>
      </c>
      <c r="AB93" s="19"/>
      <c r="AC93" s="19"/>
      <c r="AD93" s="19"/>
      <c r="AE93" s="19"/>
      <c r="AI93" s="18">
        <f>ROUND(AI92-0.001,3)</f>
        <v>0.91200000000000003</v>
      </c>
      <c r="AJ93" s="9">
        <f t="array" ref="AJ93">PERCENTILE(IF($BB$5:$BB$2729="Y",$AY$5:$AY$2729),$AI93)</f>
        <v>1.0282331511099023</v>
      </c>
      <c r="AK93" s="9">
        <f t="array" ref="AK93">PERCENTILE(IF($BC$5:$BC$2729="Y",$AY$5:$AY$2729),$AI93)</f>
        <v>1.0354321072028536</v>
      </c>
      <c r="AL93" s="9">
        <f t="array" ref="AL93">PERCENTILE(IF($BD$5:$BD$2729="Y",$AY$5:$AY$2729),$AI93)</f>
        <v>0.99799052676123989</v>
      </c>
      <c r="AM93" s="41" t="str">
        <f>IF(AI93&lt;$BJ$7,"Up","Down")</f>
        <v>Down</v>
      </c>
      <c r="AN93" s="41" t="str">
        <f>IF(AI93&lt;$BK$7,"Down","Up")</f>
        <v>Up</v>
      </c>
      <c r="AO93" s="9">
        <f t="array" ref="AO93">PERCENTILE(IF($BT$5:$BT$2729="Y",$BQ$5:$BQ$2729),$AI93)</f>
        <v>1.0372334968404318</v>
      </c>
      <c r="AP93" s="9">
        <f t="array" ref="AP93">PERCENTILE(IF($BU$5:$BU$2729="Y",$BQ$5:$BQ$2729),$AI93)</f>
        <v>1.0459134509311405</v>
      </c>
      <c r="AQ93" s="9">
        <f t="array" ref="AQ93">PERCENTILE(IF($BV$5:$BV$2729="Y",$BQ$5:$BQ$2729),$AI93)</f>
        <v>0.99790676878143414</v>
      </c>
      <c r="AR93" s="41" t="str">
        <f>IF(AI93&lt;$BJ$12,"Up","Down")</f>
        <v>Down</v>
      </c>
      <c r="AS93" s="41" t="str">
        <f>IF(AI93&lt;$BK$12,"Down","Up")</f>
        <v>Up</v>
      </c>
      <c r="AU93" s="4" t="str">
        <f>IF(AZ93=AZ94,IF(AZ93&gt;AZ92,AZ93&amp;"_O",""),AZ93&amp;"_C")</f>
        <v/>
      </c>
      <c r="AV93" s="7" t="str">
        <f>IF(RIGHT(AU93,1)="C",AX93/INDEX($AX$5:$AX$2729,MATCH(AZ93&amp;"_O",$AU$5:$AU$2729,0),1),"")</f>
        <v/>
      </c>
      <c r="AW93" s="38">
        <v>26186</v>
      </c>
      <c r="AX93" s="37">
        <v>100.42</v>
      </c>
      <c r="AY93" s="7">
        <f>AX93/AX92</f>
        <v>0.99731850233389618</v>
      </c>
      <c r="AZ93" s="4">
        <f>YEAR(AW93)</f>
        <v>1971</v>
      </c>
      <c r="BA93" s="2" t="s">
        <v>5</v>
      </c>
      <c r="BB93" s="12" t="str">
        <f>INDEX($CD$5:$CD$10,MATCH(BA93,$CC$5:$CC$10,0),1)</f>
        <v/>
      </c>
      <c r="BC93" s="12" t="str">
        <f>IF(AND(BB93="Y",AY93&gt;1),"Y","")</f>
        <v/>
      </c>
      <c r="BD93" s="12" t="str">
        <f>IF(AND(BB93="Y",AY93&lt;1),"Y","")</f>
        <v/>
      </c>
      <c r="BE93" s="12" t="str">
        <f>IF(AY93&gt;1,IF(AY92&gt;1,"Y",""),"")</f>
        <v/>
      </c>
      <c r="BF93" s="12" t="str">
        <f>IF(AY93&lt;1,IF(AY92&lt;1,"Y",""),"")</f>
        <v/>
      </c>
      <c r="BG93" s="2"/>
      <c r="BH93" s="2"/>
      <c r="BI93" s="2"/>
      <c r="BJ93" s="2"/>
      <c r="BK93" s="2"/>
      <c r="BL93" s="2"/>
      <c r="BM93" s="4" t="str">
        <f>IF(BR93=BR94,IF(BR93&gt;BR92,BR93&amp;"_O",""),BR93&amp;"_C")</f>
        <v/>
      </c>
      <c r="BN93" s="7" t="str">
        <f>IF(RIGHT(BM93,1)="C",BP93/INDEX($BP$5:$BP$2729,MATCH(BR93&amp;"_O",$BM$5:$BM$2729,0),1),"")</f>
        <v/>
      </c>
      <c r="BO93" s="38">
        <v>26585</v>
      </c>
      <c r="BP93" s="3">
        <v>127.19</v>
      </c>
      <c r="BQ93" s="7">
        <f>BP93/BP92</f>
        <v>0.99266370092874423</v>
      </c>
      <c r="BR93" s="4">
        <f>YEAR(BO93)</f>
        <v>1972</v>
      </c>
      <c r="BS93" s="2" t="s">
        <v>5</v>
      </c>
      <c r="BT93" s="12" t="str">
        <f>INDEX($CD$5:$CD$10,MATCH(BS93,$CC$5:$CC$10,0),1)</f>
        <v/>
      </c>
      <c r="BU93" s="12" t="str">
        <f>IF(AND(BT93="Y",BQ93&gt;1),"Y","")</f>
        <v/>
      </c>
      <c r="BV93" s="12" t="str">
        <f>IF(AND(BT93="Y",BQ93&lt;1),"Y","")</f>
        <v/>
      </c>
      <c r="BW93" s="12" t="str">
        <f>IF(BQ93&gt;1,IF(BQ92&gt;1,"Y",""),"")</f>
        <v/>
      </c>
      <c r="BX93" s="12" t="str">
        <f>IF(BQ93&lt;1,IF(BQ92&lt;1,"Y",""),"")</f>
        <v>Y</v>
      </c>
      <c r="BY93" s="2"/>
      <c r="BZ93" s="2"/>
      <c r="CA93" s="2"/>
    </row>
    <row r="94" spans="2:79">
      <c r="B94" s="4" t="str">
        <f>IF(G94=G95,IF(G94&gt;G93,G94&amp;"_O",""),G94&amp;"_C")</f>
        <v/>
      </c>
      <c r="C94" s="14">
        <f ca="1">RANDBETWEEN(0,1000)/1000</f>
        <v>0.39700000000000002</v>
      </c>
      <c r="D94" s="16">
        <f>D93+1</f>
        <v>90</v>
      </c>
      <c r="E94" s="10">
        <f>ROUNDDOWN(D94/52,0)+1</f>
        <v>2</v>
      </c>
      <c r="F94" s="15">
        <f>F93+7</f>
        <v>45250</v>
      </c>
      <c r="G94" s="4">
        <f>YEAR(F94)</f>
        <v>2023</v>
      </c>
      <c r="H94" s="33">
        <v>0.16300000000000001</v>
      </c>
      <c r="I94" s="33">
        <v>0.82099999999999995</v>
      </c>
      <c r="J94" s="33">
        <v>0.66500000000000004</v>
      </c>
      <c r="K94" s="16" t="str">
        <f>IF(M93&gt;1,"Up","Down")</f>
        <v>Up</v>
      </c>
      <c r="L94" s="16" t="str">
        <f>IF(K94="Up",IF(H94&lt;$BJ$7,"Up","Down"),IF(H94&lt;$BK$7,"Down","Up"))</f>
        <v>Up</v>
      </c>
      <c r="M94" s="17">
        <f>IF(L94="Up",INDEX($AK$5:$AK$1005,MATCH(I94,$AI$5:$AI$1005,0),1),INDEX($AL$5:$AL$1005,MATCH(J94,$AI$5:$AI$1005,0),1))</f>
        <v>1.0258117726860496</v>
      </c>
      <c r="N94" s="16" t="str">
        <f>IF(P93&gt;1,"Up","Down")</f>
        <v>Down</v>
      </c>
      <c r="O94" s="16" t="str">
        <f>IF(N94="Up",IF(H94&lt;$BJ$12,"Up","Down"),IF(H94&lt;$BK$12,"Down","Up"))</f>
        <v>Down</v>
      </c>
      <c r="P94" s="17">
        <f>IF(O94="Up",INDEX($AP$5:$AP$1005,MATCH(I94,$AI$5:$AI$1005,0),1),INDEX($AQ$5:$AQ$1005,MATCH(J94,$AI$5:$AI$1005,0),1))</f>
        <v>0.99168819151340226</v>
      </c>
      <c r="Q94" s="19">
        <f>T93</f>
        <v>15288.320988694722</v>
      </c>
      <c r="R94" s="19">
        <f>INDEX(model!$S$5:$S$35,MATCH(G94,model!$Q$5:$Q$35,0),1)*model!$O$5</f>
        <v>125</v>
      </c>
      <c r="S94" s="19">
        <f>IF(RIGHT(B94,1)="C",T93*INDEX(model!$T$5:$T$35,MATCH(G94,model!$Q$5:$Q$35,0),1),0)</f>
        <v>0</v>
      </c>
      <c r="T94" s="19">
        <f>(Q94+R94-S94)*M94</f>
        <v>15811.166126392029</v>
      </c>
      <c r="U94" s="19">
        <f>X93</f>
        <v>14947.831987829386</v>
      </c>
      <c r="V94" s="19">
        <f>INDEX(model!$S$5:$S$35,MATCH(G94,model!$Q$5:$Q$35,0),1)*model!$O$6</f>
        <v>125</v>
      </c>
      <c r="W94" s="19">
        <f>IF(RIGHT(B94,1)="C",X93*INDEX(model!$T$5:$T$35,MATCH(G94,model!$Q$5:$Q$35,0),1),0)</f>
        <v>0</v>
      </c>
      <c r="X94" s="19">
        <f>(U94+V94-W94)*P94</f>
        <v>14947.549494995885</v>
      </c>
      <c r="Y94" s="19"/>
      <c r="Z94" s="36" t="str">
        <f>K94&amp;L94</f>
        <v>UpUp</v>
      </c>
      <c r="AA94" s="36" t="str">
        <f>N94&amp;O94</f>
        <v>DownDown</v>
      </c>
      <c r="AB94" s="19"/>
      <c r="AC94" s="19"/>
      <c r="AD94" s="19"/>
      <c r="AE94" s="19"/>
      <c r="AI94" s="18">
        <f>ROUND(AI93-0.001,3)</f>
        <v>0.91100000000000003</v>
      </c>
      <c r="AJ94" s="9">
        <f t="array" ref="AJ94">PERCENTILE(IF($BB$5:$BB$2729="Y",$AY$5:$AY$2729),$AI94)</f>
        <v>1.0280708262531986</v>
      </c>
      <c r="AK94" s="9">
        <f t="array" ref="AK94">PERCENTILE(IF($BC$5:$BC$2729="Y",$AY$5:$AY$2729),$AI94)</f>
        <v>1.035295095549839</v>
      </c>
      <c r="AL94" s="9">
        <f t="array" ref="AL94">PERCENTILE(IF($BD$5:$BD$2729="Y",$AY$5:$AY$2729),$AI94)</f>
        <v>0.99794433681808881</v>
      </c>
      <c r="AM94" s="41" t="str">
        <f>IF(AI94&lt;$BJ$7,"Up","Down")</f>
        <v>Down</v>
      </c>
      <c r="AN94" s="41" t="str">
        <f>IF(AI94&lt;$BK$7,"Down","Up")</f>
        <v>Up</v>
      </c>
      <c r="AO94" s="9">
        <f t="array" ref="AO94">PERCENTILE(IF($BT$5:$BT$2729="Y",$BQ$5:$BQ$2729),$AI94)</f>
        <v>1.0371934025529295</v>
      </c>
      <c r="AP94" s="9">
        <f t="array" ref="AP94">PERCENTILE(IF($BU$5:$BU$2729="Y",$BQ$5:$BQ$2729),$AI94)</f>
        <v>1.0458295671267048</v>
      </c>
      <c r="AQ94" s="9">
        <f t="array" ref="AQ94">PERCENTILE(IF($BV$5:$BV$2729="Y",$BQ$5:$BQ$2729),$AI94)</f>
        <v>0.99789895599961165</v>
      </c>
      <c r="AR94" s="41" t="str">
        <f>IF(AI94&lt;$BJ$12,"Up","Down")</f>
        <v>Down</v>
      </c>
      <c r="AS94" s="41" t="str">
        <f>IF(AI94&lt;$BK$12,"Down","Up")</f>
        <v>Up</v>
      </c>
      <c r="AU94" s="4" t="str">
        <f>IF(AZ94=AZ95,IF(AZ94&gt;AZ93,AZ94&amp;"_O",""),AZ94&amp;"_C")</f>
        <v/>
      </c>
      <c r="AV94" s="7" t="str">
        <f>IF(RIGHT(AU94,1)="C",AX94/INDEX($AX$5:$AX$2729,MATCH(AZ94&amp;"_O",$AU$5:$AU$2729,0),1),"")</f>
        <v/>
      </c>
      <c r="AW94" s="38">
        <v>26193</v>
      </c>
      <c r="AX94" s="37">
        <v>99.96</v>
      </c>
      <c r="AY94" s="7">
        <f>AX94/AX93</f>
        <v>0.99541923919537934</v>
      </c>
      <c r="AZ94" s="4">
        <f>YEAR(AW94)</f>
        <v>1971</v>
      </c>
      <c r="BA94" s="2" t="s">
        <v>5</v>
      </c>
      <c r="BB94" s="12" t="str">
        <f>INDEX($CD$5:$CD$10,MATCH(BA94,$CC$5:$CC$10,0),1)</f>
        <v/>
      </c>
      <c r="BC94" s="12" t="str">
        <f>IF(AND(BB94="Y",AY94&gt;1),"Y","")</f>
        <v/>
      </c>
      <c r="BD94" s="12" t="str">
        <f>IF(AND(BB94="Y",AY94&lt;1),"Y","")</f>
        <v/>
      </c>
      <c r="BE94" s="12" t="str">
        <f>IF(AY94&gt;1,IF(AY93&gt;1,"Y",""),"")</f>
        <v/>
      </c>
      <c r="BF94" s="12" t="str">
        <f>IF(AY94&lt;1,IF(AY93&lt;1,"Y",""),"")</f>
        <v>Y</v>
      </c>
      <c r="BG94" s="2"/>
      <c r="BH94" s="2"/>
      <c r="BI94" s="2"/>
      <c r="BJ94" s="2"/>
      <c r="BK94" s="2"/>
      <c r="BL94" s="2"/>
      <c r="BM94" s="4" t="str">
        <f>IF(BR94=BR95,IF(BR94&gt;BR93,BR94&amp;"_O",""),BR94&amp;"_C")</f>
        <v/>
      </c>
      <c r="BN94" s="7" t="str">
        <f>IF(RIGHT(BM94,1)="C",BP94/INDEX($BP$5:$BP$2729,MATCH(BR94&amp;"_O",$BM$5:$BM$2729,0),1),"")</f>
        <v/>
      </c>
      <c r="BO94" s="38">
        <v>26592</v>
      </c>
      <c r="BP94" s="3">
        <v>128</v>
      </c>
      <c r="BQ94" s="7">
        <f>BP94/BP93</f>
        <v>1.0063684251906597</v>
      </c>
      <c r="BR94" s="4">
        <f>YEAR(BO94)</f>
        <v>1972</v>
      </c>
      <c r="BS94" s="2" t="s">
        <v>5</v>
      </c>
      <c r="BT94" s="12" t="str">
        <f>INDEX($CD$5:$CD$10,MATCH(BS94,$CC$5:$CC$10,0),1)</f>
        <v/>
      </c>
      <c r="BU94" s="12" t="str">
        <f>IF(AND(BT94="Y",BQ94&gt;1),"Y","")</f>
        <v/>
      </c>
      <c r="BV94" s="12" t="str">
        <f>IF(AND(BT94="Y",BQ94&lt;1),"Y","")</f>
        <v/>
      </c>
      <c r="BW94" s="12" t="str">
        <f>IF(BQ94&gt;1,IF(BQ93&gt;1,"Y",""),"")</f>
        <v/>
      </c>
      <c r="BX94" s="12" t="str">
        <f>IF(BQ94&lt;1,IF(BQ93&lt;1,"Y",""),"")</f>
        <v/>
      </c>
      <c r="BY94" s="2"/>
      <c r="BZ94" s="2"/>
      <c r="CA94" s="2"/>
    </row>
    <row r="95" spans="2:79">
      <c r="B95" s="4" t="str">
        <f>IF(G95=G96,IF(G95&gt;G94,G95&amp;"_O",""),G95&amp;"_C")</f>
        <v/>
      </c>
      <c r="C95" s="14">
        <f ca="1">RANDBETWEEN(0,1000)/1000</f>
        <v>0.59</v>
      </c>
      <c r="D95" s="16">
        <f>D94+1</f>
        <v>91</v>
      </c>
      <c r="E95" s="10">
        <f>ROUNDDOWN(D95/52,0)+1</f>
        <v>2</v>
      </c>
      <c r="F95" s="15">
        <f>F94+7</f>
        <v>45257</v>
      </c>
      <c r="G95" s="4">
        <f>YEAR(F95)</f>
        <v>2023</v>
      </c>
      <c r="H95" s="33">
        <v>0.17599999999999999</v>
      </c>
      <c r="I95" s="33">
        <v>1E-3</v>
      </c>
      <c r="J95" s="33">
        <v>0.92400000000000004</v>
      </c>
      <c r="K95" s="16" t="str">
        <f>IF(M94&gt;1,"Up","Down")</f>
        <v>Up</v>
      </c>
      <c r="L95" s="16" t="str">
        <f>IF(K95="Up",IF(H95&lt;$BJ$7,"Up","Down"),IF(H95&lt;$BK$7,"Down","Up"))</f>
        <v>Up</v>
      </c>
      <c r="M95" s="17">
        <f>IF(L95="Up",INDEX($AK$5:$AK$1005,MATCH(I95,$AI$5:$AI$1005,0),1),INDEX($AL$5:$AL$1005,MATCH(J95,$AI$5:$AI$1005,0),1))</f>
        <v>1.0005817948092821</v>
      </c>
      <c r="N95" s="16" t="str">
        <f>IF(P94&gt;1,"Up","Down")</f>
        <v>Down</v>
      </c>
      <c r="O95" s="16" t="str">
        <f>IF(N95="Up",IF(H95&lt;$BJ$12,"Up","Down"),IF(H95&lt;$BK$12,"Down","Up"))</f>
        <v>Down</v>
      </c>
      <c r="P95" s="17">
        <f>IF(O95="Up",INDEX($AP$5:$AP$1005,MATCH(I95,$AI$5:$AI$1005,0),1),INDEX($AQ$5:$AQ$1005,MATCH(J95,$AI$5:$AI$1005,0),1))</f>
        <v>0.99812585155535583</v>
      </c>
      <c r="Q95" s="19">
        <f>T94</f>
        <v>15811.166126392029</v>
      </c>
      <c r="R95" s="19">
        <f>INDEX(model!$S$5:$S$35,MATCH(G95,model!$Q$5:$Q$35,0),1)*model!$O$5</f>
        <v>125</v>
      </c>
      <c r="S95" s="19">
        <f>IF(RIGHT(B95,1)="C",T94*INDEX(model!$T$5:$T$35,MATCH(G95,model!$Q$5:$Q$35,0),1),0)</f>
        <v>0</v>
      </c>
      <c r="T95" s="19">
        <f>(Q95+R95-S95)*M95</f>
        <v>15945.437705124221</v>
      </c>
      <c r="U95" s="19">
        <f>X94</f>
        <v>14947.549494995885</v>
      </c>
      <c r="V95" s="19">
        <f>INDEX(model!$S$5:$S$35,MATCH(G95,model!$Q$5:$Q$35,0),1)*model!$O$6</f>
        <v>125</v>
      </c>
      <c r="W95" s="19">
        <f>IF(RIGHT(B95,1)="C",X94*INDEX(model!$T$5:$T$35,MATCH(G95,model!$Q$5:$Q$35,0),1),0)</f>
        <v>0</v>
      </c>
      <c r="X95" s="19">
        <f>(U95+V95-W95)*P95</f>
        <v>15044.301299803015</v>
      </c>
      <c r="Y95" s="19"/>
      <c r="Z95" s="36" t="str">
        <f>K95&amp;L95</f>
        <v>UpUp</v>
      </c>
      <c r="AA95" s="36" t="str">
        <f>N95&amp;O95</f>
        <v>DownDown</v>
      </c>
      <c r="AB95" s="19"/>
      <c r="AC95" s="19"/>
      <c r="AD95" s="19"/>
      <c r="AE95" s="19"/>
      <c r="AI95" s="18">
        <f>ROUND(AI94-0.001,3)</f>
        <v>0.91</v>
      </c>
      <c r="AJ95" s="9">
        <f t="array" ref="AJ95">PERCENTILE(IF($BB$5:$BB$2729="Y",$AY$5:$AY$2729),$AI95)</f>
        <v>1.0279422727859189</v>
      </c>
      <c r="AK95" s="9">
        <f t="array" ref="AK95">PERCENTILE(IF($BC$5:$BC$2729="Y",$AY$5:$AY$2729),$AI95)</f>
        <v>1.0350849728278757</v>
      </c>
      <c r="AL95" s="9">
        <f t="array" ref="AL95">PERCENTILE(IF($BD$5:$BD$2729="Y",$AY$5:$AY$2729),$AI95)</f>
        <v>0.99794271930575773</v>
      </c>
      <c r="AM95" s="41" t="str">
        <f>IF(AI95&lt;$BJ$7,"Up","Down")</f>
        <v>Down</v>
      </c>
      <c r="AN95" s="41" t="str">
        <f>IF(AI95&lt;$BK$7,"Down","Up")</f>
        <v>Up</v>
      </c>
      <c r="AO95" s="9">
        <f t="array" ref="AO95">PERCENTILE(IF($BT$5:$BT$2729="Y",$BQ$5:$BQ$2729),$AI95)</f>
        <v>1.0369194245893862</v>
      </c>
      <c r="AP95" s="9">
        <f t="array" ref="AP95">PERCENTILE(IF($BU$5:$BU$2729="Y",$BQ$5:$BQ$2729),$AI95)</f>
        <v>1.0457823819919154</v>
      </c>
      <c r="AQ95" s="9">
        <f t="array" ref="AQ95">PERCENTILE(IF($BV$5:$BV$2729="Y",$BQ$5:$BQ$2729),$AI95)</f>
        <v>0.99789220120030697</v>
      </c>
      <c r="AR95" s="41" t="str">
        <f>IF(AI95&lt;$BJ$12,"Up","Down")</f>
        <v>Down</v>
      </c>
      <c r="AS95" s="41" t="str">
        <f>IF(AI95&lt;$BK$12,"Down","Up")</f>
        <v>Up</v>
      </c>
      <c r="AU95" s="4" t="str">
        <f>IF(AZ95=AZ96,IF(AZ95&gt;AZ94,AZ95&amp;"_O",""),AZ95&amp;"_C")</f>
        <v/>
      </c>
      <c r="AV95" s="7" t="str">
        <f>IF(RIGHT(AU95,1)="C",AX95/INDEX($AX$5:$AX$2729,MATCH(AZ95&amp;"_O",$AU$5:$AU$2729,0),1),"")</f>
        <v/>
      </c>
      <c r="AW95" s="38">
        <v>26200</v>
      </c>
      <c r="AX95" s="37">
        <v>98.15</v>
      </c>
      <c r="AY95" s="7">
        <f>AX95/AX94</f>
        <v>0.9818927571028413</v>
      </c>
      <c r="AZ95" s="4">
        <f>YEAR(AW95)</f>
        <v>1971</v>
      </c>
      <c r="BA95" s="2" t="s">
        <v>5</v>
      </c>
      <c r="BB95" s="12" t="str">
        <f>INDEX($CD$5:$CD$10,MATCH(BA95,$CC$5:$CC$10,0),1)</f>
        <v/>
      </c>
      <c r="BC95" s="12" t="str">
        <f>IF(AND(BB95="Y",AY95&gt;1),"Y","")</f>
        <v/>
      </c>
      <c r="BD95" s="12" t="str">
        <f>IF(AND(BB95="Y",AY95&lt;1),"Y","")</f>
        <v/>
      </c>
      <c r="BE95" s="12" t="str">
        <f>IF(AY95&gt;1,IF(AY94&gt;1,"Y",""),"")</f>
        <v/>
      </c>
      <c r="BF95" s="12" t="str">
        <f>IF(AY95&lt;1,IF(AY94&lt;1,"Y",""),"")</f>
        <v>Y</v>
      </c>
      <c r="BG95" s="2"/>
      <c r="BH95" s="2"/>
      <c r="BI95" s="2"/>
      <c r="BJ95" s="2"/>
      <c r="BK95" s="2"/>
      <c r="BL95" s="2"/>
      <c r="BM95" s="4" t="str">
        <f>IF(BR95=BR96,IF(BR95&gt;BR94,BR95&amp;"_O",""),BR95&amp;"_C")</f>
        <v/>
      </c>
      <c r="BN95" s="7" t="str">
        <f>IF(RIGHT(BM95,1)="C",BP95/INDEX($BP$5:$BP$2729,MATCH(BR95&amp;"_O",$BM$5:$BM$2729,0),1),"")</f>
        <v/>
      </c>
      <c r="BO95" s="38">
        <v>26599</v>
      </c>
      <c r="BP95" s="3">
        <v>129.53</v>
      </c>
      <c r="BQ95" s="7">
        <f>BP95/BP94</f>
        <v>1.011953125</v>
      </c>
      <c r="BR95" s="4">
        <f>YEAR(BO95)</f>
        <v>1972</v>
      </c>
      <c r="BS95" s="2" t="s">
        <v>5</v>
      </c>
      <c r="BT95" s="12" t="str">
        <f>INDEX($CD$5:$CD$10,MATCH(BS95,$CC$5:$CC$10,0),1)</f>
        <v/>
      </c>
      <c r="BU95" s="12" t="str">
        <f>IF(AND(BT95="Y",BQ95&gt;1),"Y","")</f>
        <v/>
      </c>
      <c r="BV95" s="12" t="str">
        <f>IF(AND(BT95="Y",BQ95&lt;1),"Y","")</f>
        <v/>
      </c>
      <c r="BW95" s="12" t="str">
        <f>IF(BQ95&gt;1,IF(BQ94&gt;1,"Y",""),"")</f>
        <v>Y</v>
      </c>
      <c r="BX95" s="12" t="str">
        <f>IF(BQ95&lt;1,IF(BQ94&lt;1,"Y",""),"")</f>
        <v/>
      </c>
      <c r="BY95" s="2"/>
      <c r="BZ95" s="2"/>
      <c r="CA95" s="2"/>
    </row>
    <row r="96" spans="2:79">
      <c r="B96" s="4" t="str">
        <f>IF(G96=G97,IF(G96&gt;G95,G96&amp;"_O",""),G96&amp;"_C")</f>
        <v/>
      </c>
      <c r="C96" s="14">
        <f ca="1">RANDBETWEEN(0,1000)/1000</f>
        <v>0.71199999999999997</v>
      </c>
      <c r="D96" s="16">
        <f>D95+1</f>
        <v>92</v>
      </c>
      <c r="E96" s="10">
        <f>ROUNDDOWN(D96/52,0)+1</f>
        <v>2</v>
      </c>
      <c r="F96" s="15">
        <f>F95+7</f>
        <v>45264</v>
      </c>
      <c r="G96" s="4">
        <f>YEAR(F96)</f>
        <v>2023</v>
      </c>
      <c r="H96" s="33">
        <v>0.95699999999999996</v>
      </c>
      <c r="I96" s="33">
        <v>4.5999999999999999E-2</v>
      </c>
      <c r="J96" s="33">
        <v>0.191</v>
      </c>
      <c r="K96" s="16" t="str">
        <f>IF(M95&gt;1,"Up","Down")</f>
        <v>Up</v>
      </c>
      <c r="L96" s="16" t="str">
        <f>IF(K96="Up",IF(H96&lt;$BJ$7,"Up","Down"),IF(H96&lt;$BK$7,"Down","Up"))</f>
        <v>Down</v>
      </c>
      <c r="M96" s="17">
        <f>IF(L96="Up",INDEX($AK$5:$AK$1005,MATCH(I96,$AI$5:$AI$1005,0),1),INDEX($AL$5:$AL$1005,MATCH(J96,$AI$5:$AI$1005,0),1))</f>
        <v>0.97388565940433403</v>
      </c>
      <c r="N96" s="16" t="str">
        <f>IF(P95&gt;1,"Up","Down")</f>
        <v>Down</v>
      </c>
      <c r="O96" s="16" t="str">
        <f>IF(N96="Up",IF(H96&lt;$BJ$12,"Up","Down"),IF(H96&lt;$BK$12,"Down","Up"))</f>
        <v>Up</v>
      </c>
      <c r="P96" s="17">
        <f>IF(O96="Up",INDEX($AP$5:$AP$1005,MATCH(I96,$AI$5:$AI$1005,0),1),INDEX($AQ$5:$AQ$1005,MATCH(J96,$AI$5:$AI$1005,0),1))</f>
        <v>1.0017592834233005</v>
      </c>
      <c r="Q96" s="19">
        <f>T95</f>
        <v>15945.437705124221</v>
      </c>
      <c r="R96" s="19">
        <f>INDEX(model!$S$5:$S$35,MATCH(G96,model!$Q$5:$Q$35,0),1)*model!$O$5</f>
        <v>125</v>
      </c>
      <c r="S96" s="19">
        <f>IF(RIGHT(B96,1)="C",T95*INDEX(model!$T$5:$T$35,MATCH(G96,model!$Q$5:$Q$35,0),1),0)</f>
        <v>0</v>
      </c>
      <c r="T96" s="19">
        <f>(Q96+R96-S96)*M96</f>
        <v>15650.768821371174</v>
      </c>
      <c r="U96" s="19">
        <f>X95</f>
        <v>15044.301299803015</v>
      </c>
      <c r="V96" s="19">
        <f>INDEX(model!$S$5:$S$35,MATCH(G96,model!$Q$5:$Q$35,0),1)*model!$O$6</f>
        <v>125</v>
      </c>
      <c r="W96" s="19">
        <f>IF(RIGHT(B96,1)="C",X95*INDEX(model!$T$5:$T$35,MATCH(G96,model!$Q$5:$Q$35,0),1),0)</f>
        <v>0</v>
      </c>
      <c r="X96" s="19">
        <f>(U96+V96-W96)*P96</f>
        <v>15195.988400122809</v>
      </c>
      <c r="Y96" s="19"/>
      <c r="Z96" s="36" t="str">
        <f>K96&amp;L96</f>
        <v>UpDown</v>
      </c>
      <c r="AA96" s="36" t="str">
        <f>N96&amp;O96</f>
        <v>DownUp</v>
      </c>
      <c r="AB96" s="19"/>
      <c r="AC96" s="19"/>
      <c r="AD96" s="19"/>
      <c r="AE96" s="19"/>
      <c r="AI96" s="18">
        <f>ROUND(AI95-0.001,3)</f>
        <v>0.90900000000000003</v>
      </c>
      <c r="AJ96" s="9">
        <f t="array" ref="AJ96">PERCENTILE(IF($BB$5:$BB$2729="Y",$AY$5:$AY$2729),$AI96)</f>
        <v>1.0277768111649177</v>
      </c>
      <c r="AK96" s="9">
        <f t="array" ref="AK96">PERCENTILE(IF($BC$5:$BC$2729="Y",$AY$5:$AY$2729),$AI96)</f>
        <v>1.0349279855409506</v>
      </c>
      <c r="AL96" s="9">
        <f t="array" ref="AL96">PERCENTILE(IF($BD$5:$BD$2729="Y",$AY$5:$AY$2729),$AI96)</f>
        <v>0.99793916334029453</v>
      </c>
      <c r="AM96" s="41" t="str">
        <f>IF(AI96&lt;$BJ$7,"Up","Down")</f>
        <v>Down</v>
      </c>
      <c r="AN96" s="41" t="str">
        <f>IF(AI96&lt;$BK$7,"Down","Up")</f>
        <v>Up</v>
      </c>
      <c r="AO96" s="9">
        <f t="array" ref="AO96">PERCENTILE(IF($BT$5:$BT$2729="Y",$BQ$5:$BQ$2729),$AI96)</f>
        <v>1.0367701505198144</v>
      </c>
      <c r="AP96" s="9">
        <f t="array" ref="AP96">PERCENTILE(IF($BU$5:$BU$2729="Y",$BQ$5:$BQ$2729),$AI96)</f>
        <v>1.0457637813431531</v>
      </c>
      <c r="AQ96" s="9">
        <f t="array" ref="AQ96">PERCENTILE(IF($BV$5:$BV$2729="Y",$BQ$5:$BQ$2729),$AI96)</f>
        <v>0.99787047405243734</v>
      </c>
      <c r="AR96" s="41" t="str">
        <f>IF(AI96&lt;$BJ$12,"Up","Down")</f>
        <v>Down</v>
      </c>
      <c r="AS96" s="41" t="str">
        <f>IF(AI96&lt;$BK$12,"Down","Up")</f>
        <v>Up</v>
      </c>
      <c r="AU96" s="4" t="str">
        <f>IF(AZ96=AZ97,IF(AZ96&gt;AZ95,AZ96&amp;"_O",""),AZ96&amp;"_C")</f>
        <v/>
      </c>
      <c r="AV96" s="7" t="str">
        <f>IF(RIGHT(AU96,1)="C",AX96/INDEX($AX$5:$AX$2729,MATCH(AZ96&amp;"_O",$AU$5:$AU$2729,0),1),"")</f>
        <v/>
      </c>
      <c r="AW96" s="38">
        <v>26207</v>
      </c>
      <c r="AX96" s="37">
        <v>98.93</v>
      </c>
      <c r="AY96" s="7">
        <f>AX96/AX95</f>
        <v>1.0079470198675498</v>
      </c>
      <c r="AZ96" s="4">
        <f>YEAR(AW96)</f>
        <v>1971</v>
      </c>
      <c r="BA96" s="2" t="s">
        <v>5</v>
      </c>
      <c r="BB96" s="12" t="str">
        <f>INDEX($CD$5:$CD$10,MATCH(BA96,$CC$5:$CC$10,0),1)</f>
        <v/>
      </c>
      <c r="BC96" s="12" t="str">
        <f>IF(AND(BB96="Y",AY96&gt;1),"Y","")</f>
        <v/>
      </c>
      <c r="BD96" s="12" t="str">
        <f>IF(AND(BB96="Y",AY96&lt;1),"Y","")</f>
        <v/>
      </c>
      <c r="BE96" s="12" t="str">
        <f>IF(AY96&gt;1,IF(AY95&gt;1,"Y",""),"")</f>
        <v/>
      </c>
      <c r="BF96" s="12" t="str">
        <f>IF(AY96&lt;1,IF(AY95&lt;1,"Y",""),"")</f>
        <v/>
      </c>
      <c r="BG96" s="2"/>
      <c r="BH96" s="2"/>
      <c r="BI96" s="2"/>
      <c r="BJ96" s="2"/>
      <c r="BK96" s="2"/>
      <c r="BL96" s="2"/>
      <c r="BM96" s="4" t="str">
        <f>IF(BR96=BR97,IF(BR96&gt;BR95,BR96&amp;"_O",""),BR96&amp;"_C")</f>
        <v/>
      </c>
      <c r="BN96" s="7" t="str">
        <f>IF(RIGHT(BM96,1)="C",BP96/INDEX($BP$5:$BP$2729,MATCH(BR96&amp;"_O",$BM$5:$BM$2729,0),1),"")</f>
        <v/>
      </c>
      <c r="BO96" s="38">
        <v>26606</v>
      </c>
      <c r="BP96" s="3">
        <v>133.34</v>
      </c>
      <c r="BQ96" s="7">
        <f>BP96/BP95</f>
        <v>1.0294140353586041</v>
      </c>
      <c r="BR96" s="4">
        <f>YEAR(BO96)</f>
        <v>1972</v>
      </c>
      <c r="BS96" s="2" t="s">
        <v>5</v>
      </c>
      <c r="BT96" s="12" t="str">
        <f>INDEX($CD$5:$CD$10,MATCH(BS96,$CC$5:$CC$10,0),1)</f>
        <v/>
      </c>
      <c r="BU96" s="12" t="str">
        <f>IF(AND(BT96="Y",BQ96&gt;1),"Y","")</f>
        <v/>
      </c>
      <c r="BV96" s="12" t="str">
        <f>IF(AND(BT96="Y",BQ96&lt;1),"Y","")</f>
        <v/>
      </c>
      <c r="BW96" s="12" t="str">
        <f>IF(BQ96&gt;1,IF(BQ95&gt;1,"Y",""),"")</f>
        <v>Y</v>
      </c>
      <c r="BX96" s="12" t="str">
        <f>IF(BQ96&lt;1,IF(BQ95&lt;1,"Y",""),"")</f>
        <v/>
      </c>
      <c r="BY96" s="2"/>
      <c r="BZ96" s="2"/>
      <c r="CA96" s="2"/>
    </row>
    <row r="97" spans="2:79">
      <c r="B97" s="4" t="str">
        <f>IF(G97=G98,IF(G97&gt;G96,G97&amp;"_O",""),G97&amp;"_C")</f>
        <v/>
      </c>
      <c r="C97" s="14">
        <f ca="1">RANDBETWEEN(0,1000)/1000</f>
        <v>0.80300000000000005</v>
      </c>
      <c r="D97" s="16">
        <f>D96+1</f>
        <v>93</v>
      </c>
      <c r="E97" s="10">
        <f>ROUNDDOWN(D97/52,0)+1</f>
        <v>2</v>
      </c>
      <c r="F97" s="15">
        <f>F96+7</f>
        <v>45271</v>
      </c>
      <c r="G97" s="4">
        <f>YEAR(F97)</f>
        <v>2023</v>
      </c>
      <c r="H97" s="33">
        <v>3.4000000000000002E-2</v>
      </c>
      <c r="I97" s="33">
        <v>0.107</v>
      </c>
      <c r="J97" s="33">
        <v>0.61199999999999999</v>
      </c>
      <c r="K97" s="16" t="str">
        <f>IF(M96&gt;1,"Up","Down")</f>
        <v>Down</v>
      </c>
      <c r="L97" s="16" t="str">
        <f>IF(K97="Up",IF(H97&lt;$BJ$7,"Up","Down"),IF(H97&lt;$BK$7,"Down","Up"))</f>
        <v>Down</v>
      </c>
      <c r="M97" s="17">
        <f>IF(L97="Up",INDEX($AK$5:$AK$1005,MATCH(I97,$AI$5:$AI$1005,0),1),INDEX($AL$5:$AL$1005,MATCH(J97,$AI$5:$AI$1005,0),1))</f>
        <v>0.99070162869655698</v>
      </c>
      <c r="N97" s="16" t="str">
        <f>IF(P96&gt;1,"Up","Down")</f>
        <v>Up</v>
      </c>
      <c r="O97" s="16" t="str">
        <f>IF(N97="Up",IF(H97&lt;$BJ$12,"Up","Down"),IF(H97&lt;$BK$12,"Down","Up"))</f>
        <v>Up</v>
      </c>
      <c r="P97" s="17">
        <f>IF(O97="Up",INDEX($AP$5:$AP$1005,MATCH(I97,$AI$5:$AI$1005,0),1),INDEX($AQ$5:$AQ$1005,MATCH(J97,$AI$5:$AI$1005,0),1))</f>
        <v>1.0035465325464861</v>
      </c>
      <c r="Q97" s="19">
        <f>T96</f>
        <v>15650.768821371174</v>
      </c>
      <c r="R97" s="19">
        <f>INDEX(model!$S$5:$S$35,MATCH(G97,model!$Q$5:$Q$35,0),1)*model!$O$5</f>
        <v>125</v>
      </c>
      <c r="S97" s="19">
        <f>IF(RIGHT(B97,1)="C",T96*INDEX(model!$T$5:$T$35,MATCH(G97,model!$Q$5:$Q$35,0),1),0)</f>
        <v>0</v>
      </c>
      <c r="T97" s="19">
        <f>(Q97+R97-S97)*M97</f>
        <v>15629.079865272784</v>
      </c>
      <c r="U97" s="19">
        <f>X96</f>
        <v>15195.988400122809</v>
      </c>
      <c r="V97" s="19">
        <f>INDEX(model!$S$5:$S$35,MATCH(G97,model!$Q$5:$Q$35,0),1)*model!$O$6</f>
        <v>125</v>
      </c>
      <c r="W97" s="19">
        <f>IF(RIGHT(B97,1)="C",X96*INDEX(model!$T$5:$T$35,MATCH(G97,model!$Q$5:$Q$35,0),1),0)</f>
        <v>0</v>
      </c>
      <c r="X97" s="19">
        <f>(U97+V97-W97)*P97</f>
        <v>15375.324784128181</v>
      </c>
      <c r="Y97" s="19"/>
      <c r="Z97" s="36" t="str">
        <f>K97&amp;L97</f>
        <v>DownDown</v>
      </c>
      <c r="AA97" s="36" t="str">
        <f>N97&amp;O97</f>
        <v>UpUp</v>
      </c>
      <c r="AB97" s="19"/>
      <c r="AC97" s="19"/>
      <c r="AD97" s="19"/>
      <c r="AE97" s="19"/>
      <c r="AI97" s="18">
        <f>ROUND(AI96-0.001,3)</f>
        <v>0.90800000000000003</v>
      </c>
      <c r="AJ97" s="9">
        <f t="array" ref="AJ97">PERCENTILE(IF($BB$5:$BB$2729="Y",$AY$5:$AY$2729),$AI97)</f>
        <v>1.0275190460549906</v>
      </c>
      <c r="AK97" s="9">
        <f t="array" ref="AK97">PERCENTILE(IF($BC$5:$BC$2729="Y",$AY$5:$AY$2729),$AI97)</f>
        <v>1.0345848863944993</v>
      </c>
      <c r="AL97" s="9">
        <f t="array" ref="AL97">PERCENTILE(IF($BD$5:$BD$2729="Y",$AY$5:$AY$2729),$AI97)</f>
        <v>0.99792939510931422</v>
      </c>
      <c r="AM97" s="41" t="str">
        <f>IF(AI97&lt;$BJ$7,"Up","Down")</f>
        <v>Down</v>
      </c>
      <c r="AN97" s="41" t="str">
        <f>IF(AI97&lt;$BK$7,"Down","Up")</f>
        <v>Up</v>
      </c>
      <c r="AO97" s="9">
        <f t="array" ref="AO97">PERCENTILE(IF($BT$5:$BT$2729="Y",$BQ$5:$BQ$2729),$AI97)</f>
        <v>1.0365264558755658</v>
      </c>
      <c r="AP97" s="9">
        <f t="array" ref="AP97">PERCENTILE(IF($BU$5:$BU$2729="Y",$BQ$5:$BQ$2729),$AI97)</f>
        <v>1.0457426484295393</v>
      </c>
      <c r="AQ97" s="9">
        <f t="array" ref="AQ97">PERCENTILE(IF($BV$5:$BV$2729="Y",$BQ$5:$BQ$2729),$AI97)</f>
        <v>0.99782497925804603</v>
      </c>
      <c r="AR97" s="41" t="str">
        <f>IF(AI97&lt;$BJ$12,"Up","Down")</f>
        <v>Down</v>
      </c>
      <c r="AS97" s="41" t="str">
        <f>IF(AI97&lt;$BK$12,"Down","Up")</f>
        <v>Up</v>
      </c>
      <c r="AU97" s="4" t="str">
        <f>IF(AZ97=AZ98,IF(AZ97&gt;AZ96,AZ97&amp;"_O",""),AZ97&amp;"_C")</f>
        <v/>
      </c>
      <c r="AV97" s="7" t="str">
        <f>IF(RIGHT(AU97,1)="C",AX97/INDEX($AX$5:$AX$2729,MATCH(AZ97&amp;"_O",$AU$5:$AU$2729,0),1),"")</f>
        <v/>
      </c>
      <c r="AW97" s="38">
        <v>26214</v>
      </c>
      <c r="AX97" s="37">
        <v>99.36</v>
      </c>
      <c r="AY97" s="7">
        <f>AX97/AX96</f>
        <v>1.0043465076316587</v>
      </c>
      <c r="AZ97" s="4">
        <f>YEAR(AW97)</f>
        <v>1971</v>
      </c>
      <c r="BA97" s="2" t="s">
        <v>5</v>
      </c>
      <c r="BB97" s="12" t="str">
        <f>INDEX($CD$5:$CD$10,MATCH(BA97,$CC$5:$CC$10,0),1)</f>
        <v/>
      </c>
      <c r="BC97" s="12" t="str">
        <f>IF(AND(BB97="Y",AY97&gt;1),"Y","")</f>
        <v/>
      </c>
      <c r="BD97" s="12" t="str">
        <f>IF(AND(BB97="Y",AY97&lt;1),"Y","")</f>
        <v/>
      </c>
      <c r="BE97" s="12" t="str">
        <f>IF(AY97&gt;1,IF(AY96&gt;1,"Y",""),"")</f>
        <v>Y</v>
      </c>
      <c r="BF97" s="12" t="str">
        <f>IF(AY97&lt;1,IF(AY96&lt;1,"Y",""),"")</f>
        <v/>
      </c>
      <c r="BG97" s="2"/>
      <c r="BH97" s="2"/>
      <c r="BI97" s="2"/>
      <c r="BJ97" s="2"/>
      <c r="BK97" s="2"/>
      <c r="BL97" s="2"/>
      <c r="BM97" s="4" t="str">
        <f>IF(BR97=BR98,IF(BR97&gt;BR96,BR97&amp;"_O",""),BR97&amp;"_C")</f>
        <v/>
      </c>
      <c r="BN97" s="7" t="str">
        <f>IF(RIGHT(BM97,1)="C",BP97/INDEX($BP$5:$BP$2729,MATCH(BR97&amp;"_O",$BM$5:$BM$2729,0),1),"")</f>
        <v/>
      </c>
      <c r="BO97" s="38">
        <v>26613</v>
      </c>
      <c r="BP97" s="3">
        <v>133.12</v>
      </c>
      <c r="BQ97" s="7">
        <f>BP97/BP96</f>
        <v>0.9983500824958752</v>
      </c>
      <c r="BR97" s="4">
        <f>YEAR(BO97)</f>
        <v>1972</v>
      </c>
      <c r="BS97" s="2" t="s">
        <v>5</v>
      </c>
      <c r="BT97" s="12" t="str">
        <f>INDEX($CD$5:$CD$10,MATCH(BS97,$CC$5:$CC$10,0),1)</f>
        <v/>
      </c>
      <c r="BU97" s="12" t="str">
        <f>IF(AND(BT97="Y",BQ97&gt;1),"Y","")</f>
        <v/>
      </c>
      <c r="BV97" s="12" t="str">
        <f>IF(AND(BT97="Y",BQ97&lt;1),"Y","")</f>
        <v/>
      </c>
      <c r="BW97" s="12" t="str">
        <f>IF(BQ97&gt;1,IF(BQ96&gt;1,"Y",""),"")</f>
        <v/>
      </c>
      <c r="BX97" s="12" t="str">
        <f>IF(BQ97&lt;1,IF(BQ96&lt;1,"Y",""),"")</f>
        <v/>
      </c>
      <c r="BY97" s="2"/>
      <c r="BZ97" s="2"/>
      <c r="CA97" s="2"/>
    </row>
    <row r="98" spans="2:79">
      <c r="B98" s="4" t="str">
        <f>IF(G98=G99,IF(G98&gt;G97,G98&amp;"_O",""),G98&amp;"_C")</f>
        <v/>
      </c>
      <c r="C98" s="14">
        <f ca="1">RANDBETWEEN(0,1000)/1000</f>
        <v>7.1999999999999995E-2</v>
      </c>
      <c r="D98" s="16">
        <f>D97+1</f>
        <v>94</v>
      </c>
      <c r="E98" s="10">
        <f>ROUNDDOWN(D98/52,0)+1</f>
        <v>2</v>
      </c>
      <c r="F98" s="15">
        <f>F97+7</f>
        <v>45278</v>
      </c>
      <c r="G98" s="4">
        <f>YEAR(F98)</f>
        <v>2023</v>
      </c>
      <c r="H98" s="33">
        <v>0.53800000000000003</v>
      </c>
      <c r="I98" s="33">
        <v>0.51100000000000001</v>
      </c>
      <c r="J98" s="33">
        <v>0.19800000000000001</v>
      </c>
      <c r="K98" s="16" t="str">
        <f>IF(M97&gt;1,"Up","Down")</f>
        <v>Down</v>
      </c>
      <c r="L98" s="16" t="str">
        <f>IF(K98="Up",IF(H98&lt;$BJ$7,"Up","Down"),IF(H98&lt;$BK$7,"Down","Up"))</f>
        <v>Up</v>
      </c>
      <c r="M98" s="17">
        <f>IF(L98="Up",INDEX($AK$5:$AK$1005,MATCH(I98,$AI$5:$AI$1005,0),1),INDEX($AL$5:$AL$1005,MATCH(J98,$AI$5:$AI$1005,0),1))</f>
        <v>1.0124780561201723</v>
      </c>
      <c r="N98" s="16" t="str">
        <f>IF(P97&gt;1,"Up","Down")</f>
        <v>Up</v>
      </c>
      <c r="O98" s="16" t="str">
        <f>IF(N98="Up",IF(H98&lt;$BJ$12,"Up","Down"),IF(H98&lt;$BK$12,"Down","Up"))</f>
        <v>Up</v>
      </c>
      <c r="P98" s="17">
        <f>IF(O98="Up",INDEX($AP$5:$AP$1005,MATCH(I98,$AI$5:$AI$1005,0),1),INDEX($AQ$5:$AQ$1005,MATCH(J98,$AI$5:$AI$1005,0),1))</f>
        <v>1.0176964287306374</v>
      </c>
      <c r="Q98" s="19">
        <f>T97</f>
        <v>15629.079865272784</v>
      </c>
      <c r="R98" s="19">
        <f>INDEX(model!$S$5:$S$35,MATCH(G98,model!$Q$5:$Q$35,0),1)*model!$O$5</f>
        <v>125</v>
      </c>
      <c r="S98" s="19">
        <f>IF(RIGHT(B98,1)="C",T97*INDEX(model!$T$5:$T$35,MATCH(G98,model!$Q$5:$Q$35,0),1),0)</f>
        <v>0</v>
      </c>
      <c r="T98" s="19">
        <f>(Q98+R98-S98)*M98</f>
        <v>15950.660157953334</v>
      </c>
      <c r="U98" s="19">
        <f>X97</f>
        <v>15375.324784128181</v>
      </c>
      <c r="V98" s="19">
        <f>INDEX(model!$S$5:$S$35,MATCH(G98,model!$Q$5:$Q$35,0),1)*model!$O$6</f>
        <v>125</v>
      </c>
      <c r="W98" s="19">
        <f>IF(RIGHT(B98,1)="C",X97*INDEX(model!$T$5:$T$35,MATCH(G98,model!$Q$5:$Q$35,0),1),0)</f>
        <v>0</v>
      </c>
      <c r="X98" s="19">
        <f>(U98+V98-W98)*P98</f>
        <v>15774.625176972237</v>
      </c>
      <c r="Y98" s="19"/>
      <c r="Z98" s="36" t="str">
        <f>K98&amp;L98</f>
        <v>DownUp</v>
      </c>
      <c r="AA98" s="36" t="str">
        <f>N98&amp;O98</f>
        <v>UpUp</v>
      </c>
      <c r="AB98" s="19"/>
      <c r="AC98" s="19"/>
      <c r="AD98" s="19"/>
      <c r="AE98" s="19"/>
      <c r="AI98" s="18">
        <f>ROUND(AI97-0.001,3)</f>
        <v>0.90700000000000003</v>
      </c>
      <c r="AJ98" s="9">
        <f t="array" ref="AJ98">PERCENTILE(IF($BB$5:$BB$2729="Y",$AY$5:$AY$2729),$AI98)</f>
        <v>1.0271884240063698</v>
      </c>
      <c r="AK98" s="9">
        <f t="array" ref="AK98">PERCENTILE(IF($BC$5:$BC$2729="Y",$AY$5:$AY$2729),$AI98)</f>
        <v>1.0341402832915763</v>
      </c>
      <c r="AL98" s="9">
        <f t="array" ref="AL98">PERCENTILE(IF($BD$5:$BD$2729="Y",$AY$5:$AY$2729),$AI98)</f>
        <v>0.99790218841196354</v>
      </c>
      <c r="AM98" s="41" t="str">
        <f>IF(AI98&lt;$BJ$7,"Up","Down")</f>
        <v>Down</v>
      </c>
      <c r="AN98" s="41" t="str">
        <f>IF(AI98&lt;$BK$7,"Down","Up")</f>
        <v>Up</v>
      </c>
      <c r="AO98" s="9">
        <f t="array" ref="AO98">PERCENTILE(IF($BT$5:$BT$2729="Y",$BQ$5:$BQ$2729),$AI98)</f>
        <v>1.036319116362018</v>
      </c>
      <c r="AP98" s="9">
        <f t="array" ref="AP98">PERCENTILE(IF($BU$5:$BU$2729="Y",$BQ$5:$BQ$2729),$AI98)</f>
        <v>1.0456695999572336</v>
      </c>
      <c r="AQ98" s="9">
        <f t="array" ref="AQ98">PERCENTILE(IF($BV$5:$BV$2729="Y",$BQ$5:$BQ$2729),$AI98)</f>
        <v>0.99778819994813317</v>
      </c>
      <c r="AR98" s="41" t="str">
        <f>IF(AI98&lt;$BJ$12,"Up","Down")</f>
        <v>Down</v>
      </c>
      <c r="AS98" s="41" t="str">
        <f>IF(AI98&lt;$BK$12,"Down","Up")</f>
        <v>Up</v>
      </c>
      <c r="AU98" s="4" t="str">
        <f>IF(AZ98=AZ99,IF(AZ98&gt;AZ97,AZ98&amp;"_O",""),AZ98&amp;"_C")</f>
        <v/>
      </c>
      <c r="AV98" s="7" t="str">
        <f>IF(RIGHT(AU98,1)="C",AX98/INDEX($AX$5:$AX$2729,MATCH(AZ98&amp;"_O",$AU$5:$AU$2729,0),1),"")</f>
        <v/>
      </c>
      <c r="AW98" s="38">
        <v>26221</v>
      </c>
      <c r="AX98" s="37">
        <v>97.79</v>
      </c>
      <c r="AY98" s="7">
        <f>AX98/AX97</f>
        <v>0.9841988727858294</v>
      </c>
      <c r="AZ98" s="4">
        <f>YEAR(AW98)</f>
        <v>1971</v>
      </c>
      <c r="BA98" s="2" t="s">
        <v>5</v>
      </c>
      <c r="BB98" s="12" t="str">
        <f>INDEX($CD$5:$CD$10,MATCH(BA98,$CC$5:$CC$10,0),1)</f>
        <v/>
      </c>
      <c r="BC98" s="12" t="str">
        <f>IF(AND(BB98="Y",AY98&gt;1),"Y","")</f>
        <v/>
      </c>
      <c r="BD98" s="12" t="str">
        <f>IF(AND(BB98="Y",AY98&lt;1),"Y","")</f>
        <v/>
      </c>
      <c r="BE98" s="12" t="str">
        <f>IF(AY98&gt;1,IF(AY97&gt;1,"Y",""),"")</f>
        <v/>
      </c>
      <c r="BF98" s="12" t="str">
        <f>IF(AY98&lt;1,IF(AY97&lt;1,"Y",""),"")</f>
        <v/>
      </c>
      <c r="BG98" s="2"/>
      <c r="BH98" s="2"/>
      <c r="BI98" s="2"/>
      <c r="BJ98" s="2"/>
      <c r="BK98" s="2"/>
      <c r="BL98" s="2"/>
      <c r="BM98" s="4" t="str">
        <f>IF(BR98=BR99,IF(BR98&gt;BR97,BR98&amp;"_O",""),BR98&amp;"_C")</f>
        <v/>
      </c>
      <c r="BN98" s="7" t="str">
        <f>IF(RIGHT(BM98,1)="C",BP98/INDEX($BP$5:$BP$2729,MATCH(BR98&amp;"_O",$BM$5:$BM$2729,0),1),"")</f>
        <v/>
      </c>
      <c r="BO98" s="38">
        <v>26620</v>
      </c>
      <c r="BP98" s="3">
        <v>132.33000000000001</v>
      </c>
      <c r="BQ98" s="7">
        <f>BP98/BP97</f>
        <v>0.9940655048076924</v>
      </c>
      <c r="BR98" s="4">
        <f>YEAR(BO98)</f>
        <v>1972</v>
      </c>
      <c r="BS98" s="2" t="s">
        <v>5</v>
      </c>
      <c r="BT98" s="12" t="str">
        <f>INDEX($CD$5:$CD$10,MATCH(BS98,$CC$5:$CC$10,0),1)</f>
        <v/>
      </c>
      <c r="BU98" s="12" t="str">
        <f>IF(AND(BT98="Y",BQ98&gt;1),"Y","")</f>
        <v/>
      </c>
      <c r="BV98" s="12" t="str">
        <f>IF(AND(BT98="Y",BQ98&lt;1),"Y","")</f>
        <v/>
      </c>
      <c r="BW98" s="12" t="str">
        <f>IF(BQ98&gt;1,IF(BQ97&gt;1,"Y",""),"")</f>
        <v/>
      </c>
      <c r="BX98" s="12" t="str">
        <f>IF(BQ98&lt;1,IF(BQ97&lt;1,"Y",""),"")</f>
        <v>Y</v>
      </c>
      <c r="BY98" s="2"/>
      <c r="BZ98" s="2"/>
      <c r="CA98" s="2"/>
    </row>
    <row r="99" spans="2:79">
      <c r="B99" s="4" t="str">
        <f>IF(G99=G100,IF(G99&gt;G98,G99&amp;"_O",""),G99&amp;"_C")</f>
        <v>2023_C</v>
      </c>
      <c r="C99" s="14">
        <f ca="1">RANDBETWEEN(0,1000)/1000</f>
        <v>0.315</v>
      </c>
      <c r="D99" s="16">
        <f>D98+1</f>
        <v>95</v>
      </c>
      <c r="E99" s="10">
        <f>ROUNDDOWN(D99/52,0)+1</f>
        <v>2</v>
      </c>
      <c r="F99" s="15">
        <f>F98+7</f>
        <v>45285</v>
      </c>
      <c r="G99" s="4">
        <f>YEAR(F99)</f>
        <v>2023</v>
      </c>
      <c r="H99" s="33">
        <v>0.41399999999999998</v>
      </c>
      <c r="I99" s="33">
        <v>0.33</v>
      </c>
      <c r="J99" s="33">
        <v>0.85599999999999998</v>
      </c>
      <c r="K99" s="16" t="str">
        <f>IF(M98&gt;1,"Up","Down")</f>
        <v>Up</v>
      </c>
      <c r="L99" s="16" t="str">
        <f>IF(K99="Up",IF(H99&lt;$BJ$7,"Up","Down"),IF(H99&lt;$BK$7,"Down","Up"))</f>
        <v>Up</v>
      </c>
      <c r="M99" s="17">
        <f>IF(L99="Up",INDEX($AK$5:$AK$1005,MATCH(I99,$AI$5:$AI$1005,0),1),INDEX($AL$5:$AL$1005,MATCH(J99,$AI$5:$AI$1005,0),1))</f>
        <v>1.0079825148621628</v>
      </c>
      <c r="N99" s="16" t="str">
        <f>IF(P98&gt;1,"Up","Down")</f>
        <v>Up</v>
      </c>
      <c r="O99" s="16" t="str">
        <f>IF(N99="Up",IF(H99&lt;$BJ$12,"Up","Down"),IF(H99&lt;$BK$12,"Down","Up"))</f>
        <v>Up</v>
      </c>
      <c r="P99" s="17">
        <f>IF(O99="Up",INDEX($AP$5:$AP$1005,MATCH(I99,$AI$5:$AI$1005,0),1),INDEX($AQ$5:$AQ$1005,MATCH(J99,$AI$5:$AI$1005,0),1))</f>
        <v>1.0109814821100107</v>
      </c>
      <c r="Q99" s="19">
        <f>T98</f>
        <v>15950.660157953334</v>
      </c>
      <c r="R99" s="19">
        <f>INDEX(model!$S$5:$S$35,MATCH(G99,model!$Q$5:$Q$35,0),1)*model!$O$5</f>
        <v>125</v>
      </c>
      <c r="S99" s="19">
        <f>IF(RIGHT(B99,1)="C",T98*INDEX(model!$T$5:$T$35,MATCH(G99,model!$Q$5:$Q$35,0),1),0)</f>
        <v>0</v>
      </c>
      <c r="T99" s="19">
        <f>(Q99+R99-S99)*M99</f>
        <v>16203.984354083275</v>
      </c>
      <c r="U99" s="19">
        <f>X98</f>
        <v>15774.625176972237</v>
      </c>
      <c r="V99" s="19">
        <f>INDEX(model!$S$5:$S$35,MATCH(G99,model!$Q$5:$Q$35,0),1)*model!$O$6</f>
        <v>125</v>
      </c>
      <c r="W99" s="19">
        <f>IF(RIGHT(B99,1)="C",X98*INDEX(model!$T$5:$T$35,MATCH(G99,model!$Q$5:$Q$35,0),1),0)</f>
        <v>0</v>
      </c>
      <c r="X99" s="19">
        <f>(U99+V99-W99)*P99</f>
        <v>16074.226626409034</v>
      </c>
      <c r="Y99" s="19"/>
      <c r="Z99" s="36" t="str">
        <f>K99&amp;L99</f>
        <v>UpUp</v>
      </c>
      <c r="AA99" s="36" t="str">
        <f>N99&amp;O99</f>
        <v>UpUp</v>
      </c>
      <c r="AB99" s="19"/>
      <c r="AC99" s="19"/>
      <c r="AD99" s="19"/>
      <c r="AE99" s="19"/>
      <c r="AI99" s="18">
        <f>ROUND(AI98-0.001,3)</f>
        <v>0.90600000000000003</v>
      </c>
      <c r="AJ99" s="9">
        <f t="array" ref="AJ99">PERCENTILE(IF($BB$5:$BB$2729="Y",$AY$5:$AY$2729),$AI99)</f>
        <v>1.0270769292167246</v>
      </c>
      <c r="AK99" s="9">
        <f t="array" ref="AK99">PERCENTILE(IF($BC$5:$BC$2729="Y",$AY$5:$AY$2729),$AI99)</f>
        <v>1.0339966281782522</v>
      </c>
      <c r="AL99" s="9">
        <f t="array" ref="AL99">PERCENTILE(IF($BD$5:$BD$2729="Y",$AY$5:$AY$2729),$AI99)</f>
        <v>0.99788974528470409</v>
      </c>
      <c r="AM99" s="41" t="str">
        <f>IF(AI99&lt;$BJ$7,"Up","Down")</f>
        <v>Down</v>
      </c>
      <c r="AN99" s="41" t="str">
        <f>IF(AI99&lt;$BK$7,"Down","Up")</f>
        <v>Up</v>
      </c>
      <c r="AO99" s="9">
        <f t="array" ref="AO99">PERCENTILE(IF($BT$5:$BT$2729="Y",$BQ$5:$BQ$2729),$AI99)</f>
        <v>1.0360254804092339</v>
      </c>
      <c r="AP99" s="9">
        <f t="array" ref="AP99">PERCENTILE(IF($BU$5:$BU$2729="Y",$BQ$5:$BQ$2729),$AI99)</f>
        <v>1.0455513025846519</v>
      </c>
      <c r="AQ99" s="9">
        <f t="array" ref="AQ99">PERCENTILE(IF($BV$5:$BV$2729="Y",$BQ$5:$BQ$2729),$AI99)</f>
        <v>0.99778382734353466</v>
      </c>
      <c r="AR99" s="41" t="str">
        <f>IF(AI99&lt;$BJ$12,"Up","Down")</f>
        <v>Down</v>
      </c>
      <c r="AS99" s="41" t="str">
        <f>IF(AI99&lt;$BK$12,"Down","Up")</f>
        <v>Up</v>
      </c>
      <c r="AU99" s="4" t="str">
        <f>IF(AZ99=AZ100,IF(AZ99&gt;AZ98,AZ99&amp;"_O",""),AZ99&amp;"_C")</f>
        <v/>
      </c>
      <c r="AV99" s="7" t="str">
        <f>IF(RIGHT(AU99,1)="C",AX99/INDEX($AX$5:$AX$2729,MATCH(AZ99&amp;"_O",$AU$5:$AU$2729,0),1),"")</f>
        <v/>
      </c>
      <c r="AW99" s="38">
        <v>26228</v>
      </c>
      <c r="AX99" s="37">
        <v>95.57</v>
      </c>
      <c r="AY99" s="7">
        <f>AX99/AX98</f>
        <v>0.97729829225892206</v>
      </c>
      <c r="AZ99" s="4">
        <f>YEAR(AW99)</f>
        <v>1971</v>
      </c>
      <c r="BA99" s="2" t="s">
        <v>5</v>
      </c>
      <c r="BB99" s="12" t="str">
        <f>INDEX($CD$5:$CD$10,MATCH(BA99,$CC$5:$CC$10,0),1)</f>
        <v/>
      </c>
      <c r="BC99" s="12" t="str">
        <f>IF(AND(BB99="Y",AY99&gt;1),"Y","")</f>
        <v/>
      </c>
      <c r="BD99" s="12" t="str">
        <f>IF(AND(BB99="Y",AY99&lt;1),"Y","")</f>
        <v/>
      </c>
      <c r="BE99" s="12" t="str">
        <f>IF(AY99&gt;1,IF(AY98&gt;1,"Y",""),"")</f>
        <v/>
      </c>
      <c r="BF99" s="12" t="str">
        <f>IF(AY99&lt;1,IF(AY98&lt;1,"Y",""),"")</f>
        <v>Y</v>
      </c>
      <c r="BG99" s="2"/>
      <c r="BH99" s="2"/>
      <c r="BI99" s="2"/>
      <c r="BJ99" s="2"/>
      <c r="BK99" s="2"/>
      <c r="BL99" s="2"/>
      <c r="BM99" s="4" t="str">
        <f>IF(BR99=BR100,IF(BR99&gt;BR98,BR99&amp;"_O",""),BR99&amp;"_C")</f>
        <v/>
      </c>
      <c r="BN99" s="7" t="str">
        <f>IF(RIGHT(BM99,1)="C",BP99/INDEX($BP$5:$BP$2729,MATCH(BR99&amp;"_O",$BM$5:$BM$2729,0),1),"")</f>
        <v/>
      </c>
      <c r="BO99" s="38">
        <v>26627</v>
      </c>
      <c r="BP99" s="3">
        <v>133.02000000000001</v>
      </c>
      <c r="BQ99" s="7">
        <f>BP99/BP98</f>
        <v>1.0052142371344366</v>
      </c>
      <c r="BR99" s="4">
        <f>YEAR(BO99)</f>
        <v>1972</v>
      </c>
      <c r="BS99" s="2" t="s">
        <v>5</v>
      </c>
      <c r="BT99" s="12" t="str">
        <f>INDEX($CD$5:$CD$10,MATCH(BS99,$CC$5:$CC$10,0),1)</f>
        <v/>
      </c>
      <c r="BU99" s="12" t="str">
        <f>IF(AND(BT99="Y",BQ99&gt;1),"Y","")</f>
        <v/>
      </c>
      <c r="BV99" s="12" t="str">
        <f>IF(AND(BT99="Y",BQ99&lt;1),"Y","")</f>
        <v/>
      </c>
      <c r="BW99" s="12" t="str">
        <f>IF(BQ99&gt;1,IF(BQ98&gt;1,"Y",""),"")</f>
        <v/>
      </c>
      <c r="BX99" s="12" t="str">
        <f>IF(BQ99&lt;1,IF(BQ98&lt;1,"Y",""),"")</f>
        <v/>
      </c>
      <c r="BY99" s="2"/>
      <c r="BZ99" s="2"/>
      <c r="CA99" s="2"/>
    </row>
    <row r="100" spans="2:79">
      <c r="B100" s="4" t="str">
        <f>IF(G100=G101,IF(G100&gt;G99,G100&amp;"_O",""),G100&amp;"_C")</f>
        <v>2024_O</v>
      </c>
      <c r="C100" s="14">
        <f ca="1">RANDBETWEEN(0,1000)/1000</f>
        <v>0.105</v>
      </c>
      <c r="D100" s="16">
        <f>D99+1</f>
        <v>96</v>
      </c>
      <c r="E100" s="10">
        <f>ROUNDDOWN(D100/52,0)+1</f>
        <v>2</v>
      </c>
      <c r="F100" s="15">
        <f>F99+7</f>
        <v>45292</v>
      </c>
      <c r="G100" s="4">
        <f>YEAR(F100)</f>
        <v>2024</v>
      </c>
      <c r="H100" s="33">
        <v>0.74199999999999999</v>
      </c>
      <c r="I100" s="33">
        <v>0.14499999999999999</v>
      </c>
      <c r="J100" s="33">
        <v>0.14699999999999999</v>
      </c>
      <c r="K100" s="16" t="str">
        <f>IF(M99&gt;1,"Up","Down")</f>
        <v>Up</v>
      </c>
      <c r="L100" s="16" t="str">
        <f>IF(K100="Up",IF(H100&lt;$BJ$7,"Up","Down"),IF(H100&lt;$BK$7,"Down","Up"))</f>
        <v>Down</v>
      </c>
      <c r="M100" s="17">
        <f>IF(L100="Up",INDEX($AK$5:$AK$1005,MATCH(I100,$AI$5:$AI$1005,0),1),INDEX($AL$5:$AL$1005,MATCH(J100,$AI$5:$AI$1005,0),1))</f>
        <v>0.96980212234857888</v>
      </c>
      <c r="N100" s="16" t="str">
        <f>IF(P99&gt;1,"Up","Down")</f>
        <v>Up</v>
      </c>
      <c r="O100" s="16" t="str">
        <f>IF(N100="Up",IF(H100&lt;$BJ$12,"Up","Down"),IF(H100&lt;$BK$12,"Down","Up"))</f>
        <v>Down</v>
      </c>
      <c r="P100" s="17">
        <f>IF(O100="Up",INDEX($AP$5:$AP$1005,MATCH(I100,$AI$5:$AI$1005,0),1),INDEX($AQ$5:$AQ$1005,MATCH(J100,$AI$5:$AI$1005,0),1))</f>
        <v>0.95778542084003382</v>
      </c>
      <c r="Q100" s="19">
        <f>T99</f>
        <v>16203.984354083275</v>
      </c>
      <c r="R100" s="19">
        <f>INDEX(model!$S$5:$S$35,MATCH(G100,model!$Q$5:$Q$35,0),1)*model!$O$5</f>
        <v>125</v>
      </c>
      <c r="S100" s="19">
        <f>IF(RIGHT(B100,1)="C",T99*INDEX(model!$T$5:$T$35,MATCH(G100,model!$Q$5:$Q$35,0),1),0)</f>
        <v>0</v>
      </c>
      <c r="T100" s="19">
        <f>(Q100+R100-S100)*M100</f>
        <v>15835.883682386699</v>
      </c>
      <c r="U100" s="19">
        <f>X99</f>
        <v>16074.226626409034</v>
      </c>
      <c r="V100" s="19">
        <f>INDEX(model!$S$5:$S$35,MATCH(G100,model!$Q$5:$Q$35,0),1)*model!$O$6</f>
        <v>125</v>
      </c>
      <c r="W100" s="19">
        <f>IF(RIGHT(B100,1)="C",X99*INDEX(model!$T$5:$T$35,MATCH(G100,model!$Q$5:$Q$35,0),1),0)</f>
        <v>0</v>
      </c>
      <c r="X100" s="19">
        <f>(U100+V100-W100)*P100</f>
        <v>15515.383091658257</v>
      </c>
      <c r="Y100" s="19"/>
      <c r="Z100" s="36" t="str">
        <f>K100&amp;L100</f>
        <v>UpDown</v>
      </c>
      <c r="AA100" s="36" t="str">
        <f>N100&amp;O100</f>
        <v>UpDown</v>
      </c>
      <c r="AB100" s="19"/>
      <c r="AC100" s="19"/>
      <c r="AD100" s="19"/>
      <c r="AE100" s="19"/>
      <c r="AI100" s="18">
        <f>ROUND(AI99-0.001,3)</f>
        <v>0.90500000000000003</v>
      </c>
      <c r="AJ100" s="9">
        <f t="array" ref="AJ100">PERCENTILE(IF($BB$5:$BB$2729="Y",$AY$5:$AY$2729),$AI100)</f>
        <v>1.0270437370233552</v>
      </c>
      <c r="AK100" s="9">
        <f t="array" ref="AK100">PERCENTILE(IF($BC$5:$BC$2729="Y",$AY$5:$AY$2729),$AI100)</f>
        <v>1.0335605616177388</v>
      </c>
      <c r="AL100" s="9">
        <f t="array" ref="AL100">PERCENTILE(IF($BD$5:$BD$2729="Y",$AY$5:$AY$2729),$AI100)</f>
        <v>0.99788140214793697</v>
      </c>
      <c r="AM100" s="41" t="str">
        <f>IF(AI100&lt;$BJ$7,"Up","Down")</f>
        <v>Down</v>
      </c>
      <c r="AN100" s="41" t="str">
        <f>IF(AI100&lt;$BK$7,"Down","Up")</f>
        <v>Up</v>
      </c>
      <c r="AO100" s="9">
        <f t="array" ref="AO100">PERCENTILE(IF($BT$5:$BT$2729="Y",$BQ$5:$BQ$2729),$AI100)</f>
        <v>1.0359081544368425</v>
      </c>
      <c r="AP100" s="9">
        <f t="array" ref="AP100">PERCENTILE(IF($BU$5:$BU$2729="Y",$BQ$5:$BQ$2729),$AI100)</f>
        <v>1.0454402771905627</v>
      </c>
      <c r="AQ100" s="9">
        <f t="array" ref="AQ100">PERCENTILE(IF($BV$5:$BV$2729="Y",$BQ$5:$BQ$2729),$AI100)</f>
        <v>0.9977568202975946</v>
      </c>
      <c r="AR100" s="41" t="str">
        <f>IF(AI100&lt;$BJ$12,"Up","Down")</f>
        <v>Down</v>
      </c>
      <c r="AS100" s="41" t="str">
        <f>IF(AI100&lt;$BK$12,"Down","Up")</f>
        <v>Up</v>
      </c>
      <c r="AU100" s="4" t="str">
        <f>IF(AZ100=AZ101,IF(AZ100&gt;AZ99,AZ100&amp;"_O",""),AZ100&amp;"_C")</f>
        <v/>
      </c>
      <c r="AV100" s="7" t="str">
        <f>IF(RIGHT(AU100,1)="C",AX100/INDEX($AX$5:$AX$2729,MATCH(AZ100&amp;"_O",$AU$5:$AU$2729,0),1),"")</f>
        <v/>
      </c>
      <c r="AW100" s="38">
        <v>26235</v>
      </c>
      <c r="AX100" s="37">
        <v>94.23</v>
      </c>
      <c r="AY100" s="7">
        <f>AX100/AX99</f>
        <v>0.98597886366014453</v>
      </c>
      <c r="AZ100" s="4">
        <f>YEAR(AW100)</f>
        <v>1971</v>
      </c>
      <c r="BA100" s="2" t="s">
        <v>5</v>
      </c>
      <c r="BB100" s="12" t="str">
        <f>INDEX($CD$5:$CD$10,MATCH(BA100,$CC$5:$CC$10,0),1)</f>
        <v/>
      </c>
      <c r="BC100" s="12" t="str">
        <f>IF(AND(BB100="Y",AY100&gt;1),"Y","")</f>
        <v/>
      </c>
      <c r="BD100" s="12" t="str">
        <f>IF(AND(BB100="Y",AY100&lt;1),"Y","")</f>
        <v/>
      </c>
      <c r="BE100" s="12" t="str">
        <f>IF(AY100&gt;1,IF(AY99&gt;1,"Y",""),"")</f>
        <v/>
      </c>
      <c r="BF100" s="12" t="str">
        <f>IF(AY100&lt;1,IF(AY99&lt;1,"Y",""),"")</f>
        <v>Y</v>
      </c>
      <c r="BG100" s="2"/>
      <c r="BH100" s="2"/>
      <c r="BI100" s="2"/>
      <c r="BJ100" s="2"/>
      <c r="BK100" s="2"/>
      <c r="BL100" s="2"/>
      <c r="BM100" s="4" t="str">
        <f>IF(BR100=BR101,IF(BR100&gt;BR99,BR100&amp;"_O",""),BR100&amp;"_C")</f>
        <v/>
      </c>
      <c r="BN100" s="7" t="str">
        <f>IF(RIGHT(BM100,1)="C",BP100/INDEX($BP$5:$BP$2729,MATCH(BR100&amp;"_O",$BM$5:$BM$2729,0),1),"")</f>
        <v/>
      </c>
      <c r="BO100" s="38">
        <v>26634</v>
      </c>
      <c r="BP100" s="3">
        <v>133.94</v>
      </c>
      <c r="BQ100" s="7">
        <f>BP100/BP99</f>
        <v>1.0069162531950082</v>
      </c>
      <c r="BR100" s="4">
        <f>YEAR(BO100)</f>
        <v>1972</v>
      </c>
      <c r="BS100" s="2" t="s">
        <v>5</v>
      </c>
      <c r="BT100" s="12" t="str">
        <f>INDEX($CD$5:$CD$10,MATCH(BS100,$CC$5:$CC$10,0),1)</f>
        <v/>
      </c>
      <c r="BU100" s="12" t="str">
        <f>IF(AND(BT100="Y",BQ100&gt;1),"Y","")</f>
        <v/>
      </c>
      <c r="BV100" s="12" t="str">
        <f>IF(AND(BT100="Y",BQ100&lt;1),"Y","")</f>
        <v/>
      </c>
      <c r="BW100" s="12" t="str">
        <f>IF(BQ100&gt;1,IF(BQ99&gt;1,"Y",""),"")</f>
        <v>Y</v>
      </c>
      <c r="BX100" s="12" t="str">
        <f>IF(BQ100&lt;1,IF(BQ99&lt;1,"Y",""),"")</f>
        <v/>
      </c>
      <c r="BY100" s="2"/>
      <c r="BZ100" s="2"/>
      <c r="CA100" s="2"/>
    </row>
    <row r="101" spans="2:79">
      <c r="B101" s="4" t="str">
        <f>IF(G101=G102,IF(G101&gt;G100,G101&amp;"_O",""),G101&amp;"_C")</f>
        <v/>
      </c>
      <c r="C101" s="14">
        <f ca="1">RANDBETWEEN(0,1000)/1000</f>
        <v>0.88</v>
      </c>
      <c r="D101" s="16">
        <f>D100+1</f>
        <v>97</v>
      </c>
      <c r="E101" s="10">
        <f>ROUNDDOWN(D101/52,0)+1</f>
        <v>2</v>
      </c>
      <c r="F101" s="15">
        <f>F100+7</f>
        <v>45299</v>
      </c>
      <c r="G101" s="4">
        <f>YEAR(F101)</f>
        <v>2024</v>
      </c>
      <c r="H101" s="33">
        <v>0.30399999999999999</v>
      </c>
      <c r="I101" s="33">
        <v>0.621</v>
      </c>
      <c r="J101" s="33">
        <v>0.85299999999999998</v>
      </c>
      <c r="K101" s="16" t="str">
        <f>IF(M100&gt;1,"Up","Down")</f>
        <v>Down</v>
      </c>
      <c r="L101" s="16" t="str">
        <f>IF(K101="Up",IF(H101&lt;$BJ$7,"Up","Down"),IF(H101&lt;$BK$7,"Down","Up"))</f>
        <v>Down</v>
      </c>
      <c r="M101" s="17">
        <f>IF(L101="Up",INDEX($AK$5:$AK$1005,MATCH(I101,$AI$5:$AI$1005,0),1),INDEX($AL$5:$AL$1005,MATCH(J101,$AI$5:$AI$1005,0),1))</f>
        <v>0.99700839524775142</v>
      </c>
      <c r="N101" s="16" t="str">
        <f>IF(P100&gt;1,"Up","Down")</f>
        <v>Down</v>
      </c>
      <c r="O101" s="16" t="str">
        <f>IF(N101="Up",IF(H101&lt;$BJ$12,"Up","Down"),IF(H101&lt;$BK$12,"Down","Up"))</f>
        <v>Down</v>
      </c>
      <c r="P101" s="17">
        <f>IF(O101="Up",INDEX($AP$5:$AP$1005,MATCH(I101,$AI$5:$AI$1005,0),1),INDEX($AQ$5:$AQ$1005,MATCH(J101,$AI$5:$AI$1005,0),1))</f>
        <v>0.99642203837525645</v>
      </c>
      <c r="Q101" s="19">
        <f>T100</f>
        <v>15835.883682386699</v>
      </c>
      <c r="R101" s="19">
        <f>INDEX(model!$S$5:$S$35,MATCH(G101,model!$Q$5:$Q$35,0),1)*model!$O$5</f>
        <v>125</v>
      </c>
      <c r="S101" s="19">
        <f>IF(RIGHT(B101,1)="C",T100*INDEX(model!$T$5:$T$35,MATCH(G101,model!$Q$5:$Q$35,0),1),0)</f>
        <v>0</v>
      </c>
      <c r="T101" s="19">
        <f>(Q101+R101-S101)*M101</f>
        <v>15913.135026912383</v>
      </c>
      <c r="U101" s="19">
        <f>X100</f>
        <v>15515.383091658257</v>
      </c>
      <c r="V101" s="19">
        <f>INDEX(model!$S$5:$S$35,MATCH(G101,model!$Q$5:$Q$35,0),1)*model!$O$6</f>
        <v>125</v>
      </c>
      <c r="W101" s="19">
        <f>IF(RIGHT(B101,1)="C",X100*INDEX(model!$T$5:$T$35,MATCH(G101,model!$Q$5:$Q$35,0),1),0)</f>
        <v>0</v>
      </c>
      <c r="X101" s="19">
        <f>(U101+V101-W101)*P101</f>
        <v>15584.422401160016</v>
      </c>
      <c r="Y101" s="19"/>
      <c r="Z101" s="36" t="str">
        <f>K101&amp;L101</f>
        <v>DownDown</v>
      </c>
      <c r="AA101" s="36" t="str">
        <f>N101&amp;O101</f>
        <v>DownDown</v>
      </c>
      <c r="AB101" s="19"/>
      <c r="AC101" s="19"/>
      <c r="AD101" s="19"/>
      <c r="AE101" s="19"/>
      <c r="AI101" s="18">
        <f>ROUND(AI100-0.001,3)</f>
        <v>0.90400000000000003</v>
      </c>
      <c r="AJ101" s="9">
        <f t="array" ref="AJ101">PERCENTILE(IF($BB$5:$BB$2729="Y",$AY$5:$AY$2729),$AI101)</f>
        <v>1.0269579521719616</v>
      </c>
      <c r="AK101" s="9">
        <f t="array" ref="AK101">PERCENTILE(IF($BC$5:$BC$2729="Y",$AY$5:$AY$2729),$AI101)</f>
        <v>1.0333377078855535</v>
      </c>
      <c r="AL101" s="9">
        <f t="array" ref="AL101">PERCENTILE(IF($BD$5:$BD$2729="Y",$AY$5:$AY$2729),$AI101)</f>
        <v>0.99787395807427703</v>
      </c>
      <c r="AM101" s="41" t="str">
        <f>IF(AI101&lt;$BJ$7,"Up","Down")</f>
        <v>Down</v>
      </c>
      <c r="AN101" s="41" t="str">
        <f>IF(AI101&lt;$BK$7,"Down","Up")</f>
        <v>Up</v>
      </c>
      <c r="AO101" s="9">
        <f t="array" ref="AO101">PERCENTILE(IF($BT$5:$BT$2729="Y",$BQ$5:$BQ$2729),$AI101)</f>
        <v>1.0358404390828806</v>
      </c>
      <c r="AP101" s="9">
        <f t="array" ref="AP101">PERCENTILE(IF($BU$5:$BU$2729="Y",$BQ$5:$BQ$2729),$AI101)</f>
        <v>1.0453200048580076</v>
      </c>
      <c r="AQ101" s="9">
        <f t="array" ref="AQ101">PERCENTILE(IF($BV$5:$BV$2729="Y",$BQ$5:$BQ$2729),$AI101)</f>
        <v>0.99773970420749125</v>
      </c>
      <c r="AR101" s="41" t="str">
        <f>IF(AI101&lt;$BJ$12,"Up","Down")</f>
        <v>Down</v>
      </c>
      <c r="AS101" s="41" t="str">
        <f>IF(AI101&lt;$BK$12,"Down","Up")</f>
        <v>Up</v>
      </c>
      <c r="AU101" s="4" t="str">
        <f>IF(AZ101=AZ102,IF(AZ101&gt;AZ100,AZ101&amp;"_O",""),AZ101&amp;"_C")</f>
        <v/>
      </c>
      <c r="AV101" s="7" t="str">
        <f>IF(RIGHT(AU101,1)="C",AX101/INDEX($AX$5:$AX$2729,MATCH(AZ101&amp;"_O",$AU$5:$AU$2729,0),1),"")</f>
        <v/>
      </c>
      <c r="AW101" s="38">
        <v>26242</v>
      </c>
      <c r="AX101" s="37">
        <v>94.46</v>
      </c>
      <c r="AY101" s="7">
        <f>AX101/AX100</f>
        <v>1.0024408362517243</v>
      </c>
      <c r="AZ101" s="4">
        <f>YEAR(AW101)</f>
        <v>1971</v>
      </c>
      <c r="BA101" s="2" t="s">
        <v>5</v>
      </c>
      <c r="BB101" s="12" t="str">
        <f>INDEX($CD$5:$CD$10,MATCH(BA101,$CC$5:$CC$10,0),1)</f>
        <v/>
      </c>
      <c r="BC101" s="12" t="str">
        <f>IF(AND(BB101="Y",AY101&gt;1),"Y","")</f>
        <v/>
      </c>
      <c r="BD101" s="12" t="str">
        <f>IF(AND(BB101="Y",AY101&lt;1),"Y","")</f>
        <v/>
      </c>
      <c r="BE101" s="12" t="str">
        <f>IF(AY101&gt;1,IF(AY100&gt;1,"Y",""),"")</f>
        <v/>
      </c>
      <c r="BF101" s="12" t="str">
        <f>IF(AY101&lt;1,IF(AY100&lt;1,"Y",""),"")</f>
        <v/>
      </c>
      <c r="BG101" s="2"/>
      <c r="BH101" s="2"/>
      <c r="BI101" s="2"/>
      <c r="BJ101" s="2"/>
      <c r="BK101" s="2"/>
      <c r="BL101" s="2"/>
      <c r="BM101" s="4" t="str">
        <f>IF(BR101=BR102,IF(BR101&gt;BR100,BR101&amp;"_O",""),BR101&amp;"_C")</f>
        <v/>
      </c>
      <c r="BN101" s="7" t="str">
        <f>IF(RIGHT(BM101,1)="C",BP101/INDEX($BP$5:$BP$2729,MATCH(BR101&amp;"_O",$BM$5:$BM$2729,0),1),"")</f>
        <v/>
      </c>
      <c r="BO101" s="38">
        <v>26641</v>
      </c>
      <c r="BP101" s="3">
        <v>135.15</v>
      </c>
      <c r="BQ101" s="7">
        <f>BP101/BP100</f>
        <v>1.0090338957742273</v>
      </c>
      <c r="BR101" s="4">
        <f>YEAR(BO101)</f>
        <v>1972</v>
      </c>
      <c r="BS101" s="2" t="s">
        <v>5</v>
      </c>
      <c r="BT101" s="12" t="str">
        <f>INDEX($CD$5:$CD$10,MATCH(BS101,$CC$5:$CC$10,0),1)</f>
        <v/>
      </c>
      <c r="BU101" s="12" t="str">
        <f>IF(AND(BT101="Y",BQ101&gt;1),"Y","")</f>
        <v/>
      </c>
      <c r="BV101" s="12" t="str">
        <f>IF(AND(BT101="Y",BQ101&lt;1),"Y","")</f>
        <v/>
      </c>
      <c r="BW101" s="12" t="str">
        <f>IF(BQ101&gt;1,IF(BQ100&gt;1,"Y",""),"")</f>
        <v>Y</v>
      </c>
      <c r="BX101" s="12" t="str">
        <f>IF(BQ101&lt;1,IF(BQ100&lt;1,"Y",""),"")</f>
        <v/>
      </c>
      <c r="BY101" s="2"/>
      <c r="BZ101" s="2"/>
      <c r="CA101" s="2"/>
    </row>
    <row r="102" spans="2:79">
      <c r="B102" s="4" t="str">
        <f>IF(G102=G103,IF(G102&gt;G101,G102&amp;"_O",""),G102&amp;"_C")</f>
        <v/>
      </c>
      <c r="C102" s="14">
        <f ca="1">RANDBETWEEN(0,1000)/1000</f>
        <v>0.247</v>
      </c>
      <c r="D102" s="16">
        <f>D101+1</f>
        <v>98</v>
      </c>
      <c r="E102" s="10">
        <f>ROUNDDOWN(D102/52,0)+1</f>
        <v>2</v>
      </c>
      <c r="F102" s="15">
        <f>F101+7</f>
        <v>45306</v>
      </c>
      <c r="G102" s="4">
        <f>YEAR(F102)</f>
        <v>2024</v>
      </c>
      <c r="H102" s="33">
        <v>6.2E-2</v>
      </c>
      <c r="I102" s="33">
        <v>0.28100000000000003</v>
      </c>
      <c r="J102" s="33">
        <v>0.72499999999999998</v>
      </c>
      <c r="K102" s="16" t="str">
        <f>IF(M101&gt;1,"Up","Down")</f>
        <v>Down</v>
      </c>
      <c r="L102" s="16" t="str">
        <f>IF(K102="Up",IF(H102&lt;$BJ$7,"Up","Down"),IF(H102&lt;$BK$7,"Down","Up"))</f>
        <v>Down</v>
      </c>
      <c r="M102" s="17">
        <f>IF(L102="Up",INDEX($AK$5:$AK$1005,MATCH(I102,$AI$5:$AI$1005,0),1),INDEX($AL$5:$AL$1005,MATCH(J102,$AI$5:$AI$1005,0),1))</f>
        <v>0.99396038644814255</v>
      </c>
      <c r="N102" s="16" t="str">
        <f>IF(P101&gt;1,"Up","Down")</f>
        <v>Down</v>
      </c>
      <c r="O102" s="16" t="str">
        <f>IF(N102="Up",IF(H102&lt;$BJ$12,"Up","Down"),IF(H102&lt;$BK$12,"Down","Up"))</f>
        <v>Down</v>
      </c>
      <c r="P102" s="17">
        <f>IF(O102="Up",INDEX($AP$5:$AP$1005,MATCH(I102,$AI$5:$AI$1005,0),1),INDEX($AQ$5:$AQ$1005,MATCH(J102,$AI$5:$AI$1005,0),1))</f>
        <v>0.9930761240653041</v>
      </c>
      <c r="Q102" s="19">
        <f>T101</f>
        <v>15913.135026912383</v>
      </c>
      <c r="R102" s="19">
        <f>INDEX(model!$S$5:$S$35,MATCH(G102,model!$Q$5:$Q$35,0),1)*model!$O$5</f>
        <v>125</v>
      </c>
      <c r="S102" s="19">
        <f>IF(RIGHT(B102,1)="C",T101*INDEX(model!$T$5:$T$35,MATCH(G102,model!$Q$5:$Q$35,0),1),0)</f>
        <v>0</v>
      </c>
      <c r="T102" s="19">
        <f>(Q102+R102-S102)*M102</f>
        <v>15941.270889257323</v>
      </c>
      <c r="U102" s="19">
        <f>X101</f>
        <v>15584.422401160016</v>
      </c>
      <c r="V102" s="19">
        <f>INDEX(model!$S$5:$S$35,MATCH(G102,model!$Q$5:$Q$35,0),1)*model!$O$6</f>
        <v>125</v>
      </c>
      <c r="W102" s="19">
        <f>IF(RIGHT(B102,1)="C",X101*INDEX(model!$T$5:$T$35,MATCH(G102,model!$Q$5:$Q$35,0),1),0)</f>
        <v>0</v>
      </c>
      <c r="X102" s="19">
        <f>(U102+V102-W102)*P102</f>
        <v>15600.652309448651</v>
      </c>
      <c r="Y102" s="19"/>
      <c r="Z102" s="36" t="str">
        <f>K102&amp;L102</f>
        <v>DownDown</v>
      </c>
      <c r="AA102" s="36" t="str">
        <f>N102&amp;O102</f>
        <v>DownDown</v>
      </c>
      <c r="AB102" s="19"/>
      <c r="AC102" s="19"/>
      <c r="AD102" s="19"/>
      <c r="AE102" s="19"/>
      <c r="AI102" s="18">
        <f>ROUND(AI101-0.001,3)</f>
        <v>0.90300000000000002</v>
      </c>
      <c r="AJ102" s="9">
        <f t="array" ref="AJ102">PERCENTILE(IF($BB$5:$BB$2729="Y",$AY$5:$AY$2729),$AI102)</f>
        <v>1.0267058540779046</v>
      </c>
      <c r="AK102" s="9">
        <f t="array" ref="AK102">PERCENTILE(IF($BC$5:$BC$2729="Y",$AY$5:$AY$2729),$AI102)</f>
        <v>1.0330780890062627</v>
      </c>
      <c r="AL102" s="9">
        <f t="array" ref="AL102">PERCENTILE(IF($BD$5:$BD$2729="Y",$AY$5:$AY$2729),$AI102)</f>
        <v>0.99786309971900067</v>
      </c>
      <c r="AM102" s="41" t="str">
        <f>IF(AI102&lt;$BJ$7,"Up","Down")</f>
        <v>Down</v>
      </c>
      <c r="AN102" s="41" t="str">
        <f>IF(AI102&lt;$BK$7,"Down","Up")</f>
        <v>Up</v>
      </c>
      <c r="AO102" s="9">
        <f t="array" ref="AO102">PERCENTILE(IF($BT$5:$BT$2729="Y",$BQ$5:$BQ$2729),$AI102)</f>
        <v>1.035456551689359</v>
      </c>
      <c r="AP102" s="9">
        <f t="array" ref="AP102">PERCENTILE(IF($BU$5:$BU$2729="Y",$BQ$5:$BQ$2729),$AI102)</f>
        <v>1.0451927584318155</v>
      </c>
      <c r="AQ102" s="9">
        <f t="array" ref="AQ102">PERCENTILE(IF($BV$5:$BV$2729="Y",$BQ$5:$BQ$2729),$AI102)</f>
        <v>0.99772567367567033</v>
      </c>
      <c r="AR102" s="41" t="str">
        <f>IF(AI102&lt;$BJ$12,"Up","Down")</f>
        <v>Down</v>
      </c>
      <c r="AS102" s="41" t="str">
        <f>IF(AI102&lt;$BK$12,"Down","Up")</f>
        <v>Up</v>
      </c>
      <c r="AU102" s="4" t="str">
        <f>IF(AZ102=AZ103,IF(AZ102&gt;AZ101,AZ102&amp;"_O",""),AZ102&amp;"_C")</f>
        <v/>
      </c>
      <c r="AV102" s="7" t="str">
        <f>IF(RIGHT(AU102,1)="C",AX102/INDEX($AX$5:$AX$2729,MATCH(AZ102&amp;"_O",$AU$5:$AU$2729,0),1),"")</f>
        <v/>
      </c>
      <c r="AW102" s="38">
        <v>26249</v>
      </c>
      <c r="AX102" s="37">
        <v>92.12</v>
      </c>
      <c r="AY102" s="7">
        <f>AX102/AX101</f>
        <v>0.9752276095701885</v>
      </c>
      <c r="AZ102" s="4">
        <f>YEAR(AW102)</f>
        <v>1971</v>
      </c>
      <c r="BA102" s="2" t="s">
        <v>5</v>
      </c>
      <c r="BB102" s="12" t="str">
        <f>INDEX($CD$5:$CD$10,MATCH(BA102,$CC$5:$CC$10,0),1)</f>
        <v/>
      </c>
      <c r="BC102" s="12" t="str">
        <f>IF(AND(BB102="Y",AY102&gt;1),"Y","")</f>
        <v/>
      </c>
      <c r="BD102" s="12" t="str">
        <f>IF(AND(BB102="Y",AY102&lt;1),"Y","")</f>
        <v/>
      </c>
      <c r="BE102" s="12" t="str">
        <f>IF(AY102&gt;1,IF(AY101&gt;1,"Y",""),"")</f>
        <v/>
      </c>
      <c r="BF102" s="12" t="str">
        <f>IF(AY102&lt;1,IF(AY101&lt;1,"Y",""),"")</f>
        <v/>
      </c>
      <c r="BG102" s="2"/>
      <c r="BH102" s="2"/>
      <c r="BI102" s="2"/>
      <c r="BJ102" s="2"/>
      <c r="BK102" s="2"/>
      <c r="BL102" s="2"/>
      <c r="BM102" s="4" t="str">
        <f>IF(BR102=BR103,IF(BR102&gt;BR101,BR102&amp;"_O",""),BR102&amp;"_C")</f>
        <v/>
      </c>
      <c r="BN102" s="7" t="str">
        <f>IF(RIGHT(BM102,1)="C",BP102/INDEX($BP$5:$BP$2729,MATCH(BR102&amp;"_O",$BM$5:$BM$2729,0),1),"")</f>
        <v/>
      </c>
      <c r="BO102" s="38">
        <v>26648</v>
      </c>
      <c r="BP102" s="3">
        <v>133.53</v>
      </c>
      <c r="BQ102" s="7">
        <f>BP102/BP101</f>
        <v>0.9880133185349611</v>
      </c>
      <c r="BR102" s="4">
        <f>YEAR(BO102)</f>
        <v>1972</v>
      </c>
      <c r="BS102" s="2" t="s">
        <v>5</v>
      </c>
      <c r="BT102" s="12" t="str">
        <f>INDEX($CD$5:$CD$10,MATCH(BS102,$CC$5:$CC$10,0),1)</f>
        <v/>
      </c>
      <c r="BU102" s="12" t="str">
        <f>IF(AND(BT102="Y",BQ102&gt;1),"Y","")</f>
        <v/>
      </c>
      <c r="BV102" s="12" t="str">
        <f>IF(AND(BT102="Y",BQ102&lt;1),"Y","")</f>
        <v/>
      </c>
      <c r="BW102" s="12" t="str">
        <f>IF(BQ102&gt;1,IF(BQ101&gt;1,"Y",""),"")</f>
        <v/>
      </c>
      <c r="BX102" s="12" t="str">
        <f>IF(BQ102&lt;1,IF(BQ101&lt;1,"Y",""),"")</f>
        <v/>
      </c>
      <c r="BY102" s="2"/>
      <c r="BZ102" s="2"/>
      <c r="CA102" s="2"/>
    </row>
    <row r="103" spans="2:79">
      <c r="B103" s="4" t="str">
        <f>IF(G103=G104,IF(G103&gt;G102,G103&amp;"_O",""),G103&amp;"_C")</f>
        <v/>
      </c>
      <c r="C103" s="14">
        <f ca="1">RANDBETWEEN(0,1000)/1000</f>
        <v>0.83099999999999996</v>
      </c>
      <c r="D103" s="16">
        <f>D102+1</f>
        <v>99</v>
      </c>
      <c r="E103" s="10">
        <f>ROUNDDOWN(D103/52,0)+1</f>
        <v>2</v>
      </c>
      <c r="F103" s="15">
        <f>F102+7</f>
        <v>45313</v>
      </c>
      <c r="G103" s="4">
        <f>YEAR(F103)</f>
        <v>2024</v>
      </c>
      <c r="H103" s="33">
        <v>0.625</v>
      </c>
      <c r="I103" s="33">
        <v>3.5000000000000003E-2</v>
      </c>
      <c r="J103" s="33">
        <v>0.89</v>
      </c>
      <c r="K103" s="16" t="str">
        <f>IF(M102&gt;1,"Up","Down")</f>
        <v>Down</v>
      </c>
      <c r="L103" s="16" t="str">
        <f>IF(K103="Up",IF(H103&lt;$BJ$7,"Up","Down"),IF(H103&lt;$BK$7,"Down","Up"))</f>
        <v>Up</v>
      </c>
      <c r="M103" s="17">
        <f>IF(L103="Up",INDEX($AK$5:$AK$1005,MATCH(I103,$AI$5:$AI$1005,0),1),INDEX($AL$5:$AL$1005,MATCH(J103,$AI$5:$AI$1005,0),1))</f>
        <v>1.0007457149620382</v>
      </c>
      <c r="N103" s="16" t="str">
        <f>IF(P102&gt;1,"Up","Down")</f>
        <v>Down</v>
      </c>
      <c r="O103" s="16" t="str">
        <f>IF(N103="Up",IF(H103&lt;$BJ$12,"Up","Down"),IF(H103&lt;$BK$12,"Down","Up"))</f>
        <v>Up</v>
      </c>
      <c r="P103" s="17">
        <f>IF(O103="Up",INDEX($AP$5:$AP$1005,MATCH(I103,$AI$5:$AI$1005,0),1),INDEX($AQ$5:$AQ$1005,MATCH(J103,$AI$5:$AI$1005,0),1))</f>
        <v>1.0012532871127033</v>
      </c>
      <c r="Q103" s="19">
        <f>T102</f>
        <v>15941.270889257323</v>
      </c>
      <c r="R103" s="19">
        <f>INDEX(model!$S$5:$S$35,MATCH(G103,model!$Q$5:$Q$35,0),1)*model!$O$5</f>
        <v>125</v>
      </c>
      <c r="S103" s="19">
        <f>IF(RIGHT(B103,1)="C",T102*INDEX(model!$T$5:$T$35,MATCH(G103,model!$Q$5:$Q$35,0),1),0)</f>
        <v>0</v>
      </c>
      <c r="T103" s="19">
        <f>(Q103+R103-S103)*M103</f>
        <v>16078.251747843602</v>
      </c>
      <c r="U103" s="19">
        <f>X102</f>
        <v>15600.652309448651</v>
      </c>
      <c r="V103" s="19">
        <f>INDEX(model!$S$5:$S$35,MATCH(G103,model!$Q$5:$Q$35,0),1)*model!$O$6</f>
        <v>125</v>
      </c>
      <c r="W103" s="19">
        <f>IF(RIGHT(B103,1)="C",X102*INDEX(model!$T$5:$T$35,MATCH(G103,model!$Q$5:$Q$35,0),1),0)</f>
        <v>0</v>
      </c>
      <c r="X103" s="19">
        <f>(U103+V103-W103)*P103</f>
        <v>15745.361066826936</v>
      </c>
      <c r="Y103" s="19"/>
      <c r="Z103" s="36" t="str">
        <f>K103&amp;L103</f>
        <v>DownUp</v>
      </c>
      <c r="AA103" s="36" t="str">
        <f>N103&amp;O103</f>
        <v>DownUp</v>
      </c>
      <c r="AB103" s="19"/>
      <c r="AC103" s="19"/>
      <c r="AD103" s="19"/>
      <c r="AE103" s="19"/>
      <c r="AI103" s="18">
        <f>ROUND(AI102-0.001,3)</f>
        <v>0.90200000000000002</v>
      </c>
      <c r="AJ103" s="9">
        <f t="array" ref="AJ103">PERCENTILE(IF($BB$5:$BB$2729="Y",$AY$5:$AY$2729),$AI103)</f>
        <v>1.0266473187154983</v>
      </c>
      <c r="AK103" s="9">
        <f t="array" ref="AK103">PERCENTILE(IF($BC$5:$BC$2729="Y",$AY$5:$AY$2729),$AI103)</f>
        <v>1.0328805225977462</v>
      </c>
      <c r="AL103" s="9">
        <f t="array" ref="AL103">PERCENTILE(IF($BD$5:$BD$2729="Y",$AY$5:$AY$2729),$AI103)</f>
        <v>0.99784883758705012</v>
      </c>
      <c r="AM103" s="41" t="str">
        <f>IF(AI103&lt;$BJ$7,"Up","Down")</f>
        <v>Down</v>
      </c>
      <c r="AN103" s="41" t="str">
        <f>IF(AI103&lt;$BK$7,"Down","Up")</f>
        <v>Up</v>
      </c>
      <c r="AO103" s="9">
        <f t="array" ref="AO103">PERCENTILE(IF($BT$5:$BT$2729="Y",$BQ$5:$BQ$2729),$AI103)</f>
        <v>1.0352518944367173</v>
      </c>
      <c r="AP103" s="9">
        <f t="array" ref="AP103">PERCENTILE(IF($BU$5:$BU$2729="Y",$BQ$5:$BQ$2729),$AI103)</f>
        <v>1.0449379166368997</v>
      </c>
      <c r="AQ103" s="9">
        <f t="array" ref="AQ103">PERCENTILE(IF($BV$5:$BV$2729="Y",$BQ$5:$BQ$2729),$AI103)</f>
        <v>0.99770422001989967</v>
      </c>
      <c r="AR103" s="41" t="str">
        <f>IF(AI103&lt;$BJ$12,"Up","Down")</f>
        <v>Down</v>
      </c>
      <c r="AS103" s="41" t="str">
        <f>IF(AI103&lt;$BK$12,"Down","Up")</f>
        <v>Up</v>
      </c>
      <c r="AU103" s="4" t="str">
        <f>IF(AZ103=AZ104,IF(AZ103&gt;AZ102,AZ103&amp;"_O",""),AZ103&amp;"_C")</f>
        <v/>
      </c>
      <c r="AV103" s="7" t="str">
        <f>IF(RIGHT(AU103,1)="C",AX103/INDEX($AX$5:$AX$2729,MATCH(AZ103&amp;"_O",$AU$5:$AU$2729,0),1),"")</f>
        <v/>
      </c>
      <c r="AW103" s="38">
        <v>26256</v>
      </c>
      <c r="AX103" s="37">
        <v>91.61</v>
      </c>
      <c r="AY103" s="7">
        <f>AX103/AX102</f>
        <v>0.9944637429439861</v>
      </c>
      <c r="AZ103" s="4">
        <f>YEAR(AW103)</f>
        <v>1971</v>
      </c>
      <c r="BA103" s="2" t="s">
        <v>5</v>
      </c>
      <c r="BB103" s="12" t="str">
        <f>INDEX($CD$5:$CD$10,MATCH(BA103,$CC$5:$CC$10,0),1)</f>
        <v/>
      </c>
      <c r="BC103" s="12" t="str">
        <f>IF(AND(BB103="Y",AY103&gt;1),"Y","")</f>
        <v/>
      </c>
      <c r="BD103" s="12" t="str">
        <f>IF(AND(BB103="Y",AY103&lt;1),"Y","")</f>
        <v/>
      </c>
      <c r="BE103" s="12" t="str">
        <f>IF(AY103&gt;1,IF(AY102&gt;1,"Y",""),"")</f>
        <v/>
      </c>
      <c r="BF103" s="12" t="str">
        <f>IF(AY103&lt;1,IF(AY102&lt;1,"Y",""),"")</f>
        <v>Y</v>
      </c>
      <c r="BG103" s="2"/>
      <c r="BH103" s="2"/>
      <c r="BI103" s="2"/>
      <c r="BJ103" s="2"/>
      <c r="BK103" s="2"/>
      <c r="BL103" s="2"/>
      <c r="BM103" s="4" t="str">
        <f>IF(BR103=BR104,IF(BR103&gt;BR102,BR103&amp;"_O",""),BR103&amp;"_C")</f>
        <v/>
      </c>
      <c r="BN103" s="7" t="str">
        <f>IF(RIGHT(BM103,1)="C",BP103/INDEX($BP$5:$BP$2729,MATCH(BR103&amp;"_O",$BM$5:$BM$2729,0),1),"")</f>
        <v/>
      </c>
      <c r="BO103" s="38">
        <v>26655</v>
      </c>
      <c r="BP103" s="3">
        <v>131.28</v>
      </c>
      <c r="BQ103" s="7">
        <f>BP103/BP102</f>
        <v>0.983149853965401</v>
      </c>
      <c r="BR103" s="4">
        <f>YEAR(BO103)</f>
        <v>1972</v>
      </c>
      <c r="BS103" s="2" t="s">
        <v>5</v>
      </c>
      <c r="BT103" s="12" t="str">
        <f>INDEX($CD$5:$CD$10,MATCH(BS103,$CC$5:$CC$10,0),1)</f>
        <v/>
      </c>
      <c r="BU103" s="12" t="str">
        <f>IF(AND(BT103="Y",BQ103&gt;1),"Y","")</f>
        <v/>
      </c>
      <c r="BV103" s="12" t="str">
        <f>IF(AND(BT103="Y",BQ103&lt;1),"Y","")</f>
        <v/>
      </c>
      <c r="BW103" s="12" t="str">
        <f>IF(BQ103&gt;1,IF(BQ102&gt;1,"Y",""),"")</f>
        <v/>
      </c>
      <c r="BX103" s="12" t="str">
        <f>IF(BQ103&lt;1,IF(BQ102&lt;1,"Y",""),"")</f>
        <v>Y</v>
      </c>
      <c r="BY103" s="2"/>
      <c r="BZ103" s="2"/>
      <c r="CA103" s="2"/>
    </row>
    <row r="104" spans="2:79">
      <c r="B104" s="4" t="str">
        <f>IF(G104=G105,IF(G104&gt;G103,G104&amp;"_O",""),G104&amp;"_C")</f>
        <v/>
      </c>
      <c r="C104" s="14">
        <f ca="1">RANDBETWEEN(0,1000)/1000</f>
        <v>2.5999999999999999E-2</v>
      </c>
      <c r="D104" s="16">
        <f>D103+1</f>
        <v>100</v>
      </c>
      <c r="E104" s="10">
        <f>ROUNDDOWN(D104/52,0)+1</f>
        <v>2</v>
      </c>
      <c r="F104" s="15">
        <f>F103+7</f>
        <v>45320</v>
      </c>
      <c r="G104" s="4">
        <f>YEAR(F104)</f>
        <v>2024</v>
      </c>
      <c r="H104" s="33">
        <v>0.245</v>
      </c>
      <c r="I104" s="33">
        <v>0.28799999999999998</v>
      </c>
      <c r="J104" s="33">
        <v>0.72899999999999998</v>
      </c>
      <c r="K104" s="16" t="str">
        <f>IF(M103&gt;1,"Up","Down")</f>
        <v>Up</v>
      </c>
      <c r="L104" s="16" t="str">
        <f>IF(K104="Up",IF(H104&lt;$BJ$7,"Up","Down"),IF(H104&lt;$BK$7,"Down","Up"))</f>
        <v>Up</v>
      </c>
      <c r="M104" s="17">
        <f>IF(L104="Up",INDEX($AK$5:$AK$1005,MATCH(I104,$AI$5:$AI$1005,0),1),INDEX($AL$5:$AL$1005,MATCH(J104,$AI$5:$AI$1005,0),1))</f>
        <v>1.0070597849415441</v>
      </c>
      <c r="N104" s="16" t="str">
        <f>IF(P103&gt;1,"Up","Down")</f>
        <v>Up</v>
      </c>
      <c r="O104" s="16" t="str">
        <f>IF(N104="Up",IF(H104&lt;$BJ$12,"Up","Down"),IF(H104&lt;$BK$12,"Down","Up"))</f>
        <v>Up</v>
      </c>
      <c r="P104" s="17">
        <f>IF(O104="Up",INDEX($AP$5:$AP$1005,MATCH(I104,$AI$5:$AI$1005,0),1),INDEX($AQ$5:$AQ$1005,MATCH(J104,$AI$5:$AI$1005,0),1))</f>
        <v>1.0092921944948086</v>
      </c>
      <c r="Q104" s="19">
        <f>T103</f>
        <v>16078.251747843602</v>
      </c>
      <c r="R104" s="19">
        <f>INDEX(model!$S$5:$S$35,MATCH(G104,model!$Q$5:$Q$35,0),1)*model!$O$5</f>
        <v>125</v>
      </c>
      <c r="S104" s="19">
        <f>IF(RIGHT(B104,1)="C",T103*INDEX(model!$T$5:$T$35,MATCH(G104,model!$Q$5:$Q$35,0),1),0)</f>
        <v>0</v>
      </c>
      <c r="T104" s="19">
        <f>(Q104+R104-S104)*M104</f>
        <v>16317.643220537077</v>
      </c>
      <c r="U104" s="19">
        <f>X103</f>
        <v>15745.361066826936</v>
      </c>
      <c r="V104" s="19">
        <f>INDEX(model!$S$5:$S$35,MATCH(G104,model!$Q$5:$Q$35,0),1)*model!$O$6</f>
        <v>125</v>
      </c>
      <c r="W104" s="19">
        <f>IF(RIGHT(B104,1)="C",X103*INDEX(model!$T$5:$T$35,MATCH(G104,model!$Q$5:$Q$35,0),1),0)</f>
        <v>0</v>
      </c>
      <c r="X104" s="19">
        <f>(U104+V104-W104)*P104</f>
        <v>16017.83154856273</v>
      </c>
      <c r="Y104" s="19"/>
      <c r="Z104" s="36" t="str">
        <f>K104&amp;L104</f>
        <v>UpUp</v>
      </c>
      <c r="AA104" s="36" t="str">
        <f>N104&amp;O104</f>
        <v>UpUp</v>
      </c>
      <c r="AB104" s="19"/>
      <c r="AC104" s="19"/>
      <c r="AD104" s="19"/>
      <c r="AE104" s="19"/>
      <c r="AI104" s="18">
        <f>ROUND(AI103-0.001,3)</f>
        <v>0.90100000000000002</v>
      </c>
      <c r="AJ104" s="9">
        <f t="array" ref="AJ104">PERCENTILE(IF($BB$5:$BB$2729="Y",$AY$5:$AY$2729),$AI104)</f>
        <v>1.0264589781783466</v>
      </c>
      <c r="AK104" s="9">
        <f t="array" ref="AK104">PERCENTILE(IF($BC$5:$BC$2729="Y",$AY$5:$AY$2729),$AI104)</f>
        <v>1.0328120524180211</v>
      </c>
      <c r="AL104" s="9">
        <f t="array" ref="AL104">PERCENTILE(IF($BD$5:$BD$2729="Y",$AY$5:$AY$2729),$AI104)</f>
        <v>0.9978250525950918</v>
      </c>
      <c r="AM104" s="41" t="str">
        <f>IF(AI104&lt;$BJ$7,"Up","Down")</f>
        <v>Down</v>
      </c>
      <c r="AN104" s="41" t="str">
        <f>IF(AI104&lt;$BK$7,"Down","Up")</f>
        <v>Up</v>
      </c>
      <c r="AO104" s="9">
        <f t="array" ref="AO104">PERCENTILE(IF($BT$5:$BT$2729="Y",$BQ$5:$BQ$2729),$AI104)</f>
        <v>1.0350633636518713</v>
      </c>
      <c r="AP104" s="9">
        <f t="array" ref="AP104">PERCENTILE(IF($BU$5:$BU$2729="Y",$BQ$5:$BQ$2729),$AI104)</f>
        <v>1.0446238072560141</v>
      </c>
      <c r="AQ104" s="9">
        <f t="array" ref="AQ104">PERCENTILE(IF($BV$5:$BV$2729="Y",$BQ$5:$BQ$2729),$AI104)</f>
        <v>0.99769780826809351</v>
      </c>
      <c r="AR104" s="41" t="str">
        <f>IF(AI104&lt;$BJ$12,"Up","Down")</f>
        <v>Down</v>
      </c>
      <c r="AS104" s="41" t="str">
        <f>IF(AI104&lt;$BK$12,"Down","Up")</f>
        <v>Up</v>
      </c>
      <c r="AU104" s="4" t="str">
        <f>IF(AZ104=AZ105,IF(AZ104&gt;AZ103,AZ104&amp;"_O",""),AZ104&amp;"_C")</f>
        <v/>
      </c>
      <c r="AV104" s="7" t="str">
        <f>IF(RIGHT(AU104,1)="C",AX104/INDEX($AX$5:$AX$2729,MATCH(AZ104&amp;"_O",$AU$5:$AU$2729,0),1),"")</f>
        <v/>
      </c>
      <c r="AW104" s="38">
        <v>26263</v>
      </c>
      <c r="AX104" s="37">
        <v>91.94</v>
      </c>
      <c r="AY104" s="7">
        <f>AX104/AX103</f>
        <v>1.003602226831132</v>
      </c>
      <c r="AZ104" s="4">
        <f>YEAR(AW104)</f>
        <v>1971</v>
      </c>
      <c r="BA104" s="2" t="s">
        <v>5</v>
      </c>
      <c r="BB104" s="12" t="str">
        <f>INDEX($CD$5:$CD$10,MATCH(BA104,$CC$5:$CC$10,0),1)</f>
        <v/>
      </c>
      <c r="BC104" s="12" t="str">
        <f>IF(AND(BB104="Y",AY104&gt;1),"Y","")</f>
        <v/>
      </c>
      <c r="BD104" s="12" t="str">
        <f>IF(AND(BB104="Y",AY104&lt;1),"Y","")</f>
        <v/>
      </c>
      <c r="BE104" s="12" t="str">
        <f>IF(AY104&gt;1,IF(AY103&gt;1,"Y",""),"")</f>
        <v/>
      </c>
      <c r="BF104" s="12" t="str">
        <f>IF(AY104&lt;1,IF(AY103&lt;1,"Y",""),"")</f>
        <v/>
      </c>
      <c r="BG104" s="2"/>
      <c r="BH104" s="2"/>
      <c r="BI104" s="2"/>
      <c r="BJ104" s="2"/>
      <c r="BK104" s="2"/>
      <c r="BL104" s="2"/>
      <c r="BM104" s="4" t="str">
        <f>IF(BR104=BR105,IF(BR104&gt;BR103,BR104&amp;"_O",""),BR104&amp;"_C")</f>
        <v>1972_C</v>
      </c>
      <c r="BN104" s="7">
        <f>IF(RIGHT(BM104,1)="C",BP104/INDEX($BP$5:$BP$2729,MATCH(BR104&amp;"_O",$BM$5:$BM$2729,0),1),"")</f>
        <v>1.1523481258078414</v>
      </c>
      <c r="BO104" s="38">
        <v>26662</v>
      </c>
      <c r="BP104" s="3">
        <v>133.72999999999999</v>
      </c>
      <c r="BQ104" s="7">
        <f>BP104/BP103</f>
        <v>1.0186624009750151</v>
      </c>
      <c r="BR104" s="4">
        <f>YEAR(BO104)</f>
        <v>1972</v>
      </c>
      <c r="BS104" s="2" t="s">
        <v>5</v>
      </c>
      <c r="BT104" s="12" t="str">
        <f>INDEX($CD$5:$CD$10,MATCH(BS104,$CC$5:$CC$10,0),1)</f>
        <v/>
      </c>
      <c r="BU104" s="12" t="str">
        <f>IF(AND(BT104="Y",BQ104&gt;1),"Y","")</f>
        <v/>
      </c>
      <c r="BV104" s="12" t="str">
        <f>IF(AND(BT104="Y",BQ104&lt;1),"Y","")</f>
        <v/>
      </c>
      <c r="BW104" s="12" t="str">
        <f>IF(BQ104&gt;1,IF(BQ103&gt;1,"Y",""),"")</f>
        <v/>
      </c>
      <c r="BX104" s="12" t="str">
        <f>IF(BQ104&lt;1,IF(BQ103&lt;1,"Y",""),"")</f>
        <v/>
      </c>
      <c r="BY104" s="2"/>
      <c r="BZ104" s="2"/>
      <c r="CA104" s="2"/>
    </row>
    <row r="105" spans="2:79">
      <c r="B105" s="4" t="str">
        <f>IF(G105=G106,IF(G105&gt;G104,G105&amp;"_O",""),G105&amp;"_C")</f>
        <v/>
      </c>
      <c r="C105" s="14">
        <f ca="1">RANDBETWEEN(0,1000)/1000</f>
        <v>0.81100000000000005</v>
      </c>
      <c r="D105" s="16">
        <f>D104+1</f>
        <v>101</v>
      </c>
      <c r="E105" s="10">
        <f>ROUNDDOWN(D105/52,0)+1</f>
        <v>2</v>
      </c>
      <c r="F105" s="15">
        <f>F104+7</f>
        <v>45327</v>
      </c>
      <c r="G105" s="4">
        <f>YEAR(F105)</f>
        <v>2024</v>
      </c>
      <c r="H105" s="33">
        <v>0.55900000000000005</v>
      </c>
      <c r="I105" s="33">
        <v>0.72799999999999998</v>
      </c>
      <c r="J105" s="33">
        <v>0.245</v>
      </c>
      <c r="K105" s="16" t="str">
        <f>IF(M104&gt;1,"Up","Down")</f>
        <v>Up</v>
      </c>
      <c r="L105" s="16" t="str">
        <f>IF(K105="Up",IF(H105&lt;$BJ$7,"Up","Down"),IF(H105&lt;$BK$7,"Down","Up"))</f>
        <v>Down</v>
      </c>
      <c r="M105" s="17">
        <f>IF(L105="Up",INDEX($AK$5:$AK$1005,MATCH(I105,$AI$5:$AI$1005,0),1),INDEX($AL$5:$AL$1005,MATCH(J105,$AI$5:$AI$1005,0),1))</f>
        <v>0.97745708363888673</v>
      </c>
      <c r="N105" s="16" t="str">
        <f>IF(P104&gt;1,"Up","Down")</f>
        <v>Up</v>
      </c>
      <c r="O105" s="16" t="str">
        <f>IF(N105="Up",IF(H105&lt;$BJ$12,"Up","Down"),IF(H105&lt;$BK$12,"Down","Up"))</f>
        <v>Up</v>
      </c>
      <c r="P105" s="17">
        <f>IF(O105="Up",INDEX($AP$5:$AP$1005,MATCH(I105,$AI$5:$AI$1005,0),1),INDEX($AQ$5:$AQ$1005,MATCH(J105,$AI$5:$AI$1005,0),1))</f>
        <v>1.0274229849744774</v>
      </c>
      <c r="Q105" s="19">
        <f>T104</f>
        <v>16317.643220537077</v>
      </c>
      <c r="R105" s="19">
        <f>INDEX(model!$S$5:$S$35,MATCH(G105,model!$Q$5:$Q$35,0),1)*model!$O$5</f>
        <v>125</v>
      </c>
      <c r="S105" s="19">
        <f>IF(RIGHT(B105,1)="C",T104*INDEX(model!$T$5:$T$35,MATCH(G105,model!$Q$5:$Q$35,0),1),0)</f>
        <v>0</v>
      </c>
      <c r="T105" s="19">
        <f>(Q105+R105-S105)*M105</f>
        <v>16071.978089660883</v>
      </c>
      <c r="U105" s="19">
        <f>X104</f>
        <v>16017.83154856273</v>
      </c>
      <c r="V105" s="19">
        <f>INDEX(model!$S$5:$S$35,MATCH(G105,model!$Q$5:$Q$35,0),1)*model!$O$6</f>
        <v>125</v>
      </c>
      <c r="W105" s="19">
        <f>IF(RIGHT(B105,1)="C",X104*INDEX(model!$T$5:$T$35,MATCH(G105,model!$Q$5:$Q$35,0),1),0)</f>
        <v>0</v>
      </c>
      <c r="X105" s="19">
        <f>(U105+V105-W105)*P105</f>
        <v>16585.516175564484</v>
      </c>
      <c r="Y105" s="19"/>
      <c r="Z105" s="36" t="str">
        <f>K105&amp;L105</f>
        <v>UpDown</v>
      </c>
      <c r="AA105" s="36" t="str">
        <f>N105&amp;O105</f>
        <v>UpUp</v>
      </c>
      <c r="AB105" s="19"/>
      <c r="AC105" s="19"/>
      <c r="AD105" s="19"/>
      <c r="AE105" s="19"/>
      <c r="AI105" s="18">
        <f>ROUND(AI104-0.001,3)</f>
        <v>0.9</v>
      </c>
      <c r="AJ105" s="9">
        <f t="array" ref="AJ105">PERCENTILE(IF($BB$5:$BB$2729="Y",$AY$5:$AY$2729),$AI105)</f>
        <v>1.0262411597058514</v>
      </c>
      <c r="AK105" s="9">
        <f t="array" ref="AK105">PERCENTILE(IF($BC$5:$BC$2729="Y",$AY$5:$AY$2729),$AI105)</f>
        <v>1.0326896076717262</v>
      </c>
      <c r="AL105" s="9">
        <f t="array" ref="AL105">PERCENTILE(IF($BD$5:$BD$2729="Y",$AY$5:$AY$2729),$AI105)</f>
        <v>0.99777859010909498</v>
      </c>
      <c r="AM105" s="41" t="str">
        <f>IF(AI105&lt;$BJ$7,"Up","Down")</f>
        <v>Down</v>
      </c>
      <c r="AN105" s="41" t="str">
        <f>IF(AI105&lt;$BK$7,"Down","Up")</f>
        <v>Up</v>
      </c>
      <c r="AO105" s="9">
        <f t="array" ref="AO105">PERCENTILE(IF($BT$5:$BT$2729="Y",$BQ$5:$BQ$2729),$AI105)</f>
        <v>1.0345944982093407</v>
      </c>
      <c r="AP105" s="9">
        <f t="array" ref="AP105">PERCENTILE(IF($BU$5:$BU$2729="Y",$BQ$5:$BQ$2729),$AI105)</f>
        <v>1.0445142106625134</v>
      </c>
      <c r="AQ105" s="9">
        <f t="array" ref="AQ105">PERCENTILE(IF($BV$5:$BV$2729="Y",$BQ$5:$BQ$2729),$AI105)</f>
        <v>0.99766000356444673</v>
      </c>
      <c r="AR105" s="41" t="str">
        <f>IF(AI105&lt;$BJ$12,"Up","Down")</f>
        <v>Down</v>
      </c>
      <c r="AS105" s="41" t="str">
        <f>IF(AI105&lt;$BK$12,"Down","Up")</f>
        <v>Up</v>
      </c>
      <c r="AU105" s="4" t="str">
        <f>IF(AZ105=AZ106,IF(AZ105&gt;AZ104,AZ105&amp;"_O",""),AZ105&amp;"_C")</f>
        <v/>
      </c>
      <c r="AV105" s="7" t="str">
        <f>IF(RIGHT(AU105,1)="C",AX105/INDEX($AX$5:$AX$2729,MATCH(AZ105&amp;"_O",$AU$5:$AU$2729,0),1),"")</f>
        <v/>
      </c>
      <c r="AW105" s="38">
        <v>26270</v>
      </c>
      <c r="AX105" s="37">
        <v>97.06</v>
      </c>
      <c r="AY105" s="7">
        <f>AX105/AX104</f>
        <v>1.0556884924951055</v>
      </c>
      <c r="AZ105" s="4">
        <f>YEAR(AW105)</f>
        <v>1971</v>
      </c>
      <c r="BA105" s="2" t="s">
        <v>5</v>
      </c>
      <c r="BB105" s="12" t="str">
        <f>INDEX($CD$5:$CD$10,MATCH(BA105,$CC$5:$CC$10,0),1)</f>
        <v/>
      </c>
      <c r="BC105" s="12" t="str">
        <f>IF(AND(BB105="Y",AY105&gt;1),"Y","")</f>
        <v/>
      </c>
      <c r="BD105" s="12" t="str">
        <f>IF(AND(BB105="Y",AY105&lt;1),"Y","")</f>
        <v/>
      </c>
      <c r="BE105" s="12" t="str">
        <f>IF(AY105&gt;1,IF(AY104&gt;1,"Y",""),"")</f>
        <v>Y</v>
      </c>
      <c r="BF105" s="12" t="str">
        <f>IF(AY105&lt;1,IF(AY104&lt;1,"Y",""),"")</f>
        <v/>
      </c>
      <c r="BG105" s="2"/>
      <c r="BH105" s="2"/>
      <c r="BI105" s="2"/>
      <c r="BJ105" s="2"/>
      <c r="BK105" s="2"/>
      <c r="BL105" s="2"/>
      <c r="BM105" s="4" t="str">
        <f>IF(BR105=BR106,IF(BR105&gt;BR104,BR105&amp;"_O",""),BR105&amp;"_C")</f>
        <v>1973_O</v>
      </c>
      <c r="BN105" s="7" t="str">
        <f>IF(RIGHT(BM105,1)="C",BP105/INDEX($BP$5:$BP$2729,MATCH(BR105&amp;"_O",$BM$5:$BM$2729,0),1),"")</f>
        <v/>
      </c>
      <c r="BO105" s="38">
        <v>26669</v>
      </c>
      <c r="BP105" s="3">
        <v>135.91</v>
      </c>
      <c r="BQ105" s="7">
        <f>BP105/BP104</f>
        <v>1.0163015030284903</v>
      </c>
      <c r="BR105" s="4">
        <f>YEAR(BO105)</f>
        <v>1973</v>
      </c>
      <c r="BS105" s="2" t="s">
        <v>5</v>
      </c>
      <c r="BT105" s="12" t="str">
        <f>INDEX($CD$5:$CD$10,MATCH(BS105,$CC$5:$CC$10,0),1)</f>
        <v/>
      </c>
      <c r="BU105" s="12" t="str">
        <f>IF(AND(BT105="Y",BQ105&gt;1),"Y","")</f>
        <v/>
      </c>
      <c r="BV105" s="12" t="str">
        <f>IF(AND(BT105="Y",BQ105&lt;1),"Y","")</f>
        <v/>
      </c>
      <c r="BW105" s="12" t="str">
        <f>IF(BQ105&gt;1,IF(BQ104&gt;1,"Y",""),"")</f>
        <v>Y</v>
      </c>
      <c r="BX105" s="12" t="str">
        <f>IF(BQ105&lt;1,IF(BQ104&lt;1,"Y",""),"")</f>
        <v/>
      </c>
      <c r="BY105" s="2"/>
      <c r="BZ105" s="2"/>
      <c r="CA105" s="2"/>
    </row>
    <row r="106" spans="2:79">
      <c r="B106" s="4" t="str">
        <f>IF(G106=G107,IF(G106&gt;G105,G106&amp;"_O",""),G106&amp;"_C")</f>
        <v/>
      </c>
      <c r="C106" s="14">
        <f ca="1">RANDBETWEEN(0,1000)/1000</f>
        <v>0.72</v>
      </c>
      <c r="D106" s="16">
        <f>D105+1</f>
        <v>102</v>
      </c>
      <c r="E106" s="10">
        <f>ROUNDDOWN(D106/52,0)+1</f>
        <v>2</v>
      </c>
      <c r="F106" s="15">
        <f>F105+7</f>
        <v>45334</v>
      </c>
      <c r="G106" s="4">
        <f>YEAR(F106)</f>
        <v>2024</v>
      </c>
      <c r="H106" s="33">
        <v>0.21099999999999999</v>
      </c>
      <c r="I106" s="33">
        <v>0.245</v>
      </c>
      <c r="J106" s="33">
        <v>0.72599999999999998</v>
      </c>
      <c r="K106" s="16" t="str">
        <f>IF(M105&gt;1,"Up","Down")</f>
        <v>Down</v>
      </c>
      <c r="L106" s="16" t="str">
        <f>IF(K106="Up",IF(H106&lt;$BJ$7,"Up","Down"),IF(H106&lt;$BK$7,"Down","Up"))</f>
        <v>Down</v>
      </c>
      <c r="M106" s="17">
        <f>IF(L106="Up",INDEX($AK$5:$AK$1005,MATCH(I106,$AI$5:$AI$1005,0),1),INDEX($AL$5:$AL$1005,MATCH(J106,$AI$5:$AI$1005,0),1))</f>
        <v>0.99400465859333298</v>
      </c>
      <c r="N106" s="16" t="str">
        <f>IF(P105&gt;1,"Up","Down")</f>
        <v>Up</v>
      </c>
      <c r="O106" s="16" t="str">
        <f>IF(N106="Up",IF(H106&lt;$BJ$12,"Up","Down"),IF(H106&lt;$BK$12,"Down","Up"))</f>
        <v>Up</v>
      </c>
      <c r="P106" s="17">
        <f>IF(O106="Up",INDEX($AP$5:$AP$1005,MATCH(I106,$AI$5:$AI$1005,0),1),INDEX($AQ$5:$AQ$1005,MATCH(J106,$AI$5:$AI$1005,0),1))</f>
        <v>1.0081856889382865</v>
      </c>
      <c r="Q106" s="19">
        <f>T105</f>
        <v>16071.978089660883</v>
      </c>
      <c r="R106" s="19">
        <f>INDEX(model!$S$5:$S$35,MATCH(G106,model!$Q$5:$Q$35,0),1)*model!$O$5</f>
        <v>125</v>
      </c>
      <c r="S106" s="19">
        <f>IF(RIGHT(B106,1)="C",T105*INDEX(model!$T$5:$T$35,MATCH(G106,model!$Q$5:$Q$35,0),1),0)</f>
        <v>0</v>
      </c>
      <c r="T106" s="19">
        <f>(Q106+R106-S106)*M106</f>
        <v>16099.87167625706</v>
      </c>
      <c r="U106" s="19">
        <f>X105</f>
        <v>16585.516175564484</v>
      </c>
      <c r="V106" s="19">
        <f>INDEX(model!$S$5:$S$35,MATCH(G106,model!$Q$5:$Q$35,0),1)*model!$O$6</f>
        <v>125</v>
      </c>
      <c r="W106" s="19">
        <f>IF(RIGHT(B106,1)="C",X105*INDEX(model!$T$5:$T$35,MATCH(G106,model!$Q$5:$Q$35,0),1),0)</f>
        <v>0</v>
      </c>
      <c r="X106" s="19">
        <f>(U106+V106-W106)*P106</f>
        <v>16847.30326297586</v>
      </c>
      <c r="Y106" s="19"/>
      <c r="Z106" s="36" t="str">
        <f>K106&amp;L106</f>
        <v>DownDown</v>
      </c>
      <c r="AA106" s="36" t="str">
        <f>N106&amp;O106</f>
        <v>UpUp</v>
      </c>
      <c r="AB106" s="19"/>
      <c r="AC106" s="19"/>
      <c r="AD106" s="19"/>
      <c r="AE106" s="19"/>
      <c r="AI106" s="18">
        <f>ROUND(AI105-0.001,3)</f>
        <v>0.89900000000000002</v>
      </c>
      <c r="AJ106" s="9">
        <f t="array" ref="AJ106">PERCENTILE(IF($BB$5:$BB$2729="Y",$AY$5:$AY$2729),$AI106)</f>
        <v>1.0260552400187968</v>
      </c>
      <c r="AK106" s="9">
        <f t="array" ref="AK106">PERCENTILE(IF($BC$5:$BC$2729="Y",$AY$5:$AY$2729),$AI106)</f>
        <v>1.0326884764296151</v>
      </c>
      <c r="AL106" s="9">
        <f t="array" ref="AL106">PERCENTILE(IF($BD$5:$BD$2729="Y",$AY$5:$AY$2729),$AI106)</f>
        <v>0.99773082952336767</v>
      </c>
      <c r="AM106" s="41" t="str">
        <f>IF(AI106&lt;$BJ$7,"Up","Down")</f>
        <v>Down</v>
      </c>
      <c r="AN106" s="41" t="str">
        <f>IF(AI106&lt;$BK$7,"Down","Up")</f>
        <v>Up</v>
      </c>
      <c r="AO106" s="9">
        <f t="array" ref="AO106">PERCENTILE(IF($BT$5:$BT$2729="Y",$BQ$5:$BQ$2729),$AI106)</f>
        <v>1.0344841251188686</v>
      </c>
      <c r="AP106" s="9">
        <f t="array" ref="AP106">PERCENTILE(IF($BU$5:$BU$2729="Y",$BQ$5:$BQ$2729),$AI106)</f>
        <v>1.0437655263427819</v>
      </c>
      <c r="AQ106" s="9">
        <f t="array" ref="AQ106">PERCENTILE(IF($BV$5:$BV$2729="Y",$BQ$5:$BQ$2729),$AI106)</f>
        <v>0.9975988021221347</v>
      </c>
      <c r="AR106" s="41" t="str">
        <f>IF(AI106&lt;$BJ$12,"Up","Down")</f>
        <v>Down</v>
      </c>
      <c r="AS106" s="41" t="str">
        <f>IF(AI106&lt;$BK$12,"Down","Up")</f>
        <v>Up</v>
      </c>
      <c r="AU106" s="4" t="str">
        <f>IF(AZ106=AZ107,IF(AZ106&gt;AZ105,AZ106&amp;"_O",""),AZ106&amp;"_C")</f>
        <v/>
      </c>
      <c r="AV106" s="7" t="str">
        <f>IF(RIGHT(AU106,1)="C",AX106/INDEX($AX$5:$AX$2729,MATCH(AZ106&amp;"_O",$AU$5:$AU$2729,0),1),"")</f>
        <v/>
      </c>
      <c r="AW106" s="38">
        <v>26277</v>
      </c>
      <c r="AX106" s="37">
        <v>97.69</v>
      </c>
      <c r="AY106" s="7">
        <f>AX106/AX105</f>
        <v>1.0064908304141766</v>
      </c>
      <c r="AZ106" s="4">
        <f>YEAR(AW106)</f>
        <v>1971</v>
      </c>
      <c r="BA106" s="2" t="s">
        <v>5</v>
      </c>
      <c r="BB106" s="12" t="str">
        <f>INDEX($CD$5:$CD$10,MATCH(BA106,$CC$5:$CC$10,0),1)</f>
        <v/>
      </c>
      <c r="BC106" s="12" t="str">
        <f>IF(AND(BB106="Y",AY106&gt;1),"Y","")</f>
        <v/>
      </c>
      <c r="BD106" s="12" t="str">
        <f>IF(AND(BB106="Y",AY106&lt;1),"Y","")</f>
        <v/>
      </c>
      <c r="BE106" s="12" t="str">
        <f>IF(AY106&gt;1,IF(AY105&gt;1,"Y",""),"")</f>
        <v>Y</v>
      </c>
      <c r="BF106" s="12" t="str">
        <f>IF(AY106&lt;1,IF(AY105&lt;1,"Y",""),"")</f>
        <v/>
      </c>
      <c r="BG106" s="2"/>
      <c r="BH106" s="2"/>
      <c r="BI106" s="2"/>
      <c r="BJ106" s="2"/>
      <c r="BK106" s="2"/>
      <c r="BL106" s="2"/>
      <c r="BM106" s="4" t="str">
        <f>IF(BR106=BR107,IF(BR106&gt;BR105,BR106&amp;"_O",""),BR106&amp;"_C")</f>
        <v/>
      </c>
      <c r="BN106" s="7" t="str">
        <f>IF(RIGHT(BM106,1)="C",BP106/INDEX($BP$5:$BP$2729,MATCH(BR106&amp;"_O",$BM$5:$BM$2729,0),1),"")</f>
        <v/>
      </c>
      <c r="BO106" s="38">
        <v>26676</v>
      </c>
      <c r="BP106" s="3">
        <v>136.01</v>
      </c>
      <c r="BQ106" s="7">
        <f>BP106/BP105</f>
        <v>1.0007357810315649</v>
      </c>
      <c r="BR106" s="4">
        <f>YEAR(BO106)</f>
        <v>1973</v>
      </c>
      <c r="BS106" s="2" t="s">
        <v>5</v>
      </c>
      <c r="BT106" s="12" t="str">
        <f>INDEX($CD$5:$CD$10,MATCH(BS106,$CC$5:$CC$10,0),1)</f>
        <v/>
      </c>
      <c r="BU106" s="12" t="str">
        <f>IF(AND(BT106="Y",BQ106&gt;1),"Y","")</f>
        <v/>
      </c>
      <c r="BV106" s="12" t="str">
        <f>IF(AND(BT106="Y",BQ106&lt;1),"Y","")</f>
        <v/>
      </c>
      <c r="BW106" s="12" t="str">
        <f>IF(BQ106&gt;1,IF(BQ105&gt;1,"Y",""),"")</f>
        <v>Y</v>
      </c>
      <c r="BX106" s="12" t="str">
        <f>IF(BQ106&lt;1,IF(BQ105&lt;1,"Y",""),"")</f>
        <v/>
      </c>
      <c r="BY106" s="2"/>
      <c r="BZ106" s="2"/>
      <c r="CA106" s="2"/>
    </row>
    <row r="107" spans="2:79">
      <c r="B107" s="4" t="str">
        <f>IF(G107=G108,IF(G107&gt;G106,G107&amp;"_O",""),G107&amp;"_C")</f>
        <v/>
      </c>
      <c r="C107" s="14">
        <f ca="1">RANDBETWEEN(0,1000)/1000</f>
        <v>0.72099999999999997</v>
      </c>
      <c r="D107" s="16">
        <f>D106+1</f>
        <v>103</v>
      </c>
      <c r="E107" s="10">
        <f>ROUNDDOWN(D107/52,0)+1</f>
        <v>2</v>
      </c>
      <c r="F107" s="15">
        <f>F106+7</f>
        <v>45341</v>
      </c>
      <c r="G107" s="4">
        <f>YEAR(F107)</f>
        <v>2024</v>
      </c>
      <c r="H107" s="33">
        <v>0.72399999999999998</v>
      </c>
      <c r="I107" s="33">
        <v>0.307</v>
      </c>
      <c r="J107" s="33">
        <v>0.315</v>
      </c>
      <c r="K107" s="16" t="str">
        <f>IF(M106&gt;1,"Up","Down")</f>
        <v>Down</v>
      </c>
      <c r="L107" s="16" t="str">
        <f>IF(K107="Up",IF(H107&lt;$BJ$7,"Up","Down"),IF(H107&lt;$BK$7,"Down","Up"))</f>
        <v>Up</v>
      </c>
      <c r="M107" s="17">
        <f>IF(L107="Up",INDEX($AK$5:$AK$1005,MATCH(I107,$AI$5:$AI$1005,0),1),INDEX($AL$5:$AL$1005,MATCH(J107,$AI$5:$AI$1005,0),1))</f>
        <v>1.0074573597514558</v>
      </c>
      <c r="N107" s="16" t="str">
        <f>IF(P106&gt;1,"Up","Down")</f>
        <v>Up</v>
      </c>
      <c r="O107" s="16" t="str">
        <f>IF(N107="Up",IF(H107&lt;$BJ$12,"Up","Down"),IF(H107&lt;$BK$12,"Down","Up"))</f>
        <v>Down</v>
      </c>
      <c r="P107" s="17">
        <f>IF(O107="Up",INDEX($AP$5:$AP$1005,MATCH(I107,$AI$5:$AI$1005,0),1),INDEX($AQ$5:$AQ$1005,MATCH(J107,$AI$5:$AI$1005,0),1))</f>
        <v>0.97538716349295262</v>
      </c>
      <c r="Q107" s="19">
        <f>T106</f>
        <v>16099.87167625706</v>
      </c>
      <c r="R107" s="19">
        <f>INDEX(model!$S$5:$S$35,MATCH(G107,model!$Q$5:$Q$35,0),1)*model!$O$5</f>
        <v>125</v>
      </c>
      <c r="S107" s="19">
        <f>IF(RIGHT(B107,1)="C",T106*INDEX(model!$T$5:$T$35,MATCH(G107,model!$Q$5:$Q$35,0),1),0)</f>
        <v>0</v>
      </c>
      <c r="T107" s="19">
        <f>(Q107+R107-S107)*M107</f>
        <v>16345.866381268115</v>
      </c>
      <c r="U107" s="19">
        <f>X106</f>
        <v>16847.30326297586</v>
      </c>
      <c r="V107" s="19">
        <f>INDEX(model!$S$5:$S$35,MATCH(G107,model!$Q$5:$Q$35,0),1)*model!$O$6</f>
        <v>125</v>
      </c>
      <c r="W107" s="19">
        <f>IF(RIGHT(B107,1)="C",X106*INDEX(model!$T$5:$T$35,MATCH(G107,model!$Q$5:$Q$35,0),1),0)</f>
        <v>0</v>
      </c>
      <c r="X107" s="19">
        <f>(U107+V107-W107)*P107</f>
        <v>16554.566737616209</v>
      </c>
      <c r="Y107" s="19"/>
      <c r="Z107" s="36" t="str">
        <f>K107&amp;L107</f>
        <v>DownUp</v>
      </c>
      <c r="AA107" s="36" t="str">
        <f>N107&amp;O107</f>
        <v>UpDown</v>
      </c>
      <c r="AB107" s="19"/>
      <c r="AC107" s="19"/>
      <c r="AD107" s="19"/>
      <c r="AE107" s="19"/>
      <c r="AI107" s="18">
        <f>ROUND(AI106-0.001,3)</f>
        <v>0.89800000000000002</v>
      </c>
      <c r="AJ107" s="9">
        <f t="array" ref="AJ107">PERCENTILE(IF($BB$5:$BB$2729="Y",$AY$5:$AY$2729),$AI107)</f>
        <v>1.0258651342657985</v>
      </c>
      <c r="AK107" s="9">
        <f t="array" ref="AK107">PERCENTILE(IF($BC$5:$BC$2729="Y",$AY$5:$AY$2729),$AI107)</f>
        <v>1.0326348555725888</v>
      </c>
      <c r="AL107" s="9">
        <f t="array" ref="AL107">PERCENTILE(IF($BD$5:$BD$2729="Y",$AY$5:$AY$2729),$AI107)</f>
        <v>0.9977027902175053</v>
      </c>
      <c r="AM107" s="41" t="str">
        <f>IF(AI107&lt;$BJ$7,"Up","Down")</f>
        <v>Down</v>
      </c>
      <c r="AN107" s="41" t="str">
        <f>IF(AI107&lt;$BK$7,"Down","Up")</f>
        <v>Up</v>
      </c>
      <c r="AO107" s="9">
        <f t="array" ref="AO107">PERCENTILE(IF($BT$5:$BT$2729="Y",$BQ$5:$BQ$2729),$AI107)</f>
        <v>1.0343731031310335</v>
      </c>
      <c r="AP107" s="9">
        <f t="array" ref="AP107">PERCENTILE(IF($BU$5:$BU$2729="Y",$BQ$5:$BQ$2729),$AI107)</f>
        <v>1.043446335268909</v>
      </c>
      <c r="AQ107" s="9">
        <f t="array" ref="AQ107">PERCENTILE(IF($BV$5:$BV$2729="Y",$BQ$5:$BQ$2729),$AI107)</f>
        <v>0.99755595341482339</v>
      </c>
      <c r="AR107" s="41" t="str">
        <f>IF(AI107&lt;$BJ$12,"Up","Down")</f>
        <v>Down</v>
      </c>
      <c r="AS107" s="41" t="str">
        <f>IF(AI107&lt;$BK$12,"Down","Up")</f>
        <v>Up</v>
      </c>
      <c r="AU107" s="4" t="str">
        <f>IF(AZ107=AZ108,IF(AZ107&gt;AZ106,AZ107&amp;"_O",""),AZ107&amp;"_C")</f>
        <v/>
      </c>
      <c r="AV107" s="7" t="str">
        <f>IF(RIGHT(AU107,1)="C",AX107/INDEX($AX$5:$AX$2729,MATCH(AZ107&amp;"_O",$AU$5:$AU$2729,0),1),"")</f>
        <v/>
      </c>
      <c r="AW107" s="38">
        <v>26284</v>
      </c>
      <c r="AX107" s="37">
        <v>100.26</v>
      </c>
      <c r="AY107" s="7">
        <f>AX107/AX106</f>
        <v>1.0263077080560958</v>
      </c>
      <c r="AZ107" s="4">
        <f>YEAR(AW107)</f>
        <v>1971</v>
      </c>
      <c r="BA107" s="2" t="s">
        <v>5</v>
      </c>
      <c r="BB107" s="12" t="str">
        <f>INDEX($CD$5:$CD$10,MATCH(BA107,$CC$5:$CC$10,0),1)</f>
        <v/>
      </c>
      <c r="BC107" s="12" t="str">
        <f>IF(AND(BB107="Y",AY107&gt;1),"Y","")</f>
        <v/>
      </c>
      <c r="BD107" s="12" t="str">
        <f>IF(AND(BB107="Y",AY107&lt;1),"Y","")</f>
        <v/>
      </c>
      <c r="BE107" s="12" t="str">
        <f>IF(AY107&gt;1,IF(AY106&gt;1,"Y",""),"")</f>
        <v>Y</v>
      </c>
      <c r="BF107" s="12" t="str">
        <f>IF(AY107&lt;1,IF(AY106&lt;1,"Y",""),"")</f>
        <v/>
      </c>
      <c r="BG107" s="2"/>
      <c r="BH107" s="2"/>
      <c r="BI107" s="2"/>
      <c r="BJ107" s="2"/>
      <c r="BK107" s="2"/>
      <c r="BL107" s="2"/>
      <c r="BM107" s="4" t="str">
        <f>IF(BR107=BR108,IF(BR107&gt;BR106,BR107&amp;"_O",""),BR107&amp;"_C")</f>
        <v/>
      </c>
      <c r="BN107" s="7" t="str">
        <f>IF(RIGHT(BM107,1)="C",BP107/INDEX($BP$5:$BP$2729,MATCH(BR107&amp;"_O",$BM$5:$BM$2729,0),1),"")</f>
        <v/>
      </c>
      <c r="BO107" s="38">
        <v>26683</v>
      </c>
      <c r="BP107" s="3">
        <v>133.87</v>
      </c>
      <c r="BQ107" s="7">
        <f>BP107/BP106</f>
        <v>0.98426586280420569</v>
      </c>
      <c r="BR107" s="4">
        <f>YEAR(BO107)</f>
        <v>1973</v>
      </c>
      <c r="BS107" s="2" t="s">
        <v>5</v>
      </c>
      <c r="BT107" s="12" t="str">
        <f>INDEX($CD$5:$CD$10,MATCH(BS107,$CC$5:$CC$10,0),1)</f>
        <v/>
      </c>
      <c r="BU107" s="12" t="str">
        <f>IF(AND(BT107="Y",BQ107&gt;1),"Y","")</f>
        <v/>
      </c>
      <c r="BV107" s="12" t="str">
        <f>IF(AND(BT107="Y",BQ107&lt;1),"Y","")</f>
        <v/>
      </c>
      <c r="BW107" s="12" t="str">
        <f>IF(BQ107&gt;1,IF(BQ106&gt;1,"Y",""),"")</f>
        <v/>
      </c>
      <c r="BX107" s="12" t="str">
        <f>IF(BQ107&lt;1,IF(BQ106&lt;1,"Y",""),"")</f>
        <v/>
      </c>
      <c r="BY107" s="2"/>
      <c r="BZ107" s="2"/>
      <c r="CA107" s="2"/>
    </row>
    <row r="108" spans="2:79">
      <c r="B108" s="4" t="str">
        <f>IF(G108=G109,IF(G108&gt;G107,G108&amp;"_O",""),G108&amp;"_C")</f>
        <v/>
      </c>
      <c r="C108" s="14">
        <f ca="1">RANDBETWEEN(0,1000)/1000</f>
        <v>0.78900000000000003</v>
      </c>
      <c r="D108" s="16">
        <f>D107+1</f>
        <v>104</v>
      </c>
      <c r="E108" s="10">
        <f>ROUNDDOWN(D108/52,0)+1</f>
        <v>3</v>
      </c>
      <c r="F108" s="15">
        <f>F107+7</f>
        <v>45348</v>
      </c>
      <c r="G108" s="4">
        <f>YEAR(F108)</f>
        <v>2024</v>
      </c>
      <c r="H108" s="33">
        <v>0.497</v>
      </c>
      <c r="I108" s="33">
        <v>0.94599999999999995</v>
      </c>
      <c r="J108" s="33">
        <v>0.3</v>
      </c>
      <c r="K108" s="16" t="str">
        <f>IF(M107&gt;1,"Up","Down")</f>
        <v>Up</v>
      </c>
      <c r="L108" s="16" t="str">
        <f>IF(K108="Up",IF(H108&lt;$BJ$7,"Up","Down"),IF(H108&lt;$BK$7,"Down","Up"))</f>
        <v>Up</v>
      </c>
      <c r="M108" s="17">
        <f>IF(L108="Up",INDEX($AK$5:$AK$1005,MATCH(I108,$AI$5:$AI$1005,0),1),INDEX($AL$5:$AL$1005,MATCH(J108,$AI$5:$AI$1005,0),1))</f>
        <v>1.0414819082321856</v>
      </c>
      <c r="N108" s="16" t="str">
        <f>IF(P107&gt;1,"Up","Down")</f>
        <v>Down</v>
      </c>
      <c r="O108" s="16" t="str">
        <f>IF(N108="Up",IF(H108&lt;$BJ$12,"Up","Down"),IF(H108&lt;$BK$12,"Down","Up"))</f>
        <v>Up</v>
      </c>
      <c r="P108" s="17">
        <f>IF(O108="Up",INDEX($AP$5:$AP$1005,MATCH(I108,$AI$5:$AI$1005,0),1),INDEX($AQ$5:$AQ$1005,MATCH(J108,$AI$5:$AI$1005,0),1))</f>
        <v>1.0531506803306701</v>
      </c>
      <c r="Q108" s="19">
        <f>T107</f>
        <v>16345.866381268115</v>
      </c>
      <c r="R108" s="19">
        <f>INDEX(model!$S$5:$S$35,MATCH(G108,model!$Q$5:$Q$35,0),1)*model!$O$5</f>
        <v>125</v>
      </c>
      <c r="S108" s="19">
        <f>IF(RIGHT(B108,1)="C",T107*INDEX(model!$T$5:$T$35,MATCH(G108,model!$Q$5:$Q$35,0),1),0)</f>
        <v>0</v>
      </c>
      <c r="T108" s="19">
        <f>(Q108+R108-S108)*M108</f>
        <v>17154.109349000468</v>
      </c>
      <c r="U108" s="19">
        <f>X107</f>
        <v>16554.566737616209</v>
      </c>
      <c r="V108" s="19">
        <f>INDEX(model!$S$5:$S$35,MATCH(G108,model!$Q$5:$Q$35,0),1)*model!$O$6</f>
        <v>125</v>
      </c>
      <c r="W108" s="19">
        <f>IF(RIGHT(B108,1)="C",X107*INDEX(model!$T$5:$T$35,MATCH(G108,model!$Q$5:$Q$35,0),1),0)</f>
        <v>0</v>
      </c>
      <c r="X108" s="19">
        <f>(U108+V108-W108)*P108</f>
        <v>17566.097057341325</v>
      </c>
      <c r="Y108" s="19"/>
      <c r="Z108" s="36" t="str">
        <f>K108&amp;L108</f>
        <v>UpUp</v>
      </c>
      <c r="AA108" s="36" t="str">
        <f>N108&amp;O108</f>
        <v>DownUp</v>
      </c>
      <c r="AB108" s="19"/>
      <c r="AC108" s="19"/>
      <c r="AD108" s="19"/>
      <c r="AE108" s="19"/>
      <c r="AI108" s="18">
        <f>ROUND(AI107-0.001,3)</f>
        <v>0.89700000000000002</v>
      </c>
      <c r="AJ108" s="9">
        <f t="array" ref="AJ108">PERCENTILE(IF($BB$5:$BB$2729="Y",$AY$5:$AY$2729),$AI108)</f>
        <v>1.0256624199585525</v>
      </c>
      <c r="AK108" s="9">
        <f t="array" ref="AK108">PERCENTILE(IF($BC$5:$BC$2729="Y",$AY$5:$AY$2729),$AI108)</f>
        <v>1.0325655908409301</v>
      </c>
      <c r="AL108" s="9">
        <f t="array" ref="AL108">PERCENTILE(IF($BD$5:$BD$2729="Y",$AY$5:$AY$2729),$AI108)</f>
        <v>0.99769711095666125</v>
      </c>
      <c r="AM108" s="41" t="str">
        <f>IF(AI108&lt;$BJ$7,"Up","Down")</f>
        <v>Down</v>
      </c>
      <c r="AN108" s="41" t="str">
        <f>IF(AI108&lt;$BK$7,"Down","Up")</f>
        <v>Up</v>
      </c>
      <c r="AO108" s="9">
        <f t="array" ref="AO108">PERCENTILE(IF($BT$5:$BT$2729="Y",$BQ$5:$BQ$2729),$AI108)</f>
        <v>1.0343238518326927</v>
      </c>
      <c r="AP108" s="9">
        <f t="array" ref="AP108">PERCENTILE(IF($BU$5:$BU$2729="Y",$BQ$5:$BQ$2729),$AI108)</f>
        <v>1.0433968296872376</v>
      </c>
      <c r="AQ108" s="9">
        <f t="array" ref="AQ108">PERCENTILE(IF($BV$5:$BV$2729="Y",$BQ$5:$BQ$2729),$AI108)</f>
        <v>0.99752665547457231</v>
      </c>
      <c r="AR108" s="41" t="str">
        <f>IF(AI108&lt;$BJ$12,"Up","Down")</f>
        <v>Down</v>
      </c>
      <c r="AS108" s="41" t="str">
        <f>IF(AI108&lt;$BK$12,"Down","Up")</f>
        <v>Up</v>
      </c>
      <c r="AU108" s="4" t="str">
        <f>IF(AZ108=AZ109,IF(AZ108&gt;AZ107,AZ108&amp;"_O",""),AZ108&amp;"_C")</f>
        <v/>
      </c>
      <c r="AV108" s="7" t="str">
        <f>IF(RIGHT(AU108,1)="C",AX108/INDEX($AX$5:$AX$2729,MATCH(AZ108&amp;"_O",$AU$5:$AU$2729,0),1),"")</f>
        <v/>
      </c>
      <c r="AW108" s="38">
        <v>26290</v>
      </c>
      <c r="AX108" s="37">
        <v>100.74</v>
      </c>
      <c r="AY108" s="7">
        <f>AX108/AX107</f>
        <v>1.0047875523638539</v>
      </c>
      <c r="AZ108" s="4">
        <f>YEAR(AW108)</f>
        <v>1971</v>
      </c>
      <c r="BA108" s="2" t="s">
        <v>5</v>
      </c>
      <c r="BB108" s="12" t="str">
        <f>INDEX($CD$5:$CD$10,MATCH(BA108,$CC$5:$CC$10,0),1)</f>
        <v/>
      </c>
      <c r="BC108" s="12" t="str">
        <f>IF(AND(BB108="Y",AY108&gt;1),"Y","")</f>
        <v/>
      </c>
      <c r="BD108" s="12" t="str">
        <f>IF(AND(BB108="Y",AY108&lt;1),"Y","")</f>
        <v/>
      </c>
      <c r="BE108" s="12" t="str">
        <f>IF(AY108&gt;1,IF(AY107&gt;1,"Y",""),"")</f>
        <v>Y</v>
      </c>
      <c r="BF108" s="12" t="str">
        <f>IF(AY108&lt;1,IF(AY107&lt;1,"Y",""),"")</f>
        <v/>
      </c>
      <c r="BG108" s="2"/>
      <c r="BH108" s="2"/>
      <c r="BI108" s="2"/>
      <c r="BJ108" s="2"/>
      <c r="BK108" s="2"/>
      <c r="BL108" s="2"/>
      <c r="BM108" s="4" t="str">
        <f>IF(BR108=BR109,IF(BR108&gt;BR107,BR108&amp;"_O",""),BR108&amp;"_C")</f>
        <v/>
      </c>
      <c r="BN108" s="7" t="str">
        <f>IF(RIGHT(BM108,1)="C",BP108/INDEX($BP$5:$BP$2729,MATCH(BR108&amp;"_O",$BM$5:$BM$2729,0),1),"")</f>
        <v/>
      </c>
      <c r="BO108" s="38">
        <v>26690</v>
      </c>
      <c r="BP108" s="3">
        <v>129.76</v>
      </c>
      <c r="BQ108" s="7">
        <f>BP108/BP107</f>
        <v>0.96929857324269808</v>
      </c>
      <c r="BR108" s="4">
        <f>YEAR(BO108)</f>
        <v>1973</v>
      </c>
      <c r="BS108" s="2" t="s">
        <v>5</v>
      </c>
      <c r="BT108" s="12" t="str">
        <f>INDEX($CD$5:$CD$10,MATCH(BS108,$CC$5:$CC$10,0),1)</f>
        <v/>
      </c>
      <c r="BU108" s="12" t="str">
        <f>IF(AND(BT108="Y",BQ108&gt;1),"Y","")</f>
        <v/>
      </c>
      <c r="BV108" s="12" t="str">
        <f>IF(AND(BT108="Y",BQ108&lt;1),"Y","")</f>
        <v/>
      </c>
      <c r="BW108" s="12" t="str">
        <f>IF(BQ108&gt;1,IF(BQ107&gt;1,"Y",""),"")</f>
        <v/>
      </c>
      <c r="BX108" s="12" t="str">
        <f>IF(BQ108&lt;1,IF(BQ107&lt;1,"Y",""),"")</f>
        <v>Y</v>
      </c>
      <c r="BY108" s="2"/>
      <c r="BZ108" s="2"/>
      <c r="CA108" s="2"/>
    </row>
    <row r="109" spans="2:79">
      <c r="B109" s="4" t="str">
        <f>IF(G109=G110,IF(G109&gt;G108,G109&amp;"_O",""),G109&amp;"_C")</f>
        <v/>
      </c>
      <c r="C109" s="14">
        <f ca="1">RANDBETWEEN(0,1000)/1000</f>
        <v>0.59799999999999998</v>
      </c>
      <c r="D109" s="16">
        <f>D108+1</f>
        <v>105</v>
      </c>
      <c r="E109" s="10">
        <f>ROUNDDOWN(D109/52,0)+1</f>
        <v>3</v>
      </c>
      <c r="F109" s="15">
        <f>F108+7</f>
        <v>45355</v>
      </c>
      <c r="G109" s="4">
        <f>YEAR(F109)</f>
        <v>2024</v>
      </c>
      <c r="H109" s="33">
        <v>0.79100000000000004</v>
      </c>
      <c r="I109" s="33">
        <v>0.251</v>
      </c>
      <c r="J109" s="33">
        <v>0.49299999999999999</v>
      </c>
      <c r="K109" s="16" t="str">
        <f>IF(M108&gt;1,"Up","Down")</f>
        <v>Up</v>
      </c>
      <c r="L109" s="16" t="str">
        <f>IF(K109="Up",IF(H109&lt;$BJ$7,"Up","Down"),IF(H109&lt;$BK$7,"Down","Up"))</f>
        <v>Down</v>
      </c>
      <c r="M109" s="17">
        <f>IF(L109="Up",INDEX($AK$5:$AK$1005,MATCH(I109,$AI$5:$AI$1005,0),1),INDEX($AL$5:$AL$1005,MATCH(J109,$AI$5:$AI$1005,0),1))</f>
        <v>0.98748130109629917</v>
      </c>
      <c r="N109" s="16" t="str">
        <f>IF(P108&gt;1,"Up","Down")</f>
        <v>Up</v>
      </c>
      <c r="O109" s="16" t="str">
        <f>IF(N109="Up",IF(H109&lt;$BJ$12,"Up","Down"),IF(H109&lt;$BK$12,"Down","Up"))</f>
        <v>Down</v>
      </c>
      <c r="P109" s="17">
        <f>IF(O109="Up",INDEX($AP$5:$AP$1005,MATCH(I109,$AI$5:$AI$1005,0),1),INDEX($AQ$5:$AQ$1005,MATCH(J109,$AI$5:$AI$1005,0),1))</f>
        <v>0.98457011641540537</v>
      </c>
      <c r="Q109" s="19">
        <f>T108</f>
        <v>17154.109349000468</v>
      </c>
      <c r="R109" s="19">
        <f>INDEX(model!$S$5:$S$35,MATCH(G109,model!$Q$5:$Q$35,0),1)*model!$O$5</f>
        <v>125</v>
      </c>
      <c r="S109" s="19">
        <f>IF(RIGHT(B109,1)="C",T108*INDEX(model!$T$5:$T$35,MATCH(G109,model!$Q$5:$Q$35,0),1),0)</f>
        <v>0</v>
      </c>
      <c r="T109" s="19">
        <f>(Q109+R109-S109)*M109</f>
        <v>17062.797381736207</v>
      </c>
      <c r="U109" s="19">
        <f>X108</f>
        <v>17566.097057341325</v>
      </c>
      <c r="V109" s="19">
        <f>INDEX(model!$S$5:$S$35,MATCH(G109,model!$Q$5:$Q$35,0),1)*model!$O$6</f>
        <v>125</v>
      </c>
      <c r="W109" s="19">
        <f>IF(RIGHT(B109,1)="C",X108*INDEX(model!$T$5:$T$35,MATCH(G109,model!$Q$5:$Q$35,0),1),0)</f>
        <v>0</v>
      </c>
      <c r="X109" s="19">
        <f>(U109+V109-W109)*P109</f>
        <v>17418.125489262784</v>
      </c>
      <c r="Y109" s="19"/>
      <c r="Z109" s="36" t="str">
        <f>K109&amp;L109</f>
        <v>UpDown</v>
      </c>
      <c r="AA109" s="36" t="str">
        <f>N109&amp;O109</f>
        <v>UpDown</v>
      </c>
      <c r="AB109" s="19"/>
      <c r="AC109" s="19"/>
      <c r="AD109" s="19"/>
      <c r="AE109" s="19"/>
      <c r="AI109" s="18">
        <f>ROUND(AI108-0.001,3)</f>
        <v>0.89600000000000002</v>
      </c>
      <c r="AJ109" s="9">
        <f t="array" ref="AJ109">PERCENTILE(IF($BB$5:$BB$2729="Y",$AY$5:$AY$2729),$AI109)</f>
        <v>1.0254672435357965</v>
      </c>
      <c r="AK109" s="9">
        <f t="array" ref="AK109">PERCENTILE(IF($BC$5:$BC$2729="Y",$AY$5:$AY$2729),$AI109)</f>
        <v>1.0325522719449278</v>
      </c>
      <c r="AL109" s="9">
        <f t="array" ref="AL109">PERCENTILE(IF($BD$5:$BD$2729="Y",$AY$5:$AY$2729),$AI109)</f>
        <v>0.99769019429926387</v>
      </c>
      <c r="AM109" s="41" t="str">
        <f>IF(AI109&lt;$BJ$7,"Up","Down")</f>
        <v>Down</v>
      </c>
      <c r="AN109" s="41" t="str">
        <f>IF(AI109&lt;$BK$7,"Down","Up")</f>
        <v>Up</v>
      </c>
      <c r="AO109" s="9">
        <f t="array" ref="AO109">PERCENTILE(IF($BT$5:$BT$2729="Y",$BQ$5:$BQ$2729),$AI109)</f>
        <v>1.0341366672874128</v>
      </c>
      <c r="AP109" s="9">
        <f t="array" ref="AP109">PERCENTILE(IF($BU$5:$BU$2729="Y",$BQ$5:$BQ$2729),$AI109)</f>
        <v>1.043278544282275</v>
      </c>
      <c r="AQ109" s="9">
        <f t="array" ref="AQ109">PERCENTILE(IF($BV$5:$BV$2729="Y",$BQ$5:$BQ$2729),$AI109)</f>
        <v>0.99750817181818152</v>
      </c>
      <c r="AR109" s="41" t="str">
        <f>IF(AI109&lt;$BJ$12,"Up","Down")</f>
        <v>Down</v>
      </c>
      <c r="AS109" s="41" t="str">
        <f>IF(AI109&lt;$BK$12,"Down","Up")</f>
        <v>Up</v>
      </c>
      <c r="AU109" s="4" t="str">
        <f>IF(AZ109=AZ110,IF(AZ109&gt;AZ108,AZ109&amp;"_O",""),AZ109&amp;"_C")</f>
        <v>1971_C</v>
      </c>
      <c r="AV109" s="7">
        <f>IF(RIGHT(AU109,1)="C",AX109/INDEX($AX$5:$AX$2729,MATCH(AZ109&amp;"_O",$AU$5:$AU$2729,0),1),"")</f>
        <v>1.1073869183208591</v>
      </c>
      <c r="AW109" s="38">
        <v>26298</v>
      </c>
      <c r="AX109" s="37">
        <v>102.09</v>
      </c>
      <c r="AY109" s="7">
        <f>AX109/AX108</f>
        <v>1.0134008338296605</v>
      </c>
      <c r="AZ109" s="4">
        <f>YEAR(AW109)</f>
        <v>1971</v>
      </c>
      <c r="BA109" s="2" t="s">
        <v>5</v>
      </c>
      <c r="BB109" s="12" t="str">
        <f>INDEX($CD$5:$CD$10,MATCH(BA109,$CC$5:$CC$10,0),1)</f>
        <v/>
      </c>
      <c r="BC109" s="12" t="str">
        <f>IF(AND(BB109="Y",AY109&gt;1),"Y","")</f>
        <v/>
      </c>
      <c r="BD109" s="12" t="str">
        <f>IF(AND(BB109="Y",AY109&lt;1),"Y","")</f>
        <v/>
      </c>
      <c r="BE109" s="12" t="str">
        <f>IF(AY109&gt;1,IF(AY108&gt;1,"Y",""),"")</f>
        <v>Y</v>
      </c>
      <c r="BF109" s="12" t="str">
        <f>IF(AY109&lt;1,IF(AY108&lt;1,"Y",""),"")</f>
        <v/>
      </c>
      <c r="BG109" s="2"/>
      <c r="BH109" s="2"/>
      <c r="BI109" s="2"/>
      <c r="BJ109" s="2"/>
      <c r="BK109" s="2"/>
      <c r="BL109" s="2"/>
      <c r="BM109" s="4" t="str">
        <f>IF(BR109=BR110,IF(BR109&gt;BR108,BR109&amp;"_O",""),BR109&amp;"_C")</f>
        <v/>
      </c>
      <c r="BN109" s="7" t="str">
        <f>IF(RIGHT(BM109,1)="C",BP109/INDEX($BP$5:$BP$2729,MATCH(BR109&amp;"_O",$BM$5:$BM$2729,0),1),"")</f>
        <v/>
      </c>
      <c r="BO109" s="38">
        <v>26697</v>
      </c>
      <c r="BP109" s="3">
        <v>126.48</v>
      </c>
      <c r="BQ109" s="7">
        <f>BP109/BP108</f>
        <v>0.97472256473489527</v>
      </c>
      <c r="BR109" s="4">
        <f>YEAR(BO109)</f>
        <v>1973</v>
      </c>
      <c r="BS109" s="2" t="s">
        <v>5</v>
      </c>
      <c r="BT109" s="12" t="str">
        <f>INDEX($CD$5:$CD$10,MATCH(BS109,$CC$5:$CC$10,0),1)</f>
        <v/>
      </c>
      <c r="BU109" s="12" t="str">
        <f>IF(AND(BT109="Y",BQ109&gt;1),"Y","")</f>
        <v/>
      </c>
      <c r="BV109" s="12" t="str">
        <f>IF(AND(BT109="Y",BQ109&lt;1),"Y","")</f>
        <v/>
      </c>
      <c r="BW109" s="12" t="str">
        <f>IF(BQ109&gt;1,IF(BQ108&gt;1,"Y",""),"")</f>
        <v/>
      </c>
      <c r="BX109" s="12" t="str">
        <f>IF(BQ109&lt;1,IF(BQ108&lt;1,"Y",""),"")</f>
        <v>Y</v>
      </c>
      <c r="BY109" s="2"/>
      <c r="BZ109" s="2"/>
      <c r="CA109" s="2"/>
    </row>
    <row r="110" spans="2:79">
      <c r="B110" s="4" t="str">
        <f>IF(G110=G111,IF(G110&gt;G109,G110&amp;"_O",""),G110&amp;"_C")</f>
        <v/>
      </c>
      <c r="C110" s="14">
        <f ca="1">RANDBETWEEN(0,1000)/1000</f>
        <v>0.71799999999999997</v>
      </c>
      <c r="D110" s="16">
        <f>D109+1</f>
        <v>106</v>
      </c>
      <c r="E110" s="10">
        <f>ROUNDDOWN(D110/52,0)+1</f>
        <v>3</v>
      </c>
      <c r="F110" s="15">
        <f>F109+7</f>
        <v>45362</v>
      </c>
      <c r="G110" s="4">
        <f>YEAR(F110)</f>
        <v>2024</v>
      </c>
      <c r="H110" s="33">
        <v>0.96799999999999997</v>
      </c>
      <c r="I110" s="33">
        <v>0.52600000000000002</v>
      </c>
      <c r="J110" s="33">
        <v>0.65400000000000003</v>
      </c>
      <c r="K110" s="16" t="str">
        <f>IF(M109&gt;1,"Up","Down")</f>
        <v>Down</v>
      </c>
      <c r="L110" s="16" t="str">
        <f>IF(K110="Up",IF(H110&lt;$BJ$7,"Up","Down"),IF(H110&lt;$BK$7,"Down","Up"))</f>
        <v>Up</v>
      </c>
      <c r="M110" s="17">
        <f>IF(L110="Up",INDEX($AK$5:$AK$1005,MATCH(I110,$AI$5:$AI$1005,0),1),INDEX($AL$5:$AL$1005,MATCH(J110,$AI$5:$AI$1005,0),1))</f>
        <v>1.0129538123346158</v>
      </c>
      <c r="N110" s="16" t="str">
        <f>IF(P109&gt;1,"Up","Down")</f>
        <v>Down</v>
      </c>
      <c r="O110" s="16" t="str">
        <f>IF(N110="Up",IF(H110&lt;$BJ$12,"Up","Down"),IF(H110&lt;$BK$12,"Down","Up"))</f>
        <v>Up</v>
      </c>
      <c r="P110" s="17">
        <f>IF(O110="Up",INDEX($AP$5:$AP$1005,MATCH(I110,$AI$5:$AI$1005,0),1),INDEX($AQ$5:$AQ$1005,MATCH(J110,$AI$5:$AI$1005,0),1))</f>
        <v>1.0181814356846353</v>
      </c>
      <c r="Q110" s="19">
        <f>T109</f>
        <v>17062.797381736207</v>
      </c>
      <c r="R110" s="19">
        <f>INDEX(model!$S$5:$S$35,MATCH(G110,model!$Q$5:$Q$35,0),1)*model!$O$5</f>
        <v>125</v>
      </c>
      <c r="S110" s="19">
        <f>IF(RIGHT(B110,1)="C",T109*INDEX(model!$T$5:$T$35,MATCH(G110,model!$Q$5:$Q$35,0),1),0)</f>
        <v>0</v>
      </c>
      <c r="T110" s="19">
        <f>(Q110+R110-S110)*M110</f>
        <v>17410.444883464617</v>
      </c>
      <c r="U110" s="19">
        <f>X109</f>
        <v>17418.125489262784</v>
      </c>
      <c r="V110" s="19">
        <f>INDEX(model!$S$5:$S$35,MATCH(G110,model!$Q$5:$Q$35,0),1)*model!$O$6</f>
        <v>125</v>
      </c>
      <c r="W110" s="19">
        <f>IF(RIGHT(B110,1)="C",X109*INDEX(model!$T$5:$T$35,MATCH(G110,model!$Q$5:$Q$35,0),1),0)</f>
        <v>0</v>
      </c>
      <c r="X110" s="19">
        <f>(U110+V110-W110)*P110</f>
        <v>17862.084697053302</v>
      </c>
      <c r="Y110" s="19"/>
      <c r="Z110" s="36" t="str">
        <f>K110&amp;L110</f>
        <v>DownUp</v>
      </c>
      <c r="AA110" s="36" t="str">
        <f>N110&amp;O110</f>
        <v>DownUp</v>
      </c>
      <c r="AB110" s="19"/>
      <c r="AC110" s="19"/>
      <c r="AD110" s="19"/>
      <c r="AE110" s="19"/>
      <c r="AI110" s="18">
        <f>ROUND(AI109-0.001,3)</f>
        <v>0.89500000000000002</v>
      </c>
      <c r="AJ110" s="9">
        <f t="array" ref="AJ110">PERCENTILE(IF($BB$5:$BB$2729="Y",$AY$5:$AY$2729),$AI110)</f>
        <v>1.0251765192560263</v>
      </c>
      <c r="AK110" s="9">
        <f t="array" ref="AK110">PERCENTILE(IF($BC$5:$BC$2729="Y",$AY$5:$AY$2729),$AI110)</f>
        <v>1.0325448725333097</v>
      </c>
      <c r="AL110" s="9">
        <f t="array" ref="AL110">PERCENTILE(IF($BD$5:$BD$2729="Y",$AY$5:$AY$2729),$AI110)</f>
        <v>0.99768593582791143</v>
      </c>
      <c r="AM110" s="41" t="str">
        <f>IF(AI110&lt;$BJ$7,"Up","Down")</f>
        <v>Down</v>
      </c>
      <c r="AN110" s="41" t="str">
        <f>IF(AI110&lt;$BK$7,"Down","Up")</f>
        <v>Up</v>
      </c>
      <c r="AO110" s="9">
        <f t="array" ref="AO110">PERCENTILE(IF($BT$5:$BT$2729="Y",$BQ$5:$BQ$2729),$AI110)</f>
        <v>1.0339527987243351</v>
      </c>
      <c r="AP110" s="9">
        <f t="array" ref="AP110">PERCENTILE(IF($BU$5:$BU$2729="Y",$BQ$5:$BQ$2729),$AI110)</f>
        <v>1.0430264810338563</v>
      </c>
      <c r="AQ110" s="9">
        <f t="array" ref="AQ110">PERCENTILE(IF($BV$5:$BV$2729="Y",$BQ$5:$BQ$2729),$AI110)</f>
        <v>0.99749787698314663</v>
      </c>
      <c r="AR110" s="41" t="str">
        <f>IF(AI110&lt;$BJ$12,"Up","Down")</f>
        <v>Down</v>
      </c>
      <c r="AS110" s="41" t="str">
        <f>IF(AI110&lt;$BK$12,"Down","Up")</f>
        <v>Up</v>
      </c>
      <c r="AU110" s="4" t="str">
        <f>IF(AZ110=AZ111,IF(AZ110&gt;AZ109,AZ110&amp;"_O",""),AZ110&amp;"_C")</f>
        <v>1972_O</v>
      </c>
      <c r="AV110" s="7" t="str">
        <f>IF(RIGHT(AU110,1)="C",AX110/INDEX($AX$5:$AX$2729,MATCH(AZ110&amp;"_O",$AU$5:$AU$2729,0),1),"")</f>
        <v/>
      </c>
      <c r="AW110" s="38">
        <v>26305</v>
      </c>
      <c r="AX110" s="37">
        <v>103.47</v>
      </c>
      <c r="AY110" s="7">
        <f>AX110/AX109</f>
        <v>1.013517484572436</v>
      </c>
      <c r="AZ110" s="4">
        <f>YEAR(AW110)</f>
        <v>1972</v>
      </c>
      <c r="BA110" s="2" t="s">
        <v>5</v>
      </c>
      <c r="BB110" s="12" t="str">
        <f>INDEX($CD$5:$CD$10,MATCH(BA110,$CC$5:$CC$10,0),1)</f>
        <v/>
      </c>
      <c r="BC110" s="12" t="str">
        <f>IF(AND(BB110="Y",AY110&gt;1),"Y","")</f>
        <v/>
      </c>
      <c r="BD110" s="12" t="str">
        <f>IF(AND(BB110="Y",AY110&lt;1),"Y","")</f>
        <v/>
      </c>
      <c r="BE110" s="12" t="str">
        <f>IF(AY110&gt;1,IF(AY109&gt;1,"Y",""),"")</f>
        <v>Y</v>
      </c>
      <c r="BF110" s="12" t="str">
        <f>IF(AY110&lt;1,IF(AY109&lt;1,"Y",""),"")</f>
        <v/>
      </c>
      <c r="BG110" s="2"/>
      <c r="BH110" s="2"/>
      <c r="BI110" s="2"/>
      <c r="BJ110" s="2"/>
      <c r="BK110" s="2"/>
      <c r="BL110" s="2"/>
      <c r="BM110" s="4" t="str">
        <f>IF(BR110=BR111,IF(BR110&gt;BR109,BR110&amp;"_O",""),BR110&amp;"_C")</f>
        <v/>
      </c>
      <c r="BN110" s="7" t="str">
        <f>IF(RIGHT(BM110,1)="C",BP110/INDEX($BP$5:$BP$2729,MATCH(BR110&amp;"_O",$BM$5:$BM$2729,0),1),"")</f>
        <v/>
      </c>
      <c r="BO110" s="38">
        <v>26704</v>
      </c>
      <c r="BP110" s="3">
        <v>125.86</v>
      </c>
      <c r="BQ110" s="7">
        <f>BP110/BP109</f>
        <v>0.99509803921568629</v>
      </c>
      <c r="BR110" s="4">
        <f>YEAR(BO110)</f>
        <v>1973</v>
      </c>
      <c r="BS110" s="2" t="s">
        <v>5</v>
      </c>
      <c r="BT110" s="12" t="str">
        <f>INDEX($CD$5:$CD$10,MATCH(BS110,$CC$5:$CC$10,0),1)</f>
        <v/>
      </c>
      <c r="BU110" s="12" t="str">
        <f>IF(AND(BT110="Y",BQ110&gt;1),"Y","")</f>
        <v/>
      </c>
      <c r="BV110" s="12" t="str">
        <f>IF(AND(BT110="Y",BQ110&lt;1),"Y","")</f>
        <v/>
      </c>
      <c r="BW110" s="12" t="str">
        <f>IF(BQ110&gt;1,IF(BQ109&gt;1,"Y",""),"")</f>
        <v/>
      </c>
      <c r="BX110" s="12" t="str">
        <f>IF(BQ110&lt;1,IF(BQ109&lt;1,"Y",""),"")</f>
        <v>Y</v>
      </c>
      <c r="BY110" s="2"/>
      <c r="BZ110" s="2"/>
      <c r="CA110" s="2"/>
    </row>
    <row r="111" spans="2:79">
      <c r="B111" s="4" t="str">
        <f>IF(G111=G112,IF(G111&gt;G110,G111&amp;"_O",""),G111&amp;"_C")</f>
        <v/>
      </c>
      <c r="C111" s="14">
        <f ca="1">RANDBETWEEN(0,1000)/1000</f>
        <v>0.76100000000000001</v>
      </c>
      <c r="D111" s="16">
        <f>D110+1</f>
        <v>107</v>
      </c>
      <c r="E111" s="10">
        <f>ROUNDDOWN(D111/52,0)+1</f>
        <v>3</v>
      </c>
      <c r="F111" s="15">
        <f>F110+7</f>
        <v>45369</v>
      </c>
      <c r="G111" s="4">
        <f>YEAR(F111)</f>
        <v>2024</v>
      </c>
      <c r="H111" s="33">
        <v>0.51300000000000001</v>
      </c>
      <c r="I111" s="33">
        <v>0.95799999999999996</v>
      </c>
      <c r="J111" s="33">
        <v>0.39300000000000002</v>
      </c>
      <c r="K111" s="16" t="str">
        <f>IF(M110&gt;1,"Up","Down")</f>
        <v>Up</v>
      </c>
      <c r="L111" s="16" t="str">
        <f>IF(K111="Up",IF(H111&lt;$BJ$7,"Up","Down"),IF(H111&lt;$BK$7,"Down","Up"))</f>
        <v>Up</v>
      </c>
      <c r="M111" s="17">
        <f>IF(L111="Up",INDEX($AK$5:$AK$1005,MATCH(I111,$AI$5:$AI$1005,0),1),INDEX($AL$5:$AL$1005,MATCH(J111,$AI$5:$AI$1005,0),1))</f>
        <v>1.0419549581058682</v>
      </c>
      <c r="N111" s="16" t="str">
        <f>IF(P110&gt;1,"Up","Down")</f>
        <v>Up</v>
      </c>
      <c r="O111" s="16" t="str">
        <f>IF(N111="Up",IF(H111&lt;$BJ$12,"Up","Down"),IF(H111&lt;$BK$12,"Down","Up"))</f>
        <v>Up</v>
      </c>
      <c r="P111" s="17">
        <f>IF(O111="Up",INDEX($AP$5:$AP$1005,MATCH(I111,$AI$5:$AI$1005,0),1),INDEX($AQ$5:$AQ$1005,MATCH(J111,$AI$5:$AI$1005,0),1))</f>
        <v>1.0554235434480017</v>
      </c>
      <c r="Q111" s="19">
        <f>T110</f>
        <v>17410.444883464617</v>
      </c>
      <c r="R111" s="19">
        <f>INDEX(model!$S$5:$S$35,MATCH(G111,model!$Q$5:$Q$35,0),1)*model!$O$5</f>
        <v>125</v>
      </c>
      <c r="S111" s="19">
        <f>IF(RIGHT(B111,1)="C",T110*INDEX(model!$T$5:$T$35,MATCH(G111,model!$Q$5:$Q$35,0),1),0)</f>
        <v>0</v>
      </c>
      <c r="T111" s="19">
        <f>(Q111+R111-S111)*M111</f>
        <v>18271.143738918137</v>
      </c>
      <c r="U111" s="19">
        <f>X110</f>
        <v>17862.084697053302</v>
      </c>
      <c r="V111" s="19">
        <f>INDEX(model!$S$5:$S$35,MATCH(G111,model!$Q$5:$Q$35,0),1)*model!$O$6</f>
        <v>125</v>
      </c>
      <c r="W111" s="19">
        <f>IF(RIGHT(B111,1)="C",X110*INDEX(model!$T$5:$T$35,MATCH(G111,model!$Q$5:$Q$35,0),1),0)</f>
        <v>0</v>
      </c>
      <c r="X111" s="19">
        <f>(U111+V111-W111)*P111</f>
        <v>18983.992667263323</v>
      </c>
      <c r="Y111" s="19"/>
      <c r="Z111" s="36" t="str">
        <f>K111&amp;L111</f>
        <v>UpUp</v>
      </c>
      <c r="AA111" s="36" t="str">
        <f>N111&amp;O111</f>
        <v>UpUp</v>
      </c>
      <c r="AB111" s="19"/>
      <c r="AC111" s="19"/>
      <c r="AD111" s="19"/>
      <c r="AE111" s="19"/>
      <c r="AI111" s="18">
        <f>ROUND(AI110-0.001,3)</f>
        <v>0.89400000000000002</v>
      </c>
      <c r="AJ111" s="9">
        <f t="array" ref="AJ111">PERCENTILE(IF($BB$5:$BB$2729="Y",$AY$5:$AY$2729),$AI111)</f>
        <v>1.0250772992225095</v>
      </c>
      <c r="AK111" s="9">
        <f t="array" ref="AK111">PERCENTILE(IF($BC$5:$BC$2729="Y",$AY$5:$AY$2729),$AI111)</f>
        <v>1.03234925467943</v>
      </c>
      <c r="AL111" s="9">
        <f t="array" ref="AL111">PERCENTILE(IF($BD$5:$BD$2729="Y",$AY$5:$AY$2729),$AI111)</f>
        <v>0.9976703428407061</v>
      </c>
      <c r="AM111" s="41" t="str">
        <f>IF(AI111&lt;$BJ$7,"Up","Down")</f>
        <v>Down</v>
      </c>
      <c r="AN111" s="41" t="str">
        <f>IF(AI111&lt;$BK$7,"Down","Up")</f>
        <v>Up</v>
      </c>
      <c r="AO111" s="9">
        <f t="array" ref="AO111">PERCENTILE(IF($BT$5:$BT$2729="Y",$BQ$5:$BQ$2729),$AI111)</f>
        <v>1.03386062366788</v>
      </c>
      <c r="AP111" s="9">
        <f t="array" ref="AP111">PERCENTILE(IF($BU$5:$BU$2729="Y",$BQ$5:$BQ$2729),$AI111)</f>
        <v>1.0426611070695908</v>
      </c>
      <c r="AQ111" s="9">
        <f t="array" ref="AQ111">PERCENTILE(IF($BV$5:$BV$2729="Y",$BQ$5:$BQ$2729),$AI111)</f>
        <v>0.99747713437589713</v>
      </c>
      <c r="AR111" s="41" t="str">
        <f>IF(AI111&lt;$BJ$12,"Up","Down")</f>
        <v>Down</v>
      </c>
      <c r="AS111" s="41" t="str">
        <f>IF(AI111&lt;$BK$12,"Down","Up")</f>
        <v>Up</v>
      </c>
      <c r="AU111" s="4" t="str">
        <f>IF(AZ111=AZ112,IF(AZ111&gt;AZ110,AZ111&amp;"_O",""),AZ111&amp;"_C")</f>
        <v/>
      </c>
      <c r="AV111" s="7" t="str">
        <f>IF(RIGHT(AU111,1)="C",AX111/INDEX($AX$5:$AX$2729,MATCH(AZ111&amp;"_O",$AU$5:$AU$2729,0),1),"")</f>
        <v/>
      </c>
      <c r="AW111" s="38">
        <v>26312</v>
      </c>
      <c r="AX111" s="37">
        <v>103.39</v>
      </c>
      <c r="AY111" s="7">
        <f>AX111/AX110</f>
        <v>0.99922682903256987</v>
      </c>
      <c r="AZ111" s="4">
        <f>YEAR(AW111)</f>
        <v>1972</v>
      </c>
      <c r="BA111" s="2" t="s">
        <v>5</v>
      </c>
      <c r="BB111" s="12" t="str">
        <f>INDEX($CD$5:$CD$10,MATCH(BA111,$CC$5:$CC$10,0),1)</f>
        <v/>
      </c>
      <c r="BC111" s="12" t="str">
        <f>IF(AND(BB111="Y",AY111&gt;1),"Y","")</f>
        <v/>
      </c>
      <c r="BD111" s="12" t="str">
        <f>IF(AND(BB111="Y",AY111&lt;1),"Y","")</f>
        <v/>
      </c>
      <c r="BE111" s="12" t="str">
        <f>IF(AY111&gt;1,IF(AY110&gt;1,"Y",""),"")</f>
        <v/>
      </c>
      <c r="BF111" s="12" t="str">
        <f>IF(AY111&lt;1,IF(AY110&lt;1,"Y",""),"")</f>
        <v/>
      </c>
      <c r="BG111" s="2"/>
      <c r="BH111" s="2"/>
      <c r="BI111" s="2"/>
      <c r="BJ111" s="2"/>
      <c r="BK111" s="2"/>
      <c r="BL111" s="2"/>
      <c r="BM111" s="4" t="str">
        <f>IF(BR111=BR112,IF(BR111&gt;BR110,BR111&amp;"_O",""),BR111&amp;"_C")</f>
        <v/>
      </c>
      <c r="BN111" s="7" t="str">
        <f>IF(RIGHT(BM111,1)="C",BP111/INDEX($BP$5:$BP$2729,MATCH(BR111&amp;"_O",$BM$5:$BM$2729,0),1),"")</f>
        <v/>
      </c>
      <c r="BO111" s="38">
        <v>26711</v>
      </c>
      <c r="BP111" s="3">
        <v>124.55</v>
      </c>
      <c r="BQ111" s="7">
        <f>BP111/BP110</f>
        <v>0.9895916097250913</v>
      </c>
      <c r="BR111" s="4">
        <f>YEAR(BO111)</f>
        <v>1973</v>
      </c>
      <c r="BS111" s="2" t="s">
        <v>5</v>
      </c>
      <c r="BT111" s="12" t="str">
        <f>INDEX($CD$5:$CD$10,MATCH(BS111,$CC$5:$CC$10,0),1)</f>
        <v/>
      </c>
      <c r="BU111" s="12" t="str">
        <f>IF(AND(BT111="Y",BQ111&gt;1),"Y","")</f>
        <v/>
      </c>
      <c r="BV111" s="12" t="str">
        <f>IF(AND(BT111="Y",BQ111&lt;1),"Y","")</f>
        <v/>
      </c>
      <c r="BW111" s="12" t="str">
        <f>IF(BQ111&gt;1,IF(BQ110&gt;1,"Y",""),"")</f>
        <v/>
      </c>
      <c r="BX111" s="12" t="str">
        <f>IF(BQ111&lt;1,IF(BQ110&lt;1,"Y",""),"")</f>
        <v>Y</v>
      </c>
      <c r="BY111" s="2"/>
      <c r="BZ111" s="2"/>
      <c r="CA111" s="2"/>
    </row>
    <row r="112" spans="2:79">
      <c r="B112" s="4" t="str">
        <f>IF(G112=G113,IF(G112&gt;G111,G112&amp;"_O",""),G112&amp;"_C")</f>
        <v/>
      </c>
      <c r="C112" s="14">
        <f ca="1">RANDBETWEEN(0,1000)/1000</f>
        <v>0.97899999999999998</v>
      </c>
      <c r="D112" s="16">
        <f>D111+1</f>
        <v>108</v>
      </c>
      <c r="E112" s="10">
        <f>ROUNDDOWN(D112/52,0)+1</f>
        <v>3</v>
      </c>
      <c r="F112" s="15">
        <f>F111+7</f>
        <v>45376</v>
      </c>
      <c r="G112" s="4">
        <f>YEAR(F112)</f>
        <v>2024</v>
      </c>
      <c r="H112" s="33">
        <v>0.91900000000000004</v>
      </c>
      <c r="I112" s="33">
        <v>6.0999999999999999E-2</v>
      </c>
      <c r="J112" s="33">
        <v>7.3999999999999996E-2</v>
      </c>
      <c r="K112" s="16" t="str">
        <f>IF(M111&gt;1,"Up","Down")</f>
        <v>Up</v>
      </c>
      <c r="L112" s="16" t="str">
        <f>IF(K112="Up",IF(H112&lt;$BJ$7,"Up","Down"),IF(H112&lt;$BK$7,"Down","Up"))</f>
        <v>Down</v>
      </c>
      <c r="M112" s="17">
        <f>IF(L112="Up",INDEX($AK$5:$AK$1005,MATCH(I112,$AI$5:$AI$1005,0),1),INDEX($AL$5:$AL$1005,MATCH(J112,$AI$5:$AI$1005,0),1))</f>
        <v>0.95706193485260904</v>
      </c>
      <c r="N112" s="16" t="str">
        <f>IF(P111&gt;1,"Up","Down")</f>
        <v>Up</v>
      </c>
      <c r="O112" s="16" t="str">
        <f>IF(N112="Up",IF(H112&lt;$BJ$12,"Up","Down"),IF(H112&lt;$BK$12,"Down","Up"))</f>
        <v>Down</v>
      </c>
      <c r="P112" s="17">
        <f>IF(O112="Up",INDEX($AP$5:$AP$1005,MATCH(I112,$AI$5:$AI$1005,0),1),INDEX($AQ$5:$AQ$1005,MATCH(J112,$AI$5:$AI$1005,0),1))</f>
        <v>0.94378813015992136</v>
      </c>
      <c r="Q112" s="19">
        <f>T111</f>
        <v>18271.143738918137</v>
      </c>
      <c r="R112" s="19">
        <f>INDEX(model!$S$5:$S$35,MATCH(G112,model!$Q$5:$Q$35,0),1)*model!$O$5</f>
        <v>125</v>
      </c>
      <c r="S112" s="19">
        <f>IF(RIGHT(B112,1)="C",T111*INDEX(model!$T$5:$T$35,MATCH(G112,model!$Q$5:$Q$35,0),1),0)</f>
        <v>0</v>
      </c>
      <c r="T112" s="19">
        <f>(Q112+R112-S112)*M112</f>
        <v>17606.248920595703</v>
      </c>
      <c r="U112" s="19">
        <f>X111</f>
        <v>18983.992667263323</v>
      </c>
      <c r="V112" s="19">
        <f>INDEX(model!$S$5:$S$35,MATCH(G112,model!$Q$5:$Q$35,0),1)*model!$O$6</f>
        <v>125</v>
      </c>
      <c r="W112" s="19">
        <f>IF(RIGHT(B112,1)="C",X111*INDEX(model!$T$5:$T$35,MATCH(G112,model!$Q$5:$Q$35,0),1),0)</f>
        <v>0</v>
      </c>
      <c r="X112" s="19">
        <f>(U112+V112-W112)*P112</f>
        <v>18034.840458676099</v>
      </c>
      <c r="Y112" s="19"/>
      <c r="Z112" s="36" t="str">
        <f>K112&amp;L112</f>
        <v>UpDown</v>
      </c>
      <c r="AA112" s="36" t="str">
        <f>N112&amp;O112</f>
        <v>UpDown</v>
      </c>
      <c r="AB112" s="19"/>
      <c r="AC112" s="19"/>
      <c r="AD112" s="19"/>
      <c r="AE112" s="19"/>
      <c r="AI112" s="18">
        <f>ROUND(AI111-0.001,3)</f>
        <v>0.89300000000000002</v>
      </c>
      <c r="AJ112" s="9">
        <f t="array" ref="AJ112">PERCENTILE(IF($BB$5:$BB$2729="Y",$AY$5:$AY$2729),$AI112)</f>
        <v>1.0249804346551479</v>
      </c>
      <c r="AK112" s="9">
        <f t="array" ref="AK112">PERCENTILE(IF($BC$5:$BC$2729="Y",$AY$5:$AY$2729),$AI112)</f>
        <v>1.0322158114986371</v>
      </c>
      <c r="AL112" s="9">
        <f t="array" ref="AL112">PERCENTILE(IF($BD$5:$BD$2729="Y",$AY$5:$AY$2729),$AI112)</f>
        <v>0.99762516390423461</v>
      </c>
      <c r="AM112" s="41" t="str">
        <f>IF(AI112&lt;$BJ$7,"Up","Down")</f>
        <v>Down</v>
      </c>
      <c r="AN112" s="41" t="str">
        <f>IF(AI112&lt;$BK$7,"Down","Up")</f>
        <v>Up</v>
      </c>
      <c r="AO112" s="9">
        <f t="array" ref="AO112">PERCENTILE(IF($BT$5:$BT$2729="Y",$BQ$5:$BQ$2729),$AI112)</f>
        <v>1.0337547130105136</v>
      </c>
      <c r="AP112" s="9">
        <f t="array" ref="AP112">PERCENTILE(IF($BU$5:$BU$2729="Y",$BQ$5:$BQ$2729),$AI112)</f>
        <v>1.0424240067444961</v>
      </c>
      <c r="AQ112" s="9">
        <f t="array" ref="AQ112">PERCENTILE(IF($BV$5:$BV$2729="Y",$BQ$5:$BQ$2729),$AI112)</f>
        <v>0.99743621992407894</v>
      </c>
      <c r="AR112" s="41" t="str">
        <f>IF(AI112&lt;$BJ$12,"Up","Down")</f>
        <v>Down</v>
      </c>
      <c r="AS112" s="41" t="str">
        <f>IF(AI112&lt;$BK$12,"Down","Up")</f>
        <v>Up</v>
      </c>
      <c r="AU112" s="4" t="str">
        <f>IF(AZ112=AZ113,IF(AZ112&gt;AZ111,AZ112&amp;"_O",""),AZ112&amp;"_C")</f>
        <v/>
      </c>
      <c r="AV112" s="7" t="str">
        <f>IF(RIGHT(AU112,1)="C",AX112/INDEX($AX$5:$AX$2729,MATCH(AZ112&amp;"_O",$AU$5:$AU$2729,0),1),"")</f>
        <v/>
      </c>
      <c r="AW112" s="38">
        <v>26319</v>
      </c>
      <c r="AX112" s="37">
        <v>103.65</v>
      </c>
      <c r="AY112" s="7">
        <f>AX112/AX111</f>
        <v>1.0025147499758198</v>
      </c>
      <c r="AZ112" s="4">
        <f>YEAR(AW112)</f>
        <v>1972</v>
      </c>
      <c r="BA112" s="2" t="s">
        <v>5</v>
      </c>
      <c r="BB112" s="12" t="str">
        <f>INDEX($CD$5:$CD$10,MATCH(BA112,$CC$5:$CC$10,0),1)</f>
        <v/>
      </c>
      <c r="BC112" s="12" t="str">
        <f>IF(AND(BB112="Y",AY112&gt;1),"Y","")</f>
        <v/>
      </c>
      <c r="BD112" s="12" t="str">
        <f>IF(AND(BB112="Y",AY112&lt;1),"Y","")</f>
        <v/>
      </c>
      <c r="BE112" s="12" t="str">
        <f>IF(AY112&gt;1,IF(AY111&gt;1,"Y",""),"")</f>
        <v/>
      </c>
      <c r="BF112" s="12" t="str">
        <f>IF(AY112&lt;1,IF(AY111&lt;1,"Y",""),"")</f>
        <v/>
      </c>
      <c r="BG112" s="2"/>
      <c r="BH112" s="2"/>
      <c r="BI112" s="2"/>
      <c r="BJ112" s="2"/>
      <c r="BK112" s="2"/>
      <c r="BL112" s="2"/>
      <c r="BM112" s="4" t="str">
        <f>IF(BR112=BR113,IF(BR112&gt;BR111,BR112&amp;"_O",""),BR112&amp;"_C")</f>
        <v/>
      </c>
      <c r="BN112" s="7" t="str">
        <f>IF(RIGHT(BM112,1)="C",BP112/INDEX($BP$5:$BP$2729,MATCH(BR112&amp;"_O",$BM$5:$BM$2729,0),1),"")</f>
        <v/>
      </c>
      <c r="BO112" s="38">
        <v>26718</v>
      </c>
      <c r="BP112" s="3">
        <v>122.34</v>
      </c>
      <c r="BQ112" s="7">
        <f>BP112/BP111</f>
        <v>0.98225612203934165</v>
      </c>
      <c r="BR112" s="4">
        <f>YEAR(BO112)</f>
        <v>1973</v>
      </c>
      <c r="BS112" s="2" t="s">
        <v>5</v>
      </c>
      <c r="BT112" s="12" t="str">
        <f>INDEX($CD$5:$CD$10,MATCH(BS112,$CC$5:$CC$10,0),1)</f>
        <v/>
      </c>
      <c r="BU112" s="12" t="str">
        <f>IF(AND(BT112="Y",BQ112&gt;1),"Y","")</f>
        <v/>
      </c>
      <c r="BV112" s="12" t="str">
        <f>IF(AND(BT112="Y",BQ112&lt;1),"Y","")</f>
        <v/>
      </c>
      <c r="BW112" s="12" t="str">
        <f>IF(BQ112&gt;1,IF(BQ111&gt;1,"Y",""),"")</f>
        <v/>
      </c>
      <c r="BX112" s="12" t="str">
        <f>IF(BQ112&lt;1,IF(BQ111&lt;1,"Y",""),"")</f>
        <v>Y</v>
      </c>
      <c r="BY112" s="2"/>
      <c r="BZ112" s="2"/>
      <c r="CA112" s="2"/>
    </row>
    <row r="113" spans="2:79">
      <c r="B113" s="4" t="str">
        <f>IF(G113=G114,IF(G113&gt;G112,G113&amp;"_O",""),G113&amp;"_C")</f>
        <v/>
      </c>
      <c r="C113" s="14">
        <f ca="1">RANDBETWEEN(0,1000)/1000</f>
        <v>0.78300000000000003</v>
      </c>
      <c r="D113" s="16">
        <f>D112+1</f>
        <v>109</v>
      </c>
      <c r="E113" s="10">
        <f>ROUNDDOWN(D113/52,0)+1</f>
        <v>3</v>
      </c>
      <c r="F113" s="15">
        <f>F112+7</f>
        <v>45383</v>
      </c>
      <c r="G113" s="4">
        <f>YEAR(F113)</f>
        <v>2024</v>
      </c>
      <c r="H113" s="33">
        <v>0.52200000000000002</v>
      </c>
      <c r="I113" s="33">
        <v>0.97</v>
      </c>
      <c r="J113" s="33">
        <v>0.26</v>
      </c>
      <c r="K113" s="16" t="str">
        <f>IF(M112&gt;1,"Up","Down")</f>
        <v>Down</v>
      </c>
      <c r="L113" s="16" t="str">
        <f>IF(K113="Up",IF(H113&lt;$BJ$7,"Up","Down"),IF(H113&lt;$BK$7,"Down","Up"))</f>
        <v>Up</v>
      </c>
      <c r="M113" s="17">
        <f>IF(L113="Up",INDEX($AK$5:$AK$1005,MATCH(I113,$AI$5:$AI$1005,0),1),INDEX($AL$5:$AL$1005,MATCH(J113,$AI$5:$AI$1005,0),1))</f>
        <v>1.0419549581058682</v>
      </c>
      <c r="N113" s="16" t="str">
        <f>IF(P112&gt;1,"Up","Down")</f>
        <v>Down</v>
      </c>
      <c r="O113" s="16" t="str">
        <f>IF(N113="Up",IF(H113&lt;$BJ$12,"Up","Down"),IF(H113&lt;$BK$12,"Down","Up"))</f>
        <v>Up</v>
      </c>
      <c r="P113" s="17">
        <f>IF(O113="Up",INDEX($AP$5:$AP$1005,MATCH(I113,$AI$5:$AI$1005,0),1),INDEX($AQ$5:$AQ$1005,MATCH(J113,$AI$5:$AI$1005,0),1))</f>
        <v>1.0554235434480017</v>
      </c>
      <c r="Q113" s="19">
        <f>T112</f>
        <v>17606.248920595703</v>
      </c>
      <c r="R113" s="19">
        <f>INDEX(model!$S$5:$S$35,MATCH(G113,model!$Q$5:$Q$35,0),1)*model!$O$5</f>
        <v>125</v>
      </c>
      <c r="S113" s="19">
        <f>IF(RIGHT(B113,1)="C",T112*INDEX(model!$T$5:$T$35,MATCH(G113,model!$Q$5:$Q$35,0),1),0)</f>
        <v>0</v>
      </c>
      <c r="T113" s="19">
        <f>(Q113+R113-S113)*M113</f>
        <v>18475.162726224018</v>
      </c>
      <c r="U113" s="19">
        <f>X112</f>
        <v>18034.840458676099</v>
      </c>
      <c r="V113" s="19">
        <f>INDEX(model!$S$5:$S$35,MATCH(G113,model!$Q$5:$Q$35,0),1)*model!$O$6</f>
        <v>125</v>
      </c>
      <c r="W113" s="19">
        <f>IF(RIGHT(B113,1)="C",X112*INDEX(model!$T$5:$T$35,MATCH(G113,model!$Q$5:$Q$35,0),1),0)</f>
        <v>0</v>
      </c>
      <c r="X113" s="19">
        <f>(U113+V113-W113)*P113</f>
        <v>19166.323165346312</v>
      </c>
      <c r="Y113" s="19"/>
      <c r="Z113" s="36" t="str">
        <f>K113&amp;L113</f>
        <v>DownUp</v>
      </c>
      <c r="AA113" s="36" t="str">
        <f>N113&amp;O113</f>
        <v>DownUp</v>
      </c>
      <c r="AB113" s="19"/>
      <c r="AC113" s="19"/>
      <c r="AD113" s="19"/>
      <c r="AE113" s="19"/>
      <c r="AI113" s="18">
        <f>ROUND(AI112-0.001,3)</f>
        <v>0.89200000000000002</v>
      </c>
      <c r="AJ113" s="9">
        <f t="array" ref="AJ113">PERCENTILE(IF($BB$5:$BB$2729="Y",$AY$5:$AY$2729),$AI113)</f>
        <v>1.0248490410167921</v>
      </c>
      <c r="AK113" s="9">
        <f t="array" ref="AK113">PERCENTILE(IF($BC$5:$BC$2729="Y",$AY$5:$AY$2729),$AI113)</f>
        <v>1.032174515222902</v>
      </c>
      <c r="AL113" s="9">
        <f t="array" ref="AL113">PERCENTILE(IF($BD$5:$BD$2729="Y",$AY$5:$AY$2729),$AI113)</f>
        <v>0.99758721456641086</v>
      </c>
      <c r="AM113" s="41" t="str">
        <f>IF(AI113&lt;$BJ$7,"Up","Down")</f>
        <v>Down</v>
      </c>
      <c r="AN113" s="41" t="str">
        <f>IF(AI113&lt;$BK$7,"Down","Up")</f>
        <v>Up</v>
      </c>
      <c r="AO113" s="9">
        <f t="array" ref="AO113">PERCENTILE(IF($BT$5:$BT$2729="Y",$BQ$5:$BQ$2729),$AI113)</f>
        <v>1.0335972541293563</v>
      </c>
      <c r="AP113" s="9">
        <f t="array" ref="AP113">PERCENTILE(IF($BU$5:$BU$2729="Y",$BQ$5:$BQ$2729),$AI113)</f>
        <v>1.0423409874097733</v>
      </c>
      <c r="AQ113" s="9">
        <f t="array" ref="AQ113">PERCENTILE(IF($BV$5:$BV$2729="Y",$BQ$5:$BQ$2729),$AI113)</f>
        <v>0.99740511210975646</v>
      </c>
      <c r="AR113" s="41" t="str">
        <f>IF(AI113&lt;$BJ$12,"Up","Down")</f>
        <v>Down</v>
      </c>
      <c r="AS113" s="41" t="str">
        <f>IF(AI113&lt;$BK$12,"Down","Up")</f>
        <v>Up</v>
      </c>
      <c r="AU113" s="4" t="str">
        <f>IF(AZ113=AZ114,IF(AZ113&gt;AZ112,AZ113&amp;"_O",""),AZ113&amp;"_C")</f>
        <v/>
      </c>
      <c r="AV113" s="7" t="str">
        <f>IF(RIGHT(AU113,1)="C",AX113/INDEX($AX$5:$AX$2729,MATCH(AZ113&amp;"_O",$AU$5:$AU$2729,0),1),"")</f>
        <v/>
      </c>
      <c r="AW113" s="38">
        <v>26326</v>
      </c>
      <c r="AX113" s="37">
        <v>104.16</v>
      </c>
      <c r="AY113" s="7">
        <f>AX113/AX112</f>
        <v>1.0049204052098408</v>
      </c>
      <c r="AZ113" s="4">
        <f>YEAR(AW113)</f>
        <v>1972</v>
      </c>
      <c r="BA113" s="2" t="s">
        <v>5</v>
      </c>
      <c r="BB113" s="12" t="str">
        <f>INDEX($CD$5:$CD$10,MATCH(BA113,$CC$5:$CC$10,0),1)</f>
        <v/>
      </c>
      <c r="BC113" s="12" t="str">
        <f>IF(AND(BB113="Y",AY113&gt;1),"Y","")</f>
        <v/>
      </c>
      <c r="BD113" s="12" t="str">
        <f>IF(AND(BB113="Y",AY113&lt;1),"Y","")</f>
        <v/>
      </c>
      <c r="BE113" s="12" t="str">
        <f>IF(AY113&gt;1,IF(AY112&gt;1,"Y",""),"")</f>
        <v>Y</v>
      </c>
      <c r="BF113" s="12" t="str">
        <f>IF(AY113&lt;1,IF(AY112&lt;1,"Y",""),"")</f>
        <v/>
      </c>
      <c r="BG113" s="2"/>
      <c r="BH113" s="2"/>
      <c r="BI113" s="2"/>
      <c r="BJ113" s="2"/>
      <c r="BK113" s="2"/>
      <c r="BL113" s="2"/>
      <c r="BM113" s="4" t="str">
        <f>IF(BR113=BR114,IF(BR113&gt;BR112,BR113&amp;"_O",""),BR113&amp;"_C")</f>
        <v/>
      </c>
      <c r="BN113" s="7" t="str">
        <f>IF(RIGHT(BM113,1)="C",BP113/INDEX($BP$5:$BP$2729,MATCH(BR113&amp;"_O",$BM$5:$BM$2729,0),1),"")</f>
        <v/>
      </c>
      <c r="BO113" s="38">
        <v>26725</v>
      </c>
      <c r="BP113" s="3">
        <v>120.11</v>
      </c>
      <c r="BQ113" s="7">
        <f>BP113/BP112</f>
        <v>0.98177211051168867</v>
      </c>
      <c r="BR113" s="4">
        <f>YEAR(BO113)</f>
        <v>1973</v>
      </c>
      <c r="BS113" s="2" t="s">
        <v>5</v>
      </c>
      <c r="BT113" s="12" t="str">
        <f>INDEX($CD$5:$CD$10,MATCH(BS113,$CC$5:$CC$10,0),1)</f>
        <v/>
      </c>
      <c r="BU113" s="12" t="str">
        <f>IF(AND(BT113="Y",BQ113&gt;1),"Y","")</f>
        <v/>
      </c>
      <c r="BV113" s="12" t="str">
        <f>IF(AND(BT113="Y",BQ113&lt;1),"Y","")</f>
        <v/>
      </c>
      <c r="BW113" s="12" t="str">
        <f>IF(BQ113&gt;1,IF(BQ112&gt;1,"Y",""),"")</f>
        <v/>
      </c>
      <c r="BX113" s="12" t="str">
        <f>IF(BQ113&lt;1,IF(BQ112&lt;1,"Y",""),"")</f>
        <v>Y</v>
      </c>
      <c r="BY113" s="2"/>
      <c r="BZ113" s="2"/>
      <c r="CA113" s="2"/>
    </row>
    <row r="114" spans="2:79">
      <c r="B114" s="4" t="str">
        <f>IF(G114=G115,IF(G114&gt;G113,G114&amp;"_O",""),G114&amp;"_C")</f>
        <v/>
      </c>
      <c r="C114" s="14">
        <f ca="1">RANDBETWEEN(0,1000)/1000</f>
        <v>0.88500000000000001</v>
      </c>
      <c r="D114" s="16">
        <f>D113+1</f>
        <v>110</v>
      </c>
      <c r="E114" s="10">
        <f>ROUNDDOWN(D114/52,0)+1</f>
        <v>3</v>
      </c>
      <c r="F114" s="15">
        <f>F113+7</f>
        <v>45390</v>
      </c>
      <c r="G114" s="4">
        <f>YEAR(F114)</f>
        <v>2024</v>
      </c>
      <c r="H114" s="33">
        <v>0.24099999999999999</v>
      </c>
      <c r="I114" s="33">
        <v>0.63500000000000001</v>
      </c>
      <c r="J114" s="33">
        <v>0.45300000000000001</v>
      </c>
      <c r="K114" s="16" t="str">
        <f>IF(M113&gt;1,"Up","Down")</f>
        <v>Up</v>
      </c>
      <c r="L114" s="16" t="str">
        <f>IF(K114="Up",IF(H114&lt;$BJ$7,"Up","Down"),IF(H114&lt;$BK$7,"Down","Up"))</f>
        <v>Up</v>
      </c>
      <c r="M114" s="17">
        <f>IF(L114="Up",INDEX($AK$5:$AK$1005,MATCH(I114,$AI$5:$AI$1005,0),1),INDEX($AL$5:$AL$1005,MATCH(J114,$AI$5:$AI$1005,0),1))</f>
        <v>1.0162159169803309</v>
      </c>
      <c r="N114" s="16" t="str">
        <f>IF(P113&gt;1,"Up","Down")</f>
        <v>Up</v>
      </c>
      <c r="O114" s="16" t="str">
        <f>IF(N114="Up",IF(H114&lt;$BJ$12,"Up","Down"),IF(H114&lt;$BK$12,"Down","Up"))</f>
        <v>Up</v>
      </c>
      <c r="P114" s="17">
        <f>IF(O114="Up",INDEX($AP$5:$AP$1005,MATCH(I114,$AI$5:$AI$1005,0),1),INDEX($AQ$5:$AQ$1005,MATCH(J114,$AI$5:$AI$1005,0),1))</f>
        <v>1.0231897190814108</v>
      </c>
      <c r="Q114" s="19">
        <f>T113</f>
        <v>18475.162726224018</v>
      </c>
      <c r="R114" s="19">
        <f>INDEX(model!$S$5:$S$35,MATCH(G114,model!$Q$5:$Q$35,0),1)*model!$O$5</f>
        <v>125</v>
      </c>
      <c r="S114" s="19">
        <f>IF(RIGHT(B114,1)="C",T113*INDEX(model!$T$5:$T$35,MATCH(G114,model!$Q$5:$Q$35,0),1),0)</f>
        <v>0</v>
      </c>
      <c r="T114" s="19">
        <f>(Q114+R114-S114)*M114</f>
        <v>18901.781420813113</v>
      </c>
      <c r="U114" s="19">
        <f>X113</f>
        <v>19166.323165346312</v>
      </c>
      <c r="V114" s="19">
        <f>INDEX(model!$S$5:$S$35,MATCH(G114,model!$Q$5:$Q$35,0),1)*model!$O$6</f>
        <v>125</v>
      </c>
      <c r="W114" s="19">
        <f>IF(RIGHT(B114,1)="C",X113*INDEX(model!$T$5:$T$35,MATCH(G114,model!$Q$5:$Q$35,0),1),0)</f>
        <v>0</v>
      </c>
      <c r="X114" s="19">
        <f>(U114+V114-W114)*P114</f>
        <v>19738.683530259405</v>
      </c>
      <c r="Y114" s="19"/>
      <c r="Z114" s="36" t="str">
        <f>K114&amp;L114</f>
        <v>UpUp</v>
      </c>
      <c r="AA114" s="36" t="str">
        <f>N114&amp;O114</f>
        <v>UpUp</v>
      </c>
      <c r="AB114" s="19"/>
      <c r="AC114" s="19"/>
      <c r="AD114" s="19"/>
      <c r="AE114" s="19"/>
      <c r="AI114" s="18">
        <f>ROUND(AI113-0.001,3)</f>
        <v>0.89100000000000001</v>
      </c>
      <c r="AJ114" s="9">
        <f t="array" ref="AJ114">PERCENTILE(IF($BB$5:$BB$2729="Y",$AY$5:$AY$2729),$AI114)</f>
        <v>1.0247228269161428</v>
      </c>
      <c r="AK114" s="9">
        <f t="array" ref="AK114">PERCENTILE(IF($BC$5:$BC$2729="Y",$AY$5:$AY$2729),$AI114)</f>
        <v>1.0321348727321187</v>
      </c>
      <c r="AL114" s="9">
        <f t="array" ref="AL114">PERCENTILE(IF($BD$5:$BD$2729="Y",$AY$5:$AY$2729),$AI114)</f>
        <v>0.99756534110412076</v>
      </c>
      <c r="AM114" s="41" t="str">
        <f>IF(AI114&lt;$BJ$7,"Up","Down")</f>
        <v>Down</v>
      </c>
      <c r="AN114" s="41" t="str">
        <f>IF(AI114&lt;$BK$7,"Down","Up")</f>
        <v>Up</v>
      </c>
      <c r="AO114" s="9">
        <f t="array" ref="AO114">PERCENTILE(IF($BT$5:$BT$2729="Y",$BQ$5:$BQ$2729),$AI114)</f>
        <v>1.0333986280601253</v>
      </c>
      <c r="AP114" s="9">
        <f t="array" ref="AP114">PERCENTILE(IF($BU$5:$BU$2729="Y",$BQ$5:$BQ$2729),$AI114)</f>
        <v>1.0423201951155763</v>
      </c>
      <c r="AQ114" s="9">
        <f t="array" ref="AQ114">PERCENTILE(IF($BV$5:$BV$2729="Y",$BQ$5:$BQ$2729),$AI114)</f>
        <v>0.99740221129906292</v>
      </c>
      <c r="AR114" s="41" t="str">
        <f>IF(AI114&lt;$BJ$12,"Up","Down")</f>
        <v>Down</v>
      </c>
      <c r="AS114" s="41" t="str">
        <f>IF(AI114&lt;$BK$12,"Down","Up")</f>
        <v>Up</v>
      </c>
      <c r="AU114" s="4" t="str">
        <f>IF(AZ114=AZ115,IF(AZ114&gt;AZ113,AZ114&amp;"_O",""),AZ114&amp;"_C")</f>
        <v/>
      </c>
      <c r="AV114" s="7" t="str">
        <f>IF(RIGHT(AU114,1)="C",AX114/INDEX($AX$5:$AX$2729,MATCH(AZ114&amp;"_O",$AU$5:$AU$2729,0),1),"")</f>
        <v/>
      </c>
      <c r="AW114" s="38">
        <v>26333</v>
      </c>
      <c r="AX114" s="37">
        <v>104.86</v>
      </c>
      <c r="AY114" s="7">
        <f>AX114/AX113</f>
        <v>1.006720430107527</v>
      </c>
      <c r="AZ114" s="4">
        <f>YEAR(AW114)</f>
        <v>1972</v>
      </c>
      <c r="BA114" s="2" t="s">
        <v>5</v>
      </c>
      <c r="BB114" s="12" t="str">
        <f>INDEX($CD$5:$CD$10,MATCH(BA114,$CC$5:$CC$10,0),1)</f>
        <v/>
      </c>
      <c r="BC114" s="12" t="str">
        <f>IF(AND(BB114="Y",AY114&gt;1),"Y","")</f>
        <v/>
      </c>
      <c r="BD114" s="12" t="str">
        <f>IF(AND(BB114="Y",AY114&lt;1),"Y","")</f>
        <v/>
      </c>
      <c r="BE114" s="12" t="str">
        <f>IF(AY114&gt;1,IF(AY113&gt;1,"Y",""),"")</f>
        <v>Y</v>
      </c>
      <c r="BF114" s="12" t="str">
        <f>IF(AY114&lt;1,IF(AY113&lt;1,"Y",""),"")</f>
        <v/>
      </c>
      <c r="BG114" s="2"/>
      <c r="BH114" s="2"/>
      <c r="BI114" s="2"/>
      <c r="BJ114" s="2"/>
      <c r="BK114" s="2"/>
      <c r="BL114" s="2"/>
      <c r="BM114" s="4" t="str">
        <f>IF(BR114=BR115,IF(BR114&gt;BR113,BR114&amp;"_O",""),BR114&amp;"_C")</f>
        <v/>
      </c>
      <c r="BN114" s="7" t="str">
        <f>IF(RIGHT(BM114,1)="C",BP114/INDEX($BP$5:$BP$2729,MATCH(BR114&amp;"_O",$BM$5:$BM$2729,0),1),"")</f>
        <v/>
      </c>
      <c r="BO114" s="38">
        <v>26732</v>
      </c>
      <c r="BP114" s="3">
        <v>121.99</v>
      </c>
      <c r="BQ114" s="7">
        <f>BP114/BP113</f>
        <v>1.015652318707851</v>
      </c>
      <c r="BR114" s="4">
        <f>YEAR(BO114)</f>
        <v>1973</v>
      </c>
      <c r="BS114" s="2" t="s">
        <v>5</v>
      </c>
      <c r="BT114" s="12" t="str">
        <f>INDEX($CD$5:$CD$10,MATCH(BS114,$CC$5:$CC$10,0),1)</f>
        <v/>
      </c>
      <c r="BU114" s="12" t="str">
        <f>IF(AND(BT114="Y",BQ114&gt;1),"Y","")</f>
        <v/>
      </c>
      <c r="BV114" s="12" t="str">
        <f>IF(AND(BT114="Y",BQ114&lt;1),"Y","")</f>
        <v/>
      </c>
      <c r="BW114" s="12" t="str">
        <f>IF(BQ114&gt;1,IF(BQ113&gt;1,"Y",""),"")</f>
        <v/>
      </c>
      <c r="BX114" s="12" t="str">
        <f>IF(BQ114&lt;1,IF(BQ113&lt;1,"Y",""),"")</f>
        <v/>
      </c>
      <c r="BY114" s="2"/>
      <c r="BZ114" s="2"/>
      <c r="CA114" s="2"/>
    </row>
    <row r="115" spans="2:79">
      <c r="B115" s="4" t="str">
        <f>IF(G115=G116,IF(G115&gt;G114,G115&amp;"_O",""),G115&amp;"_C")</f>
        <v/>
      </c>
      <c r="C115" s="14">
        <f ca="1">RANDBETWEEN(0,1000)/1000</f>
        <v>0.19600000000000001</v>
      </c>
      <c r="D115" s="16">
        <f>D114+1</f>
        <v>111</v>
      </c>
      <c r="E115" s="10">
        <f>ROUNDDOWN(D115/52,0)+1</f>
        <v>3</v>
      </c>
      <c r="F115" s="15">
        <f>F114+7</f>
        <v>45397</v>
      </c>
      <c r="G115" s="4">
        <f>YEAR(F115)</f>
        <v>2024</v>
      </c>
      <c r="H115" s="33">
        <v>0.50700000000000001</v>
      </c>
      <c r="I115" s="33">
        <v>0.53</v>
      </c>
      <c r="J115" s="33">
        <v>0.84099999999999997</v>
      </c>
      <c r="K115" s="16" t="str">
        <f>IF(M114&gt;1,"Up","Down")</f>
        <v>Up</v>
      </c>
      <c r="L115" s="16" t="str">
        <f>IF(K115="Up",IF(H115&lt;$BJ$7,"Up","Down"),IF(H115&lt;$BK$7,"Down","Up"))</f>
        <v>Up</v>
      </c>
      <c r="M115" s="17">
        <f>IF(L115="Up",INDEX($AK$5:$AK$1005,MATCH(I115,$AI$5:$AI$1005,0),1),INDEX($AL$5:$AL$1005,MATCH(J115,$AI$5:$AI$1005,0),1))</f>
        <v>1.013030235224236</v>
      </c>
      <c r="N115" s="16" t="str">
        <f>IF(P114&gt;1,"Up","Down")</f>
        <v>Up</v>
      </c>
      <c r="O115" s="16" t="str">
        <f>IF(N115="Up",IF(H115&lt;$BJ$12,"Up","Down"),IF(H115&lt;$BK$12,"Down","Up"))</f>
        <v>Up</v>
      </c>
      <c r="P115" s="17">
        <f>IF(O115="Up",INDEX($AP$5:$AP$1005,MATCH(I115,$AI$5:$AI$1005,0),1),INDEX($AQ$5:$AQ$1005,MATCH(J115,$AI$5:$AI$1005,0),1))</f>
        <v>1.0184114072684172</v>
      </c>
      <c r="Q115" s="19">
        <f>T114</f>
        <v>18901.781420813113</v>
      </c>
      <c r="R115" s="19">
        <f>INDEX(model!$S$5:$S$35,MATCH(G115,model!$Q$5:$Q$35,0),1)*model!$O$5</f>
        <v>125</v>
      </c>
      <c r="S115" s="19">
        <f>IF(RIGHT(B115,1)="C",T114*INDEX(model!$T$5:$T$35,MATCH(G115,model!$Q$5:$Q$35,0),1),0)</f>
        <v>0</v>
      </c>
      <c r="T115" s="19">
        <f>(Q115+R115-S115)*M115</f>
        <v>19274.70485828643</v>
      </c>
      <c r="U115" s="19">
        <f>X114</f>
        <v>19738.683530259405</v>
      </c>
      <c r="V115" s="19">
        <f>INDEX(model!$S$5:$S$35,MATCH(G115,model!$Q$5:$Q$35,0),1)*model!$O$6</f>
        <v>125</v>
      </c>
      <c r="W115" s="19">
        <f>IF(RIGHT(B115,1)="C",X114*INDEX(model!$T$5:$T$35,MATCH(G115,model!$Q$5:$Q$35,0),1),0)</f>
        <v>0</v>
      </c>
      <c r="X115" s="19">
        <f>(U115+V115-W115)*P115</f>
        <v>20229.401897585962</v>
      </c>
      <c r="Y115" s="19"/>
      <c r="Z115" s="36" t="str">
        <f>K115&amp;L115</f>
        <v>UpUp</v>
      </c>
      <c r="AA115" s="36" t="str">
        <f>N115&amp;O115</f>
        <v>UpUp</v>
      </c>
      <c r="AB115" s="19"/>
      <c r="AC115" s="19"/>
      <c r="AD115" s="19"/>
      <c r="AE115" s="19"/>
      <c r="AI115" s="18">
        <f>ROUND(AI114-0.001,3)</f>
        <v>0.89</v>
      </c>
      <c r="AJ115" s="9">
        <f t="array" ref="AJ115">PERCENTILE(IF($BB$5:$BB$2729="Y",$AY$5:$AY$2729),$AI115)</f>
        <v>1.0245577883615549</v>
      </c>
      <c r="AK115" s="9">
        <f t="array" ref="AK115">PERCENTILE(IF($BC$5:$BC$2729="Y",$AY$5:$AY$2729),$AI115)</f>
        <v>1.0320952412461459</v>
      </c>
      <c r="AL115" s="9">
        <f t="array" ref="AL115">PERCENTILE(IF($BD$5:$BD$2729="Y",$AY$5:$AY$2729),$AI115)</f>
        <v>0.99755836602598547</v>
      </c>
      <c r="AM115" s="41" t="str">
        <f>IF(AI115&lt;$BJ$7,"Up","Down")</f>
        <v>Down</v>
      </c>
      <c r="AN115" s="41" t="str">
        <f>IF(AI115&lt;$BK$7,"Down","Up")</f>
        <v>Up</v>
      </c>
      <c r="AO115" s="9">
        <f t="array" ref="AO115">PERCENTILE(IF($BT$5:$BT$2729="Y",$BQ$5:$BQ$2729),$AI115)</f>
        <v>1.0331564137253497</v>
      </c>
      <c r="AP115" s="9">
        <f t="array" ref="AP115">PERCENTILE(IF($BU$5:$BU$2729="Y",$BQ$5:$BQ$2729),$AI115)</f>
        <v>1.0422452969459928</v>
      </c>
      <c r="AQ115" s="9">
        <f t="array" ref="AQ115">PERCENTILE(IF($BV$5:$BV$2729="Y",$BQ$5:$BQ$2729),$AI115)</f>
        <v>0.99728621602820366</v>
      </c>
      <c r="AR115" s="41" t="str">
        <f>IF(AI115&lt;$BJ$12,"Up","Down")</f>
        <v>Down</v>
      </c>
      <c r="AS115" s="41" t="str">
        <f>IF(AI115&lt;$BK$12,"Down","Up")</f>
        <v>Up</v>
      </c>
      <c r="AU115" s="4" t="str">
        <f>IF(AZ115=AZ116,IF(AZ115&gt;AZ114,AZ115&amp;"_O",""),AZ115&amp;"_C")</f>
        <v/>
      </c>
      <c r="AV115" s="7" t="str">
        <f>IF(RIGHT(AU115,1)="C",AX115/INDEX($AX$5:$AX$2729,MATCH(AZ115&amp;"_O",$AU$5:$AU$2729,0),1),"")</f>
        <v/>
      </c>
      <c r="AW115" s="38">
        <v>26340</v>
      </c>
      <c r="AX115" s="37">
        <v>105.08</v>
      </c>
      <c r="AY115" s="7">
        <f>AX115/AX114</f>
        <v>1.0020980354758726</v>
      </c>
      <c r="AZ115" s="4">
        <f>YEAR(AW115)</f>
        <v>1972</v>
      </c>
      <c r="BA115" s="2" t="s">
        <v>5</v>
      </c>
      <c r="BB115" s="12" t="str">
        <f>INDEX($CD$5:$CD$10,MATCH(BA115,$CC$5:$CC$10,0),1)</f>
        <v/>
      </c>
      <c r="BC115" s="12" t="str">
        <f>IF(AND(BB115="Y",AY115&gt;1),"Y","")</f>
        <v/>
      </c>
      <c r="BD115" s="12" t="str">
        <f>IF(AND(BB115="Y",AY115&lt;1),"Y","")</f>
        <v/>
      </c>
      <c r="BE115" s="12" t="str">
        <f>IF(AY115&gt;1,IF(AY114&gt;1,"Y",""),"")</f>
        <v>Y</v>
      </c>
      <c r="BF115" s="12" t="str">
        <f>IF(AY115&lt;1,IF(AY114&lt;1,"Y",""),"")</f>
        <v/>
      </c>
      <c r="BG115" s="2"/>
      <c r="BH115" s="2"/>
      <c r="BI115" s="2"/>
      <c r="BJ115" s="2"/>
      <c r="BK115" s="2"/>
      <c r="BL115" s="2"/>
      <c r="BM115" s="4" t="str">
        <f>IF(BR115=BR116,IF(BR115&gt;BR114,BR115&amp;"_O",""),BR115&amp;"_C")</f>
        <v/>
      </c>
      <c r="BN115" s="7" t="str">
        <f>IF(RIGHT(BM115,1)="C",BP115/INDEX($BP$5:$BP$2729,MATCH(BR115&amp;"_O",$BM$5:$BM$2729,0),1),"")</f>
        <v/>
      </c>
      <c r="BO115" s="38">
        <v>26739</v>
      </c>
      <c r="BP115" s="3">
        <v>121.22</v>
      </c>
      <c r="BQ115" s="7">
        <f>BP115/BP114</f>
        <v>0.99368800721370609</v>
      </c>
      <c r="BR115" s="4">
        <f>YEAR(BO115)</f>
        <v>1973</v>
      </c>
      <c r="BS115" s="2" t="s">
        <v>5</v>
      </c>
      <c r="BT115" s="12" t="str">
        <f>INDEX($CD$5:$CD$10,MATCH(BS115,$CC$5:$CC$10,0),1)</f>
        <v/>
      </c>
      <c r="BU115" s="12" t="str">
        <f>IF(AND(BT115="Y",BQ115&gt;1),"Y","")</f>
        <v/>
      </c>
      <c r="BV115" s="12" t="str">
        <f>IF(AND(BT115="Y",BQ115&lt;1),"Y","")</f>
        <v/>
      </c>
      <c r="BW115" s="12" t="str">
        <f>IF(BQ115&gt;1,IF(BQ114&gt;1,"Y",""),"")</f>
        <v/>
      </c>
      <c r="BX115" s="12" t="str">
        <f>IF(BQ115&lt;1,IF(BQ114&lt;1,"Y",""),"")</f>
        <v/>
      </c>
      <c r="BY115" s="2"/>
      <c r="BZ115" s="2"/>
      <c r="CA115" s="2"/>
    </row>
    <row r="116" spans="2:79">
      <c r="B116" s="4" t="str">
        <f>IF(G116=G117,IF(G116&gt;G115,G116&amp;"_O",""),G116&amp;"_C")</f>
        <v/>
      </c>
      <c r="C116" s="14">
        <f ca="1">RANDBETWEEN(0,1000)/1000</f>
        <v>0.56899999999999995</v>
      </c>
      <c r="D116" s="16">
        <f>D115+1</f>
        <v>112</v>
      </c>
      <c r="E116" s="10">
        <f>ROUNDDOWN(D116/52,0)+1</f>
        <v>3</v>
      </c>
      <c r="F116" s="15">
        <f>F115+7</f>
        <v>45404</v>
      </c>
      <c r="G116" s="4">
        <f>YEAR(F116)</f>
        <v>2024</v>
      </c>
      <c r="H116" s="33">
        <v>0.875</v>
      </c>
      <c r="I116" s="33">
        <v>0.58299999999999996</v>
      </c>
      <c r="J116" s="33">
        <v>0.60499999999999998</v>
      </c>
      <c r="K116" s="16" t="str">
        <f>IF(M115&gt;1,"Up","Down")</f>
        <v>Up</v>
      </c>
      <c r="L116" s="16" t="str">
        <f>IF(K116="Up",IF(H116&lt;$BJ$7,"Up","Down"),IF(H116&lt;$BK$7,"Down","Up"))</f>
        <v>Down</v>
      </c>
      <c r="M116" s="17">
        <f>IF(L116="Up",INDEX($AK$5:$AK$1005,MATCH(I116,$AI$5:$AI$1005,0),1),INDEX($AL$5:$AL$1005,MATCH(J116,$AI$5:$AI$1005,0),1))</f>
        <v>0.99053206478752487</v>
      </c>
      <c r="N116" s="16" t="str">
        <f>IF(P115&gt;1,"Up","Down")</f>
        <v>Up</v>
      </c>
      <c r="O116" s="16" t="str">
        <f>IF(N116="Up",IF(H116&lt;$BJ$12,"Up","Down"),IF(H116&lt;$BK$12,"Down","Up"))</f>
        <v>Down</v>
      </c>
      <c r="P116" s="17">
        <f>IF(O116="Up",INDEX($AP$5:$AP$1005,MATCH(I116,$AI$5:$AI$1005,0),1),INDEX($AQ$5:$AQ$1005,MATCH(J116,$AI$5:$AI$1005,0),1))</f>
        <v>0.98924386667176845</v>
      </c>
      <c r="Q116" s="19">
        <f>T115</f>
        <v>19274.70485828643</v>
      </c>
      <c r="R116" s="19">
        <f>INDEX(model!$S$5:$S$35,MATCH(G116,model!$Q$5:$Q$35,0),1)*model!$O$5</f>
        <v>125</v>
      </c>
      <c r="S116" s="19">
        <f>IF(RIGHT(B116,1)="C",T115*INDEX(model!$T$5:$T$35,MATCH(G116,model!$Q$5:$Q$35,0),1),0)</f>
        <v>0</v>
      </c>
      <c r="T116" s="19">
        <f>(Q116+R116-S116)*M116</f>
        <v>19216.029709547034</v>
      </c>
      <c r="U116" s="19">
        <f>X115</f>
        <v>20229.401897585962</v>
      </c>
      <c r="V116" s="19">
        <f>INDEX(model!$S$5:$S$35,MATCH(G116,model!$Q$5:$Q$35,0),1)*model!$O$6</f>
        <v>125</v>
      </c>
      <c r="W116" s="19">
        <f>IF(RIGHT(B116,1)="C",X115*INDEX(model!$T$5:$T$35,MATCH(G116,model!$Q$5:$Q$35,0),1),0)</f>
        <v>0</v>
      </c>
      <c r="X116" s="19">
        <f>(U116+V116-W116)*P116</f>
        <v>20135.467236959117</v>
      </c>
      <c r="Y116" s="19"/>
      <c r="Z116" s="36" t="str">
        <f>K116&amp;L116</f>
        <v>UpDown</v>
      </c>
      <c r="AA116" s="36" t="str">
        <f>N116&amp;O116</f>
        <v>UpDown</v>
      </c>
      <c r="AB116" s="19"/>
      <c r="AC116" s="19"/>
      <c r="AD116" s="19"/>
      <c r="AE116" s="19"/>
      <c r="AI116" s="18">
        <f>ROUND(AI115-0.001,3)</f>
        <v>0.88900000000000001</v>
      </c>
      <c r="AJ116" s="9">
        <f t="array" ref="AJ116">PERCENTILE(IF($BB$5:$BB$2729="Y",$AY$5:$AY$2729),$AI116)</f>
        <v>1.0244025403783759</v>
      </c>
      <c r="AK116" s="9">
        <f t="array" ref="AK116">PERCENTILE(IF($BC$5:$BC$2729="Y",$AY$5:$AY$2729),$AI116)</f>
        <v>1.0320576186225481</v>
      </c>
      <c r="AL116" s="9">
        <f t="array" ref="AL116">PERCENTILE(IF($BD$5:$BD$2729="Y",$AY$5:$AY$2729),$AI116)</f>
        <v>0.99755499713173701</v>
      </c>
      <c r="AM116" s="41" t="str">
        <f>IF(AI116&lt;$BJ$7,"Up","Down")</f>
        <v>Down</v>
      </c>
      <c r="AN116" s="41" t="str">
        <f>IF(AI116&lt;$BK$7,"Down","Up")</f>
        <v>Up</v>
      </c>
      <c r="AO116" s="9">
        <f t="array" ref="AO116">PERCENTILE(IF($BT$5:$BT$2729="Y",$BQ$5:$BQ$2729),$AI116)</f>
        <v>1.0329193134333385</v>
      </c>
      <c r="AP116" s="9">
        <f t="array" ref="AP116">PERCENTILE(IF($BU$5:$BU$2729="Y",$BQ$5:$BQ$2729),$AI116)</f>
        <v>1.0421237794002334</v>
      </c>
      <c r="AQ116" s="9">
        <f t="array" ref="AQ116">PERCENTILE(IF($BV$5:$BV$2729="Y",$BQ$5:$BQ$2729),$AI116)</f>
        <v>0.99723567617365083</v>
      </c>
      <c r="AR116" s="41" t="str">
        <f>IF(AI116&lt;$BJ$12,"Up","Down")</f>
        <v>Down</v>
      </c>
      <c r="AS116" s="41" t="str">
        <f>IF(AI116&lt;$BK$12,"Down","Up")</f>
        <v>Up</v>
      </c>
      <c r="AU116" s="4" t="str">
        <f>IF(AZ116=AZ117,IF(AZ116&gt;AZ115,AZ116&amp;"_O",""),AZ116&amp;"_C")</f>
        <v/>
      </c>
      <c r="AV116" s="7" t="str">
        <f>IF(RIGHT(AU116,1)="C",AX116/INDEX($AX$5:$AX$2729,MATCH(AZ116&amp;"_O",$AU$5:$AU$2729,0),1),"")</f>
        <v/>
      </c>
      <c r="AW116" s="38">
        <v>26347</v>
      </c>
      <c r="AX116" s="37">
        <v>105.28</v>
      </c>
      <c r="AY116" s="7">
        <f>AX116/AX115</f>
        <v>1.0019033117624667</v>
      </c>
      <c r="AZ116" s="4">
        <f>YEAR(AW116)</f>
        <v>1972</v>
      </c>
      <c r="BA116" s="2" t="s">
        <v>5</v>
      </c>
      <c r="BB116" s="12" t="str">
        <f>INDEX($CD$5:$CD$10,MATCH(BA116,$CC$5:$CC$10,0),1)</f>
        <v/>
      </c>
      <c r="BC116" s="12" t="str">
        <f>IF(AND(BB116="Y",AY116&gt;1),"Y","")</f>
        <v/>
      </c>
      <c r="BD116" s="12" t="str">
        <f>IF(AND(BB116="Y",AY116&lt;1),"Y","")</f>
        <v/>
      </c>
      <c r="BE116" s="12" t="str">
        <f>IF(AY116&gt;1,IF(AY115&gt;1,"Y",""),"")</f>
        <v>Y</v>
      </c>
      <c r="BF116" s="12" t="str">
        <f>IF(AY116&lt;1,IF(AY115&lt;1,"Y",""),"")</f>
        <v/>
      </c>
      <c r="BG116" s="2"/>
      <c r="BH116" s="2"/>
      <c r="BI116" s="2"/>
      <c r="BJ116" s="2"/>
      <c r="BK116" s="2"/>
      <c r="BL116" s="2"/>
      <c r="BM116" s="4" t="str">
        <f>IF(BR116=BR117,IF(BR116&gt;BR115,BR116&amp;"_O",""),BR116&amp;"_C")</f>
        <v/>
      </c>
      <c r="BN116" s="7" t="str">
        <f>IF(RIGHT(BM116,1)="C",BP116/INDEX($BP$5:$BP$2729,MATCH(BR116&amp;"_O",$BM$5:$BM$2729,0),1),"")</f>
        <v/>
      </c>
      <c r="BO116" s="38">
        <v>26746</v>
      </c>
      <c r="BP116" s="3">
        <v>115.47</v>
      </c>
      <c r="BQ116" s="7">
        <f>BP116/BP115</f>
        <v>0.95256558323708962</v>
      </c>
      <c r="BR116" s="4">
        <f>YEAR(BO116)</f>
        <v>1973</v>
      </c>
      <c r="BS116" s="2" t="s">
        <v>5</v>
      </c>
      <c r="BT116" s="12" t="str">
        <f>INDEX($CD$5:$CD$10,MATCH(BS116,$CC$5:$CC$10,0),1)</f>
        <v/>
      </c>
      <c r="BU116" s="12" t="str">
        <f>IF(AND(BT116="Y",BQ116&gt;1),"Y","")</f>
        <v/>
      </c>
      <c r="BV116" s="12" t="str">
        <f>IF(AND(BT116="Y",BQ116&lt;1),"Y","")</f>
        <v/>
      </c>
      <c r="BW116" s="12" t="str">
        <f>IF(BQ116&gt;1,IF(BQ115&gt;1,"Y",""),"")</f>
        <v/>
      </c>
      <c r="BX116" s="12" t="str">
        <f>IF(BQ116&lt;1,IF(BQ115&lt;1,"Y",""),"")</f>
        <v>Y</v>
      </c>
      <c r="BY116" s="2"/>
      <c r="BZ116" s="2"/>
      <c r="CA116" s="2"/>
    </row>
    <row r="117" spans="2:79">
      <c r="B117" s="4" t="str">
        <f>IF(G117=G118,IF(G117&gt;G116,G117&amp;"_O",""),G117&amp;"_C")</f>
        <v/>
      </c>
      <c r="C117" s="14">
        <f ca="1">RANDBETWEEN(0,1000)/1000</f>
        <v>0.159</v>
      </c>
      <c r="D117" s="16">
        <f>D116+1</f>
        <v>113</v>
      </c>
      <c r="E117" s="10">
        <f>ROUNDDOWN(D117/52,0)+1</f>
        <v>3</v>
      </c>
      <c r="F117" s="15">
        <f>F116+7</f>
        <v>45411</v>
      </c>
      <c r="G117" s="4">
        <f>YEAR(F117)</f>
        <v>2024</v>
      </c>
      <c r="H117" s="33">
        <v>0.16200000000000001</v>
      </c>
      <c r="I117" s="33">
        <v>0.75700000000000001</v>
      </c>
      <c r="J117" s="33">
        <v>0.33400000000000002</v>
      </c>
      <c r="K117" s="16" t="str">
        <f>IF(M116&gt;1,"Up","Down")</f>
        <v>Down</v>
      </c>
      <c r="L117" s="16" t="str">
        <f>IF(K117="Up",IF(H117&lt;$BJ$7,"Up","Down"),IF(H117&lt;$BK$7,"Down","Up"))</f>
        <v>Down</v>
      </c>
      <c r="M117" s="17">
        <f>IF(L117="Up",INDEX($AK$5:$AK$1005,MATCH(I117,$AI$5:$AI$1005,0),1),INDEX($AL$5:$AL$1005,MATCH(J117,$AI$5:$AI$1005,0),1))</f>
        <v>0.98125710882535588</v>
      </c>
      <c r="N117" s="16" t="str">
        <f>IF(P116&gt;1,"Up","Down")</f>
        <v>Down</v>
      </c>
      <c r="O117" s="16" t="str">
        <f>IF(N117="Up",IF(H117&lt;$BJ$12,"Up","Down"),IF(H117&lt;$BK$12,"Down","Up"))</f>
        <v>Down</v>
      </c>
      <c r="P117" s="17">
        <f>IF(O117="Up",INDEX($AP$5:$AP$1005,MATCH(I117,$AI$5:$AI$1005,0),1),INDEX($AQ$5:$AQ$1005,MATCH(J117,$AI$5:$AI$1005,0),1))</f>
        <v>0.9763908333613136</v>
      </c>
      <c r="Q117" s="19">
        <f>T116</f>
        <v>19216.029709547034</v>
      </c>
      <c r="R117" s="19">
        <f>INDEX(model!$S$5:$S$35,MATCH(G117,model!$Q$5:$Q$35,0),1)*model!$O$5</f>
        <v>125</v>
      </c>
      <c r="S117" s="19">
        <f>IF(RIGHT(B117,1)="C",T116*INDEX(model!$T$5:$T$35,MATCH(G117,model!$Q$5:$Q$35,0),1),0)</f>
        <v>0</v>
      </c>
      <c r="T117" s="19">
        <f>(Q117+R117-S117)*M117</f>
        <v>18978.522894495436</v>
      </c>
      <c r="U117" s="19">
        <f>X116</f>
        <v>20135.467236959117</v>
      </c>
      <c r="V117" s="19">
        <f>INDEX(model!$S$5:$S$35,MATCH(G117,model!$Q$5:$Q$35,0),1)*model!$O$6</f>
        <v>125</v>
      </c>
      <c r="W117" s="19">
        <f>IF(RIGHT(B117,1)="C",X116*INDEX(model!$T$5:$T$35,MATCH(G117,model!$Q$5:$Q$35,0),1),0)</f>
        <v>0</v>
      </c>
      <c r="X117" s="19">
        <f>(U117+V117-W117)*P117</f>
        <v>19782.134489784105</v>
      </c>
      <c r="Y117" s="19"/>
      <c r="Z117" s="36" t="str">
        <f>K117&amp;L117</f>
        <v>DownDown</v>
      </c>
      <c r="AA117" s="36" t="str">
        <f>N117&amp;O117</f>
        <v>DownDown</v>
      </c>
      <c r="AB117" s="19"/>
      <c r="AC117" s="19"/>
      <c r="AD117" s="19"/>
      <c r="AE117" s="19"/>
      <c r="AI117" s="18">
        <f>ROUND(AI116-0.001,3)</f>
        <v>0.88800000000000001</v>
      </c>
      <c r="AJ117" s="9">
        <f t="array" ref="AJ117">PERCENTILE(IF($BB$5:$BB$2729="Y",$AY$5:$AY$2729),$AI117)</f>
        <v>1.0242679216475121</v>
      </c>
      <c r="AK117" s="9">
        <f t="array" ref="AK117">PERCENTILE(IF($BC$5:$BC$2729="Y",$AY$5:$AY$2729),$AI117)</f>
        <v>1.0319997562666774</v>
      </c>
      <c r="AL117" s="9">
        <f t="array" ref="AL117">PERCENTILE(IF($BD$5:$BD$2729="Y",$AY$5:$AY$2729),$AI117)</f>
        <v>0.99753127567002831</v>
      </c>
      <c r="AM117" s="41" t="str">
        <f>IF(AI117&lt;$BJ$7,"Up","Down")</f>
        <v>Down</v>
      </c>
      <c r="AN117" s="41" t="str">
        <f>IF(AI117&lt;$BK$7,"Down","Up")</f>
        <v>Up</v>
      </c>
      <c r="AO117" s="9">
        <f t="array" ref="AO117">PERCENTILE(IF($BT$5:$BT$2729="Y",$BQ$5:$BQ$2729),$AI117)</f>
        <v>1.0328029854896723</v>
      </c>
      <c r="AP117" s="9">
        <f t="array" ref="AP117">PERCENTILE(IF($BU$5:$BU$2729="Y",$BQ$5:$BQ$2729),$AI117)</f>
        <v>1.0420929717676604</v>
      </c>
      <c r="AQ117" s="9">
        <f t="array" ref="AQ117">PERCENTILE(IF($BV$5:$BV$2729="Y",$BQ$5:$BQ$2729),$AI117)</f>
        <v>0.99721875031792839</v>
      </c>
      <c r="AR117" s="41" t="str">
        <f>IF(AI117&lt;$BJ$12,"Up","Down")</f>
        <v>Down</v>
      </c>
      <c r="AS117" s="41" t="str">
        <f>IF(AI117&lt;$BK$12,"Down","Up")</f>
        <v>Up</v>
      </c>
      <c r="AU117" s="4" t="str">
        <f>IF(AZ117=AZ118,IF(AZ117&gt;AZ116,AZ117&amp;"_O",""),AZ117&amp;"_C")</f>
        <v/>
      </c>
      <c r="AV117" s="7" t="str">
        <f>IF(RIGHT(AU117,1)="C",AX117/INDEX($AX$5:$AX$2729,MATCH(AZ117&amp;"_O",$AU$5:$AU$2729,0),1),"")</f>
        <v/>
      </c>
      <c r="AW117" s="38">
        <v>26354</v>
      </c>
      <c r="AX117" s="37">
        <v>106.18</v>
      </c>
      <c r="AY117" s="7">
        <f>AX117/AX116</f>
        <v>1.0085486322188451</v>
      </c>
      <c r="AZ117" s="4">
        <f>YEAR(AW117)</f>
        <v>1972</v>
      </c>
      <c r="BA117" s="2" t="s">
        <v>5</v>
      </c>
      <c r="BB117" s="12" t="str">
        <f>INDEX($CD$5:$CD$10,MATCH(BA117,$CC$5:$CC$10,0),1)</f>
        <v/>
      </c>
      <c r="BC117" s="12" t="str">
        <f>IF(AND(BB117="Y",AY117&gt;1),"Y","")</f>
        <v/>
      </c>
      <c r="BD117" s="12" t="str">
        <f>IF(AND(BB117="Y",AY117&lt;1),"Y","")</f>
        <v/>
      </c>
      <c r="BE117" s="12" t="str">
        <f>IF(AY117&gt;1,IF(AY116&gt;1,"Y",""),"")</f>
        <v>Y</v>
      </c>
      <c r="BF117" s="12" t="str">
        <f>IF(AY117&lt;1,IF(AY116&lt;1,"Y",""),"")</f>
        <v/>
      </c>
      <c r="BG117" s="2"/>
      <c r="BH117" s="2"/>
      <c r="BI117" s="2"/>
      <c r="BJ117" s="2"/>
      <c r="BK117" s="2"/>
      <c r="BL117" s="2"/>
      <c r="BM117" s="4" t="str">
        <f>IF(BR117=BR118,IF(BR117&gt;BR116,BR117&amp;"_O",""),BR117&amp;"_C")</f>
        <v/>
      </c>
      <c r="BN117" s="7" t="str">
        <f>IF(RIGHT(BM117,1)="C",BP117/INDEX($BP$5:$BP$2729,MATCH(BR117&amp;"_O",$BM$5:$BM$2729,0),1),"")</f>
        <v/>
      </c>
      <c r="BO117" s="38">
        <v>26753</v>
      </c>
      <c r="BP117" s="3">
        <v>117.46</v>
      </c>
      <c r="BQ117" s="7">
        <f>BP117/BP116</f>
        <v>1.0172339135706243</v>
      </c>
      <c r="BR117" s="4">
        <f>YEAR(BO117)</f>
        <v>1973</v>
      </c>
      <c r="BS117" s="2" t="s">
        <v>5</v>
      </c>
      <c r="BT117" s="12" t="str">
        <f>INDEX($CD$5:$CD$10,MATCH(BS117,$CC$5:$CC$10,0),1)</f>
        <v/>
      </c>
      <c r="BU117" s="12" t="str">
        <f>IF(AND(BT117="Y",BQ117&gt;1),"Y","")</f>
        <v/>
      </c>
      <c r="BV117" s="12" t="str">
        <f>IF(AND(BT117="Y",BQ117&lt;1),"Y","")</f>
        <v/>
      </c>
      <c r="BW117" s="12" t="str">
        <f>IF(BQ117&gt;1,IF(BQ116&gt;1,"Y",""),"")</f>
        <v/>
      </c>
      <c r="BX117" s="12" t="str">
        <f>IF(BQ117&lt;1,IF(BQ116&lt;1,"Y",""),"")</f>
        <v/>
      </c>
      <c r="BY117" s="2"/>
      <c r="BZ117" s="2"/>
      <c r="CA117" s="2"/>
    </row>
    <row r="118" spans="2:79">
      <c r="B118" s="4" t="str">
        <f>IF(G118=G119,IF(G118&gt;G117,G118&amp;"_O",""),G118&amp;"_C")</f>
        <v/>
      </c>
      <c r="C118" s="14">
        <f ca="1">RANDBETWEEN(0,1000)/1000</f>
        <v>0.22700000000000001</v>
      </c>
      <c r="D118" s="16">
        <f>D117+1</f>
        <v>114</v>
      </c>
      <c r="E118" s="10">
        <f>ROUNDDOWN(D118/52,0)+1</f>
        <v>3</v>
      </c>
      <c r="F118" s="15">
        <f>F117+7</f>
        <v>45418</v>
      </c>
      <c r="G118" s="4">
        <f>YEAR(F118)</f>
        <v>2024</v>
      </c>
      <c r="H118" s="33">
        <v>0.41399999999999998</v>
      </c>
      <c r="I118" s="33">
        <v>0.122</v>
      </c>
      <c r="J118" s="33">
        <v>0.33800000000000002</v>
      </c>
      <c r="K118" s="16" t="str">
        <f>IF(M117&gt;1,"Up","Down")</f>
        <v>Down</v>
      </c>
      <c r="L118" s="16" t="str">
        <f>IF(K118="Up",IF(H118&lt;$BJ$7,"Up","Down"),IF(H118&lt;$BK$7,"Down","Up"))</f>
        <v>Up</v>
      </c>
      <c r="M118" s="17">
        <f>IF(L118="Up",INDEX($AK$5:$AK$1005,MATCH(I118,$AI$5:$AI$1005,0),1),INDEX($AL$5:$AL$1005,MATCH(J118,$AI$5:$AI$1005,0),1))</f>
        <v>1.0028832576038473</v>
      </c>
      <c r="N118" s="16" t="str">
        <f>IF(P117&gt;1,"Up","Down")</f>
        <v>Down</v>
      </c>
      <c r="O118" s="16" t="str">
        <f>IF(N118="Up",IF(H118&lt;$BJ$12,"Up","Down"),IF(H118&lt;$BK$12,"Down","Up"))</f>
        <v>Down</v>
      </c>
      <c r="P118" s="17">
        <f>IF(O118="Up",INDEX($AP$5:$AP$1005,MATCH(I118,$AI$5:$AI$1005,0),1),INDEX($AQ$5:$AQ$1005,MATCH(J118,$AI$5:$AI$1005,0),1))</f>
        <v>0.97671203267409501</v>
      </c>
      <c r="Q118" s="19">
        <f>T117</f>
        <v>18978.522894495436</v>
      </c>
      <c r="R118" s="19">
        <f>INDEX(model!$S$5:$S$35,MATCH(G118,model!$Q$5:$Q$35,0),1)*model!$O$5</f>
        <v>125</v>
      </c>
      <c r="S118" s="19">
        <f>IF(RIGHT(B118,1)="C",T117*INDEX(model!$T$5:$T$35,MATCH(G118,model!$Q$5:$Q$35,0),1),0)</f>
        <v>0</v>
      </c>
      <c r="T118" s="19">
        <f>(Q118+R118-S118)*M118</f>
        <v>19158.603272141263</v>
      </c>
      <c r="U118" s="19">
        <f>X117</f>
        <v>19782.134489784105</v>
      </c>
      <c r="V118" s="19">
        <f>INDEX(model!$S$5:$S$35,MATCH(G118,model!$Q$5:$Q$35,0),1)*model!$O$6</f>
        <v>125</v>
      </c>
      <c r="W118" s="19">
        <f>IF(RIGHT(B118,1)="C",X117*INDEX(model!$T$5:$T$35,MATCH(G118,model!$Q$5:$Q$35,0),1),0)</f>
        <v>0</v>
      </c>
      <c r="X118" s="19">
        <f>(U118+V118-W118)*P118</f>
        <v>19443.537792233616</v>
      </c>
      <c r="Y118" s="19"/>
      <c r="Z118" s="36" t="str">
        <f>K118&amp;L118</f>
        <v>DownUp</v>
      </c>
      <c r="AA118" s="36" t="str">
        <f>N118&amp;O118</f>
        <v>DownDown</v>
      </c>
      <c r="AB118" s="19"/>
      <c r="AC118" s="19"/>
      <c r="AD118" s="19"/>
      <c r="AE118" s="19"/>
      <c r="AI118" s="18">
        <f>ROUND(AI117-0.001,3)</f>
        <v>0.88700000000000001</v>
      </c>
      <c r="AJ118" s="9">
        <f t="array" ref="AJ118">PERCENTILE(IF($BB$5:$BB$2729="Y",$AY$5:$AY$2729),$AI118)</f>
        <v>1.0242206520429948</v>
      </c>
      <c r="AK118" s="9">
        <f t="array" ref="AK118">PERCENTILE(IF($BC$5:$BC$2729="Y",$AY$5:$AY$2729),$AI118)</f>
        <v>1.0319107855692338</v>
      </c>
      <c r="AL118" s="9">
        <f t="array" ref="AL118">PERCENTILE(IF($BD$5:$BD$2729="Y",$AY$5:$AY$2729),$AI118)</f>
        <v>0.99750830693769688</v>
      </c>
      <c r="AM118" s="41" t="str">
        <f>IF(AI118&lt;$BJ$7,"Up","Down")</f>
        <v>Down</v>
      </c>
      <c r="AN118" s="41" t="str">
        <f>IF(AI118&lt;$BK$7,"Down","Up")</f>
        <v>Up</v>
      </c>
      <c r="AO118" s="9">
        <f t="array" ref="AO118">PERCENTILE(IF($BT$5:$BT$2729="Y",$BQ$5:$BQ$2729),$AI118)</f>
        <v>1.0325778388045763</v>
      </c>
      <c r="AP118" s="9">
        <f t="array" ref="AP118">PERCENTILE(IF($BU$5:$BU$2729="Y",$BQ$5:$BQ$2729),$AI118)</f>
        <v>1.0420520140953222</v>
      </c>
      <c r="AQ118" s="9">
        <f t="array" ref="AQ118">PERCENTILE(IF($BV$5:$BV$2729="Y",$BQ$5:$BQ$2729),$AI118)</f>
        <v>0.99719603386976718</v>
      </c>
      <c r="AR118" s="41" t="str">
        <f>IF(AI118&lt;$BJ$12,"Up","Down")</f>
        <v>Down</v>
      </c>
      <c r="AS118" s="41" t="str">
        <f>IF(AI118&lt;$BK$12,"Down","Up")</f>
        <v>Up</v>
      </c>
      <c r="AU118" s="4" t="str">
        <f>IF(AZ118=AZ119,IF(AZ118&gt;AZ117,AZ118&amp;"_O",""),AZ118&amp;"_C")</f>
        <v/>
      </c>
      <c r="AV118" s="7" t="str">
        <f>IF(RIGHT(AU118,1)="C",AX118/INDEX($AX$5:$AX$2729,MATCH(AZ118&amp;"_O",$AU$5:$AU$2729,0),1),"")</f>
        <v/>
      </c>
      <c r="AW118" s="38">
        <v>26361</v>
      </c>
      <c r="AX118" s="37">
        <v>107.94</v>
      </c>
      <c r="AY118" s="7">
        <f>AX118/AX117</f>
        <v>1.0165756262949708</v>
      </c>
      <c r="AZ118" s="4">
        <f>YEAR(AW118)</f>
        <v>1972</v>
      </c>
      <c r="BA118" s="2" t="s">
        <v>5</v>
      </c>
      <c r="BB118" s="12" t="str">
        <f>INDEX($CD$5:$CD$10,MATCH(BA118,$CC$5:$CC$10,0),1)</f>
        <v/>
      </c>
      <c r="BC118" s="12" t="str">
        <f>IF(AND(BB118="Y",AY118&gt;1),"Y","")</f>
        <v/>
      </c>
      <c r="BD118" s="12" t="str">
        <f>IF(AND(BB118="Y",AY118&lt;1),"Y","")</f>
        <v/>
      </c>
      <c r="BE118" s="12" t="str">
        <f>IF(AY118&gt;1,IF(AY117&gt;1,"Y",""),"")</f>
        <v>Y</v>
      </c>
      <c r="BF118" s="12" t="str">
        <f>IF(AY118&lt;1,IF(AY117&lt;1,"Y",""),"")</f>
        <v/>
      </c>
      <c r="BG118" s="2"/>
      <c r="BH118" s="2"/>
      <c r="BI118" s="2"/>
      <c r="BJ118" s="2"/>
      <c r="BK118" s="2"/>
      <c r="BL118" s="2"/>
      <c r="BM118" s="4" t="str">
        <f>IF(BR118=BR119,IF(BR118&gt;BR117,BR118&amp;"_O",""),BR118&amp;"_C")</f>
        <v/>
      </c>
      <c r="BN118" s="7" t="str">
        <f>IF(RIGHT(BM118,1)="C",BP118/INDEX($BP$5:$BP$2729,MATCH(BR118&amp;"_O",$BM$5:$BM$2729,0),1),"")</f>
        <v/>
      </c>
      <c r="BO118" s="38">
        <v>26760</v>
      </c>
      <c r="BP118" s="3">
        <v>113.27</v>
      </c>
      <c r="BQ118" s="7">
        <f>BP118/BP117</f>
        <v>0.96432828196832965</v>
      </c>
      <c r="BR118" s="4">
        <f>YEAR(BO118)</f>
        <v>1973</v>
      </c>
      <c r="BS118" s="2" t="s">
        <v>5</v>
      </c>
      <c r="BT118" s="12" t="str">
        <f>INDEX($CD$5:$CD$10,MATCH(BS118,$CC$5:$CC$10,0),1)</f>
        <v/>
      </c>
      <c r="BU118" s="12" t="str">
        <f>IF(AND(BT118="Y",BQ118&gt;1),"Y","")</f>
        <v/>
      </c>
      <c r="BV118" s="12" t="str">
        <f>IF(AND(BT118="Y",BQ118&lt;1),"Y","")</f>
        <v/>
      </c>
      <c r="BW118" s="12" t="str">
        <f>IF(BQ118&gt;1,IF(BQ117&gt;1,"Y",""),"")</f>
        <v/>
      </c>
      <c r="BX118" s="12" t="str">
        <f>IF(BQ118&lt;1,IF(BQ117&lt;1,"Y",""),"")</f>
        <v/>
      </c>
      <c r="BY118" s="2"/>
      <c r="BZ118" s="2"/>
      <c r="CA118" s="2"/>
    </row>
    <row r="119" spans="2:79">
      <c r="B119" s="4" t="str">
        <f>IF(G119=G120,IF(G119&gt;G118,G119&amp;"_O",""),G119&amp;"_C")</f>
        <v/>
      </c>
      <c r="C119" s="14">
        <f ca="1">RANDBETWEEN(0,1000)/1000</f>
        <v>0.32200000000000001</v>
      </c>
      <c r="D119" s="16">
        <f>D118+1</f>
        <v>115</v>
      </c>
      <c r="E119" s="10">
        <f>ROUNDDOWN(D119/52,0)+1</f>
        <v>3</v>
      </c>
      <c r="F119" s="15">
        <f>F118+7</f>
        <v>45425</v>
      </c>
      <c r="G119" s="4">
        <f>YEAR(F119)</f>
        <v>2024</v>
      </c>
      <c r="H119" s="33">
        <v>0.32200000000000001</v>
      </c>
      <c r="I119" s="33">
        <v>0.95299999999999996</v>
      </c>
      <c r="J119" s="33">
        <v>0.85199999999999998</v>
      </c>
      <c r="K119" s="16" t="str">
        <f>IF(M118&gt;1,"Up","Down")</f>
        <v>Up</v>
      </c>
      <c r="L119" s="16" t="str">
        <f>IF(K119="Up",IF(H119&lt;$BJ$7,"Up","Down"),IF(H119&lt;$BK$7,"Down","Up"))</f>
        <v>Up</v>
      </c>
      <c r="M119" s="17">
        <f>IF(L119="Up",INDEX($AK$5:$AK$1005,MATCH(I119,$AI$5:$AI$1005,0),1),INDEX($AL$5:$AL$1005,MATCH(J119,$AI$5:$AI$1005,0),1))</f>
        <v>1.0419549581058682</v>
      </c>
      <c r="N119" s="16" t="str">
        <f>IF(P118&gt;1,"Up","Down")</f>
        <v>Down</v>
      </c>
      <c r="O119" s="16" t="str">
        <f>IF(N119="Up",IF(H119&lt;$BJ$12,"Up","Down"),IF(H119&lt;$BK$12,"Down","Up"))</f>
        <v>Down</v>
      </c>
      <c r="P119" s="17">
        <f>IF(O119="Up",INDEX($AP$5:$AP$1005,MATCH(I119,$AI$5:$AI$1005,0),1),INDEX($AQ$5:$AQ$1005,MATCH(J119,$AI$5:$AI$1005,0),1))</f>
        <v>0.99639887099772106</v>
      </c>
      <c r="Q119" s="19">
        <f>T118</f>
        <v>19158.603272141263</v>
      </c>
      <c r="R119" s="19">
        <f>INDEX(model!$S$5:$S$35,MATCH(G119,model!$Q$5:$Q$35,0),1)*model!$O$5</f>
        <v>125</v>
      </c>
      <c r="S119" s="19">
        <f>IF(RIGHT(B119,1)="C",T118*INDEX(model!$T$5:$T$35,MATCH(G119,model!$Q$5:$Q$35,0),1),0)</f>
        <v>0</v>
      </c>
      <c r="T119" s="19">
        <f>(Q119+R119-S119)*M119</f>
        <v>20092.646039554133</v>
      </c>
      <c r="U119" s="19">
        <f>X118</f>
        <v>19443.537792233616</v>
      </c>
      <c r="V119" s="19">
        <f>INDEX(model!$S$5:$S$35,MATCH(G119,model!$Q$5:$Q$35,0),1)*model!$O$6</f>
        <v>125</v>
      </c>
      <c r="W119" s="19">
        <f>IF(RIGHT(B119,1)="C",X118*INDEX(model!$T$5:$T$35,MATCH(G119,model!$Q$5:$Q$35,0),1),0)</f>
        <v>0</v>
      </c>
      <c r="X119" s="19">
        <f>(U119+V119-W119)*P119</f>
        <v>19498.068963257811</v>
      </c>
      <c r="Y119" s="19"/>
      <c r="Z119" s="36" t="str">
        <f>K119&amp;L119</f>
        <v>UpUp</v>
      </c>
      <c r="AA119" s="36" t="str">
        <f>N119&amp;O119</f>
        <v>DownDown</v>
      </c>
      <c r="AB119" s="19"/>
      <c r="AC119" s="19"/>
      <c r="AD119" s="19"/>
      <c r="AE119" s="19"/>
      <c r="AI119" s="18">
        <f>ROUND(AI118-0.001,3)</f>
        <v>0.88600000000000001</v>
      </c>
      <c r="AJ119" s="9">
        <f t="array" ref="AJ119">PERCENTILE(IF($BB$5:$BB$2729="Y",$AY$5:$AY$2729),$AI119)</f>
        <v>1.0242041363864043</v>
      </c>
      <c r="AK119" s="9">
        <f t="array" ref="AK119">PERCENTILE(IF($BC$5:$BC$2729="Y",$AY$5:$AY$2729),$AI119)</f>
        <v>1.0317808477700723</v>
      </c>
      <c r="AL119" s="9">
        <f t="array" ref="AL119">PERCENTILE(IF($BD$5:$BD$2729="Y",$AY$5:$AY$2729),$AI119)</f>
        <v>0.99750084563440899</v>
      </c>
      <c r="AM119" s="41" t="str">
        <f>IF(AI119&lt;$BJ$7,"Up","Down")</f>
        <v>Down</v>
      </c>
      <c r="AN119" s="41" t="str">
        <f>IF(AI119&lt;$BK$7,"Down","Up")</f>
        <v>Up</v>
      </c>
      <c r="AO119" s="9">
        <f t="array" ref="AO119">PERCENTILE(IF($BT$5:$BT$2729="Y",$BQ$5:$BQ$2729),$AI119)</f>
        <v>1.0324896904664911</v>
      </c>
      <c r="AP119" s="9">
        <f t="array" ref="AP119">PERCENTILE(IF($BU$5:$BU$2729="Y",$BQ$5:$BQ$2729),$AI119)</f>
        <v>1.0420231432661686</v>
      </c>
      <c r="AQ119" s="9">
        <f t="array" ref="AQ119">PERCENTILE(IF($BV$5:$BV$2729="Y",$BQ$5:$BQ$2729),$AI119)</f>
        <v>0.99718322109269197</v>
      </c>
      <c r="AR119" s="41" t="str">
        <f>IF(AI119&lt;$BJ$12,"Up","Down")</f>
        <v>Down</v>
      </c>
      <c r="AS119" s="41" t="str">
        <f>IF(AI119&lt;$BK$12,"Down","Up")</f>
        <v>Up</v>
      </c>
      <c r="AU119" s="4" t="str">
        <f>IF(AZ119=AZ120,IF(AZ119&gt;AZ118,AZ119&amp;"_O",""),AZ119&amp;"_C")</f>
        <v/>
      </c>
      <c r="AV119" s="7" t="str">
        <f>IF(RIGHT(AU119,1)="C",AX119/INDEX($AX$5:$AX$2729,MATCH(AZ119&amp;"_O",$AU$5:$AU$2729,0),1),"")</f>
        <v/>
      </c>
      <c r="AW119" s="38">
        <v>26368</v>
      </c>
      <c r="AX119" s="37">
        <v>108.38</v>
      </c>
      <c r="AY119" s="7">
        <f>AX119/AX118</f>
        <v>1.0040763387066889</v>
      </c>
      <c r="AZ119" s="4">
        <f>YEAR(AW119)</f>
        <v>1972</v>
      </c>
      <c r="BA119" s="2" t="s">
        <v>5</v>
      </c>
      <c r="BB119" s="12" t="str">
        <f>INDEX($CD$5:$CD$10,MATCH(BA119,$CC$5:$CC$10,0),1)</f>
        <v/>
      </c>
      <c r="BC119" s="12" t="str">
        <f>IF(AND(BB119="Y",AY119&gt;1),"Y","")</f>
        <v/>
      </c>
      <c r="BD119" s="12" t="str">
        <f>IF(AND(BB119="Y",AY119&lt;1),"Y","")</f>
        <v/>
      </c>
      <c r="BE119" s="12" t="str">
        <f>IF(AY119&gt;1,IF(AY118&gt;1,"Y",""),"")</f>
        <v>Y</v>
      </c>
      <c r="BF119" s="12" t="str">
        <f>IF(AY119&lt;1,IF(AY118&lt;1,"Y",""),"")</f>
        <v/>
      </c>
      <c r="BG119" s="2"/>
      <c r="BH119" s="2"/>
      <c r="BI119" s="2"/>
      <c r="BJ119" s="2"/>
      <c r="BK119" s="2"/>
      <c r="BL119" s="2"/>
      <c r="BM119" s="4" t="str">
        <f>IF(BR119=BR120,IF(BR119&gt;BR118,BR119&amp;"_O",""),BR119&amp;"_C")</f>
        <v/>
      </c>
      <c r="BN119" s="7" t="str">
        <f>IF(RIGHT(BM119,1)="C",BP119/INDEX($BP$5:$BP$2729,MATCH(BR119&amp;"_O",$BM$5:$BM$2729,0),1),"")</f>
        <v/>
      </c>
      <c r="BO119" s="38">
        <v>26767</v>
      </c>
      <c r="BP119" s="3">
        <v>115.22</v>
      </c>
      <c r="BQ119" s="7">
        <f>BP119/BP118</f>
        <v>1.017215502780966</v>
      </c>
      <c r="BR119" s="4">
        <f>YEAR(BO119)</f>
        <v>1973</v>
      </c>
      <c r="BS119" s="2" t="s">
        <v>5</v>
      </c>
      <c r="BT119" s="12" t="str">
        <f>INDEX($CD$5:$CD$10,MATCH(BS119,$CC$5:$CC$10,0),1)</f>
        <v/>
      </c>
      <c r="BU119" s="12" t="str">
        <f>IF(AND(BT119="Y",BQ119&gt;1),"Y","")</f>
        <v/>
      </c>
      <c r="BV119" s="12" t="str">
        <f>IF(AND(BT119="Y",BQ119&lt;1),"Y","")</f>
        <v/>
      </c>
      <c r="BW119" s="12" t="str">
        <f>IF(BQ119&gt;1,IF(BQ118&gt;1,"Y",""),"")</f>
        <v/>
      </c>
      <c r="BX119" s="12" t="str">
        <f>IF(BQ119&lt;1,IF(BQ118&lt;1,"Y",""),"")</f>
        <v/>
      </c>
      <c r="BY119" s="2"/>
      <c r="BZ119" s="2"/>
      <c r="CA119" s="2"/>
    </row>
    <row r="120" spans="2:79">
      <c r="B120" s="4" t="str">
        <f>IF(G120=G121,IF(G120&gt;G119,G120&amp;"_O",""),G120&amp;"_C")</f>
        <v/>
      </c>
      <c r="C120" s="14">
        <f ca="1">RANDBETWEEN(0,1000)/1000</f>
        <v>0.15</v>
      </c>
      <c r="D120" s="16">
        <f>D119+1</f>
        <v>116</v>
      </c>
      <c r="E120" s="10">
        <f>ROUNDDOWN(D120/52,0)+1</f>
        <v>3</v>
      </c>
      <c r="F120" s="15">
        <f>F119+7</f>
        <v>45432</v>
      </c>
      <c r="G120" s="4">
        <f>YEAR(F120)</f>
        <v>2024</v>
      </c>
      <c r="H120" s="33">
        <v>0.17399999999999999</v>
      </c>
      <c r="I120" s="33">
        <v>0.625</v>
      </c>
      <c r="J120" s="33">
        <v>0.627</v>
      </c>
      <c r="K120" s="16" t="str">
        <f>IF(M119&gt;1,"Up","Down")</f>
        <v>Up</v>
      </c>
      <c r="L120" s="16" t="str">
        <f>IF(K120="Up",IF(H120&lt;$BJ$7,"Up","Down"),IF(H120&lt;$BK$7,"Down","Up"))</f>
        <v>Up</v>
      </c>
      <c r="M120" s="17">
        <f>IF(L120="Up",INDEX($AK$5:$AK$1005,MATCH(I120,$AI$5:$AI$1005,0),1),INDEX($AL$5:$AL$1005,MATCH(J120,$AI$5:$AI$1005,0),1))</f>
        <v>1.0159546961232293</v>
      </c>
      <c r="N120" s="16" t="str">
        <f>IF(P119&gt;1,"Up","Down")</f>
        <v>Down</v>
      </c>
      <c r="O120" s="16" t="str">
        <f>IF(N120="Up",IF(H120&lt;$BJ$12,"Up","Down"),IF(H120&lt;$BK$12,"Down","Up"))</f>
        <v>Down</v>
      </c>
      <c r="P120" s="17">
        <f>IF(O120="Up",INDEX($AP$5:$AP$1005,MATCH(I120,$AI$5:$AI$1005,0),1),INDEX($AQ$5:$AQ$1005,MATCH(J120,$AI$5:$AI$1005,0),1))</f>
        <v>0.99035064061427258</v>
      </c>
      <c r="Q120" s="19">
        <f>T119</f>
        <v>20092.646039554133</v>
      </c>
      <c r="R120" s="19">
        <f>INDEX(model!$S$5:$S$35,MATCH(G120,model!$Q$5:$Q$35,0),1)*model!$O$5</f>
        <v>125</v>
      </c>
      <c r="S120" s="19">
        <f>IF(RIGHT(B120,1)="C",T119*INDEX(model!$T$5:$T$35,MATCH(G120,model!$Q$5:$Q$35,0),1),0)</f>
        <v>0</v>
      </c>
      <c r="T120" s="19">
        <f>(Q120+R120-S120)*M120</f>
        <v>20540.212438442228</v>
      </c>
      <c r="U120" s="19">
        <f>X119</f>
        <v>19498.068963257811</v>
      </c>
      <c r="V120" s="19">
        <f>INDEX(model!$S$5:$S$35,MATCH(G120,model!$Q$5:$Q$35,0),1)*model!$O$6</f>
        <v>125</v>
      </c>
      <c r="W120" s="19">
        <f>IF(RIGHT(B120,1)="C",X119*INDEX(model!$T$5:$T$35,MATCH(G120,model!$Q$5:$Q$35,0),1),0)</f>
        <v>0</v>
      </c>
      <c r="X120" s="19">
        <f>(U120+V120-W120)*P120</f>
        <v>19433.718918580424</v>
      </c>
      <c r="Y120" s="19"/>
      <c r="Z120" s="36" t="str">
        <f>K120&amp;L120</f>
        <v>UpUp</v>
      </c>
      <c r="AA120" s="36" t="str">
        <f>N120&amp;O120</f>
        <v>DownDown</v>
      </c>
      <c r="AB120" s="19"/>
      <c r="AC120" s="19"/>
      <c r="AD120" s="19"/>
      <c r="AE120" s="19"/>
      <c r="AI120" s="18">
        <f>ROUND(AI119-0.001,3)</f>
        <v>0.88500000000000001</v>
      </c>
      <c r="AJ120" s="9">
        <f t="array" ref="AJ120">PERCENTILE(IF($BB$5:$BB$2729="Y",$AY$5:$AY$2729),$AI120)</f>
        <v>1.0241678485976462</v>
      </c>
      <c r="AK120" s="9">
        <f t="array" ref="AK120">PERCENTILE(IF($BC$5:$BC$2729="Y",$AY$5:$AY$2729),$AI120)</f>
        <v>1.0316856263372625</v>
      </c>
      <c r="AL120" s="9">
        <f t="array" ref="AL120">PERCENTILE(IF($BD$5:$BD$2729="Y",$AY$5:$AY$2729),$AI120)</f>
        <v>0.99748013458185225</v>
      </c>
      <c r="AM120" s="41" t="str">
        <f>IF(AI120&lt;$BJ$7,"Up","Down")</f>
        <v>Down</v>
      </c>
      <c r="AN120" s="41" t="str">
        <f>IF(AI120&lt;$BK$7,"Down","Up")</f>
        <v>Up</v>
      </c>
      <c r="AO120" s="9">
        <f t="array" ref="AO120">PERCENTILE(IF($BT$5:$BT$2729="Y",$BQ$5:$BQ$2729),$AI120)</f>
        <v>1.0323076232042583</v>
      </c>
      <c r="AP120" s="9">
        <f t="array" ref="AP120">PERCENTILE(IF($BU$5:$BU$2729="Y",$BQ$5:$BQ$2729),$AI120)</f>
        <v>1.0420003517436092</v>
      </c>
      <c r="AQ120" s="9">
        <f t="array" ref="AQ120">PERCENTILE(IF($BV$5:$BV$2729="Y",$BQ$5:$BQ$2729),$AI120)</f>
        <v>0.99715361745126252</v>
      </c>
      <c r="AR120" s="41" t="str">
        <f>IF(AI120&lt;$BJ$12,"Up","Down")</f>
        <v>Down</v>
      </c>
      <c r="AS120" s="41" t="str">
        <f>IF(AI120&lt;$BK$12,"Down","Up")</f>
        <v>Up</v>
      </c>
      <c r="AU120" s="4" t="str">
        <f>IF(AZ120=AZ121,IF(AZ120&gt;AZ119,AZ120&amp;"_O",""),AZ120&amp;"_C")</f>
        <v/>
      </c>
      <c r="AV120" s="7" t="str">
        <f>IF(RIGHT(AU120,1)="C",AX120/INDEX($AX$5:$AX$2729,MATCH(AZ120&amp;"_O",$AU$5:$AU$2729,0),1),"")</f>
        <v/>
      </c>
      <c r="AW120" s="38">
        <v>26375</v>
      </c>
      <c r="AX120" s="37">
        <v>107.92</v>
      </c>
      <c r="AY120" s="7">
        <f>AX120/AX119</f>
        <v>0.99575567447868618</v>
      </c>
      <c r="AZ120" s="4">
        <f>YEAR(AW120)</f>
        <v>1972</v>
      </c>
      <c r="BA120" s="2" t="s">
        <v>5</v>
      </c>
      <c r="BB120" s="12" t="str">
        <f>INDEX($CD$5:$CD$10,MATCH(BA120,$CC$5:$CC$10,0),1)</f>
        <v/>
      </c>
      <c r="BC120" s="12" t="str">
        <f>IF(AND(BB120="Y",AY120&gt;1),"Y","")</f>
        <v/>
      </c>
      <c r="BD120" s="12" t="str">
        <f>IF(AND(BB120="Y",AY120&lt;1),"Y","")</f>
        <v/>
      </c>
      <c r="BE120" s="12" t="str">
        <f>IF(AY120&gt;1,IF(AY119&gt;1,"Y",""),"")</f>
        <v/>
      </c>
      <c r="BF120" s="12" t="str">
        <f>IF(AY120&lt;1,IF(AY119&lt;1,"Y",""),"")</f>
        <v/>
      </c>
      <c r="BG120" s="2"/>
      <c r="BH120" s="2"/>
      <c r="BI120" s="2"/>
      <c r="BJ120" s="2"/>
      <c r="BK120" s="2"/>
      <c r="BL120" s="2"/>
      <c r="BM120" s="4" t="str">
        <f>IF(BR120=BR121,IF(BR120&gt;BR119,BR120&amp;"_O",""),BR120&amp;"_C")</f>
        <v/>
      </c>
      <c r="BN120" s="7" t="str">
        <f>IF(RIGHT(BM120,1)="C",BP120/INDEX($BP$5:$BP$2729,MATCH(BR120&amp;"_O",$BM$5:$BM$2729,0),1),"")</f>
        <v/>
      </c>
      <c r="BO120" s="38">
        <v>26773</v>
      </c>
      <c r="BP120" s="3">
        <v>114.15</v>
      </c>
      <c r="BQ120" s="7">
        <f>BP120/BP119</f>
        <v>0.99071341780940814</v>
      </c>
      <c r="BR120" s="4">
        <f>YEAR(BO120)</f>
        <v>1973</v>
      </c>
      <c r="BS120" s="2" t="s">
        <v>5</v>
      </c>
      <c r="BT120" s="12" t="str">
        <f>INDEX($CD$5:$CD$10,MATCH(BS120,$CC$5:$CC$10,0),1)</f>
        <v/>
      </c>
      <c r="BU120" s="12" t="str">
        <f>IF(AND(BT120="Y",BQ120&gt;1),"Y","")</f>
        <v/>
      </c>
      <c r="BV120" s="12" t="str">
        <f>IF(AND(BT120="Y",BQ120&lt;1),"Y","")</f>
        <v/>
      </c>
      <c r="BW120" s="12" t="str">
        <f>IF(BQ120&gt;1,IF(BQ119&gt;1,"Y",""),"")</f>
        <v/>
      </c>
      <c r="BX120" s="12" t="str">
        <f>IF(BQ120&lt;1,IF(BQ119&lt;1,"Y",""),"")</f>
        <v/>
      </c>
      <c r="BY120" s="2"/>
      <c r="BZ120" s="2"/>
      <c r="CA120" s="2"/>
    </row>
    <row r="121" spans="2:79">
      <c r="B121" s="4" t="str">
        <f>IF(G121=G122,IF(G121&gt;G120,G121&amp;"_O",""),G121&amp;"_C")</f>
        <v/>
      </c>
      <c r="C121" s="14">
        <f ca="1">RANDBETWEEN(0,1000)/1000</f>
        <v>0.34499999999999997</v>
      </c>
      <c r="D121" s="16">
        <f>D120+1</f>
        <v>117</v>
      </c>
      <c r="E121" s="10">
        <f>ROUNDDOWN(D121/52,0)+1</f>
        <v>3</v>
      </c>
      <c r="F121" s="15">
        <f>F120+7</f>
        <v>45439</v>
      </c>
      <c r="G121" s="4">
        <f>YEAR(F121)</f>
        <v>2024</v>
      </c>
      <c r="H121" s="33">
        <v>0.81799999999999995</v>
      </c>
      <c r="I121" s="33">
        <v>0.88100000000000001</v>
      </c>
      <c r="J121" s="33">
        <v>0.83299999999999996</v>
      </c>
      <c r="K121" s="16" t="str">
        <f>IF(M120&gt;1,"Up","Down")</f>
        <v>Up</v>
      </c>
      <c r="L121" s="16" t="str">
        <f>IF(K121="Up",IF(H121&lt;$BJ$7,"Up","Down"),IF(H121&lt;$BK$7,"Down","Up"))</f>
        <v>Down</v>
      </c>
      <c r="M121" s="17">
        <f>IF(L121="Up",INDEX($AK$5:$AK$1005,MATCH(I121,$AI$5:$AI$1005,0),1),INDEX($AL$5:$AL$1005,MATCH(J121,$AI$5:$AI$1005,0),1))</f>
        <v>0.99661525892555791</v>
      </c>
      <c r="N121" s="16" t="str">
        <f>IF(P120&gt;1,"Up","Down")</f>
        <v>Down</v>
      </c>
      <c r="O121" s="16" t="str">
        <f>IF(N121="Up",IF(H121&lt;$BJ$12,"Up","Down"),IF(H121&lt;$BK$12,"Down","Up"))</f>
        <v>Up</v>
      </c>
      <c r="P121" s="17">
        <f>IF(O121="Up",INDEX($AP$5:$AP$1005,MATCH(I121,$AI$5:$AI$1005,0),1),INDEX($AQ$5:$AQ$1005,MATCH(J121,$AI$5:$AI$1005,0),1))</f>
        <v>1.041529358998909</v>
      </c>
      <c r="Q121" s="19">
        <f>T120</f>
        <v>20540.212438442228</v>
      </c>
      <c r="R121" s="19">
        <f>INDEX(model!$S$5:$S$35,MATCH(G121,model!$Q$5:$Q$35,0),1)*model!$O$5</f>
        <v>125</v>
      </c>
      <c r="S121" s="19">
        <f>IF(RIGHT(B121,1)="C",T120*INDEX(model!$T$5:$T$35,MATCH(G121,model!$Q$5:$Q$35,0),1),0)</f>
        <v>0</v>
      </c>
      <c r="T121" s="19">
        <f>(Q121+R121-S121)*M121</f>
        <v>20595.26604508976</v>
      </c>
      <c r="U121" s="19">
        <f>X120</f>
        <v>19433.718918580424</v>
      </c>
      <c r="V121" s="19">
        <f>INDEX(model!$S$5:$S$35,MATCH(G121,model!$Q$5:$Q$35,0),1)*model!$O$6</f>
        <v>125</v>
      </c>
      <c r="W121" s="19">
        <f>IF(RIGHT(B121,1)="C",X120*INDEX(model!$T$5:$T$35,MATCH(G121,model!$Q$5:$Q$35,0),1),0)</f>
        <v>0</v>
      </c>
      <c r="X121" s="19">
        <f>(U121+V121-W121)*P121</f>
        <v>20370.979978108902</v>
      </c>
      <c r="Y121" s="19"/>
      <c r="Z121" s="36" t="str">
        <f>K121&amp;L121</f>
        <v>UpDown</v>
      </c>
      <c r="AA121" s="36" t="str">
        <f>N121&amp;O121</f>
        <v>DownUp</v>
      </c>
      <c r="AB121" s="19"/>
      <c r="AC121" s="19"/>
      <c r="AD121" s="19"/>
      <c r="AE121" s="19"/>
      <c r="AI121" s="18">
        <f>ROUND(AI120-0.001,3)</f>
        <v>0.88400000000000001</v>
      </c>
      <c r="AJ121" s="9">
        <f t="array" ref="AJ121">PERCENTILE(IF($BB$5:$BB$2729="Y",$AY$5:$AY$2729),$AI121)</f>
        <v>1.0240937795455134</v>
      </c>
      <c r="AK121" s="9">
        <f t="array" ref="AK121">PERCENTILE(IF($BC$5:$BC$2729="Y",$AY$5:$AY$2729),$AI121)</f>
        <v>1.0316260335749519</v>
      </c>
      <c r="AL121" s="9">
        <f t="array" ref="AL121">PERCENTILE(IF($BD$5:$BD$2729="Y",$AY$5:$AY$2729),$AI121)</f>
        <v>0.99746416707279073</v>
      </c>
      <c r="AM121" s="41" t="str">
        <f>IF(AI121&lt;$BJ$7,"Up","Down")</f>
        <v>Down</v>
      </c>
      <c r="AN121" s="41" t="str">
        <f>IF(AI121&lt;$BK$7,"Down","Up")</f>
        <v>Up</v>
      </c>
      <c r="AO121" s="9">
        <f t="array" ref="AO121">PERCENTILE(IF($BT$5:$BT$2729="Y",$BQ$5:$BQ$2729),$AI121)</f>
        <v>1.0321938680750629</v>
      </c>
      <c r="AP121" s="9">
        <f t="array" ref="AP121">PERCENTILE(IF($BU$5:$BU$2729="Y",$BQ$5:$BQ$2729),$AI121)</f>
        <v>1.0418883356801063</v>
      </c>
      <c r="AQ121" s="9">
        <f t="array" ref="AQ121">PERCENTILE(IF($BV$5:$BV$2729="Y",$BQ$5:$BQ$2729),$AI121)</f>
        <v>0.99711575535857078</v>
      </c>
      <c r="AR121" s="41" t="str">
        <f>IF(AI121&lt;$BJ$12,"Up","Down")</f>
        <v>Down</v>
      </c>
      <c r="AS121" s="41" t="str">
        <f>IF(AI121&lt;$BK$12,"Down","Up")</f>
        <v>Up</v>
      </c>
      <c r="AU121" s="4" t="str">
        <f>IF(AZ121=AZ122,IF(AZ121&gt;AZ120,AZ121&amp;"_O",""),AZ121&amp;"_C")</f>
        <v/>
      </c>
      <c r="AV121" s="7" t="str">
        <f>IF(RIGHT(AU121,1)="C",AX121/INDEX($AX$5:$AX$2729,MATCH(AZ121&amp;"_O",$AU$5:$AU$2729,0),1),"")</f>
        <v/>
      </c>
      <c r="AW121" s="38">
        <v>26382</v>
      </c>
      <c r="AX121" s="37">
        <v>107.52</v>
      </c>
      <c r="AY121" s="7">
        <f>AX121/AX120</f>
        <v>0.99629355077835424</v>
      </c>
      <c r="AZ121" s="4">
        <f>YEAR(AW121)</f>
        <v>1972</v>
      </c>
      <c r="BA121" s="2" t="s">
        <v>5</v>
      </c>
      <c r="BB121" s="12" t="str">
        <f>INDEX($CD$5:$CD$10,MATCH(BA121,$CC$5:$CC$10,0),1)</f>
        <v/>
      </c>
      <c r="BC121" s="12" t="str">
        <f>IF(AND(BB121="Y",AY121&gt;1),"Y","")</f>
        <v/>
      </c>
      <c r="BD121" s="12" t="str">
        <f>IF(AND(BB121="Y",AY121&lt;1),"Y","")</f>
        <v/>
      </c>
      <c r="BE121" s="12" t="str">
        <f>IF(AY121&gt;1,IF(AY120&gt;1,"Y",""),"")</f>
        <v/>
      </c>
      <c r="BF121" s="12" t="str">
        <f>IF(AY121&lt;1,IF(AY120&lt;1,"Y",""),"")</f>
        <v>Y</v>
      </c>
      <c r="BG121" s="2"/>
      <c r="BH121" s="2"/>
      <c r="BI121" s="2"/>
      <c r="BJ121" s="2"/>
      <c r="BK121" s="2"/>
      <c r="BL121" s="2"/>
      <c r="BM121" s="4" t="str">
        <f>IF(BR121=BR122,IF(BR121&gt;BR120,BR121&amp;"_O",""),BR121&amp;"_C")</f>
        <v/>
      </c>
      <c r="BN121" s="7" t="str">
        <f>IF(RIGHT(BM121,1)="C",BP121/INDEX($BP$5:$BP$2729,MATCH(BR121&amp;"_O",$BM$5:$BM$2729,0),1),"")</f>
        <v/>
      </c>
      <c r="BO121" s="38">
        <v>26781</v>
      </c>
      <c r="BP121" s="3">
        <v>108.4</v>
      </c>
      <c r="BQ121" s="7">
        <f>BP121/BP120</f>
        <v>0.94962768287341215</v>
      </c>
      <c r="BR121" s="4">
        <f>YEAR(BO121)</f>
        <v>1973</v>
      </c>
      <c r="BS121" s="2" t="s">
        <v>5</v>
      </c>
      <c r="BT121" s="12" t="str">
        <f>INDEX($CD$5:$CD$10,MATCH(BS121,$CC$5:$CC$10,0),1)</f>
        <v/>
      </c>
      <c r="BU121" s="12" t="str">
        <f>IF(AND(BT121="Y",BQ121&gt;1),"Y","")</f>
        <v/>
      </c>
      <c r="BV121" s="12" t="str">
        <f>IF(AND(BT121="Y",BQ121&lt;1),"Y","")</f>
        <v/>
      </c>
      <c r="BW121" s="12" t="str">
        <f>IF(BQ121&gt;1,IF(BQ120&gt;1,"Y",""),"")</f>
        <v/>
      </c>
      <c r="BX121" s="12" t="str">
        <f>IF(BQ121&lt;1,IF(BQ120&lt;1,"Y",""),"")</f>
        <v>Y</v>
      </c>
      <c r="BY121" s="2"/>
      <c r="BZ121" s="2"/>
      <c r="CA121" s="2"/>
    </row>
    <row r="122" spans="2:79">
      <c r="B122" s="4" t="str">
        <f>IF(G122=G123,IF(G122&gt;G121,G122&amp;"_O",""),G122&amp;"_C")</f>
        <v/>
      </c>
      <c r="C122" s="14">
        <f ca="1">RANDBETWEEN(0,1000)/1000</f>
        <v>5.0999999999999997E-2</v>
      </c>
      <c r="D122" s="16">
        <f>D121+1</f>
        <v>118</v>
      </c>
      <c r="E122" s="10">
        <f>ROUNDDOWN(D122/52,0)+1</f>
        <v>3</v>
      </c>
      <c r="F122" s="15">
        <f>F121+7</f>
        <v>45446</v>
      </c>
      <c r="G122" s="4">
        <f>YEAR(F122)</f>
        <v>2024</v>
      </c>
      <c r="H122" s="33">
        <v>0.871</v>
      </c>
      <c r="I122" s="33">
        <v>0.79400000000000004</v>
      </c>
      <c r="J122" s="33">
        <v>0.83</v>
      </c>
      <c r="K122" s="16" t="str">
        <f>IF(M121&gt;1,"Up","Down")</f>
        <v>Down</v>
      </c>
      <c r="L122" s="16" t="str">
        <f>IF(K122="Up",IF(H122&lt;$BJ$7,"Up","Down"),IF(H122&lt;$BK$7,"Down","Up"))</f>
        <v>Up</v>
      </c>
      <c r="M122" s="17">
        <f>IF(L122="Up",INDEX($AK$5:$AK$1005,MATCH(I122,$AI$5:$AI$1005,0),1),INDEX($AL$5:$AL$1005,MATCH(J122,$AI$5:$AI$1005,0),1))</f>
        <v>1.023704716721004</v>
      </c>
      <c r="N122" s="16" t="str">
        <f>IF(P121&gt;1,"Up","Down")</f>
        <v>Up</v>
      </c>
      <c r="O122" s="16" t="str">
        <f>IF(N122="Up",IF(H122&lt;$BJ$12,"Up","Down"),IF(H122&lt;$BK$12,"Down","Up"))</f>
        <v>Down</v>
      </c>
      <c r="P122" s="17">
        <f>IF(O122="Up",INDEX($AP$5:$AP$1005,MATCH(I122,$AI$5:$AI$1005,0),1),INDEX($AQ$5:$AQ$1005,MATCH(J122,$AI$5:$AI$1005,0),1))</f>
        <v>0.99603684661771508</v>
      </c>
      <c r="Q122" s="19">
        <f>T121</f>
        <v>20595.26604508976</v>
      </c>
      <c r="R122" s="19">
        <f>INDEX(model!$S$5:$S$35,MATCH(G122,model!$Q$5:$Q$35,0),1)*model!$O$5</f>
        <v>125</v>
      </c>
      <c r="S122" s="19">
        <f>IF(RIGHT(B122,1)="C",T121*INDEX(model!$T$5:$T$35,MATCH(G122,model!$Q$5:$Q$35,0),1),0)</f>
        <v>0</v>
      </c>
      <c r="T122" s="19">
        <f>(Q122+R122-S122)*M122</f>
        <v>21211.43408207245</v>
      </c>
      <c r="U122" s="19">
        <f>X121</f>
        <v>20370.979978108902</v>
      </c>
      <c r="V122" s="19">
        <f>INDEX(model!$S$5:$S$35,MATCH(G122,model!$Q$5:$Q$35,0),1)*model!$O$6</f>
        <v>125</v>
      </c>
      <c r="W122" s="19">
        <f>IF(RIGHT(B122,1)="C",X121*INDEX(model!$T$5:$T$35,MATCH(G122,model!$Q$5:$Q$35,0),1),0)</f>
        <v>0</v>
      </c>
      <c r="X122" s="19">
        <f>(U122+V122-W122)*P122</f>
        <v>20414.751265735416</v>
      </c>
      <c r="Y122" s="19"/>
      <c r="Z122" s="36" t="str">
        <f>K122&amp;L122</f>
        <v>DownUp</v>
      </c>
      <c r="AA122" s="36" t="str">
        <f>N122&amp;O122</f>
        <v>UpDown</v>
      </c>
      <c r="AB122" s="19"/>
      <c r="AC122" s="19"/>
      <c r="AD122" s="19"/>
      <c r="AE122" s="19"/>
      <c r="AI122" s="18">
        <f>ROUND(AI121-0.001,3)</f>
        <v>0.88300000000000001</v>
      </c>
      <c r="AJ122" s="9">
        <f t="array" ref="AJ122">PERCENTILE(IF($BB$5:$BB$2729="Y",$AY$5:$AY$2729),$AI122)</f>
        <v>1.0238356422697663</v>
      </c>
      <c r="AK122" s="9">
        <f t="array" ref="AK122">PERCENTILE(IF($BC$5:$BC$2729="Y",$AY$5:$AY$2729),$AI122)</f>
        <v>1.0314933322268467</v>
      </c>
      <c r="AL122" s="9">
        <f t="array" ref="AL122">PERCENTILE(IF($BD$5:$BD$2729="Y",$AY$5:$AY$2729),$AI122)</f>
        <v>0.99745349242231818</v>
      </c>
      <c r="AM122" s="41" t="str">
        <f>IF(AI122&lt;$BJ$7,"Up","Down")</f>
        <v>Down</v>
      </c>
      <c r="AN122" s="41" t="str">
        <f>IF(AI122&lt;$BK$7,"Down","Up")</f>
        <v>Up</v>
      </c>
      <c r="AO122" s="9">
        <f t="array" ref="AO122">PERCENTILE(IF($BT$5:$BT$2729="Y",$BQ$5:$BQ$2729),$AI122)</f>
        <v>1.0319005159565853</v>
      </c>
      <c r="AP122" s="9">
        <f t="array" ref="AP122">PERCENTILE(IF($BU$5:$BU$2729="Y",$BQ$5:$BQ$2729),$AI122)</f>
        <v>1.0417537037179381</v>
      </c>
      <c r="AQ122" s="9">
        <f t="array" ref="AQ122">PERCENTILE(IF($BV$5:$BV$2729="Y",$BQ$5:$BQ$2729),$AI122)</f>
        <v>0.99710117333647152</v>
      </c>
      <c r="AR122" s="41" t="str">
        <f>IF(AI122&lt;$BJ$12,"Up","Down")</f>
        <v>Down</v>
      </c>
      <c r="AS122" s="41" t="str">
        <f>IF(AI122&lt;$BK$12,"Down","Up")</f>
        <v>Up</v>
      </c>
      <c r="AU122" s="4" t="str">
        <f>IF(AZ122=AZ123,IF(AZ122&gt;AZ121,AZ122&amp;"_O",""),AZ122&amp;"_C")</f>
        <v/>
      </c>
      <c r="AV122" s="7" t="str">
        <f>IF(RIGHT(AU122,1)="C",AX122/INDEX($AX$5:$AX$2729,MATCH(AZ122&amp;"_O",$AU$5:$AU$2729,0),1),"")</f>
        <v/>
      </c>
      <c r="AW122" s="38">
        <v>26388</v>
      </c>
      <c r="AX122" s="37">
        <v>107.2</v>
      </c>
      <c r="AY122" s="7">
        <f>AX122/AX121</f>
        <v>0.99702380952380953</v>
      </c>
      <c r="AZ122" s="4">
        <f>YEAR(AW122)</f>
        <v>1972</v>
      </c>
      <c r="BA122" s="2" t="s">
        <v>5</v>
      </c>
      <c r="BB122" s="12" t="str">
        <f>INDEX($CD$5:$CD$10,MATCH(BA122,$CC$5:$CC$10,0),1)</f>
        <v/>
      </c>
      <c r="BC122" s="12" t="str">
        <f>IF(AND(BB122="Y",AY122&gt;1),"Y","")</f>
        <v/>
      </c>
      <c r="BD122" s="12" t="str">
        <f>IF(AND(BB122="Y",AY122&lt;1),"Y","")</f>
        <v/>
      </c>
      <c r="BE122" s="12" t="str">
        <f>IF(AY122&gt;1,IF(AY121&gt;1,"Y",""),"")</f>
        <v/>
      </c>
      <c r="BF122" s="12" t="str">
        <f>IF(AY122&lt;1,IF(AY121&lt;1,"Y",""),"")</f>
        <v>Y</v>
      </c>
      <c r="BG122" s="2"/>
      <c r="BH122" s="2"/>
      <c r="BI122" s="2"/>
      <c r="BJ122" s="2"/>
      <c r="BK122" s="2"/>
      <c r="BL122" s="2"/>
      <c r="BM122" s="4" t="str">
        <f>IF(BR122=BR123,IF(BR122&gt;BR121,BR122&amp;"_O",""),BR122&amp;"_C")</f>
        <v/>
      </c>
      <c r="BN122" s="7" t="str">
        <f>IF(RIGHT(BM122,1)="C",BP122/INDEX($BP$5:$BP$2729,MATCH(BR122&amp;"_O",$BM$5:$BM$2729,0),1),"")</f>
        <v/>
      </c>
      <c r="BO122" s="38">
        <v>26788</v>
      </c>
      <c r="BP122" s="3">
        <v>110.89</v>
      </c>
      <c r="BQ122" s="7">
        <f>BP122/BP121</f>
        <v>1.0229704797047969</v>
      </c>
      <c r="BR122" s="4">
        <f>YEAR(BO122)</f>
        <v>1973</v>
      </c>
      <c r="BS122" s="2" t="s">
        <v>5</v>
      </c>
      <c r="BT122" s="12" t="str">
        <f>INDEX($CD$5:$CD$10,MATCH(BS122,$CC$5:$CC$10,0),1)</f>
        <v/>
      </c>
      <c r="BU122" s="12" t="str">
        <f>IF(AND(BT122="Y",BQ122&gt;1),"Y","")</f>
        <v/>
      </c>
      <c r="BV122" s="12" t="str">
        <f>IF(AND(BT122="Y",BQ122&lt;1),"Y","")</f>
        <v/>
      </c>
      <c r="BW122" s="12" t="str">
        <f>IF(BQ122&gt;1,IF(BQ121&gt;1,"Y",""),"")</f>
        <v/>
      </c>
      <c r="BX122" s="12" t="str">
        <f>IF(BQ122&lt;1,IF(BQ121&lt;1,"Y",""),"")</f>
        <v/>
      </c>
      <c r="BY122" s="2"/>
      <c r="BZ122" s="2"/>
      <c r="CA122" s="2"/>
    </row>
    <row r="123" spans="2:79">
      <c r="B123" s="4" t="str">
        <f>IF(G123=G124,IF(G123&gt;G122,G123&amp;"_O",""),G123&amp;"_C")</f>
        <v/>
      </c>
      <c r="C123" s="14">
        <f ca="1">RANDBETWEEN(0,1000)/1000</f>
        <v>0.748</v>
      </c>
      <c r="D123" s="16">
        <f>D122+1</f>
        <v>119</v>
      </c>
      <c r="E123" s="10">
        <f>ROUNDDOWN(D123/52,0)+1</f>
        <v>3</v>
      </c>
      <c r="F123" s="15">
        <f>F122+7</f>
        <v>45453</v>
      </c>
      <c r="G123" s="4">
        <f>YEAR(F123)</f>
        <v>2024</v>
      </c>
      <c r="H123" s="33">
        <v>0.72299999999999998</v>
      </c>
      <c r="I123" s="33">
        <v>0.38200000000000001</v>
      </c>
      <c r="J123" s="33">
        <v>0.10199999999999999</v>
      </c>
      <c r="K123" s="16" t="str">
        <f>IF(M122&gt;1,"Up","Down")</f>
        <v>Up</v>
      </c>
      <c r="L123" s="16" t="str">
        <f>IF(K123="Up",IF(H123&lt;$BJ$7,"Up","Down"),IF(H123&lt;$BK$7,"Down","Up"))</f>
        <v>Down</v>
      </c>
      <c r="M123" s="17">
        <f>IF(L123="Up",INDEX($AK$5:$AK$1005,MATCH(I123,$AI$5:$AI$1005,0),1),INDEX($AL$5:$AL$1005,MATCH(J123,$AI$5:$AI$1005,0),1))</f>
        <v>0.96198143654160539</v>
      </c>
      <c r="N123" s="16" t="str">
        <f>IF(P122&gt;1,"Up","Down")</f>
        <v>Down</v>
      </c>
      <c r="O123" s="16" t="str">
        <f>IF(N123="Up",IF(H123&lt;$BJ$12,"Up","Down"),IF(H123&lt;$BK$12,"Down","Up"))</f>
        <v>Up</v>
      </c>
      <c r="P123" s="17">
        <f>IF(O123="Up",INDEX($AP$5:$AP$1005,MATCH(I123,$AI$5:$AI$1005,0),1),INDEX($AQ$5:$AQ$1005,MATCH(J123,$AI$5:$AI$1005,0),1))</f>
        <v>1.0129468208071342</v>
      </c>
      <c r="Q123" s="19">
        <f>T122</f>
        <v>21211.43408207245</v>
      </c>
      <c r="R123" s="19">
        <f>INDEX(model!$S$5:$S$35,MATCH(G123,model!$Q$5:$Q$35,0),1)*model!$O$5</f>
        <v>125</v>
      </c>
      <c r="S123" s="19">
        <f>IF(RIGHT(B123,1)="C",T122*INDEX(model!$T$5:$T$35,MATCH(G123,model!$Q$5:$Q$35,0),1),0)</f>
        <v>0</v>
      </c>
      <c r="T123" s="19">
        <f>(Q123+R123-S123)*M123</f>
        <v>20525.253508947324</v>
      </c>
      <c r="U123" s="19">
        <f>X122</f>
        <v>20414.751265735416</v>
      </c>
      <c r="V123" s="19">
        <f>INDEX(model!$S$5:$S$35,MATCH(G123,model!$Q$5:$Q$35,0),1)*model!$O$6</f>
        <v>125</v>
      </c>
      <c r="W123" s="19">
        <f>IF(RIGHT(B123,1)="C",X122*INDEX(model!$T$5:$T$35,MATCH(G123,model!$Q$5:$Q$35,0),1),0)</f>
        <v>0</v>
      </c>
      <c r="X123" s="19">
        <f>(U123+V123-W123)*P123</f>
        <v>20805.675744796001</v>
      </c>
      <c r="Y123" s="19"/>
      <c r="Z123" s="36" t="str">
        <f>K123&amp;L123</f>
        <v>UpDown</v>
      </c>
      <c r="AA123" s="36" t="str">
        <f>N123&amp;O123</f>
        <v>DownUp</v>
      </c>
      <c r="AB123" s="19"/>
      <c r="AC123" s="19"/>
      <c r="AD123" s="19"/>
      <c r="AE123" s="19"/>
      <c r="AI123" s="18">
        <f>ROUND(AI122-0.001,3)</f>
        <v>0.88200000000000001</v>
      </c>
      <c r="AJ123" s="9">
        <f t="array" ref="AJ123">PERCENTILE(IF($BB$5:$BB$2729="Y",$AY$5:$AY$2729),$AI123)</f>
        <v>1.023631832350437</v>
      </c>
      <c r="AK123" s="9">
        <f t="array" ref="AK123">PERCENTILE(IF($BC$5:$BC$2729="Y",$AY$5:$AY$2729),$AI123)</f>
        <v>1.031386713528192</v>
      </c>
      <c r="AL123" s="9">
        <f t="array" ref="AL123">PERCENTILE(IF($BD$5:$BD$2729="Y",$AY$5:$AY$2729),$AI123)</f>
        <v>0.99744805835906025</v>
      </c>
      <c r="AM123" s="41" t="str">
        <f>IF(AI123&lt;$BJ$7,"Up","Down")</f>
        <v>Down</v>
      </c>
      <c r="AN123" s="41" t="str">
        <f>IF(AI123&lt;$BK$7,"Down","Up")</f>
        <v>Up</v>
      </c>
      <c r="AO123" s="9">
        <f t="array" ref="AO123">PERCENTILE(IF($BT$5:$BT$2729="Y",$BQ$5:$BQ$2729),$AI123)</f>
        <v>1.0317784952112126</v>
      </c>
      <c r="AP123" s="9">
        <f t="array" ref="AP123">PERCENTILE(IF($BU$5:$BU$2729="Y",$BQ$5:$BQ$2729),$AI123)</f>
        <v>1.0417404242662194</v>
      </c>
      <c r="AQ123" s="9">
        <f t="array" ref="AQ123">PERCENTILE(IF($BV$5:$BV$2729="Y",$BQ$5:$BQ$2729),$AI123)</f>
        <v>0.99709587827046686</v>
      </c>
      <c r="AR123" s="41" t="str">
        <f>IF(AI123&lt;$BJ$12,"Up","Down")</f>
        <v>Down</v>
      </c>
      <c r="AS123" s="41" t="str">
        <f>IF(AI123&lt;$BK$12,"Down","Up")</f>
        <v>Up</v>
      </c>
      <c r="AU123" s="4" t="str">
        <f>IF(AZ123=AZ124,IF(AZ123&gt;AZ122,AZ123&amp;"_O",""),AZ123&amp;"_C")</f>
        <v/>
      </c>
      <c r="AV123" s="7" t="str">
        <f>IF(RIGHT(AU123,1)="C",AX123/INDEX($AX$5:$AX$2729,MATCH(AZ123&amp;"_O",$AU$5:$AU$2729,0),1),"")</f>
        <v/>
      </c>
      <c r="AW123" s="38">
        <v>26396</v>
      </c>
      <c r="AX123" s="37">
        <v>109.62</v>
      </c>
      <c r="AY123" s="7">
        <f>AX123/AX122</f>
        <v>1.0225746268656717</v>
      </c>
      <c r="AZ123" s="4">
        <f>YEAR(AW123)</f>
        <v>1972</v>
      </c>
      <c r="BA123" s="2" t="s">
        <v>5</v>
      </c>
      <c r="BB123" s="12" t="str">
        <f>INDEX($CD$5:$CD$10,MATCH(BA123,$CC$5:$CC$10,0),1)</f>
        <v/>
      </c>
      <c r="BC123" s="12" t="str">
        <f>IF(AND(BB123="Y",AY123&gt;1),"Y","")</f>
        <v/>
      </c>
      <c r="BD123" s="12" t="str">
        <f>IF(AND(BB123="Y",AY123&lt;1),"Y","")</f>
        <v/>
      </c>
      <c r="BE123" s="12" t="str">
        <f>IF(AY123&gt;1,IF(AY122&gt;1,"Y",""),"")</f>
        <v/>
      </c>
      <c r="BF123" s="12" t="str">
        <f>IF(AY123&lt;1,IF(AY122&lt;1,"Y",""),"")</f>
        <v/>
      </c>
      <c r="BG123" s="2"/>
      <c r="BH123" s="2"/>
      <c r="BI123" s="2"/>
      <c r="BJ123" s="2"/>
      <c r="BK123" s="2"/>
      <c r="BL123" s="2"/>
      <c r="BM123" s="4" t="str">
        <f>IF(BR123=BR124,IF(BR123&gt;BR122,BR123&amp;"_O",""),BR123&amp;"_C")</f>
        <v/>
      </c>
      <c r="BN123" s="7" t="str">
        <f>IF(RIGHT(BM123,1)="C",BP123/INDEX($BP$5:$BP$2729,MATCH(BR123&amp;"_O",$BM$5:$BM$2729,0),1),"")</f>
        <v/>
      </c>
      <c r="BO123" s="38">
        <v>26795</v>
      </c>
      <c r="BP123" s="3">
        <v>109.1</v>
      </c>
      <c r="BQ123" s="7">
        <f>BP123/BP122</f>
        <v>0.98385787717557938</v>
      </c>
      <c r="BR123" s="4">
        <f>YEAR(BO123)</f>
        <v>1973</v>
      </c>
      <c r="BS123" s="2" t="s">
        <v>5</v>
      </c>
      <c r="BT123" s="12" t="str">
        <f>INDEX($CD$5:$CD$10,MATCH(BS123,$CC$5:$CC$10,0),1)</f>
        <v/>
      </c>
      <c r="BU123" s="12" t="str">
        <f>IF(AND(BT123="Y",BQ123&gt;1),"Y","")</f>
        <v/>
      </c>
      <c r="BV123" s="12" t="str">
        <f>IF(AND(BT123="Y",BQ123&lt;1),"Y","")</f>
        <v/>
      </c>
      <c r="BW123" s="12" t="str">
        <f>IF(BQ123&gt;1,IF(BQ122&gt;1,"Y",""),"")</f>
        <v/>
      </c>
      <c r="BX123" s="12" t="str">
        <f>IF(BQ123&lt;1,IF(BQ122&lt;1,"Y",""),"")</f>
        <v/>
      </c>
      <c r="BY123" s="2"/>
      <c r="BZ123" s="2"/>
      <c r="CA123" s="2"/>
    </row>
    <row r="124" spans="2:79">
      <c r="B124" s="4" t="str">
        <f>IF(G124=G125,IF(G124&gt;G123,G124&amp;"_O",""),G124&amp;"_C")</f>
        <v/>
      </c>
      <c r="C124" s="14">
        <f ca="1">RANDBETWEEN(0,1000)/1000</f>
        <v>0.123</v>
      </c>
      <c r="D124" s="16">
        <f>D123+1</f>
        <v>120</v>
      </c>
      <c r="E124" s="10">
        <f>ROUNDDOWN(D124/52,0)+1</f>
        <v>3</v>
      </c>
      <c r="F124" s="15">
        <f>F123+7</f>
        <v>45460</v>
      </c>
      <c r="G124" s="4">
        <f>YEAR(F124)</f>
        <v>2024</v>
      </c>
      <c r="H124" s="33">
        <v>0.32600000000000001</v>
      </c>
      <c r="I124" s="33">
        <v>0.69899999999999995</v>
      </c>
      <c r="J124" s="33">
        <v>1.2999999999999999E-2</v>
      </c>
      <c r="K124" s="16" t="str">
        <f>IF(M123&gt;1,"Up","Down")</f>
        <v>Down</v>
      </c>
      <c r="L124" s="16" t="str">
        <f>IF(K124="Up",IF(H124&lt;$BJ$7,"Up","Down"),IF(H124&lt;$BK$7,"Down","Up"))</f>
        <v>Down</v>
      </c>
      <c r="M124" s="17">
        <f>IF(L124="Up",INDEX($AK$5:$AK$1005,MATCH(I124,$AI$5:$AI$1005,0),1),INDEX($AL$5:$AL$1005,MATCH(J124,$AI$5:$AI$1005,0),1))</f>
        <v>0.93797549851113715</v>
      </c>
      <c r="N124" s="16" t="str">
        <f>IF(P123&gt;1,"Up","Down")</f>
        <v>Up</v>
      </c>
      <c r="O124" s="16" t="str">
        <f>IF(N124="Up",IF(H124&lt;$BJ$12,"Up","Down"),IF(H124&lt;$BK$12,"Down","Up"))</f>
        <v>Up</v>
      </c>
      <c r="P124" s="17">
        <f>IF(O124="Up",INDEX($AP$5:$AP$1005,MATCH(I124,$AI$5:$AI$1005,0),1),INDEX($AQ$5:$AQ$1005,MATCH(J124,$AI$5:$AI$1005,0),1))</f>
        <v>1.0262505704256468</v>
      </c>
      <c r="Q124" s="19">
        <f>T123</f>
        <v>20525.253508947324</v>
      </c>
      <c r="R124" s="19">
        <f>INDEX(model!$S$5:$S$35,MATCH(G124,model!$Q$5:$Q$35,0),1)*model!$O$5</f>
        <v>125</v>
      </c>
      <c r="S124" s="19">
        <f>IF(RIGHT(B124,1)="C",T123*INDEX(model!$T$5:$T$35,MATCH(G124,model!$Q$5:$Q$35,0),1),0)</f>
        <v>0</v>
      </c>
      <c r="T124" s="19">
        <f>(Q124+R124-S124)*M124</f>
        <v>19369.431829436224</v>
      </c>
      <c r="U124" s="19">
        <f>X123</f>
        <v>20805.675744796001</v>
      </c>
      <c r="V124" s="19">
        <f>INDEX(model!$S$5:$S$35,MATCH(G124,model!$Q$5:$Q$35,0),1)*model!$O$6</f>
        <v>125</v>
      </c>
      <c r="W124" s="19">
        <f>IF(RIGHT(B124,1)="C",X123*INDEX(model!$T$5:$T$35,MATCH(G124,model!$Q$5:$Q$35,0),1),0)</f>
        <v>0</v>
      </c>
      <c r="X124" s="19">
        <f>(U124+V124-W124)*P124</f>
        <v>21480.117922491147</v>
      </c>
      <c r="Y124" s="19"/>
      <c r="Z124" s="36" t="str">
        <f>K124&amp;L124</f>
        <v>DownDown</v>
      </c>
      <c r="AA124" s="36" t="str">
        <f>N124&amp;O124</f>
        <v>UpUp</v>
      </c>
      <c r="AB124" s="19"/>
      <c r="AC124" s="19"/>
      <c r="AD124" s="19"/>
      <c r="AE124" s="19"/>
      <c r="AI124" s="18">
        <f>ROUND(AI123-0.001,3)</f>
        <v>0.88100000000000001</v>
      </c>
      <c r="AJ124" s="9">
        <f t="array" ref="AJ124">PERCENTILE(IF($BB$5:$BB$2729="Y",$AY$5:$AY$2729),$AI124)</f>
        <v>1.0233028513543667</v>
      </c>
      <c r="AK124" s="9">
        <f t="array" ref="AK124">PERCENTILE(IF($BC$5:$BC$2729="Y",$AY$5:$AY$2729),$AI124)</f>
        <v>1.0312170371149183</v>
      </c>
      <c r="AL124" s="9">
        <f t="array" ref="AL124">PERCENTILE(IF($BD$5:$BD$2729="Y",$AY$5:$AY$2729),$AI124)</f>
        <v>0.99744648459530771</v>
      </c>
      <c r="AM124" s="41" t="str">
        <f>IF(AI124&lt;$BJ$7,"Up","Down")</f>
        <v>Down</v>
      </c>
      <c r="AN124" s="41" t="str">
        <f>IF(AI124&lt;$BK$7,"Down","Up")</f>
        <v>Up</v>
      </c>
      <c r="AO124" s="9">
        <f t="array" ref="AO124">PERCENTILE(IF($BT$5:$BT$2729="Y",$BQ$5:$BQ$2729),$AI124)</f>
        <v>1.0315759214205711</v>
      </c>
      <c r="AP124" s="9">
        <f t="array" ref="AP124">PERCENTILE(IF($BU$5:$BU$2729="Y",$BQ$5:$BQ$2729),$AI124)</f>
        <v>1.041529358998909</v>
      </c>
      <c r="AQ124" s="9">
        <f t="array" ref="AQ124">PERCENTILE(IF($BV$5:$BV$2729="Y",$BQ$5:$BQ$2729),$AI124)</f>
        <v>0.99705774746170772</v>
      </c>
      <c r="AR124" s="41" t="str">
        <f>IF(AI124&lt;$BJ$12,"Up","Down")</f>
        <v>Down</v>
      </c>
      <c r="AS124" s="41" t="str">
        <f>IF(AI124&lt;$BK$12,"Down","Up")</f>
        <v>Up</v>
      </c>
      <c r="AU124" s="4" t="str">
        <f>IF(AZ124=AZ125,IF(AZ124&gt;AZ123,AZ124&amp;"_O",""),AZ124&amp;"_C")</f>
        <v/>
      </c>
      <c r="AV124" s="7" t="str">
        <f>IF(RIGHT(AU124,1)="C",AX124/INDEX($AX$5:$AX$2729,MATCH(AZ124&amp;"_O",$AU$5:$AU$2729,0),1),"")</f>
        <v/>
      </c>
      <c r="AW124" s="38">
        <v>26403</v>
      </c>
      <c r="AX124" s="37">
        <v>109.84</v>
      </c>
      <c r="AY124" s="7">
        <f>AX124/AX123</f>
        <v>1.0020069330414159</v>
      </c>
      <c r="AZ124" s="4">
        <f>YEAR(AW124)</f>
        <v>1972</v>
      </c>
      <c r="BA124" s="2" t="s">
        <v>5</v>
      </c>
      <c r="BB124" s="12" t="str">
        <f>INDEX($CD$5:$CD$10,MATCH(BA124,$CC$5:$CC$10,0),1)</f>
        <v/>
      </c>
      <c r="BC124" s="12" t="str">
        <f>IF(AND(BB124="Y",AY124&gt;1),"Y","")</f>
        <v/>
      </c>
      <c r="BD124" s="12" t="str">
        <f>IF(AND(BB124="Y",AY124&lt;1),"Y","")</f>
        <v/>
      </c>
      <c r="BE124" s="12" t="str">
        <f>IF(AY124&gt;1,IF(AY123&gt;1,"Y",""),"")</f>
        <v>Y</v>
      </c>
      <c r="BF124" s="12" t="str">
        <f>IF(AY124&lt;1,IF(AY123&lt;1,"Y",""),"")</f>
        <v/>
      </c>
      <c r="BG124" s="2"/>
      <c r="BH124" s="2"/>
      <c r="BI124" s="2"/>
      <c r="BJ124" s="2"/>
      <c r="BK124" s="2"/>
      <c r="BL124" s="2"/>
      <c r="BM124" s="4" t="str">
        <f>IF(BR124=BR125,IF(BR124&gt;BR123,BR124&amp;"_O",""),BR124&amp;"_C")</f>
        <v/>
      </c>
      <c r="BN124" s="7" t="str">
        <f>IF(RIGHT(BM124,1)="C",BP124/INDEX($BP$5:$BP$2729,MATCH(BR124&amp;"_O",$BM$5:$BM$2729,0),1),"")</f>
        <v/>
      </c>
      <c r="BO124" s="38">
        <v>26802</v>
      </c>
      <c r="BP124" s="3">
        <v>102.89</v>
      </c>
      <c r="BQ124" s="7">
        <f>BP124/BP123</f>
        <v>0.94307974335472045</v>
      </c>
      <c r="BR124" s="4">
        <f>YEAR(BO124)</f>
        <v>1973</v>
      </c>
      <c r="BS124" s="2" t="s">
        <v>5</v>
      </c>
      <c r="BT124" s="12" t="str">
        <f>INDEX($CD$5:$CD$10,MATCH(BS124,$CC$5:$CC$10,0),1)</f>
        <v/>
      </c>
      <c r="BU124" s="12" t="str">
        <f>IF(AND(BT124="Y",BQ124&gt;1),"Y","")</f>
        <v/>
      </c>
      <c r="BV124" s="12" t="str">
        <f>IF(AND(BT124="Y",BQ124&lt;1),"Y","")</f>
        <v/>
      </c>
      <c r="BW124" s="12" t="str">
        <f>IF(BQ124&gt;1,IF(BQ123&gt;1,"Y",""),"")</f>
        <v/>
      </c>
      <c r="BX124" s="12" t="str">
        <f>IF(BQ124&lt;1,IF(BQ123&lt;1,"Y",""),"")</f>
        <v>Y</v>
      </c>
      <c r="BY124" s="2"/>
      <c r="BZ124" s="2"/>
      <c r="CA124" s="2"/>
    </row>
    <row r="125" spans="2:79">
      <c r="B125" s="4" t="str">
        <f>IF(G125=G126,IF(G125&gt;G124,G125&amp;"_O",""),G125&amp;"_C")</f>
        <v/>
      </c>
      <c r="C125" s="14">
        <f ca="1">RANDBETWEEN(0,1000)/1000</f>
        <v>0.60399999999999998</v>
      </c>
      <c r="D125" s="16">
        <f>D124+1</f>
        <v>121</v>
      </c>
      <c r="E125" s="10">
        <f>ROUNDDOWN(D125/52,0)+1</f>
        <v>3</v>
      </c>
      <c r="F125" s="15">
        <f>F124+7</f>
        <v>45467</v>
      </c>
      <c r="G125" s="4">
        <f>YEAR(F125)</f>
        <v>2024</v>
      </c>
      <c r="H125" s="33">
        <v>0.80700000000000005</v>
      </c>
      <c r="I125" s="33">
        <v>0.29899999999999999</v>
      </c>
      <c r="J125" s="33">
        <v>0.54200000000000004</v>
      </c>
      <c r="K125" s="16" t="str">
        <f>IF(M124&gt;1,"Up","Down")</f>
        <v>Down</v>
      </c>
      <c r="L125" s="16" t="str">
        <f>IF(K125="Up",IF(H125&lt;$BJ$7,"Up","Down"),IF(H125&lt;$BK$7,"Down","Up"))</f>
        <v>Up</v>
      </c>
      <c r="M125" s="17">
        <f>IF(L125="Up",INDEX($AK$5:$AK$1005,MATCH(I125,$AI$5:$AI$1005,0),1),INDEX($AL$5:$AL$1005,MATCH(J125,$AI$5:$AI$1005,0),1))</f>
        <v>1.0072619080754213</v>
      </c>
      <c r="N125" s="16" t="str">
        <f>IF(P124&gt;1,"Up","Down")</f>
        <v>Up</v>
      </c>
      <c r="O125" s="16" t="str">
        <f>IF(N125="Up",IF(H125&lt;$BJ$12,"Up","Down"),IF(H125&lt;$BK$12,"Down","Up"))</f>
        <v>Down</v>
      </c>
      <c r="P125" s="17">
        <f>IF(O125="Up",INDEX($AP$5:$AP$1005,MATCH(I125,$AI$5:$AI$1005,0),1),INDEX($AQ$5:$AQ$1005,MATCH(J125,$AI$5:$AI$1005,0),1))</f>
        <v>0.98699472395938659</v>
      </c>
      <c r="Q125" s="19">
        <f>T124</f>
        <v>19369.431829436224</v>
      </c>
      <c r="R125" s="19">
        <f>INDEX(model!$S$5:$S$35,MATCH(G125,model!$Q$5:$Q$35,0),1)*model!$O$5</f>
        <v>125</v>
      </c>
      <c r="S125" s="19">
        <f>IF(RIGHT(B125,1)="C",T124*INDEX(model!$T$5:$T$35,MATCH(G125,model!$Q$5:$Q$35,0),1),0)</f>
        <v>0</v>
      </c>
      <c r="T125" s="19">
        <f>(Q125+R125-S125)*M125</f>
        <v>19635.998601364157</v>
      </c>
      <c r="U125" s="19">
        <f>X124</f>
        <v>21480.117922491147</v>
      </c>
      <c r="V125" s="19">
        <f>INDEX(model!$S$5:$S$35,MATCH(G125,model!$Q$5:$Q$35,0),1)*model!$O$6</f>
        <v>125</v>
      </c>
      <c r="W125" s="19">
        <f>IF(RIGHT(B125,1)="C",X124*INDEX(model!$T$5:$T$35,MATCH(G125,model!$Q$5:$Q$35,0),1),0)</f>
        <v>0</v>
      </c>
      <c r="X125" s="19">
        <f>(U125+V125-W125)*P125</f>
        <v>21324.137400019146</v>
      </c>
      <c r="Y125" s="19"/>
      <c r="Z125" s="36" t="str">
        <f>K125&amp;L125</f>
        <v>DownUp</v>
      </c>
      <c r="AA125" s="36" t="str">
        <f>N125&amp;O125</f>
        <v>UpDown</v>
      </c>
      <c r="AB125" s="19"/>
      <c r="AC125" s="19"/>
      <c r="AD125" s="19"/>
      <c r="AE125" s="19"/>
      <c r="AI125" s="18">
        <f>ROUND(AI124-0.001,3)</f>
        <v>0.88</v>
      </c>
      <c r="AJ125" s="9">
        <f t="array" ref="AJ125">PERCENTILE(IF($BB$5:$BB$2729="Y",$AY$5:$AY$2729),$AI125)</f>
        <v>1.0231413932849489</v>
      </c>
      <c r="AK125" s="9">
        <f t="array" ref="AK125">PERCENTILE(IF($BC$5:$BC$2729="Y",$AY$5:$AY$2729),$AI125)</f>
        <v>1.0309411389172967</v>
      </c>
      <c r="AL125" s="9">
        <f t="array" ref="AL125">PERCENTILE(IF($BD$5:$BD$2729="Y",$AY$5:$AY$2729),$AI125)</f>
        <v>0.99742993838120841</v>
      </c>
      <c r="AM125" s="41" t="str">
        <f>IF(AI125&lt;$BJ$7,"Up","Down")</f>
        <v>Down</v>
      </c>
      <c r="AN125" s="41" t="str">
        <f>IF(AI125&lt;$BK$7,"Down","Up")</f>
        <v>Up</v>
      </c>
      <c r="AO125" s="9">
        <f t="array" ref="AO125">PERCENTILE(IF($BT$5:$BT$2729="Y",$BQ$5:$BQ$2729),$AI125)</f>
        <v>1.0313881416908055</v>
      </c>
      <c r="AP125" s="9">
        <f t="array" ref="AP125">PERCENTILE(IF($BU$5:$BU$2729="Y",$BQ$5:$BQ$2729),$AI125)</f>
        <v>1.0409534789874884</v>
      </c>
      <c r="AQ125" s="9">
        <f t="array" ref="AQ125">PERCENTILE(IF($BV$5:$BV$2729="Y",$BQ$5:$BQ$2729),$AI125)</f>
        <v>0.99698848312401922</v>
      </c>
      <c r="AR125" s="41" t="str">
        <f>IF(AI125&lt;$BJ$12,"Up","Down")</f>
        <v>Down</v>
      </c>
      <c r="AS125" s="41" t="str">
        <f>IF(AI125&lt;$BK$12,"Down","Up")</f>
        <v>Up</v>
      </c>
      <c r="AU125" s="4" t="str">
        <f>IF(AZ125=AZ126,IF(AZ125&gt;AZ124,AZ125&amp;"_O",""),AZ125&amp;"_C")</f>
        <v/>
      </c>
      <c r="AV125" s="7" t="str">
        <f>IF(RIGHT(AU125,1)="C",AX125/INDEX($AX$5:$AX$2729,MATCH(AZ125&amp;"_O",$AU$5:$AU$2729,0),1),"")</f>
        <v/>
      </c>
      <c r="AW125" s="38">
        <v>26410</v>
      </c>
      <c r="AX125" s="37">
        <v>108.89</v>
      </c>
      <c r="AY125" s="7">
        <f>AX125/AX124</f>
        <v>0.99135105608157315</v>
      </c>
      <c r="AZ125" s="4">
        <f>YEAR(AW125)</f>
        <v>1972</v>
      </c>
      <c r="BA125" s="2" t="s">
        <v>5</v>
      </c>
      <c r="BB125" s="12" t="str">
        <f>INDEX($CD$5:$CD$10,MATCH(BA125,$CC$5:$CC$10,0),1)</f>
        <v/>
      </c>
      <c r="BC125" s="12" t="str">
        <f>IF(AND(BB125="Y",AY125&gt;1),"Y","")</f>
        <v/>
      </c>
      <c r="BD125" s="12" t="str">
        <f>IF(AND(BB125="Y",AY125&lt;1),"Y","")</f>
        <v/>
      </c>
      <c r="BE125" s="12" t="str">
        <f>IF(AY125&gt;1,IF(AY124&gt;1,"Y",""),"")</f>
        <v/>
      </c>
      <c r="BF125" s="12" t="str">
        <f>IF(AY125&lt;1,IF(AY124&lt;1,"Y",""),"")</f>
        <v/>
      </c>
      <c r="BG125" s="2"/>
      <c r="BH125" s="2"/>
      <c r="BI125" s="2"/>
      <c r="BJ125" s="2"/>
      <c r="BK125" s="2"/>
      <c r="BL125" s="2"/>
      <c r="BM125" s="4" t="str">
        <f>IF(BR125=BR126,IF(BR125&gt;BR124,BR125&amp;"_O",""),BR125&amp;"_C")</f>
        <v/>
      </c>
      <c r="BN125" s="7" t="str">
        <f>IF(RIGHT(BM125,1)="C",BP125/INDEX($BP$5:$BP$2729,MATCH(BR125&amp;"_O",$BM$5:$BM$2729,0),1),"")</f>
        <v/>
      </c>
      <c r="BO125" s="38">
        <v>26809</v>
      </c>
      <c r="BP125" s="3">
        <v>105.17</v>
      </c>
      <c r="BQ125" s="7">
        <f>BP125/BP124</f>
        <v>1.0221595879094179</v>
      </c>
      <c r="BR125" s="4">
        <f>YEAR(BO125)</f>
        <v>1973</v>
      </c>
      <c r="BS125" s="2" t="s">
        <v>5</v>
      </c>
      <c r="BT125" s="12" t="str">
        <f>INDEX($CD$5:$CD$10,MATCH(BS125,$CC$5:$CC$10,0),1)</f>
        <v/>
      </c>
      <c r="BU125" s="12" t="str">
        <f>IF(AND(BT125="Y",BQ125&gt;1),"Y","")</f>
        <v/>
      </c>
      <c r="BV125" s="12" t="str">
        <f>IF(AND(BT125="Y",BQ125&lt;1),"Y","")</f>
        <v/>
      </c>
      <c r="BW125" s="12" t="str">
        <f>IF(BQ125&gt;1,IF(BQ124&gt;1,"Y",""),"")</f>
        <v/>
      </c>
      <c r="BX125" s="12" t="str">
        <f>IF(BQ125&lt;1,IF(BQ124&lt;1,"Y",""),"")</f>
        <v/>
      </c>
      <c r="BY125" s="2"/>
      <c r="BZ125" s="2"/>
      <c r="CA125" s="2"/>
    </row>
    <row r="126" spans="2:79">
      <c r="B126" s="4" t="str">
        <f>IF(G126=G127,IF(G126&gt;G125,G126&amp;"_O",""),G126&amp;"_C")</f>
        <v/>
      </c>
      <c r="C126" s="14">
        <f ca="1">RANDBETWEEN(0,1000)/1000</f>
        <v>0.28899999999999998</v>
      </c>
      <c r="D126" s="16">
        <f>D125+1</f>
        <v>122</v>
      </c>
      <c r="E126" s="10">
        <f>ROUNDDOWN(D126/52,0)+1</f>
        <v>3</v>
      </c>
      <c r="F126" s="15">
        <f>F125+7</f>
        <v>45474</v>
      </c>
      <c r="G126" s="4">
        <f>YEAR(F126)</f>
        <v>2024</v>
      </c>
      <c r="H126" s="33">
        <v>0.96099999999999997</v>
      </c>
      <c r="I126" s="33">
        <v>0.86799999999999999</v>
      </c>
      <c r="J126" s="33">
        <v>0.25900000000000001</v>
      </c>
      <c r="K126" s="16" t="str">
        <f>IF(M125&gt;1,"Up","Down")</f>
        <v>Up</v>
      </c>
      <c r="L126" s="16" t="str">
        <f>IF(K126="Up",IF(H126&lt;$BJ$7,"Up","Down"),IF(H126&lt;$BK$7,"Down","Up"))</f>
        <v>Down</v>
      </c>
      <c r="M126" s="17">
        <f>IF(L126="Up",INDEX($AK$5:$AK$1005,MATCH(I126,$AI$5:$AI$1005,0),1),INDEX($AL$5:$AL$1005,MATCH(J126,$AI$5:$AI$1005,0),1))</f>
        <v>0.97804482789302027</v>
      </c>
      <c r="N126" s="16" t="str">
        <f>IF(P125&gt;1,"Up","Down")</f>
        <v>Down</v>
      </c>
      <c r="O126" s="16" t="str">
        <f>IF(N126="Up",IF(H126&lt;$BJ$12,"Up","Down"),IF(H126&lt;$BK$12,"Down","Up"))</f>
        <v>Up</v>
      </c>
      <c r="P126" s="17">
        <f>IF(O126="Up",INDEX($AP$5:$AP$1005,MATCH(I126,$AI$5:$AI$1005,0),1),INDEX($AQ$5:$AQ$1005,MATCH(J126,$AI$5:$AI$1005,0),1))</f>
        <v>1.0397150738498941</v>
      </c>
      <c r="Q126" s="19">
        <f>T125</f>
        <v>19635.998601364157</v>
      </c>
      <c r="R126" s="19">
        <f>INDEX(model!$S$5:$S$35,MATCH(G126,model!$Q$5:$Q$35,0),1)*model!$O$5</f>
        <v>125</v>
      </c>
      <c r="S126" s="19">
        <f>IF(RIGHT(B126,1)="C",T125*INDEX(model!$T$5:$T$35,MATCH(G126,model!$Q$5:$Q$35,0),1),0)</f>
        <v>0</v>
      </c>
      <c r="T126" s="19">
        <f>(Q126+R126-S126)*M126</f>
        <v>19327.142476065423</v>
      </c>
      <c r="U126" s="19">
        <f>X125</f>
        <v>21324.137400019146</v>
      </c>
      <c r="V126" s="19">
        <f>INDEX(model!$S$5:$S$35,MATCH(G126,model!$Q$5:$Q$35,0),1)*model!$O$6</f>
        <v>125</v>
      </c>
      <c r="W126" s="19">
        <f>IF(RIGHT(B126,1)="C",X125*INDEX(model!$T$5:$T$35,MATCH(G126,model!$Q$5:$Q$35,0),1),0)</f>
        <v>0</v>
      </c>
      <c r="X126" s="19">
        <f>(U126+V126-W126)*P126</f>
        <v>22300.991475877432</v>
      </c>
      <c r="Y126" s="19"/>
      <c r="Z126" s="36" t="str">
        <f>K126&amp;L126</f>
        <v>UpDown</v>
      </c>
      <c r="AA126" s="36" t="str">
        <f>N126&amp;O126</f>
        <v>DownUp</v>
      </c>
      <c r="AB126" s="19"/>
      <c r="AC126" s="19"/>
      <c r="AD126" s="19"/>
      <c r="AE126" s="19"/>
      <c r="AI126" s="18">
        <f>ROUND(AI125-0.001,3)</f>
        <v>0.879</v>
      </c>
      <c r="AJ126" s="9">
        <f t="array" ref="AJ126">PERCENTILE(IF($BB$5:$BB$2729="Y",$AY$5:$AY$2729),$AI126)</f>
        <v>1.0231116184532509</v>
      </c>
      <c r="AK126" s="9">
        <f t="array" ref="AK126">PERCENTILE(IF($BC$5:$BC$2729="Y",$AY$5:$AY$2729),$AI126)</f>
        <v>1.0308449636877808</v>
      </c>
      <c r="AL126" s="9">
        <f t="array" ref="AL126">PERCENTILE(IF($BD$5:$BD$2729="Y",$AY$5:$AY$2729),$AI126)</f>
        <v>0.9973882129069026</v>
      </c>
      <c r="AM126" s="41" t="str">
        <f>IF(AI126&lt;$BJ$7,"Up","Down")</f>
        <v>Down</v>
      </c>
      <c r="AN126" s="41" t="str">
        <f>IF(AI126&lt;$BK$7,"Down","Up")</f>
        <v>Up</v>
      </c>
      <c r="AO126" s="9">
        <f t="array" ref="AO126">PERCENTILE(IF($BT$5:$BT$2729="Y",$BQ$5:$BQ$2729),$AI126)</f>
        <v>1.0311809082830603</v>
      </c>
      <c r="AP126" s="9">
        <f t="array" ref="AP126">PERCENTILE(IF($BU$5:$BU$2729="Y",$BQ$5:$BQ$2729),$AI126)</f>
        <v>1.040596874696099</v>
      </c>
      <c r="AQ126" s="9">
        <f t="array" ref="AQ126">PERCENTILE(IF($BV$5:$BV$2729="Y",$BQ$5:$BQ$2729),$AI126)</f>
        <v>0.99698269033333242</v>
      </c>
      <c r="AR126" s="41" t="str">
        <f>IF(AI126&lt;$BJ$12,"Up","Down")</f>
        <v>Down</v>
      </c>
      <c r="AS126" s="41" t="str">
        <f>IF(AI126&lt;$BK$12,"Down","Up")</f>
        <v>Up</v>
      </c>
      <c r="AU126" s="4" t="str">
        <f>IF(AZ126=AZ127,IF(AZ126&gt;AZ125,AZ126&amp;"_O",""),AZ126&amp;"_C")</f>
        <v/>
      </c>
      <c r="AV126" s="7" t="str">
        <f>IF(RIGHT(AU126,1)="C",AX126/INDEX($AX$5:$AX$2729,MATCH(AZ126&amp;"_O",$AU$5:$AU$2729,0),1),"")</f>
        <v/>
      </c>
      <c r="AW126" s="38">
        <v>26417</v>
      </c>
      <c r="AX126" s="37">
        <v>107.67</v>
      </c>
      <c r="AY126" s="7">
        <f>AX126/AX125</f>
        <v>0.98879603269354399</v>
      </c>
      <c r="AZ126" s="4">
        <f>YEAR(AW126)</f>
        <v>1972</v>
      </c>
      <c r="BA126" s="2" t="s">
        <v>5</v>
      </c>
      <c r="BB126" s="12" t="str">
        <f>INDEX($CD$5:$CD$10,MATCH(BA126,$CC$5:$CC$10,0),1)</f>
        <v/>
      </c>
      <c r="BC126" s="12" t="str">
        <f>IF(AND(BB126="Y",AY126&gt;1),"Y","")</f>
        <v/>
      </c>
      <c r="BD126" s="12" t="str">
        <f>IF(AND(BB126="Y",AY126&lt;1),"Y","")</f>
        <v/>
      </c>
      <c r="BE126" s="12" t="str">
        <f>IF(AY126&gt;1,IF(AY125&gt;1,"Y",""),"")</f>
        <v/>
      </c>
      <c r="BF126" s="12" t="str">
        <f>IF(AY126&lt;1,IF(AY125&lt;1,"Y",""),"")</f>
        <v>Y</v>
      </c>
      <c r="BG126" s="2"/>
      <c r="BH126" s="2"/>
      <c r="BI126" s="2"/>
      <c r="BJ126" s="2"/>
      <c r="BK126" s="2"/>
      <c r="BL126" s="2"/>
      <c r="BM126" s="4" t="str">
        <f>IF(BR126=BR127,IF(BR126&gt;BR125,BR126&amp;"_O",""),BR126&amp;"_C")</f>
        <v/>
      </c>
      <c r="BN126" s="7" t="str">
        <f>IF(RIGHT(BM126,1)="C",BP126/INDEX($BP$5:$BP$2729,MATCH(BR126&amp;"_O",$BM$5:$BM$2729,0),1),"")</f>
        <v/>
      </c>
      <c r="BO126" s="38">
        <v>26816</v>
      </c>
      <c r="BP126" s="3">
        <v>102.3</v>
      </c>
      <c r="BQ126" s="7">
        <f>BP126/BP125</f>
        <v>0.97271084910145478</v>
      </c>
      <c r="BR126" s="4">
        <f>YEAR(BO126)</f>
        <v>1973</v>
      </c>
      <c r="BS126" s="2" t="s">
        <v>5</v>
      </c>
      <c r="BT126" s="12" t="str">
        <f>INDEX($CD$5:$CD$10,MATCH(BS126,$CC$5:$CC$10,0),1)</f>
        <v/>
      </c>
      <c r="BU126" s="12" t="str">
        <f>IF(AND(BT126="Y",BQ126&gt;1),"Y","")</f>
        <v/>
      </c>
      <c r="BV126" s="12" t="str">
        <f>IF(AND(BT126="Y",BQ126&lt;1),"Y","")</f>
        <v/>
      </c>
      <c r="BW126" s="12" t="str">
        <f>IF(BQ126&gt;1,IF(BQ125&gt;1,"Y",""),"")</f>
        <v/>
      </c>
      <c r="BX126" s="12" t="str">
        <f>IF(BQ126&lt;1,IF(BQ125&lt;1,"Y",""),"")</f>
        <v/>
      </c>
      <c r="BY126" s="2"/>
      <c r="BZ126" s="2"/>
      <c r="CA126" s="2"/>
    </row>
    <row r="127" spans="2:79">
      <c r="B127" s="4" t="str">
        <f>IF(G127=G128,IF(G127&gt;G126,G127&amp;"_O",""),G127&amp;"_C")</f>
        <v/>
      </c>
      <c r="C127" s="14">
        <f ca="1">RANDBETWEEN(0,1000)/1000</f>
        <v>8.6999999999999994E-2</v>
      </c>
      <c r="D127" s="16">
        <f>D126+1</f>
        <v>123</v>
      </c>
      <c r="E127" s="10">
        <f>ROUNDDOWN(D127/52,0)+1</f>
        <v>3</v>
      </c>
      <c r="F127" s="15">
        <f>F126+7</f>
        <v>45481</v>
      </c>
      <c r="G127" s="4">
        <f>YEAR(F127)</f>
        <v>2024</v>
      </c>
      <c r="H127" s="33">
        <v>0.21099999999999999</v>
      </c>
      <c r="I127" s="33">
        <v>0.25700000000000001</v>
      </c>
      <c r="J127" s="33">
        <v>6.5000000000000002E-2</v>
      </c>
      <c r="K127" s="16" t="str">
        <f>IF(M126&gt;1,"Up","Down")</f>
        <v>Down</v>
      </c>
      <c r="L127" s="16" t="str">
        <f>IF(K127="Up",IF(H127&lt;$BJ$7,"Up","Down"),IF(H127&lt;$BK$7,"Down","Up"))</f>
        <v>Down</v>
      </c>
      <c r="M127" s="17">
        <f>IF(L127="Up",INDEX($AK$5:$AK$1005,MATCH(I127,$AI$5:$AI$1005,0),1),INDEX($AL$5:$AL$1005,MATCH(J127,$AI$5:$AI$1005,0),1))</f>
        <v>0.95578688792039479</v>
      </c>
      <c r="N127" s="16" t="str">
        <f>IF(P126&gt;1,"Up","Down")</f>
        <v>Up</v>
      </c>
      <c r="O127" s="16" t="str">
        <f>IF(N127="Up",IF(H127&lt;$BJ$12,"Up","Down"),IF(H127&lt;$BK$12,"Down","Up"))</f>
        <v>Up</v>
      </c>
      <c r="P127" s="17">
        <f>IF(O127="Up",INDEX($AP$5:$AP$1005,MATCH(I127,$AI$5:$AI$1005,0),1),INDEX($AQ$5:$AQ$1005,MATCH(J127,$AI$5:$AI$1005,0),1))</f>
        <v>1.0084176446045694</v>
      </c>
      <c r="Q127" s="19">
        <f>T126</f>
        <v>19327.142476065423</v>
      </c>
      <c r="R127" s="19">
        <f>INDEX(model!$S$5:$S$35,MATCH(G127,model!$Q$5:$Q$35,0),1)*model!$O$5</f>
        <v>125</v>
      </c>
      <c r="S127" s="19">
        <f>IF(RIGHT(B127,1)="C",T126*INDEX(model!$T$5:$T$35,MATCH(G127,model!$Q$5:$Q$35,0),1),0)</f>
        <v>0</v>
      </c>
      <c r="T127" s="19">
        <f>(Q127+R127-S127)*M127</f>
        <v>18592.102720582694</v>
      </c>
      <c r="U127" s="19">
        <f>X126</f>
        <v>22300.991475877432</v>
      </c>
      <c r="V127" s="19">
        <f>INDEX(model!$S$5:$S$35,MATCH(G127,model!$Q$5:$Q$35,0),1)*model!$O$6</f>
        <v>125</v>
      </c>
      <c r="W127" s="19">
        <f>IF(RIGHT(B127,1)="C",X126*INDEX(model!$T$5:$T$35,MATCH(G127,model!$Q$5:$Q$35,0),1),0)</f>
        <v>0</v>
      </c>
      <c r="X127" s="19">
        <f>(U127+V127-W127)*P127</f>
        <v>22614.765502026472</v>
      </c>
      <c r="Y127" s="19"/>
      <c r="Z127" s="36" t="str">
        <f>K127&amp;L127</f>
        <v>DownDown</v>
      </c>
      <c r="AA127" s="36" t="str">
        <f>N127&amp;O127</f>
        <v>UpUp</v>
      </c>
      <c r="AB127" s="19"/>
      <c r="AC127" s="19"/>
      <c r="AD127" s="19"/>
      <c r="AE127" s="19"/>
      <c r="AI127" s="18">
        <f>ROUND(AI126-0.001,3)</f>
        <v>0.878</v>
      </c>
      <c r="AJ127" s="9">
        <f t="array" ref="AJ127">PERCENTILE(IF($BB$5:$BB$2729="Y",$AY$5:$AY$2729),$AI127)</f>
        <v>1.0229075428616643</v>
      </c>
      <c r="AK127" s="9">
        <f t="array" ref="AK127">PERCENTILE(IF($BC$5:$BC$2729="Y",$AY$5:$AY$2729),$AI127)</f>
        <v>1.0308227721790721</v>
      </c>
      <c r="AL127" s="9">
        <f t="array" ref="AL127">PERCENTILE(IF($BD$5:$BD$2729="Y",$AY$5:$AY$2729),$AI127)</f>
        <v>0.99738564000276575</v>
      </c>
      <c r="AM127" s="41" t="str">
        <f>IF(AI127&lt;$BJ$7,"Up","Down")</f>
        <v>Down</v>
      </c>
      <c r="AN127" s="41" t="str">
        <f>IF(AI127&lt;$BK$7,"Down","Up")</f>
        <v>Up</v>
      </c>
      <c r="AO127" s="9">
        <f t="array" ref="AO127">PERCENTILE(IF($BT$5:$BT$2729="Y",$BQ$5:$BQ$2729),$AI127)</f>
        <v>1.030971236474828</v>
      </c>
      <c r="AP127" s="9">
        <f t="array" ref="AP127">PERCENTILE(IF($BU$5:$BU$2729="Y",$BQ$5:$BQ$2729),$AI127)</f>
        <v>1.0404286214692662</v>
      </c>
      <c r="AQ127" s="9">
        <f t="array" ref="AQ127">PERCENTILE(IF($BV$5:$BV$2729="Y",$BQ$5:$BQ$2729),$AI127)</f>
        <v>0.99696193883251627</v>
      </c>
      <c r="AR127" s="41" t="str">
        <f>IF(AI127&lt;$BJ$12,"Up","Down")</f>
        <v>Down</v>
      </c>
      <c r="AS127" s="41" t="str">
        <f>IF(AI127&lt;$BK$12,"Down","Up")</f>
        <v>Up</v>
      </c>
      <c r="AU127" s="4" t="str">
        <f>IF(AZ127=AZ128,IF(AZ127&gt;AZ126,AZ127&amp;"_O",""),AZ127&amp;"_C")</f>
        <v/>
      </c>
      <c r="AV127" s="7" t="str">
        <f>IF(RIGHT(AU127,1)="C",AX127/INDEX($AX$5:$AX$2729,MATCH(AZ127&amp;"_O",$AU$5:$AU$2729,0),1),"")</f>
        <v/>
      </c>
      <c r="AW127" s="38">
        <v>26424</v>
      </c>
      <c r="AX127" s="37">
        <v>106.63</v>
      </c>
      <c r="AY127" s="7">
        <f>AX127/AX126</f>
        <v>0.99034085632023772</v>
      </c>
      <c r="AZ127" s="4">
        <f>YEAR(AW127)</f>
        <v>1972</v>
      </c>
      <c r="BA127" s="2" t="s">
        <v>5</v>
      </c>
      <c r="BB127" s="12" t="str">
        <f>INDEX($CD$5:$CD$10,MATCH(BA127,$CC$5:$CC$10,0),1)</f>
        <v/>
      </c>
      <c r="BC127" s="12" t="str">
        <f>IF(AND(BB127="Y",AY127&gt;1),"Y","")</f>
        <v/>
      </c>
      <c r="BD127" s="12" t="str">
        <f>IF(AND(BB127="Y",AY127&lt;1),"Y","")</f>
        <v/>
      </c>
      <c r="BE127" s="12" t="str">
        <f>IF(AY127&gt;1,IF(AY126&gt;1,"Y",""),"")</f>
        <v/>
      </c>
      <c r="BF127" s="12" t="str">
        <f>IF(AY127&lt;1,IF(AY126&lt;1,"Y",""),"")</f>
        <v>Y</v>
      </c>
      <c r="BG127" s="2"/>
      <c r="BH127" s="2"/>
      <c r="BI127" s="2"/>
      <c r="BJ127" s="2"/>
      <c r="BK127" s="2"/>
      <c r="BL127" s="2"/>
      <c r="BM127" s="4" t="str">
        <f>IF(BR127=BR128,IF(BR127&gt;BR126,BR127&amp;"_O",""),BR127&amp;"_C")</f>
        <v/>
      </c>
      <c r="BN127" s="7" t="str">
        <f>IF(RIGHT(BM127,1)="C",BP127/INDEX($BP$5:$BP$2729,MATCH(BR127&amp;"_O",$BM$5:$BM$2729,0),1),"")</f>
        <v/>
      </c>
      <c r="BO127" s="38">
        <v>26823</v>
      </c>
      <c r="BP127" s="3">
        <v>103.72</v>
      </c>
      <c r="BQ127" s="7">
        <f>BP127/BP126</f>
        <v>1.013880742913001</v>
      </c>
      <c r="BR127" s="4">
        <f>YEAR(BO127)</f>
        <v>1973</v>
      </c>
      <c r="BS127" s="2" t="s">
        <v>5</v>
      </c>
      <c r="BT127" s="12" t="str">
        <f>INDEX($CD$5:$CD$10,MATCH(BS127,$CC$5:$CC$10,0),1)</f>
        <v/>
      </c>
      <c r="BU127" s="12" t="str">
        <f>IF(AND(BT127="Y",BQ127&gt;1),"Y","")</f>
        <v/>
      </c>
      <c r="BV127" s="12" t="str">
        <f>IF(AND(BT127="Y",BQ127&lt;1),"Y","")</f>
        <v/>
      </c>
      <c r="BW127" s="12" t="str">
        <f>IF(BQ127&gt;1,IF(BQ126&gt;1,"Y",""),"")</f>
        <v/>
      </c>
      <c r="BX127" s="12" t="str">
        <f>IF(BQ127&lt;1,IF(BQ126&lt;1,"Y",""),"")</f>
        <v/>
      </c>
      <c r="BY127" s="2"/>
      <c r="BZ127" s="2"/>
      <c r="CA127" s="2"/>
    </row>
    <row r="128" spans="2:79">
      <c r="B128" s="4" t="str">
        <f>IF(G128=G129,IF(G128&gt;G127,G128&amp;"_O",""),G128&amp;"_C")</f>
        <v/>
      </c>
      <c r="C128" s="14">
        <f ca="1">RANDBETWEEN(0,1000)/1000</f>
        <v>0.65200000000000002</v>
      </c>
      <c r="D128" s="16">
        <f>D127+1</f>
        <v>124</v>
      </c>
      <c r="E128" s="10">
        <f>ROUNDDOWN(D128/52,0)+1</f>
        <v>3</v>
      </c>
      <c r="F128" s="15">
        <f>F127+7</f>
        <v>45488</v>
      </c>
      <c r="G128" s="4">
        <f>YEAR(F128)</f>
        <v>2024</v>
      </c>
      <c r="H128" s="33">
        <v>0.52400000000000002</v>
      </c>
      <c r="I128" s="33">
        <v>0.67100000000000004</v>
      </c>
      <c r="J128" s="33">
        <v>0.48799999999999999</v>
      </c>
      <c r="K128" s="16" t="str">
        <f>IF(M127&gt;1,"Up","Down")</f>
        <v>Down</v>
      </c>
      <c r="L128" s="16" t="str">
        <f>IF(K128="Up",IF(H128&lt;$BJ$7,"Up","Down"),IF(H128&lt;$BK$7,"Down","Up"))</f>
        <v>Up</v>
      </c>
      <c r="M128" s="17">
        <f>IF(L128="Up",INDEX($AK$5:$AK$1005,MATCH(I128,$AI$5:$AI$1005,0),1),INDEX($AL$5:$AL$1005,MATCH(J128,$AI$5:$AI$1005,0),1))</f>
        <v>1.0173479957111438</v>
      </c>
      <c r="N128" s="16" t="str">
        <f>IF(P127&gt;1,"Up","Down")</f>
        <v>Up</v>
      </c>
      <c r="O128" s="16" t="str">
        <f>IF(N128="Up",IF(H128&lt;$BJ$12,"Up","Down"),IF(H128&lt;$BK$12,"Down","Up"))</f>
        <v>Up</v>
      </c>
      <c r="P128" s="17">
        <f>IF(O128="Up",INDEX($AP$5:$AP$1005,MATCH(I128,$AI$5:$AI$1005,0),1),INDEX($AQ$5:$AQ$1005,MATCH(J128,$AI$5:$AI$1005,0),1))</f>
        <v>1.0247835045214497</v>
      </c>
      <c r="Q128" s="19">
        <f>T127</f>
        <v>18592.102720582694</v>
      </c>
      <c r="R128" s="19">
        <f>INDEX(model!$S$5:$S$35,MATCH(G128,model!$Q$5:$Q$35,0),1)*model!$O$5</f>
        <v>125</v>
      </c>
      <c r="S128" s="19">
        <f>IF(RIGHT(B128,1)="C",T127*INDEX(model!$T$5:$T$35,MATCH(G128,model!$Q$5:$Q$35,0),1),0)</f>
        <v>0</v>
      </c>
      <c r="T128" s="19">
        <f>(Q128+R128-S128)*M128</f>
        <v>19041.806938304398</v>
      </c>
      <c r="U128" s="19">
        <f>X127</f>
        <v>22614.765502026472</v>
      </c>
      <c r="V128" s="19">
        <f>INDEX(model!$S$5:$S$35,MATCH(G128,model!$Q$5:$Q$35,0),1)*model!$O$6</f>
        <v>125</v>
      </c>
      <c r="W128" s="19">
        <f>IF(RIGHT(B128,1)="C",X127*INDEX(model!$T$5:$T$35,MATCH(G128,model!$Q$5:$Q$35,0),1),0)</f>
        <v>0</v>
      </c>
      <c r="X128" s="19">
        <f>(U128+V128-W128)*P128</f>
        <v>23303.336583162651</v>
      </c>
      <c r="Y128" s="19"/>
      <c r="Z128" s="36" t="str">
        <f>K128&amp;L128</f>
        <v>DownUp</v>
      </c>
      <c r="AA128" s="36" t="str">
        <f>N128&amp;O128</f>
        <v>UpUp</v>
      </c>
      <c r="AB128" s="19"/>
      <c r="AC128" s="19"/>
      <c r="AD128" s="19"/>
      <c r="AE128" s="19"/>
      <c r="AI128" s="18">
        <f>ROUND(AI127-0.001,3)</f>
        <v>0.877</v>
      </c>
      <c r="AJ128" s="9">
        <f t="array" ref="AJ128">PERCENTILE(IF($BB$5:$BB$2729="Y",$AY$5:$AY$2729),$AI128)</f>
        <v>1.0228228054966888</v>
      </c>
      <c r="AK128" s="9">
        <f t="array" ref="AK128">PERCENTILE(IF($BC$5:$BC$2729="Y",$AY$5:$AY$2729),$AI128)</f>
        <v>1.0307523954303446</v>
      </c>
      <c r="AL128" s="9">
        <f t="array" ref="AL128">PERCENTILE(IF($BD$5:$BD$2729="Y",$AY$5:$AY$2729),$AI128)</f>
        <v>0.99737942700164051</v>
      </c>
      <c r="AM128" s="41" t="str">
        <f>IF(AI128&lt;$BJ$7,"Up","Down")</f>
        <v>Down</v>
      </c>
      <c r="AN128" s="41" t="str">
        <f>IF(AI128&lt;$BK$7,"Down","Up")</f>
        <v>Up</v>
      </c>
      <c r="AO128" s="9">
        <f t="array" ref="AO128">PERCENTILE(IF($BT$5:$BT$2729="Y",$BQ$5:$BQ$2729),$AI128)</f>
        <v>1.0307563510502273</v>
      </c>
      <c r="AP128" s="9">
        <f t="array" ref="AP128">PERCENTILE(IF($BU$5:$BU$2729="Y",$BQ$5:$BQ$2729),$AI128)</f>
        <v>1.0403815540113701</v>
      </c>
      <c r="AQ128" s="9">
        <f t="array" ref="AQ128">PERCENTILE(IF($BV$5:$BV$2729="Y",$BQ$5:$BQ$2729),$AI128)</f>
        <v>0.99693765910078924</v>
      </c>
      <c r="AR128" s="41" t="str">
        <f>IF(AI128&lt;$BJ$12,"Up","Down")</f>
        <v>Down</v>
      </c>
      <c r="AS128" s="41" t="str">
        <f>IF(AI128&lt;$BK$12,"Down","Up")</f>
        <v>Up</v>
      </c>
      <c r="AU128" s="4" t="str">
        <f>IF(AZ128=AZ129,IF(AZ128&gt;AZ127,AZ128&amp;"_O",""),AZ128&amp;"_C")</f>
        <v/>
      </c>
      <c r="AV128" s="7" t="str">
        <f>IF(RIGHT(AU128,1)="C",AX128/INDEX($AX$5:$AX$2729,MATCH(AZ128&amp;"_O",$AU$5:$AU$2729,0),1),"")</f>
        <v/>
      </c>
      <c r="AW128" s="38">
        <v>26431</v>
      </c>
      <c r="AX128" s="37">
        <v>106.38</v>
      </c>
      <c r="AY128" s="7">
        <f>AX128/AX127</f>
        <v>0.99765544405889528</v>
      </c>
      <c r="AZ128" s="4">
        <f>YEAR(AW128)</f>
        <v>1972</v>
      </c>
      <c r="BA128" s="2" t="s">
        <v>5</v>
      </c>
      <c r="BB128" s="12" t="str">
        <f>INDEX($CD$5:$CD$10,MATCH(BA128,$CC$5:$CC$10,0),1)</f>
        <v/>
      </c>
      <c r="BC128" s="12" t="str">
        <f>IF(AND(BB128="Y",AY128&gt;1),"Y","")</f>
        <v/>
      </c>
      <c r="BD128" s="12" t="str">
        <f>IF(AND(BB128="Y",AY128&lt;1),"Y","")</f>
        <v/>
      </c>
      <c r="BE128" s="12" t="str">
        <f>IF(AY128&gt;1,IF(AY127&gt;1,"Y",""),"")</f>
        <v/>
      </c>
      <c r="BF128" s="12" t="str">
        <f>IF(AY128&lt;1,IF(AY127&lt;1,"Y",""),"")</f>
        <v>Y</v>
      </c>
      <c r="BG128" s="2"/>
      <c r="BH128" s="2"/>
      <c r="BI128" s="2"/>
      <c r="BJ128" s="2"/>
      <c r="BK128" s="2"/>
      <c r="BL128" s="2"/>
      <c r="BM128" s="4" t="str">
        <f>IF(BR128=BR129,IF(BR128&gt;BR127,BR128&amp;"_O",""),BR128&amp;"_C")</f>
        <v/>
      </c>
      <c r="BN128" s="7" t="str">
        <f>IF(RIGHT(BM128,1)="C",BP128/INDEX($BP$5:$BP$2729,MATCH(BR128&amp;"_O",$BM$5:$BM$2729,0),1),"")</f>
        <v/>
      </c>
      <c r="BO128" s="38">
        <v>26830</v>
      </c>
      <c r="BP128" s="3">
        <v>102.26</v>
      </c>
      <c r="BQ128" s="7">
        <f>BP128/BP127</f>
        <v>0.98592364057076753</v>
      </c>
      <c r="BR128" s="4">
        <f>YEAR(BO128)</f>
        <v>1973</v>
      </c>
      <c r="BS128" s="2" t="s">
        <v>5</v>
      </c>
      <c r="BT128" s="12" t="str">
        <f>INDEX($CD$5:$CD$10,MATCH(BS128,$CC$5:$CC$10,0),1)</f>
        <v/>
      </c>
      <c r="BU128" s="12" t="str">
        <f>IF(AND(BT128="Y",BQ128&gt;1),"Y","")</f>
        <v/>
      </c>
      <c r="BV128" s="12" t="str">
        <f>IF(AND(BT128="Y",BQ128&lt;1),"Y","")</f>
        <v/>
      </c>
      <c r="BW128" s="12" t="str">
        <f>IF(BQ128&gt;1,IF(BQ127&gt;1,"Y",""),"")</f>
        <v/>
      </c>
      <c r="BX128" s="12" t="str">
        <f>IF(BQ128&lt;1,IF(BQ127&lt;1,"Y",""),"")</f>
        <v/>
      </c>
      <c r="BY128" s="2"/>
      <c r="BZ128" s="2"/>
      <c r="CA128" s="2"/>
    </row>
    <row r="129" spans="2:79">
      <c r="B129" s="4" t="str">
        <f>IF(G129=G130,IF(G129&gt;G128,G129&amp;"_O",""),G129&amp;"_C")</f>
        <v/>
      </c>
      <c r="C129" s="14">
        <f ca="1">RANDBETWEEN(0,1000)/1000</f>
        <v>0.155</v>
      </c>
      <c r="D129" s="16">
        <f>D128+1</f>
        <v>125</v>
      </c>
      <c r="E129" s="10">
        <f>ROUNDDOWN(D129/52,0)+1</f>
        <v>3</v>
      </c>
      <c r="F129" s="15">
        <f>F128+7</f>
        <v>45495</v>
      </c>
      <c r="G129" s="4">
        <f>YEAR(F129)</f>
        <v>2024</v>
      </c>
      <c r="H129" s="33">
        <v>0.73599999999999999</v>
      </c>
      <c r="I129" s="33">
        <v>0.82299999999999995</v>
      </c>
      <c r="J129" s="33">
        <v>0.11700000000000001</v>
      </c>
      <c r="K129" s="16" t="str">
        <f>IF(M128&gt;1,"Up","Down")</f>
        <v>Up</v>
      </c>
      <c r="L129" s="16" t="str">
        <f>IF(K129="Up",IF(H129&lt;$BJ$7,"Up","Down"),IF(H129&lt;$BK$7,"Down","Up"))</f>
        <v>Down</v>
      </c>
      <c r="M129" s="17">
        <f>IF(L129="Up",INDEX($AK$5:$AK$1005,MATCH(I129,$AI$5:$AI$1005,0),1),INDEX($AL$5:$AL$1005,MATCH(J129,$AI$5:$AI$1005,0),1))</f>
        <v>0.96496720400874481</v>
      </c>
      <c r="N129" s="16" t="str">
        <f>IF(P128&gt;1,"Up","Down")</f>
        <v>Up</v>
      </c>
      <c r="O129" s="16" t="str">
        <f>IF(N129="Up",IF(H129&lt;$BJ$12,"Up","Down"),IF(H129&lt;$BK$12,"Down","Up"))</f>
        <v>Down</v>
      </c>
      <c r="P129" s="17">
        <f>IF(O129="Up",INDEX($AP$5:$AP$1005,MATCH(I129,$AI$5:$AI$1005,0),1),INDEX($AQ$5:$AQ$1005,MATCH(J129,$AI$5:$AI$1005,0),1))</f>
        <v>0.95402427632408482</v>
      </c>
      <c r="Q129" s="19">
        <f>T128</f>
        <v>19041.806938304398</v>
      </c>
      <c r="R129" s="19">
        <f>INDEX(model!$S$5:$S$35,MATCH(G129,model!$Q$5:$Q$35,0),1)*model!$O$5</f>
        <v>125</v>
      </c>
      <c r="S129" s="19">
        <f>IF(RIGHT(B129,1)="C",T128*INDEX(model!$T$5:$T$35,MATCH(G129,model!$Q$5:$Q$35,0),1),0)</f>
        <v>0</v>
      </c>
      <c r="T129" s="19">
        <f>(Q129+R129-S129)*M129</f>
        <v>18495.340101031004</v>
      </c>
      <c r="U129" s="19">
        <f>X128</f>
        <v>23303.336583162651</v>
      </c>
      <c r="V129" s="19">
        <f>INDEX(model!$S$5:$S$35,MATCH(G129,model!$Q$5:$Q$35,0),1)*model!$O$6</f>
        <v>125</v>
      </c>
      <c r="W129" s="19">
        <f>IF(RIGHT(B129,1)="C",X128*INDEX(model!$T$5:$T$35,MATCH(G129,model!$Q$5:$Q$35,0),1),0)</f>
        <v>0</v>
      </c>
      <c r="X129" s="19">
        <f>(U129+V129-W129)*P129</f>
        <v>22351.201854228832</v>
      </c>
      <c r="Y129" s="19"/>
      <c r="Z129" s="36" t="str">
        <f>K129&amp;L129</f>
        <v>UpDown</v>
      </c>
      <c r="AA129" s="36" t="str">
        <f>N129&amp;O129</f>
        <v>UpDown</v>
      </c>
      <c r="AB129" s="19"/>
      <c r="AC129" s="19"/>
      <c r="AD129" s="19"/>
      <c r="AE129" s="19"/>
      <c r="AI129" s="18">
        <f>ROUND(AI128-0.001,3)</f>
        <v>0.876</v>
      </c>
      <c r="AJ129" s="9">
        <f t="array" ref="AJ129">PERCENTILE(IF($BB$5:$BB$2729="Y",$AY$5:$AY$2729),$AI129)</f>
        <v>1.0227739890943364</v>
      </c>
      <c r="AK129" s="9">
        <f t="array" ref="AK129">PERCENTILE(IF($BC$5:$BC$2729="Y",$AY$5:$AY$2729),$AI129)</f>
        <v>1.0306321696578016</v>
      </c>
      <c r="AL129" s="9">
        <f t="array" ref="AL129">PERCENTILE(IF($BD$5:$BD$2729="Y",$AY$5:$AY$2729),$AI129)</f>
        <v>0.99736739984795553</v>
      </c>
      <c r="AM129" s="41" t="str">
        <f>IF(AI129&lt;$BJ$7,"Up","Down")</f>
        <v>Down</v>
      </c>
      <c r="AN129" s="41" t="str">
        <f>IF(AI129&lt;$BK$7,"Down","Up")</f>
        <v>Up</v>
      </c>
      <c r="AO129" s="9">
        <f t="array" ref="AO129">PERCENTILE(IF($BT$5:$BT$2729="Y",$BQ$5:$BQ$2729),$AI129)</f>
        <v>1.0306712407817122</v>
      </c>
      <c r="AP129" s="9">
        <f t="array" ref="AP129">PERCENTILE(IF($BU$5:$BU$2729="Y",$BQ$5:$BQ$2729),$AI129)</f>
        <v>1.0403407994176381</v>
      </c>
      <c r="AQ129" s="9">
        <f t="array" ref="AQ129">PERCENTILE(IF($BV$5:$BV$2729="Y",$BQ$5:$BQ$2729),$AI129)</f>
        <v>0.9969154513937295</v>
      </c>
      <c r="AR129" s="41" t="str">
        <f>IF(AI129&lt;$BJ$12,"Up","Down")</f>
        <v>Down</v>
      </c>
      <c r="AS129" s="41" t="str">
        <f>IF(AI129&lt;$BK$12,"Down","Up")</f>
        <v>Up</v>
      </c>
      <c r="AU129" s="4" t="str">
        <f>IF(AZ129=AZ130,IF(AZ129&gt;AZ128,AZ129&amp;"_O",""),AZ129&amp;"_C")</f>
        <v/>
      </c>
      <c r="AV129" s="7" t="str">
        <f>IF(RIGHT(AU129,1)="C",AX129/INDEX($AX$5:$AX$2729,MATCH(AZ129&amp;"_O",$AU$5:$AU$2729,0),1),"")</f>
        <v/>
      </c>
      <c r="AW129" s="38">
        <v>26438</v>
      </c>
      <c r="AX129" s="37">
        <v>108.98</v>
      </c>
      <c r="AY129" s="7">
        <f>AX129/AX128</f>
        <v>1.0244406843391616</v>
      </c>
      <c r="AZ129" s="4">
        <f>YEAR(AW129)</f>
        <v>1972</v>
      </c>
      <c r="BA129" s="2" t="s">
        <v>5</v>
      </c>
      <c r="BB129" s="12" t="str">
        <f>INDEX($CD$5:$CD$10,MATCH(BA129,$CC$5:$CC$10,0),1)</f>
        <v/>
      </c>
      <c r="BC129" s="12" t="str">
        <f>IF(AND(BB129="Y",AY129&gt;1),"Y","")</f>
        <v/>
      </c>
      <c r="BD129" s="12" t="str">
        <f>IF(AND(BB129="Y",AY129&lt;1),"Y","")</f>
        <v/>
      </c>
      <c r="BE129" s="12" t="str">
        <f>IF(AY129&gt;1,IF(AY128&gt;1,"Y",""),"")</f>
        <v/>
      </c>
      <c r="BF129" s="12" t="str">
        <f>IF(AY129&lt;1,IF(AY128&lt;1,"Y",""),"")</f>
        <v/>
      </c>
      <c r="BG129" s="2"/>
      <c r="BH129" s="2"/>
      <c r="BI129" s="2"/>
      <c r="BJ129" s="2"/>
      <c r="BK129" s="2"/>
      <c r="BL129" s="2"/>
      <c r="BM129" s="4" t="str">
        <f>IF(BR129=BR130,IF(BR129&gt;BR128,BR129&amp;"_O",""),BR129&amp;"_C")</f>
        <v/>
      </c>
      <c r="BN129" s="7" t="str">
        <f>IF(RIGHT(BM129,1)="C",BP129/INDEX($BP$5:$BP$2729,MATCH(BR129&amp;"_O",$BM$5:$BM$2729,0),1),"")</f>
        <v/>
      </c>
      <c r="BO129" s="38">
        <v>26837</v>
      </c>
      <c r="BP129" s="3">
        <v>100.99</v>
      </c>
      <c r="BQ129" s="7">
        <f>BP129/BP128</f>
        <v>0.98758067670643446</v>
      </c>
      <c r="BR129" s="4">
        <f>YEAR(BO129)</f>
        <v>1973</v>
      </c>
      <c r="BS129" s="2" t="s">
        <v>5</v>
      </c>
      <c r="BT129" s="12" t="str">
        <f>INDEX($CD$5:$CD$10,MATCH(BS129,$CC$5:$CC$10,0),1)</f>
        <v/>
      </c>
      <c r="BU129" s="12" t="str">
        <f>IF(AND(BT129="Y",BQ129&gt;1),"Y","")</f>
        <v/>
      </c>
      <c r="BV129" s="12" t="str">
        <f>IF(AND(BT129="Y",BQ129&lt;1),"Y","")</f>
        <v/>
      </c>
      <c r="BW129" s="12" t="str">
        <f>IF(BQ129&gt;1,IF(BQ128&gt;1,"Y",""),"")</f>
        <v/>
      </c>
      <c r="BX129" s="12" t="str">
        <f>IF(BQ129&lt;1,IF(BQ128&lt;1,"Y",""),"")</f>
        <v>Y</v>
      </c>
      <c r="BY129" s="2"/>
      <c r="BZ129" s="2"/>
      <c r="CA129" s="2"/>
    </row>
    <row r="130" spans="2:79">
      <c r="B130" s="4" t="str">
        <f>IF(G130=G131,IF(G130&gt;G129,G130&amp;"_O",""),G130&amp;"_C")</f>
        <v/>
      </c>
      <c r="C130" s="14">
        <f ca="1">RANDBETWEEN(0,1000)/1000</f>
        <v>0.91200000000000003</v>
      </c>
      <c r="D130" s="16">
        <f>D129+1</f>
        <v>126</v>
      </c>
      <c r="E130" s="10">
        <f>ROUNDDOWN(D130/52,0)+1</f>
        <v>3</v>
      </c>
      <c r="F130" s="15">
        <f>F129+7</f>
        <v>45502</v>
      </c>
      <c r="G130" s="4">
        <f>YEAR(F130)</f>
        <v>2024</v>
      </c>
      <c r="H130" s="33">
        <v>0.64</v>
      </c>
      <c r="I130" s="33">
        <v>0.71799999999999997</v>
      </c>
      <c r="J130" s="33">
        <v>0.61099999999999999</v>
      </c>
      <c r="K130" s="16" t="str">
        <f>IF(M129&gt;1,"Up","Down")</f>
        <v>Down</v>
      </c>
      <c r="L130" s="16" t="str">
        <f>IF(K130="Up",IF(H130&lt;$BJ$7,"Up","Down"),IF(H130&lt;$BK$7,"Down","Up"))</f>
        <v>Up</v>
      </c>
      <c r="M130" s="17">
        <f>IF(L130="Up",INDEX($AK$5:$AK$1005,MATCH(I130,$AI$5:$AI$1005,0),1),INDEX($AL$5:$AL$1005,MATCH(J130,$AI$5:$AI$1005,0),1))</f>
        <v>1.0197040175331329</v>
      </c>
      <c r="N130" s="16" t="str">
        <f>IF(P129&gt;1,"Up","Down")</f>
        <v>Down</v>
      </c>
      <c r="O130" s="16" t="str">
        <f>IF(N130="Up",IF(H130&lt;$BJ$12,"Up","Down"),IF(H130&lt;$BK$12,"Down","Up"))</f>
        <v>Up</v>
      </c>
      <c r="P130" s="17">
        <f>IF(O130="Up",INDEX($AP$5:$AP$1005,MATCH(I130,$AI$5:$AI$1005,0),1),INDEX($AQ$5:$AQ$1005,MATCH(J130,$AI$5:$AI$1005,0),1))</f>
        <v>1.0270580857865093</v>
      </c>
      <c r="Q130" s="19">
        <f>T129</f>
        <v>18495.340101031004</v>
      </c>
      <c r="R130" s="19">
        <f>INDEX(model!$S$5:$S$35,MATCH(G130,model!$Q$5:$Q$35,0),1)*model!$O$5</f>
        <v>125</v>
      </c>
      <c r="S130" s="19">
        <f>IF(RIGHT(B130,1)="C",T129*INDEX(model!$T$5:$T$35,MATCH(G130,model!$Q$5:$Q$35,0),1),0)</f>
        <v>0</v>
      </c>
      <c r="T130" s="19">
        <f>(Q130+R130-S130)*M130</f>
        <v>18987.235608854618</v>
      </c>
      <c r="U130" s="19">
        <f>X129</f>
        <v>22351.201854228832</v>
      </c>
      <c r="V130" s="19">
        <f>INDEX(model!$S$5:$S$35,MATCH(G130,model!$Q$5:$Q$35,0),1)*model!$O$6</f>
        <v>125</v>
      </c>
      <c r="W130" s="19">
        <f>IF(RIGHT(B130,1)="C",X129*INDEX(model!$T$5:$T$35,MATCH(G130,model!$Q$5:$Q$35,0),1),0)</f>
        <v>0</v>
      </c>
      <c r="X130" s="19">
        <f>(U130+V130-W130)*P130</f>
        <v>23084.364852155453</v>
      </c>
      <c r="Y130" s="19"/>
      <c r="Z130" s="36" t="str">
        <f>K130&amp;L130</f>
        <v>DownUp</v>
      </c>
      <c r="AA130" s="36" t="str">
        <f>N130&amp;O130</f>
        <v>DownUp</v>
      </c>
      <c r="AB130" s="19"/>
      <c r="AC130" s="19"/>
      <c r="AD130" s="19"/>
      <c r="AE130" s="19"/>
      <c r="AI130" s="18">
        <f>ROUND(AI129-0.001,3)</f>
        <v>0.875</v>
      </c>
      <c r="AJ130" s="9">
        <f t="array" ref="AJ130">PERCENTILE(IF($BB$5:$BB$2729="Y",$AY$5:$AY$2729),$AI130)</f>
        <v>1.0227565878319886</v>
      </c>
      <c r="AK130" s="9">
        <f t="array" ref="AK130">PERCENTILE(IF($BC$5:$BC$2729="Y",$AY$5:$AY$2729),$AI130)</f>
        <v>1.0305272735150124</v>
      </c>
      <c r="AL130" s="9">
        <f t="array" ref="AL130">PERCENTILE(IF($BD$5:$BD$2729="Y",$AY$5:$AY$2729),$AI130)</f>
        <v>0.99734299399607695</v>
      </c>
      <c r="AM130" s="41" t="str">
        <f>IF(AI130&lt;$BJ$7,"Up","Down")</f>
        <v>Down</v>
      </c>
      <c r="AN130" s="41" t="str">
        <f>IF(AI130&lt;$BK$7,"Down","Up")</f>
        <v>Up</v>
      </c>
      <c r="AO130" s="9">
        <f t="array" ref="AO130">PERCENTILE(IF($BT$5:$BT$2729="Y",$BQ$5:$BQ$2729),$AI130)</f>
        <v>1.0305612888764899</v>
      </c>
      <c r="AP130" s="9">
        <f t="array" ref="AP130">PERCENTILE(IF($BU$5:$BU$2729="Y",$BQ$5:$BQ$2729),$AI130)</f>
        <v>1.0402711225332717</v>
      </c>
      <c r="AQ130" s="9">
        <f t="array" ref="AQ130">PERCENTILE(IF($BV$5:$BV$2729="Y",$BQ$5:$BQ$2729),$AI130)</f>
        <v>0.99687481072048545</v>
      </c>
      <c r="AR130" s="41" t="str">
        <f>IF(AI130&lt;$BJ$12,"Up","Down")</f>
        <v>Down</v>
      </c>
      <c r="AS130" s="41" t="str">
        <f>IF(AI130&lt;$BK$12,"Down","Up")</f>
        <v>Up</v>
      </c>
      <c r="AU130" s="4" t="str">
        <f>IF(AZ130=AZ131,IF(AZ130&gt;AZ129,AZ130&amp;"_O",""),AZ130&amp;"_C")</f>
        <v/>
      </c>
      <c r="AV130" s="7" t="str">
        <f>IF(RIGHT(AU130,1)="C",AX130/INDEX($AX$5:$AX$2729,MATCH(AZ130&amp;"_O",$AU$5:$AU$2729,0),1),"")</f>
        <v/>
      </c>
      <c r="AW130" s="38">
        <v>26445</v>
      </c>
      <c r="AX130" s="37">
        <v>110.66</v>
      </c>
      <c r="AY130" s="7">
        <f>AX130/AX129</f>
        <v>1.015415672600477</v>
      </c>
      <c r="AZ130" s="4">
        <f>YEAR(AW130)</f>
        <v>1972</v>
      </c>
      <c r="BA130" s="2" t="s">
        <v>5</v>
      </c>
      <c r="BB130" s="12" t="str">
        <f>INDEX($CD$5:$CD$10,MATCH(BA130,$CC$5:$CC$10,0),1)</f>
        <v/>
      </c>
      <c r="BC130" s="12" t="str">
        <f>IF(AND(BB130="Y",AY130&gt;1),"Y","")</f>
        <v/>
      </c>
      <c r="BD130" s="12" t="str">
        <f>IF(AND(BB130="Y",AY130&lt;1),"Y","")</f>
        <v/>
      </c>
      <c r="BE130" s="12" t="str">
        <f>IF(AY130&gt;1,IF(AY129&gt;1,"Y",""),"")</f>
        <v>Y</v>
      </c>
      <c r="BF130" s="12" t="str">
        <f>IF(AY130&lt;1,IF(AY129&lt;1,"Y",""),"")</f>
        <v/>
      </c>
      <c r="BG130" s="2"/>
      <c r="BH130" s="2"/>
      <c r="BI130" s="2"/>
      <c r="BJ130" s="2"/>
      <c r="BK130" s="2"/>
      <c r="BL130" s="2"/>
      <c r="BM130" s="4" t="str">
        <f>IF(BR130=BR131,IF(BR130&gt;BR129,BR130&amp;"_O",""),BR130&amp;"_C")</f>
        <v/>
      </c>
      <c r="BN130" s="7" t="str">
        <f>IF(RIGHT(BM130,1)="C",BP130/INDEX($BP$5:$BP$2729,MATCH(BR130&amp;"_O",$BM$5:$BM$2729,0),1),"")</f>
        <v/>
      </c>
      <c r="BO130" s="38">
        <v>26844</v>
      </c>
      <c r="BP130" s="3">
        <v>100.98</v>
      </c>
      <c r="BQ130" s="7">
        <f>BP130/BP129</f>
        <v>0.99990098029507879</v>
      </c>
      <c r="BR130" s="4">
        <f>YEAR(BO130)</f>
        <v>1973</v>
      </c>
      <c r="BS130" s="2" t="s">
        <v>5</v>
      </c>
      <c r="BT130" s="12" t="str">
        <f>INDEX($CD$5:$CD$10,MATCH(BS130,$CC$5:$CC$10,0),1)</f>
        <v/>
      </c>
      <c r="BU130" s="12" t="str">
        <f>IF(AND(BT130="Y",BQ130&gt;1),"Y","")</f>
        <v/>
      </c>
      <c r="BV130" s="12" t="str">
        <f>IF(AND(BT130="Y",BQ130&lt;1),"Y","")</f>
        <v/>
      </c>
      <c r="BW130" s="12" t="str">
        <f>IF(BQ130&gt;1,IF(BQ129&gt;1,"Y",""),"")</f>
        <v/>
      </c>
      <c r="BX130" s="12" t="str">
        <f>IF(BQ130&lt;1,IF(BQ129&lt;1,"Y",""),"")</f>
        <v>Y</v>
      </c>
      <c r="BY130" s="2"/>
      <c r="BZ130" s="2"/>
      <c r="CA130" s="2"/>
    </row>
    <row r="131" spans="2:79">
      <c r="B131" s="4" t="str">
        <f>IF(G131=G132,IF(G131&gt;G130,G131&amp;"_O",""),G131&amp;"_C")</f>
        <v/>
      </c>
      <c r="C131" s="14">
        <f ca="1">RANDBETWEEN(0,1000)/1000</f>
        <v>0.91200000000000003</v>
      </c>
      <c r="D131" s="16">
        <f>D130+1</f>
        <v>127</v>
      </c>
      <c r="E131" s="10">
        <f>ROUNDDOWN(D131/52,0)+1</f>
        <v>3</v>
      </c>
      <c r="F131" s="15">
        <f>F130+7</f>
        <v>45509</v>
      </c>
      <c r="G131" s="4">
        <f>YEAR(F131)</f>
        <v>2024</v>
      </c>
      <c r="H131" s="33">
        <v>0.63400000000000001</v>
      </c>
      <c r="I131" s="33">
        <v>3.3000000000000002E-2</v>
      </c>
      <c r="J131" s="33">
        <v>0.85199999999999998</v>
      </c>
      <c r="K131" s="16" t="str">
        <f>IF(M130&gt;1,"Up","Down")</f>
        <v>Up</v>
      </c>
      <c r="L131" s="16" t="str">
        <f>IF(K131="Up",IF(H131&lt;$BJ$7,"Up","Down"),IF(H131&lt;$BK$7,"Down","Up"))</f>
        <v>Down</v>
      </c>
      <c r="M131" s="17">
        <f>IF(L131="Up",INDEX($AK$5:$AK$1005,MATCH(I131,$AI$5:$AI$1005,0),1),INDEX($AL$5:$AL$1005,MATCH(J131,$AI$5:$AI$1005,0),1))</f>
        <v>0.99699322360852649</v>
      </c>
      <c r="N131" s="16" t="str">
        <f>IF(P130&gt;1,"Up","Down")</f>
        <v>Up</v>
      </c>
      <c r="O131" s="16" t="str">
        <f>IF(N131="Up",IF(H131&lt;$BJ$12,"Up","Down"),IF(H131&lt;$BK$12,"Down","Up"))</f>
        <v>Down</v>
      </c>
      <c r="P131" s="17">
        <f>IF(O131="Up",INDEX($AP$5:$AP$1005,MATCH(I131,$AI$5:$AI$1005,0),1),INDEX($AQ$5:$AQ$1005,MATCH(J131,$AI$5:$AI$1005,0),1))</f>
        <v>0.99639887099772106</v>
      </c>
      <c r="Q131" s="19">
        <f>T130</f>
        <v>18987.235608854618</v>
      </c>
      <c r="R131" s="19">
        <f>INDEX(model!$S$5:$S$35,MATCH(G131,model!$Q$5:$Q$35,0),1)*model!$O$5</f>
        <v>125</v>
      </c>
      <c r="S131" s="19">
        <f>IF(RIGHT(B131,1)="C",T130*INDEX(model!$T$5:$T$35,MATCH(G131,model!$Q$5:$Q$35,0),1),0)</f>
        <v>0</v>
      </c>
      <c r="T131" s="19">
        <f>(Q131+R131-S131)*M131</f>
        <v>19054.769390037636</v>
      </c>
      <c r="U131" s="19">
        <f>X130</f>
        <v>23084.364852155453</v>
      </c>
      <c r="V131" s="19">
        <f>INDEX(model!$S$5:$S$35,MATCH(G131,model!$Q$5:$Q$35,0),1)*model!$O$6</f>
        <v>125</v>
      </c>
      <c r="W131" s="19">
        <f>IF(RIGHT(B131,1)="C",X130*INDEX(model!$T$5:$T$35,MATCH(G131,model!$Q$5:$Q$35,0),1),0)</f>
        <v>0</v>
      </c>
      <c r="X131" s="19">
        <f>(U131+V131-W131)*P131</f>
        <v>23125.784935261883</v>
      </c>
      <c r="Y131" s="19"/>
      <c r="Z131" s="36" t="str">
        <f>K131&amp;L131</f>
        <v>UpDown</v>
      </c>
      <c r="AA131" s="36" t="str">
        <f>N131&amp;O131</f>
        <v>UpDown</v>
      </c>
      <c r="AB131" s="19"/>
      <c r="AC131" s="19"/>
      <c r="AD131" s="19"/>
      <c r="AE131" s="19"/>
      <c r="AI131" s="18">
        <f>ROUND(AI130-0.001,3)</f>
        <v>0.874</v>
      </c>
      <c r="AJ131" s="9">
        <f t="array" ref="AJ131">PERCENTILE(IF($BB$5:$BB$2729="Y",$AY$5:$AY$2729),$AI131)</f>
        <v>1.0226456316302168</v>
      </c>
      <c r="AK131" s="9">
        <f t="array" ref="AK131">PERCENTILE(IF($BC$5:$BC$2729="Y",$AY$5:$AY$2729),$AI131)</f>
        <v>1.0304884326853343</v>
      </c>
      <c r="AL131" s="9">
        <f t="array" ref="AL131">PERCENTILE(IF($BD$5:$BD$2729="Y",$AY$5:$AY$2729),$AI131)</f>
        <v>0.99732784919519968</v>
      </c>
      <c r="AM131" s="41" t="str">
        <f>IF(AI131&lt;$BJ$7,"Up","Down")</f>
        <v>Down</v>
      </c>
      <c r="AN131" s="41" t="str">
        <f>IF(AI131&lt;$BK$7,"Down","Up")</f>
        <v>Up</v>
      </c>
      <c r="AO131" s="9">
        <f t="array" ref="AO131">PERCENTILE(IF($BT$5:$BT$2729="Y",$BQ$5:$BQ$2729),$AI131)</f>
        <v>1.0305305899016324</v>
      </c>
      <c r="AP131" s="9">
        <f t="array" ref="AP131">PERCENTILE(IF($BU$5:$BU$2729="Y",$BQ$5:$BQ$2729),$AI131)</f>
        <v>1.0401944029798422</v>
      </c>
      <c r="AQ131" s="9">
        <f t="array" ref="AQ131">PERCENTILE(IF($BV$5:$BV$2729="Y",$BQ$5:$BQ$2729),$AI131)</f>
        <v>0.99684728923253274</v>
      </c>
      <c r="AR131" s="41" t="str">
        <f>IF(AI131&lt;$BJ$12,"Up","Down")</f>
        <v>Down</v>
      </c>
      <c r="AS131" s="41" t="str">
        <f>IF(AI131&lt;$BK$12,"Down","Up")</f>
        <v>Up</v>
      </c>
      <c r="AU131" s="4" t="str">
        <f>IF(AZ131=AZ132,IF(AZ131&gt;AZ130,AZ131&amp;"_O",""),AZ131&amp;"_C")</f>
        <v/>
      </c>
      <c r="AV131" s="7" t="str">
        <f>IF(RIGHT(AU131,1)="C",AX131/INDEX($AX$5:$AX$2729,MATCH(AZ131&amp;"_O",$AU$5:$AU$2729,0),1),"")</f>
        <v/>
      </c>
      <c r="AW131" s="38">
        <v>26452</v>
      </c>
      <c r="AX131" s="37">
        <v>109.73</v>
      </c>
      <c r="AY131" s="7">
        <f>AX131/AX130</f>
        <v>0.99159587926983561</v>
      </c>
      <c r="AZ131" s="4">
        <f>YEAR(AW131)</f>
        <v>1972</v>
      </c>
      <c r="BA131" s="2" t="s">
        <v>5</v>
      </c>
      <c r="BB131" s="12" t="str">
        <f>INDEX($CD$5:$CD$10,MATCH(BA131,$CC$5:$CC$10,0),1)</f>
        <v/>
      </c>
      <c r="BC131" s="12" t="str">
        <f>IF(AND(BB131="Y",AY131&gt;1),"Y","")</f>
        <v/>
      </c>
      <c r="BD131" s="12" t="str">
        <f>IF(AND(BB131="Y",AY131&lt;1),"Y","")</f>
        <v/>
      </c>
      <c r="BE131" s="12" t="str">
        <f>IF(AY131&gt;1,IF(AY130&gt;1,"Y",""),"")</f>
        <v/>
      </c>
      <c r="BF131" s="12" t="str">
        <f>IF(AY131&lt;1,IF(AY130&lt;1,"Y",""),"")</f>
        <v/>
      </c>
      <c r="BG131" s="2"/>
      <c r="BH131" s="2"/>
      <c r="BI131" s="2"/>
      <c r="BJ131" s="2"/>
      <c r="BK131" s="2"/>
      <c r="BL131" s="2"/>
      <c r="BM131" s="4" t="str">
        <f>IF(BR131=BR132,IF(BR131&gt;BR130,BR131&amp;"_O",""),BR131&amp;"_C")</f>
        <v/>
      </c>
      <c r="BN131" s="7" t="str">
        <f>IF(RIGHT(BM131,1)="C",BP131/INDEX($BP$5:$BP$2729,MATCH(BR131&amp;"_O",$BM$5:$BM$2729,0),1),"")</f>
        <v/>
      </c>
      <c r="BO131" s="38">
        <v>26851</v>
      </c>
      <c r="BP131" s="3">
        <v>99.48</v>
      </c>
      <c r="BQ131" s="7">
        <f>BP131/BP130</f>
        <v>0.9851455733808675</v>
      </c>
      <c r="BR131" s="4">
        <f>YEAR(BO131)</f>
        <v>1973</v>
      </c>
      <c r="BS131" s="2" t="s">
        <v>5</v>
      </c>
      <c r="BT131" s="12" t="str">
        <f>INDEX($CD$5:$CD$10,MATCH(BS131,$CC$5:$CC$10,0),1)</f>
        <v/>
      </c>
      <c r="BU131" s="12" t="str">
        <f>IF(AND(BT131="Y",BQ131&gt;1),"Y","")</f>
        <v/>
      </c>
      <c r="BV131" s="12" t="str">
        <f>IF(AND(BT131="Y",BQ131&lt;1),"Y","")</f>
        <v/>
      </c>
      <c r="BW131" s="12" t="str">
        <f>IF(BQ131&gt;1,IF(BQ130&gt;1,"Y",""),"")</f>
        <v/>
      </c>
      <c r="BX131" s="12" t="str">
        <f>IF(BQ131&lt;1,IF(BQ130&lt;1,"Y",""),"")</f>
        <v>Y</v>
      </c>
      <c r="BY131" s="2"/>
      <c r="BZ131" s="2"/>
      <c r="CA131" s="2"/>
    </row>
    <row r="132" spans="2:79">
      <c r="B132" s="4" t="str">
        <f>IF(G132=G133,IF(G132&gt;G131,G132&amp;"_O",""),G132&amp;"_C")</f>
        <v/>
      </c>
      <c r="C132" s="14">
        <f ca="1">RANDBETWEEN(0,1000)/1000</f>
        <v>0.60899999999999999</v>
      </c>
      <c r="D132" s="16">
        <f>D131+1</f>
        <v>128</v>
      </c>
      <c r="E132" s="10">
        <f>ROUNDDOWN(D132/52,0)+1</f>
        <v>3</v>
      </c>
      <c r="F132" s="15">
        <f>F131+7</f>
        <v>45516</v>
      </c>
      <c r="G132" s="4">
        <f>YEAR(F132)</f>
        <v>2024</v>
      </c>
      <c r="H132" s="33">
        <v>0.879</v>
      </c>
      <c r="I132" s="33">
        <v>0.68799999999999994</v>
      </c>
      <c r="J132" s="33">
        <v>7.0000000000000001E-3</v>
      </c>
      <c r="K132" s="16" t="str">
        <f>IF(M131&gt;1,"Up","Down")</f>
        <v>Down</v>
      </c>
      <c r="L132" s="16" t="str">
        <f>IF(K132="Up",IF(H132&lt;$BJ$7,"Up","Down"),IF(H132&lt;$BK$7,"Down","Up"))</f>
        <v>Up</v>
      </c>
      <c r="M132" s="17">
        <f>IF(L132="Up",INDEX($AK$5:$AK$1005,MATCH(I132,$AI$5:$AI$1005,0),1),INDEX($AL$5:$AL$1005,MATCH(J132,$AI$5:$AI$1005,0),1))</f>
        <v>1.0180156917544019</v>
      </c>
      <c r="N132" s="16" t="str">
        <f>IF(P131&gt;1,"Up","Down")</f>
        <v>Down</v>
      </c>
      <c r="O132" s="16" t="str">
        <f>IF(N132="Up",IF(H132&lt;$BJ$12,"Up","Down"),IF(H132&lt;$BK$12,"Down","Up"))</f>
        <v>Up</v>
      </c>
      <c r="P132" s="17">
        <f>IF(O132="Up",INDEX($AP$5:$AP$1005,MATCH(I132,$AI$5:$AI$1005,0),1),INDEX($AQ$5:$AQ$1005,MATCH(J132,$AI$5:$AI$1005,0),1))</f>
        <v>1.0256464958180163</v>
      </c>
      <c r="Q132" s="19">
        <f>T131</f>
        <v>19054.769390037636</v>
      </c>
      <c r="R132" s="19">
        <f>INDEX(model!$S$5:$S$35,MATCH(G132,model!$Q$5:$Q$35,0),1)*model!$O$5</f>
        <v>125</v>
      </c>
      <c r="S132" s="19">
        <f>IF(RIGHT(B132,1)="C",T131*INDEX(model!$T$5:$T$35,MATCH(G132,model!$Q$5:$Q$35,0),1),0)</f>
        <v>0</v>
      </c>
      <c r="T132" s="19">
        <f>(Q132+R132-S132)*M132</f>
        <v>19525.306203289067</v>
      </c>
      <c r="U132" s="19">
        <f>X131</f>
        <v>23125.784935261883</v>
      </c>
      <c r="V132" s="19">
        <f>INDEX(model!$S$5:$S$35,MATCH(G132,model!$Q$5:$Q$35,0),1)*model!$O$6</f>
        <v>125</v>
      </c>
      <c r="W132" s="19">
        <f>IF(RIGHT(B132,1)="C",X131*INDEX(model!$T$5:$T$35,MATCH(G132,model!$Q$5:$Q$35,0),1),0)</f>
        <v>0</v>
      </c>
      <c r="X132" s="19">
        <f>(U132+V132-W132)*P132</f>
        <v>23847.086093869671</v>
      </c>
      <c r="Y132" s="19"/>
      <c r="Z132" s="36" t="str">
        <f>K132&amp;L132</f>
        <v>DownUp</v>
      </c>
      <c r="AA132" s="36" t="str">
        <f>N132&amp;O132</f>
        <v>DownUp</v>
      </c>
      <c r="AB132" s="19"/>
      <c r="AC132" s="19"/>
      <c r="AD132" s="19"/>
      <c r="AE132" s="19"/>
      <c r="AI132" s="18">
        <f>ROUND(AI131-0.001,3)</f>
        <v>0.873</v>
      </c>
      <c r="AJ132" s="9">
        <f t="array" ref="AJ132">PERCENTILE(IF($BB$5:$BB$2729="Y",$AY$5:$AY$2729),$AI132)</f>
        <v>1.0225705154659945</v>
      </c>
      <c r="AK132" s="9">
        <f t="array" ref="AK132">PERCENTILE(IF($BC$5:$BC$2729="Y",$AY$5:$AY$2729),$AI132)</f>
        <v>1.0304395338027039</v>
      </c>
      <c r="AL132" s="9">
        <f t="array" ref="AL132">PERCENTILE(IF($BD$5:$BD$2729="Y",$AY$5:$AY$2729),$AI132)</f>
        <v>0.99731868479817398</v>
      </c>
      <c r="AM132" s="41" t="str">
        <f>IF(AI132&lt;$BJ$7,"Up","Down")</f>
        <v>Down</v>
      </c>
      <c r="AN132" s="41" t="str">
        <f>IF(AI132&lt;$BK$7,"Down","Up")</f>
        <v>Up</v>
      </c>
      <c r="AO132" s="9">
        <f t="array" ref="AO132">PERCENTILE(IF($BT$5:$BT$2729="Y",$BQ$5:$BQ$2729),$AI132)</f>
        <v>1.0305202706708991</v>
      </c>
      <c r="AP132" s="9">
        <f t="array" ref="AP132">PERCENTILE(IF($BU$5:$BU$2729="Y",$BQ$5:$BQ$2729),$AI132)</f>
        <v>1.040086249068271</v>
      </c>
      <c r="AQ132" s="9">
        <f t="array" ref="AQ132">PERCENTILE(IF($BV$5:$BV$2729="Y",$BQ$5:$BQ$2729),$AI132)</f>
        <v>0.99683185842510091</v>
      </c>
      <c r="AR132" s="41" t="str">
        <f>IF(AI132&lt;$BJ$12,"Up","Down")</f>
        <v>Down</v>
      </c>
      <c r="AS132" s="41" t="str">
        <f>IF(AI132&lt;$BK$12,"Down","Up")</f>
        <v>Up</v>
      </c>
      <c r="AU132" s="4" t="str">
        <f>IF(AZ132=AZ133,IF(AZ132&gt;AZ131,AZ132&amp;"_O",""),AZ132&amp;"_C")</f>
        <v/>
      </c>
      <c r="AV132" s="7" t="str">
        <f>IF(RIGHT(AU132,1)="C",AX132/INDEX($AX$5:$AX$2729,MATCH(AZ132&amp;"_O",$AU$5:$AU$2729,0),1),"")</f>
        <v/>
      </c>
      <c r="AW132" s="38">
        <v>26459</v>
      </c>
      <c r="AX132" s="37">
        <v>106.86</v>
      </c>
      <c r="AY132" s="7">
        <f>AX132/AX131</f>
        <v>0.97384489200765512</v>
      </c>
      <c r="AZ132" s="4">
        <f>YEAR(AW132)</f>
        <v>1972</v>
      </c>
      <c r="BA132" s="2" t="s">
        <v>5</v>
      </c>
      <c r="BB132" s="12" t="str">
        <f>INDEX($CD$5:$CD$10,MATCH(BA132,$CC$5:$CC$10,0),1)</f>
        <v/>
      </c>
      <c r="BC132" s="12" t="str">
        <f>IF(AND(BB132="Y",AY132&gt;1),"Y","")</f>
        <v/>
      </c>
      <c r="BD132" s="12" t="str">
        <f>IF(AND(BB132="Y",AY132&lt;1),"Y","")</f>
        <v/>
      </c>
      <c r="BE132" s="12" t="str">
        <f>IF(AY132&gt;1,IF(AY131&gt;1,"Y",""),"")</f>
        <v/>
      </c>
      <c r="BF132" s="12" t="str">
        <f>IF(AY132&lt;1,IF(AY131&lt;1,"Y",""),"")</f>
        <v>Y</v>
      </c>
      <c r="BG132" s="2"/>
      <c r="BH132" s="2"/>
      <c r="BI132" s="2"/>
      <c r="BJ132" s="2"/>
      <c r="BK132" s="2"/>
      <c r="BL132" s="2"/>
      <c r="BM132" s="4" t="str">
        <f>IF(BR132=BR133,IF(BR132&gt;BR131,BR132&amp;"_O",""),BR132&amp;"_C")</f>
        <v/>
      </c>
      <c r="BN132" s="7" t="str">
        <f>IF(RIGHT(BM132,1)="C",BP132/INDEX($BP$5:$BP$2729,MATCH(BR132&amp;"_O",$BM$5:$BM$2729,0),1),"")</f>
        <v/>
      </c>
      <c r="BO132" s="38">
        <v>26858</v>
      </c>
      <c r="BP132" s="3">
        <v>103.03</v>
      </c>
      <c r="BQ132" s="7">
        <f>BP132/BP131</f>
        <v>1.0356855649376759</v>
      </c>
      <c r="BR132" s="4">
        <f>YEAR(BO132)</f>
        <v>1973</v>
      </c>
      <c r="BS132" s="2" t="s">
        <v>5</v>
      </c>
      <c r="BT132" s="12" t="str">
        <f>INDEX($CD$5:$CD$10,MATCH(BS132,$CC$5:$CC$10,0),1)</f>
        <v/>
      </c>
      <c r="BU132" s="12" t="str">
        <f>IF(AND(BT132="Y",BQ132&gt;1),"Y","")</f>
        <v/>
      </c>
      <c r="BV132" s="12" t="str">
        <f>IF(AND(BT132="Y",BQ132&lt;1),"Y","")</f>
        <v/>
      </c>
      <c r="BW132" s="12" t="str">
        <f>IF(BQ132&gt;1,IF(BQ131&gt;1,"Y",""),"")</f>
        <v/>
      </c>
      <c r="BX132" s="12" t="str">
        <f>IF(BQ132&lt;1,IF(BQ131&lt;1,"Y",""),"")</f>
        <v/>
      </c>
      <c r="BY132" s="2"/>
      <c r="BZ132" s="2"/>
      <c r="CA132" s="2"/>
    </row>
    <row r="133" spans="2:79">
      <c r="B133" s="4" t="str">
        <f>IF(G133=G134,IF(G133&gt;G132,G133&amp;"_O",""),G133&amp;"_C")</f>
        <v/>
      </c>
      <c r="C133" s="14">
        <f ca="1">RANDBETWEEN(0,1000)/1000</f>
        <v>0.65500000000000003</v>
      </c>
      <c r="D133" s="16">
        <f>D132+1</f>
        <v>129</v>
      </c>
      <c r="E133" s="10">
        <f>ROUNDDOWN(D133/52,0)+1</f>
        <v>3</v>
      </c>
      <c r="F133" s="15">
        <f>F132+7</f>
        <v>45523</v>
      </c>
      <c r="G133" s="4">
        <f>YEAR(F133)</f>
        <v>2024</v>
      </c>
      <c r="H133" s="33">
        <v>0.755</v>
      </c>
      <c r="I133" s="33">
        <v>0.77800000000000002</v>
      </c>
      <c r="J133" s="33">
        <v>0.156</v>
      </c>
      <c r="K133" s="16" t="str">
        <f>IF(M132&gt;1,"Up","Down")</f>
        <v>Up</v>
      </c>
      <c r="L133" s="16" t="str">
        <f>IF(K133="Up",IF(H133&lt;$BJ$7,"Up","Down"),IF(H133&lt;$BK$7,"Down","Up"))</f>
        <v>Down</v>
      </c>
      <c r="M133" s="17">
        <f>IF(L133="Up",INDEX($AK$5:$AK$1005,MATCH(I133,$AI$5:$AI$1005,0),1),INDEX($AL$5:$AL$1005,MATCH(J133,$AI$5:$AI$1005,0),1))</f>
        <v>0.97131588923275169</v>
      </c>
      <c r="N133" s="16" t="str">
        <f>IF(P132&gt;1,"Up","Down")</f>
        <v>Up</v>
      </c>
      <c r="O133" s="16" t="str">
        <f>IF(N133="Up",IF(H133&lt;$BJ$12,"Up","Down"),IF(H133&lt;$BK$12,"Down","Up"))</f>
        <v>Down</v>
      </c>
      <c r="P133" s="17">
        <f>IF(O133="Up",INDEX($AP$5:$AP$1005,MATCH(I133,$AI$5:$AI$1005,0),1),INDEX($AQ$5:$AQ$1005,MATCH(J133,$AI$5:$AI$1005,0),1))</f>
        <v>0.95928092037196855</v>
      </c>
      <c r="Q133" s="19">
        <f>T132</f>
        <v>19525.306203289067</v>
      </c>
      <c r="R133" s="19">
        <f>INDEX(model!$S$5:$S$35,MATCH(G133,model!$Q$5:$Q$35,0),1)*model!$O$5</f>
        <v>125</v>
      </c>
      <c r="S133" s="19">
        <f>IF(RIGHT(B133,1)="C",T132*INDEX(model!$T$5:$T$35,MATCH(G133,model!$Q$5:$Q$35,0),1),0)</f>
        <v>0</v>
      </c>
      <c r="T133" s="19">
        <f>(Q133+R133-S133)*M133</f>
        <v>19086.654643543578</v>
      </c>
      <c r="U133" s="19">
        <f>X132</f>
        <v>23847.086093869671</v>
      </c>
      <c r="V133" s="19">
        <f>INDEX(model!$S$5:$S$35,MATCH(G133,model!$Q$5:$Q$35,0),1)*model!$O$6</f>
        <v>125</v>
      </c>
      <c r="W133" s="19">
        <f>IF(RIGHT(B133,1)="C",X132*INDEX(model!$T$5:$T$35,MATCH(G133,model!$Q$5:$Q$35,0),1),0)</f>
        <v>0</v>
      </c>
      <c r="X133" s="19">
        <f>(U133+V133-W133)*P133</f>
        <v>22995.964811363367</v>
      </c>
      <c r="Y133" s="19"/>
      <c r="Z133" s="36" t="str">
        <f>K133&amp;L133</f>
        <v>UpDown</v>
      </c>
      <c r="AA133" s="36" t="str">
        <f>N133&amp;O133</f>
        <v>UpDown</v>
      </c>
      <c r="AB133" s="19"/>
      <c r="AC133" s="19"/>
      <c r="AD133" s="19"/>
      <c r="AE133" s="19"/>
      <c r="AI133" s="18">
        <f>ROUND(AI132-0.001,3)</f>
        <v>0.872</v>
      </c>
      <c r="AJ133" s="9">
        <f t="array" ref="AJ133">PERCENTILE(IF($BB$5:$BB$2729="Y",$AY$5:$AY$2729),$AI133)</f>
        <v>1.022513668568299</v>
      </c>
      <c r="AK133" s="9">
        <f t="array" ref="AK133">PERCENTILE(IF($BC$5:$BC$2729="Y",$AY$5:$AY$2729),$AI133)</f>
        <v>1.0303820038684715</v>
      </c>
      <c r="AL133" s="9">
        <f t="array" ref="AL133">PERCENTILE(IF($BD$5:$BD$2729="Y",$AY$5:$AY$2729),$AI133)</f>
        <v>0.99731452157180212</v>
      </c>
      <c r="AM133" s="41" t="str">
        <f>IF(AI133&lt;$BJ$7,"Up","Down")</f>
        <v>Down</v>
      </c>
      <c r="AN133" s="41" t="str">
        <f>IF(AI133&lt;$BK$7,"Down","Up")</f>
        <v>Up</v>
      </c>
      <c r="AO133" s="9">
        <f t="array" ref="AO133">PERCENTILE(IF($BT$5:$BT$2729="Y",$BQ$5:$BQ$2729),$AI133)</f>
        <v>1.0303920180454915</v>
      </c>
      <c r="AP133" s="9">
        <f t="array" ref="AP133">PERCENTILE(IF($BU$5:$BU$2729="Y",$BQ$5:$BQ$2729),$AI133)</f>
        <v>1.0399837497338436</v>
      </c>
      <c r="AQ133" s="9">
        <f t="array" ref="AQ133">PERCENTILE(IF($BV$5:$BV$2729="Y",$BQ$5:$BQ$2729),$AI133)</f>
        <v>0.9968290062818348</v>
      </c>
      <c r="AR133" s="41" t="str">
        <f>IF(AI133&lt;$BJ$12,"Up","Down")</f>
        <v>Down</v>
      </c>
      <c r="AS133" s="41" t="str">
        <f>IF(AI133&lt;$BK$12,"Down","Up")</f>
        <v>Up</v>
      </c>
      <c r="AU133" s="4" t="str">
        <f>IF(AZ133=AZ134,IF(AZ133&gt;AZ132,AZ133&amp;"_O",""),AZ133&amp;"_C")</f>
        <v/>
      </c>
      <c r="AV133" s="7" t="str">
        <f>IF(RIGHT(AU133,1)="C",AX133/INDEX($AX$5:$AX$2729,MATCH(AZ133&amp;"_O",$AU$5:$AU$2729,0),1),"")</f>
        <v/>
      </c>
      <c r="AW133" s="38">
        <v>26466</v>
      </c>
      <c r="AX133" s="37">
        <v>108.36</v>
      </c>
      <c r="AY133" s="7">
        <f>AX133/AX132</f>
        <v>1.0140370578326783</v>
      </c>
      <c r="AZ133" s="4">
        <f>YEAR(AW133)</f>
        <v>1972</v>
      </c>
      <c r="BA133" s="2" t="s">
        <v>5</v>
      </c>
      <c r="BB133" s="12" t="str">
        <f>INDEX($CD$5:$CD$10,MATCH(BA133,$CC$5:$CC$10,0),1)</f>
        <v/>
      </c>
      <c r="BC133" s="12" t="str">
        <f>IF(AND(BB133="Y",AY133&gt;1),"Y","")</f>
        <v/>
      </c>
      <c r="BD133" s="12" t="str">
        <f>IF(AND(BB133="Y",AY133&lt;1),"Y","")</f>
        <v/>
      </c>
      <c r="BE133" s="12" t="str">
        <f>IF(AY133&gt;1,IF(AY132&gt;1,"Y",""),"")</f>
        <v/>
      </c>
      <c r="BF133" s="12" t="str">
        <f>IF(AY133&lt;1,IF(AY132&lt;1,"Y",""),"")</f>
        <v/>
      </c>
      <c r="BG133" s="2"/>
      <c r="BH133" s="2"/>
      <c r="BI133" s="2"/>
      <c r="BJ133" s="2"/>
      <c r="BK133" s="2"/>
      <c r="BL133" s="2"/>
      <c r="BM133" s="4" t="str">
        <f>IF(BR133=BR134,IF(BR133&gt;BR132,BR133&amp;"_O",""),BR133&amp;"_C")</f>
        <v/>
      </c>
      <c r="BN133" s="7" t="str">
        <f>IF(RIGHT(BM133,1)="C",BP133/INDEX($BP$5:$BP$2729,MATCH(BR133&amp;"_O",$BM$5:$BM$2729,0),1),"")</f>
        <v/>
      </c>
      <c r="BO133" s="38">
        <v>26865</v>
      </c>
      <c r="BP133" s="3">
        <v>107.68</v>
      </c>
      <c r="BQ133" s="7">
        <f>BP133/BP132</f>
        <v>1.0451324856837816</v>
      </c>
      <c r="BR133" s="4">
        <f>YEAR(BO133)</f>
        <v>1973</v>
      </c>
      <c r="BS133" s="2" t="s">
        <v>5</v>
      </c>
      <c r="BT133" s="12" t="str">
        <f>INDEX($CD$5:$CD$10,MATCH(BS133,$CC$5:$CC$10,0),1)</f>
        <v/>
      </c>
      <c r="BU133" s="12" t="str">
        <f>IF(AND(BT133="Y",BQ133&gt;1),"Y","")</f>
        <v/>
      </c>
      <c r="BV133" s="12" t="str">
        <f>IF(AND(BT133="Y",BQ133&lt;1),"Y","")</f>
        <v/>
      </c>
      <c r="BW133" s="12" t="str">
        <f>IF(BQ133&gt;1,IF(BQ132&gt;1,"Y",""),"")</f>
        <v>Y</v>
      </c>
      <c r="BX133" s="12" t="str">
        <f>IF(BQ133&lt;1,IF(BQ132&lt;1,"Y",""),"")</f>
        <v/>
      </c>
      <c r="BY133" s="2"/>
      <c r="BZ133" s="2"/>
      <c r="CA133" s="2"/>
    </row>
    <row r="134" spans="2:79">
      <c r="B134" s="4" t="str">
        <f>IF(G134=G135,IF(G134&gt;G133,G134&amp;"_O",""),G134&amp;"_C")</f>
        <v/>
      </c>
      <c r="C134" s="14">
        <f ca="1">RANDBETWEEN(0,1000)/1000</f>
        <v>0.27700000000000002</v>
      </c>
      <c r="D134" s="16">
        <f>D133+1</f>
        <v>130</v>
      </c>
      <c r="E134" s="10">
        <f>ROUNDDOWN(D134/52,0)+1</f>
        <v>3</v>
      </c>
      <c r="F134" s="15">
        <f>F133+7</f>
        <v>45530</v>
      </c>
      <c r="G134" s="4">
        <f>YEAR(F134)</f>
        <v>2024</v>
      </c>
      <c r="H134" s="33">
        <v>1.9E-2</v>
      </c>
      <c r="I134" s="33">
        <v>0.89300000000000002</v>
      </c>
      <c r="J134" s="33">
        <v>0.872</v>
      </c>
      <c r="K134" s="16" t="str">
        <f>IF(M133&gt;1,"Up","Down")</f>
        <v>Down</v>
      </c>
      <c r="L134" s="16" t="str">
        <f>IF(K134="Up",IF(H134&lt;$BJ$7,"Up","Down"),IF(H134&lt;$BK$7,"Down","Up"))</f>
        <v>Down</v>
      </c>
      <c r="M134" s="17">
        <f>IF(L134="Up",INDEX($AK$5:$AK$1005,MATCH(I134,$AI$5:$AI$1005,0),1),INDEX($AL$5:$AL$1005,MATCH(J134,$AI$5:$AI$1005,0),1))</f>
        <v>0.99731452157180212</v>
      </c>
      <c r="N134" s="16" t="str">
        <f>IF(P133&gt;1,"Up","Down")</f>
        <v>Down</v>
      </c>
      <c r="O134" s="16" t="str">
        <f>IF(N134="Up",IF(H134&lt;$BJ$12,"Up","Down"),IF(H134&lt;$BK$12,"Down","Up"))</f>
        <v>Down</v>
      </c>
      <c r="P134" s="17">
        <f>IF(O134="Up",INDEX($AP$5:$AP$1005,MATCH(I134,$AI$5:$AI$1005,0),1),INDEX($AQ$5:$AQ$1005,MATCH(J134,$AI$5:$AI$1005,0),1))</f>
        <v>0.9968290062818348</v>
      </c>
      <c r="Q134" s="19">
        <f>T133</f>
        <v>19086.654643543578</v>
      </c>
      <c r="R134" s="19">
        <f>INDEX(model!$S$5:$S$35,MATCH(G134,model!$Q$5:$Q$35,0),1)*model!$O$5</f>
        <v>125</v>
      </c>
      <c r="S134" s="19">
        <f>IF(RIGHT(B134,1)="C",T133*INDEX(model!$T$5:$T$35,MATCH(G134,model!$Q$5:$Q$35,0),1),0)</f>
        <v>0</v>
      </c>
      <c r="T134" s="19">
        <f>(Q134+R134-S134)*M134</f>
        <v>19160.062159428355</v>
      </c>
      <c r="U134" s="19">
        <f>X133</f>
        <v>22995.964811363367</v>
      </c>
      <c r="V134" s="19">
        <f>INDEX(model!$S$5:$S$35,MATCH(G134,model!$Q$5:$Q$35,0),1)*model!$O$6</f>
        <v>125</v>
      </c>
      <c r="W134" s="19">
        <f>IF(RIGHT(B134,1)="C",X133*INDEX(model!$T$5:$T$35,MATCH(G134,model!$Q$5:$Q$35,0),1),0)</f>
        <v>0</v>
      </c>
      <c r="X134" s="19">
        <f>(U134+V134-W134)*P134</f>
        <v>23047.648377188616</v>
      </c>
      <c r="Y134" s="19"/>
      <c r="Z134" s="36" t="str">
        <f>K134&amp;L134</f>
        <v>DownDown</v>
      </c>
      <c r="AA134" s="36" t="str">
        <f>N134&amp;O134</f>
        <v>DownDown</v>
      </c>
      <c r="AB134" s="19"/>
      <c r="AC134" s="19"/>
      <c r="AD134" s="19"/>
      <c r="AE134" s="19"/>
      <c r="AI134" s="18">
        <f>ROUND(AI133-0.001,3)</f>
        <v>0.871</v>
      </c>
      <c r="AJ134" s="9">
        <f t="array" ref="AJ134">PERCENTILE(IF($BB$5:$BB$2729="Y",$AY$5:$AY$2729),$AI134)</f>
        <v>1.0223249523540985</v>
      </c>
      <c r="AK134" s="9">
        <f t="array" ref="AK134">PERCENTILE(IF($BC$5:$BC$2729="Y",$AY$5:$AY$2729),$AI134)</f>
        <v>1.0303253459265165</v>
      </c>
      <c r="AL134" s="9">
        <f t="array" ref="AL134">PERCENTILE(IF($BD$5:$BD$2729="Y",$AY$5:$AY$2729),$AI134)</f>
        <v>0.9973054586310196</v>
      </c>
      <c r="AM134" s="41" t="str">
        <f>IF(AI134&lt;$BJ$7,"Up","Down")</f>
        <v>Down</v>
      </c>
      <c r="AN134" s="41" t="str">
        <f>IF(AI134&lt;$BK$7,"Down","Up")</f>
        <v>Up</v>
      </c>
      <c r="AO134" s="9">
        <f t="array" ref="AO134">PERCENTILE(IF($BT$5:$BT$2729="Y",$BQ$5:$BQ$2729),$AI134)</f>
        <v>1.030285827572037</v>
      </c>
      <c r="AP134" s="9">
        <f t="array" ref="AP134">PERCENTILE(IF($BU$5:$BU$2729="Y",$BQ$5:$BQ$2729),$AI134)</f>
        <v>1.039946811006804</v>
      </c>
      <c r="AQ134" s="9">
        <f t="array" ref="AQ134">PERCENTILE(IF($BV$5:$BV$2729="Y",$BQ$5:$BQ$2729),$AI134)</f>
        <v>0.99682066942980474</v>
      </c>
      <c r="AR134" s="41" t="str">
        <f>IF(AI134&lt;$BJ$12,"Up","Down")</f>
        <v>Down</v>
      </c>
      <c r="AS134" s="41" t="str">
        <f>IF(AI134&lt;$BK$12,"Down","Up")</f>
        <v>Up</v>
      </c>
      <c r="AU134" s="4" t="str">
        <f>IF(AZ134=AZ135,IF(AZ134&gt;AZ133,AZ134&amp;"_O",""),AZ134&amp;"_C")</f>
        <v/>
      </c>
      <c r="AV134" s="7" t="str">
        <f>IF(RIGHT(AU134,1)="C",AX134/INDEX($AX$5:$AX$2729,MATCH(AZ134&amp;"_O",$AU$5:$AU$2729,0),1),"")</f>
        <v/>
      </c>
      <c r="AW134" s="38">
        <v>26473</v>
      </c>
      <c r="AX134" s="37">
        <v>108.27</v>
      </c>
      <c r="AY134" s="7">
        <f>AX134/AX133</f>
        <v>0.99916943521594681</v>
      </c>
      <c r="AZ134" s="4">
        <f>YEAR(AW134)</f>
        <v>1972</v>
      </c>
      <c r="BA134" s="2" t="s">
        <v>5</v>
      </c>
      <c r="BB134" s="12" t="str">
        <f>INDEX($CD$5:$CD$10,MATCH(BA134,$CC$5:$CC$10,0),1)</f>
        <v/>
      </c>
      <c r="BC134" s="12" t="str">
        <f>IF(AND(BB134="Y",AY134&gt;1),"Y","")</f>
        <v/>
      </c>
      <c r="BD134" s="12" t="str">
        <f>IF(AND(BB134="Y",AY134&lt;1),"Y","")</f>
        <v/>
      </c>
      <c r="BE134" s="12" t="str">
        <f>IF(AY134&gt;1,IF(AY133&gt;1,"Y",""),"")</f>
        <v/>
      </c>
      <c r="BF134" s="12" t="str">
        <f>IF(AY134&lt;1,IF(AY133&lt;1,"Y",""),"")</f>
        <v/>
      </c>
      <c r="BG134" s="2"/>
      <c r="BH134" s="2"/>
      <c r="BI134" s="2"/>
      <c r="BJ134" s="2"/>
      <c r="BK134" s="2"/>
      <c r="BL134" s="2"/>
      <c r="BM134" s="4" t="str">
        <f>IF(BR134=BR135,IF(BR134&gt;BR133,BR134&amp;"_O",""),BR134&amp;"_C")</f>
        <v/>
      </c>
      <c r="BN134" s="7" t="str">
        <f>IF(RIGHT(BM134,1)="C",BP134/INDEX($BP$5:$BP$2729,MATCH(BR134&amp;"_O",$BM$5:$BM$2729,0),1),"")</f>
        <v/>
      </c>
      <c r="BO134" s="38">
        <v>26872</v>
      </c>
      <c r="BP134" s="3">
        <v>109.36</v>
      </c>
      <c r="BQ134" s="7">
        <f>BP134/BP133</f>
        <v>1.0156017830609212</v>
      </c>
      <c r="BR134" s="4">
        <f>YEAR(BO134)</f>
        <v>1973</v>
      </c>
      <c r="BS134" s="2" t="s">
        <v>5</v>
      </c>
      <c r="BT134" s="12" t="str">
        <f>INDEX($CD$5:$CD$10,MATCH(BS134,$CC$5:$CC$10,0),1)</f>
        <v/>
      </c>
      <c r="BU134" s="12" t="str">
        <f>IF(AND(BT134="Y",BQ134&gt;1),"Y","")</f>
        <v/>
      </c>
      <c r="BV134" s="12" t="str">
        <f>IF(AND(BT134="Y",BQ134&lt;1),"Y","")</f>
        <v/>
      </c>
      <c r="BW134" s="12" t="str">
        <f>IF(BQ134&gt;1,IF(BQ133&gt;1,"Y",""),"")</f>
        <v>Y</v>
      </c>
      <c r="BX134" s="12" t="str">
        <f>IF(BQ134&lt;1,IF(BQ133&lt;1,"Y",""),"")</f>
        <v/>
      </c>
      <c r="BY134" s="2"/>
      <c r="BZ134" s="2"/>
      <c r="CA134" s="2"/>
    </row>
    <row r="135" spans="2:79">
      <c r="B135" s="4" t="str">
        <f>IF(G135=G136,IF(G135&gt;G134,G135&amp;"_O",""),G135&amp;"_C")</f>
        <v/>
      </c>
      <c r="C135" s="14">
        <f ca="1">RANDBETWEEN(0,1000)/1000</f>
        <v>0.78</v>
      </c>
      <c r="D135" s="16">
        <f>D134+1</f>
        <v>131</v>
      </c>
      <c r="E135" s="10">
        <f>ROUNDDOWN(D135/52,0)+1</f>
        <v>3</v>
      </c>
      <c r="F135" s="15">
        <f>F134+7</f>
        <v>45537</v>
      </c>
      <c r="G135" s="4">
        <f>YEAR(F135)</f>
        <v>2024</v>
      </c>
      <c r="H135" s="33">
        <v>0.96799999999999997</v>
      </c>
      <c r="I135" s="33">
        <v>0.63500000000000001</v>
      </c>
      <c r="J135" s="33">
        <v>0.95799999999999996</v>
      </c>
      <c r="K135" s="16" t="str">
        <f>IF(M134&gt;1,"Up","Down")</f>
        <v>Down</v>
      </c>
      <c r="L135" s="16" t="str">
        <f>IF(K135="Up",IF(H135&lt;$BJ$7,"Up","Down"),IF(H135&lt;$BK$7,"Down","Up"))</f>
        <v>Up</v>
      </c>
      <c r="M135" s="17">
        <f>IF(L135="Up",INDEX($AK$5:$AK$1005,MATCH(I135,$AI$5:$AI$1005,0),1),INDEX($AL$5:$AL$1005,MATCH(J135,$AI$5:$AI$1005,0),1))</f>
        <v>1.0162159169803309</v>
      </c>
      <c r="N135" s="16" t="str">
        <f>IF(P134&gt;1,"Up","Down")</f>
        <v>Down</v>
      </c>
      <c r="O135" s="16" t="str">
        <f>IF(N135="Up",IF(H135&lt;$BJ$12,"Up","Down"),IF(H135&lt;$BK$12,"Down","Up"))</f>
        <v>Up</v>
      </c>
      <c r="P135" s="17">
        <f>IF(O135="Up",INDEX($AP$5:$AP$1005,MATCH(I135,$AI$5:$AI$1005,0),1),INDEX($AQ$5:$AQ$1005,MATCH(J135,$AI$5:$AI$1005,0),1))</f>
        <v>1.0231897190814108</v>
      </c>
      <c r="Q135" s="19">
        <f>T134</f>
        <v>19160.062159428355</v>
      </c>
      <c r="R135" s="19">
        <f>INDEX(model!$S$5:$S$35,MATCH(G135,model!$Q$5:$Q$35,0),1)*model!$O$5</f>
        <v>125</v>
      </c>
      <c r="S135" s="19">
        <f>IF(RIGHT(B135,1)="C",T134*INDEX(model!$T$5:$T$35,MATCH(G135,model!$Q$5:$Q$35,0),1),0)</f>
        <v>0</v>
      </c>
      <c r="T135" s="19">
        <f>(Q135+R135-S135)*M135</f>
        <v>19597.787126366165</v>
      </c>
      <c r="U135" s="19">
        <f>X134</f>
        <v>23047.648377188616</v>
      </c>
      <c r="V135" s="19">
        <f>INDEX(model!$S$5:$S$35,MATCH(G135,model!$Q$5:$Q$35,0),1)*model!$O$6</f>
        <v>125</v>
      </c>
      <c r="W135" s="19">
        <f>IF(RIGHT(B135,1)="C",X134*INDEX(model!$T$5:$T$35,MATCH(G135,model!$Q$5:$Q$35,0),1),0)</f>
        <v>0</v>
      </c>
      <c r="X135" s="19">
        <f>(U135+V135-W135)*P135</f>
        <v>23710.015583427929</v>
      </c>
      <c r="Y135" s="19"/>
      <c r="Z135" s="36" t="str">
        <f>K135&amp;L135</f>
        <v>DownUp</v>
      </c>
      <c r="AA135" s="36" t="str">
        <f>N135&amp;O135</f>
        <v>DownUp</v>
      </c>
      <c r="AB135" s="19"/>
      <c r="AC135" s="19"/>
      <c r="AD135" s="19"/>
      <c r="AE135" s="19"/>
      <c r="AI135" s="18">
        <f>ROUND(AI134-0.001,3)</f>
        <v>0.87</v>
      </c>
      <c r="AJ135" s="9">
        <f t="array" ref="AJ135">PERCENTILE(IF($BB$5:$BB$2729="Y",$AY$5:$AY$2729),$AI135)</f>
        <v>1.0222798467529688</v>
      </c>
      <c r="AK135" s="9">
        <f t="array" ref="AK135">PERCENTILE(IF($BC$5:$BC$2729="Y",$AY$5:$AY$2729),$AI135)</f>
        <v>1.0303129541135883</v>
      </c>
      <c r="AL135" s="9">
        <f t="array" ref="AL135">PERCENTILE(IF($BD$5:$BD$2729="Y",$AY$5:$AY$2729),$AI135)</f>
        <v>0.997300195629231</v>
      </c>
      <c r="AM135" s="41" t="str">
        <f>IF(AI135&lt;$BJ$7,"Up","Down")</f>
        <v>Down</v>
      </c>
      <c r="AN135" s="41" t="str">
        <f>IF(AI135&lt;$BK$7,"Down","Up")</f>
        <v>Up</v>
      </c>
      <c r="AO135" s="9">
        <f t="array" ref="AO135">PERCENTILE(IF($BT$5:$BT$2729="Y",$BQ$5:$BQ$2729),$AI135)</f>
        <v>1.0302028418847933</v>
      </c>
      <c r="AP135" s="9">
        <f t="array" ref="AP135">PERCENTILE(IF($BU$5:$BU$2729="Y",$BQ$5:$BQ$2729),$AI135)</f>
        <v>1.0398434601623587</v>
      </c>
      <c r="AQ135" s="9">
        <f t="array" ref="AQ135">PERCENTILE(IF($BV$5:$BV$2729="Y",$BQ$5:$BQ$2729),$AI135)</f>
        <v>0.9967836107782666</v>
      </c>
      <c r="AR135" s="41" t="str">
        <f>IF(AI135&lt;$BJ$12,"Up","Down")</f>
        <v>Down</v>
      </c>
      <c r="AS135" s="41" t="str">
        <f>IF(AI135&lt;$BK$12,"Down","Up")</f>
        <v>Up</v>
      </c>
      <c r="AU135" s="4" t="str">
        <f>IF(AZ135=AZ136,IF(AZ135&gt;AZ134,AZ135&amp;"_O",""),AZ135&amp;"_C")</f>
        <v/>
      </c>
      <c r="AV135" s="7" t="str">
        <f>IF(RIGHT(AU135,1)="C",AX135/INDEX($AX$5:$AX$2729,MATCH(AZ135&amp;"_O",$AU$5:$AU$2729,0),1),"")</f>
        <v/>
      </c>
      <c r="AW135" s="38">
        <v>26480</v>
      </c>
      <c r="AX135" s="37">
        <v>107.14</v>
      </c>
      <c r="AY135" s="7">
        <f>AX135/AX134</f>
        <v>0.98956312921400202</v>
      </c>
      <c r="AZ135" s="4">
        <f>YEAR(AW135)</f>
        <v>1972</v>
      </c>
      <c r="BA135" s="2" t="s">
        <v>5</v>
      </c>
      <c r="BB135" s="12" t="str">
        <f>INDEX($CD$5:$CD$10,MATCH(BA135,$CC$5:$CC$10,0),1)</f>
        <v/>
      </c>
      <c r="BC135" s="12" t="str">
        <f>IF(AND(BB135="Y",AY135&gt;1),"Y","")</f>
        <v/>
      </c>
      <c r="BD135" s="12" t="str">
        <f>IF(AND(BB135="Y",AY135&lt;1),"Y","")</f>
        <v/>
      </c>
      <c r="BE135" s="12" t="str">
        <f>IF(AY135&gt;1,IF(AY134&gt;1,"Y",""),"")</f>
        <v/>
      </c>
      <c r="BF135" s="12" t="str">
        <f>IF(AY135&lt;1,IF(AY134&lt;1,"Y",""),"")</f>
        <v>Y</v>
      </c>
      <c r="BG135" s="2"/>
      <c r="BH135" s="2"/>
      <c r="BI135" s="2"/>
      <c r="BJ135" s="2"/>
      <c r="BK135" s="2"/>
      <c r="BL135" s="2"/>
      <c r="BM135" s="4" t="str">
        <f>IF(BR135=BR136,IF(BR135&gt;BR134,BR135&amp;"_O",""),BR135&amp;"_C")</f>
        <v/>
      </c>
      <c r="BN135" s="7" t="str">
        <f>IF(RIGHT(BM135,1)="C",BP135/INDEX($BP$5:$BP$2729,MATCH(BR135&amp;"_O",$BM$5:$BM$2729,0),1),"")</f>
        <v/>
      </c>
      <c r="BO135" s="38">
        <v>26879</v>
      </c>
      <c r="BP135" s="3">
        <v>106.82</v>
      </c>
      <c r="BQ135" s="7">
        <f>BP135/BP134</f>
        <v>0.97677395757132401</v>
      </c>
      <c r="BR135" s="4">
        <f>YEAR(BO135)</f>
        <v>1973</v>
      </c>
      <c r="BS135" s="2" t="s">
        <v>5</v>
      </c>
      <c r="BT135" s="12" t="str">
        <f>INDEX($CD$5:$CD$10,MATCH(BS135,$CC$5:$CC$10,0),1)</f>
        <v/>
      </c>
      <c r="BU135" s="12" t="str">
        <f>IF(AND(BT135="Y",BQ135&gt;1),"Y","")</f>
        <v/>
      </c>
      <c r="BV135" s="12" t="str">
        <f>IF(AND(BT135="Y",BQ135&lt;1),"Y","")</f>
        <v/>
      </c>
      <c r="BW135" s="12" t="str">
        <f>IF(BQ135&gt;1,IF(BQ134&gt;1,"Y",""),"")</f>
        <v/>
      </c>
      <c r="BX135" s="12" t="str">
        <f>IF(BQ135&lt;1,IF(BQ134&lt;1,"Y",""),"")</f>
        <v/>
      </c>
      <c r="BY135" s="2"/>
      <c r="BZ135" s="2"/>
      <c r="CA135" s="2"/>
    </row>
    <row r="136" spans="2:79">
      <c r="B136" s="4" t="str">
        <f>IF(G136=G137,IF(G136&gt;G135,G136&amp;"_O",""),G136&amp;"_C")</f>
        <v/>
      </c>
      <c r="C136" s="14">
        <f ca="1">RANDBETWEEN(0,1000)/1000</f>
        <v>0.22700000000000001</v>
      </c>
      <c r="D136" s="16">
        <f>D135+1</f>
        <v>132</v>
      </c>
      <c r="E136" s="10">
        <f>ROUNDDOWN(D136/52,0)+1</f>
        <v>3</v>
      </c>
      <c r="F136" s="15">
        <f>F135+7</f>
        <v>45544</v>
      </c>
      <c r="G136" s="4">
        <f>YEAR(F136)</f>
        <v>2024</v>
      </c>
      <c r="H136" s="33">
        <v>0.126</v>
      </c>
      <c r="I136" s="33">
        <v>0.58199999999999996</v>
      </c>
      <c r="J136" s="33">
        <v>0.73499999999999999</v>
      </c>
      <c r="K136" s="16" t="str">
        <f>IF(M135&gt;1,"Up","Down")</f>
        <v>Up</v>
      </c>
      <c r="L136" s="16" t="str">
        <f>IF(K136="Up",IF(H136&lt;$BJ$7,"Up","Down"),IF(H136&lt;$BK$7,"Down","Up"))</f>
        <v>Up</v>
      </c>
      <c r="M136" s="17">
        <f>IF(L136="Up",INDEX($AK$5:$AK$1005,MATCH(I136,$AI$5:$AI$1005,0),1),INDEX($AL$5:$AL$1005,MATCH(J136,$AI$5:$AI$1005,0),1))</f>
        <v>1.0145682077940041</v>
      </c>
      <c r="N136" s="16" t="str">
        <f>IF(P135&gt;1,"Up","Down")</f>
        <v>Up</v>
      </c>
      <c r="O136" s="16" t="str">
        <f>IF(N136="Up",IF(H136&lt;$BJ$12,"Up","Down"),IF(H136&lt;$BK$12,"Down","Up"))</f>
        <v>Up</v>
      </c>
      <c r="P136" s="17">
        <f>IF(O136="Up",INDEX($AP$5:$AP$1005,MATCH(I136,$AI$5:$AI$1005,0),1),INDEX($AQ$5:$AQ$1005,MATCH(J136,$AI$5:$AI$1005,0),1))</f>
        <v>1.0206615046014351</v>
      </c>
      <c r="Q136" s="19">
        <f>T135</f>
        <v>19597.787126366165</v>
      </c>
      <c r="R136" s="19">
        <f>INDEX(model!$S$5:$S$35,MATCH(G136,model!$Q$5:$Q$35,0),1)*model!$O$5</f>
        <v>125</v>
      </c>
      <c r="S136" s="19">
        <f>IF(RIGHT(B136,1)="C",T135*INDEX(model!$T$5:$T$35,MATCH(G136,model!$Q$5:$Q$35,0),1),0)</f>
        <v>0</v>
      </c>
      <c r="T136" s="19">
        <f>(Q136+R136-S136)*M136</f>
        <v>20010.112787499977</v>
      </c>
      <c r="U136" s="19">
        <f>X135</f>
        <v>23710.015583427929</v>
      </c>
      <c r="V136" s="19">
        <f>INDEX(model!$S$5:$S$35,MATCH(G136,model!$Q$5:$Q$35,0),1)*model!$O$6</f>
        <v>125</v>
      </c>
      <c r="W136" s="19">
        <f>IF(RIGHT(B136,1)="C",X135*INDEX(model!$T$5:$T$35,MATCH(G136,model!$Q$5:$Q$35,0),1),0)</f>
        <v>0</v>
      </c>
      <c r="X136" s="19">
        <f>(U136+V136-W136)*P136</f>
        <v>24327.482867580202</v>
      </c>
      <c r="Y136" s="19"/>
      <c r="Z136" s="36" t="str">
        <f>K136&amp;L136</f>
        <v>UpUp</v>
      </c>
      <c r="AA136" s="36" t="str">
        <f>N136&amp;O136</f>
        <v>UpUp</v>
      </c>
      <c r="AB136" s="19"/>
      <c r="AC136" s="19"/>
      <c r="AD136" s="19"/>
      <c r="AE136" s="19"/>
      <c r="AI136" s="18">
        <f>ROUND(AI135-0.001,3)</f>
        <v>0.86899999999999999</v>
      </c>
      <c r="AJ136" s="9">
        <f t="array" ref="AJ136">PERCENTILE(IF($BB$5:$BB$2729="Y",$AY$5:$AY$2729),$AI136)</f>
        <v>1.0222636297065244</v>
      </c>
      <c r="AK136" s="9">
        <f t="array" ref="AK136">PERCENTILE(IF($BC$5:$BC$2729="Y",$AY$5:$AY$2729),$AI136)</f>
        <v>1.0301254601241641</v>
      </c>
      <c r="AL136" s="9">
        <f t="array" ref="AL136">PERCENTILE(IF($BD$5:$BD$2729="Y",$AY$5:$AY$2729),$AI136)</f>
        <v>0.99729528486647623</v>
      </c>
      <c r="AM136" s="41" t="str">
        <f>IF(AI136&lt;$BJ$7,"Up","Down")</f>
        <v>Down</v>
      </c>
      <c r="AN136" s="41" t="str">
        <f>IF(AI136&lt;$BK$7,"Down","Up")</f>
        <v>Up</v>
      </c>
      <c r="AO136" s="9">
        <f t="array" ref="AO136">PERCENTILE(IF($BT$5:$BT$2729="Y",$BQ$5:$BQ$2729),$AI136)</f>
        <v>1.0301143109798787</v>
      </c>
      <c r="AP136" s="9">
        <f t="array" ref="AP136">PERCENTILE(IF($BU$5:$BU$2729="Y",$BQ$5:$BQ$2729),$AI136)</f>
        <v>1.0397758639387449</v>
      </c>
      <c r="AQ136" s="9">
        <f t="array" ref="AQ136">PERCENTILE(IF($BV$5:$BV$2729="Y",$BQ$5:$BQ$2729),$AI136)</f>
        <v>0.99673266367065694</v>
      </c>
      <c r="AR136" s="41" t="str">
        <f>IF(AI136&lt;$BJ$12,"Up","Down")</f>
        <v>Down</v>
      </c>
      <c r="AS136" s="41" t="str">
        <f>IF(AI136&lt;$BK$12,"Down","Up")</f>
        <v>Up</v>
      </c>
      <c r="AU136" s="4" t="str">
        <f>IF(AZ136=AZ137,IF(AZ136&gt;AZ135,AZ136&amp;"_O",""),AZ136&amp;"_C")</f>
        <v/>
      </c>
      <c r="AV136" s="7" t="str">
        <f>IF(RIGHT(AU136,1)="C",AX136/INDEX($AX$5:$AX$2729,MATCH(AZ136&amp;"_O",$AU$5:$AU$2729,0),1),"")</f>
        <v/>
      </c>
      <c r="AW136" s="38">
        <v>26487</v>
      </c>
      <c r="AX136" s="37">
        <v>108.69</v>
      </c>
      <c r="AY136" s="7">
        <f>AX136/AX135</f>
        <v>1.0144670524547321</v>
      </c>
      <c r="AZ136" s="4">
        <f>YEAR(AW136)</f>
        <v>1972</v>
      </c>
      <c r="BA136" s="2" t="s">
        <v>5</v>
      </c>
      <c r="BB136" s="12" t="str">
        <f>INDEX($CD$5:$CD$10,MATCH(BA136,$CC$5:$CC$10,0),1)</f>
        <v/>
      </c>
      <c r="BC136" s="12" t="str">
        <f>IF(AND(BB136="Y",AY136&gt;1),"Y","")</f>
        <v/>
      </c>
      <c r="BD136" s="12" t="str">
        <f>IF(AND(BB136="Y",AY136&lt;1),"Y","")</f>
        <v/>
      </c>
      <c r="BE136" s="12" t="str">
        <f>IF(AY136&gt;1,IF(AY135&gt;1,"Y",""),"")</f>
        <v/>
      </c>
      <c r="BF136" s="12" t="str">
        <f>IF(AY136&lt;1,IF(AY135&lt;1,"Y",""),"")</f>
        <v/>
      </c>
      <c r="BG136" s="2"/>
      <c r="BH136" s="2"/>
      <c r="BI136" s="2"/>
      <c r="BJ136" s="2"/>
      <c r="BK136" s="2"/>
      <c r="BL136" s="2"/>
      <c r="BM136" s="4" t="str">
        <f>IF(BR136=BR137,IF(BR136&gt;BR135,BR136&amp;"_O",""),BR136&amp;"_C")</f>
        <v/>
      </c>
      <c r="BN136" s="7" t="str">
        <f>IF(RIGHT(BM136,1)="C",BP136/INDEX($BP$5:$BP$2729,MATCH(BR136&amp;"_O",$BM$5:$BM$2729,0),1),"")</f>
        <v/>
      </c>
      <c r="BO136" s="38">
        <v>26886</v>
      </c>
      <c r="BP136" s="3">
        <v>105.32</v>
      </c>
      <c r="BQ136" s="7">
        <f>BP136/BP135</f>
        <v>0.98595768582662424</v>
      </c>
      <c r="BR136" s="4">
        <f>YEAR(BO136)</f>
        <v>1973</v>
      </c>
      <c r="BS136" s="2" t="s">
        <v>5</v>
      </c>
      <c r="BT136" s="12" t="str">
        <f>INDEX($CD$5:$CD$10,MATCH(BS136,$CC$5:$CC$10,0),1)</f>
        <v/>
      </c>
      <c r="BU136" s="12" t="str">
        <f>IF(AND(BT136="Y",BQ136&gt;1),"Y","")</f>
        <v/>
      </c>
      <c r="BV136" s="12" t="str">
        <f>IF(AND(BT136="Y",BQ136&lt;1),"Y","")</f>
        <v/>
      </c>
      <c r="BW136" s="12" t="str">
        <f>IF(BQ136&gt;1,IF(BQ135&gt;1,"Y",""),"")</f>
        <v/>
      </c>
      <c r="BX136" s="12" t="str">
        <f>IF(BQ136&lt;1,IF(BQ135&lt;1,"Y",""),"")</f>
        <v>Y</v>
      </c>
      <c r="BY136" s="2"/>
      <c r="BZ136" s="2"/>
      <c r="CA136" s="2"/>
    </row>
    <row r="137" spans="2:79">
      <c r="B137" s="4" t="str">
        <f>IF(G137=G138,IF(G137&gt;G136,G137&amp;"_O",""),G137&amp;"_C")</f>
        <v/>
      </c>
      <c r="C137" s="14">
        <f ca="1">RANDBETWEEN(0,1000)/1000</f>
        <v>0.54400000000000004</v>
      </c>
      <c r="D137" s="16">
        <f>D136+1</f>
        <v>133</v>
      </c>
      <c r="E137" s="10">
        <f>ROUNDDOWN(D137/52,0)+1</f>
        <v>3</v>
      </c>
      <c r="F137" s="15">
        <f>F136+7</f>
        <v>45551</v>
      </c>
      <c r="G137" s="4">
        <f>YEAR(F137)</f>
        <v>2024</v>
      </c>
      <c r="H137" s="33">
        <v>0.81499999999999995</v>
      </c>
      <c r="I137" s="33">
        <v>0.69099999999999995</v>
      </c>
      <c r="J137" s="33">
        <v>0.111</v>
      </c>
      <c r="K137" s="16" t="str">
        <f>IF(M136&gt;1,"Up","Down")</f>
        <v>Up</v>
      </c>
      <c r="L137" s="16" t="str">
        <f>IF(K137="Up",IF(H137&lt;$BJ$7,"Up","Down"),IF(H137&lt;$BK$7,"Down","Up"))</f>
        <v>Down</v>
      </c>
      <c r="M137" s="17">
        <f>IF(L137="Up",INDEX($AK$5:$AK$1005,MATCH(I137,$AI$5:$AI$1005,0),1),INDEX($AL$5:$AL$1005,MATCH(J137,$AI$5:$AI$1005,0),1))</f>
        <v>0.96346684705404373</v>
      </c>
      <c r="N137" s="16" t="str">
        <f>IF(P136&gt;1,"Up","Down")</f>
        <v>Up</v>
      </c>
      <c r="O137" s="16" t="str">
        <f>IF(N137="Up",IF(H137&lt;$BJ$12,"Up","Down"),IF(H137&lt;$BK$12,"Down","Up"))</f>
        <v>Down</v>
      </c>
      <c r="P137" s="17">
        <f>IF(O137="Up",INDEX($AP$5:$AP$1005,MATCH(I137,$AI$5:$AI$1005,0),1),INDEX($AQ$5:$AQ$1005,MATCH(J137,$AI$5:$AI$1005,0),1))</f>
        <v>0.95200081482818122</v>
      </c>
      <c r="Q137" s="19">
        <f>T136</f>
        <v>20010.112787499977</v>
      </c>
      <c r="R137" s="19">
        <f>INDEX(model!$S$5:$S$35,MATCH(G137,model!$Q$5:$Q$35,0),1)*model!$O$5</f>
        <v>125</v>
      </c>
      <c r="S137" s="19">
        <f>IF(RIGHT(B137,1)="C",T136*INDEX(model!$T$5:$T$35,MATCH(G137,model!$Q$5:$Q$35,0),1),0)</f>
        <v>0</v>
      </c>
      <c r="T137" s="19">
        <f>(Q137+R137-S137)*M137</f>
        <v>19399.513632450158</v>
      </c>
      <c r="U137" s="19">
        <f>X136</f>
        <v>24327.482867580202</v>
      </c>
      <c r="V137" s="19">
        <f>INDEX(model!$S$5:$S$35,MATCH(G137,model!$Q$5:$Q$35,0),1)*model!$O$6</f>
        <v>125</v>
      </c>
      <c r="W137" s="19">
        <f>IF(RIGHT(B137,1)="C",X136*INDEX(model!$T$5:$T$35,MATCH(G137,model!$Q$5:$Q$35,0),1),0)</f>
        <v>0</v>
      </c>
      <c r="X137" s="19">
        <f>(U137+V137-W137)*P137</f>
        <v>23278.783614508495</v>
      </c>
      <c r="Y137" s="19"/>
      <c r="Z137" s="36" t="str">
        <f>K137&amp;L137</f>
        <v>UpDown</v>
      </c>
      <c r="AA137" s="36" t="str">
        <f>N137&amp;O137</f>
        <v>UpDown</v>
      </c>
      <c r="AB137" s="19"/>
      <c r="AC137" s="19"/>
      <c r="AD137" s="19"/>
      <c r="AE137" s="19"/>
      <c r="AI137" s="18">
        <f>ROUND(AI136-0.001,3)</f>
        <v>0.86799999999999999</v>
      </c>
      <c r="AJ137" s="9">
        <f t="array" ref="AJ137">PERCENTILE(IF($BB$5:$BB$2729="Y",$AY$5:$AY$2729),$AI137)</f>
        <v>1.0221778259910501</v>
      </c>
      <c r="AK137" s="9">
        <f t="array" ref="AK137">PERCENTILE(IF($BC$5:$BC$2729="Y",$AY$5:$AY$2729),$AI137)</f>
        <v>1.0300128603150305</v>
      </c>
      <c r="AL137" s="9">
        <f t="array" ref="AL137">PERCENTILE(IF($BD$5:$BD$2729="Y",$AY$5:$AY$2729),$AI137)</f>
        <v>0.99728571649699305</v>
      </c>
      <c r="AM137" s="41" t="str">
        <f>IF(AI137&lt;$BJ$7,"Up","Down")</f>
        <v>Down</v>
      </c>
      <c r="AN137" s="41" t="str">
        <f>IF(AI137&lt;$BK$7,"Down","Up")</f>
        <v>Up</v>
      </c>
      <c r="AO137" s="9">
        <f t="array" ref="AO137">PERCENTILE(IF($BT$5:$BT$2729="Y",$BQ$5:$BQ$2729),$AI137)</f>
        <v>1.0299220338359594</v>
      </c>
      <c r="AP137" s="9">
        <f t="array" ref="AP137">PERCENTILE(IF($BU$5:$BU$2729="Y",$BQ$5:$BQ$2729),$AI137)</f>
        <v>1.0397150738498941</v>
      </c>
      <c r="AQ137" s="9">
        <f t="array" ref="AQ137">PERCENTILE(IF($BV$5:$BV$2729="Y",$BQ$5:$BQ$2729),$AI137)</f>
        <v>0.9967092010109122</v>
      </c>
      <c r="AR137" s="41" t="str">
        <f>IF(AI137&lt;$BJ$12,"Up","Down")</f>
        <v>Down</v>
      </c>
      <c r="AS137" s="41" t="str">
        <f>IF(AI137&lt;$BK$12,"Down","Up")</f>
        <v>Up</v>
      </c>
      <c r="AU137" s="4" t="str">
        <f>IF(AZ137=AZ138,IF(AZ137&gt;AZ136,AZ137&amp;"_O",""),AZ137&amp;"_C")</f>
        <v/>
      </c>
      <c r="AV137" s="7" t="str">
        <f>IF(RIGHT(AU137,1)="C",AX137/INDEX($AX$5:$AX$2729,MATCH(AZ137&amp;"_O",$AU$5:$AU$2729,0),1),"")</f>
        <v/>
      </c>
      <c r="AW137" s="38">
        <v>26494</v>
      </c>
      <c r="AX137" s="37">
        <v>106.8</v>
      </c>
      <c r="AY137" s="7">
        <f>AX137/AX136</f>
        <v>0.98261109577698036</v>
      </c>
      <c r="AZ137" s="4">
        <f>YEAR(AW137)</f>
        <v>1972</v>
      </c>
      <c r="BA137" s="2" t="s">
        <v>5</v>
      </c>
      <c r="BB137" s="12" t="str">
        <f>INDEX($CD$5:$CD$10,MATCH(BA137,$CC$5:$CC$10,0),1)</f>
        <v/>
      </c>
      <c r="BC137" s="12" t="str">
        <f>IF(AND(BB137="Y",AY137&gt;1),"Y","")</f>
        <v/>
      </c>
      <c r="BD137" s="12" t="str">
        <f>IF(AND(BB137="Y",AY137&lt;1),"Y","")</f>
        <v/>
      </c>
      <c r="BE137" s="12" t="str">
        <f>IF(AY137&gt;1,IF(AY136&gt;1,"Y",""),"")</f>
        <v/>
      </c>
      <c r="BF137" s="12" t="str">
        <f>IF(AY137&lt;1,IF(AY136&lt;1,"Y",""),"")</f>
        <v/>
      </c>
      <c r="BG137" s="2"/>
      <c r="BH137" s="2"/>
      <c r="BI137" s="2"/>
      <c r="BJ137" s="2"/>
      <c r="BK137" s="2"/>
      <c r="BL137" s="2"/>
      <c r="BM137" s="4" t="str">
        <f>IF(BR137=BR138,IF(BR137&gt;BR136,BR137&amp;"_O",""),BR137&amp;"_C")</f>
        <v/>
      </c>
      <c r="BN137" s="7" t="str">
        <f>IF(RIGHT(BM137,1)="C",BP137/INDEX($BP$5:$BP$2729,MATCH(BR137&amp;"_O",$BM$5:$BM$2729,0),1),"")</f>
        <v/>
      </c>
      <c r="BO137" s="38">
        <v>26893</v>
      </c>
      <c r="BP137" s="3">
        <v>103.71</v>
      </c>
      <c r="BQ137" s="7">
        <f>BP137/BP136</f>
        <v>0.98471325484238514</v>
      </c>
      <c r="BR137" s="4">
        <f>YEAR(BO137)</f>
        <v>1973</v>
      </c>
      <c r="BS137" s="2" t="s">
        <v>5</v>
      </c>
      <c r="BT137" s="12" t="str">
        <f>INDEX($CD$5:$CD$10,MATCH(BS137,$CC$5:$CC$10,0),1)</f>
        <v/>
      </c>
      <c r="BU137" s="12" t="str">
        <f>IF(AND(BT137="Y",BQ137&gt;1),"Y","")</f>
        <v/>
      </c>
      <c r="BV137" s="12" t="str">
        <f>IF(AND(BT137="Y",BQ137&lt;1),"Y","")</f>
        <v/>
      </c>
      <c r="BW137" s="12" t="str">
        <f>IF(BQ137&gt;1,IF(BQ136&gt;1,"Y",""),"")</f>
        <v/>
      </c>
      <c r="BX137" s="12" t="str">
        <f>IF(BQ137&lt;1,IF(BQ136&lt;1,"Y",""),"")</f>
        <v>Y</v>
      </c>
      <c r="BY137" s="2"/>
      <c r="BZ137" s="2"/>
      <c r="CA137" s="2"/>
    </row>
    <row r="138" spans="2:79">
      <c r="B138" s="4" t="str">
        <f>IF(G138=G139,IF(G138&gt;G137,G138&amp;"_O",""),G138&amp;"_C")</f>
        <v/>
      </c>
      <c r="C138" s="14">
        <f ca="1">RANDBETWEEN(0,1000)/1000</f>
        <v>0.44800000000000001</v>
      </c>
      <c r="D138" s="16">
        <f>D137+1</f>
        <v>134</v>
      </c>
      <c r="E138" s="10">
        <f>ROUNDDOWN(D138/52,0)+1</f>
        <v>3</v>
      </c>
      <c r="F138" s="15">
        <f>F137+7</f>
        <v>45558</v>
      </c>
      <c r="G138" s="4">
        <f>YEAR(F138)</f>
        <v>2024</v>
      </c>
      <c r="H138" s="33">
        <v>0.46400000000000002</v>
      </c>
      <c r="I138" s="33">
        <v>0.54700000000000004</v>
      </c>
      <c r="J138" s="33">
        <v>0.88800000000000001</v>
      </c>
      <c r="K138" s="16" t="str">
        <f>IF(M137&gt;1,"Up","Down")</f>
        <v>Down</v>
      </c>
      <c r="L138" s="16" t="str">
        <f>IF(K138="Up",IF(H138&lt;$BJ$7,"Up","Down"),IF(H138&lt;$BK$7,"Down","Up"))</f>
        <v>Up</v>
      </c>
      <c r="M138" s="17">
        <f>IF(L138="Up",INDEX($AK$5:$AK$1005,MATCH(I138,$AI$5:$AI$1005,0),1),INDEX($AL$5:$AL$1005,MATCH(J138,$AI$5:$AI$1005,0),1))</f>
        <v>1.0135146038342302</v>
      </c>
      <c r="N138" s="16" t="str">
        <f>IF(P137&gt;1,"Up","Down")</f>
        <v>Down</v>
      </c>
      <c r="O138" s="16" t="str">
        <f>IF(N138="Up",IF(H138&lt;$BJ$12,"Up","Down"),IF(H138&lt;$BK$12,"Down","Up"))</f>
        <v>Up</v>
      </c>
      <c r="P138" s="17">
        <f>IF(O138="Up",INDEX($AP$5:$AP$1005,MATCH(I138,$AI$5:$AI$1005,0),1),INDEX($AQ$5:$AQ$1005,MATCH(J138,$AI$5:$AI$1005,0),1))</f>
        <v>1.0189644085791953</v>
      </c>
      <c r="Q138" s="19">
        <f>T137</f>
        <v>19399.513632450158</v>
      </c>
      <c r="R138" s="19">
        <f>INDEX(model!$S$5:$S$35,MATCH(G138,model!$Q$5:$Q$35,0),1)*model!$O$5</f>
        <v>125</v>
      </c>
      <c r="S138" s="19">
        <f>IF(RIGHT(B138,1)="C",T137*INDEX(model!$T$5:$T$35,MATCH(G138,model!$Q$5:$Q$35,0),1),0)</f>
        <v>0</v>
      </c>
      <c r="T138" s="19">
        <f>(Q138+R138-S138)*M138</f>
        <v>19788.379699248748</v>
      </c>
      <c r="U138" s="19">
        <f>X137</f>
        <v>23278.783614508495</v>
      </c>
      <c r="V138" s="19">
        <f>INDEX(model!$S$5:$S$35,MATCH(G138,model!$Q$5:$Q$35,0),1)*model!$O$6</f>
        <v>125</v>
      </c>
      <c r="W138" s="19">
        <f>IF(RIGHT(B138,1)="C",X137*INDEX(model!$T$5:$T$35,MATCH(G138,model!$Q$5:$Q$35,0),1),0)</f>
        <v>0</v>
      </c>
      <c r="X138" s="19">
        <f>(U138+V138-W138)*P138</f>
        <v>23847.622529273111</v>
      </c>
      <c r="Y138" s="19"/>
      <c r="Z138" s="36" t="str">
        <f>K138&amp;L138</f>
        <v>DownUp</v>
      </c>
      <c r="AA138" s="36" t="str">
        <f>N138&amp;O138</f>
        <v>DownUp</v>
      </c>
      <c r="AB138" s="19"/>
      <c r="AC138" s="19"/>
      <c r="AD138" s="19"/>
      <c r="AE138" s="19"/>
      <c r="AI138" s="18">
        <f>ROUND(AI137-0.001,3)</f>
        <v>0.86699999999999999</v>
      </c>
      <c r="AJ138" s="9">
        <f t="array" ref="AJ138">PERCENTILE(IF($BB$5:$BB$2729="Y",$AY$5:$AY$2729),$AI138)</f>
        <v>1.0220726905987461</v>
      </c>
      <c r="AK138" s="9">
        <f t="array" ref="AK138">PERCENTILE(IF($BC$5:$BC$2729="Y",$AY$5:$AY$2729),$AI138)</f>
        <v>1.029840173773314</v>
      </c>
      <c r="AL138" s="9">
        <f t="array" ref="AL138">PERCENTILE(IF($BD$5:$BD$2729="Y",$AY$5:$AY$2729),$AI138)</f>
        <v>0.99726385348455204</v>
      </c>
      <c r="AM138" s="41" t="str">
        <f>IF(AI138&lt;$BJ$7,"Up","Down")</f>
        <v>Down</v>
      </c>
      <c r="AN138" s="41" t="str">
        <f>IF(AI138&lt;$BK$7,"Down","Up")</f>
        <v>Up</v>
      </c>
      <c r="AO138" s="9">
        <f t="array" ref="AO138">PERCENTILE(IF($BT$5:$BT$2729="Y",$BQ$5:$BQ$2729),$AI138)</f>
        <v>1.0297262971756547</v>
      </c>
      <c r="AP138" s="9">
        <f t="array" ref="AP138">PERCENTILE(IF($BU$5:$BU$2729="Y",$BQ$5:$BQ$2729),$AI138)</f>
        <v>1.0396816321397251</v>
      </c>
      <c r="AQ138" s="9">
        <f t="array" ref="AQ138">PERCENTILE(IF($BV$5:$BV$2729="Y",$BQ$5:$BQ$2729),$AI138)</f>
        <v>0.9966781792728725</v>
      </c>
      <c r="AR138" s="41" t="str">
        <f>IF(AI138&lt;$BJ$12,"Up","Down")</f>
        <v>Down</v>
      </c>
      <c r="AS138" s="41" t="str">
        <f>IF(AI138&lt;$BK$12,"Down","Up")</f>
        <v>Up</v>
      </c>
      <c r="AU138" s="4" t="str">
        <f>IF(AZ138=AZ139,IF(AZ138&gt;AZ137,AZ138&amp;"_O",""),AZ138&amp;"_C")</f>
        <v/>
      </c>
      <c r="AV138" s="7" t="str">
        <f>IF(RIGHT(AU138,1)="C",AX138/INDEX($AX$5:$AX$2729,MATCH(AZ138&amp;"_O",$AU$5:$AU$2729,0),1),"")</f>
        <v/>
      </c>
      <c r="AW138" s="38">
        <v>26501</v>
      </c>
      <c r="AX138" s="37">
        <v>106.66</v>
      </c>
      <c r="AY138" s="7">
        <f>AX138/AX137</f>
        <v>0.99868913857677899</v>
      </c>
      <c r="AZ138" s="4">
        <f>YEAR(AW138)</f>
        <v>1972</v>
      </c>
      <c r="BA138" s="2" t="s">
        <v>5</v>
      </c>
      <c r="BB138" s="12" t="str">
        <f>INDEX($CD$5:$CD$10,MATCH(BA138,$CC$5:$CC$10,0),1)</f>
        <v/>
      </c>
      <c r="BC138" s="12" t="str">
        <f>IF(AND(BB138="Y",AY138&gt;1),"Y","")</f>
        <v/>
      </c>
      <c r="BD138" s="12" t="str">
        <f>IF(AND(BB138="Y",AY138&lt;1),"Y","")</f>
        <v/>
      </c>
      <c r="BE138" s="12" t="str">
        <f>IF(AY138&gt;1,IF(AY137&gt;1,"Y",""),"")</f>
        <v/>
      </c>
      <c r="BF138" s="12" t="str">
        <f>IF(AY138&lt;1,IF(AY137&lt;1,"Y",""),"")</f>
        <v>Y</v>
      </c>
      <c r="BG138" s="2"/>
      <c r="BH138" s="2"/>
      <c r="BI138" s="2"/>
      <c r="BJ138" s="2"/>
      <c r="BK138" s="2"/>
      <c r="BL138" s="2"/>
      <c r="BM138" s="4" t="str">
        <f>IF(BR138=BR139,IF(BR138&gt;BR137,BR138&amp;"_O",""),BR138&amp;"_C")</f>
        <v/>
      </c>
      <c r="BN138" s="7" t="str">
        <f>IF(RIGHT(BM138,1)="C",BP138/INDEX($BP$5:$BP$2729,MATCH(BR138&amp;"_O",$BM$5:$BM$2729,0),1),"")</f>
        <v/>
      </c>
      <c r="BO138" s="38">
        <v>26900</v>
      </c>
      <c r="BP138" s="3">
        <v>102.4</v>
      </c>
      <c r="BQ138" s="7">
        <f>BP138/BP137</f>
        <v>0.98736862404782577</v>
      </c>
      <c r="BR138" s="4">
        <f>YEAR(BO138)</f>
        <v>1973</v>
      </c>
      <c r="BS138" s="2" t="s">
        <v>5</v>
      </c>
      <c r="BT138" s="12" t="str">
        <f>INDEX($CD$5:$CD$10,MATCH(BS138,$CC$5:$CC$10,0),1)</f>
        <v/>
      </c>
      <c r="BU138" s="12" t="str">
        <f>IF(AND(BT138="Y",BQ138&gt;1),"Y","")</f>
        <v/>
      </c>
      <c r="BV138" s="12" t="str">
        <f>IF(AND(BT138="Y",BQ138&lt;1),"Y","")</f>
        <v/>
      </c>
      <c r="BW138" s="12" t="str">
        <f>IF(BQ138&gt;1,IF(BQ137&gt;1,"Y",""),"")</f>
        <v/>
      </c>
      <c r="BX138" s="12" t="str">
        <f>IF(BQ138&lt;1,IF(BQ137&lt;1,"Y",""),"")</f>
        <v>Y</v>
      </c>
      <c r="BY138" s="2"/>
      <c r="BZ138" s="2"/>
      <c r="CA138" s="2"/>
    </row>
    <row r="139" spans="2:79">
      <c r="B139" s="4" t="str">
        <f>IF(G139=G140,IF(G139&gt;G138,G139&amp;"_O",""),G139&amp;"_C")</f>
        <v/>
      </c>
      <c r="C139" s="14">
        <f ca="1">RANDBETWEEN(0,1000)/1000</f>
        <v>0.621</v>
      </c>
      <c r="D139" s="16">
        <f>D138+1</f>
        <v>135</v>
      </c>
      <c r="E139" s="10">
        <f>ROUNDDOWN(D139/52,0)+1</f>
        <v>3</v>
      </c>
      <c r="F139" s="15">
        <f>F138+7</f>
        <v>45565</v>
      </c>
      <c r="G139" s="4">
        <f>YEAR(F139)</f>
        <v>2024</v>
      </c>
      <c r="H139" s="33">
        <v>0.53300000000000003</v>
      </c>
      <c r="I139" s="33">
        <v>0.124</v>
      </c>
      <c r="J139" s="33">
        <v>0.94399999999999995</v>
      </c>
      <c r="K139" s="16" t="str">
        <f>IF(M138&gt;1,"Up","Down")</f>
        <v>Up</v>
      </c>
      <c r="L139" s="16" t="str">
        <f>IF(K139="Up",IF(H139&lt;$BJ$7,"Up","Down"),IF(H139&lt;$BK$7,"Down","Up"))</f>
        <v>Up</v>
      </c>
      <c r="M139" s="17">
        <f>IF(L139="Up",INDEX($AK$5:$AK$1005,MATCH(I139,$AI$5:$AI$1005,0),1),INDEX($AL$5:$AL$1005,MATCH(J139,$AI$5:$AI$1005,0),1))</f>
        <v>1.0029854014915378</v>
      </c>
      <c r="N139" s="16" t="str">
        <f>IF(P138&gt;1,"Up","Down")</f>
        <v>Up</v>
      </c>
      <c r="O139" s="16" t="str">
        <f>IF(N139="Up",IF(H139&lt;$BJ$12,"Up","Down"),IF(H139&lt;$BK$12,"Down","Up"))</f>
        <v>Up</v>
      </c>
      <c r="P139" s="17">
        <f>IF(O139="Up",INDEX($AP$5:$AP$1005,MATCH(I139,$AI$5:$AI$1005,0),1),INDEX($AQ$5:$AQ$1005,MATCH(J139,$AI$5:$AI$1005,0),1))</f>
        <v>1.0041319840266074</v>
      </c>
      <c r="Q139" s="19">
        <f>T138</f>
        <v>19788.379699248748</v>
      </c>
      <c r="R139" s="19">
        <f>INDEX(model!$S$5:$S$35,MATCH(G139,model!$Q$5:$Q$35,0),1)*model!$O$5</f>
        <v>125</v>
      </c>
      <c r="S139" s="19">
        <f>IF(RIGHT(B139,1)="C",T138*INDEX(model!$T$5:$T$35,MATCH(G139,model!$Q$5:$Q$35,0),1),0)</f>
        <v>0</v>
      </c>
      <c r="T139" s="19">
        <f>(Q139+R139-S139)*M139</f>
        <v>19972.829132704443</v>
      </c>
      <c r="U139" s="19">
        <f>X138</f>
        <v>23847.622529273111</v>
      </c>
      <c r="V139" s="19">
        <f>INDEX(model!$S$5:$S$35,MATCH(G139,model!$Q$5:$Q$35,0),1)*model!$O$6</f>
        <v>125</v>
      </c>
      <c r="W139" s="19">
        <f>IF(RIGHT(B139,1)="C",X138*INDEX(model!$T$5:$T$35,MATCH(G139,model!$Q$5:$Q$35,0),1),0)</f>
        <v>0</v>
      </c>
      <c r="X139" s="19">
        <f>(U139+V139-W139)*P139</f>
        <v>24071.677022639957</v>
      </c>
      <c r="Y139" s="19"/>
      <c r="Z139" s="36" t="str">
        <f>K139&amp;L139</f>
        <v>UpUp</v>
      </c>
      <c r="AA139" s="36" t="str">
        <f>N139&amp;O139</f>
        <v>UpUp</v>
      </c>
      <c r="AB139" s="19"/>
      <c r="AC139" s="19"/>
      <c r="AD139" s="19"/>
      <c r="AE139" s="19"/>
      <c r="AI139" s="18">
        <f>ROUND(AI138-0.001,3)</f>
        <v>0.86599999999999999</v>
      </c>
      <c r="AJ139" s="9">
        <f t="array" ref="AJ139">PERCENTILE(IF($BB$5:$BB$2729="Y",$AY$5:$AY$2729),$AI139)</f>
        <v>1.0219500348066206</v>
      </c>
      <c r="AK139" s="9">
        <f t="array" ref="AK139">PERCENTILE(IF($BC$5:$BC$2729="Y",$AY$5:$AY$2729),$AI139)</f>
        <v>1.0297345340953115</v>
      </c>
      <c r="AL139" s="9">
        <f t="array" ref="AL139">PERCENTILE(IF($BD$5:$BD$2729="Y",$AY$5:$AY$2729),$AI139)</f>
        <v>0.99724862234018297</v>
      </c>
      <c r="AM139" s="41" t="str">
        <f>IF(AI139&lt;$BJ$7,"Up","Down")</f>
        <v>Down</v>
      </c>
      <c r="AN139" s="41" t="str">
        <f>IF(AI139&lt;$BK$7,"Down","Up")</f>
        <v>Up</v>
      </c>
      <c r="AO139" s="9">
        <f t="array" ref="AO139">PERCENTILE(IF($BT$5:$BT$2729="Y",$BQ$5:$BQ$2729),$AI139)</f>
        <v>1.0296205628543524</v>
      </c>
      <c r="AP139" s="9">
        <f t="array" ref="AP139">PERCENTILE(IF($BU$5:$BU$2729="Y",$BQ$5:$BQ$2729),$AI139)</f>
        <v>1.0393759443885267</v>
      </c>
      <c r="AQ139" s="9">
        <f t="array" ref="AQ139">PERCENTILE(IF($BV$5:$BV$2729="Y",$BQ$5:$BQ$2729),$AI139)</f>
        <v>0.99666029907055753</v>
      </c>
      <c r="AR139" s="41" t="str">
        <f>IF(AI139&lt;$BJ$12,"Up","Down")</f>
        <v>Down</v>
      </c>
      <c r="AS139" s="41" t="str">
        <f>IF(AI139&lt;$BK$12,"Down","Up")</f>
        <v>Up</v>
      </c>
      <c r="AU139" s="4" t="str">
        <f>IF(AZ139=AZ140,IF(AZ139&gt;AZ138,AZ139&amp;"_O",""),AZ139&amp;"_C")</f>
        <v/>
      </c>
      <c r="AV139" s="7" t="str">
        <f>IF(RIGHT(AU139,1)="C",AX139/INDEX($AX$5:$AX$2729,MATCH(AZ139&amp;"_O",$AU$5:$AU$2729,0),1),"")</f>
        <v/>
      </c>
      <c r="AW139" s="38">
        <v>26508</v>
      </c>
      <c r="AX139" s="37">
        <v>107.38</v>
      </c>
      <c r="AY139" s="7">
        <f>AX139/AX138</f>
        <v>1.0067504219013688</v>
      </c>
      <c r="AZ139" s="4">
        <f>YEAR(AW139)</f>
        <v>1972</v>
      </c>
      <c r="BA139" s="2" t="s">
        <v>5</v>
      </c>
      <c r="BB139" s="12" t="str">
        <f>INDEX($CD$5:$CD$10,MATCH(BA139,$CC$5:$CC$10,0),1)</f>
        <v/>
      </c>
      <c r="BC139" s="12" t="str">
        <f>IF(AND(BB139="Y",AY139&gt;1),"Y","")</f>
        <v/>
      </c>
      <c r="BD139" s="12" t="str">
        <f>IF(AND(BB139="Y",AY139&lt;1),"Y","")</f>
        <v/>
      </c>
      <c r="BE139" s="12" t="str">
        <f>IF(AY139&gt;1,IF(AY138&gt;1,"Y",""),"")</f>
        <v/>
      </c>
      <c r="BF139" s="12" t="str">
        <f>IF(AY139&lt;1,IF(AY138&lt;1,"Y",""),"")</f>
        <v/>
      </c>
      <c r="BG139" s="2"/>
      <c r="BH139" s="2"/>
      <c r="BI139" s="2"/>
      <c r="BJ139" s="2"/>
      <c r="BK139" s="2"/>
      <c r="BL139" s="2"/>
      <c r="BM139" s="4" t="str">
        <f>IF(BR139=BR140,IF(BR139&gt;BR138,BR139&amp;"_O",""),BR139&amp;"_C")</f>
        <v/>
      </c>
      <c r="BN139" s="7" t="str">
        <f>IF(RIGHT(BM139,1)="C",BP139/INDEX($BP$5:$BP$2729,MATCH(BR139&amp;"_O",$BM$5:$BM$2729,0),1),"")</f>
        <v/>
      </c>
      <c r="BO139" s="38">
        <v>26907</v>
      </c>
      <c r="BP139" s="3">
        <v>104.87</v>
      </c>
      <c r="BQ139" s="7">
        <f>BP139/BP138</f>
        <v>1.02412109375</v>
      </c>
      <c r="BR139" s="4">
        <f>YEAR(BO139)</f>
        <v>1973</v>
      </c>
      <c r="BS139" s="2" t="s">
        <v>5</v>
      </c>
      <c r="BT139" s="12" t="str">
        <f>INDEX($CD$5:$CD$10,MATCH(BS139,$CC$5:$CC$10,0),1)</f>
        <v/>
      </c>
      <c r="BU139" s="12" t="str">
        <f>IF(AND(BT139="Y",BQ139&gt;1),"Y","")</f>
        <v/>
      </c>
      <c r="BV139" s="12" t="str">
        <f>IF(AND(BT139="Y",BQ139&lt;1),"Y","")</f>
        <v/>
      </c>
      <c r="BW139" s="12" t="str">
        <f>IF(BQ139&gt;1,IF(BQ138&gt;1,"Y",""),"")</f>
        <v/>
      </c>
      <c r="BX139" s="12" t="str">
        <f>IF(BQ139&lt;1,IF(BQ138&lt;1,"Y",""),"")</f>
        <v/>
      </c>
      <c r="BY139" s="2"/>
      <c r="BZ139" s="2"/>
      <c r="CA139" s="2"/>
    </row>
    <row r="140" spans="2:79">
      <c r="B140" s="4" t="str">
        <f>IF(G140=G141,IF(G140&gt;G139,G140&amp;"_O",""),G140&amp;"_C")</f>
        <v/>
      </c>
      <c r="C140" s="14">
        <f ca="1">RANDBETWEEN(0,1000)/1000</f>
        <v>0.28999999999999998</v>
      </c>
      <c r="D140" s="16">
        <f>D139+1</f>
        <v>136</v>
      </c>
      <c r="E140" s="10">
        <f>ROUNDDOWN(D140/52,0)+1</f>
        <v>3</v>
      </c>
      <c r="F140" s="15">
        <f>F139+7</f>
        <v>45572</v>
      </c>
      <c r="G140" s="4">
        <f>YEAR(F140)</f>
        <v>2024</v>
      </c>
      <c r="H140" s="33">
        <v>0.496</v>
      </c>
      <c r="I140" s="33">
        <v>0.186</v>
      </c>
      <c r="J140" s="33">
        <v>3.7999999999999999E-2</v>
      </c>
      <c r="K140" s="16" t="str">
        <f>IF(M139&gt;1,"Up","Down")</f>
        <v>Up</v>
      </c>
      <c r="L140" s="16" t="str">
        <f>IF(K140="Up",IF(H140&lt;$BJ$7,"Up","Down"),IF(H140&lt;$BK$7,"Down","Up"))</f>
        <v>Up</v>
      </c>
      <c r="M140" s="17">
        <f>IF(L140="Up",INDEX($AK$5:$AK$1005,MATCH(I140,$AI$5:$AI$1005,0),1),INDEX($AL$5:$AL$1005,MATCH(J140,$AI$5:$AI$1005,0),1))</f>
        <v>1.0046210433234672</v>
      </c>
      <c r="N140" s="16" t="str">
        <f>IF(P139&gt;1,"Up","Down")</f>
        <v>Up</v>
      </c>
      <c r="O140" s="16" t="str">
        <f>IF(N140="Up",IF(H140&lt;$BJ$12,"Up","Down"),IF(H140&lt;$BK$12,"Down","Up"))</f>
        <v>Up</v>
      </c>
      <c r="P140" s="17">
        <f>IF(O140="Up",INDEX($AP$5:$AP$1005,MATCH(I140,$AI$5:$AI$1005,0),1),INDEX($AQ$5:$AQ$1005,MATCH(J140,$AI$5:$AI$1005,0),1))</f>
        <v>1.0063648271797616</v>
      </c>
      <c r="Q140" s="19">
        <f>T139</f>
        <v>19972.829132704443</v>
      </c>
      <c r="R140" s="19">
        <f>INDEX(model!$S$5:$S$35,MATCH(G140,model!$Q$5:$Q$35,0),1)*model!$O$5</f>
        <v>125</v>
      </c>
      <c r="S140" s="19">
        <f>IF(RIGHT(B140,1)="C",T139*INDEX(model!$T$5:$T$35,MATCH(G140,model!$Q$5:$Q$35,0),1),0)</f>
        <v>0</v>
      </c>
      <c r="T140" s="19">
        <f>(Q140+R140-S140)*M140</f>
        <v>20190.702071834312</v>
      </c>
      <c r="U140" s="19">
        <f>X139</f>
        <v>24071.677022639957</v>
      </c>
      <c r="V140" s="19">
        <f>INDEX(model!$S$5:$S$35,MATCH(G140,model!$Q$5:$Q$35,0),1)*model!$O$6</f>
        <v>125</v>
      </c>
      <c r="W140" s="19">
        <f>IF(RIGHT(B140,1)="C",X139*INDEX(model!$T$5:$T$35,MATCH(G140,model!$Q$5:$Q$35,0),1),0)</f>
        <v>0</v>
      </c>
      <c r="X140" s="19">
        <f>(U140+V140-W140)*P140</f>
        <v>24350.684690213569</v>
      </c>
      <c r="Y140" s="19"/>
      <c r="Z140" s="36" t="str">
        <f>K140&amp;L140</f>
        <v>UpUp</v>
      </c>
      <c r="AA140" s="36" t="str">
        <f>N140&amp;O140</f>
        <v>UpUp</v>
      </c>
      <c r="AB140" s="19"/>
      <c r="AC140" s="19"/>
      <c r="AD140" s="19"/>
      <c r="AE140" s="19"/>
      <c r="AI140" s="18">
        <f>ROUND(AI139-0.001,3)</f>
        <v>0.86499999999999999</v>
      </c>
      <c r="AJ140" s="9">
        <f t="array" ref="AJ140">PERCENTILE(IF($BB$5:$BB$2729="Y",$AY$5:$AY$2729),$AI140)</f>
        <v>1.0218500475459</v>
      </c>
      <c r="AK140" s="9">
        <f t="array" ref="AK140">PERCENTILE(IF($BC$5:$BC$2729="Y",$AY$5:$AY$2729),$AI140)</f>
        <v>1.0296984633539323</v>
      </c>
      <c r="AL140" s="9">
        <f t="array" ref="AL140">PERCENTILE(IF($BD$5:$BD$2729="Y",$AY$5:$AY$2729),$AI140)</f>
        <v>0.99724298361102603</v>
      </c>
      <c r="AM140" s="41" t="str">
        <f>IF(AI140&lt;$BJ$7,"Up","Down")</f>
        <v>Down</v>
      </c>
      <c r="AN140" s="41" t="str">
        <f>IF(AI140&lt;$BK$7,"Down","Up")</f>
        <v>Up</v>
      </c>
      <c r="AO140" s="9">
        <f t="array" ref="AO140">PERCENTILE(IF($BT$5:$BT$2729="Y",$BQ$5:$BQ$2729),$AI140)</f>
        <v>1.02955068392292</v>
      </c>
      <c r="AP140" s="9">
        <f t="array" ref="AP140">PERCENTILE(IF($BU$5:$BU$2729="Y",$BQ$5:$BQ$2729),$AI140)</f>
        <v>1.0393571115967168</v>
      </c>
      <c r="AQ140" s="9">
        <f t="array" ref="AQ140">PERCENTILE(IF($BV$5:$BV$2729="Y",$BQ$5:$BQ$2729),$AI140)</f>
        <v>0.99665550681244275</v>
      </c>
      <c r="AR140" s="41" t="str">
        <f>IF(AI140&lt;$BJ$12,"Up","Down")</f>
        <v>Down</v>
      </c>
      <c r="AS140" s="41" t="str">
        <f>IF(AI140&lt;$BK$12,"Down","Up")</f>
        <v>Up</v>
      </c>
      <c r="AU140" s="4" t="str">
        <f>IF(AZ140=AZ141,IF(AZ140&gt;AZ139,AZ140&amp;"_O",""),AZ140&amp;"_C")</f>
        <v/>
      </c>
      <c r="AV140" s="7" t="str">
        <f>IF(RIGHT(AU140,1)="C",AX140/INDEX($AX$5:$AX$2729,MATCH(AZ140&amp;"_O",$AU$5:$AU$2729,0),1),"")</f>
        <v/>
      </c>
      <c r="AW140" s="38">
        <v>26515</v>
      </c>
      <c r="AX140" s="37">
        <v>110.43</v>
      </c>
      <c r="AY140" s="7">
        <f>AX140/AX139</f>
        <v>1.0284037995902404</v>
      </c>
      <c r="AZ140" s="4">
        <f>YEAR(AW140)</f>
        <v>1972</v>
      </c>
      <c r="BA140" s="2" t="s">
        <v>5</v>
      </c>
      <c r="BB140" s="12" t="str">
        <f>INDEX($CD$5:$CD$10,MATCH(BA140,$CC$5:$CC$10,0),1)</f>
        <v/>
      </c>
      <c r="BC140" s="12" t="str">
        <f>IF(AND(BB140="Y",AY140&gt;1),"Y","")</f>
        <v/>
      </c>
      <c r="BD140" s="12" t="str">
        <f>IF(AND(BB140="Y",AY140&lt;1),"Y","")</f>
        <v/>
      </c>
      <c r="BE140" s="12" t="str">
        <f>IF(AY140&gt;1,IF(AY139&gt;1,"Y",""),"")</f>
        <v>Y</v>
      </c>
      <c r="BF140" s="12" t="str">
        <f>IF(AY140&lt;1,IF(AY139&lt;1,"Y",""),"")</f>
        <v/>
      </c>
      <c r="BG140" s="2"/>
      <c r="BH140" s="2"/>
      <c r="BI140" s="2"/>
      <c r="BJ140" s="2"/>
      <c r="BK140" s="2"/>
      <c r="BL140" s="2"/>
      <c r="BM140" s="4" t="str">
        <f>IF(BR140=BR141,IF(BR140&gt;BR139,BR140&amp;"_O",""),BR140&amp;"_C")</f>
        <v/>
      </c>
      <c r="BN140" s="7" t="str">
        <f>IF(RIGHT(BM140,1)="C",BP140/INDEX($BP$5:$BP$2729,MATCH(BR140&amp;"_O",$BM$5:$BM$2729,0),1),"")</f>
        <v/>
      </c>
      <c r="BO140" s="38">
        <v>26914</v>
      </c>
      <c r="BP140" s="3">
        <v>107.02</v>
      </c>
      <c r="BQ140" s="7">
        <f>BP140/BP139</f>
        <v>1.0205015733765614</v>
      </c>
      <c r="BR140" s="4">
        <f>YEAR(BO140)</f>
        <v>1973</v>
      </c>
      <c r="BS140" s="2" t="s">
        <v>5</v>
      </c>
      <c r="BT140" s="12" t="str">
        <f>INDEX($CD$5:$CD$10,MATCH(BS140,$CC$5:$CC$10,0),1)</f>
        <v/>
      </c>
      <c r="BU140" s="12" t="str">
        <f>IF(AND(BT140="Y",BQ140&gt;1),"Y","")</f>
        <v/>
      </c>
      <c r="BV140" s="12" t="str">
        <f>IF(AND(BT140="Y",BQ140&lt;1),"Y","")</f>
        <v/>
      </c>
      <c r="BW140" s="12" t="str">
        <f>IF(BQ140&gt;1,IF(BQ139&gt;1,"Y",""),"")</f>
        <v>Y</v>
      </c>
      <c r="BX140" s="12" t="str">
        <f>IF(BQ140&lt;1,IF(BQ139&lt;1,"Y",""),"")</f>
        <v/>
      </c>
      <c r="BY140" s="2"/>
      <c r="BZ140" s="2"/>
      <c r="CA140" s="2"/>
    </row>
    <row r="141" spans="2:79">
      <c r="B141" s="4" t="str">
        <f>IF(G141=G142,IF(G141&gt;G140,G141&amp;"_O",""),G141&amp;"_C")</f>
        <v/>
      </c>
      <c r="C141" s="14">
        <f ca="1">RANDBETWEEN(0,1000)/1000</f>
        <v>0.70799999999999996</v>
      </c>
      <c r="D141" s="16">
        <f>D140+1</f>
        <v>137</v>
      </c>
      <c r="E141" s="10">
        <f>ROUNDDOWN(D141/52,0)+1</f>
        <v>3</v>
      </c>
      <c r="F141" s="15">
        <f>F140+7</f>
        <v>45579</v>
      </c>
      <c r="G141" s="4">
        <f>YEAR(F141)</f>
        <v>2024</v>
      </c>
      <c r="H141" s="33">
        <v>0.623</v>
      </c>
      <c r="I141" s="33">
        <v>0.47299999999999998</v>
      </c>
      <c r="J141" s="33">
        <v>0.436</v>
      </c>
      <c r="K141" s="16" t="str">
        <f>IF(M140&gt;1,"Up","Down")</f>
        <v>Up</v>
      </c>
      <c r="L141" s="16" t="str">
        <f>IF(K141="Up",IF(H141&lt;$BJ$7,"Up","Down"),IF(H141&lt;$BK$7,"Down","Up"))</f>
        <v>Down</v>
      </c>
      <c r="M141" s="17">
        <f>IF(L141="Up",INDEX($AK$5:$AK$1005,MATCH(I141,$AI$5:$AI$1005,0),1),INDEX($AL$5:$AL$1005,MATCH(J141,$AI$5:$AI$1005,0),1))</f>
        <v>0.98559948890801174</v>
      </c>
      <c r="N141" s="16" t="str">
        <f>IF(P140&gt;1,"Up","Down")</f>
        <v>Up</v>
      </c>
      <c r="O141" s="16" t="str">
        <f>IF(N141="Up",IF(H141&lt;$BJ$12,"Up","Down"),IF(H141&lt;$BK$12,"Down","Up"))</f>
        <v>Down</v>
      </c>
      <c r="P141" s="17">
        <f>IF(O141="Up",INDEX($AP$5:$AP$1005,MATCH(I141,$AI$5:$AI$1005,0),1),INDEX($AQ$5:$AQ$1005,MATCH(J141,$AI$5:$AI$1005,0),1))</f>
        <v>0.98191355392682766</v>
      </c>
      <c r="Q141" s="19">
        <f>T140</f>
        <v>20190.702071834312</v>
      </c>
      <c r="R141" s="19">
        <f>INDEX(model!$S$5:$S$35,MATCH(G141,model!$Q$5:$Q$35,0),1)*model!$O$5</f>
        <v>125</v>
      </c>
      <c r="S141" s="19">
        <f>IF(RIGHT(B141,1)="C",T140*INDEX(model!$T$5:$T$35,MATCH(G141,model!$Q$5:$Q$35,0),1),0)</f>
        <v>0</v>
      </c>
      <c r="T141" s="19">
        <f>(Q141+R141-S141)*M141</f>
        <v>20023.145578807333</v>
      </c>
      <c r="U141" s="19">
        <f>X140</f>
        <v>24350.684690213569</v>
      </c>
      <c r="V141" s="19">
        <f>INDEX(model!$S$5:$S$35,MATCH(G141,model!$Q$5:$Q$35,0),1)*model!$O$6</f>
        <v>125</v>
      </c>
      <c r="W141" s="19">
        <f>IF(RIGHT(B141,1)="C",X140*INDEX(model!$T$5:$T$35,MATCH(G141,model!$Q$5:$Q$35,0),1),0)</f>
        <v>0</v>
      </c>
      <c r="X141" s="19">
        <f>(U141+V141-W141)*P141</f>
        <v>24033.006538960053</v>
      </c>
      <c r="Y141" s="19"/>
      <c r="Z141" s="36" t="str">
        <f>K141&amp;L141</f>
        <v>UpDown</v>
      </c>
      <c r="AA141" s="36" t="str">
        <f>N141&amp;O141</f>
        <v>UpDown</v>
      </c>
      <c r="AB141" s="19"/>
      <c r="AC141" s="19"/>
      <c r="AD141" s="19"/>
      <c r="AE141" s="19"/>
      <c r="AI141" s="18">
        <f>ROUND(AI140-0.001,3)</f>
        <v>0.86399999999999999</v>
      </c>
      <c r="AJ141" s="9">
        <f t="array" ref="AJ141">PERCENTILE(IF($BB$5:$BB$2729="Y",$AY$5:$AY$2729),$AI141)</f>
        <v>1.0217518373065502</v>
      </c>
      <c r="AK141" s="9">
        <f t="array" ref="AK141">PERCENTILE(IF($BC$5:$BC$2729="Y",$AY$5:$AY$2729),$AI141)</f>
        <v>1.0296370309709366</v>
      </c>
      <c r="AL141" s="9">
        <f t="array" ref="AL141">PERCENTILE(IF($BD$5:$BD$2729="Y",$AY$5:$AY$2729),$AI141)</f>
        <v>0.99724235812706774</v>
      </c>
      <c r="AM141" s="41" t="str">
        <f>IF(AI141&lt;$BJ$7,"Up","Down")</f>
        <v>Down</v>
      </c>
      <c r="AN141" s="41" t="str">
        <f>IF(AI141&lt;$BK$7,"Down","Up")</f>
        <v>Up</v>
      </c>
      <c r="AO141" s="9">
        <f t="array" ref="AO141">PERCENTILE(IF($BT$5:$BT$2729="Y",$BQ$5:$BQ$2729),$AI141)</f>
        <v>1.0295087302565162</v>
      </c>
      <c r="AP141" s="9">
        <f t="array" ref="AP141">PERCENTILE(IF($BU$5:$BU$2729="Y",$BQ$5:$BQ$2729),$AI141)</f>
        <v>1.0391500400076883</v>
      </c>
      <c r="AQ141" s="9">
        <f t="array" ref="AQ141">PERCENTILE(IF($BV$5:$BV$2729="Y",$BQ$5:$BQ$2729),$AI141)</f>
        <v>0.99663417847131397</v>
      </c>
      <c r="AR141" s="41" t="str">
        <f>IF(AI141&lt;$BJ$12,"Up","Down")</f>
        <v>Down</v>
      </c>
      <c r="AS141" s="41" t="str">
        <f>IF(AI141&lt;$BK$12,"Down","Up")</f>
        <v>Up</v>
      </c>
      <c r="AU141" s="4" t="str">
        <f>IF(AZ141=AZ142,IF(AZ141&gt;AZ140,AZ141&amp;"_O",""),AZ141&amp;"_C")</f>
        <v/>
      </c>
      <c r="AV141" s="7" t="str">
        <f>IF(RIGHT(AU141,1)="C",AX141/INDEX($AX$5:$AX$2729,MATCH(AZ141&amp;"_O",$AU$5:$AU$2729,0),1),"")</f>
        <v/>
      </c>
      <c r="AW141" s="38">
        <v>26522</v>
      </c>
      <c r="AX141" s="37">
        <v>111.95</v>
      </c>
      <c r="AY141" s="7">
        <f>AX141/AX140</f>
        <v>1.0137643756225663</v>
      </c>
      <c r="AZ141" s="4">
        <f>YEAR(AW141)</f>
        <v>1972</v>
      </c>
      <c r="BA141" s="2" t="s">
        <v>5</v>
      </c>
      <c r="BB141" s="12" t="str">
        <f>INDEX($CD$5:$CD$10,MATCH(BA141,$CC$5:$CC$10,0),1)</f>
        <v/>
      </c>
      <c r="BC141" s="12" t="str">
        <f>IF(AND(BB141="Y",AY141&gt;1),"Y","")</f>
        <v/>
      </c>
      <c r="BD141" s="12" t="str">
        <f>IF(AND(BB141="Y",AY141&lt;1),"Y","")</f>
        <v/>
      </c>
      <c r="BE141" s="12" t="str">
        <f>IF(AY141&gt;1,IF(AY140&gt;1,"Y",""),"")</f>
        <v>Y</v>
      </c>
      <c r="BF141" s="12" t="str">
        <f>IF(AY141&lt;1,IF(AY140&lt;1,"Y",""),"")</f>
        <v/>
      </c>
      <c r="BG141" s="2"/>
      <c r="BH141" s="2"/>
      <c r="BI141" s="2"/>
      <c r="BJ141" s="2"/>
      <c r="BK141" s="2"/>
      <c r="BL141" s="2"/>
      <c r="BM141" s="4" t="str">
        <f>IF(BR141=BR142,IF(BR141&gt;BR140,BR141&amp;"_O",""),BR141&amp;"_C")</f>
        <v/>
      </c>
      <c r="BN141" s="7" t="str">
        <f>IF(RIGHT(BM141,1)="C",BP141/INDEX($BP$5:$BP$2729,MATCH(BR141&amp;"_O",$BM$5:$BM$2729,0),1),"")</f>
        <v/>
      </c>
      <c r="BO141" s="38">
        <v>26921</v>
      </c>
      <c r="BP141" s="3">
        <v>106.07</v>
      </c>
      <c r="BQ141" s="7">
        <f>BP141/BP140</f>
        <v>0.99112315455055122</v>
      </c>
      <c r="BR141" s="4">
        <f>YEAR(BO141)</f>
        <v>1973</v>
      </c>
      <c r="BS141" s="2" t="s">
        <v>5</v>
      </c>
      <c r="BT141" s="12" t="str">
        <f>INDEX($CD$5:$CD$10,MATCH(BS141,$CC$5:$CC$10,0),1)</f>
        <v/>
      </c>
      <c r="BU141" s="12" t="str">
        <f>IF(AND(BT141="Y",BQ141&gt;1),"Y","")</f>
        <v/>
      </c>
      <c r="BV141" s="12" t="str">
        <f>IF(AND(BT141="Y",BQ141&lt;1),"Y","")</f>
        <v/>
      </c>
      <c r="BW141" s="12" t="str">
        <f>IF(BQ141&gt;1,IF(BQ140&gt;1,"Y",""),"")</f>
        <v/>
      </c>
      <c r="BX141" s="12" t="str">
        <f>IF(BQ141&lt;1,IF(BQ140&lt;1,"Y",""),"")</f>
        <v/>
      </c>
      <c r="BY141" s="2"/>
      <c r="BZ141" s="2"/>
      <c r="CA141" s="2"/>
    </row>
    <row r="142" spans="2:79">
      <c r="B142" s="4" t="str">
        <f>IF(G142=G143,IF(G142&gt;G141,G142&amp;"_O",""),G142&amp;"_C")</f>
        <v/>
      </c>
      <c r="C142" s="14">
        <f ca="1">RANDBETWEEN(0,1000)/1000</f>
        <v>0.19400000000000001</v>
      </c>
      <c r="D142" s="16">
        <f>D141+1</f>
        <v>138</v>
      </c>
      <c r="E142" s="10">
        <f>ROUNDDOWN(D142/52,0)+1</f>
        <v>3</v>
      </c>
      <c r="F142" s="15">
        <f>F141+7</f>
        <v>45586</v>
      </c>
      <c r="G142" s="4">
        <f>YEAR(F142)</f>
        <v>2024</v>
      </c>
      <c r="H142" s="33">
        <v>0.13100000000000001</v>
      </c>
      <c r="I142" s="33">
        <v>0.71299999999999997</v>
      </c>
      <c r="J142" s="33">
        <v>0.91600000000000004</v>
      </c>
      <c r="K142" s="16" t="str">
        <f>IF(M141&gt;1,"Up","Down")</f>
        <v>Down</v>
      </c>
      <c r="L142" s="16" t="str">
        <f>IF(K142="Up",IF(H142&lt;$BJ$7,"Up","Down"),IF(H142&lt;$BK$7,"Down","Up"))</f>
        <v>Down</v>
      </c>
      <c r="M142" s="17">
        <f>IF(L142="Up",INDEX($AK$5:$AK$1005,MATCH(I142,$AI$5:$AI$1005,0),1),INDEX($AL$5:$AL$1005,MATCH(J142,$AI$5:$AI$1005,0),1))</f>
        <v>0.99808988698584578</v>
      </c>
      <c r="N142" s="16" t="str">
        <f>IF(P141&gt;1,"Up","Down")</f>
        <v>Down</v>
      </c>
      <c r="O142" s="16" t="str">
        <f>IF(N142="Up",IF(H142&lt;$BJ$12,"Up","Down"),IF(H142&lt;$BK$12,"Down","Up"))</f>
        <v>Down</v>
      </c>
      <c r="P142" s="17">
        <f>IF(O142="Up",INDEX($AP$5:$AP$1005,MATCH(I142,$AI$5:$AI$1005,0),1),INDEX($AQ$5:$AQ$1005,MATCH(J142,$AI$5:$AI$1005,0),1))</f>
        <v>0.99797122452933507</v>
      </c>
      <c r="Q142" s="19">
        <f>T141</f>
        <v>20023.145578807333</v>
      </c>
      <c r="R142" s="19">
        <f>INDEX(model!$S$5:$S$35,MATCH(G142,model!$Q$5:$Q$35,0),1)*model!$O$5</f>
        <v>125</v>
      </c>
      <c r="S142" s="19">
        <f>IF(RIGHT(B142,1)="C",T141*INDEX(model!$T$5:$T$35,MATCH(G142,model!$Q$5:$Q$35,0),1),0)</f>
        <v>0</v>
      </c>
      <c r="T142" s="19">
        <f>(Q142+R142-S142)*M142</f>
        <v>20109.66034372618</v>
      </c>
      <c r="U142" s="19">
        <f>X141</f>
        <v>24033.006538960053</v>
      </c>
      <c r="V142" s="19">
        <f>INDEX(model!$S$5:$S$35,MATCH(G142,model!$Q$5:$Q$35,0),1)*model!$O$6</f>
        <v>125</v>
      </c>
      <c r="W142" s="19">
        <f>IF(RIGHT(B142,1)="C",X141*INDEX(model!$T$5:$T$35,MATCH(G142,model!$Q$5:$Q$35,0),1),0)</f>
        <v>0</v>
      </c>
      <c r="X142" s="19">
        <f>(U142+V142-W142)*P142</f>
        <v>24108.995367873649</v>
      </c>
      <c r="Y142" s="19"/>
      <c r="Z142" s="36" t="str">
        <f>K142&amp;L142</f>
        <v>DownDown</v>
      </c>
      <c r="AA142" s="36" t="str">
        <f>N142&amp;O142</f>
        <v>DownDown</v>
      </c>
      <c r="AB142" s="19"/>
      <c r="AC142" s="19"/>
      <c r="AD142" s="19"/>
      <c r="AE142" s="19"/>
      <c r="AI142" s="18">
        <f>ROUND(AI141-0.001,3)</f>
        <v>0.86299999999999999</v>
      </c>
      <c r="AJ142" s="9">
        <f t="array" ref="AJ142">PERCENTILE(IF($BB$5:$BB$2729="Y",$AY$5:$AY$2729),$AI142)</f>
        <v>1.0217071619946159</v>
      </c>
      <c r="AK142" s="9">
        <f t="array" ref="AK142">PERCENTILE(IF($BC$5:$BC$2729="Y",$AY$5:$AY$2729),$AI142)</f>
        <v>1.0295850255393981</v>
      </c>
      <c r="AL142" s="9">
        <f t="array" ref="AL142">PERCENTILE(IF($BD$5:$BD$2729="Y",$AY$5:$AY$2729),$AI142)</f>
        <v>0.99723249565301408</v>
      </c>
      <c r="AM142" s="41" t="str">
        <f>IF(AI142&lt;$BJ$7,"Up","Down")</f>
        <v>Down</v>
      </c>
      <c r="AN142" s="41" t="str">
        <f>IF(AI142&lt;$BK$7,"Down","Up")</f>
        <v>Up</v>
      </c>
      <c r="AO142" s="9">
        <f t="array" ref="AO142">PERCENTILE(IF($BT$5:$BT$2729="Y",$BQ$5:$BQ$2729),$AI142)</f>
        <v>1.0293168550617866</v>
      </c>
      <c r="AP142" s="9">
        <f t="array" ref="AP142">PERCENTILE(IF($BU$5:$BU$2729="Y",$BQ$5:$BQ$2729),$AI142)</f>
        <v>1.0391052742890967</v>
      </c>
      <c r="AQ142" s="9">
        <f t="array" ref="AQ142">PERCENTILE(IF($BV$5:$BV$2729="Y",$BQ$5:$BQ$2729),$AI142)</f>
        <v>0.99659910523003747</v>
      </c>
      <c r="AR142" s="41" t="str">
        <f>IF(AI142&lt;$BJ$12,"Up","Down")</f>
        <v>Down</v>
      </c>
      <c r="AS142" s="41" t="str">
        <f>IF(AI142&lt;$BK$12,"Down","Up")</f>
        <v>Up</v>
      </c>
      <c r="AU142" s="4" t="str">
        <f>IF(AZ142=AZ143,IF(AZ142&gt;AZ141,AZ142&amp;"_O",""),AZ142&amp;"_C")</f>
        <v/>
      </c>
      <c r="AV142" s="7" t="str">
        <f>IF(RIGHT(AU142,1)="C",AX142/INDEX($AX$5:$AX$2729,MATCH(AZ142&amp;"_O",$AU$5:$AU$2729,0),1),"")</f>
        <v/>
      </c>
      <c r="AW142" s="38">
        <v>26529</v>
      </c>
      <c r="AX142" s="37">
        <v>111.76</v>
      </c>
      <c r="AY142" s="7">
        <f>AX142/AX141</f>
        <v>0.99830281375614116</v>
      </c>
      <c r="AZ142" s="4">
        <f>YEAR(AW142)</f>
        <v>1972</v>
      </c>
      <c r="BA142" s="2" t="s">
        <v>5</v>
      </c>
      <c r="BB142" s="12" t="str">
        <f>INDEX($CD$5:$CD$10,MATCH(BA142,$CC$5:$CC$10,0),1)</f>
        <v/>
      </c>
      <c r="BC142" s="12" t="str">
        <f>IF(AND(BB142="Y",AY142&gt;1),"Y","")</f>
        <v/>
      </c>
      <c r="BD142" s="12" t="str">
        <f>IF(AND(BB142="Y",AY142&lt;1),"Y","")</f>
        <v/>
      </c>
      <c r="BE142" s="12" t="str">
        <f>IF(AY142&gt;1,IF(AY141&gt;1,"Y",""),"")</f>
        <v/>
      </c>
      <c r="BF142" s="12" t="str">
        <f>IF(AY142&lt;1,IF(AY141&lt;1,"Y",""),"")</f>
        <v/>
      </c>
      <c r="BG142" s="2"/>
      <c r="BH142" s="2"/>
      <c r="BI142" s="2"/>
      <c r="BJ142" s="2"/>
      <c r="BK142" s="2"/>
      <c r="BL142" s="2"/>
      <c r="BM142" s="4" t="str">
        <f>IF(BR142=BR143,IF(BR142&gt;BR141,BR142&amp;"_O",""),BR142&amp;"_C")</f>
        <v/>
      </c>
      <c r="BN142" s="7" t="str">
        <f>IF(RIGHT(BM142,1)="C",BP142/INDEX($BP$5:$BP$2729,MATCH(BR142&amp;"_O",$BM$5:$BM$2729,0),1),"")</f>
        <v/>
      </c>
      <c r="BO142" s="38">
        <v>26928</v>
      </c>
      <c r="BP142" s="3">
        <v>109.46</v>
      </c>
      <c r="BQ142" s="7">
        <f>BP142/BP141</f>
        <v>1.0319600263976618</v>
      </c>
      <c r="BR142" s="4">
        <f>YEAR(BO142)</f>
        <v>1973</v>
      </c>
      <c r="BS142" s="2" t="s">
        <v>5</v>
      </c>
      <c r="BT142" s="12" t="str">
        <f>INDEX($CD$5:$CD$10,MATCH(BS142,$CC$5:$CC$10,0),1)</f>
        <v/>
      </c>
      <c r="BU142" s="12" t="str">
        <f>IF(AND(BT142="Y",BQ142&gt;1),"Y","")</f>
        <v/>
      </c>
      <c r="BV142" s="12" t="str">
        <f>IF(AND(BT142="Y",BQ142&lt;1),"Y","")</f>
        <v/>
      </c>
      <c r="BW142" s="12" t="str">
        <f>IF(BQ142&gt;1,IF(BQ141&gt;1,"Y",""),"")</f>
        <v/>
      </c>
      <c r="BX142" s="12" t="str">
        <f>IF(BQ142&lt;1,IF(BQ141&lt;1,"Y",""),"")</f>
        <v/>
      </c>
      <c r="BY142" s="2"/>
      <c r="BZ142" s="2"/>
      <c r="CA142" s="2"/>
    </row>
    <row r="143" spans="2:79">
      <c r="B143" s="4" t="str">
        <f>IF(G143=G144,IF(G143&gt;G142,G143&amp;"_O",""),G143&amp;"_C")</f>
        <v/>
      </c>
      <c r="C143" s="14">
        <f ca="1">RANDBETWEEN(0,1000)/1000</f>
        <v>0.83599999999999997</v>
      </c>
      <c r="D143" s="16">
        <f>D142+1</f>
        <v>139</v>
      </c>
      <c r="E143" s="10">
        <f>ROUNDDOWN(D143/52,0)+1</f>
        <v>3</v>
      </c>
      <c r="F143" s="15">
        <f>F142+7</f>
        <v>45593</v>
      </c>
      <c r="G143" s="4">
        <f>YEAR(F143)</f>
        <v>2024</v>
      </c>
      <c r="H143" s="33">
        <v>0.42899999999999999</v>
      </c>
      <c r="I143" s="33">
        <v>0.32600000000000001</v>
      </c>
      <c r="J143" s="33">
        <v>0.93799999999999994</v>
      </c>
      <c r="K143" s="16" t="str">
        <f>IF(M142&gt;1,"Up","Down")</f>
        <v>Down</v>
      </c>
      <c r="L143" s="16" t="str">
        <f>IF(K143="Up",IF(H143&lt;$BJ$7,"Up","Down"),IF(H143&lt;$BK$7,"Down","Up"))</f>
        <v>Up</v>
      </c>
      <c r="M143" s="17">
        <f>IF(L143="Up",INDEX($AK$5:$AK$1005,MATCH(I143,$AI$5:$AI$1005,0),1),INDEX($AL$5:$AL$1005,MATCH(J143,$AI$5:$AI$1005,0),1))</f>
        <v>1.0078721133892852</v>
      </c>
      <c r="N143" s="16" t="str">
        <f>IF(P142&gt;1,"Up","Down")</f>
        <v>Down</v>
      </c>
      <c r="O143" s="16" t="str">
        <f>IF(N143="Up",IF(H143&lt;$BJ$12,"Up","Down"),IF(H143&lt;$BK$12,"Down","Up"))</f>
        <v>Down</v>
      </c>
      <c r="P143" s="17">
        <f>IF(O143="Up",INDEX($AP$5:$AP$1005,MATCH(I143,$AI$5:$AI$1005,0),1),INDEX($AQ$5:$AQ$1005,MATCH(J143,$AI$5:$AI$1005,0),1))</f>
        <v>0.99849557414903223</v>
      </c>
      <c r="Q143" s="19">
        <f>T142</f>
        <v>20109.66034372618</v>
      </c>
      <c r="R143" s="19">
        <f>INDEX(model!$S$5:$S$35,MATCH(G143,model!$Q$5:$Q$35,0),1)*model!$O$5</f>
        <v>125</v>
      </c>
      <c r="S143" s="19">
        <f>IF(RIGHT(B143,1)="C",T142*INDEX(model!$T$5:$T$35,MATCH(G143,model!$Q$5:$Q$35,0),1),0)</f>
        <v>0</v>
      </c>
      <c r="T143" s="19">
        <f>(Q143+R143-S143)*M143</f>
        <v>20393.949884345664</v>
      </c>
      <c r="U143" s="19">
        <f>X142</f>
        <v>24108.995367873649</v>
      </c>
      <c r="V143" s="19">
        <f>INDEX(model!$S$5:$S$35,MATCH(G143,model!$Q$5:$Q$35,0),1)*model!$O$6</f>
        <v>125</v>
      </c>
      <c r="W143" s="19">
        <f>IF(RIGHT(B143,1)="C",X142*INDEX(model!$T$5:$T$35,MATCH(G143,model!$Q$5:$Q$35,0),1),0)</f>
        <v>0</v>
      </c>
      <c r="X143" s="19">
        <f>(U143+V143-W143)*P143</f>
        <v>24197.537118769986</v>
      </c>
      <c r="Y143" s="19"/>
      <c r="Z143" s="36" t="str">
        <f>K143&amp;L143</f>
        <v>DownUp</v>
      </c>
      <c r="AA143" s="36" t="str">
        <f>N143&amp;O143</f>
        <v>DownDown</v>
      </c>
      <c r="AB143" s="19"/>
      <c r="AC143" s="19"/>
      <c r="AD143" s="19"/>
      <c r="AE143" s="19"/>
      <c r="AI143" s="18">
        <f>ROUND(AI142-0.001,3)</f>
        <v>0.86199999999999999</v>
      </c>
      <c r="AJ143" s="9">
        <f t="array" ref="AJ143">PERCENTILE(IF($BB$5:$BB$2729="Y",$AY$5:$AY$2729),$AI143)</f>
        <v>1.0215905672658456</v>
      </c>
      <c r="AK143" s="9">
        <f t="array" ref="AK143">PERCENTILE(IF($BC$5:$BC$2729="Y",$AY$5:$AY$2729),$AI143)</f>
        <v>1.0295413841212138</v>
      </c>
      <c r="AL143" s="9">
        <f t="array" ref="AL143">PERCENTILE(IF($BD$5:$BD$2729="Y",$AY$5:$AY$2729),$AI143)</f>
        <v>0.99721297353390692</v>
      </c>
      <c r="AM143" s="41" t="str">
        <f>IF(AI143&lt;$BJ$7,"Up","Down")</f>
        <v>Down</v>
      </c>
      <c r="AN143" s="41" t="str">
        <f>IF(AI143&lt;$BK$7,"Down","Up")</f>
        <v>Up</v>
      </c>
      <c r="AO143" s="9">
        <f t="array" ref="AO143">PERCENTILE(IF($BT$5:$BT$2729="Y",$BQ$5:$BQ$2729),$AI143)</f>
        <v>1.0291256230908177</v>
      </c>
      <c r="AP143" s="9">
        <f t="array" ref="AP143">PERCENTILE(IF($BU$5:$BU$2729="Y",$BQ$5:$BQ$2729),$AI143)</f>
        <v>1.0390586021569581</v>
      </c>
      <c r="AQ143" s="9">
        <f t="array" ref="AQ143">PERCENTILE(IF($BV$5:$BV$2729="Y",$BQ$5:$BQ$2729),$AI143)</f>
        <v>0.99657523471346676</v>
      </c>
      <c r="AR143" s="41" t="str">
        <f>IF(AI143&lt;$BJ$12,"Up","Down")</f>
        <v>Down</v>
      </c>
      <c r="AS143" s="41" t="str">
        <f>IF(AI143&lt;$BK$12,"Down","Up")</f>
        <v>Up</v>
      </c>
      <c r="AU143" s="4" t="str">
        <f>IF(AZ143=AZ144,IF(AZ143&gt;AZ142,AZ143&amp;"_O",""),AZ143&amp;"_C")</f>
        <v/>
      </c>
      <c r="AV143" s="7" t="str">
        <f>IF(RIGHT(AU143,1)="C",AX143/INDEX($AX$5:$AX$2729,MATCH(AZ143&amp;"_O",$AU$5:$AU$2729,0),1),"")</f>
        <v/>
      </c>
      <c r="AW143" s="38">
        <v>26536</v>
      </c>
      <c r="AX143" s="37">
        <v>110.67</v>
      </c>
      <c r="AY143" s="7">
        <f>AX143/AX142</f>
        <v>0.99024695776664273</v>
      </c>
      <c r="AZ143" s="4">
        <f>YEAR(AW143)</f>
        <v>1972</v>
      </c>
      <c r="BA143" s="2" t="s">
        <v>5</v>
      </c>
      <c r="BB143" s="12" t="str">
        <f>INDEX($CD$5:$CD$10,MATCH(BA143,$CC$5:$CC$10,0),1)</f>
        <v/>
      </c>
      <c r="BC143" s="12" t="str">
        <f>IF(AND(BB143="Y",AY143&gt;1),"Y","")</f>
        <v/>
      </c>
      <c r="BD143" s="12" t="str">
        <f>IF(AND(BB143="Y",AY143&lt;1),"Y","")</f>
        <v/>
      </c>
      <c r="BE143" s="12" t="str">
        <f>IF(AY143&gt;1,IF(AY142&gt;1,"Y",""),"")</f>
        <v/>
      </c>
      <c r="BF143" s="12" t="str">
        <f>IF(AY143&lt;1,IF(AY142&lt;1,"Y",""),"")</f>
        <v>Y</v>
      </c>
      <c r="BG143" s="2"/>
      <c r="BH143" s="2"/>
      <c r="BI143" s="2"/>
      <c r="BJ143" s="2"/>
      <c r="BK143" s="2"/>
      <c r="BL143" s="2"/>
      <c r="BM143" s="4" t="str">
        <f>IF(BR143=BR144,IF(BR143&gt;BR142,BR143&amp;"_O",""),BR143&amp;"_C")</f>
        <v/>
      </c>
      <c r="BN143" s="7" t="str">
        <f>IF(RIGHT(BM143,1)="C",BP143/INDEX($BP$5:$BP$2729,MATCH(BR143&amp;"_O",$BM$5:$BM$2729,0),1),"")</f>
        <v/>
      </c>
      <c r="BO143" s="38">
        <v>26935</v>
      </c>
      <c r="BP143" s="3">
        <v>111.2</v>
      </c>
      <c r="BQ143" s="7">
        <f>BP143/BP142</f>
        <v>1.0158962177964554</v>
      </c>
      <c r="BR143" s="4">
        <f>YEAR(BO143)</f>
        <v>1973</v>
      </c>
      <c r="BS143" s="2" t="s">
        <v>5</v>
      </c>
      <c r="BT143" s="12" t="str">
        <f>INDEX($CD$5:$CD$10,MATCH(BS143,$CC$5:$CC$10,0),1)</f>
        <v/>
      </c>
      <c r="BU143" s="12" t="str">
        <f>IF(AND(BT143="Y",BQ143&gt;1),"Y","")</f>
        <v/>
      </c>
      <c r="BV143" s="12" t="str">
        <f>IF(AND(BT143="Y",BQ143&lt;1),"Y","")</f>
        <v/>
      </c>
      <c r="BW143" s="12" t="str">
        <f>IF(BQ143&gt;1,IF(BQ142&gt;1,"Y",""),"")</f>
        <v>Y</v>
      </c>
      <c r="BX143" s="12" t="str">
        <f>IF(BQ143&lt;1,IF(BQ142&lt;1,"Y",""),"")</f>
        <v/>
      </c>
      <c r="BY143" s="2"/>
      <c r="BZ143" s="2"/>
      <c r="CA143" s="2"/>
    </row>
    <row r="144" spans="2:79">
      <c r="B144" s="4" t="str">
        <f>IF(G144=G145,IF(G144&gt;G143,G144&amp;"_O",""),G144&amp;"_C")</f>
        <v/>
      </c>
      <c r="C144" s="14">
        <f ca="1">RANDBETWEEN(0,1000)/1000</f>
        <v>0.32800000000000001</v>
      </c>
      <c r="D144" s="16">
        <f>D143+1</f>
        <v>140</v>
      </c>
      <c r="E144" s="10">
        <f>ROUNDDOWN(D144/52,0)+1</f>
        <v>3</v>
      </c>
      <c r="F144" s="15">
        <f>F143+7</f>
        <v>45600</v>
      </c>
      <c r="G144" s="4">
        <f>YEAR(F144)</f>
        <v>2024</v>
      </c>
      <c r="H144" s="33">
        <v>0.749</v>
      </c>
      <c r="I144" s="33">
        <v>0.74399999999999999</v>
      </c>
      <c r="J144" s="33">
        <v>0.90800000000000003</v>
      </c>
      <c r="K144" s="16" t="str">
        <f>IF(M143&gt;1,"Up","Down")</f>
        <v>Up</v>
      </c>
      <c r="L144" s="16" t="str">
        <f>IF(K144="Up",IF(H144&lt;$BJ$7,"Up","Down"),IF(H144&lt;$BK$7,"Down","Up"))</f>
        <v>Down</v>
      </c>
      <c r="M144" s="17">
        <f>IF(L144="Up",INDEX($AK$5:$AK$1005,MATCH(I144,$AI$5:$AI$1005,0),1),INDEX($AL$5:$AL$1005,MATCH(J144,$AI$5:$AI$1005,0),1))</f>
        <v>0.99792939510931422</v>
      </c>
      <c r="N144" s="16" t="str">
        <f>IF(P143&gt;1,"Up","Down")</f>
        <v>Down</v>
      </c>
      <c r="O144" s="16" t="str">
        <f>IF(N144="Up",IF(H144&lt;$BJ$12,"Up","Down"),IF(H144&lt;$BK$12,"Down","Up"))</f>
        <v>Up</v>
      </c>
      <c r="P144" s="17">
        <f>IF(O144="Up",INDEX($AP$5:$AP$1005,MATCH(I144,$AI$5:$AI$1005,0),1),INDEX($AQ$5:$AQ$1005,MATCH(J144,$AI$5:$AI$1005,0),1))</f>
        <v>1.0283580323642785</v>
      </c>
      <c r="Q144" s="19">
        <f>T143</f>
        <v>20393.949884345664</v>
      </c>
      <c r="R144" s="19">
        <f>INDEX(model!$S$5:$S$35,MATCH(G144,model!$Q$5:$Q$35,0),1)*model!$O$5</f>
        <v>125</v>
      </c>
      <c r="S144" s="19">
        <f>IF(RIGHT(B144,1)="C",T143*INDEX(model!$T$5:$T$35,MATCH(G144,model!$Q$5:$Q$35,0),1),0)</f>
        <v>0</v>
      </c>
      <c r="T144" s="19">
        <f>(Q144+R144-S144)*M144</f>
        <v>20476.463246363401</v>
      </c>
      <c r="U144" s="19">
        <f>X143</f>
        <v>24197.537118769986</v>
      </c>
      <c r="V144" s="19">
        <f>INDEX(model!$S$5:$S$35,MATCH(G144,model!$Q$5:$Q$35,0),1)*model!$O$6</f>
        <v>125</v>
      </c>
      <c r="W144" s="19">
        <f>IF(RIGHT(B144,1)="C",X143*INDEX(model!$T$5:$T$35,MATCH(G144,model!$Q$5:$Q$35,0),1),0)</f>
        <v>0</v>
      </c>
      <c r="X144" s="19">
        <f>(U144+V144-W144)*P144</f>
        <v>25012.276413565429</v>
      </c>
      <c r="Y144" s="19"/>
      <c r="Z144" s="36" t="str">
        <f>K144&amp;L144</f>
        <v>UpDown</v>
      </c>
      <c r="AA144" s="36" t="str">
        <f>N144&amp;O144</f>
        <v>DownUp</v>
      </c>
      <c r="AB144" s="19"/>
      <c r="AC144" s="19"/>
      <c r="AD144" s="19"/>
      <c r="AE144" s="19"/>
      <c r="AI144" s="18">
        <f>ROUND(AI143-0.001,3)</f>
        <v>0.86099999999999999</v>
      </c>
      <c r="AJ144" s="9">
        <f t="array" ref="AJ144">PERCENTILE(IF($BB$5:$BB$2729="Y",$AY$5:$AY$2729),$AI144)</f>
        <v>1.0213301459497468</v>
      </c>
      <c r="AK144" s="9">
        <f t="array" ref="AK144">PERCENTILE(IF($BC$5:$BC$2729="Y",$AY$5:$AY$2729),$AI144)</f>
        <v>1.0293905634894962</v>
      </c>
      <c r="AL144" s="9">
        <f t="array" ref="AL144">PERCENTILE(IF($BD$5:$BD$2729="Y",$AY$5:$AY$2729),$AI144)</f>
        <v>0.99718070613005938</v>
      </c>
      <c r="AM144" s="41" t="str">
        <f>IF(AI144&lt;$BJ$7,"Up","Down")</f>
        <v>Down</v>
      </c>
      <c r="AN144" s="41" t="str">
        <f>IF(AI144&lt;$BK$7,"Down","Up")</f>
        <v>Up</v>
      </c>
      <c r="AO144" s="9">
        <f t="array" ref="AO144">PERCENTILE(IF($BT$5:$BT$2729="Y",$BQ$5:$BQ$2729),$AI144)</f>
        <v>1.0289419990250253</v>
      </c>
      <c r="AP144" s="9">
        <f t="array" ref="AP144">PERCENTILE(IF($BU$5:$BU$2729="Y",$BQ$5:$BQ$2729),$AI144)</f>
        <v>1.0389471047691745</v>
      </c>
      <c r="AQ144" s="9">
        <f t="array" ref="AQ144">PERCENTILE(IF($BV$5:$BV$2729="Y",$BQ$5:$BQ$2729),$AI144)</f>
        <v>0.99657394362397866</v>
      </c>
      <c r="AR144" s="41" t="str">
        <f>IF(AI144&lt;$BJ$12,"Up","Down")</f>
        <v>Down</v>
      </c>
      <c r="AS144" s="41" t="str">
        <f>IF(AI144&lt;$BK$12,"Down","Up")</f>
        <v>Up</v>
      </c>
      <c r="AU144" s="4" t="str">
        <f>IF(AZ144=AZ145,IF(AZ144&gt;AZ143,AZ144&amp;"_O",""),AZ144&amp;"_C")</f>
        <v/>
      </c>
      <c r="AV144" s="7" t="str">
        <f>IF(RIGHT(AU144,1)="C",AX144/INDEX($AX$5:$AX$2729,MATCH(AZ144&amp;"_O",$AU$5:$AU$2729,0),1),"")</f>
        <v/>
      </c>
      <c r="AW144" s="38">
        <v>26543</v>
      </c>
      <c r="AX144" s="37">
        <v>111.51</v>
      </c>
      <c r="AY144" s="7">
        <f>AX144/AX143</f>
        <v>1.0075901328273245</v>
      </c>
      <c r="AZ144" s="4">
        <f>YEAR(AW144)</f>
        <v>1972</v>
      </c>
      <c r="BA144" s="2" t="s">
        <v>5</v>
      </c>
      <c r="BB144" s="12" t="str">
        <f>INDEX($CD$5:$CD$10,MATCH(BA144,$CC$5:$CC$10,0),1)</f>
        <v/>
      </c>
      <c r="BC144" s="12" t="str">
        <f>IF(AND(BB144="Y",AY144&gt;1),"Y","")</f>
        <v/>
      </c>
      <c r="BD144" s="12" t="str">
        <f>IF(AND(BB144="Y",AY144&lt;1),"Y","")</f>
        <v/>
      </c>
      <c r="BE144" s="12" t="str">
        <f>IF(AY144&gt;1,IF(AY143&gt;1,"Y",""),"")</f>
        <v/>
      </c>
      <c r="BF144" s="12" t="str">
        <f>IF(AY144&lt;1,IF(AY143&lt;1,"Y",""),"")</f>
        <v/>
      </c>
      <c r="BG144" s="2"/>
      <c r="BH144" s="2"/>
      <c r="BI144" s="2"/>
      <c r="BJ144" s="2"/>
      <c r="BK144" s="2"/>
      <c r="BL144" s="2"/>
      <c r="BM144" s="4" t="str">
        <f>IF(BR144=BR145,IF(BR144&gt;BR143,BR144&amp;"_O",""),BR144&amp;"_C")</f>
        <v/>
      </c>
      <c r="BN144" s="7" t="str">
        <f>IF(RIGHT(BM144,1)="C",BP144/INDEX($BP$5:$BP$2729,MATCH(BR144&amp;"_O",$BM$5:$BM$2729,0),1),"")</f>
        <v/>
      </c>
      <c r="BO144" s="38">
        <v>26942</v>
      </c>
      <c r="BP144" s="3">
        <v>112.56</v>
      </c>
      <c r="BQ144" s="7">
        <f>BP144/BP143</f>
        <v>1.0122302158273382</v>
      </c>
      <c r="BR144" s="4">
        <f>YEAR(BO144)</f>
        <v>1973</v>
      </c>
      <c r="BS144" s="2" t="s">
        <v>5</v>
      </c>
      <c r="BT144" s="12" t="str">
        <f>INDEX($CD$5:$CD$10,MATCH(BS144,$CC$5:$CC$10,0),1)</f>
        <v/>
      </c>
      <c r="BU144" s="12" t="str">
        <f>IF(AND(BT144="Y",BQ144&gt;1),"Y","")</f>
        <v/>
      </c>
      <c r="BV144" s="12" t="str">
        <f>IF(AND(BT144="Y",BQ144&lt;1),"Y","")</f>
        <v/>
      </c>
      <c r="BW144" s="12" t="str">
        <f>IF(BQ144&gt;1,IF(BQ143&gt;1,"Y",""),"")</f>
        <v>Y</v>
      </c>
      <c r="BX144" s="12" t="str">
        <f>IF(BQ144&lt;1,IF(BQ143&lt;1,"Y",""),"")</f>
        <v/>
      </c>
      <c r="BY144" s="2"/>
      <c r="BZ144" s="2"/>
      <c r="CA144" s="2"/>
    </row>
    <row r="145" spans="2:79">
      <c r="B145" s="4" t="str">
        <f>IF(G145=G146,IF(G145&gt;G144,G145&amp;"_O",""),G145&amp;"_C")</f>
        <v/>
      </c>
      <c r="C145" s="14">
        <f ca="1">RANDBETWEEN(0,1000)/1000</f>
        <v>0.317</v>
      </c>
      <c r="D145" s="16">
        <f>D144+1</f>
        <v>141</v>
      </c>
      <c r="E145" s="10">
        <f>ROUNDDOWN(D145/52,0)+1</f>
        <v>3</v>
      </c>
      <c r="F145" s="15">
        <f>F144+7</f>
        <v>45607</v>
      </c>
      <c r="G145" s="4">
        <f>YEAR(F145)</f>
        <v>2024</v>
      </c>
      <c r="H145" s="33">
        <v>0.57899999999999996</v>
      </c>
      <c r="I145" s="33">
        <v>0.79900000000000004</v>
      </c>
      <c r="J145" s="33">
        <v>0.40500000000000003</v>
      </c>
      <c r="K145" s="16" t="str">
        <f>IF(M144&gt;1,"Up","Down")</f>
        <v>Down</v>
      </c>
      <c r="L145" s="16" t="str">
        <f>IF(K145="Up",IF(H145&lt;$BJ$7,"Up","Down"),IF(H145&lt;$BK$7,"Down","Up"))</f>
        <v>Up</v>
      </c>
      <c r="M145" s="17">
        <f>IF(L145="Up",INDEX($AK$5:$AK$1005,MATCH(I145,$AI$5:$AI$1005,0),1),INDEX($AL$5:$AL$1005,MATCH(J145,$AI$5:$AI$1005,0),1))</f>
        <v>1.024175269747353</v>
      </c>
      <c r="N145" s="16" t="str">
        <f>IF(P144&gt;1,"Up","Down")</f>
        <v>Up</v>
      </c>
      <c r="O145" s="16" t="str">
        <f>IF(N145="Up",IF(H145&lt;$BJ$12,"Up","Down"),IF(H145&lt;$BK$12,"Down","Up"))</f>
        <v>Up</v>
      </c>
      <c r="P145" s="17">
        <f>IF(O145="Up",INDEX($AP$5:$AP$1005,MATCH(I145,$AI$5:$AI$1005,0),1),INDEX($AQ$5:$AQ$1005,MATCH(J145,$AI$5:$AI$1005,0),1))</f>
        <v>1.03262192740993</v>
      </c>
      <c r="Q145" s="19">
        <f>T144</f>
        <v>20476.463246363401</v>
      </c>
      <c r="R145" s="19">
        <f>INDEX(model!$S$5:$S$35,MATCH(G145,model!$Q$5:$Q$35,0),1)*model!$O$5</f>
        <v>125</v>
      </c>
      <c r="S145" s="19">
        <f>IF(RIGHT(B145,1)="C",T144*INDEX(model!$T$5:$T$35,MATCH(G145,model!$Q$5:$Q$35,0),1),0)</f>
        <v>0</v>
      </c>
      <c r="T145" s="19">
        <f>(Q145+R145-S145)*M145</f>
        <v>21099.509177534415</v>
      </c>
      <c r="U145" s="19">
        <f>X144</f>
        <v>25012.276413565429</v>
      </c>
      <c r="V145" s="19">
        <f>INDEX(model!$S$5:$S$35,MATCH(G145,model!$Q$5:$Q$35,0),1)*model!$O$6</f>
        <v>125</v>
      </c>
      <c r="W145" s="19">
        <f>IF(RIGHT(B145,1)="C",X144*INDEX(model!$T$5:$T$35,MATCH(G145,model!$Q$5:$Q$35,0),1),0)</f>
        <v>0</v>
      </c>
      <c r="X145" s="19">
        <f>(U145+V145-W145)*P145</f>
        <v>25957.302820012104</v>
      </c>
      <c r="Y145" s="19"/>
      <c r="Z145" s="36" t="str">
        <f>K145&amp;L145</f>
        <v>DownUp</v>
      </c>
      <c r="AA145" s="36" t="str">
        <f>N145&amp;O145</f>
        <v>UpUp</v>
      </c>
      <c r="AB145" s="19"/>
      <c r="AC145" s="19"/>
      <c r="AD145" s="19"/>
      <c r="AE145" s="19"/>
      <c r="AI145" s="18">
        <f>ROUND(AI144-0.001,3)</f>
        <v>0.86</v>
      </c>
      <c r="AJ145" s="9">
        <f t="array" ref="AJ145">PERCENTILE(IF($BB$5:$BB$2729="Y",$AY$5:$AY$2729),$AI145)</f>
        <v>1.0212624586090251</v>
      </c>
      <c r="AK145" s="9">
        <f t="array" ref="AK145">PERCENTILE(IF($BC$5:$BC$2729="Y",$AY$5:$AY$2729),$AI145)</f>
        <v>1.0291914244246072</v>
      </c>
      <c r="AL145" s="9">
        <f t="array" ref="AL145">PERCENTILE(IF($BD$5:$BD$2729="Y",$AY$5:$AY$2729),$AI145)</f>
        <v>0.99716777094942211</v>
      </c>
      <c r="AM145" s="41" t="str">
        <f>IF(AI145&lt;$BJ$7,"Up","Down")</f>
        <v>Down</v>
      </c>
      <c r="AN145" s="41" t="str">
        <f>IF(AI145&lt;$BK$7,"Down","Up")</f>
        <v>Up</v>
      </c>
      <c r="AO145" s="9">
        <f t="array" ref="AO145">PERCENTILE(IF($BT$5:$BT$2729="Y",$BQ$5:$BQ$2729),$AI145)</f>
        <v>1.0286820582959764</v>
      </c>
      <c r="AP145" s="9">
        <f t="array" ref="AP145">PERCENTILE(IF($BU$5:$BU$2729="Y",$BQ$5:$BQ$2729),$AI145)</f>
        <v>1.0388953479741163</v>
      </c>
      <c r="AQ145" s="9">
        <f t="array" ref="AQ145">PERCENTILE(IF($BV$5:$BV$2729="Y",$BQ$5:$BQ$2729),$AI145)</f>
        <v>0.99654704272407602</v>
      </c>
      <c r="AR145" s="41" t="str">
        <f>IF(AI145&lt;$BJ$12,"Up","Down")</f>
        <v>Down</v>
      </c>
      <c r="AS145" s="41" t="str">
        <f>IF(AI145&lt;$BK$12,"Down","Up")</f>
        <v>Up</v>
      </c>
      <c r="AU145" s="4" t="str">
        <f>IF(AZ145=AZ146,IF(AZ145&gt;AZ144,AZ145&amp;"_O",""),AZ145&amp;"_C")</f>
        <v/>
      </c>
      <c r="AV145" s="7" t="str">
        <f>IF(RIGHT(AU145,1)="C",AX145/INDEX($AX$5:$AX$2729,MATCH(AZ145&amp;"_O",$AU$5:$AU$2729,0),1),"")</f>
        <v/>
      </c>
      <c r="AW145" s="38">
        <v>26550</v>
      </c>
      <c r="AX145" s="37">
        <v>110.15</v>
      </c>
      <c r="AY145" s="7">
        <f>AX145/AX144</f>
        <v>0.98780378441395389</v>
      </c>
      <c r="AZ145" s="4">
        <f>YEAR(AW145)</f>
        <v>1972</v>
      </c>
      <c r="BA145" s="2" t="s">
        <v>5</v>
      </c>
      <c r="BB145" s="12" t="str">
        <f>INDEX($CD$5:$CD$10,MATCH(BA145,$CC$5:$CC$10,0),1)</f>
        <v/>
      </c>
      <c r="BC145" s="12" t="str">
        <f>IF(AND(BB145="Y",AY145&gt;1),"Y","")</f>
        <v/>
      </c>
      <c r="BD145" s="12" t="str">
        <f>IF(AND(BB145="Y",AY145&lt;1),"Y","")</f>
        <v/>
      </c>
      <c r="BE145" s="12" t="str">
        <f>IF(AY145&gt;1,IF(AY144&gt;1,"Y",""),"")</f>
        <v/>
      </c>
      <c r="BF145" s="12" t="str">
        <f>IF(AY145&lt;1,IF(AY144&lt;1,"Y",""),"")</f>
        <v/>
      </c>
      <c r="BG145" s="2"/>
      <c r="BH145" s="2"/>
      <c r="BI145" s="2"/>
      <c r="BJ145" s="2"/>
      <c r="BK145" s="2"/>
      <c r="BL145" s="2"/>
      <c r="BM145" s="4" t="str">
        <f>IF(BR145=BR146,IF(BR145&gt;BR144,BR145&amp;"_O",""),BR145&amp;"_C")</f>
        <v/>
      </c>
      <c r="BN145" s="7" t="str">
        <f>IF(RIGHT(BM145,1)="C",BP145/INDEX($BP$5:$BP$2729,MATCH(BR145&amp;"_O",$BM$5:$BM$2729,0),1),"")</f>
        <v/>
      </c>
      <c r="BO145" s="38">
        <v>26949</v>
      </c>
      <c r="BP145" s="3">
        <v>114.1</v>
      </c>
      <c r="BQ145" s="7">
        <f>BP145/BP144</f>
        <v>1.013681592039801</v>
      </c>
      <c r="BR145" s="4">
        <f>YEAR(BO145)</f>
        <v>1973</v>
      </c>
      <c r="BS145" s="2" t="s">
        <v>5</v>
      </c>
      <c r="BT145" s="12" t="str">
        <f>INDEX($CD$5:$CD$10,MATCH(BS145,$CC$5:$CC$10,0),1)</f>
        <v/>
      </c>
      <c r="BU145" s="12" t="str">
        <f>IF(AND(BT145="Y",BQ145&gt;1),"Y","")</f>
        <v/>
      </c>
      <c r="BV145" s="12" t="str">
        <f>IF(AND(BT145="Y",BQ145&lt;1),"Y","")</f>
        <v/>
      </c>
      <c r="BW145" s="12" t="str">
        <f>IF(BQ145&gt;1,IF(BQ144&gt;1,"Y",""),"")</f>
        <v>Y</v>
      </c>
      <c r="BX145" s="12" t="str">
        <f>IF(BQ145&lt;1,IF(BQ144&lt;1,"Y",""),"")</f>
        <v/>
      </c>
      <c r="BY145" s="2"/>
      <c r="BZ145" s="2"/>
      <c r="CA145" s="2"/>
    </row>
    <row r="146" spans="2:79">
      <c r="B146" s="4" t="str">
        <f>IF(G146=G147,IF(G146&gt;G145,G146&amp;"_O",""),G146&amp;"_C")</f>
        <v/>
      </c>
      <c r="C146" s="14">
        <f ca="1">RANDBETWEEN(0,1000)/1000</f>
        <v>0.13100000000000001</v>
      </c>
      <c r="D146" s="16">
        <f>D145+1</f>
        <v>142</v>
      </c>
      <c r="E146" s="10">
        <f>ROUNDDOWN(D146/52,0)+1</f>
        <v>3</v>
      </c>
      <c r="F146" s="15">
        <f>F145+7</f>
        <v>45614</v>
      </c>
      <c r="G146" s="4">
        <f>YEAR(F146)</f>
        <v>2024</v>
      </c>
      <c r="H146" s="33">
        <v>0.83499999999999996</v>
      </c>
      <c r="I146" s="33">
        <v>0.109</v>
      </c>
      <c r="J146" s="33">
        <v>0.69199999999999995</v>
      </c>
      <c r="K146" s="16" t="str">
        <f>IF(M145&gt;1,"Up","Down")</f>
        <v>Up</v>
      </c>
      <c r="L146" s="16" t="str">
        <f>IF(K146="Up",IF(H146&lt;$BJ$7,"Up","Down"),IF(H146&lt;$BK$7,"Down","Up"))</f>
        <v>Down</v>
      </c>
      <c r="M146" s="17">
        <f>IF(L146="Up",INDEX($AK$5:$AK$1005,MATCH(I146,$AI$5:$AI$1005,0),1),INDEX($AL$5:$AL$1005,MATCH(J146,$AI$5:$AI$1005,0),1))</f>
        <v>0.99310444979296275</v>
      </c>
      <c r="N146" s="16" t="str">
        <f>IF(P145&gt;1,"Up","Down")</f>
        <v>Up</v>
      </c>
      <c r="O146" s="16" t="str">
        <f>IF(N146="Up",IF(H146&lt;$BJ$12,"Up","Down"),IF(H146&lt;$BK$12,"Down","Up"))</f>
        <v>Down</v>
      </c>
      <c r="P146" s="17">
        <f>IF(O146="Up",INDEX($AP$5:$AP$1005,MATCH(I146,$AI$5:$AI$1005,0),1),INDEX($AQ$5:$AQ$1005,MATCH(J146,$AI$5:$AI$1005,0),1))</f>
        <v>0.99244466153538602</v>
      </c>
      <c r="Q146" s="19">
        <f>T145</f>
        <v>21099.509177534415</v>
      </c>
      <c r="R146" s="19">
        <f>INDEX(model!$S$5:$S$35,MATCH(G146,model!$Q$5:$Q$35,0),1)*model!$O$5</f>
        <v>125</v>
      </c>
      <c r="S146" s="19">
        <f>IF(RIGHT(B146,1)="C",T145*INDEX(model!$T$5:$T$35,MATCH(G146,model!$Q$5:$Q$35,0),1),0)</f>
        <v>0</v>
      </c>
      <c r="T146" s="19">
        <f>(Q146+R146-S146)*M146</f>
        <v>21078.154508881005</v>
      </c>
      <c r="U146" s="19">
        <f>X145</f>
        <v>25957.302820012104</v>
      </c>
      <c r="V146" s="19">
        <f>INDEX(model!$S$5:$S$35,MATCH(G146,model!$Q$5:$Q$35,0),1)*model!$O$6</f>
        <v>125</v>
      </c>
      <c r="W146" s="19">
        <f>IF(RIGHT(B146,1)="C",X145*INDEX(model!$T$5:$T$35,MATCH(G146,model!$Q$5:$Q$35,0),1),0)</f>
        <v>0</v>
      </c>
      <c r="X146" s="19">
        <f>(U146+V146-W146)*P146</f>
        <v>25885.242194270359</v>
      </c>
      <c r="Y146" s="19"/>
      <c r="Z146" s="36" t="str">
        <f>K146&amp;L146</f>
        <v>UpDown</v>
      </c>
      <c r="AA146" s="36" t="str">
        <f>N146&amp;O146</f>
        <v>UpDown</v>
      </c>
      <c r="AB146" s="19"/>
      <c r="AC146" s="19"/>
      <c r="AD146" s="19"/>
      <c r="AE146" s="19"/>
      <c r="AI146" s="18">
        <f>ROUND(AI145-0.001,3)</f>
        <v>0.85899999999999999</v>
      </c>
      <c r="AJ146" s="9">
        <f t="array" ref="AJ146">PERCENTILE(IF($BB$5:$BB$2729="Y",$AY$5:$AY$2729),$AI146)</f>
        <v>1.0211296143762247</v>
      </c>
      <c r="AK146" s="9">
        <f t="array" ref="AK146">PERCENTILE(IF($BC$5:$BC$2729="Y",$AY$5:$AY$2729),$AI146)</f>
        <v>1.0290959779069013</v>
      </c>
      <c r="AL146" s="9">
        <f t="array" ref="AL146">PERCENTILE(IF($BD$5:$BD$2729="Y",$AY$5:$AY$2729),$AI146)</f>
        <v>0.99715636191988333</v>
      </c>
      <c r="AM146" s="41" t="str">
        <f>IF(AI146&lt;$BJ$7,"Up","Down")</f>
        <v>Down</v>
      </c>
      <c r="AN146" s="41" t="str">
        <f>IF(AI146&lt;$BK$7,"Down","Up")</f>
        <v>Up</v>
      </c>
      <c r="AO146" s="9">
        <f t="array" ref="AO146">PERCENTILE(IF($BT$5:$BT$2729="Y",$BQ$5:$BQ$2729),$AI146)</f>
        <v>1.0285989625621013</v>
      </c>
      <c r="AP146" s="9">
        <f t="array" ref="AP146">PERCENTILE(IF($BU$5:$BU$2729="Y",$BQ$5:$BQ$2729),$AI146)</f>
        <v>1.0388260043861186</v>
      </c>
      <c r="AQ146" s="9">
        <f t="array" ref="AQ146">PERCENTILE(IF($BV$5:$BV$2729="Y",$BQ$5:$BQ$2729),$AI146)</f>
        <v>0.9965372297893349</v>
      </c>
      <c r="AR146" s="41" t="str">
        <f>IF(AI146&lt;$BJ$12,"Up","Down")</f>
        <v>Down</v>
      </c>
      <c r="AS146" s="41" t="str">
        <f>IF(AI146&lt;$BK$12,"Down","Up")</f>
        <v>Up</v>
      </c>
      <c r="AU146" s="4" t="str">
        <f>IF(AZ146=AZ147,IF(AZ146&gt;AZ145,AZ146&amp;"_O",""),AZ146&amp;"_C")</f>
        <v/>
      </c>
      <c r="AV146" s="7" t="str">
        <f>IF(RIGHT(AU146,1)="C",AX146/INDEX($AX$5:$AX$2729,MATCH(AZ146&amp;"_O",$AU$5:$AU$2729,0),1),"")</f>
        <v/>
      </c>
      <c r="AW146" s="38">
        <v>26557</v>
      </c>
      <c r="AX146" s="37">
        <v>108.81</v>
      </c>
      <c r="AY146" s="7">
        <f>AX146/AX145</f>
        <v>0.98783477076713566</v>
      </c>
      <c r="AZ146" s="4">
        <f>YEAR(AW146)</f>
        <v>1972</v>
      </c>
      <c r="BA146" s="2" t="s">
        <v>5</v>
      </c>
      <c r="BB146" s="12" t="str">
        <f>INDEX($CD$5:$CD$10,MATCH(BA146,$CC$5:$CC$10,0),1)</f>
        <v/>
      </c>
      <c r="BC146" s="12" t="str">
        <f>IF(AND(BB146="Y",AY146&gt;1),"Y","")</f>
        <v/>
      </c>
      <c r="BD146" s="12" t="str">
        <f>IF(AND(BB146="Y",AY146&lt;1),"Y","")</f>
        <v/>
      </c>
      <c r="BE146" s="12" t="str">
        <f>IF(AY146&gt;1,IF(AY145&gt;1,"Y",""),"")</f>
        <v/>
      </c>
      <c r="BF146" s="12" t="str">
        <f>IF(AY146&lt;1,IF(AY145&lt;1,"Y",""),"")</f>
        <v>Y</v>
      </c>
      <c r="BG146" s="2"/>
      <c r="BH146" s="2"/>
      <c r="BI146" s="2"/>
      <c r="BJ146" s="2"/>
      <c r="BK146" s="2"/>
      <c r="BL146" s="2"/>
      <c r="BM146" s="4" t="str">
        <f>IF(BR146=BR147,IF(BR146&gt;BR145,BR146&amp;"_O",""),BR146&amp;"_C")</f>
        <v/>
      </c>
      <c r="BN146" s="7" t="str">
        <f>IF(RIGHT(BM146,1)="C",BP146/INDEX($BP$5:$BP$2729,MATCH(BR146&amp;"_O",$BM$5:$BM$2729,0),1),"")</f>
        <v/>
      </c>
      <c r="BO146" s="38">
        <v>26956</v>
      </c>
      <c r="BP146" s="3">
        <v>113.25</v>
      </c>
      <c r="BQ146" s="7">
        <f>BP146/BP145</f>
        <v>0.99255039439088522</v>
      </c>
      <c r="BR146" s="4">
        <f>YEAR(BO146)</f>
        <v>1973</v>
      </c>
      <c r="BS146" s="2" t="s">
        <v>5</v>
      </c>
      <c r="BT146" s="12" t="str">
        <f>INDEX($CD$5:$CD$10,MATCH(BS146,$CC$5:$CC$10,0),1)</f>
        <v/>
      </c>
      <c r="BU146" s="12" t="str">
        <f>IF(AND(BT146="Y",BQ146&gt;1),"Y","")</f>
        <v/>
      </c>
      <c r="BV146" s="12" t="str">
        <f>IF(AND(BT146="Y",BQ146&lt;1),"Y","")</f>
        <v/>
      </c>
      <c r="BW146" s="12" t="str">
        <f>IF(BQ146&gt;1,IF(BQ145&gt;1,"Y",""),"")</f>
        <v/>
      </c>
      <c r="BX146" s="12" t="str">
        <f>IF(BQ146&lt;1,IF(BQ145&lt;1,"Y",""),"")</f>
        <v/>
      </c>
      <c r="BY146" s="2"/>
      <c r="BZ146" s="2"/>
      <c r="CA146" s="2"/>
    </row>
    <row r="147" spans="2:79">
      <c r="B147" s="4" t="str">
        <f>IF(G147=G148,IF(G147&gt;G146,G147&amp;"_O",""),G147&amp;"_C")</f>
        <v/>
      </c>
      <c r="C147" s="14">
        <f ca="1">RANDBETWEEN(0,1000)/1000</f>
        <v>0.107</v>
      </c>
      <c r="D147" s="16">
        <f>D146+1</f>
        <v>143</v>
      </c>
      <c r="E147" s="10">
        <f>ROUNDDOWN(D147/52,0)+1</f>
        <v>3</v>
      </c>
      <c r="F147" s="15">
        <f>F146+7</f>
        <v>45621</v>
      </c>
      <c r="G147" s="4">
        <f>YEAR(F147)</f>
        <v>2024</v>
      </c>
      <c r="H147" s="33">
        <v>0.25600000000000001</v>
      </c>
      <c r="I147" s="33">
        <v>0.71399999999999997</v>
      </c>
      <c r="J147" s="33">
        <v>0.63</v>
      </c>
      <c r="K147" s="16" t="str">
        <f>IF(M146&gt;1,"Up","Down")</f>
        <v>Down</v>
      </c>
      <c r="L147" s="16" t="str">
        <f>IF(K147="Up",IF(H147&lt;$BJ$7,"Up","Down"),IF(H147&lt;$BK$7,"Down","Up"))</f>
        <v>Down</v>
      </c>
      <c r="M147" s="17">
        <f>IF(L147="Up",INDEX($AK$5:$AK$1005,MATCH(I147,$AI$5:$AI$1005,0),1),INDEX($AL$5:$AL$1005,MATCH(J147,$AI$5:$AI$1005,0),1))</f>
        <v>0.99121450034406944</v>
      </c>
      <c r="N147" s="16" t="str">
        <f>IF(P146&gt;1,"Up","Down")</f>
        <v>Down</v>
      </c>
      <c r="O147" s="16" t="str">
        <f>IF(N147="Up",IF(H147&lt;$BJ$12,"Up","Down"),IF(H147&lt;$BK$12,"Down","Up"))</f>
        <v>Down</v>
      </c>
      <c r="P147" s="17">
        <f>IF(O147="Up",INDEX($AP$5:$AP$1005,MATCH(I147,$AI$5:$AI$1005,0),1),INDEX($AQ$5:$AQ$1005,MATCH(J147,$AI$5:$AI$1005,0),1))</f>
        <v>0.99036968798040004</v>
      </c>
      <c r="Q147" s="19">
        <f>T146</f>
        <v>21078.154508881005</v>
      </c>
      <c r="R147" s="19">
        <f>INDEX(model!$S$5:$S$35,MATCH(G147,model!$Q$5:$Q$35,0),1)*model!$O$5</f>
        <v>125</v>
      </c>
      <c r="S147" s="19">
        <f>IF(RIGHT(B147,1)="C",T146*INDEX(model!$T$5:$T$35,MATCH(G147,model!$Q$5:$Q$35,0),1),0)</f>
        <v>0</v>
      </c>
      <c r="T147" s="19">
        <f>(Q147+R147-S147)*M147</f>
        <v>21016.874202238589</v>
      </c>
      <c r="U147" s="19">
        <f>X146</f>
        <v>25885.242194270359</v>
      </c>
      <c r="V147" s="19">
        <f>INDEX(model!$S$5:$S$35,MATCH(G147,model!$Q$5:$Q$35,0),1)*model!$O$6</f>
        <v>125</v>
      </c>
      <c r="W147" s="19">
        <f>IF(RIGHT(B147,1)="C",X146*INDEX(model!$T$5:$T$35,MATCH(G147,model!$Q$5:$Q$35,0),1),0)</f>
        <v>0</v>
      </c>
      <c r="X147" s="19">
        <f>(U147+V147-W147)*P147</f>
        <v>25759.755446234172</v>
      </c>
      <c r="Y147" s="19"/>
      <c r="Z147" s="36" t="str">
        <f>K147&amp;L147</f>
        <v>DownDown</v>
      </c>
      <c r="AA147" s="36" t="str">
        <f>N147&amp;O147</f>
        <v>DownDown</v>
      </c>
      <c r="AB147" s="19"/>
      <c r="AC147" s="19"/>
      <c r="AD147" s="19"/>
      <c r="AE147" s="19"/>
      <c r="AI147" s="18">
        <f>ROUND(AI146-0.001,3)</f>
        <v>0.85799999999999998</v>
      </c>
      <c r="AJ147" s="9">
        <f t="array" ref="AJ147">PERCENTILE(IF($BB$5:$BB$2729="Y",$AY$5:$AY$2729),$AI147)</f>
        <v>1.0211072577580329</v>
      </c>
      <c r="AK147" s="9">
        <f t="array" ref="AK147">PERCENTILE(IF($BC$5:$BC$2729="Y",$AY$5:$AY$2729),$AI147)</f>
        <v>1.0290427671329472</v>
      </c>
      <c r="AL147" s="9">
        <f t="array" ref="AL147">PERCENTILE(IF($BD$5:$BD$2729="Y",$AY$5:$AY$2729),$AI147)</f>
        <v>0.9971442001597689</v>
      </c>
      <c r="AM147" s="41" t="str">
        <f>IF(AI147&lt;$BJ$7,"Up","Down")</f>
        <v>Down</v>
      </c>
      <c r="AN147" s="41" t="str">
        <f>IF(AI147&lt;$BK$7,"Down","Up")</f>
        <v>Up</v>
      </c>
      <c r="AO147" s="9">
        <f t="array" ref="AO147">PERCENTILE(IF($BT$5:$BT$2729="Y",$BQ$5:$BQ$2729),$AI147)</f>
        <v>1.0285437123425991</v>
      </c>
      <c r="AP147" s="9">
        <f t="array" ref="AP147">PERCENTILE(IF($BU$5:$BU$2729="Y",$BQ$5:$BQ$2729),$AI147)</f>
        <v>1.0386315942365691</v>
      </c>
      <c r="AQ147" s="9">
        <f t="array" ref="AQ147">PERCENTILE(IF($BV$5:$BV$2729="Y",$BQ$5:$BQ$2729),$AI147)</f>
        <v>0.99652745025226064</v>
      </c>
      <c r="AR147" s="41" t="str">
        <f>IF(AI147&lt;$BJ$12,"Up","Down")</f>
        <v>Down</v>
      </c>
      <c r="AS147" s="41" t="str">
        <f>IF(AI147&lt;$BK$12,"Down","Up")</f>
        <v>Up</v>
      </c>
      <c r="AU147" s="4" t="str">
        <f>IF(AZ147=AZ148,IF(AZ147&gt;AZ146,AZ147&amp;"_O",""),AZ147&amp;"_C")</f>
        <v/>
      </c>
      <c r="AV147" s="7" t="str">
        <f>IF(RIGHT(AU147,1)="C",AX147/INDEX($AX$5:$AX$2729,MATCH(AZ147&amp;"_O",$AU$5:$AU$2729,0),1),"")</f>
        <v/>
      </c>
      <c r="AW147" s="38">
        <v>26564</v>
      </c>
      <c r="AX147" s="37">
        <v>108.52</v>
      </c>
      <c r="AY147" s="7">
        <f>AX147/AX146</f>
        <v>0.99733480378641659</v>
      </c>
      <c r="AZ147" s="4">
        <f>YEAR(AW147)</f>
        <v>1972</v>
      </c>
      <c r="BA147" s="2" t="s">
        <v>5</v>
      </c>
      <c r="BB147" s="12" t="str">
        <f>INDEX($CD$5:$CD$10,MATCH(BA147,$CC$5:$CC$10,0),1)</f>
        <v/>
      </c>
      <c r="BC147" s="12" t="str">
        <f>IF(AND(BB147="Y",AY147&gt;1),"Y","")</f>
        <v/>
      </c>
      <c r="BD147" s="12" t="str">
        <f>IF(AND(BB147="Y",AY147&lt;1),"Y","")</f>
        <v/>
      </c>
      <c r="BE147" s="12" t="str">
        <f>IF(AY147&gt;1,IF(AY146&gt;1,"Y",""),"")</f>
        <v/>
      </c>
      <c r="BF147" s="12" t="str">
        <f>IF(AY147&lt;1,IF(AY146&lt;1,"Y",""),"")</f>
        <v>Y</v>
      </c>
      <c r="BG147" s="2"/>
      <c r="BH147" s="2"/>
      <c r="BI147" s="2"/>
      <c r="BJ147" s="2"/>
      <c r="BK147" s="2"/>
      <c r="BL147" s="2"/>
      <c r="BM147" s="4" t="str">
        <f>IF(BR147=BR148,IF(BR147&gt;BR146,BR147&amp;"_O",""),BR147&amp;"_C")</f>
        <v/>
      </c>
      <c r="BN147" s="7" t="str">
        <f>IF(RIGHT(BM147,1)="C",BP147/INDEX($BP$5:$BP$2729,MATCH(BR147&amp;"_O",$BM$5:$BM$2729,0),1),"")</f>
        <v/>
      </c>
      <c r="BO147" s="38">
        <v>26963</v>
      </c>
      <c r="BP147" s="3">
        <v>112.79</v>
      </c>
      <c r="BQ147" s="7">
        <f>BP147/BP146</f>
        <v>0.99593818984547466</v>
      </c>
      <c r="BR147" s="4">
        <f>YEAR(BO147)</f>
        <v>1973</v>
      </c>
      <c r="BS147" s="2" t="s">
        <v>5</v>
      </c>
      <c r="BT147" s="12" t="str">
        <f>INDEX($CD$5:$CD$10,MATCH(BS147,$CC$5:$CC$10,0),1)</f>
        <v/>
      </c>
      <c r="BU147" s="12" t="str">
        <f>IF(AND(BT147="Y",BQ147&gt;1),"Y","")</f>
        <v/>
      </c>
      <c r="BV147" s="12" t="str">
        <f>IF(AND(BT147="Y",BQ147&lt;1),"Y","")</f>
        <v/>
      </c>
      <c r="BW147" s="12" t="str">
        <f>IF(BQ147&gt;1,IF(BQ146&gt;1,"Y",""),"")</f>
        <v/>
      </c>
      <c r="BX147" s="12" t="str">
        <f>IF(BQ147&lt;1,IF(BQ146&lt;1,"Y",""),"")</f>
        <v>Y</v>
      </c>
      <c r="BY147" s="2"/>
      <c r="BZ147" s="2"/>
      <c r="CA147" s="2"/>
    </row>
    <row r="148" spans="2:79">
      <c r="B148" s="4" t="str">
        <f>IF(G148=G149,IF(G148&gt;G147,G148&amp;"_O",""),G148&amp;"_C")</f>
        <v/>
      </c>
      <c r="C148" s="14">
        <f ca="1">RANDBETWEEN(0,1000)/1000</f>
        <v>8.3000000000000004E-2</v>
      </c>
      <c r="D148" s="16">
        <f>D147+1</f>
        <v>144</v>
      </c>
      <c r="E148" s="10">
        <f>ROUNDDOWN(D148/52,0)+1</f>
        <v>3</v>
      </c>
      <c r="F148" s="15">
        <f>F147+7</f>
        <v>45628</v>
      </c>
      <c r="G148" s="4">
        <f>YEAR(F148)</f>
        <v>2024</v>
      </c>
      <c r="H148" s="33">
        <v>0.311</v>
      </c>
      <c r="I148" s="33">
        <v>0.13200000000000001</v>
      </c>
      <c r="J148" s="33">
        <v>0.93300000000000005</v>
      </c>
      <c r="K148" s="16" t="str">
        <f>IF(M147&gt;1,"Up","Down")</f>
        <v>Down</v>
      </c>
      <c r="L148" s="16" t="str">
        <f>IF(K148="Up",IF(H148&lt;$BJ$7,"Up","Down"),IF(H148&lt;$BK$7,"Down","Up"))</f>
        <v>Down</v>
      </c>
      <c r="M148" s="17">
        <f>IF(L148="Up",INDEX($AK$5:$AK$1005,MATCH(I148,$AI$5:$AI$1005,0),1),INDEX($AL$5:$AL$1005,MATCH(J148,$AI$5:$AI$1005,0),1))</f>
        <v>0.99853262420862876</v>
      </c>
      <c r="N148" s="16" t="str">
        <f>IF(P147&gt;1,"Up","Down")</f>
        <v>Down</v>
      </c>
      <c r="O148" s="16" t="str">
        <f>IF(N148="Up",IF(H148&lt;$BJ$12,"Up","Down"),IF(H148&lt;$BK$12,"Down","Up"))</f>
        <v>Down</v>
      </c>
      <c r="P148" s="17">
        <f>IF(O148="Up",INDEX($AP$5:$AP$1005,MATCH(I148,$AI$5:$AI$1005,0),1),INDEX($AQ$5:$AQ$1005,MATCH(J148,$AI$5:$AI$1005,0),1))</f>
        <v>0.9982888092180987</v>
      </c>
      <c r="Q148" s="19">
        <f>T147</f>
        <v>21016.874202238589</v>
      </c>
      <c r="R148" s="19">
        <f>INDEX(model!$S$5:$S$35,MATCH(G148,model!$Q$5:$Q$35,0),1)*model!$O$5</f>
        <v>125</v>
      </c>
      <c r="S148" s="19">
        <f>IF(RIGHT(B148,1)="C",T147*INDEX(model!$T$5:$T$35,MATCH(G148,model!$Q$5:$Q$35,0),1),0)</f>
        <v>0</v>
      </c>
      <c r="T148" s="19">
        <f>(Q148+R148-S148)*M148</f>
        <v>21110.851127850008</v>
      </c>
      <c r="U148" s="19">
        <f>X147</f>
        <v>25759.755446234172</v>
      </c>
      <c r="V148" s="19">
        <f>INDEX(model!$S$5:$S$35,MATCH(G148,model!$Q$5:$Q$35,0),1)*model!$O$6</f>
        <v>125</v>
      </c>
      <c r="W148" s="19">
        <f>IF(RIGHT(B148,1)="C",X147*INDEX(model!$T$5:$T$35,MATCH(G148,model!$Q$5:$Q$35,0),1),0)</f>
        <v>0</v>
      </c>
      <c r="X148" s="19">
        <f>(U148+V148-W148)*P148</f>
        <v>25840.461691322806</v>
      </c>
      <c r="Y148" s="19"/>
      <c r="Z148" s="36" t="str">
        <f>K148&amp;L148</f>
        <v>DownDown</v>
      </c>
      <c r="AA148" s="36" t="str">
        <f>N148&amp;O148</f>
        <v>DownDown</v>
      </c>
      <c r="AB148" s="19"/>
      <c r="AC148" s="19"/>
      <c r="AD148" s="19"/>
      <c r="AE148" s="19"/>
      <c r="AI148" s="18">
        <f>ROUND(AI147-0.001,3)</f>
        <v>0.85699999999999998</v>
      </c>
      <c r="AJ148" s="9">
        <f t="array" ref="AJ148">PERCENTILE(IF($BB$5:$BB$2729="Y",$AY$5:$AY$2729),$AI148)</f>
        <v>1.0210900864468486</v>
      </c>
      <c r="AK148" s="9">
        <f t="array" ref="AK148">PERCENTILE(IF($BC$5:$BC$2729="Y",$AY$5:$AY$2729),$AI148)</f>
        <v>1.0289905377454984</v>
      </c>
      <c r="AL148" s="9">
        <f t="array" ref="AL148">PERCENTILE(IF($BD$5:$BD$2729="Y",$AY$5:$AY$2729),$AI148)</f>
        <v>0.99712841703367328</v>
      </c>
      <c r="AM148" s="41" t="str">
        <f>IF(AI148&lt;$BJ$7,"Up","Down")</f>
        <v>Down</v>
      </c>
      <c r="AN148" s="41" t="str">
        <f>IF(AI148&lt;$BK$7,"Down","Up")</f>
        <v>Up</v>
      </c>
      <c r="AO148" s="9">
        <f t="array" ref="AO148">PERCENTILE(IF($BT$5:$BT$2729="Y",$BQ$5:$BQ$2729),$AI148)</f>
        <v>1.0284111600637711</v>
      </c>
      <c r="AP148" s="9">
        <f t="array" ref="AP148">PERCENTILE(IF($BU$5:$BU$2729="Y",$BQ$5:$BQ$2729),$AI148)</f>
        <v>1.0384219857150589</v>
      </c>
      <c r="AQ148" s="9">
        <f t="array" ref="AQ148">PERCENTILE(IF($BV$5:$BV$2729="Y",$BQ$5:$BQ$2729),$AI148)</f>
        <v>0.99649932056358848</v>
      </c>
      <c r="AR148" s="41" t="str">
        <f>IF(AI148&lt;$BJ$12,"Up","Down")</f>
        <v>Down</v>
      </c>
      <c r="AS148" s="41" t="str">
        <f>IF(AI148&lt;$BK$12,"Down","Up")</f>
        <v>Up</v>
      </c>
      <c r="AU148" s="4" t="str">
        <f>IF(AZ148=AZ149,IF(AZ148&gt;AZ147,AZ148&amp;"_O",""),AZ148&amp;"_C")</f>
        <v/>
      </c>
      <c r="AV148" s="7" t="str">
        <f>IF(RIGHT(AU148,1)="C",AX148/INDEX($AX$5:$AX$2729,MATCH(AZ148&amp;"_O",$AU$5:$AU$2729,0),1),"")</f>
        <v/>
      </c>
      <c r="AW148" s="38">
        <v>26571</v>
      </c>
      <c r="AX148" s="37">
        <v>110.55</v>
      </c>
      <c r="AY148" s="7">
        <f>AX148/AX147</f>
        <v>1.0187062292664946</v>
      </c>
      <c r="AZ148" s="4">
        <f>YEAR(AW148)</f>
        <v>1972</v>
      </c>
      <c r="BA148" s="2" t="s">
        <v>5</v>
      </c>
      <c r="BB148" s="12" t="str">
        <f>INDEX($CD$5:$CD$10,MATCH(BA148,$CC$5:$CC$10,0),1)</f>
        <v/>
      </c>
      <c r="BC148" s="12" t="str">
        <f>IF(AND(BB148="Y",AY148&gt;1),"Y","")</f>
        <v/>
      </c>
      <c r="BD148" s="12" t="str">
        <f>IF(AND(BB148="Y",AY148&lt;1),"Y","")</f>
        <v/>
      </c>
      <c r="BE148" s="12" t="str">
        <f>IF(AY148&gt;1,IF(AY147&gt;1,"Y",""),"")</f>
        <v/>
      </c>
      <c r="BF148" s="12" t="str">
        <f>IF(AY148&lt;1,IF(AY147&lt;1,"Y",""),"")</f>
        <v/>
      </c>
      <c r="BG148" s="2"/>
      <c r="BH148" s="2"/>
      <c r="BI148" s="2"/>
      <c r="BJ148" s="2"/>
      <c r="BK148" s="2"/>
      <c r="BL148" s="2"/>
      <c r="BM148" s="4" t="str">
        <f>IF(BR148=BR149,IF(BR148&gt;BR147,BR148&amp;"_O",""),BR148&amp;"_C")</f>
        <v/>
      </c>
      <c r="BN148" s="7" t="str">
        <f>IF(RIGHT(BM148,1)="C",BP148/INDEX($BP$5:$BP$2729,MATCH(BR148&amp;"_O",$BM$5:$BM$2729,0),1),"")</f>
        <v/>
      </c>
      <c r="BO148" s="38">
        <v>26970</v>
      </c>
      <c r="BP148" s="3">
        <v>108.93</v>
      </c>
      <c r="BQ148" s="7">
        <f>BP148/BP147</f>
        <v>0.96577710789963644</v>
      </c>
      <c r="BR148" s="4">
        <f>YEAR(BO148)</f>
        <v>1973</v>
      </c>
      <c r="BS148" s="2" t="s">
        <v>5</v>
      </c>
      <c r="BT148" s="12" t="str">
        <f>INDEX($CD$5:$CD$10,MATCH(BS148,$CC$5:$CC$10,0),1)</f>
        <v/>
      </c>
      <c r="BU148" s="12" t="str">
        <f>IF(AND(BT148="Y",BQ148&gt;1),"Y","")</f>
        <v/>
      </c>
      <c r="BV148" s="12" t="str">
        <f>IF(AND(BT148="Y",BQ148&lt;1),"Y","")</f>
        <v/>
      </c>
      <c r="BW148" s="12" t="str">
        <f>IF(BQ148&gt;1,IF(BQ147&gt;1,"Y",""),"")</f>
        <v/>
      </c>
      <c r="BX148" s="12" t="str">
        <f>IF(BQ148&lt;1,IF(BQ147&lt;1,"Y",""),"")</f>
        <v>Y</v>
      </c>
      <c r="BY148" s="2"/>
      <c r="BZ148" s="2"/>
      <c r="CA148" s="2"/>
    </row>
    <row r="149" spans="2:79">
      <c r="B149" s="4" t="str">
        <f>IF(G149=G150,IF(G149&gt;G148,G149&amp;"_O",""),G149&amp;"_C")</f>
        <v/>
      </c>
      <c r="C149" s="14">
        <f ca="1">RANDBETWEEN(0,1000)/1000</f>
        <v>4.0000000000000001E-3</v>
      </c>
      <c r="D149" s="16">
        <f>D148+1</f>
        <v>145</v>
      </c>
      <c r="E149" s="10">
        <f>ROUNDDOWN(D149/52,0)+1</f>
        <v>3</v>
      </c>
      <c r="F149" s="15">
        <f>F148+7</f>
        <v>45635</v>
      </c>
      <c r="G149" s="4">
        <f>YEAR(F149)</f>
        <v>2024</v>
      </c>
      <c r="H149" s="33">
        <v>0.35699999999999998</v>
      </c>
      <c r="I149" s="33">
        <v>0.92700000000000005</v>
      </c>
      <c r="J149" s="33">
        <v>0.155</v>
      </c>
      <c r="K149" s="16" t="str">
        <f>IF(M148&gt;1,"Up","Down")</f>
        <v>Down</v>
      </c>
      <c r="L149" s="16" t="str">
        <f>IF(K149="Up",IF(H149&lt;$BJ$7,"Up","Down"),IF(H149&lt;$BK$7,"Down","Up"))</f>
        <v>Down</v>
      </c>
      <c r="M149" s="17">
        <f>IF(L149="Up",INDEX($AK$5:$AK$1005,MATCH(I149,$AI$5:$AI$1005,0),1),INDEX($AL$5:$AL$1005,MATCH(J149,$AI$5:$AI$1005,0),1))</f>
        <v>0.97102583602770043</v>
      </c>
      <c r="N149" s="16" t="str">
        <f>IF(P148&gt;1,"Up","Down")</f>
        <v>Down</v>
      </c>
      <c r="O149" s="16" t="str">
        <f>IF(N149="Up",IF(H149&lt;$BJ$12,"Up","Down"),IF(H149&lt;$BK$12,"Down","Up"))</f>
        <v>Down</v>
      </c>
      <c r="P149" s="17">
        <f>IF(O149="Up",INDEX($AP$5:$AP$1005,MATCH(I149,$AI$5:$AI$1005,0),1),INDEX($AQ$5:$AQ$1005,MATCH(J149,$AI$5:$AI$1005,0),1))</f>
        <v>0.95915267874630017</v>
      </c>
      <c r="Q149" s="19">
        <f>T148</f>
        <v>21110.851127850008</v>
      </c>
      <c r="R149" s="19">
        <f>INDEX(model!$S$5:$S$35,MATCH(G149,model!$Q$5:$Q$35,0),1)*model!$O$5</f>
        <v>125</v>
      </c>
      <c r="S149" s="19">
        <f>IF(RIGHT(B149,1)="C",T148*INDEX(model!$T$5:$T$35,MATCH(G149,model!$Q$5:$Q$35,0),1),0)</f>
        <v>0</v>
      </c>
      <c r="T149" s="19">
        <f>(Q149+R149-S149)*M149</f>
        <v>20620.560095180339</v>
      </c>
      <c r="U149" s="19">
        <f>X148</f>
        <v>25840.461691322806</v>
      </c>
      <c r="V149" s="19">
        <f>INDEX(model!$S$5:$S$35,MATCH(G149,model!$Q$5:$Q$35,0),1)*model!$O$6</f>
        <v>125</v>
      </c>
      <c r="W149" s="19">
        <f>IF(RIGHT(B149,1)="C",X148*INDEX(model!$T$5:$T$35,MATCH(G149,model!$Q$5:$Q$35,0),1),0)</f>
        <v>0</v>
      </c>
      <c r="X149" s="19">
        <f>(U149+V149-W149)*P149</f>
        <v>24904.842136116706</v>
      </c>
      <c r="Y149" s="19"/>
      <c r="Z149" s="36" t="str">
        <f>K149&amp;L149</f>
        <v>DownDown</v>
      </c>
      <c r="AA149" s="36" t="str">
        <f>N149&amp;O149</f>
        <v>DownDown</v>
      </c>
      <c r="AB149" s="19"/>
      <c r="AC149" s="19"/>
      <c r="AD149" s="19"/>
      <c r="AE149" s="19"/>
      <c r="AI149" s="18">
        <f>ROUND(AI148-0.001,3)</f>
        <v>0.85599999999999998</v>
      </c>
      <c r="AJ149" s="9">
        <f t="array" ref="AJ149">PERCENTILE(IF($BB$5:$BB$2729="Y",$AY$5:$AY$2729),$AI149)</f>
        <v>1.0210652560468554</v>
      </c>
      <c r="AK149" s="9">
        <f t="array" ref="AK149">PERCENTILE(IF($BC$5:$BC$2729="Y",$AY$5:$AY$2729),$AI149)</f>
        <v>1.0289638274299493</v>
      </c>
      <c r="AL149" s="9">
        <f t="array" ref="AL149">PERCENTILE(IF($BD$5:$BD$2729="Y",$AY$5:$AY$2729),$AI149)</f>
        <v>0.99708522224616869</v>
      </c>
      <c r="AM149" s="41" t="str">
        <f>IF(AI149&lt;$BJ$7,"Up","Down")</f>
        <v>Down</v>
      </c>
      <c r="AN149" s="41" t="str">
        <f>IF(AI149&lt;$BK$7,"Down","Up")</f>
        <v>Up</v>
      </c>
      <c r="AO149" s="9">
        <f t="array" ref="AO149">PERCENTILE(IF($BT$5:$BT$2729="Y",$BQ$5:$BQ$2729),$AI149)</f>
        <v>1.0283260120232796</v>
      </c>
      <c r="AP149" s="9">
        <f t="array" ref="AP149">PERCENTILE(IF($BU$5:$BU$2729="Y",$BQ$5:$BQ$2729),$AI149)</f>
        <v>1.0383291346310479</v>
      </c>
      <c r="AQ149" s="9">
        <f t="array" ref="AQ149">PERCENTILE(IF($BV$5:$BV$2729="Y",$BQ$5:$BQ$2729),$AI149)</f>
        <v>0.99647053181219281</v>
      </c>
      <c r="AR149" s="41" t="str">
        <f>IF(AI149&lt;$BJ$12,"Up","Down")</f>
        <v>Down</v>
      </c>
      <c r="AS149" s="41" t="str">
        <f>IF(AI149&lt;$BK$12,"Down","Up")</f>
        <v>Up</v>
      </c>
      <c r="AU149" s="4" t="str">
        <f>IF(AZ149=AZ150,IF(AZ149&gt;AZ148,AZ149&amp;"_O",""),AZ149&amp;"_C")</f>
        <v/>
      </c>
      <c r="AV149" s="7" t="str">
        <f>IF(RIGHT(AU149,1)="C",AX149/INDEX($AX$5:$AX$2729,MATCH(AZ149&amp;"_O",$AU$5:$AU$2729,0),1),"")</f>
        <v/>
      </c>
      <c r="AW149" s="38">
        <v>26578</v>
      </c>
      <c r="AX149" s="37">
        <v>109.62</v>
      </c>
      <c r="AY149" s="7">
        <f>AX149/AX148</f>
        <v>0.99158751696065139</v>
      </c>
      <c r="AZ149" s="4">
        <f>YEAR(AW149)</f>
        <v>1972</v>
      </c>
      <c r="BA149" s="2" t="s">
        <v>5</v>
      </c>
      <c r="BB149" s="12" t="str">
        <f>INDEX($CD$5:$CD$10,MATCH(BA149,$CC$5:$CC$10,0),1)</f>
        <v/>
      </c>
      <c r="BC149" s="12" t="str">
        <f>IF(AND(BB149="Y",AY149&gt;1),"Y","")</f>
        <v/>
      </c>
      <c r="BD149" s="12" t="str">
        <f>IF(AND(BB149="Y",AY149&lt;1),"Y","")</f>
        <v/>
      </c>
      <c r="BE149" s="12" t="str">
        <f>IF(AY149&gt;1,IF(AY148&gt;1,"Y",""),"")</f>
        <v/>
      </c>
      <c r="BF149" s="12" t="str">
        <f>IF(AY149&lt;1,IF(AY148&lt;1,"Y",""),"")</f>
        <v/>
      </c>
      <c r="BG149" s="2"/>
      <c r="BH149" s="2"/>
      <c r="BI149" s="2"/>
      <c r="BJ149" s="2"/>
      <c r="BK149" s="2"/>
      <c r="BL149" s="2"/>
      <c r="BM149" s="4" t="str">
        <f>IF(BR149=BR150,IF(BR149&gt;BR148,BR149&amp;"_O",""),BR149&amp;"_C")</f>
        <v/>
      </c>
      <c r="BN149" s="7" t="str">
        <f>IF(RIGHT(BM149,1)="C",BP149/INDEX($BP$5:$BP$2729,MATCH(BR149&amp;"_O",$BM$5:$BM$2729,0),1),"")</f>
        <v/>
      </c>
      <c r="BO149" s="38">
        <v>26977</v>
      </c>
      <c r="BP149" s="3">
        <v>105.77</v>
      </c>
      <c r="BQ149" s="7">
        <f>BP149/BP148</f>
        <v>0.97099054438630306</v>
      </c>
      <c r="BR149" s="4">
        <f>YEAR(BO149)</f>
        <v>1973</v>
      </c>
      <c r="BS149" s="2" t="s">
        <v>5</v>
      </c>
      <c r="BT149" s="12" t="str">
        <f>INDEX($CD$5:$CD$10,MATCH(BS149,$CC$5:$CC$10,0),1)</f>
        <v/>
      </c>
      <c r="BU149" s="12" t="str">
        <f>IF(AND(BT149="Y",BQ149&gt;1),"Y","")</f>
        <v/>
      </c>
      <c r="BV149" s="12" t="str">
        <f>IF(AND(BT149="Y",BQ149&lt;1),"Y","")</f>
        <v/>
      </c>
      <c r="BW149" s="12" t="str">
        <f>IF(BQ149&gt;1,IF(BQ148&gt;1,"Y",""),"")</f>
        <v/>
      </c>
      <c r="BX149" s="12" t="str">
        <f>IF(BQ149&lt;1,IF(BQ148&lt;1,"Y",""),"")</f>
        <v>Y</v>
      </c>
      <c r="BY149" s="2"/>
      <c r="BZ149" s="2"/>
      <c r="CA149" s="2"/>
    </row>
    <row r="150" spans="2:79">
      <c r="B150" s="4" t="str">
        <f>IF(G150=G151,IF(G150&gt;G149,G150&amp;"_O",""),G150&amp;"_C")</f>
        <v/>
      </c>
      <c r="C150" s="14">
        <f ca="1">RANDBETWEEN(0,1000)/1000</f>
        <v>0.33500000000000002</v>
      </c>
      <c r="D150" s="16">
        <f>D149+1</f>
        <v>146</v>
      </c>
      <c r="E150" s="10">
        <f>ROUNDDOWN(D150/52,0)+1</f>
        <v>3</v>
      </c>
      <c r="F150" s="15">
        <f>F149+7</f>
        <v>45642</v>
      </c>
      <c r="G150" s="4">
        <f>YEAR(F150)</f>
        <v>2024</v>
      </c>
      <c r="H150" s="33">
        <v>0.23899999999999999</v>
      </c>
      <c r="I150" s="33">
        <v>0.93400000000000005</v>
      </c>
      <c r="J150" s="33">
        <v>0.97499999999999998</v>
      </c>
      <c r="K150" s="16" t="str">
        <f>IF(M149&gt;1,"Up","Down")</f>
        <v>Down</v>
      </c>
      <c r="L150" s="16" t="str">
        <f>IF(K150="Up",IF(H150&lt;$BJ$7,"Up","Down"),IF(H150&lt;$BK$7,"Down","Up"))</f>
        <v>Down</v>
      </c>
      <c r="M150" s="17">
        <f>IF(L150="Up",INDEX($AK$5:$AK$1005,MATCH(I150,$AI$5:$AI$1005,0),1),INDEX($AL$5:$AL$1005,MATCH(J150,$AI$5:$AI$1005,0),1))</f>
        <v>0.99886116656416635</v>
      </c>
      <c r="N150" s="16" t="str">
        <f>IF(P149&gt;1,"Up","Down")</f>
        <v>Down</v>
      </c>
      <c r="O150" s="16" t="str">
        <f>IF(N150="Up",IF(H150&lt;$BJ$12,"Up","Down"),IF(H150&lt;$BK$12,"Down","Up"))</f>
        <v>Down</v>
      </c>
      <c r="P150" s="17">
        <f>IF(O150="Up",INDEX($AP$5:$AP$1005,MATCH(I150,$AI$5:$AI$1005,0),1),INDEX($AQ$5:$AQ$1005,MATCH(J150,$AI$5:$AI$1005,0),1))</f>
        <v>0.99887260400586109</v>
      </c>
      <c r="Q150" s="19">
        <f>T149</f>
        <v>20620.560095180339</v>
      </c>
      <c r="R150" s="19">
        <f>INDEX(model!$S$5:$S$35,MATCH(G150,model!$Q$5:$Q$35,0),1)*model!$O$5</f>
        <v>125</v>
      </c>
      <c r="S150" s="19">
        <f>IF(RIGHT(B150,1)="C",T149*INDEX(model!$T$5:$T$35,MATCH(G150,model!$Q$5:$Q$35,0),1),0)</f>
        <v>0</v>
      </c>
      <c r="T150" s="19">
        <f>(Q150+R150-S150)*M150</f>
        <v>20721.93435769885</v>
      </c>
      <c r="U150" s="19">
        <f>X149</f>
        <v>24904.842136116706</v>
      </c>
      <c r="V150" s="19">
        <f>INDEX(model!$S$5:$S$35,MATCH(G150,model!$Q$5:$Q$35,0),1)*model!$O$6</f>
        <v>125</v>
      </c>
      <c r="W150" s="19">
        <f>IF(RIGHT(B150,1)="C",X149*INDEX(model!$T$5:$T$35,MATCH(G150,model!$Q$5:$Q$35,0),1),0)</f>
        <v>0</v>
      </c>
      <c r="X150" s="19">
        <f>(U150+V150-W150)*P150</f>
        <v>25001.623592358519</v>
      </c>
      <c r="Y150" s="19"/>
      <c r="Z150" s="36" t="str">
        <f>K150&amp;L150</f>
        <v>DownDown</v>
      </c>
      <c r="AA150" s="36" t="str">
        <f>N150&amp;O150</f>
        <v>DownDown</v>
      </c>
      <c r="AB150" s="19"/>
      <c r="AC150" s="19"/>
      <c r="AD150" s="19"/>
      <c r="AE150" s="19"/>
      <c r="AI150" s="18">
        <f>ROUND(AI149-0.001,3)</f>
        <v>0.85499999999999998</v>
      </c>
      <c r="AJ150" s="9">
        <f t="array" ref="AJ150">PERCENTILE(IF($BB$5:$BB$2729="Y",$AY$5:$AY$2729),$AI150)</f>
        <v>1.0210343201269205</v>
      </c>
      <c r="AK150" s="9">
        <f t="array" ref="AK150">PERCENTILE(IF($BC$5:$BC$2729="Y",$AY$5:$AY$2729),$AI150)</f>
        <v>1.0289175893450087</v>
      </c>
      <c r="AL150" s="9">
        <f t="array" ref="AL150">PERCENTILE(IF($BD$5:$BD$2729="Y",$AY$5:$AY$2729),$AI150)</f>
        <v>0.99704113560694241</v>
      </c>
      <c r="AM150" s="41" t="str">
        <f>IF(AI150&lt;$BJ$7,"Up","Down")</f>
        <v>Down</v>
      </c>
      <c r="AN150" s="41" t="str">
        <f>IF(AI150&lt;$BK$7,"Down","Up")</f>
        <v>Up</v>
      </c>
      <c r="AO150" s="9">
        <f t="array" ref="AO150">PERCENTILE(IF($BT$5:$BT$2729="Y",$BQ$5:$BQ$2729),$AI150)</f>
        <v>1.0282923659927248</v>
      </c>
      <c r="AP150" s="9">
        <f t="array" ref="AP150">PERCENTILE(IF($BU$5:$BU$2729="Y",$BQ$5:$BQ$2729),$AI150)</f>
        <v>1.0382924261346764</v>
      </c>
      <c r="AQ150" s="9">
        <f t="array" ref="AQ150">PERCENTILE(IF($BV$5:$BV$2729="Y",$BQ$5:$BQ$2729),$AI150)</f>
        <v>0.99645326016374591</v>
      </c>
      <c r="AR150" s="41" t="str">
        <f>IF(AI150&lt;$BJ$12,"Up","Down")</f>
        <v>Down</v>
      </c>
      <c r="AS150" s="41" t="str">
        <f>IF(AI150&lt;$BK$12,"Down","Up")</f>
        <v>Up</v>
      </c>
      <c r="AU150" s="4" t="str">
        <f>IF(AZ150=AZ151,IF(AZ150&gt;AZ149,AZ150&amp;"_O",""),AZ150&amp;"_C")</f>
        <v/>
      </c>
      <c r="AV150" s="7" t="str">
        <f>IF(RIGHT(AU150,1)="C",AX150/INDEX($AX$5:$AX$2729,MATCH(AZ150&amp;"_O",$AU$5:$AU$2729,0),1),"")</f>
        <v/>
      </c>
      <c r="AW150" s="38">
        <v>26585</v>
      </c>
      <c r="AX150" s="37">
        <v>107.92</v>
      </c>
      <c r="AY150" s="7">
        <f>AX150/AX149</f>
        <v>0.98449188104360519</v>
      </c>
      <c r="AZ150" s="4">
        <f>YEAR(AW150)</f>
        <v>1972</v>
      </c>
      <c r="BA150" s="2" t="s">
        <v>5</v>
      </c>
      <c r="BB150" s="12" t="str">
        <f>INDEX($CD$5:$CD$10,MATCH(BA150,$CC$5:$CC$10,0),1)</f>
        <v/>
      </c>
      <c r="BC150" s="12" t="str">
        <f>IF(AND(BB150="Y",AY150&gt;1),"Y","")</f>
        <v/>
      </c>
      <c r="BD150" s="12" t="str">
        <f>IF(AND(BB150="Y",AY150&lt;1),"Y","")</f>
        <v/>
      </c>
      <c r="BE150" s="12" t="str">
        <f>IF(AY150&gt;1,IF(AY149&gt;1,"Y",""),"")</f>
        <v/>
      </c>
      <c r="BF150" s="12" t="str">
        <f>IF(AY150&lt;1,IF(AY149&lt;1,"Y",""),"")</f>
        <v>Y</v>
      </c>
      <c r="BG150" s="2"/>
      <c r="BH150" s="2"/>
      <c r="BI150" s="2"/>
      <c r="BJ150" s="2"/>
      <c r="BK150" s="2"/>
      <c r="BL150" s="2"/>
      <c r="BM150" s="4" t="str">
        <f>IF(BR150=BR151,IF(BR150&gt;BR149,BR150&amp;"_O",""),BR150&amp;"_C")</f>
        <v/>
      </c>
      <c r="BN150" s="7" t="str">
        <f>IF(RIGHT(BM150,1)="C",BP150/INDEX($BP$5:$BP$2729,MATCH(BR150&amp;"_O",$BM$5:$BM$2729,0),1),"")</f>
        <v/>
      </c>
      <c r="BO150" s="38">
        <v>26984</v>
      </c>
      <c r="BP150" s="3">
        <v>101.38</v>
      </c>
      <c r="BQ150" s="7">
        <f>BP150/BP149</f>
        <v>0.9584948473102014</v>
      </c>
      <c r="BR150" s="4">
        <f>YEAR(BO150)</f>
        <v>1973</v>
      </c>
      <c r="BS150" s="2" t="s">
        <v>5</v>
      </c>
      <c r="BT150" s="12" t="str">
        <f>INDEX($CD$5:$CD$10,MATCH(BS150,$CC$5:$CC$10,0),1)</f>
        <v/>
      </c>
      <c r="BU150" s="12" t="str">
        <f>IF(AND(BT150="Y",BQ150&gt;1),"Y","")</f>
        <v/>
      </c>
      <c r="BV150" s="12" t="str">
        <f>IF(AND(BT150="Y",BQ150&lt;1),"Y","")</f>
        <v/>
      </c>
      <c r="BW150" s="12" t="str">
        <f>IF(BQ150&gt;1,IF(BQ149&gt;1,"Y",""),"")</f>
        <v/>
      </c>
      <c r="BX150" s="12" t="str">
        <f>IF(BQ150&lt;1,IF(BQ149&lt;1,"Y",""),"")</f>
        <v>Y</v>
      </c>
      <c r="BY150" s="2"/>
      <c r="BZ150" s="2"/>
      <c r="CA150" s="2"/>
    </row>
    <row r="151" spans="2:79">
      <c r="B151" s="4" t="str">
        <f>IF(G151=G152,IF(G151&gt;G150,G151&amp;"_O",""),G151&amp;"_C")</f>
        <v/>
      </c>
      <c r="C151" s="14">
        <f ca="1">RANDBETWEEN(0,1000)/1000</f>
        <v>0.443</v>
      </c>
      <c r="D151" s="16">
        <f>D150+1</f>
        <v>147</v>
      </c>
      <c r="E151" s="10">
        <f>ROUNDDOWN(D151/52,0)+1</f>
        <v>3</v>
      </c>
      <c r="F151" s="15">
        <f>F150+7</f>
        <v>45649</v>
      </c>
      <c r="G151" s="4">
        <f>YEAR(F151)</f>
        <v>2024</v>
      </c>
      <c r="H151" s="33">
        <v>0.73399999999999999</v>
      </c>
      <c r="I151" s="33">
        <v>0.105</v>
      </c>
      <c r="J151" s="33">
        <v>0.51600000000000001</v>
      </c>
      <c r="K151" s="16" t="str">
        <f>IF(M150&gt;1,"Up","Down")</f>
        <v>Down</v>
      </c>
      <c r="L151" s="16" t="str">
        <f>IF(K151="Up",IF(H151&lt;$BJ$7,"Up","Down"),IF(H151&lt;$BK$7,"Down","Up"))</f>
        <v>Up</v>
      </c>
      <c r="M151" s="17">
        <f>IF(L151="Up",INDEX($AK$5:$AK$1005,MATCH(I151,$AI$5:$AI$1005,0),1),INDEX($AL$5:$AL$1005,MATCH(J151,$AI$5:$AI$1005,0),1))</f>
        <v>1.0024123763634685</v>
      </c>
      <c r="N151" s="16" t="str">
        <f>IF(P150&gt;1,"Up","Down")</f>
        <v>Down</v>
      </c>
      <c r="O151" s="16" t="str">
        <f>IF(N151="Up",IF(H151&lt;$BJ$12,"Up","Down"),IF(H151&lt;$BK$12,"Down","Up"))</f>
        <v>Up</v>
      </c>
      <c r="P151" s="17">
        <f>IF(O151="Up",INDEX($AP$5:$AP$1005,MATCH(I151,$AI$5:$AI$1005,0),1),INDEX($AQ$5:$AQ$1005,MATCH(J151,$AI$5:$AI$1005,0),1))</f>
        <v>1.0035223105227669</v>
      </c>
      <c r="Q151" s="19">
        <f>T150</f>
        <v>20721.93435769885</v>
      </c>
      <c r="R151" s="19">
        <f>INDEX(model!$S$5:$S$35,MATCH(G151,model!$Q$5:$Q$35,0),1)*model!$O$5</f>
        <v>125</v>
      </c>
      <c r="S151" s="19">
        <f>IF(RIGHT(B151,1)="C",T150*INDEX(model!$T$5:$T$35,MATCH(G151,model!$Q$5:$Q$35,0),1),0)</f>
        <v>0</v>
      </c>
      <c r="T151" s="19">
        <f>(Q151+R151-S151)*M151</f>
        <v>20897.22500939414</v>
      </c>
      <c r="U151" s="19">
        <f>X150</f>
        <v>25001.623592358519</v>
      </c>
      <c r="V151" s="19">
        <f>INDEX(model!$S$5:$S$35,MATCH(G151,model!$Q$5:$Q$35,0),1)*model!$O$6</f>
        <v>125</v>
      </c>
      <c r="W151" s="19">
        <f>IF(RIGHT(B151,1)="C",X150*INDEX(model!$T$5:$T$35,MATCH(G151,model!$Q$5:$Q$35,0),1),0)</f>
        <v>0</v>
      </c>
      <c r="X151" s="19">
        <f>(U151+V151-W151)*P151</f>
        <v>25215.127363039486</v>
      </c>
      <c r="Y151" s="19"/>
      <c r="Z151" s="36" t="str">
        <f>K151&amp;L151</f>
        <v>DownUp</v>
      </c>
      <c r="AA151" s="36" t="str">
        <f>N151&amp;O151</f>
        <v>DownUp</v>
      </c>
      <c r="AB151" s="19"/>
      <c r="AC151" s="19"/>
      <c r="AD151" s="19"/>
      <c r="AE151" s="19"/>
      <c r="AI151" s="18">
        <f>ROUND(AI150-0.001,3)</f>
        <v>0.85399999999999998</v>
      </c>
      <c r="AJ151" s="9">
        <f t="array" ref="AJ151">PERCENTILE(IF($BB$5:$BB$2729="Y",$AY$5:$AY$2729),$AI151)</f>
        <v>1.0209388831929027</v>
      </c>
      <c r="AK151" s="9">
        <f t="array" ref="AK151">PERCENTILE(IF($BC$5:$BC$2729="Y",$AY$5:$AY$2729),$AI151)</f>
        <v>1.0287829473964072</v>
      </c>
      <c r="AL151" s="9">
        <f t="array" ref="AL151">PERCENTILE(IF($BD$5:$BD$2729="Y",$AY$5:$AY$2729),$AI151)</f>
        <v>0.99701245555172968</v>
      </c>
      <c r="AM151" s="41" t="str">
        <f>IF(AI151&lt;$BJ$7,"Up","Down")</f>
        <v>Down</v>
      </c>
      <c r="AN151" s="41" t="str">
        <f>IF(AI151&lt;$BK$7,"Down","Up")</f>
        <v>Up</v>
      </c>
      <c r="AO151" s="9">
        <f t="array" ref="AO151">PERCENTILE(IF($BT$5:$BT$2729="Y",$BQ$5:$BQ$2729),$AI151)</f>
        <v>1.0282098206787791</v>
      </c>
      <c r="AP151" s="9">
        <f t="array" ref="AP151">PERCENTILE(IF($BU$5:$BU$2729="Y",$BQ$5:$BQ$2729),$AI151)</f>
        <v>1.0382212496423491</v>
      </c>
      <c r="AQ151" s="9">
        <f t="array" ref="AQ151">PERCENTILE(IF($BV$5:$BV$2729="Y",$BQ$5:$BQ$2729),$AI151)</f>
        <v>0.99644177955367774</v>
      </c>
      <c r="AR151" s="41" t="str">
        <f>IF(AI151&lt;$BJ$12,"Up","Down")</f>
        <v>Down</v>
      </c>
      <c r="AS151" s="41" t="str">
        <f>IF(AI151&lt;$BK$12,"Down","Up")</f>
        <v>Up</v>
      </c>
      <c r="AU151" s="4" t="str">
        <f>IF(AZ151=AZ152,IF(AZ151&gt;AZ150,AZ151&amp;"_O",""),AZ151&amp;"_C")</f>
        <v/>
      </c>
      <c r="AV151" s="7" t="str">
        <f>IF(RIGHT(AU151,1)="C",AX151/INDEX($AX$5:$AX$2729,MATCH(AZ151&amp;"_O",$AU$5:$AU$2729,0),1),"")</f>
        <v/>
      </c>
      <c r="AW151" s="38">
        <v>26592</v>
      </c>
      <c r="AX151" s="37">
        <v>109.24</v>
      </c>
      <c r="AY151" s="7">
        <f>AX151/AX150</f>
        <v>1.0122312824314306</v>
      </c>
      <c r="AZ151" s="4">
        <f>YEAR(AW151)</f>
        <v>1972</v>
      </c>
      <c r="BA151" s="2" t="s">
        <v>5</v>
      </c>
      <c r="BB151" s="12" t="str">
        <f>INDEX($CD$5:$CD$10,MATCH(BA151,$CC$5:$CC$10,0),1)</f>
        <v/>
      </c>
      <c r="BC151" s="12" t="str">
        <f>IF(AND(BB151="Y",AY151&gt;1),"Y","")</f>
        <v/>
      </c>
      <c r="BD151" s="12" t="str">
        <f>IF(AND(BB151="Y",AY151&lt;1),"Y","")</f>
        <v/>
      </c>
      <c r="BE151" s="12" t="str">
        <f>IF(AY151&gt;1,IF(AY150&gt;1,"Y",""),"")</f>
        <v/>
      </c>
      <c r="BF151" s="12" t="str">
        <f>IF(AY151&lt;1,IF(AY150&lt;1,"Y",""),"")</f>
        <v/>
      </c>
      <c r="BG151" s="2"/>
      <c r="BH151" s="2"/>
      <c r="BI151" s="2"/>
      <c r="BJ151" s="2"/>
      <c r="BK151" s="2"/>
      <c r="BL151" s="2"/>
      <c r="BM151" s="4" t="str">
        <f>IF(BR151=BR152,IF(BR151&gt;BR150,BR151&amp;"_O",""),BR151&amp;"_C")</f>
        <v/>
      </c>
      <c r="BN151" s="7" t="str">
        <f>IF(RIGHT(BM151,1)="C",BP151/INDEX($BP$5:$BP$2729,MATCH(BR151&amp;"_O",$BM$5:$BM$2729,0),1),"")</f>
        <v/>
      </c>
      <c r="BO151" s="38">
        <v>26991</v>
      </c>
      <c r="BP151" s="3">
        <v>97.3</v>
      </c>
      <c r="BQ151" s="7">
        <f>BP151/BP150</f>
        <v>0.95975537581377002</v>
      </c>
      <c r="BR151" s="4">
        <f>YEAR(BO151)</f>
        <v>1973</v>
      </c>
      <c r="BS151" s="2" t="s">
        <v>5</v>
      </c>
      <c r="BT151" s="12" t="str">
        <f>INDEX($CD$5:$CD$10,MATCH(BS151,$CC$5:$CC$10,0),1)</f>
        <v/>
      </c>
      <c r="BU151" s="12" t="str">
        <f>IF(AND(BT151="Y",BQ151&gt;1),"Y","")</f>
        <v/>
      </c>
      <c r="BV151" s="12" t="str">
        <f>IF(AND(BT151="Y",BQ151&lt;1),"Y","")</f>
        <v/>
      </c>
      <c r="BW151" s="12" t="str">
        <f>IF(BQ151&gt;1,IF(BQ150&gt;1,"Y",""),"")</f>
        <v/>
      </c>
      <c r="BX151" s="12" t="str">
        <f>IF(BQ151&lt;1,IF(BQ150&lt;1,"Y",""),"")</f>
        <v>Y</v>
      </c>
      <c r="BY151" s="2"/>
      <c r="BZ151" s="2"/>
      <c r="CA151" s="2"/>
    </row>
    <row r="152" spans="2:79">
      <c r="B152" s="4" t="str">
        <f>IF(G152=G153,IF(G152&gt;G151,G152&amp;"_O",""),G152&amp;"_C")</f>
        <v>2024_C</v>
      </c>
      <c r="C152" s="14">
        <f ca="1">RANDBETWEEN(0,1000)/1000</f>
        <v>0.11700000000000001</v>
      </c>
      <c r="D152" s="16">
        <f>D151+1</f>
        <v>148</v>
      </c>
      <c r="E152" s="10">
        <f>ROUNDDOWN(D152/52,0)+1</f>
        <v>3</v>
      </c>
      <c r="F152" s="15">
        <f>F151+7</f>
        <v>45656</v>
      </c>
      <c r="G152" s="4">
        <f>YEAR(F152)</f>
        <v>2024</v>
      </c>
      <c r="H152" s="33">
        <v>0.27</v>
      </c>
      <c r="I152" s="33">
        <v>0.69299999999999995</v>
      </c>
      <c r="J152" s="33">
        <v>0.91300000000000003</v>
      </c>
      <c r="K152" s="16" t="str">
        <f>IF(M151&gt;1,"Up","Down")</f>
        <v>Up</v>
      </c>
      <c r="L152" s="16" t="str">
        <f>IF(K152="Up",IF(H152&lt;$BJ$7,"Up","Down"),IF(H152&lt;$BK$7,"Down","Up"))</f>
        <v>Up</v>
      </c>
      <c r="M152" s="17">
        <f>IF(L152="Up",INDEX($AK$5:$AK$1005,MATCH(I152,$AI$5:$AI$1005,0),1),INDEX($AL$5:$AL$1005,MATCH(J152,$AI$5:$AI$1005,0),1))</f>
        <v>1.0182081666110874</v>
      </c>
      <c r="N152" s="16" t="str">
        <f>IF(P151&gt;1,"Up","Down")</f>
        <v>Up</v>
      </c>
      <c r="O152" s="16" t="str">
        <f>IF(N152="Up",IF(H152&lt;$BJ$12,"Up","Down"),IF(H152&lt;$BK$12,"Down","Up"))</f>
        <v>Up</v>
      </c>
      <c r="P152" s="17">
        <f>IF(O152="Up",INDEX($AP$5:$AP$1005,MATCH(I152,$AI$5:$AI$1005,0),1),INDEX($AQ$5:$AQ$1005,MATCH(J152,$AI$5:$AI$1005,0),1))</f>
        <v>1.0259831045377876</v>
      </c>
      <c r="Q152" s="19">
        <f>T151</f>
        <v>20897.22500939414</v>
      </c>
      <c r="R152" s="19">
        <f>INDEX(model!$S$5:$S$35,MATCH(G152,model!$Q$5:$Q$35,0),1)*model!$O$5</f>
        <v>125</v>
      </c>
      <c r="S152" s="19">
        <f>IF(RIGHT(B152,1)="C",T151*INDEX(model!$T$5:$T$35,MATCH(G152,model!$Q$5:$Q$35,0),1),0)</f>
        <v>0</v>
      </c>
      <c r="T152" s="19">
        <f>(Q152+R152-S152)*M152</f>
        <v>21405.001184900957</v>
      </c>
      <c r="U152" s="19">
        <f>X151</f>
        <v>25215.127363039486</v>
      </c>
      <c r="V152" s="19">
        <f>INDEX(model!$S$5:$S$35,MATCH(G152,model!$Q$5:$Q$35,0),1)*model!$O$6</f>
        <v>125</v>
      </c>
      <c r="W152" s="19">
        <f>IF(RIGHT(B152,1)="C",X151*INDEX(model!$T$5:$T$35,MATCH(G152,model!$Q$5:$Q$35,0),1),0)</f>
        <v>0</v>
      </c>
      <c r="X152" s="19">
        <f>(U152+V152-W152)*P152</f>
        <v>25998.542541314193</v>
      </c>
      <c r="Y152" s="19"/>
      <c r="Z152" s="36" t="str">
        <f>K152&amp;L152</f>
        <v>UpUp</v>
      </c>
      <c r="AA152" s="36" t="str">
        <f>N152&amp;O152</f>
        <v>UpUp</v>
      </c>
      <c r="AB152" s="19"/>
      <c r="AC152" s="19"/>
      <c r="AD152" s="19"/>
      <c r="AE152" s="19"/>
      <c r="AI152" s="18">
        <f>ROUND(AI151-0.001,3)</f>
        <v>0.85299999999999998</v>
      </c>
      <c r="AJ152" s="9">
        <f t="array" ref="AJ152">PERCENTILE(IF($BB$5:$BB$2729="Y",$AY$5:$AY$2729),$AI152)</f>
        <v>1.0208281082746433</v>
      </c>
      <c r="AK152" s="9">
        <f t="array" ref="AK152">PERCENTILE(IF($BC$5:$BC$2729="Y",$AY$5:$AY$2729),$AI152)</f>
        <v>1.0287367726893828</v>
      </c>
      <c r="AL152" s="9">
        <f t="array" ref="AL152">PERCENTILE(IF($BD$5:$BD$2729="Y",$AY$5:$AY$2729),$AI152)</f>
        <v>0.99700839524775142</v>
      </c>
      <c r="AM152" s="41" t="str">
        <f>IF(AI152&lt;$BJ$7,"Up","Down")</f>
        <v>Down</v>
      </c>
      <c r="AN152" s="41" t="str">
        <f>IF(AI152&lt;$BK$7,"Down","Up")</f>
        <v>Up</v>
      </c>
      <c r="AO152" s="9">
        <f t="array" ref="AO152">PERCENTILE(IF($BT$5:$BT$2729="Y",$BQ$5:$BQ$2729),$AI152)</f>
        <v>1.0281240426169442</v>
      </c>
      <c r="AP152" s="9">
        <f t="array" ref="AP152">PERCENTILE(IF($BU$5:$BU$2729="Y",$BQ$5:$BQ$2729),$AI152)</f>
        <v>1.0381366816725375</v>
      </c>
      <c r="AQ152" s="9">
        <f t="array" ref="AQ152">PERCENTILE(IF($BV$5:$BV$2729="Y",$BQ$5:$BQ$2729),$AI152)</f>
        <v>0.99642203837525645</v>
      </c>
      <c r="AR152" s="41" t="str">
        <f>IF(AI152&lt;$BJ$12,"Up","Down")</f>
        <v>Down</v>
      </c>
      <c r="AS152" s="41" t="str">
        <f>IF(AI152&lt;$BK$12,"Down","Up")</f>
        <v>Up</v>
      </c>
      <c r="AU152" s="4" t="str">
        <f>IF(AZ152=AZ153,IF(AZ152&gt;AZ151,AZ152&amp;"_O",""),AZ152&amp;"_C")</f>
        <v/>
      </c>
      <c r="AV152" s="7" t="str">
        <f>IF(RIGHT(AU152,1)="C",AX152/INDEX($AX$5:$AX$2729,MATCH(AZ152&amp;"_O",$AU$5:$AU$2729,0),1),"")</f>
        <v/>
      </c>
      <c r="AW152" s="38">
        <v>26599</v>
      </c>
      <c r="AX152" s="37">
        <v>110.62</v>
      </c>
      <c r="AY152" s="7">
        <f>AX152/AX151</f>
        <v>1.012632735261809</v>
      </c>
      <c r="AZ152" s="4">
        <f>YEAR(AW152)</f>
        <v>1972</v>
      </c>
      <c r="BA152" s="2" t="s">
        <v>5</v>
      </c>
      <c r="BB152" s="12" t="str">
        <f>INDEX($CD$5:$CD$10,MATCH(BA152,$CC$5:$CC$10,0),1)</f>
        <v/>
      </c>
      <c r="BC152" s="12" t="str">
        <f>IF(AND(BB152="Y",AY152&gt;1),"Y","")</f>
        <v/>
      </c>
      <c r="BD152" s="12" t="str">
        <f>IF(AND(BB152="Y",AY152&lt;1),"Y","")</f>
        <v/>
      </c>
      <c r="BE152" s="12" t="str">
        <f>IF(AY152&gt;1,IF(AY151&gt;1,"Y",""),"")</f>
        <v>Y</v>
      </c>
      <c r="BF152" s="12" t="str">
        <f>IF(AY152&lt;1,IF(AY151&lt;1,"Y",""),"")</f>
        <v/>
      </c>
      <c r="BG152" s="2"/>
      <c r="BH152" s="2"/>
      <c r="BI152" s="2"/>
      <c r="BJ152" s="2"/>
      <c r="BK152" s="2"/>
      <c r="BL152" s="2"/>
      <c r="BM152" s="4" t="str">
        <f>IF(BR152=BR153,IF(BR152&gt;BR151,BR152&amp;"_O",""),BR152&amp;"_C")</f>
        <v/>
      </c>
      <c r="BN152" s="7" t="str">
        <f>IF(RIGHT(BM152,1)="C",BP152/INDEX($BP$5:$BP$2729,MATCH(BR152&amp;"_O",$BM$5:$BM$2729,0),1),"")</f>
        <v/>
      </c>
      <c r="BO152" s="38">
        <v>26998</v>
      </c>
      <c r="BP152" s="3">
        <v>93.51</v>
      </c>
      <c r="BQ152" s="7">
        <f>BP152/BP151</f>
        <v>0.96104830421377196</v>
      </c>
      <c r="BR152" s="4">
        <f>YEAR(BO152)</f>
        <v>1973</v>
      </c>
      <c r="BS152" s="2" t="s">
        <v>5</v>
      </c>
      <c r="BT152" s="12" t="str">
        <f>INDEX($CD$5:$CD$10,MATCH(BS152,$CC$5:$CC$10,0),1)</f>
        <v/>
      </c>
      <c r="BU152" s="12" t="str">
        <f>IF(AND(BT152="Y",BQ152&gt;1),"Y","")</f>
        <v/>
      </c>
      <c r="BV152" s="12" t="str">
        <f>IF(AND(BT152="Y",BQ152&lt;1),"Y","")</f>
        <v/>
      </c>
      <c r="BW152" s="12" t="str">
        <f>IF(BQ152&gt;1,IF(BQ151&gt;1,"Y",""),"")</f>
        <v/>
      </c>
      <c r="BX152" s="12" t="str">
        <f>IF(BQ152&lt;1,IF(BQ151&lt;1,"Y",""),"")</f>
        <v>Y</v>
      </c>
      <c r="BY152" s="2"/>
      <c r="BZ152" s="2"/>
      <c r="CA152" s="2"/>
    </row>
    <row r="153" spans="2:79">
      <c r="B153" s="4" t="str">
        <f>IF(G153=G154,IF(G153&gt;G152,G153&amp;"_O",""),G153&amp;"_C")</f>
        <v>2025_O</v>
      </c>
      <c r="C153" s="14">
        <f ca="1">RANDBETWEEN(0,1000)/1000</f>
        <v>0.61</v>
      </c>
      <c r="D153" s="16">
        <f>D152+1</f>
        <v>149</v>
      </c>
      <c r="E153" s="10">
        <f>ROUNDDOWN(D153/52,0)+1</f>
        <v>3</v>
      </c>
      <c r="F153" s="15">
        <f>F152+7</f>
        <v>45663</v>
      </c>
      <c r="G153" s="4">
        <f>YEAR(F153)</f>
        <v>2025</v>
      </c>
      <c r="H153" s="33">
        <v>0.56799999999999995</v>
      </c>
      <c r="I153" s="33">
        <v>0.442</v>
      </c>
      <c r="J153" s="33">
        <v>0.45900000000000002</v>
      </c>
      <c r="K153" s="16" t="str">
        <f>IF(M152&gt;1,"Up","Down")</f>
        <v>Up</v>
      </c>
      <c r="L153" s="16" t="str">
        <f>IF(K153="Up",IF(H153&lt;$BJ$7,"Up","Down"),IF(H153&lt;$BK$7,"Down","Up"))</f>
        <v>Down</v>
      </c>
      <c r="M153" s="17">
        <f>IF(L153="Up",INDEX($AK$5:$AK$1005,MATCH(I153,$AI$5:$AI$1005,0),1),INDEX($AL$5:$AL$1005,MATCH(J153,$AI$5:$AI$1005,0),1))</f>
        <v>0.98629666978205999</v>
      </c>
      <c r="N153" s="16" t="str">
        <f>IF(P152&gt;1,"Up","Down")</f>
        <v>Up</v>
      </c>
      <c r="O153" s="16" t="str">
        <f>IF(N153="Up",IF(H153&lt;$BJ$12,"Up","Down"),IF(H153&lt;$BK$12,"Down","Up"))</f>
        <v>Up</v>
      </c>
      <c r="P153" s="17">
        <f>IF(O153="Up",INDEX($AP$5:$AP$1005,MATCH(I153,$AI$5:$AI$1005,0),1),INDEX($AQ$5:$AQ$1005,MATCH(J153,$AI$5:$AI$1005,0),1))</f>
        <v>1.0147628963434263</v>
      </c>
      <c r="Q153" s="19">
        <f>T152</f>
        <v>21405.001184900957</v>
      </c>
      <c r="R153" s="19">
        <f>INDEX(model!$S$5:$S$35,MATCH(G153,model!$Q$5:$Q$35,0),1)*model!$O$5</f>
        <v>125</v>
      </c>
      <c r="S153" s="19">
        <f>IF(RIGHT(B153,1)="C",T152*INDEX(model!$T$5:$T$35,MATCH(G153,model!$Q$5:$Q$35,0),1),0)</f>
        <v>0</v>
      </c>
      <c r="T153" s="19">
        <f>(Q153+R153-S153)*M153</f>
        <v>21234.96846907162</v>
      </c>
      <c r="U153" s="19">
        <f>X152</f>
        <v>25998.542541314193</v>
      </c>
      <c r="V153" s="19">
        <f>INDEX(model!$S$5:$S$35,MATCH(G153,model!$Q$5:$Q$35,0),1)*model!$O$6</f>
        <v>125</v>
      </c>
      <c r="W153" s="19">
        <f>IF(RIGHT(B153,1)="C",X152*INDEX(model!$T$5:$T$35,MATCH(G153,model!$Q$5:$Q$35,0),1),0)</f>
        <v>0</v>
      </c>
      <c r="X153" s="19">
        <f>(U153+V153-W153)*P153</f>
        <v>26509.2016919747</v>
      </c>
      <c r="Y153" s="19"/>
      <c r="Z153" s="36" t="str">
        <f>K153&amp;L153</f>
        <v>UpDown</v>
      </c>
      <c r="AA153" s="36" t="str">
        <f>N153&amp;O153</f>
        <v>UpUp</v>
      </c>
      <c r="AB153" s="19"/>
      <c r="AC153" s="19"/>
      <c r="AD153" s="19"/>
      <c r="AE153" s="19"/>
      <c r="AI153" s="18">
        <f>ROUND(AI152-0.001,3)</f>
        <v>0.85199999999999998</v>
      </c>
      <c r="AJ153" s="9">
        <f t="array" ref="AJ153">PERCENTILE(IF($BB$5:$BB$2729="Y",$AY$5:$AY$2729),$AI153)</f>
        <v>1.0207452495258769</v>
      </c>
      <c r="AK153" s="9">
        <f t="array" ref="AK153">PERCENTILE(IF($BC$5:$BC$2729="Y",$AY$5:$AY$2729),$AI153)</f>
        <v>1.0286943724210693</v>
      </c>
      <c r="AL153" s="9">
        <f t="array" ref="AL153">PERCENTILE(IF($BD$5:$BD$2729="Y",$AY$5:$AY$2729),$AI153)</f>
        <v>0.99699322360852649</v>
      </c>
      <c r="AM153" s="41" t="str">
        <f>IF(AI153&lt;$BJ$7,"Up","Down")</f>
        <v>Down</v>
      </c>
      <c r="AN153" s="41" t="str">
        <f>IF(AI153&lt;$BK$7,"Down","Up")</f>
        <v>Up</v>
      </c>
      <c r="AO153" s="9">
        <f t="array" ref="AO153">PERCENTILE(IF($BT$5:$BT$2729="Y",$BQ$5:$BQ$2729),$AI153)</f>
        <v>1.0280029391118484</v>
      </c>
      <c r="AP153" s="9">
        <f t="array" ref="AP153">PERCENTILE(IF($BU$5:$BU$2729="Y",$BQ$5:$BQ$2729),$AI153)</f>
        <v>1.0380385289044911</v>
      </c>
      <c r="AQ153" s="9">
        <f t="array" ref="AQ153">PERCENTILE(IF($BV$5:$BV$2729="Y",$BQ$5:$BQ$2729),$AI153)</f>
        <v>0.99639887099772106</v>
      </c>
      <c r="AR153" s="41" t="str">
        <f>IF(AI153&lt;$BJ$12,"Up","Down")</f>
        <v>Down</v>
      </c>
      <c r="AS153" s="41" t="str">
        <f>IF(AI153&lt;$BK$12,"Down","Up")</f>
        <v>Up</v>
      </c>
      <c r="AU153" s="4" t="str">
        <f>IF(AZ153=AZ154,IF(AZ153&gt;AZ152,AZ153&amp;"_O",""),AZ153&amp;"_C")</f>
        <v/>
      </c>
      <c r="AV153" s="7" t="str">
        <f>IF(RIGHT(AU153,1)="C",AX153/INDEX($AX$5:$AX$2729,MATCH(AZ153&amp;"_O",$AU$5:$AU$2729,0),1),"")</f>
        <v/>
      </c>
      <c r="AW153" s="38">
        <v>26606</v>
      </c>
      <c r="AX153" s="37">
        <v>114.22</v>
      </c>
      <c r="AY153" s="7">
        <f>AX153/AX152</f>
        <v>1.0325438437895498</v>
      </c>
      <c r="AZ153" s="4">
        <f>YEAR(AW153)</f>
        <v>1972</v>
      </c>
      <c r="BA153" s="2" t="s">
        <v>5</v>
      </c>
      <c r="BB153" s="12" t="str">
        <f>INDEX($CD$5:$CD$10,MATCH(BA153,$CC$5:$CC$10,0),1)</f>
        <v/>
      </c>
      <c r="BC153" s="12" t="str">
        <f>IF(AND(BB153="Y",AY153&gt;1),"Y","")</f>
        <v/>
      </c>
      <c r="BD153" s="12" t="str">
        <f>IF(AND(BB153="Y",AY153&lt;1),"Y","")</f>
        <v/>
      </c>
      <c r="BE153" s="12" t="str">
        <f>IF(AY153&gt;1,IF(AY152&gt;1,"Y",""),"")</f>
        <v>Y</v>
      </c>
      <c r="BF153" s="12" t="str">
        <f>IF(AY153&lt;1,IF(AY152&lt;1,"Y",""),"")</f>
        <v/>
      </c>
      <c r="BG153" s="2"/>
      <c r="BH153" s="2"/>
      <c r="BI153" s="2"/>
      <c r="BJ153" s="2"/>
      <c r="BK153" s="2"/>
      <c r="BL153" s="2"/>
      <c r="BM153" s="4" t="str">
        <f>IF(BR153=BR154,IF(BR153&gt;BR152,BR153&amp;"_O",""),BR153&amp;"_C")</f>
        <v/>
      </c>
      <c r="BN153" s="7" t="str">
        <f>IF(RIGHT(BM153,1)="C",BP153/INDEX($BP$5:$BP$2729,MATCH(BR153&amp;"_O",$BM$5:$BM$2729,0),1),"")</f>
        <v/>
      </c>
      <c r="BO153" s="38">
        <v>27005</v>
      </c>
      <c r="BP153" s="3">
        <v>92.32</v>
      </c>
      <c r="BQ153" s="7">
        <f>BP153/BP152</f>
        <v>0.98727408833279851</v>
      </c>
      <c r="BR153" s="4">
        <f>YEAR(BO153)</f>
        <v>1973</v>
      </c>
      <c r="BS153" s="2" t="s">
        <v>5</v>
      </c>
      <c r="BT153" s="12" t="str">
        <f>INDEX($CD$5:$CD$10,MATCH(BS153,$CC$5:$CC$10,0),1)</f>
        <v/>
      </c>
      <c r="BU153" s="12" t="str">
        <f>IF(AND(BT153="Y",BQ153&gt;1),"Y","")</f>
        <v/>
      </c>
      <c r="BV153" s="12" t="str">
        <f>IF(AND(BT153="Y",BQ153&lt;1),"Y","")</f>
        <v/>
      </c>
      <c r="BW153" s="12" t="str">
        <f>IF(BQ153&gt;1,IF(BQ152&gt;1,"Y",""),"")</f>
        <v/>
      </c>
      <c r="BX153" s="12" t="str">
        <f>IF(BQ153&lt;1,IF(BQ152&lt;1,"Y",""),"")</f>
        <v>Y</v>
      </c>
      <c r="BY153" s="2"/>
      <c r="BZ153" s="2"/>
      <c r="CA153" s="2"/>
    </row>
    <row r="154" spans="2:79">
      <c r="B154" s="4" t="str">
        <f>IF(G154=G155,IF(G154&gt;G153,G154&amp;"_O",""),G154&amp;"_C")</f>
        <v/>
      </c>
      <c r="C154" s="14">
        <f ca="1">RANDBETWEEN(0,1000)/1000</f>
        <v>0.60099999999999998</v>
      </c>
      <c r="D154" s="16">
        <f>D153+1</f>
        <v>150</v>
      </c>
      <c r="E154" s="10">
        <f>ROUNDDOWN(D154/52,0)+1</f>
        <v>3</v>
      </c>
      <c r="F154" s="15">
        <f>F153+7</f>
        <v>45670</v>
      </c>
      <c r="G154" s="4">
        <f>YEAR(F154)</f>
        <v>2025</v>
      </c>
      <c r="H154" s="33">
        <v>0.68799999999999994</v>
      </c>
      <c r="I154" s="33">
        <v>0.51100000000000001</v>
      </c>
      <c r="J154" s="33">
        <v>0.89300000000000002</v>
      </c>
      <c r="K154" s="16" t="str">
        <f>IF(M153&gt;1,"Up","Down")</f>
        <v>Down</v>
      </c>
      <c r="L154" s="16" t="str">
        <f>IF(K154="Up",IF(H154&lt;$BJ$7,"Up","Down"),IF(H154&lt;$BK$7,"Down","Up"))</f>
        <v>Up</v>
      </c>
      <c r="M154" s="17">
        <f>IF(L154="Up",INDEX($AK$5:$AK$1005,MATCH(I154,$AI$5:$AI$1005,0),1),INDEX($AL$5:$AL$1005,MATCH(J154,$AI$5:$AI$1005,0),1))</f>
        <v>1.0124780561201723</v>
      </c>
      <c r="N154" s="16" t="str">
        <f>IF(P153&gt;1,"Up","Down")</f>
        <v>Up</v>
      </c>
      <c r="O154" s="16" t="str">
        <f>IF(N154="Up",IF(H154&lt;$BJ$12,"Up","Down"),IF(H154&lt;$BK$12,"Down","Up"))</f>
        <v>Down</v>
      </c>
      <c r="P154" s="17">
        <f>IF(O154="Up",INDEX($AP$5:$AP$1005,MATCH(I154,$AI$5:$AI$1005,0),1),INDEX($AQ$5:$AQ$1005,MATCH(J154,$AI$5:$AI$1005,0),1))</f>
        <v>0.99743621992407894</v>
      </c>
      <c r="Q154" s="19">
        <f>T153</f>
        <v>21234.96846907162</v>
      </c>
      <c r="R154" s="19">
        <f>INDEX(model!$S$5:$S$35,MATCH(G154,model!$Q$5:$Q$35,0),1)*model!$O$5</f>
        <v>125</v>
      </c>
      <c r="S154" s="19">
        <f>IF(RIGHT(B154,1)="C",T153*INDEX(model!$T$5:$T$35,MATCH(G154,model!$Q$5:$Q$35,0),1),0)</f>
        <v>0</v>
      </c>
      <c r="T154" s="19">
        <f>(Q154+R154-S154)*M154</f>
        <v>21626.499354353808</v>
      </c>
      <c r="U154" s="19">
        <f>X153</f>
        <v>26509.2016919747</v>
      </c>
      <c r="V154" s="19">
        <f>INDEX(model!$S$5:$S$35,MATCH(G154,model!$Q$5:$Q$35,0),1)*model!$O$6</f>
        <v>125</v>
      </c>
      <c r="W154" s="19">
        <f>IF(RIGHT(B154,1)="C",X153*INDEX(model!$T$5:$T$35,MATCH(G154,model!$Q$5:$Q$35,0),1),0)</f>
        <v>0</v>
      </c>
      <c r="X154" s="19">
        <f>(U154+V154-W154)*P154</f>
        <v>26565.917456338753</v>
      </c>
      <c r="Y154" s="19"/>
      <c r="Z154" s="36" t="str">
        <f>K154&amp;L154</f>
        <v>DownUp</v>
      </c>
      <c r="AA154" s="36" t="str">
        <f>N154&amp;O154</f>
        <v>UpDown</v>
      </c>
      <c r="AB154" s="19"/>
      <c r="AC154" s="19"/>
      <c r="AD154" s="19"/>
      <c r="AE154" s="19"/>
      <c r="AI154" s="18">
        <f>ROUND(AI153-0.001,3)</f>
        <v>0.85099999999999998</v>
      </c>
      <c r="AJ154" s="9">
        <f t="array" ref="AJ154">PERCENTILE(IF($BB$5:$BB$2729="Y",$AY$5:$AY$2729),$AI154)</f>
        <v>1.0206790042432703</v>
      </c>
      <c r="AK154" s="9">
        <f t="array" ref="AK154">PERCENTILE(IF($BC$5:$BC$2729="Y",$AY$5:$AY$2729),$AI154)</f>
        <v>1.0286731415953199</v>
      </c>
      <c r="AL154" s="9">
        <f t="array" ref="AL154">PERCENTILE(IF($BD$5:$BD$2729="Y",$AY$5:$AY$2729),$AI154)</f>
        <v>0.9969727852470639</v>
      </c>
      <c r="AM154" s="41" t="str">
        <f>IF(AI154&lt;$BJ$7,"Up","Down")</f>
        <v>Down</v>
      </c>
      <c r="AN154" s="41" t="str">
        <f>IF(AI154&lt;$BK$7,"Down","Up")</f>
        <v>Up</v>
      </c>
      <c r="AO154" s="9">
        <f t="array" ref="AO154">PERCENTILE(IF($BT$5:$BT$2729="Y",$BQ$5:$BQ$2729),$AI154)</f>
        <v>1.027873154075936</v>
      </c>
      <c r="AP154" s="9">
        <f t="array" ref="AP154">PERCENTILE(IF($BU$5:$BU$2729="Y",$BQ$5:$BQ$2729),$AI154)</f>
        <v>1.03784859580709</v>
      </c>
      <c r="AQ154" s="9">
        <f t="array" ref="AQ154">PERCENTILE(IF($BV$5:$BV$2729="Y",$BQ$5:$BQ$2729),$AI154)</f>
        <v>0.99638191774446172</v>
      </c>
      <c r="AR154" s="41" t="str">
        <f>IF(AI154&lt;$BJ$12,"Up","Down")</f>
        <v>Down</v>
      </c>
      <c r="AS154" s="41" t="str">
        <f>IF(AI154&lt;$BK$12,"Down","Up")</f>
        <v>Up</v>
      </c>
      <c r="AU154" s="4" t="str">
        <f>IF(AZ154=AZ155,IF(AZ154&gt;AZ153,AZ154&amp;"_O",""),AZ154&amp;"_C")</f>
        <v/>
      </c>
      <c r="AV154" s="7" t="str">
        <f>IF(RIGHT(AU154,1)="C",AX154/INDEX($AX$5:$AX$2729,MATCH(AZ154&amp;"_O",$AU$5:$AU$2729,0),1),"")</f>
        <v/>
      </c>
      <c r="AW154" s="38">
        <v>26613</v>
      </c>
      <c r="AX154" s="37">
        <v>113.73</v>
      </c>
      <c r="AY154" s="7">
        <f>AX154/AX153</f>
        <v>0.99571003326912977</v>
      </c>
      <c r="AZ154" s="4">
        <f>YEAR(AW154)</f>
        <v>1972</v>
      </c>
      <c r="BA154" s="2" t="s">
        <v>5</v>
      </c>
      <c r="BB154" s="12" t="str">
        <f>INDEX($CD$5:$CD$10,MATCH(BA154,$CC$5:$CC$10,0),1)</f>
        <v/>
      </c>
      <c r="BC154" s="12" t="str">
        <f>IF(AND(BB154="Y",AY154&gt;1),"Y","")</f>
        <v/>
      </c>
      <c r="BD154" s="12" t="str">
        <f>IF(AND(BB154="Y",AY154&lt;1),"Y","")</f>
        <v/>
      </c>
      <c r="BE154" s="12" t="str">
        <f>IF(AY154&gt;1,IF(AY153&gt;1,"Y",""),"")</f>
        <v/>
      </c>
      <c r="BF154" s="12" t="str">
        <f>IF(AY154&lt;1,IF(AY153&lt;1,"Y",""),"")</f>
        <v/>
      </c>
      <c r="BG154" s="2"/>
      <c r="BH154" s="2"/>
      <c r="BI154" s="2"/>
      <c r="BJ154" s="2"/>
      <c r="BK154" s="2"/>
      <c r="BL154" s="2"/>
      <c r="BM154" s="4" t="str">
        <f>IF(BR154=BR155,IF(BR154&gt;BR153,BR154&amp;"_O",""),BR154&amp;"_C")</f>
        <v/>
      </c>
      <c r="BN154" s="7" t="str">
        <f>IF(RIGHT(BM154,1)="C",BP154/INDEX($BP$5:$BP$2729,MATCH(BR154&amp;"_O",$BM$5:$BM$2729,0),1),"")</f>
        <v/>
      </c>
      <c r="BO154" s="38">
        <v>27012</v>
      </c>
      <c r="BP154" s="3">
        <v>89.63</v>
      </c>
      <c r="BQ154" s="7">
        <f>BP154/BP153</f>
        <v>0.97086221837088393</v>
      </c>
      <c r="BR154" s="4">
        <f>YEAR(BO154)</f>
        <v>1973</v>
      </c>
      <c r="BS154" s="2" t="s">
        <v>5</v>
      </c>
      <c r="BT154" s="12" t="str">
        <f>INDEX($CD$5:$CD$10,MATCH(BS154,$CC$5:$CC$10,0),1)</f>
        <v/>
      </c>
      <c r="BU154" s="12" t="str">
        <f>IF(AND(BT154="Y",BQ154&gt;1),"Y","")</f>
        <v/>
      </c>
      <c r="BV154" s="12" t="str">
        <f>IF(AND(BT154="Y",BQ154&lt;1),"Y","")</f>
        <v/>
      </c>
      <c r="BW154" s="12" t="str">
        <f>IF(BQ154&gt;1,IF(BQ153&gt;1,"Y",""),"")</f>
        <v/>
      </c>
      <c r="BX154" s="12" t="str">
        <f>IF(BQ154&lt;1,IF(BQ153&lt;1,"Y",""),"")</f>
        <v>Y</v>
      </c>
      <c r="BY154" s="2"/>
      <c r="BZ154" s="2"/>
      <c r="CA154" s="2"/>
    </row>
    <row r="155" spans="2:79">
      <c r="B155" s="4" t="str">
        <f>IF(G155=G156,IF(G155&gt;G154,G155&amp;"_O",""),G155&amp;"_C")</f>
        <v/>
      </c>
      <c r="C155" s="14">
        <f ca="1">RANDBETWEEN(0,1000)/1000</f>
        <v>0.2</v>
      </c>
      <c r="D155" s="16">
        <f>D154+1</f>
        <v>151</v>
      </c>
      <c r="E155" s="10">
        <f>ROUNDDOWN(D155/52,0)+1</f>
        <v>3</v>
      </c>
      <c r="F155" s="15">
        <f>F154+7</f>
        <v>45677</v>
      </c>
      <c r="G155" s="4">
        <f>YEAR(F155)</f>
        <v>2025</v>
      </c>
      <c r="H155" s="33">
        <v>0.27400000000000002</v>
      </c>
      <c r="I155" s="33">
        <v>0.78600000000000003</v>
      </c>
      <c r="J155" s="33">
        <v>0.28100000000000003</v>
      </c>
      <c r="K155" s="16" t="str">
        <f>IF(M154&gt;1,"Up","Down")</f>
        <v>Up</v>
      </c>
      <c r="L155" s="16" t="str">
        <f>IF(K155="Up",IF(H155&lt;$BJ$7,"Up","Down"),IF(H155&lt;$BK$7,"Down","Up"))</f>
        <v>Up</v>
      </c>
      <c r="M155" s="17">
        <f>IF(L155="Up",INDEX($AK$5:$AK$1005,MATCH(I155,$AI$5:$AI$1005,0),1),INDEX($AL$5:$AL$1005,MATCH(J155,$AI$5:$AI$1005,0),1))</f>
        <v>1.0228892728347918</v>
      </c>
      <c r="N155" s="16" t="str">
        <f>IF(P154&gt;1,"Up","Down")</f>
        <v>Down</v>
      </c>
      <c r="O155" s="16" t="str">
        <f>IF(N155="Up",IF(H155&lt;$BJ$12,"Up","Down"),IF(H155&lt;$BK$12,"Down","Up"))</f>
        <v>Down</v>
      </c>
      <c r="P155" s="17">
        <f>IF(O155="Up",INDEX($AP$5:$AP$1005,MATCH(I155,$AI$5:$AI$1005,0),1),INDEX($AQ$5:$AQ$1005,MATCH(J155,$AI$5:$AI$1005,0),1))</f>
        <v>0.97287393000465094</v>
      </c>
      <c r="Q155" s="19">
        <f>T154</f>
        <v>21626.499354353808</v>
      </c>
      <c r="R155" s="19">
        <f>INDEX(model!$S$5:$S$35,MATCH(G155,model!$Q$5:$Q$35,0),1)*model!$O$5</f>
        <v>125</v>
      </c>
      <c r="S155" s="19">
        <f>IF(RIGHT(B155,1)="C",T154*INDEX(model!$T$5:$T$35,MATCH(G155,model!$Q$5:$Q$35,0),1),0)</f>
        <v>0</v>
      </c>
      <c r="T155" s="19">
        <f>(Q155+R155-S155)*M155</f>
        <v>22249.375357641409</v>
      </c>
      <c r="U155" s="19">
        <f>X154</f>
        <v>26565.917456338753</v>
      </c>
      <c r="V155" s="19">
        <f>INDEX(model!$S$5:$S$35,MATCH(G155,model!$Q$5:$Q$35,0),1)*model!$O$6</f>
        <v>125</v>
      </c>
      <c r="W155" s="19">
        <f>IF(RIGHT(B155,1)="C",X154*INDEX(model!$T$5:$T$35,MATCH(G155,model!$Q$5:$Q$35,0),1),0)</f>
        <v>0</v>
      </c>
      <c r="X155" s="19">
        <f>(U155+V155-W155)*P155</f>
        <v>25966.897761178025</v>
      </c>
      <c r="Y155" s="19"/>
      <c r="Z155" s="36" t="str">
        <f>K155&amp;L155</f>
        <v>UpUp</v>
      </c>
      <c r="AA155" s="36" t="str">
        <f>N155&amp;O155</f>
        <v>DownDown</v>
      </c>
      <c r="AB155" s="19"/>
      <c r="AC155" s="19"/>
      <c r="AD155" s="19"/>
      <c r="AE155" s="19"/>
      <c r="AI155" s="18">
        <f>ROUND(AI154-0.001,3)</f>
        <v>0.85</v>
      </c>
      <c r="AJ155" s="9">
        <f t="array" ref="AJ155">PERCENTILE(IF($BB$5:$BB$2729="Y",$AY$5:$AY$2729),$AI155)</f>
        <v>1.0206508638007232</v>
      </c>
      <c r="AK155" s="9">
        <f t="array" ref="AK155">PERCENTILE(IF($BC$5:$BC$2729="Y",$AY$5:$AY$2729),$AI155)</f>
        <v>1.0286077915758149</v>
      </c>
      <c r="AL155" s="9">
        <f t="array" ref="AL155">PERCENTILE(IF($BD$5:$BD$2729="Y",$AY$5:$AY$2729),$AI155)</f>
        <v>0.9969689595478588</v>
      </c>
      <c r="AM155" s="41" t="str">
        <f>IF(AI155&lt;$BJ$7,"Up","Down")</f>
        <v>Down</v>
      </c>
      <c r="AN155" s="41" t="str">
        <f>IF(AI155&lt;$BK$7,"Down","Up")</f>
        <v>Up</v>
      </c>
      <c r="AO155" s="9">
        <f t="array" ref="AO155">PERCENTILE(IF($BT$5:$BT$2729="Y",$BQ$5:$BQ$2729),$AI155)</f>
        <v>1.0276729192218761</v>
      </c>
      <c r="AP155" s="9">
        <f t="array" ref="AP155">PERCENTILE(IF($BU$5:$BU$2729="Y",$BQ$5:$BQ$2729),$AI155)</f>
        <v>1.0378437244759051</v>
      </c>
      <c r="AQ155" s="9">
        <f t="array" ref="AQ155">PERCENTILE(IF($BV$5:$BV$2729="Y",$BQ$5:$BQ$2729),$AI155)</f>
        <v>0.99637222008568671</v>
      </c>
      <c r="AR155" s="41" t="str">
        <f>IF(AI155&lt;$BJ$12,"Up","Down")</f>
        <v>Down</v>
      </c>
      <c r="AS155" s="41" t="str">
        <f>IF(AI155&lt;$BK$12,"Down","Up")</f>
        <v>Up</v>
      </c>
      <c r="AU155" s="4" t="str">
        <f>IF(AZ155=AZ156,IF(AZ155&gt;AZ154,AZ155&amp;"_O",""),AZ155&amp;"_C")</f>
        <v/>
      </c>
      <c r="AV155" s="7" t="str">
        <f>IF(RIGHT(AU155,1)="C",AX155/INDEX($AX$5:$AX$2729,MATCH(AZ155&amp;"_O",$AU$5:$AU$2729,0),1),"")</f>
        <v/>
      </c>
      <c r="AW155" s="38">
        <v>26620</v>
      </c>
      <c r="AX155" s="37">
        <v>115.49</v>
      </c>
      <c r="AY155" s="7">
        <f>AX155/AX154</f>
        <v>1.0154752483953222</v>
      </c>
      <c r="AZ155" s="4">
        <f>YEAR(AW155)</f>
        <v>1972</v>
      </c>
      <c r="BA155" s="2" t="s">
        <v>5</v>
      </c>
      <c r="BB155" s="12" t="str">
        <f>INDEX($CD$5:$CD$10,MATCH(BA155,$CC$5:$CC$10,0),1)</f>
        <v/>
      </c>
      <c r="BC155" s="12" t="str">
        <f>IF(AND(BB155="Y",AY155&gt;1),"Y","")</f>
        <v/>
      </c>
      <c r="BD155" s="12" t="str">
        <f>IF(AND(BB155="Y",AY155&lt;1),"Y","")</f>
        <v/>
      </c>
      <c r="BE155" s="12" t="str">
        <f>IF(AY155&gt;1,IF(AY154&gt;1,"Y",""),"")</f>
        <v/>
      </c>
      <c r="BF155" s="12" t="str">
        <f>IF(AY155&lt;1,IF(AY154&lt;1,"Y",""),"")</f>
        <v/>
      </c>
      <c r="BG155" s="2"/>
      <c r="BH155" s="2"/>
      <c r="BI155" s="2"/>
      <c r="BJ155" s="2"/>
      <c r="BK155" s="2"/>
      <c r="BL155" s="2"/>
      <c r="BM155" s="4" t="str">
        <f>IF(BR155=BR156,IF(BR155&gt;BR154,BR155&amp;"_O",""),BR155&amp;"_C")</f>
        <v/>
      </c>
      <c r="BN155" s="7" t="str">
        <f>IF(RIGHT(BM155,1)="C",BP155/INDEX($BP$5:$BP$2729,MATCH(BR155&amp;"_O",$BM$5:$BM$2729,0),1),"")</f>
        <v/>
      </c>
      <c r="BO155" s="38">
        <v>27019</v>
      </c>
      <c r="BP155" s="3">
        <v>89.52</v>
      </c>
      <c r="BQ155" s="7">
        <f>BP155/BP154</f>
        <v>0.99877273234408126</v>
      </c>
      <c r="BR155" s="4">
        <f>YEAR(BO155)</f>
        <v>1973</v>
      </c>
      <c r="BS155" s="2" t="s">
        <v>5</v>
      </c>
      <c r="BT155" s="12" t="str">
        <f>INDEX($CD$5:$CD$10,MATCH(BS155,$CC$5:$CC$10,0),1)</f>
        <v/>
      </c>
      <c r="BU155" s="12" t="str">
        <f>IF(AND(BT155="Y",BQ155&gt;1),"Y","")</f>
        <v/>
      </c>
      <c r="BV155" s="12" t="str">
        <f>IF(AND(BT155="Y",BQ155&lt;1),"Y","")</f>
        <v/>
      </c>
      <c r="BW155" s="12" t="str">
        <f>IF(BQ155&gt;1,IF(BQ154&gt;1,"Y",""),"")</f>
        <v/>
      </c>
      <c r="BX155" s="12" t="str">
        <f>IF(BQ155&lt;1,IF(BQ154&lt;1,"Y",""),"")</f>
        <v>Y</v>
      </c>
      <c r="BY155" s="2"/>
      <c r="BZ155" s="2"/>
      <c r="CA155" s="2"/>
    </row>
    <row r="156" spans="2:79">
      <c r="B156" s="4" t="str">
        <f>IF(G156=G157,IF(G156&gt;G155,G156&amp;"_O",""),G156&amp;"_C")</f>
        <v/>
      </c>
      <c r="C156" s="14">
        <f ca="1">RANDBETWEEN(0,1000)/1000</f>
        <v>3.4000000000000002E-2</v>
      </c>
      <c r="D156" s="16">
        <f>D155+1</f>
        <v>152</v>
      </c>
      <c r="E156" s="10">
        <f>ROUNDDOWN(D156/52,0)+1</f>
        <v>3</v>
      </c>
      <c r="F156" s="15">
        <f>F155+7</f>
        <v>45684</v>
      </c>
      <c r="G156" s="4">
        <f>YEAR(F156)</f>
        <v>2025</v>
      </c>
      <c r="H156" s="33">
        <v>0.59199999999999997</v>
      </c>
      <c r="I156" s="33">
        <v>0.245</v>
      </c>
      <c r="J156" s="33">
        <v>0.751</v>
      </c>
      <c r="K156" s="16" t="str">
        <f>IF(M155&gt;1,"Up","Down")</f>
        <v>Up</v>
      </c>
      <c r="L156" s="16" t="str">
        <f>IF(K156="Up",IF(H156&lt;$BJ$7,"Up","Down"),IF(H156&lt;$BK$7,"Down","Up"))</f>
        <v>Down</v>
      </c>
      <c r="M156" s="17">
        <f>IF(L156="Up",INDEX($AK$5:$AK$1005,MATCH(I156,$AI$5:$AI$1005,0),1),INDEX($AL$5:$AL$1005,MATCH(J156,$AI$5:$AI$1005,0),1))</f>
        <v>0.99464283927933295</v>
      </c>
      <c r="N156" s="16" t="str">
        <f>IF(P155&gt;1,"Up","Down")</f>
        <v>Down</v>
      </c>
      <c r="O156" s="16" t="str">
        <f>IF(N156="Up",IF(H156&lt;$BJ$12,"Up","Down"),IF(H156&lt;$BK$12,"Down","Up"))</f>
        <v>Up</v>
      </c>
      <c r="P156" s="17">
        <f>IF(O156="Up",INDEX($AP$5:$AP$1005,MATCH(I156,$AI$5:$AI$1005,0),1),INDEX($AQ$5:$AQ$1005,MATCH(J156,$AI$5:$AI$1005,0),1))</f>
        <v>1.0081856889382865</v>
      </c>
      <c r="Q156" s="19">
        <f>T155</f>
        <v>22249.375357641409</v>
      </c>
      <c r="R156" s="19">
        <f>INDEX(model!$S$5:$S$35,MATCH(G156,model!$Q$5:$Q$35,0),1)*model!$O$5</f>
        <v>125</v>
      </c>
      <c r="S156" s="19">
        <f>IF(RIGHT(B156,1)="C",T155*INDEX(model!$T$5:$T$35,MATCH(G156,model!$Q$5:$Q$35,0),1),0)</f>
        <v>0</v>
      </c>
      <c r="T156" s="19">
        <f>(Q156+R156-S156)*M156</f>
        <v>22254.512232825993</v>
      </c>
      <c r="U156" s="19">
        <f>X155</f>
        <v>25966.897761178025</v>
      </c>
      <c r="V156" s="19">
        <f>INDEX(model!$S$5:$S$35,MATCH(G156,model!$Q$5:$Q$35,0),1)*model!$O$6</f>
        <v>125</v>
      </c>
      <c r="W156" s="19">
        <f>IF(RIGHT(B156,1)="C",X155*INDEX(model!$T$5:$T$35,MATCH(G156,model!$Q$5:$Q$35,0),1),0)</f>
        <v>0</v>
      </c>
      <c r="X156" s="19">
        <f>(U156+V156-W156)*P156</f>
        <v>26305.477920060603</v>
      </c>
      <c r="Y156" s="19"/>
      <c r="Z156" s="36" t="str">
        <f>K156&amp;L156</f>
        <v>UpDown</v>
      </c>
      <c r="AA156" s="36" t="str">
        <f>N156&amp;O156</f>
        <v>DownUp</v>
      </c>
      <c r="AB156" s="19"/>
      <c r="AC156" s="19"/>
      <c r="AD156" s="19"/>
      <c r="AE156" s="19"/>
      <c r="AI156" s="18">
        <f>ROUND(AI155-0.001,3)</f>
        <v>0.84899999999999998</v>
      </c>
      <c r="AJ156" s="9">
        <f t="array" ref="AJ156">PERCENTILE(IF($BB$5:$BB$2729="Y",$AY$5:$AY$2729),$AI156)</f>
        <v>1.0205954137030153</v>
      </c>
      <c r="AK156" s="9">
        <f t="array" ref="AK156">PERCENTILE(IF($BC$5:$BC$2729="Y",$AY$5:$AY$2729),$AI156)</f>
        <v>1.0286021660215994</v>
      </c>
      <c r="AL156" s="9">
        <f t="array" ref="AL156">PERCENTILE(IF($BD$5:$BD$2729="Y",$AY$5:$AY$2729),$AI156)</f>
        <v>0.99696416028290158</v>
      </c>
      <c r="AM156" s="41" t="str">
        <f>IF(AI156&lt;$BJ$7,"Up","Down")</f>
        <v>Down</v>
      </c>
      <c r="AN156" s="41" t="str">
        <f>IF(AI156&lt;$BK$7,"Down","Up")</f>
        <v>Up</v>
      </c>
      <c r="AO156" s="9">
        <f t="array" ref="AO156">PERCENTILE(IF($BT$5:$BT$2729="Y",$BQ$5:$BQ$2729),$AI156)</f>
        <v>1.027621128769407</v>
      </c>
      <c r="AP156" s="9">
        <f t="array" ref="AP156">PERCENTILE(IF($BU$5:$BU$2729="Y",$BQ$5:$BQ$2729),$AI156)</f>
        <v>1.0378004893243398</v>
      </c>
      <c r="AQ156" s="9">
        <f t="array" ref="AQ156">PERCENTILE(IF($BV$5:$BV$2729="Y",$BQ$5:$BQ$2729),$AI156)</f>
        <v>0.99636538512125794</v>
      </c>
      <c r="AR156" s="41" t="str">
        <f>IF(AI156&lt;$BJ$12,"Up","Down")</f>
        <v>Down</v>
      </c>
      <c r="AS156" s="41" t="str">
        <f>IF(AI156&lt;$BK$12,"Down","Up")</f>
        <v>Up</v>
      </c>
      <c r="AU156" s="4" t="str">
        <f>IF(AZ156=AZ157,IF(AZ156&gt;AZ155,AZ156&amp;"_O",""),AZ156&amp;"_C")</f>
        <v/>
      </c>
      <c r="AV156" s="7" t="str">
        <f>IF(RIGHT(AU156,1)="C",AX156/INDEX($AX$5:$AX$2729,MATCH(AZ156&amp;"_O",$AU$5:$AU$2729,0),1),"")</f>
        <v/>
      </c>
      <c r="AW156" s="38">
        <v>26627</v>
      </c>
      <c r="AX156" s="37">
        <v>117.27</v>
      </c>
      <c r="AY156" s="7">
        <f>AX156/AX155</f>
        <v>1.0154125898346178</v>
      </c>
      <c r="AZ156" s="4">
        <f>YEAR(AW156)</f>
        <v>1972</v>
      </c>
      <c r="BA156" s="2" t="s">
        <v>5</v>
      </c>
      <c r="BB156" s="12" t="str">
        <f>INDEX($CD$5:$CD$10,MATCH(BA156,$CC$5:$CC$10,0),1)</f>
        <v/>
      </c>
      <c r="BC156" s="12" t="str">
        <f>IF(AND(BB156="Y",AY156&gt;1),"Y","")</f>
        <v/>
      </c>
      <c r="BD156" s="12" t="str">
        <f>IF(AND(BB156="Y",AY156&lt;1),"Y","")</f>
        <v/>
      </c>
      <c r="BE156" s="12" t="str">
        <f>IF(AY156&gt;1,IF(AY155&gt;1,"Y",""),"")</f>
        <v>Y</v>
      </c>
      <c r="BF156" s="12" t="str">
        <f>IF(AY156&lt;1,IF(AY155&lt;1,"Y",""),"")</f>
        <v/>
      </c>
      <c r="BG156" s="2"/>
      <c r="BH156" s="2"/>
      <c r="BI156" s="2"/>
      <c r="BJ156" s="2"/>
      <c r="BK156" s="2"/>
      <c r="BL156" s="2"/>
      <c r="BM156" s="4" t="str">
        <f>IF(BR156=BR157,IF(BR156&gt;BR155,BR156&amp;"_O",""),BR156&amp;"_C")</f>
        <v>1973_C</v>
      </c>
      <c r="BN156" s="7">
        <f>IF(RIGHT(BM156,1)="C",BP156/INDEX($BP$5:$BP$2729,MATCH(BR156&amp;"_O",$BM$5:$BM$2729,0),1),"")</f>
        <v>0.6745640497387978</v>
      </c>
      <c r="BO156" s="38">
        <v>27026</v>
      </c>
      <c r="BP156" s="3">
        <v>91.68</v>
      </c>
      <c r="BQ156" s="7">
        <f>BP156/BP155</f>
        <v>1.0241286863270778</v>
      </c>
      <c r="BR156" s="4">
        <f>YEAR(BO156)</f>
        <v>1973</v>
      </c>
      <c r="BS156" s="2" t="s">
        <v>5</v>
      </c>
      <c r="BT156" s="12" t="str">
        <f>INDEX($CD$5:$CD$10,MATCH(BS156,$CC$5:$CC$10,0),1)</f>
        <v/>
      </c>
      <c r="BU156" s="12" t="str">
        <f>IF(AND(BT156="Y",BQ156&gt;1),"Y","")</f>
        <v/>
      </c>
      <c r="BV156" s="12" t="str">
        <f>IF(AND(BT156="Y",BQ156&lt;1),"Y","")</f>
        <v/>
      </c>
      <c r="BW156" s="12" t="str">
        <f>IF(BQ156&gt;1,IF(BQ155&gt;1,"Y",""),"")</f>
        <v/>
      </c>
      <c r="BX156" s="12" t="str">
        <f>IF(BQ156&lt;1,IF(BQ155&lt;1,"Y",""),"")</f>
        <v/>
      </c>
      <c r="BY156" s="2"/>
      <c r="BZ156" s="2"/>
      <c r="CA156" s="2"/>
    </row>
    <row r="157" spans="2:79">
      <c r="B157" s="4" t="str">
        <f>IF(G157=G158,IF(G157&gt;G156,G157&amp;"_O",""),G157&amp;"_C")</f>
        <v/>
      </c>
      <c r="C157" s="14">
        <f ca="1">RANDBETWEEN(0,1000)/1000</f>
        <v>0.47199999999999998</v>
      </c>
      <c r="D157" s="16">
        <f>D156+1</f>
        <v>153</v>
      </c>
      <c r="E157" s="10">
        <f>ROUNDDOWN(D157/52,0)+1</f>
        <v>3</v>
      </c>
      <c r="F157" s="15">
        <f>F156+7</f>
        <v>45691</v>
      </c>
      <c r="G157" s="4">
        <f>YEAR(F157)</f>
        <v>2025</v>
      </c>
      <c r="H157" s="33">
        <v>0.125</v>
      </c>
      <c r="I157" s="33">
        <v>0.64600000000000002</v>
      </c>
      <c r="J157" s="33">
        <v>0.68799999999999994</v>
      </c>
      <c r="K157" s="16" t="str">
        <f>IF(M156&gt;1,"Up","Down")</f>
        <v>Down</v>
      </c>
      <c r="L157" s="16" t="str">
        <f>IF(K157="Up",IF(H157&lt;$BJ$7,"Up","Down"),IF(H157&lt;$BK$7,"Down","Up"))</f>
        <v>Down</v>
      </c>
      <c r="M157" s="17">
        <f>IF(L157="Up",INDEX($AK$5:$AK$1005,MATCH(I157,$AI$5:$AI$1005,0),1),INDEX($AL$5:$AL$1005,MATCH(J157,$AI$5:$AI$1005,0),1))</f>
        <v>0.99308233754925501</v>
      </c>
      <c r="N157" s="16" t="str">
        <f>IF(P156&gt;1,"Up","Down")</f>
        <v>Up</v>
      </c>
      <c r="O157" s="16" t="str">
        <f>IF(N157="Up",IF(H157&lt;$BJ$12,"Up","Down"),IF(H157&lt;$BK$12,"Down","Up"))</f>
        <v>Up</v>
      </c>
      <c r="P157" s="17">
        <f>IF(O157="Up",INDEX($AP$5:$AP$1005,MATCH(I157,$AI$5:$AI$1005,0),1),INDEX($AQ$5:$AQ$1005,MATCH(J157,$AI$5:$AI$1005,0),1))</f>
        <v>1.0235267218531554</v>
      </c>
      <c r="Q157" s="19">
        <f>T156</f>
        <v>22254.512232825993</v>
      </c>
      <c r="R157" s="19">
        <f>INDEX(model!$S$5:$S$35,MATCH(G157,model!$Q$5:$Q$35,0),1)*model!$O$5</f>
        <v>125</v>
      </c>
      <c r="S157" s="19">
        <f>IF(RIGHT(B157,1)="C",T156*INDEX(model!$T$5:$T$35,MATCH(G157,model!$Q$5:$Q$35,0),1),0)</f>
        <v>0</v>
      </c>
      <c r="T157" s="19">
        <f>(Q157+R157-S157)*M157</f>
        <v>22224.698321386986</v>
      </c>
      <c r="U157" s="19">
        <f>X156</f>
        <v>26305.477920060603</v>
      </c>
      <c r="V157" s="19">
        <f>INDEX(model!$S$5:$S$35,MATCH(G157,model!$Q$5:$Q$35,0),1)*model!$O$6</f>
        <v>125</v>
      </c>
      <c r="W157" s="19">
        <f>IF(RIGHT(B157,1)="C",X156*INDEX(model!$T$5:$T$35,MATCH(G157,model!$Q$5:$Q$35,0),1),0)</f>
        <v>0</v>
      </c>
      <c r="X157" s="19">
        <f>(U157+V157-W157)*P157</f>
        <v>27052.300422531833</v>
      </c>
      <c r="Y157" s="19"/>
      <c r="Z157" s="36" t="str">
        <f>K157&amp;L157</f>
        <v>DownDown</v>
      </c>
      <c r="AA157" s="36" t="str">
        <f>N157&amp;O157</f>
        <v>UpUp</v>
      </c>
      <c r="AB157" s="19"/>
      <c r="AC157" s="19"/>
      <c r="AD157" s="19"/>
      <c r="AE157" s="19"/>
      <c r="AI157" s="18">
        <f>ROUND(AI156-0.001,3)</f>
        <v>0.84799999999999998</v>
      </c>
      <c r="AJ157" s="9">
        <f t="array" ref="AJ157">PERCENTILE(IF($BB$5:$BB$2729="Y",$AY$5:$AY$2729),$AI157)</f>
        <v>1.0204649966050061</v>
      </c>
      <c r="AK157" s="9">
        <f t="array" ref="AK157">PERCENTILE(IF($BC$5:$BC$2729="Y",$AY$5:$AY$2729),$AI157)</f>
        <v>1.0285747030774601</v>
      </c>
      <c r="AL157" s="9">
        <f t="array" ref="AL157">PERCENTILE(IF($BD$5:$BD$2729="Y",$AY$5:$AY$2729),$AI157)</f>
        <v>0.99694745009725483</v>
      </c>
      <c r="AM157" s="41" t="str">
        <f>IF(AI157&lt;$BJ$7,"Up","Down")</f>
        <v>Down</v>
      </c>
      <c r="AN157" s="41" t="str">
        <f>IF(AI157&lt;$BK$7,"Down","Up")</f>
        <v>Up</v>
      </c>
      <c r="AO157" s="9">
        <f t="array" ref="AO157">PERCENTILE(IF($BT$5:$BT$2729="Y",$BQ$5:$BQ$2729),$AI157)</f>
        <v>1.0274739615406034</v>
      </c>
      <c r="AP157" s="9">
        <f t="array" ref="AP157">PERCENTILE(IF($BU$5:$BU$2729="Y",$BQ$5:$BQ$2729),$AI157)</f>
        <v>1.0377974978979074</v>
      </c>
      <c r="AQ157" s="9">
        <f t="array" ref="AQ157">PERCENTILE(IF($BV$5:$BV$2729="Y",$BQ$5:$BQ$2729),$AI157)</f>
        <v>0.99633637591668334</v>
      </c>
      <c r="AR157" s="41" t="str">
        <f>IF(AI157&lt;$BJ$12,"Up","Down")</f>
        <v>Down</v>
      </c>
      <c r="AS157" s="41" t="str">
        <f>IF(AI157&lt;$BK$12,"Down","Up")</f>
        <v>Up</v>
      </c>
      <c r="AU157" s="4" t="str">
        <f>IF(AZ157=AZ158,IF(AZ157&gt;AZ156,AZ157&amp;"_O",""),AZ157&amp;"_C")</f>
        <v/>
      </c>
      <c r="AV157" s="7" t="str">
        <f>IF(RIGHT(AU157,1)="C",AX157/INDEX($AX$5:$AX$2729,MATCH(AZ157&amp;"_O",$AU$5:$AU$2729,0),1),"")</f>
        <v/>
      </c>
      <c r="AW157" s="38">
        <v>26634</v>
      </c>
      <c r="AX157" s="37">
        <v>117.38</v>
      </c>
      <c r="AY157" s="7">
        <f>AX157/AX156</f>
        <v>1.0009380063102242</v>
      </c>
      <c r="AZ157" s="4">
        <f>YEAR(AW157)</f>
        <v>1972</v>
      </c>
      <c r="BA157" s="2" t="s">
        <v>5</v>
      </c>
      <c r="BB157" s="12" t="str">
        <f>INDEX($CD$5:$CD$10,MATCH(BA157,$CC$5:$CC$10,0),1)</f>
        <v/>
      </c>
      <c r="BC157" s="12" t="str">
        <f>IF(AND(BB157="Y",AY157&gt;1),"Y","")</f>
        <v/>
      </c>
      <c r="BD157" s="12" t="str">
        <f>IF(AND(BB157="Y",AY157&lt;1),"Y","")</f>
        <v/>
      </c>
      <c r="BE157" s="12" t="str">
        <f>IF(AY157&gt;1,IF(AY156&gt;1,"Y",""),"")</f>
        <v>Y</v>
      </c>
      <c r="BF157" s="12" t="str">
        <f>IF(AY157&lt;1,IF(AY156&lt;1,"Y",""),"")</f>
        <v/>
      </c>
      <c r="BG157" s="2"/>
      <c r="BH157" s="2"/>
      <c r="BI157" s="2"/>
      <c r="BJ157" s="2"/>
      <c r="BK157" s="2"/>
      <c r="BL157" s="2"/>
      <c r="BM157" s="4" t="str">
        <f>IF(BR157=BR158,IF(BR157&gt;BR156,BR157&amp;"_O",""),BR157&amp;"_C")</f>
        <v>1974_O</v>
      </c>
      <c r="BN157" s="7" t="str">
        <f>IF(RIGHT(BM157,1)="C",BP157/INDEX($BP$5:$BP$2729,MATCH(BR157&amp;"_O",$BM$5:$BM$2729,0),1),"")</f>
        <v/>
      </c>
      <c r="BO157" s="38">
        <v>27033</v>
      </c>
      <c r="BP157" s="3">
        <v>94.1</v>
      </c>
      <c r="BQ157" s="7">
        <f>BP157/BP156</f>
        <v>1.0263961605584642</v>
      </c>
      <c r="BR157" s="4">
        <f>YEAR(BO157)</f>
        <v>1974</v>
      </c>
      <c r="BS157" s="2" t="s">
        <v>5</v>
      </c>
      <c r="BT157" s="12" t="str">
        <f>INDEX($CD$5:$CD$10,MATCH(BS157,$CC$5:$CC$10,0),1)</f>
        <v/>
      </c>
      <c r="BU157" s="12" t="str">
        <f>IF(AND(BT157="Y",BQ157&gt;1),"Y","")</f>
        <v/>
      </c>
      <c r="BV157" s="12" t="str">
        <f>IF(AND(BT157="Y",BQ157&lt;1),"Y","")</f>
        <v/>
      </c>
      <c r="BW157" s="12" t="str">
        <f>IF(BQ157&gt;1,IF(BQ156&gt;1,"Y",""),"")</f>
        <v>Y</v>
      </c>
      <c r="BX157" s="12" t="str">
        <f>IF(BQ157&lt;1,IF(BQ156&lt;1,"Y",""),"")</f>
        <v/>
      </c>
      <c r="BY157" s="2"/>
      <c r="BZ157" s="2"/>
      <c r="CA157" s="2"/>
    </row>
    <row r="158" spans="2:79">
      <c r="B158" s="4" t="str">
        <f>IF(G158=G159,IF(G158&gt;G157,G158&amp;"_O",""),G158&amp;"_C")</f>
        <v/>
      </c>
      <c r="C158" s="14">
        <f ca="1">RANDBETWEEN(0,1000)/1000</f>
        <v>0.58099999999999996</v>
      </c>
      <c r="D158" s="16">
        <f>D157+1</f>
        <v>154</v>
      </c>
      <c r="E158" s="10">
        <f>ROUNDDOWN(D158/52,0)+1</f>
        <v>3</v>
      </c>
      <c r="F158" s="15">
        <f>F157+7</f>
        <v>45698</v>
      </c>
      <c r="G158" s="4">
        <f>YEAR(F158)</f>
        <v>2025</v>
      </c>
      <c r="H158" s="33">
        <v>0.98699999999999999</v>
      </c>
      <c r="I158" s="33">
        <v>0.26600000000000001</v>
      </c>
      <c r="J158" s="33">
        <v>0.52800000000000002</v>
      </c>
      <c r="K158" s="16" t="str">
        <f>IF(M157&gt;1,"Up","Down")</f>
        <v>Down</v>
      </c>
      <c r="L158" s="16" t="str">
        <f>IF(K158="Up",IF(H158&lt;$BJ$7,"Up","Down"),IF(H158&lt;$BK$7,"Down","Up"))</f>
        <v>Up</v>
      </c>
      <c r="M158" s="17">
        <f>IF(L158="Up",INDEX($AK$5:$AK$1005,MATCH(I158,$AI$5:$AI$1005,0),1),INDEX($AL$5:$AL$1005,MATCH(J158,$AI$5:$AI$1005,0),1))</f>
        <v>1.0063611951143041</v>
      </c>
      <c r="N158" s="16" t="str">
        <f>IF(P157&gt;1,"Up","Down")</f>
        <v>Up</v>
      </c>
      <c r="O158" s="16" t="str">
        <f>IF(N158="Up",IF(H158&lt;$BJ$12,"Up","Down"),IF(H158&lt;$BK$12,"Down","Up"))</f>
        <v>Down</v>
      </c>
      <c r="P158" s="17">
        <f>IF(O158="Up",INDEX($AP$5:$AP$1005,MATCH(I158,$AI$5:$AI$1005,0),1),INDEX($AQ$5:$AQ$1005,MATCH(J158,$AI$5:$AI$1005,0),1))</f>
        <v>0.98624826495804752</v>
      </c>
      <c r="Q158" s="19">
        <f>T157</f>
        <v>22224.698321386986</v>
      </c>
      <c r="R158" s="19">
        <f>INDEX(model!$S$5:$S$35,MATCH(G158,model!$Q$5:$Q$35,0),1)*model!$O$5</f>
        <v>125</v>
      </c>
      <c r="S158" s="19">
        <f>IF(RIGHT(B158,1)="C",T157*INDEX(model!$T$5:$T$35,MATCH(G158,model!$Q$5:$Q$35,0),1),0)</f>
        <v>0</v>
      </c>
      <c r="T158" s="19">
        <f>(Q158+R158-S158)*M158</f>
        <v>22491.869113155164</v>
      </c>
      <c r="U158" s="19">
        <f>X157</f>
        <v>27052.300422531833</v>
      </c>
      <c r="V158" s="19">
        <f>INDEX(model!$S$5:$S$35,MATCH(G158,model!$Q$5:$Q$35,0),1)*model!$O$6</f>
        <v>125</v>
      </c>
      <c r="W158" s="19">
        <f>IF(RIGHT(B158,1)="C",X157*INDEX(model!$T$5:$T$35,MATCH(G158,model!$Q$5:$Q$35,0),1),0)</f>
        <v>0</v>
      </c>
      <c r="X158" s="19">
        <f>(U158+V158-W158)*P158</f>
        <v>26803.565387965631</v>
      </c>
      <c r="Y158" s="19"/>
      <c r="Z158" s="36" t="str">
        <f>K158&amp;L158</f>
        <v>DownUp</v>
      </c>
      <c r="AA158" s="36" t="str">
        <f>N158&amp;O158</f>
        <v>UpDown</v>
      </c>
      <c r="AB158" s="19"/>
      <c r="AC158" s="19"/>
      <c r="AD158" s="19"/>
      <c r="AE158" s="19"/>
      <c r="AI158" s="18">
        <f>ROUND(AI157-0.001,3)</f>
        <v>0.84699999999999998</v>
      </c>
      <c r="AJ158" s="9">
        <f t="array" ref="AJ158">PERCENTILE(IF($BB$5:$BB$2729="Y",$AY$5:$AY$2729),$AI158)</f>
        <v>1.0203378957795557</v>
      </c>
      <c r="AK158" s="9">
        <f t="array" ref="AK158">PERCENTILE(IF($BC$5:$BC$2729="Y",$AY$5:$AY$2729),$AI158)</f>
        <v>1.0284396734992323</v>
      </c>
      <c r="AL158" s="9">
        <f t="array" ref="AL158">PERCENTILE(IF($BD$5:$BD$2729="Y",$AY$5:$AY$2729),$AI158)</f>
        <v>0.99691336071485059</v>
      </c>
      <c r="AM158" s="41" t="str">
        <f>IF(AI158&lt;$BJ$7,"Up","Down")</f>
        <v>Down</v>
      </c>
      <c r="AN158" s="41" t="str">
        <f>IF(AI158&lt;$BK$7,"Down","Up")</f>
        <v>Up</v>
      </c>
      <c r="AO158" s="9">
        <f t="array" ref="AO158">PERCENTILE(IF($BT$5:$BT$2729="Y",$BQ$5:$BQ$2729),$AI158)</f>
        <v>1.027371358781568</v>
      </c>
      <c r="AP158" s="9">
        <f t="array" ref="AP158">PERCENTILE(IF($BU$5:$BU$2729="Y",$BQ$5:$BQ$2729),$AI158)</f>
        <v>1.0376318243165126</v>
      </c>
      <c r="AQ158" s="9">
        <f t="array" ref="AQ158">PERCENTILE(IF($BV$5:$BV$2729="Y",$BQ$5:$BQ$2729),$AI158)</f>
        <v>0.99631524612946687</v>
      </c>
      <c r="AR158" s="41" t="str">
        <f>IF(AI158&lt;$BJ$12,"Up","Down")</f>
        <v>Down</v>
      </c>
      <c r="AS158" s="41" t="str">
        <f>IF(AI158&lt;$BK$12,"Down","Up")</f>
        <v>Up</v>
      </c>
      <c r="AU158" s="4" t="str">
        <f>IF(AZ158=AZ159,IF(AZ158&gt;AZ157,AZ158&amp;"_O",""),AZ158&amp;"_C")</f>
        <v/>
      </c>
      <c r="AV158" s="7" t="str">
        <f>IF(RIGHT(AU158,1)="C",AX158/INDEX($AX$5:$AX$2729,MATCH(AZ158&amp;"_O",$AU$5:$AU$2729,0),1),"")</f>
        <v/>
      </c>
      <c r="AW158" s="38">
        <v>26641</v>
      </c>
      <c r="AX158" s="37">
        <v>118.86</v>
      </c>
      <c r="AY158" s="7">
        <f>AX158/AX157</f>
        <v>1.0126086215709662</v>
      </c>
      <c r="AZ158" s="4">
        <f>YEAR(AW158)</f>
        <v>1972</v>
      </c>
      <c r="BA158" s="2" t="s">
        <v>5</v>
      </c>
      <c r="BB158" s="12" t="str">
        <f>INDEX($CD$5:$CD$10,MATCH(BA158,$CC$5:$CC$10,0),1)</f>
        <v/>
      </c>
      <c r="BC158" s="12" t="str">
        <f>IF(AND(BB158="Y",AY158&gt;1),"Y","")</f>
        <v/>
      </c>
      <c r="BD158" s="12" t="str">
        <f>IF(AND(BB158="Y",AY158&lt;1),"Y","")</f>
        <v/>
      </c>
      <c r="BE158" s="12" t="str">
        <f>IF(AY158&gt;1,IF(AY157&gt;1,"Y",""),"")</f>
        <v>Y</v>
      </c>
      <c r="BF158" s="12" t="str">
        <f>IF(AY158&lt;1,IF(AY157&lt;1,"Y",""),"")</f>
        <v/>
      </c>
      <c r="BG158" s="2"/>
      <c r="BH158" s="2"/>
      <c r="BI158" s="2"/>
      <c r="BJ158" s="2"/>
      <c r="BK158" s="2"/>
      <c r="BL158" s="2"/>
      <c r="BM158" s="4" t="str">
        <f>IF(BR158=BR159,IF(BR158&gt;BR157,BR158&amp;"_O",""),BR158&amp;"_C")</f>
        <v/>
      </c>
      <c r="BN158" s="7" t="str">
        <f>IF(RIGHT(BM158,1)="C",BP158/INDEX($BP$5:$BP$2729,MATCH(BR158&amp;"_O",$BM$5:$BM$2729,0),1),"")</f>
        <v/>
      </c>
      <c r="BO158" s="38">
        <v>27040</v>
      </c>
      <c r="BP158" s="3">
        <v>92.23</v>
      </c>
      <c r="BQ158" s="7">
        <f>BP158/BP157</f>
        <v>0.98012752391073332</v>
      </c>
      <c r="BR158" s="4">
        <f>YEAR(BO158)</f>
        <v>1974</v>
      </c>
      <c r="BS158" s="2" t="s">
        <v>5</v>
      </c>
      <c r="BT158" s="12" t="str">
        <f>INDEX($CD$5:$CD$10,MATCH(BS158,$CC$5:$CC$10,0),1)</f>
        <v/>
      </c>
      <c r="BU158" s="12" t="str">
        <f>IF(AND(BT158="Y",BQ158&gt;1),"Y","")</f>
        <v/>
      </c>
      <c r="BV158" s="12" t="str">
        <f>IF(AND(BT158="Y",BQ158&lt;1),"Y","")</f>
        <v/>
      </c>
      <c r="BW158" s="12" t="str">
        <f>IF(BQ158&gt;1,IF(BQ157&gt;1,"Y",""),"")</f>
        <v/>
      </c>
      <c r="BX158" s="12" t="str">
        <f>IF(BQ158&lt;1,IF(BQ157&lt;1,"Y",""),"")</f>
        <v/>
      </c>
      <c r="BY158" s="2"/>
      <c r="BZ158" s="2"/>
      <c r="CA158" s="2"/>
    </row>
    <row r="159" spans="2:79">
      <c r="B159" s="4" t="str">
        <f>IF(G159=G160,IF(G159&gt;G158,G159&amp;"_O",""),G159&amp;"_C")</f>
        <v/>
      </c>
      <c r="C159" s="14">
        <f ca="1">RANDBETWEEN(0,1000)/1000</f>
        <v>1.2999999999999999E-2</v>
      </c>
      <c r="D159" s="16">
        <f>D158+1</f>
        <v>155</v>
      </c>
      <c r="E159" s="10">
        <f>ROUNDDOWN(D159/52,0)+1</f>
        <v>3</v>
      </c>
      <c r="F159" s="15">
        <f>F158+7</f>
        <v>45705</v>
      </c>
      <c r="G159" s="4">
        <f>YEAR(F159)</f>
        <v>2025</v>
      </c>
      <c r="H159" s="33">
        <v>0.92600000000000005</v>
      </c>
      <c r="I159" s="33">
        <v>0.57499999999999996</v>
      </c>
      <c r="J159" s="33">
        <v>0.49299999999999999</v>
      </c>
      <c r="K159" s="16" t="str">
        <f>IF(M158&gt;1,"Up","Down")</f>
        <v>Up</v>
      </c>
      <c r="L159" s="16" t="str">
        <f>IF(K159="Up",IF(H159&lt;$BJ$7,"Up","Down"),IF(H159&lt;$BK$7,"Down","Up"))</f>
        <v>Down</v>
      </c>
      <c r="M159" s="17">
        <f>IF(L159="Up",INDEX($AK$5:$AK$1005,MATCH(I159,$AI$5:$AI$1005,0),1),INDEX($AL$5:$AL$1005,MATCH(J159,$AI$5:$AI$1005,0),1))</f>
        <v>0.98748130109629917</v>
      </c>
      <c r="N159" s="16" t="str">
        <f>IF(P158&gt;1,"Up","Down")</f>
        <v>Down</v>
      </c>
      <c r="O159" s="16" t="str">
        <f>IF(N159="Up",IF(H159&lt;$BJ$12,"Up","Down"),IF(H159&lt;$BK$12,"Down","Up"))</f>
        <v>Up</v>
      </c>
      <c r="P159" s="17">
        <f>IF(O159="Up",INDEX($AP$5:$AP$1005,MATCH(I159,$AI$5:$AI$1005,0),1),INDEX($AQ$5:$AQ$1005,MATCH(J159,$AI$5:$AI$1005,0),1))</f>
        <v>1.0201803304153736</v>
      </c>
      <c r="Q159" s="19">
        <f>T158</f>
        <v>22491.869113155164</v>
      </c>
      <c r="R159" s="19">
        <f>INDEX(model!$S$5:$S$35,MATCH(G159,model!$Q$5:$Q$35,0),1)*model!$O$5</f>
        <v>125</v>
      </c>
      <c r="S159" s="19">
        <f>IF(RIGHT(B159,1)="C",T158*INDEX(model!$T$5:$T$35,MATCH(G159,model!$Q$5:$Q$35,0),1),0)</f>
        <v>0</v>
      </c>
      <c r="T159" s="19">
        <f>(Q159+R159-S159)*M159</f>
        <v>22333.735338583163</v>
      </c>
      <c r="U159" s="19">
        <f>X158</f>
        <v>26803.565387965631</v>
      </c>
      <c r="V159" s="19">
        <f>INDEX(model!$S$5:$S$35,MATCH(G159,model!$Q$5:$Q$35,0),1)*model!$O$6</f>
        <v>125</v>
      </c>
      <c r="W159" s="19">
        <f>IF(RIGHT(B159,1)="C",X158*INDEX(model!$T$5:$T$35,MATCH(G159,model!$Q$5:$Q$35,0),1),0)</f>
        <v>0</v>
      </c>
      <c r="X159" s="19">
        <f>(U159+V159-W159)*P159</f>
        <v>27471.992735106771</v>
      </c>
      <c r="Y159" s="19"/>
      <c r="Z159" s="36" t="str">
        <f>K159&amp;L159</f>
        <v>UpDown</v>
      </c>
      <c r="AA159" s="36" t="str">
        <f>N159&amp;O159</f>
        <v>DownUp</v>
      </c>
      <c r="AB159" s="19"/>
      <c r="AC159" s="19"/>
      <c r="AD159" s="19"/>
      <c r="AE159" s="19"/>
      <c r="AI159" s="18">
        <f>ROUND(AI158-0.001,3)</f>
        <v>0.84599999999999997</v>
      </c>
      <c r="AJ159" s="9">
        <f t="array" ref="AJ159">PERCENTILE(IF($BB$5:$BB$2729="Y",$AY$5:$AY$2729),$AI159)</f>
        <v>1.0203272051245629</v>
      </c>
      <c r="AK159" s="9">
        <f t="array" ref="AK159">PERCENTILE(IF($BC$5:$BC$2729="Y",$AY$5:$AY$2729),$AI159)</f>
        <v>1.0282331511099023</v>
      </c>
      <c r="AL159" s="9">
        <f t="array" ref="AL159">PERCENTILE(IF($BD$5:$BD$2729="Y",$AY$5:$AY$2729),$AI159)</f>
        <v>0.99688555121266642</v>
      </c>
      <c r="AM159" s="41" t="str">
        <f>IF(AI159&lt;$BJ$7,"Up","Down")</f>
        <v>Down</v>
      </c>
      <c r="AN159" s="41" t="str">
        <f>IF(AI159&lt;$BK$7,"Down","Up")</f>
        <v>Up</v>
      </c>
      <c r="AO159" s="9">
        <f t="array" ref="AO159">PERCENTILE(IF($BT$5:$BT$2729="Y",$BQ$5:$BQ$2729),$AI159)</f>
        <v>1.0272761449516579</v>
      </c>
      <c r="AP159" s="9">
        <f t="array" ref="AP159">PERCENTILE(IF($BU$5:$BU$2729="Y",$BQ$5:$BQ$2729),$AI159)</f>
        <v>1.0374992246322581</v>
      </c>
      <c r="AQ159" s="9">
        <f t="array" ref="AQ159">PERCENTILE(IF($BV$5:$BV$2729="Y",$BQ$5:$BQ$2729),$AI159)</f>
        <v>0.99631452650108643</v>
      </c>
      <c r="AR159" s="41" t="str">
        <f>IF(AI159&lt;$BJ$12,"Up","Down")</f>
        <v>Down</v>
      </c>
      <c r="AS159" s="41" t="str">
        <f>IF(AI159&lt;$BK$12,"Down","Up")</f>
        <v>Up</v>
      </c>
      <c r="AU159" s="4" t="str">
        <f>IF(AZ159=AZ160,IF(AZ159&gt;AZ158,AZ159&amp;"_O",""),AZ159&amp;"_C")</f>
        <v/>
      </c>
      <c r="AV159" s="7" t="str">
        <f>IF(RIGHT(AU159,1)="C",AX159/INDEX($AX$5:$AX$2729,MATCH(AZ159&amp;"_O",$AU$5:$AU$2729,0),1),"")</f>
        <v/>
      </c>
      <c r="AW159" s="38">
        <v>26648</v>
      </c>
      <c r="AX159" s="37">
        <v>118.26</v>
      </c>
      <c r="AY159" s="7">
        <f>AX159/AX158</f>
        <v>0.99495204442200913</v>
      </c>
      <c r="AZ159" s="4">
        <f>YEAR(AW159)</f>
        <v>1972</v>
      </c>
      <c r="BA159" s="2" t="s">
        <v>5</v>
      </c>
      <c r="BB159" s="12" t="str">
        <f>INDEX($CD$5:$CD$10,MATCH(BA159,$CC$5:$CC$10,0),1)</f>
        <v/>
      </c>
      <c r="BC159" s="12" t="str">
        <f>IF(AND(BB159="Y",AY159&gt;1),"Y","")</f>
        <v/>
      </c>
      <c r="BD159" s="12" t="str">
        <f>IF(AND(BB159="Y",AY159&lt;1),"Y","")</f>
        <v/>
      </c>
      <c r="BE159" s="12" t="str">
        <f>IF(AY159&gt;1,IF(AY158&gt;1,"Y",""),"")</f>
        <v/>
      </c>
      <c r="BF159" s="12" t="str">
        <f>IF(AY159&lt;1,IF(AY158&lt;1,"Y",""),"")</f>
        <v/>
      </c>
      <c r="BG159" s="2"/>
      <c r="BH159" s="2"/>
      <c r="BI159" s="2"/>
      <c r="BJ159" s="2"/>
      <c r="BK159" s="2"/>
      <c r="BL159" s="2"/>
      <c r="BM159" s="4" t="str">
        <f>IF(BR159=BR160,IF(BR159&gt;BR158,BR159&amp;"_O",""),BR159&amp;"_C")</f>
        <v/>
      </c>
      <c r="BN159" s="7" t="str">
        <f>IF(RIGHT(BM159,1)="C",BP159/INDEX($BP$5:$BP$2729,MATCH(BR159&amp;"_O",$BM$5:$BM$2729,0),1),"")</f>
        <v/>
      </c>
      <c r="BO159" s="38">
        <v>27047</v>
      </c>
      <c r="BP159" s="3">
        <v>95.32</v>
      </c>
      <c r="BQ159" s="7">
        <f>BP159/BP158</f>
        <v>1.0335031985254255</v>
      </c>
      <c r="BR159" s="4">
        <f>YEAR(BO159)</f>
        <v>1974</v>
      </c>
      <c r="BS159" s="2" t="s">
        <v>5</v>
      </c>
      <c r="BT159" s="12" t="str">
        <f>INDEX($CD$5:$CD$10,MATCH(BS159,$CC$5:$CC$10,0),1)</f>
        <v/>
      </c>
      <c r="BU159" s="12" t="str">
        <f>IF(AND(BT159="Y",BQ159&gt;1),"Y","")</f>
        <v/>
      </c>
      <c r="BV159" s="12" t="str">
        <f>IF(AND(BT159="Y",BQ159&lt;1),"Y","")</f>
        <v/>
      </c>
      <c r="BW159" s="12" t="str">
        <f>IF(BQ159&gt;1,IF(BQ158&gt;1,"Y",""),"")</f>
        <v/>
      </c>
      <c r="BX159" s="12" t="str">
        <f>IF(BQ159&lt;1,IF(BQ158&lt;1,"Y",""),"")</f>
        <v/>
      </c>
      <c r="BY159" s="2"/>
      <c r="BZ159" s="2"/>
      <c r="CA159" s="2"/>
    </row>
    <row r="160" spans="2:79">
      <c r="B160" s="4" t="str">
        <f>IF(G160=G161,IF(G160&gt;G159,G160&amp;"_O",""),G160&amp;"_C")</f>
        <v/>
      </c>
      <c r="C160" s="14">
        <f ca="1">RANDBETWEEN(0,1000)/1000</f>
        <v>0.24299999999999999</v>
      </c>
      <c r="D160" s="16">
        <f>D159+1</f>
        <v>156</v>
      </c>
      <c r="E160" s="10">
        <f>ROUNDDOWN(D160/52,0)+1</f>
        <v>4</v>
      </c>
      <c r="F160" s="15">
        <f>F159+7</f>
        <v>45712</v>
      </c>
      <c r="G160" s="4">
        <f>YEAR(F160)</f>
        <v>2025</v>
      </c>
      <c r="H160" s="33">
        <v>0.85799999999999998</v>
      </c>
      <c r="I160" s="33">
        <v>0.52200000000000002</v>
      </c>
      <c r="J160" s="33">
        <v>0.61099999999999999</v>
      </c>
      <c r="K160" s="16" t="str">
        <f>IF(M159&gt;1,"Up","Down")</f>
        <v>Down</v>
      </c>
      <c r="L160" s="16" t="str">
        <f>IF(K160="Up",IF(H160&lt;$BJ$7,"Up","Down"),IF(H160&lt;$BK$7,"Down","Up"))</f>
        <v>Up</v>
      </c>
      <c r="M160" s="17">
        <f>IF(L160="Up",INDEX($AK$5:$AK$1005,MATCH(I160,$AI$5:$AI$1005,0),1),INDEX($AL$5:$AL$1005,MATCH(J160,$AI$5:$AI$1005,0),1))</f>
        <v>1.0127400754420579</v>
      </c>
      <c r="N160" s="16" t="str">
        <f>IF(P159&gt;1,"Up","Down")</f>
        <v>Up</v>
      </c>
      <c r="O160" s="16" t="str">
        <f>IF(N160="Up",IF(H160&lt;$BJ$12,"Up","Down"),IF(H160&lt;$BK$12,"Down","Up"))</f>
        <v>Down</v>
      </c>
      <c r="P160" s="17">
        <f>IF(O160="Up",INDEX($AP$5:$AP$1005,MATCH(I160,$AI$5:$AI$1005,0),1),INDEX($AQ$5:$AQ$1005,MATCH(J160,$AI$5:$AI$1005,0),1))</f>
        <v>0.98946903653983187</v>
      </c>
      <c r="Q160" s="19">
        <f>T159</f>
        <v>22333.735338583163</v>
      </c>
      <c r="R160" s="19">
        <f>INDEX(model!$S$5:$S$35,MATCH(G160,model!$Q$5:$Q$35,0),1)*model!$O$5</f>
        <v>125</v>
      </c>
      <c r="S160" s="19">
        <f>IF(RIGHT(B160,1)="C",T159*INDEX(model!$T$5:$T$35,MATCH(G160,model!$Q$5:$Q$35,0),1),0)</f>
        <v>0</v>
      </c>
      <c r="T160" s="19">
        <f>(Q160+R160-S160)*M160</f>
        <v>22744.861321129923</v>
      </c>
      <c r="U160" s="19">
        <f>X159</f>
        <v>27471.992735106771</v>
      </c>
      <c r="V160" s="19">
        <f>INDEX(model!$S$5:$S$35,MATCH(G160,model!$Q$5:$Q$35,0),1)*model!$O$6</f>
        <v>125</v>
      </c>
      <c r="W160" s="19">
        <f>IF(RIGHT(B160,1)="C",X159*INDEX(model!$T$5:$T$35,MATCH(G160,model!$Q$5:$Q$35,0),1),0)</f>
        <v>0</v>
      </c>
      <c r="X160" s="19">
        <f>(U160+V160-W160)*P160</f>
        <v>27306.369813002835</v>
      </c>
      <c r="Y160" s="19"/>
      <c r="Z160" s="36" t="str">
        <f>K160&amp;L160</f>
        <v>DownUp</v>
      </c>
      <c r="AA160" s="36" t="str">
        <f>N160&amp;O160</f>
        <v>UpDown</v>
      </c>
      <c r="AB160" s="19"/>
      <c r="AC160" s="19"/>
      <c r="AD160" s="19"/>
      <c r="AE160" s="19"/>
      <c r="AI160" s="18">
        <f>ROUND(AI159-0.001,3)</f>
        <v>0.84499999999999997</v>
      </c>
      <c r="AJ160" s="9">
        <f t="array" ref="AJ160">PERCENTILE(IF($BB$5:$BB$2729="Y",$AY$5:$AY$2729),$AI160)</f>
        <v>1.0202586966526728</v>
      </c>
      <c r="AK160" s="9">
        <f t="array" ref="AK160">PERCENTILE(IF($BC$5:$BC$2729="Y",$AY$5:$AY$2729),$AI160)</f>
        <v>1.0280970990438498</v>
      </c>
      <c r="AL160" s="9">
        <f t="array" ref="AL160">PERCENTILE(IF($BD$5:$BD$2729="Y",$AY$5:$AY$2729),$AI160)</f>
        <v>0.99685660665140463</v>
      </c>
      <c r="AM160" s="41" t="str">
        <f>IF(AI160&lt;$BJ$7,"Up","Down")</f>
        <v>Down</v>
      </c>
      <c r="AN160" s="41" t="str">
        <f>IF(AI160&lt;$BK$7,"Down","Up")</f>
        <v>Up</v>
      </c>
      <c r="AO160" s="9">
        <f t="array" ref="AO160">PERCENTILE(IF($BT$5:$BT$2729="Y",$BQ$5:$BQ$2729),$AI160)</f>
        <v>1.027235938265282</v>
      </c>
      <c r="AP160" s="9">
        <f t="array" ref="AP160">PERCENTILE(IF($BU$5:$BU$2729="Y",$BQ$5:$BQ$2729),$AI160)</f>
        <v>1.0374581327547132</v>
      </c>
      <c r="AQ160" s="9">
        <f t="array" ref="AQ160">PERCENTILE(IF($BV$5:$BV$2729="Y",$BQ$5:$BQ$2729),$AI160)</f>
        <v>0.99631126344680465</v>
      </c>
      <c r="AR160" s="41" t="str">
        <f>IF(AI160&lt;$BJ$12,"Up","Down")</f>
        <v>Down</v>
      </c>
      <c r="AS160" s="41" t="str">
        <f>IF(AI160&lt;$BK$12,"Down","Up")</f>
        <v>Up</v>
      </c>
      <c r="AU160" s="4" t="str">
        <f>IF(AZ160=AZ161,IF(AZ160&gt;AZ159,AZ160&amp;"_O",""),AZ160&amp;"_C")</f>
        <v/>
      </c>
      <c r="AV160" s="7" t="str">
        <f>IF(RIGHT(AU160,1)="C",AX160/INDEX($AX$5:$AX$2729,MATCH(AZ160&amp;"_O",$AU$5:$AU$2729,0),1),"")</f>
        <v/>
      </c>
      <c r="AW160" s="38">
        <v>26655</v>
      </c>
      <c r="AX160" s="37">
        <v>115.83</v>
      </c>
      <c r="AY160" s="7">
        <f>AX160/AX159</f>
        <v>0.97945205479452047</v>
      </c>
      <c r="AZ160" s="4">
        <f>YEAR(AW160)</f>
        <v>1972</v>
      </c>
      <c r="BA160" s="2" t="s">
        <v>5</v>
      </c>
      <c r="BB160" s="12" t="str">
        <f>INDEX($CD$5:$CD$10,MATCH(BA160,$CC$5:$CC$10,0),1)</f>
        <v/>
      </c>
      <c r="BC160" s="12" t="str">
        <f>IF(AND(BB160="Y",AY160&gt;1),"Y","")</f>
        <v/>
      </c>
      <c r="BD160" s="12" t="str">
        <f>IF(AND(BB160="Y",AY160&lt;1),"Y","")</f>
        <v/>
      </c>
      <c r="BE160" s="12" t="str">
        <f>IF(AY160&gt;1,IF(AY159&gt;1,"Y",""),"")</f>
        <v/>
      </c>
      <c r="BF160" s="12" t="str">
        <f>IF(AY160&lt;1,IF(AY159&lt;1,"Y",""),"")</f>
        <v>Y</v>
      </c>
      <c r="BG160" s="2"/>
      <c r="BH160" s="2"/>
      <c r="BI160" s="2"/>
      <c r="BJ160" s="2"/>
      <c r="BK160" s="2"/>
      <c r="BL160" s="2"/>
      <c r="BM160" s="4" t="str">
        <f>IF(BR160=BR161,IF(BR160&gt;BR159,BR160&amp;"_O",""),BR160&amp;"_C")</f>
        <v/>
      </c>
      <c r="BN160" s="7" t="str">
        <f>IF(RIGHT(BM160,1)="C",BP160/INDEX($BP$5:$BP$2729,MATCH(BR160&amp;"_O",$BM$5:$BM$2729,0),1),"")</f>
        <v/>
      </c>
      <c r="BO160" s="38">
        <v>27054</v>
      </c>
      <c r="BP160" s="3">
        <v>95.4</v>
      </c>
      <c r="BQ160" s="7">
        <f>BP160/BP159</f>
        <v>1.0008392782207303</v>
      </c>
      <c r="BR160" s="4">
        <f>YEAR(BO160)</f>
        <v>1974</v>
      </c>
      <c r="BS160" s="2" t="s">
        <v>5</v>
      </c>
      <c r="BT160" s="12" t="str">
        <f>INDEX($CD$5:$CD$10,MATCH(BS160,$CC$5:$CC$10,0),1)</f>
        <v/>
      </c>
      <c r="BU160" s="12" t="str">
        <f>IF(AND(BT160="Y",BQ160&gt;1),"Y","")</f>
        <v/>
      </c>
      <c r="BV160" s="12" t="str">
        <f>IF(AND(BT160="Y",BQ160&lt;1),"Y","")</f>
        <v/>
      </c>
      <c r="BW160" s="12" t="str">
        <f>IF(BQ160&gt;1,IF(BQ159&gt;1,"Y",""),"")</f>
        <v>Y</v>
      </c>
      <c r="BX160" s="12" t="str">
        <f>IF(BQ160&lt;1,IF(BQ159&lt;1,"Y",""),"")</f>
        <v/>
      </c>
      <c r="BY160" s="2"/>
      <c r="BZ160" s="2"/>
      <c r="CA160" s="2"/>
    </row>
    <row r="161" spans="2:79">
      <c r="B161" s="4" t="str">
        <f>IF(G161=G162,IF(G161&gt;G160,G161&amp;"_O",""),G161&amp;"_C")</f>
        <v/>
      </c>
      <c r="C161" s="14">
        <f ca="1">RANDBETWEEN(0,1000)/1000</f>
        <v>0.433</v>
      </c>
      <c r="D161" s="16">
        <f>D160+1</f>
        <v>157</v>
      </c>
      <c r="E161" s="10">
        <f>ROUNDDOWN(D161/52,0)+1</f>
        <v>4</v>
      </c>
      <c r="F161" s="15">
        <f>F160+7</f>
        <v>45719</v>
      </c>
      <c r="G161" s="4">
        <f>YEAR(F161)</f>
        <v>2025</v>
      </c>
      <c r="H161" s="33">
        <v>0.77600000000000002</v>
      </c>
      <c r="I161" s="33">
        <v>0.22900000000000001</v>
      </c>
      <c r="J161" s="33">
        <v>0.13800000000000001</v>
      </c>
      <c r="K161" s="16" t="str">
        <f>IF(M160&gt;1,"Up","Down")</f>
        <v>Up</v>
      </c>
      <c r="L161" s="16" t="str">
        <f>IF(K161="Up",IF(H161&lt;$BJ$7,"Up","Down"),IF(H161&lt;$BK$7,"Down","Up"))</f>
        <v>Down</v>
      </c>
      <c r="M161" s="17">
        <f>IF(L161="Up",INDEX($AK$5:$AK$1005,MATCH(I161,$AI$5:$AI$1005,0),1),INDEX($AL$5:$AL$1005,MATCH(J161,$AI$5:$AI$1005,0),1))</f>
        <v>0.96898232234939341</v>
      </c>
      <c r="N161" s="16" t="str">
        <f>IF(P160&gt;1,"Up","Down")</f>
        <v>Down</v>
      </c>
      <c r="O161" s="16" t="str">
        <f>IF(N161="Up",IF(H161&lt;$BJ$12,"Up","Down"),IF(H161&lt;$BK$12,"Down","Up"))</f>
        <v>Up</v>
      </c>
      <c r="P161" s="17">
        <f>IF(O161="Up",INDEX($AP$5:$AP$1005,MATCH(I161,$AI$5:$AI$1005,0),1),INDEX($AQ$5:$AQ$1005,MATCH(J161,$AI$5:$AI$1005,0),1))</f>
        <v>1.0076290968950015</v>
      </c>
      <c r="Q161" s="19">
        <f>T160</f>
        <v>22744.861321129923</v>
      </c>
      <c r="R161" s="19">
        <f>INDEX(model!$S$5:$S$35,MATCH(G161,model!$Q$5:$Q$35,0),1)*model!$O$5</f>
        <v>125</v>
      </c>
      <c r="S161" s="19">
        <f>IF(RIGHT(B161,1)="C",T160*INDEX(model!$T$5:$T$35,MATCH(G161,model!$Q$5:$Q$35,0),1),0)</f>
        <v>0</v>
      </c>
      <c r="T161" s="19">
        <f>(Q161+R161-S161)*M161</f>
        <v>22160.49133475704</v>
      </c>
      <c r="U161" s="19">
        <f>X160</f>
        <v>27306.369813002835</v>
      </c>
      <c r="V161" s="19">
        <f>INDEX(model!$S$5:$S$35,MATCH(G161,model!$Q$5:$Q$35,0),1)*model!$O$6</f>
        <v>125</v>
      </c>
      <c r="W161" s="19">
        <f>IF(RIGHT(B161,1)="C",X160*INDEX(model!$T$5:$T$35,MATCH(G161,model!$Q$5:$Q$35,0),1),0)</f>
        <v>0</v>
      </c>
      <c r="X161" s="19">
        <f>(U161+V161-W161)*P161</f>
        <v>27640.646391268852</v>
      </c>
      <c r="Y161" s="19"/>
      <c r="Z161" s="36" t="str">
        <f>K161&amp;L161</f>
        <v>UpDown</v>
      </c>
      <c r="AA161" s="36" t="str">
        <f>N161&amp;O161</f>
        <v>DownUp</v>
      </c>
      <c r="AB161" s="19"/>
      <c r="AC161" s="19"/>
      <c r="AD161" s="19"/>
      <c r="AE161" s="19"/>
      <c r="AI161" s="18">
        <f>ROUND(AI160-0.001,3)</f>
        <v>0.84399999999999997</v>
      </c>
      <c r="AJ161" s="9">
        <f t="array" ref="AJ161">PERCENTILE(IF($BB$5:$BB$2729="Y",$AY$5:$AY$2729),$AI161)</f>
        <v>1.0201861759335711</v>
      </c>
      <c r="AK161" s="9">
        <f t="array" ref="AK161">PERCENTILE(IF($BC$5:$BC$2729="Y",$AY$5:$AY$2729),$AI161)</f>
        <v>1.0280702572995708</v>
      </c>
      <c r="AL161" s="9">
        <f t="array" ref="AL161">PERCENTILE(IF($BD$5:$BD$2729="Y",$AY$5:$AY$2729),$AI161)</f>
        <v>0.9968326191811272</v>
      </c>
      <c r="AM161" s="41" t="str">
        <f>IF(AI161&lt;$BJ$7,"Up","Down")</f>
        <v>Down</v>
      </c>
      <c r="AN161" s="41" t="str">
        <f>IF(AI161&lt;$BK$7,"Down","Up")</f>
        <v>Up</v>
      </c>
      <c r="AO161" s="9">
        <f t="array" ref="AO161">PERCENTILE(IF($BT$5:$BT$2729="Y",$BQ$5:$BQ$2729),$AI161)</f>
        <v>1.0271651703147349</v>
      </c>
      <c r="AP161" s="9">
        <f t="array" ref="AP161">PERCENTILE(IF($BU$5:$BU$2729="Y",$BQ$5:$BQ$2729),$AI161)</f>
        <v>1.0373317418856354</v>
      </c>
      <c r="AQ161" s="9">
        <f t="array" ref="AQ161">PERCENTILE(IF($BV$5:$BV$2729="Y",$BQ$5:$BQ$2729),$AI161)</f>
        <v>0.99629757548514608</v>
      </c>
      <c r="AR161" s="41" t="str">
        <f>IF(AI161&lt;$BJ$12,"Up","Down")</f>
        <v>Down</v>
      </c>
      <c r="AS161" s="41" t="str">
        <f>IF(AI161&lt;$BK$12,"Down","Up")</f>
        <v>Up</v>
      </c>
      <c r="AU161" s="4" t="str">
        <f>IF(AZ161=AZ162,IF(AZ161&gt;AZ160,AZ161&amp;"_O",""),AZ161&amp;"_C")</f>
        <v>1972_C</v>
      </c>
      <c r="AV161" s="7">
        <f>IF(RIGHT(AU161,1)="C",AX161/INDEX($AX$5:$AX$2729,MATCH(AZ161&amp;"_O",$AU$5:$AU$2729,0),1),"")</f>
        <v>1.1409104088141491</v>
      </c>
      <c r="AW161" s="38">
        <v>26662</v>
      </c>
      <c r="AX161" s="37">
        <v>118.05</v>
      </c>
      <c r="AY161" s="7">
        <f>AX161/AX160</f>
        <v>1.0191660191660192</v>
      </c>
      <c r="AZ161" s="4">
        <f>YEAR(AW161)</f>
        <v>1972</v>
      </c>
      <c r="BA161" s="2" t="s">
        <v>5</v>
      </c>
      <c r="BB161" s="12" t="str">
        <f>INDEX($CD$5:$CD$10,MATCH(BA161,$CC$5:$CC$10,0),1)</f>
        <v/>
      </c>
      <c r="BC161" s="12" t="str">
        <f>IF(AND(BB161="Y",AY161&gt;1),"Y","")</f>
        <v/>
      </c>
      <c r="BD161" s="12" t="str">
        <f>IF(AND(BB161="Y",AY161&lt;1),"Y","")</f>
        <v/>
      </c>
      <c r="BE161" s="12" t="str">
        <f>IF(AY161&gt;1,IF(AY160&gt;1,"Y",""),"")</f>
        <v/>
      </c>
      <c r="BF161" s="12" t="str">
        <f>IF(AY161&lt;1,IF(AY160&lt;1,"Y",""),"")</f>
        <v/>
      </c>
      <c r="BG161" s="2"/>
      <c r="BH161" s="2"/>
      <c r="BI161" s="2"/>
      <c r="BJ161" s="2"/>
      <c r="BK161" s="2"/>
      <c r="BL161" s="2"/>
      <c r="BM161" s="4" t="str">
        <f>IF(BR161=BR162,IF(BR161&gt;BR160,BR161&amp;"_O",""),BR161&amp;"_C")</f>
        <v/>
      </c>
      <c r="BN161" s="7" t="str">
        <f>IF(RIGHT(BM161,1)="C",BP161/INDEX($BP$5:$BP$2729,MATCH(BR161&amp;"_O",$BM$5:$BM$2729,0),1),"")</f>
        <v/>
      </c>
      <c r="BO161" s="38">
        <v>27061</v>
      </c>
      <c r="BP161" s="3">
        <v>94.15</v>
      </c>
      <c r="BQ161" s="7">
        <f>BP161/BP160</f>
        <v>0.98689727463312371</v>
      </c>
      <c r="BR161" s="4">
        <f>YEAR(BO161)</f>
        <v>1974</v>
      </c>
      <c r="BS161" s="2" t="s">
        <v>5</v>
      </c>
      <c r="BT161" s="12" t="str">
        <f>INDEX($CD$5:$CD$10,MATCH(BS161,$CC$5:$CC$10,0),1)</f>
        <v/>
      </c>
      <c r="BU161" s="12" t="str">
        <f>IF(AND(BT161="Y",BQ161&gt;1),"Y","")</f>
        <v/>
      </c>
      <c r="BV161" s="12" t="str">
        <f>IF(AND(BT161="Y",BQ161&lt;1),"Y","")</f>
        <v/>
      </c>
      <c r="BW161" s="12" t="str">
        <f>IF(BQ161&gt;1,IF(BQ160&gt;1,"Y",""),"")</f>
        <v/>
      </c>
      <c r="BX161" s="12" t="str">
        <f>IF(BQ161&lt;1,IF(BQ160&lt;1,"Y",""),"")</f>
        <v/>
      </c>
      <c r="BY161" s="2"/>
      <c r="BZ161" s="2"/>
      <c r="CA161" s="2"/>
    </row>
    <row r="162" spans="2:79">
      <c r="B162" s="4" t="str">
        <f>IF(G162=G163,IF(G162&gt;G161,G162&amp;"_O",""),G162&amp;"_C")</f>
        <v/>
      </c>
      <c r="C162" s="14">
        <f ca="1">RANDBETWEEN(0,1000)/1000</f>
        <v>7.5999999999999998E-2</v>
      </c>
      <c r="D162" s="16">
        <f>D161+1</f>
        <v>158</v>
      </c>
      <c r="E162" s="10">
        <f>ROUNDDOWN(D162/52,0)+1</f>
        <v>4</v>
      </c>
      <c r="F162" s="15">
        <f>F161+7</f>
        <v>45726</v>
      </c>
      <c r="G162" s="4">
        <f>YEAR(F162)</f>
        <v>2025</v>
      </c>
      <c r="H162" s="33">
        <v>0.38700000000000001</v>
      </c>
      <c r="I162" s="33">
        <v>0.44400000000000001</v>
      </c>
      <c r="J162" s="33">
        <v>0.34799999999999998</v>
      </c>
      <c r="K162" s="16" t="str">
        <f>IF(M161&gt;1,"Up","Down")</f>
        <v>Down</v>
      </c>
      <c r="L162" s="16" t="str">
        <f>IF(K162="Up",IF(H162&lt;$BJ$7,"Up","Down"),IF(H162&lt;$BK$7,"Down","Up"))</f>
        <v>Down</v>
      </c>
      <c r="M162" s="17">
        <f>IF(L162="Up",INDEX($AK$5:$AK$1005,MATCH(I162,$AI$5:$AI$1005,0),1),INDEX($AL$5:$AL$1005,MATCH(J162,$AI$5:$AI$1005,0),1))</f>
        <v>0.98184627210500308</v>
      </c>
      <c r="N162" s="16" t="str">
        <f>IF(P161&gt;1,"Up","Down")</f>
        <v>Up</v>
      </c>
      <c r="O162" s="16" t="str">
        <f>IF(N162="Up",IF(H162&lt;$BJ$12,"Up","Down"),IF(H162&lt;$BK$12,"Down","Up"))</f>
        <v>Up</v>
      </c>
      <c r="P162" s="17">
        <f>IF(O162="Up",INDEX($AP$5:$AP$1005,MATCH(I162,$AI$5:$AI$1005,0),1),INDEX($AQ$5:$AQ$1005,MATCH(J162,$AI$5:$AI$1005,0),1))</f>
        <v>1.0148088318555977</v>
      </c>
      <c r="Q162" s="19">
        <f>T161</f>
        <v>22160.49133475704</v>
      </c>
      <c r="R162" s="19">
        <f>INDEX(model!$S$5:$S$35,MATCH(G162,model!$Q$5:$Q$35,0),1)*model!$O$5</f>
        <v>125</v>
      </c>
      <c r="S162" s="19">
        <f>IF(RIGHT(B162,1)="C",T161*INDEX(model!$T$5:$T$35,MATCH(G162,model!$Q$5:$Q$35,0),1),0)</f>
        <v>0</v>
      </c>
      <c r="T162" s="19">
        <f>(Q162+R162-S162)*M162</f>
        <v>21880.926589059549</v>
      </c>
      <c r="U162" s="19">
        <f>X161</f>
        <v>27640.646391268852</v>
      </c>
      <c r="V162" s="19">
        <f>INDEX(model!$S$5:$S$35,MATCH(G162,model!$Q$5:$Q$35,0),1)*model!$O$6</f>
        <v>125</v>
      </c>
      <c r="W162" s="19">
        <f>IF(RIGHT(B162,1)="C",X161*INDEX(model!$T$5:$T$35,MATCH(G162,model!$Q$5:$Q$35,0),1),0)</f>
        <v>0</v>
      </c>
      <c r="X162" s="19">
        <f>(U162+V162-W162)*P162</f>
        <v>28176.823180039137</v>
      </c>
      <c r="Y162" s="19"/>
      <c r="Z162" s="36" t="str">
        <f>K162&amp;L162</f>
        <v>DownDown</v>
      </c>
      <c r="AA162" s="36" t="str">
        <f>N162&amp;O162</f>
        <v>UpUp</v>
      </c>
      <c r="AB162" s="19"/>
      <c r="AC162" s="19"/>
      <c r="AD162" s="19"/>
      <c r="AE162" s="19"/>
      <c r="AI162" s="18">
        <f>ROUND(AI161-0.001,3)</f>
        <v>0.84299999999999997</v>
      </c>
      <c r="AJ162" s="9">
        <f t="array" ref="AJ162">PERCENTILE(IF($BB$5:$BB$2729="Y",$AY$5:$AY$2729),$AI162)</f>
        <v>1.0200141881573608</v>
      </c>
      <c r="AK162" s="9">
        <f t="array" ref="AK162">PERCENTILE(IF($BC$5:$BC$2729="Y",$AY$5:$AY$2729),$AI162)</f>
        <v>1.0279908922214522</v>
      </c>
      <c r="AL162" s="9">
        <f t="array" ref="AL162">PERCENTILE(IF($BD$5:$BD$2729="Y",$AY$5:$AY$2729),$AI162)</f>
        <v>0.99682777237924858</v>
      </c>
      <c r="AM162" s="41" t="str">
        <f>IF(AI162&lt;$BJ$7,"Up","Down")</f>
        <v>Down</v>
      </c>
      <c r="AN162" s="41" t="str">
        <f>IF(AI162&lt;$BK$7,"Down","Up")</f>
        <v>Up</v>
      </c>
      <c r="AO162" s="9">
        <f t="array" ref="AO162">PERCENTILE(IF($BT$5:$BT$2729="Y",$BQ$5:$BQ$2729),$AI162)</f>
        <v>1.0270813132282024</v>
      </c>
      <c r="AP162" s="9">
        <f t="array" ref="AP162">PERCENTILE(IF($BU$5:$BU$2729="Y",$BQ$5:$BQ$2729),$AI162)</f>
        <v>1.0372278920468299</v>
      </c>
      <c r="AQ162" s="9">
        <f t="array" ref="AQ162">PERCENTILE(IF($BV$5:$BV$2729="Y",$BQ$5:$BQ$2729),$AI162)</f>
        <v>0.99627485218391743</v>
      </c>
      <c r="AR162" s="41" t="str">
        <f>IF(AI162&lt;$BJ$12,"Up","Down")</f>
        <v>Down</v>
      </c>
      <c r="AS162" s="41" t="str">
        <f>IF(AI162&lt;$BK$12,"Down","Up")</f>
        <v>Up</v>
      </c>
      <c r="AU162" s="4" t="str">
        <f>IF(AZ162=AZ163,IF(AZ162&gt;AZ161,AZ162&amp;"_O",""),AZ162&amp;"_C")</f>
        <v>1973_O</v>
      </c>
      <c r="AV162" s="7" t="str">
        <f>IF(RIGHT(AU162,1)="C",AX162/INDEX($AX$5:$AX$2729,MATCH(AZ162&amp;"_O",$AU$5:$AU$2729,0),1),"")</f>
        <v/>
      </c>
      <c r="AW162" s="38">
        <v>26669</v>
      </c>
      <c r="AX162" s="37">
        <v>119.87</v>
      </c>
      <c r="AY162" s="7">
        <f>AX162/AX161</f>
        <v>1.015417196103346</v>
      </c>
      <c r="AZ162" s="4">
        <f>YEAR(AW162)</f>
        <v>1973</v>
      </c>
      <c r="BA162" s="2" t="s">
        <v>5</v>
      </c>
      <c r="BB162" s="12" t="str">
        <f>INDEX($CD$5:$CD$10,MATCH(BA162,$CC$5:$CC$10,0),1)</f>
        <v/>
      </c>
      <c r="BC162" s="12" t="str">
        <f>IF(AND(BB162="Y",AY162&gt;1),"Y","")</f>
        <v/>
      </c>
      <c r="BD162" s="12" t="str">
        <f>IF(AND(BB162="Y",AY162&lt;1),"Y","")</f>
        <v/>
      </c>
      <c r="BE162" s="12" t="str">
        <f>IF(AY162&gt;1,IF(AY161&gt;1,"Y",""),"")</f>
        <v>Y</v>
      </c>
      <c r="BF162" s="12" t="str">
        <f>IF(AY162&lt;1,IF(AY161&lt;1,"Y",""),"")</f>
        <v/>
      </c>
      <c r="BG162" s="2"/>
      <c r="BH162" s="2"/>
      <c r="BI162" s="2"/>
      <c r="BJ162" s="2"/>
      <c r="BK162" s="2"/>
      <c r="BL162" s="2"/>
      <c r="BM162" s="4" t="str">
        <f>IF(BR162=BR163,IF(BR162&gt;BR161,BR162&amp;"_O",""),BR162&amp;"_C")</f>
        <v/>
      </c>
      <c r="BN162" s="7" t="str">
        <f>IF(RIGHT(BM162,1)="C",BP162/INDEX($BP$5:$BP$2729,MATCH(BR162&amp;"_O",$BM$5:$BM$2729,0),1),"")</f>
        <v/>
      </c>
      <c r="BO162" s="38">
        <v>27068</v>
      </c>
      <c r="BP162" s="3">
        <v>92.2</v>
      </c>
      <c r="BQ162" s="7">
        <f>BP162/BP161</f>
        <v>0.97928836962294208</v>
      </c>
      <c r="BR162" s="4">
        <f>YEAR(BO162)</f>
        <v>1974</v>
      </c>
      <c r="BS162" s="2" t="s">
        <v>5</v>
      </c>
      <c r="BT162" s="12" t="str">
        <f>INDEX($CD$5:$CD$10,MATCH(BS162,$CC$5:$CC$10,0),1)</f>
        <v/>
      </c>
      <c r="BU162" s="12" t="str">
        <f>IF(AND(BT162="Y",BQ162&gt;1),"Y","")</f>
        <v/>
      </c>
      <c r="BV162" s="12" t="str">
        <f>IF(AND(BT162="Y",BQ162&lt;1),"Y","")</f>
        <v/>
      </c>
      <c r="BW162" s="12" t="str">
        <f>IF(BQ162&gt;1,IF(BQ161&gt;1,"Y",""),"")</f>
        <v/>
      </c>
      <c r="BX162" s="12" t="str">
        <f>IF(BQ162&lt;1,IF(BQ161&lt;1,"Y",""),"")</f>
        <v>Y</v>
      </c>
      <c r="BY162" s="2"/>
      <c r="BZ162" s="2"/>
      <c r="CA162" s="2"/>
    </row>
    <row r="163" spans="2:79">
      <c r="B163" s="4" t="str">
        <f>IF(G163=G164,IF(G163&gt;G162,G163&amp;"_O",""),G163&amp;"_C")</f>
        <v/>
      </c>
      <c r="C163" s="14">
        <f ca="1">RANDBETWEEN(0,1000)/1000</f>
        <v>0.48599999999999999</v>
      </c>
      <c r="D163" s="16">
        <f>D162+1</f>
        <v>159</v>
      </c>
      <c r="E163" s="10">
        <f>ROUNDDOWN(D163/52,0)+1</f>
        <v>4</v>
      </c>
      <c r="F163" s="15">
        <f>F162+7</f>
        <v>45733</v>
      </c>
      <c r="G163" s="4">
        <f>YEAR(F163)</f>
        <v>2025</v>
      </c>
      <c r="H163" s="33">
        <v>0.80300000000000005</v>
      </c>
      <c r="I163" s="33">
        <v>0.81899999999999995</v>
      </c>
      <c r="J163" s="33">
        <v>7.2999999999999995E-2</v>
      </c>
      <c r="K163" s="16" t="str">
        <f>IF(M162&gt;1,"Up","Down")</f>
        <v>Down</v>
      </c>
      <c r="L163" s="16" t="str">
        <f>IF(K163="Up",IF(H163&lt;$BJ$7,"Up","Down"),IF(H163&lt;$BK$7,"Down","Up"))</f>
        <v>Up</v>
      </c>
      <c r="M163" s="17">
        <f>IF(L163="Up",INDEX($AK$5:$AK$1005,MATCH(I163,$AI$5:$AI$1005,0),1),INDEX($AL$5:$AL$1005,MATCH(J163,$AI$5:$AI$1005,0),1))</f>
        <v>1.0256390765576264</v>
      </c>
      <c r="N163" s="16" t="str">
        <f>IF(P162&gt;1,"Up","Down")</f>
        <v>Up</v>
      </c>
      <c r="O163" s="16" t="str">
        <f>IF(N163="Up",IF(H163&lt;$BJ$12,"Up","Down"),IF(H163&lt;$BK$12,"Down","Up"))</f>
        <v>Down</v>
      </c>
      <c r="P163" s="17">
        <f>IF(O163="Up",INDEX($AP$5:$AP$1005,MATCH(I163,$AI$5:$AI$1005,0),1),INDEX($AQ$5:$AQ$1005,MATCH(J163,$AI$5:$AI$1005,0),1))</f>
        <v>0.94317074329971973</v>
      </c>
      <c r="Q163" s="19">
        <f>T162</f>
        <v>21880.926589059549</v>
      </c>
      <c r="R163" s="19">
        <f>INDEX(model!$S$5:$S$35,MATCH(G163,model!$Q$5:$Q$35,0),1)*model!$O$5</f>
        <v>125</v>
      </c>
      <c r="S163" s="19">
        <f>IF(RIGHT(B163,1)="C",T162*INDEX(model!$T$5:$T$35,MATCH(G163,model!$Q$5:$Q$35,0),1),0)</f>
        <v>0</v>
      </c>
      <c r="T163" s="19">
        <f>(Q163+R163-S163)*M163</f>
        <v>22570.138225597955</v>
      </c>
      <c r="U163" s="19">
        <f>X162</f>
        <v>28176.823180039137</v>
      </c>
      <c r="V163" s="19">
        <f>INDEX(model!$S$5:$S$35,MATCH(G163,model!$Q$5:$Q$35,0),1)*model!$O$6</f>
        <v>125</v>
      </c>
      <c r="W163" s="19">
        <f>IF(RIGHT(B163,1)="C",X162*INDEX(model!$T$5:$T$35,MATCH(G163,model!$Q$5:$Q$35,0),1),0)</f>
        <v>0</v>
      </c>
      <c r="X163" s="19">
        <f>(U163+V163-W163)*P163</f>
        <v>26693.451605454749</v>
      </c>
      <c r="Y163" s="19"/>
      <c r="Z163" s="36" t="str">
        <f>K163&amp;L163</f>
        <v>DownUp</v>
      </c>
      <c r="AA163" s="36" t="str">
        <f>N163&amp;O163</f>
        <v>UpDown</v>
      </c>
      <c r="AB163" s="19"/>
      <c r="AC163" s="19"/>
      <c r="AD163" s="19"/>
      <c r="AE163" s="19"/>
      <c r="AI163" s="18">
        <f>ROUND(AI162-0.001,3)</f>
        <v>0.84199999999999997</v>
      </c>
      <c r="AJ163" s="9">
        <f t="array" ref="AJ163">PERCENTILE(IF($BB$5:$BB$2729="Y",$AY$5:$AY$2729),$AI163)</f>
        <v>1.0199374352776773</v>
      </c>
      <c r="AK163" s="9">
        <f t="array" ref="AK163">PERCENTILE(IF($BC$5:$BC$2729="Y",$AY$5:$AY$2729),$AI163)</f>
        <v>1.0278991291901638</v>
      </c>
      <c r="AL163" s="9">
        <f t="array" ref="AL163">PERCENTILE(IF($BD$5:$BD$2729="Y",$AY$5:$AY$2729),$AI163)</f>
        <v>0.99679607099867085</v>
      </c>
      <c r="AM163" s="41" t="str">
        <f>IF(AI163&lt;$BJ$7,"Up","Down")</f>
        <v>Down</v>
      </c>
      <c r="AN163" s="41" t="str">
        <f>IF(AI163&lt;$BK$7,"Down","Up")</f>
        <v>Up</v>
      </c>
      <c r="AO163" s="9">
        <f t="array" ref="AO163">PERCENTILE(IF($BT$5:$BT$2729="Y",$BQ$5:$BQ$2729),$AI163)</f>
        <v>1.0270614526478321</v>
      </c>
      <c r="AP163" s="9">
        <f t="array" ref="AP163">PERCENTILE(IF($BU$5:$BU$2729="Y",$BQ$5:$BQ$2729),$AI163)</f>
        <v>1.0371996484271091</v>
      </c>
      <c r="AQ163" s="9">
        <f t="array" ref="AQ163">PERCENTILE(IF($BV$5:$BV$2729="Y",$BQ$5:$BQ$2729),$AI163)</f>
        <v>0.99624321350909339</v>
      </c>
      <c r="AR163" s="41" t="str">
        <f>IF(AI163&lt;$BJ$12,"Up","Down")</f>
        <v>Down</v>
      </c>
      <c r="AS163" s="41" t="str">
        <f>IF(AI163&lt;$BK$12,"Down","Up")</f>
        <v>Up</v>
      </c>
      <c r="AU163" s="4" t="str">
        <f>IF(AZ163=AZ164,IF(AZ163&gt;AZ162,AZ163&amp;"_O",""),AZ163&amp;"_C")</f>
        <v/>
      </c>
      <c r="AV163" s="7" t="str">
        <f>IF(RIGHT(AU163,1)="C",AX163/INDEX($AX$5:$AX$2729,MATCH(AZ163&amp;"_O",$AU$5:$AU$2729,0),1),"")</f>
        <v/>
      </c>
      <c r="AW163" s="38">
        <v>26676</v>
      </c>
      <c r="AX163" s="37">
        <v>119.3</v>
      </c>
      <c r="AY163" s="7">
        <f>AX163/AX162</f>
        <v>0.99524484858596807</v>
      </c>
      <c r="AZ163" s="4">
        <f>YEAR(AW163)</f>
        <v>1973</v>
      </c>
      <c r="BA163" s="2" t="s">
        <v>5</v>
      </c>
      <c r="BB163" s="12" t="str">
        <f>INDEX($CD$5:$CD$10,MATCH(BA163,$CC$5:$CC$10,0),1)</f>
        <v/>
      </c>
      <c r="BC163" s="12" t="str">
        <f>IF(AND(BB163="Y",AY163&gt;1),"Y","")</f>
        <v/>
      </c>
      <c r="BD163" s="12" t="str">
        <f>IF(AND(BB163="Y",AY163&lt;1),"Y","")</f>
        <v/>
      </c>
      <c r="BE163" s="12" t="str">
        <f>IF(AY163&gt;1,IF(AY162&gt;1,"Y",""),"")</f>
        <v/>
      </c>
      <c r="BF163" s="12" t="str">
        <f>IF(AY163&lt;1,IF(AY162&lt;1,"Y",""),"")</f>
        <v/>
      </c>
      <c r="BG163" s="2"/>
      <c r="BH163" s="2"/>
      <c r="BI163" s="2"/>
      <c r="BJ163" s="2"/>
      <c r="BK163" s="2"/>
      <c r="BL163" s="2"/>
      <c r="BM163" s="4" t="str">
        <f>IF(BR163=BR164,IF(BR163&gt;BR162,BR163&amp;"_O",""),BR163&amp;"_C")</f>
        <v/>
      </c>
      <c r="BN163" s="7" t="str">
        <f>IF(RIGHT(BM163,1)="C",BP163/INDEX($BP$5:$BP$2729,MATCH(BR163&amp;"_O",$BM$5:$BM$2729,0),1),"")</f>
        <v/>
      </c>
      <c r="BO163" s="38">
        <v>27075</v>
      </c>
      <c r="BP163" s="3">
        <v>90.98</v>
      </c>
      <c r="BQ163" s="7">
        <f>BP163/BP162</f>
        <v>0.98676789587852498</v>
      </c>
      <c r="BR163" s="4">
        <f>YEAR(BO163)</f>
        <v>1974</v>
      </c>
      <c r="BS163" s="2" t="s">
        <v>5</v>
      </c>
      <c r="BT163" s="12" t="str">
        <f>INDEX($CD$5:$CD$10,MATCH(BS163,$CC$5:$CC$10,0),1)</f>
        <v/>
      </c>
      <c r="BU163" s="12" t="str">
        <f>IF(AND(BT163="Y",BQ163&gt;1),"Y","")</f>
        <v/>
      </c>
      <c r="BV163" s="12" t="str">
        <f>IF(AND(BT163="Y",BQ163&lt;1),"Y","")</f>
        <v/>
      </c>
      <c r="BW163" s="12" t="str">
        <f>IF(BQ163&gt;1,IF(BQ162&gt;1,"Y",""),"")</f>
        <v/>
      </c>
      <c r="BX163" s="12" t="str">
        <f>IF(BQ163&lt;1,IF(BQ162&lt;1,"Y",""),"")</f>
        <v>Y</v>
      </c>
      <c r="BY163" s="2"/>
      <c r="BZ163" s="2"/>
      <c r="CA163" s="2"/>
    </row>
    <row r="164" spans="2:79">
      <c r="B164" s="4" t="str">
        <f>IF(G164=G165,IF(G164&gt;G163,G164&amp;"_O",""),G164&amp;"_C")</f>
        <v/>
      </c>
      <c r="C164" s="14">
        <f ca="1">RANDBETWEEN(0,1000)/1000</f>
        <v>0.64100000000000001</v>
      </c>
      <c r="D164" s="16">
        <f>D163+1</f>
        <v>160</v>
      </c>
      <c r="E164" s="10">
        <f>ROUNDDOWN(D164/52,0)+1</f>
        <v>4</v>
      </c>
      <c r="F164" s="15">
        <f>F163+7</f>
        <v>45740</v>
      </c>
      <c r="G164" s="4">
        <f>YEAR(F164)</f>
        <v>2025</v>
      </c>
      <c r="H164" s="33">
        <v>6.0999999999999999E-2</v>
      </c>
      <c r="I164" s="33">
        <v>0.84199999999999997</v>
      </c>
      <c r="J164" s="33">
        <v>0.20499999999999999</v>
      </c>
      <c r="K164" s="16" t="str">
        <f>IF(M163&gt;1,"Up","Down")</f>
        <v>Up</v>
      </c>
      <c r="L164" s="16" t="str">
        <f>IF(K164="Up",IF(H164&lt;$BJ$7,"Up","Down"),IF(H164&lt;$BK$7,"Down","Up"))</f>
        <v>Up</v>
      </c>
      <c r="M164" s="17">
        <f>IF(L164="Up",INDEX($AK$5:$AK$1005,MATCH(I164,$AI$5:$AI$1005,0),1),INDEX($AL$5:$AL$1005,MATCH(J164,$AI$5:$AI$1005,0),1))</f>
        <v>1.0278991291901638</v>
      </c>
      <c r="N164" s="16" t="str">
        <f>IF(P163&gt;1,"Up","Down")</f>
        <v>Down</v>
      </c>
      <c r="O164" s="16" t="str">
        <f>IF(N164="Up",IF(H164&lt;$BJ$12,"Up","Down"),IF(H164&lt;$BK$12,"Down","Up"))</f>
        <v>Down</v>
      </c>
      <c r="P164" s="17">
        <f>IF(O164="Up",INDEX($AP$5:$AP$1005,MATCH(I164,$AI$5:$AI$1005,0),1),INDEX($AQ$5:$AQ$1005,MATCH(J164,$AI$5:$AI$1005,0),1))</f>
        <v>0.96534721502758092</v>
      </c>
      <c r="Q164" s="19">
        <f>T163</f>
        <v>22570.138225597955</v>
      </c>
      <c r="R164" s="19">
        <f>INDEX(model!$S$5:$S$35,MATCH(G164,model!$Q$5:$Q$35,0),1)*model!$O$5</f>
        <v>125</v>
      </c>
      <c r="S164" s="19">
        <f>IF(RIGHT(B164,1)="C",T163*INDEX(model!$T$5:$T$35,MATCH(G164,model!$Q$5:$Q$35,0),1),0)</f>
        <v>0</v>
      </c>
      <c r="T164" s="19">
        <f>(Q164+R164-S164)*M164</f>
        <v>23328.312818942537</v>
      </c>
      <c r="U164" s="19">
        <f>X163</f>
        <v>26693.451605454749</v>
      </c>
      <c r="V164" s="19">
        <f>INDEX(model!$S$5:$S$35,MATCH(G164,model!$Q$5:$Q$35,0),1)*model!$O$6</f>
        <v>125</v>
      </c>
      <c r="W164" s="19">
        <f>IF(RIGHT(B164,1)="C",X163*INDEX(model!$T$5:$T$35,MATCH(G164,model!$Q$5:$Q$35,0),1),0)</f>
        <v>0</v>
      </c>
      <c r="X164" s="19">
        <f>(U164+V164-W164)*P164</f>
        <v>25889.117568677699</v>
      </c>
      <c r="Y164" s="19"/>
      <c r="Z164" s="36" t="str">
        <f>K164&amp;L164</f>
        <v>UpUp</v>
      </c>
      <c r="AA164" s="36" t="str">
        <f>N164&amp;O164</f>
        <v>DownDown</v>
      </c>
      <c r="AB164" s="19"/>
      <c r="AC164" s="19"/>
      <c r="AD164" s="19"/>
      <c r="AE164" s="19"/>
      <c r="AI164" s="18">
        <f>ROUND(AI163-0.001,3)</f>
        <v>0.84099999999999997</v>
      </c>
      <c r="AJ164" s="9">
        <f t="array" ref="AJ164">PERCENTILE(IF($BB$5:$BB$2729="Y",$AY$5:$AY$2729),$AI164)</f>
        <v>1.0198936967248584</v>
      </c>
      <c r="AK164" s="9">
        <f t="array" ref="AK164">PERCENTILE(IF($BC$5:$BC$2729="Y",$AY$5:$AY$2729),$AI164)</f>
        <v>1.027802326336211</v>
      </c>
      <c r="AL164" s="9">
        <f t="array" ref="AL164">PERCENTILE(IF($BD$5:$BD$2729="Y",$AY$5:$AY$2729),$AI164)</f>
        <v>0.99676447299680471</v>
      </c>
      <c r="AM164" s="41" t="str">
        <f>IF(AI164&lt;$BJ$7,"Up","Down")</f>
        <v>Down</v>
      </c>
      <c r="AN164" s="41" t="str">
        <f>IF(AI164&lt;$BK$7,"Down","Up")</f>
        <v>Up</v>
      </c>
      <c r="AO164" s="9">
        <f t="array" ref="AO164">PERCENTILE(IF($BT$5:$BT$2729="Y",$BQ$5:$BQ$2729),$AI164)</f>
        <v>1.0270334233065017</v>
      </c>
      <c r="AP164" s="9">
        <f t="array" ref="AP164">PERCENTILE(IF($BU$5:$BU$2729="Y",$BQ$5:$BQ$2729),$AI164)</f>
        <v>1.0371865553811885</v>
      </c>
      <c r="AQ164" s="9">
        <f t="array" ref="AQ164">PERCENTILE(IF($BV$5:$BV$2729="Y",$BQ$5:$BQ$2729),$AI164)</f>
        <v>0.99621367721618936</v>
      </c>
      <c r="AR164" s="41" t="str">
        <f>IF(AI164&lt;$BJ$12,"Up","Down")</f>
        <v>Down</v>
      </c>
      <c r="AS164" s="41" t="str">
        <f>IF(AI164&lt;$BK$12,"Down","Up")</f>
        <v>Up</v>
      </c>
      <c r="AU164" s="4" t="str">
        <f>IF(AZ164=AZ165,IF(AZ164&gt;AZ163,AZ164&amp;"_O",""),AZ164&amp;"_C")</f>
        <v/>
      </c>
      <c r="AV164" s="7" t="str">
        <f>IF(RIGHT(AU164,1)="C",AX164/INDEX($AX$5:$AX$2729,MATCH(AZ164&amp;"_O",$AU$5:$AU$2729,0),1),"")</f>
        <v/>
      </c>
      <c r="AW164" s="38">
        <v>26683</v>
      </c>
      <c r="AX164" s="37">
        <v>118.78</v>
      </c>
      <c r="AY164" s="7">
        <f>AX164/AX163</f>
        <v>0.9956412405699917</v>
      </c>
      <c r="AZ164" s="4">
        <f>YEAR(AW164)</f>
        <v>1973</v>
      </c>
      <c r="BA164" s="2" t="s">
        <v>5</v>
      </c>
      <c r="BB164" s="12" t="str">
        <f>INDEX($CD$5:$CD$10,MATCH(BA164,$CC$5:$CC$10,0),1)</f>
        <v/>
      </c>
      <c r="BC164" s="12" t="str">
        <f>IF(AND(BB164="Y",AY164&gt;1),"Y","")</f>
        <v/>
      </c>
      <c r="BD164" s="12" t="str">
        <f>IF(AND(BB164="Y",AY164&lt;1),"Y","")</f>
        <v/>
      </c>
      <c r="BE164" s="12" t="str">
        <f>IF(AY164&gt;1,IF(AY163&gt;1,"Y",""),"")</f>
        <v/>
      </c>
      <c r="BF164" s="12" t="str">
        <f>IF(AY164&lt;1,IF(AY163&lt;1,"Y",""),"")</f>
        <v>Y</v>
      </c>
      <c r="BG164" s="2"/>
      <c r="BH164" s="2"/>
      <c r="BI164" s="2"/>
      <c r="BJ164" s="2"/>
      <c r="BK164" s="2"/>
      <c r="BL164" s="2"/>
      <c r="BM164" s="4" t="str">
        <f>IF(BR164=BR165,IF(BR164&gt;BR163,BR164&amp;"_O",""),BR164&amp;"_C")</f>
        <v/>
      </c>
      <c r="BN164" s="7" t="str">
        <f>IF(RIGHT(BM164,1)="C",BP164/INDEX($BP$5:$BP$2729,MATCH(BR164&amp;"_O",$BM$5:$BM$2729,0),1),"")</f>
        <v/>
      </c>
      <c r="BO164" s="38">
        <v>27082</v>
      </c>
      <c r="BP164" s="3">
        <v>92.93</v>
      </c>
      <c r="BQ164" s="7">
        <f>BP164/BP163</f>
        <v>1.0214332820400087</v>
      </c>
      <c r="BR164" s="4">
        <f>YEAR(BO164)</f>
        <v>1974</v>
      </c>
      <c r="BS164" s="2" t="s">
        <v>5</v>
      </c>
      <c r="BT164" s="12" t="str">
        <f>INDEX($CD$5:$CD$10,MATCH(BS164,$CC$5:$CC$10,0),1)</f>
        <v/>
      </c>
      <c r="BU164" s="12" t="str">
        <f>IF(AND(BT164="Y",BQ164&gt;1),"Y","")</f>
        <v/>
      </c>
      <c r="BV164" s="12" t="str">
        <f>IF(AND(BT164="Y",BQ164&lt;1),"Y","")</f>
        <v/>
      </c>
      <c r="BW164" s="12" t="str">
        <f>IF(BQ164&gt;1,IF(BQ163&gt;1,"Y",""),"")</f>
        <v/>
      </c>
      <c r="BX164" s="12" t="str">
        <f>IF(BQ164&lt;1,IF(BQ163&lt;1,"Y",""),"")</f>
        <v/>
      </c>
      <c r="BY164" s="2"/>
      <c r="BZ164" s="2"/>
      <c r="CA164" s="2"/>
    </row>
    <row r="165" spans="2:79">
      <c r="B165" s="4" t="str">
        <f>IF(G165=G166,IF(G165&gt;G164,G165&amp;"_O",""),G165&amp;"_C")</f>
        <v/>
      </c>
      <c r="C165" s="14">
        <f ca="1">RANDBETWEEN(0,1000)/1000</f>
        <v>0.81399999999999995</v>
      </c>
      <c r="D165" s="16">
        <f>D164+1</f>
        <v>161</v>
      </c>
      <c r="E165" s="10">
        <f>ROUNDDOWN(D165/52,0)+1</f>
        <v>4</v>
      </c>
      <c r="F165" s="15">
        <f>F164+7</f>
        <v>45747</v>
      </c>
      <c r="G165" s="4">
        <f>YEAR(F165)</f>
        <v>2025</v>
      </c>
      <c r="H165" s="33">
        <v>0.72499999999999998</v>
      </c>
      <c r="I165" s="33">
        <v>0.751</v>
      </c>
      <c r="J165" s="33">
        <v>0.874</v>
      </c>
      <c r="K165" s="16" t="str">
        <f>IF(M164&gt;1,"Up","Down")</f>
        <v>Up</v>
      </c>
      <c r="L165" s="16" t="str">
        <f>IF(K165="Up",IF(H165&lt;$BJ$7,"Up","Down"),IF(H165&lt;$BK$7,"Down","Up"))</f>
        <v>Down</v>
      </c>
      <c r="M165" s="17">
        <f>IF(L165="Up",INDEX($AK$5:$AK$1005,MATCH(I165,$AI$5:$AI$1005,0),1),INDEX($AL$5:$AL$1005,MATCH(J165,$AI$5:$AI$1005,0),1))</f>
        <v>0.99732784919519968</v>
      </c>
      <c r="N165" s="16" t="str">
        <f>IF(P164&gt;1,"Up","Down")</f>
        <v>Down</v>
      </c>
      <c r="O165" s="16" t="str">
        <f>IF(N165="Up",IF(H165&lt;$BJ$12,"Up","Down"),IF(H165&lt;$BK$12,"Down","Up"))</f>
        <v>Up</v>
      </c>
      <c r="P165" s="17">
        <f>IF(O165="Up",INDEX($AP$5:$AP$1005,MATCH(I165,$AI$5:$AI$1005,0),1),INDEX($AQ$5:$AQ$1005,MATCH(J165,$AI$5:$AI$1005,0),1))</f>
        <v>1.0287477221035766</v>
      </c>
      <c r="Q165" s="19">
        <f>T164</f>
        <v>23328.312818942537</v>
      </c>
      <c r="R165" s="19">
        <f>INDEX(model!$S$5:$S$35,MATCH(G165,model!$Q$5:$Q$35,0),1)*model!$O$5</f>
        <v>125</v>
      </c>
      <c r="S165" s="19">
        <f>IF(RIGHT(B165,1)="C",T164*INDEX(model!$T$5:$T$35,MATCH(G165,model!$Q$5:$Q$35,0),1),0)</f>
        <v>0</v>
      </c>
      <c r="T165" s="19">
        <f>(Q165+R165-S165)*M165</f>
        <v>23390.642030218165</v>
      </c>
      <c r="U165" s="19">
        <f>X164</f>
        <v>25889.117568677699</v>
      </c>
      <c r="V165" s="19">
        <f>INDEX(model!$S$5:$S$35,MATCH(G165,model!$Q$5:$Q$35,0),1)*model!$O$6</f>
        <v>125</v>
      </c>
      <c r="W165" s="19">
        <f>IF(RIGHT(B165,1)="C",X164*INDEX(model!$T$5:$T$35,MATCH(G165,model!$Q$5:$Q$35,0),1),0)</f>
        <v>0</v>
      </c>
      <c r="X165" s="19">
        <f>(U165+V165-W165)*P165</f>
        <v>26761.964191311814</v>
      </c>
      <c r="Y165" s="19"/>
      <c r="Z165" s="36" t="str">
        <f>K165&amp;L165</f>
        <v>UpDown</v>
      </c>
      <c r="AA165" s="36" t="str">
        <f>N165&amp;O165</f>
        <v>DownUp</v>
      </c>
      <c r="AB165" s="19"/>
      <c r="AC165" s="19"/>
      <c r="AD165" s="19"/>
      <c r="AE165" s="19"/>
      <c r="AI165" s="18">
        <f>ROUND(AI164-0.001,3)</f>
        <v>0.84</v>
      </c>
      <c r="AJ165" s="9">
        <f t="array" ref="AJ165">PERCENTILE(IF($BB$5:$BB$2729="Y",$AY$5:$AY$2729),$AI165)</f>
        <v>1.0198319280732828</v>
      </c>
      <c r="AK165" s="9">
        <f t="array" ref="AK165">PERCENTILE(IF($BC$5:$BC$2729="Y",$AY$5:$AY$2729),$AI165)</f>
        <v>1.0276915953540737</v>
      </c>
      <c r="AL165" s="9">
        <f t="array" ref="AL165">PERCENTILE(IF($BD$5:$BD$2729="Y",$AY$5:$AY$2729),$AI165)</f>
        <v>0.99673981593463212</v>
      </c>
      <c r="AM165" s="41" t="str">
        <f>IF(AI165&lt;$BJ$7,"Up","Down")</f>
        <v>Down</v>
      </c>
      <c r="AN165" s="41" t="str">
        <f>IF(AI165&lt;$BK$7,"Down","Up")</f>
        <v>Up</v>
      </c>
      <c r="AO165" s="9">
        <f t="array" ref="AO165">PERCENTILE(IF($BT$5:$BT$2729="Y",$BQ$5:$BQ$2729),$AI165)</f>
        <v>1.0269695209853429</v>
      </c>
      <c r="AP165" s="9">
        <f t="array" ref="AP165">PERCENTILE(IF($BU$5:$BU$2729="Y",$BQ$5:$BQ$2729),$AI165)</f>
        <v>1.0370528070954943</v>
      </c>
      <c r="AQ165" s="9">
        <f t="array" ref="AQ165">PERCENTILE(IF($BV$5:$BV$2729="Y",$BQ$5:$BQ$2729),$AI165)</f>
        <v>0.99619489774971814</v>
      </c>
      <c r="AR165" s="41" t="str">
        <f>IF(AI165&lt;$BJ$12,"Up","Down")</f>
        <v>Down</v>
      </c>
      <c r="AS165" s="41" t="str">
        <f>IF(AI165&lt;$BK$12,"Down","Up")</f>
        <v>Up</v>
      </c>
      <c r="AU165" s="4" t="str">
        <f>IF(AZ165=AZ166,IF(AZ165&gt;AZ164,AZ165&amp;"_O",""),AZ165&amp;"_C")</f>
        <v/>
      </c>
      <c r="AV165" s="7" t="str">
        <f>IF(RIGHT(AU165,1)="C",AX165/INDEX($AX$5:$AX$2729,MATCH(AZ165&amp;"_O",$AU$5:$AU$2729,0),1),"")</f>
        <v/>
      </c>
      <c r="AW165" s="38">
        <v>26690</v>
      </c>
      <c r="AX165" s="37">
        <v>116.45</v>
      </c>
      <c r="AY165" s="7">
        <f>AX165/AX164</f>
        <v>0.98038390301397538</v>
      </c>
      <c r="AZ165" s="4">
        <f>YEAR(AW165)</f>
        <v>1973</v>
      </c>
      <c r="BA165" s="2" t="s">
        <v>5</v>
      </c>
      <c r="BB165" s="12" t="str">
        <f>INDEX($CD$5:$CD$10,MATCH(BA165,$CC$5:$CC$10,0),1)</f>
        <v/>
      </c>
      <c r="BC165" s="12" t="str">
        <f>IF(AND(BB165="Y",AY165&gt;1),"Y","")</f>
        <v/>
      </c>
      <c r="BD165" s="12" t="str">
        <f>IF(AND(BB165="Y",AY165&lt;1),"Y","")</f>
        <v/>
      </c>
      <c r="BE165" s="12" t="str">
        <f>IF(AY165&gt;1,IF(AY164&gt;1,"Y",""),"")</f>
        <v/>
      </c>
      <c r="BF165" s="12" t="str">
        <f>IF(AY165&lt;1,IF(AY164&lt;1,"Y",""),"")</f>
        <v>Y</v>
      </c>
      <c r="BG165" s="2"/>
      <c r="BH165" s="2"/>
      <c r="BI165" s="2"/>
      <c r="BJ165" s="2"/>
      <c r="BK165" s="2"/>
      <c r="BL165" s="2"/>
      <c r="BM165" s="4" t="str">
        <f>IF(BR165=BR166,IF(BR165&gt;BR164,BR165&amp;"_O",""),BR165&amp;"_C")</f>
        <v/>
      </c>
      <c r="BN165" s="7" t="str">
        <f>IF(RIGHT(BM165,1)="C",BP165/INDEX($BP$5:$BP$2729,MATCH(BR165&amp;"_O",$BM$5:$BM$2729,0),1),"")</f>
        <v/>
      </c>
      <c r="BO165" s="38">
        <v>27089</v>
      </c>
      <c r="BP165" s="3">
        <v>94.05</v>
      </c>
      <c r="BQ165" s="7">
        <f>BP165/BP164</f>
        <v>1.0120520822124179</v>
      </c>
      <c r="BR165" s="4">
        <f>YEAR(BO165)</f>
        <v>1974</v>
      </c>
      <c r="BS165" s="2" t="s">
        <v>5</v>
      </c>
      <c r="BT165" s="12" t="str">
        <f>INDEX($CD$5:$CD$10,MATCH(BS165,$CC$5:$CC$10,0),1)</f>
        <v/>
      </c>
      <c r="BU165" s="12" t="str">
        <f>IF(AND(BT165="Y",BQ165&gt;1),"Y","")</f>
        <v/>
      </c>
      <c r="BV165" s="12" t="str">
        <f>IF(AND(BT165="Y",BQ165&lt;1),"Y","")</f>
        <v/>
      </c>
      <c r="BW165" s="12" t="str">
        <f>IF(BQ165&gt;1,IF(BQ164&gt;1,"Y",""),"")</f>
        <v>Y</v>
      </c>
      <c r="BX165" s="12" t="str">
        <f>IF(BQ165&lt;1,IF(BQ164&lt;1,"Y",""),"")</f>
        <v/>
      </c>
      <c r="BY165" s="2"/>
      <c r="BZ165" s="2"/>
      <c r="CA165" s="2"/>
    </row>
    <row r="166" spans="2:79">
      <c r="B166" s="4" t="str">
        <f>IF(G166=G167,IF(G166&gt;G165,G166&amp;"_O",""),G166&amp;"_C")</f>
        <v/>
      </c>
      <c r="C166" s="14">
        <f ca="1">RANDBETWEEN(0,1000)/1000</f>
        <v>5.1999999999999998E-2</v>
      </c>
      <c r="D166" s="16">
        <f>D165+1</f>
        <v>162</v>
      </c>
      <c r="E166" s="10">
        <f>ROUNDDOWN(D166/52,0)+1</f>
        <v>4</v>
      </c>
      <c r="F166" s="15">
        <f>F165+7</f>
        <v>45754</v>
      </c>
      <c r="G166" s="4">
        <f>YEAR(F166)</f>
        <v>2025</v>
      </c>
      <c r="H166" s="33">
        <v>0.13700000000000001</v>
      </c>
      <c r="I166" s="33">
        <v>0.67600000000000005</v>
      </c>
      <c r="J166" s="33">
        <v>0.61</v>
      </c>
      <c r="K166" s="16" t="str">
        <f>IF(M165&gt;1,"Up","Down")</f>
        <v>Down</v>
      </c>
      <c r="L166" s="16" t="str">
        <f>IF(K166="Up",IF(H166&lt;$BJ$7,"Up","Down"),IF(H166&lt;$BK$7,"Down","Up"))</f>
        <v>Down</v>
      </c>
      <c r="M166" s="17">
        <f>IF(L166="Up",INDEX($AK$5:$AK$1005,MATCH(I166,$AI$5:$AI$1005,0),1),INDEX($AL$5:$AL$1005,MATCH(J166,$AI$5:$AI$1005,0),1))</f>
        <v>0.99063143155568689</v>
      </c>
      <c r="N166" s="16" t="str">
        <f>IF(P165&gt;1,"Up","Down")</f>
        <v>Up</v>
      </c>
      <c r="O166" s="16" t="str">
        <f>IF(N166="Up",IF(H166&lt;$BJ$12,"Up","Down"),IF(H166&lt;$BK$12,"Down","Up"))</f>
        <v>Up</v>
      </c>
      <c r="P166" s="17">
        <f>IF(O166="Up",INDEX($AP$5:$AP$1005,MATCH(I166,$AI$5:$AI$1005,0),1),INDEX($AQ$5:$AQ$1005,MATCH(J166,$AI$5:$AI$1005,0),1))</f>
        <v>1.0249686985748729</v>
      </c>
      <c r="Q166" s="19">
        <f>T165</f>
        <v>23390.642030218165</v>
      </c>
      <c r="R166" s="19">
        <f>INDEX(model!$S$5:$S$35,MATCH(G166,model!$Q$5:$Q$35,0),1)*model!$O$5</f>
        <v>125</v>
      </c>
      <c r="S166" s="19">
        <f>IF(RIGHT(B166,1)="C",T165*INDEX(model!$T$5:$T$35,MATCH(G166,model!$Q$5:$Q$35,0),1),0)</f>
        <v>0</v>
      </c>
      <c r="T166" s="19">
        <f>(Q166+R166-S166)*M166</f>
        <v>23295.334128346101</v>
      </c>
      <c r="U166" s="19">
        <f>X165</f>
        <v>26761.964191311814</v>
      </c>
      <c r="V166" s="19">
        <f>INDEX(model!$S$5:$S$35,MATCH(G166,model!$Q$5:$Q$35,0),1)*model!$O$6</f>
        <v>125</v>
      </c>
      <c r="W166" s="19">
        <f>IF(RIGHT(B166,1)="C",X165*INDEX(model!$T$5:$T$35,MATCH(G166,model!$Q$5:$Q$35,0),1),0)</f>
        <v>0</v>
      </c>
      <c r="X166" s="19">
        <f>(U166+V166-W166)*P166</f>
        <v>27558.296695798083</v>
      </c>
      <c r="Y166" s="19"/>
      <c r="Z166" s="36" t="str">
        <f>K166&amp;L166</f>
        <v>DownDown</v>
      </c>
      <c r="AA166" s="36" t="str">
        <f>N166&amp;O166</f>
        <v>UpUp</v>
      </c>
      <c r="AB166" s="19"/>
      <c r="AC166" s="19"/>
      <c r="AD166" s="19"/>
      <c r="AE166" s="19"/>
      <c r="AI166" s="18">
        <f>ROUND(AI165-0.001,3)</f>
        <v>0.83899999999999997</v>
      </c>
      <c r="AJ166" s="9">
        <f t="array" ref="AJ166">PERCENTILE(IF($BB$5:$BB$2729="Y",$AY$5:$AY$2729),$AI166)</f>
        <v>1.0197225271180119</v>
      </c>
      <c r="AK166" s="9">
        <f t="array" ref="AK166">PERCENTILE(IF($BC$5:$BC$2729="Y",$AY$5:$AY$2729),$AI166)</f>
        <v>1.0275190460549906</v>
      </c>
      <c r="AL166" s="9">
        <f t="array" ref="AL166">PERCENTILE(IF($BD$5:$BD$2729="Y",$AY$5:$AY$2729),$AI166)</f>
        <v>0.99672095666839988</v>
      </c>
      <c r="AM166" s="41" t="str">
        <f>IF(AI166&lt;$BJ$7,"Up","Down")</f>
        <v>Down</v>
      </c>
      <c r="AN166" s="41" t="str">
        <f>IF(AI166&lt;$BK$7,"Down","Up")</f>
        <v>Up</v>
      </c>
      <c r="AO166" s="9">
        <f t="array" ref="AO166">PERCENTILE(IF($BT$5:$BT$2729="Y",$BQ$5:$BQ$2729),$AI166)</f>
        <v>1.0268551694757952</v>
      </c>
      <c r="AP166" s="9">
        <f t="array" ref="AP166">PERCENTILE(IF($BU$5:$BU$2729="Y",$BQ$5:$BQ$2729),$AI166)</f>
        <v>1.036866373902521</v>
      </c>
      <c r="AQ166" s="9">
        <f t="array" ref="AQ166">PERCENTILE(IF($BV$5:$BV$2729="Y",$BQ$5:$BQ$2729),$AI166)</f>
        <v>0.99617790375213056</v>
      </c>
      <c r="AR166" s="41" t="str">
        <f>IF(AI166&lt;$BJ$12,"Up","Down")</f>
        <v>Down</v>
      </c>
      <c r="AS166" s="41" t="str">
        <f>IF(AI166&lt;$BK$12,"Down","Up")</f>
        <v>Up</v>
      </c>
      <c r="AU166" s="4" t="str">
        <f>IF(AZ166=AZ167,IF(AZ166&gt;AZ165,AZ166&amp;"_O",""),AZ166&amp;"_C")</f>
        <v/>
      </c>
      <c r="AV166" s="7" t="str">
        <f>IF(RIGHT(AU166,1)="C",AX166/INDEX($AX$5:$AX$2729,MATCH(AZ166&amp;"_O",$AU$5:$AU$2729,0),1),"")</f>
        <v/>
      </c>
      <c r="AW166" s="38">
        <v>26697</v>
      </c>
      <c r="AX166" s="37">
        <v>114.35</v>
      </c>
      <c r="AY166" s="7">
        <f>AX166/AX165</f>
        <v>0.9819665092314297</v>
      </c>
      <c r="AZ166" s="4">
        <f>YEAR(AW166)</f>
        <v>1973</v>
      </c>
      <c r="BA166" s="2" t="s">
        <v>5</v>
      </c>
      <c r="BB166" s="12" t="str">
        <f>INDEX($CD$5:$CD$10,MATCH(BA166,$CC$5:$CC$10,0),1)</f>
        <v/>
      </c>
      <c r="BC166" s="12" t="str">
        <f>IF(AND(BB166="Y",AY166&gt;1),"Y","")</f>
        <v/>
      </c>
      <c r="BD166" s="12" t="str">
        <f>IF(AND(BB166="Y",AY166&lt;1),"Y","")</f>
        <v/>
      </c>
      <c r="BE166" s="12" t="str">
        <f>IF(AY166&gt;1,IF(AY165&gt;1,"Y",""),"")</f>
        <v/>
      </c>
      <c r="BF166" s="12" t="str">
        <f>IF(AY166&lt;1,IF(AY165&lt;1,"Y",""),"")</f>
        <v>Y</v>
      </c>
      <c r="BG166" s="2"/>
      <c r="BH166" s="2"/>
      <c r="BI166" s="2"/>
      <c r="BJ166" s="2"/>
      <c r="BK166" s="2"/>
      <c r="BL166" s="2"/>
      <c r="BM166" s="4" t="str">
        <f>IF(BR166=BR167,IF(BR166&gt;BR165,BR166&amp;"_O",""),BR166&amp;"_C")</f>
        <v/>
      </c>
      <c r="BN166" s="7" t="str">
        <f>IF(RIGHT(BM166,1)="C",BP166/INDEX($BP$5:$BP$2729,MATCH(BR166&amp;"_O",$BM$5:$BM$2729,0),1),"")</f>
        <v/>
      </c>
      <c r="BO166" s="38">
        <v>27096</v>
      </c>
      <c r="BP166" s="3">
        <v>95.17</v>
      </c>
      <c r="BQ166" s="7">
        <f>BP166/BP165</f>
        <v>1.0119085592769803</v>
      </c>
      <c r="BR166" s="4">
        <f>YEAR(BO166)</f>
        <v>1974</v>
      </c>
      <c r="BS166" s="2" t="s">
        <v>5</v>
      </c>
      <c r="BT166" s="12" t="str">
        <f>INDEX($CD$5:$CD$10,MATCH(BS166,$CC$5:$CC$10,0),1)</f>
        <v/>
      </c>
      <c r="BU166" s="12" t="str">
        <f>IF(AND(BT166="Y",BQ166&gt;1),"Y","")</f>
        <v/>
      </c>
      <c r="BV166" s="12" t="str">
        <f>IF(AND(BT166="Y",BQ166&lt;1),"Y","")</f>
        <v/>
      </c>
      <c r="BW166" s="12" t="str">
        <f>IF(BQ166&gt;1,IF(BQ165&gt;1,"Y",""),"")</f>
        <v>Y</v>
      </c>
      <c r="BX166" s="12" t="str">
        <f>IF(BQ166&lt;1,IF(BQ165&lt;1,"Y",""),"")</f>
        <v/>
      </c>
      <c r="BY166" s="2"/>
      <c r="BZ166" s="2"/>
      <c r="CA166" s="2"/>
    </row>
    <row r="167" spans="2:79">
      <c r="B167" s="4" t="str">
        <f>IF(G167=G168,IF(G167&gt;G166,G167&amp;"_O",""),G167&amp;"_C")</f>
        <v/>
      </c>
      <c r="C167" s="14">
        <f ca="1">RANDBETWEEN(0,1000)/1000</f>
        <v>0.22800000000000001</v>
      </c>
      <c r="D167" s="16">
        <f>D166+1</f>
        <v>163</v>
      </c>
      <c r="E167" s="10">
        <f>ROUNDDOWN(D167/52,0)+1</f>
        <v>4</v>
      </c>
      <c r="F167" s="15">
        <f>F166+7</f>
        <v>45761</v>
      </c>
      <c r="G167" s="4">
        <f>YEAR(F167)</f>
        <v>2025</v>
      </c>
      <c r="H167" s="33">
        <v>0.1</v>
      </c>
      <c r="I167" s="33">
        <v>0.66</v>
      </c>
      <c r="J167" s="33">
        <v>8.5999999999999993E-2</v>
      </c>
      <c r="K167" s="16" t="str">
        <f>IF(M166&gt;1,"Up","Down")</f>
        <v>Down</v>
      </c>
      <c r="L167" s="16" t="str">
        <f>IF(K167="Up",IF(H167&lt;$BJ$7,"Up","Down"),IF(H167&lt;$BK$7,"Down","Up"))</f>
        <v>Down</v>
      </c>
      <c r="M167" s="17">
        <f>IF(L167="Up",INDEX($AK$5:$AK$1005,MATCH(I167,$AI$5:$AI$1005,0),1),INDEX($AL$5:$AL$1005,MATCH(J167,$AI$5:$AI$1005,0),1))</f>
        <v>0.95976048774545475</v>
      </c>
      <c r="N167" s="16" t="str">
        <f>IF(P166&gt;1,"Up","Down")</f>
        <v>Up</v>
      </c>
      <c r="O167" s="16" t="str">
        <f>IF(N167="Up",IF(H167&lt;$BJ$12,"Up","Down"),IF(H167&lt;$BK$12,"Down","Up"))</f>
        <v>Up</v>
      </c>
      <c r="P167" s="17">
        <f>IF(O167="Up",INDEX($AP$5:$AP$1005,MATCH(I167,$AI$5:$AI$1005,0),1),INDEX($AQ$5:$AQ$1005,MATCH(J167,$AI$5:$AI$1005,0),1))</f>
        <v>1.0239018082550422</v>
      </c>
      <c r="Q167" s="19">
        <f>T166</f>
        <v>23295.334128346101</v>
      </c>
      <c r="R167" s="19">
        <f>INDEX(model!$S$5:$S$35,MATCH(G167,model!$Q$5:$Q$35,0),1)*model!$O$5</f>
        <v>125</v>
      </c>
      <c r="S167" s="19">
        <f>IF(RIGHT(B167,1)="C",T166*INDEX(model!$T$5:$T$35,MATCH(G167,model!$Q$5:$Q$35,0),1),0)</f>
        <v>0</v>
      </c>
      <c r="T167" s="19">
        <f>(Q167+R167-S167)*M167</f>
        <v>22477.911306182974</v>
      </c>
      <c r="U167" s="19">
        <f>X166</f>
        <v>27558.296695798083</v>
      </c>
      <c r="V167" s="19">
        <f>INDEX(model!$S$5:$S$35,MATCH(G167,model!$Q$5:$Q$35,0),1)*model!$O$6</f>
        <v>125</v>
      </c>
      <c r="W167" s="19">
        <f>IF(RIGHT(B167,1)="C",X166*INDEX(model!$T$5:$T$35,MATCH(G167,model!$Q$5:$Q$35,0),1),0)</f>
        <v>0</v>
      </c>
      <c r="X167" s="19">
        <f>(U167+V167-W167)*P167</f>
        <v>28344.97754528849</v>
      </c>
      <c r="Y167" s="19"/>
      <c r="Z167" s="36" t="str">
        <f>K167&amp;L167</f>
        <v>DownDown</v>
      </c>
      <c r="AA167" s="36" t="str">
        <f>N167&amp;O167</f>
        <v>UpUp</v>
      </c>
      <c r="AB167" s="19"/>
      <c r="AC167" s="19"/>
      <c r="AD167" s="19"/>
      <c r="AE167" s="19"/>
      <c r="AI167" s="18">
        <f>ROUND(AI166-0.001,3)</f>
        <v>0.83799999999999997</v>
      </c>
      <c r="AJ167" s="9">
        <f t="array" ref="AJ167">PERCENTILE(IF($BB$5:$BB$2729="Y",$AY$5:$AY$2729),$AI167)</f>
        <v>1.0196134042642442</v>
      </c>
      <c r="AK167" s="9">
        <f t="array" ref="AK167">PERCENTILE(IF($BC$5:$BC$2729="Y",$AY$5:$AY$2729),$AI167)</f>
        <v>1.0273151313577251</v>
      </c>
      <c r="AL167" s="9">
        <f t="array" ref="AL167">PERCENTILE(IF($BD$5:$BD$2729="Y",$AY$5:$AY$2729),$AI167)</f>
        <v>0.99671273133185878</v>
      </c>
      <c r="AM167" s="41" t="str">
        <f>IF(AI167&lt;$BJ$7,"Up","Down")</f>
        <v>Down</v>
      </c>
      <c r="AN167" s="41" t="str">
        <f>IF(AI167&lt;$BK$7,"Down","Up")</f>
        <v>Up</v>
      </c>
      <c r="AO167" s="9">
        <f t="array" ref="AO167">PERCENTILE(IF($BT$5:$BT$2729="Y",$BQ$5:$BQ$2729),$AI167)</f>
        <v>1.0267354296442581</v>
      </c>
      <c r="AP167" s="9">
        <f t="array" ref="AP167">PERCENTILE(IF($BU$5:$BU$2729="Y",$BQ$5:$BQ$2729),$AI167)</f>
        <v>1.0368101218740564</v>
      </c>
      <c r="AQ167" s="9">
        <f t="array" ref="AQ167">PERCENTILE(IF($BV$5:$BV$2729="Y",$BQ$5:$BQ$2729),$AI167)</f>
        <v>0.9961437031637479</v>
      </c>
      <c r="AR167" s="41" t="str">
        <f>IF(AI167&lt;$BJ$12,"Up","Down")</f>
        <v>Down</v>
      </c>
      <c r="AS167" s="41" t="str">
        <f>IF(AI167&lt;$BK$12,"Down","Up")</f>
        <v>Up</v>
      </c>
      <c r="AU167" s="4" t="str">
        <f>IF(AZ167=AZ168,IF(AZ167&gt;AZ166,AZ167&amp;"_O",""),AZ167&amp;"_C")</f>
        <v/>
      </c>
      <c r="AV167" s="7" t="str">
        <f>IF(RIGHT(AU167,1)="C",AX167/INDEX($AX$5:$AX$2729,MATCH(AZ167&amp;"_O",$AU$5:$AU$2729,0),1),"")</f>
        <v/>
      </c>
      <c r="AW167" s="38">
        <v>26704</v>
      </c>
      <c r="AX167" s="37">
        <v>114.68</v>
      </c>
      <c r="AY167" s="7">
        <f>AX167/AX166</f>
        <v>1.0028858766943596</v>
      </c>
      <c r="AZ167" s="4">
        <f>YEAR(AW167)</f>
        <v>1973</v>
      </c>
      <c r="BA167" s="2" t="s">
        <v>5</v>
      </c>
      <c r="BB167" s="12" t="str">
        <f>INDEX($CD$5:$CD$10,MATCH(BA167,$CC$5:$CC$10,0),1)</f>
        <v/>
      </c>
      <c r="BC167" s="12" t="str">
        <f>IF(AND(BB167="Y",AY167&gt;1),"Y","")</f>
        <v/>
      </c>
      <c r="BD167" s="12" t="str">
        <f>IF(AND(BB167="Y",AY167&lt;1),"Y","")</f>
        <v/>
      </c>
      <c r="BE167" s="12" t="str">
        <f>IF(AY167&gt;1,IF(AY166&gt;1,"Y",""),"")</f>
        <v/>
      </c>
      <c r="BF167" s="12" t="str">
        <f>IF(AY167&lt;1,IF(AY166&lt;1,"Y",""),"")</f>
        <v/>
      </c>
      <c r="BG167" s="2"/>
      <c r="BH167" s="2"/>
      <c r="BI167" s="2"/>
      <c r="BJ167" s="2"/>
      <c r="BK167" s="2"/>
      <c r="BL167" s="2"/>
      <c r="BM167" s="4" t="str">
        <f>IF(BR167=BR168,IF(BR167&gt;BR166,BR167&amp;"_O",""),BR167&amp;"_C")</f>
        <v/>
      </c>
      <c r="BN167" s="7" t="str">
        <f>IF(RIGHT(BM167,1)="C",BP167/INDEX($BP$5:$BP$2729,MATCH(BR167&amp;"_O",$BM$5:$BM$2729,0),1),"")</f>
        <v/>
      </c>
      <c r="BO167" s="38">
        <v>27103</v>
      </c>
      <c r="BP167" s="3">
        <v>96.53</v>
      </c>
      <c r="BQ167" s="7">
        <f>BP167/BP166</f>
        <v>1.0142902175055164</v>
      </c>
      <c r="BR167" s="4">
        <f>YEAR(BO167)</f>
        <v>1974</v>
      </c>
      <c r="BS167" s="2" t="s">
        <v>5</v>
      </c>
      <c r="BT167" s="12" t="str">
        <f>INDEX($CD$5:$CD$10,MATCH(BS167,$CC$5:$CC$10,0),1)</f>
        <v/>
      </c>
      <c r="BU167" s="12" t="str">
        <f>IF(AND(BT167="Y",BQ167&gt;1),"Y","")</f>
        <v/>
      </c>
      <c r="BV167" s="12" t="str">
        <f>IF(AND(BT167="Y",BQ167&lt;1),"Y","")</f>
        <v/>
      </c>
      <c r="BW167" s="12" t="str">
        <f>IF(BQ167&gt;1,IF(BQ166&gt;1,"Y",""),"")</f>
        <v>Y</v>
      </c>
      <c r="BX167" s="12" t="str">
        <f>IF(BQ167&lt;1,IF(BQ166&lt;1,"Y",""),"")</f>
        <v/>
      </c>
      <c r="BY167" s="2"/>
      <c r="BZ167" s="2"/>
      <c r="CA167" s="2"/>
    </row>
    <row r="168" spans="2:79">
      <c r="B168" s="4" t="str">
        <f>IF(G168=G169,IF(G168&gt;G167,G168&amp;"_O",""),G168&amp;"_C")</f>
        <v/>
      </c>
      <c r="C168" s="14">
        <f ca="1">RANDBETWEEN(0,1000)/1000</f>
        <v>0.78100000000000003</v>
      </c>
      <c r="D168" s="16">
        <f>D167+1</f>
        <v>164</v>
      </c>
      <c r="E168" s="10">
        <f>ROUNDDOWN(D168/52,0)+1</f>
        <v>4</v>
      </c>
      <c r="F168" s="15">
        <f>F167+7</f>
        <v>45768</v>
      </c>
      <c r="G168" s="4">
        <f>YEAR(F168)</f>
        <v>2025</v>
      </c>
      <c r="H168" s="33">
        <v>0.49</v>
      </c>
      <c r="I168" s="33">
        <v>0.78300000000000003</v>
      </c>
      <c r="J168" s="33">
        <v>0.113</v>
      </c>
      <c r="K168" s="16" t="str">
        <f>IF(M167&gt;1,"Up","Down")</f>
        <v>Down</v>
      </c>
      <c r="L168" s="16" t="str">
        <f>IF(K168="Up",IF(H168&lt;$BJ$7,"Up","Down"),IF(H168&lt;$BK$7,"Down","Up"))</f>
        <v>Up</v>
      </c>
      <c r="M168" s="17">
        <f>IF(L168="Up",INDEX($AK$5:$AK$1005,MATCH(I168,$AI$5:$AI$1005,0),1),INDEX($AL$5:$AL$1005,MATCH(J168,$AI$5:$AI$1005,0),1))</f>
        <v>1.0227739890943364</v>
      </c>
      <c r="N168" s="16" t="str">
        <f>IF(P167&gt;1,"Up","Down")</f>
        <v>Up</v>
      </c>
      <c r="O168" s="16" t="str">
        <f>IF(N168="Up",IF(H168&lt;$BJ$12,"Up","Down"),IF(H168&lt;$BK$12,"Down","Up"))</f>
        <v>Up</v>
      </c>
      <c r="P168" s="17">
        <f>IF(O168="Up",INDEX($AP$5:$AP$1005,MATCH(I168,$AI$5:$AI$1005,0),1),INDEX($AQ$5:$AQ$1005,MATCH(J168,$AI$5:$AI$1005,0),1))</f>
        <v>1.0310044320688312</v>
      </c>
      <c r="Q168" s="19">
        <f>T167</f>
        <v>22477.911306182974</v>
      </c>
      <c r="R168" s="19">
        <f>INDEX(model!$S$5:$S$35,MATCH(G168,model!$Q$5:$Q$35,0),1)*model!$O$5</f>
        <v>125</v>
      </c>
      <c r="S168" s="19">
        <f>IF(RIGHT(B168,1)="C",T167*INDEX(model!$T$5:$T$35,MATCH(G168,model!$Q$5:$Q$35,0),1),0)</f>
        <v>0</v>
      </c>
      <c r="T168" s="19">
        <f>(Q168+R168-S168)*M168</f>
        <v>23117.669761770238</v>
      </c>
      <c r="U168" s="19">
        <f>X167</f>
        <v>28344.97754528849</v>
      </c>
      <c r="V168" s="19">
        <f>INDEX(model!$S$5:$S$35,MATCH(G168,model!$Q$5:$Q$35,0),1)*model!$O$6</f>
        <v>125</v>
      </c>
      <c r="W168" s="19">
        <f>IF(RIGHT(B168,1)="C",X167*INDEX(model!$T$5:$T$35,MATCH(G168,model!$Q$5:$Q$35,0),1),0)</f>
        <v>0</v>
      </c>
      <c r="X168" s="19">
        <f>(U168+V168-W168)*P168</f>
        <v>29352.673030092537</v>
      </c>
      <c r="Y168" s="19"/>
      <c r="Z168" s="36" t="str">
        <f>K168&amp;L168</f>
        <v>DownUp</v>
      </c>
      <c r="AA168" s="36" t="str">
        <f>N168&amp;O168</f>
        <v>UpUp</v>
      </c>
      <c r="AB168" s="19"/>
      <c r="AC168" s="19"/>
      <c r="AD168" s="19"/>
      <c r="AE168" s="19"/>
      <c r="AI168" s="18">
        <f>ROUND(AI167-0.001,3)</f>
        <v>0.83699999999999997</v>
      </c>
      <c r="AJ168" s="9">
        <f t="array" ref="AJ168">PERCENTILE(IF($BB$5:$BB$2729="Y",$AY$5:$AY$2729),$AI168)</f>
        <v>1.0194511050002857</v>
      </c>
      <c r="AK168" s="9">
        <f t="array" ref="AK168">PERCENTILE(IF($BC$5:$BC$2729="Y",$AY$5:$AY$2729),$AI168)</f>
        <v>1.0271598347070965</v>
      </c>
      <c r="AL168" s="9">
        <f t="array" ref="AL168">PERCENTILE(IF($BD$5:$BD$2729="Y",$AY$5:$AY$2729),$AI168)</f>
        <v>0.99670814839349486</v>
      </c>
      <c r="AM168" s="41" t="str">
        <f>IF(AI168&lt;$BJ$7,"Up","Down")</f>
        <v>Down</v>
      </c>
      <c r="AN168" s="41" t="str">
        <f>IF(AI168&lt;$BK$7,"Down","Up")</f>
        <v>Up</v>
      </c>
      <c r="AO168" s="9">
        <f t="array" ref="AO168">PERCENTILE(IF($BT$5:$BT$2729="Y",$BQ$5:$BQ$2729),$AI168)</f>
        <v>1.0266478318370367</v>
      </c>
      <c r="AP168" s="9">
        <f t="array" ref="AP168">PERCENTILE(IF($BU$5:$BU$2729="Y",$BQ$5:$BQ$2729),$AI168)</f>
        <v>1.0366538309523976</v>
      </c>
      <c r="AQ168" s="9">
        <f t="array" ref="AQ168">PERCENTILE(IF($BV$5:$BV$2729="Y",$BQ$5:$BQ$2729),$AI168)</f>
        <v>0.99613864083840375</v>
      </c>
      <c r="AR168" s="41" t="str">
        <f>IF(AI168&lt;$BJ$12,"Up","Down")</f>
        <v>Down</v>
      </c>
      <c r="AS168" s="41" t="str">
        <f>IF(AI168&lt;$BK$12,"Down","Up")</f>
        <v>Up</v>
      </c>
      <c r="AU168" s="4" t="str">
        <f>IF(AZ168=AZ169,IF(AZ168&gt;AZ167,AZ168&amp;"_O",""),AZ168&amp;"_C")</f>
        <v/>
      </c>
      <c r="AV168" s="7" t="str">
        <f>IF(RIGHT(AU168,1)="C",AX168/INDEX($AX$5:$AX$2729,MATCH(AZ168&amp;"_O",$AU$5:$AU$2729,0),1),"")</f>
        <v/>
      </c>
      <c r="AW168" s="38">
        <v>26711</v>
      </c>
      <c r="AX168" s="37">
        <v>114.98</v>
      </c>
      <c r="AY168" s="7">
        <f>AX168/AX167</f>
        <v>1.002615974886641</v>
      </c>
      <c r="AZ168" s="4">
        <f>YEAR(AW168)</f>
        <v>1973</v>
      </c>
      <c r="BA168" s="2" t="s">
        <v>5</v>
      </c>
      <c r="BB168" s="12" t="str">
        <f>INDEX($CD$5:$CD$10,MATCH(BA168,$CC$5:$CC$10,0),1)</f>
        <v/>
      </c>
      <c r="BC168" s="12" t="str">
        <f>IF(AND(BB168="Y",AY168&gt;1),"Y","")</f>
        <v/>
      </c>
      <c r="BD168" s="12" t="str">
        <f>IF(AND(BB168="Y",AY168&lt;1),"Y","")</f>
        <v/>
      </c>
      <c r="BE168" s="12" t="str">
        <f>IF(AY168&gt;1,IF(AY167&gt;1,"Y",""),"")</f>
        <v>Y</v>
      </c>
      <c r="BF168" s="12" t="str">
        <f>IF(AY168&lt;1,IF(AY167&lt;1,"Y",""),"")</f>
        <v/>
      </c>
      <c r="BG168" s="2"/>
      <c r="BH168" s="2"/>
      <c r="BI168" s="2"/>
      <c r="BJ168" s="2"/>
      <c r="BK168" s="2"/>
      <c r="BL168" s="2"/>
      <c r="BM168" s="4" t="str">
        <f>IF(BR168=BR169,IF(BR168&gt;BR167,BR168&amp;"_O",""),BR168&amp;"_C")</f>
        <v/>
      </c>
      <c r="BN168" s="7" t="str">
        <f>IF(RIGHT(BM168,1)="C",BP168/INDEX($BP$5:$BP$2729,MATCH(BR168&amp;"_O",$BM$5:$BM$2729,0),1),"")</f>
        <v/>
      </c>
      <c r="BO168" s="38">
        <v>27110</v>
      </c>
      <c r="BP168" s="3">
        <v>95.45</v>
      </c>
      <c r="BQ168" s="7">
        <f>BP168/BP167</f>
        <v>0.98881176836216722</v>
      </c>
      <c r="BR168" s="4">
        <f>YEAR(BO168)</f>
        <v>1974</v>
      </c>
      <c r="BS168" s="2" t="s">
        <v>5</v>
      </c>
      <c r="BT168" s="12" t="str">
        <f>INDEX($CD$5:$CD$10,MATCH(BS168,$CC$5:$CC$10,0),1)</f>
        <v/>
      </c>
      <c r="BU168" s="12" t="str">
        <f>IF(AND(BT168="Y",BQ168&gt;1),"Y","")</f>
        <v/>
      </c>
      <c r="BV168" s="12" t="str">
        <f>IF(AND(BT168="Y",BQ168&lt;1),"Y","")</f>
        <v/>
      </c>
      <c r="BW168" s="12" t="str">
        <f>IF(BQ168&gt;1,IF(BQ167&gt;1,"Y",""),"")</f>
        <v/>
      </c>
      <c r="BX168" s="12" t="str">
        <f>IF(BQ168&lt;1,IF(BQ167&lt;1,"Y",""),"")</f>
        <v/>
      </c>
      <c r="BY168" s="2"/>
      <c r="BZ168" s="2"/>
      <c r="CA168" s="2"/>
    </row>
    <row r="169" spans="2:79">
      <c r="B169" s="4" t="str">
        <f>IF(G169=G170,IF(G169&gt;G168,G169&amp;"_O",""),G169&amp;"_C")</f>
        <v/>
      </c>
      <c r="C169" s="14">
        <f ca="1">RANDBETWEEN(0,1000)/1000</f>
        <v>0.38400000000000001</v>
      </c>
      <c r="D169" s="16">
        <f>D168+1</f>
        <v>165</v>
      </c>
      <c r="E169" s="10">
        <f>ROUNDDOWN(D169/52,0)+1</f>
        <v>4</v>
      </c>
      <c r="F169" s="15">
        <f>F168+7</f>
        <v>45775</v>
      </c>
      <c r="G169" s="4">
        <f>YEAR(F169)</f>
        <v>2025</v>
      </c>
      <c r="H169" s="33">
        <v>0.44</v>
      </c>
      <c r="I169" s="33">
        <v>0.42599999999999999</v>
      </c>
      <c r="J169" s="33">
        <v>0.55200000000000005</v>
      </c>
      <c r="K169" s="16" t="str">
        <f>IF(M168&gt;1,"Up","Down")</f>
        <v>Up</v>
      </c>
      <c r="L169" s="16" t="str">
        <f>IF(K169="Up",IF(H169&lt;$BJ$7,"Up","Down"),IF(H169&lt;$BK$7,"Down","Up"))</f>
        <v>Up</v>
      </c>
      <c r="M169" s="17">
        <f>IF(L169="Up",INDEX($AK$5:$AK$1005,MATCH(I169,$AI$5:$AI$1005,0),1),INDEX($AL$5:$AL$1005,MATCH(J169,$AI$5:$AI$1005,0),1))</f>
        <v>1.0104092192679908</v>
      </c>
      <c r="N169" s="16" t="str">
        <f>IF(P168&gt;1,"Up","Down")</f>
        <v>Up</v>
      </c>
      <c r="O169" s="16" t="str">
        <f>IF(N169="Up",IF(H169&lt;$BJ$12,"Up","Down"),IF(H169&lt;$BK$12,"Down","Up"))</f>
        <v>Up</v>
      </c>
      <c r="P169" s="17">
        <f>IF(O169="Up",INDEX($AP$5:$AP$1005,MATCH(I169,$AI$5:$AI$1005,0),1),INDEX($AQ$5:$AQ$1005,MATCH(J169,$AI$5:$AI$1005,0),1))</f>
        <v>1.0142257567290305</v>
      </c>
      <c r="Q169" s="19">
        <f>T168</f>
        <v>23117.669761770238</v>
      </c>
      <c r="R169" s="19">
        <f>INDEX(model!$S$5:$S$35,MATCH(G169,model!$Q$5:$Q$35,0),1)*model!$O$5</f>
        <v>125</v>
      </c>
      <c r="S169" s="19">
        <f>IF(RIGHT(B169,1)="C",T168*INDEX(model!$T$5:$T$35,MATCH(G169,model!$Q$5:$Q$35,0),1),0)</f>
        <v>0</v>
      </c>
      <c r="T169" s="19">
        <f>(Q169+R169-S169)*M169</f>
        <v>23484.607807694003</v>
      </c>
      <c r="U169" s="19">
        <f>X168</f>
        <v>29352.673030092537</v>
      </c>
      <c r="V169" s="19">
        <f>INDEX(model!$S$5:$S$35,MATCH(G169,model!$Q$5:$Q$35,0),1)*model!$O$6</f>
        <v>125</v>
      </c>
      <c r="W169" s="19">
        <f>IF(RIGHT(B169,1)="C",X168*INDEX(model!$T$5:$T$35,MATCH(G169,model!$Q$5:$Q$35,0),1),0)</f>
        <v>0</v>
      </c>
      <c r="X169" s="19">
        <f>(U169+V169-W169)*P169</f>
        <v>29897.015235556537</v>
      </c>
      <c r="Y169" s="19"/>
      <c r="Z169" s="36" t="str">
        <f>K169&amp;L169</f>
        <v>UpUp</v>
      </c>
      <c r="AA169" s="36" t="str">
        <f>N169&amp;O169</f>
        <v>UpUp</v>
      </c>
      <c r="AB169" s="19"/>
      <c r="AC169" s="19"/>
      <c r="AD169" s="19"/>
      <c r="AE169" s="19"/>
      <c r="AI169" s="18">
        <f>ROUND(AI168-0.001,3)</f>
        <v>0.83599999999999997</v>
      </c>
      <c r="AJ169" s="9">
        <f t="array" ref="AJ169">PERCENTILE(IF($BB$5:$BB$2729="Y",$AY$5:$AY$2729),$AI169)</f>
        <v>1.0194261453504458</v>
      </c>
      <c r="AK169" s="9">
        <f t="array" ref="AK169">PERCENTILE(IF($BC$5:$BC$2729="Y",$AY$5:$AY$2729),$AI169)</f>
        <v>1.0270878659168707</v>
      </c>
      <c r="AL169" s="9">
        <f t="array" ref="AL169">PERCENTILE(IF($BD$5:$BD$2729="Y",$AY$5:$AY$2729),$AI169)</f>
        <v>0.99669901038218089</v>
      </c>
      <c r="AM169" s="41" t="str">
        <f>IF(AI169&lt;$BJ$7,"Up","Down")</f>
        <v>Down</v>
      </c>
      <c r="AN169" s="41" t="str">
        <f>IF(AI169&lt;$BK$7,"Down","Up")</f>
        <v>Up</v>
      </c>
      <c r="AO169" s="9">
        <f t="array" ref="AO169">PERCENTILE(IF($BT$5:$BT$2729="Y",$BQ$5:$BQ$2729),$AI169)</f>
        <v>1.0265579269812533</v>
      </c>
      <c r="AP169" s="9">
        <f t="array" ref="AP169">PERCENTILE(IF($BU$5:$BU$2729="Y",$BQ$5:$BQ$2729),$AI169)</f>
        <v>1.0365273906266976</v>
      </c>
      <c r="AQ169" s="9">
        <f t="array" ref="AQ169">PERCENTILE(IF($BV$5:$BV$2729="Y",$BQ$5:$BQ$2729),$AI169)</f>
        <v>0.99612625757658402</v>
      </c>
      <c r="AR169" s="41" t="str">
        <f>IF(AI169&lt;$BJ$12,"Up","Down")</f>
        <v>Down</v>
      </c>
      <c r="AS169" s="41" t="str">
        <f>IF(AI169&lt;$BK$12,"Down","Up")</f>
        <v>Up</v>
      </c>
      <c r="AU169" s="4" t="str">
        <f>IF(AZ169=AZ170,IF(AZ169&gt;AZ168,AZ169&amp;"_O",""),AZ169&amp;"_C")</f>
        <v/>
      </c>
      <c r="AV169" s="7" t="str">
        <f>IF(RIGHT(AU169,1)="C",AX169/INDEX($AX$5:$AX$2729,MATCH(AZ169&amp;"_O",$AU$5:$AU$2729,0),1),"")</f>
        <v/>
      </c>
      <c r="AW169" s="38">
        <v>26718</v>
      </c>
      <c r="AX169" s="37">
        <v>113.16</v>
      </c>
      <c r="AY169" s="7">
        <f>AX169/AX168</f>
        <v>0.9841711602017742</v>
      </c>
      <c r="AZ169" s="4">
        <f>YEAR(AW169)</f>
        <v>1973</v>
      </c>
      <c r="BA169" s="2" t="s">
        <v>5</v>
      </c>
      <c r="BB169" s="12" t="str">
        <f>INDEX($CD$5:$CD$10,MATCH(BA169,$CC$5:$CC$10,0),1)</f>
        <v/>
      </c>
      <c r="BC169" s="12" t="str">
        <f>IF(AND(BB169="Y",AY169&gt;1),"Y","")</f>
        <v/>
      </c>
      <c r="BD169" s="12" t="str">
        <f>IF(AND(BB169="Y",AY169&lt;1),"Y","")</f>
        <v/>
      </c>
      <c r="BE169" s="12" t="str">
        <f>IF(AY169&gt;1,IF(AY168&gt;1,"Y",""),"")</f>
        <v/>
      </c>
      <c r="BF169" s="12" t="str">
        <f>IF(AY169&lt;1,IF(AY168&lt;1,"Y",""),"")</f>
        <v/>
      </c>
      <c r="BG169" s="2"/>
      <c r="BH169" s="2"/>
      <c r="BI169" s="2"/>
      <c r="BJ169" s="2"/>
      <c r="BK169" s="2"/>
      <c r="BL169" s="2"/>
      <c r="BM169" s="4" t="str">
        <f>IF(BR169=BR170,IF(BR169&gt;BR168,BR169&amp;"_O",""),BR169&amp;"_C")</f>
        <v/>
      </c>
      <c r="BN169" s="7" t="str">
        <f>IF(RIGHT(BM169,1)="C",BP169/INDEX($BP$5:$BP$2729,MATCH(BR169&amp;"_O",$BM$5:$BM$2729,0),1),"")</f>
        <v/>
      </c>
      <c r="BO169" s="38">
        <v>27117</v>
      </c>
      <c r="BP169" s="3">
        <v>92.27</v>
      </c>
      <c r="BQ169" s="7">
        <f>BP169/BP168</f>
        <v>0.96668412781561019</v>
      </c>
      <c r="BR169" s="4">
        <f>YEAR(BO169)</f>
        <v>1974</v>
      </c>
      <c r="BS169" s="2" t="s">
        <v>5</v>
      </c>
      <c r="BT169" s="12" t="str">
        <f>INDEX($CD$5:$CD$10,MATCH(BS169,$CC$5:$CC$10,0),1)</f>
        <v/>
      </c>
      <c r="BU169" s="12" t="str">
        <f>IF(AND(BT169="Y",BQ169&gt;1),"Y","")</f>
        <v/>
      </c>
      <c r="BV169" s="12" t="str">
        <f>IF(AND(BT169="Y",BQ169&lt;1),"Y","")</f>
        <v/>
      </c>
      <c r="BW169" s="12" t="str">
        <f>IF(BQ169&gt;1,IF(BQ168&gt;1,"Y",""),"")</f>
        <v/>
      </c>
      <c r="BX169" s="12" t="str">
        <f>IF(BQ169&lt;1,IF(BQ168&lt;1,"Y",""),"")</f>
        <v>Y</v>
      </c>
      <c r="BY169" s="2"/>
      <c r="BZ169" s="2"/>
      <c r="CA169" s="2"/>
    </row>
    <row r="170" spans="2:79">
      <c r="B170" s="4" t="str">
        <f>IF(G170=G171,IF(G170&gt;G169,G170&amp;"_O",""),G170&amp;"_C")</f>
        <v/>
      </c>
      <c r="C170" s="14">
        <f ca="1">RANDBETWEEN(0,1000)/1000</f>
        <v>0.79300000000000004</v>
      </c>
      <c r="D170" s="16">
        <f>D169+1</f>
        <v>166</v>
      </c>
      <c r="E170" s="10">
        <f>ROUNDDOWN(D170/52,0)+1</f>
        <v>4</v>
      </c>
      <c r="F170" s="15">
        <f>F169+7</f>
        <v>45782</v>
      </c>
      <c r="G170" s="4">
        <f>YEAR(F170)</f>
        <v>2025</v>
      </c>
      <c r="H170" s="33">
        <v>0.65300000000000002</v>
      </c>
      <c r="I170" s="33">
        <v>0.11899999999999999</v>
      </c>
      <c r="J170" s="33">
        <v>0.80400000000000005</v>
      </c>
      <c r="K170" s="16" t="str">
        <f>IF(M169&gt;1,"Up","Down")</f>
        <v>Up</v>
      </c>
      <c r="L170" s="16" t="str">
        <f>IF(K170="Up",IF(H170&lt;$BJ$7,"Up","Down"),IF(H170&lt;$BK$7,"Down","Up"))</f>
        <v>Down</v>
      </c>
      <c r="M170" s="17">
        <f>IF(L170="Up",INDEX($AK$5:$AK$1005,MATCH(I170,$AI$5:$AI$1005,0),1),INDEX($AL$5:$AL$1005,MATCH(J170,$AI$5:$AI$1005,0),1))</f>
        <v>0.99598164686085855</v>
      </c>
      <c r="N170" s="16" t="str">
        <f>IF(P169&gt;1,"Up","Down")</f>
        <v>Up</v>
      </c>
      <c r="O170" s="16" t="str">
        <f>IF(N170="Up",IF(H170&lt;$BJ$12,"Up","Down"),IF(H170&lt;$BK$12,"Down","Up"))</f>
        <v>Down</v>
      </c>
      <c r="P170" s="17">
        <f>IF(O170="Up",INDEX($AP$5:$AP$1005,MATCH(I170,$AI$5:$AI$1005,0),1),INDEX($AQ$5:$AQ$1005,MATCH(J170,$AI$5:$AI$1005,0),1))</f>
        <v>0.99523033600298894</v>
      </c>
      <c r="Q170" s="19">
        <f>T169</f>
        <v>23484.607807694003</v>
      </c>
      <c r="R170" s="19">
        <f>INDEX(model!$S$5:$S$35,MATCH(G170,model!$Q$5:$Q$35,0),1)*model!$O$5</f>
        <v>125</v>
      </c>
      <c r="S170" s="19">
        <f>IF(RIGHT(B170,1)="C",T169*INDEX(model!$T$5:$T$35,MATCH(G170,model!$Q$5:$Q$35,0),1),0)</f>
        <v>0</v>
      </c>
      <c r="T170" s="19">
        <f>(Q170+R170-S170)*M170</f>
        <v>23514.736066046058</v>
      </c>
      <c r="U170" s="19">
        <f>X169</f>
        <v>29897.015235556537</v>
      </c>
      <c r="V170" s="19">
        <f>INDEX(model!$S$5:$S$35,MATCH(G170,model!$Q$5:$Q$35,0),1)*model!$O$6</f>
        <v>125</v>
      </c>
      <c r="W170" s="19">
        <f>IF(RIGHT(B170,1)="C",X169*INDEX(model!$T$5:$T$35,MATCH(G170,model!$Q$5:$Q$35,0),1),0)</f>
        <v>0</v>
      </c>
      <c r="X170" s="19">
        <f>(U170+V170-W170)*P170</f>
        <v>29878.820310369785</v>
      </c>
      <c r="Y170" s="19"/>
      <c r="Z170" s="36" t="str">
        <f>K170&amp;L170</f>
        <v>UpDown</v>
      </c>
      <c r="AA170" s="36" t="str">
        <f>N170&amp;O170</f>
        <v>UpDown</v>
      </c>
      <c r="AB170" s="19"/>
      <c r="AC170" s="19"/>
      <c r="AD170" s="19"/>
      <c r="AE170" s="19"/>
      <c r="AI170" s="18">
        <f>ROUND(AI169-0.001,3)</f>
        <v>0.83499999999999996</v>
      </c>
      <c r="AJ170" s="9">
        <f t="array" ref="AJ170">PERCENTILE(IF($BB$5:$BB$2729="Y",$AY$5:$AY$2729),$AI170)</f>
        <v>1.0193482754745156</v>
      </c>
      <c r="AK170" s="9">
        <f t="array" ref="AK170">PERCENTILE(IF($BC$5:$BC$2729="Y",$AY$5:$AY$2729),$AI170)</f>
        <v>1.0270666317807935</v>
      </c>
      <c r="AL170" s="9">
        <f t="array" ref="AL170">PERCENTILE(IF($BD$5:$BD$2729="Y",$AY$5:$AY$2729),$AI170)</f>
        <v>0.99665783452934142</v>
      </c>
      <c r="AM170" s="41" t="str">
        <f>IF(AI170&lt;$BJ$7,"Up","Down")</f>
        <v>Down</v>
      </c>
      <c r="AN170" s="41" t="str">
        <f>IF(AI170&lt;$BK$7,"Down","Up")</f>
        <v>Up</v>
      </c>
      <c r="AO170" s="9">
        <f t="array" ref="AO170">PERCENTILE(IF($BT$5:$BT$2729="Y",$BQ$5:$BQ$2729),$AI170)</f>
        <v>1.0265214853165858</v>
      </c>
      <c r="AP170" s="9">
        <f t="array" ref="AP170">PERCENTILE(IF($BU$5:$BU$2729="Y",$BQ$5:$BQ$2729),$AI170)</f>
        <v>1.0364816855468781</v>
      </c>
      <c r="AQ170" s="9">
        <f t="array" ref="AQ170">PERCENTILE(IF($BV$5:$BV$2729="Y",$BQ$5:$BQ$2729),$AI170)</f>
        <v>0.99610550924308228</v>
      </c>
      <c r="AR170" s="41" t="str">
        <f>IF(AI170&lt;$BJ$12,"Up","Down")</f>
        <v>Down</v>
      </c>
      <c r="AS170" s="41" t="str">
        <f>IF(AI170&lt;$BK$12,"Down","Up")</f>
        <v>Up</v>
      </c>
      <c r="AU170" s="4" t="str">
        <f>IF(AZ170=AZ171,IF(AZ170&gt;AZ169,AZ170&amp;"_O",""),AZ170&amp;"_C")</f>
        <v/>
      </c>
      <c r="AV170" s="7" t="str">
        <f>IF(RIGHT(AU170,1)="C",AX170/INDEX($AX$5:$AX$2729,MATCH(AZ170&amp;"_O",$AU$5:$AU$2729,0),1),"")</f>
        <v/>
      </c>
      <c r="AW170" s="38">
        <v>26725</v>
      </c>
      <c r="AX170" s="37">
        <v>112.28</v>
      </c>
      <c r="AY170" s="7">
        <f>AX170/AX169</f>
        <v>0.99222340049487456</v>
      </c>
      <c r="AZ170" s="4">
        <f>YEAR(AW170)</f>
        <v>1973</v>
      </c>
      <c r="BA170" s="2" t="s">
        <v>5</v>
      </c>
      <c r="BB170" s="12" t="str">
        <f>INDEX($CD$5:$CD$10,MATCH(BA170,$CC$5:$CC$10,0),1)</f>
        <v/>
      </c>
      <c r="BC170" s="12" t="str">
        <f>IF(AND(BB170="Y",AY170&gt;1),"Y","")</f>
        <v/>
      </c>
      <c r="BD170" s="12" t="str">
        <f>IF(AND(BB170="Y",AY170&lt;1),"Y","")</f>
        <v/>
      </c>
      <c r="BE170" s="12" t="str">
        <f>IF(AY170&gt;1,IF(AY169&gt;1,"Y",""),"")</f>
        <v/>
      </c>
      <c r="BF170" s="12" t="str">
        <f>IF(AY170&lt;1,IF(AY169&lt;1,"Y",""),"")</f>
        <v>Y</v>
      </c>
      <c r="BG170" s="2"/>
      <c r="BH170" s="2"/>
      <c r="BI170" s="2"/>
      <c r="BJ170" s="2"/>
      <c r="BK170" s="2"/>
      <c r="BL170" s="2"/>
      <c r="BM170" s="4" t="str">
        <f>IF(BR170=BR171,IF(BR170&gt;BR169,BR170&amp;"_O",""),BR170&amp;"_C")</f>
        <v/>
      </c>
      <c r="BN170" s="7" t="str">
        <f>IF(RIGHT(BM170,1)="C",BP170/INDEX($BP$5:$BP$2729,MATCH(BR170&amp;"_O",$BM$5:$BM$2729,0),1),"")</f>
        <v/>
      </c>
      <c r="BO170" s="38">
        <v>27124</v>
      </c>
      <c r="BP170" s="3">
        <v>90.7</v>
      </c>
      <c r="BQ170" s="7">
        <f>BP170/BP169</f>
        <v>0.98298471876016047</v>
      </c>
      <c r="BR170" s="4">
        <f>YEAR(BO170)</f>
        <v>1974</v>
      </c>
      <c r="BS170" s="2" t="s">
        <v>5</v>
      </c>
      <c r="BT170" s="12" t="str">
        <f>INDEX($CD$5:$CD$10,MATCH(BS170,$CC$5:$CC$10,0),1)</f>
        <v/>
      </c>
      <c r="BU170" s="12" t="str">
        <f>IF(AND(BT170="Y",BQ170&gt;1),"Y","")</f>
        <v/>
      </c>
      <c r="BV170" s="12" t="str">
        <f>IF(AND(BT170="Y",BQ170&lt;1),"Y","")</f>
        <v/>
      </c>
      <c r="BW170" s="12" t="str">
        <f>IF(BQ170&gt;1,IF(BQ169&gt;1,"Y",""),"")</f>
        <v/>
      </c>
      <c r="BX170" s="12" t="str">
        <f>IF(BQ170&lt;1,IF(BQ169&lt;1,"Y",""),"")</f>
        <v>Y</v>
      </c>
      <c r="BY170" s="2"/>
      <c r="BZ170" s="2"/>
      <c r="CA170" s="2"/>
    </row>
    <row r="171" spans="2:79">
      <c r="B171" s="4" t="str">
        <f>IF(G171=G172,IF(G171&gt;G170,G171&amp;"_O",""),G171&amp;"_C")</f>
        <v/>
      </c>
      <c r="C171" s="14">
        <f ca="1">RANDBETWEEN(0,1000)/1000</f>
        <v>0.54300000000000004</v>
      </c>
      <c r="D171" s="16">
        <f>D170+1</f>
        <v>167</v>
      </c>
      <c r="E171" s="10">
        <f>ROUNDDOWN(D171/52,0)+1</f>
        <v>4</v>
      </c>
      <c r="F171" s="15">
        <f>F170+7</f>
        <v>45789</v>
      </c>
      <c r="G171" s="4">
        <f>YEAR(F171)</f>
        <v>2025</v>
      </c>
      <c r="H171" s="33">
        <v>0.73699999999999999</v>
      </c>
      <c r="I171" s="33">
        <v>0.72299999999999998</v>
      </c>
      <c r="J171" s="33">
        <v>0.92300000000000004</v>
      </c>
      <c r="K171" s="16" t="str">
        <f>IF(M170&gt;1,"Up","Down")</f>
        <v>Down</v>
      </c>
      <c r="L171" s="16" t="str">
        <f>IF(K171="Up",IF(H171&lt;$BJ$7,"Up","Down"),IF(H171&lt;$BK$7,"Down","Up"))</f>
        <v>Up</v>
      </c>
      <c r="M171" s="17">
        <f>IF(L171="Up",INDEX($AK$5:$AK$1005,MATCH(I171,$AI$5:$AI$1005,0),1),INDEX($AL$5:$AL$1005,MATCH(J171,$AI$5:$AI$1005,0),1))</f>
        <v>1.0199075759520471</v>
      </c>
      <c r="N171" s="16" t="str">
        <f>IF(P170&gt;1,"Up","Down")</f>
        <v>Down</v>
      </c>
      <c r="O171" s="16" t="str">
        <f>IF(N171="Up",IF(H171&lt;$BJ$12,"Up","Down"),IF(H171&lt;$BK$12,"Down","Up"))</f>
        <v>Up</v>
      </c>
      <c r="P171" s="17">
        <f>IF(O171="Up",INDEX($AP$5:$AP$1005,MATCH(I171,$AI$5:$AI$1005,0),1),INDEX($AQ$5:$AQ$1005,MATCH(J171,$AI$5:$AI$1005,0),1))</f>
        <v>1.0272323644410546</v>
      </c>
      <c r="Q171" s="19">
        <f>T170</f>
        <v>23514.736066046058</v>
      </c>
      <c r="R171" s="19">
        <f>INDEX(model!$S$5:$S$35,MATCH(G171,model!$Q$5:$Q$35,0),1)*model!$O$5</f>
        <v>125</v>
      </c>
      <c r="S171" s="19">
        <f>IF(RIGHT(B171,1)="C",T170*INDEX(model!$T$5:$T$35,MATCH(G171,model!$Q$5:$Q$35,0),1),0)</f>
        <v>0</v>
      </c>
      <c r="T171" s="19">
        <f>(Q171+R171-S171)*M171</f>
        <v>24110.345907267216</v>
      </c>
      <c r="U171" s="19">
        <f>X170</f>
        <v>29878.820310369785</v>
      </c>
      <c r="V171" s="19">
        <f>INDEX(model!$S$5:$S$35,MATCH(G171,model!$Q$5:$Q$35,0),1)*model!$O$6</f>
        <v>125</v>
      </c>
      <c r="W171" s="19">
        <f>IF(RIGHT(B171,1)="C",X170*INDEX(model!$T$5:$T$35,MATCH(G171,model!$Q$5:$Q$35,0),1),0)</f>
        <v>0</v>
      </c>
      <c r="X171" s="19">
        <f>(U171+V171-W171)*P171</f>
        <v>30820.89527968569</v>
      </c>
      <c r="Y171" s="19"/>
      <c r="Z171" s="36" t="str">
        <f>K171&amp;L171</f>
        <v>DownUp</v>
      </c>
      <c r="AA171" s="36" t="str">
        <f>N171&amp;O171</f>
        <v>DownUp</v>
      </c>
      <c r="AB171" s="19"/>
      <c r="AC171" s="19"/>
      <c r="AD171" s="19"/>
      <c r="AE171" s="19"/>
      <c r="AI171" s="18">
        <f>ROUND(AI170-0.001,3)</f>
        <v>0.83399999999999996</v>
      </c>
      <c r="AJ171" s="9">
        <f t="array" ref="AJ171">PERCENTILE(IF($BB$5:$BB$2729="Y",$AY$5:$AY$2729),$AI171)</f>
        <v>1.0192616786732416</v>
      </c>
      <c r="AK171" s="9">
        <f t="array" ref="AK171">PERCENTILE(IF($BC$5:$BC$2729="Y",$AY$5:$AY$2729),$AI171)</f>
        <v>1.0270478101347866</v>
      </c>
      <c r="AL171" s="9">
        <f t="array" ref="AL171">PERCENTILE(IF($BD$5:$BD$2729="Y",$AY$5:$AY$2729),$AI171)</f>
        <v>0.99662798945720665</v>
      </c>
      <c r="AM171" s="41" t="str">
        <f>IF(AI171&lt;$BJ$7,"Up","Down")</f>
        <v>Down</v>
      </c>
      <c r="AN171" s="41" t="str">
        <f>IF(AI171&lt;$BK$7,"Down","Up")</f>
        <v>Up</v>
      </c>
      <c r="AO171" s="9">
        <f t="array" ref="AO171">PERCENTILE(IF($BT$5:$BT$2729="Y",$BQ$5:$BQ$2729),$AI171)</f>
        <v>1.0264910368309343</v>
      </c>
      <c r="AP171" s="9">
        <f t="array" ref="AP171">PERCENTILE(IF($BU$5:$BU$2729="Y",$BQ$5:$BQ$2729),$AI171)</f>
        <v>1.0362849716529159</v>
      </c>
      <c r="AQ171" s="9">
        <f t="array" ref="AQ171">PERCENTILE(IF($BV$5:$BV$2729="Y",$BQ$5:$BQ$2729),$AI171)</f>
        <v>0.99609940265229047</v>
      </c>
      <c r="AR171" s="41" t="str">
        <f>IF(AI171&lt;$BJ$12,"Up","Down")</f>
        <v>Down</v>
      </c>
      <c r="AS171" s="41" t="str">
        <f>IF(AI171&lt;$BK$12,"Down","Up")</f>
        <v>Up</v>
      </c>
      <c r="AU171" s="4" t="str">
        <f>IF(AZ171=AZ172,IF(AZ171&gt;AZ170,AZ171&amp;"_O",""),AZ171&amp;"_C")</f>
        <v/>
      </c>
      <c r="AV171" s="7" t="str">
        <f>IF(RIGHT(AU171,1)="C",AX171/INDEX($AX$5:$AX$2729,MATCH(AZ171&amp;"_O",$AU$5:$AU$2729,0),1),"")</f>
        <v/>
      </c>
      <c r="AW171" s="38">
        <v>26732</v>
      </c>
      <c r="AX171" s="37">
        <v>113.79</v>
      </c>
      <c r="AY171" s="7">
        <f>AX171/AX170</f>
        <v>1.0134485215532598</v>
      </c>
      <c r="AZ171" s="4">
        <f>YEAR(AW171)</f>
        <v>1973</v>
      </c>
      <c r="BA171" s="2" t="s">
        <v>5</v>
      </c>
      <c r="BB171" s="12" t="str">
        <f>INDEX($CD$5:$CD$10,MATCH(BA171,$CC$5:$CC$10,0),1)</f>
        <v/>
      </c>
      <c r="BC171" s="12" t="str">
        <f>IF(AND(BB171="Y",AY171&gt;1),"Y","")</f>
        <v/>
      </c>
      <c r="BD171" s="12" t="str">
        <f>IF(AND(BB171="Y",AY171&lt;1),"Y","")</f>
        <v/>
      </c>
      <c r="BE171" s="12" t="str">
        <f>IF(AY171&gt;1,IF(AY170&gt;1,"Y",""),"")</f>
        <v/>
      </c>
      <c r="BF171" s="12" t="str">
        <f>IF(AY171&lt;1,IF(AY170&lt;1,"Y",""),"")</f>
        <v/>
      </c>
      <c r="BG171" s="2"/>
      <c r="BH171" s="2"/>
      <c r="BI171" s="2"/>
      <c r="BJ171" s="2"/>
      <c r="BK171" s="2"/>
      <c r="BL171" s="2"/>
      <c r="BM171" s="4" t="str">
        <f>IF(BR171=BR172,IF(BR171&gt;BR170,BR171&amp;"_O",""),BR171&amp;"_C")</f>
        <v/>
      </c>
      <c r="BN171" s="7" t="str">
        <f>IF(RIGHT(BM171,1)="C",BP171/INDEX($BP$5:$BP$2729,MATCH(BR171&amp;"_O",$BM$5:$BM$2729,0),1),"")</f>
        <v/>
      </c>
      <c r="BO171" s="38">
        <v>27130</v>
      </c>
      <c r="BP171" s="3">
        <v>89.79</v>
      </c>
      <c r="BQ171" s="7">
        <f>BP171/BP170</f>
        <v>0.98996692392502761</v>
      </c>
      <c r="BR171" s="4">
        <f>YEAR(BO171)</f>
        <v>1974</v>
      </c>
      <c r="BS171" s="2" t="s">
        <v>5</v>
      </c>
      <c r="BT171" s="12" t="str">
        <f>INDEX($CD$5:$CD$10,MATCH(BS171,$CC$5:$CC$10,0),1)</f>
        <v/>
      </c>
      <c r="BU171" s="12" t="str">
        <f>IF(AND(BT171="Y",BQ171&gt;1),"Y","")</f>
        <v/>
      </c>
      <c r="BV171" s="12" t="str">
        <f>IF(AND(BT171="Y",BQ171&lt;1),"Y","")</f>
        <v/>
      </c>
      <c r="BW171" s="12" t="str">
        <f>IF(BQ171&gt;1,IF(BQ170&gt;1,"Y",""),"")</f>
        <v/>
      </c>
      <c r="BX171" s="12" t="str">
        <f>IF(BQ171&lt;1,IF(BQ170&lt;1,"Y",""),"")</f>
        <v>Y</v>
      </c>
      <c r="BY171" s="2"/>
      <c r="BZ171" s="2"/>
      <c r="CA171" s="2"/>
    </row>
    <row r="172" spans="2:79">
      <c r="B172" s="4" t="str">
        <f>IF(G172=G173,IF(G172&gt;G171,G172&amp;"_O",""),G172&amp;"_C")</f>
        <v/>
      </c>
      <c r="C172" s="14">
        <f ca="1">RANDBETWEEN(0,1000)/1000</f>
        <v>0.77300000000000002</v>
      </c>
      <c r="D172" s="16">
        <f>D171+1</f>
        <v>168</v>
      </c>
      <c r="E172" s="10">
        <f>ROUNDDOWN(D172/52,0)+1</f>
        <v>4</v>
      </c>
      <c r="F172" s="15">
        <f>F171+7</f>
        <v>45796</v>
      </c>
      <c r="G172" s="4">
        <f>YEAR(F172)</f>
        <v>2025</v>
      </c>
      <c r="H172" s="33">
        <v>0.26800000000000002</v>
      </c>
      <c r="I172" s="33">
        <v>0.9</v>
      </c>
      <c r="J172" s="33">
        <v>0.84599999999999997</v>
      </c>
      <c r="K172" s="16" t="str">
        <f>IF(M171&gt;1,"Up","Down")</f>
        <v>Up</v>
      </c>
      <c r="L172" s="16" t="str">
        <f>IF(K172="Up",IF(H172&lt;$BJ$7,"Up","Down"),IF(H172&lt;$BK$7,"Down","Up"))</f>
        <v>Up</v>
      </c>
      <c r="M172" s="17">
        <f>IF(L172="Up",INDEX($AK$5:$AK$1005,MATCH(I172,$AI$5:$AI$1005,0),1),INDEX($AL$5:$AL$1005,MATCH(J172,$AI$5:$AI$1005,0),1))</f>
        <v>1.0326896076717262</v>
      </c>
      <c r="N172" s="16" t="str">
        <f>IF(P171&gt;1,"Up","Down")</f>
        <v>Up</v>
      </c>
      <c r="O172" s="16" t="str">
        <f>IF(N172="Up",IF(H172&lt;$BJ$12,"Up","Down"),IF(H172&lt;$BK$12,"Down","Up"))</f>
        <v>Up</v>
      </c>
      <c r="P172" s="17">
        <f>IF(O172="Up",INDEX($AP$5:$AP$1005,MATCH(I172,$AI$5:$AI$1005,0),1),INDEX($AQ$5:$AQ$1005,MATCH(J172,$AI$5:$AI$1005,0),1))</f>
        <v>1.0445142106625134</v>
      </c>
      <c r="Q172" s="19">
        <f>T171</f>
        <v>24110.345907267216</v>
      </c>
      <c r="R172" s="19">
        <f>INDEX(model!$S$5:$S$35,MATCH(G172,model!$Q$5:$Q$35,0),1)*model!$O$5</f>
        <v>125</v>
      </c>
      <c r="S172" s="19">
        <f>IF(RIGHT(B172,1)="C",T171*INDEX(model!$T$5:$T$35,MATCH(G172,model!$Q$5:$Q$35,0),1),0)</f>
        <v>0</v>
      </c>
      <c r="T172" s="19">
        <f>(Q172+R172-S172)*M172</f>
        <v>25027.589856764356</v>
      </c>
      <c r="U172" s="19">
        <f>X171</f>
        <v>30820.89527968569</v>
      </c>
      <c r="V172" s="19">
        <f>INDEX(model!$S$5:$S$35,MATCH(G172,model!$Q$5:$Q$35,0),1)*model!$O$6</f>
        <v>125</v>
      </c>
      <c r="W172" s="19">
        <f>IF(RIGHT(B172,1)="C",X171*INDEX(model!$T$5:$T$35,MATCH(G172,model!$Q$5:$Q$35,0),1),0)</f>
        <v>0</v>
      </c>
      <c r="X172" s="19">
        <f>(U172+V172-W172)*P172</f>
        <v>32323.427381305697</v>
      </c>
      <c r="Y172" s="19"/>
      <c r="Z172" s="36" t="str">
        <f>K172&amp;L172</f>
        <v>UpUp</v>
      </c>
      <c r="AA172" s="36" t="str">
        <f>N172&amp;O172</f>
        <v>UpUp</v>
      </c>
      <c r="AB172" s="19"/>
      <c r="AC172" s="19"/>
      <c r="AD172" s="19"/>
      <c r="AE172" s="19"/>
      <c r="AI172" s="18">
        <f>ROUND(AI171-0.001,3)</f>
        <v>0.83299999999999996</v>
      </c>
      <c r="AJ172" s="9">
        <f t="array" ref="AJ172">PERCENTILE(IF($BB$5:$BB$2729="Y",$AY$5:$AY$2729),$AI172)</f>
        <v>1.019169236044702</v>
      </c>
      <c r="AK172" s="9">
        <f t="array" ref="AK172">PERCENTILE(IF($BC$5:$BC$2729="Y",$AY$5:$AY$2729),$AI172)</f>
        <v>1.027031848233239</v>
      </c>
      <c r="AL172" s="9">
        <f t="array" ref="AL172">PERCENTILE(IF($BD$5:$BD$2729="Y",$AY$5:$AY$2729),$AI172)</f>
        <v>0.99661525892555791</v>
      </c>
      <c r="AM172" s="41" t="str">
        <f>IF(AI172&lt;$BJ$7,"Up","Down")</f>
        <v>Down</v>
      </c>
      <c r="AN172" s="41" t="str">
        <f>IF(AI172&lt;$BK$7,"Down","Up")</f>
        <v>Up</v>
      </c>
      <c r="AO172" s="9">
        <f t="array" ref="AO172">PERCENTILE(IF($BT$5:$BT$2729="Y",$BQ$5:$BQ$2729),$AI172)</f>
        <v>1.0264762675018295</v>
      </c>
      <c r="AP172" s="9">
        <f t="array" ref="AP172">PERCENTILE(IF($BU$5:$BU$2729="Y",$BQ$5:$BQ$2729),$AI172)</f>
        <v>1.0361391980872448</v>
      </c>
      <c r="AQ172" s="9">
        <f t="array" ref="AQ172">PERCENTILE(IF($BV$5:$BV$2729="Y",$BQ$5:$BQ$2729),$AI172)</f>
        <v>0.99608230424044741</v>
      </c>
      <c r="AR172" s="41" t="str">
        <f>IF(AI172&lt;$BJ$12,"Up","Down")</f>
        <v>Down</v>
      </c>
      <c r="AS172" s="41" t="str">
        <f>IF(AI172&lt;$BK$12,"Down","Up")</f>
        <v>Up</v>
      </c>
      <c r="AU172" s="4" t="str">
        <f>IF(AZ172=AZ173,IF(AZ172&gt;AZ171,AZ172&amp;"_O",""),AZ172&amp;"_C")</f>
        <v/>
      </c>
      <c r="AV172" s="7" t="str">
        <f>IF(RIGHT(AU172,1)="C",AX172/INDEX($AX$5:$AX$2729,MATCH(AZ172&amp;"_O",$AU$5:$AU$2729,0),1),"")</f>
        <v/>
      </c>
      <c r="AW172" s="38">
        <v>26739</v>
      </c>
      <c r="AX172" s="37">
        <v>113.54</v>
      </c>
      <c r="AY172" s="7">
        <f>AX172/AX171</f>
        <v>0.99780297038404075</v>
      </c>
      <c r="AZ172" s="4">
        <f>YEAR(AW172)</f>
        <v>1973</v>
      </c>
      <c r="BA172" s="2" t="s">
        <v>5</v>
      </c>
      <c r="BB172" s="12" t="str">
        <f>INDEX($CD$5:$CD$10,MATCH(BA172,$CC$5:$CC$10,0),1)</f>
        <v/>
      </c>
      <c r="BC172" s="12" t="str">
        <f>IF(AND(BB172="Y",AY172&gt;1),"Y","")</f>
        <v/>
      </c>
      <c r="BD172" s="12" t="str">
        <f>IF(AND(BB172="Y",AY172&lt;1),"Y","")</f>
        <v/>
      </c>
      <c r="BE172" s="12" t="str">
        <f>IF(AY172&gt;1,IF(AY171&gt;1,"Y",""),"")</f>
        <v/>
      </c>
      <c r="BF172" s="12" t="str">
        <f>IF(AY172&lt;1,IF(AY171&lt;1,"Y",""),"")</f>
        <v/>
      </c>
      <c r="BG172" s="2"/>
      <c r="BH172" s="2"/>
      <c r="BI172" s="2"/>
      <c r="BJ172" s="2"/>
      <c r="BK172" s="2"/>
      <c r="BL172" s="2"/>
      <c r="BM172" s="4" t="str">
        <f>IF(BR172=BR173,IF(BR172&gt;BR171,BR172&amp;"_O",""),BR172&amp;"_C")</f>
        <v/>
      </c>
      <c r="BN172" s="7" t="str">
        <f>IF(RIGHT(BM172,1)="C",BP172/INDEX($BP$5:$BP$2729,MATCH(BR172&amp;"_O",$BM$5:$BM$2729,0),1),"")</f>
        <v/>
      </c>
      <c r="BO172" s="38">
        <v>27138</v>
      </c>
      <c r="BP172" s="3">
        <v>90.31</v>
      </c>
      <c r="BQ172" s="7">
        <f>BP172/BP171</f>
        <v>1.0057912907896203</v>
      </c>
      <c r="BR172" s="4">
        <f>YEAR(BO172)</f>
        <v>1974</v>
      </c>
      <c r="BS172" s="2" t="s">
        <v>5</v>
      </c>
      <c r="BT172" s="12" t="str">
        <f>INDEX($CD$5:$CD$10,MATCH(BS172,$CC$5:$CC$10,0),1)</f>
        <v/>
      </c>
      <c r="BU172" s="12" t="str">
        <f>IF(AND(BT172="Y",BQ172&gt;1),"Y","")</f>
        <v/>
      </c>
      <c r="BV172" s="12" t="str">
        <f>IF(AND(BT172="Y",BQ172&lt;1),"Y","")</f>
        <v/>
      </c>
      <c r="BW172" s="12" t="str">
        <f>IF(BQ172&gt;1,IF(BQ171&gt;1,"Y",""),"")</f>
        <v/>
      </c>
      <c r="BX172" s="12" t="str">
        <f>IF(BQ172&lt;1,IF(BQ171&lt;1,"Y",""),"")</f>
        <v/>
      </c>
      <c r="BY172" s="2"/>
      <c r="BZ172" s="2"/>
      <c r="CA172" s="2"/>
    </row>
    <row r="173" spans="2:79">
      <c r="B173" s="4" t="str">
        <f>IF(G173=G174,IF(G173&gt;G172,G173&amp;"_O",""),G173&amp;"_C")</f>
        <v/>
      </c>
      <c r="C173" s="14">
        <f ca="1">RANDBETWEEN(0,1000)/1000</f>
        <v>0.105</v>
      </c>
      <c r="D173" s="16">
        <f>D172+1</f>
        <v>169</v>
      </c>
      <c r="E173" s="10">
        <f>ROUNDDOWN(D173/52,0)+1</f>
        <v>4</v>
      </c>
      <c r="F173" s="15">
        <f>F172+7</f>
        <v>45803</v>
      </c>
      <c r="G173" s="4">
        <f>YEAR(F173)</f>
        <v>2025</v>
      </c>
      <c r="H173" s="33">
        <v>3.2000000000000001E-2</v>
      </c>
      <c r="I173" s="33">
        <v>1.0999999999999999E-2</v>
      </c>
      <c r="J173" s="33">
        <v>0.29299999999999998</v>
      </c>
      <c r="K173" s="16" t="str">
        <f>IF(M172&gt;1,"Up","Down")</f>
        <v>Up</v>
      </c>
      <c r="L173" s="16" t="str">
        <f>IF(K173="Up",IF(H173&lt;$BJ$7,"Up","Down"),IF(H173&lt;$BK$7,"Down","Up"))</f>
        <v>Up</v>
      </c>
      <c r="M173" s="17">
        <f>IF(L173="Up",INDEX($AK$5:$AK$1005,MATCH(I173,$AI$5:$AI$1005,0),1),INDEX($AL$5:$AL$1005,MATCH(J173,$AI$5:$AI$1005,0),1))</f>
        <v>1.0005817948092821</v>
      </c>
      <c r="N173" s="16" t="str">
        <f>IF(P172&gt;1,"Up","Down")</f>
        <v>Up</v>
      </c>
      <c r="O173" s="16" t="str">
        <f>IF(N173="Up",IF(H173&lt;$BJ$12,"Up","Down"),IF(H173&lt;$BK$12,"Down","Up"))</f>
        <v>Up</v>
      </c>
      <c r="P173" s="17">
        <f>IF(O173="Up",INDEX($AP$5:$AP$1005,MATCH(I173,$AI$5:$AI$1005,0),1),INDEX($AQ$5:$AQ$1005,MATCH(J173,$AI$5:$AI$1005,0),1))</f>
        <v>1.0009474205519058</v>
      </c>
      <c r="Q173" s="19">
        <f>T172</f>
        <v>25027.589856764356</v>
      </c>
      <c r="R173" s="19">
        <f>INDEX(model!$S$5:$S$35,MATCH(G173,model!$Q$5:$Q$35,0),1)*model!$O$5</f>
        <v>125</v>
      </c>
      <c r="S173" s="19">
        <f>IF(RIGHT(B173,1)="C",T172*INDEX(model!$T$5:$T$35,MATCH(G173,model!$Q$5:$Q$35,0),1),0)</f>
        <v>0</v>
      </c>
      <c r="T173" s="19">
        <f>(Q173+R173-S173)*M173</f>
        <v>25167.223502983023</v>
      </c>
      <c r="U173" s="19">
        <f>X172</f>
        <v>32323.427381305697</v>
      </c>
      <c r="V173" s="19">
        <f>INDEX(model!$S$5:$S$35,MATCH(G173,model!$Q$5:$Q$35,0),1)*model!$O$6</f>
        <v>125</v>
      </c>
      <c r="W173" s="19">
        <f>IF(RIGHT(B173,1)="C",X172*INDEX(model!$T$5:$T$35,MATCH(G173,model!$Q$5:$Q$35,0),1),0)</f>
        <v>0</v>
      </c>
      <c r="X173" s="19">
        <f>(U173+V173-W173)*P173</f>
        <v>32479.169688283768</v>
      </c>
      <c r="Y173" s="19"/>
      <c r="Z173" s="36" t="str">
        <f>K173&amp;L173</f>
        <v>UpUp</v>
      </c>
      <c r="AA173" s="36" t="str">
        <f>N173&amp;O173</f>
        <v>UpUp</v>
      </c>
      <c r="AB173" s="19"/>
      <c r="AC173" s="19"/>
      <c r="AD173" s="19"/>
      <c r="AE173" s="19"/>
      <c r="AI173" s="18">
        <f>ROUND(AI172-0.001,3)</f>
        <v>0.83199999999999996</v>
      </c>
      <c r="AJ173" s="9">
        <f t="array" ref="AJ173">PERCENTILE(IF($BB$5:$BB$2729="Y",$AY$5:$AY$2729),$AI173)</f>
        <v>1.0189097789571766</v>
      </c>
      <c r="AK173" s="9">
        <f t="array" ref="AK173">PERCENTILE(IF($BC$5:$BC$2729="Y",$AY$5:$AY$2729),$AI173)</f>
        <v>1.0269579521719616</v>
      </c>
      <c r="AL173" s="9">
        <f t="array" ref="AL173">PERCENTILE(IF($BD$5:$BD$2729="Y",$AY$5:$AY$2729),$AI173)</f>
        <v>0.99661192552629263</v>
      </c>
      <c r="AM173" s="41" t="str">
        <f>IF(AI173&lt;$BJ$7,"Up","Down")</f>
        <v>Down</v>
      </c>
      <c r="AN173" s="41" t="str">
        <f>IF(AI173&lt;$BK$7,"Down","Up")</f>
        <v>Up</v>
      </c>
      <c r="AO173" s="9">
        <f t="array" ref="AO173">PERCENTILE(IF($BT$5:$BT$2729="Y",$BQ$5:$BQ$2729),$AI173)</f>
        <v>1.0263674514219563</v>
      </c>
      <c r="AP173" s="9">
        <f t="array" ref="AP173">PERCENTILE(IF($BU$5:$BU$2729="Y",$BQ$5:$BQ$2729),$AI173)</f>
        <v>1.0359490251548098</v>
      </c>
      <c r="AQ173" s="9">
        <f t="array" ref="AQ173">PERCENTILE(IF($BV$5:$BV$2729="Y",$BQ$5:$BQ$2729),$AI173)</f>
        <v>0.99606664935377642</v>
      </c>
      <c r="AR173" s="41" t="str">
        <f>IF(AI173&lt;$BJ$12,"Up","Down")</f>
        <v>Down</v>
      </c>
      <c r="AS173" s="41" t="str">
        <f>IF(AI173&lt;$BK$12,"Down","Up")</f>
        <v>Up</v>
      </c>
      <c r="AU173" s="4" t="str">
        <f>IF(AZ173=AZ174,IF(AZ173&gt;AZ172,AZ173&amp;"_O",""),AZ173&amp;"_C")</f>
        <v/>
      </c>
      <c r="AV173" s="7" t="str">
        <f>IF(RIGHT(AU173,1)="C",AX173/INDEX($AX$5:$AX$2729,MATCH(AZ173&amp;"_O",$AU$5:$AU$2729,0),1),"")</f>
        <v/>
      </c>
      <c r="AW173" s="38">
        <v>26746</v>
      </c>
      <c r="AX173" s="37">
        <v>108.88</v>
      </c>
      <c r="AY173" s="7">
        <f>AX173/AX172</f>
        <v>0.95895719570195515</v>
      </c>
      <c r="AZ173" s="4">
        <f>YEAR(AW173)</f>
        <v>1973</v>
      </c>
      <c r="BA173" s="2" t="s">
        <v>5</v>
      </c>
      <c r="BB173" s="12" t="str">
        <f>INDEX($CD$5:$CD$10,MATCH(BA173,$CC$5:$CC$10,0),1)</f>
        <v/>
      </c>
      <c r="BC173" s="12" t="str">
        <f>IF(AND(BB173="Y",AY173&gt;1),"Y","")</f>
        <v/>
      </c>
      <c r="BD173" s="12" t="str">
        <f>IF(AND(BB173="Y",AY173&lt;1),"Y","")</f>
        <v/>
      </c>
      <c r="BE173" s="12" t="str">
        <f>IF(AY173&gt;1,IF(AY172&gt;1,"Y",""),"")</f>
        <v/>
      </c>
      <c r="BF173" s="12" t="str">
        <f>IF(AY173&lt;1,IF(AY172&lt;1,"Y",""),"")</f>
        <v>Y</v>
      </c>
      <c r="BG173" s="2"/>
      <c r="BH173" s="2"/>
      <c r="BI173" s="2"/>
      <c r="BJ173" s="2"/>
      <c r="BK173" s="2"/>
      <c r="BL173" s="2"/>
      <c r="BM173" s="4" t="str">
        <f>IF(BR173=BR174,IF(BR173&gt;BR172,BR173&amp;"_O",""),BR173&amp;"_C")</f>
        <v/>
      </c>
      <c r="BN173" s="7" t="str">
        <f>IF(RIGHT(BM173,1)="C",BP173/INDEX($BP$5:$BP$2729,MATCH(BR173&amp;"_O",$BM$5:$BM$2729,0),1),"")</f>
        <v/>
      </c>
      <c r="BO173" s="38">
        <v>27145</v>
      </c>
      <c r="BP173" s="3">
        <v>86.24</v>
      </c>
      <c r="BQ173" s="7">
        <f>BP173/BP172</f>
        <v>0.95493300852618745</v>
      </c>
      <c r="BR173" s="4">
        <f>YEAR(BO173)</f>
        <v>1974</v>
      </c>
      <c r="BS173" s="2" t="s">
        <v>5</v>
      </c>
      <c r="BT173" s="12" t="str">
        <f>INDEX($CD$5:$CD$10,MATCH(BS173,$CC$5:$CC$10,0),1)</f>
        <v/>
      </c>
      <c r="BU173" s="12" t="str">
        <f>IF(AND(BT173="Y",BQ173&gt;1),"Y","")</f>
        <v/>
      </c>
      <c r="BV173" s="12" t="str">
        <f>IF(AND(BT173="Y",BQ173&lt;1),"Y","")</f>
        <v/>
      </c>
      <c r="BW173" s="12" t="str">
        <f>IF(BQ173&gt;1,IF(BQ172&gt;1,"Y",""),"")</f>
        <v/>
      </c>
      <c r="BX173" s="12" t="str">
        <f>IF(BQ173&lt;1,IF(BQ172&lt;1,"Y",""),"")</f>
        <v/>
      </c>
      <c r="BY173" s="2"/>
      <c r="BZ173" s="2"/>
      <c r="CA173" s="2"/>
    </row>
    <row r="174" spans="2:79">
      <c r="B174" s="4" t="str">
        <f>IF(G174=G175,IF(G174&gt;G173,G174&amp;"_O",""),G174&amp;"_C")</f>
        <v/>
      </c>
      <c r="C174" s="14">
        <f ca="1">RANDBETWEEN(0,1000)/1000</f>
        <v>0.33</v>
      </c>
      <c r="D174" s="16">
        <f>D173+1</f>
        <v>170</v>
      </c>
      <c r="E174" s="10">
        <f>ROUNDDOWN(D174/52,0)+1</f>
        <v>4</v>
      </c>
      <c r="F174" s="15">
        <f>F173+7</f>
        <v>45810</v>
      </c>
      <c r="G174" s="4">
        <f>YEAR(F174)</f>
        <v>2025</v>
      </c>
      <c r="H174" s="33">
        <v>0.318</v>
      </c>
      <c r="I174" s="33">
        <v>0.70699999999999996</v>
      </c>
      <c r="J174" s="33">
        <v>0.58299999999999996</v>
      </c>
      <c r="K174" s="16" t="str">
        <f>IF(M173&gt;1,"Up","Down")</f>
        <v>Up</v>
      </c>
      <c r="L174" s="16" t="str">
        <f>IF(K174="Up",IF(H174&lt;$BJ$7,"Up","Down"),IF(H174&lt;$BK$7,"Down","Up"))</f>
        <v>Up</v>
      </c>
      <c r="M174" s="17">
        <f>IF(L174="Up",INDEX($AK$5:$AK$1005,MATCH(I174,$AI$5:$AI$1005,0),1),INDEX($AL$5:$AL$1005,MATCH(J174,$AI$5:$AI$1005,0),1))</f>
        <v>1.0190503976193304</v>
      </c>
      <c r="N174" s="16" t="str">
        <f>IF(P173&gt;1,"Up","Down")</f>
        <v>Up</v>
      </c>
      <c r="O174" s="16" t="str">
        <f>IF(N174="Up",IF(H174&lt;$BJ$12,"Up","Down"),IF(H174&lt;$BK$12,"Down","Up"))</f>
        <v>Up</v>
      </c>
      <c r="P174" s="17">
        <f>IF(O174="Up",INDEX($AP$5:$AP$1005,MATCH(I174,$AI$5:$AI$1005,0),1),INDEX($AQ$5:$AQ$1005,MATCH(J174,$AI$5:$AI$1005,0),1))</f>
        <v>1.026538986970801</v>
      </c>
      <c r="Q174" s="19">
        <f>T173</f>
        <v>25167.223502983023</v>
      </c>
      <c r="R174" s="19">
        <f>INDEX(model!$S$5:$S$35,MATCH(G174,model!$Q$5:$Q$35,0),1)*model!$O$5</f>
        <v>125</v>
      </c>
      <c r="S174" s="19">
        <f>IF(RIGHT(B174,1)="C",T173*INDEX(model!$T$5:$T$35,MATCH(G174,model!$Q$5:$Q$35,0),1),0)</f>
        <v>0</v>
      </c>
      <c r="T174" s="19">
        <f>(Q174+R174-S174)*M174</f>
        <v>25774.050417391823</v>
      </c>
      <c r="U174" s="19">
        <f>X173</f>
        <v>32479.169688283768</v>
      </c>
      <c r="V174" s="19">
        <f>INDEX(model!$S$5:$S$35,MATCH(G174,model!$Q$5:$Q$35,0),1)*model!$O$6</f>
        <v>125</v>
      </c>
      <c r="W174" s="19">
        <f>IF(RIGHT(B174,1)="C",X173*INDEX(model!$T$5:$T$35,MATCH(G174,model!$Q$5:$Q$35,0),1),0)</f>
        <v>0</v>
      </c>
      <c r="X174" s="19">
        <f>(U174+V174-W174)*P174</f>
        <v>33469.451322834917</v>
      </c>
      <c r="Y174" s="19"/>
      <c r="Z174" s="36" t="str">
        <f>K174&amp;L174</f>
        <v>UpUp</v>
      </c>
      <c r="AA174" s="36" t="str">
        <f>N174&amp;O174</f>
        <v>UpUp</v>
      </c>
      <c r="AB174" s="19"/>
      <c r="AC174" s="19"/>
      <c r="AD174" s="19"/>
      <c r="AE174" s="19"/>
      <c r="AI174" s="18">
        <f>ROUND(AI173-0.001,3)</f>
        <v>0.83099999999999996</v>
      </c>
      <c r="AJ174" s="9">
        <f t="array" ref="AJ174">PERCENTILE(IF($BB$5:$BB$2729="Y",$AY$5:$AY$2729),$AI174)</f>
        <v>1.0188530953520143</v>
      </c>
      <c r="AK174" s="9">
        <f t="array" ref="AK174">PERCENTILE(IF($BC$5:$BC$2729="Y",$AY$5:$AY$2729),$AI174)</f>
        <v>1.0267733158197185</v>
      </c>
      <c r="AL174" s="9">
        <f t="array" ref="AL174">PERCENTILE(IF($BD$5:$BD$2729="Y",$AY$5:$AY$2729),$AI174)</f>
        <v>0.99660761571682543</v>
      </c>
      <c r="AM174" s="41" t="str">
        <f>IF(AI174&lt;$BJ$7,"Up","Down")</f>
        <v>Down</v>
      </c>
      <c r="AN174" s="41" t="str">
        <f>IF(AI174&lt;$BK$7,"Down","Up")</f>
        <v>Up</v>
      </c>
      <c r="AO174" s="9">
        <f t="array" ref="AO174">PERCENTILE(IF($BT$5:$BT$2729="Y",$BQ$5:$BQ$2729),$AI174)</f>
        <v>1.0262203019624774</v>
      </c>
      <c r="AP174" s="9">
        <f t="array" ref="AP174">PERCENTILE(IF($BU$5:$BU$2729="Y",$BQ$5:$BQ$2729),$AI174)</f>
        <v>1.0359271177025016</v>
      </c>
      <c r="AQ174" s="9">
        <f t="array" ref="AQ174">PERCENTILE(IF($BV$5:$BV$2729="Y",$BQ$5:$BQ$2729),$AI174)</f>
        <v>0.99605634481971339</v>
      </c>
      <c r="AR174" s="41" t="str">
        <f>IF(AI174&lt;$BJ$12,"Up","Down")</f>
        <v>Down</v>
      </c>
      <c r="AS174" s="41" t="str">
        <f>IF(AI174&lt;$BK$12,"Down","Up")</f>
        <v>Up</v>
      </c>
      <c r="AU174" s="4" t="str">
        <f>IF(AZ174=AZ175,IF(AZ174&gt;AZ173,AZ174&amp;"_O",""),AZ174&amp;"_C")</f>
        <v/>
      </c>
      <c r="AV174" s="7" t="str">
        <f>IF(RIGHT(AU174,1)="C",AX174/INDEX($AX$5:$AX$2729,MATCH(AZ174&amp;"_O",$AU$5:$AU$2729,0),1),"")</f>
        <v/>
      </c>
      <c r="AW174" s="38">
        <v>26753</v>
      </c>
      <c r="AX174" s="37">
        <v>111.52</v>
      </c>
      <c r="AY174" s="7">
        <f>AX174/AX173</f>
        <v>1.0242468772961058</v>
      </c>
      <c r="AZ174" s="4">
        <f>YEAR(AW174)</f>
        <v>1973</v>
      </c>
      <c r="BA174" s="2" t="s">
        <v>5</v>
      </c>
      <c r="BB174" s="12" t="str">
        <f>INDEX($CD$5:$CD$10,MATCH(BA174,$CC$5:$CC$10,0),1)</f>
        <v/>
      </c>
      <c r="BC174" s="12" t="str">
        <f>IF(AND(BB174="Y",AY174&gt;1),"Y","")</f>
        <v/>
      </c>
      <c r="BD174" s="12" t="str">
        <f>IF(AND(BB174="Y",AY174&lt;1),"Y","")</f>
        <v/>
      </c>
      <c r="BE174" s="12" t="str">
        <f>IF(AY174&gt;1,IF(AY173&gt;1,"Y",""),"")</f>
        <v/>
      </c>
      <c r="BF174" s="12" t="str">
        <f>IF(AY174&lt;1,IF(AY173&lt;1,"Y",""),"")</f>
        <v/>
      </c>
      <c r="BG174" s="2"/>
      <c r="BH174" s="2"/>
      <c r="BI174" s="2"/>
      <c r="BJ174" s="2"/>
      <c r="BK174" s="2"/>
      <c r="BL174" s="2"/>
      <c r="BM174" s="4" t="str">
        <f>IF(BR174=BR175,IF(BR174&gt;BR173,BR174&amp;"_O",""),BR174&amp;"_C")</f>
        <v/>
      </c>
      <c r="BN174" s="7" t="str">
        <f>IF(RIGHT(BM174,1)="C",BP174/INDEX($BP$5:$BP$2729,MATCH(BR174&amp;"_O",$BM$5:$BM$2729,0),1),"")</f>
        <v/>
      </c>
      <c r="BO174" s="38">
        <v>27152</v>
      </c>
      <c r="BP174" s="3">
        <v>87.47</v>
      </c>
      <c r="BQ174" s="7">
        <f>BP174/BP173</f>
        <v>1.0142625231910947</v>
      </c>
      <c r="BR174" s="4">
        <f>YEAR(BO174)</f>
        <v>1974</v>
      </c>
      <c r="BS174" s="2" t="s">
        <v>5</v>
      </c>
      <c r="BT174" s="12" t="str">
        <f>INDEX($CD$5:$CD$10,MATCH(BS174,$CC$5:$CC$10,0),1)</f>
        <v/>
      </c>
      <c r="BU174" s="12" t="str">
        <f>IF(AND(BT174="Y",BQ174&gt;1),"Y","")</f>
        <v/>
      </c>
      <c r="BV174" s="12" t="str">
        <f>IF(AND(BT174="Y",BQ174&lt;1),"Y","")</f>
        <v/>
      </c>
      <c r="BW174" s="12" t="str">
        <f>IF(BQ174&gt;1,IF(BQ173&gt;1,"Y",""),"")</f>
        <v/>
      </c>
      <c r="BX174" s="12" t="str">
        <f>IF(BQ174&lt;1,IF(BQ173&lt;1,"Y",""),"")</f>
        <v/>
      </c>
      <c r="BY174" s="2"/>
      <c r="BZ174" s="2"/>
      <c r="CA174" s="2"/>
    </row>
    <row r="175" spans="2:79">
      <c r="B175" s="4" t="str">
        <f>IF(G175=G176,IF(G175&gt;G174,G175&amp;"_O",""),G175&amp;"_C")</f>
        <v/>
      </c>
      <c r="C175" s="14">
        <f ca="1">RANDBETWEEN(0,1000)/1000</f>
        <v>0.23499999999999999</v>
      </c>
      <c r="D175" s="16">
        <f>D174+1</f>
        <v>171</v>
      </c>
      <c r="E175" s="10">
        <f>ROUNDDOWN(D175/52,0)+1</f>
        <v>4</v>
      </c>
      <c r="F175" s="15">
        <f>F174+7</f>
        <v>45817</v>
      </c>
      <c r="G175" s="4">
        <f>YEAR(F175)</f>
        <v>2025</v>
      </c>
      <c r="H175" s="33">
        <v>0.63900000000000001</v>
      </c>
      <c r="I175" s="33">
        <v>0.74299999999999999</v>
      </c>
      <c r="J175" s="33">
        <v>0.48199999999999998</v>
      </c>
      <c r="K175" s="16" t="str">
        <f>IF(M174&gt;1,"Up","Down")</f>
        <v>Up</v>
      </c>
      <c r="L175" s="16" t="str">
        <f>IF(K175="Up",IF(H175&lt;$BJ$7,"Up","Down"),IF(H175&lt;$BK$7,"Down","Up"))</f>
        <v>Down</v>
      </c>
      <c r="M175" s="17">
        <f>IF(L175="Up",INDEX($AK$5:$AK$1005,MATCH(I175,$AI$5:$AI$1005,0),1),INDEX($AL$5:$AL$1005,MATCH(J175,$AI$5:$AI$1005,0),1))</f>
        <v>0.98698862572983803</v>
      </c>
      <c r="N175" s="16" t="str">
        <f>IF(P174&gt;1,"Up","Down")</f>
        <v>Up</v>
      </c>
      <c r="O175" s="16" t="str">
        <f>IF(N175="Up",IF(H175&lt;$BJ$12,"Up","Down"),IF(H175&lt;$BK$12,"Down","Up"))</f>
        <v>Down</v>
      </c>
      <c r="P175" s="17">
        <f>IF(O175="Up",INDEX($AP$5:$AP$1005,MATCH(I175,$AI$5:$AI$1005,0),1),INDEX($AQ$5:$AQ$1005,MATCH(J175,$AI$5:$AI$1005,0),1))</f>
        <v>0.98421755726141769</v>
      </c>
      <c r="Q175" s="19">
        <f>T174</f>
        <v>25774.050417391823</v>
      </c>
      <c r="R175" s="19">
        <f>INDEX(model!$S$5:$S$35,MATCH(G175,model!$Q$5:$Q$35,0),1)*model!$O$5</f>
        <v>125</v>
      </c>
      <c r="S175" s="19">
        <f>IF(RIGHT(B175,1)="C",T174*INDEX(model!$T$5:$T$35,MATCH(G175,model!$Q$5:$Q$35,0),1),0)</f>
        <v>0</v>
      </c>
      <c r="T175" s="19">
        <f>(Q175+R175-S175)*M175</f>
        <v>25562.068179169342</v>
      </c>
      <c r="U175" s="19">
        <f>X174</f>
        <v>33469.451322834917</v>
      </c>
      <c r="V175" s="19">
        <f>INDEX(model!$S$5:$S$35,MATCH(G175,model!$Q$5:$Q$35,0),1)*model!$O$6</f>
        <v>125</v>
      </c>
      <c r="W175" s="19">
        <f>IF(RIGHT(B175,1)="C",X174*INDEX(model!$T$5:$T$35,MATCH(G175,model!$Q$5:$Q$35,0),1),0)</f>
        <v>0</v>
      </c>
      <c r="X175" s="19">
        <f>(U175+V175-W175)*P175</f>
        <v>33064.248818498185</v>
      </c>
      <c r="Y175" s="19"/>
      <c r="Z175" s="36" t="str">
        <f>K175&amp;L175</f>
        <v>UpDown</v>
      </c>
      <c r="AA175" s="36" t="str">
        <f>N175&amp;O175</f>
        <v>UpDown</v>
      </c>
      <c r="AB175" s="19"/>
      <c r="AC175" s="19"/>
      <c r="AD175" s="19"/>
      <c r="AE175" s="19"/>
      <c r="AI175" s="18">
        <f>ROUND(AI174-0.001,3)</f>
        <v>0.83</v>
      </c>
      <c r="AJ175" s="9">
        <f t="array" ref="AJ175">PERCENTILE(IF($BB$5:$BB$2729="Y",$AY$5:$AY$2729),$AI175)</f>
        <v>1.0186794492082352</v>
      </c>
      <c r="AK175" s="9">
        <f t="array" ref="AK175">PERCENTILE(IF($BC$5:$BC$2729="Y",$AY$5:$AY$2729),$AI175)</f>
        <v>1.0266941969618661</v>
      </c>
      <c r="AL175" s="9">
        <f t="array" ref="AL175">PERCENTILE(IF($BD$5:$BD$2729="Y",$AY$5:$AY$2729),$AI175)</f>
        <v>0.99659837033737941</v>
      </c>
      <c r="AM175" s="41" t="str">
        <f>IF(AI175&lt;$BJ$7,"Up","Down")</f>
        <v>Down</v>
      </c>
      <c r="AN175" s="41" t="str">
        <f>IF(AI175&lt;$BK$7,"Down","Up")</f>
        <v>Up</v>
      </c>
      <c r="AO175" s="9">
        <f t="array" ref="AO175">PERCENTILE(IF($BT$5:$BT$2729="Y",$BQ$5:$BQ$2729),$AI175)</f>
        <v>1.0261080399039861</v>
      </c>
      <c r="AP175" s="9">
        <f t="array" ref="AP175">PERCENTILE(IF($BU$5:$BU$2729="Y",$BQ$5:$BQ$2729),$AI175)</f>
        <v>1.0358605810842703</v>
      </c>
      <c r="AQ175" s="9">
        <f t="array" ref="AQ175">PERCENTILE(IF($BV$5:$BV$2729="Y",$BQ$5:$BQ$2729),$AI175)</f>
        <v>0.99603684661771508</v>
      </c>
      <c r="AR175" s="41" t="str">
        <f>IF(AI175&lt;$BJ$12,"Up","Down")</f>
        <v>Down</v>
      </c>
      <c r="AS175" s="41" t="str">
        <f>IF(AI175&lt;$BK$12,"Down","Up")</f>
        <v>Up</v>
      </c>
      <c r="AU175" s="4" t="str">
        <f>IF(AZ175=AZ176,IF(AZ175&gt;AZ174,AZ175&amp;"_O",""),AZ175&amp;"_C")</f>
        <v/>
      </c>
      <c r="AV175" s="7" t="str">
        <f>IF(RIGHT(AU175,1)="C",AX175/INDEX($AX$5:$AX$2729,MATCH(AZ175&amp;"_O",$AU$5:$AU$2729,0),1),"")</f>
        <v/>
      </c>
      <c r="AW175" s="38">
        <v>26760</v>
      </c>
      <c r="AX175" s="37">
        <v>109.28</v>
      </c>
      <c r="AY175" s="7">
        <f>AX175/AX174</f>
        <v>0.97991391678622675</v>
      </c>
      <c r="AZ175" s="4">
        <f>YEAR(AW175)</f>
        <v>1973</v>
      </c>
      <c r="BA175" s="2" t="s">
        <v>5</v>
      </c>
      <c r="BB175" s="12" t="str">
        <f>INDEX($CD$5:$CD$10,MATCH(BA175,$CC$5:$CC$10,0),1)</f>
        <v/>
      </c>
      <c r="BC175" s="12" t="str">
        <f>IF(AND(BB175="Y",AY175&gt;1),"Y","")</f>
        <v/>
      </c>
      <c r="BD175" s="12" t="str">
        <f>IF(AND(BB175="Y",AY175&lt;1),"Y","")</f>
        <v/>
      </c>
      <c r="BE175" s="12" t="str">
        <f>IF(AY175&gt;1,IF(AY174&gt;1,"Y",""),"")</f>
        <v/>
      </c>
      <c r="BF175" s="12" t="str">
        <f>IF(AY175&lt;1,IF(AY174&lt;1,"Y",""),"")</f>
        <v/>
      </c>
      <c r="BG175" s="2"/>
      <c r="BH175" s="2"/>
      <c r="BI175" s="2"/>
      <c r="BJ175" s="2"/>
      <c r="BK175" s="2"/>
      <c r="BL175" s="2"/>
      <c r="BM175" s="4" t="str">
        <f>IF(BR175=BR176,IF(BR175&gt;BR174,BR175&amp;"_O",""),BR175&amp;"_C")</f>
        <v/>
      </c>
      <c r="BN175" s="7" t="str">
        <f>IF(RIGHT(BM175,1)="C",BP175/INDEX($BP$5:$BP$2729,MATCH(BR175&amp;"_O",$BM$5:$BM$2729,0),1),"")</f>
        <v/>
      </c>
      <c r="BO175" s="38">
        <v>27159</v>
      </c>
      <c r="BP175" s="3">
        <v>84.3</v>
      </c>
      <c r="BQ175" s="7">
        <f>BP175/BP174</f>
        <v>0.96375900308677254</v>
      </c>
      <c r="BR175" s="4">
        <f>YEAR(BO175)</f>
        <v>1974</v>
      </c>
      <c r="BS175" s="2" t="s">
        <v>5</v>
      </c>
      <c r="BT175" s="12" t="str">
        <f>INDEX($CD$5:$CD$10,MATCH(BS175,$CC$5:$CC$10,0),1)</f>
        <v/>
      </c>
      <c r="BU175" s="12" t="str">
        <f>IF(AND(BT175="Y",BQ175&gt;1),"Y","")</f>
        <v/>
      </c>
      <c r="BV175" s="12" t="str">
        <f>IF(AND(BT175="Y",BQ175&lt;1),"Y","")</f>
        <v/>
      </c>
      <c r="BW175" s="12" t="str">
        <f>IF(BQ175&gt;1,IF(BQ174&gt;1,"Y",""),"")</f>
        <v/>
      </c>
      <c r="BX175" s="12" t="str">
        <f>IF(BQ175&lt;1,IF(BQ174&lt;1,"Y",""),"")</f>
        <v/>
      </c>
      <c r="BY175" s="2"/>
      <c r="BZ175" s="2"/>
      <c r="CA175" s="2"/>
    </row>
    <row r="176" spans="2:79">
      <c r="B176" s="4" t="str">
        <f>IF(G176=G177,IF(G176&gt;G175,G176&amp;"_O",""),G176&amp;"_C")</f>
        <v/>
      </c>
      <c r="C176" s="14">
        <f ca="1">RANDBETWEEN(0,1000)/1000</f>
        <v>0.114</v>
      </c>
      <c r="D176" s="16">
        <f>D175+1</f>
        <v>172</v>
      </c>
      <c r="E176" s="10">
        <f>ROUNDDOWN(D176/52,0)+1</f>
        <v>4</v>
      </c>
      <c r="F176" s="15">
        <f>F175+7</f>
        <v>45824</v>
      </c>
      <c r="G176" s="4">
        <f>YEAR(F176)</f>
        <v>2025</v>
      </c>
      <c r="H176" s="33">
        <v>0.52400000000000002</v>
      </c>
      <c r="I176" s="33">
        <v>0.63800000000000001</v>
      </c>
      <c r="J176" s="33">
        <v>0.78700000000000003</v>
      </c>
      <c r="K176" s="16" t="str">
        <f>IF(M175&gt;1,"Up","Down")</f>
        <v>Down</v>
      </c>
      <c r="L176" s="16" t="str">
        <f>IF(K176="Up",IF(H176&lt;$BJ$7,"Up","Down"),IF(H176&lt;$BK$7,"Down","Up"))</f>
        <v>Up</v>
      </c>
      <c r="M176" s="17">
        <f>IF(L176="Up",INDEX($AK$5:$AK$1005,MATCH(I176,$AI$5:$AI$1005,0),1),INDEX($AL$5:$AL$1005,MATCH(J176,$AI$5:$AI$1005,0),1))</f>
        <v>1.016388106505232</v>
      </c>
      <c r="N176" s="16" t="str">
        <f>IF(P175&gt;1,"Up","Down")</f>
        <v>Down</v>
      </c>
      <c r="O176" s="16" t="str">
        <f>IF(N176="Up",IF(H176&lt;$BJ$12,"Up","Down"),IF(H176&lt;$BK$12,"Down","Up"))</f>
        <v>Up</v>
      </c>
      <c r="P176" s="17">
        <f>IF(O176="Up",INDEX($AP$5:$AP$1005,MATCH(I176,$AI$5:$AI$1005,0),1),INDEX($AQ$5:$AQ$1005,MATCH(J176,$AI$5:$AI$1005,0),1))</f>
        <v>1.0233071281366919</v>
      </c>
      <c r="Q176" s="19">
        <f>T175</f>
        <v>25562.068179169342</v>
      </c>
      <c r="R176" s="19">
        <f>INDEX(model!$S$5:$S$35,MATCH(G176,model!$Q$5:$Q$35,0),1)*model!$O$5</f>
        <v>125</v>
      </c>
      <c r="S176" s="19">
        <f>IF(RIGHT(B176,1)="C",T175*INDEX(model!$T$5:$T$35,MATCH(G176,model!$Q$5:$Q$35,0),1),0)</f>
        <v>0</v>
      </c>
      <c r="T176" s="19">
        <f>(Q176+R176-S176)*M176</f>
        <v>26108.030588296726</v>
      </c>
      <c r="U176" s="19">
        <f>X175</f>
        <v>33064.248818498185</v>
      </c>
      <c r="V176" s="19">
        <f>INDEX(model!$S$5:$S$35,MATCH(G176,model!$Q$5:$Q$35,0),1)*model!$O$6</f>
        <v>125</v>
      </c>
      <c r="W176" s="19">
        <f>IF(RIGHT(B176,1)="C",X175*INDEX(model!$T$5:$T$35,MATCH(G176,model!$Q$5:$Q$35,0),1),0)</f>
        <v>0</v>
      </c>
      <c r="X176" s="19">
        <f>(U176+V176-W176)*P176</f>
        <v>33962.794893471473</v>
      </c>
      <c r="Y176" s="19"/>
      <c r="Z176" s="36" t="str">
        <f>K176&amp;L176</f>
        <v>DownUp</v>
      </c>
      <c r="AA176" s="36" t="str">
        <f>N176&amp;O176</f>
        <v>DownUp</v>
      </c>
      <c r="AB176" s="19"/>
      <c r="AC176" s="19"/>
      <c r="AD176" s="19"/>
      <c r="AE176" s="19"/>
      <c r="AI176" s="18">
        <f>ROUND(AI175-0.001,3)</f>
        <v>0.82899999999999996</v>
      </c>
      <c r="AJ176" s="9">
        <f t="array" ref="AJ176">PERCENTILE(IF($BB$5:$BB$2729="Y",$AY$5:$AY$2729),$AI176)</f>
        <v>1.0185771917843056</v>
      </c>
      <c r="AK176" s="9">
        <f t="array" ref="AK176">PERCENTILE(IF($BC$5:$BC$2729="Y",$AY$5:$AY$2729),$AI176)</f>
        <v>1.0266587496757946</v>
      </c>
      <c r="AL176" s="9">
        <f t="array" ref="AL176">PERCENTILE(IF($BD$5:$BD$2729="Y",$AY$5:$AY$2729),$AI176)</f>
        <v>0.99657947650514445</v>
      </c>
      <c r="AM176" s="41" t="str">
        <f>IF(AI176&lt;$BJ$7,"Up","Down")</f>
        <v>Down</v>
      </c>
      <c r="AN176" s="41" t="str">
        <f>IF(AI176&lt;$BK$7,"Down","Up")</f>
        <v>Up</v>
      </c>
      <c r="AO176" s="9">
        <f t="array" ref="AO176">PERCENTILE(IF($BT$5:$BT$2729="Y",$BQ$5:$BQ$2729),$AI176)</f>
        <v>1.0260386323259005</v>
      </c>
      <c r="AP176" s="9">
        <f t="array" ref="AP176">PERCENTILE(IF($BU$5:$BU$2729="Y",$BQ$5:$BQ$2729),$AI176)</f>
        <v>1.0358410897904036</v>
      </c>
      <c r="AQ176" s="9">
        <f t="array" ref="AQ176">PERCENTILE(IF($BV$5:$BV$2729="Y",$BQ$5:$BQ$2729),$AI176)</f>
        <v>0.99602558968155397</v>
      </c>
      <c r="AR176" s="41" t="str">
        <f>IF(AI176&lt;$BJ$12,"Up","Down")</f>
        <v>Down</v>
      </c>
      <c r="AS176" s="41" t="str">
        <f>IF(AI176&lt;$BK$12,"Down","Up")</f>
        <v>Up</v>
      </c>
      <c r="AU176" s="4" t="str">
        <f>IF(AZ176=AZ177,IF(AZ176&gt;AZ175,AZ176&amp;"_O",""),AZ176&amp;"_C")</f>
        <v/>
      </c>
      <c r="AV176" s="7" t="str">
        <f>IF(RIGHT(AU176,1)="C",AX176/INDEX($AX$5:$AX$2729,MATCH(AZ176&amp;"_O",$AU$5:$AU$2729,0),1),"")</f>
        <v/>
      </c>
      <c r="AW176" s="38">
        <v>26767</v>
      </c>
      <c r="AX176" s="37">
        <v>112.08</v>
      </c>
      <c r="AY176" s="7">
        <f>AX176/AX175</f>
        <v>1.0256222547584186</v>
      </c>
      <c r="AZ176" s="4">
        <f>YEAR(AW176)</f>
        <v>1973</v>
      </c>
      <c r="BA176" s="2" t="s">
        <v>5</v>
      </c>
      <c r="BB176" s="12" t="str">
        <f>INDEX($CD$5:$CD$10,MATCH(BA176,$CC$5:$CC$10,0),1)</f>
        <v/>
      </c>
      <c r="BC176" s="12" t="str">
        <f>IF(AND(BB176="Y",AY176&gt;1),"Y","")</f>
        <v/>
      </c>
      <c r="BD176" s="12" t="str">
        <f>IF(AND(BB176="Y",AY176&lt;1),"Y","")</f>
        <v/>
      </c>
      <c r="BE176" s="12" t="str">
        <f>IF(AY176&gt;1,IF(AY175&gt;1,"Y",""),"")</f>
        <v/>
      </c>
      <c r="BF176" s="12" t="str">
        <f>IF(AY176&lt;1,IF(AY175&lt;1,"Y",""),"")</f>
        <v/>
      </c>
      <c r="BG176" s="2"/>
      <c r="BH176" s="2"/>
      <c r="BI176" s="2"/>
      <c r="BJ176" s="2"/>
      <c r="BK176" s="2"/>
      <c r="BL176" s="2"/>
      <c r="BM176" s="4" t="str">
        <f>IF(BR176=BR177,IF(BR176&gt;BR175,BR176&amp;"_O",""),BR176&amp;"_C")</f>
        <v/>
      </c>
      <c r="BN176" s="7" t="str">
        <f>IF(RIGHT(BM176,1)="C",BP176/INDEX($BP$5:$BP$2729,MATCH(BR176&amp;"_O",$BM$5:$BM$2729,0),1),"")</f>
        <v/>
      </c>
      <c r="BO176" s="38">
        <v>27166</v>
      </c>
      <c r="BP176" s="3">
        <v>81.93</v>
      </c>
      <c r="BQ176" s="7">
        <f>BP176/BP175</f>
        <v>0.97188612099644145</v>
      </c>
      <c r="BR176" s="4">
        <f>YEAR(BO176)</f>
        <v>1974</v>
      </c>
      <c r="BS176" s="2" t="s">
        <v>5</v>
      </c>
      <c r="BT176" s="12" t="str">
        <f>INDEX($CD$5:$CD$10,MATCH(BS176,$CC$5:$CC$10,0),1)</f>
        <v/>
      </c>
      <c r="BU176" s="12" t="str">
        <f>IF(AND(BT176="Y",BQ176&gt;1),"Y","")</f>
        <v/>
      </c>
      <c r="BV176" s="12" t="str">
        <f>IF(AND(BT176="Y",BQ176&lt;1),"Y","")</f>
        <v/>
      </c>
      <c r="BW176" s="12" t="str">
        <f>IF(BQ176&gt;1,IF(BQ175&gt;1,"Y",""),"")</f>
        <v/>
      </c>
      <c r="BX176" s="12" t="str">
        <f>IF(BQ176&lt;1,IF(BQ175&lt;1,"Y",""),"")</f>
        <v>Y</v>
      </c>
      <c r="BY176" s="2"/>
      <c r="BZ176" s="2"/>
      <c r="CA176" s="2"/>
    </row>
    <row r="177" spans="2:79">
      <c r="B177" s="4" t="str">
        <f>IF(G177=G178,IF(G177&gt;G176,G177&amp;"_O",""),G177&amp;"_C")</f>
        <v/>
      </c>
      <c r="C177" s="14">
        <f ca="1">RANDBETWEEN(0,1000)/1000</f>
        <v>0.35399999999999998</v>
      </c>
      <c r="D177" s="16">
        <f>D176+1</f>
        <v>173</v>
      </c>
      <c r="E177" s="10">
        <f>ROUNDDOWN(D177/52,0)+1</f>
        <v>4</v>
      </c>
      <c r="F177" s="15">
        <f>F176+7</f>
        <v>45831</v>
      </c>
      <c r="G177" s="4">
        <f>YEAR(F177)</f>
        <v>2025</v>
      </c>
      <c r="H177" s="33">
        <v>0.96199999999999997</v>
      </c>
      <c r="I177" s="33">
        <v>0.57999999999999996</v>
      </c>
      <c r="J177" s="33">
        <v>0.41499999999999998</v>
      </c>
      <c r="K177" s="16" t="str">
        <f>IF(M176&gt;1,"Up","Down")</f>
        <v>Up</v>
      </c>
      <c r="L177" s="16" t="str">
        <f>IF(K177="Up",IF(H177&lt;$BJ$7,"Up","Down"),IF(H177&lt;$BK$7,"Down","Up"))</f>
        <v>Down</v>
      </c>
      <c r="M177" s="17">
        <f>IF(L177="Up",INDEX($AK$5:$AK$1005,MATCH(I177,$AI$5:$AI$1005,0),1),INDEX($AL$5:$AL$1005,MATCH(J177,$AI$5:$AI$1005,0),1))</f>
        <v>0.98467686884075745</v>
      </c>
      <c r="N177" s="16" t="str">
        <f>IF(P176&gt;1,"Up","Down")</f>
        <v>Up</v>
      </c>
      <c r="O177" s="16" t="str">
        <f>IF(N177="Up",IF(H177&lt;$BJ$12,"Up","Down"),IF(H177&lt;$BK$12,"Down","Up"))</f>
        <v>Down</v>
      </c>
      <c r="P177" s="17">
        <f>IF(O177="Up",INDEX($AP$5:$AP$1005,MATCH(I177,$AI$5:$AI$1005,0),1),INDEX($AQ$5:$AQ$1005,MATCH(J177,$AI$5:$AI$1005,0),1))</f>
        <v>0.9811579275154142</v>
      </c>
      <c r="Q177" s="19">
        <f>T176</f>
        <v>26108.030588296726</v>
      </c>
      <c r="R177" s="19">
        <f>INDEX(model!$S$5:$S$35,MATCH(G177,model!$Q$5:$Q$35,0),1)*model!$O$5</f>
        <v>125</v>
      </c>
      <c r="S177" s="19">
        <f>IF(RIGHT(B177,1)="C",T176*INDEX(model!$T$5:$T$35,MATCH(G177,model!$Q$5:$Q$35,0),1),0)</f>
        <v>0</v>
      </c>
      <c r="T177" s="19">
        <f>(Q177+R177-S177)*M177</f>
        <v>25831.058419887835</v>
      </c>
      <c r="U177" s="19">
        <f>X176</f>
        <v>33962.794893471473</v>
      </c>
      <c r="V177" s="19">
        <f>INDEX(model!$S$5:$S$35,MATCH(G177,model!$Q$5:$Q$35,0),1)*model!$O$6</f>
        <v>125</v>
      </c>
      <c r="W177" s="19">
        <f>IF(RIGHT(B177,1)="C",X176*INDEX(model!$T$5:$T$35,MATCH(G177,model!$Q$5:$Q$35,0),1),0)</f>
        <v>0</v>
      </c>
      <c r="X177" s="19">
        <f>(U177+V177-W177)*P177</f>
        <v>33445.510191248992</v>
      </c>
      <c r="Y177" s="19"/>
      <c r="Z177" s="36" t="str">
        <f>K177&amp;L177</f>
        <v>UpDown</v>
      </c>
      <c r="AA177" s="36" t="str">
        <f>N177&amp;O177</f>
        <v>UpDown</v>
      </c>
      <c r="AB177" s="19"/>
      <c r="AC177" s="19"/>
      <c r="AD177" s="19"/>
      <c r="AE177" s="19"/>
      <c r="AI177" s="18">
        <f>ROUND(AI176-0.001,3)</f>
        <v>0.82799999999999996</v>
      </c>
      <c r="AJ177" s="9">
        <f t="array" ref="AJ177">PERCENTILE(IF($BB$5:$BB$2729="Y",$AY$5:$AY$2729),$AI177)</f>
        <v>1.0185329141716482</v>
      </c>
      <c r="AK177" s="9">
        <f t="array" ref="AK177">PERCENTILE(IF($BC$5:$BC$2729="Y",$AY$5:$AY$2729),$AI177)</f>
        <v>1.0266209039828629</v>
      </c>
      <c r="AL177" s="9">
        <f t="array" ref="AL177">PERCENTILE(IF($BD$5:$BD$2729="Y",$AY$5:$AY$2729),$AI177)</f>
        <v>0.99655010089744001</v>
      </c>
      <c r="AM177" s="41" t="str">
        <f>IF(AI177&lt;$BJ$7,"Up","Down")</f>
        <v>Down</v>
      </c>
      <c r="AN177" s="41" t="str">
        <f>IF(AI177&lt;$BK$7,"Down","Up")</f>
        <v>Up</v>
      </c>
      <c r="AO177" s="9">
        <f t="array" ref="AO177">PERCENTILE(IF($BT$5:$BT$2729="Y",$BQ$5:$BQ$2729),$AI177)</f>
        <v>1.0259833833365319</v>
      </c>
      <c r="AP177" s="9">
        <f t="array" ref="AP177">PERCENTILE(IF($BU$5:$BU$2729="Y",$BQ$5:$BQ$2729),$AI177)</f>
        <v>1.0357515219007534</v>
      </c>
      <c r="AQ177" s="9">
        <f t="array" ref="AQ177">PERCENTILE(IF($BV$5:$BV$2729="Y",$BQ$5:$BQ$2729),$AI177)</f>
        <v>0.99602002885779883</v>
      </c>
      <c r="AR177" s="41" t="str">
        <f>IF(AI177&lt;$BJ$12,"Up","Down")</f>
        <v>Down</v>
      </c>
      <c r="AS177" s="41" t="str">
        <f>IF(AI177&lt;$BK$12,"Down","Up")</f>
        <v>Up</v>
      </c>
      <c r="AU177" s="4" t="str">
        <f>IF(AZ177=AZ178,IF(AZ177&gt;AZ176,AZ177&amp;"_O",""),AZ177&amp;"_C")</f>
        <v/>
      </c>
      <c r="AV177" s="7" t="str">
        <f>IF(RIGHT(AU177,1)="C",AX177/INDEX($AX$5:$AX$2729,MATCH(AZ177&amp;"_O",$AU$5:$AU$2729,0),1),"")</f>
        <v/>
      </c>
      <c r="AW177" s="38">
        <v>26773</v>
      </c>
      <c r="AX177" s="37">
        <v>112.17</v>
      </c>
      <c r="AY177" s="7">
        <f>AX177/AX176</f>
        <v>1.0008029978586723</v>
      </c>
      <c r="AZ177" s="4">
        <f>YEAR(AW177)</f>
        <v>1973</v>
      </c>
      <c r="BA177" s="2" t="s">
        <v>5</v>
      </c>
      <c r="BB177" s="12" t="str">
        <f>INDEX($CD$5:$CD$10,MATCH(BA177,$CC$5:$CC$10,0),1)</f>
        <v/>
      </c>
      <c r="BC177" s="12" t="str">
        <f>IF(AND(BB177="Y",AY177&gt;1),"Y","")</f>
        <v/>
      </c>
      <c r="BD177" s="12" t="str">
        <f>IF(AND(BB177="Y",AY177&lt;1),"Y","")</f>
        <v/>
      </c>
      <c r="BE177" s="12" t="str">
        <f>IF(AY177&gt;1,IF(AY176&gt;1,"Y",""),"")</f>
        <v>Y</v>
      </c>
      <c r="BF177" s="12" t="str">
        <f>IF(AY177&lt;1,IF(AY176&lt;1,"Y",""),"")</f>
        <v/>
      </c>
      <c r="BG177" s="2"/>
      <c r="BH177" s="2"/>
      <c r="BI177" s="2"/>
      <c r="BJ177" s="2"/>
      <c r="BK177" s="2"/>
      <c r="BL177" s="2"/>
      <c r="BM177" s="4" t="str">
        <f>IF(BR177=BR178,IF(BR177&gt;BR176,BR177&amp;"_O",""),BR177&amp;"_C")</f>
        <v/>
      </c>
      <c r="BN177" s="7" t="str">
        <f>IF(RIGHT(BM177,1)="C",BP177/INDEX($BP$5:$BP$2729,MATCH(BR177&amp;"_O",$BM$5:$BM$2729,0),1),"")</f>
        <v/>
      </c>
      <c r="BO177" s="38">
        <v>27173</v>
      </c>
      <c r="BP177" s="3">
        <v>81.45</v>
      </c>
      <c r="BQ177" s="7">
        <f>BP177/BP176</f>
        <v>0.99414134016843647</v>
      </c>
      <c r="BR177" s="4">
        <f>YEAR(BO177)</f>
        <v>1974</v>
      </c>
      <c r="BS177" s="2" t="s">
        <v>5</v>
      </c>
      <c r="BT177" s="12" t="str">
        <f>INDEX($CD$5:$CD$10,MATCH(BS177,$CC$5:$CC$10,0),1)</f>
        <v/>
      </c>
      <c r="BU177" s="12" t="str">
        <f>IF(AND(BT177="Y",BQ177&gt;1),"Y","")</f>
        <v/>
      </c>
      <c r="BV177" s="12" t="str">
        <f>IF(AND(BT177="Y",BQ177&lt;1),"Y","")</f>
        <v/>
      </c>
      <c r="BW177" s="12" t="str">
        <f>IF(BQ177&gt;1,IF(BQ176&gt;1,"Y",""),"")</f>
        <v/>
      </c>
      <c r="BX177" s="12" t="str">
        <f>IF(BQ177&lt;1,IF(BQ176&lt;1,"Y",""),"")</f>
        <v>Y</v>
      </c>
      <c r="BY177" s="2"/>
      <c r="BZ177" s="2"/>
      <c r="CA177" s="2"/>
    </row>
    <row r="178" spans="2:79">
      <c r="B178" s="4" t="str">
        <f>IF(G178=G179,IF(G178&gt;G177,G178&amp;"_O",""),G178&amp;"_C")</f>
        <v/>
      </c>
      <c r="C178" s="14">
        <f ca="1">RANDBETWEEN(0,1000)/1000</f>
        <v>2.3E-2</v>
      </c>
      <c r="D178" s="16">
        <f>D177+1</f>
        <v>174</v>
      </c>
      <c r="E178" s="10">
        <f>ROUNDDOWN(D178/52,0)+1</f>
        <v>4</v>
      </c>
      <c r="F178" s="15">
        <f>F177+7</f>
        <v>45838</v>
      </c>
      <c r="G178" s="4">
        <f>YEAR(F178)</f>
        <v>2025</v>
      </c>
      <c r="H178" s="33">
        <v>0.75600000000000001</v>
      </c>
      <c r="I178" s="33">
        <v>0.13200000000000001</v>
      </c>
      <c r="J178" s="33">
        <v>0.17199999999999999</v>
      </c>
      <c r="K178" s="16" t="str">
        <f>IF(M177&gt;1,"Up","Down")</f>
        <v>Down</v>
      </c>
      <c r="L178" s="16" t="str">
        <f>IF(K178="Up",IF(H178&lt;$BJ$7,"Up","Down"),IF(H178&lt;$BK$7,"Down","Up"))</f>
        <v>Up</v>
      </c>
      <c r="M178" s="17">
        <f>IF(L178="Up",INDEX($AK$5:$AK$1005,MATCH(I178,$AI$5:$AI$1005,0),1),INDEX($AL$5:$AL$1005,MATCH(J178,$AI$5:$AI$1005,0),1))</f>
        <v>1.0031421882854972</v>
      </c>
      <c r="N178" s="16" t="str">
        <f>IF(P177&gt;1,"Up","Down")</f>
        <v>Down</v>
      </c>
      <c r="O178" s="16" t="str">
        <f>IF(N178="Up",IF(H178&lt;$BJ$12,"Up","Down"),IF(H178&lt;$BK$12,"Down","Up"))</f>
        <v>Up</v>
      </c>
      <c r="P178" s="17">
        <f>IF(O178="Up",INDEX($AP$5:$AP$1005,MATCH(I178,$AI$5:$AI$1005,0),1),INDEX($AQ$5:$AQ$1005,MATCH(J178,$AI$5:$AI$1005,0),1))</f>
        <v>1.0042946140777695</v>
      </c>
      <c r="Q178" s="19">
        <f>T177</f>
        <v>25831.058419887835</v>
      </c>
      <c r="R178" s="19">
        <f>INDEX(model!$S$5:$S$35,MATCH(G178,model!$Q$5:$Q$35,0),1)*model!$O$5</f>
        <v>125</v>
      </c>
      <c r="S178" s="19">
        <f>IF(RIGHT(B178,1)="C",T177*INDEX(model!$T$5:$T$35,MATCH(G178,model!$Q$5:$Q$35,0),1),0)</f>
        <v>0</v>
      </c>
      <c r="T178" s="19">
        <f>(Q178+R178-S178)*M178</f>
        <v>26037.617242592485</v>
      </c>
      <c r="U178" s="19">
        <f>X177</f>
        <v>33445.510191248992</v>
      </c>
      <c r="V178" s="19">
        <f>INDEX(model!$S$5:$S$35,MATCH(G178,model!$Q$5:$Q$35,0),1)*model!$O$6</f>
        <v>125</v>
      </c>
      <c r="W178" s="19">
        <f>IF(RIGHT(B178,1)="C",X177*INDEX(model!$T$5:$T$35,MATCH(G178,model!$Q$5:$Q$35,0),1),0)</f>
        <v>0</v>
      </c>
      <c r="X178" s="19">
        <f>(U178+V178-W178)*P178</f>
        <v>33714.682576914238</v>
      </c>
      <c r="Y178" s="19"/>
      <c r="Z178" s="36" t="str">
        <f>K178&amp;L178</f>
        <v>DownUp</v>
      </c>
      <c r="AA178" s="36" t="str">
        <f>N178&amp;O178</f>
        <v>DownUp</v>
      </c>
      <c r="AB178" s="19"/>
      <c r="AC178" s="19"/>
      <c r="AD178" s="19"/>
      <c r="AE178" s="19"/>
      <c r="AI178" s="18">
        <f>ROUND(AI177-0.001,3)</f>
        <v>0.82699999999999996</v>
      </c>
      <c r="AJ178" s="9">
        <f t="array" ref="AJ178">PERCENTILE(IF($BB$5:$BB$2729="Y",$AY$5:$AY$2729),$AI178)</f>
        <v>1.0184519151254081</v>
      </c>
      <c r="AK178" s="9">
        <f t="array" ref="AK178">PERCENTILE(IF($BC$5:$BC$2729="Y",$AY$5:$AY$2729),$AI178)</f>
        <v>1.0264822942134608</v>
      </c>
      <c r="AL178" s="9">
        <f t="array" ref="AL178">PERCENTILE(IF($BD$5:$BD$2729="Y",$AY$5:$AY$2729),$AI178)</f>
        <v>0.99652338259644269</v>
      </c>
      <c r="AM178" s="41" t="str">
        <f>IF(AI178&lt;$BJ$7,"Up","Down")</f>
        <v>Down</v>
      </c>
      <c r="AN178" s="41" t="str">
        <f>IF(AI178&lt;$BK$7,"Down","Up")</f>
        <v>Up</v>
      </c>
      <c r="AO178" s="9">
        <f t="array" ref="AO178">PERCENTILE(IF($BT$5:$BT$2729="Y",$BQ$5:$BQ$2729),$AI178)</f>
        <v>1.0259361983179198</v>
      </c>
      <c r="AP178" s="9">
        <f t="array" ref="AP178">PERCENTILE(IF($BU$5:$BU$2729="Y",$BQ$5:$BQ$2729),$AI178)</f>
        <v>1.0354352931459934</v>
      </c>
      <c r="AQ178" s="9">
        <f t="array" ref="AQ178">PERCENTILE(IF($BV$5:$BV$2729="Y",$BQ$5:$BQ$2729),$AI178)</f>
        <v>0.99601871803027919</v>
      </c>
      <c r="AR178" s="41" t="str">
        <f>IF(AI178&lt;$BJ$12,"Up","Down")</f>
        <v>Down</v>
      </c>
      <c r="AS178" s="41" t="str">
        <f>IF(AI178&lt;$BK$12,"Down","Up")</f>
        <v>Up</v>
      </c>
      <c r="AU178" s="4" t="str">
        <f>IF(AZ178=AZ179,IF(AZ178&gt;AZ177,AZ178&amp;"_O",""),AZ178&amp;"_C")</f>
        <v/>
      </c>
      <c r="AV178" s="7" t="str">
        <f>IF(RIGHT(AU178,1)="C",AX178/INDEX($AX$5:$AX$2729,MATCH(AZ178&amp;"_O",$AU$5:$AU$2729,0),1),"")</f>
        <v/>
      </c>
      <c r="AW178" s="38">
        <v>26781</v>
      </c>
      <c r="AX178" s="37">
        <v>107.23</v>
      </c>
      <c r="AY178" s="7">
        <f>AX178/AX177</f>
        <v>0.95595970402068287</v>
      </c>
      <c r="AZ178" s="4">
        <f>YEAR(AW178)</f>
        <v>1973</v>
      </c>
      <c r="BA178" s="2" t="s">
        <v>5</v>
      </c>
      <c r="BB178" s="12" t="str">
        <f>INDEX($CD$5:$CD$10,MATCH(BA178,$CC$5:$CC$10,0),1)</f>
        <v/>
      </c>
      <c r="BC178" s="12" t="str">
        <f>IF(AND(BB178="Y",AY178&gt;1),"Y","")</f>
        <v/>
      </c>
      <c r="BD178" s="12" t="str">
        <f>IF(AND(BB178="Y",AY178&lt;1),"Y","")</f>
        <v/>
      </c>
      <c r="BE178" s="12" t="str">
        <f>IF(AY178&gt;1,IF(AY177&gt;1,"Y",""),"")</f>
        <v/>
      </c>
      <c r="BF178" s="12" t="str">
        <f>IF(AY178&lt;1,IF(AY177&lt;1,"Y",""),"")</f>
        <v/>
      </c>
      <c r="BG178" s="2"/>
      <c r="BH178" s="2"/>
      <c r="BI178" s="2"/>
      <c r="BJ178" s="2"/>
      <c r="BK178" s="2"/>
      <c r="BL178" s="2"/>
      <c r="BM178" s="4" t="str">
        <f>IF(BR178=BR179,IF(BR178&gt;BR177,BR178&amp;"_O",""),BR178&amp;"_C")</f>
        <v/>
      </c>
      <c r="BN178" s="7" t="str">
        <f>IF(RIGHT(BM178,1)="C",BP178/INDEX($BP$5:$BP$2729,MATCH(BR178&amp;"_O",$BM$5:$BM$2729,0),1),"")</f>
        <v/>
      </c>
      <c r="BO178" s="38">
        <v>27180</v>
      </c>
      <c r="BP178" s="3">
        <v>80.2</v>
      </c>
      <c r="BQ178" s="7">
        <f>BP178/BP177</f>
        <v>0.9846531614487416</v>
      </c>
      <c r="BR178" s="4">
        <f>YEAR(BO178)</f>
        <v>1974</v>
      </c>
      <c r="BS178" s="2" t="s">
        <v>5</v>
      </c>
      <c r="BT178" s="12" t="str">
        <f>INDEX($CD$5:$CD$10,MATCH(BS178,$CC$5:$CC$10,0),1)</f>
        <v/>
      </c>
      <c r="BU178" s="12" t="str">
        <f>IF(AND(BT178="Y",BQ178&gt;1),"Y","")</f>
        <v/>
      </c>
      <c r="BV178" s="12" t="str">
        <f>IF(AND(BT178="Y",BQ178&lt;1),"Y","")</f>
        <v/>
      </c>
      <c r="BW178" s="12" t="str">
        <f>IF(BQ178&gt;1,IF(BQ177&gt;1,"Y",""),"")</f>
        <v/>
      </c>
      <c r="BX178" s="12" t="str">
        <f>IF(BQ178&lt;1,IF(BQ177&lt;1,"Y",""),"")</f>
        <v>Y</v>
      </c>
      <c r="BY178" s="2"/>
      <c r="BZ178" s="2"/>
      <c r="CA178" s="2"/>
    </row>
    <row r="179" spans="2:79">
      <c r="B179" s="4" t="str">
        <f>IF(G179=G180,IF(G179&gt;G178,G179&amp;"_O",""),G179&amp;"_C")</f>
        <v/>
      </c>
      <c r="C179" s="14">
        <f ca="1">RANDBETWEEN(0,1000)/1000</f>
        <v>0.17899999999999999</v>
      </c>
      <c r="D179" s="16">
        <f>D178+1</f>
        <v>175</v>
      </c>
      <c r="E179" s="10">
        <f>ROUNDDOWN(D179/52,0)+1</f>
        <v>4</v>
      </c>
      <c r="F179" s="15">
        <f>F178+7</f>
        <v>45845</v>
      </c>
      <c r="G179" s="4">
        <f>YEAR(F179)</f>
        <v>2025</v>
      </c>
      <c r="H179" s="33">
        <v>0.52300000000000002</v>
      </c>
      <c r="I179" s="33">
        <v>0.42599999999999999</v>
      </c>
      <c r="J179" s="33">
        <v>0.49399999999999999</v>
      </c>
      <c r="K179" s="16" t="str">
        <f>IF(M178&gt;1,"Up","Down")</f>
        <v>Up</v>
      </c>
      <c r="L179" s="16" t="str">
        <f>IF(K179="Up",IF(H179&lt;$BJ$7,"Up","Down"),IF(H179&lt;$BK$7,"Down","Up"))</f>
        <v>Up</v>
      </c>
      <c r="M179" s="17">
        <f>IF(L179="Up",INDEX($AK$5:$AK$1005,MATCH(I179,$AI$5:$AI$1005,0),1),INDEX($AL$5:$AL$1005,MATCH(J179,$AI$5:$AI$1005,0),1))</f>
        <v>1.0104092192679908</v>
      </c>
      <c r="N179" s="16" t="str">
        <f>IF(P178&gt;1,"Up","Down")</f>
        <v>Up</v>
      </c>
      <c r="O179" s="16" t="str">
        <f>IF(N179="Up",IF(H179&lt;$BJ$12,"Up","Down"),IF(H179&lt;$BK$12,"Down","Up"))</f>
        <v>Up</v>
      </c>
      <c r="P179" s="17">
        <f>IF(O179="Up",INDEX($AP$5:$AP$1005,MATCH(I179,$AI$5:$AI$1005,0),1),INDEX($AQ$5:$AQ$1005,MATCH(J179,$AI$5:$AI$1005,0),1))</f>
        <v>1.0142257567290305</v>
      </c>
      <c r="Q179" s="19">
        <f>T178</f>
        <v>26037.617242592485</v>
      </c>
      <c r="R179" s="19">
        <f>INDEX(model!$S$5:$S$35,MATCH(G179,model!$Q$5:$Q$35,0),1)*model!$O$5</f>
        <v>125</v>
      </c>
      <c r="S179" s="19">
        <f>IF(RIGHT(B179,1)="C",T178*INDEX(model!$T$5:$T$35,MATCH(G179,model!$Q$5:$Q$35,0),1),0)</f>
        <v>0</v>
      </c>
      <c r="T179" s="19">
        <f>(Q179+R179-S179)*M179</f>
        <v>26434.949662095147</v>
      </c>
      <c r="U179" s="19">
        <f>X178</f>
        <v>33714.682576914238</v>
      </c>
      <c r="V179" s="19">
        <f>INDEX(model!$S$5:$S$35,MATCH(G179,model!$Q$5:$Q$35,0),1)*model!$O$6</f>
        <v>125</v>
      </c>
      <c r="W179" s="19">
        <f>IF(RIGHT(B179,1)="C",X178*INDEX(model!$T$5:$T$35,MATCH(G179,model!$Q$5:$Q$35,0),1),0)</f>
        <v>0</v>
      </c>
      <c r="X179" s="19">
        <f>(U179+V179-W179)*P179</f>
        <v>34321.077669041028</v>
      </c>
      <c r="Y179" s="19"/>
      <c r="Z179" s="36" t="str">
        <f>K179&amp;L179</f>
        <v>UpUp</v>
      </c>
      <c r="AA179" s="36" t="str">
        <f>N179&amp;O179</f>
        <v>UpUp</v>
      </c>
      <c r="AB179" s="19"/>
      <c r="AC179" s="19"/>
      <c r="AD179" s="19"/>
      <c r="AE179" s="19"/>
      <c r="AI179" s="18">
        <f>ROUND(AI178-0.001,3)</f>
        <v>0.82599999999999996</v>
      </c>
      <c r="AJ179" s="9">
        <f t="array" ref="AJ179">PERCENTILE(IF($BB$5:$BB$2729="Y",$AY$5:$AY$2729),$AI179)</f>
        <v>1.0182906579525619</v>
      </c>
      <c r="AK179" s="9">
        <f t="array" ref="AK179">PERCENTILE(IF($BC$5:$BC$2729="Y",$AY$5:$AY$2729),$AI179)</f>
        <v>1.0263868458239358</v>
      </c>
      <c r="AL179" s="9">
        <f t="array" ref="AL179">PERCENTILE(IF($BD$5:$BD$2729="Y",$AY$5:$AY$2729),$AI179)</f>
        <v>0.99649632707724434</v>
      </c>
      <c r="AM179" s="41" t="str">
        <f>IF(AI179&lt;$BJ$7,"Up","Down")</f>
        <v>Down</v>
      </c>
      <c r="AN179" s="41" t="str">
        <f>IF(AI179&lt;$BK$7,"Down","Up")</f>
        <v>Up</v>
      </c>
      <c r="AO179" s="9">
        <f t="array" ref="AO179">PERCENTILE(IF($BT$5:$BT$2729="Y",$BQ$5:$BQ$2729),$AI179)</f>
        <v>1.0258967314854566</v>
      </c>
      <c r="AP179" s="9">
        <f t="array" ref="AP179">PERCENTILE(IF($BU$5:$BU$2729="Y",$BQ$5:$BQ$2729),$AI179)</f>
        <v>1.0352627658164049</v>
      </c>
      <c r="AQ179" s="9">
        <f t="array" ref="AQ179">PERCENTILE(IF($BV$5:$BV$2729="Y",$BQ$5:$BQ$2729),$AI179)</f>
        <v>0.99595543569735723</v>
      </c>
      <c r="AR179" s="41" t="str">
        <f>IF(AI179&lt;$BJ$12,"Up","Down")</f>
        <v>Down</v>
      </c>
      <c r="AS179" s="41" t="str">
        <f>IF(AI179&lt;$BK$12,"Down","Up")</f>
        <v>Up</v>
      </c>
      <c r="AU179" s="4" t="str">
        <f>IF(AZ179=AZ180,IF(AZ179&gt;AZ178,AZ179&amp;"_O",""),AZ179&amp;"_C")</f>
        <v/>
      </c>
      <c r="AV179" s="7" t="str">
        <f>IF(RIGHT(AU179,1)="C",AX179/INDEX($AX$5:$AX$2729,MATCH(AZ179&amp;"_O",$AU$5:$AU$2729,0),1),"")</f>
        <v/>
      </c>
      <c r="AW179" s="38">
        <v>26788</v>
      </c>
      <c r="AX179" s="37">
        <v>111</v>
      </c>
      <c r="AY179" s="7">
        <f>AX179/AX178</f>
        <v>1.0351580714352326</v>
      </c>
      <c r="AZ179" s="4">
        <f>YEAR(AW179)</f>
        <v>1973</v>
      </c>
      <c r="BA179" s="2" t="s">
        <v>5</v>
      </c>
      <c r="BB179" s="12" t="str">
        <f>INDEX($CD$5:$CD$10,MATCH(BA179,$CC$5:$CC$10,0),1)</f>
        <v/>
      </c>
      <c r="BC179" s="12" t="str">
        <f>IF(AND(BB179="Y",AY179&gt;1),"Y","")</f>
        <v/>
      </c>
      <c r="BD179" s="12" t="str">
        <f>IF(AND(BB179="Y",AY179&lt;1),"Y","")</f>
        <v/>
      </c>
      <c r="BE179" s="12" t="str">
        <f>IF(AY179&gt;1,IF(AY178&gt;1,"Y",""),"")</f>
        <v/>
      </c>
      <c r="BF179" s="12" t="str">
        <f>IF(AY179&lt;1,IF(AY178&lt;1,"Y",""),"")</f>
        <v/>
      </c>
      <c r="BG179" s="2"/>
      <c r="BH179" s="2"/>
      <c r="BI179" s="2"/>
      <c r="BJ179" s="2"/>
      <c r="BK179" s="2"/>
      <c r="BL179" s="2"/>
      <c r="BM179" s="4" t="str">
        <f>IF(BR179=BR180,IF(BR179&gt;BR178,BR179&amp;"_O",""),BR179&amp;"_C")</f>
        <v/>
      </c>
      <c r="BN179" s="7" t="str">
        <f>IF(RIGHT(BM179,1)="C",BP179/INDEX($BP$5:$BP$2729,MATCH(BR179&amp;"_O",$BM$5:$BM$2729,0),1),"")</f>
        <v/>
      </c>
      <c r="BO179" s="38">
        <v>27187</v>
      </c>
      <c r="BP179" s="3">
        <v>83.71</v>
      </c>
      <c r="BQ179" s="7">
        <f>BP179/BP178</f>
        <v>1.0437655860349127</v>
      </c>
      <c r="BR179" s="4">
        <f>YEAR(BO179)</f>
        <v>1974</v>
      </c>
      <c r="BS179" s="2" t="s">
        <v>5</v>
      </c>
      <c r="BT179" s="12" t="str">
        <f>INDEX($CD$5:$CD$10,MATCH(BS179,$CC$5:$CC$10,0),1)</f>
        <v/>
      </c>
      <c r="BU179" s="12" t="str">
        <f>IF(AND(BT179="Y",BQ179&gt;1),"Y","")</f>
        <v/>
      </c>
      <c r="BV179" s="12" t="str">
        <f>IF(AND(BT179="Y",BQ179&lt;1),"Y","")</f>
        <v/>
      </c>
      <c r="BW179" s="12" t="str">
        <f>IF(BQ179&gt;1,IF(BQ178&gt;1,"Y",""),"")</f>
        <v/>
      </c>
      <c r="BX179" s="12" t="str">
        <f>IF(BQ179&lt;1,IF(BQ178&lt;1,"Y",""),"")</f>
        <v/>
      </c>
      <c r="BY179" s="2"/>
      <c r="BZ179" s="2"/>
      <c r="CA179" s="2"/>
    </row>
    <row r="180" spans="2:79">
      <c r="B180" s="4" t="str">
        <f>IF(G180=G181,IF(G180&gt;G179,G180&amp;"_O",""),G180&amp;"_C")</f>
        <v/>
      </c>
      <c r="C180" s="14">
        <f ca="1">RANDBETWEEN(0,1000)/1000</f>
        <v>0.379</v>
      </c>
      <c r="D180" s="16">
        <f>D179+1</f>
        <v>176</v>
      </c>
      <c r="E180" s="10">
        <f>ROUNDDOWN(D180/52,0)+1</f>
        <v>4</v>
      </c>
      <c r="F180" s="15">
        <f>F179+7</f>
        <v>45852</v>
      </c>
      <c r="G180" s="4">
        <f>YEAR(F180)</f>
        <v>2025</v>
      </c>
      <c r="H180" s="33">
        <v>0.42699999999999999</v>
      </c>
      <c r="I180" s="33">
        <v>0.93899999999999995</v>
      </c>
      <c r="J180" s="33">
        <v>0.80200000000000005</v>
      </c>
      <c r="K180" s="16" t="str">
        <f>IF(M179&gt;1,"Up","Down")</f>
        <v>Up</v>
      </c>
      <c r="L180" s="16" t="str">
        <f>IF(K180="Up",IF(H180&lt;$BJ$7,"Up","Down"),IF(H180&lt;$BK$7,"Down","Up"))</f>
        <v>Up</v>
      </c>
      <c r="M180" s="17">
        <f>IF(L180="Up",INDEX($AK$5:$AK$1005,MATCH(I180,$AI$5:$AI$1005,0),1),INDEX($AL$5:$AL$1005,MATCH(J180,$AI$5:$AI$1005,0),1))</f>
        <v>1.0394679620970739</v>
      </c>
      <c r="N180" s="16" t="str">
        <f>IF(P179&gt;1,"Up","Down")</f>
        <v>Up</v>
      </c>
      <c r="O180" s="16" t="str">
        <f>IF(N180="Up",IF(H180&lt;$BJ$12,"Up","Down"),IF(H180&lt;$BK$12,"Down","Up"))</f>
        <v>Up</v>
      </c>
      <c r="P180" s="17">
        <f>IF(O180="Up",INDEX($AP$5:$AP$1005,MATCH(I180,$AI$5:$AI$1005,0),1),INDEX($AQ$5:$AQ$1005,MATCH(J180,$AI$5:$AI$1005,0),1))</f>
        <v>1.0498924227243764</v>
      </c>
      <c r="Q180" s="19">
        <f>T179</f>
        <v>26434.949662095147</v>
      </c>
      <c r="R180" s="19">
        <f>INDEX(model!$S$5:$S$35,MATCH(G180,model!$Q$5:$Q$35,0),1)*model!$O$5</f>
        <v>125</v>
      </c>
      <c r="S180" s="19">
        <f>IF(RIGHT(B180,1)="C",T179*INDEX(model!$T$5:$T$35,MATCH(G180,model!$Q$5:$Q$35,0),1),0)</f>
        <v>0</v>
      </c>
      <c r="T180" s="19">
        <f>(Q180+R180-S180)*M180</f>
        <v>27608.21674865891</v>
      </c>
      <c r="U180" s="19">
        <f>X179</f>
        <v>34321.077669041028</v>
      </c>
      <c r="V180" s="19">
        <f>INDEX(model!$S$5:$S$35,MATCH(G180,model!$Q$5:$Q$35,0),1)*model!$O$6</f>
        <v>125</v>
      </c>
      <c r="W180" s="19">
        <f>IF(RIGHT(B180,1)="C",X179*INDEX(model!$T$5:$T$35,MATCH(G180,model!$Q$5:$Q$35,0),1),0)</f>
        <v>0</v>
      </c>
      <c r="X180" s="19">
        <f>(U180+V180-W180)*P180</f>
        <v>36164.675937301523</v>
      </c>
      <c r="Y180" s="19"/>
      <c r="Z180" s="36" t="str">
        <f>K180&amp;L180</f>
        <v>UpUp</v>
      </c>
      <c r="AA180" s="36" t="str">
        <f>N180&amp;O180</f>
        <v>UpUp</v>
      </c>
      <c r="AB180" s="19"/>
      <c r="AC180" s="19"/>
      <c r="AD180" s="19"/>
      <c r="AE180" s="19"/>
      <c r="AI180" s="18">
        <f>ROUND(AI179-0.001,3)</f>
        <v>0.82499999999999996</v>
      </c>
      <c r="AJ180" s="9">
        <f t="array" ref="AJ180">PERCENTILE(IF($BB$5:$BB$2729="Y",$AY$5:$AY$2729),$AI180)</f>
        <v>1.0182245055040147</v>
      </c>
      <c r="AK180" s="9">
        <f t="array" ref="AK180">PERCENTILE(IF($BC$5:$BC$2729="Y",$AY$5:$AY$2729),$AI180)</f>
        <v>1.0262411597058514</v>
      </c>
      <c r="AL180" s="9">
        <f t="array" ref="AL180">PERCENTILE(IF($BD$5:$BD$2729="Y",$AY$5:$AY$2729),$AI180)</f>
        <v>0.99645016795990182</v>
      </c>
      <c r="AM180" s="41" t="str">
        <f>IF(AI180&lt;$BJ$7,"Up","Down")</f>
        <v>Down</v>
      </c>
      <c r="AN180" s="41" t="str">
        <f>IF(AI180&lt;$BK$7,"Down","Up")</f>
        <v>Up</v>
      </c>
      <c r="AO180" s="9">
        <f t="array" ref="AO180">PERCENTILE(IF($BT$5:$BT$2729="Y",$BQ$5:$BQ$2729),$AI180)</f>
        <v>1.0256458860695603</v>
      </c>
      <c r="AP180" s="9">
        <f t="array" ref="AP180">PERCENTILE(IF($BU$5:$BU$2729="Y",$BQ$5:$BQ$2729),$AI180)</f>
        <v>1.0352442253111196</v>
      </c>
      <c r="AQ180" s="9">
        <f t="array" ref="AQ180">PERCENTILE(IF($BV$5:$BV$2729="Y",$BQ$5:$BQ$2729),$AI180)</f>
        <v>0.9959224973435733</v>
      </c>
      <c r="AR180" s="41" t="str">
        <f>IF(AI180&lt;$BJ$12,"Up","Down")</f>
        <v>Down</v>
      </c>
      <c r="AS180" s="41" t="str">
        <f>IF(AI180&lt;$BK$12,"Down","Up")</f>
        <v>Up</v>
      </c>
      <c r="AU180" s="4" t="str">
        <f>IF(AZ180=AZ181,IF(AZ180&gt;AZ179,AZ180&amp;"_O",""),AZ180&amp;"_C")</f>
        <v/>
      </c>
      <c r="AV180" s="7" t="str">
        <f>IF(RIGHT(AU180,1)="C",AX180/INDEX($AX$5:$AX$2729,MATCH(AZ180&amp;"_O",$AU$5:$AU$2729,0),1),"")</f>
        <v/>
      </c>
      <c r="AW180" s="38">
        <v>26795</v>
      </c>
      <c r="AX180" s="37">
        <v>108.17</v>
      </c>
      <c r="AY180" s="7">
        <f>AX180/AX179</f>
        <v>0.97450450450450454</v>
      </c>
      <c r="AZ180" s="4">
        <f>YEAR(AW180)</f>
        <v>1973</v>
      </c>
      <c r="BA180" s="2" t="s">
        <v>5</v>
      </c>
      <c r="BB180" s="12" t="str">
        <f>INDEX($CD$5:$CD$10,MATCH(BA180,$CC$5:$CC$10,0),1)</f>
        <v/>
      </c>
      <c r="BC180" s="12" t="str">
        <f>IF(AND(BB180="Y",AY180&gt;1),"Y","")</f>
        <v/>
      </c>
      <c r="BD180" s="12" t="str">
        <f>IF(AND(BB180="Y",AY180&lt;1),"Y","")</f>
        <v/>
      </c>
      <c r="BE180" s="12" t="str">
        <f>IF(AY180&gt;1,IF(AY179&gt;1,"Y",""),"")</f>
        <v/>
      </c>
      <c r="BF180" s="12" t="str">
        <f>IF(AY180&lt;1,IF(AY179&lt;1,"Y",""),"")</f>
        <v/>
      </c>
      <c r="BG180" s="2"/>
      <c r="BH180" s="2"/>
      <c r="BI180" s="2"/>
      <c r="BJ180" s="2"/>
      <c r="BK180" s="2"/>
      <c r="BL180" s="2"/>
      <c r="BM180" s="4" t="str">
        <f>IF(BR180=BR181,IF(BR180&gt;BR179,BR180&amp;"_O",""),BR180&amp;"_C")</f>
        <v/>
      </c>
      <c r="BN180" s="7" t="str">
        <f>IF(RIGHT(BM180,1)="C",BP180/INDEX($BP$5:$BP$2729,MATCH(BR180&amp;"_O",$BM$5:$BM$2729,0),1),"")</f>
        <v/>
      </c>
      <c r="BO180" s="38">
        <v>27194</v>
      </c>
      <c r="BP180" s="3">
        <v>82.76</v>
      </c>
      <c r="BQ180" s="7">
        <f>BP180/BP179</f>
        <v>0.98865129614144087</v>
      </c>
      <c r="BR180" s="4">
        <f>YEAR(BO180)</f>
        <v>1974</v>
      </c>
      <c r="BS180" s="2" t="s">
        <v>5</v>
      </c>
      <c r="BT180" s="12" t="str">
        <f>INDEX($CD$5:$CD$10,MATCH(BS180,$CC$5:$CC$10,0),1)</f>
        <v/>
      </c>
      <c r="BU180" s="12" t="str">
        <f>IF(AND(BT180="Y",BQ180&gt;1),"Y","")</f>
        <v/>
      </c>
      <c r="BV180" s="12" t="str">
        <f>IF(AND(BT180="Y",BQ180&lt;1),"Y","")</f>
        <v/>
      </c>
      <c r="BW180" s="12" t="str">
        <f>IF(BQ180&gt;1,IF(BQ179&gt;1,"Y",""),"")</f>
        <v/>
      </c>
      <c r="BX180" s="12" t="str">
        <f>IF(BQ180&lt;1,IF(BQ179&lt;1,"Y",""),"")</f>
        <v/>
      </c>
      <c r="BY180" s="2"/>
      <c r="BZ180" s="2"/>
      <c r="CA180" s="2"/>
    </row>
    <row r="181" spans="2:79">
      <c r="B181" s="4" t="str">
        <f>IF(G181=G182,IF(G181&gt;G180,G181&amp;"_O",""),G181&amp;"_C")</f>
        <v/>
      </c>
      <c r="C181" s="14">
        <f ca="1">RANDBETWEEN(0,1000)/1000</f>
        <v>0.996</v>
      </c>
      <c r="D181" s="16">
        <f>D180+1</f>
        <v>177</v>
      </c>
      <c r="E181" s="10">
        <f>ROUNDDOWN(D181/52,0)+1</f>
        <v>4</v>
      </c>
      <c r="F181" s="15">
        <f>F180+7</f>
        <v>45859</v>
      </c>
      <c r="G181" s="4">
        <f>YEAR(F181)</f>
        <v>2025</v>
      </c>
      <c r="H181" s="33">
        <v>0.66900000000000004</v>
      </c>
      <c r="I181" s="33">
        <v>0.38300000000000001</v>
      </c>
      <c r="J181" s="33">
        <v>0.19400000000000001</v>
      </c>
      <c r="K181" s="16" t="str">
        <f>IF(M180&gt;1,"Up","Down")</f>
        <v>Up</v>
      </c>
      <c r="L181" s="16" t="str">
        <f>IF(K181="Up",IF(H181&lt;$BJ$7,"Up","Down"),IF(H181&lt;$BK$7,"Down","Up"))</f>
        <v>Down</v>
      </c>
      <c r="M181" s="17">
        <f>IF(L181="Up",INDEX($AK$5:$AK$1005,MATCH(I181,$AI$5:$AI$1005,0),1),INDEX($AL$5:$AL$1005,MATCH(J181,$AI$5:$AI$1005,0),1))</f>
        <v>0.97409842855241768</v>
      </c>
      <c r="N181" s="16" t="str">
        <f>IF(P180&gt;1,"Up","Down")</f>
        <v>Up</v>
      </c>
      <c r="O181" s="16" t="str">
        <f>IF(N181="Up",IF(H181&lt;$BJ$12,"Up","Down"),IF(H181&lt;$BK$12,"Down","Up"))</f>
        <v>Down</v>
      </c>
      <c r="P181" s="17">
        <f>IF(O181="Up",INDEX($AP$5:$AP$1005,MATCH(I181,$AI$5:$AI$1005,0),1),INDEX($AQ$5:$AQ$1005,MATCH(J181,$AI$5:$AI$1005,0),1))</f>
        <v>0.96420446687924821</v>
      </c>
      <c r="Q181" s="19">
        <f>T180</f>
        <v>27608.21674865891</v>
      </c>
      <c r="R181" s="19">
        <f>INDEX(model!$S$5:$S$35,MATCH(G181,model!$Q$5:$Q$35,0),1)*model!$O$5</f>
        <v>125</v>
      </c>
      <c r="S181" s="19">
        <f>IF(RIGHT(B181,1)="C",T180*INDEX(model!$T$5:$T$35,MATCH(G181,model!$Q$5:$Q$35,0),1),0)</f>
        <v>0</v>
      </c>
      <c r="T181" s="19">
        <f>(Q181+R181-S181)*M181</f>
        <v>27014.882853572235</v>
      </c>
      <c r="U181" s="19">
        <f>X180</f>
        <v>36164.675937301523</v>
      </c>
      <c r="V181" s="19">
        <f>INDEX(model!$S$5:$S$35,MATCH(G181,model!$Q$5:$Q$35,0),1)*model!$O$6</f>
        <v>125</v>
      </c>
      <c r="W181" s="19">
        <f>IF(RIGHT(B181,1)="C",X180*INDEX(model!$T$5:$T$35,MATCH(G181,model!$Q$5:$Q$35,0),1),0)</f>
        <v>0</v>
      </c>
      <c r="X181" s="19">
        <f>(U181+V181-W181)*P181</f>
        <v>34990.667640346495</v>
      </c>
      <c r="Y181" s="19"/>
      <c r="Z181" s="36" t="str">
        <f>K181&amp;L181</f>
        <v>UpDown</v>
      </c>
      <c r="AA181" s="36" t="str">
        <f>N181&amp;O181</f>
        <v>UpDown</v>
      </c>
      <c r="AB181" s="19"/>
      <c r="AC181" s="19"/>
      <c r="AD181" s="19"/>
      <c r="AE181" s="19"/>
      <c r="AI181" s="18">
        <f>ROUND(AI180-0.001,3)</f>
        <v>0.82399999999999995</v>
      </c>
      <c r="AJ181" s="9">
        <f t="array" ref="AJ181">PERCENTILE(IF($BB$5:$BB$2729="Y",$AY$5:$AY$2729),$AI181)</f>
        <v>1.0181949504014651</v>
      </c>
      <c r="AK181" s="9">
        <f t="array" ref="AK181">PERCENTILE(IF($BC$5:$BC$2729="Y",$AY$5:$AY$2729),$AI181)</f>
        <v>1.0261554212768551</v>
      </c>
      <c r="AL181" s="9">
        <f t="array" ref="AL181">PERCENTILE(IF($BD$5:$BD$2729="Y",$AY$5:$AY$2729),$AI181)</f>
        <v>0.99640356710196953</v>
      </c>
      <c r="AM181" s="41" t="str">
        <f>IF(AI181&lt;$BJ$7,"Up","Down")</f>
        <v>Down</v>
      </c>
      <c r="AN181" s="41" t="str">
        <f>IF(AI181&lt;$BK$7,"Down","Up")</f>
        <v>Up</v>
      </c>
      <c r="AO181" s="9">
        <f t="array" ref="AO181">PERCENTILE(IF($BT$5:$BT$2729="Y",$BQ$5:$BQ$2729),$AI181)</f>
        <v>1.0255682340726164</v>
      </c>
      <c r="AP181" s="9">
        <f t="array" ref="AP181">PERCENTILE(IF($BU$5:$BU$2729="Y",$BQ$5:$BQ$2729),$AI181)</f>
        <v>1.0351501301538835</v>
      </c>
      <c r="AQ181" s="9">
        <f t="array" ref="AQ181">PERCENTILE(IF($BV$5:$BV$2729="Y",$BQ$5:$BQ$2729),$AI181)</f>
        <v>0.9959075536758859</v>
      </c>
      <c r="AR181" s="41" t="str">
        <f>IF(AI181&lt;$BJ$12,"Up","Down")</f>
        <v>Down</v>
      </c>
      <c r="AS181" s="41" t="str">
        <f>IF(AI181&lt;$BK$12,"Down","Up")</f>
        <v>Up</v>
      </c>
      <c r="AU181" s="4" t="str">
        <f>IF(AZ181=AZ182,IF(AZ181&gt;AZ180,AZ181&amp;"_O",""),AZ181&amp;"_C")</f>
        <v/>
      </c>
      <c r="AV181" s="7" t="str">
        <f>IF(RIGHT(AU181,1)="C",AX181/INDEX($AX$5:$AX$2729,MATCH(AZ181&amp;"_O",$AU$5:$AU$2729,0),1),"")</f>
        <v/>
      </c>
      <c r="AW181" s="38">
        <v>26802</v>
      </c>
      <c r="AX181" s="37">
        <v>103.86</v>
      </c>
      <c r="AY181" s="7">
        <f>AX181/AX180</f>
        <v>0.96015531108440411</v>
      </c>
      <c r="AZ181" s="4">
        <f>YEAR(AW181)</f>
        <v>1973</v>
      </c>
      <c r="BA181" s="2" t="s">
        <v>5</v>
      </c>
      <c r="BB181" s="12" t="str">
        <f>INDEX($CD$5:$CD$10,MATCH(BA181,$CC$5:$CC$10,0),1)</f>
        <v/>
      </c>
      <c r="BC181" s="12" t="str">
        <f>IF(AND(BB181="Y",AY181&gt;1),"Y","")</f>
        <v/>
      </c>
      <c r="BD181" s="12" t="str">
        <f>IF(AND(BB181="Y",AY181&lt;1),"Y","")</f>
        <v/>
      </c>
      <c r="BE181" s="12" t="str">
        <f>IF(AY181&gt;1,IF(AY180&gt;1,"Y",""),"")</f>
        <v/>
      </c>
      <c r="BF181" s="12" t="str">
        <f>IF(AY181&lt;1,IF(AY180&lt;1,"Y",""),"")</f>
        <v>Y</v>
      </c>
      <c r="BG181" s="2"/>
      <c r="BH181" s="2"/>
      <c r="BI181" s="2"/>
      <c r="BJ181" s="2"/>
      <c r="BK181" s="2"/>
      <c r="BL181" s="2"/>
      <c r="BM181" s="4" t="str">
        <f>IF(BR181=BR182,IF(BR181&gt;BR180,BR181&amp;"_O",""),BR181&amp;"_C")</f>
        <v/>
      </c>
      <c r="BN181" s="7" t="str">
        <f>IF(RIGHT(BM181,1)="C",BP181/INDEX($BP$5:$BP$2729,MATCH(BR181&amp;"_O",$BM$5:$BM$2729,0),1),"")</f>
        <v/>
      </c>
      <c r="BO181" s="38">
        <v>27201</v>
      </c>
      <c r="BP181" s="3">
        <v>79.11</v>
      </c>
      <c r="BQ181" s="7">
        <f>BP181/BP180</f>
        <v>0.95589656839052672</v>
      </c>
      <c r="BR181" s="4">
        <f>YEAR(BO181)</f>
        <v>1974</v>
      </c>
      <c r="BS181" s="2" t="s">
        <v>5</v>
      </c>
      <c r="BT181" s="12" t="str">
        <f>INDEX($CD$5:$CD$10,MATCH(BS181,$CC$5:$CC$10,0),1)</f>
        <v/>
      </c>
      <c r="BU181" s="12" t="str">
        <f>IF(AND(BT181="Y",BQ181&gt;1),"Y","")</f>
        <v/>
      </c>
      <c r="BV181" s="12" t="str">
        <f>IF(AND(BT181="Y",BQ181&lt;1),"Y","")</f>
        <v/>
      </c>
      <c r="BW181" s="12" t="str">
        <f>IF(BQ181&gt;1,IF(BQ180&gt;1,"Y",""),"")</f>
        <v/>
      </c>
      <c r="BX181" s="12" t="str">
        <f>IF(BQ181&lt;1,IF(BQ180&lt;1,"Y",""),"")</f>
        <v>Y</v>
      </c>
      <c r="BY181" s="2"/>
      <c r="BZ181" s="2"/>
      <c r="CA181" s="2"/>
    </row>
    <row r="182" spans="2:79">
      <c r="B182" s="4" t="str">
        <f>IF(G182=G183,IF(G182&gt;G181,G182&amp;"_O",""),G182&amp;"_C")</f>
        <v/>
      </c>
      <c r="C182" s="14">
        <f ca="1">RANDBETWEEN(0,1000)/1000</f>
        <v>0.52900000000000003</v>
      </c>
      <c r="D182" s="16">
        <f>D181+1</f>
        <v>178</v>
      </c>
      <c r="E182" s="10">
        <f>ROUNDDOWN(D182/52,0)+1</f>
        <v>4</v>
      </c>
      <c r="F182" s="15">
        <f>F181+7</f>
        <v>45866</v>
      </c>
      <c r="G182" s="4">
        <f>YEAR(F182)</f>
        <v>2025</v>
      </c>
      <c r="H182" s="33">
        <v>0.153</v>
      </c>
      <c r="I182" s="33">
        <v>0.46800000000000003</v>
      </c>
      <c r="J182" s="33">
        <v>0.78800000000000003</v>
      </c>
      <c r="K182" s="16" t="str">
        <f>IF(M181&gt;1,"Up","Down")</f>
        <v>Down</v>
      </c>
      <c r="L182" s="16" t="str">
        <f>IF(K182="Up",IF(H182&lt;$BJ$7,"Up","Down"),IF(H182&lt;$BK$7,"Down","Up"))</f>
        <v>Down</v>
      </c>
      <c r="M182" s="17">
        <f>IF(L182="Up",INDEX($AK$5:$AK$1005,MATCH(I182,$AI$5:$AI$1005,0),1),INDEX($AL$5:$AL$1005,MATCH(J182,$AI$5:$AI$1005,0),1))</f>
        <v>0.99559998243873171</v>
      </c>
      <c r="N182" s="16" t="str">
        <f>IF(P181&gt;1,"Up","Down")</f>
        <v>Down</v>
      </c>
      <c r="O182" s="16" t="str">
        <f>IF(N182="Up",IF(H182&lt;$BJ$12,"Up","Down"),IF(H182&lt;$BK$12,"Down","Up"))</f>
        <v>Down</v>
      </c>
      <c r="P182" s="17">
        <f>IF(O182="Up",INDEX($AP$5:$AP$1005,MATCH(I182,$AI$5:$AI$1005,0),1),INDEX($AQ$5:$AQ$1005,MATCH(J182,$AI$5:$AI$1005,0),1))</f>
        <v>0.99486166058768333</v>
      </c>
      <c r="Q182" s="19">
        <f>T181</f>
        <v>27014.882853572235</v>
      </c>
      <c r="R182" s="19">
        <f>INDEX(model!$S$5:$S$35,MATCH(G182,model!$Q$5:$Q$35,0),1)*model!$O$5</f>
        <v>125</v>
      </c>
      <c r="S182" s="19">
        <f>IF(RIGHT(B182,1)="C",T181*INDEX(model!$T$5:$T$35,MATCH(G182,model!$Q$5:$Q$35,0),1),0)</f>
        <v>0</v>
      </c>
      <c r="T182" s="19">
        <f>(Q182+R182-S182)*M182</f>
        <v>27020.466892405751</v>
      </c>
      <c r="U182" s="19">
        <f>X181</f>
        <v>34990.667640346495</v>
      </c>
      <c r="V182" s="19">
        <f>INDEX(model!$S$5:$S$35,MATCH(G182,model!$Q$5:$Q$35,0),1)*model!$O$6</f>
        <v>125</v>
      </c>
      <c r="W182" s="19">
        <f>IF(RIGHT(B182,1)="C",X181*INDEX(model!$T$5:$T$35,MATCH(G182,model!$Q$5:$Q$35,0),1),0)</f>
        <v>0</v>
      </c>
      <c r="X182" s="19">
        <f>(U182+V182-W182)*P182</f>
        <v>34935.231421320292</v>
      </c>
      <c r="Y182" s="19"/>
      <c r="Z182" s="36" t="str">
        <f>K182&amp;L182</f>
        <v>DownDown</v>
      </c>
      <c r="AA182" s="36" t="str">
        <f>N182&amp;O182</f>
        <v>DownDown</v>
      </c>
      <c r="AB182" s="19"/>
      <c r="AC182" s="19"/>
      <c r="AD182" s="19"/>
      <c r="AE182" s="19"/>
      <c r="AI182" s="18">
        <f>ROUND(AI181-0.001,3)</f>
        <v>0.82299999999999995</v>
      </c>
      <c r="AJ182" s="9">
        <f t="array" ref="AJ182">PERCENTILE(IF($BB$5:$BB$2729="Y",$AY$5:$AY$2729),$AI182)</f>
        <v>1.0181188504617564</v>
      </c>
      <c r="AK182" s="9">
        <f t="array" ref="AK182">PERCENTILE(IF($BC$5:$BC$2729="Y",$AY$5:$AY$2729),$AI182)</f>
        <v>1.0260211427869674</v>
      </c>
      <c r="AL182" s="9">
        <f t="array" ref="AL182">PERCENTILE(IF($BD$5:$BD$2729="Y",$AY$5:$AY$2729),$AI182)</f>
        <v>0.99637364002719142</v>
      </c>
      <c r="AM182" s="41" t="str">
        <f>IF(AI182&lt;$BJ$7,"Up","Down")</f>
        <v>Down</v>
      </c>
      <c r="AN182" s="41" t="str">
        <f>IF(AI182&lt;$BK$7,"Down","Up")</f>
        <v>Up</v>
      </c>
      <c r="AO182" s="9">
        <f t="array" ref="AO182">PERCENTILE(IF($BT$5:$BT$2729="Y",$BQ$5:$BQ$2729),$AI182)</f>
        <v>1.0255055164984683</v>
      </c>
      <c r="AP182" s="9">
        <f t="array" ref="AP182">PERCENTILE(IF($BU$5:$BU$2729="Y",$BQ$5:$BQ$2729),$AI182)</f>
        <v>1.0349130718954223</v>
      </c>
      <c r="AQ182" s="9">
        <f t="array" ref="AQ182">PERCENTILE(IF($BV$5:$BV$2729="Y",$BQ$5:$BQ$2729),$AI182)</f>
        <v>0.99588621634383601</v>
      </c>
      <c r="AR182" s="41" t="str">
        <f>IF(AI182&lt;$BJ$12,"Up","Down")</f>
        <v>Down</v>
      </c>
      <c r="AS182" s="41" t="str">
        <f>IF(AI182&lt;$BK$12,"Down","Up")</f>
        <v>Up</v>
      </c>
      <c r="AU182" s="4" t="str">
        <f>IF(AZ182=AZ183,IF(AZ182&gt;AZ181,AZ182&amp;"_O",""),AZ182&amp;"_C")</f>
        <v/>
      </c>
      <c r="AV182" s="7" t="str">
        <f>IF(RIGHT(AU182,1)="C",AX182/INDEX($AX$5:$AX$2729,MATCH(AZ182&amp;"_O",$AU$5:$AU$2729,0),1),"")</f>
        <v/>
      </c>
      <c r="AW182" s="38">
        <v>26809</v>
      </c>
      <c r="AX182" s="37">
        <v>107.94</v>
      </c>
      <c r="AY182" s="7">
        <f>AX182/AX181</f>
        <v>1.0392836510687464</v>
      </c>
      <c r="AZ182" s="4">
        <f>YEAR(AW182)</f>
        <v>1973</v>
      </c>
      <c r="BA182" s="2" t="s">
        <v>5</v>
      </c>
      <c r="BB182" s="12" t="str">
        <f>INDEX($CD$5:$CD$10,MATCH(BA182,$CC$5:$CC$10,0),1)</f>
        <v/>
      </c>
      <c r="BC182" s="12" t="str">
        <f>IF(AND(BB182="Y",AY182&gt;1),"Y","")</f>
        <v/>
      </c>
      <c r="BD182" s="12" t="str">
        <f>IF(AND(BB182="Y",AY182&lt;1),"Y","")</f>
        <v/>
      </c>
      <c r="BE182" s="12" t="str">
        <f>IF(AY182&gt;1,IF(AY181&gt;1,"Y",""),"")</f>
        <v/>
      </c>
      <c r="BF182" s="12" t="str">
        <f>IF(AY182&lt;1,IF(AY181&lt;1,"Y",""),"")</f>
        <v/>
      </c>
      <c r="BG182" s="2"/>
      <c r="BH182" s="2"/>
      <c r="BI182" s="2"/>
      <c r="BJ182" s="2"/>
      <c r="BK182" s="2"/>
      <c r="BL182" s="2"/>
      <c r="BM182" s="4" t="str">
        <f>IF(BR182=BR183,IF(BR182&gt;BR181,BR182&amp;"_O",""),BR182&amp;"_C")</f>
        <v/>
      </c>
      <c r="BN182" s="7" t="str">
        <f>IF(RIGHT(BM182,1)="C",BP182/INDEX($BP$5:$BP$2729,MATCH(BR182&amp;"_O",$BM$5:$BM$2729,0),1),"")</f>
        <v/>
      </c>
      <c r="BO182" s="38">
        <v>27208</v>
      </c>
      <c r="BP182" s="3">
        <v>75.959999999999994</v>
      </c>
      <c r="BQ182" s="7">
        <f>BP182/BP181</f>
        <v>0.9601820250284413</v>
      </c>
      <c r="BR182" s="4">
        <f>YEAR(BO182)</f>
        <v>1974</v>
      </c>
      <c r="BS182" s="2" t="s">
        <v>5</v>
      </c>
      <c r="BT182" s="12" t="str">
        <f>INDEX($CD$5:$CD$10,MATCH(BS182,$CC$5:$CC$10,0),1)</f>
        <v/>
      </c>
      <c r="BU182" s="12" t="str">
        <f>IF(AND(BT182="Y",BQ182&gt;1),"Y","")</f>
        <v/>
      </c>
      <c r="BV182" s="12" t="str">
        <f>IF(AND(BT182="Y",BQ182&lt;1),"Y","")</f>
        <v/>
      </c>
      <c r="BW182" s="12" t="str">
        <f>IF(BQ182&gt;1,IF(BQ181&gt;1,"Y",""),"")</f>
        <v/>
      </c>
      <c r="BX182" s="12" t="str">
        <f>IF(BQ182&lt;1,IF(BQ181&lt;1,"Y",""),"")</f>
        <v>Y</v>
      </c>
      <c r="BY182" s="2"/>
      <c r="BZ182" s="2"/>
      <c r="CA182" s="2"/>
    </row>
    <row r="183" spans="2:79">
      <c r="B183" s="4" t="str">
        <f>IF(G183=G184,IF(G183&gt;G182,G183&amp;"_O",""),G183&amp;"_C")</f>
        <v/>
      </c>
      <c r="C183" s="14">
        <f ca="1">RANDBETWEEN(0,1000)/1000</f>
        <v>0.79900000000000004</v>
      </c>
      <c r="D183" s="16">
        <f>D182+1</f>
        <v>179</v>
      </c>
      <c r="E183" s="10">
        <f>ROUNDDOWN(D183/52,0)+1</f>
        <v>4</v>
      </c>
      <c r="F183" s="15">
        <f>F182+7</f>
        <v>45873</v>
      </c>
      <c r="G183" s="4">
        <f>YEAR(F183)</f>
        <v>2025</v>
      </c>
      <c r="H183" s="33">
        <v>0.98599999999999999</v>
      </c>
      <c r="I183" s="33">
        <v>0.76200000000000001</v>
      </c>
      <c r="J183" s="33">
        <v>0.751</v>
      </c>
      <c r="K183" s="16" t="str">
        <f>IF(M182&gt;1,"Up","Down")</f>
        <v>Down</v>
      </c>
      <c r="L183" s="16" t="str">
        <f>IF(K183="Up",IF(H183&lt;$BJ$7,"Up","Down"),IF(H183&lt;$BK$7,"Down","Up"))</f>
        <v>Up</v>
      </c>
      <c r="M183" s="17">
        <f>IF(L183="Up",INDEX($AK$5:$AK$1005,MATCH(I183,$AI$5:$AI$1005,0),1),INDEX($AL$5:$AL$1005,MATCH(J183,$AI$5:$AI$1005,0),1))</f>
        <v>1.0217518373065502</v>
      </c>
      <c r="N183" s="16" t="str">
        <f>IF(P182&gt;1,"Up","Down")</f>
        <v>Down</v>
      </c>
      <c r="O183" s="16" t="str">
        <f>IF(N183="Up",IF(H183&lt;$BJ$12,"Up","Down"),IF(H183&lt;$BK$12,"Down","Up"))</f>
        <v>Up</v>
      </c>
      <c r="P183" s="17">
        <f>IF(O183="Up",INDEX($AP$5:$AP$1005,MATCH(I183,$AI$5:$AI$1005,0),1),INDEX($AQ$5:$AQ$1005,MATCH(J183,$AI$5:$AI$1005,0),1))</f>
        <v>1.0296679241959543</v>
      </c>
      <c r="Q183" s="19">
        <f>T182</f>
        <v>27020.466892405751</v>
      </c>
      <c r="R183" s="19">
        <f>INDEX(model!$S$5:$S$35,MATCH(G183,model!$Q$5:$Q$35,0),1)*model!$O$5</f>
        <v>125</v>
      </c>
      <c r="S183" s="19">
        <f>IF(RIGHT(B183,1)="C",T182*INDEX(model!$T$5:$T$35,MATCH(G183,model!$Q$5:$Q$35,0),1),0)</f>
        <v>0</v>
      </c>
      <c r="T183" s="19">
        <f>(Q183+R183-S183)*M183</f>
        <v>27735.930671859704</v>
      </c>
      <c r="U183" s="19">
        <f>X182</f>
        <v>34935.231421320292</v>
      </c>
      <c r="V183" s="19">
        <f>INDEX(model!$S$5:$S$35,MATCH(G183,model!$Q$5:$Q$35,0),1)*model!$O$6</f>
        <v>125</v>
      </c>
      <c r="W183" s="19">
        <f>IF(RIGHT(B183,1)="C",X182*INDEX(model!$T$5:$T$35,MATCH(G183,model!$Q$5:$Q$35,0),1),0)</f>
        <v>0</v>
      </c>
      <c r="X183" s="19">
        <f>(U183+V183-W183)*P183</f>
        <v>36100.395709420634</v>
      </c>
      <c r="Y183" s="19"/>
      <c r="Z183" s="36" t="str">
        <f>K183&amp;L183</f>
        <v>DownUp</v>
      </c>
      <c r="AA183" s="36" t="str">
        <f>N183&amp;O183</f>
        <v>DownUp</v>
      </c>
      <c r="AB183" s="19"/>
      <c r="AC183" s="19"/>
      <c r="AD183" s="19"/>
      <c r="AE183" s="19"/>
      <c r="AI183" s="18">
        <f>ROUND(AI182-0.001,3)</f>
        <v>0.82199999999999995</v>
      </c>
      <c r="AJ183" s="9">
        <f t="array" ref="AJ183">PERCENTILE(IF($BB$5:$BB$2729="Y",$AY$5:$AY$2729),$AI183)</f>
        <v>1.0180194432536045</v>
      </c>
      <c r="AK183" s="9">
        <f t="array" ref="AK183">PERCENTILE(IF($BC$5:$BC$2729="Y",$AY$5:$AY$2729),$AI183)</f>
        <v>1.0259177100416996</v>
      </c>
      <c r="AL183" s="9">
        <f t="array" ref="AL183">PERCENTILE(IF($BD$5:$BD$2729="Y",$AY$5:$AY$2729),$AI183)</f>
        <v>0.99637286901539834</v>
      </c>
      <c r="AM183" s="41" t="str">
        <f>IF(AI183&lt;$BJ$7,"Up","Down")</f>
        <v>Down</v>
      </c>
      <c r="AN183" s="41" t="str">
        <f>IF(AI183&lt;$BK$7,"Down","Up")</f>
        <v>Up</v>
      </c>
      <c r="AO183" s="9">
        <f t="array" ref="AO183">PERCENTILE(IF($BT$5:$BT$2729="Y",$BQ$5:$BQ$2729),$AI183)</f>
        <v>1.0254329848506227</v>
      </c>
      <c r="AP183" s="9">
        <f t="array" ref="AP183">PERCENTILE(IF($BU$5:$BU$2729="Y",$BQ$5:$BQ$2729),$AI183)</f>
        <v>1.0346391069948655</v>
      </c>
      <c r="AQ183" s="9">
        <f t="array" ref="AQ183">PERCENTILE(IF($BV$5:$BV$2729="Y",$BQ$5:$BQ$2729),$AI183)</f>
        <v>0.99588103087023516</v>
      </c>
      <c r="AR183" s="41" t="str">
        <f>IF(AI183&lt;$BJ$12,"Up","Down")</f>
        <v>Down</v>
      </c>
      <c r="AS183" s="41" t="str">
        <f>IF(AI183&lt;$BK$12,"Down","Up")</f>
        <v>Up</v>
      </c>
      <c r="AU183" s="4" t="str">
        <f>IF(AZ183=AZ184,IF(AZ183&gt;AZ182,AZ183&amp;"_O",""),AZ183&amp;"_C")</f>
        <v/>
      </c>
      <c r="AV183" s="7" t="str">
        <f>IF(RIGHT(AU183,1)="C",AX183/INDEX($AX$5:$AX$2729,MATCH(AZ183&amp;"_O",$AU$5:$AU$2729,0),1),"")</f>
        <v/>
      </c>
      <c r="AW183" s="38">
        <v>26816</v>
      </c>
      <c r="AX183" s="37">
        <v>103.93</v>
      </c>
      <c r="AY183" s="7">
        <f>AX183/AX182</f>
        <v>0.96284973133222174</v>
      </c>
      <c r="AZ183" s="4">
        <f>YEAR(AW183)</f>
        <v>1973</v>
      </c>
      <c r="BA183" s="2" t="s">
        <v>5</v>
      </c>
      <c r="BB183" s="12" t="str">
        <f>INDEX($CD$5:$CD$10,MATCH(BA183,$CC$5:$CC$10,0),1)</f>
        <v/>
      </c>
      <c r="BC183" s="12" t="str">
        <f>IF(AND(BB183="Y",AY183&gt;1),"Y","")</f>
        <v/>
      </c>
      <c r="BD183" s="12" t="str">
        <f>IF(AND(BB183="Y",AY183&lt;1),"Y","")</f>
        <v/>
      </c>
      <c r="BE183" s="12" t="str">
        <f>IF(AY183&gt;1,IF(AY182&gt;1,"Y",""),"")</f>
        <v/>
      </c>
      <c r="BF183" s="12" t="str">
        <f>IF(AY183&lt;1,IF(AY182&lt;1,"Y",""),"")</f>
        <v/>
      </c>
      <c r="BG183" s="2"/>
      <c r="BH183" s="2"/>
      <c r="BI183" s="2"/>
      <c r="BJ183" s="2"/>
      <c r="BK183" s="2"/>
      <c r="BL183" s="2"/>
      <c r="BM183" s="4" t="str">
        <f>IF(BR183=BR184,IF(BR183&gt;BR182,BR183&amp;"_O",""),BR183&amp;"_C")</f>
        <v/>
      </c>
      <c r="BN183" s="7" t="str">
        <f>IF(RIGHT(BM183,1)="C",BP183/INDEX($BP$5:$BP$2729,MATCH(BR183&amp;"_O",$BM$5:$BM$2729,0),1),"")</f>
        <v/>
      </c>
      <c r="BO183" s="38">
        <v>27215</v>
      </c>
      <c r="BP183" s="3">
        <v>73.569999999999993</v>
      </c>
      <c r="BQ183" s="7">
        <f>BP183/BP182</f>
        <v>0.96853607161664035</v>
      </c>
      <c r="BR183" s="4">
        <f>YEAR(BO183)</f>
        <v>1974</v>
      </c>
      <c r="BS183" s="2" t="s">
        <v>5</v>
      </c>
      <c r="BT183" s="12" t="str">
        <f>INDEX($CD$5:$CD$10,MATCH(BS183,$CC$5:$CC$10,0),1)</f>
        <v/>
      </c>
      <c r="BU183" s="12" t="str">
        <f>IF(AND(BT183="Y",BQ183&gt;1),"Y","")</f>
        <v/>
      </c>
      <c r="BV183" s="12" t="str">
        <f>IF(AND(BT183="Y",BQ183&lt;1),"Y","")</f>
        <v/>
      </c>
      <c r="BW183" s="12" t="str">
        <f>IF(BQ183&gt;1,IF(BQ182&gt;1,"Y",""),"")</f>
        <v/>
      </c>
      <c r="BX183" s="12" t="str">
        <f>IF(BQ183&lt;1,IF(BQ182&lt;1,"Y",""),"")</f>
        <v>Y</v>
      </c>
      <c r="BY183" s="2"/>
      <c r="BZ183" s="2"/>
      <c r="CA183" s="2"/>
    </row>
    <row r="184" spans="2:79">
      <c r="B184" s="4" t="str">
        <f>IF(G184=G185,IF(G184&gt;G183,G184&amp;"_O",""),G184&amp;"_C")</f>
        <v/>
      </c>
      <c r="C184" s="14">
        <f ca="1">RANDBETWEEN(0,1000)/1000</f>
        <v>0.22600000000000001</v>
      </c>
      <c r="D184" s="16">
        <f>D183+1</f>
        <v>180</v>
      </c>
      <c r="E184" s="10">
        <f>ROUNDDOWN(D184/52,0)+1</f>
        <v>4</v>
      </c>
      <c r="F184" s="15">
        <f>F183+7</f>
        <v>45880</v>
      </c>
      <c r="G184" s="4">
        <f>YEAR(F184)</f>
        <v>2025</v>
      </c>
      <c r="H184" s="33">
        <v>7.3999999999999996E-2</v>
      </c>
      <c r="I184" s="33">
        <v>0.67700000000000005</v>
      </c>
      <c r="J184" s="33">
        <v>0.28699999999999998</v>
      </c>
      <c r="K184" s="16" t="str">
        <f>IF(M183&gt;1,"Up","Down")</f>
        <v>Up</v>
      </c>
      <c r="L184" s="16" t="str">
        <f>IF(K184="Up",IF(H184&lt;$BJ$7,"Up","Down"),IF(H184&lt;$BK$7,"Down","Up"))</f>
        <v>Up</v>
      </c>
      <c r="M184" s="17">
        <f>IF(L184="Up",INDEX($AK$5:$AK$1005,MATCH(I184,$AI$5:$AI$1005,0),1),INDEX($AL$5:$AL$1005,MATCH(J184,$AI$5:$AI$1005,0),1))</f>
        <v>1.017558539928116</v>
      </c>
      <c r="N184" s="16" t="str">
        <f>IF(P183&gt;1,"Up","Down")</f>
        <v>Up</v>
      </c>
      <c r="O184" s="16" t="str">
        <f>IF(N184="Up",IF(H184&lt;$BJ$12,"Up","Down"),IF(H184&lt;$BK$12,"Down","Up"))</f>
        <v>Up</v>
      </c>
      <c r="P184" s="17">
        <f>IF(O184="Up",INDEX($AP$5:$AP$1005,MATCH(I184,$AI$5:$AI$1005,0),1),INDEX($AQ$5:$AQ$1005,MATCH(J184,$AI$5:$AI$1005,0),1))</f>
        <v>1.025038436576085</v>
      </c>
      <c r="Q184" s="19">
        <f>T183</f>
        <v>27735.930671859704</v>
      </c>
      <c r="R184" s="19">
        <f>INDEX(model!$S$5:$S$35,MATCH(G184,model!$Q$5:$Q$35,0),1)*model!$O$5</f>
        <v>125</v>
      </c>
      <c r="S184" s="19">
        <f>IF(RIGHT(B184,1)="C",T183*INDEX(model!$T$5:$T$35,MATCH(G184,model!$Q$5:$Q$35,0),1),0)</f>
        <v>0</v>
      </c>
      <c r="T184" s="19">
        <f>(Q184+R184-S184)*M184</f>
        <v>28350.127935496024</v>
      </c>
      <c r="U184" s="19">
        <f>X183</f>
        <v>36100.395709420634</v>
      </c>
      <c r="V184" s="19">
        <f>INDEX(model!$S$5:$S$35,MATCH(G184,model!$Q$5:$Q$35,0),1)*model!$O$6</f>
        <v>125</v>
      </c>
      <c r="W184" s="19">
        <f>IF(RIGHT(B184,1)="C",X183*INDEX(model!$T$5:$T$35,MATCH(G184,model!$Q$5:$Q$35,0),1),0)</f>
        <v>0</v>
      </c>
      <c r="X184" s="19">
        <f>(U184+V184-W184)*P184</f>
        <v>37132.422982334545</v>
      </c>
      <c r="Y184" s="19"/>
      <c r="Z184" s="36" t="str">
        <f>K184&amp;L184</f>
        <v>UpUp</v>
      </c>
      <c r="AA184" s="36" t="str">
        <f>N184&amp;O184</f>
        <v>UpUp</v>
      </c>
      <c r="AB184" s="19"/>
      <c r="AC184" s="19"/>
      <c r="AD184" s="19"/>
      <c r="AE184" s="19"/>
      <c r="AI184" s="18">
        <f>ROUND(AI183-0.001,3)</f>
        <v>0.82099999999999995</v>
      </c>
      <c r="AJ184" s="9">
        <f t="array" ref="AJ184">PERCENTILE(IF($BB$5:$BB$2729="Y",$AY$5:$AY$2729),$AI184)</f>
        <v>1.0179926427283923</v>
      </c>
      <c r="AK184" s="9">
        <f t="array" ref="AK184">PERCENTILE(IF($BC$5:$BC$2729="Y",$AY$5:$AY$2729),$AI184)</f>
        <v>1.0258117726860496</v>
      </c>
      <c r="AL184" s="9">
        <f t="array" ref="AL184">PERCENTILE(IF($BD$5:$BD$2729="Y",$AY$5:$AY$2729),$AI184)</f>
        <v>0.99636616715319826</v>
      </c>
      <c r="AM184" s="41" t="str">
        <f>IF(AI184&lt;$BJ$7,"Up","Down")</f>
        <v>Down</v>
      </c>
      <c r="AN184" s="41" t="str">
        <f>IF(AI184&lt;$BK$7,"Down","Up")</f>
        <v>Up</v>
      </c>
      <c r="AO184" s="9">
        <f t="array" ref="AO184">PERCENTILE(IF($BT$5:$BT$2729="Y",$BQ$5:$BQ$2729),$AI184)</f>
        <v>1.0252829964517487</v>
      </c>
      <c r="AP184" s="9">
        <f t="array" ref="AP184">PERCENTILE(IF($BU$5:$BU$2729="Y",$BQ$5:$BQ$2729),$AI184)</f>
        <v>1.0345277606510046</v>
      </c>
      <c r="AQ184" s="9">
        <f t="array" ref="AQ184">PERCENTILE(IF($BV$5:$BV$2729="Y",$BQ$5:$BQ$2729),$AI184)</f>
        <v>0.99586329614442259</v>
      </c>
      <c r="AR184" s="41" t="str">
        <f>IF(AI184&lt;$BJ$12,"Up","Down")</f>
        <v>Down</v>
      </c>
      <c r="AS184" s="41" t="str">
        <f>IF(AI184&lt;$BK$12,"Down","Up")</f>
        <v>Up</v>
      </c>
      <c r="AU184" s="4" t="str">
        <f>IF(AZ184=AZ185,IF(AZ184&gt;AZ183,AZ184&amp;"_O",""),AZ184&amp;"_C")</f>
        <v/>
      </c>
      <c r="AV184" s="7" t="str">
        <f>IF(RIGHT(AU184,1)="C",AX184/INDEX($AX$5:$AX$2729,MATCH(AZ184&amp;"_O",$AU$5:$AU$2729,0),1),"")</f>
        <v/>
      </c>
      <c r="AW184" s="38">
        <v>26823</v>
      </c>
      <c r="AX184" s="37">
        <v>107.03</v>
      </c>
      <c r="AY184" s="7">
        <f>AX184/AX183</f>
        <v>1.0298277686904647</v>
      </c>
      <c r="AZ184" s="4">
        <f>YEAR(AW184)</f>
        <v>1973</v>
      </c>
      <c r="BA184" s="2" t="s">
        <v>5</v>
      </c>
      <c r="BB184" s="12" t="str">
        <f>INDEX($CD$5:$CD$10,MATCH(BA184,$CC$5:$CC$10,0),1)</f>
        <v/>
      </c>
      <c r="BC184" s="12" t="str">
        <f>IF(AND(BB184="Y",AY184&gt;1),"Y","")</f>
        <v/>
      </c>
      <c r="BD184" s="12" t="str">
        <f>IF(AND(BB184="Y",AY184&lt;1),"Y","")</f>
        <v/>
      </c>
      <c r="BE184" s="12" t="str">
        <f>IF(AY184&gt;1,IF(AY183&gt;1,"Y",""),"")</f>
        <v/>
      </c>
      <c r="BF184" s="12" t="str">
        <f>IF(AY184&lt;1,IF(AY183&lt;1,"Y",""),"")</f>
        <v/>
      </c>
      <c r="BG184" s="2"/>
      <c r="BH184" s="2"/>
      <c r="BI184" s="2"/>
      <c r="BJ184" s="2"/>
      <c r="BK184" s="2"/>
      <c r="BL184" s="2"/>
      <c r="BM184" s="4" t="str">
        <f>IF(BR184=BR185,IF(BR184&gt;BR183,BR184&amp;"_O",""),BR184&amp;"_C")</f>
        <v/>
      </c>
      <c r="BN184" s="7" t="str">
        <f>IF(RIGHT(BM184,1)="C",BP184/INDEX($BP$5:$BP$2729,MATCH(BR184&amp;"_O",$BM$5:$BM$2729,0),1),"")</f>
        <v/>
      </c>
      <c r="BO184" s="38">
        <v>27222</v>
      </c>
      <c r="BP184" s="3">
        <v>71.680000000000007</v>
      </c>
      <c r="BQ184" s="7">
        <f>BP184/BP183</f>
        <v>0.97431018078020948</v>
      </c>
      <c r="BR184" s="4">
        <f>YEAR(BO184)</f>
        <v>1974</v>
      </c>
      <c r="BS184" s="2" t="s">
        <v>5</v>
      </c>
      <c r="BT184" s="12" t="str">
        <f>INDEX($CD$5:$CD$10,MATCH(BS184,$CC$5:$CC$10,0),1)</f>
        <v/>
      </c>
      <c r="BU184" s="12" t="str">
        <f>IF(AND(BT184="Y",BQ184&gt;1),"Y","")</f>
        <v/>
      </c>
      <c r="BV184" s="12" t="str">
        <f>IF(AND(BT184="Y",BQ184&lt;1),"Y","")</f>
        <v/>
      </c>
      <c r="BW184" s="12" t="str">
        <f>IF(BQ184&gt;1,IF(BQ183&gt;1,"Y",""),"")</f>
        <v/>
      </c>
      <c r="BX184" s="12" t="str">
        <f>IF(BQ184&lt;1,IF(BQ183&lt;1,"Y",""),"")</f>
        <v>Y</v>
      </c>
      <c r="BY184" s="2"/>
      <c r="BZ184" s="2"/>
      <c r="CA184" s="2"/>
    </row>
    <row r="185" spans="2:79">
      <c r="B185" s="4" t="str">
        <f>IF(G185=G186,IF(G185&gt;G184,G185&amp;"_O",""),G185&amp;"_C")</f>
        <v/>
      </c>
      <c r="C185" s="14">
        <f ca="1">RANDBETWEEN(0,1000)/1000</f>
        <v>0.27400000000000002</v>
      </c>
      <c r="D185" s="16">
        <f>D184+1</f>
        <v>181</v>
      </c>
      <c r="E185" s="10">
        <f>ROUNDDOWN(D185/52,0)+1</f>
        <v>4</v>
      </c>
      <c r="F185" s="15">
        <f>F184+7</f>
        <v>45887</v>
      </c>
      <c r="G185" s="4">
        <f>YEAR(F185)</f>
        <v>2025</v>
      </c>
      <c r="H185" s="33">
        <v>0.74399999999999999</v>
      </c>
      <c r="I185" s="33">
        <v>0.75700000000000001</v>
      </c>
      <c r="J185" s="33">
        <v>0.44400000000000001</v>
      </c>
      <c r="K185" s="16" t="str">
        <f>IF(M184&gt;1,"Up","Down")</f>
        <v>Up</v>
      </c>
      <c r="L185" s="16" t="str">
        <f>IF(K185="Up",IF(H185&lt;$BJ$7,"Up","Down"),IF(H185&lt;$BK$7,"Down","Up"))</f>
        <v>Down</v>
      </c>
      <c r="M185" s="17">
        <f>IF(L185="Up",INDEX($AK$5:$AK$1005,MATCH(I185,$AI$5:$AI$1005,0),1),INDEX($AL$5:$AL$1005,MATCH(J185,$AI$5:$AI$1005,0),1))</f>
        <v>0.98575544526302339</v>
      </c>
      <c r="N185" s="16" t="str">
        <f>IF(P184&gt;1,"Up","Down")</f>
        <v>Up</v>
      </c>
      <c r="O185" s="16" t="str">
        <f>IF(N185="Up",IF(H185&lt;$BJ$12,"Up","Down"),IF(H185&lt;$BK$12,"Down","Up"))</f>
        <v>Down</v>
      </c>
      <c r="P185" s="17">
        <f>IF(O185="Up",INDEX($AP$5:$AP$1005,MATCH(I185,$AI$5:$AI$1005,0),1),INDEX($AQ$5:$AQ$1005,MATCH(J185,$AI$5:$AI$1005,0),1))</f>
        <v>0.98224341567719153</v>
      </c>
      <c r="Q185" s="19">
        <f>T184</f>
        <v>28350.127935496024</v>
      </c>
      <c r="R185" s="19">
        <f>INDEX(model!$S$5:$S$35,MATCH(G185,model!$Q$5:$Q$35,0),1)*model!$O$5</f>
        <v>125</v>
      </c>
      <c r="S185" s="19">
        <f>IF(RIGHT(B185,1)="C",T184*INDEX(model!$T$5:$T$35,MATCH(G185,model!$Q$5:$Q$35,0),1),0)</f>
        <v>0</v>
      </c>
      <c r="T185" s="19">
        <f>(Q185+R185-S185)*M185</f>
        <v>28069.512416976439</v>
      </c>
      <c r="U185" s="19">
        <f>X184</f>
        <v>37132.422982334545</v>
      </c>
      <c r="V185" s="19">
        <f>INDEX(model!$S$5:$S$35,MATCH(G185,model!$Q$5:$Q$35,0),1)*model!$O$6</f>
        <v>125</v>
      </c>
      <c r="W185" s="19">
        <f>IF(RIGHT(B185,1)="C",X184*INDEX(model!$T$5:$T$35,MATCH(G185,model!$Q$5:$Q$35,0),1),0)</f>
        <v>0</v>
      </c>
      <c r="X185" s="19">
        <f>(U185+V185-W185)*P185</f>
        <v>36595.858409498178</v>
      </c>
      <c r="Y185" s="19"/>
      <c r="Z185" s="36" t="str">
        <f>K185&amp;L185</f>
        <v>UpDown</v>
      </c>
      <c r="AA185" s="36" t="str">
        <f>N185&amp;O185</f>
        <v>UpDown</v>
      </c>
      <c r="AB185" s="19"/>
      <c r="AC185" s="19"/>
      <c r="AD185" s="19"/>
      <c r="AE185" s="19"/>
      <c r="AI185" s="18">
        <f>ROUND(AI184-0.001,3)</f>
        <v>0.82</v>
      </c>
      <c r="AJ185" s="9">
        <f t="array" ref="AJ185">PERCENTILE(IF($BB$5:$BB$2729="Y",$AY$5:$AY$2729),$AI185)</f>
        <v>1.0179387951721135</v>
      </c>
      <c r="AK185" s="9">
        <f t="array" ref="AK185">PERCENTILE(IF($BC$5:$BC$2729="Y",$AY$5:$AY$2729),$AI185)</f>
        <v>1.0256897705498875</v>
      </c>
      <c r="AL185" s="9">
        <f t="array" ref="AL185">PERCENTILE(IF($BD$5:$BD$2729="Y",$AY$5:$AY$2729),$AI185)</f>
        <v>0.99633002465152698</v>
      </c>
      <c r="AM185" s="41" t="str">
        <f>IF(AI185&lt;$BJ$7,"Up","Down")</f>
        <v>Down</v>
      </c>
      <c r="AN185" s="41" t="str">
        <f>IF(AI185&lt;$BK$7,"Down","Up")</f>
        <v>Up</v>
      </c>
      <c r="AO185" s="9">
        <f t="array" ref="AO185">PERCENTILE(IF($BT$5:$BT$2729="Y",$BQ$5:$BQ$2729),$AI185)</f>
        <v>1.0251771290282929</v>
      </c>
      <c r="AP185" s="9">
        <f t="array" ref="AP185">PERCENTILE(IF($BU$5:$BU$2729="Y",$BQ$5:$BQ$2729),$AI185)</f>
        <v>1.0344937811266295</v>
      </c>
      <c r="AQ185" s="9">
        <f t="array" ref="AQ185">PERCENTILE(IF($BV$5:$BV$2729="Y",$BQ$5:$BQ$2729),$AI185)</f>
        <v>0.9958365159025333</v>
      </c>
      <c r="AR185" s="41" t="str">
        <f>IF(AI185&lt;$BJ$12,"Up","Down")</f>
        <v>Down</v>
      </c>
      <c r="AS185" s="41" t="str">
        <f>IF(AI185&lt;$BK$12,"Down","Up")</f>
        <v>Up</v>
      </c>
      <c r="AU185" s="4" t="str">
        <f>IF(AZ185=AZ186,IF(AZ185&gt;AZ184,AZ185&amp;"_O",""),AZ185&amp;"_C")</f>
        <v/>
      </c>
      <c r="AV185" s="7" t="str">
        <f>IF(RIGHT(AU185,1)="C",AX185/INDEX($AX$5:$AX$2729,MATCH(AZ185&amp;"_O",$AU$5:$AU$2729,0),1),"")</f>
        <v/>
      </c>
      <c r="AW185" s="38">
        <v>26830</v>
      </c>
      <c r="AX185" s="37">
        <v>105.1</v>
      </c>
      <c r="AY185" s="7">
        <f>AX185/AX184</f>
        <v>0.98196767261515461</v>
      </c>
      <c r="AZ185" s="4">
        <f>YEAR(AW185)</f>
        <v>1973</v>
      </c>
      <c r="BA185" s="2" t="s">
        <v>5</v>
      </c>
      <c r="BB185" s="12" t="str">
        <f>INDEX($CD$5:$CD$10,MATCH(BA185,$CC$5:$CC$10,0),1)</f>
        <v/>
      </c>
      <c r="BC185" s="12" t="str">
        <f>IF(AND(BB185="Y",AY185&gt;1),"Y","")</f>
        <v/>
      </c>
      <c r="BD185" s="12" t="str">
        <f>IF(AND(BB185="Y",AY185&lt;1),"Y","")</f>
        <v/>
      </c>
      <c r="BE185" s="12" t="str">
        <f>IF(AY185&gt;1,IF(AY184&gt;1,"Y",""),"")</f>
        <v/>
      </c>
      <c r="BF185" s="12" t="str">
        <f>IF(AY185&lt;1,IF(AY184&lt;1,"Y",""),"")</f>
        <v/>
      </c>
      <c r="BG185" s="2"/>
      <c r="BH185" s="2"/>
      <c r="BI185" s="2"/>
      <c r="BJ185" s="2"/>
      <c r="BK185" s="2"/>
      <c r="BL185" s="2"/>
      <c r="BM185" s="4" t="str">
        <f>IF(BR185=BR186,IF(BR185&gt;BR184,BR185&amp;"_O",""),BR185&amp;"_C")</f>
        <v/>
      </c>
      <c r="BN185" s="7" t="str">
        <f>IF(RIGHT(BM185,1)="C",BP185/INDEX($BP$5:$BP$2729,MATCH(BR185&amp;"_O",$BM$5:$BM$2729,0),1),"")</f>
        <v/>
      </c>
      <c r="BO185" s="38">
        <v>27229</v>
      </c>
      <c r="BP185" s="3">
        <v>73.400000000000006</v>
      </c>
      <c r="BQ185" s="7">
        <f>BP185/BP184</f>
        <v>1.0239955357142856</v>
      </c>
      <c r="BR185" s="4">
        <f>YEAR(BO185)</f>
        <v>1974</v>
      </c>
      <c r="BS185" s="2" t="s">
        <v>5</v>
      </c>
      <c r="BT185" s="12" t="str">
        <f>INDEX($CD$5:$CD$10,MATCH(BS185,$CC$5:$CC$10,0),1)</f>
        <v/>
      </c>
      <c r="BU185" s="12" t="str">
        <f>IF(AND(BT185="Y",BQ185&gt;1),"Y","")</f>
        <v/>
      </c>
      <c r="BV185" s="12" t="str">
        <f>IF(AND(BT185="Y",BQ185&lt;1),"Y","")</f>
        <v/>
      </c>
      <c r="BW185" s="12" t="str">
        <f>IF(BQ185&gt;1,IF(BQ184&gt;1,"Y",""),"")</f>
        <v/>
      </c>
      <c r="BX185" s="12" t="str">
        <f>IF(BQ185&lt;1,IF(BQ184&lt;1,"Y",""),"")</f>
        <v/>
      </c>
      <c r="BY185" s="2"/>
      <c r="BZ185" s="2"/>
      <c r="CA185" s="2"/>
    </row>
    <row r="186" spans="2:79">
      <c r="B186" s="4" t="str">
        <f>IF(G186=G187,IF(G186&gt;G185,G186&amp;"_O",""),G186&amp;"_C")</f>
        <v/>
      </c>
      <c r="C186" s="14">
        <f ca="1">RANDBETWEEN(0,1000)/1000</f>
        <v>7.3999999999999996E-2</v>
      </c>
      <c r="D186" s="16">
        <f>D185+1</f>
        <v>182</v>
      </c>
      <c r="E186" s="10">
        <f>ROUNDDOWN(D186/52,0)+1</f>
        <v>4</v>
      </c>
      <c r="F186" s="15">
        <f>F185+7</f>
        <v>45894</v>
      </c>
      <c r="G186" s="4">
        <f>YEAR(F186)</f>
        <v>2025</v>
      </c>
      <c r="H186" s="33">
        <v>0.56299999999999994</v>
      </c>
      <c r="I186" s="33">
        <v>0.224</v>
      </c>
      <c r="J186" s="33">
        <v>0.81699999999999995</v>
      </c>
      <c r="K186" s="16" t="str">
        <f>IF(M185&gt;1,"Up","Down")</f>
        <v>Down</v>
      </c>
      <c r="L186" s="16" t="str">
        <f>IF(K186="Up",IF(H186&lt;$BJ$7,"Up","Down"),IF(H186&lt;$BK$7,"Down","Up"))</f>
        <v>Up</v>
      </c>
      <c r="M186" s="17">
        <f>IF(L186="Up",INDEX($AK$5:$AK$1005,MATCH(I186,$AI$5:$AI$1005,0),1),INDEX($AL$5:$AL$1005,MATCH(J186,$AI$5:$AI$1005,0),1))</f>
        <v>1.0055204985930886</v>
      </c>
      <c r="N186" s="16" t="str">
        <f>IF(P185&gt;1,"Up","Down")</f>
        <v>Down</v>
      </c>
      <c r="O186" s="16" t="str">
        <f>IF(N186="Up",IF(H186&lt;$BJ$12,"Up","Down"),IF(H186&lt;$BK$12,"Down","Up"))</f>
        <v>Up</v>
      </c>
      <c r="P186" s="17">
        <f>IF(O186="Up",INDEX($AP$5:$AP$1005,MATCH(I186,$AI$5:$AI$1005,0),1),INDEX($AQ$5:$AQ$1005,MATCH(J186,$AI$5:$AI$1005,0),1))</f>
        <v>1.0075223816372254</v>
      </c>
      <c r="Q186" s="19">
        <f>T185</f>
        <v>28069.512416976439</v>
      </c>
      <c r="R186" s="19">
        <f>INDEX(model!$S$5:$S$35,MATCH(G186,model!$Q$5:$Q$35,0),1)*model!$O$5</f>
        <v>125</v>
      </c>
      <c r="S186" s="19">
        <f>IF(RIGHT(B186,1)="C",T185*INDEX(model!$T$5:$T$35,MATCH(G186,model!$Q$5:$Q$35,0),1),0)</f>
        <v>0</v>
      </c>
      <c r="T186" s="19">
        <f>(Q186+R186-S186)*M186</f>
        <v>28350.160183107175</v>
      </c>
      <c r="U186" s="19">
        <f>X185</f>
        <v>36595.858409498178</v>
      </c>
      <c r="V186" s="19">
        <f>INDEX(model!$S$5:$S$35,MATCH(G186,model!$Q$5:$Q$35,0),1)*model!$O$6</f>
        <v>125</v>
      </c>
      <c r="W186" s="19">
        <f>IF(RIGHT(B186,1)="C",X185*INDEX(model!$T$5:$T$35,MATCH(G186,model!$Q$5:$Q$35,0),1),0)</f>
        <v>0</v>
      </c>
      <c r="X186" s="19">
        <f>(U186+V186-W186)*P186</f>
        <v>36997.086720500942</v>
      </c>
      <c r="Y186" s="19"/>
      <c r="Z186" s="36" t="str">
        <f>K186&amp;L186</f>
        <v>DownUp</v>
      </c>
      <c r="AA186" s="36" t="str">
        <f>N186&amp;O186</f>
        <v>DownUp</v>
      </c>
      <c r="AB186" s="19"/>
      <c r="AC186" s="19"/>
      <c r="AD186" s="19"/>
      <c r="AE186" s="19"/>
      <c r="AI186" s="18">
        <f>ROUND(AI185-0.001,3)</f>
        <v>0.81899999999999995</v>
      </c>
      <c r="AJ186" s="9">
        <f t="array" ref="AJ186">PERCENTILE(IF($BB$5:$BB$2729="Y",$AY$5:$AY$2729),$AI186)</f>
        <v>1.0178505929018602</v>
      </c>
      <c r="AK186" s="9">
        <f t="array" ref="AK186">PERCENTILE(IF($BC$5:$BC$2729="Y",$AY$5:$AY$2729),$AI186)</f>
        <v>1.0256390765576264</v>
      </c>
      <c r="AL186" s="9">
        <f t="array" ref="AL186">PERCENTILE(IF($BD$5:$BD$2729="Y",$AY$5:$AY$2729),$AI186)</f>
        <v>0.99627976462580048</v>
      </c>
      <c r="AM186" s="41" t="str">
        <f>IF(AI186&lt;$BJ$7,"Up","Down")</f>
        <v>Down</v>
      </c>
      <c r="AN186" s="41" t="str">
        <f>IF(AI186&lt;$BK$7,"Down","Up")</f>
        <v>Up</v>
      </c>
      <c r="AO186" s="9">
        <f t="array" ref="AO186">PERCENTILE(IF($BT$5:$BT$2729="Y",$BQ$5:$BQ$2729),$AI186)</f>
        <v>1.025086006358884</v>
      </c>
      <c r="AP186" s="9">
        <f t="array" ref="AP186">PERCENTILE(IF($BU$5:$BU$2729="Y",$BQ$5:$BQ$2729),$AI186)</f>
        <v>1.0343893395560479</v>
      </c>
      <c r="AQ186" s="9">
        <f t="array" ref="AQ186">PERCENTILE(IF($BV$5:$BV$2729="Y",$BQ$5:$BQ$2729),$AI186)</f>
        <v>0.99583071249439514</v>
      </c>
      <c r="AR186" s="41" t="str">
        <f>IF(AI186&lt;$BJ$12,"Up","Down")</f>
        <v>Down</v>
      </c>
      <c r="AS186" s="41" t="str">
        <f>IF(AI186&lt;$BK$12,"Down","Up")</f>
        <v>Up</v>
      </c>
      <c r="AU186" s="4" t="str">
        <f>IF(AZ186=AZ187,IF(AZ186&gt;AZ185,AZ186&amp;"_O",""),AZ186&amp;"_C")</f>
        <v/>
      </c>
      <c r="AV186" s="7" t="str">
        <f>IF(RIGHT(AU186,1)="C",AX186/INDEX($AX$5:$AX$2729,MATCH(AZ186&amp;"_O",$AU$5:$AU$2729,0),1),"")</f>
        <v/>
      </c>
      <c r="AW186" s="38">
        <v>26837</v>
      </c>
      <c r="AX186" s="37">
        <v>103.7</v>
      </c>
      <c r="AY186" s="7">
        <f>AX186/AX185</f>
        <v>0.98667935299714571</v>
      </c>
      <c r="AZ186" s="4">
        <f>YEAR(AW186)</f>
        <v>1973</v>
      </c>
      <c r="BA186" s="2" t="s">
        <v>5</v>
      </c>
      <c r="BB186" s="12" t="str">
        <f>INDEX($CD$5:$CD$10,MATCH(BA186,$CC$5:$CC$10,0),1)</f>
        <v/>
      </c>
      <c r="BC186" s="12" t="str">
        <f>IF(AND(BB186="Y",AY186&gt;1),"Y","")</f>
        <v/>
      </c>
      <c r="BD186" s="12" t="str">
        <f>IF(AND(BB186="Y",AY186&lt;1),"Y","")</f>
        <v/>
      </c>
      <c r="BE186" s="12" t="str">
        <f>IF(AY186&gt;1,IF(AY185&gt;1,"Y",""),"")</f>
        <v/>
      </c>
      <c r="BF186" s="12" t="str">
        <f>IF(AY186&lt;1,IF(AY185&lt;1,"Y",""),"")</f>
        <v>Y</v>
      </c>
      <c r="BG186" s="2"/>
      <c r="BH186" s="2"/>
      <c r="BI186" s="2"/>
      <c r="BJ186" s="2"/>
      <c r="BK186" s="2"/>
      <c r="BL186" s="2"/>
      <c r="BM186" s="4" t="str">
        <f>IF(BR186=BR187,IF(BR186&gt;BR185,BR186&amp;"_O",""),BR186&amp;"_C")</f>
        <v/>
      </c>
      <c r="BN186" s="7" t="str">
        <f>IF(RIGHT(BM186,1)="C",BP186/INDEX($BP$5:$BP$2729,MATCH(BR186&amp;"_O",$BM$5:$BM$2729,0),1),"")</f>
        <v/>
      </c>
      <c r="BO186" s="38">
        <v>27236</v>
      </c>
      <c r="BP186" s="3">
        <v>72.83</v>
      </c>
      <c r="BQ186" s="7">
        <f>BP186/BP185</f>
        <v>0.99223433242506798</v>
      </c>
      <c r="BR186" s="4">
        <f>YEAR(BO186)</f>
        <v>1974</v>
      </c>
      <c r="BS186" s="2" t="s">
        <v>5</v>
      </c>
      <c r="BT186" s="12" t="str">
        <f>INDEX($CD$5:$CD$10,MATCH(BS186,$CC$5:$CC$10,0),1)</f>
        <v/>
      </c>
      <c r="BU186" s="12" t="str">
        <f>IF(AND(BT186="Y",BQ186&gt;1),"Y","")</f>
        <v/>
      </c>
      <c r="BV186" s="12" t="str">
        <f>IF(AND(BT186="Y",BQ186&lt;1),"Y","")</f>
        <v/>
      </c>
      <c r="BW186" s="12" t="str">
        <f>IF(BQ186&gt;1,IF(BQ185&gt;1,"Y",""),"")</f>
        <v/>
      </c>
      <c r="BX186" s="12" t="str">
        <f>IF(BQ186&lt;1,IF(BQ185&lt;1,"Y",""),"")</f>
        <v/>
      </c>
      <c r="BY186" s="2"/>
      <c r="BZ186" s="2"/>
      <c r="CA186" s="2"/>
    </row>
    <row r="187" spans="2:79">
      <c r="B187" s="4" t="str">
        <f>IF(G187=G188,IF(G187&gt;G186,G187&amp;"_O",""),G187&amp;"_C")</f>
        <v/>
      </c>
      <c r="C187" s="14">
        <f ca="1">RANDBETWEEN(0,1000)/1000</f>
        <v>0.81299999999999994</v>
      </c>
      <c r="D187" s="16">
        <f>D186+1</f>
        <v>183</v>
      </c>
      <c r="E187" s="10">
        <f>ROUNDDOWN(D187/52,0)+1</f>
        <v>4</v>
      </c>
      <c r="F187" s="15">
        <f>F186+7</f>
        <v>45901</v>
      </c>
      <c r="G187" s="4">
        <f>YEAR(F187)</f>
        <v>2025</v>
      </c>
      <c r="H187" s="33">
        <v>0.42399999999999999</v>
      </c>
      <c r="I187" s="33">
        <v>0.93200000000000005</v>
      </c>
      <c r="J187" s="33">
        <v>0.79500000000000004</v>
      </c>
      <c r="K187" s="16" t="str">
        <f>IF(M186&gt;1,"Up","Down")</f>
        <v>Up</v>
      </c>
      <c r="L187" s="16" t="str">
        <f>IF(K187="Up",IF(H187&lt;$BJ$7,"Up","Down"),IF(H187&lt;$BK$7,"Down","Up"))</f>
        <v>Up</v>
      </c>
      <c r="M187" s="17">
        <f>IF(L187="Up",INDEX($AK$5:$AK$1005,MATCH(I187,$AI$5:$AI$1005,0),1),INDEX($AL$5:$AL$1005,MATCH(J187,$AI$5:$AI$1005,0),1))</f>
        <v>1.0380276505555361</v>
      </c>
      <c r="N187" s="16" t="str">
        <f>IF(P186&gt;1,"Up","Down")</f>
        <v>Up</v>
      </c>
      <c r="O187" s="16" t="str">
        <f>IF(N187="Up",IF(H187&lt;$BJ$12,"Up","Down"),IF(H187&lt;$BK$12,"Down","Up"))</f>
        <v>Up</v>
      </c>
      <c r="P187" s="17">
        <f>IF(O187="Up",INDEX($AP$5:$AP$1005,MATCH(I187,$AI$5:$AI$1005,0),1),INDEX($AQ$5:$AQ$1005,MATCH(J187,$AI$5:$AI$1005,0),1))</f>
        <v>1.0486839253930738</v>
      </c>
      <c r="Q187" s="19">
        <f>T186</f>
        <v>28350.160183107175</v>
      </c>
      <c r="R187" s="19">
        <f>INDEX(model!$S$5:$S$35,MATCH(G187,model!$Q$5:$Q$35,0),1)*model!$O$5</f>
        <v>125</v>
      </c>
      <c r="S187" s="19">
        <f>IF(RIGHT(B187,1)="C",T186*INDEX(model!$T$5:$T$35,MATCH(G187,model!$Q$5:$Q$35,0),1),0)</f>
        <v>0</v>
      </c>
      <c r="T187" s="19">
        <f>(Q187+R187-S187)*M187</f>
        <v>29558.003624063291</v>
      </c>
      <c r="U187" s="19">
        <f>X186</f>
        <v>36997.086720500942</v>
      </c>
      <c r="V187" s="19">
        <f>INDEX(model!$S$5:$S$35,MATCH(G187,model!$Q$5:$Q$35,0),1)*model!$O$6</f>
        <v>125</v>
      </c>
      <c r="W187" s="19">
        <f>IF(RIGHT(B187,1)="C",X186*INDEX(model!$T$5:$T$35,MATCH(G187,model!$Q$5:$Q$35,0),1),0)</f>
        <v>0</v>
      </c>
      <c r="X187" s="19">
        <f>(U187+V187-W187)*P187</f>
        <v>38929.335620837024</v>
      </c>
      <c r="Y187" s="19"/>
      <c r="Z187" s="36" t="str">
        <f>K187&amp;L187</f>
        <v>UpUp</v>
      </c>
      <c r="AA187" s="36" t="str">
        <f>N187&amp;O187</f>
        <v>UpUp</v>
      </c>
      <c r="AB187" s="19"/>
      <c r="AC187" s="19"/>
      <c r="AD187" s="19"/>
      <c r="AE187" s="19"/>
      <c r="AI187" s="18">
        <f>ROUND(AI186-0.001,3)</f>
        <v>0.81799999999999995</v>
      </c>
      <c r="AJ187" s="9">
        <f t="array" ref="AJ187">PERCENTILE(IF($BB$5:$BB$2729="Y",$AY$5:$AY$2729),$AI187)</f>
        <v>1.0177839446476373</v>
      </c>
      <c r="AK187" s="9">
        <f t="array" ref="AK187">PERCENTILE(IF($BC$5:$BC$2729="Y",$AY$5:$AY$2729),$AI187)</f>
        <v>1.0254672435357965</v>
      </c>
      <c r="AL187" s="9">
        <f t="array" ref="AL187">PERCENTILE(IF($BD$5:$BD$2729="Y",$AY$5:$AY$2729),$AI187)</f>
        <v>0.99625759909649703</v>
      </c>
      <c r="AM187" s="41" t="str">
        <f>IF(AI187&lt;$BJ$7,"Up","Down")</f>
        <v>Down</v>
      </c>
      <c r="AN187" s="41" t="str">
        <f>IF(AI187&lt;$BK$7,"Down","Up")</f>
        <v>Up</v>
      </c>
      <c r="AO187" s="9">
        <f t="array" ref="AO187">PERCENTILE(IF($BT$5:$BT$2729="Y",$BQ$5:$BQ$2729),$AI187)</f>
        <v>1.0249669494526399</v>
      </c>
      <c r="AP187" s="9">
        <f t="array" ref="AP187">PERCENTILE(IF($BU$5:$BU$2729="Y",$BQ$5:$BQ$2729),$AI187)</f>
        <v>1.0343717763304594</v>
      </c>
      <c r="AQ187" s="9">
        <f t="array" ref="AQ187">PERCENTILE(IF($BV$5:$BV$2729="Y",$BQ$5:$BQ$2729),$AI187)</f>
        <v>0.9958067756122545</v>
      </c>
      <c r="AR187" s="41" t="str">
        <f>IF(AI187&lt;$BJ$12,"Up","Down")</f>
        <v>Down</v>
      </c>
      <c r="AS187" s="41" t="str">
        <f>IF(AI187&lt;$BK$12,"Down","Up")</f>
        <v>Up</v>
      </c>
      <c r="AU187" s="4" t="str">
        <f>IF(AZ187=AZ188,IF(AZ187&gt;AZ186,AZ187&amp;"_O",""),AZ187&amp;"_C")</f>
        <v/>
      </c>
      <c r="AV187" s="7" t="str">
        <f>IF(RIGHT(AU187,1)="C",AX187/INDEX($AX$5:$AX$2729,MATCH(AZ187&amp;"_O",$AU$5:$AU$2729,0),1),"")</f>
        <v/>
      </c>
      <c r="AW187" s="38">
        <v>26844</v>
      </c>
      <c r="AX187" s="37">
        <v>104.26</v>
      </c>
      <c r="AY187" s="7">
        <f>AX187/AX186</f>
        <v>1.0054001928640308</v>
      </c>
      <c r="AZ187" s="4">
        <f>YEAR(AW187)</f>
        <v>1973</v>
      </c>
      <c r="BA187" s="2" t="s">
        <v>5</v>
      </c>
      <c r="BB187" s="12" t="str">
        <f>INDEX($CD$5:$CD$10,MATCH(BA187,$CC$5:$CC$10,0),1)</f>
        <v/>
      </c>
      <c r="BC187" s="12" t="str">
        <f>IF(AND(BB187="Y",AY187&gt;1),"Y","")</f>
        <v/>
      </c>
      <c r="BD187" s="12" t="str">
        <f>IF(AND(BB187="Y",AY187&lt;1),"Y","")</f>
        <v/>
      </c>
      <c r="BE187" s="12" t="str">
        <f>IF(AY187&gt;1,IF(AY186&gt;1,"Y",""),"")</f>
        <v/>
      </c>
      <c r="BF187" s="12" t="str">
        <f>IF(AY187&lt;1,IF(AY186&lt;1,"Y",""),"")</f>
        <v/>
      </c>
      <c r="BG187" s="2"/>
      <c r="BH187" s="2"/>
      <c r="BI187" s="2"/>
      <c r="BJ187" s="2"/>
      <c r="BK187" s="2"/>
      <c r="BL187" s="2"/>
      <c r="BM187" s="4" t="str">
        <f>IF(BR187=BR188,IF(BR187&gt;BR186,BR187&amp;"_O",""),BR187&amp;"_C")</f>
        <v/>
      </c>
      <c r="BN187" s="7" t="str">
        <f>IF(RIGHT(BM187,1)="C",BP187/INDEX($BP$5:$BP$2729,MATCH(BR187&amp;"_O",$BM$5:$BM$2729,0),1),"")</f>
        <v/>
      </c>
      <c r="BO187" s="38">
        <v>27243</v>
      </c>
      <c r="BP187" s="3">
        <v>69.400000000000006</v>
      </c>
      <c r="BQ187" s="7">
        <f>BP187/BP186</f>
        <v>0.95290402306741739</v>
      </c>
      <c r="BR187" s="4">
        <f>YEAR(BO187)</f>
        <v>1974</v>
      </c>
      <c r="BS187" s="2" t="s">
        <v>5</v>
      </c>
      <c r="BT187" s="12" t="str">
        <f>INDEX($CD$5:$CD$10,MATCH(BS187,$CC$5:$CC$10,0),1)</f>
        <v/>
      </c>
      <c r="BU187" s="12" t="str">
        <f>IF(AND(BT187="Y",BQ187&gt;1),"Y","")</f>
        <v/>
      </c>
      <c r="BV187" s="12" t="str">
        <f>IF(AND(BT187="Y",BQ187&lt;1),"Y","")</f>
        <v/>
      </c>
      <c r="BW187" s="12" t="str">
        <f>IF(BQ187&gt;1,IF(BQ186&gt;1,"Y",""),"")</f>
        <v/>
      </c>
      <c r="BX187" s="12" t="str">
        <f>IF(BQ187&lt;1,IF(BQ186&lt;1,"Y",""),"")</f>
        <v>Y</v>
      </c>
      <c r="BY187" s="2"/>
      <c r="BZ187" s="2"/>
      <c r="CA187" s="2"/>
    </row>
    <row r="188" spans="2:79">
      <c r="B188" s="4" t="str">
        <f>IF(G188=G189,IF(G188&gt;G187,G188&amp;"_O",""),G188&amp;"_C")</f>
        <v/>
      </c>
      <c r="C188" s="14">
        <f ca="1">RANDBETWEEN(0,1000)/1000</f>
        <v>0.995</v>
      </c>
      <c r="D188" s="16">
        <f>D187+1</f>
        <v>184</v>
      </c>
      <c r="E188" s="10">
        <f>ROUNDDOWN(D188/52,0)+1</f>
        <v>4</v>
      </c>
      <c r="F188" s="15">
        <f>F187+7</f>
        <v>45908</v>
      </c>
      <c r="G188" s="4">
        <f>YEAR(F188)</f>
        <v>2025</v>
      </c>
      <c r="H188" s="33">
        <v>0.73799999999999999</v>
      </c>
      <c r="I188" s="33">
        <v>0.52400000000000002</v>
      </c>
      <c r="J188" s="33">
        <v>0.32100000000000001</v>
      </c>
      <c r="K188" s="16" t="str">
        <f>IF(M187&gt;1,"Up","Down")</f>
        <v>Up</v>
      </c>
      <c r="L188" s="16" t="str">
        <f>IF(K188="Up",IF(H188&lt;$BJ$7,"Up","Down"),IF(H188&lt;$BK$7,"Down","Up"))</f>
        <v>Down</v>
      </c>
      <c r="M188" s="17">
        <f>IF(L188="Up",INDEX($AK$5:$AK$1005,MATCH(I188,$AI$5:$AI$1005,0),1),INDEX($AL$5:$AL$1005,MATCH(J188,$AI$5:$AI$1005,0),1))</f>
        <v>0.98071672316979452</v>
      </c>
      <c r="N188" s="16" t="str">
        <f>IF(P187&gt;1,"Up","Down")</f>
        <v>Up</v>
      </c>
      <c r="O188" s="16" t="str">
        <f>IF(N188="Up",IF(H188&lt;$BJ$12,"Up","Down"),IF(H188&lt;$BK$12,"Down","Up"))</f>
        <v>Down</v>
      </c>
      <c r="P188" s="17">
        <f>IF(O188="Up",INDEX($AP$5:$AP$1005,MATCH(I188,$AI$5:$AI$1005,0),1),INDEX($AQ$5:$AQ$1005,MATCH(J188,$AI$5:$AI$1005,0),1))</f>
        <v>0.97569496578177173</v>
      </c>
      <c r="Q188" s="19">
        <f>T187</f>
        <v>29558.003624063291</v>
      </c>
      <c r="R188" s="19">
        <f>INDEX(model!$S$5:$S$35,MATCH(G188,model!$Q$5:$Q$35,0),1)*model!$O$5</f>
        <v>125</v>
      </c>
      <c r="S188" s="19">
        <f>IF(RIGHT(B188,1)="C",T187*INDEX(model!$T$5:$T$35,MATCH(G188,model!$Q$5:$Q$35,0),1),0)</f>
        <v>0</v>
      </c>
      <c r="T188" s="19">
        <f>(Q188+R188-S188)*M188</f>
        <v>29110.618048028486</v>
      </c>
      <c r="U188" s="19">
        <f>X187</f>
        <v>38929.335620837024</v>
      </c>
      <c r="V188" s="19">
        <f>INDEX(model!$S$5:$S$35,MATCH(G188,model!$Q$5:$Q$35,0),1)*model!$O$6</f>
        <v>125</v>
      </c>
      <c r="W188" s="19">
        <f>IF(RIGHT(B188,1)="C",X187*INDEX(model!$T$5:$T$35,MATCH(G188,model!$Q$5:$Q$35,0),1),0)</f>
        <v>0</v>
      </c>
      <c r="X188" s="19">
        <f>(U188+V188-W188)*P188</f>
        <v>38105.118657202409</v>
      </c>
      <c r="Y188" s="19"/>
      <c r="Z188" s="36" t="str">
        <f>K188&amp;L188</f>
        <v>UpDown</v>
      </c>
      <c r="AA188" s="36" t="str">
        <f>N188&amp;O188</f>
        <v>UpDown</v>
      </c>
      <c r="AB188" s="19"/>
      <c r="AC188" s="19"/>
      <c r="AD188" s="19"/>
      <c r="AE188" s="19"/>
      <c r="AI188" s="18">
        <f>ROUND(AI187-0.001,3)</f>
        <v>0.81699999999999995</v>
      </c>
      <c r="AJ188" s="9">
        <f t="array" ref="AJ188">PERCENTILE(IF($BB$5:$BB$2729="Y",$AY$5:$AY$2729),$AI188)</f>
        <v>1.0177047757269984</v>
      </c>
      <c r="AK188" s="9">
        <f t="array" ref="AK188">PERCENTILE(IF($BC$5:$BC$2729="Y",$AY$5:$AY$2729),$AI188)</f>
        <v>1.0252874378613988</v>
      </c>
      <c r="AL188" s="9">
        <f t="array" ref="AL188">PERCENTILE(IF($BD$5:$BD$2729="Y",$AY$5:$AY$2729),$AI188)</f>
        <v>0.99623208877670133</v>
      </c>
      <c r="AM188" s="41" t="str">
        <f>IF(AI188&lt;$BJ$7,"Up","Down")</f>
        <v>Down</v>
      </c>
      <c r="AN188" s="41" t="str">
        <f>IF(AI188&lt;$BK$7,"Down","Up")</f>
        <v>Up</v>
      </c>
      <c r="AO188" s="9">
        <f t="array" ref="AO188">PERCENTILE(IF($BT$5:$BT$2729="Y",$BQ$5:$BQ$2729),$AI188)</f>
        <v>1.0249221994150515</v>
      </c>
      <c r="AP188" s="9">
        <f t="array" ref="AP188">PERCENTILE(IF($BU$5:$BU$2729="Y",$BQ$5:$BQ$2729),$AI188)</f>
        <v>1.0343661638508692</v>
      </c>
      <c r="AQ188" s="9">
        <f t="array" ref="AQ188">PERCENTILE(IF($BV$5:$BV$2729="Y",$BQ$5:$BQ$2729),$AI188)</f>
        <v>0.99574847052126014</v>
      </c>
      <c r="AR188" s="41" t="str">
        <f>IF(AI188&lt;$BJ$12,"Up","Down")</f>
        <v>Down</v>
      </c>
      <c r="AS188" s="41" t="str">
        <f>IF(AI188&lt;$BK$12,"Down","Up")</f>
        <v>Up</v>
      </c>
      <c r="AU188" s="4" t="str">
        <f>IF(AZ188=AZ189,IF(AZ188&gt;AZ187,AZ188&amp;"_O",""),AZ188&amp;"_C")</f>
        <v/>
      </c>
      <c r="AV188" s="7" t="str">
        <f>IF(RIGHT(AU188,1)="C",AX188/INDEX($AX$5:$AX$2729,MATCH(AZ188&amp;"_O",$AU$5:$AU$2729,0),1),"")</f>
        <v/>
      </c>
      <c r="AW188" s="38">
        <v>26851</v>
      </c>
      <c r="AX188" s="37">
        <v>101.28</v>
      </c>
      <c r="AY188" s="7">
        <f>AX188/AX187</f>
        <v>0.97141760982159986</v>
      </c>
      <c r="AZ188" s="4">
        <f>YEAR(AW188)</f>
        <v>1973</v>
      </c>
      <c r="BA188" s="2" t="s">
        <v>5</v>
      </c>
      <c r="BB188" s="12" t="str">
        <f>INDEX($CD$5:$CD$10,MATCH(BA188,$CC$5:$CC$10,0),1)</f>
        <v/>
      </c>
      <c r="BC188" s="12" t="str">
        <f>IF(AND(BB188="Y",AY188&gt;1),"Y","")</f>
        <v/>
      </c>
      <c r="BD188" s="12" t="str">
        <f>IF(AND(BB188="Y",AY188&lt;1),"Y","")</f>
        <v/>
      </c>
      <c r="BE188" s="12" t="str">
        <f>IF(AY188&gt;1,IF(AY187&gt;1,"Y",""),"")</f>
        <v/>
      </c>
      <c r="BF188" s="12" t="str">
        <f>IF(AY188&lt;1,IF(AY187&lt;1,"Y",""),"")</f>
        <v/>
      </c>
      <c r="BG188" s="2"/>
      <c r="BH188" s="2"/>
      <c r="BI188" s="2"/>
      <c r="BJ188" s="2"/>
      <c r="BK188" s="2"/>
      <c r="BL188" s="2"/>
      <c r="BM188" s="4" t="str">
        <f>IF(BR188=BR189,IF(BR188&gt;BR187,BR188&amp;"_O",""),BR188&amp;"_C")</f>
        <v/>
      </c>
      <c r="BN188" s="7" t="str">
        <f>IF(RIGHT(BM188,1)="C",BP188/INDEX($BP$5:$BP$2729,MATCH(BR188&amp;"_O",$BM$5:$BM$2729,0),1),"")</f>
        <v/>
      </c>
      <c r="BO188" s="38">
        <v>27250</v>
      </c>
      <c r="BP188" s="3">
        <v>70.69</v>
      </c>
      <c r="BQ188" s="7">
        <f>BP188/BP187</f>
        <v>1.0185878962536021</v>
      </c>
      <c r="BR188" s="4">
        <f>YEAR(BO188)</f>
        <v>1974</v>
      </c>
      <c r="BS188" s="2" t="s">
        <v>5</v>
      </c>
      <c r="BT188" s="12" t="str">
        <f>INDEX($CD$5:$CD$10,MATCH(BS188,$CC$5:$CC$10,0),1)</f>
        <v/>
      </c>
      <c r="BU188" s="12" t="str">
        <f>IF(AND(BT188="Y",BQ188&gt;1),"Y","")</f>
        <v/>
      </c>
      <c r="BV188" s="12" t="str">
        <f>IF(AND(BT188="Y",BQ188&lt;1),"Y","")</f>
        <v/>
      </c>
      <c r="BW188" s="12" t="str">
        <f>IF(BQ188&gt;1,IF(BQ187&gt;1,"Y",""),"")</f>
        <v/>
      </c>
      <c r="BX188" s="12" t="str">
        <f>IF(BQ188&lt;1,IF(BQ187&lt;1,"Y",""),"")</f>
        <v/>
      </c>
      <c r="BY188" s="2"/>
      <c r="BZ188" s="2"/>
      <c r="CA188" s="2"/>
    </row>
    <row r="189" spans="2:79">
      <c r="B189" s="4" t="str">
        <f>IF(G189=G190,IF(G189&gt;G188,G189&amp;"_O",""),G189&amp;"_C")</f>
        <v/>
      </c>
      <c r="C189" s="14">
        <f ca="1">RANDBETWEEN(0,1000)/1000</f>
        <v>7.8E-2</v>
      </c>
      <c r="D189" s="16">
        <f>D188+1</f>
        <v>185</v>
      </c>
      <c r="E189" s="10">
        <f>ROUNDDOWN(D189/52,0)+1</f>
        <v>4</v>
      </c>
      <c r="F189" s="15">
        <f>F188+7</f>
        <v>45915</v>
      </c>
      <c r="G189" s="4">
        <f>YEAR(F189)</f>
        <v>2025</v>
      </c>
      <c r="H189" s="33">
        <v>0.443</v>
      </c>
      <c r="I189" s="33">
        <v>0.871</v>
      </c>
      <c r="J189" s="33">
        <v>0.54100000000000004</v>
      </c>
      <c r="K189" s="16" t="str">
        <f>IF(M188&gt;1,"Up","Down")</f>
        <v>Down</v>
      </c>
      <c r="L189" s="16" t="str">
        <f>IF(K189="Up",IF(H189&lt;$BJ$7,"Up","Down"),IF(H189&lt;$BK$7,"Down","Up"))</f>
        <v>Up</v>
      </c>
      <c r="M189" s="17">
        <f>IF(L189="Up",INDEX($AK$5:$AK$1005,MATCH(I189,$AI$5:$AI$1005,0),1),INDEX($AL$5:$AL$1005,MATCH(J189,$AI$5:$AI$1005,0),1))</f>
        <v>1.0303253459265165</v>
      </c>
      <c r="N189" s="16" t="str">
        <f>IF(P188&gt;1,"Up","Down")</f>
        <v>Down</v>
      </c>
      <c r="O189" s="16" t="str">
        <f>IF(N189="Up",IF(H189&lt;$BJ$12,"Up","Down"),IF(H189&lt;$BK$12,"Down","Up"))</f>
        <v>Down</v>
      </c>
      <c r="P189" s="17">
        <f>IF(O189="Up",INDEX($AP$5:$AP$1005,MATCH(I189,$AI$5:$AI$1005,0),1),INDEX($AQ$5:$AQ$1005,MATCH(J189,$AI$5:$AI$1005,0),1))</f>
        <v>0.98693832653143798</v>
      </c>
      <c r="Q189" s="19">
        <f>T188</f>
        <v>29110.618048028486</v>
      </c>
      <c r="R189" s="19">
        <f>INDEX(model!$S$5:$S$35,MATCH(G189,model!$Q$5:$Q$35,0),1)*model!$O$5</f>
        <v>125</v>
      </c>
      <c r="S189" s="19">
        <f>IF(RIGHT(B189,1)="C",T188*INDEX(model!$T$5:$T$35,MATCH(G189,model!$Q$5:$Q$35,0),1),0)</f>
        <v>0</v>
      </c>
      <c r="T189" s="19">
        <f>(Q189+R189-S189)*M189</f>
        <v>30122.198278710457</v>
      </c>
      <c r="U189" s="19">
        <f>X188</f>
        <v>38105.118657202409</v>
      </c>
      <c r="V189" s="19">
        <f>INDEX(model!$S$5:$S$35,MATCH(G189,model!$Q$5:$Q$35,0),1)*model!$O$6</f>
        <v>125</v>
      </c>
      <c r="W189" s="19">
        <f>IF(RIGHT(B189,1)="C",X188*INDEX(model!$T$5:$T$35,MATCH(G189,model!$Q$5:$Q$35,0),1),0)</f>
        <v>0</v>
      </c>
      <c r="X189" s="19">
        <f>(U189+V189-W189)*P189</f>
        <v>37730.769330637653</v>
      </c>
      <c r="Y189" s="19"/>
      <c r="Z189" s="36" t="str">
        <f>K189&amp;L189</f>
        <v>DownUp</v>
      </c>
      <c r="AA189" s="36" t="str">
        <f>N189&amp;O189</f>
        <v>DownDown</v>
      </c>
      <c r="AB189" s="19"/>
      <c r="AC189" s="19"/>
      <c r="AD189" s="19"/>
      <c r="AE189" s="19"/>
      <c r="AI189" s="18">
        <f>ROUND(AI188-0.001,3)</f>
        <v>0.81599999999999995</v>
      </c>
      <c r="AJ189" s="9">
        <f t="array" ref="AJ189">PERCENTILE(IF($BB$5:$BB$2729="Y",$AY$5:$AY$2729),$AI189)</f>
        <v>1.0175788315133614</v>
      </c>
      <c r="AK189" s="9">
        <f t="array" ref="AK189">PERCENTILE(IF($BC$5:$BC$2729="Y",$AY$5:$AY$2729),$AI189)</f>
        <v>1.0251427232131454</v>
      </c>
      <c r="AL189" s="9">
        <f t="array" ref="AL189">PERCENTILE(IF($BD$5:$BD$2729="Y",$AY$5:$AY$2729),$AI189)</f>
        <v>0.99620157179983648</v>
      </c>
      <c r="AM189" s="41" t="str">
        <f>IF(AI189&lt;$BJ$7,"Up","Down")</f>
        <v>Down</v>
      </c>
      <c r="AN189" s="41" t="str">
        <f>IF(AI189&lt;$BK$7,"Down","Up")</f>
        <v>Up</v>
      </c>
      <c r="AO189" s="9">
        <f t="array" ref="AO189">PERCENTILE(IF($BT$5:$BT$2729="Y",$BQ$5:$BQ$2729),$AI189)</f>
        <v>1.0248118879201937</v>
      </c>
      <c r="AP189" s="9">
        <f t="array" ref="AP189">PERCENTILE(IF($BU$5:$BU$2729="Y",$BQ$5:$BQ$2729),$AI189)</f>
        <v>1.0343007472438202</v>
      </c>
      <c r="AQ189" s="9">
        <f t="array" ref="AQ189">PERCENTILE(IF($BV$5:$BV$2729="Y",$BQ$5:$BQ$2729),$AI189)</f>
        <v>0.99565726190399506</v>
      </c>
      <c r="AR189" s="41" t="str">
        <f>IF(AI189&lt;$BJ$12,"Up","Down")</f>
        <v>Down</v>
      </c>
      <c r="AS189" s="41" t="str">
        <f>IF(AI189&lt;$BK$12,"Down","Up")</f>
        <v>Up</v>
      </c>
      <c r="AU189" s="4" t="str">
        <f>IF(AZ189=AZ190,IF(AZ189&gt;AZ188,AZ189&amp;"_O",""),AZ189&amp;"_C")</f>
        <v/>
      </c>
      <c r="AV189" s="7" t="str">
        <f>IF(RIGHT(AU189,1)="C",AX189/INDEX($AX$5:$AX$2729,MATCH(AZ189&amp;"_O",$AU$5:$AU$2729,0),1),"")</f>
        <v/>
      </c>
      <c r="AW189" s="38">
        <v>26858</v>
      </c>
      <c r="AX189" s="37">
        <v>104.09</v>
      </c>
      <c r="AY189" s="7">
        <f>AX189/AX188</f>
        <v>1.0277448657187993</v>
      </c>
      <c r="AZ189" s="4">
        <f>YEAR(AW189)</f>
        <v>1973</v>
      </c>
      <c r="BA189" s="2" t="s">
        <v>5</v>
      </c>
      <c r="BB189" s="12" t="str">
        <f>INDEX($CD$5:$CD$10,MATCH(BA189,$CC$5:$CC$10,0),1)</f>
        <v/>
      </c>
      <c r="BC189" s="12" t="str">
        <f>IF(AND(BB189="Y",AY189&gt;1),"Y","")</f>
        <v/>
      </c>
      <c r="BD189" s="12" t="str">
        <f>IF(AND(BB189="Y",AY189&lt;1),"Y","")</f>
        <v/>
      </c>
      <c r="BE189" s="12" t="str">
        <f>IF(AY189&gt;1,IF(AY188&gt;1,"Y",""),"")</f>
        <v/>
      </c>
      <c r="BF189" s="12" t="str">
        <f>IF(AY189&lt;1,IF(AY188&lt;1,"Y",""),"")</f>
        <v/>
      </c>
      <c r="BG189" s="2"/>
      <c r="BH189" s="2"/>
      <c r="BI189" s="2"/>
      <c r="BJ189" s="2"/>
      <c r="BK189" s="2"/>
      <c r="BL189" s="2"/>
      <c r="BM189" s="4" t="str">
        <f>IF(BR189=BR190,IF(BR189&gt;BR188,BR189&amp;"_O",""),BR189&amp;"_C")</f>
        <v/>
      </c>
      <c r="BN189" s="7" t="str">
        <f>IF(RIGHT(BM189,1)="C",BP189/INDEX($BP$5:$BP$2729,MATCH(BR189&amp;"_O",$BM$5:$BM$2729,0),1),"")</f>
        <v/>
      </c>
      <c r="BO189" s="38">
        <v>27257</v>
      </c>
      <c r="BP189" s="3">
        <v>65.86</v>
      </c>
      <c r="BQ189" s="7">
        <f>BP189/BP188</f>
        <v>0.93167350403168769</v>
      </c>
      <c r="BR189" s="4">
        <f>YEAR(BO189)</f>
        <v>1974</v>
      </c>
      <c r="BS189" s="2" t="s">
        <v>5</v>
      </c>
      <c r="BT189" s="12" t="str">
        <f>INDEX($CD$5:$CD$10,MATCH(BS189,$CC$5:$CC$10,0),1)</f>
        <v/>
      </c>
      <c r="BU189" s="12" t="str">
        <f>IF(AND(BT189="Y",BQ189&gt;1),"Y","")</f>
        <v/>
      </c>
      <c r="BV189" s="12" t="str">
        <f>IF(AND(BT189="Y",BQ189&lt;1),"Y","")</f>
        <v/>
      </c>
      <c r="BW189" s="12" t="str">
        <f>IF(BQ189&gt;1,IF(BQ188&gt;1,"Y",""),"")</f>
        <v/>
      </c>
      <c r="BX189" s="12" t="str">
        <f>IF(BQ189&lt;1,IF(BQ188&lt;1,"Y",""),"")</f>
        <v/>
      </c>
      <c r="BY189" s="2"/>
      <c r="BZ189" s="2"/>
      <c r="CA189" s="2"/>
    </row>
    <row r="190" spans="2:79">
      <c r="B190" s="4" t="str">
        <f>IF(G190=G191,IF(G190&gt;G189,G190&amp;"_O",""),G190&amp;"_C")</f>
        <v/>
      </c>
      <c r="C190" s="14">
        <f ca="1">RANDBETWEEN(0,1000)/1000</f>
        <v>0.56699999999999995</v>
      </c>
      <c r="D190" s="16">
        <f>D189+1</f>
        <v>186</v>
      </c>
      <c r="E190" s="10">
        <f>ROUNDDOWN(D190/52,0)+1</f>
        <v>4</v>
      </c>
      <c r="F190" s="15">
        <f>F189+7</f>
        <v>45922</v>
      </c>
      <c r="G190" s="4">
        <f>YEAR(F190)</f>
        <v>2025</v>
      </c>
      <c r="H190" s="33">
        <v>0.54900000000000004</v>
      </c>
      <c r="I190" s="33">
        <v>0.93500000000000005</v>
      </c>
      <c r="J190" s="33">
        <v>0.22600000000000001</v>
      </c>
      <c r="K190" s="16" t="str">
        <f>IF(M189&gt;1,"Up","Down")</f>
        <v>Up</v>
      </c>
      <c r="L190" s="16" t="str">
        <f>IF(K190="Up",IF(H190&lt;$BJ$7,"Up","Down"),IF(H190&lt;$BK$7,"Down","Up"))</f>
        <v>Down</v>
      </c>
      <c r="M190" s="17">
        <f>IF(L190="Up",INDEX($AK$5:$AK$1005,MATCH(I190,$AI$5:$AI$1005,0),1),INDEX($AL$5:$AL$1005,MATCH(J190,$AI$5:$AI$1005,0),1))</f>
        <v>0.97618987527883039</v>
      </c>
      <c r="N190" s="16" t="str">
        <f>IF(P189&gt;1,"Up","Down")</f>
        <v>Down</v>
      </c>
      <c r="O190" s="16" t="str">
        <f>IF(N190="Up",IF(H190&lt;$BJ$12,"Up","Down"),IF(H190&lt;$BK$12,"Down","Up"))</f>
        <v>Up</v>
      </c>
      <c r="P190" s="17">
        <f>IF(O190="Up",INDEX($AP$5:$AP$1005,MATCH(I190,$AI$5:$AI$1005,0),1),INDEX($AQ$5:$AQ$1005,MATCH(J190,$AI$5:$AI$1005,0),1))</f>
        <v>1.0493680000391732</v>
      </c>
      <c r="Q190" s="19">
        <f>T189</f>
        <v>30122.198278710457</v>
      </c>
      <c r="R190" s="19">
        <f>INDEX(model!$S$5:$S$35,MATCH(G190,model!$Q$5:$Q$35,0),1)*model!$O$5</f>
        <v>125</v>
      </c>
      <c r="S190" s="19">
        <f>IF(RIGHT(B190,1)="C",T189*INDEX(model!$T$5:$T$35,MATCH(G190,model!$Q$5:$Q$35,0),1),0)</f>
        <v>0</v>
      </c>
      <c r="T190" s="19">
        <f>(Q190+R190-S190)*M190</f>
        <v>29527.008715228414</v>
      </c>
      <c r="U190" s="19">
        <f>X189</f>
        <v>37730.769330637653</v>
      </c>
      <c r="V190" s="19">
        <f>INDEX(model!$S$5:$S$35,MATCH(G190,model!$Q$5:$Q$35,0),1)*model!$O$6</f>
        <v>125</v>
      </c>
      <c r="W190" s="19">
        <f>IF(RIGHT(B190,1)="C",X189*INDEX(model!$T$5:$T$35,MATCH(G190,model!$Q$5:$Q$35,0),1),0)</f>
        <v>0</v>
      </c>
      <c r="X190" s="19">
        <f>(U190+V190-W190)*P190</f>
        <v>39724.632952435502</v>
      </c>
      <c r="Y190" s="19"/>
      <c r="Z190" s="36" t="str">
        <f>K190&amp;L190</f>
        <v>UpDown</v>
      </c>
      <c r="AA190" s="36" t="str">
        <f>N190&amp;O190</f>
        <v>DownUp</v>
      </c>
      <c r="AB190" s="19"/>
      <c r="AC190" s="19"/>
      <c r="AD190" s="19"/>
      <c r="AE190" s="19"/>
      <c r="AI190" s="18">
        <f>ROUND(AI189-0.001,3)</f>
        <v>0.81499999999999995</v>
      </c>
      <c r="AJ190" s="9">
        <f t="array" ref="AJ190">PERCENTILE(IF($BB$5:$BB$2729="Y",$AY$5:$AY$2729),$AI190)</f>
        <v>1.0175463253212536</v>
      </c>
      <c r="AK190" s="9">
        <f t="array" ref="AK190">PERCENTILE(IF($BC$5:$BC$2729="Y",$AY$5:$AY$2729),$AI190)</f>
        <v>1.0250867810448492</v>
      </c>
      <c r="AL190" s="9">
        <f t="array" ref="AL190">PERCENTILE(IF($BD$5:$BD$2729="Y",$AY$5:$AY$2729),$AI190)</f>
        <v>0.99616581954754613</v>
      </c>
      <c r="AM190" s="41" t="str">
        <f>IF(AI190&lt;$BJ$7,"Up","Down")</f>
        <v>Down</v>
      </c>
      <c r="AN190" s="41" t="str">
        <f>IF(AI190&lt;$BK$7,"Down","Up")</f>
        <v>Up</v>
      </c>
      <c r="AO190" s="9">
        <f t="array" ref="AO190">PERCENTILE(IF($BT$5:$BT$2729="Y",$BQ$5:$BQ$2729),$AI190)</f>
        <v>1.0247737476372367</v>
      </c>
      <c r="AP190" s="9">
        <f t="array" ref="AP190">PERCENTILE(IF($BU$5:$BU$2729="Y",$BQ$5:$BQ$2729),$AI190)</f>
        <v>1.0341772143921264</v>
      </c>
      <c r="AQ190" s="9">
        <f t="array" ref="AQ190">PERCENTILE(IF($BV$5:$BV$2729="Y",$BQ$5:$BQ$2729),$AI190)</f>
        <v>0.99563033862578809</v>
      </c>
      <c r="AR190" s="41" t="str">
        <f>IF(AI190&lt;$BJ$12,"Up","Down")</f>
        <v>Down</v>
      </c>
      <c r="AS190" s="41" t="str">
        <f>IF(AI190&lt;$BK$12,"Down","Up")</f>
        <v>Up</v>
      </c>
      <c r="AU190" s="4" t="str">
        <f>IF(AZ190=AZ191,IF(AZ190&gt;AZ189,AZ190&amp;"_O",""),AZ190&amp;"_C")</f>
        <v/>
      </c>
      <c r="AV190" s="7" t="str">
        <f>IF(RIGHT(AU190,1)="C",AX190/INDEX($AX$5:$AX$2729,MATCH(AZ190&amp;"_O",$AU$5:$AU$2729,0),1),"")</f>
        <v/>
      </c>
      <c r="AW190" s="38">
        <v>26865</v>
      </c>
      <c r="AX190" s="37">
        <v>107.14</v>
      </c>
      <c r="AY190" s="7">
        <f>AX190/AX189</f>
        <v>1.0293015659525411</v>
      </c>
      <c r="AZ190" s="4">
        <f>YEAR(AW190)</f>
        <v>1973</v>
      </c>
      <c r="BA190" s="2" t="s">
        <v>5</v>
      </c>
      <c r="BB190" s="12" t="str">
        <f>INDEX($CD$5:$CD$10,MATCH(BA190,$CC$5:$CC$10,0),1)</f>
        <v/>
      </c>
      <c r="BC190" s="12" t="str">
        <f>IF(AND(BB190="Y",AY190&gt;1),"Y","")</f>
        <v/>
      </c>
      <c r="BD190" s="12" t="str">
        <f>IF(AND(BB190="Y",AY190&lt;1),"Y","")</f>
        <v/>
      </c>
      <c r="BE190" s="12" t="str">
        <f>IF(AY190&gt;1,IF(AY189&gt;1,"Y",""),"")</f>
        <v>Y</v>
      </c>
      <c r="BF190" s="12" t="str">
        <f>IF(AY190&lt;1,IF(AY189&lt;1,"Y",""),"")</f>
        <v/>
      </c>
      <c r="BG190" s="2"/>
      <c r="BH190" s="2"/>
      <c r="BI190" s="2"/>
      <c r="BJ190" s="2"/>
      <c r="BK190" s="2"/>
      <c r="BL190" s="2"/>
      <c r="BM190" s="4" t="str">
        <f>IF(BR190=BR191,IF(BR190&gt;BR189,BR190&amp;"_O",""),BR190&amp;"_C")</f>
        <v/>
      </c>
      <c r="BN190" s="7" t="str">
        <f>IF(RIGHT(BM190,1)="C",BP190/INDEX($BP$5:$BP$2729,MATCH(BR190&amp;"_O",$BM$5:$BM$2729,0),1),"")</f>
        <v/>
      </c>
      <c r="BO190" s="38">
        <v>27264</v>
      </c>
      <c r="BP190" s="3">
        <v>62.57</v>
      </c>
      <c r="BQ190" s="7">
        <f>BP190/BP189</f>
        <v>0.95004555116914668</v>
      </c>
      <c r="BR190" s="4">
        <f>YEAR(BO190)</f>
        <v>1974</v>
      </c>
      <c r="BS190" s="2" t="s">
        <v>5</v>
      </c>
      <c r="BT190" s="12" t="str">
        <f>INDEX($CD$5:$CD$10,MATCH(BS190,$CC$5:$CC$10,0),1)</f>
        <v/>
      </c>
      <c r="BU190" s="12" t="str">
        <f>IF(AND(BT190="Y",BQ190&gt;1),"Y","")</f>
        <v/>
      </c>
      <c r="BV190" s="12" t="str">
        <f>IF(AND(BT190="Y",BQ190&lt;1),"Y","")</f>
        <v/>
      </c>
      <c r="BW190" s="12" t="str">
        <f>IF(BQ190&gt;1,IF(BQ189&gt;1,"Y",""),"")</f>
        <v/>
      </c>
      <c r="BX190" s="12" t="str">
        <f>IF(BQ190&lt;1,IF(BQ189&lt;1,"Y",""),"")</f>
        <v>Y</v>
      </c>
      <c r="BY190" s="2"/>
      <c r="BZ190" s="2"/>
      <c r="CA190" s="2"/>
    </row>
    <row r="191" spans="2:79">
      <c r="B191" s="4" t="str">
        <f>IF(G191=G192,IF(G191&gt;G190,G191&amp;"_O",""),G191&amp;"_C")</f>
        <v/>
      </c>
      <c r="C191" s="14">
        <f ca="1">RANDBETWEEN(0,1000)/1000</f>
        <v>0.46899999999999997</v>
      </c>
      <c r="D191" s="16">
        <f>D190+1</f>
        <v>187</v>
      </c>
      <c r="E191" s="10">
        <f>ROUNDDOWN(D191/52,0)+1</f>
        <v>4</v>
      </c>
      <c r="F191" s="15">
        <f>F190+7</f>
        <v>45929</v>
      </c>
      <c r="G191" s="4">
        <f>YEAR(F191)</f>
        <v>2025</v>
      </c>
      <c r="H191" s="33">
        <v>0.63100000000000001</v>
      </c>
      <c r="I191" s="33">
        <v>0.28699999999999998</v>
      </c>
      <c r="J191" s="33">
        <v>0.99</v>
      </c>
      <c r="K191" s="16" t="str">
        <f>IF(M190&gt;1,"Up","Down")</f>
        <v>Down</v>
      </c>
      <c r="L191" s="16" t="str">
        <f>IF(K191="Up",IF(H191&lt;$BJ$7,"Up","Down"),IF(H191&lt;$BK$7,"Down","Up"))</f>
        <v>Up</v>
      </c>
      <c r="M191" s="17">
        <f>IF(L191="Up",INDEX($AK$5:$AK$1005,MATCH(I191,$AI$5:$AI$1005,0),1),INDEX($AL$5:$AL$1005,MATCH(J191,$AI$5:$AI$1005,0),1))</f>
        <v>1.0069930815906001</v>
      </c>
      <c r="N191" s="16" t="str">
        <f>IF(P190&gt;1,"Up","Down")</f>
        <v>Up</v>
      </c>
      <c r="O191" s="16" t="str">
        <f>IF(N191="Up",IF(H191&lt;$BJ$12,"Up","Down"),IF(H191&lt;$BK$12,"Down","Up"))</f>
        <v>Down</v>
      </c>
      <c r="P191" s="17">
        <f>IF(O191="Up",INDEX($AP$5:$AP$1005,MATCH(I191,$AI$5:$AI$1005,0),1),INDEX($AQ$5:$AQ$1005,MATCH(J191,$AI$5:$AI$1005,0),1))</f>
        <v>0.99887260400586109</v>
      </c>
      <c r="Q191" s="19">
        <f>T190</f>
        <v>29527.008715228414</v>
      </c>
      <c r="R191" s="19">
        <f>INDEX(model!$S$5:$S$35,MATCH(G191,model!$Q$5:$Q$35,0),1)*model!$O$5</f>
        <v>125</v>
      </c>
      <c r="S191" s="19">
        <f>IF(RIGHT(B191,1)="C",T190*INDEX(model!$T$5:$T$35,MATCH(G191,model!$Q$5:$Q$35,0),1),0)</f>
        <v>0</v>
      </c>
      <c r="T191" s="19">
        <f>(Q191+R191-S191)*M191</f>
        <v>29859.36763149919</v>
      </c>
      <c r="U191" s="19">
        <f>X190</f>
        <v>39724.632952435502</v>
      </c>
      <c r="V191" s="19">
        <f>INDEX(model!$S$5:$S$35,MATCH(G191,model!$Q$5:$Q$35,0),1)*model!$O$6</f>
        <v>125</v>
      </c>
      <c r="W191" s="19">
        <f>IF(RIGHT(B191,1)="C",X190*INDEX(model!$T$5:$T$35,MATCH(G191,model!$Q$5:$Q$35,0),1),0)</f>
        <v>0</v>
      </c>
      <c r="X191" s="19">
        <f>(U191+V191-W191)*P191</f>
        <v>39804.706635877017</v>
      </c>
      <c r="Y191" s="19"/>
      <c r="Z191" s="36" t="str">
        <f>K191&amp;L191</f>
        <v>DownUp</v>
      </c>
      <c r="AA191" s="36" t="str">
        <f>N191&amp;O191</f>
        <v>UpDown</v>
      </c>
      <c r="AB191" s="19"/>
      <c r="AC191" s="19"/>
      <c r="AD191" s="19"/>
      <c r="AE191" s="19"/>
      <c r="AI191" s="18">
        <f>ROUND(AI190-0.001,3)</f>
        <v>0.81399999999999995</v>
      </c>
      <c r="AJ191" s="9">
        <f t="array" ref="AJ191">PERCENTILE(IF($BB$5:$BB$2729="Y",$AY$5:$AY$2729),$AI191)</f>
        <v>1.0174670257896083</v>
      </c>
      <c r="AK191" s="9">
        <f t="array" ref="AK191">PERCENTILE(IF($BC$5:$BC$2729="Y",$AY$5:$AY$2729),$AI191)</f>
        <v>1.0250414007043716</v>
      </c>
      <c r="AL191" s="9">
        <f t="array" ref="AL191">PERCENTILE(IF($BD$5:$BD$2729="Y",$AY$5:$AY$2729),$AI191)</f>
        <v>0.99616494700458214</v>
      </c>
      <c r="AM191" s="41" t="str">
        <f>IF(AI191&lt;$BJ$7,"Up","Down")</f>
        <v>Down</v>
      </c>
      <c r="AN191" s="41" t="str">
        <f>IF(AI191&lt;$BK$7,"Down","Up")</f>
        <v>Up</v>
      </c>
      <c r="AO191" s="9">
        <f t="array" ref="AO191">PERCENTILE(IF($BT$5:$BT$2729="Y",$BQ$5:$BQ$2729),$AI191)</f>
        <v>1.0247315113373985</v>
      </c>
      <c r="AP191" s="9">
        <f t="array" ref="AP191">PERCENTILE(IF($BU$5:$BU$2729="Y",$BQ$5:$BQ$2729),$AI191)</f>
        <v>1.0340888318780532</v>
      </c>
      <c r="AQ191" s="9">
        <f t="array" ref="AQ191">PERCENTILE(IF($BV$5:$BV$2729="Y",$BQ$5:$BQ$2729),$AI191)</f>
        <v>0.99561239599872808</v>
      </c>
      <c r="AR191" s="41" t="str">
        <f>IF(AI191&lt;$BJ$12,"Up","Down")</f>
        <v>Down</v>
      </c>
      <c r="AS191" s="41" t="str">
        <f>IF(AI191&lt;$BK$12,"Down","Up")</f>
        <v>Up</v>
      </c>
      <c r="AU191" s="4" t="str">
        <f>IF(AZ191=AZ192,IF(AZ191&gt;AZ190,AZ191&amp;"_O",""),AZ191&amp;"_C")</f>
        <v/>
      </c>
      <c r="AV191" s="7" t="str">
        <f>IF(RIGHT(AU191,1)="C",AX191/INDEX($AX$5:$AX$2729,MATCH(AZ191&amp;"_O",$AU$5:$AU$2729,0),1),"")</f>
        <v/>
      </c>
      <c r="AW191" s="38">
        <v>26872</v>
      </c>
      <c r="AX191" s="37">
        <v>109.59</v>
      </c>
      <c r="AY191" s="7">
        <f>AX191/AX190</f>
        <v>1.0228672764607056</v>
      </c>
      <c r="AZ191" s="4">
        <f>YEAR(AW191)</f>
        <v>1973</v>
      </c>
      <c r="BA191" s="2" t="s">
        <v>5</v>
      </c>
      <c r="BB191" s="12" t="str">
        <f>INDEX($CD$5:$CD$10,MATCH(BA191,$CC$5:$CC$10,0),1)</f>
        <v/>
      </c>
      <c r="BC191" s="12" t="str">
        <f>IF(AND(BB191="Y",AY191&gt;1),"Y","")</f>
        <v/>
      </c>
      <c r="BD191" s="12" t="str">
        <f>IF(AND(BB191="Y",AY191&lt;1),"Y","")</f>
        <v/>
      </c>
      <c r="BE191" s="12" t="str">
        <f>IF(AY191&gt;1,IF(AY190&gt;1,"Y",""),"")</f>
        <v>Y</v>
      </c>
      <c r="BF191" s="12" t="str">
        <f>IF(AY191&lt;1,IF(AY190&lt;1,"Y",""),"")</f>
        <v/>
      </c>
      <c r="BG191" s="2"/>
      <c r="BH191" s="2"/>
      <c r="BI191" s="2"/>
      <c r="BJ191" s="2"/>
      <c r="BK191" s="2"/>
      <c r="BL191" s="2"/>
      <c r="BM191" s="4" t="str">
        <f>IF(BR191=BR192,IF(BR191&gt;BR190,BR191&amp;"_O",""),BR191&amp;"_C")</f>
        <v/>
      </c>
      <c r="BN191" s="7" t="str">
        <f>IF(RIGHT(BM191,1)="C",BP191/INDEX($BP$5:$BP$2729,MATCH(BR191&amp;"_O",$BM$5:$BM$2729,0),1),"")</f>
        <v/>
      </c>
      <c r="BO191" s="38">
        <v>27271</v>
      </c>
      <c r="BP191" s="3">
        <v>62.37</v>
      </c>
      <c r="BQ191" s="7">
        <f>BP191/BP190</f>
        <v>0.99680357999041069</v>
      </c>
      <c r="BR191" s="4">
        <f>YEAR(BO191)</f>
        <v>1974</v>
      </c>
      <c r="BS191" s="2" t="s">
        <v>5</v>
      </c>
      <c r="BT191" s="12" t="str">
        <f>INDEX($CD$5:$CD$10,MATCH(BS191,$CC$5:$CC$10,0),1)</f>
        <v/>
      </c>
      <c r="BU191" s="12" t="str">
        <f>IF(AND(BT191="Y",BQ191&gt;1),"Y","")</f>
        <v/>
      </c>
      <c r="BV191" s="12" t="str">
        <f>IF(AND(BT191="Y",BQ191&lt;1),"Y","")</f>
        <v/>
      </c>
      <c r="BW191" s="12" t="str">
        <f>IF(BQ191&gt;1,IF(BQ190&gt;1,"Y",""),"")</f>
        <v/>
      </c>
      <c r="BX191" s="12" t="str">
        <f>IF(BQ191&lt;1,IF(BQ190&lt;1,"Y",""),"")</f>
        <v>Y</v>
      </c>
      <c r="BY191" s="2"/>
      <c r="BZ191" s="2"/>
      <c r="CA191" s="2"/>
    </row>
    <row r="192" spans="2:79">
      <c r="B192" s="4" t="str">
        <f>IF(G192=G193,IF(G192&gt;G191,G192&amp;"_O",""),G192&amp;"_C")</f>
        <v/>
      </c>
      <c r="C192" s="14">
        <f ca="1">RANDBETWEEN(0,1000)/1000</f>
        <v>0.51700000000000002</v>
      </c>
      <c r="D192" s="16">
        <f>D191+1</f>
        <v>188</v>
      </c>
      <c r="E192" s="10">
        <f>ROUNDDOWN(D192/52,0)+1</f>
        <v>4</v>
      </c>
      <c r="F192" s="15">
        <f>F191+7</f>
        <v>45936</v>
      </c>
      <c r="G192" s="4">
        <f>YEAR(F192)</f>
        <v>2025</v>
      </c>
      <c r="H192" s="33">
        <v>0.71899999999999997</v>
      </c>
      <c r="I192" s="33">
        <v>0.47699999999999998</v>
      </c>
      <c r="J192" s="33">
        <v>0.88700000000000001</v>
      </c>
      <c r="K192" s="16" t="str">
        <f>IF(M191&gt;1,"Up","Down")</f>
        <v>Up</v>
      </c>
      <c r="L192" s="16" t="str">
        <f>IF(K192="Up",IF(H192&lt;$BJ$7,"Up","Down"),IF(H192&lt;$BK$7,"Down","Up"))</f>
        <v>Down</v>
      </c>
      <c r="M192" s="17">
        <f>IF(L192="Up",INDEX($AK$5:$AK$1005,MATCH(I192,$AI$5:$AI$1005,0),1),INDEX($AL$5:$AL$1005,MATCH(J192,$AI$5:$AI$1005,0),1))</f>
        <v>0.99750830693769688</v>
      </c>
      <c r="N192" s="16" t="str">
        <f>IF(P191&gt;1,"Up","Down")</f>
        <v>Down</v>
      </c>
      <c r="O192" s="16" t="str">
        <f>IF(N192="Up",IF(H192&lt;$BJ$12,"Up","Down"),IF(H192&lt;$BK$12,"Down","Up"))</f>
        <v>Up</v>
      </c>
      <c r="P192" s="17">
        <f>IF(O192="Up",INDEX($AP$5:$AP$1005,MATCH(I192,$AI$5:$AI$1005,0),1),INDEX($AQ$5:$AQ$1005,MATCH(J192,$AI$5:$AI$1005,0),1))</f>
        <v>1.0164728257754814</v>
      </c>
      <c r="Q192" s="19">
        <f>T191</f>
        <v>29859.36763149919</v>
      </c>
      <c r="R192" s="19">
        <f>INDEX(model!$S$5:$S$35,MATCH(G192,model!$Q$5:$Q$35,0),1)*model!$O$5</f>
        <v>125</v>
      </c>
      <c r="S192" s="19">
        <f>IF(RIGHT(B192,1)="C",T191*INDEX(model!$T$5:$T$35,MATCH(G192,model!$Q$5:$Q$35,0),1),0)</f>
        <v>0</v>
      </c>
      <c r="T192" s="19">
        <f>(Q192+R192-S192)*M192</f>
        <v>29909.655790694236</v>
      </c>
      <c r="U192" s="19">
        <f>X191</f>
        <v>39804.706635877017</v>
      </c>
      <c r="V192" s="19">
        <f>INDEX(model!$S$5:$S$35,MATCH(G192,model!$Q$5:$Q$35,0),1)*model!$O$6</f>
        <v>125</v>
      </c>
      <c r="W192" s="19">
        <f>IF(RIGHT(B192,1)="C",X191*INDEX(model!$T$5:$T$35,MATCH(G192,model!$Q$5:$Q$35,0),1),0)</f>
        <v>0</v>
      </c>
      <c r="X192" s="19">
        <f>(U192+V192-W192)*P192</f>
        <v>40587.461736555902</v>
      </c>
      <c r="Y192" s="19"/>
      <c r="Z192" s="36" t="str">
        <f>K192&amp;L192</f>
        <v>UpDown</v>
      </c>
      <c r="AA192" s="36" t="str">
        <f>N192&amp;O192</f>
        <v>DownUp</v>
      </c>
      <c r="AB192" s="19"/>
      <c r="AC192" s="19"/>
      <c r="AD192" s="19"/>
      <c r="AE192" s="19"/>
      <c r="AI192" s="18">
        <f>ROUND(AI191-0.001,3)</f>
        <v>0.81299999999999994</v>
      </c>
      <c r="AJ192" s="9">
        <f t="array" ref="AJ192">PERCENTILE(IF($BB$5:$BB$2729="Y",$AY$5:$AY$2729),$AI192)</f>
        <v>1.0173986595626776</v>
      </c>
      <c r="AK192" s="9">
        <f t="array" ref="AK192">PERCENTILE(IF($BC$5:$BC$2729="Y",$AY$5:$AY$2729),$AI192)</f>
        <v>1.0249892954154418</v>
      </c>
      <c r="AL192" s="9">
        <f t="array" ref="AL192">PERCENTILE(IF($BD$5:$BD$2729="Y",$AY$5:$AY$2729),$AI192)</f>
        <v>0.99615508193307489</v>
      </c>
      <c r="AM192" s="41" t="str">
        <f>IF(AI192&lt;$BJ$7,"Up","Down")</f>
        <v>Down</v>
      </c>
      <c r="AN192" s="41" t="str">
        <f>IF(AI192&lt;$BK$7,"Down","Up")</f>
        <v>Up</v>
      </c>
      <c r="AO192" s="9">
        <f t="array" ref="AO192">PERCENTILE(IF($BT$5:$BT$2729="Y",$BQ$5:$BQ$2729),$AI192)</f>
        <v>1.0246262754069961</v>
      </c>
      <c r="AP192" s="9">
        <f t="array" ref="AP192">PERCENTILE(IF($BU$5:$BU$2729="Y",$BQ$5:$BQ$2729),$AI192)</f>
        <v>1.0339776464645483</v>
      </c>
      <c r="AQ192" s="9">
        <f t="array" ref="AQ192">PERCENTILE(IF($BV$5:$BV$2729="Y",$BQ$5:$BQ$2729),$AI192)</f>
        <v>0.99559932187149103</v>
      </c>
      <c r="AR192" s="41" t="str">
        <f>IF(AI192&lt;$BJ$12,"Up","Down")</f>
        <v>Down</v>
      </c>
      <c r="AS192" s="41" t="str">
        <f>IF(AI192&lt;$BK$12,"Down","Up")</f>
        <v>Up</v>
      </c>
      <c r="AU192" s="4" t="str">
        <f>IF(AZ192=AZ193,IF(AZ192&gt;AZ191,AZ192&amp;"_O",""),AZ192&amp;"_C")</f>
        <v/>
      </c>
      <c r="AV192" s="7" t="str">
        <f>IF(RIGHT(AU192,1)="C",AX192/INDEX($AX$5:$AX$2729,MATCH(AZ192&amp;"_O",$AU$5:$AU$2729,0),1),"")</f>
        <v/>
      </c>
      <c r="AW192" s="38">
        <v>26879</v>
      </c>
      <c r="AX192" s="37">
        <v>106.49</v>
      </c>
      <c r="AY192" s="7">
        <f>AX192/AX191</f>
        <v>0.97171274751345915</v>
      </c>
      <c r="AZ192" s="4">
        <f>YEAR(AW192)</f>
        <v>1973</v>
      </c>
      <c r="BA192" s="2" t="s">
        <v>5</v>
      </c>
      <c r="BB192" s="12" t="str">
        <f>INDEX($CD$5:$CD$10,MATCH(BA192,$CC$5:$CC$10,0),1)</f>
        <v/>
      </c>
      <c r="BC192" s="12" t="str">
        <f>IF(AND(BB192="Y",AY192&gt;1),"Y","")</f>
        <v/>
      </c>
      <c r="BD192" s="12" t="str">
        <f>IF(AND(BB192="Y",AY192&lt;1),"Y","")</f>
        <v/>
      </c>
      <c r="BE192" s="12" t="str">
        <f>IF(AY192&gt;1,IF(AY191&gt;1,"Y",""),"")</f>
        <v/>
      </c>
      <c r="BF192" s="12" t="str">
        <f>IF(AY192&lt;1,IF(AY191&lt;1,"Y",""),"")</f>
        <v/>
      </c>
      <c r="BG192" s="2"/>
      <c r="BH192" s="2"/>
      <c r="BI192" s="2"/>
      <c r="BJ192" s="2"/>
      <c r="BK192" s="2"/>
      <c r="BL192" s="2"/>
      <c r="BM192" s="4" t="str">
        <f>IF(BR192=BR193,IF(BR192&gt;BR191,BR192&amp;"_O",""),BR192&amp;"_C")</f>
        <v/>
      </c>
      <c r="BN192" s="7" t="str">
        <f>IF(RIGHT(BM192,1)="C",BP192/INDEX($BP$5:$BP$2729,MATCH(BR192&amp;"_O",$BM$5:$BM$2729,0),1),"")</f>
        <v/>
      </c>
      <c r="BO192" s="38">
        <v>27278</v>
      </c>
      <c r="BP192" s="3">
        <v>60.7</v>
      </c>
      <c r="BQ192" s="7">
        <f>BP192/BP191</f>
        <v>0.97322430655764003</v>
      </c>
      <c r="BR192" s="4">
        <f>YEAR(BO192)</f>
        <v>1974</v>
      </c>
      <c r="BS192" s="2" t="s">
        <v>5</v>
      </c>
      <c r="BT192" s="12" t="str">
        <f>INDEX($CD$5:$CD$10,MATCH(BS192,$CC$5:$CC$10,0),1)</f>
        <v/>
      </c>
      <c r="BU192" s="12" t="str">
        <f>IF(AND(BT192="Y",BQ192&gt;1),"Y","")</f>
        <v/>
      </c>
      <c r="BV192" s="12" t="str">
        <f>IF(AND(BT192="Y",BQ192&lt;1),"Y","")</f>
        <v/>
      </c>
      <c r="BW192" s="12" t="str">
        <f>IF(BQ192&gt;1,IF(BQ191&gt;1,"Y",""),"")</f>
        <v/>
      </c>
      <c r="BX192" s="12" t="str">
        <f>IF(BQ192&lt;1,IF(BQ191&lt;1,"Y",""),"")</f>
        <v>Y</v>
      </c>
      <c r="BY192" s="2"/>
      <c r="BZ192" s="2"/>
      <c r="CA192" s="2"/>
    </row>
    <row r="193" spans="2:79">
      <c r="B193" s="4" t="str">
        <f>IF(G193=G194,IF(G193&gt;G192,G193&amp;"_O",""),G193&amp;"_C")</f>
        <v/>
      </c>
      <c r="C193" s="14">
        <f ca="1">RANDBETWEEN(0,1000)/1000</f>
        <v>0.16200000000000001</v>
      </c>
      <c r="D193" s="16">
        <f>D192+1</f>
        <v>189</v>
      </c>
      <c r="E193" s="10">
        <f>ROUNDDOWN(D193/52,0)+1</f>
        <v>4</v>
      </c>
      <c r="F193" s="15">
        <f>F192+7</f>
        <v>45943</v>
      </c>
      <c r="G193" s="4">
        <f>YEAR(F193)</f>
        <v>2025</v>
      </c>
      <c r="H193" s="33">
        <v>0.56100000000000005</v>
      </c>
      <c r="I193" s="33">
        <v>0.54900000000000004</v>
      </c>
      <c r="J193" s="33">
        <v>0.76400000000000001</v>
      </c>
      <c r="K193" s="16" t="str">
        <f>IF(M192&gt;1,"Up","Down")</f>
        <v>Down</v>
      </c>
      <c r="L193" s="16" t="str">
        <f>IF(K193="Up",IF(H193&lt;$BJ$7,"Up","Down"),IF(H193&lt;$BK$7,"Down","Up"))</f>
        <v>Up</v>
      </c>
      <c r="M193" s="17">
        <f>IF(L193="Up",INDEX($AK$5:$AK$1005,MATCH(I193,$AI$5:$AI$1005,0),1),INDEX($AL$5:$AL$1005,MATCH(J193,$AI$5:$AI$1005,0),1))</f>
        <v>1.0135467269002136</v>
      </c>
      <c r="N193" s="16" t="str">
        <f>IF(P192&gt;1,"Up","Down")</f>
        <v>Up</v>
      </c>
      <c r="O193" s="16" t="str">
        <f>IF(N193="Up",IF(H193&lt;$BJ$12,"Up","Down"),IF(H193&lt;$BK$12,"Down","Up"))</f>
        <v>Up</v>
      </c>
      <c r="P193" s="17">
        <f>IF(O193="Up",INDEX($AP$5:$AP$1005,MATCH(I193,$AI$5:$AI$1005,0),1),INDEX($AQ$5:$AQ$1005,MATCH(J193,$AI$5:$AI$1005,0),1))</f>
        <v>1.0189851178298643</v>
      </c>
      <c r="Q193" s="19">
        <f>T192</f>
        <v>29909.655790694236</v>
      </c>
      <c r="R193" s="19">
        <f>INDEX(model!$S$5:$S$35,MATCH(G193,model!$Q$5:$Q$35,0),1)*model!$O$5</f>
        <v>125</v>
      </c>
      <c r="S193" s="19">
        <f>IF(RIGHT(B193,1)="C",T192*INDEX(model!$T$5:$T$35,MATCH(G193,model!$Q$5:$Q$35,0),1),0)</f>
        <v>0</v>
      </c>
      <c r="T193" s="19">
        <f>(Q193+R193-S193)*M193</f>
        <v>30441.527070232692</v>
      </c>
      <c r="U193" s="19">
        <f>X192</f>
        <v>40587.461736555902</v>
      </c>
      <c r="V193" s="19">
        <f>INDEX(model!$S$5:$S$35,MATCH(G193,model!$Q$5:$Q$35,0),1)*model!$O$6</f>
        <v>125</v>
      </c>
      <c r="W193" s="19">
        <f>IF(RIGHT(B193,1)="C",X192*INDEX(model!$T$5:$T$35,MATCH(G193,model!$Q$5:$Q$35,0),1),0)</f>
        <v>0</v>
      </c>
      <c r="X193" s="19">
        <f>(U193+V193-W193)*P193</f>
        <v>41485.392619768259</v>
      </c>
      <c r="Y193" s="19"/>
      <c r="Z193" s="36" t="str">
        <f>K193&amp;L193</f>
        <v>DownUp</v>
      </c>
      <c r="AA193" s="36" t="str">
        <f>N193&amp;O193</f>
        <v>UpUp</v>
      </c>
      <c r="AB193" s="19"/>
      <c r="AC193" s="19"/>
      <c r="AD193" s="19"/>
      <c r="AE193" s="19"/>
      <c r="AI193" s="18">
        <f>ROUND(AI192-0.001,3)</f>
        <v>0.81200000000000006</v>
      </c>
      <c r="AJ193" s="9">
        <f t="array" ref="AJ193">PERCENTILE(IF($BB$5:$BB$2729="Y",$AY$5:$AY$2729),$AI193)</f>
        <v>1.0173479957111438</v>
      </c>
      <c r="AK193" s="9">
        <f t="array" ref="AK193">PERCENTILE(IF($BC$5:$BC$2729="Y",$AY$5:$AY$2729),$AI193)</f>
        <v>1.0249300077337298</v>
      </c>
      <c r="AL193" s="9">
        <f t="array" ref="AL193">PERCENTILE(IF($BD$5:$BD$2729="Y",$AY$5:$AY$2729),$AI193)</f>
        <v>0.99614030800536946</v>
      </c>
      <c r="AM193" s="41" t="str">
        <f>IF(AI193&lt;$BJ$7,"Up","Down")</f>
        <v>Down</v>
      </c>
      <c r="AN193" s="41" t="str">
        <f>IF(AI193&lt;$BK$7,"Down","Up")</f>
        <v>Up</v>
      </c>
      <c r="AO193" s="9">
        <f t="array" ref="AO193">PERCENTILE(IF($BT$5:$BT$2729="Y",$BQ$5:$BQ$2729),$AI193)</f>
        <v>1.0243981251201955</v>
      </c>
      <c r="AP193" s="9">
        <f t="array" ref="AP193">PERCENTILE(IF($BU$5:$BU$2729="Y",$BQ$5:$BQ$2729),$AI193)</f>
        <v>1.0339370007581539</v>
      </c>
      <c r="AQ193" s="9">
        <f t="array" ref="AQ193">PERCENTILE(IF($BV$5:$BV$2729="Y",$BQ$5:$BQ$2729),$AI193)</f>
        <v>0.9955885897083584</v>
      </c>
      <c r="AR193" s="41" t="str">
        <f>IF(AI193&lt;$BJ$12,"Up","Down")</f>
        <v>Down</v>
      </c>
      <c r="AS193" s="41" t="str">
        <f>IF(AI193&lt;$BK$12,"Down","Up")</f>
        <v>Up</v>
      </c>
      <c r="AU193" s="4" t="str">
        <f>IF(AZ193=AZ194,IF(AZ193&gt;AZ192,AZ193&amp;"_O",""),AZ193&amp;"_C")</f>
        <v/>
      </c>
      <c r="AV193" s="7" t="str">
        <f>IF(RIGHT(AU193,1)="C",AX193/INDEX($AX$5:$AX$2729,MATCH(AZ193&amp;"_O",$AU$5:$AU$2729,0),1),"")</f>
        <v/>
      </c>
      <c r="AW193" s="38">
        <v>26886</v>
      </c>
      <c r="AX193" s="37">
        <v>104.77</v>
      </c>
      <c r="AY193" s="7">
        <f>AX193/AX192</f>
        <v>0.98384824866184617</v>
      </c>
      <c r="AZ193" s="4">
        <f>YEAR(AW193)</f>
        <v>1973</v>
      </c>
      <c r="BA193" s="2" t="s">
        <v>5</v>
      </c>
      <c r="BB193" s="12" t="str">
        <f>INDEX($CD$5:$CD$10,MATCH(BA193,$CC$5:$CC$10,0),1)</f>
        <v/>
      </c>
      <c r="BC193" s="12" t="str">
        <f>IF(AND(BB193="Y",AY193&gt;1),"Y","")</f>
        <v/>
      </c>
      <c r="BD193" s="12" t="str">
        <f>IF(AND(BB193="Y",AY193&lt;1),"Y","")</f>
        <v/>
      </c>
      <c r="BE193" s="12" t="str">
        <f>IF(AY193&gt;1,IF(AY192&gt;1,"Y",""),"")</f>
        <v/>
      </c>
      <c r="BF193" s="12" t="str">
        <f>IF(AY193&lt;1,IF(AY192&lt;1,"Y",""),"")</f>
        <v>Y</v>
      </c>
      <c r="BG193" s="2"/>
      <c r="BH193" s="2"/>
      <c r="BI193" s="2"/>
      <c r="BJ193" s="2"/>
      <c r="BK193" s="2"/>
      <c r="BL193" s="2"/>
      <c r="BM193" s="4" t="str">
        <f>IF(BR193=BR194,IF(BR193&gt;BR192,BR193&amp;"_O",""),BR193&amp;"_C")</f>
        <v/>
      </c>
      <c r="BN193" s="7" t="str">
        <f>IF(RIGHT(BM193,1)="C",BP193/INDEX($BP$5:$BP$2729,MATCH(BR193&amp;"_O",$BM$5:$BM$2729,0),1),"")</f>
        <v/>
      </c>
      <c r="BO193" s="38">
        <v>27285</v>
      </c>
      <c r="BP193" s="3">
        <v>56.66</v>
      </c>
      <c r="BQ193" s="7">
        <f>BP193/BP192</f>
        <v>0.93344316309719921</v>
      </c>
      <c r="BR193" s="4">
        <f>YEAR(BO193)</f>
        <v>1974</v>
      </c>
      <c r="BS193" s="2" t="s">
        <v>5</v>
      </c>
      <c r="BT193" s="12" t="str">
        <f>INDEX($CD$5:$CD$10,MATCH(BS193,$CC$5:$CC$10,0),1)</f>
        <v/>
      </c>
      <c r="BU193" s="12" t="str">
        <f>IF(AND(BT193="Y",BQ193&gt;1),"Y","")</f>
        <v/>
      </c>
      <c r="BV193" s="12" t="str">
        <f>IF(AND(BT193="Y",BQ193&lt;1),"Y","")</f>
        <v/>
      </c>
      <c r="BW193" s="12" t="str">
        <f>IF(BQ193&gt;1,IF(BQ192&gt;1,"Y",""),"")</f>
        <v/>
      </c>
      <c r="BX193" s="12" t="str">
        <f>IF(BQ193&lt;1,IF(BQ192&lt;1,"Y",""),"")</f>
        <v>Y</v>
      </c>
      <c r="BY193" s="2"/>
      <c r="BZ193" s="2"/>
      <c r="CA193" s="2"/>
    </row>
    <row r="194" spans="2:79">
      <c r="B194" s="4" t="str">
        <f>IF(G194=G195,IF(G194&gt;G193,G194&amp;"_O",""),G194&amp;"_C")</f>
        <v/>
      </c>
      <c r="C194" s="14">
        <f ca="1">RANDBETWEEN(0,1000)/1000</f>
        <v>0.93500000000000005</v>
      </c>
      <c r="D194" s="16">
        <f>D193+1</f>
        <v>190</v>
      </c>
      <c r="E194" s="10">
        <f>ROUNDDOWN(D194/52,0)+1</f>
        <v>4</v>
      </c>
      <c r="F194" s="15">
        <f>F193+7</f>
        <v>45950</v>
      </c>
      <c r="G194" s="4">
        <f>YEAR(F194)</f>
        <v>2025</v>
      </c>
      <c r="H194" s="33">
        <v>0.71599999999999997</v>
      </c>
      <c r="I194" s="33">
        <v>0.51100000000000001</v>
      </c>
      <c r="J194" s="33">
        <v>7.0000000000000001E-3</v>
      </c>
      <c r="K194" s="16" t="str">
        <f>IF(M193&gt;1,"Up","Down")</f>
        <v>Up</v>
      </c>
      <c r="L194" s="16" t="str">
        <f>IF(K194="Up",IF(H194&lt;$BJ$7,"Up","Down"),IF(H194&lt;$BK$7,"Down","Up"))</f>
        <v>Down</v>
      </c>
      <c r="M194" s="17">
        <f>IF(L194="Up",INDEX($AK$5:$AK$1005,MATCH(I194,$AI$5:$AI$1005,0),1),INDEX($AL$5:$AL$1005,MATCH(J194,$AI$5:$AI$1005,0),1))</f>
        <v>0.93797549851113715</v>
      </c>
      <c r="N194" s="16" t="str">
        <f>IF(P193&gt;1,"Up","Down")</f>
        <v>Up</v>
      </c>
      <c r="O194" s="16" t="str">
        <f>IF(N194="Up",IF(H194&lt;$BJ$12,"Up","Down"),IF(H194&lt;$BK$12,"Down","Up"))</f>
        <v>Down</v>
      </c>
      <c r="P194" s="17">
        <f>IF(O194="Up",INDEX($AP$5:$AP$1005,MATCH(I194,$AI$5:$AI$1005,0),1),INDEX($AQ$5:$AQ$1005,MATCH(J194,$AI$5:$AI$1005,0),1))</f>
        <v>0.91937546679692572</v>
      </c>
      <c r="Q194" s="19">
        <f>T193</f>
        <v>30441.527070232692</v>
      </c>
      <c r="R194" s="19">
        <f>INDEX(model!$S$5:$S$35,MATCH(G194,model!$Q$5:$Q$35,0),1)*model!$O$5</f>
        <v>125</v>
      </c>
      <c r="S194" s="19">
        <f>IF(RIGHT(B194,1)="C",T193*INDEX(model!$T$5:$T$35,MATCH(G194,model!$Q$5:$Q$35,0),1),0)</f>
        <v>0</v>
      </c>
      <c r="T194" s="19">
        <f>(Q194+R194-S194)*M194</f>
        <v>28670.653466455678</v>
      </c>
      <c r="U194" s="19">
        <f>X193</f>
        <v>41485.392619768259</v>
      </c>
      <c r="V194" s="19">
        <f>INDEX(model!$S$5:$S$35,MATCH(G194,model!$Q$5:$Q$35,0),1)*model!$O$6</f>
        <v>125</v>
      </c>
      <c r="W194" s="19">
        <f>IF(RIGHT(B194,1)="C",X193*INDEX(model!$T$5:$T$35,MATCH(G194,model!$Q$5:$Q$35,0),1),0)</f>
        <v>0</v>
      </c>
      <c r="X194" s="19">
        <f>(U194+V194-W194)*P194</f>
        <v>38255.574138402793</v>
      </c>
      <c r="Y194" s="19"/>
      <c r="Z194" s="36" t="str">
        <f>K194&amp;L194</f>
        <v>UpDown</v>
      </c>
      <c r="AA194" s="36" t="str">
        <f>N194&amp;O194</f>
        <v>UpDown</v>
      </c>
      <c r="AB194" s="19"/>
      <c r="AC194" s="19"/>
      <c r="AD194" s="19"/>
      <c r="AE194" s="19"/>
      <c r="AI194" s="18">
        <f>ROUND(AI193-0.001,3)</f>
        <v>0.81100000000000005</v>
      </c>
      <c r="AJ194" s="9">
        <f t="array" ref="AJ194">PERCENTILE(IF($BB$5:$BB$2729="Y",$AY$5:$AY$2729),$AI194)</f>
        <v>1.0173194189738091</v>
      </c>
      <c r="AK194" s="9">
        <f t="array" ref="AK194">PERCENTILE(IF($BC$5:$BC$2729="Y",$AY$5:$AY$2729),$AI194)</f>
        <v>1.0248490410167921</v>
      </c>
      <c r="AL194" s="9">
        <f t="array" ref="AL194">PERCENTILE(IF($BD$5:$BD$2729="Y",$AY$5:$AY$2729),$AI194)</f>
        <v>0.9961267156129312</v>
      </c>
      <c r="AM194" s="41" t="str">
        <f>IF(AI194&lt;$BJ$7,"Up","Down")</f>
        <v>Down</v>
      </c>
      <c r="AN194" s="41" t="str">
        <f>IF(AI194&lt;$BK$7,"Down","Up")</f>
        <v>Up</v>
      </c>
      <c r="AO194" s="9">
        <f t="array" ref="AO194">PERCENTILE(IF($BT$5:$BT$2729="Y",$BQ$5:$BQ$2729),$AI194)</f>
        <v>1.0243157396194238</v>
      </c>
      <c r="AP194" s="9">
        <f t="array" ref="AP194">PERCENTILE(IF($BU$5:$BU$2729="Y",$BQ$5:$BQ$2729),$AI194)</f>
        <v>1.0338601895231374</v>
      </c>
      <c r="AQ194" s="9">
        <f t="array" ref="AQ194">PERCENTILE(IF($BV$5:$BV$2729="Y",$BQ$5:$BQ$2729),$AI194)</f>
        <v>0.99545932362464917</v>
      </c>
      <c r="AR194" s="41" t="str">
        <f>IF(AI194&lt;$BJ$12,"Up","Down")</f>
        <v>Down</v>
      </c>
      <c r="AS194" s="41" t="str">
        <f>IF(AI194&lt;$BK$12,"Down","Up")</f>
        <v>Up</v>
      </c>
      <c r="AU194" s="4" t="str">
        <f>IF(AZ194=AZ195,IF(AZ194&gt;AZ193,AZ194&amp;"_O",""),AZ194&amp;"_C")</f>
        <v/>
      </c>
      <c r="AV194" s="7" t="str">
        <f>IF(RIGHT(AU194,1)="C",AX194/INDEX($AX$5:$AX$2729,MATCH(AZ194&amp;"_O",$AU$5:$AU$2729,0),1),"")</f>
        <v/>
      </c>
      <c r="AW194" s="38">
        <v>26893</v>
      </c>
      <c r="AX194" s="37">
        <v>102.31</v>
      </c>
      <c r="AY194" s="7">
        <f>AX194/AX193</f>
        <v>0.97651999618211327</v>
      </c>
      <c r="AZ194" s="4">
        <f>YEAR(AW194)</f>
        <v>1973</v>
      </c>
      <c r="BA194" s="2" t="s">
        <v>5</v>
      </c>
      <c r="BB194" s="12" t="str">
        <f>INDEX($CD$5:$CD$10,MATCH(BA194,$CC$5:$CC$10,0),1)</f>
        <v/>
      </c>
      <c r="BC194" s="12" t="str">
        <f>IF(AND(BB194="Y",AY194&gt;1),"Y","")</f>
        <v/>
      </c>
      <c r="BD194" s="12" t="str">
        <f>IF(AND(BB194="Y",AY194&lt;1),"Y","")</f>
        <v/>
      </c>
      <c r="BE194" s="12" t="str">
        <f>IF(AY194&gt;1,IF(AY193&gt;1,"Y",""),"")</f>
        <v/>
      </c>
      <c r="BF194" s="12" t="str">
        <f>IF(AY194&lt;1,IF(AY193&lt;1,"Y",""),"")</f>
        <v>Y</v>
      </c>
      <c r="BG194" s="2"/>
      <c r="BH194" s="2"/>
      <c r="BI194" s="2"/>
      <c r="BJ194" s="2"/>
      <c r="BK194" s="2"/>
      <c r="BL194" s="2"/>
      <c r="BM194" s="4" t="str">
        <f>IF(BR194=BR195,IF(BR194&gt;BR193,BR194&amp;"_O",""),BR194&amp;"_C")</f>
        <v/>
      </c>
      <c r="BN194" s="7" t="str">
        <f>IF(RIGHT(BM194,1)="C",BP194/INDEX($BP$5:$BP$2729,MATCH(BR194&amp;"_O",$BM$5:$BM$2729,0),1),"")</f>
        <v/>
      </c>
      <c r="BO194" s="38">
        <v>27292</v>
      </c>
      <c r="BP194" s="3">
        <v>59.9</v>
      </c>
      <c r="BQ194" s="7">
        <f>BP194/BP193</f>
        <v>1.0571831980232969</v>
      </c>
      <c r="BR194" s="4">
        <f>YEAR(BO194)</f>
        <v>1974</v>
      </c>
      <c r="BS194" s="2" t="s">
        <v>5</v>
      </c>
      <c r="BT194" s="12" t="str">
        <f>INDEX($CD$5:$CD$10,MATCH(BS194,$CC$5:$CC$10,0),1)</f>
        <v/>
      </c>
      <c r="BU194" s="12" t="str">
        <f>IF(AND(BT194="Y",BQ194&gt;1),"Y","")</f>
        <v/>
      </c>
      <c r="BV194" s="12" t="str">
        <f>IF(AND(BT194="Y",BQ194&lt;1),"Y","")</f>
        <v/>
      </c>
      <c r="BW194" s="12" t="str">
        <f>IF(BQ194&gt;1,IF(BQ193&gt;1,"Y",""),"")</f>
        <v/>
      </c>
      <c r="BX194" s="12" t="str">
        <f>IF(BQ194&lt;1,IF(BQ193&lt;1,"Y",""),"")</f>
        <v/>
      </c>
      <c r="BY194" s="2"/>
      <c r="BZ194" s="2"/>
      <c r="CA194" s="2"/>
    </row>
    <row r="195" spans="2:79">
      <c r="B195" s="4" t="str">
        <f>IF(G195=G196,IF(G195&gt;G194,G195&amp;"_O",""),G195&amp;"_C")</f>
        <v/>
      </c>
      <c r="C195" s="14">
        <f ca="1">RANDBETWEEN(0,1000)/1000</f>
        <v>0.90900000000000003</v>
      </c>
      <c r="D195" s="16">
        <f>D194+1</f>
        <v>191</v>
      </c>
      <c r="E195" s="10">
        <f>ROUNDDOWN(D195/52,0)+1</f>
        <v>4</v>
      </c>
      <c r="F195" s="15">
        <f>F194+7</f>
        <v>45957</v>
      </c>
      <c r="G195" s="4">
        <f>YEAR(F195)</f>
        <v>2025</v>
      </c>
      <c r="H195" s="33">
        <v>0.70399999999999996</v>
      </c>
      <c r="I195" s="33">
        <v>0.85</v>
      </c>
      <c r="J195" s="33">
        <v>0.77800000000000002</v>
      </c>
      <c r="K195" s="16" t="str">
        <f>IF(M194&gt;1,"Up","Down")</f>
        <v>Down</v>
      </c>
      <c r="L195" s="16" t="str">
        <f>IF(K195="Up",IF(H195&lt;$BJ$7,"Up","Down"),IF(H195&lt;$BK$7,"Down","Up"))</f>
        <v>Up</v>
      </c>
      <c r="M195" s="17">
        <f>IF(L195="Up",INDEX($AK$5:$AK$1005,MATCH(I195,$AI$5:$AI$1005,0),1),INDEX($AL$5:$AL$1005,MATCH(J195,$AI$5:$AI$1005,0),1))</f>
        <v>1.0286077915758149</v>
      </c>
      <c r="N195" s="16" t="str">
        <f>IF(P194&gt;1,"Up","Down")</f>
        <v>Down</v>
      </c>
      <c r="O195" s="16" t="str">
        <f>IF(N195="Up",IF(H195&lt;$BJ$12,"Up","Down"),IF(H195&lt;$BK$12,"Down","Up"))</f>
        <v>Up</v>
      </c>
      <c r="P195" s="17">
        <f>IF(O195="Up",INDEX($AP$5:$AP$1005,MATCH(I195,$AI$5:$AI$1005,0),1),INDEX($AQ$5:$AQ$1005,MATCH(J195,$AI$5:$AI$1005,0),1))</f>
        <v>1.0378437244759051</v>
      </c>
      <c r="Q195" s="19">
        <f>T194</f>
        <v>28670.653466455678</v>
      </c>
      <c r="R195" s="19">
        <f>INDEX(model!$S$5:$S$35,MATCH(G195,model!$Q$5:$Q$35,0),1)*model!$O$5</f>
        <v>125</v>
      </c>
      <c r="S195" s="19">
        <f>IF(RIGHT(B195,1)="C",T194*INDEX(model!$T$5:$T$35,MATCH(G195,model!$Q$5:$Q$35,0),1),0)</f>
        <v>0</v>
      </c>
      <c r="T195" s="19">
        <f>(Q195+R195-S195)*M195</f>
        <v>29619.433519113434</v>
      </c>
      <c r="U195" s="19">
        <f>X194</f>
        <v>38255.574138402793</v>
      </c>
      <c r="V195" s="19">
        <f>INDEX(model!$S$5:$S$35,MATCH(G195,model!$Q$5:$Q$35,0),1)*model!$O$6</f>
        <v>125</v>
      </c>
      <c r="W195" s="19">
        <f>IF(RIGHT(B195,1)="C",X194*INDEX(model!$T$5:$T$35,MATCH(G195,model!$Q$5:$Q$35,0),1),0)</f>
        <v>0</v>
      </c>
      <c r="X195" s="19">
        <f>(U195+V195-W195)*P195</f>
        <v>39833.038011323559</v>
      </c>
      <c r="Y195" s="19"/>
      <c r="Z195" s="36" t="str">
        <f>K195&amp;L195</f>
        <v>DownUp</v>
      </c>
      <c r="AA195" s="36" t="str">
        <f>N195&amp;O195</f>
        <v>DownUp</v>
      </c>
      <c r="AB195" s="19"/>
      <c r="AC195" s="19"/>
      <c r="AD195" s="19"/>
      <c r="AE195" s="19"/>
      <c r="AI195" s="18">
        <f>ROUND(AI194-0.001,3)</f>
        <v>0.81</v>
      </c>
      <c r="AJ195" s="9">
        <f t="array" ref="AJ195">PERCENTILE(IF($BB$5:$BB$2729="Y",$AY$5:$AY$2729),$AI195)</f>
        <v>1.0172375083221186</v>
      </c>
      <c r="AK195" s="9">
        <f t="array" ref="AK195">PERCENTILE(IF($BC$5:$BC$2729="Y",$AY$5:$AY$2729),$AI195)</f>
        <v>1.0247723431365057</v>
      </c>
      <c r="AL195" s="9">
        <f t="array" ref="AL195">PERCENTILE(IF($BD$5:$BD$2729="Y",$AY$5:$AY$2729),$AI195)</f>
        <v>0.99609004530346035</v>
      </c>
      <c r="AM195" s="41" t="str">
        <f>IF(AI195&lt;$BJ$7,"Up","Down")</f>
        <v>Down</v>
      </c>
      <c r="AN195" s="41" t="str">
        <f>IF(AI195&lt;$BK$7,"Down","Up")</f>
        <v>Up</v>
      </c>
      <c r="AO195" s="9">
        <f t="array" ref="AO195">PERCENTILE(IF($BT$5:$BT$2729="Y",$BQ$5:$BQ$2729),$AI195)</f>
        <v>1.0239888748266681</v>
      </c>
      <c r="AP195" s="9">
        <f t="array" ref="AP195">PERCENTILE(IF($BU$5:$BU$2729="Y",$BQ$5:$BQ$2729),$AI195)</f>
        <v>1.0337950104375884</v>
      </c>
      <c r="AQ195" s="9">
        <f t="array" ref="AQ195">PERCENTILE(IF($BV$5:$BV$2729="Y",$BQ$5:$BQ$2729),$AI195)</f>
        <v>0.99539832446028587</v>
      </c>
      <c r="AR195" s="41" t="str">
        <f>IF(AI195&lt;$BJ$12,"Up","Down")</f>
        <v>Down</v>
      </c>
      <c r="AS195" s="41" t="str">
        <f>IF(AI195&lt;$BK$12,"Down","Up")</f>
        <v>Up</v>
      </c>
      <c r="AU195" s="4" t="str">
        <f>IF(AZ195=AZ196,IF(AZ195&gt;AZ194,AZ195&amp;"_O",""),AZ195&amp;"_C")</f>
        <v/>
      </c>
      <c r="AV195" s="7" t="str">
        <f>IF(RIGHT(AU195,1)="C",AX195/INDEX($AX$5:$AX$2729,MATCH(AZ195&amp;"_O",$AU$5:$AU$2729,0),1),"")</f>
        <v/>
      </c>
      <c r="AW195" s="38">
        <v>26900</v>
      </c>
      <c r="AX195" s="37">
        <v>101.62</v>
      </c>
      <c r="AY195" s="7">
        <f>AX195/AX194</f>
        <v>0.99325579122275443</v>
      </c>
      <c r="AZ195" s="4">
        <f>YEAR(AW195)</f>
        <v>1973</v>
      </c>
      <c r="BA195" s="2" t="s">
        <v>5</v>
      </c>
      <c r="BB195" s="12" t="str">
        <f>INDEX($CD$5:$CD$10,MATCH(BA195,$CC$5:$CC$10,0),1)</f>
        <v/>
      </c>
      <c r="BC195" s="12" t="str">
        <f>IF(AND(BB195="Y",AY195&gt;1),"Y","")</f>
        <v/>
      </c>
      <c r="BD195" s="12" t="str">
        <f>IF(AND(BB195="Y",AY195&lt;1),"Y","")</f>
        <v/>
      </c>
      <c r="BE195" s="12" t="str">
        <f>IF(AY195&gt;1,IF(AY194&gt;1,"Y",""),"")</f>
        <v/>
      </c>
      <c r="BF195" s="12" t="str">
        <f>IF(AY195&lt;1,IF(AY194&lt;1,"Y",""),"")</f>
        <v>Y</v>
      </c>
      <c r="BG195" s="2"/>
      <c r="BH195" s="2"/>
      <c r="BI195" s="2"/>
      <c r="BJ195" s="2"/>
      <c r="BK195" s="2"/>
      <c r="BL195" s="2"/>
      <c r="BM195" s="4" t="str">
        <f>IF(BR195=BR196,IF(BR195&gt;BR194,BR195&amp;"_O",""),BR195&amp;"_C")</f>
        <v/>
      </c>
      <c r="BN195" s="7" t="str">
        <f>IF(RIGHT(BM195,1)="C",BP195/INDEX($BP$5:$BP$2729,MATCH(BR195&amp;"_O",$BM$5:$BM$2729,0),1),"")</f>
        <v/>
      </c>
      <c r="BO195" s="38">
        <v>27299</v>
      </c>
      <c r="BP195" s="3">
        <v>57.12</v>
      </c>
      <c r="BQ195" s="7">
        <f>BP195/BP194</f>
        <v>0.95358931552587645</v>
      </c>
      <c r="BR195" s="4">
        <f>YEAR(BO195)</f>
        <v>1974</v>
      </c>
      <c r="BS195" s="2" t="s">
        <v>5</v>
      </c>
      <c r="BT195" s="12" t="str">
        <f>INDEX($CD$5:$CD$10,MATCH(BS195,$CC$5:$CC$10,0),1)</f>
        <v/>
      </c>
      <c r="BU195" s="12" t="str">
        <f>IF(AND(BT195="Y",BQ195&gt;1),"Y","")</f>
        <v/>
      </c>
      <c r="BV195" s="12" t="str">
        <f>IF(AND(BT195="Y",BQ195&lt;1),"Y","")</f>
        <v/>
      </c>
      <c r="BW195" s="12" t="str">
        <f>IF(BQ195&gt;1,IF(BQ194&gt;1,"Y",""),"")</f>
        <v/>
      </c>
      <c r="BX195" s="12" t="str">
        <f>IF(BQ195&lt;1,IF(BQ194&lt;1,"Y",""),"")</f>
        <v/>
      </c>
      <c r="BY195" s="2"/>
      <c r="BZ195" s="2"/>
      <c r="CA195" s="2"/>
    </row>
    <row r="196" spans="2:79">
      <c r="B196" s="4" t="str">
        <f>IF(G196=G197,IF(G196&gt;G195,G196&amp;"_O",""),G196&amp;"_C")</f>
        <v/>
      </c>
      <c r="C196" s="14">
        <f ca="1">RANDBETWEEN(0,1000)/1000</f>
        <v>0.52200000000000002</v>
      </c>
      <c r="D196" s="16">
        <f>D195+1</f>
        <v>192</v>
      </c>
      <c r="E196" s="10">
        <f>ROUNDDOWN(D196/52,0)+1</f>
        <v>4</v>
      </c>
      <c r="F196" s="15">
        <f>F195+7</f>
        <v>45964</v>
      </c>
      <c r="G196" s="4">
        <f>YEAR(F196)</f>
        <v>2025</v>
      </c>
      <c r="H196" s="33">
        <v>0.52400000000000002</v>
      </c>
      <c r="I196" s="33">
        <v>0.30299999999999999</v>
      </c>
      <c r="J196" s="33">
        <v>1.0999999999999999E-2</v>
      </c>
      <c r="K196" s="16" t="str">
        <f>IF(M195&gt;1,"Up","Down")</f>
        <v>Up</v>
      </c>
      <c r="L196" s="16" t="str">
        <f>IF(K196="Up",IF(H196&lt;$BJ$7,"Up","Down"),IF(H196&lt;$BK$7,"Down","Up"))</f>
        <v>Up</v>
      </c>
      <c r="M196" s="17">
        <f>IF(L196="Up",INDEX($AK$5:$AK$1005,MATCH(I196,$AI$5:$AI$1005,0),1),INDEX($AL$5:$AL$1005,MATCH(J196,$AI$5:$AI$1005,0),1))</f>
        <v>1.0073515335874117</v>
      </c>
      <c r="N196" s="16" t="str">
        <f>IF(P195&gt;1,"Up","Down")</f>
        <v>Up</v>
      </c>
      <c r="O196" s="16" t="str">
        <f>IF(N196="Up",IF(H196&lt;$BJ$12,"Up","Down"),IF(H196&lt;$BK$12,"Down","Up"))</f>
        <v>Up</v>
      </c>
      <c r="P196" s="17">
        <f>IF(O196="Up",INDEX($AP$5:$AP$1005,MATCH(I196,$AI$5:$AI$1005,0),1),INDEX($AQ$5:$AQ$1005,MATCH(J196,$AI$5:$AI$1005,0),1))</f>
        <v>1.0099262695132789</v>
      </c>
      <c r="Q196" s="19">
        <f>T195</f>
        <v>29619.433519113434</v>
      </c>
      <c r="R196" s="19">
        <f>INDEX(model!$S$5:$S$35,MATCH(G196,model!$Q$5:$Q$35,0),1)*model!$O$5</f>
        <v>125</v>
      </c>
      <c r="S196" s="19">
        <f>IF(RIGHT(B196,1)="C",T195*INDEX(model!$T$5:$T$35,MATCH(G196,model!$Q$5:$Q$35,0),1),0)</f>
        <v>0</v>
      </c>
      <c r="T196" s="19">
        <f>(Q196+R196-S196)*M196</f>
        <v>29963.100721167732</v>
      </c>
      <c r="U196" s="19">
        <f>X195</f>
        <v>39833.038011323559</v>
      </c>
      <c r="V196" s="19">
        <f>INDEX(model!$S$5:$S$35,MATCH(G196,model!$Q$5:$Q$35,0),1)*model!$O$6</f>
        <v>125</v>
      </c>
      <c r="W196" s="19">
        <f>IF(RIGHT(B196,1)="C",X195*INDEX(model!$T$5:$T$35,MATCH(G196,model!$Q$5:$Q$35,0),1),0)</f>
        <v>0</v>
      </c>
      <c r="X196" s="19">
        <f>(U196+V196-W196)*P196</f>
        <v>40354.672265845802</v>
      </c>
      <c r="Y196" s="19"/>
      <c r="Z196" s="36" t="str">
        <f>K196&amp;L196</f>
        <v>UpUp</v>
      </c>
      <c r="AA196" s="36" t="str">
        <f>N196&amp;O196</f>
        <v>UpUp</v>
      </c>
      <c r="AB196" s="19"/>
      <c r="AC196" s="19"/>
      <c r="AD196" s="19"/>
      <c r="AE196" s="19"/>
      <c r="AI196" s="18">
        <f>ROUND(AI195-0.001,3)</f>
        <v>0.80900000000000005</v>
      </c>
      <c r="AJ196" s="9">
        <f t="array" ref="AJ196">PERCENTILE(IF($BB$5:$BB$2729="Y",$AY$5:$AY$2729),$AI196)</f>
        <v>1.0171340018166855</v>
      </c>
      <c r="AK196" s="9">
        <f t="array" ref="AK196">PERCENTILE(IF($BC$5:$BC$2729="Y",$AY$5:$AY$2729),$AI196)</f>
        <v>1.0247166752271633</v>
      </c>
      <c r="AL196" s="9">
        <f t="array" ref="AL196">PERCENTILE(IF($BD$5:$BD$2729="Y",$AY$5:$AY$2729),$AI196)</f>
        <v>0.99606169388067611</v>
      </c>
      <c r="AM196" s="41" t="str">
        <f>IF(AI196&lt;$BJ$7,"Up","Down")</f>
        <v>Down</v>
      </c>
      <c r="AN196" s="41" t="str">
        <f>IF(AI196&lt;$BK$7,"Down","Up")</f>
        <v>Up</v>
      </c>
      <c r="AO196" s="9">
        <f t="array" ref="AO196">PERCENTILE(IF($BT$5:$BT$2729="Y",$BQ$5:$BQ$2729),$AI196)</f>
        <v>1.0238691724983719</v>
      </c>
      <c r="AP196" s="9">
        <f t="array" ref="AP196">PERCENTILE(IF($BU$5:$BU$2729="Y",$BQ$5:$BQ$2729),$AI196)</f>
        <v>1.0337412768127221</v>
      </c>
      <c r="AQ196" s="9">
        <f t="array" ref="AQ196">PERCENTILE(IF($BV$5:$BV$2729="Y",$BQ$5:$BQ$2729),$AI196)</f>
        <v>0.99538341111641282</v>
      </c>
      <c r="AR196" s="41" t="str">
        <f>IF(AI196&lt;$BJ$12,"Up","Down")</f>
        <v>Down</v>
      </c>
      <c r="AS196" s="41" t="str">
        <f>IF(AI196&lt;$BK$12,"Down","Up")</f>
        <v>Up</v>
      </c>
      <c r="AU196" s="4" t="str">
        <f>IF(AZ196=AZ197,IF(AZ196&gt;AZ195,AZ196&amp;"_O",""),AZ196&amp;"_C")</f>
        <v/>
      </c>
      <c r="AV196" s="7" t="str">
        <f>IF(RIGHT(AU196,1)="C",AX196/INDEX($AX$5:$AX$2729,MATCH(AZ196&amp;"_O",$AU$5:$AU$2729,0),1),"")</f>
        <v/>
      </c>
      <c r="AW196" s="38">
        <v>26907</v>
      </c>
      <c r="AX196" s="37">
        <v>104.25</v>
      </c>
      <c r="AY196" s="7">
        <f>AX196/AX195</f>
        <v>1.0258807321393426</v>
      </c>
      <c r="AZ196" s="4">
        <f>YEAR(AW196)</f>
        <v>1973</v>
      </c>
      <c r="BA196" s="2" t="s">
        <v>5</v>
      </c>
      <c r="BB196" s="12" t="str">
        <f>INDEX($CD$5:$CD$10,MATCH(BA196,$CC$5:$CC$10,0),1)</f>
        <v/>
      </c>
      <c r="BC196" s="12" t="str">
        <f>IF(AND(BB196="Y",AY196&gt;1),"Y","")</f>
        <v/>
      </c>
      <c r="BD196" s="12" t="str">
        <f>IF(AND(BB196="Y",AY196&lt;1),"Y","")</f>
        <v/>
      </c>
      <c r="BE196" s="12" t="str">
        <f>IF(AY196&gt;1,IF(AY195&gt;1,"Y",""),"")</f>
        <v/>
      </c>
      <c r="BF196" s="12" t="str">
        <f>IF(AY196&lt;1,IF(AY195&lt;1,"Y",""),"")</f>
        <v/>
      </c>
      <c r="BG196" s="2"/>
      <c r="BH196" s="2"/>
      <c r="BI196" s="2"/>
      <c r="BJ196" s="2"/>
      <c r="BK196" s="2"/>
      <c r="BL196" s="2"/>
      <c r="BM196" s="4" t="str">
        <f>IF(BR196=BR197,IF(BR196&gt;BR195,BR196&amp;"_O",""),BR196&amp;"_C")</f>
        <v/>
      </c>
      <c r="BN196" s="7" t="str">
        <f>IF(RIGHT(BM196,1)="C",BP196/INDEX($BP$5:$BP$2729,MATCH(BR196&amp;"_O",$BM$5:$BM$2729,0),1),"")</f>
        <v/>
      </c>
      <c r="BO196" s="38">
        <v>27306</v>
      </c>
      <c r="BP196" s="3">
        <v>55.16</v>
      </c>
      <c r="BQ196" s="7">
        <f>BP196/BP195</f>
        <v>0.96568627450980393</v>
      </c>
      <c r="BR196" s="4">
        <f>YEAR(BO196)</f>
        <v>1974</v>
      </c>
      <c r="BS196" s="2" t="s">
        <v>5</v>
      </c>
      <c r="BT196" s="12" t="str">
        <f>INDEX($CD$5:$CD$10,MATCH(BS196,$CC$5:$CC$10,0),1)</f>
        <v/>
      </c>
      <c r="BU196" s="12" t="str">
        <f>IF(AND(BT196="Y",BQ196&gt;1),"Y","")</f>
        <v/>
      </c>
      <c r="BV196" s="12" t="str">
        <f>IF(AND(BT196="Y",BQ196&lt;1),"Y","")</f>
        <v/>
      </c>
      <c r="BW196" s="12" t="str">
        <f>IF(BQ196&gt;1,IF(BQ195&gt;1,"Y",""),"")</f>
        <v/>
      </c>
      <c r="BX196" s="12" t="str">
        <f>IF(BQ196&lt;1,IF(BQ195&lt;1,"Y",""),"")</f>
        <v>Y</v>
      </c>
      <c r="BY196" s="2"/>
      <c r="BZ196" s="2"/>
      <c r="CA196" s="2"/>
    </row>
    <row r="197" spans="2:79">
      <c r="B197" s="4" t="str">
        <f>IF(G197=G198,IF(G197&gt;G196,G197&amp;"_O",""),G197&amp;"_C")</f>
        <v/>
      </c>
      <c r="C197" s="14">
        <f ca="1">RANDBETWEEN(0,1000)/1000</f>
        <v>0.371</v>
      </c>
      <c r="D197" s="16">
        <f>D196+1</f>
        <v>193</v>
      </c>
      <c r="E197" s="10">
        <f>ROUNDDOWN(D197/52,0)+1</f>
        <v>4</v>
      </c>
      <c r="F197" s="15">
        <f>F196+7</f>
        <v>45971</v>
      </c>
      <c r="G197" s="4">
        <f>YEAR(F197)</f>
        <v>2025</v>
      </c>
      <c r="H197" s="33">
        <v>0.97299999999999998</v>
      </c>
      <c r="I197" s="33">
        <v>0.53300000000000003</v>
      </c>
      <c r="J197" s="33">
        <v>0.34899999999999998</v>
      </c>
      <c r="K197" s="16" t="str">
        <f>IF(M196&gt;1,"Up","Down")</f>
        <v>Up</v>
      </c>
      <c r="L197" s="16" t="str">
        <f>IF(K197="Up",IF(H197&lt;$BJ$7,"Up","Down"),IF(H197&lt;$BK$7,"Down","Up"))</f>
        <v>Down</v>
      </c>
      <c r="M197" s="17">
        <f>IF(L197="Up",INDEX($AK$5:$AK$1005,MATCH(I197,$AI$5:$AI$1005,0),1),INDEX($AL$5:$AL$1005,MATCH(J197,$AI$5:$AI$1005,0),1))</f>
        <v>0.98187696148511627</v>
      </c>
      <c r="N197" s="16" t="str">
        <f>IF(P196&gt;1,"Up","Down")</f>
        <v>Up</v>
      </c>
      <c r="O197" s="16" t="str">
        <f>IF(N197="Up",IF(H197&lt;$BJ$12,"Up","Down"),IF(H197&lt;$BK$12,"Down","Up"))</f>
        <v>Down</v>
      </c>
      <c r="P197" s="17">
        <f>IF(O197="Up",INDEX($AP$5:$AP$1005,MATCH(I197,$AI$5:$AI$1005,0),1),INDEX($AQ$5:$AQ$1005,MATCH(J197,$AI$5:$AI$1005,0),1))</f>
        <v>0.97739538714799623</v>
      </c>
      <c r="Q197" s="19">
        <f>T196</f>
        <v>29963.100721167732</v>
      </c>
      <c r="R197" s="19">
        <f>INDEX(model!$S$5:$S$35,MATCH(G197,model!$Q$5:$Q$35,0),1)*model!$O$5</f>
        <v>125</v>
      </c>
      <c r="S197" s="19">
        <f>IF(RIGHT(B197,1)="C",T196*INDEX(model!$T$5:$T$35,MATCH(G197,model!$Q$5:$Q$35,0),1),0)</f>
        <v>0</v>
      </c>
      <c r="T197" s="19">
        <f>(Q197+R197-S197)*M197</f>
        <v>29542.812912958307</v>
      </c>
      <c r="U197" s="19">
        <f>X196</f>
        <v>40354.672265845802</v>
      </c>
      <c r="V197" s="19">
        <f>INDEX(model!$S$5:$S$35,MATCH(G197,model!$Q$5:$Q$35,0),1)*model!$O$6</f>
        <v>125</v>
      </c>
      <c r="W197" s="19">
        <f>IF(RIGHT(B197,1)="C",X196*INDEX(model!$T$5:$T$35,MATCH(G197,model!$Q$5:$Q$35,0),1),0)</f>
        <v>0</v>
      </c>
      <c r="X197" s="19">
        <f>(U197+V197-W197)*P197</f>
        <v>39564.644945900363</v>
      </c>
      <c r="Y197" s="19"/>
      <c r="Z197" s="36" t="str">
        <f>K197&amp;L197</f>
        <v>UpDown</v>
      </c>
      <c r="AA197" s="36" t="str">
        <f>N197&amp;O197</f>
        <v>UpDown</v>
      </c>
      <c r="AB197" s="19"/>
      <c r="AC197" s="19"/>
      <c r="AD197" s="19"/>
      <c r="AE197" s="19"/>
      <c r="AI197" s="18">
        <f>ROUND(AI196-0.001,3)</f>
        <v>0.80800000000000005</v>
      </c>
      <c r="AJ197" s="9">
        <f t="array" ref="AJ197">PERCENTILE(IF($BB$5:$BB$2729="Y",$AY$5:$AY$2729),$AI197)</f>
        <v>1.0171015820269507</v>
      </c>
      <c r="AK197" s="9">
        <f t="array" ref="AK197">PERCENTILE(IF($BC$5:$BC$2729="Y",$AY$5:$AY$2729),$AI197)</f>
        <v>1.0246432777785526</v>
      </c>
      <c r="AL197" s="9">
        <f t="array" ref="AL197">PERCENTILE(IF($BD$5:$BD$2729="Y",$AY$5:$AY$2729),$AI197)</f>
        <v>0.99604794005721087</v>
      </c>
      <c r="AM197" s="41" t="str">
        <f>IF(AI197&lt;$BJ$7,"Up","Down")</f>
        <v>Down</v>
      </c>
      <c r="AN197" s="41" t="str">
        <f>IF(AI197&lt;$BK$7,"Down","Up")</f>
        <v>Up</v>
      </c>
      <c r="AO197" s="9">
        <f t="array" ref="AO197">PERCENTILE(IF($BT$5:$BT$2729="Y",$BQ$5:$BQ$2729),$AI197)</f>
        <v>1.0238574738802304</v>
      </c>
      <c r="AP197" s="9">
        <f t="array" ref="AP197">PERCENTILE(IF($BU$5:$BU$2729="Y",$BQ$5:$BQ$2729),$AI197)</f>
        <v>1.0336572311122294</v>
      </c>
      <c r="AQ197" s="9">
        <f t="array" ref="AQ197">PERCENTILE(IF($BV$5:$BV$2729="Y",$BQ$5:$BQ$2729),$AI197)</f>
        <v>0.99538142566532151</v>
      </c>
      <c r="AR197" s="41" t="str">
        <f>IF(AI197&lt;$BJ$12,"Up","Down")</f>
        <v>Down</v>
      </c>
      <c r="AS197" s="41" t="str">
        <f>IF(AI197&lt;$BK$12,"Down","Up")</f>
        <v>Up</v>
      </c>
      <c r="AU197" s="4" t="str">
        <f>IF(AZ197=AZ198,IF(AZ197&gt;AZ196,AZ197&amp;"_O",""),AZ197&amp;"_C")</f>
        <v/>
      </c>
      <c r="AV197" s="7" t="str">
        <f>IF(RIGHT(AU197,1)="C",AX197/INDEX($AX$5:$AX$2729,MATCH(AZ197&amp;"_O",$AU$5:$AU$2729,0),1),"")</f>
        <v/>
      </c>
      <c r="AW197" s="38">
        <v>26914</v>
      </c>
      <c r="AX197" s="37">
        <v>104.76</v>
      </c>
      <c r="AY197" s="7">
        <f>AX197/AX196</f>
        <v>1.0048920863309354</v>
      </c>
      <c r="AZ197" s="4">
        <f>YEAR(AW197)</f>
        <v>1973</v>
      </c>
      <c r="BA197" s="2" t="s">
        <v>5</v>
      </c>
      <c r="BB197" s="12" t="str">
        <f>INDEX($CD$5:$CD$10,MATCH(BA197,$CC$5:$CC$10,0),1)</f>
        <v/>
      </c>
      <c r="BC197" s="12" t="str">
        <f>IF(AND(BB197="Y",AY197&gt;1),"Y","")</f>
        <v/>
      </c>
      <c r="BD197" s="12" t="str">
        <f>IF(AND(BB197="Y",AY197&lt;1),"Y","")</f>
        <v/>
      </c>
      <c r="BE197" s="12" t="str">
        <f>IF(AY197&gt;1,IF(AY196&gt;1,"Y",""),"")</f>
        <v>Y</v>
      </c>
      <c r="BF197" s="12" t="str">
        <f>IF(AY197&lt;1,IF(AY196&lt;1,"Y",""),"")</f>
        <v/>
      </c>
      <c r="BG197" s="2"/>
      <c r="BH197" s="2"/>
      <c r="BI197" s="2"/>
      <c r="BJ197" s="2"/>
      <c r="BK197" s="2"/>
      <c r="BL197" s="2"/>
      <c r="BM197" s="4" t="str">
        <f>IF(BR197=BR198,IF(BR197&gt;BR196,BR197&amp;"_O",""),BR197&amp;"_C")</f>
        <v/>
      </c>
      <c r="BN197" s="7" t="str">
        <f>IF(RIGHT(BM197,1)="C",BP197/INDEX($BP$5:$BP$2729,MATCH(BR197&amp;"_O",$BM$5:$BM$2729,0),1),"")</f>
        <v/>
      </c>
      <c r="BO197" s="38">
        <v>27313</v>
      </c>
      <c r="BP197" s="3">
        <v>60.42</v>
      </c>
      <c r="BQ197" s="7">
        <f>BP197/BP196</f>
        <v>1.0953589557650472</v>
      </c>
      <c r="BR197" s="4">
        <f>YEAR(BO197)</f>
        <v>1974</v>
      </c>
      <c r="BS197" s="2" t="s">
        <v>5</v>
      </c>
      <c r="BT197" s="12" t="str">
        <f>INDEX($CD$5:$CD$10,MATCH(BS197,$CC$5:$CC$10,0),1)</f>
        <v/>
      </c>
      <c r="BU197" s="12" t="str">
        <f>IF(AND(BT197="Y",BQ197&gt;1),"Y","")</f>
        <v/>
      </c>
      <c r="BV197" s="12" t="str">
        <f>IF(AND(BT197="Y",BQ197&lt;1),"Y","")</f>
        <v/>
      </c>
      <c r="BW197" s="12" t="str">
        <f>IF(BQ197&gt;1,IF(BQ196&gt;1,"Y",""),"")</f>
        <v/>
      </c>
      <c r="BX197" s="12" t="str">
        <f>IF(BQ197&lt;1,IF(BQ196&lt;1,"Y",""),"")</f>
        <v/>
      </c>
      <c r="BY197" s="2"/>
      <c r="BZ197" s="2"/>
      <c r="CA197" s="2"/>
    </row>
    <row r="198" spans="2:79">
      <c r="B198" s="4" t="str">
        <f>IF(G198=G199,IF(G198&gt;G197,G198&amp;"_O",""),G198&amp;"_C")</f>
        <v/>
      </c>
      <c r="C198" s="14">
        <f ca="1">RANDBETWEEN(0,1000)/1000</f>
        <v>7.2999999999999995E-2</v>
      </c>
      <c r="D198" s="16">
        <f>D197+1</f>
        <v>194</v>
      </c>
      <c r="E198" s="10">
        <f>ROUNDDOWN(D198/52,0)+1</f>
        <v>4</v>
      </c>
      <c r="F198" s="15">
        <f>F197+7</f>
        <v>45978</v>
      </c>
      <c r="G198" s="4">
        <f>YEAR(F198)</f>
        <v>2025</v>
      </c>
      <c r="H198" s="33">
        <v>0.497</v>
      </c>
      <c r="I198" s="33">
        <v>3.6999999999999998E-2</v>
      </c>
      <c r="J198" s="33">
        <v>2.9000000000000001E-2</v>
      </c>
      <c r="K198" s="16" t="str">
        <f>IF(M197&gt;1,"Up","Down")</f>
        <v>Down</v>
      </c>
      <c r="L198" s="16" t="str">
        <f>IF(K198="Up",IF(H198&lt;$BJ$7,"Up","Down"),IF(H198&lt;$BK$7,"Down","Up"))</f>
        <v>Up</v>
      </c>
      <c r="M198" s="17">
        <f>IF(L198="Up",INDEX($AK$5:$AK$1005,MATCH(I198,$AI$5:$AI$1005,0),1),INDEX($AL$5:$AL$1005,MATCH(J198,$AI$5:$AI$1005,0),1))</f>
        <v>1.0007791249589306</v>
      </c>
      <c r="N198" s="16" t="str">
        <f>IF(P197&gt;1,"Up","Down")</f>
        <v>Down</v>
      </c>
      <c r="O198" s="16" t="str">
        <f>IF(N198="Up",IF(H198&lt;$BJ$12,"Up","Down"),IF(H198&lt;$BK$12,"Down","Up"))</f>
        <v>Up</v>
      </c>
      <c r="P198" s="17">
        <f>IF(O198="Up",INDEX($AP$5:$AP$1005,MATCH(I198,$AI$5:$AI$1005,0),1),INDEX($AQ$5:$AQ$1005,MATCH(J198,$AI$5:$AI$1005,0),1))</f>
        <v>1.0012934527677986</v>
      </c>
      <c r="Q198" s="19">
        <f>T197</f>
        <v>29542.812912958307</v>
      </c>
      <c r="R198" s="19">
        <f>INDEX(model!$S$5:$S$35,MATCH(G198,model!$Q$5:$Q$35,0),1)*model!$O$5</f>
        <v>125</v>
      </c>
      <c r="S198" s="19">
        <f>IF(RIGHT(B198,1)="C",T197*INDEX(model!$T$5:$T$35,MATCH(G198,model!$Q$5:$Q$35,0),1),0)</f>
        <v>0</v>
      </c>
      <c r="T198" s="19">
        <f>(Q198+R198-S198)*M198</f>
        <v>29690.927846475675</v>
      </c>
      <c r="U198" s="19">
        <f>X197</f>
        <v>39564.644945900363</v>
      </c>
      <c r="V198" s="19">
        <f>INDEX(model!$S$5:$S$35,MATCH(G198,model!$Q$5:$Q$35,0),1)*model!$O$6</f>
        <v>125</v>
      </c>
      <c r="W198" s="19">
        <f>IF(RIGHT(B198,1)="C",X197*INDEX(model!$T$5:$T$35,MATCH(G198,model!$Q$5:$Q$35,0),1),0)</f>
        <v>0</v>
      </c>
      <c r="X198" s="19">
        <f>(U198+V198-W198)*P198</f>
        <v>39740.981627008579</v>
      </c>
      <c r="Y198" s="19"/>
      <c r="Z198" s="36" t="str">
        <f>K198&amp;L198</f>
        <v>DownUp</v>
      </c>
      <c r="AA198" s="36" t="str">
        <f>N198&amp;O198</f>
        <v>DownUp</v>
      </c>
      <c r="AB198" s="19"/>
      <c r="AC198" s="19"/>
      <c r="AD198" s="19"/>
      <c r="AE198" s="19"/>
      <c r="AI198" s="18">
        <f>ROUND(AI197-0.001,3)</f>
        <v>0.80700000000000005</v>
      </c>
      <c r="AJ198" s="9">
        <f t="array" ref="AJ198">PERCENTILE(IF($BB$5:$BB$2729="Y",$AY$5:$AY$2729),$AI198)</f>
        <v>1.0170855275690245</v>
      </c>
      <c r="AK198" s="9">
        <f t="array" ref="AK198">PERCENTILE(IF($BC$5:$BC$2729="Y",$AY$5:$AY$2729),$AI198)</f>
        <v>1.0245174638889618</v>
      </c>
      <c r="AL198" s="9">
        <f t="array" ref="AL198">PERCENTILE(IF($BD$5:$BD$2729="Y",$AY$5:$AY$2729),$AI198)</f>
        <v>0.99603206082168372</v>
      </c>
      <c r="AM198" s="41" t="str">
        <f>IF(AI198&lt;$BJ$7,"Up","Down")</f>
        <v>Down</v>
      </c>
      <c r="AN198" s="41" t="str">
        <f>IF(AI198&lt;$BK$7,"Down","Up")</f>
        <v>Up</v>
      </c>
      <c r="AO198" s="9">
        <f t="array" ref="AO198">PERCENTILE(IF($BT$5:$BT$2729="Y",$BQ$5:$BQ$2729),$AI198)</f>
        <v>1.023826271424366</v>
      </c>
      <c r="AP198" s="9">
        <f t="array" ref="AP198">PERCENTILE(IF($BU$5:$BU$2729="Y",$BQ$5:$BQ$2729),$AI198)</f>
        <v>1.0335396583551066</v>
      </c>
      <c r="AQ198" s="9">
        <f t="array" ref="AQ198">PERCENTILE(IF($BV$5:$BV$2729="Y",$BQ$5:$BQ$2729),$AI198)</f>
        <v>0.99536822228950572</v>
      </c>
      <c r="AR198" s="41" t="str">
        <f>IF(AI198&lt;$BJ$12,"Up","Down")</f>
        <v>Down</v>
      </c>
      <c r="AS198" s="41" t="str">
        <f>IF(AI198&lt;$BK$12,"Down","Up")</f>
        <v>Up</v>
      </c>
      <c r="AU198" s="4" t="str">
        <f>IF(AZ198=AZ199,IF(AZ198&gt;AZ197,AZ198&amp;"_O",""),AZ198&amp;"_C")</f>
        <v/>
      </c>
      <c r="AV198" s="7" t="str">
        <f>IF(RIGHT(AU198,1)="C",AX198/INDEX($AX$5:$AX$2729,MATCH(AZ198&amp;"_O",$AU$5:$AU$2729,0),1),"")</f>
        <v/>
      </c>
      <c r="AW198" s="38">
        <v>26921</v>
      </c>
      <c r="AX198" s="37">
        <v>104.44</v>
      </c>
      <c r="AY198" s="7">
        <f>AX198/AX197</f>
        <v>0.99694539900725465</v>
      </c>
      <c r="AZ198" s="4">
        <f>YEAR(AW198)</f>
        <v>1973</v>
      </c>
      <c r="BA198" s="2" t="s">
        <v>5</v>
      </c>
      <c r="BB198" s="12" t="str">
        <f>INDEX($CD$5:$CD$10,MATCH(BA198,$CC$5:$CC$10,0),1)</f>
        <v/>
      </c>
      <c r="BC198" s="12" t="str">
        <f>IF(AND(BB198="Y",AY198&gt;1),"Y","")</f>
        <v/>
      </c>
      <c r="BD198" s="12" t="str">
        <f>IF(AND(BB198="Y",AY198&lt;1),"Y","")</f>
        <v/>
      </c>
      <c r="BE198" s="12" t="str">
        <f>IF(AY198&gt;1,IF(AY197&gt;1,"Y",""),"")</f>
        <v/>
      </c>
      <c r="BF198" s="12" t="str">
        <f>IF(AY198&lt;1,IF(AY197&lt;1,"Y",""),"")</f>
        <v/>
      </c>
      <c r="BG198" s="2"/>
      <c r="BH198" s="2"/>
      <c r="BI198" s="2"/>
      <c r="BJ198" s="2"/>
      <c r="BK198" s="2"/>
      <c r="BL198" s="2"/>
      <c r="BM198" s="4" t="str">
        <f>IF(BR198=BR199,IF(BR198&gt;BR197,BR198&amp;"_O",""),BR198&amp;"_C")</f>
        <v/>
      </c>
      <c r="BN198" s="7" t="str">
        <f>IF(RIGHT(BM198,1)="C",BP198/INDEX($BP$5:$BP$2729,MATCH(BR198&amp;"_O",$BM$5:$BM$2729,0),1),"")</f>
        <v/>
      </c>
      <c r="BO198" s="38">
        <v>27320</v>
      </c>
      <c r="BP198" s="3">
        <v>62.75</v>
      </c>
      <c r="BQ198" s="7">
        <f>BP198/BP197</f>
        <v>1.0385633896060906</v>
      </c>
      <c r="BR198" s="4">
        <f>YEAR(BO198)</f>
        <v>1974</v>
      </c>
      <c r="BS198" s="2" t="s">
        <v>5</v>
      </c>
      <c r="BT198" s="12" t="str">
        <f>INDEX($CD$5:$CD$10,MATCH(BS198,$CC$5:$CC$10,0),1)</f>
        <v/>
      </c>
      <c r="BU198" s="12" t="str">
        <f>IF(AND(BT198="Y",BQ198&gt;1),"Y","")</f>
        <v/>
      </c>
      <c r="BV198" s="12" t="str">
        <f>IF(AND(BT198="Y",BQ198&lt;1),"Y","")</f>
        <v/>
      </c>
      <c r="BW198" s="12" t="str">
        <f>IF(BQ198&gt;1,IF(BQ197&gt;1,"Y",""),"")</f>
        <v>Y</v>
      </c>
      <c r="BX198" s="12" t="str">
        <f>IF(BQ198&lt;1,IF(BQ197&lt;1,"Y",""),"")</f>
        <v/>
      </c>
      <c r="BY198" s="2"/>
      <c r="BZ198" s="2"/>
      <c r="CA198" s="2"/>
    </row>
    <row r="199" spans="2:79">
      <c r="B199" s="4" t="str">
        <f>IF(G199=G200,IF(G199&gt;G198,G199&amp;"_O",""),G199&amp;"_C")</f>
        <v/>
      </c>
      <c r="C199" s="14">
        <f ca="1">RANDBETWEEN(0,1000)/1000</f>
        <v>0.34699999999999998</v>
      </c>
      <c r="D199" s="16">
        <f>D198+1</f>
        <v>195</v>
      </c>
      <c r="E199" s="10">
        <f>ROUNDDOWN(D199/52,0)+1</f>
        <v>4</v>
      </c>
      <c r="F199" s="15">
        <f>F198+7</f>
        <v>45985</v>
      </c>
      <c r="G199" s="4">
        <f>YEAR(F199)</f>
        <v>2025</v>
      </c>
      <c r="H199" s="33">
        <v>0.69499999999999995</v>
      </c>
      <c r="I199" s="33">
        <v>0.27</v>
      </c>
      <c r="J199" s="33">
        <v>4.8000000000000001E-2</v>
      </c>
      <c r="K199" s="16" t="str">
        <f>IF(M198&gt;1,"Up","Down")</f>
        <v>Up</v>
      </c>
      <c r="L199" s="16" t="str">
        <f>IF(K199="Up",IF(H199&lt;$BJ$7,"Up","Down"),IF(H199&lt;$BK$7,"Down","Up"))</f>
        <v>Down</v>
      </c>
      <c r="M199" s="17">
        <f>IF(L199="Up",INDEX($AK$5:$AK$1005,MATCH(I199,$AI$5:$AI$1005,0),1),INDEX($AL$5:$AL$1005,MATCH(J199,$AI$5:$AI$1005,0),1))</f>
        <v>0.95084600789658158</v>
      </c>
      <c r="N199" s="16" t="str">
        <f>IF(P198&gt;1,"Up","Down")</f>
        <v>Up</v>
      </c>
      <c r="O199" s="16" t="str">
        <f>IF(N199="Up",IF(H199&lt;$BJ$12,"Up","Down"),IF(H199&lt;$BK$12,"Down","Up"))</f>
        <v>Down</v>
      </c>
      <c r="P199" s="17">
        <f>IF(O199="Up",INDEX($AP$5:$AP$1005,MATCH(I199,$AI$5:$AI$1005,0),1),INDEX($AQ$5:$AQ$1005,MATCH(J199,$AI$5:$AI$1005,0),1))</f>
        <v>0.9346445688855135</v>
      </c>
      <c r="Q199" s="19">
        <f>T198</f>
        <v>29690.927846475675</v>
      </c>
      <c r="R199" s="19">
        <f>INDEX(model!$S$5:$S$35,MATCH(G199,model!$Q$5:$Q$35,0),1)*model!$O$5</f>
        <v>125</v>
      </c>
      <c r="S199" s="19">
        <f>IF(RIGHT(B199,1)="C",T198*INDEX(model!$T$5:$T$35,MATCH(G199,model!$Q$5:$Q$35,0),1),0)</f>
        <v>0</v>
      </c>
      <c r="T199" s="19">
        <f>(Q199+R199-S199)*M199</f>
        <v>28350.355964553917</v>
      </c>
      <c r="U199" s="19">
        <f>X198</f>
        <v>39740.981627008579</v>
      </c>
      <c r="V199" s="19">
        <f>INDEX(model!$S$5:$S$35,MATCH(G199,model!$Q$5:$Q$35,0),1)*model!$O$6</f>
        <v>125</v>
      </c>
      <c r="W199" s="19">
        <f>IF(RIGHT(B199,1)="C",X198*INDEX(model!$T$5:$T$35,MATCH(G199,model!$Q$5:$Q$35,0),1),0)</f>
        <v>0</v>
      </c>
      <c r="X199" s="19">
        <f>(U199+V199-W199)*P199</f>
        <v>37260.523210973239</v>
      </c>
      <c r="Y199" s="19"/>
      <c r="Z199" s="36" t="str">
        <f>K199&amp;L199</f>
        <v>UpDown</v>
      </c>
      <c r="AA199" s="36" t="str">
        <f>N199&amp;O199</f>
        <v>UpDown</v>
      </c>
      <c r="AB199" s="19"/>
      <c r="AC199" s="19"/>
      <c r="AD199" s="19"/>
      <c r="AE199" s="19"/>
      <c r="AI199" s="18">
        <f>ROUND(AI198-0.001,3)</f>
        <v>0.80600000000000005</v>
      </c>
      <c r="AJ199" s="9">
        <f t="array" ref="AJ199">PERCENTILE(IF($BB$5:$BB$2729="Y",$AY$5:$AY$2729),$AI199)</f>
        <v>1.0170411932063403</v>
      </c>
      <c r="AK199" s="9">
        <f t="array" ref="AK199">PERCENTILE(IF($BC$5:$BC$2729="Y",$AY$5:$AY$2729),$AI199)</f>
        <v>1.024453954285155</v>
      </c>
      <c r="AL199" s="9">
        <f t="array" ref="AL199">PERCENTILE(IF($BD$5:$BD$2729="Y",$AY$5:$AY$2729),$AI199)</f>
        <v>0.99602448029973945</v>
      </c>
      <c r="AM199" s="41" t="str">
        <f>IF(AI199&lt;$BJ$7,"Up","Down")</f>
        <v>Down</v>
      </c>
      <c r="AN199" s="41" t="str">
        <f>IF(AI199&lt;$BK$7,"Down","Up")</f>
        <v>Up</v>
      </c>
      <c r="AO199" s="9">
        <f t="array" ref="AO199">PERCENTILE(IF($BT$5:$BT$2729="Y",$BQ$5:$BQ$2729),$AI199)</f>
        <v>1.0237811563733397</v>
      </c>
      <c r="AP199" s="9">
        <f t="array" ref="AP199">PERCENTILE(IF($BU$5:$BU$2729="Y",$BQ$5:$BQ$2729),$AI199)</f>
        <v>1.0334270248910153</v>
      </c>
      <c r="AQ199" s="9">
        <f t="array" ref="AQ199">PERCENTILE(IF($BV$5:$BV$2729="Y",$BQ$5:$BQ$2729),$AI199)</f>
        <v>0.99532469283240343</v>
      </c>
      <c r="AR199" s="41" t="str">
        <f>IF(AI199&lt;$BJ$12,"Up","Down")</f>
        <v>Down</v>
      </c>
      <c r="AS199" s="41" t="str">
        <f>IF(AI199&lt;$BK$12,"Down","Up")</f>
        <v>Up</v>
      </c>
      <c r="AU199" s="4" t="str">
        <f>IF(AZ199=AZ200,IF(AZ199&gt;AZ198,AZ199&amp;"_O",""),AZ199&amp;"_C")</f>
        <v/>
      </c>
      <c r="AV199" s="7" t="str">
        <f>IF(RIGHT(AU199,1)="C",AX199/INDEX($AX$5:$AX$2729,MATCH(AZ199&amp;"_O",$AU$5:$AU$2729,0),1),"")</f>
        <v/>
      </c>
      <c r="AW199" s="38">
        <v>26928</v>
      </c>
      <c r="AX199" s="37">
        <v>107.2</v>
      </c>
      <c r="AY199" s="7">
        <f>AX199/AX198</f>
        <v>1.0264266564534661</v>
      </c>
      <c r="AZ199" s="4">
        <f>YEAR(AW199)</f>
        <v>1973</v>
      </c>
      <c r="BA199" s="2" t="s">
        <v>5</v>
      </c>
      <c r="BB199" s="12" t="str">
        <f>INDEX($CD$5:$CD$10,MATCH(BA199,$CC$5:$CC$10,0),1)</f>
        <v/>
      </c>
      <c r="BC199" s="12" t="str">
        <f>IF(AND(BB199="Y",AY199&gt;1),"Y","")</f>
        <v/>
      </c>
      <c r="BD199" s="12" t="str">
        <f>IF(AND(BB199="Y",AY199&lt;1),"Y","")</f>
        <v/>
      </c>
      <c r="BE199" s="12" t="str">
        <f>IF(AY199&gt;1,IF(AY198&gt;1,"Y",""),"")</f>
        <v/>
      </c>
      <c r="BF199" s="12" t="str">
        <f>IF(AY199&lt;1,IF(AY198&lt;1,"Y",""),"")</f>
        <v/>
      </c>
      <c r="BG199" s="2"/>
      <c r="BH199" s="2"/>
      <c r="BI199" s="2"/>
      <c r="BJ199" s="2"/>
      <c r="BK199" s="2"/>
      <c r="BL199" s="2"/>
      <c r="BM199" s="4" t="str">
        <f>IF(BR199=BR200,IF(BR199&gt;BR198,BR199&amp;"_O",""),BR199&amp;"_C")</f>
        <v/>
      </c>
      <c r="BN199" s="7" t="str">
        <f>IF(RIGHT(BM199,1)="C",BP199/INDEX($BP$5:$BP$2729,MATCH(BR199&amp;"_O",$BM$5:$BM$2729,0),1),"")</f>
        <v/>
      </c>
      <c r="BO199" s="38">
        <v>27327</v>
      </c>
      <c r="BP199" s="3">
        <v>62.88</v>
      </c>
      <c r="BQ199" s="7">
        <f>BP199/BP198</f>
        <v>1.0020717131474104</v>
      </c>
      <c r="BR199" s="4">
        <f>YEAR(BO199)</f>
        <v>1974</v>
      </c>
      <c r="BS199" s="2" t="s">
        <v>5</v>
      </c>
      <c r="BT199" s="12" t="str">
        <f>INDEX($CD$5:$CD$10,MATCH(BS199,$CC$5:$CC$10,0),1)</f>
        <v/>
      </c>
      <c r="BU199" s="12" t="str">
        <f>IF(AND(BT199="Y",BQ199&gt;1),"Y","")</f>
        <v/>
      </c>
      <c r="BV199" s="12" t="str">
        <f>IF(AND(BT199="Y",BQ199&lt;1),"Y","")</f>
        <v/>
      </c>
      <c r="BW199" s="12" t="str">
        <f>IF(BQ199&gt;1,IF(BQ198&gt;1,"Y",""),"")</f>
        <v>Y</v>
      </c>
      <c r="BX199" s="12" t="str">
        <f>IF(BQ199&lt;1,IF(BQ198&lt;1,"Y",""),"")</f>
        <v/>
      </c>
      <c r="BY199" s="2"/>
      <c r="BZ199" s="2"/>
      <c r="CA199" s="2"/>
    </row>
    <row r="200" spans="2:79">
      <c r="B200" s="4" t="str">
        <f>IF(G200=G201,IF(G200&gt;G199,G200&amp;"_O",""),G200&amp;"_C")</f>
        <v/>
      </c>
      <c r="C200" s="14">
        <f ca="1">RANDBETWEEN(0,1000)/1000</f>
        <v>0.157</v>
      </c>
      <c r="D200" s="16">
        <f>D199+1</f>
        <v>196</v>
      </c>
      <c r="E200" s="10">
        <f>ROUNDDOWN(D200/52,0)+1</f>
        <v>4</v>
      </c>
      <c r="F200" s="15">
        <f>F199+7</f>
        <v>45992</v>
      </c>
      <c r="G200" s="4">
        <f>YEAR(F200)</f>
        <v>2025</v>
      </c>
      <c r="H200" s="33">
        <v>0.98299999999999998</v>
      </c>
      <c r="I200" s="33">
        <v>0.78</v>
      </c>
      <c r="J200" s="33">
        <v>2.3E-2</v>
      </c>
      <c r="K200" s="16" t="str">
        <f>IF(M199&gt;1,"Up","Down")</f>
        <v>Down</v>
      </c>
      <c r="L200" s="16" t="str">
        <f>IF(K200="Up",IF(H200&lt;$BJ$7,"Up","Down"),IF(H200&lt;$BK$7,"Down","Up"))</f>
        <v>Up</v>
      </c>
      <c r="M200" s="17">
        <f>IF(L200="Up",INDEX($AK$5:$AK$1005,MATCH(I200,$AI$5:$AI$1005,0),1),INDEX($AL$5:$AL$1005,MATCH(J200,$AI$5:$AI$1005,0),1))</f>
        <v>1.0226946925609999</v>
      </c>
      <c r="N200" s="16" t="str">
        <f>IF(P199&gt;1,"Up","Down")</f>
        <v>Down</v>
      </c>
      <c r="O200" s="16" t="str">
        <f>IF(N200="Up",IF(H200&lt;$BJ$12,"Up","Down"),IF(H200&lt;$BK$12,"Down","Up"))</f>
        <v>Up</v>
      </c>
      <c r="P200" s="17">
        <f>IF(O200="Up",INDEX($AP$5:$AP$1005,MATCH(I200,$AI$5:$AI$1005,0),1),INDEX($AQ$5:$AQ$1005,MATCH(J200,$AI$5:$AI$1005,0),1))</f>
        <v>1.0306915532693348</v>
      </c>
      <c r="Q200" s="19">
        <f>T199</f>
        <v>28350.355964553917</v>
      </c>
      <c r="R200" s="19">
        <f>INDEX(model!$S$5:$S$35,MATCH(G200,model!$Q$5:$Q$35,0),1)*model!$O$5</f>
        <v>125</v>
      </c>
      <c r="S200" s="19">
        <f>IF(RIGHT(B200,1)="C",T199*INDEX(model!$T$5:$T$35,MATCH(G200,model!$Q$5:$Q$35,0),1),0)</f>
        <v>0</v>
      </c>
      <c r="T200" s="19">
        <f>(Q200+R200-S200)*M200</f>
        <v>29121.595413734503</v>
      </c>
      <c r="U200" s="19">
        <f>X199</f>
        <v>37260.523210973239</v>
      </c>
      <c r="V200" s="19">
        <f>INDEX(model!$S$5:$S$35,MATCH(G200,model!$Q$5:$Q$35,0),1)*model!$O$6</f>
        <v>125</v>
      </c>
      <c r="W200" s="19">
        <f>IF(RIGHT(B200,1)="C",X199*INDEX(model!$T$5:$T$35,MATCH(G200,model!$Q$5:$Q$35,0),1),0)</f>
        <v>0</v>
      </c>
      <c r="X200" s="19">
        <f>(U200+V200-W200)*P200</f>
        <v>38532.942988104776</v>
      </c>
      <c r="Y200" s="19"/>
      <c r="Z200" s="36" t="str">
        <f>K200&amp;L200</f>
        <v>DownUp</v>
      </c>
      <c r="AA200" s="36" t="str">
        <f>N200&amp;O200</f>
        <v>DownUp</v>
      </c>
      <c r="AB200" s="19"/>
      <c r="AC200" s="19"/>
      <c r="AD200" s="19"/>
      <c r="AE200" s="19"/>
      <c r="AI200" s="18">
        <f>ROUND(AI199-0.001,3)</f>
        <v>0.80500000000000005</v>
      </c>
      <c r="AJ200" s="9">
        <f t="array" ref="AJ200">PERCENTILE(IF($BB$5:$BB$2729="Y",$AY$5:$AY$2729),$AI200)</f>
        <v>1.0169444032414083</v>
      </c>
      <c r="AK200" s="9">
        <f t="array" ref="AK200">PERCENTILE(IF($BC$5:$BC$2729="Y",$AY$5:$AY$2729),$AI200)</f>
        <v>1.024287240077054</v>
      </c>
      <c r="AL200" s="9">
        <f t="array" ref="AL200">PERCENTILE(IF($BD$5:$BD$2729="Y",$AY$5:$AY$2729),$AI200)</f>
        <v>0.99601297354416929</v>
      </c>
      <c r="AM200" s="41" t="str">
        <f>IF(AI200&lt;$BJ$7,"Up","Down")</f>
        <v>Down</v>
      </c>
      <c r="AN200" s="41" t="str">
        <f>IF(AI200&lt;$BK$7,"Down","Up")</f>
        <v>Up</v>
      </c>
      <c r="AO200" s="9">
        <f t="array" ref="AO200">PERCENTILE(IF($BT$5:$BT$2729="Y",$BQ$5:$BQ$2729),$AI200)</f>
        <v>1.0237683221215845</v>
      </c>
      <c r="AP200" s="9">
        <f t="array" ref="AP200">PERCENTILE(IF($BU$5:$BU$2729="Y",$BQ$5:$BQ$2729),$AI200)</f>
        <v>1.0333370917278306</v>
      </c>
      <c r="AQ200" s="9">
        <f t="array" ref="AQ200">PERCENTILE(IF($BV$5:$BV$2729="Y",$BQ$5:$BQ$2729),$AI200)</f>
        <v>0.99526269820922031</v>
      </c>
      <c r="AR200" s="41" t="str">
        <f>IF(AI200&lt;$BJ$12,"Up","Down")</f>
        <v>Down</v>
      </c>
      <c r="AS200" s="41" t="str">
        <f>IF(AI200&lt;$BK$12,"Down","Up")</f>
        <v>Up</v>
      </c>
      <c r="AU200" s="4" t="str">
        <f>IF(AZ200=AZ201,IF(AZ200&gt;AZ199,AZ200&amp;"_O",""),AZ200&amp;"_C")</f>
        <v/>
      </c>
      <c r="AV200" s="7" t="str">
        <f>IF(RIGHT(AU200,1)="C",AX200/INDEX($AX$5:$AX$2729,MATCH(AZ200&amp;"_O",$AU$5:$AU$2729,0),1),"")</f>
        <v/>
      </c>
      <c r="AW200" s="38">
        <v>26935</v>
      </c>
      <c r="AX200" s="37">
        <v>108.43</v>
      </c>
      <c r="AY200" s="7">
        <f>AX200/AX199</f>
        <v>1.0114738805970149</v>
      </c>
      <c r="AZ200" s="4">
        <f>YEAR(AW200)</f>
        <v>1973</v>
      </c>
      <c r="BA200" s="2" t="s">
        <v>5</v>
      </c>
      <c r="BB200" s="12" t="str">
        <f>INDEX($CD$5:$CD$10,MATCH(BA200,$CC$5:$CC$10,0),1)</f>
        <v/>
      </c>
      <c r="BC200" s="12" t="str">
        <f>IF(AND(BB200="Y",AY200&gt;1),"Y","")</f>
        <v/>
      </c>
      <c r="BD200" s="12" t="str">
        <f>IF(AND(BB200="Y",AY200&lt;1),"Y","")</f>
        <v/>
      </c>
      <c r="BE200" s="12" t="str">
        <f>IF(AY200&gt;1,IF(AY199&gt;1,"Y",""),"")</f>
        <v>Y</v>
      </c>
      <c r="BF200" s="12" t="str">
        <f>IF(AY200&lt;1,IF(AY199&lt;1,"Y",""),"")</f>
        <v/>
      </c>
      <c r="BG200" s="2"/>
      <c r="BH200" s="2"/>
      <c r="BI200" s="2"/>
      <c r="BJ200" s="2"/>
      <c r="BK200" s="2"/>
      <c r="BL200" s="2"/>
      <c r="BM200" s="4" t="str">
        <f>IF(BR200=BR201,IF(BR200&gt;BR199,BR200&amp;"_O",""),BR200&amp;"_C")</f>
        <v/>
      </c>
      <c r="BN200" s="7" t="str">
        <f>IF(RIGHT(BM200,1)="C",BP200/INDEX($BP$5:$BP$2729,MATCH(BR200&amp;"_O",$BM$5:$BM$2729,0),1),"")</f>
        <v/>
      </c>
      <c r="BO200" s="38">
        <v>27334</v>
      </c>
      <c r="BP200" s="3">
        <v>65.06</v>
      </c>
      <c r="BQ200" s="7">
        <f>BP200/BP199</f>
        <v>1.0346692111959288</v>
      </c>
      <c r="BR200" s="4">
        <f>YEAR(BO200)</f>
        <v>1974</v>
      </c>
      <c r="BS200" s="2" t="s">
        <v>5</v>
      </c>
      <c r="BT200" s="12" t="str">
        <f>INDEX($CD$5:$CD$10,MATCH(BS200,$CC$5:$CC$10,0),1)</f>
        <v/>
      </c>
      <c r="BU200" s="12" t="str">
        <f>IF(AND(BT200="Y",BQ200&gt;1),"Y","")</f>
        <v/>
      </c>
      <c r="BV200" s="12" t="str">
        <f>IF(AND(BT200="Y",BQ200&lt;1),"Y","")</f>
        <v/>
      </c>
      <c r="BW200" s="12" t="str">
        <f>IF(BQ200&gt;1,IF(BQ199&gt;1,"Y",""),"")</f>
        <v>Y</v>
      </c>
      <c r="BX200" s="12" t="str">
        <f>IF(BQ200&lt;1,IF(BQ199&lt;1,"Y",""),"")</f>
        <v/>
      </c>
      <c r="BY200" s="2"/>
      <c r="BZ200" s="2"/>
      <c r="CA200" s="2"/>
    </row>
    <row r="201" spans="2:79">
      <c r="B201" s="4" t="str">
        <f>IF(G201=G202,IF(G201&gt;G200,G201&amp;"_O",""),G201&amp;"_C")</f>
        <v/>
      </c>
      <c r="C201" s="14">
        <f ca="1">RANDBETWEEN(0,1000)/1000</f>
        <v>0.78800000000000003</v>
      </c>
      <c r="D201" s="16">
        <f>D200+1</f>
        <v>197</v>
      </c>
      <c r="E201" s="10">
        <f>ROUNDDOWN(D201/52,0)+1</f>
        <v>4</v>
      </c>
      <c r="F201" s="15">
        <f>F200+7</f>
        <v>45999</v>
      </c>
      <c r="G201" s="4">
        <f>YEAR(F201)</f>
        <v>2025</v>
      </c>
      <c r="H201" s="33">
        <v>0.73399999999999999</v>
      </c>
      <c r="I201" s="33">
        <v>8.0000000000000002E-3</v>
      </c>
      <c r="J201" s="33">
        <v>0.317</v>
      </c>
      <c r="K201" s="16" t="str">
        <f>IF(M200&gt;1,"Up","Down")</f>
        <v>Up</v>
      </c>
      <c r="L201" s="16" t="str">
        <f>IF(K201="Up",IF(H201&lt;$BJ$7,"Up","Down"),IF(H201&lt;$BK$7,"Down","Up"))</f>
        <v>Down</v>
      </c>
      <c r="M201" s="17">
        <f>IF(L201="Up",INDEX($AK$5:$AK$1005,MATCH(I201,$AI$5:$AI$1005,0),1),INDEX($AL$5:$AL$1005,MATCH(J201,$AI$5:$AI$1005,0),1))</f>
        <v>0.98061024541867758</v>
      </c>
      <c r="N201" s="16" t="str">
        <f>IF(P200&gt;1,"Up","Down")</f>
        <v>Up</v>
      </c>
      <c r="O201" s="16" t="str">
        <f>IF(N201="Up",IF(H201&lt;$BJ$12,"Up","Down"),IF(H201&lt;$BK$12,"Down","Up"))</f>
        <v>Down</v>
      </c>
      <c r="P201" s="17">
        <f>IF(O201="Up",INDEX($AP$5:$AP$1005,MATCH(I201,$AI$5:$AI$1005,0),1),INDEX($AQ$5:$AQ$1005,MATCH(J201,$AI$5:$AI$1005,0),1))</f>
        <v>0.97553559421571834</v>
      </c>
      <c r="Q201" s="19">
        <f>T200</f>
        <v>29121.595413734503</v>
      </c>
      <c r="R201" s="19">
        <f>INDEX(model!$S$5:$S$35,MATCH(G201,model!$Q$5:$Q$35,0),1)*model!$O$5</f>
        <v>125</v>
      </c>
      <c r="S201" s="19">
        <f>IF(RIGHT(B201,1)="C",T200*INDEX(model!$T$5:$T$35,MATCH(G201,model!$Q$5:$Q$35,0),1),0)</f>
        <v>0</v>
      </c>
      <c r="T201" s="19">
        <f>(Q201+R201-S201)*M201</f>
        <v>28679.511106322963</v>
      </c>
      <c r="U201" s="19">
        <f>X200</f>
        <v>38532.942988104776</v>
      </c>
      <c r="V201" s="19">
        <f>INDEX(model!$S$5:$S$35,MATCH(G201,model!$Q$5:$Q$35,0),1)*model!$O$6</f>
        <v>125</v>
      </c>
      <c r="W201" s="19">
        <f>IF(RIGHT(B201,1)="C",X200*INDEX(model!$T$5:$T$35,MATCH(G201,model!$Q$5:$Q$35,0),1),0)</f>
        <v>0</v>
      </c>
      <c r="X201" s="19">
        <f>(U201+V201-W201)*P201</f>
        <v>37712.199384058156</v>
      </c>
      <c r="Y201" s="19"/>
      <c r="Z201" s="36" t="str">
        <f>K201&amp;L201</f>
        <v>UpDown</v>
      </c>
      <c r="AA201" s="36" t="str">
        <f>N201&amp;O201</f>
        <v>UpDown</v>
      </c>
      <c r="AB201" s="19"/>
      <c r="AC201" s="19"/>
      <c r="AD201" s="19"/>
      <c r="AE201" s="19"/>
      <c r="AI201" s="18">
        <f>ROUND(AI200-0.001,3)</f>
        <v>0.80400000000000005</v>
      </c>
      <c r="AJ201" s="9">
        <f t="array" ref="AJ201">PERCENTILE(IF($BB$5:$BB$2729="Y",$AY$5:$AY$2729),$AI201)</f>
        <v>1.0168940489723</v>
      </c>
      <c r="AK201" s="9">
        <f t="array" ref="AK201">PERCENTILE(IF($BC$5:$BC$2729="Y",$AY$5:$AY$2729),$AI201)</f>
        <v>1.0242679216475121</v>
      </c>
      <c r="AL201" s="9">
        <f t="array" ref="AL201">PERCENTILE(IF($BD$5:$BD$2729="Y",$AY$5:$AY$2729),$AI201)</f>
        <v>0.99598164686085855</v>
      </c>
      <c r="AM201" s="41" t="str">
        <f>IF(AI201&lt;$BJ$7,"Up","Down")</f>
        <v>Down</v>
      </c>
      <c r="AN201" s="41" t="str">
        <f>IF(AI201&lt;$BK$7,"Down","Up")</f>
        <v>Up</v>
      </c>
      <c r="AO201" s="9">
        <f t="array" ref="AO201">PERCENTILE(IF($BT$5:$BT$2729="Y",$BQ$5:$BQ$2729),$AI201)</f>
        <v>1.0237147089906591</v>
      </c>
      <c r="AP201" s="9">
        <f t="array" ref="AP201">PERCENTILE(IF($BU$5:$BU$2729="Y",$BQ$5:$BQ$2729),$AI201)</f>
        <v>1.0331903192146143</v>
      </c>
      <c r="AQ201" s="9">
        <f t="array" ref="AQ201">PERCENTILE(IF($BV$5:$BV$2729="Y",$BQ$5:$BQ$2729),$AI201)</f>
        <v>0.99523033600298894</v>
      </c>
      <c r="AR201" s="41" t="str">
        <f>IF(AI201&lt;$BJ$12,"Up","Down")</f>
        <v>Down</v>
      </c>
      <c r="AS201" s="41" t="str">
        <f>IF(AI201&lt;$BK$12,"Down","Up")</f>
        <v>Up</v>
      </c>
      <c r="AU201" s="4" t="str">
        <f>IF(AZ201=AZ202,IF(AZ201&gt;AZ200,AZ201&amp;"_O",""),AZ201&amp;"_C")</f>
        <v/>
      </c>
      <c r="AV201" s="7" t="str">
        <f>IF(RIGHT(AU201,1)="C",AX201/INDEX($AX$5:$AX$2729,MATCH(AZ201&amp;"_O",$AU$5:$AU$2729,0),1),"")</f>
        <v/>
      </c>
      <c r="AW201" s="38">
        <v>26942</v>
      </c>
      <c r="AX201" s="37">
        <v>109.85</v>
      </c>
      <c r="AY201" s="7">
        <f>AX201/AX200</f>
        <v>1.0130960066402286</v>
      </c>
      <c r="AZ201" s="4">
        <f>YEAR(AW201)</f>
        <v>1973</v>
      </c>
      <c r="BA201" s="2" t="s">
        <v>5</v>
      </c>
      <c r="BB201" s="12" t="str">
        <f>INDEX($CD$5:$CD$10,MATCH(BA201,$CC$5:$CC$10,0),1)</f>
        <v/>
      </c>
      <c r="BC201" s="12" t="str">
        <f>IF(AND(BB201="Y",AY201&gt;1),"Y","")</f>
        <v/>
      </c>
      <c r="BD201" s="12" t="str">
        <f>IF(AND(BB201="Y",AY201&lt;1),"Y","")</f>
        <v/>
      </c>
      <c r="BE201" s="12" t="str">
        <f>IF(AY201&gt;1,IF(AY200&gt;1,"Y",""),"")</f>
        <v>Y</v>
      </c>
      <c r="BF201" s="12" t="str">
        <f>IF(AY201&lt;1,IF(AY200&lt;1,"Y",""),"")</f>
        <v/>
      </c>
      <c r="BG201" s="2"/>
      <c r="BH201" s="2"/>
      <c r="BI201" s="2"/>
      <c r="BJ201" s="2"/>
      <c r="BK201" s="2"/>
      <c r="BL201" s="2"/>
      <c r="BM201" s="4" t="str">
        <f>IF(BR201=BR202,IF(BR201&gt;BR200,BR201&amp;"_O",""),BR201&amp;"_C")</f>
        <v/>
      </c>
      <c r="BN201" s="7" t="str">
        <f>IF(RIGHT(BM201,1)="C",BP201/INDEX($BP$5:$BP$2729,MATCH(BR201&amp;"_O",$BM$5:$BM$2729,0),1),"")</f>
        <v/>
      </c>
      <c r="BO201" s="38">
        <v>27341</v>
      </c>
      <c r="BP201" s="3">
        <v>66.510000000000005</v>
      </c>
      <c r="BQ201" s="7">
        <f>BP201/BP200</f>
        <v>1.0222871195819245</v>
      </c>
      <c r="BR201" s="4">
        <f>YEAR(BO201)</f>
        <v>1974</v>
      </c>
      <c r="BS201" s="2" t="s">
        <v>5</v>
      </c>
      <c r="BT201" s="12" t="str">
        <f>INDEX($CD$5:$CD$10,MATCH(BS201,$CC$5:$CC$10,0),1)</f>
        <v/>
      </c>
      <c r="BU201" s="12" t="str">
        <f>IF(AND(BT201="Y",BQ201&gt;1),"Y","")</f>
        <v/>
      </c>
      <c r="BV201" s="12" t="str">
        <f>IF(AND(BT201="Y",BQ201&lt;1),"Y","")</f>
        <v/>
      </c>
      <c r="BW201" s="12" t="str">
        <f>IF(BQ201&gt;1,IF(BQ200&gt;1,"Y",""),"")</f>
        <v>Y</v>
      </c>
      <c r="BX201" s="12" t="str">
        <f>IF(BQ201&lt;1,IF(BQ200&lt;1,"Y",""),"")</f>
        <v/>
      </c>
      <c r="BY201" s="2"/>
      <c r="BZ201" s="2"/>
      <c r="CA201" s="2"/>
    </row>
    <row r="202" spans="2:79">
      <c r="B202" s="4" t="str">
        <f>IF(G202=G203,IF(G202&gt;G201,G202&amp;"_O",""),G202&amp;"_C")</f>
        <v/>
      </c>
      <c r="C202" s="14">
        <f ca="1">RANDBETWEEN(0,1000)/1000</f>
        <v>0.24</v>
      </c>
      <c r="D202" s="16">
        <f>D201+1</f>
        <v>198</v>
      </c>
      <c r="E202" s="10">
        <f>ROUNDDOWN(D202/52,0)+1</f>
        <v>4</v>
      </c>
      <c r="F202" s="15">
        <f>F201+7</f>
        <v>46006</v>
      </c>
      <c r="G202" s="4">
        <f>YEAR(F202)</f>
        <v>2025</v>
      </c>
      <c r="H202" s="33">
        <v>0.56200000000000006</v>
      </c>
      <c r="I202" s="33">
        <v>0.80100000000000005</v>
      </c>
      <c r="J202" s="33">
        <v>0.71299999999999997</v>
      </c>
      <c r="K202" s="16" t="str">
        <f>IF(M201&gt;1,"Up","Down")</f>
        <v>Down</v>
      </c>
      <c r="L202" s="16" t="str">
        <f>IF(K202="Up",IF(H202&lt;$BJ$7,"Up","Down"),IF(H202&lt;$BK$7,"Down","Up"))</f>
        <v>Up</v>
      </c>
      <c r="M202" s="17">
        <f>IF(L202="Up",INDEX($AK$5:$AK$1005,MATCH(I202,$AI$5:$AI$1005,0),1),INDEX($AL$5:$AL$1005,MATCH(J202,$AI$5:$AI$1005,0),1))</f>
        <v>1.0242106304917999</v>
      </c>
      <c r="N202" s="16" t="str">
        <f>IF(P201&gt;1,"Up","Down")</f>
        <v>Down</v>
      </c>
      <c r="O202" s="16" t="str">
        <f>IF(N202="Up",IF(H202&lt;$BJ$12,"Up","Down"),IF(H202&lt;$BK$12,"Down","Up"))</f>
        <v>Up</v>
      </c>
      <c r="P202" s="17">
        <f>IF(O202="Up",INDEX($AP$5:$AP$1005,MATCH(I202,$AI$5:$AI$1005,0),1),INDEX($AQ$5:$AQ$1005,MATCH(J202,$AI$5:$AI$1005,0),1))</f>
        <v>1.0328329783870009</v>
      </c>
      <c r="Q202" s="19">
        <f>T201</f>
        <v>28679.511106322963</v>
      </c>
      <c r="R202" s="19">
        <f>INDEX(model!$S$5:$S$35,MATCH(G202,model!$Q$5:$Q$35,0),1)*model!$O$5</f>
        <v>125</v>
      </c>
      <c r="S202" s="19">
        <f>IF(RIGHT(B202,1)="C",T201*INDEX(model!$T$5:$T$35,MATCH(G202,model!$Q$5:$Q$35,0),1),0)</f>
        <v>0</v>
      </c>
      <c r="T202" s="19">
        <f>(Q202+R202-S202)*M202</f>
        <v>29501.886481215097</v>
      </c>
      <c r="U202" s="19">
        <f>X201</f>
        <v>37712.199384058156</v>
      </c>
      <c r="V202" s="19">
        <f>INDEX(model!$S$5:$S$35,MATCH(G202,model!$Q$5:$Q$35,0),1)*model!$O$6</f>
        <v>125</v>
      </c>
      <c r="W202" s="19">
        <f>IF(RIGHT(B202,1)="C",X201*INDEX(model!$T$5:$T$35,MATCH(G202,model!$Q$5:$Q$35,0),1),0)</f>
        <v>0</v>
      </c>
      <c r="X202" s="19">
        <f>(U202+V202-W202)*P202</f>
        <v>39079.507333659581</v>
      </c>
      <c r="Y202" s="19"/>
      <c r="Z202" s="36" t="str">
        <f>K202&amp;L202</f>
        <v>DownUp</v>
      </c>
      <c r="AA202" s="36" t="str">
        <f>N202&amp;O202</f>
        <v>DownUp</v>
      </c>
      <c r="AB202" s="19"/>
      <c r="AC202" s="19"/>
      <c r="AD202" s="19"/>
      <c r="AE202" s="19"/>
      <c r="AI202" s="18">
        <f>ROUND(AI201-0.001,3)</f>
        <v>0.80300000000000005</v>
      </c>
      <c r="AJ202" s="9">
        <f t="array" ref="AJ202">PERCENTILE(IF($BB$5:$BB$2729="Y",$AY$5:$AY$2729),$AI202)</f>
        <v>1.0168185348199512</v>
      </c>
      <c r="AK202" s="9">
        <f t="array" ref="AK202">PERCENTILE(IF($BC$5:$BC$2729="Y",$AY$5:$AY$2729),$AI202)</f>
        <v>1.0242444989733299</v>
      </c>
      <c r="AL202" s="9">
        <f t="array" ref="AL202">PERCENTILE(IF($BD$5:$BD$2729="Y",$AY$5:$AY$2729),$AI202)</f>
        <v>0.99597396915714498</v>
      </c>
      <c r="AM202" s="41" t="str">
        <f>IF(AI202&lt;$BJ$7,"Up","Down")</f>
        <v>Down</v>
      </c>
      <c r="AN202" s="41" t="str">
        <f>IF(AI202&lt;$BK$7,"Down","Up")</f>
        <v>Up</v>
      </c>
      <c r="AO202" s="9">
        <f t="array" ref="AO202">PERCENTILE(IF($BT$5:$BT$2729="Y",$BQ$5:$BQ$2729),$AI202)</f>
        <v>1.0236482367725837</v>
      </c>
      <c r="AP202" s="9">
        <f t="array" ref="AP202">PERCENTILE(IF($BU$5:$BU$2729="Y",$BQ$5:$BQ$2729),$AI202)</f>
        <v>1.0329660174566166</v>
      </c>
      <c r="AQ202" s="9">
        <f t="array" ref="AQ202">PERCENTILE(IF($BV$5:$BV$2729="Y",$BQ$5:$BQ$2729),$AI202)</f>
        <v>0.99521436072135716</v>
      </c>
      <c r="AR202" s="41" t="str">
        <f>IF(AI202&lt;$BJ$12,"Up","Down")</f>
        <v>Down</v>
      </c>
      <c r="AS202" s="41" t="str">
        <f>IF(AI202&lt;$BK$12,"Down","Up")</f>
        <v>Up</v>
      </c>
      <c r="AU202" s="4" t="str">
        <f>IF(AZ202=AZ203,IF(AZ202&gt;AZ201,AZ202&amp;"_O",""),AZ202&amp;"_C")</f>
        <v/>
      </c>
      <c r="AV202" s="7" t="str">
        <f>IF(RIGHT(AU202,1)="C",AX202/INDEX($AX$5:$AX$2729,MATCH(AZ202&amp;"_O",$AU$5:$AU$2729,0),1),"")</f>
        <v/>
      </c>
      <c r="AW202" s="38">
        <v>26949</v>
      </c>
      <c r="AX202" s="37">
        <v>111.44</v>
      </c>
      <c r="AY202" s="7">
        <f>AX202/AX201</f>
        <v>1.0144742831133364</v>
      </c>
      <c r="AZ202" s="4">
        <f>YEAR(AW202)</f>
        <v>1973</v>
      </c>
      <c r="BA202" s="2" t="s">
        <v>5</v>
      </c>
      <c r="BB202" s="12" t="str">
        <f>INDEX($CD$5:$CD$10,MATCH(BA202,$CC$5:$CC$10,0),1)</f>
        <v/>
      </c>
      <c r="BC202" s="12" t="str">
        <f>IF(AND(BB202="Y",AY202&gt;1),"Y","")</f>
        <v/>
      </c>
      <c r="BD202" s="12" t="str">
        <f>IF(AND(BB202="Y",AY202&lt;1),"Y","")</f>
        <v/>
      </c>
      <c r="BE202" s="12" t="str">
        <f>IF(AY202&gt;1,IF(AY201&gt;1,"Y",""),"")</f>
        <v>Y</v>
      </c>
      <c r="BF202" s="12" t="str">
        <f>IF(AY202&lt;1,IF(AY201&lt;1,"Y",""),"")</f>
        <v/>
      </c>
      <c r="BG202" s="2"/>
      <c r="BH202" s="2"/>
      <c r="BI202" s="2"/>
      <c r="BJ202" s="2"/>
      <c r="BK202" s="2"/>
      <c r="BL202" s="2"/>
      <c r="BM202" s="4" t="str">
        <f>IF(BR202=BR203,IF(BR202&gt;BR201,BR202&amp;"_O",""),BR202&amp;"_C")</f>
        <v/>
      </c>
      <c r="BN202" s="7" t="str">
        <f>IF(RIGHT(BM202,1)="C",BP202/INDEX($BP$5:$BP$2729,MATCH(BR202&amp;"_O",$BM$5:$BM$2729,0),1),"")</f>
        <v/>
      </c>
      <c r="BO202" s="38">
        <v>27348</v>
      </c>
      <c r="BP202" s="3">
        <v>64.41</v>
      </c>
      <c r="BQ202" s="7">
        <f>BP202/BP201</f>
        <v>0.96842580063148387</v>
      </c>
      <c r="BR202" s="4">
        <f>YEAR(BO202)</f>
        <v>1974</v>
      </c>
      <c r="BS202" s="2" t="s">
        <v>5</v>
      </c>
      <c r="BT202" s="12" t="str">
        <f>INDEX($CD$5:$CD$10,MATCH(BS202,$CC$5:$CC$10,0),1)</f>
        <v/>
      </c>
      <c r="BU202" s="12" t="str">
        <f>IF(AND(BT202="Y",BQ202&gt;1),"Y","")</f>
        <v/>
      </c>
      <c r="BV202" s="12" t="str">
        <f>IF(AND(BT202="Y",BQ202&lt;1),"Y","")</f>
        <v/>
      </c>
      <c r="BW202" s="12" t="str">
        <f>IF(BQ202&gt;1,IF(BQ201&gt;1,"Y",""),"")</f>
        <v/>
      </c>
      <c r="BX202" s="12" t="str">
        <f>IF(BQ202&lt;1,IF(BQ201&lt;1,"Y",""),"")</f>
        <v/>
      </c>
      <c r="BY202" s="2"/>
      <c r="BZ202" s="2"/>
      <c r="CA202" s="2"/>
    </row>
    <row r="203" spans="2:79">
      <c r="B203" s="4" t="str">
        <f>IF(G203=G204,IF(G203&gt;G202,G203&amp;"_O",""),G203&amp;"_C")</f>
        <v/>
      </c>
      <c r="C203" s="14">
        <f ca="1">RANDBETWEEN(0,1000)/1000</f>
        <v>0.30399999999999999</v>
      </c>
      <c r="D203" s="16">
        <f>D202+1</f>
        <v>199</v>
      </c>
      <c r="E203" s="10">
        <f>ROUNDDOWN(D203/52,0)+1</f>
        <v>4</v>
      </c>
      <c r="F203" s="15">
        <f>F202+7</f>
        <v>46013</v>
      </c>
      <c r="G203" s="4">
        <f>YEAR(F203)</f>
        <v>2025</v>
      </c>
      <c r="H203" s="33">
        <v>0.13700000000000001</v>
      </c>
      <c r="I203" s="33">
        <v>0.48</v>
      </c>
      <c r="J203" s="33">
        <v>0.96</v>
      </c>
      <c r="K203" s="16" t="str">
        <f>IF(M202&gt;1,"Up","Down")</f>
        <v>Up</v>
      </c>
      <c r="L203" s="16" t="str">
        <f>IF(K203="Up",IF(H203&lt;$BJ$7,"Up","Down"),IF(H203&lt;$BK$7,"Down","Up"))</f>
        <v>Up</v>
      </c>
      <c r="M203" s="17">
        <f>IF(L203="Up",INDEX($AK$5:$AK$1005,MATCH(I203,$AI$5:$AI$1005,0),1),INDEX($AL$5:$AL$1005,MATCH(J203,$AI$5:$AI$1005,0),1))</f>
        <v>1.0118148549001817</v>
      </c>
      <c r="N203" s="16" t="str">
        <f>IF(P202&gt;1,"Up","Down")</f>
        <v>Up</v>
      </c>
      <c r="O203" s="16" t="str">
        <f>IF(N203="Up",IF(H203&lt;$BJ$12,"Up","Down"),IF(H203&lt;$BK$12,"Down","Up"))</f>
        <v>Up</v>
      </c>
      <c r="P203" s="17">
        <f>IF(O203="Up",INDEX($AP$5:$AP$1005,MATCH(I203,$AI$5:$AI$1005,0),1),INDEX($AQ$5:$AQ$1005,MATCH(J203,$AI$5:$AI$1005,0),1))</f>
        <v>1.0165845590915508</v>
      </c>
      <c r="Q203" s="19">
        <f>T202</f>
        <v>29501.886481215097</v>
      </c>
      <c r="R203" s="19">
        <f>INDEX(model!$S$5:$S$35,MATCH(G203,model!$Q$5:$Q$35,0),1)*model!$O$5</f>
        <v>125</v>
      </c>
      <c r="S203" s="19">
        <f>IF(RIGHT(B203,1)="C",T202*INDEX(model!$T$5:$T$35,MATCH(G203,model!$Q$5:$Q$35,0),1),0)</f>
        <v>0</v>
      </c>
      <c r="T203" s="19">
        <f>(Q203+R203-S203)*M203</f>
        <v>29976.92384613481</v>
      </c>
      <c r="U203" s="19">
        <f>X202</f>
        <v>39079.507333659581</v>
      </c>
      <c r="V203" s="19">
        <f>INDEX(model!$S$5:$S$35,MATCH(G203,model!$Q$5:$Q$35,0),1)*model!$O$6</f>
        <v>125</v>
      </c>
      <c r="W203" s="19">
        <f>IF(RIGHT(B203,1)="C",X202*INDEX(model!$T$5:$T$35,MATCH(G203,model!$Q$5:$Q$35,0),1),0)</f>
        <v>0</v>
      </c>
      <c r="X203" s="19">
        <f>(U203+V203-W203)*P203</f>
        <v>39854.696802189792</v>
      </c>
      <c r="Y203" s="19"/>
      <c r="Z203" s="36" t="str">
        <f>K203&amp;L203</f>
        <v>UpUp</v>
      </c>
      <c r="AA203" s="36" t="str">
        <f>N203&amp;O203</f>
        <v>UpUp</v>
      </c>
      <c r="AB203" s="19"/>
      <c r="AC203" s="19"/>
      <c r="AD203" s="19"/>
      <c r="AE203" s="19"/>
      <c r="AI203" s="18">
        <f>ROUND(AI202-0.001,3)</f>
        <v>0.80200000000000005</v>
      </c>
      <c r="AJ203" s="9">
        <f t="array" ref="AJ203">PERCENTILE(IF($BB$5:$BB$2729="Y",$AY$5:$AY$2729),$AI203)</f>
        <v>1.0167375546521162</v>
      </c>
      <c r="AK203" s="9">
        <f t="array" ref="AK203">PERCENTILE(IF($BC$5:$BC$2729="Y",$AY$5:$AY$2729),$AI203)</f>
        <v>1.024215018240511</v>
      </c>
      <c r="AL203" s="9">
        <f t="array" ref="AL203">PERCENTILE(IF($BD$5:$BD$2729="Y",$AY$5:$AY$2729),$AI203)</f>
        <v>0.99596602631436904</v>
      </c>
      <c r="AM203" s="41" t="str">
        <f>IF(AI203&lt;$BJ$7,"Up","Down")</f>
        <v>Down</v>
      </c>
      <c r="AN203" s="41" t="str">
        <f>IF(AI203&lt;$BK$7,"Down","Up")</f>
        <v>Up</v>
      </c>
      <c r="AO203" s="9">
        <f t="array" ref="AO203">PERCENTILE(IF($BT$5:$BT$2729="Y",$BQ$5:$BQ$2729),$AI203)</f>
        <v>1.0235453543478039</v>
      </c>
      <c r="AP203" s="9">
        <f t="array" ref="AP203">PERCENTILE(IF($BU$5:$BU$2729="Y",$BQ$5:$BQ$2729),$AI203)</f>
        <v>1.0329120309676165</v>
      </c>
      <c r="AQ203" s="9">
        <f t="array" ref="AQ203">PERCENTILE(IF($BV$5:$BV$2729="Y",$BQ$5:$BQ$2729),$AI203)</f>
        <v>0.99520150778296035</v>
      </c>
      <c r="AR203" s="41" t="str">
        <f>IF(AI203&lt;$BJ$12,"Up","Down")</f>
        <v>Down</v>
      </c>
      <c r="AS203" s="41" t="str">
        <f>IF(AI203&lt;$BK$12,"Down","Up")</f>
        <v>Up</v>
      </c>
      <c r="AU203" s="4" t="str">
        <f>IF(AZ203=AZ204,IF(AZ203&gt;AZ202,AZ203&amp;"_O",""),AZ203&amp;"_C")</f>
        <v/>
      </c>
      <c r="AV203" s="7" t="str">
        <f>IF(RIGHT(AU203,1)="C",AX203/INDEX($AX$5:$AX$2729,MATCH(AZ203&amp;"_O",$AU$5:$AU$2729,0),1),"")</f>
        <v/>
      </c>
      <c r="AW203" s="38">
        <v>26956</v>
      </c>
      <c r="AX203" s="37">
        <v>110.22</v>
      </c>
      <c r="AY203" s="7">
        <f>AX203/AX202</f>
        <v>0.98905240488155066</v>
      </c>
      <c r="AZ203" s="4">
        <f>YEAR(AW203)</f>
        <v>1973</v>
      </c>
      <c r="BA203" s="2" t="s">
        <v>5</v>
      </c>
      <c r="BB203" s="12" t="str">
        <f>INDEX($CD$5:$CD$10,MATCH(BA203,$CC$5:$CC$10,0),1)</f>
        <v/>
      </c>
      <c r="BC203" s="12" t="str">
        <f>IF(AND(BB203="Y",AY203&gt;1),"Y","")</f>
        <v/>
      </c>
      <c r="BD203" s="12" t="str">
        <f>IF(AND(BB203="Y",AY203&lt;1),"Y","")</f>
        <v/>
      </c>
      <c r="BE203" s="12" t="str">
        <f>IF(AY203&gt;1,IF(AY202&gt;1,"Y",""),"")</f>
        <v/>
      </c>
      <c r="BF203" s="12" t="str">
        <f>IF(AY203&lt;1,IF(AY202&lt;1,"Y",""),"")</f>
        <v/>
      </c>
      <c r="BG203" s="2"/>
      <c r="BH203" s="2"/>
      <c r="BI203" s="2"/>
      <c r="BJ203" s="2"/>
      <c r="BK203" s="2"/>
      <c r="BL203" s="2"/>
      <c r="BM203" s="4" t="str">
        <f>IF(BR203=BR204,IF(BR203&gt;BR202,BR203&amp;"_O",""),BR203&amp;"_C")</f>
        <v/>
      </c>
      <c r="BN203" s="7" t="str">
        <f>IF(RIGHT(BM203,1)="C",BP203/INDEX($BP$5:$BP$2729,MATCH(BR203&amp;"_O",$BM$5:$BM$2729,0),1),"")</f>
        <v/>
      </c>
      <c r="BO203" s="38">
        <v>27355</v>
      </c>
      <c r="BP203" s="3">
        <v>62.07</v>
      </c>
      <c r="BQ203" s="7">
        <f>BP203/BP202</f>
        <v>0.96367023754075465</v>
      </c>
      <c r="BR203" s="4">
        <f>YEAR(BO203)</f>
        <v>1974</v>
      </c>
      <c r="BS203" s="2" t="s">
        <v>5</v>
      </c>
      <c r="BT203" s="12" t="str">
        <f>INDEX($CD$5:$CD$10,MATCH(BS203,$CC$5:$CC$10,0),1)</f>
        <v/>
      </c>
      <c r="BU203" s="12" t="str">
        <f>IF(AND(BT203="Y",BQ203&gt;1),"Y","")</f>
        <v/>
      </c>
      <c r="BV203" s="12" t="str">
        <f>IF(AND(BT203="Y",BQ203&lt;1),"Y","")</f>
        <v/>
      </c>
      <c r="BW203" s="12" t="str">
        <f>IF(BQ203&gt;1,IF(BQ202&gt;1,"Y",""),"")</f>
        <v/>
      </c>
      <c r="BX203" s="12" t="str">
        <f>IF(BQ203&lt;1,IF(BQ202&lt;1,"Y",""),"")</f>
        <v>Y</v>
      </c>
      <c r="BY203" s="2"/>
      <c r="BZ203" s="2"/>
      <c r="CA203" s="2"/>
    </row>
    <row r="204" spans="2:79">
      <c r="B204" s="4" t="str">
        <f>IF(G204=G205,IF(G204&gt;G203,G204&amp;"_O",""),G204&amp;"_C")</f>
        <v>2025_C</v>
      </c>
      <c r="C204" s="14">
        <f ca="1">RANDBETWEEN(0,1000)/1000</f>
        <v>0.89100000000000001</v>
      </c>
      <c r="D204" s="16">
        <f>D203+1</f>
        <v>200</v>
      </c>
      <c r="E204" s="10">
        <f>ROUNDDOWN(D204/52,0)+1</f>
        <v>4</v>
      </c>
      <c r="F204" s="15">
        <f>F203+7</f>
        <v>46020</v>
      </c>
      <c r="G204" s="4">
        <f>YEAR(F204)</f>
        <v>2025</v>
      </c>
      <c r="H204" s="33">
        <v>0.70499999999999996</v>
      </c>
      <c r="I204" s="33">
        <v>0.46100000000000002</v>
      </c>
      <c r="J204" s="33">
        <v>0.82299999999999995</v>
      </c>
      <c r="K204" s="16" t="str">
        <f>IF(M203&gt;1,"Up","Down")</f>
        <v>Up</v>
      </c>
      <c r="L204" s="16" t="str">
        <f>IF(K204="Up",IF(H204&lt;$BJ$7,"Up","Down"),IF(H204&lt;$BK$7,"Down","Up"))</f>
        <v>Down</v>
      </c>
      <c r="M204" s="17">
        <f>IF(L204="Up",INDEX($AK$5:$AK$1005,MATCH(I204,$AI$5:$AI$1005,0),1),INDEX($AL$5:$AL$1005,MATCH(J204,$AI$5:$AI$1005,0),1))</f>
        <v>0.99637364002719142</v>
      </c>
      <c r="N204" s="16" t="str">
        <f>IF(P203&gt;1,"Up","Down")</f>
        <v>Up</v>
      </c>
      <c r="O204" s="16" t="str">
        <f>IF(N204="Up",IF(H204&lt;$BJ$12,"Up","Down"),IF(H204&lt;$BK$12,"Down","Up"))</f>
        <v>Down</v>
      </c>
      <c r="P204" s="17">
        <f>IF(O204="Up",INDEX($AP$5:$AP$1005,MATCH(I204,$AI$5:$AI$1005,0),1),INDEX($AQ$5:$AQ$1005,MATCH(J204,$AI$5:$AI$1005,0),1))</f>
        <v>0.99588621634383601</v>
      </c>
      <c r="Q204" s="19">
        <f>T203</f>
        <v>29976.92384613481</v>
      </c>
      <c r="R204" s="19">
        <f>INDEX(model!$S$5:$S$35,MATCH(G204,model!$Q$5:$Q$35,0),1)*model!$O$5</f>
        <v>125</v>
      </c>
      <c r="S204" s="19">
        <f>IF(RIGHT(B204,1)="C",T203*INDEX(model!$T$5:$T$35,MATCH(G204,model!$Q$5:$Q$35,0),1),0)</f>
        <v>0</v>
      </c>
      <c r="T204" s="19">
        <f>(Q204+R204-S204)*M204</f>
        <v>29992.763434394656</v>
      </c>
      <c r="U204" s="19">
        <f>X203</f>
        <v>39854.696802189792</v>
      </c>
      <c r="V204" s="19">
        <f>INDEX(model!$S$5:$S$35,MATCH(G204,model!$Q$5:$Q$35,0),1)*model!$O$6</f>
        <v>125</v>
      </c>
      <c r="W204" s="19">
        <f>IF(RIGHT(B204,1)="C",X203*INDEX(model!$T$5:$T$35,MATCH(G204,model!$Q$5:$Q$35,0),1),0)</f>
        <v>0</v>
      </c>
      <c r="X204" s="19">
        <f>(U204+V204-W204)*P204</f>
        <v>39815.228978906554</v>
      </c>
      <c r="Y204" s="19"/>
      <c r="Z204" s="36" t="str">
        <f>K204&amp;L204</f>
        <v>UpDown</v>
      </c>
      <c r="AA204" s="36" t="str">
        <f>N204&amp;O204</f>
        <v>UpDown</v>
      </c>
      <c r="AB204" s="19"/>
      <c r="AC204" s="19"/>
      <c r="AD204" s="19"/>
      <c r="AE204" s="19"/>
      <c r="AI204" s="18">
        <f>ROUND(AI203-0.001,3)</f>
        <v>0.80100000000000005</v>
      </c>
      <c r="AJ204" s="9">
        <f t="array" ref="AJ204">PERCENTILE(IF($BB$5:$BB$2729="Y",$AY$5:$AY$2729),$AI204)</f>
        <v>1.0167046643875417</v>
      </c>
      <c r="AK204" s="9">
        <f t="array" ref="AK204">PERCENTILE(IF($BC$5:$BC$2729="Y",$AY$5:$AY$2729),$AI204)</f>
        <v>1.0242106304917999</v>
      </c>
      <c r="AL204" s="9">
        <f t="array" ref="AL204">PERCENTILE(IF($BD$5:$BD$2729="Y",$AY$5:$AY$2729),$AI204)</f>
        <v>0.9959562410867534</v>
      </c>
      <c r="AM204" s="41" t="str">
        <f>IF(AI204&lt;$BJ$7,"Up","Down")</f>
        <v>Down</v>
      </c>
      <c r="AN204" s="41" t="str">
        <f>IF(AI204&lt;$BK$7,"Down","Up")</f>
        <v>Up</v>
      </c>
      <c r="AO204" s="9">
        <f t="array" ref="AO204">PERCENTILE(IF($BT$5:$BT$2729="Y",$BQ$5:$BQ$2729),$AI204)</f>
        <v>1.0235121047828533</v>
      </c>
      <c r="AP204" s="9">
        <f t="array" ref="AP204">PERCENTILE(IF($BU$5:$BU$2729="Y",$BQ$5:$BQ$2729),$AI204)</f>
        <v>1.0328329783870009</v>
      </c>
      <c r="AQ204" s="9">
        <f t="array" ref="AQ204">PERCENTILE(IF($BV$5:$BV$2729="Y",$BQ$5:$BQ$2729),$AI204)</f>
        <v>0.99518770115316024</v>
      </c>
      <c r="AR204" s="41" t="str">
        <f>IF(AI204&lt;$BJ$12,"Up","Down")</f>
        <v>Down</v>
      </c>
      <c r="AS204" s="41" t="str">
        <f>IF(AI204&lt;$BK$12,"Down","Up")</f>
        <v>Up</v>
      </c>
      <c r="AU204" s="4" t="str">
        <f>IF(AZ204=AZ205,IF(AZ204&gt;AZ203,AZ204&amp;"_O",""),AZ204&amp;"_C")</f>
        <v/>
      </c>
      <c r="AV204" s="7" t="str">
        <f>IF(RIGHT(AU204,1)="C",AX204/INDEX($AX$5:$AX$2729,MATCH(AZ204&amp;"_O",$AU$5:$AU$2729,0),1),"")</f>
        <v/>
      </c>
      <c r="AW204" s="38">
        <v>26963</v>
      </c>
      <c r="AX204" s="37">
        <v>111.38</v>
      </c>
      <c r="AY204" s="7">
        <f>AX204/AX203</f>
        <v>1.0105244057339866</v>
      </c>
      <c r="AZ204" s="4">
        <f>YEAR(AW204)</f>
        <v>1973</v>
      </c>
      <c r="BA204" s="2" t="s">
        <v>5</v>
      </c>
      <c r="BB204" s="12" t="str">
        <f>INDEX($CD$5:$CD$10,MATCH(BA204,$CC$5:$CC$10,0),1)</f>
        <v/>
      </c>
      <c r="BC204" s="12" t="str">
        <f>IF(AND(BB204="Y",AY204&gt;1),"Y","")</f>
        <v/>
      </c>
      <c r="BD204" s="12" t="str">
        <f>IF(AND(BB204="Y",AY204&lt;1),"Y","")</f>
        <v/>
      </c>
      <c r="BE204" s="12" t="str">
        <f>IF(AY204&gt;1,IF(AY203&gt;1,"Y",""),"")</f>
        <v/>
      </c>
      <c r="BF204" s="12" t="str">
        <f>IF(AY204&lt;1,IF(AY203&lt;1,"Y",""),"")</f>
        <v/>
      </c>
      <c r="BG204" s="2"/>
      <c r="BH204" s="2"/>
      <c r="BI204" s="2"/>
      <c r="BJ204" s="2"/>
      <c r="BK204" s="2"/>
      <c r="BL204" s="2"/>
      <c r="BM204" s="4" t="str">
        <f>IF(BR204=BR205,IF(BR204&gt;BR203,BR204&amp;"_O",""),BR204&amp;"_C")</f>
        <v/>
      </c>
      <c r="BN204" s="7" t="str">
        <f>IF(RIGHT(BM204,1)="C",BP204/INDEX($BP$5:$BP$2729,MATCH(BR204&amp;"_O",$BM$5:$BM$2729,0),1),"")</f>
        <v/>
      </c>
      <c r="BO204" s="38">
        <v>27362</v>
      </c>
      <c r="BP204" s="3">
        <v>62.95</v>
      </c>
      <c r="BQ204" s="7">
        <f>BP204/BP203</f>
        <v>1.0141775414854197</v>
      </c>
      <c r="BR204" s="4">
        <f>YEAR(BO204)</f>
        <v>1974</v>
      </c>
      <c r="BS204" s="2" t="s">
        <v>5</v>
      </c>
      <c r="BT204" s="12" t="str">
        <f>INDEX($CD$5:$CD$10,MATCH(BS204,$CC$5:$CC$10,0),1)</f>
        <v/>
      </c>
      <c r="BU204" s="12" t="str">
        <f>IF(AND(BT204="Y",BQ204&gt;1),"Y","")</f>
        <v/>
      </c>
      <c r="BV204" s="12" t="str">
        <f>IF(AND(BT204="Y",BQ204&lt;1),"Y","")</f>
        <v/>
      </c>
      <c r="BW204" s="12" t="str">
        <f>IF(BQ204&gt;1,IF(BQ203&gt;1,"Y",""),"")</f>
        <v/>
      </c>
      <c r="BX204" s="12" t="str">
        <f>IF(BQ204&lt;1,IF(BQ203&lt;1,"Y",""),"")</f>
        <v/>
      </c>
      <c r="BY204" s="2"/>
      <c r="BZ204" s="2"/>
      <c r="CA204" s="2"/>
    </row>
    <row r="205" spans="2:79">
      <c r="B205" s="4" t="str">
        <f>IF(G205=G206,IF(G205&gt;G204,G205&amp;"_O",""),G205&amp;"_C")</f>
        <v>2026_O</v>
      </c>
      <c r="C205" s="14">
        <f ca="1">RANDBETWEEN(0,1000)/1000</f>
        <v>0.84399999999999997</v>
      </c>
      <c r="D205" s="16">
        <f>D204+1</f>
        <v>201</v>
      </c>
      <c r="E205" s="10">
        <f>ROUNDDOWN(D205/52,0)+1</f>
        <v>4</v>
      </c>
      <c r="F205" s="15">
        <f>F204+7</f>
        <v>46027</v>
      </c>
      <c r="G205" s="4">
        <f>YEAR(F205)</f>
        <v>2026</v>
      </c>
      <c r="H205" s="33">
        <v>0.70599999999999996</v>
      </c>
      <c r="I205" s="33">
        <v>0.109</v>
      </c>
      <c r="J205" s="33">
        <v>7.6999999999999999E-2</v>
      </c>
      <c r="K205" s="16" t="str">
        <f>IF(M204&gt;1,"Up","Down")</f>
        <v>Down</v>
      </c>
      <c r="L205" s="16" t="str">
        <f>IF(K205="Up",IF(H205&lt;$BJ$7,"Up","Down"),IF(H205&lt;$BK$7,"Down","Up"))</f>
        <v>Up</v>
      </c>
      <c r="M205" s="17">
        <f>IF(L205="Up",INDEX($AK$5:$AK$1005,MATCH(I205,$AI$5:$AI$1005,0),1),INDEX($AL$5:$AL$1005,MATCH(J205,$AI$5:$AI$1005,0),1))</f>
        <v>1.0025785958805526</v>
      </c>
      <c r="N205" s="16" t="str">
        <f>IF(P204&gt;1,"Up","Down")</f>
        <v>Down</v>
      </c>
      <c r="O205" s="16" t="str">
        <f>IF(N205="Up",IF(H205&lt;$BJ$12,"Up","Down"),IF(H205&lt;$BK$12,"Down","Up"))</f>
        <v>Up</v>
      </c>
      <c r="P205" s="17">
        <f>IF(O205="Up",INDEX($AP$5:$AP$1005,MATCH(I205,$AI$5:$AI$1005,0),1),INDEX($AQ$5:$AQ$1005,MATCH(J205,$AI$5:$AI$1005,0),1))</f>
        <v>1.0037247536540013</v>
      </c>
      <c r="Q205" s="19">
        <f>T204</f>
        <v>29992.763434394656</v>
      </c>
      <c r="R205" s="19">
        <f>INDEX(model!$S$5:$S$35,MATCH(G205,model!$Q$5:$Q$35,0),1)*model!$O$5</f>
        <v>125</v>
      </c>
      <c r="S205" s="19">
        <f>IF(RIGHT(B205,1)="C",T204*INDEX(model!$T$5:$T$35,MATCH(G205,model!$Q$5:$Q$35,0),1),0)</f>
        <v>0</v>
      </c>
      <c r="T205" s="19">
        <f>(Q205+R205-S205)*M205</f>
        <v>30195.424975118043</v>
      </c>
      <c r="U205" s="19">
        <f>X204</f>
        <v>39815.228978906554</v>
      </c>
      <c r="V205" s="19">
        <f>INDEX(model!$S$5:$S$35,MATCH(G205,model!$Q$5:$Q$35,0),1)*model!$O$6</f>
        <v>125</v>
      </c>
      <c r="W205" s="19">
        <f>IF(RIGHT(B205,1)="C",X204*INDEX(model!$T$5:$T$35,MATCH(G205,model!$Q$5:$Q$35,0),1),0)</f>
        <v>0</v>
      </c>
      <c r="X205" s="19">
        <f>(U205+V205-W205)*P205</f>
        <v>40088.99649273738</v>
      </c>
      <c r="Y205" s="19"/>
      <c r="Z205" s="36" t="str">
        <f>K205&amp;L205</f>
        <v>DownUp</v>
      </c>
      <c r="AA205" s="36" t="str">
        <f>N205&amp;O205</f>
        <v>DownUp</v>
      </c>
      <c r="AB205" s="19"/>
      <c r="AC205" s="19"/>
      <c r="AD205" s="19"/>
      <c r="AE205" s="19"/>
      <c r="AI205" s="18">
        <f>ROUND(AI204-0.001,3)</f>
        <v>0.8</v>
      </c>
      <c r="AJ205" s="9">
        <f t="array" ref="AJ205">PERCENTILE(IF($BB$5:$BB$2729="Y",$AY$5:$AY$2729),$AI205)</f>
        <v>1.0166884272997032</v>
      </c>
      <c r="AK205" s="9">
        <f t="array" ref="AK205">PERCENTILE(IF($BC$5:$BC$2729="Y",$AY$5:$AY$2729),$AI205)</f>
        <v>1.0241976422810086</v>
      </c>
      <c r="AL205" s="9">
        <f t="array" ref="AL205">PERCENTILE(IF($BD$5:$BD$2729="Y",$AY$5:$AY$2729),$AI205)</f>
        <v>0.99595571629459501</v>
      </c>
      <c r="AM205" s="41" t="str">
        <f>IF(AI205&lt;$BJ$7,"Up","Down")</f>
        <v>Down</v>
      </c>
      <c r="AN205" s="41" t="str">
        <f>IF(AI205&lt;$BK$7,"Down","Up")</f>
        <v>Up</v>
      </c>
      <c r="AO205" s="9">
        <f t="array" ref="AO205">PERCENTILE(IF($BT$5:$BT$2729="Y",$BQ$5:$BQ$2729),$AI205)</f>
        <v>1.023486415083191</v>
      </c>
      <c r="AP205" s="9">
        <f t="array" ref="AP205">PERCENTILE(IF($BU$5:$BU$2729="Y",$BQ$5:$BQ$2729),$AI205)</f>
        <v>1.0327897370933063</v>
      </c>
      <c r="AQ205" s="9">
        <f t="array" ref="AQ205">PERCENTILE(IF($BV$5:$BV$2729="Y",$BQ$5:$BQ$2729),$AI205)</f>
        <v>0.99517164965511684</v>
      </c>
      <c r="AR205" s="41" t="str">
        <f>IF(AI205&lt;$BJ$12,"Up","Down")</f>
        <v>Down</v>
      </c>
      <c r="AS205" s="41" t="str">
        <f>IF(AI205&lt;$BK$12,"Down","Up")</f>
        <v>Up</v>
      </c>
      <c r="AU205" s="4" t="str">
        <f>IF(AZ205=AZ206,IF(AZ205&gt;AZ204,AZ205&amp;"_O",""),AZ205&amp;"_C")</f>
        <v/>
      </c>
      <c r="AV205" s="7" t="str">
        <f>IF(RIGHT(AU205,1)="C",AX205/INDEX($AX$5:$AX$2729,MATCH(AZ205&amp;"_O",$AU$5:$AU$2729,0),1),"")</f>
        <v/>
      </c>
      <c r="AW205" s="38">
        <v>26970</v>
      </c>
      <c r="AX205" s="37">
        <v>107.07</v>
      </c>
      <c r="AY205" s="7">
        <f>AX205/AX204</f>
        <v>0.96130364517866762</v>
      </c>
      <c r="AZ205" s="4">
        <f>YEAR(AW205)</f>
        <v>1973</v>
      </c>
      <c r="BA205" s="2" t="s">
        <v>5</v>
      </c>
      <c r="BB205" s="12" t="str">
        <f>INDEX($CD$5:$CD$10,MATCH(BA205,$CC$5:$CC$10,0),1)</f>
        <v/>
      </c>
      <c r="BC205" s="12" t="str">
        <f>IF(AND(BB205="Y",AY205&gt;1),"Y","")</f>
        <v/>
      </c>
      <c r="BD205" s="12" t="str">
        <f>IF(AND(BB205="Y",AY205&lt;1),"Y","")</f>
        <v/>
      </c>
      <c r="BE205" s="12" t="str">
        <f>IF(AY205&gt;1,IF(AY204&gt;1,"Y",""),"")</f>
        <v/>
      </c>
      <c r="BF205" s="12" t="str">
        <f>IF(AY205&lt;1,IF(AY204&lt;1,"Y",""),"")</f>
        <v/>
      </c>
      <c r="BG205" s="2"/>
      <c r="BH205" s="2"/>
      <c r="BI205" s="2"/>
      <c r="BJ205" s="2"/>
      <c r="BK205" s="2"/>
      <c r="BL205" s="2"/>
      <c r="BM205" s="4" t="str">
        <f>IF(BR205=BR206,IF(BR205&gt;BR204,BR205&amp;"_O",""),BR205&amp;"_C")</f>
        <v/>
      </c>
      <c r="BN205" s="7" t="str">
        <f>IF(RIGHT(BM205,1)="C",BP205/INDEX($BP$5:$BP$2729,MATCH(BR205&amp;"_O",$BM$5:$BM$2729,0),1),"")</f>
        <v/>
      </c>
      <c r="BO205" s="38">
        <v>27369</v>
      </c>
      <c r="BP205" s="3">
        <v>58.21</v>
      </c>
      <c r="BQ205" s="7">
        <f>BP205/BP204</f>
        <v>0.92470214455917388</v>
      </c>
      <c r="BR205" s="4">
        <f>YEAR(BO205)</f>
        <v>1974</v>
      </c>
      <c r="BS205" s="2" t="s">
        <v>5</v>
      </c>
      <c r="BT205" s="12" t="str">
        <f>INDEX($CD$5:$CD$10,MATCH(BS205,$CC$5:$CC$10,0),1)</f>
        <v/>
      </c>
      <c r="BU205" s="12" t="str">
        <f>IF(AND(BT205="Y",BQ205&gt;1),"Y","")</f>
        <v/>
      </c>
      <c r="BV205" s="12" t="str">
        <f>IF(AND(BT205="Y",BQ205&lt;1),"Y","")</f>
        <v/>
      </c>
      <c r="BW205" s="12" t="str">
        <f>IF(BQ205&gt;1,IF(BQ204&gt;1,"Y",""),"")</f>
        <v/>
      </c>
      <c r="BX205" s="12" t="str">
        <f>IF(BQ205&lt;1,IF(BQ204&lt;1,"Y",""),"")</f>
        <v/>
      </c>
      <c r="BY205" s="2"/>
      <c r="BZ205" s="2"/>
      <c r="CA205" s="2"/>
    </row>
    <row r="206" spans="2:79">
      <c r="B206" s="4" t="str">
        <f>IF(G206=G207,IF(G206&gt;G205,G206&amp;"_O",""),G206&amp;"_C")</f>
        <v/>
      </c>
      <c r="C206" s="14">
        <f ca="1">RANDBETWEEN(0,1000)/1000</f>
        <v>0.30599999999999999</v>
      </c>
      <c r="D206" s="16">
        <f>D205+1</f>
        <v>202</v>
      </c>
      <c r="E206" s="10">
        <f>ROUNDDOWN(D206/52,0)+1</f>
        <v>4</v>
      </c>
      <c r="F206" s="15">
        <f>F205+7</f>
        <v>46034</v>
      </c>
      <c r="G206" s="4">
        <f>YEAR(F206)</f>
        <v>2026</v>
      </c>
      <c r="H206" s="33">
        <v>0.746</v>
      </c>
      <c r="I206" s="33">
        <v>0.88700000000000001</v>
      </c>
      <c r="J206" s="33">
        <v>0.33100000000000002</v>
      </c>
      <c r="K206" s="16" t="str">
        <f>IF(M205&gt;1,"Up","Down")</f>
        <v>Up</v>
      </c>
      <c r="L206" s="16" t="str">
        <f>IF(K206="Up",IF(H206&lt;$BJ$7,"Up","Down"),IF(H206&lt;$BK$7,"Down","Up"))</f>
        <v>Down</v>
      </c>
      <c r="M206" s="17">
        <f>IF(L206="Up",INDEX($AK$5:$AK$1005,MATCH(I206,$AI$5:$AI$1005,0),1),INDEX($AL$5:$AL$1005,MATCH(J206,$AI$5:$AI$1005,0),1))</f>
        <v>0.9810917708874376</v>
      </c>
      <c r="N206" s="16" t="str">
        <f>IF(P205&gt;1,"Up","Down")</f>
        <v>Up</v>
      </c>
      <c r="O206" s="16" t="str">
        <f>IF(N206="Up",IF(H206&lt;$BJ$12,"Up","Down"),IF(H206&lt;$BK$12,"Down","Up"))</f>
        <v>Down</v>
      </c>
      <c r="P206" s="17">
        <f>IF(O206="Up",INDEX($AP$5:$AP$1005,MATCH(I206,$AI$5:$AI$1005,0),1),INDEX($AQ$5:$AQ$1005,MATCH(J206,$AI$5:$AI$1005,0),1))</f>
        <v>0.97612453446540659</v>
      </c>
      <c r="Q206" s="19">
        <f>T205</f>
        <v>30195.424975118043</v>
      </c>
      <c r="R206" s="19">
        <f>INDEX(model!$S$5:$S$35,MATCH(G206,model!$Q$5:$Q$35,0),1)*model!$O$5</f>
        <v>125</v>
      </c>
      <c r="S206" s="19">
        <f>IF(RIGHT(B206,1)="C",T205*INDEX(model!$T$5:$T$35,MATCH(G206,model!$Q$5:$Q$35,0),1),0)</f>
        <v>0</v>
      </c>
      <c r="T206" s="19">
        <f>(Q206+R206-S206)*M206</f>
        <v>29747.119432898253</v>
      </c>
      <c r="U206" s="19">
        <f>X205</f>
        <v>40088.99649273738</v>
      </c>
      <c r="V206" s="19">
        <f>INDEX(model!$S$5:$S$35,MATCH(G206,model!$Q$5:$Q$35,0),1)*model!$O$6</f>
        <v>125</v>
      </c>
      <c r="W206" s="19">
        <f>IF(RIGHT(B206,1)="C",X205*INDEX(model!$T$5:$T$35,MATCH(G206,model!$Q$5:$Q$35,0),1),0)</f>
        <v>0</v>
      </c>
      <c r="X206" s="19">
        <f>(U206+V206-W206)*P206</f>
        <v>39253.868605466771</v>
      </c>
      <c r="Y206" s="19"/>
      <c r="Z206" s="36" t="str">
        <f>K206&amp;L206</f>
        <v>UpDown</v>
      </c>
      <c r="AA206" s="36" t="str">
        <f>N206&amp;O206</f>
        <v>UpDown</v>
      </c>
      <c r="AB206" s="19"/>
      <c r="AC206" s="19"/>
      <c r="AD206" s="19"/>
      <c r="AE206" s="19"/>
      <c r="AI206" s="18">
        <f>ROUND(AI205-0.001,3)</f>
        <v>0.79900000000000004</v>
      </c>
      <c r="AJ206" s="9">
        <f t="array" ref="AJ206">PERCENTILE(IF($BB$5:$BB$2729="Y",$AY$5:$AY$2729),$AI206)</f>
        <v>1.0165905805113651</v>
      </c>
      <c r="AK206" s="9">
        <f t="array" ref="AK206">PERCENTILE(IF($BC$5:$BC$2729="Y",$AY$5:$AY$2729),$AI206)</f>
        <v>1.024175269747353</v>
      </c>
      <c r="AL206" s="9">
        <f t="array" ref="AL206">PERCENTILE(IF($BD$5:$BD$2729="Y",$AY$5:$AY$2729),$AI206)</f>
        <v>0.99593870749082902</v>
      </c>
      <c r="AM206" s="41" t="str">
        <f>IF(AI206&lt;$BJ$7,"Up","Down")</f>
        <v>Down</v>
      </c>
      <c r="AN206" s="41" t="str">
        <f>IF(AI206&lt;$BK$7,"Down","Up")</f>
        <v>Up</v>
      </c>
      <c r="AO206" s="9">
        <f t="array" ref="AO206">PERCENTILE(IF($BT$5:$BT$2729="Y",$BQ$5:$BQ$2729),$AI206)</f>
        <v>1.0234545831275401</v>
      </c>
      <c r="AP206" s="9">
        <f t="array" ref="AP206">PERCENTILE(IF($BU$5:$BU$2729="Y",$BQ$5:$BQ$2729),$AI206)</f>
        <v>1.03262192740993</v>
      </c>
      <c r="AQ206" s="9">
        <f t="array" ref="AQ206">PERCENTILE(IF($BV$5:$BV$2729="Y",$BQ$5:$BQ$2729),$AI206)</f>
        <v>0.9951626636339167</v>
      </c>
      <c r="AR206" s="41" t="str">
        <f>IF(AI206&lt;$BJ$12,"Up","Down")</f>
        <v>Down</v>
      </c>
      <c r="AS206" s="41" t="str">
        <f>IF(AI206&lt;$BK$12,"Down","Up")</f>
        <v>Up</v>
      </c>
      <c r="AU206" s="4" t="str">
        <f>IF(AZ206=AZ207,IF(AZ206&gt;AZ205,AZ206&amp;"_O",""),AZ206&amp;"_C")</f>
        <v/>
      </c>
      <c r="AV206" s="7" t="str">
        <f>IF(RIGHT(AU206,1)="C",AX206/INDEX($AX$5:$AX$2729,MATCH(AZ206&amp;"_O",$AU$5:$AU$2729,0),1),"")</f>
        <v/>
      </c>
      <c r="AW206" s="38">
        <v>26977</v>
      </c>
      <c r="AX206" s="37">
        <v>105.3</v>
      </c>
      <c r="AY206" s="7">
        <f>AX206/AX205</f>
        <v>0.98346875875595408</v>
      </c>
      <c r="AZ206" s="4">
        <f>YEAR(AW206)</f>
        <v>1973</v>
      </c>
      <c r="BA206" s="2" t="s">
        <v>5</v>
      </c>
      <c r="BB206" s="12" t="str">
        <f>INDEX($CD$5:$CD$10,MATCH(BA206,$CC$5:$CC$10,0),1)</f>
        <v/>
      </c>
      <c r="BC206" s="12" t="str">
        <f>IF(AND(BB206="Y",AY206&gt;1),"Y","")</f>
        <v/>
      </c>
      <c r="BD206" s="12" t="str">
        <f>IF(AND(BB206="Y",AY206&lt;1),"Y","")</f>
        <v/>
      </c>
      <c r="BE206" s="12" t="str">
        <f>IF(AY206&gt;1,IF(AY205&gt;1,"Y",""),"")</f>
        <v/>
      </c>
      <c r="BF206" s="12" t="str">
        <f>IF(AY206&lt;1,IF(AY205&lt;1,"Y",""),"")</f>
        <v>Y</v>
      </c>
      <c r="BG206" s="2"/>
      <c r="BH206" s="2"/>
      <c r="BI206" s="2"/>
      <c r="BJ206" s="2"/>
      <c r="BK206" s="2"/>
      <c r="BL206" s="2"/>
      <c r="BM206" s="4" t="str">
        <f>IF(BR206=BR207,IF(BR206&gt;BR205,BR206&amp;"_O",""),BR206&amp;"_C")</f>
        <v/>
      </c>
      <c r="BN206" s="7" t="str">
        <f>IF(RIGHT(BM206,1)="C",BP206/INDEX($BP$5:$BP$2729,MATCH(BR206&amp;"_O",$BM$5:$BM$2729,0),1),"")</f>
        <v/>
      </c>
      <c r="BO206" s="38">
        <v>27376</v>
      </c>
      <c r="BP206" s="3">
        <v>59.22</v>
      </c>
      <c r="BQ206" s="7">
        <f>BP206/BP205</f>
        <v>1.0173509706236041</v>
      </c>
      <c r="BR206" s="4">
        <f>YEAR(BO206)</f>
        <v>1974</v>
      </c>
      <c r="BS206" s="2" t="s">
        <v>5</v>
      </c>
      <c r="BT206" s="12" t="str">
        <f>INDEX($CD$5:$CD$10,MATCH(BS206,$CC$5:$CC$10,0),1)</f>
        <v/>
      </c>
      <c r="BU206" s="12" t="str">
        <f>IF(AND(BT206="Y",BQ206&gt;1),"Y","")</f>
        <v/>
      </c>
      <c r="BV206" s="12" t="str">
        <f>IF(AND(BT206="Y",BQ206&lt;1),"Y","")</f>
        <v/>
      </c>
      <c r="BW206" s="12" t="str">
        <f>IF(BQ206&gt;1,IF(BQ205&gt;1,"Y",""),"")</f>
        <v/>
      </c>
      <c r="BX206" s="12" t="str">
        <f>IF(BQ206&lt;1,IF(BQ205&lt;1,"Y",""),"")</f>
        <v/>
      </c>
      <c r="BY206" s="2"/>
      <c r="BZ206" s="2"/>
      <c r="CA206" s="2"/>
    </row>
    <row r="207" spans="2:79">
      <c r="B207" s="4" t="str">
        <f>IF(G207=G208,IF(G207&gt;G206,G207&amp;"_O",""),G207&amp;"_C")</f>
        <v/>
      </c>
      <c r="C207" s="14">
        <f ca="1">RANDBETWEEN(0,1000)/1000</f>
        <v>0.55500000000000005</v>
      </c>
      <c r="D207" s="16">
        <f>D206+1</f>
        <v>203</v>
      </c>
      <c r="E207" s="10">
        <f>ROUNDDOWN(D207/52,0)+1</f>
        <v>4</v>
      </c>
      <c r="F207" s="15">
        <f>F206+7</f>
        <v>46041</v>
      </c>
      <c r="G207" s="4">
        <f>YEAR(F207)</f>
        <v>2026</v>
      </c>
      <c r="H207" s="33">
        <v>2.9000000000000001E-2</v>
      </c>
      <c r="I207" s="33">
        <v>0.65900000000000003</v>
      </c>
      <c r="J207" s="33">
        <v>0.91500000000000004</v>
      </c>
      <c r="K207" s="16" t="str">
        <f>IF(M206&gt;1,"Up","Down")</f>
        <v>Down</v>
      </c>
      <c r="L207" s="16" t="str">
        <f>IF(K207="Up",IF(H207&lt;$BJ$7,"Up","Down"),IF(H207&lt;$BK$7,"Down","Up"))</f>
        <v>Down</v>
      </c>
      <c r="M207" s="17">
        <f>IF(L207="Up",INDEX($AK$5:$AK$1005,MATCH(I207,$AI$5:$AI$1005,0),1),INDEX($AL$5:$AL$1005,MATCH(J207,$AI$5:$AI$1005,0),1))</f>
        <v>0.99807155164649308</v>
      </c>
      <c r="N207" s="16" t="str">
        <f>IF(P206&gt;1,"Up","Down")</f>
        <v>Down</v>
      </c>
      <c r="O207" s="16" t="str">
        <f>IF(N207="Up",IF(H207&lt;$BJ$12,"Up","Down"),IF(H207&lt;$BK$12,"Down","Up"))</f>
        <v>Down</v>
      </c>
      <c r="P207" s="17">
        <f>IF(O207="Up",INDEX($AP$5:$AP$1005,MATCH(I207,$AI$5:$AI$1005,0),1),INDEX($AQ$5:$AQ$1005,MATCH(J207,$AI$5:$AI$1005,0),1))</f>
        <v>0.9979439680958605</v>
      </c>
      <c r="Q207" s="19">
        <f>T206</f>
        <v>29747.119432898253</v>
      </c>
      <c r="R207" s="19">
        <f>INDEX(model!$S$5:$S$35,MATCH(G207,model!$Q$5:$Q$35,0),1)*model!$O$5</f>
        <v>125</v>
      </c>
      <c r="S207" s="19">
        <f>IF(RIGHT(B207,1)="C",T206*INDEX(model!$T$5:$T$35,MATCH(G207,model!$Q$5:$Q$35,0),1),0)</f>
        <v>0</v>
      </c>
      <c r="T207" s="19">
        <f>(Q207+R207-S207)*M207</f>
        <v>29814.512593362117</v>
      </c>
      <c r="U207" s="19">
        <f>X206</f>
        <v>39253.868605466771</v>
      </c>
      <c r="V207" s="19">
        <f>INDEX(model!$S$5:$S$35,MATCH(G207,model!$Q$5:$Q$35,0),1)*model!$O$6</f>
        <v>125</v>
      </c>
      <c r="W207" s="19">
        <f>IF(RIGHT(B207,1)="C",X206*INDEX(model!$T$5:$T$35,MATCH(G207,model!$Q$5:$Q$35,0),1),0)</f>
        <v>0</v>
      </c>
      <c r="X207" s="19">
        <f>(U207+V207-W207)*P207</f>
        <v>39297.90439526501</v>
      </c>
      <c r="Y207" s="19"/>
      <c r="Z207" s="36" t="str">
        <f>K207&amp;L207</f>
        <v>DownDown</v>
      </c>
      <c r="AA207" s="36" t="str">
        <f>N207&amp;O207</f>
        <v>DownDown</v>
      </c>
      <c r="AB207" s="19"/>
      <c r="AC207" s="19"/>
      <c r="AD207" s="19"/>
      <c r="AE207" s="19"/>
      <c r="AI207" s="18">
        <f>ROUND(AI206-0.001,3)</f>
        <v>0.79800000000000004</v>
      </c>
      <c r="AJ207" s="9">
        <f t="array" ref="AJ207">PERCENTILE(IF($BB$5:$BB$2729="Y",$AY$5:$AY$2729),$AI207)</f>
        <v>1.0165496213007836</v>
      </c>
      <c r="AK207" s="9">
        <f t="array" ref="AK207">PERCENTILE(IF($BC$5:$BC$2729="Y",$AY$5:$AY$2729),$AI207)</f>
        <v>1.02414448833875</v>
      </c>
      <c r="AL207" s="9">
        <f t="array" ref="AL207">PERCENTILE(IF($BD$5:$BD$2729="Y",$AY$5:$AY$2729),$AI207)</f>
        <v>0.99591490069374522</v>
      </c>
      <c r="AM207" s="41" t="str">
        <f>IF(AI207&lt;$BJ$7,"Up","Down")</f>
        <v>Down</v>
      </c>
      <c r="AN207" s="41" t="str">
        <f>IF(AI207&lt;$BK$7,"Down","Up")</f>
        <v>Up</v>
      </c>
      <c r="AO207" s="9">
        <f t="array" ref="AO207">PERCENTILE(IF($BT$5:$BT$2729="Y",$BQ$5:$BQ$2729),$AI207)</f>
        <v>1.0234362543858284</v>
      </c>
      <c r="AP207" s="9">
        <f t="array" ref="AP207">PERCENTILE(IF($BU$5:$BU$2729="Y",$BQ$5:$BQ$2729),$AI207)</f>
        <v>1.0325355149496995</v>
      </c>
      <c r="AQ207" s="9">
        <f t="array" ref="AQ207">PERCENTILE(IF($BV$5:$BV$2729="Y",$BQ$5:$BQ$2729),$AI207)</f>
        <v>0.99515292857015691</v>
      </c>
      <c r="AR207" s="41" t="str">
        <f>IF(AI207&lt;$BJ$12,"Up","Down")</f>
        <v>Down</v>
      </c>
      <c r="AS207" s="41" t="str">
        <f>IF(AI207&lt;$BK$12,"Down","Up")</f>
        <v>Up</v>
      </c>
      <c r="AU207" s="4" t="str">
        <f>IF(AZ207=AZ208,IF(AZ207&gt;AZ206,AZ207&amp;"_O",""),AZ207&amp;"_C")</f>
        <v/>
      </c>
      <c r="AV207" s="7" t="str">
        <f>IF(RIGHT(AU207,1)="C",AX207/INDEX($AX$5:$AX$2729,MATCH(AZ207&amp;"_O",$AU$5:$AU$2729,0),1),"")</f>
        <v/>
      </c>
      <c r="AW207" s="38">
        <v>26984</v>
      </c>
      <c r="AX207" s="37">
        <v>103.88</v>
      </c>
      <c r="AY207" s="7">
        <f>AX207/AX206</f>
        <v>0.98651471984805317</v>
      </c>
      <c r="AZ207" s="4">
        <f>YEAR(AW207)</f>
        <v>1973</v>
      </c>
      <c r="BA207" s="2" t="s">
        <v>5</v>
      </c>
      <c r="BB207" s="12" t="str">
        <f>INDEX($CD$5:$CD$10,MATCH(BA207,$CC$5:$CC$10,0),1)</f>
        <v/>
      </c>
      <c r="BC207" s="12" t="str">
        <f>IF(AND(BB207="Y",AY207&gt;1),"Y","")</f>
        <v/>
      </c>
      <c r="BD207" s="12" t="str">
        <f>IF(AND(BB207="Y",AY207&lt;1),"Y","")</f>
        <v/>
      </c>
      <c r="BE207" s="12" t="str">
        <f>IF(AY207&gt;1,IF(AY206&gt;1,"Y",""),"")</f>
        <v/>
      </c>
      <c r="BF207" s="12" t="str">
        <f>IF(AY207&lt;1,IF(AY206&lt;1,"Y",""),"")</f>
        <v>Y</v>
      </c>
      <c r="BG207" s="2"/>
      <c r="BH207" s="2"/>
      <c r="BI207" s="2"/>
      <c r="BJ207" s="2"/>
      <c r="BK207" s="2"/>
      <c r="BL207" s="2"/>
      <c r="BM207" s="4" t="str">
        <f>IF(BR207=BR208,IF(BR207&gt;BR206,BR207&amp;"_O",""),BR207&amp;"_C")</f>
        <v/>
      </c>
      <c r="BN207" s="7" t="str">
        <f>IF(RIGHT(BM207,1)="C",BP207/INDEX($BP$5:$BP$2729,MATCH(BR207&amp;"_O",$BM$5:$BM$2729,0),1),"")</f>
        <v/>
      </c>
      <c r="BO207" s="38">
        <v>27383</v>
      </c>
      <c r="BP207" s="3">
        <v>58.67</v>
      </c>
      <c r="BQ207" s="7">
        <f>BP207/BP206</f>
        <v>0.99071259709557591</v>
      </c>
      <c r="BR207" s="4">
        <f>YEAR(BO207)</f>
        <v>1974</v>
      </c>
      <c r="BS207" s="2" t="s">
        <v>5</v>
      </c>
      <c r="BT207" s="12" t="str">
        <f>INDEX($CD$5:$CD$10,MATCH(BS207,$CC$5:$CC$10,0),1)</f>
        <v/>
      </c>
      <c r="BU207" s="12" t="str">
        <f>IF(AND(BT207="Y",BQ207&gt;1),"Y","")</f>
        <v/>
      </c>
      <c r="BV207" s="12" t="str">
        <f>IF(AND(BT207="Y",BQ207&lt;1),"Y","")</f>
        <v/>
      </c>
      <c r="BW207" s="12" t="str">
        <f>IF(BQ207&gt;1,IF(BQ206&gt;1,"Y",""),"")</f>
        <v/>
      </c>
      <c r="BX207" s="12" t="str">
        <f>IF(BQ207&lt;1,IF(BQ206&lt;1,"Y",""),"")</f>
        <v/>
      </c>
      <c r="BY207" s="2"/>
      <c r="BZ207" s="2"/>
      <c r="CA207" s="2"/>
    </row>
    <row r="208" spans="2:79">
      <c r="B208" s="4" t="str">
        <f>IF(G208=G209,IF(G208&gt;G207,G208&amp;"_O",""),G208&amp;"_C")</f>
        <v/>
      </c>
      <c r="C208" s="14">
        <f ca="1">RANDBETWEEN(0,1000)/1000</f>
        <v>0.126</v>
      </c>
      <c r="D208" s="16">
        <f>D207+1</f>
        <v>204</v>
      </c>
      <c r="E208" s="10">
        <f>ROUNDDOWN(D208/52,0)+1</f>
        <v>4</v>
      </c>
      <c r="F208" s="15">
        <f>F207+7</f>
        <v>46048</v>
      </c>
      <c r="G208" s="4">
        <f>YEAR(F208)</f>
        <v>2026</v>
      </c>
      <c r="H208" s="33">
        <v>0.57099999999999995</v>
      </c>
      <c r="I208" s="33">
        <v>3.5000000000000003E-2</v>
      </c>
      <c r="J208" s="33">
        <v>4.4999999999999998E-2</v>
      </c>
      <c r="K208" s="16" t="str">
        <f>IF(M207&gt;1,"Up","Down")</f>
        <v>Down</v>
      </c>
      <c r="L208" s="16" t="str">
        <f>IF(K208="Up",IF(H208&lt;$BJ$7,"Up","Down"),IF(H208&lt;$BK$7,"Down","Up"))</f>
        <v>Up</v>
      </c>
      <c r="M208" s="17">
        <f>IF(L208="Up",INDEX($AK$5:$AK$1005,MATCH(I208,$AI$5:$AI$1005,0),1),INDEX($AL$5:$AL$1005,MATCH(J208,$AI$5:$AI$1005,0),1))</f>
        <v>1.0007457149620382</v>
      </c>
      <c r="N208" s="16" t="str">
        <f>IF(P207&gt;1,"Up","Down")</f>
        <v>Down</v>
      </c>
      <c r="O208" s="16" t="str">
        <f>IF(N208="Up",IF(H208&lt;$BJ$12,"Up","Down"),IF(H208&lt;$BK$12,"Down","Up"))</f>
        <v>Up</v>
      </c>
      <c r="P208" s="17">
        <f>IF(O208="Up",INDEX($AP$5:$AP$1005,MATCH(I208,$AI$5:$AI$1005,0),1),INDEX($AQ$5:$AQ$1005,MATCH(J208,$AI$5:$AI$1005,0),1))</f>
        <v>1.0012532871127033</v>
      </c>
      <c r="Q208" s="19">
        <f>T207</f>
        <v>29814.512593362117</v>
      </c>
      <c r="R208" s="19">
        <f>INDEX(model!$S$5:$S$35,MATCH(G208,model!$Q$5:$Q$35,0),1)*model!$O$5</f>
        <v>125</v>
      </c>
      <c r="S208" s="19">
        <f>IF(RIGHT(B208,1)="C",T207*INDEX(model!$T$5:$T$35,MATCH(G208,model!$Q$5:$Q$35,0),1),0)</f>
        <v>0</v>
      </c>
      <c r="T208" s="19">
        <f>(Q208+R208-S208)*M208</f>
        <v>29961.838935859119</v>
      </c>
      <c r="U208" s="19">
        <f>X207</f>
        <v>39297.90439526501</v>
      </c>
      <c r="V208" s="19">
        <f>INDEX(model!$S$5:$S$35,MATCH(G208,model!$Q$5:$Q$35,0),1)*model!$O$6</f>
        <v>125</v>
      </c>
      <c r="W208" s="19">
        <f>IF(RIGHT(B208,1)="C",X207*INDEX(model!$T$5:$T$35,MATCH(G208,model!$Q$5:$Q$35,0),1),0)</f>
        <v>0</v>
      </c>
      <c r="X208" s="19">
        <f>(U208+V208-W208)*P208</f>
        <v>39472.31261328893</v>
      </c>
      <c r="Y208" s="19"/>
      <c r="Z208" s="36" t="str">
        <f>K208&amp;L208</f>
        <v>DownUp</v>
      </c>
      <c r="AA208" s="36" t="str">
        <f>N208&amp;O208</f>
        <v>DownUp</v>
      </c>
      <c r="AB208" s="19"/>
      <c r="AC208" s="19"/>
      <c r="AD208" s="19"/>
      <c r="AE208" s="19"/>
      <c r="AI208" s="18">
        <f>ROUND(AI207-0.001,3)</f>
        <v>0.79700000000000004</v>
      </c>
      <c r="AJ208" s="9">
        <f t="array" ref="AJ208">PERCENTILE(IF($BB$5:$BB$2729="Y",$AY$5:$AY$2729),$AI208)</f>
        <v>1.0165423469288415</v>
      </c>
      <c r="AK208" s="9">
        <f t="array" ref="AK208">PERCENTILE(IF($BC$5:$BC$2729="Y",$AY$5:$AY$2729),$AI208)</f>
        <v>1.0240937795455134</v>
      </c>
      <c r="AL208" s="9">
        <f t="array" ref="AL208">PERCENTILE(IF($BD$5:$BD$2729="Y",$AY$5:$AY$2729),$AI208)</f>
        <v>0.99589019298559112</v>
      </c>
      <c r="AM208" s="41" t="str">
        <f>IF(AI208&lt;$BJ$7,"Up","Down")</f>
        <v>Down</v>
      </c>
      <c r="AN208" s="41" t="str">
        <f>IF(AI208&lt;$BK$7,"Down","Up")</f>
        <v>Up</v>
      </c>
      <c r="AO208" s="9">
        <f t="array" ref="AO208">PERCENTILE(IF($BT$5:$BT$2729="Y",$BQ$5:$BQ$2729),$AI208)</f>
        <v>1.023308917262423</v>
      </c>
      <c r="AP208" s="9">
        <f t="array" ref="AP208">PERCENTILE(IF($BU$5:$BU$2729="Y",$BQ$5:$BQ$2729),$AI208)</f>
        <v>1.032502235921513</v>
      </c>
      <c r="AQ208" s="9">
        <f t="array" ref="AQ208">PERCENTILE(IF($BV$5:$BV$2729="Y",$BQ$5:$BQ$2729),$AI208)</f>
        <v>0.99513733217075973</v>
      </c>
      <c r="AR208" s="41" t="str">
        <f>IF(AI208&lt;$BJ$12,"Up","Down")</f>
        <v>Down</v>
      </c>
      <c r="AS208" s="41" t="str">
        <f>IF(AI208&lt;$BK$12,"Down","Up")</f>
        <v>Up</v>
      </c>
      <c r="AU208" s="4" t="str">
        <f>IF(AZ208=AZ209,IF(AZ208&gt;AZ207,AZ208&amp;"_O",""),AZ208&amp;"_C")</f>
        <v/>
      </c>
      <c r="AV208" s="7" t="str">
        <f>IF(RIGHT(AU208,1)="C",AX208/INDEX($AX$5:$AX$2729,MATCH(AZ208&amp;"_O",$AU$5:$AU$2729,0),1),"")</f>
        <v/>
      </c>
      <c r="AW208" s="38">
        <v>26991</v>
      </c>
      <c r="AX208" s="37">
        <v>99.44</v>
      </c>
      <c r="AY208" s="7">
        <f>AX208/AX207</f>
        <v>0.95725837504813249</v>
      </c>
      <c r="AZ208" s="4">
        <f>YEAR(AW208)</f>
        <v>1973</v>
      </c>
      <c r="BA208" s="2" t="s">
        <v>5</v>
      </c>
      <c r="BB208" s="12" t="str">
        <f>INDEX($CD$5:$CD$10,MATCH(BA208,$CC$5:$CC$10,0),1)</f>
        <v/>
      </c>
      <c r="BC208" s="12" t="str">
        <f>IF(AND(BB208="Y",AY208&gt;1),"Y","")</f>
        <v/>
      </c>
      <c r="BD208" s="12" t="str">
        <f>IF(AND(BB208="Y",AY208&lt;1),"Y","")</f>
        <v/>
      </c>
      <c r="BE208" s="12" t="str">
        <f>IF(AY208&gt;1,IF(AY207&gt;1,"Y",""),"")</f>
        <v/>
      </c>
      <c r="BF208" s="12" t="str">
        <f>IF(AY208&lt;1,IF(AY207&lt;1,"Y",""),"")</f>
        <v>Y</v>
      </c>
      <c r="BG208" s="2"/>
      <c r="BH208" s="2"/>
      <c r="BI208" s="2"/>
      <c r="BJ208" s="2"/>
      <c r="BK208" s="2"/>
      <c r="BL208" s="2"/>
      <c r="BM208" s="4" t="str">
        <f>IF(BR208=BR209,IF(BR208&gt;BR207,BR208&amp;"_O",""),BR208&amp;"_C")</f>
        <v>1974_C</v>
      </c>
      <c r="BN208" s="7">
        <f>IF(RIGHT(BM208,1)="C",BP208/INDEX($BP$5:$BP$2729,MATCH(BR208&amp;"_O",$BM$5:$BM$2729,0),1),"")</f>
        <v>0.62422954303931988</v>
      </c>
      <c r="BO208" s="38">
        <v>27390</v>
      </c>
      <c r="BP208" s="3">
        <v>58.74</v>
      </c>
      <c r="BQ208" s="7">
        <f>BP208/BP207</f>
        <v>1.001193114027612</v>
      </c>
      <c r="BR208" s="4">
        <f>YEAR(BO208)</f>
        <v>1974</v>
      </c>
      <c r="BS208" s="2" t="s">
        <v>5</v>
      </c>
      <c r="BT208" s="12" t="str">
        <f>INDEX($CD$5:$CD$10,MATCH(BS208,$CC$5:$CC$10,0),1)</f>
        <v/>
      </c>
      <c r="BU208" s="12" t="str">
        <f>IF(AND(BT208="Y",BQ208&gt;1),"Y","")</f>
        <v/>
      </c>
      <c r="BV208" s="12" t="str">
        <f>IF(AND(BT208="Y",BQ208&lt;1),"Y","")</f>
        <v/>
      </c>
      <c r="BW208" s="12" t="str">
        <f>IF(BQ208&gt;1,IF(BQ207&gt;1,"Y",""),"")</f>
        <v/>
      </c>
      <c r="BX208" s="12" t="str">
        <f>IF(BQ208&lt;1,IF(BQ207&lt;1,"Y",""),"")</f>
        <v/>
      </c>
      <c r="BY208" s="2"/>
      <c r="BZ208" s="2"/>
      <c r="CA208" s="2"/>
    </row>
    <row r="209" spans="2:79">
      <c r="B209" s="4" t="str">
        <f>IF(G209=G210,IF(G209&gt;G208,G209&amp;"_O",""),G209&amp;"_C")</f>
        <v/>
      </c>
      <c r="C209" s="14">
        <f ca="1">RANDBETWEEN(0,1000)/1000</f>
        <v>0.90600000000000003</v>
      </c>
      <c r="D209" s="16">
        <f>D208+1</f>
        <v>205</v>
      </c>
      <c r="E209" s="10">
        <f>ROUNDDOWN(D209/52,0)+1</f>
        <v>4</v>
      </c>
      <c r="F209" s="15">
        <f>F208+7</f>
        <v>46055</v>
      </c>
      <c r="G209" s="4">
        <f>YEAR(F209)</f>
        <v>2026</v>
      </c>
      <c r="H209" s="33">
        <v>0.32900000000000001</v>
      </c>
      <c r="I209" s="33">
        <v>0.24099999999999999</v>
      </c>
      <c r="J209" s="33">
        <v>0.442</v>
      </c>
      <c r="K209" s="16" t="str">
        <f>IF(M208&gt;1,"Up","Down")</f>
        <v>Up</v>
      </c>
      <c r="L209" s="16" t="str">
        <f>IF(K209="Up",IF(H209&lt;$BJ$7,"Up","Down"),IF(H209&lt;$BK$7,"Down","Up"))</f>
        <v>Up</v>
      </c>
      <c r="M209" s="17">
        <f>IF(L209="Up",INDEX($AK$5:$AK$1005,MATCH(I209,$AI$5:$AI$1005,0),1),INDEX($AL$5:$AL$1005,MATCH(J209,$AI$5:$AI$1005,0),1))</f>
        <v>1.0060292699070374</v>
      </c>
      <c r="N209" s="16" t="str">
        <f>IF(P208&gt;1,"Up","Down")</f>
        <v>Up</v>
      </c>
      <c r="O209" s="16" t="str">
        <f>IF(N209="Up",IF(H209&lt;$BJ$12,"Up","Down"),IF(H209&lt;$BK$12,"Down","Up"))</f>
        <v>Up</v>
      </c>
      <c r="P209" s="17">
        <f>IF(O209="Up",INDEX($AP$5:$AP$1005,MATCH(I209,$AI$5:$AI$1005,0),1),INDEX($AQ$5:$AQ$1005,MATCH(J209,$AI$5:$AI$1005,0),1))</f>
        <v>1.0079083996977429</v>
      </c>
      <c r="Q209" s="19">
        <f>T208</f>
        <v>29961.838935859119</v>
      </c>
      <c r="R209" s="19">
        <f>INDEX(model!$S$5:$S$35,MATCH(G209,model!$Q$5:$Q$35,0),1)*model!$O$5</f>
        <v>125</v>
      </c>
      <c r="S209" s="19">
        <f>IF(RIGHT(B209,1)="C",T208*INDEX(model!$T$5:$T$35,MATCH(G209,model!$Q$5:$Q$35,0),1),0)</f>
        <v>0</v>
      </c>
      <c r="T209" s="19">
        <f>(Q209+R209-S209)*M209</f>
        <v>30268.240608452976</v>
      </c>
      <c r="U209" s="19">
        <f>X208</f>
        <v>39472.31261328893</v>
      </c>
      <c r="V209" s="19">
        <f>INDEX(model!$S$5:$S$35,MATCH(G209,model!$Q$5:$Q$35,0),1)*model!$O$6</f>
        <v>125</v>
      </c>
      <c r="W209" s="19">
        <f>IF(RIGHT(B209,1)="C",X208*INDEX(model!$T$5:$T$35,MATCH(G209,model!$Q$5:$Q$35,0),1),0)</f>
        <v>0</v>
      </c>
      <c r="X209" s="19">
        <f>(U209+V209-W209)*P209</f>
        <v>39910.463988391297</v>
      </c>
      <c r="Y209" s="19"/>
      <c r="Z209" s="36" t="str">
        <f>K209&amp;L209</f>
        <v>UpUp</v>
      </c>
      <c r="AA209" s="36" t="str">
        <f>N209&amp;O209</f>
        <v>UpUp</v>
      </c>
      <c r="AB209" s="19"/>
      <c r="AC209" s="19"/>
      <c r="AD209" s="19"/>
      <c r="AE209" s="19"/>
      <c r="AI209" s="18">
        <f>ROUND(AI208-0.001,3)</f>
        <v>0.79600000000000004</v>
      </c>
      <c r="AJ209" s="9">
        <f t="array" ref="AJ209">PERCENTILE(IF($BB$5:$BB$2729="Y",$AY$5:$AY$2729),$AI209)</f>
        <v>1.0165087020001562</v>
      </c>
      <c r="AK209" s="9">
        <f t="array" ref="AK209">PERCENTILE(IF($BC$5:$BC$2729="Y",$AY$5:$AY$2729),$AI209)</f>
        <v>1.0239826342489429</v>
      </c>
      <c r="AL209" s="9">
        <f t="array" ref="AL209">PERCENTILE(IF($BD$5:$BD$2729="Y",$AY$5:$AY$2729),$AI209)</f>
        <v>0.9958597676935772</v>
      </c>
      <c r="AM209" s="41" t="str">
        <f>IF(AI209&lt;$BJ$7,"Up","Down")</f>
        <v>Down</v>
      </c>
      <c r="AN209" s="41" t="str">
        <f>IF(AI209&lt;$BK$7,"Down","Up")</f>
        <v>Up</v>
      </c>
      <c r="AO209" s="9">
        <f t="array" ref="AO209">PERCENTILE(IF($BT$5:$BT$2729="Y",$BQ$5:$BQ$2729),$AI209)</f>
        <v>1.0232782515054892</v>
      </c>
      <c r="AP209" s="9">
        <f t="array" ref="AP209">PERCENTILE(IF($BU$5:$BU$2729="Y",$BQ$5:$BQ$2729),$AI209)</f>
        <v>1.0324080594208027</v>
      </c>
      <c r="AQ209" s="9">
        <f t="array" ref="AQ209">PERCENTILE(IF($BV$5:$BV$2729="Y",$BQ$5:$BQ$2729),$AI209)</f>
        <v>0.99513725870815062</v>
      </c>
      <c r="AR209" s="41" t="str">
        <f>IF(AI209&lt;$BJ$12,"Up","Down")</f>
        <v>Down</v>
      </c>
      <c r="AS209" s="41" t="str">
        <f>IF(AI209&lt;$BK$12,"Down","Up")</f>
        <v>Up</v>
      </c>
      <c r="AU209" s="4" t="str">
        <f>IF(AZ209=AZ210,IF(AZ209&gt;AZ208,AZ209&amp;"_O",""),AZ209&amp;"_C")</f>
        <v/>
      </c>
      <c r="AV209" s="7" t="str">
        <f>IF(RIGHT(AU209,1)="C",AX209/INDEX($AX$5:$AX$2729,MATCH(AZ209&amp;"_O",$AU$5:$AU$2729,0),1),"")</f>
        <v/>
      </c>
      <c r="AW209" s="38">
        <v>26998</v>
      </c>
      <c r="AX209" s="37">
        <v>95.96</v>
      </c>
      <c r="AY209" s="7">
        <f>AX209/AX208</f>
        <v>0.96500402252614637</v>
      </c>
      <c r="AZ209" s="4">
        <f>YEAR(AW209)</f>
        <v>1973</v>
      </c>
      <c r="BA209" s="2" t="s">
        <v>5</v>
      </c>
      <c r="BB209" s="12" t="str">
        <f>INDEX($CD$5:$CD$10,MATCH(BA209,$CC$5:$CC$10,0),1)</f>
        <v/>
      </c>
      <c r="BC209" s="12" t="str">
        <f>IF(AND(BB209="Y",AY209&gt;1),"Y","")</f>
        <v/>
      </c>
      <c r="BD209" s="12" t="str">
        <f>IF(AND(BB209="Y",AY209&lt;1),"Y","")</f>
        <v/>
      </c>
      <c r="BE209" s="12" t="str">
        <f>IF(AY209&gt;1,IF(AY208&gt;1,"Y",""),"")</f>
        <v/>
      </c>
      <c r="BF209" s="12" t="str">
        <f>IF(AY209&lt;1,IF(AY208&lt;1,"Y",""),"")</f>
        <v>Y</v>
      </c>
      <c r="BG209" s="2"/>
      <c r="BH209" s="2"/>
      <c r="BI209" s="2"/>
      <c r="BJ209" s="2"/>
      <c r="BK209" s="2"/>
      <c r="BL209" s="2"/>
      <c r="BM209" s="4" t="str">
        <f>IF(BR209=BR210,IF(BR209&gt;BR208,BR209&amp;"_O",""),BR209&amp;"_C")</f>
        <v>1975_O</v>
      </c>
      <c r="BN209" s="7" t="str">
        <f>IF(RIGHT(BM209,1)="C",BP209/INDEX($BP$5:$BP$2729,MATCH(BR209&amp;"_O",$BM$5:$BM$2729,0),1),"")</f>
        <v/>
      </c>
      <c r="BO209" s="38">
        <v>27397</v>
      </c>
      <c r="BP209" s="3">
        <v>61.23</v>
      </c>
      <c r="BQ209" s="7">
        <f>BP209/BP208</f>
        <v>1.0423901940755873</v>
      </c>
      <c r="BR209" s="4">
        <f>YEAR(BO209)</f>
        <v>1975</v>
      </c>
      <c r="BS209" s="2" t="s">
        <v>5</v>
      </c>
      <c r="BT209" s="12" t="str">
        <f>INDEX($CD$5:$CD$10,MATCH(BS209,$CC$5:$CC$10,0),1)</f>
        <v/>
      </c>
      <c r="BU209" s="12" t="str">
        <f>IF(AND(BT209="Y",BQ209&gt;1),"Y","")</f>
        <v/>
      </c>
      <c r="BV209" s="12" t="str">
        <f>IF(AND(BT209="Y",BQ209&lt;1),"Y","")</f>
        <v/>
      </c>
      <c r="BW209" s="12" t="str">
        <f>IF(BQ209&gt;1,IF(BQ208&gt;1,"Y",""),"")</f>
        <v>Y</v>
      </c>
      <c r="BX209" s="12" t="str">
        <f>IF(BQ209&lt;1,IF(BQ208&lt;1,"Y",""),"")</f>
        <v/>
      </c>
      <c r="BY209" s="2"/>
      <c r="BZ209" s="2"/>
      <c r="CA209" s="2"/>
    </row>
    <row r="210" spans="2:79">
      <c r="B210" s="4" t="str">
        <f>IF(G210=G211,IF(G210&gt;G209,G210&amp;"_O",""),G210&amp;"_C")</f>
        <v/>
      </c>
      <c r="C210" s="14">
        <f ca="1">RANDBETWEEN(0,1000)/1000</f>
        <v>0.873</v>
      </c>
      <c r="D210" s="16">
        <f>D209+1</f>
        <v>206</v>
      </c>
      <c r="E210" s="10">
        <f>ROUNDDOWN(D210/52,0)+1</f>
        <v>4</v>
      </c>
      <c r="F210" s="15">
        <f>F209+7</f>
        <v>46062</v>
      </c>
      <c r="G210" s="4">
        <f>YEAR(F210)</f>
        <v>2026</v>
      </c>
      <c r="H210" s="33">
        <v>0.121</v>
      </c>
      <c r="I210" s="33">
        <v>0.373</v>
      </c>
      <c r="J210" s="33">
        <v>0.25600000000000001</v>
      </c>
      <c r="K210" s="16" t="str">
        <f>IF(M209&gt;1,"Up","Down")</f>
        <v>Up</v>
      </c>
      <c r="L210" s="16" t="str">
        <f>IF(K210="Up",IF(H210&lt;$BJ$7,"Up","Down"),IF(H210&lt;$BK$7,"Down","Up"))</f>
        <v>Up</v>
      </c>
      <c r="M210" s="17">
        <f>IF(L210="Up",INDEX($AK$5:$AK$1005,MATCH(I210,$AI$5:$AI$1005,0),1),INDEX($AL$5:$AL$1005,MATCH(J210,$AI$5:$AI$1005,0),1))</f>
        <v>1.008836542259258</v>
      </c>
      <c r="N210" s="16" t="str">
        <f>IF(P209&gt;1,"Up","Down")</f>
        <v>Up</v>
      </c>
      <c r="O210" s="16" t="str">
        <f>IF(N210="Up",IF(H210&lt;$BJ$12,"Up","Down"),IF(H210&lt;$BK$12,"Down","Up"))</f>
        <v>Up</v>
      </c>
      <c r="P210" s="17">
        <f>IF(O210="Up",INDEX($AP$5:$AP$1005,MATCH(I210,$AI$5:$AI$1005,0),1),INDEX($AQ$5:$AQ$1005,MATCH(J210,$AI$5:$AI$1005,0),1))</f>
        <v>1.0126015243682625</v>
      </c>
      <c r="Q210" s="19">
        <f>T209</f>
        <v>30268.240608452976</v>
      </c>
      <c r="R210" s="19">
        <f>INDEX(model!$S$5:$S$35,MATCH(G210,model!$Q$5:$Q$35,0),1)*model!$O$5</f>
        <v>125</v>
      </c>
      <c r="S210" s="19">
        <f>IF(RIGHT(B210,1)="C",T209*INDEX(model!$T$5:$T$35,MATCH(G210,model!$Q$5:$Q$35,0),1),0)</f>
        <v>0</v>
      </c>
      <c r="T210" s="19">
        <f>(Q210+R210-S210)*M210</f>
        <v>30661.811763485366</v>
      </c>
      <c r="U210" s="19">
        <f>X209</f>
        <v>39910.463988391297</v>
      </c>
      <c r="V210" s="19">
        <f>INDEX(model!$S$5:$S$35,MATCH(G210,model!$Q$5:$Q$35,0),1)*model!$O$6</f>
        <v>125</v>
      </c>
      <c r="W210" s="19">
        <f>IF(RIGHT(B210,1)="C",X209*INDEX(model!$T$5:$T$35,MATCH(G210,model!$Q$5:$Q$35,0),1),0)</f>
        <v>0</v>
      </c>
      <c r="X210" s="19">
        <f>(U210+V210-W210)*P210</f>
        <v>40539.971863435705</v>
      </c>
      <c r="Y210" s="19"/>
      <c r="Z210" s="36" t="str">
        <f>K210&amp;L210</f>
        <v>UpUp</v>
      </c>
      <c r="AA210" s="36" t="str">
        <f>N210&amp;O210</f>
        <v>UpUp</v>
      </c>
      <c r="AB210" s="19"/>
      <c r="AC210" s="19"/>
      <c r="AD210" s="19"/>
      <c r="AE210" s="19"/>
      <c r="AI210" s="18">
        <f>ROUND(AI209-0.001,3)</f>
        <v>0.79500000000000004</v>
      </c>
      <c r="AJ210" s="9">
        <f t="array" ref="AJ210">PERCENTILE(IF($BB$5:$BB$2729="Y",$AY$5:$AY$2729),$AI210)</f>
        <v>1.0164741286126315</v>
      </c>
      <c r="AK210" s="9">
        <f t="array" ref="AK210">PERCENTILE(IF($BC$5:$BC$2729="Y",$AY$5:$AY$2729),$AI210)</f>
        <v>1.0237811832096659</v>
      </c>
      <c r="AL210" s="9">
        <f t="array" ref="AL210">PERCENTILE(IF($BD$5:$BD$2729="Y",$AY$5:$AY$2729),$AI210)</f>
        <v>0.99583303040539195</v>
      </c>
      <c r="AM210" s="41" t="str">
        <f>IF(AI210&lt;$BJ$7,"Up","Down")</f>
        <v>Down</v>
      </c>
      <c r="AN210" s="41" t="str">
        <f>IF(AI210&lt;$BK$7,"Down","Up")</f>
        <v>Up</v>
      </c>
      <c r="AO210" s="9">
        <f t="array" ref="AO210">PERCENTILE(IF($BT$5:$BT$2729="Y",$BQ$5:$BQ$2729),$AI210)</f>
        <v>1.0231680344310397</v>
      </c>
      <c r="AP210" s="9">
        <f t="array" ref="AP210">PERCENTILE(IF($BU$5:$BU$2729="Y",$BQ$5:$BQ$2729),$AI210)</f>
        <v>1.0323115306410204</v>
      </c>
      <c r="AQ210" s="9">
        <f t="array" ref="AQ210">PERCENTILE(IF($BV$5:$BV$2729="Y",$BQ$5:$BQ$2729),$AI210)</f>
        <v>0.99513213265039335</v>
      </c>
      <c r="AR210" s="41" t="str">
        <f>IF(AI210&lt;$BJ$12,"Up","Down")</f>
        <v>Down</v>
      </c>
      <c r="AS210" s="41" t="str">
        <f>IF(AI210&lt;$BK$12,"Down","Up")</f>
        <v>Up</v>
      </c>
      <c r="AU210" s="4" t="str">
        <f>IF(AZ210=AZ211,IF(AZ210&gt;AZ209,AZ210&amp;"_O",""),AZ210&amp;"_C")</f>
        <v/>
      </c>
      <c r="AV210" s="7" t="str">
        <f>IF(RIGHT(AU210,1)="C",AX210/INDEX($AX$5:$AX$2729,MATCH(AZ210&amp;"_O",$AU$5:$AU$2729,0),1),"")</f>
        <v/>
      </c>
      <c r="AW210" s="38">
        <v>27005</v>
      </c>
      <c r="AX210" s="37">
        <v>96.51</v>
      </c>
      <c r="AY210" s="7">
        <f>AX210/AX209</f>
        <v>1.0057315548145063</v>
      </c>
      <c r="AZ210" s="4">
        <f>YEAR(AW210)</f>
        <v>1973</v>
      </c>
      <c r="BA210" s="2" t="s">
        <v>5</v>
      </c>
      <c r="BB210" s="12" t="str">
        <f>INDEX($CD$5:$CD$10,MATCH(BA210,$CC$5:$CC$10,0),1)</f>
        <v/>
      </c>
      <c r="BC210" s="12" t="str">
        <f>IF(AND(BB210="Y",AY210&gt;1),"Y","")</f>
        <v/>
      </c>
      <c r="BD210" s="12" t="str">
        <f>IF(AND(BB210="Y",AY210&lt;1),"Y","")</f>
        <v/>
      </c>
      <c r="BE210" s="12" t="str">
        <f>IF(AY210&gt;1,IF(AY209&gt;1,"Y",""),"")</f>
        <v/>
      </c>
      <c r="BF210" s="12" t="str">
        <f>IF(AY210&lt;1,IF(AY209&lt;1,"Y",""),"")</f>
        <v/>
      </c>
      <c r="BG210" s="2"/>
      <c r="BH210" s="2"/>
      <c r="BI210" s="2"/>
      <c r="BJ210" s="2"/>
      <c r="BK210" s="2"/>
      <c r="BL210" s="2"/>
      <c r="BM210" s="4" t="str">
        <f>IF(BR210=BR211,IF(BR210&gt;BR209,BR210&amp;"_O",""),BR210&amp;"_C")</f>
        <v/>
      </c>
      <c r="BN210" s="7" t="str">
        <f>IF(RIGHT(BM210,1)="C",BP210/INDEX($BP$5:$BP$2729,MATCH(BR210&amp;"_O",$BM$5:$BM$2729,0),1),"")</f>
        <v/>
      </c>
      <c r="BO210" s="38">
        <v>27404</v>
      </c>
      <c r="BP210" s="3">
        <v>63.69</v>
      </c>
      <c r="BQ210" s="7">
        <f>BP210/BP209</f>
        <v>1.0401763841254288</v>
      </c>
      <c r="BR210" s="4">
        <f>YEAR(BO210)</f>
        <v>1975</v>
      </c>
      <c r="BS210" s="2" t="s">
        <v>5</v>
      </c>
      <c r="BT210" s="12" t="str">
        <f>INDEX($CD$5:$CD$10,MATCH(BS210,$CC$5:$CC$10,0),1)</f>
        <v/>
      </c>
      <c r="BU210" s="12" t="str">
        <f>IF(AND(BT210="Y",BQ210&gt;1),"Y","")</f>
        <v/>
      </c>
      <c r="BV210" s="12" t="str">
        <f>IF(AND(BT210="Y",BQ210&lt;1),"Y","")</f>
        <v/>
      </c>
      <c r="BW210" s="12" t="str">
        <f>IF(BQ210&gt;1,IF(BQ209&gt;1,"Y",""),"")</f>
        <v>Y</v>
      </c>
      <c r="BX210" s="12" t="str">
        <f>IF(BQ210&lt;1,IF(BQ209&lt;1,"Y",""),"")</f>
        <v/>
      </c>
      <c r="BY210" s="2"/>
      <c r="BZ210" s="2"/>
      <c r="CA210" s="2"/>
    </row>
    <row r="211" spans="2:79">
      <c r="B211" s="4" t="str">
        <f>IF(G211=G212,IF(G211&gt;G210,G211&amp;"_O",""),G211&amp;"_C")</f>
        <v/>
      </c>
      <c r="C211" s="14">
        <f ca="1">RANDBETWEEN(0,1000)/1000</f>
        <v>0.65200000000000002</v>
      </c>
      <c r="D211" s="16">
        <f>D210+1</f>
        <v>207</v>
      </c>
      <c r="E211" s="10">
        <f>ROUNDDOWN(D211/52,0)+1</f>
        <v>4</v>
      </c>
      <c r="F211" s="15">
        <f>F210+7</f>
        <v>46069</v>
      </c>
      <c r="G211" s="4">
        <f>YEAR(F211)</f>
        <v>2026</v>
      </c>
      <c r="H211" s="33">
        <v>3.9E-2</v>
      </c>
      <c r="I211" s="33">
        <v>0.27200000000000002</v>
      </c>
      <c r="J211" s="33">
        <v>0.98199999999999998</v>
      </c>
      <c r="K211" s="16" t="str">
        <f>IF(M210&gt;1,"Up","Down")</f>
        <v>Up</v>
      </c>
      <c r="L211" s="16" t="str">
        <f>IF(K211="Up",IF(H211&lt;$BJ$7,"Up","Down"),IF(H211&lt;$BK$7,"Down","Up"))</f>
        <v>Up</v>
      </c>
      <c r="M211" s="17">
        <f>IF(L211="Up",INDEX($AK$5:$AK$1005,MATCH(I211,$AI$5:$AI$1005,0),1),INDEX($AL$5:$AL$1005,MATCH(J211,$AI$5:$AI$1005,0),1))</f>
        <v>1.0065561351253545</v>
      </c>
      <c r="N211" s="16" t="str">
        <f>IF(P210&gt;1,"Up","Down")</f>
        <v>Up</v>
      </c>
      <c r="O211" s="16" t="str">
        <f>IF(N211="Up",IF(H211&lt;$BJ$12,"Up","Down"),IF(H211&lt;$BK$12,"Down","Up"))</f>
        <v>Up</v>
      </c>
      <c r="P211" s="17">
        <f>IF(O211="Up",INDEX($AP$5:$AP$1005,MATCH(I211,$AI$5:$AI$1005,0),1),INDEX($AQ$5:$AQ$1005,MATCH(J211,$AI$5:$AI$1005,0),1))</f>
        <v>1.008783981807911</v>
      </c>
      <c r="Q211" s="19">
        <f>T210</f>
        <v>30661.811763485366</v>
      </c>
      <c r="R211" s="19">
        <f>INDEX(model!$S$5:$S$35,MATCH(G211,model!$Q$5:$Q$35,0),1)*model!$O$5</f>
        <v>125</v>
      </c>
      <c r="S211" s="19">
        <f>IF(RIGHT(B211,1)="C",T210*INDEX(model!$T$5:$T$35,MATCH(G211,model!$Q$5:$Q$35,0),1),0)</f>
        <v>0</v>
      </c>
      <c r="T211" s="19">
        <f>(Q211+R211-S211)*M211</f>
        <v>30988.65426148563</v>
      </c>
      <c r="U211" s="19">
        <f>X210</f>
        <v>40539.971863435705</v>
      </c>
      <c r="V211" s="19">
        <f>INDEX(model!$S$5:$S$35,MATCH(G211,model!$Q$5:$Q$35,0),1)*model!$O$6</f>
        <v>125</v>
      </c>
      <c r="W211" s="19">
        <f>IF(RIGHT(B211,1)="C",X210*INDEX(model!$T$5:$T$35,MATCH(G211,model!$Q$5:$Q$35,0),1),0)</f>
        <v>0</v>
      </c>
      <c r="X211" s="19">
        <f>(U211+V211-W211)*P211</f>
        <v>41022.172236503335</v>
      </c>
      <c r="Y211" s="19"/>
      <c r="Z211" s="36" t="str">
        <f>K211&amp;L211</f>
        <v>UpUp</v>
      </c>
      <c r="AA211" s="36" t="str">
        <f>N211&amp;O211</f>
        <v>UpUp</v>
      </c>
      <c r="AB211" s="19"/>
      <c r="AC211" s="19"/>
      <c r="AD211" s="19"/>
      <c r="AE211" s="19"/>
      <c r="AI211" s="18">
        <f>ROUND(AI210-0.001,3)</f>
        <v>0.79400000000000004</v>
      </c>
      <c r="AJ211" s="9">
        <f t="array" ref="AJ211">PERCENTILE(IF($BB$5:$BB$2729="Y",$AY$5:$AY$2729),$AI211)</f>
        <v>1.016426037678468</v>
      </c>
      <c r="AK211" s="9">
        <f t="array" ref="AK211">PERCENTILE(IF($BC$5:$BC$2729="Y",$AY$5:$AY$2729),$AI211)</f>
        <v>1.023704716721004</v>
      </c>
      <c r="AL211" s="9">
        <f t="array" ref="AL211">PERCENTILE(IF($BD$5:$BD$2729="Y",$AY$5:$AY$2729),$AI211)</f>
        <v>0.99580960107170213</v>
      </c>
      <c r="AM211" s="41" t="str">
        <f>IF(AI211&lt;$BJ$7,"Up","Down")</f>
        <v>Down</v>
      </c>
      <c r="AN211" s="41" t="str">
        <f>IF(AI211&lt;$BK$7,"Down","Up")</f>
        <v>Up</v>
      </c>
      <c r="AO211" s="9">
        <f t="array" ref="AO211">PERCENTILE(IF($BT$5:$BT$2729="Y",$BQ$5:$BQ$2729),$AI211)</f>
        <v>1.0231277022968162</v>
      </c>
      <c r="AP211" s="9">
        <f t="array" ref="AP211">PERCENTILE(IF($BU$5:$BU$2729="Y",$BQ$5:$BQ$2729),$AI211)</f>
        <v>1.0322477927798954</v>
      </c>
      <c r="AQ211" s="9">
        <f t="array" ref="AQ211">PERCENTILE(IF($BV$5:$BV$2729="Y",$BQ$5:$BQ$2729),$AI211)</f>
        <v>0.9951160702320444</v>
      </c>
      <c r="AR211" s="41" t="str">
        <f>IF(AI211&lt;$BJ$12,"Up","Down")</f>
        <v>Down</v>
      </c>
      <c r="AS211" s="41" t="str">
        <f>IF(AI211&lt;$BK$12,"Down","Up")</f>
        <v>Up</v>
      </c>
      <c r="AU211" s="4" t="str">
        <f>IF(AZ211=AZ212,IF(AZ211&gt;AZ210,AZ211&amp;"_O",""),AZ211&amp;"_C")</f>
        <v/>
      </c>
      <c r="AV211" s="7" t="str">
        <f>IF(RIGHT(AU211,1)="C",AX211/INDEX($AX$5:$AX$2729,MATCH(AZ211&amp;"_O",$AU$5:$AU$2729,0),1),"")</f>
        <v/>
      </c>
      <c r="AW211" s="38">
        <v>27012</v>
      </c>
      <c r="AX211" s="37">
        <v>93.29</v>
      </c>
      <c r="AY211" s="7">
        <f>AX211/AX210</f>
        <v>0.96663558180499431</v>
      </c>
      <c r="AZ211" s="4">
        <f>YEAR(AW211)</f>
        <v>1973</v>
      </c>
      <c r="BA211" s="2" t="s">
        <v>5</v>
      </c>
      <c r="BB211" s="12" t="str">
        <f>INDEX($CD$5:$CD$10,MATCH(BA211,$CC$5:$CC$10,0),1)</f>
        <v/>
      </c>
      <c r="BC211" s="12" t="str">
        <f>IF(AND(BB211="Y",AY211&gt;1),"Y","")</f>
        <v/>
      </c>
      <c r="BD211" s="12" t="str">
        <f>IF(AND(BB211="Y",AY211&lt;1),"Y","")</f>
        <v/>
      </c>
      <c r="BE211" s="12" t="str">
        <f>IF(AY211&gt;1,IF(AY210&gt;1,"Y",""),"")</f>
        <v/>
      </c>
      <c r="BF211" s="12" t="str">
        <f>IF(AY211&lt;1,IF(AY210&lt;1,"Y",""),"")</f>
        <v/>
      </c>
      <c r="BG211" s="2"/>
      <c r="BH211" s="2"/>
      <c r="BI211" s="2"/>
      <c r="BJ211" s="2"/>
      <c r="BK211" s="2"/>
      <c r="BL211" s="2"/>
      <c r="BM211" s="4" t="str">
        <f>IF(BR211=BR212,IF(BR211&gt;BR210,BR211&amp;"_O",""),BR211&amp;"_C")</f>
        <v/>
      </c>
      <c r="BN211" s="7" t="str">
        <f>IF(RIGHT(BM211,1)="C",BP211/INDEX($BP$5:$BP$2729,MATCH(BR211&amp;"_O",$BM$5:$BM$2729,0),1),"")</f>
        <v/>
      </c>
      <c r="BO211" s="38">
        <v>27411</v>
      </c>
      <c r="BP211" s="3">
        <v>64.400000000000006</v>
      </c>
      <c r="BQ211" s="7">
        <f>BP211/BP210</f>
        <v>1.0111477468990424</v>
      </c>
      <c r="BR211" s="4">
        <f>YEAR(BO211)</f>
        <v>1975</v>
      </c>
      <c r="BS211" s="2" t="s">
        <v>5</v>
      </c>
      <c r="BT211" s="12" t="str">
        <f>INDEX($CD$5:$CD$10,MATCH(BS211,$CC$5:$CC$10,0),1)</f>
        <v/>
      </c>
      <c r="BU211" s="12" t="str">
        <f>IF(AND(BT211="Y",BQ211&gt;1),"Y","")</f>
        <v/>
      </c>
      <c r="BV211" s="12" t="str">
        <f>IF(AND(BT211="Y",BQ211&lt;1),"Y","")</f>
        <v/>
      </c>
      <c r="BW211" s="12" t="str">
        <f>IF(BQ211&gt;1,IF(BQ210&gt;1,"Y",""),"")</f>
        <v>Y</v>
      </c>
      <c r="BX211" s="12" t="str">
        <f>IF(BQ211&lt;1,IF(BQ210&lt;1,"Y",""),"")</f>
        <v/>
      </c>
      <c r="BY211" s="2"/>
      <c r="BZ211" s="2"/>
      <c r="CA211" s="2"/>
    </row>
    <row r="212" spans="2:79">
      <c r="B212" s="4" t="str">
        <f>IF(G212=G213,IF(G212&gt;G211,G212&amp;"_O",""),G212&amp;"_C")</f>
        <v/>
      </c>
      <c r="C212" s="14">
        <f ca="1">RANDBETWEEN(0,1000)/1000</f>
        <v>0.98599999999999999</v>
      </c>
      <c r="D212" s="16">
        <f>D211+1</f>
        <v>208</v>
      </c>
      <c r="E212" s="10">
        <f>ROUNDDOWN(D212/52,0)+1</f>
        <v>5</v>
      </c>
      <c r="F212" s="15">
        <f>F211+7</f>
        <v>46076</v>
      </c>
      <c r="G212" s="4">
        <f>YEAR(F212)</f>
        <v>2026</v>
      </c>
      <c r="H212" s="33">
        <v>0.61399999999999999</v>
      </c>
      <c r="I212" s="33">
        <v>0.36499999999999999</v>
      </c>
      <c r="J212" s="33">
        <v>0.749</v>
      </c>
      <c r="K212" s="16" t="str">
        <f>IF(M211&gt;1,"Up","Down")</f>
        <v>Up</v>
      </c>
      <c r="L212" s="16" t="str">
        <f>IF(K212="Up",IF(H212&lt;$BJ$7,"Up","Down"),IF(H212&lt;$BK$7,"Down","Up"))</f>
        <v>Down</v>
      </c>
      <c r="M212" s="17">
        <f>IF(L212="Up",INDEX($AK$5:$AK$1005,MATCH(I212,$AI$5:$AI$1005,0),1),INDEX($AL$5:$AL$1005,MATCH(J212,$AI$5:$AI$1005,0),1))</f>
        <v>0.99457402984906884</v>
      </c>
      <c r="N212" s="16" t="str">
        <f>IF(P211&gt;1,"Up","Down")</f>
        <v>Up</v>
      </c>
      <c r="O212" s="16" t="str">
        <f>IF(N212="Up",IF(H212&lt;$BJ$12,"Up","Down"),IF(H212&lt;$BK$12,"Down","Up"))</f>
        <v>Down</v>
      </c>
      <c r="P212" s="17">
        <f>IF(O212="Up",INDEX($AP$5:$AP$1005,MATCH(I212,$AI$5:$AI$1005,0),1),INDEX($AQ$5:$AQ$1005,MATCH(J212,$AI$5:$AI$1005,0),1))</f>
        <v>0.99373482145286873</v>
      </c>
      <c r="Q212" s="19">
        <f>T211</f>
        <v>30988.65426148563</v>
      </c>
      <c r="R212" s="19">
        <f>INDEX(model!$S$5:$S$35,MATCH(G212,model!$Q$5:$Q$35,0),1)*model!$O$5</f>
        <v>125</v>
      </c>
      <c r="S212" s="19">
        <f>IF(RIGHT(B212,1)="C",T211*INDEX(model!$T$5:$T$35,MATCH(G212,model!$Q$5:$Q$35,0),1),0)</f>
        <v>0</v>
      </c>
      <c r="T212" s="19">
        <f>(Q212+R212-S212)*M212</f>
        <v>30944.832502176418</v>
      </c>
      <c r="U212" s="19">
        <f>X211</f>
        <v>41022.172236503335</v>
      </c>
      <c r="V212" s="19">
        <f>INDEX(model!$S$5:$S$35,MATCH(G212,model!$Q$5:$Q$35,0),1)*model!$O$6</f>
        <v>125</v>
      </c>
      <c r="W212" s="19">
        <f>IF(RIGHT(B212,1)="C",X211*INDEX(model!$T$5:$T$35,MATCH(G212,model!$Q$5:$Q$35,0),1),0)</f>
        <v>0</v>
      </c>
      <c r="X212" s="19">
        <f>(U212+V212-W212)*P212</f>
        <v>40889.377855732077</v>
      </c>
      <c r="Y212" s="19"/>
      <c r="Z212" s="36" t="str">
        <f>K212&amp;L212</f>
        <v>UpDown</v>
      </c>
      <c r="AA212" s="36" t="str">
        <f>N212&amp;O212</f>
        <v>UpDown</v>
      </c>
      <c r="AB212" s="19"/>
      <c r="AC212" s="19"/>
      <c r="AD212" s="19"/>
      <c r="AE212" s="19"/>
      <c r="AI212" s="18">
        <f>ROUND(AI211-0.001,3)</f>
        <v>0.79300000000000004</v>
      </c>
      <c r="AJ212" s="9">
        <f t="array" ref="AJ212">PERCENTILE(IF($BB$5:$BB$2729="Y",$AY$5:$AY$2729),$AI212)</f>
        <v>1.0163792876966538</v>
      </c>
      <c r="AK212" s="9">
        <f t="array" ref="AK212">PERCENTILE(IF($BC$5:$BC$2729="Y",$AY$5:$AY$2729),$AI212)</f>
        <v>1.02350569557051</v>
      </c>
      <c r="AL212" s="9">
        <f t="array" ref="AL212">PERCENTILE(IF($BD$5:$BD$2729="Y",$AY$5:$AY$2729),$AI212)</f>
        <v>0.99578608967978932</v>
      </c>
      <c r="AM212" s="41" t="str">
        <f>IF(AI212&lt;$BJ$7,"Up","Down")</f>
        <v>Down</v>
      </c>
      <c r="AN212" s="41" t="str">
        <f>IF(AI212&lt;$BK$7,"Down","Up")</f>
        <v>Up</v>
      </c>
      <c r="AO212" s="9">
        <f t="array" ref="AO212">PERCENTILE(IF($BT$5:$BT$2729="Y",$BQ$5:$BQ$2729),$AI212)</f>
        <v>1.0229912268436525</v>
      </c>
      <c r="AP212" s="9">
        <f t="array" ref="AP212">PERCENTILE(IF($BU$5:$BU$2729="Y",$BQ$5:$BQ$2729),$AI212)</f>
        <v>1.0321802447776744</v>
      </c>
      <c r="AQ212" s="9">
        <f t="array" ref="AQ212">PERCENTILE(IF($BV$5:$BV$2729="Y",$BQ$5:$BQ$2729),$AI212)</f>
        <v>0.99507896809414742</v>
      </c>
      <c r="AR212" s="41" t="str">
        <f>IF(AI212&lt;$BJ$12,"Up","Down")</f>
        <v>Down</v>
      </c>
      <c r="AS212" s="41" t="str">
        <f>IF(AI212&lt;$BK$12,"Down","Up")</f>
        <v>Up</v>
      </c>
      <c r="AU212" s="4" t="str">
        <f>IF(AZ212=AZ213,IF(AZ212&gt;AZ211,AZ212&amp;"_O",""),AZ212&amp;"_C")</f>
        <v/>
      </c>
      <c r="AV212" s="7" t="str">
        <f>IF(RIGHT(AU212,1)="C",AX212/INDEX($AX$5:$AX$2729,MATCH(AZ212&amp;"_O",$AU$5:$AU$2729,0),1),"")</f>
        <v/>
      </c>
      <c r="AW212" s="38">
        <v>27019</v>
      </c>
      <c r="AX212" s="37">
        <v>93.54</v>
      </c>
      <c r="AY212" s="7">
        <f>AX212/AX211</f>
        <v>1.0026798156286847</v>
      </c>
      <c r="AZ212" s="4">
        <f>YEAR(AW212)</f>
        <v>1973</v>
      </c>
      <c r="BA212" s="2" t="s">
        <v>5</v>
      </c>
      <c r="BB212" s="12" t="str">
        <f>INDEX($CD$5:$CD$10,MATCH(BA212,$CC$5:$CC$10,0),1)</f>
        <v/>
      </c>
      <c r="BC212" s="12" t="str">
        <f>IF(AND(BB212="Y",AY212&gt;1),"Y","")</f>
        <v/>
      </c>
      <c r="BD212" s="12" t="str">
        <f>IF(AND(BB212="Y",AY212&lt;1),"Y","")</f>
        <v/>
      </c>
      <c r="BE212" s="12" t="str">
        <f>IF(AY212&gt;1,IF(AY211&gt;1,"Y",""),"")</f>
        <v/>
      </c>
      <c r="BF212" s="12" t="str">
        <f>IF(AY212&lt;1,IF(AY211&lt;1,"Y",""),"")</f>
        <v/>
      </c>
      <c r="BG212" s="2"/>
      <c r="BH212" s="2"/>
      <c r="BI212" s="2"/>
      <c r="BJ212" s="2"/>
      <c r="BK212" s="2"/>
      <c r="BL212" s="2"/>
      <c r="BM212" s="4" t="str">
        <f>IF(BR212=BR213,IF(BR212&gt;BR211,BR212&amp;"_O",""),BR212&amp;"_C")</f>
        <v/>
      </c>
      <c r="BN212" s="7" t="str">
        <f>IF(RIGHT(BM212,1)="C",BP212/INDEX($BP$5:$BP$2729,MATCH(BR212&amp;"_O",$BM$5:$BM$2729,0),1),"")</f>
        <v/>
      </c>
      <c r="BO212" s="38">
        <v>27418</v>
      </c>
      <c r="BP212" s="3">
        <v>65.38</v>
      </c>
      <c r="BQ212" s="7">
        <f>BP212/BP211</f>
        <v>1.0152173913043476</v>
      </c>
      <c r="BR212" s="4">
        <f>YEAR(BO212)</f>
        <v>1975</v>
      </c>
      <c r="BS212" s="2" t="s">
        <v>5</v>
      </c>
      <c r="BT212" s="12" t="str">
        <f>INDEX($CD$5:$CD$10,MATCH(BS212,$CC$5:$CC$10,0),1)</f>
        <v/>
      </c>
      <c r="BU212" s="12" t="str">
        <f>IF(AND(BT212="Y",BQ212&gt;1),"Y","")</f>
        <v/>
      </c>
      <c r="BV212" s="12" t="str">
        <f>IF(AND(BT212="Y",BQ212&lt;1),"Y","")</f>
        <v/>
      </c>
      <c r="BW212" s="12" t="str">
        <f>IF(BQ212&gt;1,IF(BQ211&gt;1,"Y",""),"")</f>
        <v>Y</v>
      </c>
      <c r="BX212" s="12" t="str">
        <f>IF(BQ212&lt;1,IF(BQ211&lt;1,"Y",""),"")</f>
        <v/>
      </c>
      <c r="BY212" s="2"/>
      <c r="BZ212" s="2"/>
      <c r="CA212" s="2"/>
    </row>
    <row r="213" spans="2:79">
      <c r="B213" s="4" t="str">
        <f>IF(G213=G214,IF(G213&gt;G212,G213&amp;"_O",""),G213&amp;"_C")</f>
        <v/>
      </c>
      <c r="C213" s="14">
        <f ca="1">RANDBETWEEN(0,1000)/1000</f>
        <v>0.111</v>
      </c>
      <c r="D213" s="16">
        <f>D212+1</f>
        <v>209</v>
      </c>
      <c r="E213" s="10">
        <f>ROUNDDOWN(D213/52,0)+1</f>
        <v>5</v>
      </c>
      <c r="F213" s="15">
        <f>F212+7</f>
        <v>46083</v>
      </c>
      <c r="G213" s="4">
        <f>YEAR(F213)</f>
        <v>2026</v>
      </c>
      <c r="H213" s="33">
        <v>0.13700000000000001</v>
      </c>
      <c r="I213" s="33">
        <v>0.98</v>
      </c>
      <c r="J213" s="33">
        <v>0.24299999999999999</v>
      </c>
      <c r="K213" s="16" t="str">
        <f>IF(M212&gt;1,"Up","Down")</f>
        <v>Down</v>
      </c>
      <c r="L213" s="16" t="str">
        <f>IF(K213="Up",IF(H213&lt;$BJ$7,"Up","Down"),IF(H213&lt;$BK$7,"Down","Up"))</f>
        <v>Down</v>
      </c>
      <c r="M213" s="17">
        <f>IF(L213="Up",INDEX($AK$5:$AK$1005,MATCH(I213,$AI$5:$AI$1005,0),1),INDEX($AL$5:$AL$1005,MATCH(J213,$AI$5:$AI$1005,0),1))</f>
        <v>0.97742963888493684</v>
      </c>
      <c r="N213" s="16" t="str">
        <f>IF(P212&gt;1,"Up","Down")</f>
        <v>Down</v>
      </c>
      <c r="O213" s="16" t="str">
        <f>IF(N213="Up",IF(H213&lt;$BJ$12,"Up","Down"),IF(H213&lt;$BK$12,"Down","Up"))</f>
        <v>Down</v>
      </c>
      <c r="P213" s="17">
        <f>IF(O213="Up",INDEX($AP$5:$AP$1005,MATCH(I213,$AI$5:$AI$1005,0),1),INDEX($AQ$5:$AQ$1005,MATCH(J213,$AI$5:$AI$1005,0),1))</f>
        <v>0.9696899023700819</v>
      </c>
      <c r="Q213" s="19">
        <f>T212</f>
        <v>30944.832502176418</v>
      </c>
      <c r="R213" s="19">
        <f>INDEX(model!$S$5:$S$35,MATCH(G213,model!$Q$5:$Q$35,0),1)*model!$O$5</f>
        <v>125</v>
      </c>
      <c r="S213" s="19">
        <f>IF(RIGHT(B213,1)="C",T212*INDEX(model!$T$5:$T$35,MATCH(G213,model!$Q$5:$Q$35,0),1),0)</f>
        <v>0</v>
      </c>
      <c r="T213" s="19">
        <f>(Q213+R213-S213)*M213</f>
        <v>30368.575162817768</v>
      </c>
      <c r="U213" s="19">
        <f>X212</f>
        <v>40889.377855732077</v>
      </c>
      <c r="V213" s="19">
        <f>INDEX(model!$S$5:$S$35,MATCH(G213,model!$Q$5:$Q$35,0),1)*model!$O$6</f>
        <v>125</v>
      </c>
      <c r="W213" s="19">
        <f>IF(RIGHT(B213,1)="C",X212*INDEX(model!$T$5:$T$35,MATCH(G213,model!$Q$5:$Q$35,0),1),0)</f>
        <v>0</v>
      </c>
      <c r="X213" s="19">
        <f>(U213+V213-W213)*P213</f>
        <v>39771.228058694483</v>
      </c>
      <c r="Y213" s="19"/>
      <c r="Z213" s="36" t="str">
        <f>K213&amp;L213</f>
        <v>DownDown</v>
      </c>
      <c r="AA213" s="36" t="str">
        <f>N213&amp;O213</f>
        <v>DownDown</v>
      </c>
      <c r="AB213" s="19"/>
      <c r="AC213" s="19"/>
      <c r="AD213" s="19"/>
      <c r="AE213" s="19"/>
      <c r="AI213" s="18">
        <f>ROUND(AI212-0.001,3)</f>
        <v>0.79200000000000004</v>
      </c>
      <c r="AJ213" s="9">
        <f t="array" ref="AJ213">PERCENTILE(IF($BB$5:$BB$2729="Y",$AY$5:$AY$2729),$AI213)</f>
        <v>1.0162748121302054</v>
      </c>
      <c r="AK213" s="9">
        <f t="array" ref="AK213">PERCENTILE(IF($BC$5:$BC$2729="Y",$AY$5:$AY$2729),$AI213)</f>
        <v>1.0233365725094588</v>
      </c>
      <c r="AL213" s="9">
        <f t="array" ref="AL213">PERCENTILE(IF($BD$5:$BD$2729="Y",$AY$5:$AY$2729),$AI213)</f>
        <v>0.99573558118140482</v>
      </c>
      <c r="AM213" s="41" t="str">
        <f>IF(AI213&lt;$BJ$7,"Up","Down")</f>
        <v>Down</v>
      </c>
      <c r="AN213" s="41" t="str">
        <f>IF(AI213&lt;$BK$7,"Down","Up")</f>
        <v>Up</v>
      </c>
      <c r="AO213" s="9">
        <f t="array" ref="AO213">PERCENTILE(IF($BT$5:$BT$2729="Y",$BQ$5:$BQ$2729),$AI213)</f>
        <v>1.0229018241967409</v>
      </c>
      <c r="AP213" s="9">
        <f t="array" ref="AP213">PERCENTILE(IF($BU$5:$BU$2729="Y",$BQ$5:$BQ$2729),$AI213)</f>
        <v>1.0320188400870969</v>
      </c>
      <c r="AQ213" s="9">
        <f t="array" ref="AQ213">PERCENTILE(IF($BV$5:$BV$2729="Y",$BQ$5:$BQ$2729),$AI213)</f>
        <v>0.99504157653208136</v>
      </c>
      <c r="AR213" s="41" t="str">
        <f>IF(AI213&lt;$BJ$12,"Up","Down")</f>
        <v>Down</v>
      </c>
      <c r="AS213" s="41" t="str">
        <f>IF(AI213&lt;$BK$12,"Down","Up")</f>
        <v>Up</v>
      </c>
      <c r="AU213" s="4" t="str">
        <f>IF(AZ213=AZ214,IF(AZ213&gt;AZ212,AZ213&amp;"_O",""),AZ213&amp;"_C")</f>
        <v>1973_C</v>
      </c>
      <c r="AV213" s="7">
        <f>IF(RIGHT(AU213,1)="C",AX213/INDEX($AX$5:$AX$2729,MATCH(AZ213&amp;"_O",$AU$5:$AU$2729,0),1),"")</f>
        <v>0.81371485776257613</v>
      </c>
      <c r="AW213" s="38">
        <v>27026</v>
      </c>
      <c r="AX213" s="37">
        <v>97.54</v>
      </c>
      <c r="AY213" s="7">
        <f>AX213/AX212</f>
        <v>1.0427624545648919</v>
      </c>
      <c r="AZ213" s="4">
        <f>YEAR(AW213)</f>
        <v>1973</v>
      </c>
      <c r="BA213" s="2" t="s">
        <v>5</v>
      </c>
      <c r="BB213" s="12" t="str">
        <f>INDEX($CD$5:$CD$10,MATCH(BA213,$CC$5:$CC$10,0),1)</f>
        <v/>
      </c>
      <c r="BC213" s="12" t="str">
        <f>IF(AND(BB213="Y",AY213&gt;1),"Y","")</f>
        <v/>
      </c>
      <c r="BD213" s="12" t="str">
        <f>IF(AND(BB213="Y",AY213&lt;1),"Y","")</f>
        <v/>
      </c>
      <c r="BE213" s="12" t="str">
        <f>IF(AY213&gt;1,IF(AY212&gt;1,"Y",""),"")</f>
        <v>Y</v>
      </c>
      <c r="BF213" s="12" t="str">
        <f>IF(AY213&lt;1,IF(AY212&lt;1,"Y",""),"")</f>
        <v/>
      </c>
      <c r="BG213" s="2"/>
      <c r="BH213" s="2"/>
      <c r="BI213" s="2"/>
      <c r="BJ213" s="2"/>
      <c r="BK213" s="2"/>
      <c r="BL213" s="2"/>
      <c r="BM213" s="4" t="str">
        <f>IF(BR213=BR214,IF(BR213&gt;BR212,BR213&amp;"_O",""),BR213&amp;"_C")</f>
        <v/>
      </c>
      <c r="BN213" s="7" t="str">
        <f>IF(RIGHT(BM213,1)="C",BP213/INDEX($BP$5:$BP$2729,MATCH(BR213&amp;"_O",$BM$5:$BM$2729,0),1),"")</f>
        <v/>
      </c>
      <c r="BO213" s="38">
        <v>27425</v>
      </c>
      <c r="BP213" s="3">
        <v>69.78</v>
      </c>
      <c r="BQ213" s="7">
        <f>BP213/BP212</f>
        <v>1.0672988681553992</v>
      </c>
      <c r="BR213" s="4">
        <f>YEAR(BO213)</f>
        <v>1975</v>
      </c>
      <c r="BS213" s="2" t="s">
        <v>5</v>
      </c>
      <c r="BT213" s="12" t="str">
        <f>INDEX($CD$5:$CD$10,MATCH(BS213,$CC$5:$CC$10,0),1)</f>
        <v/>
      </c>
      <c r="BU213" s="12" t="str">
        <f>IF(AND(BT213="Y",BQ213&gt;1),"Y","")</f>
        <v/>
      </c>
      <c r="BV213" s="12" t="str">
        <f>IF(AND(BT213="Y",BQ213&lt;1),"Y","")</f>
        <v/>
      </c>
      <c r="BW213" s="12" t="str">
        <f>IF(BQ213&gt;1,IF(BQ212&gt;1,"Y",""),"")</f>
        <v>Y</v>
      </c>
      <c r="BX213" s="12" t="str">
        <f>IF(BQ213&lt;1,IF(BQ212&lt;1,"Y",""),"")</f>
        <v/>
      </c>
      <c r="BY213" s="2"/>
      <c r="BZ213" s="2"/>
      <c r="CA213" s="2"/>
    </row>
    <row r="214" spans="2:79">
      <c r="B214" s="4" t="str">
        <f>IF(G214=G215,IF(G214&gt;G213,G214&amp;"_O",""),G214&amp;"_C")</f>
        <v/>
      </c>
      <c r="C214" s="14">
        <f ca="1">RANDBETWEEN(0,1000)/1000</f>
        <v>6.0999999999999999E-2</v>
      </c>
      <c r="D214" s="16">
        <f>D213+1</f>
        <v>210</v>
      </c>
      <c r="E214" s="10">
        <f>ROUNDDOWN(D214/52,0)+1</f>
        <v>5</v>
      </c>
      <c r="F214" s="15">
        <f>F213+7</f>
        <v>46090</v>
      </c>
      <c r="G214" s="4">
        <f>YEAR(F214)</f>
        <v>2026</v>
      </c>
      <c r="H214" s="33">
        <v>0.41699999999999998</v>
      </c>
      <c r="I214" s="33">
        <v>0.315</v>
      </c>
      <c r="J214" s="33">
        <v>0.35</v>
      </c>
      <c r="K214" s="16" t="str">
        <f>IF(M213&gt;1,"Up","Down")</f>
        <v>Down</v>
      </c>
      <c r="L214" s="16" t="str">
        <f>IF(K214="Up",IF(H214&lt;$BJ$7,"Up","Down"),IF(H214&lt;$BK$7,"Down","Up"))</f>
        <v>Up</v>
      </c>
      <c r="M214" s="17">
        <f>IF(L214="Up",INDEX($AK$5:$AK$1005,MATCH(I214,$AI$5:$AI$1005,0),1),INDEX($AL$5:$AL$1005,MATCH(J214,$AI$5:$AI$1005,0),1))</f>
        <v>1.0075683694383111</v>
      </c>
      <c r="N214" s="16" t="str">
        <f>IF(P213&gt;1,"Up","Down")</f>
        <v>Down</v>
      </c>
      <c r="O214" s="16" t="str">
        <f>IF(N214="Up",IF(H214&lt;$BJ$12,"Up","Down"),IF(H214&lt;$BK$12,"Down","Up"))</f>
        <v>Down</v>
      </c>
      <c r="P214" s="17">
        <f>IF(O214="Up",INDEX($AP$5:$AP$1005,MATCH(I214,$AI$5:$AI$1005,0),1),INDEX($AQ$5:$AQ$1005,MATCH(J214,$AI$5:$AI$1005,0),1))</f>
        <v>0.9774539970534506</v>
      </c>
      <c r="Q214" s="19">
        <f>T213</f>
        <v>30368.575162817768</v>
      </c>
      <c r="R214" s="19">
        <f>INDEX(model!$S$5:$S$35,MATCH(G214,model!$Q$5:$Q$35,0),1)*model!$O$5</f>
        <v>125</v>
      </c>
      <c r="S214" s="19">
        <f>IF(RIGHT(B214,1)="C",T213*INDEX(model!$T$5:$T$35,MATCH(G214,model!$Q$5:$Q$35,0),1),0)</f>
        <v>0</v>
      </c>
      <c r="T214" s="19">
        <f>(Q214+R214-S214)*M214</f>
        <v>30724.361805144879</v>
      </c>
      <c r="U214" s="19">
        <f>X213</f>
        <v>39771.228058694483</v>
      </c>
      <c r="V214" s="19">
        <f>INDEX(model!$S$5:$S$35,MATCH(G214,model!$Q$5:$Q$35,0),1)*model!$O$6</f>
        <v>125</v>
      </c>
      <c r="W214" s="19">
        <f>IF(RIGHT(B214,1)="C",X213*INDEX(model!$T$5:$T$35,MATCH(G214,model!$Q$5:$Q$35,0),1),0)</f>
        <v>0</v>
      </c>
      <c r="X214" s="19">
        <f>(U214+V214-W214)*P214</f>
        <v>38996.727583326952</v>
      </c>
      <c r="Y214" s="19"/>
      <c r="Z214" s="36" t="str">
        <f>K214&amp;L214</f>
        <v>DownUp</v>
      </c>
      <c r="AA214" s="36" t="str">
        <f>N214&amp;O214</f>
        <v>DownDown</v>
      </c>
      <c r="AB214" s="19"/>
      <c r="AC214" s="19"/>
      <c r="AD214" s="19"/>
      <c r="AE214" s="19"/>
      <c r="AI214" s="18">
        <f>ROUND(AI213-0.001,3)</f>
        <v>0.79100000000000004</v>
      </c>
      <c r="AJ214" s="9">
        <f t="array" ref="AJ214">PERCENTILE(IF($BB$5:$BB$2729="Y",$AY$5:$AY$2729),$AI214)</f>
        <v>1.0161737818679328</v>
      </c>
      <c r="AK214" s="9">
        <f t="array" ref="AK214">PERCENTILE(IF($BC$5:$BC$2729="Y",$AY$5:$AY$2729),$AI214)</f>
        <v>1.0232041806256369</v>
      </c>
      <c r="AL214" s="9">
        <f t="array" ref="AL214">PERCENTILE(IF($BD$5:$BD$2729="Y",$AY$5:$AY$2729),$AI214)</f>
        <v>0.9956965303126839</v>
      </c>
      <c r="AM214" s="41" t="str">
        <f>IF(AI214&lt;$BJ$7,"Up","Down")</f>
        <v>Down</v>
      </c>
      <c r="AN214" s="41" t="str">
        <f>IF(AI214&lt;$BK$7,"Down","Up")</f>
        <v>Up</v>
      </c>
      <c r="AO214" s="9">
        <f t="array" ref="AO214">PERCENTILE(IF($BT$5:$BT$2729="Y",$BQ$5:$BQ$2729),$AI214)</f>
        <v>1.022871580157741</v>
      </c>
      <c r="AP214" s="9">
        <f t="array" ref="AP214">PERCENTILE(IF($BU$5:$BU$2729="Y",$BQ$5:$BQ$2729),$AI214)</f>
        <v>1.0318943545418919</v>
      </c>
      <c r="AQ214" s="9">
        <f t="array" ref="AQ214">PERCENTILE(IF($BV$5:$BV$2729="Y",$BQ$5:$BQ$2729),$AI214)</f>
        <v>0.99498920245845357</v>
      </c>
      <c r="AR214" s="41" t="str">
        <f>IF(AI214&lt;$BJ$12,"Up","Down")</f>
        <v>Down</v>
      </c>
      <c r="AS214" s="41" t="str">
        <f>IF(AI214&lt;$BK$12,"Down","Up")</f>
        <v>Up</v>
      </c>
      <c r="AU214" s="4" t="str">
        <f>IF(AZ214=AZ215,IF(AZ214&gt;AZ213,AZ214&amp;"_O",""),AZ214&amp;"_C")</f>
        <v>1974_O</v>
      </c>
      <c r="AV214" s="7" t="str">
        <f>IF(RIGHT(AU214,1)="C",AX214/INDEX($AX$5:$AX$2729,MATCH(AZ214&amp;"_O",$AU$5:$AU$2729,0),1),"")</f>
        <v/>
      </c>
      <c r="AW214" s="38">
        <v>27033</v>
      </c>
      <c r="AX214" s="37">
        <v>98.9</v>
      </c>
      <c r="AY214" s="7">
        <f>AX214/AX213</f>
        <v>1.0139429977445151</v>
      </c>
      <c r="AZ214" s="4">
        <f>YEAR(AW214)</f>
        <v>1974</v>
      </c>
      <c r="BA214" s="2" t="s">
        <v>5</v>
      </c>
      <c r="BB214" s="12" t="str">
        <f>INDEX($CD$5:$CD$10,MATCH(BA214,$CC$5:$CC$10,0),1)</f>
        <v/>
      </c>
      <c r="BC214" s="12" t="str">
        <f>IF(AND(BB214="Y",AY214&gt;1),"Y","")</f>
        <v/>
      </c>
      <c r="BD214" s="12" t="str">
        <f>IF(AND(BB214="Y",AY214&lt;1),"Y","")</f>
        <v/>
      </c>
      <c r="BE214" s="12" t="str">
        <f>IF(AY214&gt;1,IF(AY213&gt;1,"Y",""),"")</f>
        <v>Y</v>
      </c>
      <c r="BF214" s="12" t="str">
        <f>IF(AY214&lt;1,IF(AY213&lt;1,"Y",""),"")</f>
        <v/>
      </c>
      <c r="BG214" s="2"/>
      <c r="BH214" s="2"/>
      <c r="BI214" s="2"/>
      <c r="BJ214" s="2"/>
      <c r="BK214" s="2"/>
      <c r="BL214" s="2"/>
      <c r="BM214" s="4" t="str">
        <f>IF(BR214=BR215,IF(BR214&gt;BR213,BR214&amp;"_O",""),BR214&amp;"_C")</f>
        <v/>
      </c>
      <c r="BN214" s="7" t="str">
        <f>IF(RIGHT(BM214,1)="C",BP214/INDEX($BP$5:$BP$2729,MATCH(BR214&amp;"_O",$BM$5:$BM$2729,0),1),"")</f>
        <v/>
      </c>
      <c r="BO214" s="38">
        <v>27432</v>
      </c>
      <c r="BP214" s="3">
        <v>71.12</v>
      </c>
      <c r="BQ214" s="7">
        <f>BP214/BP213</f>
        <v>1.0192032100888506</v>
      </c>
      <c r="BR214" s="4">
        <f>YEAR(BO214)</f>
        <v>1975</v>
      </c>
      <c r="BS214" s="2" t="s">
        <v>5</v>
      </c>
      <c r="BT214" s="12" t="str">
        <f>INDEX($CD$5:$CD$10,MATCH(BS214,$CC$5:$CC$10,0),1)</f>
        <v/>
      </c>
      <c r="BU214" s="12" t="str">
        <f>IF(AND(BT214="Y",BQ214&gt;1),"Y","")</f>
        <v/>
      </c>
      <c r="BV214" s="12" t="str">
        <f>IF(AND(BT214="Y",BQ214&lt;1),"Y","")</f>
        <v/>
      </c>
      <c r="BW214" s="12" t="str">
        <f>IF(BQ214&gt;1,IF(BQ213&gt;1,"Y",""),"")</f>
        <v>Y</v>
      </c>
      <c r="BX214" s="12" t="str">
        <f>IF(BQ214&lt;1,IF(BQ213&lt;1,"Y",""),"")</f>
        <v/>
      </c>
      <c r="BY214" s="2"/>
      <c r="BZ214" s="2"/>
      <c r="CA214" s="2"/>
    </row>
    <row r="215" spans="2:79">
      <c r="B215" s="4" t="str">
        <f>IF(G215=G216,IF(G215&gt;G214,G215&amp;"_O",""),G215&amp;"_C")</f>
        <v/>
      </c>
      <c r="C215" s="14">
        <f ca="1">RANDBETWEEN(0,1000)/1000</f>
        <v>0.23899999999999999</v>
      </c>
      <c r="D215" s="16">
        <f>D214+1</f>
        <v>211</v>
      </c>
      <c r="E215" s="10">
        <f>ROUNDDOWN(D215/52,0)+1</f>
        <v>5</v>
      </c>
      <c r="F215" s="15">
        <f>F214+7</f>
        <v>46097</v>
      </c>
      <c r="G215" s="4">
        <f>YEAR(F215)</f>
        <v>2026</v>
      </c>
      <c r="H215" s="33">
        <v>0.79100000000000004</v>
      </c>
      <c r="I215" s="33">
        <v>0.63</v>
      </c>
      <c r="J215" s="33">
        <v>0.46400000000000002</v>
      </c>
      <c r="K215" s="16" t="str">
        <f>IF(M214&gt;1,"Up","Down")</f>
        <v>Up</v>
      </c>
      <c r="L215" s="16" t="str">
        <f>IF(K215="Up",IF(H215&lt;$BJ$7,"Up","Down"),IF(H215&lt;$BK$7,"Down","Up"))</f>
        <v>Down</v>
      </c>
      <c r="M215" s="17">
        <f>IF(L215="Up",INDEX($AK$5:$AK$1005,MATCH(I215,$AI$5:$AI$1005,0),1),INDEX($AL$5:$AL$1005,MATCH(J215,$AI$5:$AI$1005,0),1))</f>
        <v>0.98636846133828715</v>
      </c>
      <c r="N215" s="16" t="str">
        <f>IF(P214&gt;1,"Up","Down")</f>
        <v>Down</v>
      </c>
      <c r="O215" s="16" t="str">
        <f>IF(N215="Up",IF(H215&lt;$BJ$12,"Up","Down"),IF(H215&lt;$BK$12,"Down","Up"))</f>
        <v>Up</v>
      </c>
      <c r="P215" s="17">
        <f>IF(O215="Up",INDEX($AP$5:$AP$1005,MATCH(I215,$AI$5:$AI$1005,0),1),INDEX($AQ$5:$AQ$1005,MATCH(J215,$AI$5:$AI$1005,0),1))</f>
        <v>1.0229274017409229</v>
      </c>
      <c r="Q215" s="19">
        <f>T214</f>
        <v>30724.361805144879</v>
      </c>
      <c r="R215" s="19">
        <f>INDEX(model!$S$5:$S$35,MATCH(G215,model!$Q$5:$Q$35,0),1)*model!$O$5</f>
        <v>125</v>
      </c>
      <c r="S215" s="19">
        <f>IF(RIGHT(B215,1)="C",T214*INDEX(model!$T$5:$T$35,MATCH(G215,model!$Q$5:$Q$35,0),1),0)</f>
        <v>0</v>
      </c>
      <c r="T215" s="19">
        <f>(Q215+R215-S215)*M215</f>
        <v>30428.83753700888</v>
      </c>
      <c r="U215" s="19">
        <f>X214</f>
        <v>38996.727583326952</v>
      </c>
      <c r="V215" s="19">
        <f>INDEX(model!$S$5:$S$35,MATCH(G215,model!$Q$5:$Q$35,0),1)*model!$O$6</f>
        <v>125</v>
      </c>
      <c r="W215" s="19">
        <f>IF(RIGHT(B215,1)="C",X214*INDEX(model!$T$5:$T$35,MATCH(G215,model!$Q$5:$Q$35,0),1),0)</f>
        <v>0</v>
      </c>
      <c r="X215" s="19">
        <f>(U215+V215-W215)*P215</f>
        <v>40018.687148428835</v>
      </c>
      <c r="Y215" s="19"/>
      <c r="Z215" s="36" t="str">
        <f>K215&amp;L215</f>
        <v>UpDown</v>
      </c>
      <c r="AA215" s="36" t="str">
        <f>N215&amp;O215</f>
        <v>DownUp</v>
      </c>
      <c r="AB215" s="19"/>
      <c r="AC215" s="19"/>
      <c r="AD215" s="19"/>
      <c r="AE215" s="19"/>
      <c r="AI215" s="18">
        <f>ROUND(AI214-0.001,3)</f>
        <v>0.79</v>
      </c>
      <c r="AJ215" s="9">
        <f t="array" ref="AJ215">PERCENTILE(IF($BB$5:$BB$2729="Y",$AY$5:$AY$2729),$AI215)</f>
        <v>1.01608199087925</v>
      </c>
      <c r="AK215" s="9">
        <f t="array" ref="AK215">PERCENTILE(IF($BC$5:$BC$2729="Y",$AY$5:$AY$2729),$AI215)</f>
        <v>1.0231413932849489</v>
      </c>
      <c r="AL215" s="9">
        <f t="array" ref="AL215">PERCENTILE(IF($BD$5:$BD$2729="Y",$AY$5:$AY$2729),$AI215)</f>
        <v>0.99568992263279021</v>
      </c>
      <c r="AM215" s="41" t="str">
        <f>IF(AI215&lt;$BJ$7,"Up","Down")</f>
        <v>Down</v>
      </c>
      <c r="AN215" s="41" t="str">
        <f>IF(AI215&lt;$BK$7,"Down","Up")</f>
        <v>Up</v>
      </c>
      <c r="AO215" s="9">
        <f t="array" ref="AO215">PERCENTILE(IF($BT$5:$BT$2729="Y",$BQ$5:$BQ$2729),$AI215)</f>
        <v>1.0228280392816707</v>
      </c>
      <c r="AP215" s="9">
        <f t="array" ref="AP215">PERCENTILE(IF($BU$5:$BU$2729="Y",$BQ$5:$BQ$2729),$AI215)</f>
        <v>1.0318296788957901</v>
      </c>
      <c r="AQ215" s="9">
        <f t="array" ref="AQ215">PERCENTILE(IF($BV$5:$BV$2729="Y",$BQ$5:$BQ$2729),$AI215)</f>
        <v>0.99492694774939439</v>
      </c>
      <c r="AR215" s="41" t="str">
        <f>IF(AI215&lt;$BJ$12,"Up","Down")</f>
        <v>Down</v>
      </c>
      <c r="AS215" s="41" t="str">
        <f>IF(AI215&lt;$BK$12,"Down","Up")</f>
        <v>Up</v>
      </c>
      <c r="AU215" s="4" t="str">
        <f>IF(AZ215=AZ216,IF(AZ215&gt;AZ214,AZ215&amp;"_O",""),AZ215&amp;"_C")</f>
        <v/>
      </c>
      <c r="AV215" s="7" t="str">
        <f>IF(RIGHT(AU215,1)="C",AX215/INDEX($AX$5:$AX$2729,MATCH(AZ215&amp;"_O",$AU$5:$AU$2729,0),1),"")</f>
        <v/>
      </c>
      <c r="AW215" s="38">
        <v>27040</v>
      </c>
      <c r="AX215" s="37">
        <v>93.66</v>
      </c>
      <c r="AY215" s="7">
        <f>AX215/AX214</f>
        <v>0.94701718907987853</v>
      </c>
      <c r="AZ215" s="4">
        <f>YEAR(AW215)</f>
        <v>1974</v>
      </c>
      <c r="BA215" s="2" t="s">
        <v>5</v>
      </c>
      <c r="BB215" s="12" t="str">
        <f>INDEX($CD$5:$CD$10,MATCH(BA215,$CC$5:$CC$10,0),1)</f>
        <v/>
      </c>
      <c r="BC215" s="12" t="str">
        <f>IF(AND(BB215="Y",AY215&gt;1),"Y","")</f>
        <v/>
      </c>
      <c r="BD215" s="12" t="str">
        <f>IF(AND(BB215="Y",AY215&lt;1),"Y","")</f>
        <v/>
      </c>
      <c r="BE215" s="12" t="str">
        <f>IF(AY215&gt;1,IF(AY214&gt;1,"Y",""),"")</f>
        <v/>
      </c>
      <c r="BF215" s="12" t="str">
        <f>IF(AY215&lt;1,IF(AY214&lt;1,"Y",""),"")</f>
        <v/>
      </c>
      <c r="BG215" s="2"/>
      <c r="BH215" s="2"/>
      <c r="BI215" s="2"/>
      <c r="BJ215" s="2"/>
      <c r="BK215" s="2"/>
      <c r="BL215" s="2"/>
      <c r="BM215" s="4" t="str">
        <f>IF(BR215=BR216,IF(BR215&gt;BR214,BR215&amp;"_O",""),BR215&amp;"_C")</f>
        <v/>
      </c>
      <c r="BN215" s="7" t="str">
        <f>IF(RIGHT(BM215,1)="C",BP215/INDEX($BP$5:$BP$2729,MATCH(BR215&amp;"_O",$BM$5:$BM$2729,0),1),"")</f>
        <v/>
      </c>
      <c r="BO215" s="38">
        <v>27439</v>
      </c>
      <c r="BP215" s="3">
        <v>73.260000000000005</v>
      </c>
      <c r="BQ215" s="7">
        <f>BP215/BP214</f>
        <v>1.0300899887514061</v>
      </c>
      <c r="BR215" s="4">
        <f>YEAR(BO215)</f>
        <v>1975</v>
      </c>
      <c r="BS215" s="2" t="s">
        <v>5</v>
      </c>
      <c r="BT215" s="12" t="str">
        <f>INDEX($CD$5:$CD$10,MATCH(BS215,$CC$5:$CC$10,0),1)</f>
        <v/>
      </c>
      <c r="BU215" s="12" t="str">
        <f>IF(AND(BT215="Y",BQ215&gt;1),"Y","")</f>
        <v/>
      </c>
      <c r="BV215" s="12" t="str">
        <f>IF(AND(BT215="Y",BQ215&lt;1),"Y","")</f>
        <v/>
      </c>
      <c r="BW215" s="12" t="str">
        <f>IF(BQ215&gt;1,IF(BQ214&gt;1,"Y",""),"")</f>
        <v>Y</v>
      </c>
      <c r="BX215" s="12" t="str">
        <f>IF(BQ215&lt;1,IF(BQ214&lt;1,"Y",""),"")</f>
        <v/>
      </c>
      <c r="BY215" s="2"/>
      <c r="BZ215" s="2"/>
      <c r="CA215" s="2"/>
    </row>
    <row r="216" spans="2:79">
      <c r="B216" s="4" t="str">
        <f>IF(G216=G217,IF(G216&gt;G215,G216&amp;"_O",""),G216&amp;"_C")</f>
        <v/>
      </c>
      <c r="C216" s="14">
        <f ca="1">RANDBETWEEN(0,1000)/1000</f>
        <v>0.25700000000000001</v>
      </c>
      <c r="D216" s="16">
        <f>D215+1</f>
        <v>212</v>
      </c>
      <c r="E216" s="10">
        <f>ROUNDDOWN(D216/52,0)+1</f>
        <v>5</v>
      </c>
      <c r="F216" s="15">
        <f>F215+7</f>
        <v>46104</v>
      </c>
      <c r="G216" s="4">
        <f>YEAR(F216)</f>
        <v>2026</v>
      </c>
      <c r="H216" s="33">
        <v>0.84799999999999998</v>
      </c>
      <c r="I216" s="33">
        <v>0.53100000000000003</v>
      </c>
      <c r="J216" s="33">
        <v>0.11899999999999999</v>
      </c>
      <c r="K216" s="16" t="str">
        <f>IF(M215&gt;1,"Up","Down")</f>
        <v>Down</v>
      </c>
      <c r="L216" s="16" t="str">
        <f>IF(K216="Up",IF(H216&lt;$BJ$7,"Up","Down"),IF(H216&lt;$BK$7,"Down","Up"))</f>
        <v>Up</v>
      </c>
      <c r="M216" s="17">
        <f>IF(L216="Up",INDEX($AK$5:$AK$1005,MATCH(I216,$AI$5:$AI$1005,0),1),INDEX($AL$5:$AL$1005,MATCH(J216,$AI$5:$AI$1005,0),1))</f>
        <v>1.0131068348428067</v>
      </c>
      <c r="N216" s="16" t="str">
        <f>IF(P215&gt;1,"Up","Down")</f>
        <v>Up</v>
      </c>
      <c r="O216" s="16" t="str">
        <f>IF(N216="Up",IF(H216&lt;$BJ$12,"Up","Down"),IF(H216&lt;$BK$12,"Down","Up"))</f>
        <v>Down</v>
      </c>
      <c r="P216" s="17">
        <f>IF(O216="Up",INDEX($AP$5:$AP$1005,MATCH(I216,$AI$5:$AI$1005,0),1),INDEX($AQ$5:$AQ$1005,MATCH(J216,$AI$5:$AI$1005,0),1))</f>
        <v>0.95413376798550187</v>
      </c>
      <c r="Q216" s="19">
        <f>T215</f>
        <v>30428.83753700888</v>
      </c>
      <c r="R216" s="19">
        <f>INDEX(model!$S$5:$S$35,MATCH(G216,model!$Q$5:$Q$35,0),1)*model!$O$5</f>
        <v>125</v>
      </c>
      <c r="S216" s="19">
        <f>IF(RIGHT(B216,1)="C",T215*INDEX(model!$T$5:$T$35,MATCH(G216,model!$Q$5:$Q$35,0),1),0)</f>
        <v>0</v>
      </c>
      <c r="T216" s="19">
        <f>(Q216+R216-S216)*M216</f>
        <v>30954.301639420402</v>
      </c>
      <c r="U216" s="19">
        <f>X215</f>
        <v>40018.687148428835</v>
      </c>
      <c r="V216" s="19">
        <f>INDEX(model!$S$5:$S$35,MATCH(G216,model!$Q$5:$Q$35,0),1)*model!$O$6</f>
        <v>125</v>
      </c>
      <c r="W216" s="19">
        <f>IF(RIGHT(B216,1)="C",X215*INDEX(model!$T$5:$T$35,MATCH(G216,model!$Q$5:$Q$35,0),1),0)</f>
        <v>0</v>
      </c>
      <c r="X216" s="19">
        <f>(U216+V216-W216)*P216</f>
        <v>38302.447479761569</v>
      </c>
      <c r="Y216" s="19"/>
      <c r="Z216" s="36" t="str">
        <f>K216&amp;L216</f>
        <v>DownUp</v>
      </c>
      <c r="AA216" s="36" t="str">
        <f>N216&amp;O216</f>
        <v>UpDown</v>
      </c>
      <c r="AB216" s="19"/>
      <c r="AC216" s="19"/>
      <c r="AD216" s="19"/>
      <c r="AE216" s="19"/>
      <c r="AI216" s="18">
        <f>ROUND(AI215-0.001,3)</f>
        <v>0.78900000000000003</v>
      </c>
      <c r="AJ216" s="9">
        <f t="array" ref="AJ216">PERCENTILE(IF($BB$5:$BB$2729="Y",$AY$5:$AY$2729),$AI216)</f>
        <v>1.0160352270558612</v>
      </c>
      <c r="AK216" s="9">
        <f t="array" ref="AK216">PERCENTILE(IF($BC$5:$BC$2729="Y",$AY$5:$AY$2729),$AI216)</f>
        <v>1.0231253699998666</v>
      </c>
      <c r="AL216" s="9">
        <f t="array" ref="AL216">PERCENTILE(IF($BD$5:$BD$2729="Y",$AY$5:$AY$2729),$AI216)</f>
        <v>0.99563374832513163</v>
      </c>
      <c r="AM216" s="41" t="str">
        <f>IF(AI216&lt;$BJ$7,"Up","Down")</f>
        <v>Down</v>
      </c>
      <c r="AN216" s="41" t="str">
        <f>IF(AI216&lt;$BK$7,"Down","Up")</f>
        <v>Up</v>
      </c>
      <c r="AO216" s="9">
        <f t="array" ref="AO216">PERCENTILE(IF($BT$5:$BT$2729="Y",$BQ$5:$BQ$2729),$AI216)</f>
        <v>1.0227445986758246</v>
      </c>
      <c r="AP216" s="9">
        <f t="array" ref="AP216">PERCENTILE(IF($BU$5:$BU$2729="Y",$BQ$5:$BQ$2729),$AI216)</f>
        <v>1.0317094289014968</v>
      </c>
      <c r="AQ216" s="9">
        <f t="array" ref="AQ216">PERCENTILE(IF($BV$5:$BV$2729="Y",$BQ$5:$BQ$2729),$AI216)</f>
        <v>0.99487403534442675</v>
      </c>
      <c r="AR216" s="41" t="str">
        <f>IF(AI216&lt;$BJ$12,"Up","Down")</f>
        <v>Down</v>
      </c>
      <c r="AS216" s="41" t="str">
        <f>IF(AI216&lt;$BK$12,"Down","Up")</f>
        <v>Up</v>
      </c>
      <c r="AU216" s="4" t="str">
        <f>IF(AZ216=AZ217,IF(AZ216&gt;AZ215,AZ216&amp;"_O",""),AZ216&amp;"_C")</f>
        <v/>
      </c>
      <c r="AV216" s="7" t="str">
        <f>IF(RIGHT(AU216,1)="C",AX216/INDEX($AX$5:$AX$2729,MATCH(AZ216&amp;"_O",$AU$5:$AU$2729,0),1),"")</f>
        <v/>
      </c>
      <c r="AW216" s="38">
        <v>27047</v>
      </c>
      <c r="AX216" s="37">
        <v>95.56</v>
      </c>
      <c r="AY216" s="7">
        <f>AX216/AX215</f>
        <v>1.0202861413623745</v>
      </c>
      <c r="AZ216" s="4">
        <f>YEAR(AW216)</f>
        <v>1974</v>
      </c>
      <c r="BA216" s="2" t="s">
        <v>5</v>
      </c>
      <c r="BB216" s="12" t="str">
        <f>INDEX($CD$5:$CD$10,MATCH(BA216,$CC$5:$CC$10,0),1)</f>
        <v/>
      </c>
      <c r="BC216" s="12" t="str">
        <f>IF(AND(BB216="Y",AY216&gt;1),"Y","")</f>
        <v/>
      </c>
      <c r="BD216" s="12" t="str">
        <f>IF(AND(BB216="Y",AY216&lt;1),"Y","")</f>
        <v/>
      </c>
      <c r="BE216" s="12" t="str">
        <f>IF(AY216&gt;1,IF(AY215&gt;1,"Y",""),"")</f>
        <v/>
      </c>
      <c r="BF216" s="12" t="str">
        <f>IF(AY216&lt;1,IF(AY215&lt;1,"Y",""),"")</f>
        <v/>
      </c>
      <c r="BG216" s="2"/>
      <c r="BH216" s="2"/>
      <c r="BI216" s="2"/>
      <c r="BJ216" s="2"/>
      <c r="BK216" s="2"/>
      <c r="BL216" s="2"/>
      <c r="BM216" s="4" t="str">
        <f>IF(BR216=BR217,IF(BR216&gt;BR215,BR216&amp;"_O",""),BR216&amp;"_C")</f>
        <v/>
      </c>
      <c r="BN216" s="7" t="str">
        <f>IF(RIGHT(BM216,1)="C",BP216/INDEX($BP$5:$BP$2729,MATCH(BR216&amp;"_O",$BM$5:$BM$2729,0),1),"")</f>
        <v/>
      </c>
      <c r="BO216" s="38">
        <v>27446</v>
      </c>
      <c r="BP216" s="3">
        <v>73.790000000000006</v>
      </c>
      <c r="BQ216" s="7">
        <f>BP216/BP215</f>
        <v>1.0072345072345072</v>
      </c>
      <c r="BR216" s="4">
        <f>YEAR(BO216)</f>
        <v>1975</v>
      </c>
      <c r="BS216" s="2" t="s">
        <v>5</v>
      </c>
      <c r="BT216" s="12" t="str">
        <f>INDEX($CD$5:$CD$10,MATCH(BS216,$CC$5:$CC$10,0),1)</f>
        <v/>
      </c>
      <c r="BU216" s="12" t="str">
        <f>IF(AND(BT216="Y",BQ216&gt;1),"Y","")</f>
        <v/>
      </c>
      <c r="BV216" s="12" t="str">
        <f>IF(AND(BT216="Y",BQ216&lt;1),"Y","")</f>
        <v/>
      </c>
      <c r="BW216" s="12" t="str">
        <f>IF(BQ216&gt;1,IF(BQ215&gt;1,"Y",""),"")</f>
        <v>Y</v>
      </c>
      <c r="BX216" s="12" t="str">
        <f>IF(BQ216&lt;1,IF(BQ215&lt;1,"Y",""),"")</f>
        <v/>
      </c>
      <c r="BY216" s="2"/>
      <c r="BZ216" s="2"/>
      <c r="CA216" s="2"/>
    </row>
    <row r="217" spans="2:79">
      <c r="B217" s="4" t="str">
        <f>IF(G217=G218,IF(G217&gt;G216,G217&amp;"_O",""),G217&amp;"_C")</f>
        <v/>
      </c>
      <c r="C217" s="14">
        <f ca="1">RANDBETWEEN(0,1000)/1000</f>
        <v>0.377</v>
      </c>
      <c r="D217" s="16">
        <f>D216+1</f>
        <v>213</v>
      </c>
      <c r="E217" s="10">
        <f>ROUNDDOWN(D217/52,0)+1</f>
        <v>5</v>
      </c>
      <c r="F217" s="15">
        <f>F216+7</f>
        <v>46111</v>
      </c>
      <c r="G217" s="4">
        <f>YEAR(F217)</f>
        <v>2026</v>
      </c>
      <c r="H217" s="33">
        <v>0.82599999999999996</v>
      </c>
      <c r="I217" s="33">
        <v>5.7000000000000002E-2</v>
      </c>
      <c r="J217" s="33">
        <v>0.42199999999999999</v>
      </c>
      <c r="K217" s="16" t="str">
        <f>IF(M216&gt;1,"Up","Down")</f>
        <v>Up</v>
      </c>
      <c r="L217" s="16" t="str">
        <f>IF(K217="Up",IF(H217&lt;$BJ$7,"Up","Down"),IF(H217&lt;$BK$7,"Down","Up"))</f>
        <v>Down</v>
      </c>
      <c r="M217" s="17">
        <f>IF(L217="Up",INDEX($AK$5:$AK$1005,MATCH(I217,$AI$5:$AI$1005,0),1),INDEX($AL$5:$AL$1005,MATCH(J217,$AI$5:$AI$1005,0),1))</f>
        <v>0.9851523945853945</v>
      </c>
      <c r="N217" s="16" t="str">
        <f>IF(P216&gt;1,"Up","Down")</f>
        <v>Down</v>
      </c>
      <c r="O217" s="16" t="str">
        <f>IF(N217="Up",IF(H217&lt;$BJ$12,"Up","Down"),IF(H217&lt;$BK$12,"Down","Up"))</f>
        <v>Up</v>
      </c>
      <c r="P217" s="17">
        <f>IF(O217="Up",INDEX($AP$5:$AP$1005,MATCH(I217,$AI$5:$AI$1005,0),1),INDEX($AQ$5:$AQ$1005,MATCH(J217,$AI$5:$AI$1005,0),1))</f>
        <v>1.0021263502403484</v>
      </c>
      <c r="Q217" s="19">
        <f>T216</f>
        <v>30954.301639420402</v>
      </c>
      <c r="R217" s="19">
        <f>INDEX(model!$S$5:$S$35,MATCH(G217,model!$Q$5:$Q$35,0),1)*model!$O$5</f>
        <v>125</v>
      </c>
      <c r="S217" s="19">
        <f>IF(RIGHT(B217,1)="C",T216*INDEX(model!$T$5:$T$35,MATCH(G217,model!$Q$5:$Q$35,0),1),0)</f>
        <v>0</v>
      </c>
      <c r="T217" s="19">
        <f>(Q217+R217-S217)*M217</f>
        <v>30617.848432116785</v>
      </c>
      <c r="U217" s="19">
        <f>X216</f>
        <v>38302.447479761569</v>
      </c>
      <c r="V217" s="19">
        <f>INDEX(model!$S$5:$S$35,MATCH(G217,model!$Q$5:$Q$35,0),1)*model!$O$6</f>
        <v>125</v>
      </c>
      <c r="W217" s="19">
        <f>IF(RIGHT(B217,1)="C",X216*INDEX(model!$T$5:$T$35,MATCH(G217,model!$Q$5:$Q$35,0),1),0)</f>
        <v>0</v>
      </c>
      <c r="X217" s="19">
        <f>(U217+V217-W217)*P217</f>
        <v>38509.157691946137</v>
      </c>
      <c r="Y217" s="19"/>
      <c r="Z217" s="36" t="str">
        <f>K217&amp;L217</f>
        <v>UpDown</v>
      </c>
      <c r="AA217" s="36" t="str">
        <f>N217&amp;O217</f>
        <v>DownUp</v>
      </c>
      <c r="AB217" s="19"/>
      <c r="AC217" s="19"/>
      <c r="AD217" s="19"/>
      <c r="AE217" s="19"/>
      <c r="AI217" s="18">
        <f>ROUND(AI216-0.001,3)</f>
        <v>0.78800000000000003</v>
      </c>
      <c r="AJ217" s="9">
        <f t="array" ref="AJ217">PERCENTILE(IF($BB$5:$BB$2729="Y",$AY$5:$AY$2729),$AI217)</f>
        <v>1.0160086516692735</v>
      </c>
      <c r="AK217" s="9">
        <f t="array" ref="AK217">PERCENTILE(IF($BC$5:$BC$2729="Y",$AY$5:$AY$2729),$AI217)</f>
        <v>1.0231045129932104</v>
      </c>
      <c r="AL217" s="9">
        <f t="array" ref="AL217">PERCENTILE(IF($BD$5:$BD$2729="Y",$AY$5:$AY$2729),$AI217)</f>
        <v>0.99559998243873171</v>
      </c>
      <c r="AM217" s="41" t="str">
        <f>IF(AI217&lt;$BJ$7,"Up","Down")</f>
        <v>Down</v>
      </c>
      <c r="AN217" s="41" t="str">
        <f>IF(AI217&lt;$BK$7,"Down","Up")</f>
        <v>Up</v>
      </c>
      <c r="AO217" s="9">
        <f t="array" ref="AO217">PERCENTILE(IF($BT$5:$BT$2729="Y",$BQ$5:$BQ$2729),$AI217)</f>
        <v>1.022617947268158</v>
      </c>
      <c r="AP217" s="9">
        <f t="array" ref="AP217">PERCENTILE(IF($BU$5:$BU$2729="Y",$BQ$5:$BQ$2729),$AI217)</f>
        <v>1.031598850179138</v>
      </c>
      <c r="AQ217" s="9">
        <f t="array" ref="AQ217">PERCENTILE(IF($BV$5:$BV$2729="Y",$BQ$5:$BQ$2729),$AI217)</f>
        <v>0.99486166058768333</v>
      </c>
      <c r="AR217" s="41" t="str">
        <f>IF(AI217&lt;$BJ$12,"Up","Down")</f>
        <v>Down</v>
      </c>
      <c r="AS217" s="41" t="str">
        <f>IF(AI217&lt;$BK$12,"Down","Up")</f>
        <v>Up</v>
      </c>
      <c r="AU217" s="4" t="str">
        <f>IF(AZ217=AZ218,IF(AZ217&gt;AZ216,AZ217&amp;"_O",""),AZ217&amp;"_C")</f>
        <v/>
      </c>
      <c r="AV217" s="7" t="str">
        <f>IF(RIGHT(AU217,1)="C",AX217/INDEX($AX$5:$AX$2729,MATCH(AZ217&amp;"_O",$AU$5:$AU$2729,0),1),"")</f>
        <v/>
      </c>
      <c r="AW217" s="38">
        <v>27054</v>
      </c>
      <c r="AX217" s="37">
        <v>96.63</v>
      </c>
      <c r="AY217" s="7">
        <f>AX217/AX216</f>
        <v>1.0111971536207618</v>
      </c>
      <c r="AZ217" s="4">
        <f>YEAR(AW217)</f>
        <v>1974</v>
      </c>
      <c r="BA217" s="2" t="s">
        <v>5</v>
      </c>
      <c r="BB217" s="12" t="str">
        <f>INDEX($CD$5:$CD$10,MATCH(BA217,$CC$5:$CC$10,0),1)</f>
        <v/>
      </c>
      <c r="BC217" s="12" t="str">
        <f>IF(AND(BB217="Y",AY217&gt;1),"Y","")</f>
        <v/>
      </c>
      <c r="BD217" s="12" t="str">
        <f>IF(AND(BB217="Y",AY217&lt;1),"Y","")</f>
        <v/>
      </c>
      <c r="BE217" s="12" t="str">
        <f>IF(AY217&gt;1,IF(AY216&gt;1,"Y",""),"")</f>
        <v>Y</v>
      </c>
      <c r="BF217" s="12" t="str">
        <f>IF(AY217&lt;1,IF(AY216&lt;1,"Y",""),"")</f>
        <v/>
      </c>
      <c r="BG217" s="2"/>
      <c r="BH217" s="2"/>
      <c r="BI217" s="2"/>
      <c r="BJ217" s="2"/>
      <c r="BK217" s="2"/>
      <c r="BL217" s="2"/>
      <c r="BM217" s="4" t="str">
        <f>IF(BR217=BR218,IF(BR217&gt;BR216,BR217&amp;"_O",""),BR217&amp;"_C")</f>
        <v/>
      </c>
      <c r="BN217" s="7" t="str">
        <f>IF(RIGHT(BM217,1)="C",BP217/INDEX($BP$5:$BP$2729,MATCH(BR217&amp;"_O",$BM$5:$BM$2729,0),1),"")</f>
        <v/>
      </c>
      <c r="BO217" s="38">
        <v>27453</v>
      </c>
      <c r="BP217" s="3">
        <v>73</v>
      </c>
      <c r="BQ217" s="7">
        <f>BP217/BP216</f>
        <v>0.98929394226860001</v>
      </c>
      <c r="BR217" s="4">
        <f>YEAR(BO217)</f>
        <v>1975</v>
      </c>
      <c r="BS217" s="2" t="s">
        <v>5</v>
      </c>
      <c r="BT217" s="12" t="str">
        <f>INDEX($CD$5:$CD$10,MATCH(BS217,$CC$5:$CC$10,0),1)</f>
        <v/>
      </c>
      <c r="BU217" s="12" t="str">
        <f>IF(AND(BT217="Y",BQ217&gt;1),"Y","")</f>
        <v/>
      </c>
      <c r="BV217" s="12" t="str">
        <f>IF(AND(BT217="Y",BQ217&lt;1),"Y","")</f>
        <v/>
      </c>
      <c r="BW217" s="12" t="str">
        <f>IF(BQ217&gt;1,IF(BQ216&gt;1,"Y",""),"")</f>
        <v/>
      </c>
      <c r="BX217" s="12" t="str">
        <f>IF(BQ217&lt;1,IF(BQ216&lt;1,"Y",""),"")</f>
        <v/>
      </c>
      <c r="BY217" s="2"/>
      <c r="BZ217" s="2"/>
      <c r="CA217" s="2"/>
    </row>
    <row r="218" spans="2:79">
      <c r="B218" s="4" t="str">
        <f>IF(G218=G219,IF(G218&gt;G217,G218&amp;"_O",""),G218&amp;"_C")</f>
        <v/>
      </c>
      <c r="C218" s="14">
        <f ca="1">RANDBETWEEN(0,1000)/1000</f>
        <v>0.20599999999999999</v>
      </c>
      <c r="D218" s="16">
        <f>D217+1</f>
        <v>214</v>
      </c>
      <c r="E218" s="10">
        <f>ROUNDDOWN(D218/52,0)+1</f>
        <v>5</v>
      </c>
      <c r="F218" s="15">
        <f>F217+7</f>
        <v>46118</v>
      </c>
      <c r="G218" s="4">
        <f>YEAR(F218)</f>
        <v>2026</v>
      </c>
      <c r="H218" s="33">
        <v>0.57799999999999996</v>
      </c>
      <c r="I218" s="33">
        <v>0.69799999999999995</v>
      </c>
      <c r="J218" s="33">
        <v>0.79</v>
      </c>
      <c r="K218" s="16" t="str">
        <f>IF(M217&gt;1,"Up","Down")</f>
        <v>Down</v>
      </c>
      <c r="L218" s="16" t="str">
        <f>IF(K218="Up",IF(H218&lt;$BJ$7,"Up","Down"),IF(H218&lt;$BK$7,"Down","Up"))</f>
        <v>Up</v>
      </c>
      <c r="M218" s="17">
        <f>IF(L218="Up",INDEX($AK$5:$AK$1005,MATCH(I218,$AI$5:$AI$1005,0),1),INDEX($AL$5:$AL$1005,MATCH(J218,$AI$5:$AI$1005,0),1))</f>
        <v>1.0184950605230882</v>
      </c>
      <c r="N218" s="16" t="str">
        <f>IF(P217&gt;1,"Up","Down")</f>
        <v>Up</v>
      </c>
      <c r="O218" s="16" t="str">
        <f>IF(N218="Up",IF(H218&lt;$BJ$12,"Up","Down"),IF(H218&lt;$BK$12,"Down","Up"))</f>
        <v>Up</v>
      </c>
      <c r="P218" s="17">
        <f>IF(O218="Up",INDEX($AP$5:$AP$1005,MATCH(I218,$AI$5:$AI$1005,0),1),INDEX($AQ$5:$AQ$1005,MATCH(J218,$AI$5:$AI$1005,0),1))</f>
        <v>1.0261571439652521</v>
      </c>
      <c r="Q218" s="19">
        <f>T217</f>
        <v>30617.848432116785</v>
      </c>
      <c r="R218" s="19">
        <f>INDEX(model!$S$5:$S$35,MATCH(G218,model!$Q$5:$Q$35,0),1)*model!$O$5</f>
        <v>125</v>
      </c>
      <c r="S218" s="19">
        <f>IF(RIGHT(B218,1)="C",T217*INDEX(model!$T$5:$T$35,MATCH(G218,model!$Q$5:$Q$35,0),1),0)</f>
        <v>0</v>
      </c>
      <c r="T218" s="19">
        <f>(Q218+R218-S218)*M218</f>
        <v>31311.439274520915</v>
      </c>
      <c r="U218" s="19">
        <f>X217</f>
        <v>38509.157691946137</v>
      </c>
      <c r="V218" s="19">
        <f>INDEX(model!$S$5:$S$35,MATCH(G218,model!$Q$5:$Q$35,0),1)*model!$O$6</f>
        <v>125</v>
      </c>
      <c r="W218" s="19">
        <f>IF(RIGHT(B218,1)="C",X217*INDEX(model!$T$5:$T$35,MATCH(G218,model!$Q$5:$Q$35,0),1),0)</f>
        <v>0</v>
      </c>
      <c r="X218" s="19">
        <f>(U218+V218-W218)*P218</f>
        <v>39644.716916670623</v>
      </c>
      <c r="Y218" s="19"/>
      <c r="Z218" s="36" t="str">
        <f>K218&amp;L218</f>
        <v>DownUp</v>
      </c>
      <c r="AA218" s="36" t="str">
        <f>N218&amp;O218</f>
        <v>UpUp</v>
      </c>
      <c r="AB218" s="19"/>
      <c r="AC218" s="19"/>
      <c r="AD218" s="19"/>
      <c r="AE218" s="19"/>
      <c r="AI218" s="18">
        <f>ROUND(AI217-0.001,3)</f>
        <v>0.78700000000000003</v>
      </c>
      <c r="AJ218" s="9">
        <f t="array" ref="AJ218">PERCENTILE(IF($BB$5:$BB$2729="Y",$AY$5:$AY$2729),$AI218)</f>
        <v>1.0160019729122931</v>
      </c>
      <c r="AK218" s="9">
        <f t="array" ref="AK218">PERCENTILE(IF($BC$5:$BC$2729="Y",$AY$5:$AY$2729),$AI218)</f>
        <v>1.0229989224673968</v>
      </c>
      <c r="AL218" s="9">
        <f t="array" ref="AL218">PERCENTILE(IF($BD$5:$BD$2729="Y",$AY$5:$AY$2729),$AI218)</f>
        <v>0.99558322481682449</v>
      </c>
      <c r="AM218" s="41" t="str">
        <f>IF(AI218&lt;$BJ$7,"Up","Down")</f>
        <v>Down</v>
      </c>
      <c r="AN218" s="41" t="str">
        <f>IF(AI218&lt;$BK$7,"Down","Up")</f>
        <v>Up</v>
      </c>
      <c r="AO218" s="9">
        <f t="array" ref="AO218">PERCENTILE(IF($BT$5:$BT$2729="Y",$BQ$5:$BQ$2729),$AI218)</f>
        <v>1.0224508846112272</v>
      </c>
      <c r="AP218" s="9">
        <f t="array" ref="AP218">PERCENTILE(IF($BU$5:$BU$2729="Y",$BQ$5:$BQ$2729),$AI218)</f>
        <v>1.0314780921740672</v>
      </c>
      <c r="AQ218" s="9">
        <f t="array" ref="AQ218">PERCENTILE(IF($BV$5:$BV$2729="Y",$BQ$5:$BQ$2729),$AI218)</f>
        <v>0.99485575327493492</v>
      </c>
      <c r="AR218" s="41" t="str">
        <f>IF(AI218&lt;$BJ$12,"Up","Down")</f>
        <v>Down</v>
      </c>
      <c r="AS218" s="41" t="str">
        <f>IF(AI218&lt;$BK$12,"Down","Up")</f>
        <v>Up</v>
      </c>
      <c r="AU218" s="4" t="str">
        <f>IF(AZ218=AZ219,IF(AZ218&gt;AZ217,AZ218&amp;"_O",""),AZ218&amp;"_C")</f>
        <v/>
      </c>
      <c r="AV218" s="7" t="str">
        <f>IF(RIGHT(AU218,1)="C",AX218/INDEX($AX$5:$AX$2729,MATCH(AZ218&amp;"_O",$AU$5:$AU$2729,0),1),"")</f>
        <v/>
      </c>
      <c r="AW218" s="38">
        <v>27061</v>
      </c>
      <c r="AX218" s="37">
        <v>95.32</v>
      </c>
      <c r="AY218" s="7">
        <f>AX218/AX217</f>
        <v>0.98644313360240088</v>
      </c>
      <c r="AZ218" s="4">
        <f>YEAR(AW218)</f>
        <v>1974</v>
      </c>
      <c r="BA218" s="2" t="s">
        <v>5</v>
      </c>
      <c r="BB218" s="12" t="str">
        <f>INDEX($CD$5:$CD$10,MATCH(BA218,$CC$5:$CC$10,0),1)</f>
        <v/>
      </c>
      <c r="BC218" s="12" t="str">
        <f>IF(AND(BB218="Y",AY218&gt;1),"Y","")</f>
        <v/>
      </c>
      <c r="BD218" s="12" t="str">
        <f>IF(AND(BB218="Y",AY218&lt;1),"Y","")</f>
        <v/>
      </c>
      <c r="BE218" s="12" t="str">
        <f>IF(AY218&gt;1,IF(AY217&gt;1,"Y",""),"")</f>
        <v/>
      </c>
      <c r="BF218" s="12" t="str">
        <f>IF(AY218&lt;1,IF(AY217&lt;1,"Y",""),"")</f>
        <v/>
      </c>
      <c r="BG218" s="2"/>
      <c r="BH218" s="2"/>
      <c r="BI218" s="2"/>
      <c r="BJ218" s="2"/>
      <c r="BK218" s="2"/>
      <c r="BL218" s="2"/>
      <c r="BM218" s="4" t="str">
        <f>IF(BR218=BR219,IF(BR218&gt;BR217,BR218&amp;"_O",""),BR218&amp;"_C")</f>
        <v/>
      </c>
      <c r="BN218" s="7" t="str">
        <f>IF(RIGHT(BM218,1)="C",BP218/INDEX($BP$5:$BP$2729,MATCH(BR218&amp;"_O",$BM$5:$BM$2729,0),1),"")</f>
        <v/>
      </c>
      <c r="BO218" s="38">
        <v>27460</v>
      </c>
      <c r="BP218" s="3">
        <v>74.400000000000006</v>
      </c>
      <c r="BQ218" s="7">
        <f>BP218/BP217</f>
        <v>1.0191780821917809</v>
      </c>
      <c r="BR218" s="4">
        <f>YEAR(BO218)</f>
        <v>1975</v>
      </c>
      <c r="BS218" s="2" t="s">
        <v>5</v>
      </c>
      <c r="BT218" s="12" t="str">
        <f>INDEX($CD$5:$CD$10,MATCH(BS218,$CC$5:$CC$10,0),1)</f>
        <v/>
      </c>
      <c r="BU218" s="12" t="str">
        <f>IF(AND(BT218="Y",BQ218&gt;1),"Y","")</f>
        <v/>
      </c>
      <c r="BV218" s="12" t="str">
        <f>IF(AND(BT218="Y",BQ218&lt;1),"Y","")</f>
        <v/>
      </c>
      <c r="BW218" s="12" t="str">
        <f>IF(BQ218&gt;1,IF(BQ217&gt;1,"Y",""),"")</f>
        <v/>
      </c>
      <c r="BX218" s="12" t="str">
        <f>IF(BQ218&lt;1,IF(BQ217&lt;1,"Y",""),"")</f>
        <v/>
      </c>
      <c r="BY218" s="2"/>
      <c r="BZ218" s="2"/>
      <c r="CA218" s="2"/>
    </row>
    <row r="219" spans="2:79">
      <c r="B219" s="4" t="str">
        <f>IF(G219=G220,IF(G219&gt;G218,G219&amp;"_O",""),G219&amp;"_C")</f>
        <v/>
      </c>
      <c r="C219" s="14">
        <f ca="1">RANDBETWEEN(0,1000)/1000</f>
        <v>0.39300000000000002</v>
      </c>
      <c r="D219" s="16">
        <f>D218+1</f>
        <v>215</v>
      </c>
      <c r="E219" s="10">
        <f>ROUNDDOWN(D219/52,0)+1</f>
        <v>5</v>
      </c>
      <c r="F219" s="15">
        <f>F218+7</f>
        <v>46125</v>
      </c>
      <c r="G219" s="4">
        <f>YEAR(F219)</f>
        <v>2026</v>
      </c>
      <c r="H219" s="33">
        <v>0.91600000000000004</v>
      </c>
      <c r="I219" s="33">
        <v>0.78</v>
      </c>
      <c r="J219" s="33">
        <v>0.47399999999999998</v>
      </c>
      <c r="K219" s="16" t="str">
        <f>IF(M218&gt;1,"Up","Down")</f>
        <v>Up</v>
      </c>
      <c r="L219" s="16" t="str">
        <f>IF(K219="Up",IF(H219&lt;$BJ$7,"Up","Down"),IF(H219&lt;$BK$7,"Down","Up"))</f>
        <v>Down</v>
      </c>
      <c r="M219" s="17">
        <f>IF(L219="Up",INDEX($AK$5:$AK$1005,MATCH(I219,$AI$5:$AI$1005,0),1),INDEX($AL$5:$AL$1005,MATCH(J219,$AI$5:$AI$1005,0),1))</f>
        <v>0.98672699879632364</v>
      </c>
      <c r="N219" s="16" t="str">
        <f>IF(P218&gt;1,"Up","Down")</f>
        <v>Up</v>
      </c>
      <c r="O219" s="16" t="str">
        <f>IF(N219="Up",IF(H219&lt;$BJ$12,"Up","Down"),IF(H219&lt;$BK$12,"Down","Up"))</f>
        <v>Down</v>
      </c>
      <c r="P219" s="17">
        <f>IF(O219="Up",INDEX($AP$5:$AP$1005,MATCH(I219,$AI$5:$AI$1005,0),1),INDEX($AQ$5:$AQ$1005,MATCH(J219,$AI$5:$AI$1005,0),1))</f>
        <v>0.98394647307816685</v>
      </c>
      <c r="Q219" s="19">
        <f>T218</f>
        <v>31311.439274520915</v>
      </c>
      <c r="R219" s="19">
        <f>INDEX(model!$S$5:$S$35,MATCH(G219,model!$Q$5:$Q$35,0),1)*model!$O$5</f>
        <v>125</v>
      </c>
      <c r="S219" s="19">
        <f>IF(RIGHT(B219,1)="C",T218*INDEX(model!$T$5:$T$35,MATCH(G219,model!$Q$5:$Q$35,0),1),0)</f>
        <v>0</v>
      </c>
      <c r="T219" s="19">
        <f>(Q219+R219-S219)*M219</f>
        <v>31019.183378190901</v>
      </c>
      <c r="U219" s="19">
        <f>X218</f>
        <v>39644.716916670623</v>
      </c>
      <c r="V219" s="19">
        <f>INDEX(model!$S$5:$S$35,MATCH(G219,model!$Q$5:$Q$35,0),1)*model!$O$6</f>
        <v>125</v>
      </c>
      <c r="W219" s="19">
        <f>IF(RIGHT(B219,1)="C",X218*INDEX(model!$T$5:$T$35,MATCH(G219,model!$Q$5:$Q$35,0),1),0)</f>
        <v>0</v>
      </c>
      <c r="X219" s="19">
        <f>(U219+V219-W219)*P219</f>
        <v>39131.272695475171</v>
      </c>
      <c r="Y219" s="19"/>
      <c r="Z219" s="36" t="str">
        <f>K219&amp;L219</f>
        <v>UpDown</v>
      </c>
      <c r="AA219" s="36" t="str">
        <f>N219&amp;O219</f>
        <v>UpDown</v>
      </c>
      <c r="AB219" s="19"/>
      <c r="AC219" s="19"/>
      <c r="AD219" s="19"/>
      <c r="AE219" s="19"/>
      <c r="AI219" s="18">
        <f>ROUND(AI218-0.001,3)</f>
        <v>0.78600000000000003</v>
      </c>
      <c r="AJ219" s="9">
        <f t="array" ref="AJ219">PERCENTILE(IF($BB$5:$BB$2729="Y",$AY$5:$AY$2729),$AI219)</f>
        <v>1.0159681678856254</v>
      </c>
      <c r="AK219" s="9">
        <f t="array" ref="AK219">PERCENTILE(IF($BC$5:$BC$2729="Y",$AY$5:$AY$2729),$AI219)</f>
        <v>1.0228892728347918</v>
      </c>
      <c r="AL219" s="9">
        <f t="array" ref="AL219">PERCENTILE(IF($BD$5:$BD$2729="Y",$AY$5:$AY$2729),$AI219)</f>
        <v>0.99557151521328624</v>
      </c>
      <c r="AM219" s="41" t="str">
        <f>IF(AI219&lt;$BJ$7,"Up","Down")</f>
        <v>Down</v>
      </c>
      <c r="AN219" s="41" t="str">
        <f>IF(AI219&lt;$BK$7,"Down","Up")</f>
        <v>Up</v>
      </c>
      <c r="AO219" s="9">
        <f t="array" ref="AO219">PERCENTILE(IF($BT$5:$BT$2729="Y",$BQ$5:$BQ$2729),$AI219)</f>
        <v>1.0223778273222095</v>
      </c>
      <c r="AP219" s="9">
        <f t="array" ref="AP219">PERCENTILE(IF($BU$5:$BU$2729="Y",$BQ$5:$BQ$2729),$AI219)</f>
        <v>1.0313819070248915</v>
      </c>
      <c r="AQ219" s="9">
        <f t="array" ref="AQ219">PERCENTILE(IF($BV$5:$BV$2729="Y",$BQ$5:$BQ$2729),$AI219)</f>
        <v>0.99484713002605507</v>
      </c>
      <c r="AR219" s="41" t="str">
        <f>IF(AI219&lt;$BJ$12,"Up","Down")</f>
        <v>Down</v>
      </c>
      <c r="AS219" s="41" t="str">
        <f>IF(AI219&lt;$BK$12,"Down","Up")</f>
        <v>Up</v>
      </c>
      <c r="AU219" s="4" t="str">
        <f>IF(AZ219=AZ220,IF(AZ219&gt;AZ218,AZ219&amp;"_O",""),AZ219&amp;"_C")</f>
        <v/>
      </c>
      <c r="AV219" s="7" t="str">
        <f>IF(RIGHT(AU219,1)="C",AX219/INDEX($AX$5:$AX$2729,MATCH(AZ219&amp;"_O",$AU$5:$AU$2729,0),1),"")</f>
        <v/>
      </c>
      <c r="AW219" s="38">
        <v>27068</v>
      </c>
      <c r="AX219" s="37">
        <v>92.33</v>
      </c>
      <c r="AY219" s="7">
        <f>AX219/AX218</f>
        <v>0.96863197650020982</v>
      </c>
      <c r="AZ219" s="4">
        <f>YEAR(AW219)</f>
        <v>1974</v>
      </c>
      <c r="BA219" s="2" t="s">
        <v>5</v>
      </c>
      <c r="BB219" s="12" t="str">
        <f>INDEX($CD$5:$CD$10,MATCH(BA219,$CC$5:$CC$10,0),1)</f>
        <v/>
      </c>
      <c r="BC219" s="12" t="str">
        <f>IF(AND(BB219="Y",AY219&gt;1),"Y","")</f>
        <v/>
      </c>
      <c r="BD219" s="12" t="str">
        <f>IF(AND(BB219="Y",AY219&lt;1),"Y","")</f>
        <v/>
      </c>
      <c r="BE219" s="12" t="str">
        <f>IF(AY219&gt;1,IF(AY218&gt;1,"Y",""),"")</f>
        <v/>
      </c>
      <c r="BF219" s="12" t="str">
        <f>IF(AY219&lt;1,IF(AY218&lt;1,"Y",""),"")</f>
        <v>Y</v>
      </c>
      <c r="BG219" s="2"/>
      <c r="BH219" s="2"/>
      <c r="BI219" s="2"/>
      <c r="BJ219" s="2"/>
      <c r="BK219" s="2"/>
      <c r="BL219" s="2"/>
      <c r="BM219" s="4" t="str">
        <f>IF(BR219=BR220,IF(BR219&gt;BR218,BR219&amp;"_O",""),BR219&amp;"_C")</f>
        <v/>
      </c>
      <c r="BN219" s="7" t="str">
        <f>IF(RIGHT(BM219,1)="C",BP219/INDEX($BP$5:$BP$2729,MATCH(BR219&amp;"_O",$BM$5:$BM$2729,0),1),"")</f>
        <v/>
      </c>
      <c r="BO219" s="38">
        <v>27467</v>
      </c>
      <c r="BP219" s="3">
        <v>76.069999999999993</v>
      </c>
      <c r="BQ219" s="7">
        <f>BP219/BP218</f>
        <v>1.0224462365591396</v>
      </c>
      <c r="BR219" s="4">
        <f>YEAR(BO219)</f>
        <v>1975</v>
      </c>
      <c r="BS219" s="2" t="s">
        <v>5</v>
      </c>
      <c r="BT219" s="12" t="str">
        <f>INDEX($CD$5:$CD$10,MATCH(BS219,$CC$5:$CC$10,0),1)</f>
        <v/>
      </c>
      <c r="BU219" s="12" t="str">
        <f>IF(AND(BT219="Y",BQ219&gt;1),"Y","")</f>
        <v/>
      </c>
      <c r="BV219" s="12" t="str">
        <f>IF(AND(BT219="Y",BQ219&lt;1),"Y","")</f>
        <v/>
      </c>
      <c r="BW219" s="12" t="str">
        <f>IF(BQ219&gt;1,IF(BQ218&gt;1,"Y",""),"")</f>
        <v>Y</v>
      </c>
      <c r="BX219" s="12" t="str">
        <f>IF(BQ219&lt;1,IF(BQ218&lt;1,"Y",""),"")</f>
        <v/>
      </c>
      <c r="BY219" s="2"/>
      <c r="BZ219" s="2"/>
      <c r="CA219" s="2"/>
    </row>
    <row r="220" spans="2:79">
      <c r="B220" s="4" t="str">
        <f>IF(G220=G221,IF(G220&gt;G219,G220&amp;"_O",""),G220&amp;"_C")</f>
        <v/>
      </c>
      <c r="C220" s="14">
        <f ca="1">RANDBETWEEN(0,1000)/1000</f>
        <v>0.96299999999999997</v>
      </c>
      <c r="D220" s="16">
        <f>D219+1</f>
        <v>216</v>
      </c>
      <c r="E220" s="10">
        <f>ROUNDDOWN(D220/52,0)+1</f>
        <v>5</v>
      </c>
      <c r="F220" s="15">
        <f>F219+7</f>
        <v>46132</v>
      </c>
      <c r="G220" s="4">
        <f>YEAR(F220)</f>
        <v>2026</v>
      </c>
      <c r="H220" s="33">
        <v>0.56499999999999995</v>
      </c>
      <c r="I220" s="33">
        <v>0.184</v>
      </c>
      <c r="J220" s="33">
        <v>0.24</v>
      </c>
      <c r="K220" s="16" t="str">
        <f>IF(M219&gt;1,"Up","Down")</f>
        <v>Down</v>
      </c>
      <c r="L220" s="16" t="str">
        <f>IF(K220="Up",IF(H220&lt;$BJ$7,"Up","Down"),IF(H220&lt;$BK$7,"Down","Up"))</f>
        <v>Up</v>
      </c>
      <c r="M220" s="17">
        <f>IF(L220="Up",INDEX($AK$5:$AK$1005,MATCH(I220,$AI$5:$AI$1005,0),1),INDEX($AL$5:$AL$1005,MATCH(J220,$AI$5:$AI$1005,0),1))</f>
        <v>1.0045104960442781</v>
      </c>
      <c r="N220" s="16" t="str">
        <f>IF(P219&gt;1,"Up","Down")</f>
        <v>Down</v>
      </c>
      <c r="O220" s="16" t="str">
        <f>IF(N220="Up",IF(H220&lt;$BJ$12,"Up","Down"),IF(H220&lt;$BK$12,"Down","Up"))</f>
        <v>Up</v>
      </c>
      <c r="P220" s="17">
        <f>IF(O220="Up",INDEX($AP$5:$AP$1005,MATCH(I220,$AI$5:$AI$1005,0),1),INDEX($AQ$5:$AQ$1005,MATCH(J220,$AI$5:$AI$1005,0),1))</f>
        <v>1.0062792911148812</v>
      </c>
      <c r="Q220" s="19">
        <f>T219</f>
        <v>31019.183378190901</v>
      </c>
      <c r="R220" s="19">
        <f>INDEX(model!$S$5:$S$35,MATCH(G220,model!$Q$5:$Q$35,0),1)*model!$O$5</f>
        <v>125</v>
      </c>
      <c r="S220" s="19">
        <f>IF(RIGHT(B220,1)="C",T219*INDEX(model!$T$5:$T$35,MATCH(G220,model!$Q$5:$Q$35,0),1),0)</f>
        <v>0</v>
      </c>
      <c r="T220" s="19">
        <f>(Q220+R220-S220)*M220</f>
        <v>31284.659094120503</v>
      </c>
      <c r="U220" s="19">
        <f>X219</f>
        <v>39131.272695475171</v>
      </c>
      <c r="V220" s="19">
        <f>INDEX(model!$S$5:$S$35,MATCH(G220,model!$Q$5:$Q$35,0),1)*model!$O$6</f>
        <v>125</v>
      </c>
      <c r="W220" s="19">
        <f>IF(RIGHT(B220,1)="C",X219*INDEX(model!$T$5:$T$35,MATCH(G220,model!$Q$5:$Q$35,0),1),0)</f>
        <v>0</v>
      </c>
      <c r="X220" s="19">
        <f>(U220+V220-W220)*P220</f>
        <v>39502.774259815225</v>
      </c>
      <c r="Y220" s="19"/>
      <c r="Z220" s="36" t="str">
        <f>K220&amp;L220</f>
        <v>DownUp</v>
      </c>
      <c r="AA220" s="36" t="str">
        <f>N220&amp;O220</f>
        <v>DownUp</v>
      </c>
      <c r="AB220" s="19"/>
      <c r="AC220" s="19"/>
      <c r="AD220" s="19"/>
      <c r="AE220" s="19"/>
      <c r="AI220" s="18">
        <f>ROUND(AI219-0.001,3)</f>
        <v>0.78500000000000003</v>
      </c>
      <c r="AJ220" s="9">
        <f t="array" ref="AJ220">PERCENTILE(IF($BB$5:$BB$2729="Y",$AY$5:$AY$2729),$AI220)</f>
        <v>1.0159361942839302</v>
      </c>
      <c r="AK220" s="9">
        <f t="array" ref="AK220">PERCENTILE(IF($BC$5:$BC$2729="Y",$AY$5:$AY$2729),$AI220)</f>
        <v>1.0228426453790616</v>
      </c>
      <c r="AL220" s="9">
        <f t="array" ref="AL220">PERCENTILE(IF($BD$5:$BD$2729="Y",$AY$5:$AY$2729),$AI220)</f>
        <v>0.99556457580666158</v>
      </c>
      <c r="AM220" s="41" t="str">
        <f>IF(AI220&lt;$BJ$7,"Up","Down")</f>
        <v>Down</v>
      </c>
      <c r="AN220" s="41" t="str">
        <f>IF(AI220&lt;$BK$7,"Down","Up")</f>
        <v>Up</v>
      </c>
      <c r="AO220" s="9">
        <f t="array" ref="AO220">PERCENTILE(IF($BT$5:$BT$2729="Y",$BQ$5:$BQ$2729),$AI220)</f>
        <v>1.0223122923094896</v>
      </c>
      <c r="AP220" s="9">
        <f t="array" ref="AP220">PERCENTILE(IF($BU$5:$BU$2729="Y",$BQ$5:$BQ$2729),$AI220)</f>
        <v>1.0312421761816972</v>
      </c>
      <c r="AQ220" s="9">
        <f t="array" ref="AQ220">PERCENTILE(IF($BV$5:$BV$2729="Y",$BQ$5:$BQ$2729),$AI220)</f>
        <v>0.994834179407597</v>
      </c>
      <c r="AR220" s="41" t="str">
        <f>IF(AI220&lt;$BJ$12,"Up","Down")</f>
        <v>Down</v>
      </c>
      <c r="AS220" s="41" t="str">
        <f>IF(AI220&lt;$BK$12,"Down","Up")</f>
        <v>Up</v>
      </c>
      <c r="AU220" s="4" t="str">
        <f>IF(AZ220=AZ221,IF(AZ220&gt;AZ219,AZ220&amp;"_O",""),AZ220&amp;"_C")</f>
        <v/>
      </c>
      <c r="AV220" s="7" t="str">
        <f>IF(RIGHT(AU220,1)="C",AX220/INDEX($AX$5:$AX$2729,MATCH(AZ220&amp;"_O",$AU$5:$AU$2729,0),1),"")</f>
        <v/>
      </c>
      <c r="AW220" s="38">
        <v>27075</v>
      </c>
      <c r="AX220" s="37">
        <v>92.27</v>
      </c>
      <c r="AY220" s="7">
        <f>AX220/AX219</f>
        <v>0.99935015704538066</v>
      </c>
      <c r="AZ220" s="4">
        <f>YEAR(AW220)</f>
        <v>1974</v>
      </c>
      <c r="BA220" s="2" t="s">
        <v>5</v>
      </c>
      <c r="BB220" s="12" t="str">
        <f>INDEX($CD$5:$CD$10,MATCH(BA220,$CC$5:$CC$10,0),1)</f>
        <v/>
      </c>
      <c r="BC220" s="12" t="str">
        <f>IF(AND(BB220="Y",AY220&gt;1),"Y","")</f>
        <v/>
      </c>
      <c r="BD220" s="12" t="str">
        <f>IF(AND(BB220="Y",AY220&lt;1),"Y","")</f>
        <v/>
      </c>
      <c r="BE220" s="12" t="str">
        <f>IF(AY220&gt;1,IF(AY219&gt;1,"Y",""),"")</f>
        <v/>
      </c>
      <c r="BF220" s="12" t="str">
        <f>IF(AY220&lt;1,IF(AY219&lt;1,"Y",""),"")</f>
        <v>Y</v>
      </c>
      <c r="BG220" s="2"/>
      <c r="BH220" s="2"/>
      <c r="BI220" s="2"/>
      <c r="BJ220" s="2"/>
      <c r="BK220" s="2"/>
      <c r="BL220" s="2"/>
      <c r="BM220" s="4" t="str">
        <f>IF(BR220=BR221,IF(BR220&gt;BR219,BR220&amp;"_O",""),BR220&amp;"_C")</f>
        <v/>
      </c>
      <c r="BN220" s="7" t="str">
        <f>IF(RIGHT(BM220,1)="C",BP220/INDEX($BP$5:$BP$2729,MATCH(BR220&amp;"_O",$BM$5:$BM$2729,0),1),"")</f>
        <v/>
      </c>
      <c r="BO220" s="38">
        <v>27474</v>
      </c>
      <c r="BP220" s="3">
        <v>75.92</v>
      </c>
      <c r="BQ220" s="7">
        <f>BP220/BP219</f>
        <v>0.99802813198369933</v>
      </c>
      <c r="BR220" s="4">
        <f>YEAR(BO220)</f>
        <v>1975</v>
      </c>
      <c r="BS220" s="2" t="s">
        <v>5</v>
      </c>
      <c r="BT220" s="12" t="str">
        <f>INDEX($CD$5:$CD$10,MATCH(BS220,$CC$5:$CC$10,0),1)</f>
        <v/>
      </c>
      <c r="BU220" s="12" t="str">
        <f>IF(AND(BT220="Y",BQ220&gt;1),"Y","")</f>
        <v/>
      </c>
      <c r="BV220" s="12" t="str">
        <f>IF(AND(BT220="Y",BQ220&lt;1),"Y","")</f>
        <v/>
      </c>
      <c r="BW220" s="12" t="str">
        <f>IF(BQ220&gt;1,IF(BQ219&gt;1,"Y",""),"")</f>
        <v/>
      </c>
      <c r="BX220" s="12" t="str">
        <f>IF(BQ220&lt;1,IF(BQ219&lt;1,"Y",""),"")</f>
        <v/>
      </c>
      <c r="BY220" s="2"/>
      <c r="BZ220" s="2"/>
      <c r="CA220" s="2"/>
    </row>
    <row r="221" spans="2:79">
      <c r="B221" s="4" t="str">
        <f>IF(G221=G222,IF(G221&gt;G220,G221&amp;"_O",""),G221&amp;"_C")</f>
        <v/>
      </c>
      <c r="C221" s="14">
        <f ca="1">RANDBETWEEN(0,1000)/1000</f>
        <v>0.108</v>
      </c>
      <c r="D221" s="16">
        <f>D220+1</f>
        <v>217</v>
      </c>
      <c r="E221" s="10">
        <f>ROUNDDOWN(D221/52,0)+1</f>
        <v>5</v>
      </c>
      <c r="F221" s="15">
        <f>F220+7</f>
        <v>46139</v>
      </c>
      <c r="G221" s="4">
        <f>YEAR(F221)</f>
        <v>2026</v>
      </c>
      <c r="H221" s="33">
        <v>0.495</v>
      </c>
      <c r="I221" s="33">
        <v>0.29599999999999999</v>
      </c>
      <c r="J221" s="33">
        <v>0.188</v>
      </c>
      <c r="K221" s="16" t="str">
        <f>IF(M220&gt;1,"Up","Down")</f>
        <v>Up</v>
      </c>
      <c r="L221" s="16" t="str">
        <f>IF(K221="Up",IF(H221&lt;$BJ$7,"Up","Down"),IF(H221&lt;$BK$7,"Down","Up"))</f>
        <v>Up</v>
      </c>
      <c r="M221" s="17">
        <f>IF(L221="Up",INDEX($AK$5:$AK$1005,MATCH(I221,$AI$5:$AI$1005,0),1),INDEX($AL$5:$AL$1005,MATCH(J221,$AI$5:$AI$1005,0),1))</f>
        <v>1.0072087230890676</v>
      </c>
      <c r="N221" s="16" t="str">
        <f>IF(P220&gt;1,"Up","Down")</f>
        <v>Up</v>
      </c>
      <c r="O221" s="16" t="str">
        <f>IF(N221="Up",IF(H221&lt;$BJ$12,"Up","Down"),IF(H221&lt;$BK$12,"Down","Up"))</f>
        <v>Up</v>
      </c>
      <c r="P221" s="17">
        <f>IF(O221="Up",INDEX($AP$5:$AP$1005,MATCH(I221,$AI$5:$AI$1005,0),1),INDEX($AQ$5:$AQ$1005,MATCH(J221,$AI$5:$AI$1005,0),1))</f>
        <v>1.0096511824199899</v>
      </c>
      <c r="Q221" s="19">
        <f>T220</f>
        <v>31284.659094120503</v>
      </c>
      <c r="R221" s="19">
        <f>INDEX(model!$S$5:$S$35,MATCH(G221,model!$Q$5:$Q$35,0),1)*model!$O$5</f>
        <v>125</v>
      </c>
      <c r="S221" s="19">
        <f>IF(RIGHT(B221,1)="C",T220*INDEX(model!$T$5:$T$35,MATCH(G221,model!$Q$5:$Q$35,0),1),0)</f>
        <v>0</v>
      </c>
      <c r="T221" s="19">
        <f>(Q221+R221-S221)*M221</f>
        <v>31636.082628852033</v>
      </c>
      <c r="U221" s="19">
        <f>X220</f>
        <v>39502.774259815225</v>
      </c>
      <c r="V221" s="19">
        <f>INDEX(model!$S$5:$S$35,MATCH(G221,model!$Q$5:$Q$35,0),1)*model!$O$6</f>
        <v>125</v>
      </c>
      <c r="W221" s="19">
        <f>IF(RIGHT(B221,1)="C",X220*INDEX(model!$T$5:$T$35,MATCH(G221,model!$Q$5:$Q$35,0),1),0)</f>
        <v>0</v>
      </c>
      <c r="X221" s="19">
        <f>(U221+V221-W221)*P221</f>
        <v>40010.229138094881</v>
      </c>
      <c r="Y221" s="19"/>
      <c r="Z221" s="36" t="str">
        <f>K221&amp;L221</f>
        <v>UpUp</v>
      </c>
      <c r="AA221" s="36" t="str">
        <f>N221&amp;O221</f>
        <v>UpUp</v>
      </c>
      <c r="AB221" s="19"/>
      <c r="AC221" s="19"/>
      <c r="AD221" s="19"/>
      <c r="AE221" s="19"/>
      <c r="AI221" s="18">
        <f>ROUND(AI220-0.001,3)</f>
        <v>0.78400000000000003</v>
      </c>
      <c r="AJ221" s="9">
        <f t="array" ref="AJ221">PERCENTILE(IF($BB$5:$BB$2729="Y",$AY$5:$AY$2729),$AI221)</f>
        <v>1.0159031793427316</v>
      </c>
      <c r="AK221" s="9">
        <f t="array" ref="AK221">PERCENTILE(IF($BC$5:$BC$2729="Y",$AY$5:$AY$2729),$AI221)</f>
        <v>1.0227862706777506</v>
      </c>
      <c r="AL221" s="9">
        <f t="array" ref="AL221">PERCENTILE(IF($BD$5:$BD$2729="Y",$AY$5:$AY$2729),$AI221)</f>
        <v>0.99554191896020028</v>
      </c>
      <c r="AM221" s="41" t="str">
        <f>IF(AI221&lt;$BJ$7,"Up","Down")</f>
        <v>Down</v>
      </c>
      <c r="AN221" s="41" t="str">
        <f>IF(AI221&lt;$BK$7,"Down","Up")</f>
        <v>Up</v>
      </c>
      <c r="AO221" s="9">
        <f t="array" ref="AO221">PERCENTILE(IF($BT$5:$BT$2729="Y",$BQ$5:$BQ$2729),$AI221)</f>
        <v>1.0222137337520625</v>
      </c>
      <c r="AP221" s="9">
        <f t="array" ref="AP221">PERCENTILE(IF($BU$5:$BU$2729="Y",$BQ$5:$BQ$2729),$AI221)</f>
        <v>1.0311564803126656</v>
      </c>
      <c r="AQ221" s="9">
        <f t="array" ref="AQ221">PERCENTILE(IF($BV$5:$BV$2729="Y",$BQ$5:$BQ$2729),$AI221)</f>
        <v>0.99481765770258823</v>
      </c>
      <c r="AR221" s="41" t="str">
        <f>IF(AI221&lt;$BJ$12,"Up","Down")</f>
        <v>Down</v>
      </c>
      <c r="AS221" s="41" t="str">
        <f>IF(AI221&lt;$BK$12,"Down","Up")</f>
        <v>Up</v>
      </c>
      <c r="AU221" s="4" t="str">
        <f>IF(AZ221=AZ222,IF(AZ221&gt;AZ220,AZ221&amp;"_O",""),AZ221&amp;"_C")</f>
        <v/>
      </c>
      <c r="AV221" s="7" t="str">
        <f>IF(RIGHT(AU221,1)="C",AX221/INDEX($AX$5:$AX$2729,MATCH(AZ221&amp;"_O",$AU$5:$AU$2729,0),1),"")</f>
        <v/>
      </c>
      <c r="AW221" s="38">
        <v>27082</v>
      </c>
      <c r="AX221" s="37">
        <v>95.39</v>
      </c>
      <c r="AY221" s="7">
        <f>AX221/AX220</f>
        <v>1.0338138073046494</v>
      </c>
      <c r="AZ221" s="4">
        <f>YEAR(AW221)</f>
        <v>1974</v>
      </c>
      <c r="BA221" s="2" t="s">
        <v>5</v>
      </c>
      <c r="BB221" s="12" t="str">
        <f>INDEX($CD$5:$CD$10,MATCH(BA221,$CC$5:$CC$10,0),1)</f>
        <v/>
      </c>
      <c r="BC221" s="12" t="str">
        <f>IF(AND(BB221="Y",AY221&gt;1),"Y","")</f>
        <v/>
      </c>
      <c r="BD221" s="12" t="str">
        <f>IF(AND(BB221="Y",AY221&lt;1),"Y","")</f>
        <v/>
      </c>
      <c r="BE221" s="12" t="str">
        <f>IF(AY221&gt;1,IF(AY220&gt;1,"Y",""),"")</f>
        <v/>
      </c>
      <c r="BF221" s="12" t="str">
        <f>IF(AY221&lt;1,IF(AY220&lt;1,"Y",""),"")</f>
        <v/>
      </c>
      <c r="BG221" s="2"/>
      <c r="BH221" s="2"/>
      <c r="BI221" s="2"/>
      <c r="BJ221" s="2"/>
      <c r="BK221" s="2"/>
      <c r="BL221" s="2"/>
      <c r="BM221" s="4" t="str">
        <f>IF(BR221=BR222,IF(BR221&gt;BR220,BR221&amp;"_O",""),BR221&amp;"_C")</f>
        <v/>
      </c>
      <c r="BN221" s="7" t="str">
        <f>IF(RIGHT(BM221,1)="C",BP221/INDEX($BP$5:$BP$2729,MATCH(BR221&amp;"_O",$BM$5:$BM$2729,0),1),"")</f>
        <v/>
      </c>
      <c r="BO221" s="38">
        <v>27480</v>
      </c>
      <c r="BP221" s="3">
        <v>76.180000000000007</v>
      </c>
      <c r="BQ221" s="7">
        <f>BP221/BP220</f>
        <v>1.0034246575342467</v>
      </c>
      <c r="BR221" s="4">
        <f>YEAR(BO221)</f>
        <v>1975</v>
      </c>
      <c r="BS221" s="2" t="s">
        <v>5</v>
      </c>
      <c r="BT221" s="12" t="str">
        <f>INDEX($CD$5:$CD$10,MATCH(BS221,$CC$5:$CC$10,0),1)</f>
        <v/>
      </c>
      <c r="BU221" s="12" t="str">
        <f>IF(AND(BT221="Y",BQ221&gt;1),"Y","")</f>
        <v/>
      </c>
      <c r="BV221" s="12" t="str">
        <f>IF(AND(BT221="Y",BQ221&lt;1),"Y","")</f>
        <v/>
      </c>
      <c r="BW221" s="12" t="str">
        <f>IF(BQ221&gt;1,IF(BQ220&gt;1,"Y",""),"")</f>
        <v/>
      </c>
      <c r="BX221" s="12" t="str">
        <f>IF(BQ221&lt;1,IF(BQ220&lt;1,"Y",""),"")</f>
        <v/>
      </c>
      <c r="BY221" s="2"/>
      <c r="BZ221" s="2"/>
      <c r="CA221" s="2"/>
    </row>
    <row r="222" spans="2:79">
      <c r="B222" s="4" t="str">
        <f>IF(G222=G223,IF(G222&gt;G221,G222&amp;"_O",""),G222&amp;"_C")</f>
        <v/>
      </c>
      <c r="C222" s="14">
        <f ca="1">RANDBETWEEN(0,1000)/1000</f>
        <v>0.86699999999999999</v>
      </c>
      <c r="D222" s="16">
        <f>D221+1</f>
        <v>218</v>
      </c>
      <c r="E222" s="10">
        <f>ROUNDDOWN(D222/52,0)+1</f>
        <v>5</v>
      </c>
      <c r="F222" s="15">
        <f>F221+7</f>
        <v>46146</v>
      </c>
      <c r="G222" s="4">
        <f>YEAR(F222)</f>
        <v>2026</v>
      </c>
      <c r="H222" s="33">
        <v>0.95899999999999996</v>
      </c>
      <c r="I222" s="33">
        <v>0.999</v>
      </c>
      <c r="J222" s="33">
        <v>0.60499999999999998</v>
      </c>
      <c r="K222" s="16" t="str">
        <f>IF(M221&gt;1,"Up","Down")</f>
        <v>Up</v>
      </c>
      <c r="L222" s="16" t="str">
        <f>IF(K222="Up",IF(H222&lt;$BJ$7,"Up","Down"),IF(H222&lt;$BK$7,"Down","Up"))</f>
        <v>Down</v>
      </c>
      <c r="M222" s="17">
        <f>IF(L222="Up",INDEX($AK$5:$AK$1005,MATCH(I222,$AI$5:$AI$1005,0),1),INDEX($AL$5:$AL$1005,MATCH(J222,$AI$5:$AI$1005,0),1))</f>
        <v>0.99053206478752487</v>
      </c>
      <c r="N222" s="16" t="str">
        <f>IF(P221&gt;1,"Up","Down")</f>
        <v>Up</v>
      </c>
      <c r="O222" s="16" t="str">
        <f>IF(N222="Up",IF(H222&lt;$BJ$12,"Up","Down"),IF(H222&lt;$BK$12,"Down","Up"))</f>
        <v>Down</v>
      </c>
      <c r="P222" s="17">
        <f>IF(O222="Up",INDEX($AP$5:$AP$1005,MATCH(I222,$AI$5:$AI$1005,0),1),INDEX($AQ$5:$AQ$1005,MATCH(J222,$AI$5:$AI$1005,0),1))</f>
        <v>0.98924386667176845</v>
      </c>
      <c r="Q222" s="19">
        <f>T221</f>
        <v>31636.082628852033</v>
      </c>
      <c r="R222" s="19">
        <f>INDEX(model!$S$5:$S$35,MATCH(G222,model!$Q$5:$Q$35,0),1)*model!$O$5</f>
        <v>125</v>
      </c>
      <c r="S222" s="19">
        <f>IF(RIGHT(B222,1)="C",T221*INDEX(model!$T$5:$T$35,MATCH(G222,model!$Q$5:$Q$35,0),1),0)</f>
        <v>0</v>
      </c>
      <c r="T222" s="19">
        <f>(Q222+R222-S222)*M222</f>
        <v>31460.370756243992</v>
      </c>
      <c r="U222" s="19">
        <f>X221</f>
        <v>40010.229138094881</v>
      </c>
      <c r="V222" s="19">
        <f>INDEX(model!$S$5:$S$35,MATCH(G222,model!$Q$5:$Q$35,0),1)*model!$O$6</f>
        <v>125</v>
      </c>
      <c r="W222" s="19">
        <f>IF(RIGHT(B222,1)="C",X221*INDEX(model!$T$5:$T$35,MATCH(G222,model!$Q$5:$Q$35,0),1),0)</f>
        <v>0</v>
      </c>
      <c r="X222" s="19">
        <f>(U222+V222-W222)*P222</f>
        <v>39703.52926232641</v>
      </c>
      <c r="Y222" s="19"/>
      <c r="Z222" s="36" t="str">
        <f>K222&amp;L222</f>
        <v>UpDown</v>
      </c>
      <c r="AA222" s="36" t="str">
        <f>N222&amp;O222</f>
        <v>UpDown</v>
      </c>
      <c r="AB222" s="19"/>
      <c r="AC222" s="19"/>
      <c r="AD222" s="19"/>
      <c r="AE222" s="19"/>
      <c r="AI222" s="18">
        <f>ROUND(AI221-0.001,3)</f>
        <v>0.78300000000000003</v>
      </c>
      <c r="AJ222" s="9">
        <f t="array" ref="AJ222">PERCENTILE(IF($BB$5:$BB$2729="Y",$AY$5:$AY$2729),$AI222)</f>
        <v>1.0158620752987009</v>
      </c>
      <c r="AK222" s="9">
        <f t="array" ref="AK222">PERCENTILE(IF($BC$5:$BC$2729="Y",$AY$5:$AY$2729),$AI222)</f>
        <v>1.0227739890943364</v>
      </c>
      <c r="AL222" s="9">
        <f t="array" ref="AL222">PERCENTILE(IF($BD$5:$BD$2729="Y",$AY$5:$AY$2729),$AI222)</f>
        <v>0.99549751256776609</v>
      </c>
      <c r="AM222" s="41" t="str">
        <f>IF(AI222&lt;$BJ$7,"Up","Down")</f>
        <v>Down</v>
      </c>
      <c r="AN222" s="41" t="str">
        <f>IF(AI222&lt;$BK$7,"Down","Up")</f>
        <v>Up</v>
      </c>
      <c r="AO222" s="9">
        <f t="array" ref="AO222">PERCENTILE(IF($BT$5:$BT$2729="Y",$BQ$5:$BQ$2729),$AI222)</f>
        <v>1.0221711390008841</v>
      </c>
      <c r="AP222" s="9">
        <f t="array" ref="AP222">PERCENTILE(IF($BU$5:$BU$2729="Y",$BQ$5:$BQ$2729),$AI222)</f>
        <v>1.0310044320688312</v>
      </c>
      <c r="AQ222" s="9">
        <f t="array" ref="AQ222">PERCENTILE(IF($BV$5:$BV$2729="Y",$BQ$5:$BQ$2729),$AI222)</f>
        <v>0.99478951431143414</v>
      </c>
      <c r="AR222" s="41" t="str">
        <f>IF(AI222&lt;$BJ$12,"Up","Down")</f>
        <v>Down</v>
      </c>
      <c r="AS222" s="41" t="str">
        <f>IF(AI222&lt;$BK$12,"Down","Up")</f>
        <v>Up</v>
      </c>
      <c r="AU222" s="4" t="str">
        <f>IF(AZ222=AZ223,IF(AZ222&gt;AZ221,AZ222&amp;"_O",""),AZ222&amp;"_C")</f>
        <v/>
      </c>
      <c r="AV222" s="7" t="str">
        <f>IF(RIGHT(AU222,1)="C",AX222/INDEX($AX$5:$AX$2729,MATCH(AZ222&amp;"_O",$AU$5:$AU$2729,0),1),"")</f>
        <v/>
      </c>
      <c r="AW222" s="38">
        <v>27089</v>
      </c>
      <c r="AX222" s="37">
        <v>95.53</v>
      </c>
      <c r="AY222" s="7">
        <f>AX222/AX221</f>
        <v>1.0014676590837615</v>
      </c>
      <c r="AZ222" s="4">
        <f>YEAR(AW222)</f>
        <v>1974</v>
      </c>
      <c r="BA222" s="2" t="s">
        <v>5</v>
      </c>
      <c r="BB222" s="12" t="str">
        <f>INDEX($CD$5:$CD$10,MATCH(BA222,$CC$5:$CC$10,0),1)</f>
        <v/>
      </c>
      <c r="BC222" s="12" t="str">
        <f>IF(AND(BB222="Y",AY222&gt;1),"Y","")</f>
        <v/>
      </c>
      <c r="BD222" s="12" t="str">
        <f>IF(AND(BB222="Y",AY222&lt;1),"Y","")</f>
        <v/>
      </c>
      <c r="BE222" s="12" t="str">
        <f>IF(AY222&gt;1,IF(AY221&gt;1,"Y",""),"")</f>
        <v>Y</v>
      </c>
      <c r="BF222" s="12" t="str">
        <f>IF(AY222&lt;1,IF(AY221&lt;1,"Y",""),"")</f>
        <v/>
      </c>
      <c r="BG222" s="2"/>
      <c r="BH222" s="2"/>
      <c r="BI222" s="2"/>
      <c r="BJ222" s="2"/>
      <c r="BK222" s="2"/>
      <c r="BL222" s="2"/>
      <c r="BM222" s="4" t="str">
        <f>IF(BR222=BR223,IF(BR222&gt;BR221,BR222&amp;"_O",""),BR222&amp;"_C")</f>
        <v/>
      </c>
      <c r="BN222" s="7" t="str">
        <f>IF(RIGHT(BM222,1)="C",BP222/INDEX($BP$5:$BP$2729,MATCH(BR222&amp;"_O",$BM$5:$BM$2729,0),1),"")</f>
        <v/>
      </c>
      <c r="BO222" s="38">
        <v>27488</v>
      </c>
      <c r="BP222" s="3">
        <v>74.73</v>
      </c>
      <c r="BQ222" s="7">
        <f>BP222/BP221</f>
        <v>0.98096613284326595</v>
      </c>
      <c r="BR222" s="4">
        <f>YEAR(BO222)</f>
        <v>1975</v>
      </c>
      <c r="BS222" s="2" t="s">
        <v>5</v>
      </c>
      <c r="BT222" s="12" t="str">
        <f>INDEX($CD$5:$CD$10,MATCH(BS222,$CC$5:$CC$10,0),1)</f>
        <v/>
      </c>
      <c r="BU222" s="12" t="str">
        <f>IF(AND(BT222="Y",BQ222&gt;1),"Y","")</f>
        <v/>
      </c>
      <c r="BV222" s="12" t="str">
        <f>IF(AND(BT222="Y",BQ222&lt;1),"Y","")</f>
        <v/>
      </c>
      <c r="BW222" s="12" t="str">
        <f>IF(BQ222&gt;1,IF(BQ221&gt;1,"Y",""),"")</f>
        <v/>
      </c>
      <c r="BX222" s="12" t="str">
        <f>IF(BQ222&lt;1,IF(BQ221&lt;1,"Y",""),"")</f>
        <v/>
      </c>
      <c r="BY222" s="2"/>
      <c r="BZ222" s="2"/>
      <c r="CA222" s="2"/>
    </row>
    <row r="223" spans="2:79">
      <c r="B223" s="4" t="str">
        <f>IF(G223=G224,IF(G223&gt;G222,G223&amp;"_O",""),G223&amp;"_C")</f>
        <v/>
      </c>
      <c r="C223" s="14">
        <f ca="1">RANDBETWEEN(0,1000)/1000</f>
        <v>0.123</v>
      </c>
      <c r="D223" s="16">
        <f>D222+1</f>
        <v>219</v>
      </c>
      <c r="E223" s="10">
        <f>ROUNDDOWN(D223/52,0)+1</f>
        <v>5</v>
      </c>
      <c r="F223" s="15">
        <f>F222+7</f>
        <v>46153</v>
      </c>
      <c r="G223" s="4">
        <f>YEAR(F223)</f>
        <v>2026</v>
      </c>
      <c r="H223" s="33">
        <v>0.53</v>
      </c>
      <c r="I223" s="33">
        <v>1E-3</v>
      </c>
      <c r="J223" s="33">
        <v>0.57499999999999996</v>
      </c>
      <c r="K223" s="16" t="str">
        <f>IF(M222&gt;1,"Up","Down")</f>
        <v>Down</v>
      </c>
      <c r="L223" s="16" t="str">
        <f>IF(K223="Up",IF(H223&lt;$BJ$7,"Up","Down"),IF(H223&lt;$BK$7,"Down","Up"))</f>
        <v>Up</v>
      </c>
      <c r="M223" s="17">
        <f>IF(L223="Up",INDEX($AK$5:$AK$1005,MATCH(I223,$AI$5:$AI$1005,0),1),INDEX($AL$5:$AL$1005,MATCH(J223,$AI$5:$AI$1005,0),1))</f>
        <v>1.0005817948092821</v>
      </c>
      <c r="N223" s="16" t="str">
        <f>IF(P222&gt;1,"Up","Down")</f>
        <v>Down</v>
      </c>
      <c r="O223" s="16" t="str">
        <f>IF(N223="Up",IF(H223&lt;$BJ$12,"Up","Down"),IF(H223&lt;$BK$12,"Down","Up"))</f>
        <v>Up</v>
      </c>
      <c r="P223" s="17">
        <f>IF(O223="Up",INDEX($AP$5:$AP$1005,MATCH(I223,$AI$5:$AI$1005,0),1),INDEX($AQ$5:$AQ$1005,MATCH(J223,$AI$5:$AI$1005,0),1))</f>
        <v>1.0009474205519058</v>
      </c>
      <c r="Q223" s="19">
        <f>T222</f>
        <v>31460.370756243992</v>
      </c>
      <c r="R223" s="19">
        <f>INDEX(model!$S$5:$S$35,MATCH(G223,model!$Q$5:$Q$35,0),1)*model!$O$5</f>
        <v>125</v>
      </c>
      <c r="S223" s="19">
        <f>IF(RIGHT(B223,1)="C",T222*INDEX(model!$T$5:$T$35,MATCH(G223,model!$Q$5:$Q$35,0),1),0)</f>
        <v>0</v>
      </c>
      <c r="T223" s="19">
        <f>(Q223+R223-S223)*M223</f>
        <v>31603.746960999226</v>
      </c>
      <c r="U223" s="19">
        <f>X222</f>
        <v>39703.52926232641</v>
      </c>
      <c r="V223" s="19">
        <f>INDEX(model!$S$5:$S$35,MATCH(G223,model!$Q$5:$Q$35,0),1)*model!$O$6</f>
        <v>125</v>
      </c>
      <c r="W223" s="19">
        <f>IF(RIGHT(B223,1)="C",X222*INDEX(model!$T$5:$T$35,MATCH(G223,model!$Q$5:$Q$35,0),1),0)</f>
        <v>0</v>
      </c>
      <c r="X223" s="19">
        <f>(U223+V223-W223)*P223</f>
        <v>39866.263629501722</v>
      </c>
      <c r="Y223" s="19"/>
      <c r="Z223" s="36" t="str">
        <f>K223&amp;L223</f>
        <v>DownUp</v>
      </c>
      <c r="AA223" s="36" t="str">
        <f>N223&amp;O223</f>
        <v>DownUp</v>
      </c>
      <c r="AB223" s="19"/>
      <c r="AC223" s="19"/>
      <c r="AD223" s="19"/>
      <c r="AE223" s="19"/>
      <c r="AI223" s="18">
        <f>ROUND(AI222-0.001,3)</f>
        <v>0.78200000000000003</v>
      </c>
      <c r="AJ223" s="9">
        <f t="array" ref="AJ223">PERCENTILE(IF($BB$5:$BB$2729="Y",$AY$5:$AY$2729),$AI223)</f>
        <v>1.0158065264548033</v>
      </c>
      <c r="AK223" s="9">
        <f t="array" ref="AK223">PERCENTILE(IF($BC$5:$BC$2729="Y",$AY$5:$AY$2729),$AI223)</f>
        <v>1.0227687539056853</v>
      </c>
      <c r="AL223" s="9">
        <f t="array" ref="AL223">PERCENTILE(IF($BD$5:$BD$2729="Y",$AY$5:$AY$2729),$AI223)</f>
        <v>0.99548937240002622</v>
      </c>
      <c r="AM223" s="41" t="str">
        <f>IF(AI223&lt;$BJ$7,"Up","Down")</f>
        <v>Down</v>
      </c>
      <c r="AN223" s="41" t="str">
        <f>IF(AI223&lt;$BK$7,"Down","Up")</f>
        <v>Up</v>
      </c>
      <c r="AO223" s="9">
        <f t="array" ref="AO223">PERCENTILE(IF($BT$5:$BT$2729="Y",$BQ$5:$BQ$2729),$AI223)</f>
        <v>1.0221185210775918</v>
      </c>
      <c r="AP223" s="9">
        <f t="array" ref="AP223">PERCENTILE(IF($BU$5:$BU$2729="Y",$BQ$5:$BQ$2729),$AI223)</f>
        <v>1.0309427993663673</v>
      </c>
      <c r="AQ223" s="9">
        <f t="array" ref="AQ223">PERCENTILE(IF($BV$5:$BV$2729="Y",$BQ$5:$BQ$2729),$AI223)</f>
        <v>0.99474496971764492</v>
      </c>
      <c r="AR223" s="41" t="str">
        <f>IF(AI223&lt;$BJ$12,"Up","Down")</f>
        <v>Down</v>
      </c>
      <c r="AS223" s="41" t="str">
        <f>IF(AI223&lt;$BK$12,"Down","Up")</f>
        <v>Up</v>
      </c>
      <c r="AU223" s="4" t="str">
        <f>IF(AZ223=AZ224,IF(AZ223&gt;AZ222,AZ223&amp;"_O",""),AZ223&amp;"_C")</f>
        <v/>
      </c>
      <c r="AV223" s="7" t="str">
        <f>IF(RIGHT(AU223,1)="C",AX223/INDEX($AX$5:$AX$2729,MATCH(AZ223&amp;"_O",$AU$5:$AU$2729,0),1),"")</f>
        <v/>
      </c>
      <c r="AW223" s="38">
        <v>27096</v>
      </c>
      <c r="AX223" s="37">
        <v>97.78</v>
      </c>
      <c r="AY223" s="7">
        <f>AX223/AX222</f>
        <v>1.0235528106354026</v>
      </c>
      <c r="AZ223" s="4">
        <f>YEAR(AW223)</f>
        <v>1974</v>
      </c>
      <c r="BA223" s="2" t="s">
        <v>5</v>
      </c>
      <c r="BB223" s="12" t="str">
        <f>INDEX($CD$5:$CD$10,MATCH(BA223,$CC$5:$CC$10,0),1)</f>
        <v/>
      </c>
      <c r="BC223" s="12" t="str">
        <f>IF(AND(BB223="Y",AY223&gt;1),"Y","")</f>
        <v/>
      </c>
      <c r="BD223" s="12" t="str">
        <f>IF(AND(BB223="Y",AY223&lt;1),"Y","")</f>
        <v/>
      </c>
      <c r="BE223" s="12" t="str">
        <f>IF(AY223&gt;1,IF(AY222&gt;1,"Y",""),"")</f>
        <v>Y</v>
      </c>
      <c r="BF223" s="12" t="str">
        <f>IF(AY223&lt;1,IF(AY222&lt;1,"Y",""),"")</f>
        <v/>
      </c>
      <c r="BG223" s="2"/>
      <c r="BH223" s="2"/>
      <c r="BI223" s="2"/>
      <c r="BJ223" s="2"/>
      <c r="BK223" s="2"/>
      <c r="BL223" s="2"/>
      <c r="BM223" s="4" t="str">
        <f>IF(BR223=BR224,IF(BR223&gt;BR222,BR223&amp;"_O",""),BR223&amp;"_C")</f>
        <v/>
      </c>
      <c r="BN223" s="7" t="str">
        <f>IF(RIGHT(BM223,1)="C",BP223/INDEX($BP$5:$BP$2729,MATCH(BR223&amp;"_O",$BM$5:$BM$2729,0),1),"")</f>
        <v/>
      </c>
      <c r="BO223" s="38">
        <v>27495</v>
      </c>
      <c r="BP223" s="3">
        <v>76.31</v>
      </c>
      <c r="BQ223" s="7">
        <f>BP223/BP222</f>
        <v>1.0211427806771043</v>
      </c>
      <c r="BR223" s="4">
        <f>YEAR(BO223)</f>
        <v>1975</v>
      </c>
      <c r="BS223" s="2" t="s">
        <v>5</v>
      </c>
      <c r="BT223" s="12" t="str">
        <f>INDEX($CD$5:$CD$10,MATCH(BS223,$CC$5:$CC$10,0),1)</f>
        <v/>
      </c>
      <c r="BU223" s="12" t="str">
        <f>IF(AND(BT223="Y",BQ223&gt;1),"Y","")</f>
        <v/>
      </c>
      <c r="BV223" s="12" t="str">
        <f>IF(AND(BT223="Y",BQ223&lt;1),"Y","")</f>
        <v/>
      </c>
      <c r="BW223" s="12" t="str">
        <f>IF(BQ223&gt;1,IF(BQ222&gt;1,"Y",""),"")</f>
        <v/>
      </c>
      <c r="BX223" s="12" t="str">
        <f>IF(BQ223&lt;1,IF(BQ222&lt;1,"Y",""),"")</f>
        <v/>
      </c>
      <c r="BY223" s="2"/>
      <c r="BZ223" s="2"/>
      <c r="CA223" s="2"/>
    </row>
    <row r="224" spans="2:79">
      <c r="B224" s="4" t="str">
        <f>IF(G224=G225,IF(G224&gt;G223,G224&amp;"_O",""),G224&amp;"_C")</f>
        <v/>
      </c>
      <c r="C224" s="14">
        <f ca="1">RANDBETWEEN(0,1000)/1000</f>
        <v>0.61</v>
      </c>
      <c r="D224" s="16">
        <f>D223+1</f>
        <v>220</v>
      </c>
      <c r="E224" s="10">
        <f>ROUNDDOWN(D224/52,0)+1</f>
        <v>5</v>
      </c>
      <c r="F224" s="15">
        <f>F223+7</f>
        <v>46160</v>
      </c>
      <c r="G224" s="4">
        <f>YEAR(F224)</f>
        <v>2026</v>
      </c>
      <c r="H224" s="33">
        <v>0.77200000000000002</v>
      </c>
      <c r="I224" s="33">
        <v>0.81200000000000006</v>
      </c>
      <c r="J224" s="33">
        <v>0.47799999999999998</v>
      </c>
      <c r="K224" s="16" t="str">
        <f>IF(M223&gt;1,"Up","Down")</f>
        <v>Up</v>
      </c>
      <c r="L224" s="16" t="str">
        <f>IF(K224="Up",IF(H224&lt;$BJ$7,"Up","Down"),IF(H224&lt;$BK$7,"Down","Up"))</f>
        <v>Down</v>
      </c>
      <c r="M224" s="17">
        <f>IF(L224="Up",INDEX($AK$5:$AK$1005,MATCH(I224,$AI$5:$AI$1005,0),1),INDEX($AL$5:$AL$1005,MATCH(J224,$AI$5:$AI$1005,0),1))</f>
        <v>0.98679694930372275</v>
      </c>
      <c r="N224" s="16" t="str">
        <f>IF(P223&gt;1,"Up","Down")</f>
        <v>Up</v>
      </c>
      <c r="O224" s="16" t="str">
        <f>IF(N224="Up",IF(H224&lt;$BJ$12,"Up","Down"),IF(H224&lt;$BK$12,"Down","Up"))</f>
        <v>Down</v>
      </c>
      <c r="P224" s="17">
        <f>IF(O224="Up",INDEX($AP$5:$AP$1005,MATCH(I224,$AI$5:$AI$1005,0),1),INDEX($AQ$5:$AQ$1005,MATCH(J224,$AI$5:$AI$1005,0),1))</f>
        <v>0.98399960751305815</v>
      </c>
      <c r="Q224" s="19">
        <f>T223</f>
        <v>31603.746960999226</v>
      </c>
      <c r="R224" s="19">
        <f>INDEX(model!$S$5:$S$35,MATCH(G224,model!$Q$5:$Q$35,0),1)*model!$O$5</f>
        <v>125</v>
      </c>
      <c r="S224" s="19">
        <f>IF(RIGHT(B224,1)="C",T223*INDEX(model!$T$5:$T$35,MATCH(G224,model!$Q$5:$Q$35,0),1),0)</f>
        <v>0</v>
      </c>
      <c r="T224" s="19">
        <f>(Q224+R224-S224)*M224</f>
        <v>31309.830706343801</v>
      </c>
      <c r="U224" s="19">
        <f>X223</f>
        <v>39866.263629501722</v>
      </c>
      <c r="V224" s="19">
        <f>INDEX(model!$S$5:$S$35,MATCH(G224,model!$Q$5:$Q$35,0),1)*model!$O$6</f>
        <v>125</v>
      </c>
      <c r="W224" s="19">
        <f>IF(RIGHT(B224,1)="C",X223*INDEX(model!$T$5:$T$35,MATCH(G224,model!$Q$5:$Q$35,0),1),0)</f>
        <v>0</v>
      </c>
      <c r="X224" s="19">
        <f>(U224+V224-W224)*P224</f>
        <v>39351.38771538093</v>
      </c>
      <c r="Y224" s="19"/>
      <c r="Z224" s="36" t="str">
        <f>K224&amp;L224</f>
        <v>UpDown</v>
      </c>
      <c r="AA224" s="36" t="str">
        <f>N224&amp;O224</f>
        <v>UpDown</v>
      </c>
      <c r="AB224" s="19"/>
      <c r="AC224" s="19"/>
      <c r="AD224" s="19"/>
      <c r="AE224" s="19"/>
      <c r="AI224" s="18">
        <f>ROUND(AI223-0.001,3)</f>
        <v>0.78100000000000003</v>
      </c>
      <c r="AJ224" s="9">
        <f t="array" ref="AJ224">PERCENTILE(IF($BB$5:$BB$2729="Y",$AY$5:$AY$2729),$AI224)</f>
        <v>1.015764849008947</v>
      </c>
      <c r="AK224" s="9">
        <f t="array" ref="AK224">PERCENTILE(IF($BC$5:$BC$2729="Y",$AY$5:$AY$2729),$AI224)</f>
        <v>1.0227466390600297</v>
      </c>
      <c r="AL224" s="9">
        <f t="array" ref="AL224">PERCENTILE(IF($BD$5:$BD$2729="Y",$AY$5:$AY$2729),$AI224)</f>
        <v>0.99546034376477688</v>
      </c>
      <c r="AM224" s="41" t="str">
        <f>IF(AI224&lt;$BJ$7,"Up","Down")</f>
        <v>Down</v>
      </c>
      <c r="AN224" s="41" t="str">
        <f>IF(AI224&lt;$BK$7,"Down","Up")</f>
        <v>Up</v>
      </c>
      <c r="AO224" s="9">
        <f t="array" ref="AO224">PERCENTILE(IF($BT$5:$BT$2729="Y",$BQ$5:$BQ$2729),$AI224)</f>
        <v>1.0220225694704375</v>
      </c>
      <c r="AP224" s="9">
        <f t="array" ref="AP224">PERCENTILE(IF($BU$5:$BU$2729="Y",$BQ$5:$BQ$2729),$AI224)</f>
        <v>1.0307943923676832</v>
      </c>
      <c r="AQ224" s="9">
        <f t="array" ref="AQ224">PERCENTILE(IF($BV$5:$BV$2729="Y",$BQ$5:$BQ$2729),$AI224)</f>
        <v>0.99473747880892094</v>
      </c>
      <c r="AR224" s="41" t="str">
        <f>IF(AI224&lt;$BJ$12,"Up","Down")</f>
        <v>Down</v>
      </c>
      <c r="AS224" s="41" t="str">
        <f>IF(AI224&lt;$BK$12,"Down","Up")</f>
        <v>Up</v>
      </c>
      <c r="AU224" s="4" t="str">
        <f>IF(AZ224=AZ225,IF(AZ224&gt;AZ223,AZ224&amp;"_O",""),AZ224&amp;"_C")</f>
        <v/>
      </c>
      <c r="AV224" s="7" t="str">
        <f>IF(RIGHT(AU224,1)="C",AX224/INDEX($AX$5:$AX$2729,MATCH(AZ224&amp;"_O",$AU$5:$AU$2729,0),1),"")</f>
        <v/>
      </c>
      <c r="AW224" s="38">
        <v>27103</v>
      </c>
      <c r="AX224" s="37">
        <v>99.28</v>
      </c>
      <c r="AY224" s="7">
        <f>AX224/AX223</f>
        <v>1.0153405604418082</v>
      </c>
      <c r="AZ224" s="4">
        <f>YEAR(AW224)</f>
        <v>1974</v>
      </c>
      <c r="BA224" s="2" t="s">
        <v>5</v>
      </c>
      <c r="BB224" s="12" t="str">
        <f>INDEX($CD$5:$CD$10,MATCH(BA224,$CC$5:$CC$10,0),1)</f>
        <v/>
      </c>
      <c r="BC224" s="12" t="str">
        <f>IF(AND(BB224="Y",AY224&gt;1),"Y","")</f>
        <v/>
      </c>
      <c r="BD224" s="12" t="str">
        <f>IF(AND(BB224="Y",AY224&lt;1),"Y","")</f>
        <v/>
      </c>
      <c r="BE224" s="12" t="str">
        <f>IF(AY224&gt;1,IF(AY223&gt;1,"Y",""),"")</f>
        <v>Y</v>
      </c>
      <c r="BF224" s="12" t="str">
        <f>IF(AY224&lt;1,IF(AY223&lt;1,"Y",""),"")</f>
        <v/>
      </c>
      <c r="BG224" s="2"/>
      <c r="BH224" s="2"/>
      <c r="BI224" s="2"/>
      <c r="BJ224" s="2"/>
      <c r="BK224" s="2"/>
      <c r="BL224" s="2"/>
      <c r="BM224" s="4" t="str">
        <f>IF(BR224=BR225,IF(BR224&gt;BR223,BR224&amp;"_O",""),BR224&amp;"_C")</f>
        <v/>
      </c>
      <c r="BN224" s="7" t="str">
        <f>IF(RIGHT(BM224,1)="C",BP224/INDEX($BP$5:$BP$2729,MATCH(BR224&amp;"_O",$BM$5:$BM$2729,0),1),"")</f>
        <v/>
      </c>
      <c r="BO224" s="38">
        <v>27502</v>
      </c>
      <c r="BP224" s="3">
        <v>78.08</v>
      </c>
      <c r="BQ224" s="7">
        <f>BP224/BP223</f>
        <v>1.0231948630585768</v>
      </c>
      <c r="BR224" s="4">
        <f>YEAR(BO224)</f>
        <v>1975</v>
      </c>
      <c r="BS224" s="2" t="s">
        <v>5</v>
      </c>
      <c r="BT224" s="12" t="str">
        <f>INDEX($CD$5:$CD$10,MATCH(BS224,$CC$5:$CC$10,0),1)</f>
        <v/>
      </c>
      <c r="BU224" s="12" t="str">
        <f>IF(AND(BT224="Y",BQ224&gt;1),"Y","")</f>
        <v/>
      </c>
      <c r="BV224" s="12" t="str">
        <f>IF(AND(BT224="Y",BQ224&lt;1),"Y","")</f>
        <v/>
      </c>
      <c r="BW224" s="12" t="str">
        <f>IF(BQ224&gt;1,IF(BQ223&gt;1,"Y",""),"")</f>
        <v>Y</v>
      </c>
      <c r="BX224" s="12" t="str">
        <f>IF(BQ224&lt;1,IF(BQ223&lt;1,"Y",""),"")</f>
        <v/>
      </c>
      <c r="BY224" s="2"/>
      <c r="BZ224" s="2"/>
      <c r="CA224" s="2"/>
    </row>
    <row r="225" spans="2:79">
      <c r="B225" s="4" t="str">
        <f>IF(G225=G226,IF(G225&gt;G224,G225&amp;"_O",""),G225&amp;"_C")</f>
        <v/>
      </c>
      <c r="C225" s="14">
        <f ca="1">RANDBETWEEN(0,1000)/1000</f>
        <v>0.104</v>
      </c>
      <c r="D225" s="16">
        <f>D224+1</f>
        <v>221</v>
      </c>
      <c r="E225" s="10">
        <f>ROUNDDOWN(D225/52,0)+1</f>
        <v>5</v>
      </c>
      <c r="F225" s="15">
        <f>F224+7</f>
        <v>46167</v>
      </c>
      <c r="G225" s="4">
        <f>YEAR(F225)</f>
        <v>2026</v>
      </c>
      <c r="H225" s="33">
        <v>0.20699999999999999</v>
      </c>
      <c r="I225" s="33">
        <v>0.69599999999999995</v>
      </c>
      <c r="J225" s="33">
        <v>0.77300000000000002</v>
      </c>
      <c r="K225" s="16" t="str">
        <f>IF(M224&gt;1,"Up","Down")</f>
        <v>Down</v>
      </c>
      <c r="L225" s="16" t="str">
        <f>IF(K225="Up",IF(H225&lt;$BJ$7,"Up","Down"),IF(H225&lt;$BK$7,"Down","Up"))</f>
        <v>Down</v>
      </c>
      <c r="M225" s="17">
        <f>IF(L225="Up",INDEX($AK$5:$AK$1005,MATCH(I225,$AI$5:$AI$1005,0),1),INDEX($AL$5:$AL$1005,MATCH(J225,$AI$5:$AI$1005,0),1))</f>
        <v>0.99525279712411563</v>
      </c>
      <c r="N225" s="16" t="str">
        <f>IF(P224&gt;1,"Up","Down")</f>
        <v>Down</v>
      </c>
      <c r="O225" s="16" t="str">
        <f>IF(N225="Up",IF(H225&lt;$BJ$12,"Up","Down"),IF(H225&lt;$BK$12,"Down","Up"))</f>
        <v>Down</v>
      </c>
      <c r="P225" s="17">
        <f>IF(O225="Up",INDEX($AP$5:$AP$1005,MATCH(I225,$AI$5:$AI$1005,0),1),INDEX($AQ$5:$AQ$1005,MATCH(J225,$AI$5:$AI$1005,0),1))</f>
        <v>0.99445065429125468</v>
      </c>
      <c r="Q225" s="19">
        <f>T224</f>
        <v>31309.830706343801</v>
      </c>
      <c r="R225" s="19">
        <f>INDEX(model!$S$5:$S$35,MATCH(G225,model!$Q$5:$Q$35,0),1)*model!$O$5</f>
        <v>125</v>
      </c>
      <c r="S225" s="19">
        <f>IF(RIGHT(B225,1)="C",T224*INDEX(model!$T$5:$T$35,MATCH(G225,model!$Q$5:$Q$35,0),1),0)</f>
        <v>0</v>
      </c>
      <c r="T225" s="19">
        <f>(Q225+R225-S225)*M225</f>
        <v>31285.603187611709</v>
      </c>
      <c r="U225" s="19">
        <f>X224</f>
        <v>39351.38771538093</v>
      </c>
      <c r="V225" s="19">
        <f>INDEX(model!$S$5:$S$35,MATCH(G225,model!$Q$5:$Q$35,0),1)*model!$O$6</f>
        <v>125</v>
      </c>
      <c r="W225" s="19">
        <f>IF(RIGHT(B225,1)="C",X224*INDEX(model!$T$5:$T$35,MATCH(G225,model!$Q$5:$Q$35,0),1),0)</f>
        <v>0</v>
      </c>
      <c r="X225" s="19">
        <f>(U225+V225-W225)*P225</f>
        <v>39257.319592615815</v>
      </c>
      <c r="Y225" s="19"/>
      <c r="Z225" s="36" t="str">
        <f>K225&amp;L225</f>
        <v>DownDown</v>
      </c>
      <c r="AA225" s="36" t="str">
        <f>N225&amp;O225</f>
        <v>DownDown</v>
      </c>
      <c r="AB225" s="19"/>
      <c r="AC225" s="19"/>
      <c r="AD225" s="19"/>
      <c r="AE225" s="19"/>
      <c r="AI225" s="18">
        <f>ROUND(AI224-0.001,3)</f>
        <v>0.78</v>
      </c>
      <c r="AJ225" s="9">
        <f t="array" ref="AJ225">PERCENTILE(IF($BB$5:$BB$2729="Y",$AY$5:$AY$2729),$AI225)</f>
        <v>1.0157445037125703</v>
      </c>
      <c r="AK225" s="9">
        <f t="array" ref="AK225">PERCENTILE(IF($BC$5:$BC$2729="Y",$AY$5:$AY$2729),$AI225)</f>
        <v>1.0226946925609999</v>
      </c>
      <c r="AL225" s="9">
        <f t="array" ref="AL225">PERCENTILE(IF($BD$5:$BD$2729="Y",$AY$5:$AY$2729),$AI225)</f>
        <v>0.99542486052069046</v>
      </c>
      <c r="AM225" s="41" t="str">
        <f>IF(AI225&lt;$BJ$7,"Up","Down")</f>
        <v>Down</v>
      </c>
      <c r="AN225" s="41" t="str">
        <f>IF(AI225&lt;$BK$7,"Down","Up")</f>
        <v>Up</v>
      </c>
      <c r="AO225" s="9">
        <f t="array" ref="AO225">PERCENTILE(IF($BT$5:$BT$2729="Y",$BQ$5:$BQ$2729),$AI225)</f>
        <v>1.0217712903444396</v>
      </c>
      <c r="AP225" s="9">
        <f t="array" ref="AP225">PERCENTILE(IF($BU$5:$BU$2729="Y",$BQ$5:$BQ$2729),$AI225)</f>
        <v>1.0306915532693348</v>
      </c>
      <c r="AQ225" s="9">
        <f t="array" ref="AQ225">PERCENTILE(IF($BV$5:$BV$2729="Y",$BQ$5:$BQ$2729),$AI225)</f>
        <v>0.99466699373972889</v>
      </c>
      <c r="AR225" s="41" t="str">
        <f>IF(AI225&lt;$BJ$12,"Up","Down")</f>
        <v>Down</v>
      </c>
      <c r="AS225" s="41" t="str">
        <f>IF(AI225&lt;$BK$12,"Down","Up")</f>
        <v>Up</v>
      </c>
      <c r="AU225" s="4" t="str">
        <f>IF(AZ225=AZ226,IF(AZ225&gt;AZ224,AZ225&amp;"_O",""),AZ225&amp;"_C")</f>
        <v/>
      </c>
      <c r="AV225" s="7" t="str">
        <f>IF(RIGHT(AU225,1)="C",AX225/INDEX($AX$5:$AX$2729,MATCH(AZ225&amp;"_O",$AU$5:$AU$2729,0),1),"")</f>
        <v/>
      </c>
      <c r="AW225" s="38">
        <v>27110</v>
      </c>
      <c r="AX225" s="37">
        <v>97.27</v>
      </c>
      <c r="AY225" s="7">
        <f>AX225/AX224</f>
        <v>0.97975423045930699</v>
      </c>
      <c r="AZ225" s="4">
        <f>YEAR(AW225)</f>
        <v>1974</v>
      </c>
      <c r="BA225" s="2" t="s">
        <v>5</v>
      </c>
      <c r="BB225" s="12" t="str">
        <f>INDEX($CD$5:$CD$10,MATCH(BA225,$CC$5:$CC$10,0),1)</f>
        <v/>
      </c>
      <c r="BC225" s="12" t="str">
        <f>IF(AND(BB225="Y",AY225&gt;1),"Y","")</f>
        <v/>
      </c>
      <c r="BD225" s="12" t="str">
        <f>IF(AND(BB225="Y",AY225&lt;1),"Y","")</f>
        <v/>
      </c>
      <c r="BE225" s="12" t="str">
        <f>IF(AY225&gt;1,IF(AY224&gt;1,"Y",""),"")</f>
        <v/>
      </c>
      <c r="BF225" s="12" t="str">
        <f>IF(AY225&lt;1,IF(AY224&lt;1,"Y",""),"")</f>
        <v/>
      </c>
      <c r="BG225" s="2"/>
      <c r="BH225" s="2"/>
      <c r="BI225" s="2"/>
      <c r="BJ225" s="2"/>
      <c r="BK225" s="2"/>
      <c r="BL225" s="2"/>
      <c r="BM225" s="4" t="str">
        <f>IF(BR225=BR226,IF(BR225&gt;BR224,BR225&amp;"_O",""),BR225&amp;"_C")</f>
        <v/>
      </c>
      <c r="BN225" s="7" t="str">
        <f>IF(RIGHT(BM225,1)="C",BP225/INDEX($BP$5:$BP$2729,MATCH(BR225&amp;"_O",$BM$5:$BM$2729,0),1),"")</f>
        <v/>
      </c>
      <c r="BO225" s="38">
        <v>27509</v>
      </c>
      <c r="BP225" s="3">
        <v>78.64</v>
      </c>
      <c r="BQ225" s="7">
        <f>BP225/BP224</f>
        <v>1.007172131147541</v>
      </c>
      <c r="BR225" s="4">
        <f>YEAR(BO225)</f>
        <v>1975</v>
      </c>
      <c r="BS225" s="2" t="s">
        <v>5</v>
      </c>
      <c r="BT225" s="12" t="str">
        <f>INDEX($CD$5:$CD$10,MATCH(BS225,$CC$5:$CC$10,0),1)</f>
        <v/>
      </c>
      <c r="BU225" s="12" t="str">
        <f>IF(AND(BT225="Y",BQ225&gt;1),"Y","")</f>
        <v/>
      </c>
      <c r="BV225" s="12" t="str">
        <f>IF(AND(BT225="Y",BQ225&lt;1),"Y","")</f>
        <v/>
      </c>
      <c r="BW225" s="12" t="str">
        <f>IF(BQ225&gt;1,IF(BQ224&gt;1,"Y",""),"")</f>
        <v>Y</v>
      </c>
      <c r="BX225" s="12" t="str">
        <f>IF(BQ225&lt;1,IF(BQ224&lt;1,"Y",""),"")</f>
        <v/>
      </c>
      <c r="BY225" s="2"/>
      <c r="BZ225" s="2"/>
      <c r="CA225" s="2"/>
    </row>
    <row r="226" spans="2:79">
      <c r="B226" s="4" t="str">
        <f>IF(G226=G227,IF(G226&gt;G225,G226&amp;"_O",""),G226&amp;"_C")</f>
        <v/>
      </c>
      <c r="C226" s="14">
        <f ca="1">RANDBETWEEN(0,1000)/1000</f>
        <v>0.95199999999999996</v>
      </c>
      <c r="D226" s="16">
        <f>D225+1</f>
        <v>222</v>
      </c>
      <c r="E226" s="10">
        <f>ROUNDDOWN(D226/52,0)+1</f>
        <v>5</v>
      </c>
      <c r="F226" s="15">
        <f>F225+7</f>
        <v>46174</v>
      </c>
      <c r="G226" s="4">
        <f>YEAR(F226)</f>
        <v>2026</v>
      </c>
      <c r="H226" s="33">
        <v>0.61</v>
      </c>
      <c r="I226" s="33">
        <v>0.55600000000000005</v>
      </c>
      <c r="J226" s="33">
        <v>0.94199999999999995</v>
      </c>
      <c r="K226" s="16" t="str">
        <f>IF(M225&gt;1,"Up","Down")</f>
        <v>Down</v>
      </c>
      <c r="L226" s="16" t="str">
        <f>IF(K226="Up",IF(H226&lt;$BJ$7,"Up","Down"),IF(H226&lt;$BK$7,"Down","Up"))</f>
        <v>Up</v>
      </c>
      <c r="M226" s="17">
        <f>IF(L226="Up",INDEX($AK$5:$AK$1005,MATCH(I226,$AI$5:$AI$1005,0),1),INDEX($AL$5:$AL$1005,MATCH(J226,$AI$5:$AI$1005,0),1))</f>
        <v>1.0137785931386354</v>
      </c>
      <c r="N226" s="16" t="str">
        <f>IF(P225&gt;1,"Up","Down")</f>
        <v>Down</v>
      </c>
      <c r="O226" s="16" t="str">
        <f>IF(N226="Up",IF(H226&lt;$BJ$12,"Up","Down"),IF(H226&lt;$BK$12,"Down","Up"))</f>
        <v>Up</v>
      </c>
      <c r="P226" s="17">
        <f>IF(O226="Up",INDEX($AP$5:$AP$1005,MATCH(I226,$AI$5:$AI$1005,0),1),INDEX($AQ$5:$AQ$1005,MATCH(J226,$AI$5:$AI$1005,0),1))</f>
        <v>1.0192820430004452</v>
      </c>
      <c r="Q226" s="19">
        <f>T225</f>
        <v>31285.603187611709</v>
      </c>
      <c r="R226" s="19">
        <f>INDEX(model!$S$5:$S$35,MATCH(G226,model!$Q$5:$Q$35,0),1)*model!$O$5</f>
        <v>125</v>
      </c>
      <c r="S226" s="19">
        <f>IF(RIGHT(B226,1)="C",T225*INDEX(model!$T$5:$T$35,MATCH(G226,model!$Q$5:$Q$35,0),1),0)</f>
        <v>0</v>
      </c>
      <c r="T226" s="19">
        <f>(Q226+R226-S226)*M226</f>
        <v>31843.397109172933</v>
      </c>
      <c r="U226" s="19">
        <f>X225</f>
        <v>39257.319592615815</v>
      </c>
      <c r="V226" s="19">
        <f>INDEX(model!$S$5:$S$35,MATCH(G226,model!$Q$5:$Q$35,0),1)*model!$O$6</f>
        <v>125</v>
      </c>
      <c r="W226" s="19">
        <f>IF(RIGHT(B226,1)="C",X225*INDEX(model!$T$5:$T$35,MATCH(G226,model!$Q$5:$Q$35,0),1),0)</f>
        <v>0</v>
      </c>
      <c r="X226" s="19">
        <f>(U226+V226-W226)*P226</f>
        <v>40141.691172457911</v>
      </c>
      <c r="Y226" s="19"/>
      <c r="Z226" s="36" t="str">
        <f>K226&amp;L226</f>
        <v>DownUp</v>
      </c>
      <c r="AA226" s="36" t="str">
        <f>N226&amp;O226</f>
        <v>DownUp</v>
      </c>
      <c r="AB226" s="19"/>
      <c r="AC226" s="19"/>
      <c r="AD226" s="19"/>
      <c r="AE226" s="19"/>
      <c r="AI226" s="18">
        <f>ROUND(AI225-0.001,3)</f>
        <v>0.77900000000000003</v>
      </c>
      <c r="AJ226" s="9">
        <f t="array" ref="AJ226">PERCENTILE(IF($BB$5:$BB$2729="Y",$AY$5:$AY$2729),$AI226)</f>
        <v>1.0157132183501183</v>
      </c>
      <c r="AK226" s="9">
        <f t="array" ref="AK226">PERCENTILE(IF($BC$5:$BC$2729="Y",$AY$5:$AY$2729),$AI226)</f>
        <v>1.0226102166512538</v>
      </c>
      <c r="AL226" s="9">
        <f t="array" ref="AL226">PERCENTILE(IF($BD$5:$BD$2729="Y",$AY$5:$AY$2729),$AI226)</f>
        <v>0.99540505523899958</v>
      </c>
      <c r="AM226" s="41" t="str">
        <f>IF(AI226&lt;$BJ$7,"Up","Down")</f>
        <v>Down</v>
      </c>
      <c r="AN226" s="41" t="str">
        <f>IF(AI226&lt;$BK$7,"Down","Up")</f>
        <v>Up</v>
      </c>
      <c r="AO226" s="9">
        <f t="array" ref="AO226">PERCENTILE(IF($BT$5:$BT$2729="Y",$BQ$5:$BQ$2729),$AI226)</f>
        <v>1.0215648050986503</v>
      </c>
      <c r="AP226" s="9">
        <f t="array" ref="AP226">PERCENTILE(IF($BU$5:$BU$2729="Y",$BQ$5:$BQ$2729),$AI226)</f>
        <v>1.030671285214829</v>
      </c>
      <c r="AQ226" s="9">
        <f t="array" ref="AQ226">PERCENTILE(IF($BV$5:$BV$2729="Y",$BQ$5:$BQ$2729),$AI226)</f>
        <v>0.99459171163764393</v>
      </c>
      <c r="AR226" s="41" t="str">
        <f>IF(AI226&lt;$BJ$12,"Up","Down")</f>
        <v>Down</v>
      </c>
      <c r="AS226" s="41" t="str">
        <f>IF(AI226&lt;$BK$12,"Down","Up")</f>
        <v>Up</v>
      </c>
      <c r="AU226" s="4" t="str">
        <f>IF(AZ226=AZ227,IF(AZ226&gt;AZ225,AZ226&amp;"_O",""),AZ226&amp;"_C")</f>
        <v/>
      </c>
      <c r="AV226" s="7" t="str">
        <f>IF(RIGHT(AU226,1)="C",AX226/INDEX($AX$5:$AX$2729,MATCH(AZ226&amp;"_O",$AU$5:$AU$2729,0),1),"")</f>
        <v/>
      </c>
      <c r="AW226" s="38">
        <v>27117</v>
      </c>
      <c r="AX226" s="37">
        <v>93.98</v>
      </c>
      <c r="AY226" s="7">
        <f>AX226/AX225</f>
        <v>0.9661766217744423</v>
      </c>
      <c r="AZ226" s="4">
        <f>YEAR(AW226)</f>
        <v>1974</v>
      </c>
      <c r="BA226" s="2" t="s">
        <v>5</v>
      </c>
      <c r="BB226" s="12" t="str">
        <f>INDEX($CD$5:$CD$10,MATCH(BA226,$CC$5:$CC$10,0),1)</f>
        <v/>
      </c>
      <c r="BC226" s="12" t="str">
        <f>IF(AND(BB226="Y",AY226&gt;1),"Y","")</f>
        <v/>
      </c>
      <c r="BD226" s="12" t="str">
        <f>IF(AND(BB226="Y",AY226&lt;1),"Y","")</f>
        <v/>
      </c>
      <c r="BE226" s="12" t="str">
        <f>IF(AY226&gt;1,IF(AY225&gt;1,"Y",""),"")</f>
        <v/>
      </c>
      <c r="BF226" s="12" t="str">
        <f>IF(AY226&lt;1,IF(AY225&lt;1,"Y",""),"")</f>
        <v>Y</v>
      </c>
      <c r="BG226" s="2"/>
      <c r="BH226" s="2"/>
      <c r="BI226" s="2"/>
      <c r="BJ226" s="2"/>
      <c r="BK226" s="2"/>
      <c r="BL226" s="2"/>
      <c r="BM226" s="4" t="str">
        <f>IF(BR226=BR227,IF(BR226&gt;BR225,BR226&amp;"_O",""),BR226&amp;"_C")</f>
        <v/>
      </c>
      <c r="BN226" s="7" t="str">
        <f>IF(RIGHT(BM226,1)="C",BP226/INDEX($BP$5:$BP$2729,MATCH(BR226&amp;"_O",$BM$5:$BM$2729,0),1),"")</f>
        <v/>
      </c>
      <c r="BO226" s="38">
        <v>27516</v>
      </c>
      <c r="BP226" s="3">
        <v>80.25</v>
      </c>
      <c r="BQ226" s="7">
        <f>BP226/BP225</f>
        <v>1.020473041709054</v>
      </c>
      <c r="BR226" s="4">
        <f>YEAR(BO226)</f>
        <v>1975</v>
      </c>
      <c r="BS226" s="2" t="s">
        <v>5</v>
      </c>
      <c r="BT226" s="12" t="str">
        <f>INDEX($CD$5:$CD$10,MATCH(BS226,$CC$5:$CC$10,0),1)</f>
        <v/>
      </c>
      <c r="BU226" s="12" t="str">
        <f>IF(AND(BT226="Y",BQ226&gt;1),"Y","")</f>
        <v/>
      </c>
      <c r="BV226" s="12" t="str">
        <f>IF(AND(BT226="Y",BQ226&lt;1),"Y","")</f>
        <v/>
      </c>
      <c r="BW226" s="12" t="str">
        <f>IF(BQ226&gt;1,IF(BQ225&gt;1,"Y",""),"")</f>
        <v>Y</v>
      </c>
      <c r="BX226" s="12" t="str">
        <f>IF(BQ226&lt;1,IF(BQ225&lt;1,"Y",""),"")</f>
        <v/>
      </c>
      <c r="BY226" s="2"/>
      <c r="BZ226" s="2"/>
      <c r="CA226" s="2"/>
    </row>
    <row r="227" spans="2:79">
      <c r="B227" s="4" t="str">
        <f>IF(G227=G228,IF(G227&gt;G226,G227&amp;"_O",""),G227&amp;"_C")</f>
        <v/>
      </c>
      <c r="C227" s="14">
        <f ca="1">RANDBETWEEN(0,1000)/1000</f>
        <v>0.17699999999999999</v>
      </c>
      <c r="D227" s="16">
        <f>D226+1</f>
        <v>223</v>
      </c>
      <c r="E227" s="10">
        <f>ROUNDDOWN(D227/52,0)+1</f>
        <v>5</v>
      </c>
      <c r="F227" s="15">
        <f>F226+7</f>
        <v>46181</v>
      </c>
      <c r="G227" s="4">
        <f>YEAR(F227)</f>
        <v>2026</v>
      </c>
      <c r="H227" s="33">
        <v>0.73699999999999999</v>
      </c>
      <c r="I227" s="33">
        <v>0.32800000000000001</v>
      </c>
      <c r="J227" s="33">
        <v>0.92700000000000005</v>
      </c>
      <c r="K227" s="16" t="str">
        <f>IF(M226&gt;1,"Up","Down")</f>
        <v>Up</v>
      </c>
      <c r="L227" s="16" t="str">
        <f>IF(K227="Up",IF(H227&lt;$BJ$7,"Up","Down"),IF(H227&lt;$BK$7,"Down","Up"))</f>
        <v>Down</v>
      </c>
      <c r="M227" s="17">
        <f>IF(L227="Up",INDEX($AK$5:$AK$1005,MATCH(I227,$AI$5:$AI$1005,0),1),INDEX($AL$5:$AL$1005,MATCH(J227,$AI$5:$AI$1005,0),1))</f>
        <v>0.99842780395807773</v>
      </c>
      <c r="N227" s="16" t="str">
        <f>IF(P226&gt;1,"Up","Down")</f>
        <v>Up</v>
      </c>
      <c r="O227" s="16" t="str">
        <f>IF(N227="Up",IF(H227&lt;$BJ$12,"Up","Down"),IF(H227&lt;$BK$12,"Down","Up"))</f>
        <v>Down</v>
      </c>
      <c r="P227" s="17">
        <f>IF(O227="Up",INDEX($AP$5:$AP$1005,MATCH(I227,$AI$5:$AI$1005,0),1),INDEX($AQ$5:$AQ$1005,MATCH(J227,$AI$5:$AI$1005,0),1))</f>
        <v>0.99817449957947268</v>
      </c>
      <c r="Q227" s="19">
        <f>T226</f>
        <v>31843.397109172933</v>
      </c>
      <c r="R227" s="19">
        <f>INDEX(model!$S$5:$S$35,MATCH(G227,model!$Q$5:$Q$35,0),1)*model!$O$5</f>
        <v>125</v>
      </c>
      <c r="S227" s="19">
        <f>IF(RIGHT(B227,1)="C",T226*INDEX(model!$T$5:$T$35,MATCH(G227,model!$Q$5:$Q$35,0),1),0)</f>
        <v>0</v>
      </c>
      <c r="T227" s="19">
        <f>(Q227+R227-S227)*M227</f>
        <v>31918.136521771292</v>
      </c>
      <c r="U227" s="19">
        <f>X226</f>
        <v>40141.691172457911</v>
      </c>
      <c r="V227" s="19">
        <f>INDEX(model!$S$5:$S$35,MATCH(G227,model!$Q$5:$Q$35,0),1)*model!$O$6</f>
        <v>125</v>
      </c>
      <c r="W227" s="19">
        <f>IF(RIGHT(B227,1)="C",X226*INDEX(model!$T$5:$T$35,MATCH(G227,model!$Q$5:$Q$35,0),1),0)</f>
        <v>0</v>
      </c>
      <c r="X227" s="19">
        <f>(U227+V227-W227)*P227</f>
        <v>40193.184310789344</v>
      </c>
      <c r="Y227" s="19"/>
      <c r="Z227" s="36" t="str">
        <f>K227&amp;L227</f>
        <v>UpDown</v>
      </c>
      <c r="AA227" s="36" t="str">
        <f>N227&amp;O227</f>
        <v>UpDown</v>
      </c>
      <c r="AB227" s="19"/>
      <c r="AC227" s="19"/>
      <c r="AD227" s="19"/>
      <c r="AE227" s="19"/>
      <c r="AI227" s="18">
        <f>ROUND(AI226-0.001,3)</f>
        <v>0.77800000000000002</v>
      </c>
      <c r="AJ227" s="9">
        <f t="array" ref="AJ227">PERCENTILE(IF($BB$5:$BB$2729="Y",$AY$5:$AY$2729),$AI227)</f>
        <v>1.0157013910241388</v>
      </c>
      <c r="AK227" s="9">
        <f t="array" ref="AK227">PERCENTILE(IF($BC$5:$BC$2729="Y",$AY$5:$AY$2729),$AI227)</f>
        <v>1.0225875060016238</v>
      </c>
      <c r="AL227" s="9">
        <f t="array" ref="AL227">PERCENTILE(IF($BD$5:$BD$2729="Y",$AY$5:$AY$2729),$AI227)</f>
        <v>0.995394638621237</v>
      </c>
      <c r="AM227" s="41" t="str">
        <f>IF(AI227&lt;$BJ$7,"Up","Down")</f>
        <v>Down</v>
      </c>
      <c r="AN227" s="41" t="str">
        <f>IF(AI227&lt;$BK$7,"Down","Up")</f>
        <v>Up</v>
      </c>
      <c r="AO227" s="9">
        <f t="array" ref="AO227">PERCENTILE(IF($BT$5:$BT$2729="Y",$BQ$5:$BQ$2729),$AI227)</f>
        <v>1.0214487542922166</v>
      </c>
      <c r="AP227" s="9">
        <f t="array" ref="AP227">PERCENTILE(IF($BU$5:$BU$2729="Y",$BQ$5:$BQ$2729),$AI227)</f>
        <v>1.0306058259518784</v>
      </c>
      <c r="AQ227" s="9">
        <f t="array" ref="AQ227">PERCENTILE(IF($BV$5:$BV$2729="Y",$BQ$5:$BQ$2729),$AI227)</f>
        <v>0.99458577269467674</v>
      </c>
      <c r="AR227" s="41" t="str">
        <f>IF(AI227&lt;$BJ$12,"Up","Down")</f>
        <v>Down</v>
      </c>
      <c r="AS227" s="41" t="str">
        <f>IF(AI227&lt;$BK$12,"Down","Up")</f>
        <v>Up</v>
      </c>
      <c r="AU227" s="4" t="str">
        <f>IF(AZ227=AZ228,IF(AZ227&gt;AZ226,AZ227&amp;"_O",""),AZ227&amp;"_C")</f>
        <v/>
      </c>
      <c r="AV227" s="7" t="str">
        <f>IF(RIGHT(AU227,1)="C",AX227/INDEX($AX$5:$AX$2729,MATCH(AZ227&amp;"_O",$AU$5:$AU$2729,0),1),"")</f>
        <v/>
      </c>
      <c r="AW227" s="38">
        <v>27124</v>
      </c>
      <c r="AX227" s="37">
        <v>93.01</v>
      </c>
      <c r="AY227" s="7">
        <f>AX227/AX226</f>
        <v>0.9896786550329858</v>
      </c>
      <c r="AZ227" s="4">
        <f>YEAR(AW227)</f>
        <v>1974</v>
      </c>
      <c r="BA227" s="2" t="s">
        <v>5</v>
      </c>
      <c r="BB227" s="12" t="str">
        <f>INDEX($CD$5:$CD$10,MATCH(BA227,$CC$5:$CC$10,0),1)</f>
        <v/>
      </c>
      <c r="BC227" s="12" t="str">
        <f>IF(AND(BB227="Y",AY227&gt;1),"Y","")</f>
        <v/>
      </c>
      <c r="BD227" s="12" t="str">
        <f>IF(AND(BB227="Y",AY227&lt;1),"Y","")</f>
        <v/>
      </c>
      <c r="BE227" s="12" t="str">
        <f>IF(AY227&gt;1,IF(AY226&gt;1,"Y",""),"")</f>
        <v/>
      </c>
      <c r="BF227" s="12" t="str">
        <f>IF(AY227&lt;1,IF(AY226&lt;1,"Y",""),"")</f>
        <v>Y</v>
      </c>
      <c r="BG227" s="2"/>
      <c r="BH227" s="2"/>
      <c r="BI227" s="2"/>
      <c r="BJ227" s="2"/>
      <c r="BK227" s="2"/>
      <c r="BL227" s="2"/>
      <c r="BM227" s="4" t="str">
        <f>IF(BR227=BR228,IF(BR227&gt;BR226,BR227&amp;"_O",""),BR227&amp;"_C")</f>
        <v/>
      </c>
      <c r="BN227" s="7" t="str">
        <f>IF(RIGHT(BM227,1)="C",BP227/INDEX($BP$5:$BP$2729,MATCH(BR227&amp;"_O",$BM$5:$BM$2729,0),1),"")</f>
        <v/>
      </c>
      <c r="BO227" s="38">
        <v>27523</v>
      </c>
      <c r="BP227" s="3">
        <v>82.82</v>
      </c>
      <c r="BQ227" s="7">
        <f>BP227/BP226</f>
        <v>1.0320249221183799</v>
      </c>
      <c r="BR227" s="4">
        <f>YEAR(BO227)</f>
        <v>1975</v>
      </c>
      <c r="BS227" s="2" t="s">
        <v>5</v>
      </c>
      <c r="BT227" s="12" t="str">
        <f>INDEX($CD$5:$CD$10,MATCH(BS227,$CC$5:$CC$10,0),1)</f>
        <v/>
      </c>
      <c r="BU227" s="12" t="str">
        <f>IF(AND(BT227="Y",BQ227&gt;1),"Y","")</f>
        <v/>
      </c>
      <c r="BV227" s="12" t="str">
        <f>IF(AND(BT227="Y",BQ227&lt;1),"Y","")</f>
        <v/>
      </c>
      <c r="BW227" s="12" t="str">
        <f>IF(BQ227&gt;1,IF(BQ226&gt;1,"Y",""),"")</f>
        <v>Y</v>
      </c>
      <c r="BX227" s="12" t="str">
        <f>IF(BQ227&lt;1,IF(BQ226&lt;1,"Y",""),"")</f>
        <v/>
      </c>
      <c r="BY227" s="2"/>
      <c r="BZ227" s="2"/>
      <c r="CA227" s="2"/>
    </row>
    <row r="228" spans="2:79">
      <c r="B228" s="4" t="str">
        <f>IF(G228=G229,IF(G228&gt;G227,G228&amp;"_O",""),G228&amp;"_C")</f>
        <v/>
      </c>
      <c r="C228" s="14">
        <f ca="1">RANDBETWEEN(0,1000)/1000</f>
        <v>0.80400000000000005</v>
      </c>
      <c r="D228" s="16">
        <f>D227+1</f>
        <v>224</v>
      </c>
      <c r="E228" s="10">
        <f>ROUNDDOWN(D228/52,0)+1</f>
        <v>5</v>
      </c>
      <c r="F228" s="15">
        <f>F227+7</f>
        <v>46188</v>
      </c>
      <c r="G228" s="4">
        <f>YEAR(F228)</f>
        <v>2026</v>
      </c>
      <c r="H228" s="33">
        <v>0.19500000000000001</v>
      </c>
      <c r="I228" s="33">
        <v>7.5999999999999998E-2</v>
      </c>
      <c r="J228" s="33">
        <v>0.505</v>
      </c>
      <c r="K228" s="16" t="str">
        <f>IF(M227&gt;1,"Up","Down")</f>
        <v>Down</v>
      </c>
      <c r="L228" s="16" t="str">
        <f>IF(K228="Up",IF(H228&lt;$BJ$7,"Up","Down"),IF(H228&lt;$BK$7,"Down","Up"))</f>
        <v>Down</v>
      </c>
      <c r="M228" s="17">
        <f>IF(L228="Up",INDEX($AK$5:$AK$1005,MATCH(I228,$AI$5:$AI$1005,0),1),INDEX($AL$5:$AL$1005,MATCH(J228,$AI$5:$AI$1005,0),1))</f>
        <v>0.987775402424514</v>
      </c>
      <c r="N228" s="16" t="str">
        <f>IF(P227&gt;1,"Up","Down")</f>
        <v>Down</v>
      </c>
      <c r="O228" s="16" t="str">
        <f>IF(N228="Up",IF(H228&lt;$BJ$12,"Up","Down"),IF(H228&lt;$BK$12,"Down","Up"))</f>
        <v>Down</v>
      </c>
      <c r="P228" s="17">
        <f>IF(O228="Up",INDEX($AP$5:$AP$1005,MATCH(I228,$AI$5:$AI$1005,0),1),INDEX($AQ$5:$AQ$1005,MATCH(J228,$AI$5:$AI$1005,0),1))</f>
        <v>0.98512319363259815</v>
      </c>
      <c r="Q228" s="19">
        <f>T227</f>
        <v>31918.136521771292</v>
      </c>
      <c r="R228" s="19">
        <f>INDEX(model!$S$5:$S$35,MATCH(G228,model!$Q$5:$Q$35,0),1)*model!$O$5</f>
        <v>125</v>
      </c>
      <c r="S228" s="19">
        <f>IF(RIGHT(B228,1)="C",T227*INDEX(model!$T$5:$T$35,MATCH(G228,model!$Q$5:$Q$35,0),1),0)</f>
        <v>0</v>
      </c>
      <c r="T228" s="19">
        <f>(Q228+R228-S228)*M228</f>
        <v>31651.422072736281</v>
      </c>
      <c r="U228" s="19">
        <f>X227</f>
        <v>40193.184310789344</v>
      </c>
      <c r="V228" s="19">
        <f>INDEX(model!$S$5:$S$35,MATCH(G228,model!$Q$5:$Q$35,0),1)*model!$O$6</f>
        <v>125</v>
      </c>
      <c r="W228" s="19">
        <f>IF(RIGHT(B228,1)="C",X227*INDEX(model!$T$5:$T$35,MATCH(G228,model!$Q$5:$Q$35,0),1),0)</f>
        <v>0</v>
      </c>
      <c r="X228" s="19">
        <f>(U228+V228-W228)*P228</f>
        <v>39718.378489712508</v>
      </c>
      <c r="Y228" s="19"/>
      <c r="Z228" s="36" t="str">
        <f>K228&amp;L228</f>
        <v>DownDown</v>
      </c>
      <c r="AA228" s="36" t="str">
        <f>N228&amp;O228</f>
        <v>DownDown</v>
      </c>
      <c r="AB228" s="19"/>
      <c r="AC228" s="19"/>
      <c r="AD228" s="19"/>
      <c r="AE228" s="19"/>
      <c r="AI228" s="18">
        <f>ROUND(AI227-0.001,3)</f>
        <v>0.77700000000000002</v>
      </c>
      <c r="AJ228" s="9">
        <f t="array" ref="AJ228">PERCENTILE(IF($BB$5:$BB$2729="Y",$AY$5:$AY$2729),$AI228)</f>
        <v>1.0156761272306294</v>
      </c>
      <c r="AK228" s="9">
        <f t="array" ref="AK228">PERCENTILE(IF($BC$5:$BC$2729="Y",$AY$5:$AY$2729),$AI228)</f>
        <v>1.0225249106737164</v>
      </c>
      <c r="AL228" s="9">
        <f t="array" ref="AL228">PERCENTILE(IF($BD$5:$BD$2729="Y",$AY$5:$AY$2729),$AI228)</f>
        <v>0.99538597545302299</v>
      </c>
      <c r="AM228" s="41" t="str">
        <f>IF(AI228&lt;$BJ$7,"Up","Down")</f>
        <v>Down</v>
      </c>
      <c r="AN228" s="41" t="str">
        <f>IF(AI228&lt;$BK$7,"Down","Up")</f>
        <v>Up</v>
      </c>
      <c r="AO228" s="9">
        <f t="array" ref="AO228">PERCENTILE(IF($BT$5:$BT$2729="Y",$BQ$5:$BQ$2729),$AI228)</f>
        <v>1.0214077209946135</v>
      </c>
      <c r="AP228" s="9">
        <f t="array" ref="AP228">PERCENTILE(IF($BU$5:$BU$2729="Y",$BQ$5:$BQ$2729),$AI228)</f>
        <v>1.0305579774916436</v>
      </c>
      <c r="AQ228" s="9">
        <f t="array" ref="AQ228">PERCENTILE(IF($BV$5:$BV$2729="Y",$BQ$5:$BQ$2729),$AI228)</f>
        <v>0.99455786596447693</v>
      </c>
      <c r="AR228" s="41" t="str">
        <f>IF(AI228&lt;$BJ$12,"Up","Down")</f>
        <v>Down</v>
      </c>
      <c r="AS228" s="41" t="str">
        <f>IF(AI228&lt;$BK$12,"Down","Up")</f>
        <v>Up</v>
      </c>
      <c r="AU228" s="4" t="str">
        <f>IF(AZ228=AZ229,IF(AZ228&gt;AZ227,AZ228&amp;"_O",""),AZ228&amp;"_C")</f>
        <v/>
      </c>
      <c r="AV228" s="7" t="str">
        <f>IF(RIGHT(AU228,1)="C",AX228/INDEX($AX$5:$AX$2729,MATCH(AZ228&amp;"_O",$AU$5:$AU$2729,0),1),"")</f>
        <v/>
      </c>
      <c r="AW228" s="38">
        <v>27130</v>
      </c>
      <c r="AX228" s="37">
        <v>92.12</v>
      </c>
      <c r="AY228" s="7">
        <f>AX228/AX227</f>
        <v>0.99043113643694225</v>
      </c>
      <c r="AZ228" s="4">
        <f>YEAR(AW228)</f>
        <v>1974</v>
      </c>
      <c r="BA228" s="2" t="s">
        <v>5</v>
      </c>
      <c r="BB228" s="12" t="str">
        <f>INDEX($CD$5:$CD$10,MATCH(BA228,$CC$5:$CC$10,0),1)</f>
        <v/>
      </c>
      <c r="BC228" s="12" t="str">
        <f>IF(AND(BB228="Y",AY228&gt;1),"Y","")</f>
        <v/>
      </c>
      <c r="BD228" s="12" t="str">
        <f>IF(AND(BB228="Y",AY228&lt;1),"Y","")</f>
        <v/>
      </c>
      <c r="BE228" s="12" t="str">
        <f>IF(AY228&gt;1,IF(AY227&gt;1,"Y",""),"")</f>
        <v/>
      </c>
      <c r="BF228" s="12" t="str">
        <f>IF(AY228&lt;1,IF(AY227&lt;1,"Y",""),"")</f>
        <v>Y</v>
      </c>
      <c r="BG228" s="2"/>
      <c r="BH228" s="2"/>
      <c r="BI228" s="2"/>
      <c r="BJ228" s="2"/>
      <c r="BK228" s="2"/>
      <c r="BL228" s="2"/>
      <c r="BM228" s="4" t="str">
        <f>IF(BR228=BR229,IF(BR228&gt;BR227,BR228&amp;"_O",""),BR228&amp;"_C")</f>
        <v/>
      </c>
      <c r="BN228" s="7" t="str">
        <f>IF(RIGHT(BM228,1)="C",BP228/INDEX($BP$5:$BP$2729,MATCH(BR228&amp;"_O",$BM$5:$BM$2729,0),1),"")</f>
        <v/>
      </c>
      <c r="BO228" s="38">
        <v>27530</v>
      </c>
      <c r="BP228" s="3">
        <v>82.44</v>
      </c>
      <c r="BQ228" s="7">
        <f>BP228/BP227</f>
        <v>0.99541173629558088</v>
      </c>
      <c r="BR228" s="4">
        <f>YEAR(BO228)</f>
        <v>1975</v>
      </c>
      <c r="BS228" s="2" t="s">
        <v>5</v>
      </c>
      <c r="BT228" s="12" t="str">
        <f>INDEX($CD$5:$CD$10,MATCH(BS228,$CC$5:$CC$10,0),1)</f>
        <v/>
      </c>
      <c r="BU228" s="12" t="str">
        <f>IF(AND(BT228="Y",BQ228&gt;1),"Y","")</f>
        <v/>
      </c>
      <c r="BV228" s="12" t="str">
        <f>IF(AND(BT228="Y",BQ228&lt;1),"Y","")</f>
        <v/>
      </c>
      <c r="BW228" s="12" t="str">
        <f>IF(BQ228&gt;1,IF(BQ227&gt;1,"Y",""),"")</f>
        <v/>
      </c>
      <c r="BX228" s="12" t="str">
        <f>IF(BQ228&lt;1,IF(BQ227&lt;1,"Y",""),"")</f>
        <v/>
      </c>
      <c r="BY228" s="2"/>
      <c r="BZ228" s="2"/>
      <c r="CA228" s="2"/>
    </row>
    <row r="229" spans="2:79">
      <c r="B229" s="4" t="str">
        <f>IF(G229=G230,IF(G229&gt;G228,G229&amp;"_O",""),G229&amp;"_C")</f>
        <v/>
      </c>
      <c r="C229" s="14">
        <f ca="1">RANDBETWEEN(0,1000)/1000</f>
        <v>0.28699999999999998</v>
      </c>
      <c r="D229" s="16">
        <f>D228+1</f>
        <v>225</v>
      </c>
      <c r="E229" s="10">
        <f>ROUNDDOWN(D229/52,0)+1</f>
        <v>5</v>
      </c>
      <c r="F229" s="15">
        <f>F228+7</f>
        <v>46195</v>
      </c>
      <c r="G229" s="4">
        <f>YEAR(F229)</f>
        <v>2026</v>
      </c>
      <c r="H229" s="33">
        <v>0.71299999999999997</v>
      </c>
      <c r="I229" s="33">
        <v>0.81399999999999995</v>
      </c>
      <c r="J229" s="33">
        <v>0.39800000000000002</v>
      </c>
      <c r="K229" s="16" t="str">
        <f>IF(M228&gt;1,"Up","Down")</f>
        <v>Down</v>
      </c>
      <c r="L229" s="16" t="str">
        <f>IF(K229="Up",IF(H229&lt;$BJ$7,"Up","Down"),IF(H229&lt;$BK$7,"Down","Up"))</f>
        <v>Up</v>
      </c>
      <c r="M229" s="17">
        <f>IF(L229="Up",INDEX($AK$5:$AK$1005,MATCH(I229,$AI$5:$AI$1005,0),1),INDEX($AL$5:$AL$1005,MATCH(J229,$AI$5:$AI$1005,0),1))</f>
        <v>1.0250414007043716</v>
      </c>
      <c r="N229" s="16" t="str">
        <f>IF(P228&gt;1,"Up","Down")</f>
        <v>Down</v>
      </c>
      <c r="O229" s="16" t="str">
        <f>IF(N229="Up",IF(H229&lt;$BJ$12,"Up","Down"),IF(H229&lt;$BK$12,"Down","Up"))</f>
        <v>Up</v>
      </c>
      <c r="P229" s="17">
        <f>IF(O229="Up",INDEX($AP$5:$AP$1005,MATCH(I229,$AI$5:$AI$1005,0),1),INDEX($AQ$5:$AQ$1005,MATCH(J229,$AI$5:$AI$1005,0),1))</f>
        <v>1.0340888318780532</v>
      </c>
      <c r="Q229" s="19">
        <f>T228</f>
        <v>31651.422072736281</v>
      </c>
      <c r="R229" s="19">
        <f>INDEX(model!$S$5:$S$35,MATCH(G229,model!$Q$5:$Q$35,0),1)*model!$O$5</f>
        <v>125</v>
      </c>
      <c r="S229" s="19">
        <f>IF(RIGHT(B229,1)="C",T228*INDEX(model!$T$5:$T$35,MATCH(G229,model!$Q$5:$Q$35,0),1),0)</f>
        <v>0</v>
      </c>
      <c r="T229" s="19">
        <f>(Q229+R229-S229)*M229</f>
        <v>32572.148190810905</v>
      </c>
      <c r="U229" s="19">
        <f>X228</f>
        <v>39718.378489712508</v>
      </c>
      <c r="V229" s="19">
        <f>INDEX(model!$S$5:$S$35,MATCH(G229,model!$Q$5:$Q$35,0),1)*model!$O$6</f>
        <v>125</v>
      </c>
      <c r="W229" s="19">
        <f>IF(RIGHT(B229,1)="C",X228*INDEX(model!$T$5:$T$35,MATCH(G229,model!$Q$5:$Q$35,0),1),0)</f>
        <v>0</v>
      </c>
      <c r="X229" s="19">
        <f>(U229+V229-W229)*P229</f>
        <v>41201.592720501962</v>
      </c>
      <c r="Y229" s="19"/>
      <c r="Z229" s="36" t="str">
        <f>K229&amp;L229</f>
        <v>DownUp</v>
      </c>
      <c r="AA229" s="36" t="str">
        <f>N229&amp;O229</f>
        <v>DownUp</v>
      </c>
      <c r="AB229" s="19"/>
      <c r="AC229" s="19"/>
      <c r="AD229" s="19"/>
      <c r="AE229" s="19"/>
      <c r="AI229" s="18">
        <f>ROUND(AI228-0.001,3)</f>
        <v>0.77600000000000002</v>
      </c>
      <c r="AJ229" s="9">
        <f t="array" ref="AJ229">PERCENTILE(IF($BB$5:$BB$2729="Y",$AY$5:$AY$2729),$AI229)</f>
        <v>1.0156060213447848</v>
      </c>
      <c r="AK229" s="9">
        <f t="array" ref="AK229">PERCENTILE(IF($BC$5:$BC$2729="Y",$AY$5:$AY$2729),$AI229)</f>
        <v>1.022513668568299</v>
      </c>
      <c r="AL229" s="9">
        <f t="array" ref="AL229">PERCENTILE(IF($BD$5:$BD$2729="Y",$AY$5:$AY$2729),$AI229)</f>
        <v>0.99537359826190808</v>
      </c>
      <c r="AM229" s="41" t="str">
        <f>IF(AI229&lt;$BJ$7,"Up","Down")</f>
        <v>Down</v>
      </c>
      <c r="AN229" s="41" t="str">
        <f>IF(AI229&lt;$BK$7,"Down","Up")</f>
        <v>Up</v>
      </c>
      <c r="AO229" s="9">
        <f t="array" ref="AO229">PERCENTILE(IF($BT$5:$BT$2729="Y",$BQ$5:$BQ$2729),$AI229)</f>
        <v>1.0213262518846415</v>
      </c>
      <c r="AP229" s="9">
        <f t="array" ref="AP229">PERCENTILE(IF($BU$5:$BU$2729="Y",$BQ$5:$BQ$2729),$AI229)</f>
        <v>1.0305389302872974</v>
      </c>
      <c r="AQ229" s="9">
        <f t="array" ref="AQ229">PERCENTILE(IF($BV$5:$BV$2729="Y",$BQ$5:$BQ$2729),$AI229)</f>
        <v>0.99451823643757786</v>
      </c>
      <c r="AR229" s="41" t="str">
        <f>IF(AI229&lt;$BJ$12,"Up","Down")</f>
        <v>Down</v>
      </c>
      <c r="AS229" s="41" t="str">
        <f>IF(AI229&lt;$BK$12,"Down","Up")</f>
        <v>Up</v>
      </c>
      <c r="AU229" s="4" t="str">
        <f>IF(AZ229=AZ230,IF(AZ229&gt;AZ228,AZ229&amp;"_O",""),AZ229&amp;"_C")</f>
        <v/>
      </c>
      <c r="AV229" s="7" t="str">
        <f>IF(RIGHT(AU229,1)="C",AX229/INDEX($AX$5:$AX$2729,MATCH(AZ229&amp;"_O",$AU$5:$AU$2729,0),1),"")</f>
        <v/>
      </c>
      <c r="AW229" s="38">
        <v>27138</v>
      </c>
      <c r="AX229" s="37">
        <v>93.75</v>
      </c>
      <c r="AY229" s="7">
        <f>AX229/AX228</f>
        <v>1.0176943117672601</v>
      </c>
      <c r="AZ229" s="4">
        <f>YEAR(AW229)</f>
        <v>1974</v>
      </c>
      <c r="BA229" s="2" t="s">
        <v>5</v>
      </c>
      <c r="BB229" s="12" t="str">
        <f>INDEX($CD$5:$CD$10,MATCH(BA229,$CC$5:$CC$10,0),1)</f>
        <v/>
      </c>
      <c r="BC229" s="12" t="str">
        <f>IF(AND(BB229="Y",AY229&gt;1),"Y","")</f>
        <v/>
      </c>
      <c r="BD229" s="12" t="str">
        <f>IF(AND(BB229="Y",AY229&lt;1),"Y","")</f>
        <v/>
      </c>
      <c r="BE229" s="12" t="str">
        <f>IF(AY229&gt;1,IF(AY228&gt;1,"Y",""),"")</f>
        <v/>
      </c>
      <c r="BF229" s="12" t="str">
        <f>IF(AY229&lt;1,IF(AY228&lt;1,"Y",""),"")</f>
        <v/>
      </c>
      <c r="BG229" s="2"/>
      <c r="BH229" s="2"/>
      <c r="BI229" s="2"/>
      <c r="BJ229" s="2"/>
      <c r="BK229" s="2"/>
      <c r="BL229" s="2"/>
      <c r="BM229" s="4" t="str">
        <f>IF(BR229=BR230,IF(BR229&gt;BR228,BR229&amp;"_O",""),BR229&amp;"_C")</f>
        <v/>
      </c>
      <c r="BN229" s="7" t="str">
        <f>IF(RIGHT(BM229,1)="C",BP229/INDEX($BP$5:$BP$2729,MATCH(BR229&amp;"_O",$BM$5:$BM$2729,0),1),"")</f>
        <v/>
      </c>
      <c r="BO229" s="38">
        <v>27537</v>
      </c>
      <c r="BP229" s="3">
        <v>82.62</v>
      </c>
      <c r="BQ229" s="7">
        <f>BP229/BP228</f>
        <v>1.0021834061135373</v>
      </c>
      <c r="BR229" s="4">
        <f>YEAR(BO229)</f>
        <v>1975</v>
      </c>
      <c r="BS229" s="2" t="s">
        <v>5</v>
      </c>
      <c r="BT229" s="12" t="str">
        <f>INDEX($CD$5:$CD$10,MATCH(BS229,$CC$5:$CC$10,0),1)</f>
        <v/>
      </c>
      <c r="BU229" s="12" t="str">
        <f>IF(AND(BT229="Y",BQ229&gt;1),"Y","")</f>
        <v/>
      </c>
      <c r="BV229" s="12" t="str">
        <f>IF(AND(BT229="Y",BQ229&lt;1),"Y","")</f>
        <v/>
      </c>
      <c r="BW229" s="12" t="str">
        <f>IF(BQ229&gt;1,IF(BQ228&gt;1,"Y",""),"")</f>
        <v/>
      </c>
      <c r="BX229" s="12" t="str">
        <f>IF(BQ229&lt;1,IF(BQ228&lt;1,"Y",""),"")</f>
        <v/>
      </c>
      <c r="BY229" s="2"/>
      <c r="BZ229" s="2"/>
      <c r="CA229" s="2"/>
    </row>
    <row r="230" spans="2:79">
      <c r="B230" s="4" t="str">
        <f>IF(G230=G231,IF(G230&gt;G229,G230&amp;"_O",""),G230&amp;"_C")</f>
        <v/>
      </c>
      <c r="C230" s="14">
        <f ca="1">RANDBETWEEN(0,1000)/1000</f>
        <v>6.8000000000000005E-2</v>
      </c>
      <c r="D230" s="16">
        <f>D229+1</f>
        <v>226</v>
      </c>
      <c r="E230" s="10">
        <f>ROUNDDOWN(D230/52,0)+1</f>
        <v>5</v>
      </c>
      <c r="F230" s="15">
        <f>F229+7</f>
        <v>46202</v>
      </c>
      <c r="G230" s="4">
        <f>YEAR(F230)</f>
        <v>2026</v>
      </c>
      <c r="H230" s="33">
        <v>1.4E-2</v>
      </c>
      <c r="I230" s="33">
        <v>0.45900000000000002</v>
      </c>
      <c r="J230" s="33">
        <v>0.86099999999999999</v>
      </c>
      <c r="K230" s="16" t="str">
        <f>IF(M229&gt;1,"Up","Down")</f>
        <v>Up</v>
      </c>
      <c r="L230" s="16" t="str">
        <f>IF(K230="Up",IF(H230&lt;$BJ$7,"Up","Down"),IF(H230&lt;$BK$7,"Down","Up"))</f>
        <v>Up</v>
      </c>
      <c r="M230" s="17">
        <f>IF(L230="Up",INDEX($AK$5:$AK$1005,MATCH(I230,$AI$5:$AI$1005,0),1),INDEX($AL$5:$AL$1005,MATCH(J230,$AI$5:$AI$1005,0),1))</f>
        <v>1.0114046301626232</v>
      </c>
      <c r="N230" s="16" t="str">
        <f>IF(P229&gt;1,"Up","Down")</f>
        <v>Up</v>
      </c>
      <c r="O230" s="16" t="str">
        <f>IF(N230="Up",IF(H230&lt;$BJ$12,"Up","Down"),IF(H230&lt;$BK$12,"Down","Up"))</f>
        <v>Up</v>
      </c>
      <c r="P230" s="17">
        <f>IF(O230="Up",INDEX($AP$5:$AP$1005,MATCH(I230,$AI$5:$AI$1005,0),1),INDEX($AQ$5:$AQ$1005,MATCH(J230,$AI$5:$AI$1005,0),1))</f>
        <v>1.0154570365658178</v>
      </c>
      <c r="Q230" s="19">
        <f>T229</f>
        <v>32572.148190810905</v>
      </c>
      <c r="R230" s="19">
        <f>INDEX(model!$S$5:$S$35,MATCH(G230,model!$Q$5:$Q$35,0),1)*model!$O$5</f>
        <v>125</v>
      </c>
      <c r="S230" s="19">
        <f>IF(RIGHT(B230,1)="C",T229*INDEX(model!$T$5:$T$35,MATCH(G230,model!$Q$5:$Q$35,0),1),0)</f>
        <v>0</v>
      </c>
      <c r="T230" s="19">
        <f>(Q230+R230-S230)*M230</f>
        <v>33070.047073299589</v>
      </c>
      <c r="U230" s="19">
        <f>X229</f>
        <v>41201.592720501962</v>
      </c>
      <c r="V230" s="19">
        <f>INDEX(model!$S$5:$S$35,MATCH(G230,model!$Q$5:$Q$35,0),1)*model!$O$6</f>
        <v>125</v>
      </c>
      <c r="W230" s="19">
        <f>IF(RIGHT(B230,1)="C",X229*INDEX(model!$T$5:$T$35,MATCH(G230,model!$Q$5:$Q$35,0),1),0)</f>
        <v>0</v>
      </c>
      <c r="X230" s="19">
        <f>(U230+V230-W230)*P230</f>
        <v>41965.37937532342</v>
      </c>
      <c r="Y230" s="19"/>
      <c r="Z230" s="36" t="str">
        <f>K230&amp;L230</f>
        <v>UpUp</v>
      </c>
      <c r="AA230" s="36" t="str">
        <f>N230&amp;O230</f>
        <v>UpUp</v>
      </c>
      <c r="AB230" s="19"/>
      <c r="AC230" s="19"/>
      <c r="AD230" s="19"/>
      <c r="AE230" s="19"/>
      <c r="AI230" s="18">
        <f>ROUND(AI229-0.001,3)</f>
        <v>0.77500000000000002</v>
      </c>
      <c r="AJ230" s="9">
        <f t="array" ref="AJ230">PERCENTILE(IF($BB$5:$BB$2729="Y",$AY$5:$AY$2729),$AI230)</f>
        <v>1.015558208495398</v>
      </c>
      <c r="AK230" s="9">
        <f t="array" ref="AK230">PERCENTILE(IF($BC$5:$BC$2729="Y",$AY$5:$AY$2729),$AI230)</f>
        <v>1.0223257464838722</v>
      </c>
      <c r="AL230" s="9">
        <f t="array" ref="AL230">PERCENTILE(IF($BD$5:$BD$2729="Y",$AY$5:$AY$2729),$AI230)</f>
        <v>0.99531430991396108</v>
      </c>
      <c r="AM230" s="41" t="str">
        <f>IF(AI230&lt;$BJ$7,"Up","Down")</f>
        <v>Down</v>
      </c>
      <c r="AN230" s="41" t="str">
        <f>IF(AI230&lt;$BK$7,"Down","Up")</f>
        <v>Up</v>
      </c>
      <c r="AO230" s="9">
        <f t="array" ref="AO230">PERCENTILE(IF($BT$5:$BT$2729="Y",$BQ$5:$BQ$2729),$AI230)</f>
        <v>1.0212816361664698</v>
      </c>
      <c r="AP230" s="9">
        <f t="array" ref="AP230">PERCENTILE(IF($BU$5:$BU$2729="Y",$BQ$5:$BQ$2729),$AI230)</f>
        <v>1.0305276191051798</v>
      </c>
      <c r="AQ230" s="9">
        <f t="array" ref="AQ230">PERCENTILE(IF($BV$5:$BV$2729="Y",$BQ$5:$BQ$2729),$AI230)</f>
        <v>0.99447699549819324</v>
      </c>
      <c r="AR230" s="41" t="str">
        <f>IF(AI230&lt;$BJ$12,"Up","Down")</f>
        <v>Down</v>
      </c>
      <c r="AS230" s="41" t="str">
        <f>IF(AI230&lt;$BK$12,"Down","Up")</f>
        <v>Up</v>
      </c>
      <c r="AU230" s="4" t="str">
        <f>IF(AZ230=AZ231,IF(AZ230&gt;AZ229,AZ230&amp;"_O",""),AZ230&amp;"_C")</f>
        <v/>
      </c>
      <c r="AV230" s="7" t="str">
        <f>IF(RIGHT(AU230,1)="C",AX230/INDEX($AX$5:$AX$2729,MATCH(AZ230&amp;"_O",$AU$5:$AU$2729,0),1),"")</f>
        <v/>
      </c>
      <c r="AW230" s="38">
        <v>27145</v>
      </c>
      <c r="AX230" s="37">
        <v>90.18</v>
      </c>
      <c r="AY230" s="7">
        <f>AX230/AX229</f>
        <v>0.96192000000000011</v>
      </c>
      <c r="AZ230" s="4">
        <f>YEAR(AW230)</f>
        <v>1974</v>
      </c>
      <c r="BA230" s="2" t="s">
        <v>5</v>
      </c>
      <c r="BB230" s="12" t="str">
        <f>INDEX($CD$5:$CD$10,MATCH(BA230,$CC$5:$CC$10,0),1)</f>
        <v/>
      </c>
      <c r="BC230" s="12" t="str">
        <f>IF(AND(BB230="Y",AY230&gt;1),"Y","")</f>
        <v/>
      </c>
      <c r="BD230" s="12" t="str">
        <f>IF(AND(BB230="Y",AY230&lt;1),"Y","")</f>
        <v/>
      </c>
      <c r="BE230" s="12" t="str">
        <f>IF(AY230&gt;1,IF(AY229&gt;1,"Y",""),"")</f>
        <v/>
      </c>
      <c r="BF230" s="12" t="str">
        <f>IF(AY230&lt;1,IF(AY229&lt;1,"Y",""),"")</f>
        <v/>
      </c>
      <c r="BG230" s="2"/>
      <c r="BH230" s="2"/>
      <c r="BI230" s="2"/>
      <c r="BJ230" s="2"/>
      <c r="BK230" s="2"/>
      <c r="BL230" s="2"/>
      <c r="BM230" s="4" t="str">
        <f>IF(BR230=BR231,IF(BR230&gt;BR229,BR230&amp;"_O",""),BR230&amp;"_C")</f>
        <v/>
      </c>
      <c r="BN230" s="7" t="str">
        <f>IF(RIGHT(BM230,1)="C",BP230/INDEX($BP$5:$BP$2729,MATCH(BR230&amp;"_O",$BM$5:$BM$2729,0),1),"")</f>
        <v/>
      </c>
      <c r="BO230" s="38">
        <v>27544</v>
      </c>
      <c r="BP230" s="3">
        <v>83.1</v>
      </c>
      <c r="BQ230" s="7">
        <f>BP230/BP229</f>
        <v>1.0058097312999272</v>
      </c>
      <c r="BR230" s="4">
        <f>YEAR(BO230)</f>
        <v>1975</v>
      </c>
      <c r="BS230" s="2" t="s">
        <v>5</v>
      </c>
      <c r="BT230" s="12" t="str">
        <f>INDEX($CD$5:$CD$10,MATCH(BS230,$CC$5:$CC$10,0),1)</f>
        <v/>
      </c>
      <c r="BU230" s="12" t="str">
        <f>IF(AND(BT230="Y",BQ230&gt;1),"Y","")</f>
        <v/>
      </c>
      <c r="BV230" s="12" t="str">
        <f>IF(AND(BT230="Y",BQ230&lt;1),"Y","")</f>
        <v/>
      </c>
      <c r="BW230" s="12" t="str">
        <f>IF(BQ230&gt;1,IF(BQ229&gt;1,"Y",""),"")</f>
        <v>Y</v>
      </c>
      <c r="BX230" s="12" t="str">
        <f>IF(BQ230&lt;1,IF(BQ229&lt;1,"Y",""),"")</f>
        <v/>
      </c>
      <c r="BY230" s="2"/>
      <c r="BZ230" s="2"/>
      <c r="CA230" s="2"/>
    </row>
    <row r="231" spans="2:79">
      <c r="B231" s="4" t="str">
        <f>IF(G231=G232,IF(G231&gt;G230,G231&amp;"_O",""),G231&amp;"_C")</f>
        <v/>
      </c>
      <c r="C231" s="14">
        <f ca="1">RANDBETWEEN(0,1000)/1000</f>
        <v>2.4E-2</v>
      </c>
      <c r="D231" s="16">
        <f>D230+1</f>
        <v>227</v>
      </c>
      <c r="E231" s="10">
        <f>ROUNDDOWN(D231/52,0)+1</f>
        <v>5</v>
      </c>
      <c r="F231" s="15">
        <f>F230+7</f>
        <v>46209</v>
      </c>
      <c r="G231" s="4">
        <f>YEAR(F231)</f>
        <v>2026</v>
      </c>
      <c r="H231" s="33">
        <v>0.83</v>
      </c>
      <c r="I231" s="33">
        <v>0.86599999999999999</v>
      </c>
      <c r="J231" s="33">
        <v>0.68799999999999994</v>
      </c>
      <c r="K231" s="16" t="str">
        <f>IF(M230&gt;1,"Up","Down")</f>
        <v>Up</v>
      </c>
      <c r="L231" s="16" t="str">
        <f>IF(K231="Up",IF(H231&lt;$BJ$7,"Up","Down"),IF(H231&lt;$BK$7,"Down","Up"))</f>
        <v>Down</v>
      </c>
      <c r="M231" s="17">
        <f>IF(L231="Up",INDEX($AK$5:$AK$1005,MATCH(I231,$AI$5:$AI$1005,0),1),INDEX($AL$5:$AL$1005,MATCH(J231,$AI$5:$AI$1005,0),1))</f>
        <v>0.99308233754925501</v>
      </c>
      <c r="N231" s="16" t="str">
        <f>IF(P230&gt;1,"Up","Down")</f>
        <v>Up</v>
      </c>
      <c r="O231" s="16" t="str">
        <f>IF(N231="Up",IF(H231&lt;$BJ$12,"Up","Down"),IF(H231&lt;$BK$12,"Down","Up"))</f>
        <v>Down</v>
      </c>
      <c r="P231" s="17">
        <f>IF(O231="Up",INDEX($AP$5:$AP$1005,MATCH(I231,$AI$5:$AI$1005,0),1),INDEX($AQ$5:$AQ$1005,MATCH(J231,$AI$5:$AI$1005,0),1))</f>
        <v>0.9922814021597699</v>
      </c>
      <c r="Q231" s="19">
        <f>T230</f>
        <v>33070.047073299589</v>
      </c>
      <c r="R231" s="19">
        <f>INDEX(model!$S$5:$S$35,MATCH(G231,model!$Q$5:$Q$35,0),1)*model!$O$5</f>
        <v>125</v>
      </c>
      <c r="S231" s="19">
        <f>IF(RIGHT(B231,1)="C",T230*INDEX(model!$T$5:$T$35,MATCH(G231,model!$Q$5:$Q$35,0),1),0)</f>
        <v>0</v>
      </c>
      <c r="T231" s="19">
        <f>(Q231+R231-S231)*M231</f>
        <v>32965.41494260991</v>
      </c>
      <c r="U231" s="19">
        <f>X230</f>
        <v>41965.37937532342</v>
      </c>
      <c r="V231" s="19">
        <f>INDEX(model!$S$5:$S$35,MATCH(G231,model!$Q$5:$Q$35,0),1)*model!$O$6</f>
        <v>125</v>
      </c>
      <c r="W231" s="19">
        <f>IF(RIGHT(B231,1)="C",X230*INDEX(model!$T$5:$T$35,MATCH(G231,model!$Q$5:$Q$35,0),1),0)</f>
        <v>0</v>
      </c>
      <c r="X231" s="19">
        <f>(U231+V231-W231)*P231</f>
        <v>41765.500663982581</v>
      </c>
      <c r="Y231" s="19"/>
      <c r="Z231" s="36" t="str">
        <f>K231&amp;L231</f>
        <v>UpDown</v>
      </c>
      <c r="AA231" s="36" t="str">
        <f>N231&amp;O231</f>
        <v>UpDown</v>
      </c>
      <c r="AB231" s="19"/>
      <c r="AC231" s="19"/>
      <c r="AD231" s="19"/>
      <c r="AE231" s="19"/>
      <c r="AI231" s="18">
        <f>ROUND(AI230-0.001,3)</f>
        <v>0.77400000000000002</v>
      </c>
      <c r="AJ231" s="9">
        <f t="array" ref="AJ231">PERCENTILE(IF($BB$5:$BB$2729="Y",$AY$5:$AY$2729),$AI231)</f>
        <v>1.015454909426609</v>
      </c>
      <c r="AK231" s="9">
        <f t="array" ref="AK231">PERCENTILE(IF($BC$5:$BC$2729="Y",$AY$5:$AY$2729),$AI231)</f>
        <v>1.0223246876441741</v>
      </c>
      <c r="AL231" s="9">
        <f t="array" ref="AL231">PERCENTILE(IF($BD$5:$BD$2729="Y",$AY$5:$AY$2729),$AI231)</f>
        <v>0.99528546845362098</v>
      </c>
      <c r="AM231" s="41" t="str">
        <f>IF(AI231&lt;$BJ$7,"Up","Down")</f>
        <v>Down</v>
      </c>
      <c r="AN231" s="41" t="str">
        <f>IF(AI231&lt;$BK$7,"Down","Up")</f>
        <v>Up</v>
      </c>
      <c r="AO231" s="9">
        <f t="array" ref="AO231">PERCENTILE(IF($BT$5:$BT$2729="Y",$BQ$5:$BQ$2729),$AI231)</f>
        <v>1.0211736129724354</v>
      </c>
      <c r="AP231" s="9">
        <f t="array" ref="AP231">PERCENTILE(IF($BU$5:$BU$2729="Y",$BQ$5:$BQ$2729),$AI231)</f>
        <v>1.0305216071910912</v>
      </c>
      <c r="AQ231" s="9">
        <f t="array" ref="AQ231">PERCENTILE(IF($BV$5:$BV$2729="Y",$BQ$5:$BQ$2729),$AI231)</f>
        <v>0.9944593846910319</v>
      </c>
      <c r="AR231" s="41" t="str">
        <f>IF(AI231&lt;$BJ$12,"Up","Down")</f>
        <v>Down</v>
      </c>
      <c r="AS231" s="41" t="str">
        <f>IF(AI231&lt;$BK$12,"Down","Up")</f>
        <v>Up</v>
      </c>
      <c r="AU231" s="4" t="str">
        <f>IF(AZ231=AZ232,IF(AZ231&gt;AZ230,AZ231&amp;"_O",""),AZ231&amp;"_C")</f>
        <v/>
      </c>
      <c r="AV231" s="7" t="str">
        <f>IF(RIGHT(AU231,1)="C",AX231/INDEX($AX$5:$AX$2729,MATCH(AZ231&amp;"_O",$AU$5:$AU$2729,0),1),"")</f>
        <v/>
      </c>
      <c r="AW231" s="38">
        <v>27152</v>
      </c>
      <c r="AX231" s="37">
        <v>91.29</v>
      </c>
      <c r="AY231" s="7">
        <f>AX231/AX230</f>
        <v>1.0123087159015303</v>
      </c>
      <c r="AZ231" s="4">
        <f>YEAR(AW231)</f>
        <v>1974</v>
      </c>
      <c r="BA231" s="2" t="s">
        <v>5</v>
      </c>
      <c r="BB231" s="12" t="str">
        <f>INDEX($CD$5:$CD$10,MATCH(BA231,$CC$5:$CC$10,0),1)</f>
        <v/>
      </c>
      <c r="BC231" s="12" t="str">
        <f>IF(AND(BB231="Y",AY231&gt;1),"Y","")</f>
        <v/>
      </c>
      <c r="BD231" s="12" t="str">
        <f>IF(AND(BB231="Y",AY231&lt;1),"Y","")</f>
        <v/>
      </c>
      <c r="BE231" s="12" t="str">
        <f>IF(AY231&gt;1,IF(AY230&gt;1,"Y",""),"")</f>
        <v/>
      </c>
      <c r="BF231" s="12" t="str">
        <f>IF(AY231&lt;1,IF(AY230&lt;1,"Y",""),"")</f>
        <v/>
      </c>
      <c r="BG231" s="2"/>
      <c r="BH231" s="2"/>
      <c r="BI231" s="2"/>
      <c r="BJ231" s="2"/>
      <c r="BK231" s="2"/>
      <c r="BL231" s="2"/>
      <c r="BM231" s="4" t="str">
        <f>IF(BR231=BR232,IF(BR231&gt;BR230,BR231&amp;"_O",""),BR231&amp;"_C")</f>
        <v/>
      </c>
      <c r="BN231" s="7" t="str">
        <f>IF(RIGHT(BM231,1)="C",BP231/INDEX($BP$5:$BP$2729,MATCH(BR231&amp;"_O",$BM$5:$BM$2729,0),1),"")</f>
        <v/>
      </c>
      <c r="BO231" s="38">
        <v>27551</v>
      </c>
      <c r="BP231" s="3">
        <v>84.77</v>
      </c>
      <c r="BQ231" s="7">
        <f>BP231/BP230</f>
        <v>1.0200962695547533</v>
      </c>
      <c r="BR231" s="4">
        <f>YEAR(BO231)</f>
        <v>1975</v>
      </c>
      <c r="BS231" s="2" t="s">
        <v>5</v>
      </c>
      <c r="BT231" s="12" t="str">
        <f>INDEX($CD$5:$CD$10,MATCH(BS231,$CC$5:$CC$10,0),1)</f>
        <v/>
      </c>
      <c r="BU231" s="12" t="str">
        <f>IF(AND(BT231="Y",BQ231&gt;1),"Y","")</f>
        <v/>
      </c>
      <c r="BV231" s="12" t="str">
        <f>IF(AND(BT231="Y",BQ231&lt;1),"Y","")</f>
        <v/>
      </c>
      <c r="BW231" s="12" t="str">
        <f>IF(BQ231&gt;1,IF(BQ230&gt;1,"Y",""),"")</f>
        <v>Y</v>
      </c>
      <c r="BX231" s="12" t="str">
        <f>IF(BQ231&lt;1,IF(BQ230&lt;1,"Y",""),"")</f>
        <v/>
      </c>
      <c r="BY231" s="2"/>
      <c r="BZ231" s="2"/>
      <c r="CA231" s="2"/>
    </row>
    <row r="232" spans="2:79">
      <c r="B232" s="4" t="str">
        <f>IF(G232=G233,IF(G232&gt;G231,G232&amp;"_O",""),G232&amp;"_C")</f>
        <v/>
      </c>
      <c r="C232" s="14">
        <f ca="1">RANDBETWEEN(0,1000)/1000</f>
        <v>0.70799999999999996</v>
      </c>
      <c r="D232" s="16">
        <f>D231+1</f>
        <v>228</v>
      </c>
      <c r="E232" s="10">
        <f>ROUNDDOWN(D232/52,0)+1</f>
        <v>5</v>
      </c>
      <c r="F232" s="15">
        <f>F231+7</f>
        <v>46216</v>
      </c>
      <c r="G232" s="4">
        <f>YEAR(F232)</f>
        <v>2026</v>
      </c>
      <c r="H232" s="33">
        <v>0.157</v>
      </c>
      <c r="I232" s="33">
        <v>0.32</v>
      </c>
      <c r="J232" s="33">
        <v>0.97899999999999998</v>
      </c>
      <c r="K232" s="16" t="str">
        <f>IF(M231&gt;1,"Up","Down")</f>
        <v>Down</v>
      </c>
      <c r="L232" s="16" t="str">
        <f>IF(K232="Up",IF(H232&lt;$BJ$7,"Up","Down"),IF(H232&lt;$BK$7,"Down","Up"))</f>
        <v>Down</v>
      </c>
      <c r="M232" s="17">
        <f>IF(L232="Up",INDEX($AK$5:$AK$1005,MATCH(I232,$AI$5:$AI$1005,0),1),INDEX($AL$5:$AL$1005,MATCH(J232,$AI$5:$AI$1005,0),1))</f>
        <v>0.99886116656416635</v>
      </c>
      <c r="N232" s="16" t="str">
        <f>IF(P231&gt;1,"Up","Down")</f>
        <v>Down</v>
      </c>
      <c r="O232" s="16" t="str">
        <f>IF(N232="Up",IF(H232&lt;$BJ$12,"Up","Down"),IF(H232&lt;$BK$12,"Down","Up"))</f>
        <v>Down</v>
      </c>
      <c r="P232" s="17">
        <f>IF(O232="Up",INDEX($AP$5:$AP$1005,MATCH(I232,$AI$5:$AI$1005,0),1),INDEX($AQ$5:$AQ$1005,MATCH(J232,$AI$5:$AI$1005,0),1))</f>
        <v>0.99887260400586109</v>
      </c>
      <c r="Q232" s="19">
        <f>T231</f>
        <v>32965.41494260991</v>
      </c>
      <c r="R232" s="19">
        <f>INDEX(model!$S$5:$S$35,MATCH(G232,model!$Q$5:$Q$35,0),1)*model!$O$5</f>
        <v>125</v>
      </c>
      <c r="S232" s="19">
        <f>IF(RIGHT(B232,1)="C",T231*INDEX(model!$T$5:$T$35,MATCH(G232,model!$Q$5:$Q$35,0),1),0)</f>
        <v>0</v>
      </c>
      <c r="T232" s="19">
        <f>(Q232+R232-S232)*M232</f>
        <v>33052.730471667659</v>
      </c>
      <c r="U232" s="19">
        <f>X231</f>
        <v>41765.500663982581</v>
      </c>
      <c r="V232" s="19">
        <f>INDEX(model!$S$5:$S$35,MATCH(G232,model!$Q$5:$Q$35,0),1)*model!$O$6</f>
        <v>125</v>
      </c>
      <c r="W232" s="19">
        <f>IF(RIGHT(B232,1)="C",X231*INDEX(model!$T$5:$T$35,MATCH(G232,model!$Q$5:$Q$35,0),1),0)</f>
        <v>0</v>
      </c>
      <c r="X232" s="19">
        <f>(U232+V232-W232)*P232</f>
        <v>41843.27348134153</v>
      </c>
      <c r="Y232" s="19"/>
      <c r="Z232" s="36" t="str">
        <f>K232&amp;L232</f>
        <v>DownDown</v>
      </c>
      <c r="AA232" s="36" t="str">
        <f>N232&amp;O232</f>
        <v>DownDown</v>
      </c>
      <c r="AB232" s="19"/>
      <c r="AC232" s="19"/>
      <c r="AD232" s="19"/>
      <c r="AE232" s="19"/>
      <c r="AI232" s="18">
        <f>ROUND(AI231-0.001,3)</f>
        <v>0.77300000000000002</v>
      </c>
      <c r="AJ232" s="9">
        <f t="array" ref="AJ232">PERCENTILE(IF($BB$5:$BB$2729="Y",$AY$5:$AY$2729),$AI232)</f>
        <v>1.0153191548993801</v>
      </c>
      <c r="AK232" s="9">
        <f t="array" ref="AK232">PERCENTILE(IF($BC$5:$BC$2729="Y",$AY$5:$AY$2729),$AI232)</f>
        <v>1.0222844856085311</v>
      </c>
      <c r="AL232" s="9">
        <f t="array" ref="AL232">PERCENTILE(IF($BD$5:$BD$2729="Y",$AY$5:$AY$2729),$AI232)</f>
        <v>0.99525279712411563</v>
      </c>
      <c r="AM232" s="41" t="str">
        <f>IF(AI232&lt;$BJ$7,"Up","Down")</f>
        <v>Down</v>
      </c>
      <c r="AN232" s="41" t="str">
        <f>IF(AI232&lt;$BK$7,"Down","Up")</f>
        <v>Up</v>
      </c>
      <c r="AO232" s="9">
        <f t="array" ref="AO232">PERCENTILE(IF($BT$5:$BT$2729="Y",$BQ$5:$BQ$2729),$AI232)</f>
        <v>1.0211580952157873</v>
      </c>
      <c r="AP232" s="9">
        <f t="array" ref="AP232">PERCENTILE(IF($BU$5:$BU$2729="Y",$BQ$5:$BQ$2729),$AI232)</f>
        <v>1.0305092607438677</v>
      </c>
      <c r="AQ232" s="9">
        <f t="array" ref="AQ232">PERCENTILE(IF($BV$5:$BV$2729="Y",$BQ$5:$BQ$2729),$AI232)</f>
        <v>0.99445065429125468</v>
      </c>
      <c r="AR232" s="41" t="str">
        <f>IF(AI232&lt;$BJ$12,"Up","Down")</f>
        <v>Down</v>
      </c>
      <c r="AS232" s="41" t="str">
        <f>IF(AI232&lt;$BK$12,"Down","Up")</f>
        <v>Up</v>
      </c>
      <c r="AU232" s="4" t="str">
        <f>IF(AZ232=AZ233,IF(AZ232&gt;AZ231,AZ232&amp;"_O",""),AZ232&amp;"_C")</f>
        <v/>
      </c>
      <c r="AV232" s="7" t="str">
        <f>IF(RIGHT(AU232,1)="C",AX232/INDEX($AX$5:$AX$2729,MATCH(AZ232&amp;"_O",$AU$5:$AU$2729,0),1),"")</f>
        <v/>
      </c>
      <c r="AW232" s="38">
        <v>27159</v>
      </c>
      <c r="AX232" s="37">
        <v>91.47</v>
      </c>
      <c r="AY232" s="7">
        <f>AX232/AX231</f>
        <v>1.0019717384160367</v>
      </c>
      <c r="AZ232" s="4">
        <f>YEAR(AW232)</f>
        <v>1974</v>
      </c>
      <c r="BA232" s="2" t="s">
        <v>5</v>
      </c>
      <c r="BB232" s="12" t="str">
        <f>INDEX($CD$5:$CD$10,MATCH(BA232,$CC$5:$CC$10,0),1)</f>
        <v/>
      </c>
      <c r="BC232" s="12" t="str">
        <f>IF(AND(BB232="Y",AY232&gt;1),"Y","")</f>
        <v/>
      </c>
      <c r="BD232" s="12" t="str">
        <f>IF(AND(BB232="Y",AY232&lt;1),"Y","")</f>
        <v/>
      </c>
      <c r="BE232" s="12" t="str">
        <f>IF(AY232&gt;1,IF(AY231&gt;1,"Y",""),"")</f>
        <v>Y</v>
      </c>
      <c r="BF232" s="12" t="str">
        <f>IF(AY232&lt;1,IF(AY231&lt;1,"Y",""),"")</f>
        <v/>
      </c>
      <c r="BG232" s="2"/>
      <c r="BH232" s="2"/>
      <c r="BI232" s="2"/>
      <c r="BJ232" s="2"/>
      <c r="BK232" s="2"/>
      <c r="BL232" s="2"/>
      <c r="BM232" s="4" t="str">
        <f>IF(BR232=BR233,IF(BR232&gt;BR231,BR232&amp;"_O",""),BR232&amp;"_C")</f>
        <v/>
      </c>
      <c r="BN232" s="7" t="str">
        <f>IF(RIGHT(BM232,1)="C",BP232/INDEX($BP$5:$BP$2729,MATCH(BR232&amp;"_O",$BM$5:$BM$2729,0),1),"")</f>
        <v/>
      </c>
      <c r="BO232" s="38">
        <v>27558</v>
      </c>
      <c r="BP232" s="3">
        <v>83.43</v>
      </c>
      <c r="BQ232" s="7">
        <f>BP232/BP231</f>
        <v>0.98419252093901155</v>
      </c>
      <c r="BR232" s="4">
        <f>YEAR(BO232)</f>
        <v>1975</v>
      </c>
      <c r="BS232" s="2" t="s">
        <v>5</v>
      </c>
      <c r="BT232" s="12" t="str">
        <f>INDEX($CD$5:$CD$10,MATCH(BS232,$CC$5:$CC$10,0),1)</f>
        <v/>
      </c>
      <c r="BU232" s="12" t="str">
        <f>IF(AND(BT232="Y",BQ232&gt;1),"Y","")</f>
        <v/>
      </c>
      <c r="BV232" s="12" t="str">
        <f>IF(AND(BT232="Y",BQ232&lt;1),"Y","")</f>
        <v/>
      </c>
      <c r="BW232" s="12" t="str">
        <f>IF(BQ232&gt;1,IF(BQ231&gt;1,"Y",""),"")</f>
        <v/>
      </c>
      <c r="BX232" s="12" t="str">
        <f>IF(BQ232&lt;1,IF(BQ231&lt;1,"Y",""),"")</f>
        <v/>
      </c>
      <c r="BY232" s="2"/>
      <c r="BZ232" s="2"/>
      <c r="CA232" s="2"/>
    </row>
    <row r="233" spans="2:79">
      <c r="B233" s="4" t="str">
        <f>IF(G233=G234,IF(G233&gt;G232,G233&amp;"_O",""),G233&amp;"_C")</f>
        <v/>
      </c>
      <c r="C233" s="14">
        <f ca="1">RANDBETWEEN(0,1000)/1000</f>
        <v>0.122</v>
      </c>
      <c r="D233" s="16">
        <f>D232+1</f>
        <v>229</v>
      </c>
      <c r="E233" s="10">
        <f>ROUNDDOWN(D233/52,0)+1</f>
        <v>5</v>
      </c>
      <c r="F233" s="15">
        <f>F232+7</f>
        <v>46223</v>
      </c>
      <c r="G233" s="4">
        <f>YEAR(F233)</f>
        <v>2026</v>
      </c>
      <c r="H233" s="33">
        <v>0.27500000000000002</v>
      </c>
      <c r="I233" s="33">
        <v>0.39200000000000002</v>
      </c>
      <c r="J233" s="33">
        <v>0.33200000000000002</v>
      </c>
      <c r="K233" s="16" t="str">
        <f>IF(M232&gt;1,"Up","Down")</f>
        <v>Down</v>
      </c>
      <c r="L233" s="16" t="str">
        <f>IF(K233="Up",IF(H233&lt;$BJ$7,"Up","Down"),IF(H233&lt;$BK$7,"Down","Up"))</f>
        <v>Down</v>
      </c>
      <c r="M233" s="17">
        <f>IF(L233="Up",INDEX($AK$5:$AK$1005,MATCH(I233,$AI$5:$AI$1005,0),1),INDEX($AL$5:$AL$1005,MATCH(J233,$AI$5:$AI$1005,0),1))</f>
        <v>0.9810926776293456</v>
      </c>
      <c r="N233" s="16" t="str">
        <f>IF(P232&gt;1,"Up","Down")</f>
        <v>Down</v>
      </c>
      <c r="O233" s="16" t="str">
        <f>IF(N233="Up",IF(H233&lt;$BJ$12,"Up","Down"),IF(H233&lt;$BK$12,"Down","Up"))</f>
        <v>Down</v>
      </c>
      <c r="P233" s="17">
        <f>IF(O233="Up",INDEX($AP$5:$AP$1005,MATCH(I233,$AI$5:$AI$1005,0),1),INDEX($AQ$5:$AQ$1005,MATCH(J233,$AI$5:$AI$1005,0),1))</f>
        <v>0.97623007871758349</v>
      </c>
      <c r="Q233" s="19">
        <f>T232</f>
        <v>33052.730471667659</v>
      </c>
      <c r="R233" s="19">
        <f>INDEX(model!$S$5:$S$35,MATCH(G233,model!$Q$5:$Q$35,0),1)*model!$O$5</f>
        <v>125</v>
      </c>
      <c r="S233" s="19">
        <f>IF(RIGHT(B233,1)="C",T232*INDEX(model!$T$5:$T$35,MATCH(G233,model!$Q$5:$Q$35,0),1),0)</f>
        <v>0</v>
      </c>
      <c r="T233" s="19">
        <f>(Q233+R233-S233)*M233</f>
        <v>32550.428426113154</v>
      </c>
      <c r="U233" s="19">
        <f>X232</f>
        <v>41843.27348134153</v>
      </c>
      <c r="V233" s="19">
        <f>INDEX(model!$S$5:$S$35,MATCH(G233,model!$Q$5:$Q$35,0),1)*model!$O$6</f>
        <v>125</v>
      </c>
      <c r="W233" s="19">
        <f>IF(RIGHT(B233,1)="C",X232*INDEX(model!$T$5:$T$35,MATCH(G233,model!$Q$5:$Q$35,0),1),0)</f>
        <v>0</v>
      </c>
      <c r="X233" s="19">
        <f>(U233+V233-W233)*P233</f>
        <v>40970.690924331117</v>
      </c>
      <c r="Y233" s="19"/>
      <c r="Z233" s="36" t="str">
        <f>K233&amp;L233</f>
        <v>DownDown</v>
      </c>
      <c r="AA233" s="36" t="str">
        <f>N233&amp;O233</f>
        <v>DownDown</v>
      </c>
      <c r="AB233" s="19"/>
      <c r="AC233" s="19"/>
      <c r="AD233" s="19"/>
      <c r="AE233" s="19"/>
      <c r="AI233" s="18">
        <f>ROUND(AI232-0.001,3)</f>
        <v>0.77200000000000002</v>
      </c>
      <c r="AJ233" s="9">
        <f t="array" ref="AJ233">PERCENTILE(IF($BB$5:$BB$2729="Y",$AY$5:$AY$2729),$AI233)</f>
        <v>1.0152478645047927</v>
      </c>
      <c r="AK233" s="9">
        <f t="array" ref="AK233">PERCENTILE(IF($BC$5:$BC$2729="Y",$AY$5:$AY$2729),$AI233)</f>
        <v>1.0222784705176668</v>
      </c>
      <c r="AL233" s="9">
        <f t="array" ref="AL233">PERCENTILE(IF($BD$5:$BD$2729="Y",$AY$5:$AY$2729),$AI233)</f>
        <v>0.99517808413440567</v>
      </c>
      <c r="AM233" s="41" t="str">
        <f>IF(AI233&lt;$BJ$7,"Up","Down")</f>
        <v>Down</v>
      </c>
      <c r="AN233" s="41" t="str">
        <f>IF(AI233&lt;$BK$7,"Down","Up")</f>
        <v>Up</v>
      </c>
      <c r="AO233" s="9">
        <f t="array" ref="AO233">PERCENTILE(IF($BT$5:$BT$2729="Y",$BQ$5:$BQ$2729),$AI233)</f>
        <v>1.0211363874705017</v>
      </c>
      <c r="AP233" s="9">
        <f t="array" ref="AP233">PERCENTILE(IF($BU$5:$BU$2729="Y",$BQ$5:$BQ$2729),$AI233)</f>
        <v>1.0304314365939939</v>
      </c>
      <c r="AQ233" s="9">
        <f t="array" ref="AQ233">PERCENTILE(IF($BV$5:$BV$2729="Y",$BQ$5:$BQ$2729),$AI233)</f>
        <v>0.99442572710574606</v>
      </c>
      <c r="AR233" s="41" t="str">
        <f>IF(AI233&lt;$BJ$12,"Up","Down")</f>
        <v>Down</v>
      </c>
      <c r="AS233" s="41" t="str">
        <f>IF(AI233&lt;$BK$12,"Down","Up")</f>
        <v>Up</v>
      </c>
      <c r="AU233" s="4" t="str">
        <f>IF(AZ233=AZ234,IF(AZ233&gt;AZ232,AZ233&amp;"_O",""),AZ233&amp;"_C")</f>
        <v/>
      </c>
      <c r="AV233" s="7" t="str">
        <f>IF(RIGHT(AU233,1)="C",AX233/INDEX($AX$5:$AX$2729,MATCH(AZ233&amp;"_O",$AU$5:$AU$2729,0),1),"")</f>
        <v/>
      </c>
      <c r="AW233" s="38">
        <v>27166</v>
      </c>
      <c r="AX233" s="37">
        <v>88.21</v>
      </c>
      <c r="AY233" s="7">
        <f>AX233/AX232</f>
        <v>0.96435989942057498</v>
      </c>
      <c r="AZ233" s="4">
        <f>YEAR(AW233)</f>
        <v>1974</v>
      </c>
      <c r="BA233" s="2" t="s">
        <v>5</v>
      </c>
      <c r="BB233" s="12" t="str">
        <f>INDEX($CD$5:$CD$10,MATCH(BA233,$CC$5:$CC$10,0),1)</f>
        <v/>
      </c>
      <c r="BC233" s="12" t="str">
        <f>IF(AND(BB233="Y",AY233&gt;1),"Y","")</f>
        <v/>
      </c>
      <c r="BD233" s="12" t="str">
        <f>IF(AND(BB233="Y",AY233&lt;1),"Y","")</f>
        <v/>
      </c>
      <c r="BE233" s="12" t="str">
        <f>IF(AY233&gt;1,IF(AY232&gt;1,"Y",""),"")</f>
        <v/>
      </c>
      <c r="BF233" s="12" t="str">
        <f>IF(AY233&lt;1,IF(AY232&lt;1,"Y",""),"")</f>
        <v/>
      </c>
      <c r="BG233" s="2"/>
      <c r="BH233" s="2"/>
      <c r="BI233" s="2"/>
      <c r="BJ233" s="2"/>
      <c r="BK233" s="2"/>
      <c r="BL233" s="2"/>
      <c r="BM233" s="4" t="str">
        <f>IF(BR233=BR234,IF(BR233&gt;BR232,BR233&amp;"_O",""),BR233&amp;"_C")</f>
        <v/>
      </c>
      <c r="BN233" s="7" t="str">
        <f>IF(RIGHT(BM233,1)="C",BP233/INDEX($BP$5:$BP$2729,MATCH(BR233&amp;"_O",$BM$5:$BM$2729,0),1),"")</f>
        <v/>
      </c>
      <c r="BO233" s="38">
        <v>27565</v>
      </c>
      <c r="BP233" s="3">
        <v>85.24</v>
      </c>
      <c r="BQ233" s="7">
        <f>BP233/BP232</f>
        <v>1.0216948339925684</v>
      </c>
      <c r="BR233" s="4">
        <f>YEAR(BO233)</f>
        <v>1975</v>
      </c>
      <c r="BS233" s="2" t="s">
        <v>5</v>
      </c>
      <c r="BT233" s="12" t="str">
        <f>INDEX($CD$5:$CD$10,MATCH(BS233,$CC$5:$CC$10,0),1)</f>
        <v/>
      </c>
      <c r="BU233" s="12" t="str">
        <f>IF(AND(BT233="Y",BQ233&gt;1),"Y","")</f>
        <v/>
      </c>
      <c r="BV233" s="12" t="str">
        <f>IF(AND(BT233="Y",BQ233&lt;1),"Y","")</f>
        <v/>
      </c>
      <c r="BW233" s="12" t="str">
        <f>IF(BQ233&gt;1,IF(BQ232&gt;1,"Y",""),"")</f>
        <v/>
      </c>
      <c r="BX233" s="12" t="str">
        <f>IF(BQ233&lt;1,IF(BQ232&lt;1,"Y",""),"")</f>
        <v/>
      </c>
      <c r="BY233" s="2"/>
      <c r="BZ233" s="2"/>
      <c r="CA233" s="2"/>
    </row>
    <row r="234" spans="2:79">
      <c r="B234" s="4" t="str">
        <f>IF(G234=G235,IF(G234&gt;G233,G234&amp;"_O",""),G234&amp;"_C")</f>
        <v/>
      </c>
      <c r="C234" s="14">
        <f ca="1">RANDBETWEEN(0,1000)/1000</f>
        <v>0.50900000000000001</v>
      </c>
      <c r="D234" s="16">
        <f>D233+1</f>
        <v>230</v>
      </c>
      <c r="E234" s="10">
        <f>ROUNDDOWN(D234/52,0)+1</f>
        <v>5</v>
      </c>
      <c r="F234" s="15">
        <f>F233+7</f>
        <v>46230</v>
      </c>
      <c r="G234" s="4">
        <f>YEAR(F234)</f>
        <v>2026</v>
      </c>
      <c r="H234" s="33">
        <v>0.27400000000000002</v>
      </c>
      <c r="I234" s="33">
        <v>0.76</v>
      </c>
      <c r="J234" s="33">
        <v>0.99</v>
      </c>
      <c r="K234" s="16" t="str">
        <f>IF(M233&gt;1,"Up","Down")</f>
        <v>Down</v>
      </c>
      <c r="L234" s="16" t="str">
        <f>IF(K234="Up",IF(H234&lt;$BJ$7,"Up","Down"),IF(H234&lt;$BK$7,"Down","Up"))</f>
        <v>Down</v>
      </c>
      <c r="M234" s="17">
        <f>IF(L234="Up",INDEX($AK$5:$AK$1005,MATCH(I234,$AI$5:$AI$1005,0),1),INDEX($AL$5:$AL$1005,MATCH(J234,$AI$5:$AI$1005,0),1))</f>
        <v>0.99886116656416635</v>
      </c>
      <c r="N234" s="16" t="str">
        <f>IF(P233&gt;1,"Up","Down")</f>
        <v>Down</v>
      </c>
      <c r="O234" s="16" t="str">
        <f>IF(N234="Up",IF(H234&lt;$BJ$12,"Up","Down"),IF(H234&lt;$BK$12,"Down","Up"))</f>
        <v>Down</v>
      </c>
      <c r="P234" s="17">
        <f>IF(O234="Up",INDEX($AP$5:$AP$1005,MATCH(I234,$AI$5:$AI$1005,0),1),INDEX($AQ$5:$AQ$1005,MATCH(J234,$AI$5:$AI$1005,0),1))</f>
        <v>0.99887260400586109</v>
      </c>
      <c r="Q234" s="19">
        <f>T233</f>
        <v>32550.428426113154</v>
      </c>
      <c r="R234" s="19">
        <f>INDEX(model!$S$5:$S$35,MATCH(G234,model!$Q$5:$Q$35,0),1)*model!$O$5</f>
        <v>125</v>
      </c>
      <c r="S234" s="19">
        <f>IF(RIGHT(B234,1)="C",T233*INDEX(model!$T$5:$T$35,MATCH(G234,model!$Q$5:$Q$35,0),1),0)</f>
        <v>0</v>
      </c>
      <c r="T234" s="19">
        <f>(Q234+R234-S234)*M234</f>
        <v>32638.216555691306</v>
      </c>
      <c r="U234" s="19">
        <f>X233</f>
        <v>40970.690924331117</v>
      </c>
      <c r="V234" s="19">
        <f>INDEX(model!$S$5:$S$35,MATCH(G234,model!$Q$5:$Q$35,0),1)*model!$O$6</f>
        <v>125</v>
      </c>
      <c r="W234" s="19">
        <f>IF(RIGHT(B234,1)="C",X233*INDEX(model!$T$5:$T$35,MATCH(G234,model!$Q$5:$Q$35,0),1),0)</f>
        <v>0</v>
      </c>
      <c r="X234" s="19">
        <f>(U234+V234-W234)*P234</f>
        <v>41049.359807006658</v>
      </c>
      <c r="Y234" s="19"/>
      <c r="Z234" s="36" t="str">
        <f>K234&amp;L234</f>
        <v>DownDown</v>
      </c>
      <c r="AA234" s="36" t="str">
        <f>N234&amp;O234</f>
        <v>DownDown</v>
      </c>
      <c r="AB234" s="19"/>
      <c r="AC234" s="19"/>
      <c r="AD234" s="19"/>
      <c r="AE234" s="19"/>
      <c r="AI234" s="18">
        <f>ROUND(AI233-0.001,3)</f>
        <v>0.77100000000000002</v>
      </c>
      <c r="AJ234" s="9">
        <f t="array" ref="AJ234">PERCENTILE(IF($BB$5:$BB$2729="Y",$AY$5:$AY$2729),$AI234)</f>
        <v>1.015228817668163</v>
      </c>
      <c r="AK234" s="9">
        <f t="array" ref="AK234">PERCENTILE(IF($BC$5:$BC$2729="Y",$AY$5:$AY$2729),$AI234)</f>
        <v>1.0222667028452352</v>
      </c>
      <c r="AL234" s="9">
        <f t="array" ref="AL234">PERCENTILE(IF($BD$5:$BD$2729="Y",$AY$5:$AY$2729),$AI234)</f>
        <v>0.99516858866041025</v>
      </c>
      <c r="AM234" s="41" t="str">
        <f>IF(AI234&lt;$BJ$7,"Up","Down")</f>
        <v>Down</v>
      </c>
      <c r="AN234" s="41" t="str">
        <f>IF(AI234&lt;$BK$7,"Down","Up")</f>
        <v>Up</v>
      </c>
      <c r="AO234" s="9">
        <f t="array" ref="AO234">PERCENTILE(IF($BT$5:$BT$2729="Y",$BQ$5:$BQ$2729),$AI234)</f>
        <v>1.0210054174371341</v>
      </c>
      <c r="AP234" s="9">
        <f t="array" ref="AP234">PERCENTILE(IF($BU$5:$BU$2729="Y",$BQ$5:$BQ$2729),$AI234)</f>
        <v>1.0302993895428867</v>
      </c>
      <c r="AQ234" s="9">
        <f t="array" ref="AQ234">PERCENTILE(IF($BV$5:$BV$2729="Y",$BQ$5:$BQ$2729),$AI234)</f>
        <v>0.99438407604399115</v>
      </c>
      <c r="AR234" s="41" t="str">
        <f>IF(AI234&lt;$BJ$12,"Up","Down")</f>
        <v>Down</v>
      </c>
      <c r="AS234" s="41" t="str">
        <f>IF(AI234&lt;$BK$12,"Down","Up")</f>
        <v>Up</v>
      </c>
      <c r="AU234" s="4" t="str">
        <f>IF(AZ234=AZ235,IF(AZ234&gt;AZ233,AZ234&amp;"_O",""),AZ234&amp;"_C")</f>
        <v/>
      </c>
      <c r="AV234" s="7" t="str">
        <f>IF(RIGHT(AU234,1)="C",AX234/INDEX($AX$5:$AX$2729,MATCH(AZ234&amp;"_O",$AU$5:$AU$2729,0),1),"")</f>
        <v/>
      </c>
      <c r="AW234" s="38">
        <v>27173</v>
      </c>
      <c r="AX234" s="37">
        <v>88.58</v>
      </c>
      <c r="AY234" s="7">
        <f>AX234/AX233</f>
        <v>1.00419453576692</v>
      </c>
      <c r="AZ234" s="4">
        <f>YEAR(AW234)</f>
        <v>1974</v>
      </c>
      <c r="BA234" s="2" t="s">
        <v>5</v>
      </c>
      <c r="BB234" s="12" t="str">
        <f>INDEX($CD$5:$CD$10,MATCH(BA234,$CC$5:$CC$10,0),1)</f>
        <v/>
      </c>
      <c r="BC234" s="12" t="str">
        <f>IF(AND(BB234="Y",AY234&gt;1),"Y","")</f>
        <v/>
      </c>
      <c r="BD234" s="12" t="str">
        <f>IF(AND(BB234="Y",AY234&lt;1),"Y","")</f>
        <v/>
      </c>
      <c r="BE234" s="12" t="str">
        <f>IF(AY234&gt;1,IF(AY233&gt;1,"Y",""),"")</f>
        <v/>
      </c>
      <c r="BF234" s="12" t="str">
        <f>IF(AY234&lt;1,IF(AY233&lt;1,"Y",""),"")</f>
        <v/>
      </c>
      <c r="BG234" s="2"/>
      <c r="BH234" s="2"/>
      <c r="BI234" s="2"/>
      <c r="BJ234" s="2"/>
      <c r="BK234" s="2"/>
      <c r="BL234" s="2"/>
      <c r="BM234" s="4" t="str">
        <f>IF(BR234=BR235,IF(BR234&gt;BR233,BR234&amp;"_O",""),BR234&amp;"_C")</f>
        <v/>
      </c>
      <c r="BN234" s="7" t="str">
        <f>IF(RIGHT(BM234,1)="C",BP234/INDEX($BP$5:$BP$2729,MATCH(BR234&amp;"_O",$BM$5:$BM$2729,0),1),"")</f>
        <v/>
      </c>
      <c r="BO234" s="38">
        <v>27572</v>
      </c>
      <c r="BP234" s="3">
        <v>86.5</v>
      </c>
      <c r="BQ234" s="7">
        <f>BP234/BP233</f>
        <v>1.0147817925856406</v>
      </c>
      <c r="BR234" s="4">
        <f>YEAR(BO234)</f>
        <v>1975</v>
      </c>
      <c r="BS234" s="2" t="s">
        <v>5</v>
      </c>
      <c r="BT234" s="12" t="str">
        <f>INDEX($CD$5:$CD$10,MATCH(BS234,$CC$5:$CC$10,0),1)</f>
        <v/>
      </c>
      <c r="BU234" s="12" t="str">
        <f>IF(AND(BT234="Y",BQ234&gt;1),"Y","")</f>
        <v/>
      </c>
      <c r="BV234" s="12" t="str">
        <f>IF(AND(BT234="Y",BQ234&lt;1),"Y","")</f>
        <v/>
      </c>
      <c r="BW234" s="12" t="str">
        <f>IF(BQ234&gt;1,IF(BQ233&gt;1,"Y",""),"")</f>
        <v>Y</v>
      </c>
      <c r="BX234" s="12" t="str">
        <f>IF(BQ234&lt;1,IF(BQ233&lt;1,"Y",""),"")</f>
        <v/>
      </c>
      <c r="BY234" s="2"/>
      <c r="BZ234" s="2"/>
      <c r="CA234" s="2"/>
    </row>
    <row r="235" spans="2:79">
      <c r="B235" s="4" t="str">
        <f>IF(G235=G236,IF(G235&gt;G234,G235&amp;"_O",""),G235&amp;"_C")</f>
        <v/>
      </c>
      <c r="C235" s="14">
        <f ca="1">RANDBETWEEN(0,1000)/1000</f>
        <v>0.64700000000000002</v>
      </c>
      <c r="D235" s="16">
        <f>D234+1</f>
        <v>231</v>
      </c>
      <c r="E235" s="10">
        <f>ROUNDDOWN(D235/52,0)+1</f>
        <v>5</v>
      </c>
      <c r="F235" s="15">
        <f>F234+7</f>
        <v>46237</v>
      </c>
      <c r="G235" s="4">
        <f>YEAR(F235)</f>
        <v>2026</v>
      </c>
      <c r="H235" s="33">
        <v>0.89600000000000002</v>
      </c>
      <c r="I235" s="33">
        <v>0.72</v>
      </c>
      <c r="J235" s="33">
        <v>0.43099999999999999</v>
      </c>
      <c r="K235" s="16" t="str">
        <f>IF(M234&gt;1,"Up","Down")</f>
        <v>Down</v>
      </c>
      <c r="L235" s="16" t="str">
        <f>IF(K235="Up",IF(H235&lt;$BJ$7,"Up","Down"),IF(H235&lt;$BK$7,"Down","Up"))</f>
        <v>Up</v>
      </c>
      <c r="M235" s="17">
        <f>IF(L235="Up",INDEX($AK$5:$AK$1005,MATCH(I235,$AI$5:$AI$1005,0),1),INDEX($AL$5:$AL$1005,MATCH(J235,$AI$5:$AI$1005,0),1))</f>
        <v>1.0198319280732828</v>
      </c>
      <c r="N235" s="16" t="str">
        <f>IF(P234&gt;1,"Up","Down")</f>
        <v>Down</v>
      </c>
      <c r="O235" s="16" t="str">
        <f>IF(N235="Up",IF(H235&lt;$BJ$12,"Up","Down"),IF(H235&lt;$BK$12,"Down","Up"))</f>
        <v>Up</v>
      </c>
      <c r="P235" s="17">
        <f>IF(O235="Up",INDEX($AP$5:$AP$1005,MATCH(I235,$AI$5:$AI$1005,0),1),INDEX($AQ$5:$AQ$1005,MATCH(J235,$AI$5:$AI$1005,0),1))</f>
        <v>1.0270806356996867</v>
      </c>
      <c r="Q235" s="19">
        <f>T234</f>
        <v>32638.216555691306</v>
      </c>
      <c r="R235" s="19">
        <f>INDEX(model!$S$5:$S$35,MATCH(G235,model!$Q$5:$Q$35,0),1)*model!$O$5</f>
        <v>125</v>
      </c>
      <c r="S235" s="19">
        <f>IF(RIGHT(B235,1)="C",T234*INDEX(model!$T$5:$T$35,MATCH(G235,model!$Q$5:$Q$35,0),1),0)</f>
        <v>0</v>
      </c>
      <c r="T235" s="19">
        <f>(Q235+R235-S235)*M235</f>
        <v>33412.974309873163</v>
      </c>
      <c r="U235" s="19">
        <f>X234</f>
        <v>41049.359807006658</v>
      </c>
      <c r="V235" s="19">
        <f>INDEX(model!$S$5:$S$35,MATCH(G235,model!$Q$5:$Q$35,0),1)*model!$O$6</f>
        <v>125</v>
      </c>
      <c r="W235" s="19">
        <f>IF(RIGHT(B235,1)="C",X234*INDEX(model!$T$5:$T$35,MATCH(G235,model!$Q$5:$Q$35,0),1),0)</f>
        <v>0</v>
      </c>
      <c r="X235" s="19">
        <f>(U235+V235-W235)*P235</f>
        <v>42289.387645108029</v>
      </c>
      <c r="Y235" s="19"/>
      <c r="Z235" s="36" t="str">
        <f>K235&amp;L235</f>
        <v>DownUp</v>
      </c>
      <c r="AA235" s="36" t="str">
        <f>N235&amp;O235</f>
        <v>DownUp</v>
      </c>
      <c r="AB235" s="19"/>
      <c r="AC235" s="19"/>
      <c r="AD235" s="19"/>
      <c r="AE235" s="19"/>
      <c r="AI235" s="18">
        <f>ROUND(AI234-0.001,3)</f>
        <v>0.77</v>
      </c>
      <c r="AJ235" s="9">
        <f t="array" ref="AJ235">PERCENTILE(IF($BB$5:$BB$2729="Y",$AY$5:$AY$2729),$AI235)</f>
        <v>1.0151465216949995</v>
      </c>
      <c r="AK235" s="9">
        <f t="array" ref="AK235">PERCENTILE(IF($BC$5:$BC$2729="Y",$AY$5:$AY$2729),$AI235)</f>
        <v>1.0222555547957373</v>
      </c>
      <c r="AL235" s="9">
        <f t="array" ref="AL235">PERCENTILE(IF($BD$5:$BD$2729="Y",$AY$5:$AY$2729),$AI235)</f>
        <v>0.99512125314271827</v>
      </c>
      <c r="AM235" s="41" t="str">
        <f>IF(AI235&lt;$BJ$7,"Up","Down")</f>
        <v>Down</v>
      </c>
      <c r="AN235" s="41" t="str">
        <f>IF(AI235&lt;$BK$7,"Down","Up")</f>
        <v>Up</v>
      </c>
      <c r="AO235" s="9">
        <f t="array" ref="AO235">PERCENTILE(IF($BT$5:$BT$2729="Y",$BQ$5:$BQ$2729),$AI235)</f>
        <v>1.020824225823078</v>
      </c>
      <c r="AP235" s="9">
        <f t="array" ref="AP235">PERCENTILE(IF($BU$5:$BU$2729="Y",$BQ$5:$BQ$2729),$AI235)</f>
        <v>1.0302859160984335</v>
      </c>
      <c r="AQ235" s="9">
        <f t="array" ref="AQ235">PERCENTILE(IF($BV$5:$BV$2729="Y",$BQ$5:$BQ$2729),$AI235)</f>
        <v>0.99436248474863231</v>
      </c>
      <c r="AR235" s="41" t="str">
        <f>IF(AI235&lt;$BJ$12,"Up","Down")</f>
        <v>Down</v>
      </c>
      <c r="AS235" s="41" t="str">
        <f>IF(AI235&lt;$BK$12,"Down","Up")</f>
        <v>Up</v>
      </c>
      <c r="AU235" s="4" t="str">
        <f>IF(AZ235=AZ236,IF(AZ235&gt;AZ234,AZ235&amp;"_O",""),AZ235&amp;"_C")</f>
        <v/>
      </c>
      <c r="AV235" s="7" t="str">
        <f>IF(RIGHT(AU235,1)="C",AX235/INDEX($AX$5:$AX$2729,MATCH(AZ235&amp;"_O",$AU$5:$AU$2729,0),1),"")</f>
        <v/>
      </c>
      <c r="AW235" s="38">
        <v>27180</v>
      </c>
      <c r="AX235" s="37">
        <v>87.28</v>
      </c>
      <c r="AY235" s="7">
        <f>AX235/AX234</f>
        <v>0.98532400090313843</v>
      </c>
      <c r="AZ235" s="4">
        <f>YEAR(AW235)</f>
        <v>1974</v>
      </c>
      <c r="BA235" s="2" t="s">
        <v>5</v>
      </c>
      <c r="BB235" s="12" t="str">
        <f>INDEX($CD$5:$CD$10,MATCH(BA235,$CC$5:$CC$10,0),1)</f>
        <v/>
      </c>
      <c r="BC235" s="12" t="str">
        <f>IF(AND(BB235="Y",AY235&gt;1),"Y","")</f>
        <v/>
      </c>
      <c r="BD235" s="12" t="str">
        <f>IF(AND(BB235="Y",AY235&lt;1),"Y","")</f>
        <v/>
      </c>
      <c r="BE235" s="12" t="str">
        <f>IF(AY235&gt;1,IF(AY234&gt;1,"Y",""),"")</f>
        <v/>
      </c>
      <c r="BF235" s="12" t="str">
        <f>IF(AY235&lt;1,IF(AY234&lt;1,"Y",""),"")</f>
        <v/>
      </c>
      <c r="BG235" s="2"/>
      <c r="BH235" s="2"/>
      <c r="BI235" s="2"/>
      <c r="BJ235" s="2"/>
      <c r="BK235" s="2"/>
      <c r="BL235" s="2"/>
      <c r="BM235" s="4" t="str">
        <f>IF(BR235=BR236,IF(BR235&gt;BR234,BR235&amp;"_O",""),BR235&amp;"_C")</f>
        <v/>
      </c>
      <c r="BN235" s="7" t="str">
        <f>IF(RIGHT(BM235,1)="C",BP235/INDEX($BP$5:$BP$2729,MATCH(BR235&amp;"_O",$BM$5:$BM$2729,0),1),"")</f>
        <v/>
      </c>
      <c r="BO235" s="38">
        <v>27578</v>
      </c>
      <c r="BP235" s="3">
        <v>86.2</v>
      </c>
      <c r="BQ235" s="7">
        <f>BP235/BP234</f>
        <v>0.99653179190751451</v>
      </c>
      <c r="BR235" s="4">
        <f>YEAR(BO235)</f>
        <v>1975</v>
      </c>
      <c r="BS235" s="2" t="s">
        <v>5</v>
      </c>
      <c r="BT235" s="12" t="str">
        <f>INDEX($CD$5:$CD$10,MATCH(BS235,$CC$5:$CC$10,0),1)</f>
        <v/>
      </c>
      <c r="BU235" s="12" t="str">
        <f>IF(AND(BT235="Y",BQ235&gt;1),"Y","")</f>
        <v/>
      </c>
      <c r="BV235" s="12" t="str">
        <f>IF(AND(BT235="Y",BQ235&lt;1),"Y","")</f>
        <v/>
      </c>
      <c r="BW235" s="12" t="str">
        <f>IF(BQ235&gt;1,IF(BQ234&gt;1,"Y",""),"")</f>
        <v/>
      </c>
      <c r="BX235" s="12" t="str">
        <f>IF(BQ235&lt;1,IF(BQ234&lt;1,"Y",""),"")</f>
        <v/>
      </c>
      <c r="BY235" s="2"/>
      <c r="BZ235" s="2"/>
      <c r="CA235" s="2"/>
    </row>
    <row r="236" spans="2:79">
      <c r="B236" s="4" t="str">
        <f>IF(G236=G237,IF(G236&gt;G235,G236&amp;"_O",""),G236&amp;"_C")</f>
        <v/>
      </c>
      <c r="C236" s="14">
        <f ca="1">RANDBETWEEN(0,1000)/1000</f>
        <v>0.38500000000000001</v>
      </c>
      <c r="D236" s="16">
        <f>D235+1</f>
        <v>232</v>
      </c>
      <c r="E236" s="10">
        <f>ROUNDDOWN(D236/52,0)+1</f>
        <v>5</v>
      </c>
      <c r="F236" s="15">
        <f>F235+7</f>
        <v>46244</v>
      </c>
      <c r="G236" s="4">
        <f>YEAR(F236)</f>
        <v>2026</v>
      </c>
      <c r="H236" s="33">
        <v>0.65700000000000003</v>
      </c>
      <c r="I236" s="33">
        <v>0.73799999999999999</v>
      </c>
      <c r="J236" s="33">
        <v>0.7</v>
      </c>
      <c r="K236" s="16" t="str">
        <f>IF(M235&gt;1,"Up","Down")</f>
        <v>Up</v>
      </c>
      <c r="L236" s="16" t="str">
        <f>IF(K236="Up",IF(H236&lt;$BJ$7,"Up","Down"),IF(H236&lt;$BK$7,"Down","Up"))</f>
        <v>Down</v>
      </c>
      <c r="M236" s="17">
        <f>IF(L236="Up",INDEX($AK$5:$AK$1005,MATCH(I236,$AI$5:$AI$1005,0),1),INDEX($AL$5:$AL$1005,MATCH(J236,$AI$5:$AI$1005,0),1))</f>
        <v>0.99331265692533</v>
      </c>
      <c r="N236" s="16" t="str">
        <f>IF(P235&gt;1,"Up","Down")</f>
        <v>Up</v>
      </c>
      <c r="O236" s="16" t="str">
        <f>IF(N236="Up",IF(H236&lt;$BJ$12,"Up","Down"),IF(H236&lt;$BK$12,"Down","Up"))</f>
        <v>Down</v>
      </c>
      <c r="P236" s="17">
        <f>IF(O236="Up",INDEX($AP$5:$AP$1005,MATCH(I236,$AI$5:$AI$1005,0),1),INDEX($AQ$5:$AQ$1005,MATCH(J236,$AI$5:$AI$1005,0),1))</f>
        <v>0.99262241142202923</v>
      </c>
      <c r="Q236" s="19">
        <f>T235</f>
        <v>33412.974309873163</v>
      </c>
      <c r="R236" s="19">
        <f>INDEX(model!$S$5:$S$35,MATCH(G236,model!$Q$5:$Q$35,0),1)*model!$O$5</f>
        <v>125</v>
      </c>
      <c r="S236" s="19">
        <f>IF(RIGHT(B236,1)="C",T235*INDEX(model!$T$5:$T$35,MATCH(G236,model!$Q$5:$Q$35,0),1),0)</f>
        <v>0</v>
      </c>
      <c r="T236" s="19">
        <f>(Q236+R236-S236)*M236</f>
        <v>33313.694369633573</v>
      </c>
      <c r="U236" s="19">
        <f>X235</f>
        <v>42289.387645108029</v>
      </c>
      <c r="V236" s="19">
        <f>INDEX(model!$S$5:$S$35,MATCH(G236,model!$Q$5:$Q$35,0),1)*model!$O$6</f>
        <v>125</v>
      </c>
      <c r="W236" s="19">
        <f>IF(RIGHT(B236,1)="C",X235*INDEX(model!$T$5:$T$35,MATCH(G236,model!$Q$5:$Q$35,0),1),0)</f>
        <v>0</v>
      </c>
      <c r="X236" s="19">
        <f>(U236+V236-W236)*P236</f>
        <v>42101.471743275855</v>
      </c>
      <c r="Y236" s="19"/>
      <c r="Z236" s="36" t="str">
        <f>K236&amp;L236</f>
        <v>UpDown</v>
      </c>
      <c r="AA236" s="36" t="str">
        <f>N236&amp;O236</f>
        <v>UpDown</v>
      </c>
      <c r="AB236" s="19"/>
      <c r="AC236" s="19"/>
      <c r="AD236" s="19"/>
      <c r="AE236" s="19"/>
      <c r="AI236" s="18">
        <f>ROUND(AI235-0.001,3)</f>
        <v>0.76900000000000002</v>
      </c>
      <c r="AJ236" s="9">
        <f t="array" ref="AJ236">PERCENTILE(IF($BB$5:$BB$2729="Y",$AY$5:$AY$2729),$AI236)</f>
        <v>1.0151183250930318</v>
      </c>
      <c r="AK236" s="9">
        <f t="array" ref="AK236">PERCENTILE(IF($BC$5:$BC$2729="Y",$AY$5:$AY$2729),$AI236)</f>
        <v>1.0221778259910501</v>
      </c>
      <c r="AL236" s="9">
        <f t="array" ref="AL236">PERCENTILE(IF($BD$5:$BD$2729="Y",$AY$5:$AY$2729),$AI236)</f>
        <v>0.99504079489400532</v>
      </c>
      <c r="AM236" s="41" t="str">
        <f>IF(AI236&lt;$BJ$7,"Up","Down")</f>
        <v>Down</v>
      </c>
      <c r="AN236" s="41" t="str">
        <f>IF(AI236&lt;$BK$7,"Down","Up")</f>
        <v>Up</v>
      </c>
      <c r="AO236" s="9">
        <f t="array" ref="AO236">PERCENTILE(IF($BT$5:$BT$2729="Y",$BQ$5:$BQ$2729),$AI236)</f>
        <v>1.0207893933597512</v>
      </c>
      <c r="AP236" s="9">
        <f t="array" ref="AP236">PERCENTILE(IF($BU$5:$BU$2729="Y",$BQ$5:$BQ$2729),$AI236)</f>
        <v>1.0302578112159542</v>
      </c>
      <c r="AQ236" s="9">
        <f t="array" ref="AQ236">PERCENTILE(IF($BV$5:$BV$2729="Y",$BQ$5:$BQ$2729),$AI236)</f>
        <v>0.99434310793906333</v>
      </c>
      <c r="AR236" s="41" t="str">
        <f>IF(AI236&lt;$BJ$12,"Up","Down")</f>
        <v>Down</v>
      </c>
      <c r="AS236" s="41" t="str">
        <f>IF(AI236&lt;$BK$12,"Down","Up")</f>
        <v>Up</v>
      </c>
      <c r="AU236" s="4" t="str">
        <f>IF(AZ236=AZ237,IF(AZ236&gt;AZ235,AZ236&amp;"_O",""),AZ236&amp;"_C")</f>
        <v/>
      </c>
      <c r="AV236" s="7" t="str">
        <f>IF(RIGHT(AU236,1)="C",AX236/INDEX($AX$5:$AX$2729,MATCH(AZ236&amp;"_O",$AU$5:$AU$2729,0),1),"")</f>
        <v/>
      </c>
      <c r="AW236" s="38">
        <v>27187</v>
      </c>
      <c r="AX236" s="37">
        <v>92.55</v>
      </c>
      <c r="AY236" s="7">
        <f>AX236/AX235</f>
        <v>1.0603803849679192</v>
      </c>
      <c r="AZ236" s="4">
        <f>YEAR(AW236)</f>
        <v>1974</v>
      </c>
      <c r="BA236" s="2" t="s">
        <v>5</v>
      </c>
      <c r="BB236" s="12" t="str">
        <f>INDEX($CD$5:$CD$10,MATCH(BA236,$CC$5:$CC$10,0),1)</f>
        <v/>
      </c>
      <c r="BC236" s="12" t="str">
        <f>IF(AND(BB236="Y",AY236&gt;1),"Y","")</f>
        <v/>
      </c>
      <c r="BD236" s="12" t="str">
        <f>IF(AND(BB236="Y",AY236&lt;1),"Y","")</f>
        <v/>
      </c>
      <c r="BE236" s="12" t="str">
        <f>IF(AY236&gt;1,IF(AY235&gt;1,"Y",""),"")</f>
        <v/>
      </c>
      <c r="BF236" s="12" t="str">
        <f>IF(AY236&lt;1,IF(AY235&lt;1,"Y",""),"")</f>
        <v/>
      </c>
      <c r="BG236" s="2"/>
      <c r="BH236" s="2"/>
      <c r="BI236" s="2"/>
      <c r="BJ236" s="2"/>
      <c r="BK236" s="2"/>
      <c r="BL236" s="2"/>
      <c r="BM236" s="4" t="str">
        <f>IF(BR236=BR237,IF(BR236&gt;BR235,BR236&amp;"_O",""),BR236&amp;"_C")</f>
        <v/>
      </c>
      <c r="BN236" s="7" t="str">
        <f>IF(RIGHT(BM236,1)="C",BP236/INDEX($BP$5:$BP$2729,MATCH(BR236&amp;"_O",$BM$5:$BM$2729,0),1),"")</f>
        <v/>
      </c>
      <c r="BO236" s="38">
        <v>27586</v>
      </c>
      <c r="BP236" s="3">
        <v>87.2</v>
      </c>
      <c r="BQ236" s="7">
        <f>BP236/BP235</f>
        <v>1.011600928074246</v>
      </c>
      <c r="BR236" s="4">
        <f>YEAR(BO236)</f>
        <v>1975</v>
      </c>
      <c r="BS236" s="2" t="s">
        <v>5</v>
      </c>
      <c r="BT236" s="12" t="str">
        <f>INDEX($CD$5:$CD$10,MATCH(BS236,$CC$5:$CC$10,0),1)</f>
        <v/>
      </c>
      <c r="BU236" s="12" t="str">
        <f>IF(AND(BT236="Y",BQ236&gt;1),"Y","")</f>
        <v/>
      </c>
      <c r="BV236" s="12" t="str">
        <f>IF(AND(BT236="Y",BQ236&lt;1),"Y","")</f>
        <v/>
      </c>
      <c r="BW236" s="12" t="str">
        <f>IF(BQ236&gt;1,IF(BQ235&gt;1,"Y",""),"")</f>
        <v/>
      </c>
      <c r="BX236" s="12" t="str">
        <f>IF(BQ236&lt;1,IF(BQ235&lt;1,"Y",""),"")</f>
        <v/>
      </c>
      <c r="BY236" s="2"/>
      <c r="BZ236" s="2"/>
      <c r="CA236" s="2"/>
    </row>
    <row r="237" spans="2:79">
      <c r="B237" s="4" t="str">
        <f>IF(G237=G238,IF(G237&gt;G236,G237&amp;"_O",""),G237&amp;"_C")</f>
        <v/>
      </c>
      <c r="C237" s="14">
        <f ca="1">RANDBETWEEN(0,1000)/1000</f>
        <v>0.86</v>
      </c>
      <c r="D237" s="16">
        <f>D236+1</f>
        <v>233</v>
      </c>
      <c r="E237" s="10">
        <f>ROUNDDOWN(D237/52,0)+1</f>
        <v>5</v>
      </c>
      <c r="F237" s="15">
        <f>F236+7</f>
        <v>46251</v>
      </c>
      <c r="G237" s="4">
        <f>YEAR(F237)</f>
        <v>2026</v>
      </c>
      <c r="H237" s="33">
        <v>0.224</v>
      </c>
      <c r="I237" s="33">
        <v>0.65800000000000003</v>
      </c>
      <c r="J237" s="33">
        <v>0.505</v>
      </c>
      <c r="K237" s="16" t="str">
        <f>IF(M236&gt;1,"Up","Down")</f>
        <v>Down</v>
      </c>
      <c r="L237" s="16" t="str">
        <f>IF(K237="Up",IF(H237&lt;$BJ$7,"Up","Down"),IF(H237&lt;$BK$7,"Down","Up"))</f>
        <v>Down</v>
      </c>
      <c r="M237" s="17">
        <f>IF(L237="Up",INDEX($AK$5:$AK$1005,MATCH(I237,$AI$5:$AI$1005,0),1),INDEX($AL$5:$AL$1005,MATCH(J237,$AI$5:$AI$1005,0),1))</f>
        <v>0.987775402424514</v>
      </c>
      <c r="N237" s="16" t="str">
        <f>IF(P236&gt;1,"Up","Down")</f>
        <v>Down</v>
      </c>
      <c r="O237" s="16" t="str">
        <f>IF(N237="Up",IF(H237&lt;$BJ$12,"Up","Down"),IF(H237&lt;$BK$12,"Down","Up"))</f>
        <v>Down</v>
      </c>
      <c r="P237" s="17">
        <f>IF(O237="Up",INDEX($AP$5:$AP$1005,MATCH(I237,$AI$5:$AI$1005,0),1),INDEX($AQ$5:$AQ$1005,MATCH(J237,$AI$5:$AI$1005,0),1))</f>
        <v>0.98512319363259815</v>
      </c>
      <c r="Q237" s="19">
        <f>T236</f>
        <v>33313.694369633573</v>
      </c>
      <c r="R237" s="19">
        <f>INDEX(model!$S$5:$S$35,MATCH(G237,model!$Q$5:$Q$35,0),1)*model!$O$5</f>
        <v>125</v>
      </c>
      <c r="S237" s="19">
        <f>IF(RIGHT(B237,1)="C",T236*INDEX(model!$T$5:$T$35,MATCH(G237,model!$Q$5:$Q$35,0),1),0)</f>
        <v>0</v>
      </c>
      <c r="T237" s="19">
        <f>(Q237+R237-S237)*M237</f>
        <v>33029.919787515137</v>
      </c>
      <c r="U237" s="19">
        <f>X236</f>
        <v>42101.471743275855</v>
      </c>
      <c r="V237" s="19">
        <f>INDEX(model!$S$5:$S$35,MATCH(G237,model!$Q$5:$Q$35,0),1)*model!$O$6</f>
        <v>125</v>
      </c>
      <c r="W237" s="19">
        <f>IF(RIGHT(B237,1)="C",X236*INDEX(model!$T$5:$T$35,MATCH(G237,model!$Q$5:$Q$35,0),1),0)</f>
        <v>0</v>
      </c>
      <c r="X237" s="19">
        <f>(U237+V237-W237)*P237</f>
        <v>41598.276699572576</v>
      </c>
      <c r="Y237" s="19"/>
      <c r="Z237" s="36" t="str">
        <f>K237&amp;L237</f>
        <v>DownDown</v>
      </c>
      <c r="AA237" s="36" t="str">
        <f>N237&amp;O237</f>
        <v>DownDown</v>
      </c>
      <c r="AB237" s="19"/>
      <c r="AC237" s="19"/>
      <c r="AD237" s="19"/>
      <c r="AE237" s="19"/>
      <c r="AI237" s="18">
        <f>ROUND(AI236-0.001,3)</f>
        <v>0.76800000000000002</v>
      </c>
      <c r="AJ237" s="9">
        <f t="array" ref="AJ237">PERCENTILE(IF($BB$5:$BB$2729="Y",$AY$5:$AY$2729),$AI237)</f>
        <v>1.0150907667516522</v>
      </c>
      <c r="AK237" s="9">
        <f t="array" ref="AK237">PERCENTILE(IF($BC$5:$BC$2729="Y",$AY$5:$AY$2729),$AI237)</f>
        <v>1.0221431522918454</v>
      </c>
      <c r="AL237" s="9">
        <f t="array" ref="AL237">PERCENTILE(IF($BD$5:$BD$2729="Y",$AY$5:$AY$2729),$AI237)</f>
        <v>0.99502401100683313</v>
      </c>
      <c r="AM237" s="41" t="str">
        <f>IF(AI237&lt;$BJ$7,"Up","Down")</f>
        <v>Down</v>
      </c>
      <c r="AN237" s="41" t="str">
        <f>IF(AI237&lt;$BK$7,"Down","Up")</f>
        <v>Up</v>
      </c>
      <c r="AO237" s="9">
        <f t="array" ref="AO237">PERCENTILE(IF($BT$5:$BT$2729="Y",$BQ$5:$BQ$2729),$AI237)</f>
        <v>1.0207697991957385</v>
      </c>
      <c r="AP237" s="9">
        <f t="array" ref="AP237">PERCENTILE(IF($BU$5:$BU$2729="Y",$BQ$5:$BQ$2729),$AI237)</f>
        <v>1.0301902156808076</v>
      </c>
      <c r="AQ237" s="9">
        <f t="array" ref="AQ237">PERCENTILE(IF($BV$5:$BV$2729="Y",$BQ$5:$BQ$2729),$AI237)</f>
        <v>0.99431126613650889</v>
      </c>
      <c r="AR237" s="41" t="str">
        <f>IF(AI237&lt;$BJ$12,"Up","Down")</f>
        <v>Down</v>
      </c>
      <c r="AS237" s="41" t="str">
        <f>IF(AI237&lt;$BK$12,"Down","Up")</f>
        <v>Up</v>
      </c>
      <c r="AU237" s="4" t="str">
        <f>IF(AZ237=AZ238,IF(AZ237&gt;AZ236,AZ237&amp;"_O",""),AZ237&amp;"_C")</f>
        <v/>
      </c>
      <c r="AV237" s="7" t="str">
        <f>IF(RIGHT(AU237,1)="C",AX237/INDEX($AX$5:$AX$2729,MATCH(AZ237&amp;"_O",$AU$5:$AU$2729,0),1),"")</f>
        <v/>
      </c>
      <c r="AW237" s="38">
        <v>27194</v>
      </c>
      <c r="AX237" s="37">
        <v>91.3</v>
      </c>
      <c r="AY237" s="7">
        <f>AX237/AX236</f>
        <v>0.98649378714208535</v>
      </c>
      <c r="AZ237" s="4">
        <f>YEAR(AW237)</f>
        <v>1974</v>
      </c>
      <c r="BA237" s="2" t="s">
        <v>5</v>
      </c>
      <c r="BB237" s="12" t="str">
        <f>INDEX($CD$5:$CD$10,MATCH(BA237,$CC$5:$CC$10,0),1)</f>
        <v/>
      </c>
      <c r="BC237" s="12" t="str">
        <f>IF(AND(BB237="Y",AY237&gt;1),"Y","")</f>
        <v/>
      </c>
      <c r="BD237" s="12" t="str">
        <f>IF(AND(BB237="Y",AY237&lt;1),"Y","")</f>
        <v/>
      </c>
      <c r="BE237" s="12" t="str">
        <f>IF(AY237&gt;1,IF(AY236&gt;1,"Y",""),"")</f>
        <v/>
      </c>
      <c r="BF237" s="12" t="str">
        <f>IF(AY237&lt;1,IF(AY236&lt;1,"Y",""),"")</f>
        <v/>
      </c>
      <c r="BG237" s="2"/>
      <c r="BH237" s="2"/>
      <c r="BI237" s="2"/>
      <c r="BJ237" s="2"/>
      <c r="BK237" s="2"/>
      <c r="BL237" s="2"/>
      <c r="BM237" s="4" t="str">
        <f>IF(BR237=BR238,IF(BR237&gt;BR236,BR237&amp;"_O",""),BR237&amp;"_C")</f>
        <v/>
      </c>
      <c r="BN237" s="7" t="str">
        <f>IF(RIGHT(BM237,1)="C",BP237/INDEX($BP$5:$BP$2729,MATCH(BR237&amp;"_O",$BM$5:$BM$2729,0),1),"")</f>
        <v/>
      </c>
      <c r="BO237" s="38">
        <v>27593</v>
      </c>
      <c r="BP237" s="3">
        <v>87.02</v>
      </c>
      <c r="BQ237" s="7">
        <f>BP237/BP236</f>
        <v>0.99793577981651371</v>
      </c>
      <c r="BR237" s="4">
        <f>YEAR(BO237)</f>
        <v>1975</v>
      </c>
      <c r="BS237" s="2" t="s">
        <v>5</v>
      </c>
      <c r="BT237" s="12" t="str">
        <f>INDEX($CD$5:$CD$10,MATCH(BS237,$CC$5:$CC$10,0),1)</f>
        <v/>
      </c>
      <c r="BU237" s="12" t="str">
        <f>IF(AND(BT237="Y",BQ237&gt;1),"Y","")</f>
        <v/>
      </c>
      <c r="BV237" s="12" t="str">
        <f>IF(AND(BT237="Y",BQ237&lt;1),"Y","")</f>
        <v/>
      </c>
      <c r="BW237" s="12" t="str">
        <f>IF(BQ237&gt;1,IF(BQ236&gt;1,"Y",""),"")</f>
        <v/>
      </c>
      <c r="BX237" s="12" t="str">
        <f>IF(BQ237&lt;1,IF(BQ236&lt;1,"Y",""),"")</f>
        <v/>
      </c>
      <c r="BY237" s="2"/>
      <c r="BZ237" s="2"/>
      <c r="CA237" s="2"/>
    </row>
    <row r="238" spans="2:79">
      <c r="B238" s="4" t="str">
        <f>IF(G238=G239,IF(G238&gt;G237,G238&amp;"_O",""),G238&amp;"_C")</f>
        <v/>
      </c>
      <c r="C238" s="14">
        <f ca="1">RANDBETWEEN(0,1000)/1000</f>
        <v>0.11700000000000001</v>
      </c>
      <c r="D238" s="16">
        <f>D237+1</f>
        <v>234</v>
      </c>
      <c r="E238" s="10">
        <f>ROUNDDOWN(D238/52,0)+1</f>
        <v>5</v>
      </c>
      <c r="F238" s="15">
        <f>F237+7</f>
        <v>46258</v>
      </c>
      <c r="G238" s="4">
        <f>YEAR(F238)</f>
        <v>2026</v>
      </c>
      <c r="H238" s="33">
        <v>0.80300000000000005</v>
      </c>
      <c r="I238" s="33">
        <v>0.377</v>
      </c>
      <c r="J238" s="33">
        <v>0.59</v>
      </c>
      <c r="K238" s="16" t="str">
        <f>IF(M237&gt;1,"Up","Down")</f>
        <v>Down</v>
      </c>
      <c r="L238" s="16" t="str">
        <f>IF(K238="Up",IF(H238&lt;$BJ$7,"Up","Down"),IF(H238&lt;$BK$7,"Down","Up"))</f>
        <v>Up</v>
      </c>
      <c r="M238" s="17">
        <f>IF(L238="Up",INDEX($AK$5:$AK$1005,MATCH(I238,$AI$5:$AI$1005,0),1),INDEX($AL$5:$AL$1005,MATCH(J238,$AI$5:$AI$1005,0),1))</f>
        <v>1.0090308173210287</v>
      </c>
      <c r="N238" s="16" t="str">
        <f>IF(P237&gt;1,"Up","Down")</f>
        <v>Down</v>
      </c>
      <c r="O238" s="16" t="str">
        <f>IF(N238="Up",IF(H238&lt;$BJ$12,"Up","Down"),IF(H238&lt;$BK$12,"Down","Up"))</f>
        <v>Up</v>
      </c>
      <c r="P238" s="17">
        <f>IF(O238="Up",INDEX($AP$5:$AP$1005,MATCH(I238,$AI$5:$AI$1005,0),1),INDEX($AQ$5:$AQ$1005,MATCH(J238,$AI$5:$AI$1005,0),1))</f>
        <v>1.0126879376859441</v>
      </c>
      <c r="Q238" s="19">
        <f>T237</f>
        <v>33029.919787515137</v>
      </c>
      <c r="R238" s="19">
        <f>INDEX(model!$S$5:$S$35,MATCH(G238,model!$Q$5:$Q$35,0),1)*model!$O$5</f>
        <v>125</v>
      </c>
      <c r="S238" s="19">
        <f>IF(RIGHT(B238,1)="C",T237*INDEX(model!$T$5:$T$35,MATCH(G238,model!$Q$5:$Q$35,0),1),0)</f>
        <v>0</v>
      </c>
      <c r="T238" s="19">
        <f>(Q238+R238-S238)*M238</f>
        <v>33454.335811409546</v>
      </c>
      <c r="U238" s="19">
        <f>X237</f>
        <v>41598.276699572576</v>
      </c>
      <c r="V238" s="19">
        <f>INDEX(model!$S$5:$S$35,MATCH(G238,model!$Q$5:$Q$35,0),1)*model!$O$6</f>
        <v>125</v>
      </c>
      <c r="W238" s="19">
        <f>IF(RIGHT(B238,1)="C",X237*INDEX(model!$T$5:$T$35,MATCH(G238,model!$Q$5:$Q$35,0),1),0)</f>
        <v>0</v>
      </c>
      <c r="X238" s="19">
        <f>(U238+V238-W238)*P238</f>
        <v>42252.659034390155</v>
      </c>
      <c r="Y238" s="19"/>
      <c r="Z238" s="36" t="str">
        <f>K238&amp;L238</f>
        <v>DownUp</v>
      </c>
      <c r="AA238" s="36" t="str">
        <f>N238&amp;O238</f>
        <v>DownUp</v>
      </c>
      <c r="AB238" s="19"/>
      <c r="AC238" s="19"/>
      <c r="AD238" s="19"/>
      <c r="AE238" s="19"/>
      <c r="AI238" s="18">
        <f>ROUND(AI237-0.001,3)</f>
        <v>0.76700000000000002</v>
      </c>
      <c r="AJ238" s="9">
        <f t="array" ref="AJ238">PERCENTILE(IF($BB$5:$BB$2729="Y",$AY$5:$AY$2729),$AI238)</f>
        <v>1.0150586657258591</v>
      </c>
      <c r="AK238" s="9">
        <f t="array" ref="AK238">PERCENTILE(IF($BC$5:$BC$2729="Y",$AY$5:$AY$2729),$AI238)</f>
        <v>1.0220365555117443</v>
      </c>
      <c r="AL238" s="9">
        <f t="array" ref="AL238">PERCENTILE(IF($BD$5:$BD$2729="Y",$AY$5:$AY$2729),$AI238)</f>
        <v>0.99499454384102815</v>
      </c>
      <c r="AM238" s="41" t="str">
        <f>IF(AI238&lt;$BJ$7,"Up","Down")</f>
        <v>Down</v>
      </c>
      <c r="AN238" s="41" t="str">
        <f>IF(AI238&lt;$BK$7,"Down","Up")</f>
        <v>Up</v>
      </c>
      <c r="AO238" s="9">
        <f t="array" ref="AO238">PERCENTILE(IF($BT$5:$BT$2729="Y",$BQ$5:$BQ$2729),$AI238)</f>
        <v>1.0207314249633521</v>
      </c>
      <c r="AP238" s="9">
        <f t="array" ref="AP238">PERCENTILE(IF($BU$5:$BU$2729="Y",$BQ$5:$BQ$2729),$AI238)</f>
        <v>1.0301463299708302</v>
      </c>
      <c r="AQ238" s="9">
        <f t="array" ref="AQ238">PERCENTILE(IF($BV$5:$BV$2729="Y",$BQ$5:$BQ$2729),$AI238)</f>
        <v>0.99425983668408002</v>
      </c>
      <c r="AR238" s="41" t="str">
        <f>IF(AI238&lt;$BJ$12,"Up","Down")</f>
        <v>Down</v>
      </c>
      <c r="AS238" s="41" t="str">
        <f>IF(AI238&lt;$BK$12,"Down","Up")</f>
        <v>Up</v>
      </c>
      <c r="AU238" s="4" t="str">
        <f>IF(AZ238=AZ239,IF(AZ238&gt;AZ237,AZ238&amp;"_O",""),AZ238&amp;"_C")</f>
        <v/>
      </c>
      <c r="AV238" s="7" t="str">
        <f>IF(RIGHT(AU238,1)="C",AX238/INDEX($AX$5:$AX$2729,MATCH(AZ238&amp;"_O",$AU$5:$AU$2729,0),1),"")</f>
        <v/>
      </c>
      <c r="AW238" s="38">
        <v>27201</v>
      </c>
      <c r="AX238" s="37">
        <v>87.46</v>
      </c>
      <c r="AY238" s="7">
        <f>AX238/AX237</f>
        <v>0.95794085432639642</v>
      </c>
      <c r="AZ238" s="4">
        <f>YEAR(AW238)</f>
        <v>1974</v>
      </c>
      <c r="BA238" s="2" t="s">
        <v>5</v>
      </c>
      <c r="BB238" s="12" t="str">
        <f>INDEX($CD$5:$CD$10,MATCH(BA238,$CC$5:$CC$10,0),1)</f>
        <v/>
      </c>
      <c r="BC238" s="12" t="str">
        <f>IF(AND(BB238="Y",AY238&gt;1),"Y","")</f>
        <v/>
      </c>
      <c r="BD238" s="12" t="str">
        <f>IF(AND(BB238="Y",AY238&lt;1),"Y","")</f>
        <v/>
      </c>
      <c r="BE238" s="12" t="str">
        <f>IF(AY238&gt;1,IF(AY237&gt;1,"Y",""),"")</f>
        <v/>
      </c>
      <c r="BF238" s="12" t="str">
        <f>IF(AY238&lt;1,IF(AY237&lt;1,"Y",""),"")</f>
        <v>Y</v>
      </c>
      <c r="BG238" s="2"/>
      <c r="BH238" s="2"/>
      <c r="BI238" s="2"/>
      <c r="BJ238" s="2"/>
      <c r="BK238" s="2"/>
      <c r="BL238" s="2"/>
      <c r="BM238" s="4" t="str">
        <f>IF(BR238=BR239,IF(BR238&gt;BR237,BR238&amp;"_O",""),BR238&amp;"_C")</f>
        <v/>
      </c>
      <c r="BN238" s="7" t="str">
        <f>IF(RIGHT(BM238,1)="C",BP238/INDEX($BP$5:$BP$2729,MATCH(BR238&amp;"_O",$BM$5:$BM$2729,0),1),"")</f>
        <v/>
      </c>
      <c r="BO238" s="38">
        <v>27600</v>
      </c>
      <c r="BP238" s="3">
        <v>83.6</v>
      </c>
      <c r="BQ238" s="7">
        <f>BP238/BP237</f>
        <v>0.9606986899563319</v>
      </c>
      <c r="BR238" s="4">
        <f>YEAR(BO238)</f>
        <v>1975</v>
      </c>
      <c r="BS238" s="2" t="s">
        <v>5</v>
      </c>
      <c r="BT238" s="12" t="str">
        <f>INDEX($CD$5:$CD$10,MATCH(BS238,$CC$5:$CC$10,0),1)</f>
        <v/>
      </c>
      <c r="BU238" s="12" t="str">
        <f>IF(AND(BT238="Y",BQ238&gt;1),"Y","")</f>
        <v/>
      </c>
      <c r="BV238" s="12" t="str">
        <f>IF(AND(BT238="Y",BQ238&lt;1),"Y","")</f>
        <v/>
      </c>
      <c r="BW238" s="12" t="str">
        <f>IF(BQ238&gt;1,IF(BQ237&gt;1,"Y",""),"")</f>
        <v/>
      </c>
      <c r="BX238" s="12" t="str">
        <f>IF(BQ238&lt;1,IF(BQ237&lt;1,"Y",""),"")</f>
        <v>Y</v>
      </c>
      <c r="BY238" s="2"/>
      <c r="BZ238" s="2"/>
      <c r="CA238" s="2"/>
    </row>
    <row r="239" spans="2:79">
      <c r="B239" s="4" t="str">
        <f>IF(G239=G240,IF(G239&gt;G238,G239&amp;"_O",""),G239&amp;"_C")</f>
        <v/>
      </c>
      <c r="C239" s="14">
        <f ca="1">RANDBETWEEN(0,1000)/1000</f>
        <v>0.88</v>
      </c>
      <c r="D239" s="16">
        <f>D238+1</f>
        <v>235</v>
      </c>
      <c r="E239" s="10">
        <f>ROUNDDOWN(D239/52,0)+1</f>
        <v>5</v>
      </c>
      <c r="F239" s="15">
        <f>F238+7</f>
        <v>46265</v>
      </c>
      <c r="G239" s="4">
        <f>YEAR(F239)</f>
        <v>2026</v>
      </c>
      <c r="H239" s="33">
        <v>0.83799999999999997</v>
      </c>
      <c r="I239" s="33">
        <v>0.112</v>
      </c>
      <c r="J239" s="33">
        <v>0.187</v>
      </c>
      <c r="K239" s="16" t="str">
        <f>IF(M238&gt;1,"Up","Down")</f>
        <v>Up</v>
      </c>
      <c r="L239" s="16" t="str">
        <f>IF(K239="Up",IF(H239&lt;$BJ$7,"Up","Down"),IF(H239&lt;$BK$7,"Down","Up"))</f>
        <v>Down</v>
      </c>
      <c r="M239" s="17">
        <f>IF(L239="Up",INDEX($AK$5:$AK$1005,MATCH(I239,$AI$5:$AI$1005,0),1),INDEX($AL$5:$AL$1005,MATCH(J239,$AI$5:$AI$1005,0),1))</f>
        <v>0.97373662993907151</v>
      </c>
      <c r="N239" s="16" t="str">
        <f>IF(P238&gt;1,"Up","Down")</f>
        <v>Up</v>
      </c>
      <c r="O239" s="16" t="str">
        <f>IF(N239="Up",IF(H239&lt;$BJ$12,"Up","Down"),IF(H239&lt;$BK$12,"Down","Up"))</f>
        <v>Down</v>
      </c>
      <c r="P239" s="17">
        <f>IF(O239="Up",INDEX($AP$5:$AP$1005,MATCH(I239,$AI$5:$AI$1005,0),1),INDEX($AQ$5:$AQ$1005,MATCH(J239,$AI$5:$AI$1005,0),1))</f>
        <v>0.96323611643174067</v>
      </c>
      <c r="Q239" s="19">
        <f>T238</f>
        <v>33454.335811409546</v>
      </c>
      <c r="R239" s="19">
        <f>INDEX(model!$S$5:$S$35,MATCH(G239,model!$Q$5:$Q$35,0),1)*model!$O$5</f>
        <v>125</v>
      </c>
      <c r="S239" s="19">
        <f>IF(RIGHT(B239,1)="C",T238*INDEX(model!$T$5:$T$35,MATCH(G239,model!$Q$5:$Q$35,0),1),0)</f>
        <v>0</v>
      </c>
      <c r="T239" s="19">
        <f>(Q239+R239-S239)*M239</f>
        <v>32697.42928859431</v>
      </c>
      <c r="U239" s="19">
        <f>X238</f>
        <v>42252.659034390155</v>
      </c>
      <c r="V239" s="19">
        <f>INDEX(model!$S$5:$S$35,MATCH(G239,model!$Q$5:$Q$35,0),1)*model!$O$6</f>
        <v>125</v>
      </c>
      <c r="W239" s="19">
        <f>IF(RIGHT(B239,1)="C",X238*INDEX(model!$T$5:$T$35,MATCH(G239,model!$Q$5:$Q$35,0),1),0)</f>
        <v>0</v>
      </c>
      <c r="X239" s="19">
        <f>(U239+V239-W239)*P239</f>
        <v>40819.691711754444</v>
      </c>
      <c r="Y239" s="19"/>
      <c r="Z239" s="36" t="str">
        <f>K239&amp;L239</f>
        <v>UpDown</v>
      </c>
      <c r="AA239" s="36" t="str">
        <f>N239&amp;O239</f>
        <v>UpDown</v>
      </c>
      <c r="AB239" s="19"/>
      <c r="AC239" s="19"/>
      <c r="AD239" s="19"/>
      <c r="AE239" s="19"/>
      <c r="AI239" s="18">
        <f>ROUND(AI238-0.001,3)</f>
        <v>0.76600000000000001</v>
      </c>
      <c r="AJ239" s="9">
        <f t="array" ref="AJ239">PERCENTILE(IF($BB$5:$BB$2729="Y",$AY$5:$AY$2729),$AI239)</f>
        <v>1.0150287646820086</v>
      </c>
      <c r="AK239" s="9">
        <f t="array" ref="AK239">PERCENTILE(IF($BC$5:$BC$2729="Y",$AY$5:$AY$2729),$AI239)</f>
        <v>1.0219639582372098</v>
      </c>
      <c r="AL239" s="9">
        <f t="array" ref="AL239">PERCENTILE(IF($BD$5:$BD$2729="Y",$AY$5:$AY$2729),$AI239)</f>
        <v>0.99495582447917374</v>
      </c>
      <c r="AM239" s="41" t="str">
        <f>IF(AI239&lt;$BJ$7,"Up","Down")</f>
        <v>Down</v>
      </c>
      <c r="AN239" s="41" t="str">
        <f>IF(AI239&lt;$BK$7,"Down","Up")</f>
        <v>Up</v>
      </c>
      <c r="AO239" s="9">
        <f t="array" ref="AO239">PERCENTILE(IF($BT$5:$BT$2729="Y",$BQ$5:$BQ$2729),$AI239)</f>
        <v>1.0206729746691987</v>
      </c>
      <c r="AP239" s="9">
        <f t="array" ref="AP239">PERCENTILE(IF($BU$5:$BU$2729="Y",$BQ$5:$BQ$2729),$AI239)</f>
        <v>1.0300901772628184</v>
      </c>
      <c r="AQ239" s="9">
        <f t="array" ref="AQ239">PERCENTILE(IF($BV$5:$BV$2729="Y",$BQ$5:$BQ$2729),$AI239)</f>
        <v>0.99423526953124031</v>
      </c>
      <c r="AR239" s="41" t="str">
        <f>IF(AI239&lt;$BJ$12,"Up","Down")</f>
        <v>Down</v>
      </c>
      <c r="AS239" s="41" t="str">
        <f>IF(AI239&lt;$BK$12,"Down","Up")</f>
        <v>Up</v>
      </c>
      <c r="AU239" s="4" t="str">
        <f>IF(AZ239=AZ240,IF(AZ239&gt;AZ238,AZ239&amp;"_O",""),AZ239&amp;"_C")</f>
        <v/>
      </c>
      <c r="AV239" s="7" t="str">
        <f>IF(RIGHT(AU239,1)="C",AX239/INDEX($AX$5:$AX$2729,MATCH(AZ239&amp;"_O",$AU$5:$AU$2729,0),1),"")</f>
        <v/>
      </c>
      <c r="AW239" s="38">
        <v>27208</v>
      </c>
      <c r="AX239" s="37">
        <v>86</v>
      </c>
      <c r="AY239" s="7">
        <f>AX239/AX238</f>
        <v>0.98330665447061516</v>
      </c>
      <c r="AZ239" s="4">
        <f>YEAR(AW239)</f>
        <v>1974</v>
      </c>
      <c r="BA239" s="2" t="s">
        <v>5</v>
      </c>
      <c r="BB239" s="12" t="str">
        <f>INDEX($CD$5:$CD$10,MATCH(BA239,$CC$5:$CC$10,0),1)</f>
        <v/>
      </c>
      <c r="BC239" s="12" t="str">
        <f>IF(AND(BB239="Y",AY239&gt;1),"Y","")</f>
        <v/>
      </c>
      <c r="BD239" s="12" t="str">
        <f>IF(AND(BB239="Y",AY239&lt;1),"Y","")</f>
        <v/>
      </c>
      <c r="BE239" s="12" t="str">
        <f>IF(AY239&gt;1,IF(AY238&gt;1,"Y",""),"")</f>
        <v/>
      </c>
      <c r="BF239" s="12" t="str">
        <f>IF(AY239&lt;1,IF(AY238&lt;1,"Y",""),"")</f>
        <v>Y</v>
      </c>
      <c r="BG239" s="2"/>
      <c r="BH239" s="2"/>
      <c r="BI239" s="2"/>
      <c r="BJ239" s="2"/>
      <c r="BK239" s="2"/>
      <c r="BL239" s="2"/>
      <c r="BM239" s="4" t="str">
        <f>IF(BR239=BR240,IF(BR239&gt;BR238,BR239&amp;"_O",""),BR239&amp;"_C")</f>
        <v/>
      </c>
      <c r="BN239" s="7" t="str">
        <f>IF(RIGHT(BM239,1)="C",BP239/INDEX($BP$5:$BP$2729,MATCH(BR239&amp;"_O",$BM$5:$BM$2729,0),1),"")</f>
        <v/>
      </c>
      <c r="BO239" s="38">
        <v>27607</v>
      </c>
      <c r="BP239" s="3">
        <v>81.62</v>
      </c>
      <c r="BQ239" s="7">
        <f>BP239/BP238</f>
        <v>0.97631578947368436</v>
      </c>
      <c r="BR239" s="4">
        <f>YEAR(BO239)</f>
        <v>1975</v>
      </c>
      <c r="BS239" s="2" t="s">
        <v>5</v>
      </c>
      <c r="BT239" s="12" t="str">
        <f>INDEX($CD$5:$CD$10,MATCH(BS239,$CC$5:$CC$10,0),1)</f>
        <v/>
      </c>
      <c r="BU239" s="12" t="str">
        <f>IF(AND(BT239="Y",BQ239&gt;1),"Y","")</f>
        <v/>
      </c>
      <c r="BV239" s="12" t="str">
        <f>IF(AND(BT239="Y",BQ239&lt;1),"Y","")</f>
        <v/>
      </c>
      <c r="BW239" s="12" t="str">
        <f>IF(BQ239&gt;1,IF(BQ238&gt;1,"Y",""),"")</f>
        <v/>
      </c>
      <c r="BX239" s="12" t="str">
        <f>IF(BQ239&lt;1,IF(BQ238&lt;1,"Y",""),"")</f>
        <v>Y</v>
      </c>
      <c r="BY239" s="2"/>
      <c r="BZ239" s="2"/>
      <c r="CA239" s="2"/>
    </row>
    <row r="240" spans="2:79">
      <c r="B240" s="4" t="str">
        <f>IF(G240=G241,IF(G240&gt;G239,G240&amp;"_O",""),G240&amp;"_C")</f>
        <v/>
      </c>
      <c r="C240" s="14">
        <f ca="1">RANDBETWEEN(0,1000)/1000</f>
        <v>0.35899999999999999</v>
      </c>
      <c r="D240" s="16">
        <f>D239+1</f>
        <v>236</v>
      </c>
      <c r="E240" s="10">
        <f>ROUNDDOWN(D240/52,0)+1</f>
        <v>5</v>
      </c>
      <c r="F240" s="15">
        <f>F239+7</f>
        <v>46272</v>
      </c>
      <c r="G240" s="4">
        <f>YEAR(F240)</f>
        <v>2026</v>
      </c>
      <c r="H240" s="33">
        <v>0.73699999999999999</v>
      </c>
      <c r="I240" s="33">
        <v>0.61899999999999999</v>
      </c>
      <c r="J240" s="33">
        <v>0.74199999999999999</v>
      </c>
      <c r="K240" s="16" t="str">
        <f>IF(M239&gt;1,"Up","Down")</f>
        <v>Down</v>
      </c>
      <c r="L240" s="16" t="str">
        <f>IF(K240="Up",IF(H240&lt;$BJ$7,"Up","Down"),IF(H240&lt;$BK$7,"Down","Up"))</f>
        <v>Up</v>
      </c>
      <c r="M240" s="17">
        <f>IF(L240="Up",INDEX($AK$5:$AK$1005,MATCH(I240,$AI$5:$AI$1005,0),1),INDEX($AL$5:$AL$1005,MATCH(J240,$AI$5:$AI$1005,0),1))</f>
        <v>1.0158219784795572</v>
      </c>
      <c r="N240" s="16" t="str">
        <f>IF(P239&gt;1,"Up","Down")</f>
        <v>Down</v>
      </c>
      <c r="O240" s="16" t="str">
        <f>IF(N240="Up",IF(H240&lt;$BJ$12,"Up","Down"),IF(H240&lt;$BK$12,"Down","Up"))</f>
        <v>Up</v>
      </c>
      <c r="P240" s="17">
        <f>IF(O240="Up",INDEX($AP$5:$AP$1005,MATCH(I240,$AI$5:$AI$1005,0),1),INDEX($AQ$5:$AQ$1005,MATCH(J240,$AI$5:$AI$1005,0),1))</f>
        <v>1.0223903561349847</v>
      </c>
      <c r="Q240" s="19">
        <f>T239</f>
        <v>32697.42928859431</v>
      </c>
      <c r="R240" s="19">
        <f>INDEX(model!$S$5:$S$35,MATCH(G240,model!$Q$5:$Q$35,0),1)*model!$O$5</f>
        <v>125</v>
      </c>
      <c r="S240" s="19">
        <f>IF(RIGHT(B240,1)="C",T239*INDEX(model!$T$5:$T$35,MATCH(G240,model!$Q$5:$Q$35,0),1),0)</f>
        <v>0</v>
      </c>
      <c r="T240" s="19">
        <f>(Q240+R240-S240)*M240</f>
        <v>33341.745058445245</v>
      </c>
      <c r="U240" s="19">
        <f>X239</f>
        <v>40819.691711754444</v>
      </c>
      <c r="V240" s="19">
        <f>INDEX(model!$S$5:$S$35,MATCH(G240,model!$Q$5:$Q$35,0),1)*model!$O$6</f>
        <v>125</v>
      </c>
      <c r="W240" s="19">
        <f>IF(RIGHT(B240,1)="C",X239*INDEX(model!$T$5:$T$35,MATCH(G240,model!$Q$5:$Q$35,0),1),0)</f>
        <v>0</v>
      </c>
      <c r="X240" s="19">
        <f>(U240+V240-W240)*P240</f>
        <v>41861.457941017783</v>
      </c>
      <c r="Y240" s="19"/>
      <c r="Z240" s="36" t="str">
        <f>K240&amp;L240</f>
        <v>DownUp</v>
      </c>
      <c r="AA240" s="36" t="str">
        <f>N240&amp;O240</f>
        <v>DownUp</v>
      </c>
      <c r="AB240" s="19"/>
      <c r="AC240" s="19"/>
      <c r="AD240" s="19"/>
      <c r="AE240" s="19"/>
      <c r="AI240" s="18">
        <f>ROUND(AI239-0.001,3)</f>
        <v>0.76500000000000001</v>
      </c>
      <c r="AJ240" s="9">
        <f t="array" ref="AJ240">PERCENTILE(IF($BB$5:$BB$2729="Y",$AY$5:$AY$2729),$AI240)</f>
        <v>1.0149911190560126</v>
      </c>
      <c r="AK240" s="9">
        <f t="array" ref="AK240">PERCENTILE(IF($BC$5:$BC$2729="Y",$AY$5:$AY$2729),$AI240)</f>
        <v>1.0219492796909619</v>
      </c>
      <c r="AL240" s="9">
        <f t="array" ref="AL240">PERCENTILE(IF($BD$5:$BD$2729="Y",$AY$5:$AY$2729),$AI240)</f>
        <v>0.99490820013645564</v>
      </c>
      <c r="AM240" s="41" t="str">
        <f>IF(AI240&lt;$BJ$7,"Up","Down")</f>
        <v>Down</v>
      </c>
      <c r="AN240" s="41" t="str">
        <f>IF(AI240&lt;$BK$7,"Down","Up")</f>
        <v>Up</v>
      </c>
      <c r="AO240" s="9">
        <f t="array" ref="AO240">PERCENTILE(IF($BT$5:$BT$2729="Y",$BQ$5:$BQ$2729),$AI240)</f>
        <v>1.0206250360210471</v>
      </c>
      <c r="AP240" s="9">
        <f t="array" ref="AP240">PERCENTILE(IF($BU$5:$BU$2729="Y",$BQ$5:$BQ$2729),$AI240)</f>
        <v>1.0299406493595902</v>
      </c>
      <c r="AQ240" s="9">
        <f t="array" ref="AQ240">PERCENTILE(IF($BV$5:$BV$2729="Y",$BQ$5:$BQ$2729),$AI240)</f>
        <v>0.99421895377923575</v>
      </c>
      <c r="AR240" s="41" t="str">
        <f>IF(AI240&lt;$BJ$12,"Up","Down")</f>
        <v>Down</v>
      </c>
      <c r="AS240" s="41" t="str">
        <f>IF(AI240&lt;$BK$12,"Down","Up")</f>
        <v>Up</v>
      </c>
      <c r="AU240" s="4" t="str">
        <f>IF(AZ240=AZ241,IF(AZ240&gt;AZ239,AZ240&amp;"_O",""),AZ240&amp;"_C")</f>
        <v/>
      </c>
      <c r="AV240" s="7" t="str">
        <f>IF(RIGHT(AU240,1)="C",AX240/INDEX($AX$5:$AX$2729,MATCH(AZ240&amp;"_O",$AU$5:$AU$2729,0),1),"")</f>
        <v/>
      </c>
      <c r="AW240" s="38">
        <v>27215</v>
      </c>
      <c r="AX240" s="37">
        <v>83.66</v>
      </c>
      <c r="AY240" s="7">
        <f>AX240/AX239</f>
        <v>0.97279069767441861</v>
      </c>
      <c r="AZ240" s="4">
        <f>YEAR(AW240)</f>
        <v>1974</v>
      </c>
      <c r="BA240" s="2" t="s">
        <v>5</v>
      </c>
      <c r="BB240" s="12" t="str">
        <f>INDEX($CD$5:$CD$10,MATCH(BA240,$CC$5:$CC$10,0),1)</f>
        <v/>
      </c>
      <c r="BC240" s="12" t="str">
        <f>IF(AND(BB240="Y",AY240&gt;1),"Y","")</f>
        <v/>
      </c>
      <c r="BD240" s="12" t="str">
        <f>IF(AND(BB240="Y",AY240&lt;1),"Y","")</f>
        <v/>
      </c>
      <c r="BE240" s="12" t="str">
        <f>IF(AY240&gt;1,IF(AY239&gt;1,"Y",""),"")</f>
        <v/>
      </c>
      <c r="BF240" s="12" t="str">
        <f>IF(AY240&lt;1,IF(AY239&lt;1,"Y",""),"")</f>
        <v>Y</v>
      </c>
      <c r="BG240" s="2"/>
      <c r="BH240" s="2"/>
      <c r="BI240" s="2"/>
      <c r="BJ240" s="2"/>
      <c r="BK240" s="2"/>
      <c r="BL240" s="2"/>
      <c r="BM240" s="4" t="str">
        <f>IF(BR240=BR241,IF(BR240&gt;BR239,BR240&amp;"_O",""),BR240&amp;"_C")</f>
        <v/>
      </c>
      <c r="BN240" s="7" t="str">
        <f>IF(RIGHT(BM240,1)="C",BP240/INDEX($BP$5:$BP$2729,MATCH(BR240&amp;"_O",$BM$5:$BM$2729,0),1),"")</f>
        <v/>
      </c>
      <c r="BO240" s="38">
        <v>27614</v>
      </c>
      <c r="BP240" s="3">
        <v>79.55</v>
      </c>
      <c r="BQ240" s="7">
        <f>BP240/BP239</f>
        <v>0.97463856897819157</v>
      </c>
      <c r="BR240" s="4">
        <f>YEAR(BO240)</f>
        <v>1975</v>
      </c>
      <c r="BS240" s="2" t="s">
        <v>5</v>
      </c>
      <c r="BT240" s="12" t="str">
        <f>INDEX($CD$5:$CD$10,MATCH(BS240,$CC$5:$CC$10,0),1)</f>
        <v/>
      </c>
      <c r="BU240" s="12" t="str">
        <f>IF(AND(BT240="Y",BQ240&gt;1),"Y","")</f>
        <v/>
      </c>
      <c r="BV240" s="12" t="str">
        <f>IF(AND(BT240="Y",BQ240&lt;1),"Y","")</f>
        <v/>
      </c>
      <c r="BW240" s="12" t="str">
        <f>IF(BQ240&gt;1,IF(BQ239&gt;1,"Y",""),"")</f>
        <v/>
      </c>
      <c r="BX240" s="12" t="str">
        <f>IF(BQ240&lt;1,IF(BQ239&lt;1,"Y",""),"")</f>
        <v>Y</v>
      </c>
      <c r="BY240" s="2"/>
      <c r="BZ240" s="2"/>
      <c r="CA240" s="2"/>
    </row>
    <row r="241" spans="2:79">
      <c r="B241" s="4" t="str">
        <f>IF(G241=G242,IF(G241&gt;G240,G241&amp;"_O",""),G241&amp;"_C")</f>
        <v/>
      </c>
      <c r="C241" s="14">
        <f ca="1">RANDBETWEEN(0,1000)/1000</f>
        <v>0.23300000000000001</v>
      </c>
      <c r="D241" s="16">
        <f>D240+1</f>
        <v>237</v>
      </c>
      <c r="E241" s="10">
        <f>ROUNDDOWN(D241/52,0)+1</f>
        <v>5</v>
      </c>
      <c r="F241" s="15">
        <f>F240+7</f>
        <v>46279</v>
      </c>
      <c r="G241" s="4">
        <f>YEAR(F241)</f>
        <v>2026</v>
      </c>
      <c r="H241" s="33">
        <v>0.83</v>
      </c>
      <c r="I241" s="33">
        <v>0.191</v>
      </c>
      <c r="J241" s="33">
        <v>0.255</v>
      </c>
      <c r="K241" s="16" t="str">
        <f>IF(M240&gt;1,"Up","Down")</f>
        <v>Up</v>
      </c>
      <c r="L241" s="16" t="str">
        <f>IF(K241="Up",IF(H241&lt;$BJ$7,"Up","Down"),IF(H241&lt;$BK$7,"Down","Up"))</f>
        <v>Down</v>
      </c>
      <c r="M241" s="17">
        <f>IF(L241="Up",INDEX($AK$5:$AK$1005,MATCH(I241,$AI$5:$AI$1005,0),1),INDEX($AL$5:$AL$1005,MATCH(J241,$AI$5:$AI$1005,0),1))</f>
        <v>0.97787745584831609</v>
      </c>
      <c r="N241" s="16" t="str">
        <f>IF(P240&gt;1,"Up","Down")</f>
        <v>Up</v>
      </c>
      <c r="O241" s="16" t="str">
        <f>IF(N241="Up",IF(H241&lt;$BJ$12,"Up","Down"),IF(H241&lt;$BK$12,"Down","Up"))</f>
        <v>Down</v>
      </c>
      <c r="P241" s="17">
        <f>IF(O241="Up",INDEX($AP$5:$AP$1005,MATCH(I241,$AI$5:$AI$1005,0),1),INDEX($AQ$5:$AQ$1005,MATCH(J241,$AI$5:$AI$1005,0),1))</f>
        <v>0.97067474106825768</v>
      </c>
      <c r="Q241" s="19">
        <f>T240</f>
        <v>33341.745058445245</v>
      </c>
      <c r="R241" s="19">
        <f>INDEX(model!$S$5:$S$35,MATCH(G241,model!$Q$5:$Q$35,0),1)*model!$O$5</f>
        <v>125</v>
      </c>
      <c r="S241" s="19">
        <f>IF(RIGHT(B241,1)="C",T240*INDEX(model!$T$5:$T$35,MATCH(G241,model!$Q$5:$Q$35,0),1),0)</f>
        <v>0</v>
      </c>
      <c r="T241" s="19">
        <f>(Q241+R241-S241)*M241</f>
        <v>32726.375513276642</v>
      </c>
      <c r="U241" s="19">
        <f>X240</f>
        <v>41861.457941017783</v>
      </c>
      <c r="V241" s="19">
        <f>INDEX(model!$S$5:$S$35,MATCH(G241,model!$Q$5:$Q$35,0),1)*model!$O$6</f>
        <v>125</v>
      </c>
      <c r="W241" s="19">
        <f>IF(RIGHT(B241,1)="C",X240*INDEX(model!$T$5:$T$35,MATCH(G241,model!$Q$5:$Q$35,0),1),0)</f>
        <v>0</v>
      </c>
      <c r="X241" s="19">
        <f>(U241+V241-W241)*P241</f>
        <v>40755.194190270726</v>
      </c>
      <c r="Y241" s="19"/>
      <c r="Z241" s="36" t="str">
        <f>K241&amp;L241</f>
        <v>UpDown</v>
      </c>
      <c r="AA241" s="36" t="str">
        <f>N241&amp;O241</f>
        <v>UpDown</v>
      </c>
      <c r="AB241" s="19"/>
      <c r="AC241" s="19"/>
      <c r="AD241" s="19"/>
      <c r="AE241" s="19"/>
      <c r="AI241" s="18">
        <f>ROUND(AI240-0.001,3)</f>
        <v>0.76400000000000001</v>
      </c>
      <c r="AJ241" s="9">
        <f t="array" ref="AJ241">PERCENTILE(IF($BB$5:$BB$2729="Y",$AY$5:$AY$2729),$AI241)</f>
        <v>1.0149307272259698</v>
      </c>
      <c r="AK241" s="9">
        <f t="array" ref="AK241">PERCENTILE(IF($BC$5:$BC$2729="Y",$AY$5:$AY$2729),$AI241)</f>
        <v>1.0218796284105038</v>
      </c>
      <c r="AL241" s="9">
        <f t="array" ref="AL241">PERCENTILE(IF($BD$5:$BD$2729="Y",$AY$5:$AY$2729),$AI241)</f>
        <v>0.99488902880000807</v>
      </c>
      <c r="AM241" s="41" t="str">
        <f>IF(AI241&lt;$BJ$7,"Up","Down")</f>
        <v>Down</v>
      </c>
      <c r="AN241" s="41" t="str">
        <f>IF(AI241&lt;$BK$7,"Down","Up")</f>
        <v>Up</v>
      </c>
      <c r="AO241" s="9">
        <f t="array" ref="AO241">PERCENTILE(IF($BT$5:$BT$2729="Y",$BQ$5:$BQ$2729),$AI241)</f>
        <v>1.020599949107748</v>
      </c>
      <c r="AP241" s="9">
        <f t="array" ref="AP241">PERCENTILE(IF($BU$5:$BU$2729="Y",$BQ$5:$BQ$2729),$AI241)</f>
        <v>1.0299160932314944</v>
      </c>
      <c r="AQ241" s="9">
        <f t="array" ref="AQ241">PERCENTILE(IF($BV$5:$BV$2729="Y",$BQ$5:$BQ$2729),$AI241)</f>
        <v>0.9941915033816342</v>
      </c>
      <c r="AR241" s="41" t="str">
        <f>IF(AI241&lt;$BJ$12,"Up","Down")</f>
        <v>Down</v>
      </c>
      <c r="AS241" s="41" t="str">
        <f>IF(AI241&lt;$BK$12,"Down","Up")</f>
        <v>Up</v>
      </c>
      <c r="AU241" s="4" t="str">
        <f>IF(AZ241=AZ242,IF(AZ241&gt;AZ240,AZ241&amp;"_O",""),AZ241&amp;"_C")</f>
        <v/>
      </c>
      <c r="AV241" s="7" t="str">
        <f>IF(RIGHT(AU241,1)="C",AX241/INDEX($AX$5:$AX$2729,MATCH(AZ241&amp;"_O",$AU$5:$AU$2729,0),1),"")</f>
        <v/>
      </c>
      <c r="AW241" s="38">
        <v>27222</v>
      </c>
      <c r="AX241" s="37">
        <v>83.15</v>
      </c>
      <c r="AY241" s="7">
        <f>AX241/AX240</f>
        <v>0.9939038967248387</v>
      </c>
      <c r="AZ241" s="4">
        <f>YEAR(AW241)</f>
        <v>1974</v>
      </c>
      <c r="BA241" s="2" t="s">
        <v>5</v>
      </c>
      <c r="BB241" s="12" t="str">
        <f>INDEX($CD$5:$CD$10,MATCH(BA241,$CC$5:$CC$10,0),1)</f>
        <v/>
      </c>
      <c r="BC241" s="12" t="str">
        <f>IF(AND(BB241="Y",AY241&gt;1),"Y","")</f>
        <v/>
      </c>
      <c r="BD241" s="12" t="str">
        <f>IF(AND(BB241="Y",AY241&lt;1),"Y","")</f>
        <v/>
      </c>
      <c r="BE241" s="12" t="str">
        <f>IF(AY241&gt;1,IF(AY240&gt;1,"Y",""),"")</f>
        <v/>
      </c>
      <c r="BF241" s="12" t="str">
        <f>IF(AY241&lt;1,IF(AY240&lt;1,"Y",""),"")</f>
        <v>Y</v>
      </c>
      <c r="BG241" s="2"/>
      <c r="BH241" s="2"/>
      <c r="BI241" s="2"/>
      <c r="BJ241" s="2"/>
      <c r="BK241" s="2"/>
      <c r="BL241" s="2"/>
      <c r="BM241" s="4" t="str">
        <f>IF(BR241=BR242,IF(BR241&gt;BR240,BR241&amp;"_O",""),BR241&amp;"_C")</f>
        <v/>
      </c>
      <c r="BN241" s="7" t="str">
        <f>IF(RIGHT(BM241,1)="C",BP241/INDEX($BP$5:$BP$2729,MATCH(BR241&amp;"_O",$BM$5:$BM$2729,0),1),"")</f>
        <v/>
      </c>
      <c r="BO241" s="38">
        <v>27621</v>
      </c>
      <c r="BP241" s="3">
        <v>78.58</v>
      </c>
      <c r="BQ241" s="7">
        <f>BP241/BP240</f>
        <v>0.987806411062225</v>
      </c>
      <c r="BR241" s="4">
        <f>YEAR(BO241)</f>
        <v>1975</v>
      </c>
      <c r="BS241" s="2" t="s">
        <v>5</v>
      </c>
      <c r="BT241" s="12" t="str">
        <f>INDEX($CD$5:$CD$10,MATCH(BS241,$CC$5:$CC$10,0),1)</f>
        <v/>
      </c>
      <c r="BU241" s="12" t="str">
        <f>IF(AND(BT241="Y",BQ241&gt;1),"Y","")</f>
        <v/>
      </c>
      <c r="BV241" s="12" t="str">
        <f>IF(AND(BT241="Y",BQ241&lt;1),"Y","")</f>
        <v/>
      </c>
      <c r="BW241" s="12" t="str">
        <f>IF(BQ241&gt;1,IF(BQ240&gt;1,"Y",""),"")</f>
        <v/>
      </c>
      <c r="BX241" s="12" t="str">
        <f>IF(BQ241&lt;1,IF(BQ240&lt;1,"Y",""),"")</f>
        <v>Y</v>
      </c>
      <c r="BY241" s="2"/>
      <c r="BZ241" s="2"/>
      <c r="CA241" s="2"/>
    </row>
    <row r="242" spans="2:79">
      <c r="B242" s="4" t="str">
        <f>IF(G242=G243,IF(G242&gt;G241,G242&amp;"_O",""),G242&amp;"_C")</f>
        <v/>
      </c>
      <c r="C242" s="14">
        <f ca="1">RANDBETWEEN(0,1000)/1000</f>
        <v>0.78100000000000003</v>
      </c>
      <c r="D242" s="16">
        <f>D241+1</f>
        <v>238</v>
      </c>
      <c r="E242" s="10">
        <f>ROUNDDOWN(D242/52,0)+1</f>
        <v>5</v>
      </c>
      <c r="F242" s="15">
        <f>F241+7</f>
        <v>46286</v>
      </c>
      <c r="G242" s="4">
        <f>YEAR(F242)</f>
        <v>2026</v>
      </c>
      <c r="H242" s="33">
        <v>0.14899999999999999</v>
      </c>
      <c r="I242" s="33">
        <v>0.318</v>
      </c>
      <c r="J242" s="33">
        <v>0.42399999999999999</v>
      </c>
      <c r="K242" s="16" t="str">
        <f>IF(M241&gt;1,"Up","Down")</f>
        <v>Down</v>
      </c>
      <c r="L242" s="16" t="str">
        <f>IF(K242="Up",IF(H242&lt;$BJ$7,"Up","Down"),IF(H242&lt;$BK$7,"Down","Up"))</f>
        <v>Down</v>
      </c>
      <c r="M242" s="17">
        <f>IF(L242="Up",INDEX($AK$5:$AK$1005,MATCH(I242,$AI$5:$AI$1005,0),1),INDEX($AL$5:$AL$1005,MATCH(J242,$AI$5:$AI$1005,0),1))</f>
        <v>0.98517999200677231</v>
      </c>
      <c r="N242" s="16" t="str">
        <f>IF(P241&gt;1,"Up","Down")</f>
        <v>Down</v>
      </c>
      <c r="O242" s="16" t="str">
        <f>IF(N242="Up",IF(H242&lt;$BJ$12,"Up","Down"),IF(H242&lt;$BK$12,"Down","Up"))</f>
        <v>Down</v>
      </c>
      <c r="P242" s="17">
        <f>IF(O242="Up",INDEX($AP$5:$AP$1005,MATCH(I242,$AI$5:$AI$1005,0),1),INDEX($AQ$5:$AQ$1005,MATCH(J242,$AI$5:$AI$1005,0),1))</f>
        <v>0.98138128965295379</v>
      </c>
      <c r="Q242" s="19">
        <f>T241</f>
        <v>32726.375513276642</v>
      </c>
      <c r="R242" s="19">
        <f>INDEX(model!$S$5:$S$35,MATCH(G242,model!$Q$5:$Q$35,0),1)*model!$O$5</f>
        <v>125</v>
      </c>
      <c r="S242" s="19">
        <f>IF(RIGHT(B242,1)="C",T241*INDEX(model!$T$5:$T$35,MATCH(G242,model!$Q$5:$Q$35,0),1),0)</f>
        <v>0</v>
      </c>
      <c r="T242" s="19">
        <f>(Q242+R242-S242)*M242</f>
        <v>32364.517865581354</v>
      </c>
      <c r="U242" s="19">
        <f>X241</f>
        <v>40755.194190270726</v>
      </c>
      <c r="V242" s="19">
        <f>INDEX(model!$S$5:$S$35,MATCH(G242,model!$Q$5:$Q$35,0),1)*model!$O$6</f>
        <v>125</v>
      </c>
      <c r="W242" s="19">
        <f>IF(RIGHT(B242,1)="C",X241*INDEX(model!$T$5:$T$35,MATCH(G242,model!$Q$5:$Q$35,0),1),0)</f>
        <v>0</v>
      </c>
      <c r="X242" s="19">
        <f>(U242+V242-W242)*P242</f>
        <v>40119.057695711075</v>
      </c>
      <c r="Y242" s="19"/>
      <c r="Z242" s="36" t="str">
        <f>K242&amp;L242</f>
        <v>DownDown</v>
      </c>
      <c r="AA242" s="36" t="str">
        <f>N242&amp;O242</f>
        <v>DownDown</v>
      </c>
      <c r="AB242" s="19"/>
      <c r="AC242" s="19"/>
      <c r="AD242" s="19"/>
      <c r="AE242" s="19"/>
      <c r="AI242" s="18">
        <f>ROUND(AI241-0.001,3)</f>
        <v>0.76300000000000001</v>
      </c>
      <c r="AJ242" s="9">
        <f t="array" ref="AJ242">PERCENTILE(IF($BB$5:$BB$2729="Y",$AY$5:$AY$2729),$AI242)</f>
        <v>1.0146966843005871</v>
      </c>
      <c r="AK242" s="9">
        <f t="array" ref="AK242">PERCENTILE(IF($BC$5:$BC$2729="Y",$AY$5:$AY$2729),$AI242)</f>
        <v>1.0218009430771682</v>
      </c>
      <c r="AL242" s="9">
        <f t="array" ref="AL242">PERCENTILE(IF($BD$5:$BD$2729="Y",$AY$5:$AY$2729),$AI242)</f>
        <v>0.99484557653652839</v>
      </c>
      <c r="AM242" s="41" t="str">
        <f>IF(AI242&lt;$BJ$7,"Up","Down")</f>
        <v>Down</v>
      </c>
      <c r="AN242" s="41" t="str">
        <f>IF(AI242&lt;$BK$7,"Down","Up")</f>
        <v>Up</v>
      </c>
      <c r="AO242" s="9">
        <f t="array" ref="AO242">PERCENTILE(IF($BT$5:$BT$2729="Y",$BQ$5:$BQ$2729),$AI242)</f>
        <v>1.020515091902261</v>
      </c>
      <c r="AP242" s="9">
        <f t="array" ref="AP242">PERCENTILE(IF($BU$5:$BU$2729="Y",$BQ$5:$BQ$2729),$AI242)</f>
        <v>1.0297528321873022</v>
      </c>
      <c r="AQ242" s="9">
        <f t="array" ref="AQ242">PERCENTILE(IF($BV$5:$BV$2729="Y",$BQ$5:$BQ$2729),$AI242)</f>
        <v>0.99412934678637721</v>
      </c>
      <c r="AR242" s="41" t="str">
        <f>IF(AI242&lt;$BJ$12,"Up","Down")</f>
        <v>Down</v>
      </c>
      <c r="AS242" s="41" t="str">
        <f>IF(AI242&lt;$BK$12,"Down","Up")</f>
        <v>Up</v>
      </c>
      <c r="AU242" s="4" t="str">
        <f>IF(AZ242=AZ243,IF(AZ242&gt;AZ241,AZ242&amp;"_O",""),AZ242&amp;"_C")</f>
        <v/>
      </c>
      <c r="AV242" s="7" t="str">
        <f>IF(RIGHT(AU242,1)="C",AX242/INDEX($AX$5:$AX$2729,MATCH(AZ242&amp;"_O",$AU$5:$AU$2729,0),1),"")</f>
        <v/>
      </c>
      <c r="AW242" s="38">
        <v>27229</v>
      </c>
      <c r="AX242" s="37">
        <v>83.54</v>
      </c>
      <c r="AY242" s="7">
        <f>AX242/AX241</f>
        <v>1.0046903187011424</v>
      </c>
      <c r="AZ242" s="4">
        <f>YEAR(AW242)</f>
        <v>1974</v>
      </c>
      <c r="BA242" s="2" t="s">
        <v>5</v>
      </c>
      <c r="BB242" s="12" t="str">
        <f>INDEX($CD$5:$CD$10,MATCH(BA242,$CC$5:$CC$10,0),1)</f>
        <v/>
      </c>
      <c r="BC242" s="12" t="str">
        <f>IF(AND(BB242="Y",AY242&gt;1),"Y","")</f>
        <v/>
      </c>
      <c r="BD242" s="12" t="str">
        <f>IF(AND(BB242="Y",AY242&lt;1),"Y","")</f>
        <v/>
      </c>
      <c r="BE242" s="12" t="str">
        <f>IF(AY242&gt;1,IF(AY241&gt;1,"Y",""),"")</f>
        <v/>
      </c>
      <c r="BF242" s="12" t="str">
        <f>IF(AY242&lt;1,IF(AY241&lt;1,"Y",""),"")</f>
        <v/>
      </c>
      <c r="BG242" s="2"/>
      <c r="BH242" s="2"/>
      <c r="BI242" s="2"/>
      <c r="BJ242" s="2"/>
      <c r="BK242" s="2"/>
      <c r="BL242" s="2"/>
      <c r="BM242" s="4" t="str">
        <f>IF(BR242=BR243,IF(BR242&gt;BR241,BR242&amp;"_O",""),BR242&amp;"_C")</f>
        <v/>
      </c>
      <c r="BN242" s="7" t="str">
        <f>IF(RIGHT(BM242,1)="C",BP242/INDEX($BP$5:$BP$2729,MATCH(BR242&amp;"_O",$BM$5:$BM$2729,0),1),"")</f>
        <v/>
      </c>
      <c r="BO242" s="38">
        <v>27628</v>
      </c>
      <c r="BP242" s="3">
        <v>76.45</v>
      </c>
      <c r="BQ242" s="7">
        <f>BP242/BP241</f>
        <v>0.97289386612369566</v>
      </c>
      <c r="BR242" s="4">
        <f>YEAR(BO242)</f>
        <v>1975</v>
      </c>
      <c r="BS242" s="2" t="s">
        <v>5</v>
      </c>
      <c r="BT242" s="12" t="str">
        <f>INDEX($CD$5:$CD$10,MATCH(BS242,$CC$5:$CC$10,0),1)</f>
        <v/>
      </c>
      <c r="BU242" s="12" t="str">
        <f>IF(AND(BT242="Y",BQ242&gt;1),"Y","")</f>
        <v/>
      </c>
      <c r="BV242" s="12" t="str">
        <f>IF(AND(BT242="Y",BQ242&lt;1),"Y","")</f>
        <v/>
      </c>
      <c r="BW242" s="12" t="str">
        <f>IF(BQ242&gt;1,IF(BQ241&gt;1,"Y",""),"")</f>
        <v/>
      </c>
      <c r="BX242" s="12" t="str">
        <f>IF(BQ242&lt;1,IF(BQ241&lt;1,"Y",""),"")</f>
        <v>Y</v>
      </c>
      <c r="BY242" s="2"/>
      <c r="BZ242" s="2"/>
      <c r="CA242" s="2"/>
    </row>
    <row r="243" spans="2:79">
      <c r="B243" s="4" t="str">
        <f>IF(G243=G244,IF(G243&gt;G242,G243&amp;"_O",""),G243&amp;"_C")</f>
        <v/>
      </c>
      <c r="C243" s="14">
        <f ca="1">RANDBETWEEN(0,1000)/1000</f>
        <v>0.91900000000000004</v>
      </c>
      <c r="D243" s="16">
        <f>D242+1</f>
        <v>239</v>
      </c>
      <c r="E243" s="10">
        <f>ROUNDDOWN(D243/52,0)+1</f>
        <v>5</v>
      </c>
      <c r="F243" s="15">
        <f>F242+7</f>
        <v>46293</v>
      </c>
      <c r="G243" s="4">
        <f>YEAR(F243)</f>
        <v>2026</v>
      </c>
      <c r="H243" s="33">
        <v>0.82099999999999995</v>
      </c>
      <c r="I243" s="33">
        <v>6.7000000000000004E-2</v>
      </c>
      <c r="J243" s="33">
        <v>0.66400000000000003</v>
      </c>
      <c r="K243" s="16" t="str">
        <f>IF(M242&gt;1,"Up","Down")</f>
        <v>Down</v>
      </c>
      <c r="L243" s="16" t="str">
        <f>IF(K243="Up",IF(H243&lt;$BJ$7,"Up","Down"),IF(H243&lt;$BK$7,"Down","Up"))</f>
        <v>Up</v>
      </c>
      <c r="M243" s="17">
        <f>IF(L243="Up",INDEX($AK$5:$AK$1005,MATCH(I243,$AI$5:$AI$1005,0),1),INDEX($AL$5:$AL$1005,MATCH(J243,$AI$5:$AI$1005,0),1))</f>
        <v>1.0015689357352848</v>
      </c>
      <c r="N243" s="16" t="str">
        <f>IF(P242&gt;1,"Up","Down")</f>
        <v>Down</v>
      </c>
      <c r="O243" s="16" t="str">
        <f>IF(N243="Up",IF(H243&lt;$BJ$12,"Up","Down"),IF(H243&lt;$BK$12,"Down","Up"))</f>
        <v>Up</v>
      </c>
      <c r="P243" s="17">
        <f>IF(O243="Up",INDEX($AP$5:$AP$1005,MATCH(I243,$AI$5:$AI$1005,0),1),INDEX($AQ$5:$AQ$1005,MATCH(J243,$AI$5:$AI$1005,0),1))</f>
        <v>1.0023298088770374</v>
      </c>
      <c r="Q243" s="19">
        <f>T242</f>
        <v>32364.517865581354</v>
      </c>
      <c r="R243" s="19">
        <f>INDEX(model!$S$5:$S$35,MATCH(G243,model!$Q$5:$Q$35,0),1)*model!$O$5</f>
        <v>125</v>
      </c>
      <c r="S243" s="19">
        <f>IF(RIGHT(B243,1)="C",T242*INDEX(model!$T$5:$T$35,MATCH(G243,model!$Q$5:$Q$35,0),1),0)</f>
        <v>0</v>
      </c>
      <c r="T243" s="19">
        <f>(Q243+R243-S243)*M243</f>
        <v>32540.491831182841</v>
      </c>
      <c r="U243" s="19">
        <f>X242</f>
        <v>40119.057695711075</v>
      </c>
      <c r="V243" s="19">
        <f>INDEX(model!$S$5:$S$35,MATCH(G243,model!$Q$5:$Q$35,0),1)*model!$O$6</f>
        <v>125</v>
      </c>
      <c r="W243" s="19">
        <f>IF(RIGHT(B243,1)="C",X242*INDEX(model!$T$5:$T$35,MATCH(G243,model!$Q$5:$Q$35,0),1),0)</f>
        <v>0</v>
      </c>
      <c r="X243" s="19">
        <f>(U243+V243-W243)*P243</f>
        <v>40337.818658578544</v>
      </c>
      <c r="Y243" s="19"/>
      <c r="Z243" s="36" t="str">
        <f>K243&amp;L243</f>
        <v>DownUp</v>
      </c>
      <c r="AA243" s="36" t="str">
        <f>N243&amp;O243</f>
        <v>DownUp</v>
      </c>
      <c r="AB243" s="19"/>
      <c r="AC243" s="19"/>
      <c r="AD243" s="19"/>
      <c r="AE243" s="19"/>
      <c r="AI243" s="18">
        <f>ROUND(AI242-0.001,3)</f>
        <v>0.76200000000000001</v>
      </c>
      <c r="AJ243" s="9">
        <f t="array" ref="AJ243">PERCENTILE(IF($BB$5:$BB$2729="Y",$AY$5:$AY$2729),$AI243)</f>
        <v>1.0146370160573788</v>
      </c>
      <c r="AK243" s="9">
        <f t="array" ref="AK243">PERCENTILE(IF($BC$5:$BC$2729="Y",$AY$5:$AY$2729),$AI243)</f>
        <v>1.0217518373065502</v>
      </c>
      <c r="AL243" s="9">
        <f t="array" ref="AL243">PERCENTILE(IF($BD$5:$BD$2729="Y",$AY$5:$AY$2729),$AI243)</f>
        <v>0.99478997344537812</v>
      </c>
      <c r="AM243" s="41" t="str">
        <f>IF(AI243&lt;$BJ$7,"Up","Down")</f>
        <v>Down</v>
      </c>
      <c r="AN243" s="41" t="str">
        <f>IF(AI243&lt;$BK$7,"Down","Up")</f>
        <v>Up</v>
      </c>
      <c r="AO243" s="9">
        <f t="array" ref="AO243">PERCENTILE(IF($BT$5:$BT$2729="Y",$BQ$5:$BQ$2729),$AI243)</f>
        <v>1.0203048477026044</v>
      </c>
      <c r="AP243" s="9">
        <f t="array" ref="AP243">PERCENTILE(IF($BU$5:$BU$2729="Y",$BQ$5:$BQ$2729),$AI243)</f>
        <v>1.0296679241959543</v>
      </c>
      <c r="AQ243" s="9">
        <f t="array" ref="AQ243">PERCENTILE(IF($BV$5:$BV$2729="Y",$BQ$5:$BQ$2729),$AI243)</f>
        <v>0.99412248456853392</v>
      </c>
      <c r="AR243" s="41" t="str">
        <f>IF(AI243&lt;$BJ$12,"Up","Down")</f>
        <v>Down</v>
      </c>
      <c r="AS243" s="41" t="str">
        <f>IF(AI243&lt;$BK$12,"Down","Up")</f>
        <v>Up</v>
      </c>
      <c r="AU243" s="4" t="str">
        <f>IF(AZ243=AZ244,IF(AZ243&gt;AZ242,AZ243&amp;"_O",""),AZ243&amp;"_C")</f>
        <v/>
      </c>
      <c r="AV243" s="7" t="str">
        <f>IF(RIGHT(AU243,1)="C",AX243/INDEX($AX$5:$AX$2729,MATCH(AZ243&amp;"_O",$AU$5:$AU$2729,0),1),"")</f>
        <v/>
      </c>
      <c r="AW243" s="38">
        <v>27236</v>
      </c>
      <c r="AX243" s="37">
        <v>82.4</v>
      </c>
      <c r="AY243" s="7">
        <f>AX243/AX242</f>
        <v>0.9863538424706727</v>
      </c>
      <c r="AZ243" s="4">
        <f>YEAR(AW243)</f>
        <v>1974</v>
      </c>
      <c r="BA243" s="2" t="s">
        <v>5</v>
      </c>
      <c r="BB243" s="12" t="str">
        <f>INDEX($CD$5:$CD$10,MATCH(BA243,$CC$5:$CC$10,0),1)</f>
        <v/>
      </c>
      <c r="BC243" s="12" t="str">
        <f>IF(AND(BB243="Y",AY243&gt;1),"Y","")</f>
        <v/>
      </c>
      <c r="BD243" s="12" t="str">
        <f>IF(AND(BB243="Y",AY243&lt;1),"Y","")</f>
        <v/>
      </c>
      <c r="BE243" s="12" t="str">
        <f>IF(AY243&gt;1,IF(AY242&gt;1,"Y",""),"")</f>
        <v/>
      </c>
      <c r="BF243" s="12" t="str">
        <f>IF(AY243&lt;1,IF(AY242&lt;1,"Y",""),"")</f>
        <v/>
      </c>
      <c r="BG243" s="2"/>
      <c r="BH243" s="2"/>
      <c r="BI243" s="2"/>
      <c r="BJ243" s="2"/>
      <c r="BK243" s="2"/>
      <c r="BL243" s="2"/>
      <c r="BM243" s="4" t="str">
        <f>IF(BR243=BR244,IF(BR243&gt;BR242,BR243&amp;"_O",""),BR243&amp;"_C")</f>
        <v/>
      </c>
      <c r="BN243" s="7" t="str">
        <f>IF(RIGHT(BM243,1)="C",BP243/INDEX($BP$5:$BP$2729,MATCH(BR243&amp;"_O",$BM$5:$BM$2729,0),1),"")</f>
        <v/>
      </c>
      <c r="BO243" s="38">
        <v>27635</v>
      </c>
      <c r="BP243" s="3">
        <v>79.010000000000005</v>
      </c>
      <c r="BQ243" s="7">
        <f>BP243/BP242</f>
        <v>1.0334859385219097</v>
      </c>
      <c r="BR243" s="4">
        <f>YEAR(BO243)</f>
        <v>1975</v>
      </c>
      <c r="BS243" s="2" t="s">
        <v>5</v>
      </c>
      <c r="BT243" s="12" t="str">
        <f>INDEX($CD$5:$CD$10,MATCH(BS243,$CC$5:$CC$10,0),1)</f>
        <v/>
      </c>
      <c r="BU243" s="12" t="str">
        <f>IF(AND(BT243="Y",BQ243&gt;1),"Y","")</f>
        <v/>
      </c>
      <c r="BV243" s="12" t="str">
        <f>IF(AND(BT243="Y",BQ243&lt;1),"Y","")</f>
        <v/>
      </c>
      <c r="BW243" s="12" t="str">
        <f>IF(BQ243&gt;1,IF(BQ242&gt;1,"Y",""),"")</f>
        <v/>
      </c>
      <c r="BX243" s="12" t="str">
        <f>IF(BQ243&lt;1,IF(BQ242&lt;1,"Y",""),"")</f>
        <v/>
      </c>
      <c r="BY243" s="2"/>
      <c r="BZ243" s="2"/>
      <c r="CA243" s="2"/>
    </row>
    <row r="244" spans="2:79">
      <c r="B244" s="4" t="str">
        <f>IF(G244=G245,IF(G244&gt;G243,G244&amp;"_O",""),G244&amp;"_C")</f>
        <v/>
      </c>
      <c r="C244" s="14">
        <f ca="1">RANDBETWEEN(0,1000)/1000</f>
        <v>0.628</v>
      </c>
      <c r="D244" s="16">
        <f>D243+1</f>
        <v>240</v>
      </c>
      <c r="E244" s="10">
        <f>ROUNDDOWN(D244/52,0)+1</f>
        <v>5</v>
      </c>
      <c r="F244" s="15">
        <f>F243+7</f>
        <v>46300</v>
      </c>
      <c r="G244" s="4">
        <f>YEAR(F244)</f>
        <v>2026</v>
      </c>
      <c r="H244" s="33">
        <v>0.68799999999999994</v>
      </c>
      <c r="I244" s="33">
        <v>0.433</v>
      </c>
      <c r="J244" s="33">
        <v>0.109</v>
      </c>
      <c r="K244" s="16" t="str">
        <f>IF(M243&gt;1,"Up","Down")</f>
        <v>Up</v>
      </c>
      <c r="L244" s="16" t="str">
        <f>IF(K244="Up",IF(H244&lt;$BJ$7,"Up","Down"),IF(H244&lt;$BK$7,"Down","Up"))</f>
        <v>Down</v>
      </c>
      <c r="M244" s="17">
        <f>IF(L244="Up",INDEX($AK$5:$AK$1005,MATCH(I244,$AI$5:$AI$1005,0),1),INDEX($AL$5:$AL$1005,MATCH(J244,$AI$5:$AI$1005,0),1))</f>
        <v>0.96302737323964882</v>
      </c>
      <c r="N244" s="16" t="str">
        <f>IF(P243&gt;1,"Up","Down")</f>
        <v>Up</v>
      </c>
      <c r="O244" s="16" t="str">
        <f>IF(N244="Up",IF(H244&lt;$BJ$12,"Up","Down"),IF(H244&lt;$BK$12,"Down","Up"))</f>
        <v>Down</v>
      </c>
      <c r="P244" s="17">
        <f>IF(O244="Up",INDEX($AP$5:$AP$1005,MATCH(I244,$AI$5:$AI$1005,0),1),INDEX($AQ$5:$AQ$1005,MATCH(J244,$AI$5:$AI$1005,0),1))</f>
        <v>0.95124684514765845</v>
      </c>
      <c r="Q244" s="19">
        <f>T243</f>
        <v>32540.491831182841</v>
      </c>
      <c r="R244" s="19">
        <f>INDEX(model!$S$5:$S$35,MATCH(G244,model!$Q$5:$Q$35,0),1)*model!$O$5</f>
        <v>125</v>
      </c>
      <c r="S244" s="19">
        <f>IF(RIGHT(B244,1)="C",T243*INDEX(model!$T$5:$T$35,MATCH(G244,model!$Q$5:$Q$35,0),1),0)</f>
        <v>0</v>
      </c>
      <c r="T244" s="19">
        <f>(Q244+R244-S244)*M244</f>
        <v>31457.762793765218</v>
      </c>
      <c r="U244" s="19">
        <f>X243</f>
        <v>40337.818658578544</v>
      </c>
      <c r="V244" s="19">
        <f>INDEX(model!$S$5:$S$35,MATCH(G244,model!$Q$5:$Q$35,0),1)*model!$O$6</f>
        <v>125</v>
      </c>
      <c r="W244" s="19">
        <f>IF(RIGHT(B244,1)="C",X243*INDEX(model!$T$5:$T$35,MATCH(G244,model!$Q$5:$Q$35,0),1),0)</f>
        <v>0</v>
      </c>
      <c r="X244" s="19">
        <f>(U244+V244-W244)*P244</f>
        <v>38490.128594754649</v>
      </c>
      <c r="Y244" s="19"/>
      <c r="Z244" s="36" t="str">
        <f>K244&amp;L244</f>
        <v>UpDown</v>
      </c>
      <c r="AA244" s="36" t="str">
        <f>N244&amp;O244</f>
        <v>UpDown</v>
      </c>
      <c r="AB244" s="19"/>
      <c r="AC244" s="19"/>
      <c r="AD244" s="19"/>
      <c r="AE244" s="19"/>
      <c r="AI244" s="18">
        <f>ROUND(AI243-0.001,3)</f>
        <v>0.76100000000000001</v>
      </c>
      <c r="AJ244" s="9">
        <f t="array" ref="AJ244">PERCENTILE(IF($BB$5:$BB$2729="Y",$AY$5:$AY$2729),$AI244)</f>
        <v>1.0145544656344774</v>
      </c>
      <c r="AK244" s="9">
        <f t="array" ref="AK244">PERCENTILE(IF($BC$5:$BC$2729="Y",$AY$5:$AY$2729),$AI244)</f>
        <v>1.0217182322658971</v>
      </c>
      <c r="AL244" s="9">
        <f t="array" ref="AL244">PERCENTILE(IF($BD$5:$BD$2729="Y",$AY$5:$AY$2729),$AI244)</f>
        <v>0.99477366436887982</v>
      </c>
      <c r="AM244" s="41" t="str">
        <f>IF(AI244&lt;$BJ$7,"Up","Down")</f>
        <v>Down</v>
      </c>
      <c r="AN244" s="41" t="str">
        <f>IF(AI244&lt;$BK$7,"Down","Up")</f>
        <v>Up</v>
      </c>
      <c r="AO244" s="9">
        <f t="array" ref="AO244">PERCENTILE(IF($BT$5:$BT$2729="Y",$BQ$5:$BQ$2729),$AI244)</f>
        <v>1.0200395312784463</v>
      </c>
      <c r="AP244" s="9">
        <f t="array" ref="AP244">PERCENTILE(IF($BU$5:$BU$2729="Y",$BQ$5:$BQ$2729),$AI244)</f>
        <v>1.0296163883666063</v>
      </c>
      <c r="AQ244" s="9">
        <f t="array" ref="AQ244">PERCENTILE(IF($BV$5:$BV$2729="Y",$BQ$5:$BQ$2729),$AI244)</f>
        <v>0.9941188933494981</v>
      </c>
      <c r="AR244" s="41" t="str">
        <f>IF(AI244&lt;$BJ$12,"Up","Down")</f>
        <v>Down</v>
      </c>
      <c r="AS244" s="41" t="str">
        <f>IF(AI244&lt;$BK$12,"Down","Up")</f>
        <v>Up</v>
      </c>
      <c r="AU244" s="4" t="str">
        <f>IF(AZ244=AZ245,IF(AZ244&gt;AZ243,AZ244&amp;"_O",""),AZ244&amp;"_C")</f>
        <v/>
      </c>
      <c r="AV244" s="7" t="str">
        <f>IF(RIGHT(AU244,1)="C",AX244/INDEX($AX$5:$AX$2729,MATCH(AZ244&amp;"_O",$AU$5:$AU$2729,0),1),"")</f>
        <v/>
      </c>
      <c r="AW244" s="38">
        <v>27243</v>
      </c>
      <c r="AX244" s="37">
        <v>78.59</v>
      </c>
      <c r="AY244" s="7">
        <f>AX244/AX243</f>
        <v>0.95376213592233006</v>
      </c>
      <c r="AZ244" s="4">
        <f>YEAR(AW244)</f>
        <v>1974</v>
      </c>
      <c r="BA244" s="2" t="s">
        <v>5</v>
      </c>
      <c r="BB244" s="12" t="str">
        <f>INDEX($CD$5:$CD$10,MATCH(BA244,$CC$5:$CC$10,0),1)</f>
        <v/>
      </c>
      <c r="BC244" s="12" t="str">
        <f>IF(AND(BB244="Y",AY244&gt;1),"Y","")</f>
        <v/>
      </c>
      <c r="BD244" s="12" t="str">
        <f>IF(AND(BB244="Y",AY244&lt;1),"Y","")</f>
        <v/>
      </c>
      <c r="BE244" s="12" t="str">
        <f>IF(AY244&gt;1,IF(AY243&gt;1,"Y",""),"")</f>
        <v/>
      </c>
      <c r="BF244" s="12" t="str">
        <f>IF(AY244&lt;1,IF(AY243&lt;1,"Y",""),"")</f>
        <v>Y</v>
      </c>
      <c r="BG244" s="2"/>
      <c r="BH244" s="2"/>
      <c r="BI244" s="2"/>
      <c r="BJ244" s="2"/>
      <c r="BK244" s="2"/>
      <c r="BL244" s="2"/>
      <c r="BM244" s="4" t="str">
        <f>IF(BR244=BR245,IF(BR244&gt;BR243,BR244&amp;"_O",""),BR244&amp;"_C")</f>
        <v/>
      </c>
      <c r="BN244" s="7" t="str">
        <f>IF(RIGHT(BM244,1)="C",BP244/INDEX($BP$5:$BP$2729,MATCH(BR244&amp;"_O",$BM$5:$BM$2729,0),1),"")</f>
        <v/>
      </c>
      <c r="BO244" s="38">
        <v>27642</v>
      </c>
      <c r="BP244" s="3">
        <v>77.78</v>
      </c>
      <c r="BQ244" s="7">
        <f>BP244/BP243</f>
        <v>0.98443235033540055</v>
      </c>
      <c r="BR244" s="4">
        <f>YEAR(BO244)</f>
        <v>1975</v>
      </c>
      <c r="BS244" s="2" t="s">
        <v>5</v>
      </c>
      <c r="BT244" s="12" t="str">
        <f>INDEX($CD$5:$CD$10,MATCH(BS244,$CC$5:$CC$10,0),1)</f>
        <v/>
      </c>
      <c r="BU244" s="12" t="str">
        <f>IF(AND(BT244="Y",BQ244&gt;1),"Y","")</f>
        <v/>
      </c>
      <c r="BV244" s="12" t="str">
        <f>IF(AND(BT244="Y",BQ244&lt;1),"Y","")</f>
        <v/>
      </c>
      <c r="BW244" s="12" t="str">
        <f>IF(BQ244&gt;1,IF(BQ243&gt;1,"Y",""),"")</f>
        <v/>
      </c>
      <c r="BX244" s="12" t="str">
        <f>IF(BQ244&lt;1,IF(BQ243&lt;1,"Y",""),"")</f>
        <v/>
      </c>
      <c r="BY244" s="2"/>
      <c r="BZ244" s="2"/>
      <c r="CA244" s="2"/>
    </row>
    <row r="245" spans="2:79">
      <c r="B245" s="4" t="str">
        <f>IF(G245=G246,IF(G245&gt;G244,G245&amp;"_O",""),G245&amp;"_C")</f>
        <v/>
      </c>
      <c r="C245" s="14">
        <f ca="1">RANDBETWEEN(0,1000)/1000</f>
        <v>0.432</v>
      </c>
      <c r="D245" s="16">
        <f>D244+1</f>
        <v>241</v>
      </c>
      <c r="E245" s="10">
        <f>ROUNDDOWN(D245/52,0)+1</f>
        <v>5</v>
      </c>
      <c r="F245" s="15">
        <f>F244+7</f>
        <v>46307</v>
      </c>
      <c r="G245" s="4">
        <f>YEAR(F245)</f>
        <v>2026</v>
      </c>
      <c r="H245" s="33">
        <v>0.20499999999999999</v>
      </c>
      <c r="I245" s="33">
        <v>0.317</v>
      </c>
      <c r="J245" s="33">
        <v>0.04</v>
      </c>
      <c r="K245" s="16" t="str">
        <f>IF(M244&gt;1,"Up","Down")</f>
        <v>Down</v>
      </c>
      <c r="L245" s="16" t="str">
        <f>IF(K245="Up",IF(H245&lt;$BJ$7,"Up","Down"),IF(H245&lt;$BK$7,"Down","Up"))</f>
        <v>Down</v>
      </c>
      <c r="M245" s="17">
        <f>IF(L245="Up",INDEX($AK$5:$AK$1005,MATCH(I245,$AI$5:$AI$1005,0),1),INDEX($AL$5:$AL$1005,MATCH(J245,$AI$5:$AI$1005,0),1))</f>
        <v>0.94936990913583508</v>
      </c>
      <c r="N245" s="16" t="str">
        <f>IF(P244&gt;1,"Up","Down")</f>
        <v>Down</v>
      </c>
      <c r="O245" s="16" t="str">
        <f>IF(N245="Up",IF(H245&lt;$BJ$12,"Up","Down"),IF(H245&lt;$BK$12,"Down","Up"))</f>
        <v>Down</v>
      </c>
      <c r="P245" s="17">
        <f>IF(O245="Up",INDEX($AP$5:$AP$1005,MATCH(I245,$AI$5:$AI$1005,0),1),INDEX($AQ$5:$AQ$1005,MATCH(J245,$AI$5:$AI$1005,0),1))</f>
        <v>0.92803090995158943</v>
      </c>
      <c r="Q245" s="19">
        <f>T244</f>
        <v>31457.762793765218</v>
      </c>
      <c r="R245" s="19">
        <f>INDEX(model!$S$5:$S$35,MATCH(G245,model!$Q$5:$Q$35,0),1)*model!$O$5</f>
        <v>125</v>
      </c>
      <c r="S245" s="19">
        <f>IF(RIGHT(B245,1)="C",T244*INDEX(model!$T$5:$T$35,MATCH(G245,model!$Q$5:$Q$35,0),1),0)</f>
        <v>0</v>
      </c>
      <c r="T245" s="19">
        <f>(Q245+R245-S245)*M245</f>
        <v>29983.724643775517</v>
      </c>
      <c r="U245" s="19">
        <f>X244</f>
        <v>38490.128594754649</v>
      </c>
      <c r="V245" s="19">
        <f>INDEX(model!$S$5:$S$35,MATCH(G245,model!$Q$5:$Q$35,0),1)*model!$O$6</f>
        <v>125</v>
      </c>
      <c r="W245" s="19">
        <f>IF(RIGHT(B245,1)="C",X244*INDEX(model!$T$5:$T$35,MATCH(G245,model!$Q$5:$Q$35,0),1),0)</f>
        <v>0</v>
      </c>
      <c r="X245" s="19">
        <f>(U245+V245-W245)*P245</f>
        <v>35836.032927687796</v>
      </c>
      <c r="Y245" s="19"/>
      <c r="Z245" s="36" t="str">
        <f>K245&amp;L245</f>
        <v>DownDown</v>
      </c>
      <c r="AA245" s="36" t="str">
        <f>N245&amp;O245</f>
        <v>DownDown</v>
      </c>
      <c r="AB245" s="19"/>
      <c r="AC245" s="19"/>
      <c r="AD245" s="19"/>
      <c r="AE245" s="19"/>
      <c r="AI245" s="18">
        <f>ROUND(AI244-0.001,3)</f>
        <v>0.76</v>
      </c>
      <c r="AJ245" s="9">
        <f t="array" ref="AJ245">PERCENTILE(IF($BB$5:$BB$2729="Y",$AY$5:$AY$2729),$AI245)</f>
        <v>1.0144917531890849</v>
      </c>
      <c r="AK245" s="9">
        <f t="array" ref="AK245">PERCENTILE(IF($BC$5:$BC$2729="Y",$AY$5:$AY$2729),$AI245)</f>
        <v>1.0216998364317806</v>
      </c>
      <c r="AL245" s="9">
        <f t="array" ref="AL245">PERCENTILE(IF($BD$5:$BD$2729="Y",$AY$5:$AY$2729),$AI245)</f>
        <v>0.99474954957222772</v>
      </c>
      <c r="AM245" s="41" t="str">
        <f>IF(AI245&lt;$BJ$7,"Up","Down")</f>
        <v>Down</v>
      </c>
      <c r="AN245" s="41" t="str">
        <f>IF(AI245&lt;$BK$7,"Down","Up")</f>
        <v>Up</v>
      </c>
      <c r="AO245" s="9">
        <f t="array" ref="AO245">PERCENTILE(IF($BT$5:$BT$2729="Y",$BQ$5:$BQ$2729),$AI245)</f>
        <v>1.0199871959876354</v>
      </c>
      <c r="AP245" s="9">
        <f t="array" ref="AP245">PERCENTILE(IF($BU$5:$BU$2729="Y",$BQ$5:$BQ$2729),$AI245)</f>
        <v>1.0295703871970459</v>
      </c>
      <c r="AQ245" s="9">
        <f t="array" ref="AQ245">PERCENTILE(IF($BV$5:$BV$2729="Y",$BQ$5:$BQ$2729),$AI245)</f>
        <v>0.99411252179746479</v>
      </c>
      <c r="AR245" s="41" t="str">
        <f>IF(AI245&lt;$BJ$12,"Up","Down")</f>
        <v>Down</v>
      </c>
      <c r="AS245" s="41" t="str">
        <f>IF(AI245&lt;$BK$12,"Down","Up")</f>
        <v>Up</v>
      </c>
      <c r="AU245" s="4" t="str">
        <f>IF(AZ245=AZ246,IF(AZ245&gt;AZ244,AZ245&amp;"_O",""),AZ245&amp;"_C")</f>
        <v/>
      </c>
      <c r="AV245" s="7" t="str">
        <f>IF(RIGHT(AU245,1)="C",AX245/INDEX($AX$5:$AX$2729,MATCH(AZ245&amp;"_O",$AU$5:$AU$2729,0),1),"")</f>
        <v/>
      </c>
      <c r="AW245" s="38">
        <v>27250</v>
      </c>
      <c r="AX245" s="37">
        <v>80.86</v>
      </c>
      <c r="AY245" s="7">
        <f>AX245/AX244</f>
        <v>1.0288840819442677</v>
      </c>
      <c r="AZ245" s="4">
        <f>YEAR(AW245)</f>
        <v>1974</v>
      </c>
      <c r="BA245" s="2" t="s">
        <v>5</v>
      </c>
      <c r="BB245" s="12" t="str">
        <f>INDEX($CD$5:$CD$10,MATCH(BA245,$CC$5:$CC$10,0),1)</f>
        <v/>
      </c>
      <c r="BC245" s="12" t="str">
        <f>IF(AND(BB245="Y",AY245&gt;1),"Y","")</f>
        <v/>
      </c>
      <c r="BD245" s="12" t="str">
        <f>IF(AND(BB245="Y",AY245&lt;1),"Y","")</f>
        <v/>
      </c>
      <c r="BE245" s="12" t="str">
        <f>IF(AY245&gt;1,IF(AY244&gt;1,"Y",""),"")</f>
        <v/>
      </c>
      <c r="BF245" s="12" t="str">
        <f>IF(AY245&lt;1,IF(AY244&lt;1,"Y",""),"")</f>
        <v/>
      </c>
      <c r="BG245" s="2"/>
      <c r="BH245" s="2"/>
      <c r="BI245" s="2"/>
      <c r="BJ245" s="2"/>
      <c r="BK245" s="2"/>
      <c r="BL245" s="2"/>
      <c r="BM245" s="4" t="str">
        <f>IF(BR245=BR246,IF(BR245&gt;BR244,BR245&amp;"_O",""),BR245&amp;"_C")</f>
        <v/>
      </c>
      <c r="BN245" s="7" t="str">
        <f>IF(RIGHT(BM245,1)="C",BP245/INDEX($BP$5:$BP$2729,MATCH(BR245&amp;"_O",$BM$5:$BM$2729,0),1),"")</f>
        <v/>
      </c>
      <c r="BO245" s="38">
        <v>27649</v>
      </c>
      <c r="BP245" s="3">
        <v>74.72</v>
      </c>
      <c r="BQ245" s="7">
        <f>BP245/BP244</f>
        <v>0.96065826690665979</v>
      </c>
      <c r="BR245" s="4">
        <f>YEAR(BO245)</f>
        <v>1975</v>
      </c>
      <c r="BS245" s="2" t="s">
        <v>5</v>
      </c>
      <c r="BT245" s="12" t="str">
        <f>INDEX($CD$5:$CD$10,MATCH(BS245,$CC$5:$CC$10,0),1)</f>
        <v/>
      </c>
      <c r="BU245" s="12" t="str">
        <f>IF(AND(BT245="Y",BQ245&gt;1),"Y","")</f>
        <v/>
      </c>
      <c r="BV245" s="12" t="str">
        <f>IF(AND(BT245="Y",BQ245&lt;1),"Y","")</f>
        <v/>
      </c>
      <c r="BW245" s="12" t="str">
        <f>IF(BQ245&gt;1,IF(BQ244&gt;1,"Y",""),"")</f>
        <v/>
      </c>
      <c r="BX245" s="12" t="str">
        <f>IF(BQ245&lt;1,IF(BQ244&lt;1,"Y",""),"")</f>
        <v>Y</v>
      </c>
      <c r="BY245" s="2"/>
      <c r="BZ245" s="2"/>
      <c r="CA245" s="2"/>
    </row>
    <row r="246" spans="2:79">
      <c r="B246" s="4" t="str">
        <f>IF(G246=G247,IF(G246&gt;G245,G246&amp;"_O",""),G246&amp;"_C")</f>
        <v/>
      </c>
      <c r="C246" s="14">
        <f ca="1">RANDBETWEEN(0,1000)/1000</f>
        <v>0.222</v>
      </c>
      <c r="D246" s="16">
        <f>D245+1</f>
        <v>242</v>
      </c>
      <c r="E246" s="10">
        <f>ROUNDDOWN(D246/52,0)+1</f>
        <v>5</v>
      </c>
      <c r="F246" s="15">
        <f>F245+7</f>
        <v>46314</v>
      </c>
      <c r="G246" s="4">
        <f>YEAR(F246)</f>
        <v>2026</v>
      </c>
      <c r="H246" s="33">
        <v>0.34100000000000003</v>
      </c>
      <c r="I246" s="33">
        <v>2.9000000000000001E-2</v>
      </c>
      <c r="J246" s="33">
        <v>0.435</v>
      </c>
      <c r="K246" s="16" t="str">
        <f>IF(M245&gt;1,"Up","Down")</f>
        <v>Down</v>
      </c>
      <c r="L246" s="16" t="str">
        <f>IF(K246="Up",IF(H246&lt;$BJ$7,"Up","Down"),IF(H246&lt;$BK$7,"Down","Up"))</f>
        <v>Down</v>
      </c>
      <c r="M246" s="17">
        <f>IF(L246="Up",INDEX($AK$5:$AK$1005,MATCH(I246,$AI$5:$AI$1005,0),1),INDEX($AL$5:$AL$1005,MATCH(J246,$AI$5:$AI$1005,0),1))</f>
        <v>0.98557547928389111</v>
      </c>
      <c r="N246" s="16" t="str">
        <f>IF(P245&gt;1,"Up","Down")</f>
        <v>Down</v>
      </c>
      <c r="O246" s="16" t="str">
        <f>IF(N246="Up",IF(H246&lt;$BJ$12,"Up","Down"),IF(H246&lt;$BK$12,"Down","Up"))</f>
        <v>Down</v>
      </c>
      <c r="P246" s="17">
        <f>IF(O246="Up",INDEX($AP$5:$AP$1005,MATCH(I246,$AI$5:$AI$1005,0),1),INDEX($AQ$5:$AQ$1005,MATCH(J246,$AI$5:$AI$1005,0),1))</f>
        <v>0.98178672538292389</v>
      </c>
      <c r="Q246" s="19">
        <f>T245</f>
        <v>29983.724643775517</v>
      </c>
      <c r="R246" s="19">
        <f>INDEX(model!$S$5:$S$35,MATCH(G246,model!$Q$5:$Q$35,0),1)*model!$O$5</f>
        <v>125</v>
      </c>
      <c r="S246" s="19">
        <f>IF(RIGHT(B246,1)="C",T245*INDEX(model!$T$5:$T$35,MATCH(G246,model!$Q$5:$Q$35,0),1),0)</f>
        <v>0</v>
      </c>
      <c r="T246" s="19">
        <f>(Q246+R246-S246)*M246</f>
        <v>29674.420721415758</v>
      </c>
      <c r="U246" s="19">
        <f>X245</f>
        <v>35836.032927687796</v>
      </c>
      <c r="V246" s="19">
        <f>INDEX(model!$S$5:$S$35,MATCH(G246,model!$Q$5:$Q$35,0),1)*model!$O$6</f>
        <v>125</v>
      </c>
      <c r="W246" s="19">
        <f>IF(RIGHT(B246,1)="C",X245*INDEX(model!$T$5:$T$35,MATCH(G246,model!$Q$5:$Q$35,0),1),0)</f>
        <v>0</v>
      </c>
      <c r="X246" s="19">
        <f>(U246+V246-W246)*P246</f>
        <v>35306.064759462104</v>
      </c>
      <c r="Y246" s="19"/>
      <c r="Z246" s="36" t="str">
        <f>K246&amp;L246</f>
        <v>DownDown</v>
      </c>
      <c r="AA246" s="36" t="str">
        <f>N246&amp;O246</f>
        <v>DownDown</v>
      </c>
      <c r="AB246" s="19"/>
      <c r="AC246" s="19"/>
      <c r="AD246" s="19"/>
      <c r="AE246" s="19"/>
      <c r="AI246" s="18">
        <f>ROUND(AI245-0.001,3)</f>
        <v>0.75900000000000001</v>
      </c>
      <c r="AJ246" s="9">
        <f t="array" ref="AJ246">PERCENTILE(IF($BB$5:$BB$2729="Y",$AY$5:$AY$2729),$AI246)</f>
        <v>1.0144192140915882</v>
      </c>
      <c r="AK246" s="9">
        <f t="array" ref="AK246">PERCENTILE(IF($BC$5:$BC$2729="Y",$AY$5:$AY$2729),$AI246)</f>
        <v>1.0216425416994726</v>
      </c>
      <c r="AL246" s="9">
        <f t="array" ref="AL246">PERCENTILE(IF($BD$5:$BD$2729="Y",$AY$5:$AY$2729),$AI246)</f>
        <v>0.99472764653109613</v>
      </c>
      <c r="AM246" s="41" t="str">
        <f>IF(AI246&lt;$BJ$7,"Up","Down")</f>
        <v>Down</v>
      </c>
      <c r="AN246" s="41" t="str">
        <f>IF(AI246&lt;$BK$7,"Down","Up")</f>
        <v>Up</v>
      </c>
      <c r="AO246" s="9">
        <f t="array" ref="AO246">PERCENTILE(IF($BT$5:$BT$2729="Y",$BQ$5:$BQ$2729),$AI246)</f>
        <v>1.0199437201798978</v>
      </c>
      <c r="AP246" s="9">
        <f t="array" ref="AP246">PERCENTILE(IF($BU$5:$BU$2729="Y",$BQ$5:$BQ$2729),$AI246)</f>
        <v>1.0295490835566816</v>
      </c>
      <c r="AQ246" s="9">
        <f t="array" ref="AQ246">PERCENTILE(IF($BV$5:$BV$2729="Y",$BQ$5:$BQ$2729),$AI246)</f>
        <v>0.99409639631956204</v>
      </c>
      <c r="AR246" s="41" t="str">
        <f>IF(AI246&lt;$BJ$12,"Up","Down")</f>
        <v>Down</v>
      </c>
      <c r="AS246" s="41" t="str">
        <f>IF(AI246&lt;$BK$12,"Down","Up")</f>
        <v>Up</v>
      </c>
      <c r="AU246" s="4" t="str">
        <f>IF(AZ246=AZ247,IF(AZ246&gt;AZ245,AZ246&amp;"_O",""),AZ246&amp;"_C")</f>
        <v/>
      </c>
      <c r="AV246" s="7" t="str">
        <f>IF(RIGHT(AU246,1)="C",AX246/INDEX($AX$5:$AX$2729,MATCH(AZ246&amp;"_O",$AU$5:$AU$2729,0),1),"")</f>
        <v/>
      </c>
      <c r="AW246" s="38">
        <v>27257</v>
      </c>
      <c r="AX246" s="37">
        <v>75.67</v>
      </c>
      <c r="AY246" s="7">
        <f>AX246/AX245</f>
        <v>0.93581498886965131</v>
      </c>
      <c r="AZ246" s="4">
        <f>YEAR(AW246)</f>
        <v>1974</v>
      </c>
      <c r="BA246" s="2" t="s">
        <v>5</v>
      </c>
      <c r="BB246" s="12" t="str">
        <f>INDEX($CD$5:$CD$10,MATCH(BA246,$CC$5:$CC$10,0),1)</f>
        <v/>
      </c>
      <c r="BC246" s="12" t="str">
        <f>IF(AND(BB246="Y",AY246&gt;1),"Y","")</f>
        <v/>
      </c>
      <c r="BD246" s="12" t="str">
        <f>IF(AND(BB246="Y",AY246&lt;1),"Y","")</f>
        <v/>
      </c>
      <c r="BE246" s="12" t="str">
        <f>IF(AY246&gt;1,IF(AY245&gt;1,"Y",""),"")</f>
        <v/>
      </c>
      <c r="BF246" s="12" t="str">
        <f>IF(AY246&lt;1,IF(AY245&lt;1,"Y",""),"")</f>
        <v/>
      </c>
      <c r="BG246" s="2"/>
      <c r="BH246" s="2"/>
      <c r="BI246" s="2"/>
      <c r="BJ246" s="2"/>
      <c r="BK246" s="2"/>
      <c r="BL246" s="2"/>
      <c r="BM246" s="4" t="str">
        <f>IF(BR246=BR247,IF(BR246&gt;BR245,BR246&amp;"_O",""),BR246&amp;"_C")</f>
        <v/>
      </c>
      <c r="BN246" s="7" t="str">
        <f>IF(RIGHT(BM246,1)="C",BP246/INDEX($BP$5:$BP$2729,MATCH(BR246&amp;"_O",$BM$5:$BM$2729,0),1),"")</f>
        <v/>
      </c>
      <c r="BO246" s="38">
        <v>27656</v>
      </c>
      <c r="BP246" s="3">
        <v>76.39</v>
      </c>
      <c r="BQ246" s="7">
        <f>BP246/BP245</f>
        <v>1.0223501070663812</v>
      </c>
      <c r="BR246" s="4">
        <f>YEAR(BO246)</f>
        <v>1975</v>
      </c>
      <c r="BS246" s="2" t="s">
        <v>5</v>
      </c>
      <c r="BT246" s="12" t="str">
        <f>INDEX($CD$5:$CD$10,MATCH(BS246,$CC$5:$CC$10,0),1)</f>
        <v/>
      </c>
      <c r="BU246" s="12" t="str">
        <f>IF(AND(BT246="Y",BQ246&gt;1),"Y","")</f>
        <v/>
      </c>
      <c r="BV246" s="12" t="str">
        <f>IF(AND(BT246="Y",BQ246&lt;1),"Y","")</f>
        <v/>
      </c>
      <c r="BW246" s="12" t="str">
        <f>IF(BQ246&gt;1,IF(BQ245&gt;1,"Y",""),"")</f>
        <v/>
      </c>
      <c r="BX246" s="12" t="str">
        <f>IF(BQ246&lt;1,IF(BQ245&lt;1,"Y",""),"")</f>
        <v/>
      </c>
      <c r="BY246" s="2"/>
      <c r="BZ246" s="2"/>
      <c r="CA246" s="2"/>
    </row>
    <row r="247" spans="2:79">
      <c r="B247" s="4" t="str">
        <f>IF(G247=G248,IF(G247&gt;G246,G247&amp;"_O",""),G247&amp;"_C")</f>
        <v/>
      </c>
      <c r="C247" s="14">
        <f ca="1">RANDBETWEEN(0,1000)/1000</f>
        <v>0.49</v>
      </c>
      <c r="D247" s="16">
        <f>D246+1</f>
        <v>243</v>
      </c>
      <c r="E247" s="10">
        <f>ROUNDDOWN(D247/52,0)+1</f>
        <v>5</v>
      </c>
      <c r="F247" s="15">
        <f>F246+7</f>
        <v>46321</v>
      </c>
      <c r="G247" s="4">
        <f>YEAR(F247)</f>
        <v>2026</v>
      </c>
      <c r="H247" s="33">
        <v>0.32200000000000001</v>
      </c>
      <c r="I247" s="33">
        <v>0.99399999999999999</v>
      </c>
      <c r="J247" s="33">
        <v>1.7999999999999999E-2</v>
      </c>
      <c r="K247" s="16" t="str">
        <f>IF(M246&gt;1,"Up","Down")</f>
        <v>Down</v>
      </c>
      <c r="L247" s="16" t="str">
        <f>IF(K247="Up",IF(H247&lt;$BJ$7,"Up","Down"),IF(H247&lt;$BK$7,"Down","Up"))</f>
        <v>Down</v>
      </c>
      <c r="M247" s="17">
        <f>IF(L247="Up",INDEX($AK$5:$AK$1005,MATCH(I247,$AI$5:$AI$1005,0),1),INDEX($AL$5:$AL$1005,MATCH(J247,$AI$5:$AI$1005,0),1))</f>
        <v>0.93797549851113715</v>
      </c>
      <c r="N247" s="16" t="str">
        <f>IF(P246&gt;1,"Up","Down")</f>
        <v>Down</v>
      </c>
      <c r="O247" s="16" t="str">
        <f>IF(N247="Up",IF(H247&lt;$BJ$12,"Up","Down"),IF(H247&lt;$BK$12,"Down","Up"))</f>
        <v>Down</v>
      </c>
      <c r="P247" s="17">
        <f>IF(O247="Up",INDEX($AP$5:$AP$1005,MATCH(I247,$AI$5:$AI$1005,0),1),INDEX($AQ$5:$AQ$1005,MATCH(J247,$AI$5:$AI$1005,0),1))</f>
        <v>0.91937546679692572</v>
      </c>
      <c r="Q247" s="19">
        <f>T246</f>
        <v>29674.420721415758</v>
      </c>
      <c r="R247" s="19">
        <f>INDEX(model!$S$5:$S$35,MATCH(G247,model!$Q$5:$Q$35,0),1)*model!$O$5</f>
        <v>125</v>
      </c>
      <c r="S247" s="19">
        <f>IF(RIGHT(B247,1)="C",T246*INDEX(model!$T$5:$T$35,MATCH(G247,model!$Q$5:$Q$35,0),1),0)</f>
        <v>0</v>
      </c>
      <c r="T247" s="19">
        <f>(Q247+R247-S247)*M247</f>
        <v>27951.126506513057</v>
      </c>
      <c r="U247" s="19">
        <f>X246</f>
        <v>35306.064759462104</v>
      </c>
      <c r="V247" s="19">
        <f>INDEX(model!$S$5:$S$35,MATCH(G247,model!$Q$5:$Q$35,0),1)*model!$O$6</f>
        <v>125</v>
      </c>
      <c r="W247" s="19">
        <f>IF(RIGHT(B247,1)="C",X246*INDEX(model!$T$5:$T$35,MATCH(G247,model!$Q$5:$Q$35,0),1),0)</f>
        <v>0</v>
      </c>
      <c r="X247" s="19">
        <f>(U247+V247-W247)*P247</f>
        <v>32574.451702342576</v>
      </c>
      <c r="Y247" s="19"/>
      <c r="Z247" s="36" t="str">
        <f>K247&amp;L247</f>
        <v>DownDown</v>
      </c>
      <c r="AA247" s="36" t="str">
        <f>N247&amp;O247</f>
        <v>DownDown</v>
      </c>
      <c r="AB247" s="19"/>
      <c r="AC247" s="19"/>
      <c r="AD247" s="19"/>
      <c r="AE247" s="19"/>
      <c r="AI247" s="18">
        <f>ROUND(AI246-0.001,3)</f>
        <v>0.75800000000000001</v>
      </c>
      <c r="AJ247" s="9">
        <f t="array" ref="AJ247">PERCENTILE(IF($BB$5:$BB$2729="Y",$AY$5:$AY$2729),$AI247)</f>
        <v>1.0143842705826891</v>
      </c>
      <c r="AK247" s="9">
        <f t="array" ref="AK247">PERCENTILE(IF($BC$5:$BC$2729="Y",$AY$5:$AY$2729),$AI247)</f>
        <v>1.0214956883019204</v>
      </c>
      <c r="AL247" s="9">
        <f t="array" ref="AL247">PERCENTILE(IF($BD$5:$BD$2729="Y",$AY$5:$AY$2729),$AI247)</f>
        <v>0.99471272675124345</v>
      </c>
      <c r="AM247" s="41" t="str">
        <f>IF(AI247&lt;$BJ$7,"Up","Down")</f>
        <v>Down</v>
      </c>
      <c r="AN247" s="41" t="str">
        <f>IF(AI247&lt;$BK$7,"Down","Up")</f>
        <v>Up</v>
      </c>
      <c r="AO247" s="9">
        <f t="array" ref="AO247">PERCENTILE(IF($BT$5:$BT$2729="Y",$BQ$5:$BQ$2729),$AI247)</f>
        <v>1.0197699942639205</v>
      </c>
      <c r="AP247" s="9">
        <f t="array" ref="AP247">PERCENTILE(IF($BU$5:$BU$2729="Y",$BQ$5:$BQ$2729),$AI247)</f>
        <v>1.0295271086773914</v>
      </c>
      <c r="AQ247" s="9">
        <f t="array" ref="AQ247">PERCENTILE(IF($BV$5:$BV$2729="Y",$BQ$5:$BQ$2729),$AI247)</f>
        <v>0.99407420583760631</v>
      </c>
      <c r="AR247" s="41" t="str">
        <f>IF(AI247&lt;$BJ$12,"Up","Down")</f>
        <v>Down</v>
      </c>
      <c r="AS247" s="41" t="str">
        <f>IF(AI247&lt;$BK$12,"Down","Up")</f>
        <v>Up</v>
      </c>
      <c r="AU247" s="4" t="str">
        <f>IF(AZ247=AZ248,IF(AZ247&gt;AZ246,AZ247&amp;"_O",""),AZ247&amp;"_C")</f>
        <v/>
      </c>
      <c r="AV247" s="7" t="str">
        <f>IF(RIGHT(AU247,1)="C",AX247/INDEX($AX$5:$AX$2729,MATCH(AZ247&amp;"_O",$AU$5:$AU$2729,0),1),"")</f>
        <v/>
      </c>
      <c r="AW247" s="38">
        <v>27264</v>
      </c>
      <c r="AX247" s="37">
        <v>71.55</v>
      </c>
      <c r="AY247" s="7">
        <f>AX247/AX246</f>
        <v>0.94555305933659306</v>
      </c>
      <c r="AZ247" s="4">
        <f>YEAR(AW247)</f>
        <v>1974</v>
      </c>
      <c r="BA247" s="2" t="s">
        <v>5</v>
      </c>
      <c r="BB247" s="12" t="str">
        <f>INDEX($CD$5:$CD$10,MATCH(BA247,$CC$5:$CC$10,0),1)</f>
        <v/>
      </c>
      <c r="BC247" s="12" t="str">
        <f>IF(AND(BB247="Y",AY247&gt;1),"Y","")</f>
        <v/>
      </c>
      <c r="BD247" s="12" t="str">
        <f>IF(AND(BB247="Y",AY247&lt;1),"Y","")</f>
        <v/>
      </c>
      <c r="BE247" s="12" t="str">
        <f>IF(AY247&gt;1,IF(AY246&gt;1,"Y",""),"")</f>
        <v/>
      </c>
      <c r="BF247" s="12" t="str">
        <f>IF(AY247&lt;1,IF(AY246&lt;1,"Y",""),"")</f>
        <v>Y</v>
      </c>
      <c r="BG247" s="2"/>
      <c r="BH247" s="2"/>
      <c r="BI247" s="2"/>
      <c r="BJ247" s="2"/>
      <c r="BK247" s="2"/>
      <c r="BL247" s="2"/>
      <c r="BM247" s="4" t="str">
        <f>IF(BR247=BR248,IF(BR247&gt;BR246,BR247&amp;"_O",""),BR247&amp;"_C")</f>
        <v/>
      </c>
      <c r="BN247" s="7" t="str">
        <f>IF(RIGHT(BM247,1)="C",BP247/INDEX($BP$5:$BP$2729,MATCH(BR247&amp;"_O",$BM$5:$BM$2729,0),1),"")</f>
        <v/>
      </c>
      <c r="BO247" s="38">
        <v>27663</v>
      </c>
      <c r="BP247" s="3">
        <v>76.14</v>
      </c>
      <c r="BQ247" s="7">
        <f>BP247/BP246</f>
        <v>0.99672732032988609</v>
      </c>
      <c r="BR247" s="4">
        <f>YEAR(BO247)</f>
        <v>1975</v>
      </c>
      <c r="BS247" s="2" t="s">
        <v>5</v>
      </c>
      <c r="BT247" s="12" t="str">
        <f>INDEX($CD$5:$CD$10,MATCH(BS247,$CC$5:$CC$10,0),1)</f>
        <v/>
      </c>
      <c r="BU247" s="12" t="str">
        <f>IF(AND(BT247="Y",BQ247&gt;1),"Y","")</f>
        <v/>
      </c>
      <c r="BV247" s="12" t="str">
        <f>IF(AND(BT247="Y",BQ247&lt;1),"Y","")</f>
        <v/>
      </c>
      <c r="BW247" s="12" t="str">
        <f>IF(BQ247&gt;1,IF(BQ246&gt;1,"Y",""),"")</f>
        <v/>
      </c>
      <c r="BX247" s="12" t="str">
        <f>IF(BQ247&lt;1,IF(BQ246&lt;1,"Y",""),"")</f>
        <v/>
      </c>
      <c r="BY247" s="2"/>
      <c r="BZ247" s="2"/>
      <c r="CA247" s="2"/>
    </row>
    <row r="248" spans="2:79">
      <c r="B248" s="4" t="str">
        <f>IF(G248=G249,IF(G248&gt;G247,G248&amp;"_O",""),G248&amp;"_C")</f>
        <v/>
      </c>
      <c r="C248" s="14">
        <f ca="1">RANDBETWEEN(0,1000)/1000</f>
        <v>0.35699999999999998</v>
      </c>
      <c r="D248" s="16">
        <f>D247+1</f>
        <v>244</v>
      </c>
      <c r="E248" s="10">
        <f>ROUNDDOWN(D248/52,0)+1</f>
        <v>5</v>
      </c>
      <c r="F248" s="15">
        <f>F247+7</f>
        <v>46328</v>
      </c>
      <c r="G248" s="4">
        <f>YEAR(F248)</f>
        <v>2026</v>
      </c>
      <c r="H248" s="33">
        <v>0.26800000000000002</v>
      </c>
      <c r="I248" s="33">
        <v>0.94299999999999995</v>
      </c>
      <c r="J248" s="33">
        <v>0.58899999999999997</v>
      </c>
      <c r="K248" s="16" t="str">
        <f>IF(M247&gt;1,"Up","Down")</f>
        <v>Down</v>
      </c>
      <c r="L248" s="16" t="str">
        <f>IF(K248="Up",IF(H248&lt;$BJ$7,"Up","Down"),IF(H248&lt;$BK$7,"Down","Up"))</f>
        <v>Down</v>
      </c>
      <c r="M248" s="17">
        <f>IF(L248="Up",INDEX($AK$5:$AK$1005,MATCH(I248,$AI$5:$AI$1005,0),1),INDEX($AL$5:$AL$1005,MATCH(J248,$AI$5:$AI$1005,0),1))</f>
        <v>0.9901810254601674</v>
      </c>
      <c r="N248" s="16" t="str">
        <f>IF(P247&gt;1,"Up","Down")</f>
        <v>Down</v>
      </c>
      <c r="O248" s="16" t="str">
        <f>IF(N248="Up",IF(H248&lt;$BJ$12,"Up","Down"),IF(H248&lt;$BK$12,"Down","Up"))</f>
        <v>Down</v>
      </c>
      <c r="P248" s="17">
        <f>IF(O248="Up",INDEX($AP$5:$AP$1005,MATCH(I248,$AI$5:$AI$1005,0),1),INDEX($AQ$5:$AQ$1005,MATCH(J248,$AI$5:$AI$1005,0),1))</f>
        <v>0.98892119608436857</v>
      </c>
      <c r="Q248" s="19">
        <f>T247</f>
        <v>27951.126506513057</v>
      </c>
      <c r="R248" s="19">
        <f>INDEX(model!$S$5:$S$35,MATCH(G248,model!$Q$5:$Q$35,0),1)*model!$O$5</f>
        <v>125</v>
      </c>
      <c r="S248" s="19">
        <f>IF(RIGHT(B248,1)="C",T247*INDEX(model!$T$5:$T$35,MATCH(G248,model!$Q$5:$Q$35,0),1),0)</f>
        <v>0</v>
      </c>
      <c r="T248" s="19">
        <f>(Q248+R248-S248)*M248</f>
        <v>27800.447735168487</v>
      </c>
      <c r="U248" s="19">
        <f>X247</f>
        <v>32574.451702342576</v>
      </c>
      <c r="V248" s="19">
        <f>INDEX(model!$S$5:$S$35,MATCH(G248,model!$Q$5:$Q$35,0),1)*model!$O$6</f>
        <v>125</v>
      </c>
      <c r="W248" s="19">
        <f>IF(RIGHT(B248,1)="C",X247*INDEX(model!$T$5:$T$35,MATCH(G248,model!$Q$5:$Q$35,0),1),0)</f>
        <v>0</v>
      </c>
      <c r="X248" s="19">
        <f>(U248+V248-W248)*P248</f>
        <v>32337.180888783663</v>
      </c>
      <c r="Y248" s="19"/>
      <c r="Z248" s="36" t="str">
        <f>K248&amp;L248</f>
        <v>DownDown</v>
      </c>
      <c r="AA248" s="36" t="str">
        <f>N248&amp;O248</f>
        <v>DownDown</v>
      </c>
      <c r="AB248" s="19"/>
      <c r="AC248" s="19"/>
      <c r="AD248" s="19"/>
      <c r="AE248" s="19"/>
      <c r="AI248" s="18">
        <f>ROUND(AI247-0.001,3)</f>
        <v>0.75700000000000001</v>
      </c>
      <c r="AJ248" s="9">
        <f t="array" ref="AJ248">PERCENTILE(IF($BB$5:$BB$2729="Y",$AY$5:$AY$2729),$AI248)</f>
        <v>1.0143458638977443</v>
      </c>
      <c r="AK248" s="9">
        <f t="array" ref="AK248">PERCENTILE(IF($BC$5:$BC$2729="Y",$AY$5:$AY$2729),$AI248)</f>
        <v>1.0213304873855857</v>
      </c>
      <c r="AL248" s="9">
        <f t="array" ref="AL248">PERCENTILE(IF($BD$5:$BD$2729="Y",$AY$5:$AY$2729),$AI248)</f>
        <v>0.99470656967386628</v>
      </c>
      <c r="AM248" s="41" t="str">
        <f>IF(AI248&lt;$BJ$7,"Up","Down")</f>
        <v>Down</v>
      </c>
      <c r="AN248" s="41" t="str">
        <f>IF(AI248&lt;$BK$7,"Down","Up")</f>
        <v>Up</v>
      </c>
      <c r="AO248" s="9">
        <f t="array" ref="AO248">PERCENTILE(IF($BT$5:$BT$2729="Y",$BQ$5:$BQ$2729),$AI248)</f>
        <v>1.0196887056696933</v>
      </c>
      <c r="AP248" s="9">
        <f t="array" ref="AP248">PERCENTILE(IF($BU$5:$BU$2729="Y",$BQ$5:$BQ$2729),$AI248)</f>
        <v>1.0294801893558805</v>
      </c>
      <c r="AQ248" s="9">
        <f t="array" ref="AQ248">PERCENTILE(IF($BV$5:$BV$2729="Y",$BQ$5:$BQ$2729),$AI248)</f>
        <v>0.99405260510802462</v>
      </c>
      <c r="AR248" s="41" t="str">
        <f>IF(AI248&lt;$BJ$12,"Up","Down")</f>
        <v>Down</v>
      </c>
      <c r="AS248" s="41" t="str">
        <f>IF(AI248&lt;$BK$12,"Down","Up")</f>
        <v>Up</v>
      </c>
      <c r="AU248" s="4" t="str">
        <f>IF(AZ248=AZ249,IF(AZ248&gt;AZ247,AZ248&amp;"_O",""),AZ248&amp;"_C")</f>
        <v/>
      </c>
      <c r="AV248" s="7" t="str">
        <f>IF(RIGHT(AU248,1)="C",AX248/INDEX($AX$5:$AX$2729,MATCH(AZ248&amp;"_O",$AU$5:$AU$2729,0),1),"")</f>
        <v/>
      </c>
      <c r="AW248" s="38">
        <v>27271</v>
      </c>
      <c r="AX248" s="37">
        <v>72.150000000000006</v>
      </c>
      <c r="AY248" s="7">
        <f>AX248/AX247</f>
        <v>1.008385744234801</v>
      </c>
      <c r="AZ248" s="4">
        <f>YEAR(AW248)</f>
        <v>1974</v>
      </c>
      <c r="BA248" s="2" t="s">
        <v>5</v>
      </c>
      <c r="BB248" s="12" t="str">
        <f>INDEX($CD$5:$CD$10,MATCH(BA248,$CC$5:$CC$10,0),1)</f>
        <v/>
      </c>
      <c r="BC248" s="12" t="str">
        <f>IF(AND(BB248="Y",AY248&gt;1),"Y","")</f>
        <v/>
      </c>
      <c r="BD248" s="12" t="str">
        <f>IF(AND(BB248="Y",AY248&lt;1),"Y","")</f>
        <v/>
      </c>
      <c r="BE248" s="12" t="str">
        <f>IF(AY248&gt;1,IF(AY247&gt;1,"Y",""),"")</f>
        <v/>
      </c>
      <c r="BF248" s="12" t="str">
        <f>IF(AY248&lt;1,IF(AY247&lt;1,"Y",""),"")</f>
        <v/>
      </c>
      <c r="BG248" s="2"/>
      <c r="BH248" s="2"/>
      <c r="BI248" s="2"/>
      <c r="BJ248" s="2"/>
      <c r="BK248" s="2"/>
      <c r="BL248" s="2"/>
      <c r="BM248" s="4" t="str">
        <f>IF(BR248=BR249,IF(BR248&gt;BR247,BR248&amp;"_O",""),BR248&amp;"_C")</f>
        <v/>
      </c>
      <c r="BN248" s="7" t="str">
        <f>IF(RIGHT(BM248,1)="C",BP248/INDEX($BP$5:$BP$2729,MATCH(BR248&amp;"_O",$BM$5:$BM$2729,0),1),"")</f>
        <v/>
      </c>
      <c r="BO248" s="38">
        <v>27670</v>
      </c>
      <c r="BP248" s="3">
        <v>75.5</v>
      </c>
      <c r="BQ248" s="7">
        <f>BP248/BP247</f>
        <v>0.99159443131074332</v>
      </c>
      <c r="BR248" s="4">
        <f>YEAR(BO248)</f>
        <v>1975</v>
      </c>
      <c r="BS248" s="2" t="s">
        <v>5</v>
      </c>
      <c r="BT248" s="12" t="str">
        <f>INDEX($CD$5:$CD$10,MATCH(BS248,$CC$5:$CC$10,0),1)</f>
        <v/>
      </c>
      <c r="BU248" s="12" t="str">
        <f>IF(AND(BT248="Y",BQ248&gt;1),"Y","")</f>
        <v/>
      </c>
      <c r="BV248" s="12" t="str">
        <f>IF(AND(BT248="Y",BQ248&lt;1),"Y","")</f>
        <v/>
      </c>
      <c r="BW248" s="12" t="str">
        <f>IF(BQ248&gt;1,IF(BQ247&gt;1,"Y",""),"")</f>
        <v/>
      </c>
      <c r="BX248" s="12" t="str">
        <f>IF(BQ248&lt;1,IF(BQ247&lt;1,"Y",""),"")</f>
        <v>Y</v>
      </c>
      <c r="BY248" s="2"/>
      <c r="BZ248" s="2"/>
      <c r="CA248" s="2"/>
    </row>
    <row r="249" spans="2:79">
      <c r="B249" s="4" t="str">
        <f>IF(G249=G250,IF(G249&gt;G248,G249&amp;"_O",""),G249&amp;"_C")</f>
        <v/>
      </c>
      <c r="C249" s="14">
        <f ca="1">RANDBETWEEN(0,1000)/1000</f>
        <v>0.23400000000000001</v>
      </c>
      <c r="D249" s="16">
        <f>D248+1</f>
        <v>245</v>
      </c>
      <c r="E249" s="10">
        <f>ROUNDDOWN(D249/52,0)+1</f>
        <v>5</v>
      </c>
      <c r="F249" s="15">
        <f>F248+7</f>
        <v>46335</v>
      </c>
      <c r="G249" s="4">
        <f>YEAR(F249)</f>
        <v>2026</v>
      </c>
      <c r="H249" s="33">
        <v>0.68500000000000005</v>
      </c>
      <c r="I249" s="33">
        <v>5.5E-2</v>
      </c>
      <c r="J249" s="33">
        <v>0.50800000000000001</v>
      </c>
      <c r="K249" s="16" t="str">
        <f>IF(M248&gt;1,"Up","Down")</f>
        <v>Down</v>
      </c>
      <c r="L249" s="16" t="str">
        <f>IF(K249="Up",IF(H249&lt;$BJ$7,"Up","Down"),IF(H249&lt;$BK$7,"Down","Up"))</f>
        <v>Up</v>
      </c>
      <c r="M249" s="17">
        <f>IF(L249="Up",INDEX($AK$5:$AK$1005,MATCH(I249,$AI$5:$AI$1005,0),1),INDEX($AL$5:$AL$1005,MATCH(J249,$AI$5:$AI$1005,0),1))</f>
        <v>1.0012702927301773</v>
      </c>
      <c r="N249" s="16" t="str">
        <f>IF(P248&gt;1,"Up","Down")</f>
        <v>Down</v>
      </c>
      <c r="O249" s="16" t="str">
        <f>IF(N249="Up",IF(H249&lt;$BJ$12,"Up","Down"),IF(H249&lt;$BK$12,"Down","Up"))</f>
        <v>Up</v>
      </c>
      <c r="P249" s="17">
        <f>IF(O249="Up",INDEX($AP$5:$AP$1005,MATCH(I249,$AI$5:$AI$1005,0),1),INDEX($AQ$5:$AQ$1005,MATCH(J249,$AI$5:$AI$1005,0),1))</f>
        <v>1.0020608447184141</v>
      </c>
      <c r="Q249" s="19">
        <f>T248</f>
        <v>27800.447735168487</v>
      </c>
      <c r="R249" s="19">
        <f>INDEX(model!$S$5:$S$35,MATCH(G249,model!$Q$5:$Q$35,0),1)*model!$O$5</f>
        <v>125</v>
      </c>
      <c r="S249" s="19">
        <f>IF(RIGHT(B249,1)="C",T248*INDEX(model!$T$5:$T$35,MATCH(G249,model!$Q$5:$Q$35,0),1),0)</f>
        <v>0</v>
      </c>
      <c r="T249" s="19">
        <f>(Q249+R249-S249)*M249</f>
        <v>27960.921228413419</v>
      </c>
      <c r="U249" s="19">
        <f>X248</f>
        <v>32337.180888783663</v>
      </c>
      <c r="V249" s="19">
        <f>INDEX(model!$S$5:$S$35,MATCH(G249,model!$Q$5:$Q$35,0),1)*model!$O$6</f>
        <v>125</v>
      </c>
      <c r="W249" s="19">
        <f>IF(RIGHT(B249,1)="C",X248*INDEX(model!$T$5:$T$35,MATCH(G249,model!$Q$5:$Q$35,0),1),0)</f>
        <v>0</v>
      </c>
      <c r="X249" s="19">
        <f>(U249+V249-W249)*P249</f>
        <v>32529.080402816515</v>
      </c>
      <c r="Y249" s="19"/>
      <c r="Z249" s="36" t="str">
        <f>K249&amp;L249</f>
        <v>DownUp</v>
      </c>
      <c r="AA249" s="36" t="str">
        <f>N249&amp;O249</f>
        <v>DownUp</v>
      </c>
      <c r="AB249" s="19"/>
      <c r="AC249" s="19"/>
      <c r="AD249" s="19"/>
      <c r="AE249" s="19"/>
      <c r="AI249" s="18">
        <f>ROUND(AI248-0.001,3)</f>
        <v>0.75600000000000001</v>
      </c>
      <c r="AJ249" s="9">
        <f t="array" ref="AJ249">PERCENTILE(IF($BB$5:$BB$2729="Y",$AY$5:$AY$2729),$AI249)</f>
        <v>1.0143161619252863</v>
      </c>
      <c r="AK249" s="9">
        <f t="array" ref="AK249">PERCENTILE(IF($BC$5:$BC$2729="Y",$AY$5:$AY$2729),$AI249)</f>
        <v>1.0213178813079102</v>
      </c>
      <c r="AL249" s="9">
        <f t="array" ref="AL249">PERCENTILE(IF($BD$5:$BD$2729="Y",$AY$5:$AY$2729),$AI249)</f>
        <v>0.99470363123069716</v>
      </c>
      <c r="AM249" s="41" t="str">
        <f>IF(AI249&lt;$BJ$7,"Up","Down")</f>
        <v>Down</v>
      </c>
      <c r="AN249" s="41" t="str">
        <f>IF(AI249&lt;$BK$7,"Down","Up")</f>
        <v>Up</v>
      </c>
      <c r="AO249" s="9">
        <f t="array" ref="AO249">PERCENTILE(IF($BT$5:$BT$2729="Y",$BQ$5:$BQ$2729),$AI249)</f>
        <v>1.0196460824289704</v>
      </c>
      <c r="AP249" s="9">
        <f t="array" ref="AP249">PERCENTILE(IF($BU$5:$BU$2729="Y",$BQ$5:$BQ$2729),$AI249)</f>
        <v>1.029369347953057</v>
      </c>
      <c r="AQ249" s="9">
        <f t="array" ref="AQ249">PERCENTILE(IF($BV$5:$BV$2729="Y",$BQ$5:$BQ$2729),$AI249)</f>
        <v>0.9940289645269984</v>
      </c>
      <c r="AR249" s="41" t="str">
        <f>IF(AI249&lt;$BJ$12,"Up","Down")</f>
        <v>Down</v>
      </c>
      <c r="AS249" s="41" t="str">
        <f>IF(AI249&lt;$BK$12,"Down","Up")</f>
        <v>Up</v>
      </c>
      <c r="AU249" s="4" t="str">
        <f>IF(AZ249=AZ250,IF(AZ249&gt;AZ248,AZ249&amp;"_O",""),AZ249&amp;"_C")</f>
        <v/>
      </c>
      <c r="AV249" s="7" t="str">
        <f>IF(RIGHT(AU249,1)="C",AX249/INDEX($AX$5:$AX$2729,MATCH(AZ249&amp;"_O",$AU$5:$AU$2729,0),1),"")</f>
        <v/>
      </c>
      <c r="AW249" s="38">
        <v>27278</v>
      </c>
      <c r="AX249" s="37">
        <v>71.42</v>
      </c>
      <c r="AY249" s="7">
        <f>AX249/AX248</f>
        <v>0.98988218988218979</v>
      </c>
      <c r="AZ249" s="4">
        <f>YEAR(AW249)</f>
        <v>1974</v>
      </c>
      <c r="BA249" s="2" t="s">
        <v>5</v>
      </c>
      <c r="BB249" s="12" t="str">
        <f>INDEX($CD$5:$CD$10,MATCH(BA249,$CC$5:$CC$10,0),1)</f>
        <v/>
      </c>
      <c r="BC249" s="12" t="str">
        <f>IF(AND(BB249="Y",AY249&gt;1),"Y","")</f>
        <v/>
      </c>
      <c r="BD249" s="12" t="str">
        <f>IF(AND(BB249="Y",AY249&lt;1),"Y","")</f>
        <v/>
      </c>
      <c r="BE249" s="12" t="str">
        <f>IF(AY249&gt;1,IF(AY248&gt;1,"Y",""),"")</f>
        <v/>
      </c>
      <c r="BF249" s="12" t="str">
        <f>IF(AY249&lt;1,IF(AY248&lt;1,"Y",""),"")</f>
        <v/>
      </c>
      <c r="BG249" s="2"/>
      <c r="BH249" s="2"/>
      <c r="BI249" s="2"/>
      <c r="BJ249" s="2"/>
      <c r="BK249" s="2"/>
      <c r="BL249" s="2"/>
      <c r="BM249" s="4" t="str">
        <f>IF(BR249=BR250,IF(BR249&gt;BR248,BR249&amp;"_O",""),BR249&amp;"_C")</f>
        <v/>
      </c>
      <c r="BN249" s="7" t="str">
        <f>IF(RIGHT(BM249,1)="C",BP249/INDEX($BP$5:$BP$2729,MATCH(BR249&amp;"_O",$BM$5:$BM$2729,0),1),"")</f>
        <v/>
      </c>
      <c r="BO249" s="38">
        <v>27677</v>
      </c>
      <c r="BP249" s="3">
        <v>76.959999999999994</v>
      </c>
      <c r="BQ249" s="7">
        <f>BP249/BP248</f>
        <v>1.0193377483443709</v>
      </c>
      <c r="BR249" s="4">
        <f>YEAR(BO249)</f>
        <v>1975</v>
      </c>
      <c r="BS249" s="2" t="s">
        <v>5</v>
      </c>
      <c r="BT249" s="12" t="str">
        <f>INDEX($CD$5:$CD$10,MATCH(BS249,$CC$5:$CC$10,0),1)</f>
        <v/>
      </c>
      <c r="BU249" s="12" t="str">
        <f>IF(AND(BT249="Y",BQ249&gt;1),"Y","")</f>
        <v/>
      </c>
      <c r="BV249" s="12" t="str">
        <f>IF(AND(BT249="Y",BQ249&lt;1),"Y","")</f>
        <v/>
      </c>
      <c r="BW249" s="12" t="str">
        <f>IF(BQ249&gt;1,IF(BQ248&gt;1,"Y",""),"")</f>
        <v/>
      </c>
      <c r="BX249" s="12" t="str">
        <f>IF(BQ249&lt;1,IF(BQ248&lt;1,"Y",""),"")</f>
        <v/>
      </c>
      <c r="BY249" s="2"/>
      <c r="BZ249" s="2"/>
      <c r="CA249" s="2"/>
    </row>
    <row r="250" spans="2:79">
      <c r="B250" s="4" t="str">
        <f>IF(G250=G251,IF(G250&gt;G249,G250&amp;"_O",""),G250&amp;"_C")</f>
        <v/>
      </c>
      <c r="C250" s="14">
        <f ca="1">RANDBETWEEN(0,1000)/1000</f>
        <v>0.63900000000000001</v>
      </c>
      <c r="D250" s="16">
        <f>D249+1</f>
        <v>246</v>
      </c>
      <c r="E250" s="10">
        <f>ROUNDDOWN(D250/52,0)+1</f>
        <v>5</v>
      </c>
      <c r="F250" s="15">
        <f>F249+7</f>
        <v>46342</v>
      </c>
      <c r="G250" s="4">
        <f>YEAR(F250)</f>
        <v>2026</v>
      </c>
      <c r="H250" s="33">
        <v>0.41</v>
      </c>
      <c r="I250" s="33">
        <v>2.9000000000000001E-2</v>
      </c>
      <c r="J250" s="33">
        <v>0.89300000000000002</v>
      </c>
      <c r="K250" s="16" t="str">
        <f>IF(M249&gt;1,"Up","Down")</f>
        <v>Up</v>
      </c>
      <c r="L250" s="16" t="str">
        <f>IF(K250="Up",IF(H250&lt;$BJ$7,"Up","Down"),IF(H250&lt;$BK$7,"Down","Up"))</f>
        <v>Up</v>
      </c>
      <c r="M250" s="17">
        <f>IF(L250="Up",INDEX($AK$5:$AK$1005,MATCH(I250,$AI$5:$AI$1005,0),1),INDEX($AL$5:$AL$1005,MATCH(J250,$AI$5:$AI$1005,0),1))</f>
        <v>1.0006823377978573</v>
      </c>
      <c r="N250" s="16" t="str">
        <f>IF(P249&gt;1,"Up","Down")</f>
        <v>Up</v>
      </c>
      <c r="O250" s="16" t="str">
        <f>IF(N250="Up",IF(H250&lt;$BJ$12,"Up","Down"),IF(H250&lt;$BK$12,"Down","Up"))</f>
        <v>Up</v>
      </c>
      <c r="P250" s="17">
        <f>IF(O250="Up",INDEX($AP$5:$AP$1005,MATCH(I250,$AI$5:$AI$1005,0),1),INDEX($AQ$5:$AQ$1005,MATCH(J250,$AI$5:$AI$1005,0),1))</f>
        <v>1.0010514798579881</v>
      </c>
      <c r="Q250" s="19">
        <f>T249</f>
        <v>27960.921228413419</v>
      </c>
      <c r="R250" s="19">
        <f>INDEX(model!$S$5:$S$35,MATCH(G250,model!$Q$5:$Q$35,0),1)*model!$O$5</f>
        <v>125</v>
      </c>
      <c r="S250" s="19">
        <f>IF(RIGHT(B250,1)="C",T249*INDEX(model!$T$5:$T$35,MATCH(G250,model!$Q$5:$Q$35,0),1),0)</f>
        <v>0</v>
      </c>
      <c r="T250" s="19">
        <f>(Q250+R250-S250)*M250</f>
        <v>28105.08531405521</v>
      </c>
      <c r="U250" s="19">
        <f>X249</f>
        <v>32529.080402816515</v>
      </c>
      <c r="V250" s="19">
        <f>INDEX(model!$S$5:$S$35,MATCH(G250,model!$Q$5:$Q$35,0),1)*model!$O$6</f>
        <v>125</v>
      </c>
      <c r="W250" s="19">
        <f>IF(RIGHT(B250,1)="C",X249*INDEX(model!$T$5:$T$35,MATCH(G250,model!$Q$5:$Q$35,0),1),0)</f>
        <v>0</v>
      </c>
      <c r="X250" s="19">
        <f>(U250+V250-W250)*P250</f>
        <v>32688.415510641204</v>
      </c>
      <c r="Y250" s="19"/>
      <c r="Z250" s="36" t="str">
        <f>K250&amp;L250</f>
        <v>UpUp</v>
      </c>
      <c r="AA250" s="36" t="str">
        <f>N250&amp;O250</f>
        <v>UpUp</v>
      </c>
      <c r="AB250" s="19"/>
      <c r="AC250" s="19"/>
      <c r="AD250" s="19"/>
      <c r="AE250" s="19"/>
      <c r="AI250" s="18">
        <f>ROUND(AI249-0.001,3)</f>
        <v>0.755</v>
      </c>
      <c r="AJ250" s="9">
        <f t="array" ref="AJ250">PERCENTILE(IF($BB$5:$BB$2729="Y",$AY$5:$AY$2729),$AI250)</f>
        <v>1.0142982569460481</v>
      </c>
      <c r="AK250" s="9">
        <f t="array" ref="AK250">PERCENTILE(IF($BC$5:$BC$2729="Y",$AY$5:$AY$2729),$AI250)</f>
        <v>1.0212624586090251</v>
      </c>
      <c r="AL250" s="9">
        <f t="array" ref="AL250">PERCENTILE(IF($BD$5:$BD$2729="Y",$AY$5:$AY$2729),$AI250)</f>
        <v>0.99469765880463434</v>
      </c>
      <c r="AM250" s="41" t="str">
        <f>IF(AI250&lt;$BJ$7,"Up","Down")</f>
        <v>Down</v>
      </c>
      <c r="AN250" s="41" t="str">
        <f>IF(AI250&lt;$BK$7,"Down","Up")</f>
        <v>Up</v>
      </c>
      <c r="AO250" s="9">
        <f t="array" ref="AO250">PERCENTILE(IF($BT$5:$BT$2729="Y",$BQ$5:$BQ$2729),$AI250)</f>
        <v>1.0195791301911441</v>
      </c>
      <c r="AP250" s="9">
        <f t="array" ref="AP250">PERCENTILE(IF($BU$5:$BU$2729="Y",$BQ$5:$BQ$2729),$AI250)</f>
        <v>1.0292181379187439</v>
      </c>
      <c r="AQ250" s="9">
        <f t="array" ref="AQ250">PERCENTILE(IF($BV$5:$BV$2729="Y",$BQ$5:$BQ$2729),$AI250)</f>
        <v>0.99398074841524386</v>
      </c>
      <c r="AR250" s="41" t="str">
        <f>IF(AI250&lt;$BJ$12,"Up","Down")</f>
        <v>Down</v>
      </c>
      <c r="AS250" s="41" t="str">
        <f>IF(AI250&lt;$BK$12,"Down","Up")</f>
        <v>Up</v>
      </c>
      <c r="AU250" s="4" t="str">
        <f>IF(AZ250=AZ251,IF(AZ250&gt;AZ249,AZ250&amp;"_O",""),AZ250&amp;"_C")</f>
        <v/>
      </c>
      <c r="AV250" s="7" t="str">
        <f>IF(RIGHT(AU250,1)="C",AX250/INDEX($AX$5:$AX$2729,MATCH(AZ250&amp;"_O",$AU$5:$AU$2729,0),1),"")</f>
        <v/>
      </c>
      <c r="AW250" s="38">
        <v>27285</v>
      </c>
      <c r="AX250" s="37">
        <v>65.2</v>
      </c>
      <c r="AY250" s="7">
        <f>AX250/AX249</f>
        <v>0.9129095491458975</v>
      </c>
      <c r="AZ250" s="4">
        <f>YEAR(AW250)</f>
        <v>1974</v>
      </c>
      <c r="BA250" s="2" t="s">
        <v>5</v>
      </c>
      <c r="BB250" s="12" t="str">
        <f>INDEX($CD$5:$CD$10,MATCH(BA250,$CC$5:$CC$10,0),1)</f>
        <v/>
      </c>
      <c r="BC250" s="12" t="str">
        <f>IF(AND(BB250="Y",AY250&gt;1),"Y","")</f>
        <v/>
      </c>
      <c r="BD250" s="12" t="str">
        <f>IF(AND(BB250="Y",AY250&lt;1),"Y","")</f>
        <v/>
      </c>
      <c r="BE250" s="12" t="str">
        <f>IF(AY250&gt;1,IF(AY249&gt;1,"Y",""),"")</f>
        <v/>
      </c>
      <c r="BF250" s="12" t="str">
        <f>IF(AY250&lt;1,IF(AY249&lt;1,"Y",""),"")</f>
        <v>Y</v>
      </c>
      <c r="BG250" s="2"/>
      <c r="BH250" s="2"/>
      <c r="BI250" s="2"/>
      <c r="BJ250" s="2"/>
      <c r="BK250" s="2"/>
      <c r="BL250" s="2"/>
      <c r="BM250" s="4" t="str">
        <f>IF(BR250=BR251,IF(BR250&gt;BR249,BR250&amp;"_O",""),BR250&amp;"_C")</f>
        <v/>
      </c>
      <c r="BN250" s="7" t="str">
        <f>IF(RIGHT(BM250,1)="C",BP250/INDEX($BP$5:$BP$2729,MATCH(BR250&amp;"_O",$BM$5:$BM$2729,0),1),"")</f>
        <v/>
      </c>
      <c r="BO250" s="38">
        <v>27684</v>
      </c>
      <c r="BP250" s="3">
        <v>77.63</v>
      </c>
      <c r="BQ250" s="7">
        <f>BP250/BP249</f>
        <v>1.0087058212058213</v>
      </c>
      <c r="BR250" s="4">
        <f>YEAR(BO250)</f>
        <v>1975</v>
      </c>
      <c r="BS250" s="2" t="s">
        <v>5</v>
      </c>
      <c r="BT250" s="12" t="str">
        <f>INDEX($CD$5:$CD$10,MATCH(BS250,$CC$5:$CC$10,0),1)</f>
        <v/>
      </c>
      <c r="BU250" s="12" t="str">
        <f>IF(AND(BT250="Y",BQ250&gt;1),"Y","")</f>
        <v/>
      </c>
      <c r="BV250" s="12" t="str">
        <f>IF(AND(BT250="Y",BQ250&lt;1),"Y","")</f>
        <v/>
      </c>
      <c r="BW250" s="12" t="str">
        <f>IF(BQ250&gt;1,IF(BQ249&gt;1,"Y",""),"")</f>
        <v>Y</v>
      </c>
      <c r="BX250" s="12" t="str">
        <f>IF(BQ250&lt;1,IF(BQ249&lt;1,"Y",""),"")</f>
        <v/>
      </c>
      <c r="BY250" s="2"/>
      <c r="BZ250" s="2"/>
      <c r="CA250" s="2"/>
    </row>
    <row r="251" spans="2:79">
      <c r="B251" s="4" t="str">
        <f>IF(G251=G252,IF(G251&gt;G250,G251&amp;"_O",""),G251&amp;"_C")</f>
        <v/>
      </c>
      <c r="C251" s="14">
        <f ca="1">RANDBETWEEN(0,1000)/1000</f>
        <v>0.86099999999999999</v>
      </c>
      <c r="D251" s="16">
        <f>D250+1</f>
        <v>247</v>
      </c>
      <c r="E251" s="10">
        <f>ROUNDDOWN(D251/52,0)+1</f>
        <v>5</v>
      </c>
      <c r="F251" s="15">
        <f>F250+7</f>
        <v>46349</v>
      </c>
      <c r="G251" s="4">
        <f>YEAR(F251)</f>
        <v>2026</v>
      </c>
      <c r="H251" s="33">
        <v>0.56200000000000006</v>
      </c>
      <c r="I251" s="33">
        <v>0.249</v>
      </c>
      <c r="J251" s="33">
        <v>0.99099999999999999</v>
      </c>
      <c r="K251" s="16" t="str">
        <f>IF(M250&gt;1,"Up","Down")</f>
        <v>Up</v>
      </c>
      <c r="L251" s="16" t="str">
        <f>IF(K251="Up",IF(H251&lt;$BJ$7,"Up","Down"),IF(H251&lt;$BK$7,"Down","Up"))</f>
        <v>Down</v>
      </c>
      <c r="M251" s="17">
        <f>IF(L251="Up",INDEX($AK$5:$AK$1005,MATCH(I251,$AI$5:$AI$1005,0),1),INDEX($AL$5:$AL$1005,MATCH(J251,$AI$5:$AI$1005,0),1))</f>
        <v>0.99886116656416635</v>
      </c>
      <c r="N251" s="16" t="str">
        <f>IF(P250&gt;1,"Up","Down")</f>
        <v>Up</v>
      </c>
      <c r="O251" s="16" t="str">
        <f>IF(N251="Up",IF(H251&lt;$BJ$12,"Up","Down"),IF(H251&lt;$BK$12,"Down","Up"))</f>
        <v>Up</v>
      </c>
      <c r="P251" s="17">
        <f>IF(O251="Up",INDEX($AP$5:$AP$1005,MATCH(I251,$AI$5:$AI$1005,0),1),INDEX($AQ$5:$AQ$1005,MATCH(J251,$AI$5:$AI$1005,0),1))</f>
        <v>1.0082898616981475</v>
      </c>
      <c r="Q251" s="19">
        <f>T250</f>
        <v>28105.08531405521</v>
      </c>
      <c r="R251" s="19">
        <f>INDEX(model!$S$5:$S$35,MATCH(G251,model!$Q$5:$Q$35,0),1)*model!$O$5</f>
        <v>125</v>
      </c>
      <c r="S251" s="19">
        <f>IF(RIGHT(B251,1)="C",T250*INDEX(model!$T$5:$T$35,MATCH(G251,model!$Q$5:$Q$35,0),1),0)</f>
        <v>0</v>
      </c>
      <c r="T251" s="19">
        <f>(Q251+R251-S251)*M251</f>
        <v>28197.935949003127</v>
      </c>
      <c r="U251" s="19">
        <f>X250</f>
        <v>32688.415510641204</v>
      </c>
      <c r="V251" s="19">
        <f>INDEX(model!$S$5:$S$35,MATCH(G251,model!$Q$5:$Q$35,0),1)*model!$O$6</f>
        <v>125</v>
      </c>
      <c r="W251" s="19">
        <f>IF(RIGHT(B251,1)="C",X250*INDEX(model!$T$5:$T$35,MATCH(G251,model!$Q$5:$Q$35,0),1),0)</f>
        <v>0</v>
      </c>
      <c r="X251" s="19">
        <f>(U251+V251-W251)*P251</f>
        <v>33085.434187068269</v>
      </c>
      <c r="Y251" s="19"/>
      <c r="Z251" s="36" t="str">
        <f>K251&amp;L251</f>
        <v>UpDown</v>
      </c>
      <c r="AA251" s="36" t="str">
        <f>N251&amp;O251</f>
        <v>UpUp</v>
      </c>
      <c r="AB251" s="19"/>
      <c r="AC251" s="19"/>
      <c r="AD251" s="19"/>
      <c r="AE251" s="19"/>
      <c r="AI251" s="18">
        <f>ROUND(AI250-0.001,3)</f>
        <v>0.754</v>
      </c>
      <c r="AJ251" s="9">
        <f t="array" ref="AJ251">PERCENTILE(IF($BB$5:$BB$2729="Y",$AY$5:$AY$2729),$AI251)</f>
        <v>1.0142528861083331</v>
      </c>
      <c r="AK251" s="9">
        <f t="array" ref="AK251">PERCENTILE(IF($BC$5:$BC$2729="Y",$AY$5:$AY$2729),$AI251)</f>
        <v>1.0211769509883524</v>
      </c>
      <c r="AL251" s="9">
        <f t="array" ref="AL251">PERCENTILE(IF($BD$5:$BD$2729="Y",$AY$5:$AY$2729),$AI251)</f>
        <v>0.99467310248057106</v>
      </c>
      <c r="AM251" s="41" t="str">
        <f>IF(AI251&lt;$BJ$7,"Up","Down")</f>
        <v>Down</v>
      </c>
      <c r="AN251" s="41" t="str">
        <f>IF(AI251&lt;$BK$7,"Down","Up")</f>
        <v>Up</v>
      </c>
      <c r="AO251" s="9">
        <f t="array" ref="AO251">PERCENTILE(IF($BT$5:$BT$2729="Y",$BQ$5:$BQ$2729),$AI251)</f>
        <v>1.0195117448985238</v>
      </c>
      <c r="AP251" s="9">
        <f t="array" ref="AP251">PERCENTILE(IF($BU$5:$BU$2729="Y",$BQ$5:$BQ$2729),$AI251)</f>
        <v>1.0291340831574571</v>
      </c>
      <c r="AQ251" s="9">
        <f t="array" ref="AQ251">PERCENTILE(IF($BV$5:$BV$2729="Y",$BQ$5:$BQ$2729),$AI251)</f>
        <v>0.99396749520642791</v>
      </c>
      <c r="AR251" s="41" t="str">
        <f>IF(AI251&lt;$BJ$12,"Up","Down")</f>
        <v>Down</v>
      </c>
      <c r="AS251" s="41" t="str">
        <f>IF(AI251&lt;$BK$12,"Down","Up")</f>
        <v>Up</v>
      </c>
      <c r="AU251" s="4" t="str">
        <f>IF(AZ251=AZ252,IF(AZ251&gt;AZ250,AZ251&amp;"_O",""),AZ251&amp;"_C")</f>
        <v/>
      </c>
      <c r="AV251" s="7" t="str">
        <f>IF(RIGHT(AU251,1)="C",AX251/INDEX($AX$5:$AX$2729,MATCH(AZ251&amp;"_O",$AU$5:$AU$2729,0),1),"")</f>
        <v/>
      </c>
      <c r="AW251" s="38">
        <v>27292</v>
      </c>
      <c r="AX251" s="37">
        <v>70.14</v>
      </c>
      <c r="AY251" s="7">
        <f>AX251/AX250</f>
        <v>1.0757668711656441</v>
      </c>
      <c r="AZ251" s="4">
        <f>YEAR(AW251)</f>
        <v>1974</v>
      </c>
      <c r="BA251" s="2" t="s">
        <v>5</v>
      </c>
      <c r="BB251" s="12" t="str">
        <f>INDEX($CD$5:$CD$10,MATCH(BA251,$CC$5:$CC$10,0),1)</f>
        <v/>
      </c>
      <c r="BC251" s="12" t="str">
        <f>IF(AND(BB251="Y",AY251&gt;1),"Y","")</f>
        <v/>
      </c>
      <c r="BD251" s="12" t="str">
        <f>IF(AND(BB251="Y",AY251&lt;1),"Y","")</f>
        <v/>
      </c>
      <c r="BE251" s="12" t="str">
        <f>IF(AY251&gt;1,IF(AY250&gt;1,"Y",""),"")</f>
        <v/>
      </c>
      <c r="BF251" s="12" t="str">
        <f>IF(AY251&lt;1,IF(AY250&lt;1,"Y",""),"")</f>
        <v/>
      </c>
      <c r="BG251" s="2"/>
      <c r="BH251" s="2"/>
      <c r="BI251" s="2"/>
      <c r="BJ251" s="2"/>
      <c r="BK251" s="2"/>
      <c r="BL251" s="2"/>
      <c r="BM251" s="4" t="str">
        <f>IF(BR251=BR252,IF(BR251&gt;BR250,BR251&amp;"_O",""),BR251&amp;"_C")</f>
        <v/>
      </c>
      <c r="BN251" s="7" t="str">
        <f>IF(RIGHT(BM251,1)="C",BP251/INDEX($BP$5:$BP$2729,MATCH(BR251&amp;"_O",$BM$5:$BM$2729,0),1),"")</f>
        <v/>
      </c>
      <c r="BO251" s="38">
        <v>27691</v>
      </c>
      <c r="BP251" s="3">
        <v>78.62</v>
      </c>
      <c r="BQ251" s="7">
        <f>BP251/BP250</f>
        <v>1.0127528017519001</v>
      </c>
      <c r="BR251" s="4">
        <f>YEAR(BO251)</f>
        <v>1975</v>
      </c>
      <c r="BS251" s="2" t="s">
        <v>5</v>
      </c>
      <c r="BT251" s="12" t="str">
        <f>INDEX($CD$5:$CD$10,MATCH(BS251,$CC$5:$CC$10,0),1)</f>
        <v/>
      </c>
      <c r="BU251" s="12" t="str">
        <f>IF(AND(BT251="Y",BQ251&gt;1),"Y","")</f>
        <v/>
      </c>
      <c r="BV251" s="12" t="str">
        <f>IF(AND(BT251="Y",BQ251&lt;1),"Y","")</f>
        <v/>
      </c>
      <c r="BW251" s="12" t="str">
        <f>IF(BQ251&gt;1,IF(BQ250&gt;1,"Y",""),"")</f>
        <v>Y</v>
      </c>
      <c r="BX251" s="12" t="str">
        <f>IF(BQ251&lt;1,IF(BQ250&lt;1,"Y",""),"")</f>
        <v/>
      </c>
      <c r="BY251" s="2"/>
      <c r="BZ251" s="2"/>
      <c r="CA251" s="2"/>
    </row>
    <row r="252" spans="2:79">
      <c r="B252" s="4" t="str">
        <f>IF(G252=G253,IF(G252&gt;G251,G252&amp;"_O",""),G252&amp;"_C")</f>
        <v/>
      </c>
      <c r="C252" s="14">
        <f ca="1">RANDBETWEEN(0,1000)/1000</f>
        <v>5.0000000000000001E-3</v>
      </c>
      <c r="D252" s="16">
        <f>D251+1</f>
        <v>248</v>
      </c>
      <c r="E252" s="10">
        <f>ROUNDDOWN(D252/52,0)+1</f>
        <v>5</v>
      </c>
      <c r="F252" s="15">
        <f>F251+7</f>
        <v>46356</v>
      </c>
      <c r="G252" s="4">
        <f>YEAR(F252)</f>
        <v>2026</v>
      </c>
      <c r="H252" s="33">
        <v>0.91500000000000004</v>
      </c>
      <c r="I252" s="33">
        <v>0.73799999999999999</v>
      </c>
      <c r="J252" s="33">
        <v>0.47199999999999998</v>
      </c>
      <c r="K252" s="16" t="str">
        <f>IF(M251&gt;1,"Up","Down")</f>
        <v>Down</v>
      </c>
      <c r="L252" s="16" t="str">
        <f>IF(K252="Up",IF(H252&lt;$BJ$7,"Up","Down"),IF(H252&lt;$BK$7,"Down","Up"))</f>
        <v>Up</v>
      </c>
      <c r="M252" s="17">
        <f>IF(L252="Up",INDEX($AK$5:$AK$1005,MATCH(I252,$AI$5:$AI$1005,0),1),INDEX($AL$5:$AL$1005,MATCH(J252,$AI$5:$AI$1005,0),1))</f>
        <v>1.0206637360521478</v>
      </c>
      <c r="N252" s="16" t="str">
        <f>IF(P251&gt;1,"Up","Down")</f>
        <v>Up</v>
      </c>
      <c r="O252" s="16" t="str">
        <f>IF(N252="Up",IF(H252&lt;$BJ$12,"Up","Down"),IF(H252&lt;$BK$12,"Down","Up"))</f>
        <v>Down</v>
      </c>
      <c r="P252" s="17">
        <f>IF(O252="Up",INDEX($AP$5:$AP$1005,MATCH(I252,$AI$5:$AI$1005,0),1),INDEX($AQ$5:$AQ$1005,MATCH(J252,$AI$5:$AI$1005,0),1))</f>
        <v>0.98366448559222441</v>
      </c>
      <c r="Q252" s="19">
        <f>T251</f>
        <v>28197.935949003127</v>
      </c>
      <c r="R252" s="19">
        <f>INDEX(model!$S$5:$S$35,MATCH(G252,model!$Q$5:$Q$35,0),1)*model!$O$5</f>
        <v>125</v>
      </c>
      <c r="S252" s="19">
        <f>IF(RIGHT(B252,1)="C",T251*INDEX(model!$T$5:$T$35,MATCH(G252,model!$Q$5:$Q$35,0),1),0)</f>
        <v>0</v>
      </c>
      <c r="T252" s="19">
        <f>(Q252+R252-S252)*M252</f>
        <v>28908.193621675215</v>
      </c>
      <c r="U252" s="19">
        <f>X251</f>
        <v>33085.434187068269</v>
      </c>
      <c r="V252" s="19">
        <f>INDEX(model!$S$5:$S$35,MATCH(G252,model!$Q$5:$Q$35,0),1)*model!$O$6</f>
        <v>125</v>
      </c>
      <c r="W252" s="19">
        <f>IF(RIGHT(B252,1)="C",X251*INDEX(model!$T$5:$T$35,MATCH(G252,model!$Q$5:$Q$35,0),1),0)</f>
        <v>0</v>
      </c>
      <c r="X252" s="19">
        <f>(U252+V252-W252)*P252</f>
        <v>32667.924660916931</v>
      </c>
      <c r="Y252" s="19"/>
      <c r="Z252" s="36" t="str">
        <f>K252&amp;L252</f>
        <v>DownUp</v>
      </c>
      <c r="AA252" s="36" t="str">
        <f>N252&amp;O252</f>
        <v>UpDown</v>
      </c>
      <c r="AB252" s="19"/>
      <c r="AC252" s="19"/>
      <c r="AD252" s="19"/>
      <c r="AE252" s="19"/>
      <c r="AI252" s="18">
        <f>ROUND(AI251-0.001,3)</f>
        <v>0.753</v>
      </c>
      <c r="AJ252" s="9">
        <f t="array" ref="AJ252">PERCENTILE(IF($BB$5:$BB$2729="Y",$AY$5:$AY$2729),$AI252)</f>
        <v>1.0141318835525517</v>
      </c>
      <c r="AK252" s="9">
        <f t="array" ref="AK252">PERCENTILE(IF($BC$5:$BC$2729="Y",$AY$5:$AY$2729),$AI252)</f>
        <v>1.0211216024858214</v>
      </c>
      <c r="AL252" s="9">
        <f t="array" ref="AL252">PERCENTILE(IF($BD$5:$BD$2729="Y",$AY$5:$AY$2729),$AI252)</f>
        <v>0.99465577746101064</v>
      </c>
      <c r="AM252" s="41" t="str">
        <f>IF(AI252&lt;$BJ$7,"Up","Down")</f>
        <v>Down</v>
      </c>
      <c r="AN252" s="41" t="str">
        <f>IF(AI252&lt;$BK$7,"Down","Up")</f>
        <v>Up</v>
      </c>
      <c r="AO252" s="9">
        <f t="array" ref="AO252">PERCENTILE(IF($BT$5:$BT$2729="Y",$BQ$5:$BQ$2729),$AI252)</f>
        <v>1.0194305776104022</v>
      </c>
      <c r="AP252" s="9">
        <f t="array" ref="AP252">PERCENTILE(IF($BU$5:$BU$2729="Y",$BQ$5:$BQ$2729),$AI252)</f>
        <v>1.0289892773783564</v>
      </c>
      <c r="AQ252" s="9">
        <f t="array" ref="AQ252">PERCENTILE(IF($BV$5:$BV$2729="Y",$BQ$5:$BQ$2729),$AI252)</f>
        <v>0.99393697563794281</v>
      </c>
      <c r="AR252" s="41" t="str">
        <f>IF(AI252&lt;$BJ$12,"Up","Down")</f>
        <v>Down</v>
      </c>
      <c r="AS252" s="41" t="str">
        <f>IF(AI252&lt;$BK$12,"Down","Up")</f>
        <v>Up</v>
      </c>
      <c r="AU252" s="4" t="str">
        <f>IF(AZ252=AZ253,IF(AZ252&gt;AZ251,AZ252&amp;"_O",""),AZ252&amp;"_C")</f>
        <v/>
      </c>
      <c r="AV252" s="7" t="str">
        <f>IF(RIGHT(AU252,1)="C",AX252/INDEX($AX$5:$AX$2729,MATCH(AZ252&amp;"_O",$AU$5:$AU$2729,0),1),"")</f>
        <v/>
      </c>
      <c r="AW252" s="38">
        <v>27299</v>
      </c>
      <c r="AX252" s="37">
        <v>64.94</v>
      </c>
      <c r="AY252" s="7">
        <f>AX252/AX251</f>
        <v>0.92586256059309946</v>
      </c>
      <c r="AZ252" s="4">
        <f>YEAR(AW252)</f>
        <v>1974</v>
      </c>
      <c r="BA252" s="2" t="s">
        <v>5</v>
      </c>
      <c r="BB252" s="12" t="str">
        <f>INDEX($CD$5:$CD$10,MATCH(BA252,$CC$5:$CC$10,0),1)</f>
        <v/>
      </c>
      <c r="BC252" s="12" t="str">
        <f>IF(AND(BB252="Y",AY252&gt;1),"Y","")</f>
        <v/>
      </c>
      <c r="BD252" s="12" t="str">
        <f>IF(AND(BB252="Y",AY252&lt;1),"Y","")</f>
        <v/>
      </c>
      <c r="BE252" s="12" t="str">
        <f>IF(AY252&gt;1,IF(AY251&gt;1,"Y",""),"")</f>
        <v/>
      </c>
      <c r="BF252" s="12" t="str">
        <f>IF(AY252&lt;1,IF(AY251&lt;1,"Y",""),"")</f>
        <v/>
      </c>
      <c r="BG252" s="2"/>
      <c r="BH252" s="2"/>
      <c r="BI252" s="2"/>
      <c r="BJ252" s="2"/>
      <c r="BK252" s="2"/>
      <c r="BL252" s="2"/>
      <c r="BM252" s="4" t="str">
        <f>IF(BR252=BR253,IF(BR252&gt;BR251,BR252&amp;"_O",""),BR252&amp;"_C")</f>
        <v/>
      </c>
      <c r="BN252" s="7" t="str">
        <f>IF(RIGHT(BM252,1)="C",BP252/INDEX($BP$5:$BP$2729,MATCH(BR252&amp;"_O",$BM$5:$BM$2729,0),1),"")</f>
        <v/>
      </c>
      <c r="BO252" s="38">
        <v>27698</v>
      </c>
      <c r="BP252" s="3">
        <v>76.989999999999995</v>
      </c>
      <c r="BQ252" s="7">
        <f>BP252/BP251</f>
        <v>0.97926736199440334</v>
      </c>
      <c r="BR252" s="4">
        <f>YEAR(BO252)</f>
        <v>1975</v>
      </c>
      <c r="BS252" s="2" t="s">
        <v>5</v>
      </c>
      <c r="BT252" s="12" t="str">
        <f>INDEX($CD$5:$CD$10,MATCH(BS252,$CC$5:$CC$10,0),1)</f>
        <v/>
      </c>
      <c r="BU252" s="12" t="str">
        <f>IF(AND(BT252="Y",BQ252&gt;1),"Y","")</f>
        <v/>
      </c>
      <c r="BV252" s="12" t="str">
        <f>IF(AND(BT252="Y",BQ252&lt;1),"Y","")</f>
        <v/>
      </c>
      <c r="BW252" s="12" t="str">
        <f>IF(BQ252&gt;1,IF(BQ251&gt;1,"Y",""),"")</f>
        <v/>
      </c>
      <c r="BX252" s="12" t="str">
        <f>IF(BQ252&lt;1,IF(BQ251&lt;1,"Y",""),"")</f>
        <v/>
      </c>
      <c r="BY252" s="2"/>
      <c r="BZ252" s="2"/>
      <c r="CA252" s="2"/>
    </row>
    <row r="253" spans="2:79">
      <c r="B253" s="4" t="str">
        <f>IF(G253=G254,IF(G253&gt;G252,G253&amp;"_O",""),G253&amp;"_C")</f>
        <v/>
      </c>
      <c r="C253" s="14">
        <f ca="1">RANDBETWEEN(0,1000)/1000</f>
        <v>0.64300000000000002</v>
      </c>
      <c r="D253" s="16">
        <f>D252+1</f>
        <v>249</v>
      </c>
      <c r="E253" s="10">
        <f>ROUNDDOWN(D253/52,0)+1</f>
        <v>5</v>
      </c>
      <c r="F253" s="15">
        <f>F252+7</f>
        <v>46363</v>
      </c>
      <c r="G253" s="4">
        <f>YEAR(F253)</f>
        <v>2026</v>
      </c>
      <c r="H253" s="33">
        <v>0.38600000000000001</v>
      </c>
      <c r="I253" s="33">
        <v>0.41299999999999998</v>
      </c>
      <c r="J253" s="33">
        <v>0.96899999999999997</v>
      </c>
      <c r="K253" s="16" t="str">
        <f>IF(M252&gt;1,"Up","Down")</f>
        <v>Up</v>
      </c>
      <c r="L253" s="16" t="str">
        <f>IF(K253="Up",IF(H253&lt;$BJ$7,"Up","Down"),IF(H253&lt;$BK$7,"Down","Up"))</f>
        <v>Up</v>
      </c>
      <c r="M253" s="17">
        <f>IF(L253="Up",INDEX($AK$5:$AK$1005,MATCH(I253,$AI$5:$AI$1005,0),1),INDEX($AL$5:$AL$1005,MATCH(J253,$AI$5:$AI$1005,0),1))</f>
        <v>1.0099552684828792</v>
      </c>
      <c r="N253" s="16" t="str">
        <f>IF(P252&gt;1,"Up","Down")</f>
        <v>Down</v>
      </c>
      <c r="O253" s="16" t="str">
        <f>IF(N253="Up",IF(H253&lt;$BJ$12,"Up","Down"),IF(H253&lt;$BK$12,"Down","Up"))</f>
        <v>Down</v>
      </c>
      <c r="P253" s="17">
        <f>IF(O253="Up",INDEX($AP$5:$AP$1005,MATCH(I253,$AI$5:$AI$1005,0),1),INDEX($AQ$5:$AQ$1005,MATCH(J253,$AI$5:$AI$1005,0),1))</f>
        <v>0.99887260400586109</v>
      </c>
      <c r="Q253" s="19">
        <f>T252</f>
        <v>28908.193621675215</v>
      </c>
      <c r="R253" s="19">
        <f>INDEX(model!$S$5:$S$35,MATCH(G253,model!$Q$5:$Q$35,0),1)*model!$O$5</f>
        <v>125</v>
      </c>
      <c r="S253" s="19">
        <f>IF(RIGHT(B253,1)="C",T252*INDEX(model!$T$5:$T$35,MATCH(G253,model!$Q$5:$Q$35,0),1),0)</f>
        <v>0</v>
      </c>
      <c r="T253" s="19">
        <f>(Q253+R253-S253)*M253</f>
        <v>29322.226859094408</v>
      </c>
      <c r="U253" s="19">
        <f>X252</f>
        <v>32667.924660916931</v>
      </c>
      <c r="V253" s="19">
        <f>INDEX(model!$S$5:$S$35,MATCH(G253,model!$Q$5:$Q$35,0),1)*model!$O$6</f>
        <v>125</v>
      </c>
      <c r="W253" s="19">
        <f>IF(RIGHT(B253,1)="C",X252*INDEX(model!$T$5:$T$35,MATCH(G253,model!$Q$5:$Q$35,0),1),0)</f>
        <v>0</v>
      </c>
      <c r="X253" s="19">
        <f>(U253+V253-W253)*P253</f>
        <v>32755.954049018117</v>
      </c>
      <c r="Y253" s="19"/>
      <c r="Z253" s="36" t="str">
        <f>K253&amp;L253</f>
        <v>UpUp</v>
      </c>
      <c r="AA253" s="36" t="str">
        <f>N253&amp;O253</f>
        <v>DownDown</v>
      </c>
      <c r="AB253" s="19"/>
      <c r="AC253" s="19"/>
      <c r="AD253" s="19"/>
      <c r="AE253" s="19"/>
      <c r="AI253" s="18">
        <f>ROUND(AI252-0.001,3)</f>
        <v>0.752</v>
      </c>
      <c r="AJ253" s="9">
        <f t="array" ref="AJ253">PERCENTILE(IF($BB$5:$BB$2729="Y",$AY$5:$AY$2729),$AI253)</f>
        <v>1.0140903439070053</v>
      </c>
      <c r="AK253" s="9">
        <f t="array" ref="AK253">PERCENTILE(IF($BC$5:$BC$2729="Y",$AY$5:$AY$2729),$AI253)</f>
        <v>1.0211187835215447</v>
      </c>
      <c r="AL253" s="9">
        <f t="array" ref="AL253">PERCENTILE(IF($BD$5:$BD$2729="Y",$AY$5:$AY$2729),$AI253)</f>
        <v>0.99464609380126967</v>
      </c>
      <c r="AM253" s="41" t="str">
        <f>IF(AI253&lt;$BJ$7,"Up","Down")</f>
        <v>Down</v>
      </c>
      <c r="AN253" s="41" t="str">
        <f>IF(AI253&lt;$BK$7,"Down","Up")</f>
        <v>Up</v>
      </c>
      <c r="AO253" s="9">
        <f t="array" ref="AO253">PERCENTILE(IF($BT$5:$BT$2729="Y",$BQ$5:$BQ$2729),$AI253)</f>
        <v>1.019389369839647</v>
      </c>
      <c r="AP253" s="9">
        <f t="array" ref="AP253">PERCENTILE(IF($BU$5:$BU$2729="Y",$BQ$5:$BQ$2729),$AI253)</f>
        <v>1.028917590499953</v>
      </c>
      <c r="AQ253" s="9">
        <f t="array" ref="AQ253">PERCENTILE(IF($BV$5:$BV$2729="Y",$BQ$5:$BQ$2729),$AI253)</f>
        <v>0.99386716208894932</v>
      </c>
      <c r="AR253" s="41" t="str">
        <f>IF(AI253&lt;$BJ$12,"Up","Down")</f>
        <v>Down</v>
      </c>
      <c r="AS253" s="41" t="str">
        <f>IF(AI253&lt;$BK$12,"Down","Up")</f>
        <v>Up</v>
      </c>
      <c r="AU253" s="4" t="str">
        <f>IF(AZ253=AZ254,IF(AZ253&gt;AZ252,AZ253&amp;"_O",""),AZ253&amp;"_C")</f>
        <v/>
      </c>
      <c r="AV253" s="7" t="str">
        <f>IF(RIGHT(AU253,1)="C",AX253/INDEX($AX$5:$AX$2729,MATCH(AZ253&amp;"_O",$AU$5:$AU$2729,0),1),"")</f>
        <v/>
      </c>
      <c r="AW253" s="38">
        <v>27306</v>
      </c>
      <c r="AX253" s="37">
        <v>62.34</v>
      </c>
      <c r="AY253" s="7">
        <f>AX253/AX252</f>
        <v>0.95996304280874667</v>
      </c>
      <c r="AZ253" s="4">
        <f>YEAR(AW253)</f>
        <v>1974</v>
      </c>
      <c r="BA253" s="2" t="s">
        <v>5</v>
      </c>
      <c r="BB253" s="12" t="str">
        <f>INDEX($CD$5:$CD$10,MATCH(BA253,$CC$5:$CC$10,0),1)</f>
        <v/>
      </c>
      <c r="BC253" s="12" t="str">
        <f>IF(AND(BB253="Y",AY253&gt;1),"Y","")</f>
        <v/>
      </c>
      <c r="BD253" s="12" t="str">
        <f>IF(AND(BB253="Y",AY253&lt;1),"Y","")</f>
        <v/>
      </c>
      <c r="BE253" s="12" t="str">
        <f>IF(AY253&gt;1,IF(AY252&gt;1,"Y",""),"")</f>
        <v/>
      </c>
      <c r="BF253" s="12" t="str">
        <f>IF(AY253&lt;1,IF(AY252&lt;1,"Y",""),"")</f>
        <v>Y</v>
      </c>
      <c r="BG253" s="2"/>
      <c r="BH253" s="2"/>
      <c r="BI253" s="2"/>
      <c r="BJ253" s="2"/>
      <c r="BK253" s="2"/>
      <c r="BL253" s="2"/>
      <c r="BM253" s="4" t="str">
        <f>IF(BR253=BR254,IF(BR253&gt;BR252,BR253&amp;"_O",""),BR253&amp;"_C")</f>
        <v/>
      </c>
      <c r="BN253" s="7" t="str">
        <f>IF(RIGHT(BM253,1)="C",BP253/INDEX($BP$5:$BP$2729,MATCH(BR253&amp;"_O",$BM$5:$BM$2729,0),1),"")</f>
        <v/>
      </c>
      <c r="BO253" s="38">
        <v>27705</v>
      </c>
      <c r="BP253" s="3">
        <v>77.209999999999994</v>
      </c>
      <c r="BQ253" s="7">
        <f>BP253/BP252</f>
        <v>1.0028575139628524</v>
      </c>
      <c r="BR253" s="4">
        <f>YEAR(BO253)</f>
        <v>1975</v>
      </c>
      <c r="BS253" s="2" t="s">
        <v>5</v>
      </c>
      <c r="BT253" s="12" t="str">
        <f>INDEX($CD$5:$CD$10,MATCH(BS253,$CC$5:$CC$10,0),1)</f>
        <v/>
      </c>
      <c r="BU253" s="12" t="str">
        <f>IF(AND(BT253="Y",BQ253&gt;1),"Y","")</f>
        <v/>
      </c>
      <c r="BV253" s="12" t="str">
        <f>IF(AND(BT253="Y",BQ253&lt;1),"Y","")</f>
        <v/>
      </c>
      <c r="BW253" s="12" t="str">
        <f>IF(BQ253&gt;1,IF(BQ252&gt;1,"Y",""),"")</f>
        <v/>
      </c>
      <c r="BX253" s="12" t="str">
        <f>IF(BQ253&lt;1,IF(BQ252&lt;1,"Y",""),"")</f>
        <v/>
      </c>
      <c r="BY253" s="2"/>
      <c r="BZ253" s="2"/>
      <c r="CA253" s="2"/>
    </row>
    <row r="254" spans="2:79">
      <c r="B254" s="4" t="str">
        <f>IF(G254=G255,IF(G254&gt;G253,G254&amp;"_O",""),G254&amp;"_C")</f>
        <v/>
      </c>
      <c r="C254" s="14">
        <f ca="1">RANDBETWEEN(0,1000)/1000</f>
        <v>0.57399999999999995</v>
      </c>
      <c r="D254" s="16">
        <f>D253+1</f>
        <v>250</v>
      </c>
      <c r="E254" s="10">
        <f>ROUNDDOWN(D254/52,0)+1</f>
        <v>5</v>
      </c>
      <c r="F254" s="15">
        <f>F253+7</f>
        <v>46370</v>
      </c>
      <c r="G254" s="4">
        <f>YEAR(F254)</f>
        <v>2026</v>
      </c>
      <c r="H254" s="33">
        <v>2.1000000000000001E-2</v>
      </c>
      <c r="I254" s="33">
        <v>4.1000000000000002E-2</v>
      </c>
      <c r="J254" s="33">
        <v>0.878</v>
      </c>
      <c r="K254" s="16" t="str">
        <f>IF(M253&gt;1,"Up","Down")</f>
        <v>Up</v>
      </c>
      <c r="L254" s="16" t="str">
        <f>IF(K254="Up",IF(H254&lt;$BJ$7,"Up","Down"),IF(H254&lt;$BK$7,"Down","Up"))</f>
        <v>Up</v>
      </c>
      <c r="M254" s="17">
        <f>IF(L254="Up",INDEX($AK$5:$AK$1005,MATCH(I254,$AI$5:$AI$1005,0),1),INDEX($AL$5:$AL$1005,MATCH(J254,$AI$5:$AI$1005,0),1))</f>
        <v>1.0008369518644105</v>
      </c>
      <c r="N254" s="16" t="str">
        <f>IF(P253&gt;1,"Up","Down")</f>
        <v>Down</v>
      </c>
      <c r="O254" s="16" t="str">
        <f>IF(N254="Up",IF(H254&lt;$BJ$12,"Up","Down"),IF(H254&lt;$BK$12,"Down","Up"))</f>
        <v>Down</v>
      </c>
      <c r="P254" s="17">
        <f>IF(O254="Up",INDEX($AP$5:$AP$1005,MATCH(I254,$AI$5:$AI$1005,0),1),INDEX($AQ$5:$AQ$1005,MATCH(J254,$AI$5:$AI$1005,0),1))</f>
        <v>0.99696193883251627</v>
      </c>
      <c r="Q254" s="19">
        <f>T253</f>
        <v>29322.226859094408</v>
      </c>
      <c r="R254" s="19">
        <f>INDEX(model!$S$5:$S$35,MATCH(G254,model!$Q$5:$Q$35,0),1)*model!$O$5</f>
        <v>125</v>
      </c>
      <c r="S254" s="19">
        <f>IF(RIGHT(B254,1)="C",T253*INDEX(model!$T$5:$T$35,MATCH(G254,model!$Q$5:$Q$35,0),1),0)</f>
        <v>0</v>
      </c>
      <c r="T254" s="19">
        <f>(Q254+R254-S254)*M254</f>
        <v>29471.872770515845</v>
      </c>
      <c r="U254" s="19">
        <f>X253</f>
        <v>32755.954049018117</v>
      </c>
      <c r="V254" s="19">
        <f>INDEX(model!$S$5:$S$35,MATCH(G254,model!$Q$5:$Q$35,0),1)*model!$O$6</f>
        <v>125</v>
      </c>
      <c r="W254" s="19">
        <f>IF(RIGHT(B254,1)="C",X253*INDEX(model!$T$5:$T$35,MATCH(G254,model!$Q$5:$Q$35,0),1),0)</f>
        <v>0</v>
      </c>
      <c r="X254" s="19">
        <f>(U254+V254-W254)*P254</f>
        <v>32781.059699371981</v>
      </c>
      <c r="Y254" s="19"/>
      <c r="Z254" s="36" t="str">
        <f>K254&amp;L254</f>
        <v>UpUp</v>
      </c>
      <c r="AA254" s="36" t="str">
        <f>N254&amp;O254</f>
        <v>DownDown</v>
      </c>
      <c r="AB254" s="19"/>
      <c r="AC254" s="19"/>
      <c r="AD254" s="19"/>
      <c r="AE254" s="19"/>
      <c r="AI254" s="18">
        <f>ROUND(AI253-0.001,3)</f>
        <v>0.751</v>
      </c>
      <c r="AJ254" s="9">
        <f t="array" ref="AJ254">PERCENTILE(IF($BB$5:$BB$2729="Y",$AY$5:$AY$2729),$AI254)</f>
        <v>1.0140609132207308</v>
      </c>
      <c r="AK254" s="9">
        <f t="array" ref="AK254">PERCENTILE(IF($BC$5:$BC$2729="Y",$AY$5:$AY$2729),$AI254)</f>
        <v>1.0210966366684104</v>
      </c>
      <c r="AL254" s="9">
        <f t="array" ref="AL254">PERCENTILE(IF($BD$5:$BD$2729="Y",$AY$5:$AY$2729),$AI254)</f>
        <v>0.99464283927933295</v>
      </c>
      <c r="AM254" s="41" t="str">
        <f>IF(AI254&lt;$BJ$7,"Up","Down")</f>
        <v>Down</v>
      </c>
      <c r="AN254" s="41" t="str">
        <f>IF(AI254&lt;$BK$7,"Down","Up")</f>
        <v>Up</v>
      </c>
      <c r="AO254" s="9">
        <f t="array" ref="AO254">PERCENTILE(IF($BT$5:$BT$2729="Y",$BQ$5:$BQ$2729),$AI254)</f>
        <v>1.0192823152668025</v>
      </c>
      <c r="AP254" s="9">
        <f t="array" ref="AP254">PERCENTILE(IF($BU$5:$BU$2729="Y",$BQ$5:$BQ$2729),$AI254)</f>
        <v>1.0287477221035766</v>
      </c>
      <c r="AQ254" s="9">
        <f t="array" ref="AQ254">PERCENTILE(IF($BV$5:$BV$2729="Y",$BQ$5:$BQ$2729),$AI254)</f>
        <v>0.99382777370114062</v>
      </c>
      <c r="AR254" s="41" t="str">
        <f>IF(AI254&lt;$BJ$12,"Up","Down")</f>
        <v>Down</v>
      </c>
      <c r="AS254" s="41" t="str">
        <f>IF(AI254&lt;$BK$12,"Down","Up")</f>
        <v>Up</v>
      </c>
      <c r="AU254" s="4" t="str">
        <f>IF(AZ254=AZ255,IF(AZ254&gt;AZ253,AZ254&amp;"_O",""),AZ254&amp;"_C")</f>
        <v/>
      </c>
      <c r="AV254" s="7" t="str">
        <f>IF(RIGHT(AU254,1)="C",AX254/INDEX($AX$5:$AX$2729,MATCH(AZ254&amp;"_O",$AU$5:$AU$2729,0),1),"")</f>
        <v/>
      </c>
      <c r="AW254" s="38">
        <v>27313</v>
      </c>
      <c r="AX254" s="37">
        <v>71.14</v>
      </c>
      <c r="AY254" s="7">
        <f>AX254/AX253</f>
        <v>1.1411613731151748</v>
      </c>
      <c r="AZ254" s="4">
        <f>YEAR(AW254)</f>
        <v>1974</v>
      </c>
      <c r="BA254" s="2" t="s">
        <v>5</v>
      </c>
      <c r="BB254" s="12" t="str">
        <f>INDEX($CD$5:$CD$10,MATCH(BA254,$CC$5:$CC$10,0),1)</f>
        <v/>
      </c>
      <c r="BC254" s="12" t="str">
        <f>IF(AND(BB254="Y",AY254&gt;1),"Y","")</f>
        <v/>
      </c>
      <c r="BD254" s="12" t="str">
        <f>IF(AND(BB254="Y",AY254&lt;1),"Y","")</f>
        <v/>
      </c>
      <c r="BE254" s="12" t="str">
        <f>IF(AY254&gt;1,IF(AY253&gt;1,"Y",""),"")</f>
        <v/>
      </c>
      <c r="BF254" s="12" t="str">
        <f>IF(AY254&lt;1,IF(AY253&lt;1,"Y",""),"")</f>
        <v/>
      </c>
      <c r="BG254" s="2"/>
      <c r="BH254" s="2"/>
      <c r="BI254" s="2"/>
      <c r="BJ254" s="2"/>
      <c r="BK254" s="2"/>
      <c r="BL254" s="2"/>
      <c r="BM254" s="4" t="str">
        <f>IF(BR254=BR255,IF(BR254&gt;BR253,BR254&amp;"_O",""),BR254&amp;"_C")</f>
        <v/>
      </c>
      <c r="BN254" s="7" t="str">
        <f>IF(RIGHT(BM254,1)="C",BP254/INDEX($BP$5:$BP$2729,MATCH(BR254&amp;"_O",$BM$5:$BM$2729,0),1),"")</f>
        <v/>
      </c>
      <c r="BO254" s="38">
        <v>27712</v>
      </c>
      <c r="BP254" s="3">
        <v>78.98</v>
      </c>
      <c r="BQ254" s="7">
        <f>BP254/BP253</f>
        <v>1.02292449164616</v>
      </c>
      <c r="BR254" s="4">
        <f>YEAR(BO254)</f>
        <v>1975</v>
      </c>
      <c r="BS254" s="2" t="s">
        <v>5</v>
      </c>
      <c r="BT254" s="12" t="str">
        <f>INDEX($CD$5:$CD$10,MATCH(BS254,$CC$5:$CC$10,0),1)</f>
        <v/>
      </c>
      <c r="BU254" s="12" t="str">
        <f>IF(AND(BT254="Y",BQ254&gt;1),"Y","")</f>
        <v/>
      </c>
      <c r="BV254" s="12" t="str">
        <f>IF(AND(BT254="Y",BQ254&lt;1),"Y","")</f>
        <v/>
      </c>
      <c r="BW254" s="12" t="str">
        <f>IF(BQ254&gt;1,IF(BQ253&gt;1,"Y",""),"")</f>
        <v>Y</v>
      </c>
      <c r="BX254" s="12" t="str">
        <f>IF(BQ254&lt;1,IF(BQ253&lt;1,"Y",""),"")</f>
        <v/>
      </c>
      <c r="BY254" s="2"/>
      <c r="BZ254" s="2"/>
      <c r="CA254" s="2"/>
    </row>
    <row r="255" spans="2:79">
      <c r="B255" s="4" t="str">
        <f>IF(G255=G256,IF(G255&gt;G254,G255&amp;"_O",""),G255&amp;"_C")</f>
        <v/>
      </c>
      <c r="C255" s="14">
        <f ca="1">RANDBETWEEN(0,1000)/1000</f>
        <v>0.27400000000000002</v>
      </c>
      <c r="D255" s="16">
        <f>D254+1</f>
        <v>251</v>
      </c>
      <c r="E255" s="10">
        <f>ROUNDDOWN(D255/52,0)+1</f>
        <v>5</v>
      </c>
      <c r="F255" s="15">
        <f>F254+7</f>
        <v>46377</v>
      </c>
      <c r="G255" s="4">
        <f>YEAR(F255)</f>
        <v>2026</v>
      </c>
      <c r="H255" s="33">
        <v>0.44600000000000001</v>
      </c>
      <c r="I255" s="33">
        <v>0.13600000000000001</v>
      </c>
      <c r="J255" s="33">
        <v>0.34799999999999998</v>
      </c>
      <c r="K255" s="16" t="str">
        <f>IF(M254&gt;1,"Up","Down")</f>
        <v>Up</v>
      </c>
      <c r="L255" s="16" t="str">
        <f>IF(K255="Up",IF(H255&lt;$BJ$7,"Up","Down"),IF(H255&lt;$BK$7,"Down","Up"))</f>
        <v>Up</v>
      </c>
      <c r="M255" s="17">
        <f>IF(L255="Up",INDEX($AK$5:$AK$1005,MATCH(I255,$AI$5:$AI$1005,0),1),INDEX($AL$5:$AL$1005,MATCH(J255,$AI$5:$AI$1005,0),1))</f>
        <v>1.003223715393514</v>
      </c>
      <c r="N255" s="16" t="str">
        <f>IF(P254&gt;1,"Up","Down")</f>
        <v>Down</v>
      </c>
      <c r="O255" s="16" t="str">
        <f>IF(N255="Up",IF(H255&lt;$BJ$12,"Up","Down"),IF(H255&lt;$BK$12,"Down","Up"))</f>
        <v>Down</v>
      </c>
      <c r="P255" s="17">
        <f>IF(O255="Up",INDEX($AP$5:$AP$1005,MATCH(I255,$AI$5:$AI$1005,0),1),INDEX($AQ$5:$AQ$1005,MATCH(J255,$AI$5:$AI$1005,0),1))</f>
        <v>0.97734400744038907</v>
      </c>
      <c r="Q255" s="19">
        <f>T254</f>
        <v>29471.872770515845</v>
      </c>
      <c r="R255" s="19">
        <f>INDEX(model!$S$5:$S$35,MATCH(G255,model!$Q$5:$Q$35,0),1)*model!$O$5</f>
        <v>125</v>
      </c>
      <c r="S255" s="19">
        <f>IF(RIGHT(B255,1)="C",T254*INDEX(model!$T$5:$T$35,MATCH(G255,model!$Q$5:$Q$35,0),1),0)</f>
        <v>0</v>
      </c>
      <c r="T255" s="19">
        <f>(Q255+R255-S255)*M255</f>
        <v>29692.284664866031</v>
      </c>
      <c r="U255" s="19">
        <f>X254</f>
        <v>32781.059699371981</v>
      </c>
      <c r="V255" s="19">
        <f>INDEX(model!$S$5:$S$35,MATCH(G255,model!$Q$5:$Q$35,0),1)*model!$O$6</f>
        <v>125</v>
      </c>
      <c r="W255" s="19">
        <f>IF(RIGHT(B255,1)="C",X254*INDEX(model!$T$5:$T$35,MATCH(G255,model!$Q$5:$Q$35,0),1),0)</f>
        <v>0</v>
      </c>
      <c r="X255" s="19">
        <f>(U255+V255-W255)*P255</f>
        <v>32160.540255656895</v>
      </c>
      <c r="Y255" s="19"/>
      <c r="Z255" s="36" t="str">
        <f>K255&amp;L255</f>
        <v>UpUp</v>
      </c>
      <c r="AA255" s="36" t="str">
        <f>N255&amp;O255</f>
        <v>DownDown</v>
      </c>
      <c r="AB255" s="19"/>
      <c r="AC255" s="19"/>
      <c r="AD255" s="19"/>
      <c r="AE255" s="19"/>
      <c r="AI255" s="18">
        <f>ROUND(AI254-0.001,3)</f>
        <v>0.75</v>
      </c>
      <c r="AJ255" s="9">
        <f t="array" ref="AJ255">PERCENTILE(IF($BB$5:$BB$2729="Y",$AY$5:$AY$2729),$AI255)</f>
        <v>1.0140512913842001</v>
      </c>
      <c r="AK255" s="9">
        <f t="array" ref="AK255">PERCENTILE(IF($BC$5:$BC$2729="Y",$AY$5:$AY$2729),$AI255)</f>
        <v>1.0210952973147251</v>
      </c>
      <c r="AL255" s="9">
        <f t="array" ref="AL255">PERCENTILE(IF($BD$5:$BD$2729="Y",$AY$5:$AY$2729),$AI255)</f>
        <v>0.99460552711829675</v>
      </c>
      <c r="AM255" s="41" t="str">
        <f>IF(AI255&lt;$BJ$7,"Up","Down")</f>
        <v>Down</v>
      </c>
      <c r="AN255" s="41" t="str">
        <f>IF(AI255&lt;$BK$7,"Down","Up")</f>
        <v>Up</v>
      </c>
      <c r="AO255" s="9">
        <f t="array" ref="AO255">PERCENTILE(IF($BT$5:$BT$2729="Y",$BQ$5:$BQ$2729),$AI255)</f>
        <v>1.0192507890344864</v>
      </c>
      <c r="AP255" s="9">
        <f t="array" ref="AP255">PERCENTILE(IF($BU$5:$BU$2729="Y",$BQ$5:$BQ$2729),$AI255)</f>
        <v>1.0286413014498796</v>
      </c>
      <c r="AQ255" s="9">
        <f t="array" ref="AQ255">PERCENTILE(IF($BV$5:$BV$2729="Y",$BQ$5:$BQ$2729),$AI255)</f>
        <v>0.99378934901661831</v>
      </c>
      <c r="AR255" s="41" t="str">
        <f>IF(AI255&lt;$BJ$12,"Up","Down")</f>
        <v>Down</v>
      </c>
      <c r="AS255" s="41" t="str">
        <f>IF(AI255&lt;$BK$12,"Down","Up")</f>
        <v>Up</v>
      </c>
      <c r="AU255" s="4" t="str">
        <f>IF(AZ255=AZ256,IF(AZ255&gt;AZ254,AZ255&amp;"_O",""),AZ255&amp;"_C")</f>
        <v/>
      </c>
      <c r="AV255" s="7" t="str">
        <f>IF(RIGHT(AU255,1)="C",AX255/INDEX($AX$5:$AX$2729,MATCH(AZ255&amp;"_O",$AU$5:$AU$2729,0),1),"")</f>
        <v/>
      </c>
      <c r="AW255" s="38">
        <v>27320</v>
      </c>
      <c r="AX255" s="37">
        <v>72.28</v>
      </c>
      <c r="AY255" s="7">
        <f>AX255/AX254</f>
        <v>1.0160247399493956</v>
      </c>
      <c r="AZ255" s="4">
        <f>YEAR(AW255)</f>
        <v>1974</v>
      </c>
      <c r="BA255" s="2" t="s">
        <v>5</v>
      </c>
      <c r="BB255" s="12" t="str">
        <f>INDEX($CD$5:$CD$10,MATCH(BA255,$CC$5:$CC$10,0),1)</f>
        <v/>
      </c>
      <c r="BC255" s="12" t="str">
        <f>IF(AND(BB255="Y",AY255&gt;1),"Y","")</f>
        <v/>
      </c>
      <c r="BD255" s="12" t="str">
        <f>IF(AND(BB255="Y",AY255&lt;1),"Y","")</f>
        <v/>
      </c>
      <c r="BE255" s="12" t="str">
        <f>IF(AY255&gt;1,IF(AY254&gt;1,"Y",""),"")</f>
        <v>Y</v>
      </c>
      <c r="BF255" s="12" t="str">
        <f>IF(AY255&lt;1,IF(AY254&lt;1,"Y",""),"")</f>
        <v/>
      </c>
      <c r="BG255" s="2"/>
      <c r="BH255" s="2"/>
      <c r="BI255" s="2"/>
      <c r="BJ255" s="2"/>
      <c r="BK255" s="2"/>
      <c r="BL255" s="2"/>
      <c r="BM255" s="4" t="str">
        <f>IF(BR255=BR256,IF(BR255&gt;BR254,BR255&amp;"_O",""),BR255&amp;"_C")</f>
        <v/>
      </c>
      <c r="BN255" s="7" t="str">
        <f>IF(RIGHT(BM255,1)="C",BP255/INDEX($BP$5:$BP$2729,MATCH(BR255&amp;"_O",$BM$5:$BM$2729,0),1),"")</f>
        <v/>
      </c>
      <c r="BO255" s="38">
        <v>27719</v>
      </c>
      <c r="BP255" s="3">
        <v>77.739999999999995</v>
      </c>
      <c r="BQ255" s="7">
        <f>BP255/BP254</f>
        <v>0.98429982273993399</v>
      </c>
      <c r="BR255" s="4">
        <f>YEAR(BO255)</f>
        <v>1975</v>
      </c>
      <c r="BS255" s="2" t="s">
        <v>5</v>
      </c>
      <c r="BT255" s="12" t="str">
        <f>INDEX($CD$5:$CD$10,MATCH(BS255,$CC$5:$CC$10,0),1)</f>
        <v/>
      </c>
      <c r="BU255" s="12" t="str">
        <f>IF(AND(BT255="Y",BQ255&gt;1),"Y","")</f>
        <v/>
      </c>
      <c r="BV255" s="12" t="str">
        <f>IF(AND(BT255="Y",BQ255&lt;1),"Y","")</f>
        <v/>
      </c>
      <c r="BW255" s="12" t="str">
        <f>IF(BQ255&gt;1,IF(BQ254&gt;1,"Y",""),"")</f>
        <v/>
      </c>
      <c r="BX255" s="12" t="str">
        <f>IF(BQ255&lt;1,IF(BQ254&lt;1,"Y",""),"")</f>
        <v/>
      </c>
      <c r="BY255" s="2"/>
      <c r="BZ255" s="2"/>
      <c r="CA255" s="2"/>
    </row>
    <row r="256" spans="2:79">
      <c r="B256" s="4" t="str">
        <f>IF(G256=G257,IF(G256&gt;G255,G256&amp;"_O",""),G256&amp;"_C")</f>
        <v>2026_C</v>
      </c>
      <c r="C256" s="14">
        <f ca="1">RANDBETWEEN(0,1000)/1000</f>
        <v>0.41899999999999998</v>
      </c>
      <c r="D256" s="16">
        <f>D255+1</f>
        <v>252</v>
      </c>
      <c r="E256" s="10">
        <f>ROUNDDOWN(D256/52,0)+1</f>
        <v>5</v>
      </c>
      <c r="F256" s="15">
        <f>F255+7</f>
        <v>46384</v>
      </c>
      <c r="G256" s="4">
        <f>YEAR(F256)</f>
        <v>2026</v>
      </c>
      <c r="H256" s="33">
        <v>0.90500000000000003</v>
      </c>
      <c r="I256" s="33">
        <v>0.70399999999999996</v>
      </c>
      <c r="J256" s="33">
        <v>0.70299999999999996</v>
      </c>
      <c r="K256" s="16" t="str">
        <f>IF(M255&gt;1,"Up","Down")</f>
        <v>Up</v>
      </c>
      <c r="L256" s="16" t="str">
        <f>IF(K256="Up",IF(H256&lt;$BJ$7,"Up","Down"),IF(H256&lt;$BK$7,"Down","Up"))</f>
        <v>Down</v>
      </c>
      <c r="M256" s="17">
        <f>IF(L256="Up",INDEX($AK$5:$AK$1005,MATCH(I256,$AI$5:$AI$1005,0),1),INDEX($AL$5:$AL$1005,MATCH(J256,$AI$5:$AI$1005,0),1))</f>
        <v>0.99337856711836237</v>
      </c>
      <c r="N256" s="16" t="str">
        <f>IF(P255&gt;1,"Up","Down")</f>
        <v>Down</v>
      </c>
      <c r="O256" s="16" t="str">
        <f>IF(N256="Up",IF(H256&lt;$BJ$12,"Up","Down"),IF(H256&lt;$BK$12,"Down","Up"))</f>
        <v>Up</v>
      </c>
      <c r="P256" s="17">
        <f>IF(O256="Up",INDEX($AP$5:$AP$1005,MATCH(I256,$AI$5:$AI$1005,0),1),INDEX($AQ$5:$AQ$1005,MATCH(J256,$AI$5:$AI$1005,0),1))</f>
        <v>1.026490665992051</v>
      </c>
      <c r="Q256" s="19">
        <f>T255</f>
        <v>29692.284664866031</v>
      </c>
      <c r="R256" s="19">
        <f>INDEX(model!$S$5:$S$35,MATCH(G256,model!$Q$5:$Q$35,0),1)*model!$O$5</f>
        <v>125</v>
      </c>
      <c r="S256" s="19">
        <f>IF(RIGHT(B256,1)="C",T255*INDEX(model!$T$5:$T$35,MATCH(G256,model!$Q$5:$Q$35,0),1),0)</f>
        <v>0</v>
      </c>
      <c r="T256" s="19">
        <f>(Q256+R256-S256)*M256</f>
        <v>29619.851515744936</v>
      </c>
      <c r="U256" s="19">
        <f>X255</f>
        <v>32160.540255656895</v>
      </c>
      <c r="V256" s="19">
        <f>INDEX(model!$S$5:$S$35,MATCH(G256,model!$Q$5:$Q$35,0),1)*model!$O$6</f>
        <v>125</v>
      </c>
      <c r="W256" s="19">
        <f>IF(RIGHT(B256,1)="C",X255*INDEX(model!$T$5:$T$35,MATCH(G256,model!$Q$5:$Q$35,0),1),0)</f>
        <v>0</v>
      </c>
      <c r="X256" s="19">
        <f>(U256+V256-W256)*P256</f>
        <v>33140.805718942414</v>
      </c>
      <c r="Y256" s="19"/>
      <c r="Z256" s="36" t="str">
        <f>K256&amp;L256</f>
        <v>UpDown</v>
      </c>
      <c r="AA256" s="36" t="str">
        <f>N256&amp;O256</f>
        <v>DownUp</v>
      </c>
      <c r="AB256" s="19"/>
      <c r="AC256" s="19"/>
      <c r="AD256" s="19"/>
      <c r="AE256" s="19"/>
      <c r="AI256" s="18">
        <f>ROUND(AI255-0.001,3)</f>
        <v>0.749</v>
      </c>
      <c r="AJ256" s="9">
        <f t="array" ref="AJ256">PERCENTILE(IF($BB$5:$BB$2729="Y",$AY$5:$AY$2729),$AI256)</f>
        <v>1.0139774458020516</v>
      </c>
      <c r="AK256" s="9">
        <f t="array" ref="AK256">PERCENTILE(IF($BC$5:$BC$2729="Y",$AY$5:$AY$2729),$AI256)</f>
        <v>1.0210744538432188</v>
      </c>
      <c r="AL256" s="9">
        <f t="array" ref="AL256">PERCENTILE(IF($BD$5:$BD$2729="Y",$AY$5:$AY$2729),$AI256)</f>
        <v>0.99457402984906884</v>
      </c>
      <c r="AM256" s="41" t="str">
        <f>IF(AI256&lt;$BJ$7,"Up","Down")</f>
        <v>Down</v>
      </c>
      <c r="AN256" s="41" t="str">
        <f>IF(AI256&lt;$BK$7,"Down","Up")</f>
        <v>Up</v>
      </c>
      <c r="AO256" s="9">
        <f t="array" ref="AO256">PERCENTILE(IF($BT$5:$BT$2729="Y",$BQ$5:$BQ$2729),$AI256)</f>
        <v>1.0190399926033993</v>
      </c>
      <c r="AP256" s="9">
        <f t="array" ref="AP256">PERCENTILE(IF($BU$5:$BU$2729="Y",$BQ$5:$BQ$2729),$AI256)</f>
        <v>1.0286085352918966</v>
      </c>
      <c r="AQ256" s="9">
        <f t="array" ref="AQ256">PERCENTILE(IF($BV$5:$BV$2729="Y",$BQ$5:$BQ$2729),$AI256)</f>
        <v>0.99373482145286873</v>
      </c>
      <c r="AR256" s="41" t="str">
        <f>IF(AI256&lt;$BJ$12,"Up","Down")</f>
        <v>Down</v>
      </c>
      <c r="AS256" s="41" t="str">
        <f>IF(AI256&lt;$BK$12,"Down","Up")</f>
        <v>Up</v>
      </c>
      <c r="AU256" s="4" t="str">
        <f>IF(AZ256=AZ257,IF(AZ256&gt;AZ255,AZ256&amp;"_O",""),AZ256&amp;"_C")</f>
        <v/>
      </c>
      <c r="AV256" s="7" t="str">
        <f>IF(RIGHT(AU256,1)="C",AX256/INDEX($AX$5:$AX$2729,MATCH(AZ256&amp;"_O",$AU$5:$AU$2729,0),1),"")</f>
        <v/>
      </c>
      <c r="AW256" s="38">
        <v>27327</v>
      </c>
      <c r="AX256" s="37">
        <v>70.12</v>
      </c>
      <c r="AY256" s="7">
        <f>AX256/AX255</f>
        <v>0.97011621472053133</v>
      </c>
      <c r="AZ256" s="4">
        <f>YEAR(AW256)</f>
        <v>1974</v>
      </c>
      <c r="BA256" s="2" t="s">
        <v>5</v>
      </c>
      <c r="BB256" s="12" t="str">
        <f>INDEX($CD$5:$CD$10,MATCH(BA256,$CC$5:$CC$10,0),1)</f>
        <v/>
      </c>
      <c r="BC256" s="12" t="str">
        <f>IF(AND(BB256="Y",AY256&gt;1),"Y","")</f>
        <v/>
      </c>
      <c r="BD256" s="12" t="str">
        <f>IF(AND(BB256="Y",AY256&lt;1),"Y","")</f>
        <v/>
      </c>
      <c r="BE256" s="12" t="str">
        <f>IF(AY256&gt;1,IF(AY255&gt;1,"Y",""),"")</f>
        <v/>
      </c>
      <c r="BF256" s="12" t="str">
        <f>IF(AY256&lt;1,IF(AY255&lt;1,"Y",""),"")</f>
        <v/>
      </c>
      <c r="BG256" s="2"/>
      <c r="BH256" s="2"/>
      <c r="BI256" s="2"/>
      <c r="BJ256" s="2"/>
      <c r="BK256" s="2"/>
      <c r="BL256" s="2"/>
      <c r="BM256" s="4" t="str">
        <f>IF(BR256=BR257,IF(BR256&gt;BR255,BR256&amp;"_O",""),BR256&amp;"_C")</f>
        <v/>
      </c>
      <c r="BN256" s="7" t="str">
        <f>IF(RIGHT(BM256,1)="C",BP256/INDEX($BP$5:$BP$2729,MATCH(BR256&amp;"_O",$BM$5:$BM$2729,0),1),"")</f>
        <v/>
      </c>
      <c r="BO256" s="38">
        <v>27726</v>
      </c>
      <c r="BP256" s="3">
        <v>78.8</v>
      </c>
      <c r="BQ256" s="7">
        <f>BP256/BP255</f>
        <v>1.0136351942372011</v>
      </c>
      <c r="BR256" s="4">
        <f>YEAR(BO256)</f>
        <v>1975</v>
      </c>
      <c r="BS256" s="2" t="s">
        <v>5</v>
      </c>
      <c r="BT256" s="12" t="str">
        <f>INDEX($CD$5:$CD$10,MATCH(BS256,$CC$5:$CC$10,0),1)</f>
        <v/>
      </c>
      <c r="BU256" s="12" t="str">
        <f>IF(AND(BT256="Y",BQ256&gt;1),"Y","")</f>
        <v/>
      </c>
      <c r="BV256" s="12" t="str">
        <f>IF(AND(BT256="Y",BQ256&lt;1),"Y","")</f>
        <v/>
      </c>
      <c r="BW256" s="12" t="str">
        <f>IF(BQ256&gt;1,IF(BQ255&gt;1,"Y",""),"")</f>
        <v/>
      </c>
      <c r="BX256" s="12" t="str">
        <f>IF(BQ256&lt;1,IF(BQ255&lt;1,"Y",""),"")</f>
        <v/>
      </c>
      <c r="BY256" s="2"/>
      <c r="BZ256" s="2"/>
      <c r="CA256" s="2"/>
    </row>
    <row r="257" spans="2:79">
      <c r="B257" s="4" t="str">
        <f>IF(G257=G258,IF(G257&gt;G256,G257&amp;"_O",""),G257&amp;"_C")</f>
        <v>2027_O</v>
      </c>
      <c r="C257" s="14">
        <f ca="1">RANDBETWEEN(0,1000)/1000</f>
        <v>0.64600000000000002</v>
      </c>
      <c r="D257" s="16">
        <f>D256+1</f>
        <v>253</v>
      </c>
      <c r="E257" s="10">
        <f>ROUNDDOWN(D257/52,0)+1</f>
        <v>5</v>
      </c>
      <c r="F257" s="15">
        <f>F256+7</f>
        <v>46391</v>
      </c>
      <c r="G257" s="4">
        <f>YEAR(F257)</f>
        <v>2027</v>
      </c>
      <c r="H257" s="33">
        <v>0.59099999999999997</v>
      </c>
      <c r="I257" s="33">
        <v>0.66900000000000004</v>
      </c>
      <c r="J257" s="33">
        <v>0.41099999999999998</v>
      </c>
      <c r="K257" s="16" t="str">
        <f>IF(M256&gt;1,"Up","Down")</f>
        <v>Down</v>
      </c>
      <c r="L257" s="16" t="str">
        <f>IF(K257="Up",IF(H257&lt;$BJ$7,"Up","Down"),IF(H257&lt;$BK$7,"Down","Up"))</f>
        <v>Up</v>
      </c>
      <c r="M257" s="17">
        <f>IF(L257="Up",INDEX($AK$5:$AK$1005,MATCH(I257,$AI$5:$AI$1005,0),1),INDEX($AL$5:$AL$1005,MATCH(J257,$AI$5:$AI$1005,0),1))</f>
        <v>1.0173090883791251</v>
      </c>
      <c r="N257" s="16" t="str">
        <f>IF(P256&gt;1,"Up","Down")</f>
        <v>Up</v>
      </c>
      <c r="O257" s="16" t="str">
        <f>IF(N257="Up",IF(H257&lt;$BJ$12,"Up","Down"),IF(H257&lt;$BK$12,"Down","Up"))</f>
        <v>Down</v>
      </c>
      <c r="P257" s="17">
        <f>IF(O257="Up",INDEX($AP$5:$AP$1005,MATCH(I257,$AI$5:$AI$1005,0),1),INDEX($AQ$5:$AQ$1005,MATCH(J257,$AI$5:$AI$1005,0),1))</f>
        <v>0.98102861561539567</v>
      </c>
      <c r="Q257" s="19">
        <f>T256</f>
        <v>29619.851515744936</v>
      </c>
      <c r="R257" s="19">
        <f>INDEX(model!$S$5:$S$35,MATCH(G257,model!$Q$5:$Q$35,0),1)*model!$O$5</f>
        <v>125</v>
      </c>
      <c r="S257" s="19">
        <f>IF(RIGHT(B257,1)="C",T256*INDEX(model!$T$5:$T$35,MATCH(G257,model!$Q$5:$Q$35,0),1),0)</f>
        <v>0</v>
      </c>
      <c r="T257" s="19">
        <f>(Q257+R257-S257)*M257</f>
        <v>30259.707779454919</v>
      </c>
      <c r="U257" s="19">
        <f>X256</f>
        <v>33140.805718942414</v>
      </c>
      <c r="V257" s="19">
        <f>INDEX(model!$S$5:$S$35,MATCH(G257,model!$Q$5:$Q$35,0),1)*model!$O$6</f>
        <v>125</v>
      </c>
      <c r="W257" s="19">
        <f>IF(RIGHT(B257,1)="C",X256*INDEX(model!$T$5:$T$35,MATCH(G257,model!$Q$5:$Q$35,0),1),0)</f>
        <v>0</v>
      </c>
      <c r="X257" s="19">
        <f>(U257+V257-W257)*P257</f>
        <v>32634.70733178479</v>
      </c>
      <c r="Y257" s="19"/>
      <c r="Z257" s="36" t="str">
        <f>K257&amp;L257</f>
        <v>DownUp</v>
      </c>
      <c r="AA257" s="36" t="str">
        <f>N257&amp;O257</f>
        <v>UpDown</v>
      </c>
      <c r="AB257" s="19"/>
      <c r="AC257" s="19"/>
      <c r="AD257" s="19"/>
      <c r="AE257" s="19"/>
      <c r="AI257" s="18">
        <f>ROUND(AI256-0.001,3)</f>
        <v>0.748</v>
      </c>
      <c r="AJ257" s="9">
        <f t="array" ref="AJ257">PERCENTILE(IF($BB$5:$BB$2729="Y",$AY$5:$AY$2729),$AI257)</f>
        <v>1.0138444375197859</v>
      </c>
      <c r="AK257" s="9">
        <f t="array" ref="AK257">PERCENTILE(IF($BC$5:$BC$2729="Y",$AY$5:$AY$2729),$AI257)</f>
        <v>1.0210652560468554</v>
      </c>
      <c r="AL257" s="9">
        <f t="array" ref="AL257">PERCENTILE(IF($BD$5:$BD$2729="Y",$AY$5:$AY$2729),$AI257)</f>
        <v>0.99455017651042588</v>
      </c>
      <c r="AM257" s="41" t="str">
        <f>IF(AI257&lt;$BJ$7,"Up","Down")</f>
        <v>Down</v>
      </c>
      <c r="AN257" s="41" t="str">
        <f>IF(AI257&lt;$BK$7,"Down","Up")</f>
        <v>Up</v>
      </c>
      <c r="AO257" s="9">
        <f t="array" ref="AO257">PERCENTILE(IF($BT$5:$BT$2729="Y",$BQ$5:$BQ$2729),$AI257)</f>
        <v>1.0189884089418302</v>
      </c>
      <c r="AP257" s="9">
        <f t="array" ref="AP257">PERCENTILE(IF($BU$5:$BU$2729="Y",$BQ$5:$BQ$2729),$AI257)</f>
        <v>1.0285856099104649</v>
      </c>
      <c r="AQ257" s="9">
        <f t="array" ref="AQ257">PERCENTILE(IF($BV$5:$BV$2729="Y",$BQ$5:$BQ$2729),$AI257)</f>
        <v>0.99364492232423574</v>
      </c>
      <c r="AR257" s="41" t="str">
        <f>IF(AI257&lt;$BJ$12,"Up","Down")</f>
        <v>Down</v>
      </c>
      <c r="AS257" s="41" t="str">
        <f>IF(AI257&lt;$BK$12,"Down","Up")</f>
        <v>Up</v>
      </c>
      <c r="AU257" s="4" t="str">
        <f>IF(AZ257=AZ258,IF(AZ257&gt;AZ256,AZ257&amp;"_O",""),AZ257&amp;"_C")</f>
        <v/>
      </c>
      <c r="AV257" s="7" t="str">
        <f>IF(RIGHT(AU257,1)="C",AX257/INDEX($AX$5:$AX$2729,MATCH(AZ257&amp;"_O",$AU$5:$AU$2729,0),1),"")</f>
        <v/>
      </c>
      <c r="AW257" s="38">
        <v>27334</v>
      </c>
      <c r="AX257" s="37">
        <v>73.88</v>
      </c>
      <c r="AY257" s="7">
        <f>AX257/AX256</f>
        <v>1.0536223616657159</v>
      </c>
      <c r="AZ257" s="4">
        <f>YEAR(AW257)</f>
        <v>1974</v>
      </c>
      <c r="BA257" s="2" t="s">
        <v>5</v>
      </c>
      <c r="BB257" s="12" t="str">
        <f>INDEX($CD$5:$CD$10,MATCH(BA257,$CC$5:$CC$10,0),1)</f>
        <v/>
      </c>
      <c r="BC257" s="12" t="str">
        <f>IF(AND(BB257="Y",AY257&gt;1),"Y","")</f>
        <v/>
      </c>
      <c r="BD257" s="12" t="str">
        <f>IF(AND(BB257="Y",AY257&lt;1),"Y","")</f>
        <v/>
      </c>
      <c r="BE257" s="12" t="str">
        <f>IF(AY257&gt;1,IF(AY256&gt;1,"Y",""),"")</f>
        <v/>
      </c>
      <c r="BF257" s="12" t="str">
        <f>IF(AY257&lt;1,IF(AY256&lt;1,"Y",""),"")</f>
        <v/>
      </c>
      <c r="BG257" s="2"/>
      <c r="BH257" s="2"/>
      <c r="BI257" s="2"/>
      <c r="BJ257" s="2"/>
      <c r="BK257" s="2"/>
      <c r="BL257" s="2"/>
      <c r="BM257" s="4" t="str">
        <f>IF(BR257=BR258,IF(BR257&gt;BR256,BR257&amp;"_O",""),BR257&amp;"_C")</f>
        <v/>
      </c>
      <c r="BN257" s="7" t="str">
        <f>IF(RIGHT(BM257,1)="C",BP257/INDEX($BP$5:$BP$2729,MATCH(BR257&amp;"_O",$BM$5:$BM$2729,0),1),"")</f>
        <v/>
      </c>
      <c r="BO257" s="38">
        <v>27733</v>
      </c>
      <c r="BP257" s="3">
        <v>74.72</v>
      </c>
      <c r="BQ257" s="7">
        <f>BP257/BP256</f>
        <v>0.94822335025380711</v>
      </c>
      <c r="BR257" s="4">
        <f>YEAR(BO257)</f>
        <v>1975</v>
      </c>
      <c r="BS257" s="2" t="s">
        <v>5</v>
      </c>
      <c r="BT257" s="12" t="str">
        <f>INDEX($CD$5:$CD$10,MATCH(BS257,$CC$5:$CC$10,0),1)</f>
        <v/>
      </c>
      <c r="BU257" s="12" t="str">
        <f>IF(AND(BT257="Y",BQ257&gt;1),"Y","")</f>
        <v/>
      </c>
      <c r="BV257" s="12" t="str">
        <f>IF(AND(BT257="Y",BQ257&lt;1),"Y","")</f>
        <v/>
      </c>
      <c r="BW257" s="12" t="str">
        <f>IF(BQ257&gt;1,IF(BQ256&gt;1,"Y",""),"")</f>
        <v/>
      </c>
      <c r="BX257" s="12" t="str">
        <f>IF(BQ257&lt;1,IF(BQ256&lt;1,"Y",""),"")</f>
        <v/>
      </c>
      <c r="BY257" s="2"/>
      <c r="BZ257" s="2"/>
      <c r="CA257" s="2"/>
    </row>
    <row r="258" spans="2:79">
      <c r="B258" s="4" t="str">
        <f>IF(G258=G259,IF(G258&gt;G257,G258&amp;"_O",""),G258&amp;"_C")</f>
        <v/>
      </c>
      <c r="C258" s="14">
        <f ca="1">RANDBETWEEN(0,1000)/1000</f>
        <v>0.82899999999999996</v>
      </c>
      <c r="D258" s="16">
        <f>D257+1</f>
        <v>254</v>
      </c>
      <c r="E258" s="10">
        <f>ROUNDDOWN(D258/52,0)+1</f>
        <v>5</v>
      </c>
      <c r="F258" s="15">
        <f>F257+7</f>
        <v>46398</v>
      </c>
      <c r="G258" s="4">
        <f>YEAR(F258)</f>
        <v>2027</v>
      </c>
      <c r="H258" s="33">
        <v>0.41799999999999998</v>
      </c>
      <c r="I258" s="33">
        <v>0.88600000000000001</v>
      </c>
      <c r="J258" s="33">
        <v>0.874</v>
      </c>
      <c r="K258" s="16" t="str">
        <f>IF(M257&gt;1,"Up","Down")</f>
        <v>Up</v>
      </c>
      <c r="L258" s="16" t="str">
        <f>IF(K258="Up",IF(H258&lt;$BJ$7,"Up","Down"),IF(H258&lt;$BK$7,"Down","Up"))</f>
        <v>Up</v>
      </c>
      <c r="M258" s="17">
        <f>IF(L258="Up",INDEX($AK$5:$AK$1005,MATCH(I258,$AI$5:$AI$1005,0),1),INDEX($AL$5:$AL$1005,MATCH(J258,$AI$5:$AI$1005,0),1))</f>
        <v>1.0317808477700723</v>
      </c>
      <c r="N258" s="16" t="str">
        <f>IF(P257&gt;1,"Up","Down")</f>
        <v>Down</v>
      </c>
      <c r="O258" s="16" t="str">
        <f>IF(N258="Up",IF(H258&lt;$BJ$12,"Up","Down"),IF(H258&lt;$BK$12,"Down","Up"))</f>
        <v>Down</v>
      </c>
      <c r="P258" s="17">
        <f>IF(O258="Up",INDEX($AP$5:$AP$1005,MATCH(I258,$AI$5:$AI$1005,0),1),INDEX($AQ$5:$AQ$1005,MATCH(J258,$AI$5:$AI$1005,0),1))</f>
        <v>0.99684728923253274</v>
      </c>
      <c r="Q258" s="19">
        <f>T257</f>
        <v>30259.707779454919</v>
      </c>
      <c r="R258" s="19">
        <f>INDEX(model!$S$5:$S$35,MATCH(G258,model!$Q$5:$Q$35,0),1)*model!$O$5</f>
        <v>125</v>
      </c>
      <c r="S258" s="19">
        <f>IF(RIGHT(B258,1)="C",T257*INDEX(model!$T$5:$T$35,MATCH(G258,model!$Q$5:$Q$35,0),1),0)</f>
        <v>0</v>
      </c>
      <c r="T258" s="19">
        <f>(Q258+R258-S258)*M258</f>
        <v>31350.359551931906</v>
      </c>
      <c r="U258" s="19">
        <f>X257</f>
        <v>32634.70733178479</v>
      </c>
      <c r="V258" s="19">
        <f>INDEX(model!$S$5:$S$35,MATCH(G258,model!$Q$5:$Q$35,0),1)*model!$O$6</f>
        <v>125</v>
      </c>
      <c r="W258" s="19">
        <f>IF(RIGHT(B258,1)="C",X257*INDEX(model!$T$5:$T$35,MATCH(G258,model!$Q$5:$Q$35,0),1),0)</f>
        <v>0</v>
      </c>
      <c r="X258" s="19">
        <f>(U258+V258-W258)*P258</f>
        <v>32656.425449740796</v>
      </c>
      <c r="Y258" s="19"/>
      <c r="Z258" s="36" t="str">
        <f>K258&amp;L258</f>
        <v>UpUp</v>
      </c>
      <c r="AA258" s="36" t="str">
        <f>N258&amp;O258</f>
        <v>DownDown</v>
      </c>
      <c r="AB258" s="19"/>
      <c r="AC258" s="19"/>
      <c r="AD258" s="19"/>
      <c r="AE258" s="19"/>
      <c r="AI258" s="18">
        <f>ROUND(AI257-0.001,3)</f>
        <v>0.747</v>
      </c>
      <c r="AJ258" s="9">
        <f t="array" ref="AJ258">PERCENTILE(IF($BB$5:$BB$2729="Y",$AY$5:$AY$2729),$AI258)</f>
        <v>1.0138097716282237</v>
      </c>
      <c r="AK258" s="9">
        <f t="array" ref="AK258">PERCENTILE(IF($BC$5:$BC$2729="Y",$AY$5:$AY$2729),$AI258)</f>
        <v>1.0210626300633092</v>
      </c>
      <c r="AL258" s="9">
        <f t="array" ref="AL258">PERCENTILE(IF($BD$5:$BD$2729="Y",$AY$5:$AY$2729),$AI258)</f>
        <v>0.99453915842493978</v>
      </c>
      <c r="AM258" s="41" t="str">
        <f>IF(AI258&lt;$BJ$7,"Up","Down")</f>
        <v>Down</v>
      </c>
      <c r="AN258" s="41" t="str">
        <f>IF(AI258&lt;$BK$7,"Down","Up")</f>
        <v>Up</v>
      </c>
      <c r="AO258" s="9">
        <f t="array" ref="AO258">PERCENTILE(IF($BT$5:$BT$2729="Y",$BQ$5:$BQ$2729),$AI258)</f>
        <v>1.0189849195633711</v>
      </c>
      <c r="AP258" s="9">
        <f t="array" ref="AP258">PERCENTILE(IF($BU$5:$BU$2729="Y",$BQ$5:$BQ$2729),$AI258)</f>
        <v>1.0285504842492956</v>
      </c>
      <c r="AQ258" s="9">
        <f t="array" ref="AQ258">PERCENTILE(IF($BV$5:$BV$2729="Y",$BQ$5:$BQ$2729),$AI258)</f>
        <v>0.99362346454761585</v>
      </c>
      <c r="AR258" s="41" t="str">
        <f>IF(AI258&lt;$BJ$12,"Up","Down")</f>
        <v>Down</v>
      </c>
      <c r="AS258" s="41" t="str">
        <f>IF(AI258&lt;$BK$12,"Down","Up")</f>
        <v>Up</v>
      </c>
      <c r="AU258" s="4" t="str">
        <f>IF(AZ258=AZ259,IF(AZ258&gt;AZ257,AZ258&amp;"_O",""),AZ258&amp;"_C")</f>
        <v/>
      </c>
      <c r="AV258" s="7" t="str">
        <f>IF(RIGHT(AU258,1)="C",AX258/INDEX($AX$5:$AX$2729,MATCH(AZ258&amp;"_O",$AU$5:$AU$2729,0),1),"")</f>
        <v/>
      </c>
      <c r="AW258" s="38">
        <v>27341</v>
      </c>
      <c r="AX258" s="37">
        <v>74.91</v>
      </c>
      <c r="AY258" s="7">
        <f>AX258/AX257</f>
        <v>1.0139415268002165</v>
      </c>
      <c r="AZ258" s="4">
        <f>YEAR(AW258)</f>
        <v>1974</v>
      </c>
      <c r="BA258" s="2" t="s">
        <v>5</v>
      </c>
      <c r="BB258" s="12" t="str">
        <f>INDEX($CD$5:$CD$10,MATCH(BA258,$CC$5:$CC$10,0),1)</f>
        <v/>
      </c>
      <c r="BC258" s="12" t="str">
        <f>IF(AND(BB258="Y",AY258&gt;1),"Y","")</f>
        <v/>
      </c>
      <c r="BD258" s="12" t="str">
        <f>IF(AND(BB258="Y",AY258&lt;1),"Y","")</f>
        <v/>
      </c>
      <c r="BE258" s="12" t="str">
        <f>IF(AY258&gt;1,IF(AY257&gt;1,"Y",""),"")</f>
        <v>Y</v>
      </c>
      <c r="BF258" s="12" t="str">
        <f>IF(AY258&lt;1,IF(AY257&lt;1,"Y",""),"")</f>
        <v/>
      </c>
      <c r="BG258" s="2"/>
      <c r="BH258" s="2"/>
      <c r="BI258" s="2"/>
      <c r="BJ258" s="2"/>
      <c r="BK258" s="2"/>
      <c r="BL258" s="2"/>
      <c r="BM258" s="4" t="str">
        <f>IF(BR258=BR259,IF(BR258&gt;BR257,BR258&amp;"_O",""),BR258&amp;"_C")</f>
        <v/>
      </c>
      <c r="BN258" s="7" t="str">
        <f>IF(RIGHT(BM258,1)="C",BP258/INDEX($BP$5:$BP$2729,MATCH(BR258&amp;"_O",$BM$5:$BM$2729,0),1),"")</f>
        <v/>
      </c>
      <c r="BO258" s="38">
        <v>27740</v>
      </c>
      <c r="BP258" s="3">
        <v>74.91</v>
      </c>
      <c r="BQ258" s="7">
        <f>BP258/BP257</f>
        <v>1.0025428265524625</v>
      </c>
      <c r="BR258" s="4">
        <f>YEAR(BO258)</f>
        <v>1975</v>
      </c>
      <c r="BS258" s="2" t="s">
        <v>5</v>
      </c>
      <c r="BT258" s="12" t="str">
        <f>INDEX($CD$5:$CD$10,MATCH(BS258,$CC$5:$CC$10,0),1)</f>
        <v/>
      </c>
      <c r="BU258" s="12" t="str">
        <f>IF(AND(BT258="Y",BQ258&gt;1),"Y","")</f>
        <v/>
      </c>
      <c r="BV258" s="12" t="str">
        <f>IF(AND(BT258="Y",BQ258&lt;1),"Y","")</f>
        <v/>
      </c>
      <c r="BW258" s="12" t="str">
        <f>IF(BQ258&gt;1,IF(BQ257&gt;1,"Y",""),"")</f>
        <v/>
      </c>
      <c r="BX258" s="12" t="str">
        <f>IF(BQ258&lt;1,IF(BQ257&lt;1,"Y",""),"")</f>
        <v/>
      </c>
      <c r="BY258" s="2"/>
      <c r="BZ258" s="2"/>
      <c r="CA258" s="2"/>
    </row>
    <row r="259" spans="2:79">
      <c r="B259" s="4" t="str">
        <f>IF(G259=G260,IF(G259&gt;G258,G259&amp;"_O",""),G259&amp;"_C")</f>
        <v/>
      </c>
      <c r="C259" s="14">
        <f ca="1">RANDBETWEEN(0,1000)/1000</f>
        <v>6.4000000000000001E-2</v>
      </c>
      <c r="D259" s="16">
        <f>D258+1</f>
        <v>255</v>
      </c>
      <c r="E259" s="10">
        <f>ROUNDDOWN(D259/52,0)+1</f>
        <v>5</v>
      </c>
      <c r="F259" s="15">
        <f>F258+7</f>
        <v>46405</v>
      </c>
      <c r="G259" s="4">
        <f>YEAR(F259)</f>
        <v>2027</v>
      </c>
      <c r="H259" s="33">
        <v>9.0999999999999998E-2</v>
      </c>
      <c r="I259" s="33">
        <v>0.73099999999999998</v>
      </c>
      <c r="J259" s="33">
        <v>0.997</v>
      </c>
      <c r="K259" s="16" t="str">
        <f>IF(M258&gt;1,"Up","Down")</f>
        <v>Up</v>
      </c>
      <c r="L259" s="16" t="str">
        <f>IF(K259="Up",IF(H259&lt;$BJ$7,"Up","Down"),IF(H259&lt;$BK$7,"Down","Up"))</f>
        <v>Up</v>
      </c>
      <c r="M259" s="17">
        <f>IF(L259="Up",INDEX($AK$5:$AK$1005,MATCH(I259,$AI$5:$AI$1005,0),1),INDEX($AL$5:$AL$1005,MATCH(J259,$AI$5:$AI$1005,0),1))</f>
        <v>1.0203285906791395</v>
      </c>
      <c r="N259" s="16" t="str">
        <f>IF(P258&gt;1,"Up","Down")</f>
        <v>Down</v>
      </c>
      <c r="O259" s="16" t="str">
        <f>IF(N259="Up",IF(H259&lt;$BJ$12,"Up","Down"),IF(H259&lt;$BK$12,"Down","Up"))</f>
        <v>Down</v>
      </c>
      <c r="P259" s="17">
        <f>IF(O259="Up",INDEX($AP$5:$AP$1005,MATCH(I259,$AI$5:$AI$1005,0),1),INDEX($AQ$5:$AQ$1005,MATCH(J259,$AI$5:$AI$1005,0),1))</f>
        <v>0.99887260400586109</v>
      </c>
      <c r="Q259" s="19">
        <f>T258</f>
        <v>31350.359551931906</v>
      </c>
      <c r="R259" s="19">
        <f>INDEX(model!$S$5:$S$35,MATCH(G259,model!$Q$5:$Q$35,0),1)*model!$O$5</f>
        <v>125</v>
      </c>
      <c r="S259" s="19">
        <f>IF(RIGHT(B259,1)="C",T258*INDEX(model!$T$5:$T$35,MATCH(G259,model!$Q$5:$Q$35,0),1),0)</f>
        <v>0</v>
      </c>
      <c r="T259" s="19">
        <f>(Q259+R259-S259)*M259</f>
        <v>32115.209252741872</v>
      </c>
      <c r="U259" s="19">
        <f>X258</f>
        <v>32656.425449740796</v>
      </c>
      <c r="V259" s="19">
        <f>INDEX(model!$S$5:$S$35,MATCH(G259,model!$Q$5:$Q$35,0),1)*model!$O$6</f>
        <v>125</v>
      </c>
      <c r="W259" s="19">
        <f>IF(RIGHT(B259,1)="C",X258*INDEX(model!$T$5:$T$35,MATCH(G259,model!$Q$5:$Q$35,0),1),0)</f>
        <v>0</v>
      </c>
      <c r="X259" s="19">
        <f>(U259+V259-W259)*P259</f>
        <v>32744.467802006595</v>
      </c>
      <c r="Y259" s="19"/>
      <c r="Z259" s="36" t="str">
        <f>K259&amp;L259</f>
        <v>UpUp</v>
      </c>
      <c r="AA259" s="36" t="str">
        <f>N259&amp;O259</f>
        <v>DownDown</v>
      </c>
      <c r="AB259" s="19"/>
      <c r="AC259" s="19"/>
      <c r="AD259" s="19"/>
      <c r="AE259" s="19"/>
      <c r="AI259" s="18">
        <f>ROUND(AI258-0.001,3)</f>
        <v>0.746</v>
      </c>
      <c r="AJ259" s="9">
        <f t="array" ref="AJ259">PERCENTILE(IF($BB$5:$BB$2729="Y",$AY$5:$AY$2729),$AI259)</f>
        <v>1.0137450844320204</v>
      </c>
      <c r="AK259" s="9">
        <f t="array" ref="AK259">PERCENTILE(IF($BC$5:$BC$2729="Y",$AY$5:$AY$2729),$AI259)</f>
        <v>1.0210230998811827</v>
      </c>
      <c r="AL259" s="9">
        <f t="array" ref="AL259">PERCENTILE(IF($BD$5:$BD$2729="Y",$AY$5:$AY$2729),$AI259)</f>
        <v>0.99451957186824724</v>
      </c>
      <c r="AM259" s="41" t="str">
        <f>IF(AI259&lt;$BJ$7,"Up","Down")</f>
        <v>Down</v>
      </c>
      <c r="AN259" s="41" t="str">
        <f>IF(AI259&lt;$BK$7,"Down","Up")</f>
        <v>Up</v>
      </c>
      <c r="AO259" s="9">
        <f t="array" ref="AO259">PERCENTILE(IF($BT$5:$BT$2729="Y",$BQ$5:$BQ$2729),$AI259)</f>
        <v>1.0189668646784154</v>
      </c>
      <c r="AP259" s="9">
        <f t="array" ref="AP259">PERCENTILE(IF($BU$5:$BU$2729="Y",$BQ$5:$BQ$2729),$AI259)</f>
        <v>1.0284582259473365</v>
      </c>
      <c r="AQ259" s="9">
        <f t="array" ref="AQ259">PERCENTILE(IF($BV$5:$BV$2729="Y",$BQ$5:$BQ$2729),$AI259)</f>
        <v>0.9936098700929894</v>
      </c>
      <c r="AR259" s="41" t="str">
        <f>IF(AI259&lt;$BJ$12,"Up","Down")</f>
        <v>Down</v>
      </c>
      <c r="AS259" s="41" t="str">
        <f>IF(AI259&lt;$BK$12,"Down","Up")</f>
        <v>Up</v>
      </c>
      <c r="AU259" s="4" t="str">
        <f>IF(AZ259=AZ260,IF(AZ259&gt;AZ258,AZ259&amp;"_O",""),AZ259&amp;"_C")</f>
        <v/>
      </c>
      <c r="AV259" s="7" t="str">
        <f>IF(RIGHT(AU259,1)="C",AX259/INDEX($AX$5:$AX$2729,MATCH(AZ259&amp;"_O",$AU$5:$AU$2729,0),1),"")</f>
        <v/>
      </c>
      <c r="AW259" s="38">
        <v>27348</v>
      </c>
      <c r="AX259" s="37">
        <v>71.91</v>
      </c>
      <c r="AY259" s="7">
        <f>AX259/AX258</f>
        <v>0.95995194233079695</v>
      </c>
      <c r="AZ259" s="4">
        <f>YEAR(AW259)</f>
        <v>1974</v>
      </c>
      <c r="BA259" s="2" t="s">
        <v>5</v>
      </c>
      <c r="BB259" s="12" t="str">
        <f>INDEX($CD$5:$CD$10,MATCH(BA259,$CC$5:$CC$10,0),1)</f>
        <v/>
      </c>
      <c r="BC259" s="12" t="str">
        <f>IF(AND(BB259="Y",AY259&gt;1),"Y","")</f>
        <v/>
      </c>
      <c r="BD259" s="12" t="str">
        <f>IF(AND(BB259="Y",AY259&lt;1),"Y","")</f>
        <v/>
      </c>
      <c r="BE259" s="12" t="str">
        <f>IF(AY259&gt;1,IF(AY258&gt;1,"Y",""),"")</f>
        <v/>
      </c>
      <c r="BF259" s="12" t="str">
        <f>IF(AY259&lt;1,IF(AY258&lt;1,"Y",""),"")</f>
        <v/>
      </c>
      <c r="BG259" s="2"/>
      <c r="BH259" s="2"/>
      <c r="BI259" s="2"/>
      <c r="BJ259" s="2"/>
      <c r="BK259" s="2"/>
      <c r="BL259" s="2"/>
      <c r="BM259" s="4" t="str">
        <f>IF(BR259=BR260,IF(BR259&gt;BR258,BR259&amp;"_O",""),BR259&amp;"_C")</f>
        <v/>
      </c>
      <c r="BN259" s="7" t="str">
        <f>IF(RIGHT(BM259,1)="C",BP259/INDEX($BP$5:$BP$2729,MATCH(BR259&amp;"_O",$BM$5:$BM$2729,0),1),"")</f>
        <v/>
      </c>
      <c r="BO259" s="38">
        <v>27747</v>
      </c>
      <c r="BP259" s="3">
        <v>75.92</v>
      </c>
      <c r="BQ259" s="7">
        <f>BP259/BP258</f>
        <v>1.0134828460819651</v>
      </c>
      <c r="BR259" s="4">
        <f>YEAR(BO259)</f>
        <v>1975</v>
      </c>
      <c r="BS259" s="2" t="s">
        <v>5</v>
      </c>
      <c r="BT259" s="12" t="str">
        <f>INDEX($CD$5:$CD$10,MATCH(BS259,$CC$5:$CC$10,0),1)</f>
        <v/>
      </c>
      <c r="BU259" s="12" t="str">
        <f>IF(AND(BT259="Y",BQ259&gt;1),"Y","")</f>
        <v/>
      </c>
      <c r="BV259" s="12" t="str">
        <f>IF(AND(BT259="Y",BQ259&lt;1),"Y","")</f>
        <v/>
      </c>
      <c r="BW259" s="12" t="str">
        <f>IF(BQ259&gt;1,IF(BQ258&gt;1,"Y",""),"")</f>
        <v>Y</v>
      </c>
      <c r="BX259" s="12" t="str">
        <f>IF(BQ259&lt;1,IF(BQ258&lt;1,"Y",""),"")</f>
        <v/>
      </c>
      <c r="BY259" s="2"/>
      <c r="BZ259" s="2"/>
      <c r="CA259" s="2"/>
    </row>
    <row r="260" spans="2:79">
      <c r="B260" s="4" t="str">
        <f>IF(G260=G261,IF(G260&gt;G259,G260&amp;"_O",""),G260&amp;"_C")</f>
        <v/>
      </c>
      <c r="C260" s="14">
        <f ca="1">RANDBETWEEN(0,1000)/1000</f>
        <v>0.313</v>
      </c>
      <c r="D260" s="16">
        <f>D259+1</f>
        <v>256</v>
      </c>
      <c r="E260" s="10">
        <f>ROUNDDOWN(D260/52,0)+1</f>
        <v>5</v>
      </c>
      <c r="F260" s="15">
        <f>F259+7</f>
        <v>46412</v>
      </c>
      <c r="G260" s="4">
        <f>YEAR(F260)</f>
        <v>2027</v>
      </c>
      <c r="H260" s="33">
        <v>0.999</v>
      </c>
      <c r="I260" s="33">
        <v>0.51600000000000001</v>
      </c>
      <c r="J260" s="33">
        <v>0.80400000000000005</v>
      </c>
      <c r="K260" s="16" t="str">
        <f>IF(M259&gt;1,"Up","Down")</f>
        <v>Up</v>
      </c>
      <c r="L260" s="16" t="str">
        <f>IF(K260="Up",IF(H260&lt;$BJ$7,"Up","Down"),IF(H260&lt;$BK$7,"Down","Up"))</f>
        <v>Down</v>
      </c>
      <c r="M260" s="17">
        <f>IF(L260="Up",INDEX($AK$5:$AK$1005,MATCH(I260,$AI$5:$AI$1005,0),1),INDEX($AL$5:$AL$1005,MATCH(J260,$AI$5:$AI$1005,0),1))</f>
        <v>0.99598164686085855</v>
      </c>
      <c r="N260" s="16" t="str">
        <f>IF(P259&gt;1,"Up","Down")</f>
        <v>Down</v>
      </c>
      <c r="O260" s="16" t="str">
        <f>IF(N260="Up",IF(H260&lt;$BJ$12,"Up","Down"),IF(H260&lt;$BK$12,"Down","Up"))</f>
        <v>Up</v>
      </c>
      <c r="P260" s="17">
        <f>IF(O260="Up",INDEX($AP$5:$AP$1005,MATCH(I260,$AI$5:$AI$1005,0),1),INDEX($AQ$5:$AQ$1005,MATCH(J260,$AI$5:$AI$1005,0),1))</f>
        <v>1.0178200199241356</v>
      </c>
      <c r="Q260" s="19">
        <f>T259</f>
        <v>32115.209252741872</v>
      </c>
      <c r="R260" s="19">
        <f>INDEX(model!$S$5:$S$35,MATCH(G260,model!$Q$5:$Q$35,0),1)*model!$O$5</f>
        <v>125</v>
      </c>
      <c r="S260" s="19">
        <f>IF(RIGHT(B260,1)="C",T259*INDEX(model!$T$5:$T$35,MATCH(G260,model!$Q$5:$Q$35,0),1),0)</f>
        <v>0</v>
      </c>
      <c r="T260" s="19">
        <f>(Q260+R260-S260)*M260</f>
        <v>32110.656706684538</v>
      </c>
      <c r="U260" s="19">
        <f>X259</f>
        <v>32744.467802006595</v>
      </c>
      <c r="V260" s="19">
        <f>INDEX(model!$S$5:$S$35,MATCH(G260,model!$Q$5:$Q$35,0),1)*model!$O$6</f>
        <v>125</v>
      </c>
      <c r="W260" s="19">
        <f>IF(RIGHT(B260,1)="C",X259*INDEX(model!$T$5:$T$35,MATCH(G260,model!$Q$5:$Q$35,0),1),0)</f>
        <v>0</v>
      </c>
      <c r="X260" s="19">
        <f>(U260+V260-W260)*P260</f>
        <v>33455.202373134081</v>
      </c>
      <c r="Y260" s="19"/>
      <c r="Z260" s="36" t="str">
        <f>K260&amp;L260</f>
        <v>UpDown</v>
      </c>
      <c r="AA260" s="36" t="str">
        <f>N260&amp;O260</f>
        <v>DownUp</v>
      </c>
      <c r="AB260" s="19"/>
      <c r="AC260" s="19"/>
      <c r="AD260" s="19"/>
      <c r="AE260" s="19"/>
      <c r="AI260" s="18">
        <f>ROUND(AI259-0.001,3)</f>
        <v>0.745</v>
      </c>
      <c r="AJ260" s="9">
        <f t="array" ref="AJ260">PERCENTILE(IF($BB$5:$BB$2729="Y",$AY$5:$AY$2729),$AI260)</f>
        <v>1.0137201070237767</v>
      </c>
      <c r="AK260" s="9">
        <f t="array" ref="AK260">PERCENTILE(IF($BC$5:$BC$2729="Y",$AY$5:$AY$2729),$AI260)</f>
        <v>1.0209695910093397</v>
      </c>
      <c r="AL260" s="9">
        <f t="array" ref="AL260">PERCENTILE(IF($BD$5:$BD$2729="Y",$AY$5:$AY$2729),$AI260)</f>
        <v>0.99450189931620625</v>
      </c>
      <c r="AM260" s="41" t="str">
        <f>IF(AI260&lt;$BJ$7,"Up","Down")</f>
        <v>Down</v>
      </c>
      <c r="AN260" s="41" t="str">
        <f>IF(AI260&lt;$BK$7,"Down","Up")</f>
        <v>Up</v>
      </c>
      <c r="AO260" s="9">
        <f t="array" ref="AO260">PERCENTILE(IF($BT$5:$BT$2729="Y",$BQ$5:$BQ$2729),$AI260)</f>
        <v>1.0189212652251933</v>
      </c>
      <c r="AP260" s="9">
        <f t="array" ref="AP260">PERCENTILE(IF($BU$5:$BU$2729="Y",$BQ$5:$BQ$2729),$AI260)</f>
        <v>1.0284101938532433</v>
      </c>
      <c r="AQ260" s="9">
        <f t="array" ref="AQ260">PERCENTILE(IF($BV$5:$BV$2729="Y",$BQ$5:$BQ$2729),$AI260)</f>
        <v>0.99359751271874452</v>
      </c>
      <c r="AR260" s="41" t="str">
        <f>IF(AI260&lt;$BJ$12,"Up","Down")</f>
        <v>Down</v>
      </c>
      <c r="AS260" s="41" t="str">
        <f>IF(AI260&lt;$BK$12,"Down","Up")</f>
        <v>Up</v>
      </c>
      <c r="AU260" s="4" t="str">
        <f>IF(AZ260=AZ261,IF(AZ260&gt;AZ259,AZ260&amp;"_O",""),AZ260&amp;"_C")</f>
        <v/>
      </c>
      <c r="AV260" s="7" t="str">
        <f>IF(RIGHT(AU260,1)="C",AX260/INDEX($AX$5:$AX$2729,MATCH(AZ260&amp;"_O",$AU$5:$AU$2729,0),1),"")</f>
        <v/>
      </c>
      <c r="AW260" s="38">
        <v>27355</v>
      </c>
      <c r="AX260" s="37">
        <v>68.900000000000006</v>
      </c>
      <c r="AY260" s="7">
        <f>AX260/AX259</f>
        <v>0.95814212209706595</v>
      </c>
      <c r="AZ260" s="4">
        <f>YEAR(AW260)</f>
        <v>1974</v>
      </c>
      <c r="BA260" s="2" t="s">
        <v>5</v>
      </c>
      <c r="BB260" s="12" t="str">
        <f>INDEX($CD$5:$CD$10,MATCH(BA260,$CC$5:$CC$10,0),1)</f>
        <v/>
      </c>
      <c r="BC260" s="12" t="str">
        <f>IF(AND(BB260="Y",AY260&gt;1),"Y","")</f>
        <v/>
      </c>
      <c r="BD260" s="12" t="str">
        <f>IF(AND(BB260="Y",AY260&lt;1),"Y","")</f>
        <v/>
      </c>
      <c r="BE260" s="12" t="str">
        <f>IF(AY260&gt;1,IF(AY259&gt;1,"Y",""),"")</f>
        <v/>
      </c>
      <c r="BF260" s="12" t="str">
        <f>IF(AY260&lt;1,IF(AY259&lt;1,"Y",""),"")</f>
        <v>Y</v>
      </c>
      <c r="BG260" s="2"/>
      <c r="BH260" s="2"/>
      <c r="BI260" s="2"/>
      <c r="BJ260" s="2"/>
      <c r="BK260" s="2"/>
      <c r="BL260" s="2"/>
      <c r="BM260" s="4" t="str">
        <f>IF(BR260=BR261,IF(BR260&gt;BR259,BR260&amp;"_O",""),BR260&amp;"_C")</f>
        <v>1975_C</v>
      </c>
      <c r="BN260" s="7">
        <f>IF(RIGHT(BM260,1)="C",BP260/INDEX($BP$5:$BP$2729,MATCH(BR260&amp;"_O",$BM$5:$BM$2729,0),1),"")</f>
        <v>1.2596766291033807</v>
      </c>
      <c r="BO260" s="38">
        <v>27754</v>
      </c>
      <c r="BP260" s="3">
        <v>77.13</v>
      </c>
      <c r="BQ260" s="7">
        <f>BP260/BP259</f>
        <v>1.0159378292939936</v>
      </c>
      <c r="BR260" s="4">
        <f>YEAR(BO260)</f>
        <v>1975</v>
      </c>
      <c r="BS260" s="2" t="s">
        <v>5</v>
      </c>
      <c r="BT260" s="12" t="str">
        <f>INDEX($CD$5:$CD$10,MATCH(BS260,$CC$5:$CC$10,0),1)</f>
        <v/>
      </c>
      <c r="BU260" s="12" t="str">
        <f>IF(AND(BT260="Y",BQ260&gt;1),"Y","")</f>
        <v/>
      </c>
      <c r="BV260" s="12" t="str">
        <f>IF(AND(BT260="Y",BQ260&lt;1),"Y","")</f>
        <v/>
      </c>
      <c r="BW260" s="12" t="str">
        <f>IF(BQ260&gt;1,IF(BQ259&gt;1,"Y",""),"")</f>
        <v>Y</v>
      </c>
      <c r="BX260" s="12" t="str">
        <f>IF(BQ260&lt;1,IF(BQ259&lt;1,"Y",""),"")</f>
        <v/>
      </c>
      <c r="BY260" s="2"/>
      <c r="BZ260" s="2"/>
      <c r="CA260" s="2"/>
    </row>
    <row r="261" spans="2:79">
      <c r="B261" s="4" t="str">
        <f>IF(G261=G262,IF(G261&gt;G260,G261&amp;"_O",""),G261&amp;"_C")</f>
        <v/>
      </c>
      <c r="C261" s="14">
        <f ca="1">RANDBETWEEN(0,1000)/1000</f>
        <v>0.82799999999999996</v>
      </c>
      <c r="D261" s="16">
        <f>D260+1</f>
        <v>257</v>
      </c>
      <c r="E261" s="10">
        <f>ROUNDDOWN(D261/52,0)+1</f>
        <v>5</v>
      </c>
      <c r="F261" s="15">
        <f>F260+7</f>
        <v>46419</v>
      </c>
      <c r="G261" s="4">
        <f>YEAR(F261)</f>
        <v>2027</v>
      </c>
      <c r="H261" s="33">
        <v>0.51800000000000002</v>
      </c>
      <c r="I261" s="33">
        <v>0.78100000000000003</v>
      </c>
      <c r="J261" s="33">
        <v>3.6999999999999998E-2</v>
      </c>
      <c r="K261" s="16" t="str">
        <f>IF(M260&gt;1,"Up","Down")</f>
        <v>Down</v>
      </c>
      <c r="L261" s="16" t="str">
        <f>IF(K261="Up",IF(H261&lt;$BJ$7,"Up","Down"),IF(H261&lt;$BK$7,"Down","Up"))</f>
        <v>Up</v>
      </c>
      <c r="M261" s="17">
        <f>IF(L261="Up",INDEX($AK$5:$AK$1005,MATCH(I261,$AI$5:$AI$1005,0),1),INDEX($AL$5:$AL$1005,MATCH(J261,$AI$5:$AI$1005,0),1))</f>
        <v>1.0227466390600297</v>
      </c>
      <c r="N261" s="16" t="str">
        <f>IF(P260&gt;1,"Up","Down")</f>
        <v>Up</v>
      </c>
      <c r="O261" s="16" t="str">
        <f>IF(N261="Up",IF(H261&lt;$BJ$12,"Up","Down"),IF(H261&lt;$BK$12,"Down","Up"))</f>
        <v>Up</v>
      </c>
      <c r="P261" s="17">
        <f>IF(O261="Up",INDEX($AP$5:$AP$1005,MATCH(I261,$AI$5:$AI$1005,0),1),INDEX($AQ$5:$AQ$1005,MATCH(J261,$AI$5:$AI$1005,0),1))</f>
        <v>1.0307943923676832</v>
      </c>
      <c r="Q261" s="19">
        <f>T260</f>
        <v>32110.656706684538</v>
      </c>
      <c r="R261" s="19">
        <f>INDEX(model!$S$5:$S$35,MATCH(G261,model!$Q$5:$Q$35,0),1)*model!$O$5</f>
        <v>125</v>
      </c>
      <c r="S261" s="19">
        <f>IF(RIGHT(B261,1)="C",T260*INDEX(model!$T$5:$T$35,MATCH(G261,model!$Q$5:$Q$35,0),1),0)</f>
        <v>0</v>
      </c>
      <c r="T261" s="19">
        <f>(Q261+R261-S261)*M261</f>
        <v>32968.909554654514</v>
      </c>
      <c r="U261" s="19">
        <f>X260</f>
        <v>33455.202373134081</v>
      </c>
      <c r="V261" s="19">
        <f>INDEX(model!$S$5:$S$35,MATCH(G261,model!$Q$5:$Q$35,0),1)*model!$O$6</f>
        <v>125</v>
      </c>
      <c r="W261" s="19">
        <f>IF(RIGHT(B261,1)="C",X260*INDEX(model!$T$5:$T$35,MATCH(G261,model!$Q$5:$Q$35,0),1),0)</f>
        <v>0</v>
      </c>
      <c r="X261" s="19">
        <f>(U261+V261-W261)*P261</f>
        <v>34614.284300798579</v>
      </c>
      <c r="Y261" s="19"/>
      <c r="Z261" s="36" t="str">
        <f>K261&amp;L261</f>
        <v>DownUp</v>
      </c>
      <c r="AA261" s="36" t="str">
        <f>N261&amp;O261</f>
        <v>UpUp</v>
      </c>
      <c r="AB261" s="19"/>
      <c r="AC261" s="19"/>
      <c r="AD261" s="19"/>
      <c r="AE261" s="19"/>
      <c r="AI261" s="18">
        <f>ROUND(AI260-0.001,3)</f>
        <v>0.74399999999999999</v>
      </c>
      <c r="AJ261" s="9">
        <f t="array" ref="AJ261">PERCENTILE(IF($BB$5:$BB$2729="Y",$AY$5:$AY$2729),$AI261)</f>
        <v>1.0136874865500851</v>
      </c>
      <c r="AK261" s="9">
        <f t="array" ref="AK261">PERCENTILE(IF($BC$5:$BC$2729="Y",$AY$5:$AY$2729),$AI261)</f>
        <v>1.0209059678110184</v>
      </c>
      <c r="AL261" s="9">
        <f t="array" ref="AL261">PERCENTILE(IF($BD$5:$BD$2729="Y",$AY$5:$AY$2729),$AI261)</f>
        <v>0.9944875724181782</v>
      </c>
      <c r="AM261" s="41" t="str">
        <f>IF(AI261&lt;$BJ$7,"Up","Down")</f>
        <v>Down</v>
      </c>
      <c r="AN261" s="41" t="str">
        <f>IF(AI261&lt;$BK$7,"Down","Up")</f>
        <v>Up</v>
      </c>
      <c r="AO261" s="9">
        <f t="array" ref="AO261">PERCENTILE(IF($BT$5:$BT$2729="Y",$BQ$5:$BQ$2729),$AI261)</f>
        <v>1.0188238947746135</v>
      </c>
      <c r="AP261" s="9">
        <f t="array" ref="AP261">PERCENTILE(IF($BU$5:$BU$2729="Y",$BQ$5:$BQ$2729),$AI261)</f>
        <v>1.0283580323642785</v>
      </c>
      <c r="AQ261" s="9">
        <f t="array" ref="AQ261">PERCENTILE(IF($BV$5:$BV$2729="Y",$BQ$5:$BQ$2729),$AI261)</f>
        <v>0.99357850336731957</v>
      </c>
      <c r="AR261" s="41" t="str">
        <f>IF(AI261&lt;$BJ$12,"Up","Down")</f>
        <v>Down</v>
      </c>
      <c r="AS261" s="41" t="str">
        <f>IF(AI261&lt;$BK$12,"Down","Up")</f>
        <v>Up</v>
      </c>
      <c r="AU261" s="4" t="str">
        <f>IF(AZ261=AZ262,IF(AZ261&gt;AZ260,AZ261&amp;"_O",""),AZ261&amp;"_C")</f>
        <v/>
      </c>
      <c r="AV261" s="7" t="str">
        <f>IF(RIGHT(AU261,1)="C",AX261/INDEX($AX$5:$AX$2729,MATCH(AZ261&amp;"_O",$AU$5:$AU$2729,0),1),"")</f>
        <v/>
      </c>
      <c r="AW261" s="38">
        <v>27362</v>
      </c>
      <c r="AX261" s="37">
        <v>69.97</v>
      </c>
      <c r="AY261" s="7">
        <f>AX261/AX260</f>
        <v>1.0155297532656022</v>
      </c>
      <c r="AZ261" s="4">
        <f>YEAR(AW261)</f>
        <v>1974</v>
      </c>
      <c r="BA261" s="2" t="s">
        <v>5</v>
      </c>
      <c r="BB261" s="12" t="str">
        <f>INDEX($CD$5:$CD$10,MATCH(BA261,$CC$5:$CC$10,0),1)</f>
        <v/>
      </c>
      <c r="BC261" s="12" t="str">
        <f>IF(AND(BB261="Y",AY261&gt;1),"Y","")</f>
        <v/>
      </c>
      <c r="BD261" s="12" t="str">
        <f>IF(AND(BB261="Y",AY261&lt;1),"Y","")</f>
        <v/>
      </c>
      <c r="BE261" s="12" t="str">
        <f>IF(AY261&gt;1,IF(AY260&gt;1,"Y",""),"")</f>
        <v/>
      </c>
      <c r="BF261" s="12" t="str">
        <f>IF(AY261&lt;1,IF(AY260&lt;1,"Y",""),"")</f>
        <v/>
      </c>
      <c r="BG261" s="2"/>
      <c r="BH261" s="2"/>
      <c r="BI261" s="2"/>
      <c r="BJ261" s="2"/>
      <c r="BK261" s="2"/>
      <c r="BL261" s="2"/>
      <c r="BM261" s="4" t="str">
        <f>IF(BR261=BR262,IF(BR261&gt;BR260,BR261&amp;"_O",""),BR261&amp;"_C")</f>
        <v>1976_O</v>
      </c>
      <c r="BN261" s="7" t="str">
        <f>IF(RIGHT(BM261,1)="C",BP261/INDEX($BP$5:$BP$2729,MATCH(BR261&amp;"_O",$BM$5:$BM$2729,0),1),"")</f>
        <v/>
      </c>
      <c r="BO261" s="38">
        <v>27761</v>
      </c>
      <c r="BP261" s="3">
        <v>78.06</v>
      </c>
      <c r="BQ261" s="7">
        <f>BP261/BP260</f>
        <v>1.0120575651497472</v>
      </c>
      <c r="BR261" s="4">
        <f>YEAR(BO261)</f>
        <v>1976</v>
      </c>
      <c r="BS261" s="2" t="s">
        <v>5</v>
      </c>
      <c r="BT261" s="12" t="str">
        <f>INDEX($CD$5:$CD$10,MATCH(BS261,$CC$5:$CC$10,0),1)</f>
        <v/>
      </c>
      <c r="BU261" s="12" t="str">
        <f>IF(AND(BT261="Y",BQ261&gt;1),"Y","")</f>
        <v/>
      </c>
      <c r="BV261" s="12" t="str">
        <f>IF(AND(BT261="Y",BQ261&lt;1),"Y","")</f>
        <v/>
      </c>
      <c r="BW261" s="12" t="str">
        <f>IF(BQ261&gt;1,IF(BQ260&gt;1,"Y",""),"")</f>
        <v>Y</v>
      </c>
      <c r="BX261" s="12" t="str">
        <f>IF(BQ261&lt;1,IF(BQ260&lt;1,"Y",""),"")</f>
        <v/>
      </c>
      <c r="BY261" s="2"/>
      <c r="BZ261" s="2"/>
      <c r="CA261" s="2"/>
    </row>
    <row r="262" spans="2:79">
      <c r="B262" s="4" t="str">
        <f>IF(G262=G263,IF(G262&gt;G261,G262&amp;"_O",""),G262&amp;"_C")</f>
        <v/>
      </c>
      <c r="C262" s="14">
        <f ca="1">RANDBETWEEN(0,1000)/1000</f>
        <v>0.80600000000000005</v>
      </c>
      <c r="D262" s="16">
        <f>D261+1</f>
        <v>258</v>
      </c>
      <c r="E262" s="10">
        <f>ROUNDDOWN(D262/52,0)+1</f>
        <v>5</v>
      </c>
      <c r="F262" s="15">
        <f>F261+7</f>
        <v>46426</v>
      </c>
      <c r="G262" s="4">
        <f>YEAR(F262)</f>
        <v>2027</v>
      </c>
      <c r="H262" s="33">
        <v>0.123</v>
      </c>
      <c r="I262" s="33">
        <v>0.158</v>
      </c>
      <c r="J262" s="33">
        <v>0.71</v>
      </c>
      <c r="K262" s="16" t="str">
        <f>IF(M261&gt;1,"Up","Down")</f>
        <v>Up</v>
      </c>
      <c r="L262" s="16" t="str">
        <f>IF(K262="Up",IF(H262&lt;$BJ$7,"Up","Down"),IF(H262&lt;$BK$7,"Down","Up"))</f>
        <v>Up</v>
      </c>
      <c r="M262" s="17">
        <f>IF(L262="Up",INDEX($AK$5:$AK$1005,MATCH(I262,$AI$5:$AI$1005,0),1),INDEX($AL$5:$AL$1005,MATCH(J262,$AI$5:$AI$1005,0),1))</f>
        <v>1.0036783978333199</v>
      </c>
      <c r="N262" s="16" t="str">
        <f>IF(P261&gt;1,"Up","Down")</f>
        <v>Up</v>
      </c>
      <c r="O262" s="16" t="str">
        <f>IF(N262="Up",IF(H262&lt;$BJ$12,"Up","Down"),IF(H262&lt;$BK$12,"Down","Up"))</f>
        <v>Up</v>
      </c>
      <c r="P262" s="17">
        <f>IF(O262="Up",INDEX($AP$5:$AP$1005,MATCH(I262,$AI$5:$AI$1005,0),1),INDEX($AQ$5:$AQ$1005,MATCH(J262,$AI$5:$AI$1005,0),1))</f>
        <v>1.0050185353321353</v>
      </c>
      <c r="Q262" s="19">
        <f>T261</f>
        <v>32968.909554654514</v>
      </c>
      <c r="R262" s="19">
        <f>INDEX(model!$S$5:$S$35,MATCH(G262,model!$Q$5:$Q$35,0),1)*model!$O$5</f>
        <v>125</v>
      </c>
      <c r="S262" s="19">
        <f>IF(RIGHT(B262,1)="C",T261*INDEX(model!$T$5:$T$35,MATCH(G262,model!$Q$5:$Q$35,0),1),0)</f>
        <v>0</v>
      </c>
      <c r="T262" s="19">
        <f>(Q262+R262-S262)*M262</f>
        <v>33215.642119856442</v>
      </c>
      <c r="U262" s="19">
        <f>X261</f>
        <v>34614.284300798579</v>
      </c>
      <c r="V262" s="19">
        <f>INDEX(model!$S$5:$S$35,MATCH(G262,model!$Q$5:$Q$35,0),1)*model!$O$6</f>
        <v>125</v>
      </c>
      <c r="W262" s="19">
        <f>IF(RIGHT(B262,1)="C",X261*INDEX(model!$T$5:$T$35,MATCH(G262,model!$Q$5:$Q$35,0),1),0)</f>
        <v>0</v>
      </c>
      <c r="X262" s="19">
        <f>(U262+V262-W262)*P262</f>
        <v>34913.624626475226</v>
      </c>
      <c r="Y262" s="19"/>
      <c r="Z262" s="36" t="str">
        <f>K262&amp;L262</f>
        <v>UpUp</v>
      </c>
      <c r="AA262" s="36" t="str">
        <f>N262&amp;O262</f>
        <v>UpUp</v>
      </c>
      <c r="AB262" s="19"/>
      <c r="AC262" s="19"/>
      <c r="AD262" s="19"/>
      <c r="AE262" s="19"/>
      <c r="AI262" s="18">
        <f>ROUND(AI261-0.001,3)</f>
        <v>0.74299999999999999</v>
      </c>
      <c r="AJ262" s="9">
        <f t="array" ref="AJ262">PERCENTILE(IF($BB$5:$BB$2729="Y",$AY$5:$AY$2729),$AI262)</f>
        <v>1.0135954723244609</v>
      </c>
      <c r="AK262" s="9">
        <f t="array" ref="AK262">PERCENTILE(IF($BC$5:$BC$2729="Y",$AY$5:$AY$2729),$AI262)</f>
        <v>1.0208434587360016</v>
      </c>
      <c r="AL262" s="9">
        <f t="array" ref="AL262">PERCENTILE(IF($BD$5:$BD$2729="Y",$AY$5:$AY$2729),$AI262)</f>
        <v>0.99447212801315121</v>
      </c>
      <c r="AM262" s="41" t="str">
        <f>IF(AI262&lt;$BJ$7,"Up","Down")</f>
        <v>Down</v>
      </c>
      <c r="AN262" s="41" t="str">
        <f>IF(AI262&lt;$BK$7,"Down","Up")</f>
        <v>Up</v>
      </c>
      <c r="AO262" s="9">
        <f t="array" ref="AO262">PERCENTILE(IF($BT$5:$BT$2729="Y",$BQ$5:$BQ$2729),$AI262)</f>
        <v>1.0187060888273147</v>
      </c>
      <c r="AP262" s="9">
        <f t="array" ref="AP262">PERCENTILE(IF($BU$5:$BU$2729="Y",$BQ$5:$BQ$2729),$AI262)</f>
        <v>1.0283206781802225</v>
      </c>
      <c r="AQ262" s="9">
        <f t="array" ref="AQ262">PERCENTILE(IF($BV$5:$BV$2729="Y",$BQ$5:$BQ$2729),$AI262)</f>
        <v>0.99357404282573814</v>
      </c>
      <c r="AR262" s="41" t="str">
        <f>IF(AI262&lt;$BJ$12,"Up","Down")</f>
        <v>Down</v>
      </c>
      <c r="AS262" s="41" t="str">
        <f>IF(AI262&lt;$BK$12,"Down","Up")</f>
        <v>Up</v>
      </c>
      <c r="AU262" s="4" t="str">
        <f>IF(AZ262=AZ263,IF(AZ262&gt;AZ261,AZ262&amp;"_O",""),AZ262&amp;"_C")</f>
        <v/>
      </c>
      <c r="AV262" s="7" t="str">
        <f>IF(RIGHT(AU262,1)="C",AX262/INDEX($AX$5:$AX$2729,MATCH(AZ262&amp;"_O",$AU$5:$AU$2729,0),1),"")</f>
        <v/>
      </c>
      <c r="AW262" s="38">
        <v>27369</v>
      </c>
      <c r="AX262" s="37">
        <v>65.010000000000005</v>
      </c>
      <c r="AY262" s="7">
        <f>AX262/AX261</f>
        <v>0.92911247677576114</v>
      </c>
      <c r="AZ262" s="4">
        <f>YEAR(AW262)</f>
        <v>1974</v>
      </c>
      <c r="BA262" s="2" t="s">
        <v>5</v>
      </c>
      <c r="BB262" s="12" t="str">
        <f>INDEX($CD$5:$CD$10,MATCH(BA262,$CC$5:$CC$10,0),1)</f>
        <v/>
      </c>
      <c r="BC262" s="12" t="str">
        <f>IF(AND(BB262="Y",AY262&gt;1),"Y","")</f>
        <v/>
      </c>
      <c r="BD262" s="12" t="str">
        <f>IF(AND(BB262="Y",AY262&lt;1),"Y","")</f>
        <v/>
      </c>
      <c r="BE262" s="12" t="str">
        <f>IF(AY262&gt;1,IF(AY261&gt;1,"Y",""),"")</f>
        <v/>
      </c>
      <c r="BF262" s="12" t="str">
        <f>IF(AY262&lt;1,IF(AY261&lt;1,"Y",""),"")</f>
        <v/>
      </c>
      <c r="BG262" s="2"/>
      <c r="BH262" s="2"/>
      <c r="BI262" s="2"/>
      <c r="BJ262" s="2"/>
      <c r="BK262" s="2"/>
      <c r="BL262" s="2"/>
      <c r="BM262" s="4" t="str">
        <f>IF(BR262=BR263,IF(BR262&gt;BR261,BR262&amp;"_O",""),BR262&amp;"_C")</f>
        <v/>
      </c>
      <c r="BN262" s="7" t="str">
        <f>IF(RIGHT(BM262,1)="C",BP262/INDEX($BP$5:$BP$2729,MATCH(BR262&amp;"_O",$BM$5:$BM$2729,0),1),"")</f>
        <v/>
      </c>
      <c r="BO262" s="38">
        <v>27768</v>
      </c>
      <c r="BP262" s="3">
        <v>82.31</v>
      </c>
      <c r="BQ262" s="7">
        <f>BP262/BP261</f>
        <v>1.0544452984883423</v>
      </c>
      <c r="BR262" s="4">
        <f>YEAR(BO262)</f>
        <v>1976</v>
      </c>
      <c r="BS262" s="2" t="s">
        <v>5</v>
      </c>
      <c r="BT262" s="12" t="str">
        <f>INDEX($CD$5:$CD$10,MATCH(BS262,$CC$5:$CC$10,0),1)</f>
        <v/>
      </c>
      <c r="BU262" s="12" t="str">
        <f>IF(AND(BT262="Y",BQ262&gt;1),"Y","")</f>
        <v/>
      </c>
      <c r="BV262" s="12" t="str">
        <f>IF(AND(BT262="Y",BQ262&lt;1),"Y","")</f>
        <v/>
      </c>
      <c r="BW262" s="12" t="str">
        <f>IF(BQ262&gt;1,IF(BQ261&gt;1,"Y",""),"")</f>
        <v>Y</v>
      </c>
      <c r="BX262" s="12" t="str">
        <f>IF(BQ262&lt;1,IF(BQ261&lt;1,"Y",""),"")</f>
        <v/>
      </c>
      <c r="BY262" s="2"/>
      <c r="BZ262" s="2"/>
      <c r="CA262" s="2"/>
    </row>
    <row r="263" spans="2:79">
      <c r="B263" s="4" t="str">
        <f>IF(G263=G264,IF(G263&gt;G262,G263&amp;"_O",""),G263&amp;"_C")</f>
        <v/>
      </c>
      <c r="C263" s="14">
        <f ca="1">RANDBETWEEN(0,1000)/1000</f>
        <v>0.90700000000000003</v>
      </c>
      <c r="D263" s="16">
        <f>D262+1</f>
        <v>259</v>
      </c>
      <c r="E263" s="10">
        <f>ROUNDDOWN(D263/52,0)+1</f>
        <v>5</v>
      </c>
      <c r="F263" s="15">
        <f>F262+7</f>
        <v>46433</v>
      </c>
      <c r="G263" s="4">
        <f>YEAR(F263)</f>
        <v>2027</v>
      </c>
      <c r="H263" s="33">
        <v>0.40100000000000002</v>
      </c>
      <c r="I263" s="33">
        <v>0.441</v>
      </c>
      <c r="J263" s="33">
        <v>0.27800000000000002</v>
      </c>
      <c r="K263" s="16" t="str">
        <f>IF(M262&gt;1,"Up","Down")</f>
        <v>Up</v>
      </c>
      <c r="L263" s="16" t="str">
        <f>IF(K263="Up",IF(H263&lt;$BJ$7,"Up","Down"),IF(H263&lt;$BK$7,"Down","Up"))</f>
        <v>Up</v>
      </c>
      <c r="M263" s="17">
        <f>IF(L263="Up",INDEX($AK$5:$AK$1005,MATCH(I263,$AI$5:$AI$1005,0),1),INDEX($AL$5:$AL$1005,MATCH(J263,$AI$5:$AI$1005,0),1))</f>
        <v>1.0108787041550455</v>
      </c>
      <c r="N263" s="16" t="str">
        <f>IF(P262&gt;1,"Up","Down")</f>
        <v>Up</v>
      </c>
      <c r="O263" s="16" t="str">
        <f>IF(N263="Up",IF(H263&lt;$BJ$12,"Up","Down"),IF(H263&lt;$BK$12,"Down","Up"))</f>
        <v>Up</v>
      </c>
      <c r="P263" s="17">
        <f>IF(O263="Up",INDEX($AP$5:$AP$1005,MATCH(I263,$AI$5:$AI$1005,0),1),INDEX($AQ$5:$AQ$1005,MATCH(J263,$AI$5:$AI$1005,0),1))</f>
        <v>1.0147218715596296</v>
      </c>
      <c r="Q263" s="19">
        <f>T262</f>
        <v>33215.642119856442</v>
      </c>
      <c r="R263" s="19">
        <f>INDEX(model!$S$5:$S$35,MATCH(G263,model!$Q$5:$Q$35,0),1)*model!$O$5</f>
        <v>125</v>
      </c>
      <c r="S263" s="19">
        <f>IF(RIGHT(B263,1)="C",T262*INDEX(model!$T$5:$T$35,MATCH(G263,model!$Q$5:$Q$35,0),1),0)</f>
        <v>0</v>
      </c>
      <c r="T263" s="19">
        <f>(Q263+R263-S263)*M263</f>
        <v>33703.345101817613</v>
      </c>
      <c r="U263" s="19">
        <f>X262</f>
        <v>34913.624626475226</v>
      </c>
      <c r="V263" s="19">
        <f>INDEX(model!$S$5:$S$35,MATCH(G263,model!$Q$5:$Q$35,0),1)*model!$O$6</f>
        <v>125</v>
      </c>
      <c r="W263" s="19">
        <f>IF(RIGHT(B263,1)="C",X262*INDEX(model!$T$5:$T$35,MATCH(G263,model!$Q$5:$Q$35,0),1),0)</f>
        <v>0</v>
      </c>
      <c r="X263" s="19">
        <f>(U263+V263-W263)*P263</f>
        <v>35554.45875785227</v>
      </c>
      <c r="Y263" s="19"/>
      <c r="Z263" s="36" t="str">
        <f>K263&amp;L263</f>
        <v>UpUp</v>
      </c>
      <c r="AA263" s="36" t="str">
        <f>N263&amp;O263</f>
        <v>UpUp</v>
      </c>
      <c r="AB263" s="19"/>
      <c r="AC263" s="19"/>
      <c r="AD263" s="19"/>
      <c r="AE263" s="19"/>
      <c r="AI263" s="18">
        <f>ROUND(AI262-0.001,3)</f>
        <v>0.74199999999999999</v>
      </c>
      <c r="AJ263" s="9">
        <f t="array" ref="AJ263">PERCENTILE(IF($BB$5:$BB$2729="Y",$AY$5:$AY$2729),$AI263)</f>
        <v>1.0135369682676749</v>
      </c>
      <c r="AK263" s="9">
        <f t="array" ref="AK263">PERCENTILE(IF($BC$5:$BC$2729="Y",$AY$5:$AY$2729),$AI263)</f>
        <v>1.020787424089443</v>
      </c>
      <c r="AL263" s="9">
        <f t="array" ref="AL263">PERCENTILE(IF($BD$5:$BD$2729="Y",$AY$5:$AY$2729),$AI263)</f>
        <v>0.99446554635757778</v>
      </c>
      <c r="AM263" s="41" t="str">
        <f>IF(AI263&lt;$BJ$7,"Up","Down")</f>
        <v>Down</v>
      </c>
      <c r="AN263" s="41" t="str">
        <f>IF(AI263&lt;$BK$7,"Down","Up")</f>
        <v>Up</v>
      </c>
      <c r="AO263" s="9">
        <f t="array" ref="AO263">PERCENTILE(IF($BT$5:$BT$2729="Y",$BQ$5:$BQ$2729),$AI263)</f>
        <v>1.0186141115918146</v>
      </c>
      <c r="AP263" s="9">
        <f t="array" ref="AP263">PERCENTILE(IF($BU$5:$BU$2729="Y",$BQ$5:$BQ$2729),$AI263)</f>
        <v>1.0283018495956184</v>
      </c>
      <c r="AQ263" s="9">
        <f t="array" ref="AQ263">PERCENTILE(IF($BV$5:$BV$2729="Y",$BQ$5:$BQ$2729),$AI263)</f>
        <v>0.99356302193438006</v>
      </c>
      <c r="AR263" s="41" t="str">
        <f>IF(AI263&lt;$BJ$12,"Up","Down")</f>
        <v>Down</v>
      </c>
      <c r="AS263" s="41" t="str">
        <f>IF(AI263&lt;$BK$12,"Down","Up")</f>
        <v>Up</v>
      </c>
      <c r="AU263" s="4" t="str">
        <f>IF(AZ263=AZ264,IF(AZ263&gt;AZ262,AZ263&amp;"_O",""),AZ263&amp;"_C")</f>
        <v/>
      </c>
      <c r="AV263" s="7" t="str">
        <f>IF(RIGHT(AU263,1)="C",AX263/INDEX($AX$5:$AX$2729,MATCH(AZ263&amp;"_O",$AU$5:$AU$2729,0),1),"")</f>
        <v/>
      </c>
      <c r="AW263" s="38">
        <v>27376</v>
      </c>
      <c r="AX263" s="37">
        <v>67.069999999999993</v>
      </c>
      <c r="AY263" s="7">
        <f>AX263/AX262</f>
        <v>1.0316874327026608</v>
      </c>
      <c r="AZ263" s="4">
        <f>YEAR(AW263)</f>
        <v>1974</v>
      </c>
      <c r="BA263" s="2" t="s">
        <v>5</v>
      </c>
      <c r="BB263" s="12" t="str">
        <f>INDEX($CD$5:$CD$10,MATCH(BA263,$CC$5:$CC$10,0),1)</f>
        <v/>
      </c>
      <c r="BC263" s="12" t="str">
        <f>IF(AND(BB263="Y",AY263&gt;1),"Y","")</f>
        <v/>
      </c>
      <c r="BD263" s="12" t="str">
        <f>IF(AND(BB263="Y",AY263&lt;1),"Y","")</f>
        <v/>
      </c>
      <c r="BE263" s="12" t="str">
        <f>IF(AY263&gt;1,IF(AY262&gt;1,"Y",""),"")</f>
        <v/>
      </c>
      <c r="BF263" s="12" t="str">
        <f>IF(AY263&lt;1,IF(AY262&lt;1,"Y",""),"")</f>
        <v/>
      </c>
      <c r="BG263" s="2"/>
      <c r="BH263" s="2"/>
      <c r="BI263" s="2"/>
      <c r="BJ263" s="2"/>
      <c r="BK263" s="2"/>
      <c r="BL263" s="2"/>
      <c r="BM263" s="4" t="str">
        <f>IF(BR263=BR264,IF(BR263&gt;BR262,BR263&amp;"_O",""),BR263&amp;"_C")</f>
        <v/>
      </c>
      <c r="BN263" s="7" t="str">
        <f>IF(RIGHT(BM263,1)="C",BP263/INDEX($BP$5:$BP$2729,MATCH(BR263&amp;"_O",$BM$5:$BM$2729,0),1),"")</f>
        <v/>
      </c>
      <c r="BO263" s="38">
        <v>27775</v>
      </c>
      <c r="BP263" s="3">
        <v>84.3</v>
      </c>
      <c r="BQ263" s="7">
        <f>BP263/BP262</f>
        <v>1.0241768922366663</v>
      </c>
      <c r="BR263" s="4">
        <f>YEAR(BO263)</f>
        <v>1976</v>
      </c>
      <c r="BS263" s="2" t="s">
        <v>5</v>
      </c>
      <c r="BT263" s="12" t="str">
        <f>INDEX($CD$5:$CD$10,MATCH(BS263,$CC$5:$CC$10,0),1)</f>
        <v/>
      </c>
      <c r="BU263" s="12" t="str">
        <f>IF(AND(BT263="Y",BQ263&gt;1),"Y","")</f>
        <v/>
      </c>
      <c r="BV263" s="12" t="str">
        <f>IF(AND(BT263="Y",BQ263&lt;1),"Y","")</f>
        <v/>
      </c>
      <c r="BW263" s="12" t="str">
        <f>IF(BQ263&gt;1,IF(BQ262&gt;1,"Y",""),"")</f>
        <v>Y</v>
      </c>
      <c r="BX263" s="12" t="str">
        <f>IF(BQ263&lt;1,IF(BQ262&lt;1,"Y",""),"")</f>
        <v/>
      </c>
      <c r="BY263" s="2"/>
      <c r="BZ263" s="2"/>
      <c r="CA263" s="2"/>
    </row>
    <row r="264" spans="2:79">
      <c r="B264" s="4" t="str">
        <f>IF(G264=G265,IF(G264&gt;G263,G264&amp;"_O",""),G264&amp;"_C")</f>
        <v/>
      </c>
      <c r="C264" s="14">
        <f ca="1">RANDBETWEEN(0,1000)/1000</f>
        <v>0.26700000000000002</v>
      </c>
      <c r="D264" s="16">
        <f>D263+1</f>
        <v>260</v>
      </c>
      <c r="E264" s="10">
        <f>ROUNDDOWN(D264/52,0)+1</f>
        <v>6</v>
      </c>
      <c r="F264" s="15">
        <f>F263+7</f>
        <v>46440</v>
      </c>
      <c r="G264" s="4">
        <f>YEAR(F264)</f>
        <v>2027</v>
      </c>
      <c r="H264" s="33">
        <v>5.6000000000000001E-2</v>
      </c>
      <c r="I264" s="33">
        <v>0.09</v>
      </c>
      <c r="J264" s="33">
        <v>0.52800000000000002</v>
      </c>
      <c r="K264" s="16" t="str">
        <f>IF(M263&gt;1,"Up","Down")</f>
        <v>Up</v>
      </c>
      <c r="L264" s="16" t="str">
        <f>IF(K264="Up",IF(H264&lt;$BJ$7,"Up","Down"),IF(H264&lt;$BK$7,"Down","Up"))</f>
        <v>Up</v>
      </c>
      <c r="M264" s="17">
        <f>IF(L264="Up",INDEX($AK$5:$AK$1005,MATCH(I264,$AI$5:$AI$1005,0),1),INDEX($AL$5:$AL$1005,MATCH(J264,$AI$5:$AI$1005,0),1))</f>
        <v>1.0020639005331358</v>
      </c>
      <c r="N264" s="16" t="str">
        <f>IF(P263&gt;1,"Up","Down")</f>
        <v>Up</v>
      </c>
      <c r="O264" s="16" t="str">
        <f>IF(N264="Up",IF(H264&lt;$BJ$12,"Up","Down"),IF(H264&lt;$BK$12,"Down","Up"))</f>
        <v>Up</v>
      </c>
      <c r="P264" s="17">
        <f>IF(O264="Up",INDEX($AP$5:$AP$1005,MATCH(I264,$AI$5:$AI$1005,0),1),INDEX($AQ$5:$AQ$1005,MATCH(J264,$AI$5:$AI$1005,0),1))</f>
        <v>1.0030877333535457</v>
      </c>
      <c r="Q264" s="19">
        <f>T263</f>
        <v>33703.345101817613</v>
      </c>
      <c r="R264" s="19">
        <f>INDEX(model!$S$5:$S$35,MATCH(G264,model!$Q$5:$Q$35,0),1)*model!$O$5</f>
        <v>125</v>
      </c>
      <c r="S264" s="19">
        <f>IF(RIGHT(B264,1)="C",T263*INDEX(model!$T$5:$T$35,MATCH(G264,model!$Q$5:$Q$35,0),1),0)</f>
        <v>0</v>
      </c>
      <c r="T264" s="19">
        <f>(Q264+R264-S264)*M264</f>
        <v>33898.163441308352</v>
      </c>
      <c r="U264" s="19">
        <f>X263</f>
        <v>35554.45875785227</v>
      </c>
      <c r="V264" s="19">
        <f>INDEX(model!$S$5:$S$35,MATCH(G264,model!$Q$5:$Q$35,0),1)*model!$O$6</f>
        <v>125</v>
      </c>
      <c r="W264" s="19">
        <f>IF(RIGHT(B264,1)="C",X263*INDEX(model!$T$5:$T$35,MATCH(G264,model!$Q$5:$Q$35,0),1),0)</f>
        <v>0</v>
      </c>
      <c r="X264" s="19">
        <f>(U264+V264-W264)*P264</f>
        <v>35789.62741269535</v>
      </c>
      <c r="Y264" s="19"/>
      <c r="Z264" s="36" t="str">
        <f>K264&amp;L264</f>
        <v>UpUp</v>
      </c>
      <c r="AA264" s="36" t="str">
        <f>N264&amp;O264</f>
        <v>UpUp</v>
      </c>
      <c r="AB264" s="19"/>
      <c r="AC264" s="19"/>
      <c r="AD264" s="19"/>
      <c r="AE264" s="19"/>
      <c r="AI264" s="18">
        <f>ROUND(AI263-0.001,3)</f>
        <v>0.74099999999999999</v>
      </c>
      <c r="AJ264" s="9">
        <f t="array" ref="AJ264">PERCENTILE(IF($BB$5:$BB$2729="Y",$AY$5:$AY$2729),$AI264)</f>
        <v>1.0135121800950937</v>
      </c>
      <c r="AK264" s="9">
        <f t="array" ref="AK264">PERCENTILE(IF($BC$5:$BC$2729="Y",$AY$5:$AY$2729),$AI264)</f>
        <v>1.0207452495258769</v>
      </c>
      <c r="AL264" s="9">
        <f t="array" ref="AL264">PERCENTILE(IF($BD$5:$BD$2729="Y",$AY$5:$AY$2729),$AI264)</f>
        <v>0.99445721577591595</v>
      </c>
      <c r="AM264" s="41" t="str">
        <f>IF(AI264&lt;$BJ$7,"Up","Down")</f>
        <v>Down</v>
      </c>
      <c r="AN264" s="41" t="str">
        <f>IF(AI264&lt;$BK$7,"Down","Up")</f>
        <v>Up</v>
      </c>
      <c r="AO264" s="9">
        <f t="array" ref="AO264">PERCENTILE(IF($BT$5:$BT$2729="Y",$BQ$5:$BQ$2729),$AI264)</f>
        <v>1.0185651100193558</v>
      </c>
      <c r="AP264" s="9">
        <f t="array" ref="AP264">PERCENTILE(IF($BU$5:$BU$2729="Y",$BQ$5:$BQ$2729),$AI264)</f>
        <v>1.0282733224321332</v>
      </c>
      <c r="AQ264" s="9">
        <f t="array" ref="AQ264">PERCENTILE(IF($BV$5:$BV$2729="Y",$BQ$5:$BQ$2729),$AI264)</f>
        <v>0.9935437267301801</v>
      </c>
      <c r="AR264" s="41" t="str">
        <f>IF(AI264&lt;$BJ$12,"Up","Down")</f>
        <v>Down</v>
      </c>
      <c r="AS264" s="41" t="str">
        <f>IF(AI264&lt;$BK$12,"Down","Up")</f>
        <v>Up</v>
      </c>
      <c r="AU264" s="4" t="str">
        <f>IF(AZ264=AZ265,IF(AZ264&gt;AZ263,AZ264&amp;"_O",""),AZ264&amp;"_C")</f>
        <v/>
      </c>
      <c r="AV264" s="7" t="str">
        <f>IF(RIGHT(AU264,1)="C",AX264/INDEX($AX$5:$AX$2729,MATCH(AZ264&amp;"_O",$AU$5:$AU$2729,0),1),"")</f>
        <v/>
      </c>
      <c r="AW264" s="38">
        <v>27383</v>
      </c>
      <c r="AX264" s="37">
        <v>66.91</v>
      </c>
      <c r="AY264" s="7">
        <f>AX264/AX263</f>
        <v>0.99761443268227235</v>
      </c>
      <c r="AZ264" s="4">
        <f>YEAR(AW264)</f>
        <v>1974</v>
      </c>
      <c r="BA264" s="2" t="s">
        <v>5</v>
      </c>
      <c r="BB264" s="12" t="str">
        <f>INDEX($CD$5:$CD$10,MATCH(BA264,$CC$5:$CC$10,0),1)</f>
        <v/>
      </c>
      <c r="BC264" s="12" t="str">
        <f>IF(AND(BB264="Y",AY264&gt;1),"Y","")</f>
        <v/>
      </c>
      <c r="BD264" s="12" t="str">
        <f>IF(AND(BB264="Y",AY264&lt;1),"Y","")</f>
        <v/>
      </c>
      <c r="BE264" s="12" t="str">
        <f>IF(AY264&gt;1,IF(AY263&gt;1,"Y",""),"")</f>
        <v/>
      </c>
      <c r="BF264" s="12" t="str">
        <f>IF(AY264&lt;1,IF(AY263&lt;1,"Y",""),"")</f>
        <v/>
      </c>
      <c r="BG264" s="2"/>
      <c r="BH264" s="2"/>
      <c r="BI264" s="2"/>
      <c r="BJ264" s="2"/>
      <c r="BK264" s="2"/>
      <c r="BL264" s="2"/>
      <c r="BM264" s="4" t="str">
        <f>IF(BR264=BR265,IF(BR264&gt;BR263,BR264&amp;"_O",""),BR264&amp;"_C")</f>
        <v/>
      </c>
      <c r="BN264" s="7" t="str">
        <f>IF(RIGHT(BM264,1)="C",BP264/INDEX($BP$5:$BP$2729,MATCH(BR264&amp;"_O",$BM$5:$BM$2729,0),1),"")</f>
        <v/>
      </c>
      <c r="BO264" s="38">
        <v>27782</v>
      </c>
      <c r="BP264" s="3">
        <v>85.26</v>
      </c>
      <c r="BQ264" s="7">
        <f>BP264/BP263</f>
        <v>1.0113879003558719</v>
      </c>
      <c r="BR264" s="4">
        <f>YEAR(BO264)</f>
        <v>1976</v>
      </c>
      <c r="BS264" s="2" t="s">
        <v>5</v>
      </c>
      <c r="BT264" s="12" t="str">
        <f>INDEX($CD$5:$CD$10,MATCH(BS264,$CC$5:$CC$10,0),1)</f>
        <v/>
      </c>
      <c r="BU264" s="12" t="str">
        <f>IF(AND(BT264="Y",BQ264&gt;1),"Y","")</f>
        <v/>
      </c>
      <c r="BV264" s="12" t="str">
        <f>IF(AND(BT264="Y",BQ264&lt;1),"Y","")</f>
        <v/>
      </c>
      <c r="BW264" s="12" t="str">
        <f>IF(BQ264&gt;1,IF(BQ263&gt;1,"Y",""),"")</f>
        <v>Y</v>
      </c>
      <c r="BX264" s="12" t="str">
        <f>IF(BQ264&lt;1,IF(BQ263&lt;1,"Y",""),"")</f>
        <v/>
      </c>
      <c r="BY264" s="2"/>
      <c r="BZ264" s="2"/>
      <c r="CA264" s="2"/>
    </row>
    <row r="265" spans="2:79">
      <c r="B265" s="4" t="str">
        <f>IF(G265=G266,IF(G265&gt;G264,G265&amp;"_O",""),G265&amp;"_C")</f>
        <v/>
      </c>
      <c r="C265" s="14">
        <f ca="1">RANDBETWEEN(0,1000)/1000</f>
        <v>0.88900000000000001</v>
      </c>
      <c r="D265" s="16">
        <f>D264+1</f>
        <v>261</v>
      </c>
      <c r="E265" s="10">
        <f>ROUNDDOWN(D265/52,0)+1</f>
        <v>6</v>
      </c>
      <c r="F265" s="15">
        <f>F264+7</f>
        <v>46447</v>
      </c>
      <c r="G265" s="4">
        <f>YEAR(F265)</f>
        <v>2027</v>
      </c>
      <c r="H265" s="33">
        <v>5.5E-2</v>
      </c>
      <c r="I265" s="33">
        <v>0.33100000000000002</v>
      </c>
      <c r="J265" s="33">
        <v>0.29799999999999999</v>
      </c>
      <c r="K265" s="16" t="str">
        <f>IF(M264&gt;1,"Up","Down")</f>
        <v>Up</v>
      </c>
      <c r="L265" s="16" t="str">
        <f>IF(K265="Up",IF(H265&lt;$BJ$7,"Up","Down"),IF(H265&lt;$BK$7,"Down","Up"))</f>
        <v>Up</v>
      </c>
      <c r="M265" s="17">
        <f>IF(L265="Up",INDEX($AK$5:$AK$1005,MATCH(I265,$AI$5:$AI$1005,0),1),INDEX($AL$5:$AL$1005,MATCH(J265,$AI$5:$AI$1005,0),1))</f>
        <v>1.0079871019565625</v>
      </c>
      <c r="N265" s="16" t="str">
        <f>IF(P264&gt;1,"Up","Down")</f>
        <v>Up</v>
      </c>
      <c r="O265" s="16" t="str">
        <f>IF(N265="Up",IF(H265&lt;$BJ$12,"Up","Down"),IF(H265&lt;$BK$12,"Down","Up"))</f>
        <v>Up</v>
      </c>
      <c r="P265" s="17">
        <f>IF(O265="Up",INDEX($AP$5:$AP$1005,MATCH(I265,$AI$5:$AI$1005,0),1),INDEX($AQ$5:$AQ$1005,MATCH(J265,$AI$5:$AI$1005,0),1))</f>
        <v>1.0109937022153845</v>
      </c>
      <c r="Q265" s="19">
        <f>T264</f>
        <v>33898.163441308352</v>
      </c>
      <c r="R265" s="19">
        <f>INDEX(model!$S$5:$S$35,MATCH(G265,model!$Q$5:$Q$35,0),1)*model!$O$5</f>
        <v>125</v>
      </c>
      <c r="S265" s="19">
        <f>IF(RIGHT(B265,1)="C",T264*INDEX(model!$T$5:$T$35,MATCH(G265,model!$Q$5:$Q$35,0),1),0)</f>
        <v>0</v>
      </c>
      <c r="T265" s="19">
        <f>(Q265+R265-S265)*M265</f>
        <v>34294.909916598874</v>
      </c>
      <c r="U265" s="19">
        <f>X264</f>
        <v>35789.62741269535</v>
      </c>
      <c r="V265" s="19">
        <f>INDEX(model!$S$5:$S$35,MATCH(G265,model!$Q$5:$Q$35,0),1)*model!$O$6</f>
        <v>125</v>
      </c>
      <c r="W265" s="19">
        <f>IF(RIGHT(B265,1)="C",X264*INDEX(model!$T$5:$T$35,MATCH(G265,model!$Q$5:$Q$35,0),1),0)</f>
        <v>0</v>
      </c>
      <c r="X265" s="19">
        <f>(U265+V265-W265)*P265</f>
        <v>36309.462131647007</v>
      </c>
      <c r="Y265" s="19"/>
      <c r="Z265" s="36" t="str">
        <f>K265&amp;L265</f>
        <v>UpUp</v>
      </c>
      <c r="AA265" s="36" t="str">
        <f>N265&amp;O265</f>
        <v>UpUp</v>
      </c>
      <c r="AB265" s="19"/>
      <c r="AC265" s="19"/>
      <c r="AD265" s="19"/>
      <c r="AE265" s="19"/>
      <c r="AI265" s="18">
        <f>ROUND(AI264-0.001,3)</f>
        <v>0.74</v>
      </c>
      <c r="AJ265" s="9">
        <f t="array" ref="AJ265">PERCENTILE(IF($BB$5:$BB$2729="Y",$AY$5:$AY$2729),$AI265)</f>
        <v>1.0134925431906281</v>
      </c>
      <c r="AK265" s="9">
        <f t="array" ref="AK265">PERCENTILE(IF($BC$5:$BC$2729="Y",$AY$5:$AY$2729),$AI265)</f>
        <v>1.0207004235503891</v>
      </c>
      <c r="AL265" s="9">
        <f t="array" ref="AL265">PERCENTILE(IF($BD$5:$BD$2729="Y",$AY$5:$AY$2729),$AI265)</f>
        <v>0.99443631117892273</v>
      </c>
      <c r="AM265" s="41" t="str">
        <f>IF(AI265&lt;$BJ$7,"Up","Down")</f>
        <v>Down</v>
      </c>
      <c r="AN265" s="41" t="str">
        <f>IF(AI265&lt;$BK$7,"Down","Up")</f>
        <v>Up</v>
      </c>
      <c r="AO265" s="9">
        <f t="array" ref="AO265">PERCENTILE(IF($BT$5:$BT$2729="Y",$BQ$5:$BQ$2729),$AI265)</f>
        <v>1.0185222514431977</v>
      </c>
      <c r="AP265" s="9">
        <f t="array" ref="AP265">PERCENTILE(IF($BU$5:$BU$2729="Y",$BQ$5:$BQ$2729),$AI265)</f>
        <v>1.0282268875075142</v>
      </c>
      <c r="AQ265" s="9">
        <f t="array" ref="AQ265">PERCENTILE(IF($BV$5:$BV$2729="Y",$BQ$5:$BQ$2729),$AI265)</f>
        <v>0.99352585339854338</v>
      </c>
      <c r="AR265" s="41" t="str">
        <f>IF(AI265&lt;$BJ$12,"Up","Down")</f>
        <v>Down</v>
      </c>
      <c r="AS265" s="41" t="str">
        <f>IF(AI265&lt;$BK$12,"Down","Up")</f>
        <v>Up</v>
      </c>
      <c r="AU265" s="4" t="str">
        <f>IF(AZ265=AZ266,IF(AZ265&gt;AZ264,AZ265&amp;"_O",""),AZ265&amp;"_C")</f>
        <v>1974_C</v>
      </c>
      <c r="AV265" s="7">
        <f>IF(RIGHT(AU265,1)="C",AX265/INDEX($AX$5:$AX$2729,MATCH(AZ265&amp;"_O",$AU$5:$AU$2729,0),1),"")</f>
        <v>0.67886754297269969</v>
      </c>
      <c r="AW265" s="38">
        <v>27390</v>
      </c>
      <c r="AX265" s="37">
        <v>67.14</v>
      </c>
      <c r="AY265" s="7">
        <f>AX265/AX264</f>
        <v>1.0034374532954715</v>
      </c>
      <c r="AZ265" s="4">
        <f>YEAR(AW265)</f>
        <v>1974</v>
      </c>
      <c r="BA265" s="2" t="s">
        <v>5</v>
      </c>
      <c r="BB265" s="12" t="str">
        <f>INDEX($CD$5:$CD$10,MATCH(BA265,$CC$5:$CC$10,0),1)</f>
        <v/>
      </c>
      <c r="BC265" s="12" t="str">
        <f>IF(AND(BB265="Y",AY265&gt;1),"Y","")</f>
        <v/>
      </c>
      <c r="BD265" s="12" t="str">
        <f>IF(AND(BB265="Y",AY265&lt;1),"Y","")</f>
        <v/>
      </c>
      <c r="BE265" s="12" t="str">
        <f>IF(AY265&gt;1,IF(AY264&gt;1,"Y",""),"")</f>
        <v/>
      </c>
      <c r="BF265" s="12" t="str">
        <f>IF(AY265&lt;1,IF(AY264&lt;1,"Y",""),"")</f>
        <v/>
      </c>
      <c r="BG265" s="2"/>
      <c r="BH265" s="2"/>
      <c r="BI265" s="2"/>
      <c r="BJ265" s="2"/>
      <c r="BK265" s="2"/>
      <c r="BL265" s="2"/>
      <c r="BM265" s="4" t="str">
        <f>IF(BR265=BR266,IF(BR265&gt;BR264,BR265&amp;"_O",""),BR265&amp;"_C")</f>
        <v/>
      </c>
      <c r="BN265" s="7" t="str">
        <f>IF(RIGHT(BM265,1)="C",BP265/INDEX($BP$5:$BP$2729,MATCH(BR265&amp;"_O",$BM$5:$BM$2729,0),1),"")</f>
        <v/>
      </c>
      <c r="BO265" s="38">
        <v>27789</v>
      </c>
      <c r="BP265" s="3">
        <v>87.05</v>
      </c>
      <c r="BQ265" s="7">
        <f>BP265/BP264</f>
        <v>1.0209946047384471</v>
      </c>
      <c r="BR265" s="4">
        <f>YEAR(BO265)</f>
        <v>1976</v>
      </c>
      <c r="BS265" s="2" t="s">
        <v>5</v>
      </c>
      <c r="BT265" s="12" t="str">
        <f>INDEX($CD$5:$CD$10,MATCH(BS265,$CC$5:$CC$10,0),1)</f>
        <v/>
      </c>
      <c r="BU265" s="12" t="str">
        <f>IF(AND(BT265="Y",BQ265&gt;1),"Y","")</f>
        <v/>
      </c>
      <c r="BV265" s="12" t="str">
        <f>IF(AND(BT265="Y",BQ265&lt;1),"Y","")</f>
        <v/>
      </c>
      <c r="BW265" s="12" t="str">
        <f>IF(BQ265&gt;1,IF(BQ264&gt;1,"Y",""),"")</f>
        <v>Y</v>
      </c>
      <c r="BX265" s="12" t="str">
        <f>IF(BQ265&lt;1,IF(BQ264&lt;1,"Y",""),"")</f>
        <v/>
      </c>
      <c r="BY265" s="2"/>
      <c r="BZ265" s="2"/>
      <c r="CA265" s="2"/>
    </row>
    <row r="266" spans="2:79">
      <c r="B266" s="4" t="str">
        <f>IF(G266=G267,IF(G266&gt;G265,G266&amp;"_O",""),G266&amp;"_C")</f>
        <v/>
      </c>
      <c r="C266" s="14">
        <f ca="1">RANDBETWEEN(0,1000)/1000</f>
        <v>0.53700000000000003</v>
      </c>
      <c r="D266" s="16">
        <f>D265+1</f>
        <v>262</v>
      </c>
      <c r="E266" s="10">
        <f>ROUNDDOWN(D266/52,0)+1</f>
        <v>6</v>
      </c>
      <c r="F266" s="15">
        <f>F265+7</f>
        <v>46454</v>
      </c>
      <c r="G266" s="4">
        <f>YEAR(F266)</f>
        <v>2027</v>
      </c>
      <c r="H266" s="33">
        <v>0.85799999999999998</v>
      </c>
      <c r="I266" s="33">
        <v>0.874</v>
      </c>
      <c r="J266" s="33">
        <v>0.499</v>
      </c>
      <c r="K266" s="16" t="str">
        <f>IF(M265&gt;1,"Up","Down")</f>
        <v>Up</v>
      </c>
      <c r="L266" s="16" t="str">
        <f>IF(K266="Up",IF(H266&lt;$BJ$7,"Up","Down"),IF(H266&lt;$BK$7,"Down","Up"))</f>
        <v>Down</v>
      </c>
      <c r="M266" s="17">
        <f>IF(L266="Up",INDEX($AK$5:$AK$1005,MATCH(I266,$AI$5:$AI$1005,0),1),INDEX($AL$5:$AL$1005,MATCH(J266,$AI$5:$AI$1005,0),1))</f>
        <v>0.98759448971568153</v>
      </c>
      <c r="N266" s="16" t="str">
        <f>IF(P265&gt;1,"Up","Down")</f>
        <v>Up</v>
      </c>
      <c r="O266" s="16" t="str">
        <f>IF(N266="Up",IF(H266&lt;$BJ$12,"Up","Down"),IF(H266&lt;$BK$12,"Down","Up"))</f>
        <v>Down</v>
      </c>
      <c r="P266" s="17">
        <f>IF(O266="Up",INDEX($AP$5:$AP$1005,MATCH(I266,$AI$5:$AI$1005,0),1),INDEX($AQ$5:$AQ$1005,MATCH(J266,$AI$5:$AI$1005,0),1))</f>
        <v>0.98487214991877903</v>
      </c>
      <c r="Q266" s="19">
        <f>T265</f>
        <v>34294.909916598874</v>
      </c>
      <c r="R266" s="19">
        <f>INDEX(model!$S$5:$S$35,MATCH(G266,model!$Q$5:$Q$35,0),1)*model!$O$5</f>
        <v>125</v>
      </c>
      <c r="S266" s="19">
        <f>IF(RIGHT(B266,1)="C",T265*INDEX(model!$T$5:$T$35,MATCH(G266,model!$Q$5:$Q$35,0),1),0)</f>
        <v>0</v>
      </c>
      <c r="T266" s="19">
        <f>(Q266+R266-S266)*M266</f>
        <v>33992.913370143193</v>
      </c>
      <c r="U266" s="19">
        <f>X265</f>
        <v>36309.462131647007</v>
      </c>
      <c r="V266" s="19">
        <f>INDEX(model!$S$5:$S$35,MATCH(G266,model!$Q$5:$Q$35,0),1)*model!$O$6</f>
        <v>125</v>
      </c>
      <c r="W266" s="19">
        <f>IF(RIGHT(B266,1)="C",X265*INDEX(model!$T$5:$T$35,MATCH(G266,model!$Q$5:$Q$35,0),1),0)</f>
        <v>0</v>
      </c>
      <c r="X266" s="19">
        <f>(U266+V266-W266)*P266</f>
        <v>35883.28705072953</v>
      </c>
      <c r="Y266" s="19"/>
      <c r="Z266" s="36" t="str">
        <f>K266&amp;L266</f>
        <v>UpDown</v>
      </c>
      <c r="AA266" s="36" t="str">
        <f>N266&amp;O266</f>
        <v>UpDown</v>
      </c>
      <c r="AB266" s="19"/>
      <c r="AC266" s="19"/>
      <c r="AD266" s="19"/>
      <c r="AE266" s="19"/>
      <c r="AI266" s="18">
        <f>ROUND(AI265-0.001,3)</f>
        <v>0.73899999999999999</v>
      </c>
      <c r="AJ266" s="9">
        <f t="array" ref="AJ266">PERCENTILE(IF($BB$5:$BB$2729="Y",$AY$5:$AY$2729),$AI266)</f>
        <v>1.0134513572482287</v>
      </c>
      <c r="AK266" s="9">
        <f t="array" ref="AK266">PERCENTILE(IF($BC$5:$BC$2729="Y",$AY$5:$AY$2729),$AI266)</f>
        <v>1.0206785372131246</v>
      </c>
      <c r="AL266" s="9">
        <f t="array" ref="AL266">PERCENTILE(IF($BD$5:$BD$2729="Y",$AY$5:$AY$2729),$AI266)</f>
        <v>0.9944027628186809</v>
      </c>
      <c r="AM266" s="41" t="str">
        <f>IF(AI266&lt;$BJ$7,"Up","Down")</f>
        <v>Down</v>
      </c>
      <c r="AN266" s="41" t="str">
        <f>IF(AI266&lt;$BK$7,"Down","Up")</f>
        <v>Up</v>
      </c>
      <c r="AO266" s="9">
        <f t="array" ref="AO266">PERCENTILE(IF($BT$5:$BT$2729="Y",$BQ$5:$BQ$2729),$AI266)</f>
        <v>1.0184744011277618</v>
      </c>
      <c r="AP266" s="9">
        <f t="array" ref="AP266">PERCENTILE(IF($BU$5:$BU$2729="Y",$BQ$5:$BQ$2729),$AI266)</f>
        <v>1.0281843188775037</v>
      </c>
      <c r="AQ266" s="9">
        <f t="array" ref="AQ266">PERCENTILE(IF($BV$5:$BV$2729="Y",$BQ$5:$BQ$2729),$AI266)</f>
        <v>0.99351705542890012</v>
      </c>
      <c r="AR266" s="41" t="str">
        <f>IF(AI266&lt;$BJ$12,"Up","Down")</f>
        <v>Down</v>
      </c>
      <c r="AS266" s="41" t="str">
        <f>IF(AI266&lt;$BK$12,"Down","Up")</f>
        <v>Up</v>
      </c>
      <c r="AU266" s="4" t="str">
        <f>IF(AZ266=AZ267,IF(AZ266&gt;AZ265,AZ266&amp;"_O",""),AZ266&amp;"_C")</f>
        <v>1975_O</v>
      </c>
      <c r="AV266" s="7" t="str">
        <f>IF(RIGHT(AU266,1)="C",AX266/INDEX($AX$5:$AX$2729,MATCH(AZ266&amp;"_O",$AU$5:$AU$2729,0),1),"")</f>
        <v/>
      </c>
      <c r="AW266" s="38">
        <v>27397</v>
      </c>
      <c r="AX266" s="37">
        <v>70.709999999999994</v>
      </c>
      <c r="AY266" s="7">
        <f>AX266/AX265</f>
        <v>1.053172475424486</v>
      </c>
      <c r="AZ266" s="4">
        <f>YEAR(AW266)</f>
        <v>1975</v>
      </c>
      <c r="BA266" s="2" t="s">
        <v>5</v>
      </c>
      <c r="BB266" s="12" t="str">
        <f>INDEX($CD$5:$CD$10,MATCH(BA266,$CC$5:$CC$10,0),1)</f>
        <v/>
      </c>
      <c r="BC266" s="12" t="str">
        <f>IF(AND(BB266="Y",AY266&gt;1),"Y","")</f>
        <v/>
      </c>
      <c r="BD266" s="12" t="str">
        <f>IF(AND(BB266="Y",AY266&lt;1),"Y","")</f>
        <v/>
      </c>
      <c r="BE266" s="12" t="str">
        <f>IF(AY266&gt;1,IF(AY265&gt;1,"Y",""),"")</f>
        <v>Y</v>
      </c>
      <c r="BF266" s="12" t="str">
        <f>IF(AY266&lt;1,IF(AY265&lt;1,"Y",""),"")</f>
        <v/>
      </c>
      <c r="BG266" s="2"/>
      <c r="BH266" s="2"/>
      <c r="BI266" s="2"/>
      <c r="BJ266" s="2"/>
      <c r="BK266" s="2"/>
      <c r="BL266" s="2"/>
      <c r="BM266" s="4" t="str">
        <f>IF(BR266=BR267,IF(BR266&gt;BR265,BR266&amp;"_O",""),BR266&amp;"_C")</f>
        <v/>
      </c>
      <c r="BN266" s="7" t="str">
        <f>IF(RIGHT(BM266,1)="C",BP266/INDEX($BP$5:$BP$2729,MATCH(BR266&amp;"_O",$BM$5:$BM$2729,0),1),"")</f>
        <v/>
      </c>
      <c r="BO266" s="38">
        <v>27796</v>
      </c>
      <c r="BP266" s="3">
        <v>87.25</v>
      </c>
      <c r="BQ266" s="7">
        <f>BP266/BP265</f>
        <v>1.0022975301550834</v>
      </c>
      <c r="BR266" s="4">
        <f>YEAR(BO266)</f>
        <v>1976</v>
      </c>
      <c r="BS266" s="2" t="s">
        <v>5</v>
      </c>
      <c r="BT266" s="12" t="str">
        <f>INDEX($CD$5:$CD$10,MATCH(BS266,$CC$5:$CC$10,0),1)</f>
        <v/>
      </c>
      <c r="BU266" s="12" t="str">
        <f>IF(AND(BT266="Y",BQ266&gt;1),"Y","")</f>
        <v/>
      </c>
      <c r="BV266" s="12" t="str">
        <f>IF(AND(BT266="Y",BQ266&lt;1),"Y","")</f>
        <v/>
      </c>
      <c r="BW266" s="12" t="str">
        <f>IF(BQ266&gt;1,IF(BQ265&gt;1,"Y",""),"")</f>
        <v>Y</v>
      </c>
      <c r="BX266" s="12" t="str">
        <f>IF(BQ266&lt;1,IF(BQ265&lt;1,"Y",""),"")</f>
        <v/>
      </c>
      <c r="BY266" s="2"/>
      <c r="BZ266" s="2"/>
      <c r="CA266" s="2"/>
    </row>
    <row r="267" spans="2:79">
      <c r="B267" s="4" t="str">
        <f>IF(G267=G268,IF(G267&gt;G266,G267&amp;"_O",""),G267&amp;"_C")</f>
        <v/>
      </c>
      <c r="C267" s="14">
        <f ca="1">RANDBETWEEN(0,1000)/1000</f>
        <v>0.86099999999999999</v>
      </c>
      <c r="D267" s="16">
        <f>D266+1</f>
        <v>263</v>
      </c>
      <c r="E267" s="10">
        <f>ROUNDDOWN(D267/52,0)+1</f>
        <v>6</v>
      </c>
      <c r="F267" s="15">
        <f>F266+7</f>
        <v>46461</v>
      </c>
      <c r="G267" s="4">
        <f>YEAR(F267)</f>
        <v>2027</v>
      </c>
      <c r="H267" s="33">
        <v>0.61499999999999999</v>
      </c>
      <c r="I267" s="33">
        <v>0.46700000000000003</v>
      </c>
      <c r="J267" s="33">
        <v>0.13900000000000001</v>
      </c>
      <c r="K267" s="16" t="str">
        <f>IF(M266&gt;1,"Up","Down")</f>
        <v>Down</v>
      </c>
      <c r="L267" s="16" t="str">
        <f>IF(K267="Up",IF(H267&lt;$BJ$7,"Up","Down"),IF(H267&lt;$BK$7,"Down","Up"))</f>
        <v>Up</v>
      </c>
      <c r="M267" s="17">
        <f>IF(L267="Up",INDEX($AK$5:$AK$1005,MATCH(I267,$AI$5:$AI$1005,0),1),INDEX($AL$5:$AL$1005,MATCH(J267,$AI$5:$AI$1005,0),1))</f>
        <v>1.0115711817796769</v>
      </c>
      <c r="N267" s="16" t="str">
        <f>IF(P266&gt;1,"Up","Down")</f>
        <v>Down</v>
      </c>
      <c r="O267" s="16" t="str">
        <f>IF(N267="Up",IF(H267&lt;$BJ$12,"Up","Down"),IF(H267&lt;$BK$12,"Down","Up"))</f>
        <v>Up</v>
      </c>
      <c r="P267" s="17">
        <f>IF(O267="Up",INDEX($AP$5:$AP$1005,MATCH(I267,$AI$5:$AI$1005,0),1),INDEX($AQ$5:$AQ$1005,MATCH(J267,$AI$5:$AI$1005,0),1))</f>
        <v>1.0159125916951464</v>
      </c>
      <c r="Q267" s="19">
        <f>T266</f>
        <v>33992.913370143193</v>
      </c>
      <c r="R267" s="19">
        <f>INDEX(model!$S$5:$S$35,MATCH(G267,model!$Q$5:$Q$35,0),1)*model!$O$5</f>
        <v>125</v>
      </c>
      <c r="S267" s="19">
        <f>IF(RIGHT(B267,1)="C",T266*INDEX(model!$T$5:$T$35,MATCH(G267,model!$Q$5:$Q$35,0),1),0)</f>
        <v>0</v>
      </c>
      <c r="T267" s="19">
        <f>(Q267+R267-S267)*M267</f>
        <v>34512.697947692388</v>
      </c>
      <c r="U267" s="19">
        <f>X266</f>
        <v>35883.28705072953</v>
      </c>
      <c r="V267" s="19">
        <f>INDEX(model!$S$5:$S$35,MATCH(G267,model!$Q$5:$Q$35,0),1)*model!$O$6</f>
        <v>125</v>
      </c>
      <c r="W267" s="19">
        <f>IF(RIGHT(B267,1)="C",X266*INDEX(model!$T$5:$T$35,MATCH(G267,model!$Q$5:$Q$35,0),1),0)</f>
        <v>0</v>
      </c>
      <c r="X267" s="19">
        <f>(U267+V267-W267)*P267</f>
        <v>36581.272220209416</v>
      </c>
      <c r="Y267" s="19"/>
      <c r="Z267" s="36" t="str">
        <f>K267&amp;L267</f>
        <v>DownUp</v>
      </c>
      <c r="AA267" s="36" t="str">
        <f>N267&amp;O267</f>
        <v>DownUp</v>
      </c>
      <c r="AB267" s="19"/>
      <c r="AC267" s="19"/>
      <c r="AD267" s="19"/>
      <c r="AE267" s="19"/>
      <c r="AI267" s="18">
        <f>ROUND(AI266-0.001,3)</f>
        <v>0.73799999999999999</v>
      </c>
      <c r="AJ267" s="9">
        <f t="array" ref="AJ267">PERCENTILE(IF($BB$5:$BB$2729="Y",$AY$5:$AY$2729),$AI267)</f>
        <v>1.0134195471409426</v>
      </c>
      <c r="AK267" s="9">
        <f t="array" ref="AK267">PERCENTILE(IF($BC$5:$BC$2729="Y",$AY$5:$AY$2729),$AI267)</f>
        <v>1.0206637360521478</v>
      </c>
      <c r="AL267" s="9">
        <f t="array" ref="AL267">PERCENTILE(IF($BD$5:$BD$2729="Y",$AY$5:$AY$2729),$AI267)</f>
        <v>0.9943820058270062</v>
      </c>
      <c r="AM267" s="41" t="str">
        <f>IF(AI267&lt;$BJ$7,"Up","Down")</f>
        <v>Down</v>
      </c>
      <c r="AN267" s="41" t="str">
        <f>IF(AI267&lt;$BK$7,"Down","Up")</f>
        <v>Up</v>
      </c>
      <c r="AO267" s="9">
        <f t="array" ref="AO267">PERCENTILE(IF($BT$5:$BT$2729="Y",$BQ$5:$BQ$2729),$AI267)</f>
        <v>1.0184532045235013</v>
      </c>
      <c r="AP267" s="9">
        <f t="array" ref="AP267">PERCENTILE(IF($BU$5:$BU$2729="Y",$BQ$5:$BQ$2729),$AI267)</f>
        <v>1.0281351216645995</v>
      </c>
      <c r="AQ267" s="9">
        <f t="array" ref="AQ267">PERCENTILE(IF($BV$5:$BV$2729="Y",$BQ$5:$BQ$2729),$AI267)</f>
        <v>0.99351305930257239</v>
      </c>
      <c r="AR267" s="41" t="str">
        <f>IF(AI267&lt;$BJ$12,"Up","Down")</f>
        <v>Down</v>
      </c>
      <c r="AS267" s="41" t="str">
        <f>IF(AI267&lt;$BK$12,"Down","Up")</f>
        <v>Up</v>
      </c>
      <c r="AU267" s="4" t="str">
        <f>IF(AZ267=AZ268,IF(AZ267&gt;AZ266,AZ267&amp;"_O",""),AZ267&amp;"_C")</f>
        <v/>
      </c>
      <c r="AV267" s="7" t="str">
        <f>IF(RIGHT(AU267,1)="C",AX267/INDEX($AX$5:$AX$2729,MATCH(AZ267&amp;"_O",$AU$5:$AU$2729,0),1),"")</f>
        <v/>
      </c>
      <c r="AW267" s="38">
        <v>27404</v>
      </c>
      <c r="AX267" s="37">
        <v>72.61</v>
      </c>
      <c r="AY267" s="7">
        <f>AX267/AX266</f>
        <v>1.0268703153726488</v>
      </c>
      <c r="AZ267" s="4">
        <f>YEAR(AW267)</f>
        <v>1975</v>
      </c>
      <c r="BA267" s="2" t="s">
        <v>5</v>
      </c>
      <c r="BB267" s="12" t="str">
        <f>INDEX($CD$5:$CD$10,MATCH(BA267,$CC$5:$CC$10,0),1)</f>
        <v/>
      </c>
      <c r="BC267" s="12" t="str">
        <f>IF(AND(BB267="Y",AY267&gt;1),"Y","")</f>
        <v/>
      </c>
      <c r="BD267" s="12" t="str">
        <f>IF(AND(BB267="Y",AY267&lt;1),"Y","")</f>
        <v/>
      </c>
      <c r="BE267" s="12" t="str">
        <f>IF(AY267&gt;1,IF(AY266&gt;1,"Y",""),"")</f>
        <v>Y</v>
      </c>
      <c r="BF267" s="12" t="str">
        <f>IF(AY267&lt;1,IF(AY266&lt;1,"Y",""),"")</f>
        <v/>
      </c>
      <c r="BG267" s="2"/>
      <c r="BH267" s="2"/>
      <c r="BI267" s="2"/>
      <c r="BJ267" s="2"/>
      <c r="BK267" s="2"/>
      <c r="BL267" s="2"/>
      <c r="BM267" s="4" t="str">
        <f>IF(BR267=BR268,IF(BR267&gt;BR266,BR267&amp;"_O",""),BR267&amp;"_C")</f>
        <v/>
      </c>
      <c r="BN267" s="7" t="str">
        <f>IF(RIGHT(BM267,1)="C",BP267/INDEX($BP$5:$BP$2729,MATCH(BR267&amp;"_O",$BM$5:$BM$2729,0),1),"")</f>
        <v/>
      </c>
      <c r="BO267" s="38">
        <v>27803</v>
      </c>
      <c r="BP267" s="3">
        <v>88.96</v>
      </c>
      <c r="BQ267" s="7">
        <f>BP267/BP266</f>
        <v>1.0195988538681948</v>
      </c>
      <c r="BR267" s="4">
        <f>YEAR(BO267)</f>
        <v>1976</v>
      </c>
      <c r="BS267" s="2" t="s">
        <v>5</v>
      </c>
      <c r="BT267" s="12" t="str">
        <f>INDEX($CD$5:$CD$10,MATCH(BS267,$CC$5:$CC$10,0),1)</f>
        <v/>
      </c>
      <c r="BU267" s="12" t="str">
        <f>IF(AND(BT267="Y",BQ267&gt;1),"Y","")</f>
        <v/>
      </c>
      <c r="BV267" s="12" t="str">
        <f>IF(AND(BT267="Y",BQ267&lt;1),"Y","")</f>
        <v/>
      </c>
      <c r="BW267" s="12" t="str">
        <f>IF(BQ267&gt;1,IF(BQ266&gt;1,"Y",""),"")</f>
        <v>Y</v>
      </c>
      <c r="BX267" s="12" t="str">
        <f>IF(BQ267&lt;1,IF(BQ266&lt;1,"Y",""),"")</f>
        <v/>
      </c>
      <c r="BY267" s="2"/>
      <c r="BZ267" s="2"/>
      <c r="CA267" s="2"/>
    </row>
    <row r="268" spans="2:79">
      <c r="B268" s="4" t="str">
        <f>IF(G268=G269,IF(G268&gt;G267,G268&amp;"_O",""),G268&amp;"_C")</f>
        <v/>
      </c>
      <c r="C268" s="14">
        <f ca="1">RANDBETWEEN(0,1000)/1000</f>
        <v>0.44800000000000001</v>
      </c>
      <c r="D268" s="16">
        <f>D267+1</f>
        <v>264</v>
      </c>
      <c r="E268" s="10">
        <f>ROUNDDOWN(D268/52,0)+1</f>
        <v>6</v>
      </c>
      <c r="F268" s="15">
        <f>F267+7</f>
        <v>46468</v>
      </c>
      <c r="G268" s="4">
        <f>YEAR(F268)</f>
        <v>2027</v>
      </c>
      <c r="H268" s="33">
        <v>0.54600000000000004</v>
      </c>
      <c r="I268" s="33">
        <v>0.83699999999999997</v>
      </c>
      <c r="J268" s="33">
        <v>0.76100000000000001</v>
      </c>
      <c r="K268" s="16" t="str">
        <f>IF(M267&gt;1,"Up","Down")</f>
        <v>Up</v>
      </c>
      <c r="L268" s="16" t="str">
        <f>IF(K268="Up",IF(H268&lt;$BJ$7,"Up","Down"),IF(H268&lt;$BK$7,"Down","Up"))</f>
        <v>Up</v>
      </c>
      <c r="M268" s="17">
        <f>IF(L268="Up",INDEX($AK$5:$AK$1005,MATCH(I268,$AI$5:$AI$1005,0),1),INDEX($AL$5:$AL$1005,MATCH(J268,$AI$5:$AI$1005,0),1))</f>
        <v>1.0271598347070965</v>
      </c>
      <c r="N268" s="16" t="str">
        <f>IF(P267&gt;1,"Up","Down")</f>
        <v>Up</v>
      </c>
      <c r="O268" s="16" t="str">
        <f>IF(N268="Up",IF(H268&lt;$BJ$12,"Up","Down"),IF(H268&lt;$BK$12,"Down","Up"))</f>
        <v>Up</v>
      </c>
      <c r="P268" s="17">
        <f>IF(O268="Up",INDEX($AP$5:$AP$1005,MATCH(I268,$AI$5:$AI$1005,0),1),INDEX($AQ$5:$AQ$1005,MATCH(J268,$AI$5:$AI$1005,0),1))</f>
        <v>1.0366538309523976</v>
      </c>
      <c r="Q268" s="19">
        <f>T267</f>
        <v>34512.697947692388</v>
      </c>
      <c r="R268" s="19">
        <f>INDEX(model!$S$5:$S$35,MATCH(G268,model!$Q$5:$Q$35,0),1)*model!$O$5</f>
        <v>125</v>
      </c>
      <c r="S268" s="19">
        <f>IF(RIGHT(B268,1)="C",T267*INDEX(model!$T$5:$T$35,MATCH(G268,model!$Q$5:$Q$35,0),1),0)</f>
        <v>0</v>
      </c>
      <c r="T268" s="19">
        <f>(Q268+R268-S268)*M268</f>
        <v>35578.452098586051</v>
      </c>
      <c r="U268" s="19">
        <f>X267</f>
        <v>36581.272220209416</v>
      </c>
      <c r="V268" s="19">
        <f>INDEX(model!$S$5:$S$35,MATCH(G268,model!$Q$5:$Q$35,0),1)*model!$O$6</f>
        <v>125</v>
      </c>
      <c r="W268" s="19">
        <f>IF(RIGHT(B268,1)="C",X267*INDEX(model!$T$5:$T$35,MATCH(G268,model!$Q$5:$Q$35,0),1),0)</f>
        <v>0</v>
      </c>
      <c r="X268" s="19">
        <f>(U268+V268-W268)*P268</f>
        <v>38051.697717061659</v>
      </c>
      <c r="Y268" s="19"/>
      <c r="Z268" s="36" t="str">
        <f>K268&amp;L268</f>
        <v>UpUp</v>
      </c>
      <c r="AA268" s="36" t="str">
        <f>N268&amp;O268</f>
        <v>UpUp</v>
      </c>
      <c r="AB268" s="19"/>
      <c r="AC268" s="19"/>
      <c r="AD268" s="19"/>
      <c r="AE268" s="19"/>
      <c r="AI268" s="18">
        <f>ROUND(AI267-0.001,3)</f>
        <v>0.73699999999999999</v>
      </c>
      <c r="AJ268" s="9">
        <f t="array" ref="AJ268">PERCENTILE(IF($BB$5:$BB$2729="Y",$AY$5:$AY$2729),$AI268)</f>
        <v>1.0133746131238246</v>
      </c>
      <c r="AK268" s="9">
        <f t="array" ref="AK268">PERCENTILE(IF($BC$5:$BC$2729="Y",$AY$5:$AY$2729),$AI268)</f>
        <v>1.0206370735412291</v>
      </c>
      <c r="AL268" s="9">
        <f t="array" ref="AL268">PERCENTILE(IF($BD$5:$BD$2729="Y",$AY$5:$AY$2729),$AI268)</f>
        <v>0.99436383080093693</v>
      </c>
      <c r="AM268" s="41" t="str">
        <f>IF(AI268&lt;$BJ$7,"Up","Down")</f>
        <v>Down</v>
      </c>
      <c r="AN268" s="41" t="str">
        <f>IF(AI268&lt;$BK$7,"Down","Up")</f>
        <v>Up</v>
      </c>
      <c r="AO268" s="9">
        <f t="array" ref="AO268">PERCENTILE(IF($BT$5:$BT$2729="Y",$BQ$5:$BQ$2729),$AI268)</f>
        <v>1.0184483810926908</v>
      </c>
      <c r="AP268" s="9">
        <f t="array" ref="AP268">PERCENTILE(IF($BU$5:$BU$2729="Y",$BQ$5:$BQ$2729),$AI268)</f>
        <v>1.0280387749306137</v>
      </c>
      <c r="AQ268" s="9">
        <f t="array" ref="AQ268">PERCENTILE(IF($BV$5:$BV$2729="Y",$BQ$5:$BQ$2729),$AI268)</f>
        <v>0.99351139858285009</v>
      </c>
      <c r="AR268" s="41" t="str">
        <f>IF(AI268&lt;$BJ$12,"Up","Down")</f>
        <v>Down</v>
      </c>
      <c r="AS268" s="41" t="str">
        <f>IF(AI268&lt;$BK$12,"Down","Up")</f>
        <v>Up</v>
      </c>
      <c r="AU268" s="4" t="str">
        <f>IF(AZ268=AZ269,IF(AZ268&gt;AZ267,AZ268&amp;"_O",""),AZ268&amp;"_C")</f>
        <v/>
      </c>
      <c r="AV268" s="7" t="str">
        <f>IF(RIGHT(AU268,1)="C",AX268/INDEX($AX$5:$AX$2729,MATCH(AZ268&amp;"_O",$AU$5:$AU$2729,0),1),"")</f>
        <v/>
      </c>
      <c r="AW268" s="38">
        <v>27411</v>
      </c>
      <c r="AX268" s="37">
        <v>70.959999999999994</v>
      </c>
      <c r="AY268" s="7">
        <f>AX268/AX267</f>
        <v>0.97727585731992828</v>
      </c>
      <c r="AZ268" s="4">
        <f>YEAR(AW268)</f>
        <v>1975</v>
      </c>
      <c r="BA268" s="2" t="s">
        <v>5</v>
      </c>
      <c r="BB268" s="12" t="str">
        <f>INDEX($CD$5:$CD$10,MATCH(BA268,$CC$5:$CC$10,0),1)</f>
        <v/>
      </c>
      <c r="BC268" s="12" t="str">
        <f>IF(AND(BB268="Y",AY268&gt;1),"Y","")</f>
        <v/>
      </c>
      <c r="BD268" s="12" t="str">
        <f>IF(AND(BB268="Y",AY268&lt;1),"Y","")</f>
        <v/>
      </c>
      <c r="BE268" s="12" t="str">
        <f>IF(AY268&gt;1,IF(AY267&gt;1,"Y",""),"")</f>
        <v/>
      </c>
      <c r="BF268" s="12" t="str">
        <f>IF(AY268&lt;1,IF(AY267&lt;1,"Y",""),"")</f>
        <v/>
      </c>
      <c r="BG268" s="2"/>
      <c r="BH268" s="2"/>
      <c r="BI268" s="2"/>
      <c r="BJ268" s="2"/>
      <c r="BK268" s="2"/>
      <c r="BL268" s="2"/>
      <c r="BM268" s="4" t="str">
        <f>IF(BR268=BR269,IF(BR268&gt;BR267,BR268&amp;"_O",""),BR268&amp;"_C")</f>
        <v/>
      </c>
      <c r="BN268" s="7" t="str">
        <f>IF(RIGHT(BM268,1)="C",BP268/INDEX($BP$5:$BP$2729,MATCH(BR268&amp;"_O",$BM$5:$BM$2729,0),1),"")</f>
        <v/>
      </c>
      <c r="BO268" s="38">
        <v>27810</v>
      </c>
      <c r="BP268" s="3">
        <v>91.02</v>
      </c>
      <c r="BQ268" s="7">
        <f>BP268/BP267</f>
        <v>1.0231564748201438</v>
      </c>
      <c r="BR268" s="4">
        <f>YEAR(BO268)</f>
        <v>1976</v>
      </c>
      <c r="BS268" s="2" t="s">
        <v>5</v>
      </c>
      <c r="BT268" s="12" t="str">
        <f>INDEX($CD$5:$CD$10,MATCH(BS268,$CC$5:$CC$10,0),1)</f>
        <v/>
      </c>
      <c r="BU268" s="12" t="str">
        <f>IF(AND(BT268="Y",BQ268&gt;1),"Y","")</f>
        <v/>
      </c>
      <c r="BV268" s="12" t="str">
        <f>IF(AND(BT268="Y",BQ268&lt;1),"Y","")</f>
        <v/>
      </c>
      <c r="BW268" s="12" t="str">
        <f>IF(BQ268&gt;1,IF(BQ267&gt;1,"Y",""),"")</f>
        <v>Y</v>
      </c>
      <c r="BX268" s="12" t="str">
        <f>IF(BQ268&lt;1,IF(BQ267&lt;1,"Y",""),"")</f>
        <v/>
      </c>
      <c r="BY268" s="2"/>
      <c r="BZ268" s="2"/>
      <c r="CA268" s="2"/>
    </row>
    <row r="269" spans="2:79">
      <c r="B269" s="4" t="str">
        <f>IF(G269=G270,IF(G269&gt;G268,G269&amp;"_O",""),G269&amp;"_C")</f>
        <v/>
      </c>
      <c r="C269" s="14">
        <f ca="1">RANDBETWEEN(0,1000)/1000</f>
        <v>0.01</v>
      </c>
      <c r="D269" s="16">
        <f>D268+1</f>
        <v>265</v>
      </c>
      <c r="E269" s="10">
        <f>ROUNDDOWN(D269/52,0)+1</f>
        <v>6</v>
      </c>
      <c r="F269" s="15">
        <f>F268+7</f>
        <v>46475</v>
      </c>
      <c r="G269" s="4">
        <f>YEAR(F269)</f>
        <v>2027</v>
      </c>
      <c r="H269" s="33">
        <v>0.186</v>
      </c>
      <c r="I269" s="33">
        <v>0.78100000000000003</v>
      </c>
      <c r="J269" s="33">
        <v>0.97</v>
      </c>
      <c r="K269" s="16" t="str">
        <f>IF(M268&gt;1,"Up","Down")</f>
        <v>Up</v>
      </c>
      <c r="L269" s="16" t="str">
        <f>IF(K269="Up",IF(H269&lt;$BJ$7,"Up","Down"),IF(H269&lt;$BK$7,"Down","Up"))</f>
        <v>Up</v>
      </c>
      <c r="M269" s="17">
        <f>IF(L269="Up",INDEX($AK$5:$AK$1005,MATCH(I269,$AI$5:$AI$1005,0),1),INDEX($AL$5:$AL$1005,MATCH(J269,$AI$5:$AI$1005,0),1))</f>
        <v>1.0227466390600297</v>
      </c>
      <c r="N269" s="16" t="str">
        <f>IF(P268&gt;1,"Up","Down")</f>
        <v>Up</v>
      </c>
      <c r="O269" s="16" t="str">
        <f>IF(N269="Up",IF(H269&lt;$BJ$12,"Up","Down"),IF(H269&lt;$BK$12,"Down","Up"))</f>
        <v>Up</v>
      </c>
      <c r="P269" s="17">
        <f>IF(O269="Up",INDEX($AP$5:$AP$1005,MATCH(I269,$AI$5:$AI$1005,0),1),INDEX($AQ$5:$AQ$1005,MATCH(J269,$AI$5:$AI$1005,0),1))</f>
        <v>1.0307943923676832</v>
      </c>
      <c r="Q269" s="19">
        <f>T268</f>
        <v>35578.452098586051</v>
      </c>
      <c r="R269" s="19">
        <f>INDEX(model!$S$5:$S$35,MATCH(G269,model!$Q$5:$Q$35,0),1)*model!$O$5</f>
        <v>125</v>
      </c>
      <c r="S269" s="19">
        <f>IF(RIGHT(B269,1)="C",T268*INDEX(model!$T$5:$T$35,MATCH(G269,model!$Q$5:$Q$35,0),1),0)</f>
        <v>0</v>
      </c>
      <c r="T269" s="19">
        <f>(Q269+R269-S269)*M269</f>
        <v>36515.585636669646</v>
      </c>
      <c r="U269" s="19">
        <f>X268</f>
        <v>38051.697717061659</v>
      </c>
      <c r="V269" s="19">
        <f>INDEX(model!$S$5:$S$35,MATCH(G269,model!$Q$5:$Q$35,0),1)*model!$O$6</f>
        <v>125</v>
      </c>
      <c r="W269" s="19">
        <f>IF(RIGHT(B269,1)="C",X268*INDEX(model!$T$5:$T$35,MATCH(G269,model!$Q$5:$Q$35,0),1),0)</f>
        <v>0</v>
      </c>
      <c r="X269" s="19">
        <f>(U269+V269-W269)*P269</f>
        <v>39352.32592586329</v>
      </c>
      <c r="Y269" s="19"/>
      <c r="Z269" s="36" t="str">
        <f>K269&amp;L269</f>
        <v>UpUp</v>
      </c>
      <c r="AA269" s="36" t="str">
        <f>N269&amp;O269</f>
        <v>UpUp</v>
      </c>
      <c r="AB269" s="19"/>
      <c r="AC269" s="19"/>
      <c r="AD269" s="19"/>
      <c r="AE269" s="19"/>
      <c r="AI269" s="18">
        <f>ROUND(AI268-0.001,3)</f>
        <v>0.73599999999999999</v>
      </c>
      <c r="AJ269" s="9">
        <f t="array" ref="AJ269">PERCENTILE(IF($BB$5:$BB$2729="Y",$AY$5:$AY$2729),$AI269)</f>
        <v>1.0133439111345368</v>
      </c>
      <c r="AK269" s="9">
        <f t="array" ref="AK269">PERCENTILE(IF($BC$5:$BC$2729="Y",$AY$5:$AY$2729),$AI269)</f>
        <v>1.020604844429049</v>
      </c>
      <c r="AL269" s="9">
        <f t="array" ref="AL269">PERCENTILE(IF($BD$5:$BD$2729="Y",$AY$5:$AY$2729),$AI269)</f>
        <v>0.99428155877973523</v>
      </c>
      <c r="AM269" s="41" t="str">
        <f>IF(AI269&lt;$BJ$7,"Up","Down")</f>
        <v>Down</v>
      </c>
      <c r="AN269" s="41" t="str">
        <f>IF(AI269&lt;$BK$7,"Down","Up")</f>
        <v>Up</v>
      </c>
      <c r="AO269" s="9">
        <f t="array" ref="AO269">PERCENTILE(IF($BT$5:$BT$2729="Y",$BQ$5:$BQ$2729),$AI269)</f>
        <v>1.0183840349811417</v>
      </c>
      <c r="AP269" s="9">
        <f t="array" ref="AP269">PERCENTILE(IF($BU$5:$BU$2729="Y",$BQ$5:$BQ$2729),$AI269)</f>
        <v>1.0279990807533348</v>
      </c>
      <c r="AQ269" s="9">
        <f t="array" ref="AQ269">PERCENTILE(IF($BV$5:$BV$2729="Y",$BQ$5:$BQ$2729),$AI269)</f>
        <v>0.99349643813730315</v>
      </c>
      <c r="AR269" s="41" t="str">
        <f>IF(AI269&lt;$BJ$12,"Up","Down")</f>
        <v>Down</v>
      </c>
      <c r="AS269" s="41" t="str">
        <f>IF(AI269&lt;$BK$12,"Down","Up")</f>
        <v>Up</v>
      </c>
      <c r="AU269" s="4" t="str">
        <f>IF(AZ269=AZ270,IF(AZ269&gt;AZ268,AZ269&amp;"_O",""),AZ269&amp;"_C")</f>
        <v/>
      </c>
      <c r="AV269" s="7" t="str">
        <f>IF(RIGHT(AU269,1)="C",AX269/INDEX($AX$5:$AX$2729,MATCH(AZ269&amp;"_O",$AU$5:$AU$2729,0),1),"")</f>
        <v/>
      </c>
      <c r="AW269" s="38">
        <v>27418</v>
      </c>
      <c r="AX269" s="37">
        <v>72.98</v>
      </c>
      <c r="AY269" s="7">
        <f>AX269/AX268</f>
        <v>1.0284667418263813</v>
      </c>
      <c r="AZ269" s="4">
        <f>YEAR(AW269)</f>
        <v>1975</v>
      </c>
      <c r="BA269" s="2" t="s">
        <v>5</v>
      </c>
      <c r="BB269" s="12" t="str">
        <f>INDEX($CD$5:$CD$10,MATCH(BA269,$CC$5:$CC$10,0),1)</f>
        <v/>
      </c>
      <c r="BC269" s="12" t="str">
        <f>IF(AND(BB269="Y",AY269&gt;1),"Y","")</f>
        <v/>
      </c>
      <c r="BD269" s="12" t="str">
        <f>IF(AND(BB269="Y",AY269&lt;1),"Y","")</f>
        <v/>
      </c>
      <c r="BE269" s="12" t="str">
        <f>IF(AY269&gt;1,IF(AY268&gt;1,"Y",""),"")</f>
        <v/>
      </c>
      <c r="BF269" s="12" t="str">
        <f>IF(AY269&lt;1,IF(AY268&lt;1,"Y",""),"")</f>
        <v/>
      </c>
      <c r="BG269" s="2"/>
      <c r="BH269" s="2"/>
      <c r="BI269" s="2"/>
      <c r="BJ269" s="2"/>
      <c r="BK269" s="2"/>
      <c r="BL269" s="2"/>
      <c r="BM269" s="4" t="str">
        <f>IF(BR269=BR270,IF(BR269&gt;BR268,BR269&amp;"_O",""),BR269&amp;"_C")</f>
        <v/>
      </c>
      <c r="BN269" s="7" t="str">
        <f>IF(RIGHT(BM269,1)="C",BP269/INDEX($BP$5:$BP$2729,MATCH(BR269&amp;"_O",$BM$5:$BM$2729,0),1),"")</f>
        <v/>
      </c>
      <c r="BO269" s="38">
        <v>27817</v>
      </c>
      <c r="BP269" s="3">
        <v>90.26</v>
      </c>
      <c r="BQ269" s="7">
        <f>BP269/BP268</f>
        <v>0.99165018677213812</v>
      </c>
      <c r="BR269" s="4">
        <f>YEAR(BO269)</f>
        <v>1976</v>
      </c>
      <c r="BS269" s="2" t="s">
        <v>5</v>
      </c>
      <c r="BT269" s="12" t="str">
        <f>INDEX($CD$5:$CD$10,MATCH(BS269,$CC$5:$CC$10,0),1)</f>
        <v/>
      </c>
      <c r="BU269" s="12" t="str">
        <f>IF(AND(BT269="Y",BQ269&gt;1),"Y","")</f>
        <v/>
      </c>
      <c r="BV269" s="12" t="str">
        <f>IF(AND(BT269="Y",BQ269&lt;1),"Y","")</f>
        <v/>
      </c>
      <c r="BW269" s="12" t="str">
        <f>IF(BQ269&gt;1,IF(BQ268&gt;1,"Y",""),"")</f>
        <v/>
      </c>
      <c r="BX269" s="12" t="str">
        <f>IF(BQ269&lt;1,IF(BQ268&lt;1,"Y",""),"")</f>
        <v/>
      </c>
      <c r="BY269" s="2"/>
      <c r="BZ269" s="2"/>
      <c r="CA269" s="2"/>
    </row>
    <row r="270" spans="2:79">
      <c r="B270" s="4" t="str">
        <f>IF(G270=G271,IF(G270&gt;G269,G270&amp;"_O",""),G270&amp;"_C")</f>
        <v/>
      </c>
      <c r="C270" s="14">
        <f ca="1">RANDBETWEEN(0,1000)/1000</f>
        <v>0.81100000000000005</v>
      </c>
      <c r="D270" s="16">
        <f>D269+1</f>
        <v>266</v>
      </c>
      <c r="E270" s="10">
        <f>ROUNDDOWN(D270/52,0)+1</f>
        <v>6</v>
      </c>
      <c r="F270" s="15">
        <f>F269+7</f>
        <v>46482</v>
      </c>
      <c r="G270" s="4">
        <f>YEAR(F270)</f>
        <v>2027</v>
      </c>
      <c r="H270" s="33">
        <v>0.92200000000000004</v>
      </c>
      <c r="I270" s="33">
        <v>0.47299999999999998</v>
      </c>
      <c r="J270" s="33">
        <v>0.34499999999999997</v>
      </c>
      <c r="K270" s="16" t="str">
        <f>IF(M269&gt;1,"Up","Down")</f>
        <v>Up</v>
      </c>
      <c r="L270" s="16" t="str">
        <f>IF(K270="Up",IF(H270&lt;$BJ$7,"Up","Down"),IF(H270&lt;$BK$7,"Down","Up"))</f>
        <v>Down</v>
      </c>
      <c r="M270" s="17">
        <f>IF(L270="Up",INDEX($AK$5:$AK$1005,MATCH(I270,$AI$5:$AI$1005,0),1),INDEX($AL$5:$AL$1005,MATCH(J270,$AI$5:$AI$1005,0),1))</f>
        <v>0.98173150657090869</v>
      </c>
      <c r="N270" s="16" t="str">
        <f>IF(P269&gt;1,"Up","Down")</f>
        <v>Up</v>
      </c>
      <c r="O270" s="16" t="str">
        <f>IF(N270="Up",IF(H270&lt;$BJ$12,"Up","Down"),IF(H270&lt;$BK$12,"Down","Up"))</f>
        <v>Down</v>
      </c>
      <c r="P270" s="17">
        <f>IF(O270="Up",INDEX($AP$5:$AP$1005,MATCH(I270,$AI$5:$AI$1005,0),1),INDEX($AQ$5:$AQ$1005,MATCH(J270,$AI$5:$AI$1005,0),1))</f>
        <v>0.9772117706634591</v>
      </c>
      <c r="Q270" s="19">
        <f>T269</f>
        <v>36515.585636669646</v>
      </c>
      <c r="R270" s="19">
        <f>INDEX(model!$S$5:$S$35,MATCH(G270,model!$Q$5:$Q$35,0),1)*model!$O$5</f>
        <v>125</v>
      </c>
      <c r="S270" s="19">
        <f>IF(RIGHT(B270,1)="C",T269*INDEX(model!$T$5:$T$35,MATCH(G270,model!$Q$5:$Q$35,0),1),0)</f>
        <v>0</v>
      </c>
      <c r="T270" s="19">
        <f>(Q270+R270-S270)*M270</f>
        <v>35971.217338728093</v>
      </c>
      <c r="U270" s="19">
        <f>X269</f>
        <v>39352.32592586329</v>
      </c>
      <c r="V270" s="19">
        <f>INDEX(model!$S$5:$S$35,MATCH(G270,model!$Q$5:$Q$35,0),1)*model!$O$6</f>
        <v>125</v>
      </c>
      <c r="W270" s="19">
        <f>IF(RIGHT(B270,1)="C",X269*INDEX(model!$T$5:$T$35,MATCH(G270,model!$Q$5:$Q$35,0),1),0)</f>
        <v>0</v>
      </c>
      <c r="X270" s="19">
        <f>(U270+V270-W270)*P270</f>
        <v>38577.707569071346</v>
      </c>
      <c r="Y270" s="19"/>
      <c r="Z270" s="36" t="str">
        <f>K270&amp;L270</f>
        <v>UpDown</v>
      </c>
      <c r="AA270" s="36" t="str">
        <f>N270&amp;O270</f>
        <v>UpDown</v>
      </c>
      <c r="AB270" s="19"/>
      <c r="AC270" s="19"/>
      <c r="AD270" s="19"/>
      <c r="AE270" s="19"/>
      <c r="AI270" s="18">
        <f>ROUND(AI269-0.001,3)</f>
        <v>0.73499999999999999</v>
      </c>
      <c r="AJ270" s="9">
        <f t="array" ref="AJ270">PERCENTILE(IF($BB$5:$BB$2729="Y",$AY$5:$AY$2729),$AI270)</f>
        <v>1.0133008649516282</v>
      </c>
      <c r="AK270" s="9">
        <f t="array" ref="AK270">PERCENTILE(IF($BC$5:$BC$2729="Y",$AY$5:$AY$2729),$AI270)</f>
        <v>1.0205516244114226</v>
      </c>
      <c r="AL270" s="9">
        <f t="array" ref="AL270">PERCENTILE(IF($BD$5:$BD$2729="Y",$AY$5:$AY$2729),$AI270)</f>
        <v>0.99421949528951692</v>
      </c>
      <c r="AM270" s="41" t="str">
        <f>IF(AI270&lt;$BJ$7,"Up","Down")</f>
        <v>Down</v>
      </c>
      <c r="AN270" s="41" t="str">
        <f>IF(AI270&lt;$BK$7,"Down","Up")</f>
        <v>Up</v>
      </c>
      <c r="AO270" s="9">
        <f t="array" ref="AO270">PERCENTILE(IF($BT$5:$BT$2729="Y",$BQ$5:$BQ$2729),$AI270)</f>
        <v>1.018261050553054</v>
      </c>
      <c r="AP270" s="9">
        <f t="array" ref="AP270">PERCENTILE(IF($BU$5:$BU$2729="Y",$BQ$5:$BQ$2729),$AI270)</f>
        <v>1.0279567467953465</v>
      </c>
      <c r="AQ270" s="9">
        <f t="array" ref="AQ270">PERCENTILE(IF($BV$5:$BV$2729="Y",$BQ$5:$BQ$2729),$AI270)</f>
        <v>0.99348994280639058</v>
      </c>
      <c r="AR270" s="41" t="str">
        <f>IF(AI270&lt;$BJ$12,"Up","Down")</f>
        <v>Down</v>
      </c>
      <c r="AS270" s="41" t="str">
        <f>IF(AI270&lt;$BK$12,"Down","Up")</f>
        <v>Up</v>
      </c>
      <c r="AU270" s="4" t="str">
        <f>IF(AZ270=AZ271,IF(AZ270&gt;AZ269,AZ270&amp;"_O",""),AZ270&amp;"_C")</f>
        <v/>
      </c>
      <c r="AV270" s="7" t="str">
        <f>IF(RIGHT(AU270,1)="C",AX270/INDEX($AX$5:$AX$2729,MATCH(AZ270&amp;"_O",$AU$5:$AU$2729,0),1),"")</f>
        <v/>
      </c>
      <c r="AW270" s="38">
        <v>27425</v>
      </c>
      <c r="AX270" s="37">
        <v>76.98</v>
      </c>
      <c r="AY270" s="7">
        <f>AX270/AX269</f>
        <v>1.0548095368594135</v>
      </c>
      <c r="AZ270" s="4">
        <f>YEAR(AW270)</f>
        <v>1975</v>
      </c>
      <c r="BA270" s="2" t="s">
        <v>5</v>
      </c>
      <c r="BB270" s="12" t="str">
        <f>INDEX($CD$5:$CD$10,MATCH(BA270,$CC$5:$CC$10,0),1)</f>
        <v/>
      </c>
      <c r="BC270" s="12" t="str">
        <f>IF(AND(BB270="Y",AY270&gt;1),"Y","")</f>
        <v/>
      </c>
      <c r="BD270" s="12" t="str">
        <f>IF(AND(BB270="Y",AY270&lt;1),"Y","")</f>
        <v/>
      </c>
      <c r="BE270" s="12" t="str">
        <f>IF(AY270&gt;1,IF(AY269&gt;1,"Y",""),"")</f>
        <v>Y</v>
      </c>
      <c r="BF270" s="12" t="str">
        <f>IF(AY270&lt;1,IF(AY269&lt;1,"Y",""),"")</f>
        <v/>
      </c>
      <c r="BG270" s="2"/>
      <c r="BH270" s="2"/>
      <c r="BI270" s="2"/>
      <c r="BJ270" s="2"/>
      <c r="BK270" s="2"/>
      <c r="BL270" s="2"/>
      <c r="BM270" s="4" t="str">
        <f>IF(BR270=BR271,IF(BR270&gt;BR269,BR270&amp;"_O",""),BR270&amp;"_C")</f>
        <v/>
      </c>
      <c r="BN270" s="7" t="str">
        <f>IF(RIGHT(BM270,1)="C",BP270/INDEX($BP$5:$BP$2729,MATCH(BR270&amp;"_O",$BM$5:$BM$2729,0),1),"")</f>
        <v/>
      </c>
      <c r="BO270" s="38">
        <v>27824</v>
      </c>
      <c r="BP270" s="3">
        <v>89.47</v>
      </c>
      <c r="BQ270" s="7">
        <f>BP270/BP269</f>
        <v>0.99124750720141808</v>
      </c>
      <c r="BR270" s="4">
        <f>YEAR(BO270)</f>
        <v>1976</v>
      </c>
      <c r="BS270" s="2" t="s">
        <v>5</v>
      </c>
      <c r="BT270" s="12" t="str">
        <f>INDEX($CD$5:$CD$10,MATCH(BS270,$CC$5:$CC$10,0),1)</f>
        <v/>
      </c>
      <c r="BU270" s="12" t="str">
        <f>IF(AND(BT270="Y",BQ270&gt;1),"Y","")</f>
        <v/>
      </c>
      <c r="BV270" s="12" t="str">
        <f>IF(AND(BT270="Y",BQ270&lt;1),"Y","")</f>
        <v/>
      </c>
      <c r="BW270" s="12" t="str">
        <f>IF(BQ270&gt;1,IF(BQ269&gt;1,"Y",""),"")</f>
        <v/>
      </c>
      <c r="BX270" s="12" t="str">
        <f>IF(BQ270&lt;1,IF(BQ269&lt;1,"Y",""),"")</f>
        <v>Y</v>
      </c>
      <c r="BY270" s="2"/>
      <c r="BZ270" s="2"/>
      <c r="CA270" s="2"/>
    </row>
    <row r="271" spans="2:79">
      <c r="B271" s="4" t="str">
        <f>IF(G271=G272,IF(G271&gt;G270,G271&amp;"_O",""),G271&amp;"_C")</f>
        <v/>
      </c>
      <c r="C271" s="14">
        <f ca="1">RANDBETWEEN(0,1000)/1000</f>
        <v>0.67900000000000005</v>
      </c>
      <c r="D271" s="16">
        <f>D270+1</f>
        <v>267</v>
      </c>
      <c r="E271" s="10">
        <f>ROUNDDOWN(D271/52,0)+1</f>
        <v>6</v>
      </c>
      <c r="F271" s="15">
        <f>F270+7</f>
        <v>46489</v>
      </c>
      <c r="G271" s="4">
        <f>YEAR(F271)</f>
        <v>2027</v>
      </c>
      <c r="H271" s="33">
        <v>9.0999999999999998E-2</v>
      </c>
      <c r="I271" s="33">
        <v>0.36199999999999999</v>
      </c>
      <c r="J271" s="33">
        <v>0.26500000000000001</v>
      </c>
      <c r="K271" s="16" t="str">
        <f>IF(M270&gt;1,"Up","Down")</f>
        <v>Down</v>
      </c>
      <c r="L271" s="16" t="str">
        <f>IF(K271="Up",IF(H271&lt;$BJ$7,"Up","Down"),IF(H271&lt;$BK$7,"Down","Up"))</f>
        <v>Down</v>
      </c>
      <c r="M271" s="17">
        <f>IF(L271="Up",INDEX($AK$5:$AK$1005,MATCH(I271,$AI$5:$AI$1005,0),1),INDEX($AL$5:$AL$1005,MATCH(J271,$AI$5:$AI$1005,0),1))</f>
        <v>0.97834394211216358</v>
      </c>
      <c r="N271" s="16" t="str">
        <f>IF(P270&gt;1,"Up","Down")</f>
        <v>Down</v>
      </c>
      <c r="O271" s="16" t="str">
        <f>IF(N271="Up",IF(H271&lt;$BJ$12,"Up","Down"),IF(H271&lt;$BK$12,"Down","Up"))</f>
        <v>Down</v>
      </c>
      <c r="P271" s="17">
        <f>IF(O271="Up",INDEX($AP$5:$AP$1005,MATCH(I271,$AI$5:$AI$1005,0),1),INDEX($AQ$5:$AQ$1005,MATCH(J271,$AI$5:$AI$1005,0),1))</f>
        <v>0.97186991166082215</v>
      </c>
      <c r="Q271" s="19">
        <f>T270</f>
        <v>35971.217338728093</v>
      </c>
      <c r="R271" s="19">
        <f>INDEX(model!$S$5:$S$35,MATCH(G271,model!$Q$5:$Q$35,0),1)*model!$O$5</f>
        <v>125</v>
      </c>
      <c r="S271" s="19">
        <f>IF(RIGHT(B271,1)="C",T270*INDEX(model!$T$5:$T$35,MATCH(G271,model!$Q$5:$Q$35,0),1),0)</f>
        <v>0</v>
      </c>
      <c r="T271" s="19">
        <f>(Q271+R271-S271)*M271</f>
        <v>35314.515566508671</v>
      </c>
      <c r="U271" s="19">
        <f>X270</f>
        <v>38577.707569071346</v>
      </c>
      <c r="V271" s="19">
        <f>INDEX(model!$S$5:$S$35,MATCH(G271,model!$Q$5:$Q$35,0),1)*model!$O$6</f>
        <v>125</v>
      </c>
      <c r="W271" s="19">
        <f>IF(RIGHT(B271,1)="C",X270*INDEX(model!$T$5:$T$35,MATCH(G271,model!$Q$5:$Q$35,0),1),0)</f>
        <v>0</v>
      </c>
      <c r="X271" s="19">
        <f>(U271+V271-W271)*P271</f>
        <v>37613.996986188002</v>
      </c>
      <c r="Y271" s="19"/>
      <c r="Z271" s="36" t="str">
        <f>K271&amp;L271</f>
        <v>DownDown</v>
      </c>
      <c r="AA271" s="36" t="str">
        <f>N271&amp;O271</f>
        <v>DownDown</v>
      </c>
      <c r="AB271" s="19"/>
      <c r="AC271" s="19"/>
      <c r="AD271" s="19"/>
      <c r="AE271" s="19"/>
      <c r="AI271" s="18">
        <f>ROUND(AI270-0.001,3)</f>
        <v>0.73399999999999999</v>
      </c>
      <c r="AJ271" s="9">
        <f t="array" ref="AJ271">PERCENTILE(IF($BB$5:$BB$2729="Y",$AY$5:$AY$2729),$AI271)</f>
        <v>1.0132738881996077</v>
      </c>
      <c r="AK271" s="9">
        <f t="array" ref="AK271">PERCENTILE(IF($BC$5:$BC$2729="Y",$AY$5:$AY$2729),$AI271)</f>
        <v>1.0204649966050061</v>
      </c>
      <c r="AL271" s="9">
        <f t="array" ref="AL271">PERCENTILE(IF($BD$5:$BD$2729="Y",$AY$5:$AY$2729),$AI271)</f>
        <v>0.99418198987906203</v>
      </c>
      <c r="AM271" s="41" t="str">
        <f>IF(AI271&lt;$BJ$7,"Up","Down")</f>
        <v>Down</v>
      </c>
      <c r="AN271" s="41" t="str">
        <f>IF(AI271&lt;$BK$7,"Down","Up")</f>
        <v>Up</v>
      </c>
      <c r="AO271" s="9">
        <f t="array" ref="AO271">PERCENTILE(IF($BT$5:$BT$2729="Y",$BQ$5:$BQ$2729),$AI271)</f>
        <v>1.0181658670149201</v>
      </c>
      <c r="AP271" s="9">
        <f t="array" ref="AP271">PERCENTILE(IF($BU$5:$BU$2729="Y",$BQ$5:$BQ$2729),$AI271)</f>
        <v>1.0278306837186344</v>
      </c>
      <c r="AQ271" s="9">
        <f t="array" ref="AQ271">PERCENTILE(IF($BV$5:$BV$2729="Y",$BQ$5:$BQ$2729),$AI271)</f>
        <v>0.99347710963543312</v>
      </c>
      <c r="AR271" s="41" t="str">
        <f>IF(AI271&lt;$BJ$12,"Up","Down")</f>
        <v>Down</v>
      </c>
      <c r="AS271" s="41" t="str">
        <f>IF(AI271&lt;$BK$12,"Down","Up")</f>
        <v>Up</v>
      </c>
      <c r="AU271" s="4" t="str">
        <f>IF(AZ271=AZ272,IF(AZ271&gt;AZ270,AZ271&amp;"_O",""),AZ271&amp;"_C")</f>
        <v/>
      </c>
      <c r="AV271" s="7" t="str">
        <f>IF(RIGHT(AU271,1)="C",AX271/INDEX($AX$5:$AX$2729,MATCH(AZ271&amp;"_O",$AU$5:$AU$2729,0),1),"")</f>
        <v/>
      </c>
      <c r="AW271" s="38">
        <v>27432</v>
      </c>
      <c r="AX271" s="37">
        <v>78.63</v>
      </c>
      <c r="AY271" s="7">
        <f>AX271/AX270</f>
        <v>1.0214341387373342</v>
      </c>
      <c r="AZ271" s="4">
        <f>YEAR(AW271)</f>
        <v>1975</v>
      </c>
      <c r="BA271" s="2" t="s">
        <v>5</v>
      </c>
      <c r="BB271" s="12" t="str">
        <f>INDEX($CD$5:$CD$10,MATCH(BA271,$CC$5:$CC$10,0),1)</f>
        <v/>
      </c>
      <c r="BC271" s="12" t="str">
        <f>IF(AND(BB271="Y",AY271&gt;1),"Y","")</f>
        <v/>
      </c>
      <c r="BD271" s="12" t="str">
        <f>IF(AND(BB271="Y",AY271&lt;1),"Y","")</f>
        <v/>
      </c>
      <c r="BE271" s="12" t="str">
        <f>IF(AY271&gt;1,IF(AY270&gt;1,"Y",""),"")</f>
        <v>Y</v>
      </c>
      <c r="BF271" s="12" t="str">
        <f>IF(AY271&lt;1,IF(AY270&lt;1,"Y",""),"")</f>
        <v/>
      </c>
      <c r="BG271" s="2"/>
      <c r="BH271" s="2"/>
      <c r="BI271" s="2"/>
      <c r="BJ271" s="2"/>
      <c r="BK271" s="2"/>
      <c r="BL271" s="2"/>
      <c r="BM271" s="4" t="str">
        <f>IF(BR271=BR272,IF(BR271&gt;BR270,BR271&amp;"_O",""),BR271&amp;"_C")</f>
        <v/>
      </c>
      <c r="BN271" s="7" t="str">
        <f>IF(RIGHT(BM271,1)="C",BP271/INDEX($BP$5:$BP$2729,MATCH(BR271&amp;"_O",$BM$5:$BM$2729,0),1),"")</f>
        <v/>
      </c>
      <c r="BO271" s="38">
        <v>27831</v>
      </c>
      <c r="BP271" s="3">
        <v>90.99</v>
      </c>
      <c r="BQ271" s="7">
        <f>BP271/BP270</f>
        <v>1.0169889348384933</v>
      </c>
      <c r="BR271" s="4">
        <f>YEAR(BO271)</f>
        <v>1976</v>
      </c>
      <c r="BS271" s="2" t="s">
        <v>5</v>
      </c>
      <c r="BT271" s="12" t="str">
        <f>INDEX($CD$5:$CD$10,MATCH(BS271,$CC$5:$CC$10,0),1)</f>
        <v/>
      </c>
      <c r="BU271" s="12" t="str">
        <f>IF(AND(BT271="Y",BQ271&gt;1),"Y","")</f>
        <v/>
      </c>
      <c r="BV271" s="12" t="str">
        <f>IF(AND(BT271="Y",BQ271&lt;1),"Y","")</f>
        <v/>
      </c>
      <c r="BW271" s="12" t="str">
        <f>IF(BQ271&gt;1,IF(BQ270&gt;1,"Y",""),"")</f>
        <v/>
      </c>
      <c r="BX271" s="12" t="str">
        <f>IF(BQ271&lt;1,IF(BQ270&lt;1,"Y",""),"")</f>
        <v/>
      </c>
      <c r="BY271" s="2"/>
      <c r="BZ271" s="2"/>
      <c r="CA271" s="2"/>
    </row>
    <row r="272" spans="2:79">
      <c r="B272" s="4" t="str">
        <f>IF(G272=G273,IF(G272&gt;G271,G272&amp;"_O",""),G272&amp;"_C")</f>
        <v/>
      </c>
      <c r="C272" s="14">
        <f ca="1">RANDBETWEEN(0,1000)/1000</f>
        <v>0.112</v>
      </c>
      <c r="D272" s="16">
        <f>D271+1</f>
        <v>268</v>
      </c>
      <c r="E272" s="10">
        <f>ROUNDDOWN(D272/52,0)+1</f>
        <v>6</v>
      </c>
      <c r="F272" s="15">
        <f>F271+7</f>
        <v>46496</v>
      </c>
      <c r="G272" s="4">
        <f>YEAR(F272)</f>
        <v>2027</v>
      </c>
      <c r="H272" s="33">
        <v>0.503</v>
      </c>
      <c r="I272" s="33">
        <v>0.91500000000000004</v>
      </c>
      <c r="J272" s="33">
        <v>3.5999999999999997E-2</v>
      </c>
      <c r="K272" s="16" t="str">
        <f>IF(M271&gt;1,"Up","Down")</f>
        <v>Down</v>
      </c>
      <c r="L272" s="16" t="str">
        <f>IF(K272="Up",IF(H272&lt;$BJ$7,"Up","Down"),IF(H272&lt;$BK$7,"Down","Up"))</f>
        <v>Up</v>
      </c>
      <c r="M272" s="17">
        <f>IF(L272="Up",INDEX($AK$5:$AK$1005,MATCH(I272,$AI$5:$AI$1005,0),1),INDEX($AL$5:$AL$1005,MATCH(J272,$AI$5:$AI$1005,0),1))</f>
        <v>1.0356844175253119</v>
      </c>
      <c r="N272" s="16" t="str">
        <f>IF(P271&gt;1,"Up","Down")</f>
        <v>Down</v>
      </c>
      <c r="O272" s="16" t="str">
        <f>IF(N272="Up",IF(H272&lt;$BJ$12,"Up","Down"),IF(H272&lt;$BK$12,"Down","Up"))</f>
        <v>Up</v>
      </c>
      <c r="P272" s="17">
        <f>IF(O272="Up",INDEX($AP$5:$AP$1005,MATCH(I272,$AI$5:$AI$1005,0),1),INDEX($AQ$5:$AQ$1005,MATCH(J272,$AI$5:$AI$1005,0),1))</f>
        <v>1.0461751494435396</v>
      </c>
      <c r="Q272" s="19">
        <f>T271</f>
        <v>35314.515566508671</v>
      </c>
      <c r="R272" s="19">
        <f>INDEX(model!$S$5:$S$35,MATCH(G272,model!$Q$5:$Q$35,0),1)*model!$O$5</f>
        <v>125</v>
      </c>
      <c r="S272" s="19">
        <f>IF(RIGHT(B272,1)="C",T271*INDEX(model!$T$5:$T$35,MATCH(G272,model!$Q$5:$Q$35,0),1),0)</f>
        <v>0</v>
      </c>
      <c r="T272" s="19">
        <f>(Q272+R272-S272)*M272</f>
        <v>36704.154036878761</v>
      </c>
      <c r="U272" s="19">
        <f>X271</f>
        <v>37613.996986188002</v>
      </c>
      <c r="V272" s="19">
        <f>INDEX(model!$S$5:$S$35,MATCH(G272,model!$Q$5:$Q$35,0),1)*model!$O$6</f>
        <v>125</v>
      </c>
      <c r="W272" s="19">
        <f>IF(RIGHT(B272,1)="C",X271*INDEX(model!$T$5:$T$35,MATCH(G272,model!$Q$5:$Q$35,0),1),0)</f>
        <v>0</v>
      </c>
      <c r="X272" s="19">
        <f>(U272+V272-W272)*P272</f>
        <v>39481.600811874523</v>
      </c>
      <c r="Y272" s="19"/>
      <c r="Z272" s="36" t="str">
        <f>K272&amp;L272</f>
        <v>DownUp</v>
      </c>
      <c r="AA272" s="36" t="str">
        <f>N272&amp;O272</f>
        <v>DownUp</v>
      </c>
      <c r="AB272" s="19"/>
      <c r="AC272" s="19"/>
      <c r="AD272" s="19"/>
      <c r="AE272" s="19"/>
      <c r="AI272" s="18">
        <f>ROUND(AI271-0.001,3)</f>
        <v>0.73299999999999998</v>
      </c>
      <c r="AJ272" s="9">
        <f t="array" ref="AJ272">PERCENTILE(IF($BB$5:$BB$2729="Y",$AY$5:$AY$2729),$AI272)</f>
        <v>1.0132129591919676</v>
      </c>
      <c r="AK272" s="9">
        <f t="array" ref="AK272">PERCENTILE(IF($BC$5:$BC$2729="Y",$AY$5:$AY$2729),$AI272)</f>
        <v>1.0203763189614468</v>
      </c>
      <c r="AL272" s="9">
        <f t="array" ref="AL272">PERCENTILE(IF($BD$5:$BD$2729="Y",$AY$5:$AY$2729),$AI272)</f>
        <v>0.994176719323138</v>
      </c>
      <c r="AM272" s="41" t="str">
        <f>IF(AI272&lt;$BJ$7,"Up","Down")</f>
        <v>Down</v>
      </c>
      <c r="AN272" s="41" t="str">
        <f>IF(AI272&lt;$BK$7,"Down","Up")</f>
        <v>Up</v>
      </c>
      <c r="AO272" s="9">
        <f t="array" ref="AO272">PERCENTILE(IF($BT$5:$BT$2729="Y",$BQ$5:$BQ$2729),$AI272)</f>
        <v>1.0181306299091866</v>
      </c>
      <c r="AP272" s="9">
        <f t="array" ref="AP272">PERCENTILE(IF($BU$5:$BU$2729="Y",$BQ$5:$BQ$2729),$AI272)</f>
        <v>1.0277015123382274</v>
      </c>
      <c r="AQ272" s="9">
        <f t="array" ref="AQ272">PERCENTILE(IF($BV$5:$BV$2729="Y",$BQ$5:$BQ$2729),$AI272)</f>
        <v>0.99344408233710924</v>
      </c>
      <c r="AR272" s="41" t="str">
        <f>IF(AI272&lt;$BJ$12,"Up","Down")</f>
        <v>Down</v>
      </c>
      <c r="AS272" s="41" t="str">
        <f>IF(AI272&lt;$BK$12,"Down","Up")</f>
        <v>Up</v>
      </c>
      <c r="AU272" s="4" t="str">
        <f>IF(AZ272=AZ273,IF(AZ272&gt;AZ271,AZ272&amp;"_O",""),AZ272&amp;"_C")</f>
        <v/>
      </c>
      <c r="AV272" s="7" t="str">
        <f>IF(RIGHT(AU272,1)="C",AX272/INDEX($AX$5:$AX$2729,MATCH(AZ272&amp;"_O",$AU$5:$AU$2729,0),1),"")</f>
        <v/>
      </c>
      <c r="AW272" s="38">
        <v>27439</v>
      </c>
      <c r="AX272" s="37">
        <v>81.5</v>
      </c>
      <c r="AY272" s="7">
        <f>AX272/AX271</f>
        <v>1.036500063588961</v>
      </c>
      <c r="AZ272" s="4">
        <f>YEAR(AW272)</f>
        <v>1975</v>
      </c>
      <c r="BA272" s="2" t="s">
        <v>5</v>
      </c>
      <c r="BB272" s="12" t="str">
        <f>INDEX($CD$5:$CD$10,MATCH(BA272,$CC$5:$CC$10,0),1)</f>
        <v/>
      </c>
      <c r="BC272" s="12" t="str">
        <f>IF(AND(BB272="Y",AY272&gt;1),"Y","")</f>
        <v/>
      </c>
      <c r="BD272" s="12" t="str">
        <f>IF(AND(BB272="Y",AY272&lt;1),"Y","")</f>
        <v/>
      </c>
      <c r="BE272" s="12" t="str">
        <f>IF(AY272&gt;1,IF(AY271&gt;1,"Y",""),"")</f>
        <v>Y</v>
      </c>
      <c r="BF272" s="12" t="str">
        <f>IF(AY272&lt;1,IF(AY271&lt;1,"Y",""),"")</f>
        <v/>
      </c>
      <c r="BG272" s="2"/>
      <c r="BH272" s="2"/>
      <c r="BI272" s="2"/>
      <c r="BJ272" s="2"/>
      <c r="BK272" s="2"/>
      <c r="BL272" s="2"/>
      <c r="BM272" s="4" t="str">
        <f>IF(BR272=BR273,IF(BR272&gt;BR271,BR272&amp;"_O",""),BR272&amp;"_C")</f>
        <v/>
      </c>
      <c r="BN272" s="7" t="str">
        <f>IF(RIGHT(BM272,1)="C",BP272/INDEX($BP$5:$BP$2729,MATCH(BR272&amp;"_O",$BM$5:$BM$2729,0),1),"")</f>
        <v/>
      </c>
      <c r="BO272" s="38">
        <v>27838</v>
      </c>
      <c r="BP272" s="3">
        <v>89.54</v>
      </c>
      <c r="BQ272" s="7">
        <f>BP272/BP271</f>
        <v>0.9840641828772394</v>
      </c>
      <c r="BR272" s="4">
        <f>YEAR(BO272)</f>
        <v>1976</v>
      </c>
      <c r="BS272" s="2" t="s">
        <v>5</v>
      </c>
      <c r="BT272" s="12" t="str">
        <f>INDEX($CD$5:$CD$10,MATCH(BS272,$CC$5:$CC$10,0),1)</f>
        <v/>
      </c>
      <c r="BU272" s="12" t="str">
        <f>IF(AND(BT272="Y",BQ272&gt;1),"Y","")</f>
        <v/>
      </c>
      <c r="BV272" s="12" t="str">
        <f>IF(AND(BT272="Y",BQ272&lt;1),"Y","")</f>
        <v/>
      </c>
      <c r="BW272" s="12" t="str">
        <f>IF(BQ272&gt;1,IF(BQ271&gt;1,"Y",""),"")</f>
        <v/>
      </c>
      <c r="BX272" s="12" t="str">
        <f>IF(BQ272&lt;1,IF(BQ271&lt;1,"Y",""),"")</f>
        <v/>
      </c>
      <c r="BY272" s="2"/>
      <c r="BZ272" s="2"/>
      <c r="CA272" s="2"/>
    </row>
    <row r="273" spans="2:79">
      <c r="B273" s="4" t="str">
        <f>IF(G273=G274,IF(G273&gt;G272,G273&amp;"_O",""),G273&amp;"_C")</f>
        <v/>
      </c>
      <c r="C273" s="14">
        <f ca="1">RANDBETWEEN(0,1000)/1000</f>
        <v>0.72699999999999998</v>
      </c>
      <c r="D273" s="16">
        <f>D272+1</f>
        <v>269</v>
      </c>
      <c r="E273" s="10">
        <f>ROUNDDOWN(D273/52,0)+1</f>
        <v>6</v>
      </c>
      <c r="F273" s="15">
        <f>F272+7</f>
        <v>46503</v>
      </c>
      <c r="G273" s="4">
        <f>YEAR(F273)</f>
        <v>2027</v>
      </c>
      <c r="H273" s="33">
        <v>0.23200000000000001</v>
      </c>
      <c r="I273" s="33">
        <v>0.32300000000000001</v>
      </c>
      <c r="J273" s="33">
        <v>0.55000000000000004</v>
      </c>
      <c r="K273" s="16" t="str">
        <f>IF(M272&gt;1,"Up","Down")</f>
        <v>Up</v>
      </c>
      <c r="L273" s="16" t="str">
        <f>IF(K273="Up",IF(H273&lt;$BJ$7,"Up","Down"),IF(H273&lt;$BK$7,"Down","Up"))</f>
        <v>Up</v>
      </c>
      <c r="M273" s="17">
        <f>IF(L273="Up",INDEX($AK$5:$AK$1005,MATCH(I273,$AI$5:$AI$1005,0),1),INDEX($AL$5:$AL$1005,MATCH(J273,$AI$5:$AI$1005,0),1))</f>
        <v>1.0077559267737879</v>
      </c>
      <c r="N273" s="16" t="str">
        <f>IF(P272&gt;1,"Up","Down")</f>
        <v>Up</v>
      </c>
      <c r="O273" s="16" t="str">
        <f>IF(N273="Up",IF(H273&lt;$BJ$12,"Up","Down"),IF(H273&lt;$BK$12,"Down","Up"))</f>
        <v>Up</v>
      </c>
      <c r="P273" s="17">
        <f>IF(O273="Up",INDEX($AP$5:$AP$1005,MATCH(I273,$AI$5:$AI$1005,0),1),INDEX($AQ$5:$AQ$1005,MATCH(J273,$AI$5:$AI$1005,0),1))</f>
        <v>1.010741362635218</v>
      </c>
      <c r="Q273" s="19">
        <f>T272</f>
        <v>36704.154036878761</v>
      </c>
      <c r="R273" s="19">
        <f>INDEX(model!$S$5:$S$35,MATCH(G273,model!$Q$5:$Q$35,0),1)*model!$O$5</f>
        <v>125</v>
      </c>
      <c r="S273" s="19">
        <f>IF(RIGHT(B273,1)="C",T272*INDEX(model!$T$5:$T$35,MATCH(G273,model!$Q$5:$Q$35,0),1),0)</f>
        <v>0</v>
      </c>
      <c r="T273" s="19">
        <f>(Q273+R273-S273)*M273</f>
        <v>37114.798258729345</v>
      </c>
      <c r="U273" s="19">
        <f>X272</f>
        <v>39481.600811874523</v>
      </c>
      <c r="V273" s="19">
        <f>INDEX(model!$S$5:$S$35,MATCH(G273,model!$Q$5:$Q$35,0),1)*model!$O$6</f>
        <v>125</v>
      </c>
      <c r="W273" s="19">
        <f>IF(RIGHT(B273,1)="C",X272*INDEX(model!$T$5:$T$35,MATCH(G273,model!$Q$5:$Q$35,0),1),0)</f>
        <v>0</v>
      </c>
      <c r="X273" s="19">
        <f>(U273+V273-W273)*P273</f>
        <v>40032.029673943187</v>
      </c>
      <c r="Y273" s="19"/>
      <c r="Z273" s="36" t="str">
        <f>K273&amp;L273</f>
        <v>UpUp</v>
      </c>
      <c r="AA273" s="36" t="str">
        <f>N273&amp;O273</f>
        <v>UpUp</v>
      </c>
      <c r="AB273" s="19"/>
      <c r="AC273" s="19"/>
      <c r="AD273" s="19"/>
      <c r="AE273" s="19"/>
      <c r="AI273" s="18">
        <f>ROUND(AI272-0.001,3)</f>
        <v>0.73199999999999998</v>
      </c>
      <c r="AJ273" s="9">
        <f t="array" ref="AJ273">PERCENTILE(IF($BB$5:$BB$2729="Y",$AY$5:$AY$2729),$AI273)</f>
        <v>1.0131068348428065</v>
      </c>
      <c r="AK273" s="9">
        <f t="array" ref="AK273">PERCENTILE(IF($BC$5:$BC$2729="Y",$AY$5:$AY$2729),$AI273)</f>
        <v>1.0203357426987736</v>
      </c>
      <c r="AL273" s="9">
        <f t="array" ref="AL273">PERCENTILE(IF($BD$5:$BD$2729="Y",$AY$5:$AY$2729),$AI273)</f>
        <v>0.9941356774401322</v>
      </c>
      <c r="AM273" s="41" t="str">
        <f>IF(AI273&lt;$BJ$7,"Up","Down")</f>
        <v>Down</v>
      </c>
      <c r="AN273" s="41" t="str">
        <f>IF(AI273&lt;$BK$7,"Down","Up")</f>
        <v>Up</v>
      </c>
      <c r="AO273" s="9">
        <f t="array" ref="AO273">PERCENTILE(IF($BT$5:$BT$2729="Y",$BQ$5:$BQ$2729),$AI273)</f>
        <v>1.0180382407891984</v>
      </c>
      <c r="AP273" s="9">
        <f t="array" ref="AP273">PERCENTILE(IF($BU$5:$BU$2729="Y",$BQ$5:$BQ$2729),$AI273)</f>
        <v>1.0276393209960351</v>
      </c>
      <c r="AQ273" s="9">
        <f t="array" ref="AQ273">PERCENTILE(IF($BV$5:$BV$2729="Y",$BQ$5:$BQ$2729),$AI273)</f>
        <v>0.99343346653704367</v>
      </c>
      <c r="AR273" s="41" t="str">
        <f>IF(AI273&lt;$BJ$12,"Up","Down")</f>
        <v>Down</v>
      </c>
      <c r="AS273" s="41" t="str">
        <f>IF(AI273&lt;$BK$12,"Down","Up")</f>
        <v>Up</v>
      </c>
      <c r="AU273" s="4" t="str">
        <f>IF(AZ273=AZ274,IF(AZ273&gt;AZ272,AZ273&amp;"_O",""),AZ273&amp;"_C")</f>
        <v/>
      </c>
      <c r="AV273" s="7" t="str">
        <f>IF(RIGHT(AU273,1)="C",AX273/INDEX($AX$5:$AX$2729,MATCH(AZ273&amp;"_O",$AU$5:$AU$2729,0),1),"")</f>
        <v/>
      </c>
      <c r="AW273" s="38">
        <v>27446</v>
      </c>
      <c r="AX273" s="37">
        <v>82.62</v>
      </c>
      <c r="AY273" s="7">
        <f>AX273/AX272</f>
        <v>1.0137423312883436</v>
      </c>
      <c r="AZ273" s="4">
        <f>YEAR(AW273)</f>
        <v>1975</v>
      </c>
      <c r="BA273" s="2" t="s">
        <v>5</v>
      </c>
      <c r="BB273" s="12" t="str">
        <f>INDEX($CD$5:$CD$10,MATCH(BA273,$CC$5:$CC$10,0),1)</f>
        <v/>
      </c>
      <c r="BC273" s="12" t="str">
        <f>IF(AND(BB273="Y",AY273&gt;1),"Y","")</f>
        <v/>
      </c>
      <c r="BD273" s="12" t="str">
        <f>IF(AND(BB273="Y",AY273&lt;1),"Y","")</f>
        <v/>
      </c>
      <c r="BE273" s="12" t="str">
        <f>IF(AY273&gt;1,IF(AY272&gt;1,"Y",""),"")</f>
        <v>Y</v>
      </c>
      <c r="BF273" s="12" t="str">
        <f>IF(AY273&lt;1,IF(AY272&lt;1,"Y",""),"")</f>
        <v/>
      </c>
      <c r="BG273" s="2"/>
      <c r="BH273" s="2"/>
      <c r="BI273" s="2"/>
      <c r="BJ273" s="2"/>
      <c r="BK273" s="2"/>
      <c r="BL273" s="2"/>
      <c r="BM273" s="4" t="str">
        <f>IF(BR273=BR274,IF(BR273&gt;BR272,BR273&amp;"_O",""),BR273&amp;"_C")</f>
        <v/>
      </c>
      <c r="BN273" s="7" t="str">
        <f>IF(RIGHT(BM273,1)="C",BP273/INDEX($BP$5:$BP$2729,MATCH(BR273&amp;"_O",$BM$5:$BM$2729,0),1),"")</f>
        <v/>
      </c>
      <c r="BO273" s="38">
        <v>27845</v>
      </c>
      <c r="BP273" s="3">
        <v>90.89</v>
      </c>
      <c r="BQ273" s="7">
        <f>BP273/BP272</f>
        <v>1.015077060531606</v>
      </c>
      <c r="BR273" s="4">
        <f>YEAR(BO273)</f>
        <v>1976</v>
      </c>
      <c r="BS273" s="2" t="s">
        <v>5</v>
      </c>
      <c r="BT273" s="12" t="str">
        <f>INDEX($CD$5:$CD$10,MATCH(BS273,$CC$5:$CC$10,0),1)</f>
        <v/>
      </c>
      <c r="BU273" s="12" t="str">
        <f>IF(AND(BT273="Y",BQ273&gt;1),"Y","")</f>
        <v/>
      </c>
      <c r="BV273" s="12" t="str">
        <f>IF(AND(BT273="Y",BQ273&lt;1),"Y","")</f>
        <v/>
      </c>
      <c r="BW273" s="12" t="str">
        <f>IF(BQ273&gt;1,IF(BQ272&gt;1,"Y",""),"")</f>
        <v/>
      </c>
      <c r="BX273" s="12" t="str">
        <f>IF(BQ273&lt;1,IF(BQ272&lt;1,"Y",""),"")</f>
        <v/>
      </c>
      <c r="BY273" s="2"/>
      <c r="BZ273" s="2"/>
      <c r="CA273" s="2"/>
    </row>
    <row r="274" spans="2:79">
      <c r="B274" s="4" t="str">
        <f>IF(G274=G275,IF(G274&gt;G273,G274&amp;"_O",""),G274&amp;"_C")</f>
        <v/>
      </c>
      <c r="C274" s="14">
        <f ca="1">RANDBETWEEN(0,1000)/1000</f>
        <v>0.77600000000000002</v>
      </c>
      <c r="D274" s="16">
        <f>D273+1</f>
        <v>270</v>
      </c>
      <c r="E274" s="10">
        <f>ROUNDDOWN(D274/52,0)+1</f>
        <v>6</v>
      </c>
      <c r="F274" s="15">
        <f>F273+7</f>
        <v>46510</v>
      </c>
      <c r="G274" s="4">
        <f>YEAR(F274)</f>
        <v>2027</v>
      </c>
      <c r="H274" s="33">
        <v>0.65500000000000003</v>
      </c>
      <c r="I274" s="33">
        <v>5.0000000000000001E-3</v>
      </c>
      <c r="J274" s="33">
        <v>0.96499999999999997</v>
      </c>
      <c r="K274" s="16" t="str">
        <f>IF(M273&gt;1,"Up","Down")</f>
        <v>Up</v>
      </c>
      <c r="L274" s="16" t="str">
        <f>IF(K274="Up",IF(H274&lt;$BJ$7,"Up","Down"),IF(H274&lt;$BK$7,"Down","Up"))</f>
        <v>Down</v>
      </c>
      <c r="M274" s="17">
        <f>IF(L274="Up",INDEX($AK$5:$AK$1005,MATCH(I274,$AI$5:$AI$1005,0),1),INDEX($AL$5:$AL$1005,MATCH(J274,$AI$5:$AI$1005,0),1))</f>
        <v>0.99886116656416635</v>
      </c>
      <c r="N274" s="16" t="str">
        <f>IF(P273&gt;1,"Up","Down")</f>
        <v>Up</v>
      </c>
      <c r="O274" s="16" t="str">
        <f>IF(N274="Up",IF(H274&lt;$BJ$12,"Up","Down"),IF(H274&lt;$BK$12,"Down","Up"))</f>
        <v>Down</v>
      </c>
      <c r="P274" s="17">
        <f>IF(O274="Up",INDEX($AP$5:$AP$1005,MATCH(I274,$AI$5:$AI$1005,0),1),INDEX($AQ$5:$AQ$1005,MATCH(J274,$AI$5:$AI$1005,0),1))</f>
        <v>0.99887260400586109</v>
      </c>
      <c r="Q274" s="19">
        <f>T273</f>
        <v>37114.798258729345</v>
      </c>
      <c r="R274" s="19">
        <f>INDEX(model!$S$5:$S$35,MATCH(G274,model!$Q$5:$Q$35,0),1)*model!$O$5</f>
        <v>125</v>
      </c>
      <c r="S274" s="19">
        <f>IF(RIGHT(B274,1)="C",T273*INDEX(model!$T$5:$T$35,MATCH(G274,model!$Q$5:$Q$35,0),1),0)</f>
        <v>0</v>
      </c>
      <c r="T274" s="19">
        <f>(Q274+R274-S274)*M274</f>
        <v>37197.388331328606</v>
      </c>
      <c r="U274" s="19">
        <f>X273</f>
        <v>40032.029673943187</v>
      </c>
      <c r="V274" s="19">
        <f>INDEX(model!$S$5:$S$35,MATCH(G274,model!$Q$5:$Q$35,0),1)*model!$O$6</f>
        <v>125</v>
      </c>
      <c r="W274" s="19">
        <f>IF(RIGHT(B274,1)="C",X273*INDEX(model!$T$5:$T$35,MATCH(G274,model!$Q$5:$Q$35,0),1),0)</f>
        <v>0</v>
      </c>
      <c r="X274" s="19">
        <f>(U274+V274-W274)*P274</f>
        <v>40111.75679955227</v>
      </c>
      <c r="Y274" s="19"/>
      <c r="Z274" s="36" t="str">
        <f>K274&amp;L274</f>
        <v>UpDown</v>
      </c>
      <c r="AA274" s="36" t="str">
        <f>N274&amp;O274</f>
        <v>UpDown</v>
      </c>
      <c r="AB274" s="19"/>
      <c r="AC274" s="19"/>
      <c r="AD274" s="19"/>
      <c r="AE274" s="19"/>
      <c r="AI274" s="18">
        <f>ROUND(AI273-0.001,3)</f>
        <v>0.73099999999999998</v>
      </c>
      <c r="AJ274" s="9">
        <f t="array" ref="AJ274">PERCENTILE(IF($BB$5:$BB$2729="Y",$AY$5:$AY$2729),$AI274)</f>
        <v>1.0130185182089446</v>
      </c>
      <c r="AK274" s="9">
        <f t="array" ref="AK274">PERCENTILE(IF($BC$5:$BC$2729="Y",$AY$5:$AY$2729),$AI274)</f>
        <v>1.0203285906791395</v>
      </c>
      <c r="AL274" s="9">
        <f t="array" ref="AL274">PERCENTILE(IF($BD$5:$BD$2729="Y",$AY$5:$AY$2729),$AI274)</f>
        <v>0.99411317652858477</v>
      </c>
      <c r="AM274" s="41" t="str">
        <f>IF(AI274&lt;$BJ$7,"Up","Down")</f>
        <v>Down</v>
      </c>
      <c r="AN274" s="41" t="str">
        <f>IF(AI274&lt;$BK$7,"Down","Up")</f>
        <v>Up</v>
      </c>
      <c r="AO274" s="9">
        <f t="array" ref="AO274">PERCENTILE(IF($BT$5:$BT$2729="Y",$BQ$5:$BQ$2729),$AI274)</f>
        <v>1.0180026240205102</v>
      </c>
      <c r="AP274" s="9">
        <f t="array" ref="AP274">PERCENTILE(IF($BU$5:$BU$2729="Y",$BQ$5:$BQ$2729),$AI274)</f>
        <v>1.0276267113258926</v>
      </c>
      <c r="AQ274" s="9">
        <f t="array" ref="AQ274">PERCENTILE(IF($BV$5:$BV$2729="Y",$BQ$5:$BQ$2729),$AI274)</f>
        <v>0.99342268796736832</v>
      </c>
      <c r="AR274" s="41" t="str">
        <f>IF(AI274&lt;$BJ$12,"Up","Down")</f>
        <v>Down</v>
      </c>
      <c r="AS274" s="41" t="str">
        <f>IF(AI274&lt;$BK$12,"Down","Up")</f>
        <v>Up</v>
      </c>
      <c r="AU274" s="4" t="str">
        <f>IF(AZ274=AZ275,IF(AZ274&gt;AZ273,AZ274&amp;"_O",""),AZ274&amp;"_C")</f>
        <v/>
      </c>
      <c r="AV274" s="7" t="str">
        <f>IF(RIGHT(AU274,1)="C",AX274/INDEX($AX$5:$AX$2729,MATCH(AZ274&amp;"_O",$AU$5:$AU$2729,0),1),"")</f>
        <v/>
      </c>
      <c r="AW274" s="38">
        <v>27453</v>
      </c>
      <c r="AX274" s="37">
        <v>81.59</v>
      </c>
      <c r="AY274" s="7">
        <f>AX274/AX273</f>
        <v>0.9875332849189058</v>
      </c>
      <c r="AZ274" s="4">
        <f>YEAR(AW274)</f>
        <v>1975</v>
      </c>
      <c r="BA274" s="2" t="s">
        <v>5</v>
      </c>
      <c r="BB274" s="12" t="str">
        <f>INDEX($CD$5:$CD$10,MATCH(BA274,$CC$5:$CC$10,0),1)</f>
        <v/>
      </c>
      <c r="BC274" s="12" t="str">
        <f>IF(AND(BB274="Y",AY274&gt;1),"Y","")</f>
        <v/>
      </c>
      <c r="BD274" s="12" t="str">
        <f>IF(AND(BB274="Y",AY274&lt;1),"Y","")</f>
        <v/>
      </c>
      <c r="BE274" s="12" t="str">
        <f>IF(AY274&gt;1,IF(AY273&gt;1,"Y",""),"")</f>
        <v/>
      </c>
      <c r="BF274" s="12" t="str">
        <f>IF(AY274&lt;1,IF(AY273&lt;1,"Y",""),"")</f>
        <v/>
      </c>
      <c r="BG274" s="2"/>
      <c r="BH274" s="2"/>
      <c r="BI274" s="2"/>
      <c r="BJ274" s="2"/>
      <c r="BK274" s="2"/>
      <c r="BL274" s="2"/>
      <c r="BM274" s="4" t="str">
        <f>IF(BR274=BR275,IF(BR274&gt;BR273,BR274&amp;"_O",""),BR274&amp;"_C")</f>
        <v/>
      </c>
      <c r="BN274" s="7" t="str">
        <f>IF(RIGHT(BM274,1)="C",BP274/INDEX($BP$5:$BP$2729,MATCH(BR274&amp;"_O",$BM$5:$BM$2729,0),1),"")</f>
        <v/>
      </c>
      <c r="BO274" s="38">
        <v>27852</v>
      </c>
      <c r="BP274" s="3">
        <v>90.63</v>
      </c>
      <c r="BQ274" s="7">
        <f>BP274/BP273</f>
        <v>0.99713939927384743</v>
      </c>
      <c r="BR274" s="4">
        <f>YEAR(BO274)</f>
        <v>1976</v>
      </c>
      <c r="BS274" s="2" t="s">
        <v>5</v>
      </c>
      <c r="BT274" s="12" t="str">
        <f>INDEX($CD$5:$CD$10,MATCH(BS274,$CC$5:$CC$10,0),1)</f>
        <v/>
      </c>
      <c r="BU274" s="12" t="str">
        <f>IF(AND(BT274="Y",BQ274&gt;1),"Y","")</f>
        <v/>
      </c>
      <c r="BV274" s="12" t="str">
        <f>IF(AND(BT274="Y",BQ274&lt;1),"Y","")</f>
        <v/>
      </c>
      <c r="BW274" s="12" t="str">
        <f>IF(BQ274&gt;1,IF(BQ273&gt;1,"Y",""),"")</f>
        <v/>
      </c>
      <c r="BX274" s="12" t="str">
        <f>IF(BQ274&lt;1,IF(BQ273&lt;1,"Y",""),"")</f>
        <v/>
      </c>
      <c r="BY274" s="2"/>
      <c r="BZ274" s="2"/>
      <c r="CA274" s="2"/>
    </row>
    <row r="275" spans="2:79">
      <c r="B275" s="4" t="str">
        <f>IF(G275=G276,IF(G275&gt;G274,G275&amp;"_O",""),G275&amp;"_C")</f>
        <v/>
      </c>
      <c r="C275" s="14">
        <f ca="1">RANDBETWEEN(0,1000)/1000</f>
        <v>0.315</v>
      </c>
      <c r="D275" s="16">
        <f>D274+1</f>
        <v>271</v>
      </c>
      <c r="E275" s="10">
        <f>ROUNDDOWN(D275/52,0)+1</f>
        <v>6</v>
      </c>
      <c r="F275" s="15">
        <f>F274+7</f>
        <v>46517</v>
      </c>
      <c r="G275" s="4">
        <f>YEAR(F275)</f>
        <v>2027</v>
      </c>
      <c r="H275" s="33">
        <v>0.74099999999999999</v>
      </c>
      <c r="I275" s="33">
        <v>0.84299999999999997</v>
      </c>
      <c r="J275" s="33">
        <v>0.89400000000000002</v>
      </c>
      <c r="K275" s="16" t="str">
        <f>IF(M274&gt;1,"Up","Down")</f>
        <v>Down</v>
      </c>
      <c r="L275" s="16" t="str">
        <f>IF(K275="Up",IF(H275&lt;$BJ$7,"Up","Down"),IF(H275&lt;$BK$7,"Down","Up"))</f>
        <v>Up</v>
      </c>
      <c r="M275" s="17">
        <f>IF(L275="Up",INDEX($AK$5:$AK$1005,MATCH(I275,$AI$5:$AI$1005,0),1),INDEX($AL$5:$AL$1005,MATCH(J275,$AI$5:$AI$1005,0),1))</f>
        <v>1.0279908922214522</v>
      </c>
      <c r="N275" s="16" t="str">
        <f>IF(P274&gt;1,"Up","Down")</f>
        <v>Down</v>
      </c>
      <c r="O275" s="16" t="str">
        <f>IF(N275="Up",IF(H275&lt;$BJ$12,"Up","Down"),IF(H275&lt;$BK$12,"Down","Up"))</f>
        <v>Up</v>
      </c>
      <c r="P275" s="17">
        <f>IF(O275="Up",INDEX($AP$5:$AP$1005,MATCH(I275,$AI$5:$AI$1005,0),1),INDEX($AQ$5:$AQ$1005,MATCH(J275,$AI$5:$AI$1005,0),1))</f>
        <v>1.0372278920468299</v>
      </c>
      <c r="Q275" s="19">
        <f>T274</f>
        <v>37197.388331328606</v>
      </c>
      <c r="R275" s="19">
        <f>INDEX(model!$S$5:$S$35,MATCH(G275,model!$Q$5:$Q$35,0),1)*model!$O$5</f>
        <v>125</v>
      </c>
      <c r="S275" s="19">
        <f>IF(RIGHT(B275,1)="C",T274*INDEX(model!$T$5:$T$35,MATCH(G275,model!$Q$5:$Q$35,0),1),0)</f>
        <v>0</v>
      </c>
      <c r="T275" s="19">
        <f>(Q275+R275-S275)*M275</f>
        <v>38367.075280558012</v>
      </c>
      <c r="U275" s="19">
        <f>X274</f>
        <v>40111.75679955227</v>
      </c>
      <c r="V275" s="19">
        <f>INDEX(model!$S$5:$S$35,MATCH(G275,model!$Q$5:$Q$35,0),1)*model!$O$6</f>
        <v>125</v>
      </c>
      <c r="W275" s="19">
        <f>IF(RIGHT(B275,1)="C",X274*INDEX(model!$T$5:$T$35,MATCH(G275,model!$Q$5:$Q$35,0),1),0)</f>
        <v>0</v>
      </c>
      <c r="X275" s="19">
        <f>(U275+V275-W275)*P275</f>
        <v>41734.68643800055</v>
      </c>
      <c r="Y275" s="19"/>
      <c r="Z275" s="36" t="str">
        <f>K275&amp;L275</f>
        <v>DownUp</v>
      </c>
      <c r="AA275" s="36" t="str">
        <f>N275&amp;O275</f>
        <v>DownUp</v>
      </c>
      <c r="AB275" s="19"/>
      <c r="AC275" s="19"/>
      <c r="AD275" s="19"/>
      <c r="AE275" s="19"/>
      <c r="AI275" s="18">
        <f>ROUND(AI274-0.001,3)</f>
        <v>0.73</v>
      </c>
      <c r="AJ275" s="9">
        <f t="array" ref="AJ275">PERCENTILE(IF($BB$5:$BB$2729="Y",$AY$5:$AY$2729),$AI275)</f>
        <v>1.0129940515114455</v>
      </c>
      <c r="AK275" s="9">
        <f t="array" ref="AK275">PERCENTILE(IF($BC$5:$BC$2729="Y",$AY$5:$AY$2729),$AI275)</f>
        <v>1.0203207136244226</v>
      </c>
      <c r="AL275" s="9">
        <f t="array" ref="AL275">PERCENTILE(IF($BD$5:$BD$2729="Y",$AY$5:$AY$2729),$AI275)</f>
        <v>0.99410207477931334</v>
      </c>
      <c r="AM275" s="41" t="str">
        <f>IF(AI275&lt;$BJ$7,"Up","Down")</f>
        <v>Down</v>
      </c>
      <c r="AN275" s="41" t="str">
        <f>IF(AI275&lt;$BK$7,"Down","Up")</f>
        <v>Up</v>
      </c>
      <c r="AO275" s="9">
        <f t="array" ref="AO275">PERCENTILE(IF($BT$5:$BT$2729="Y",$BQ$5:$BQ$2729),$AI275)</f>
        <v>1.01794367715992</v>
      </c>
      <c r="AP275" s="9">
        <f t="array" ref="AP275">PERCENTILE(IF($BU$5:$BU$2729="Y",$BQ$5:$BQ$2729),$AI275)</f>
        <v>1.0275794865972943</v>
      </c>
      <c r="AQ275" s="9">
        <f t="array" ref="AQ275">PERCENTILE(IF($BV$5:$BV$2729="Y",$BQ$5:$BQ$2729),$AI275)</f>
        <v>0.99339836561847716</v>
      </c>
      <c r="AR275" s="41" t="str">
        <f>IF(AI275&lt;$BJ$12,"Up","Down")</f>
        <v>Down</v>
      </c>
      <c r="AS275" s="41" t="str">
        <f>IF(AI275&lt;$BK$12,"Down","Up")</f>
        <v>Up</v>
      </c>
      <c r="AU275" s="4" t="str">
        <f>IF(AZ275=AZ276,IF(AZ275&gt;AZ274,AZ275&amp;"_O",""),AZ275&amp;"_C")</f>
        <v/>
      </c>
      <c r="AV275" s="7" t="str">
        <f>IF(RIGHT(AU275,1)="C",AX275/INDEX($AX$5:$AX$2729,MATCH(AZ275&amp;"_O",$AU$5:$AU$2729,0),1),"")</f>
        <v/>
      </c>
      <c r="AW275" s="38">
        <v>27460</v>
      </c>
      <c r="AX275" s="37">
        <v>84.3</v>
      </c>
      <c r="AY275" s="7">
        <f>AX275/AX274</f>
        <v>1.0332148547616129</v>
      </c>
      <c r="AZ275" s="4">
        <f>YEAR(AW275)</f>
        <v>1975</v>
      </c>
      <c r="BA275" s="2" t="s">
        <v>5</v>
      </c>
      <c r="BB275" s="12" t="str">
        <f>INDEX($CD$5:$CD$10,MATCH(BA275,$CC$5:$CC$10,0),1)</f>
        <v/>
      </c>
      <c r="BC275" s="12" t="str">
        <f>IF(AND(BB275="Y",AY275&gt;1),"Y","")</f>
        <v/>
      </c>
      <c r="BD275" s="12" t="str">
        <f>IF(AND(BB275="Y",AY275&lt;1),"Y","")</f>
        <v/>
      </c>
      <c r="BE275" s="12" t="str">
        <f>IF(AY275&gt;1,IF(AY274&gt;1,"Y",""),"")</f>
        <v/>
      </c>
      <c r="BF275" s="12" t="str">
        <f>IF(AY275&lt;1,IF(AY274&lt;1,"Y",""),"")</f>
        <v/>
      </c>
      <c r="BG275" s="2"/>
      <c r="BH275" s="2"/>
      <c r="BI275" s="2"/>
      <c r="BJ275" s="2"/>
      <c r="BK275" s="2"/>
      <c r="BL275" s="2"/>
      <c r="BM275" s="4" t="str">
        <f>IF(BR275=BR276,IF(BR275&gt;BR274,BR275&amp;"_O",""),BR275&amp;"_C")</f>
        <v/>
      </c>
      <c r="BN275" s="7" t="str">
        <f>IF(RIGHT(BM275,1)="C",BP275/INDEX($BP$5:$BP$2729,MATCH(BR275&amp;"_O",$BM$5:$BM$2729,0),1),"")</f>
        <v/>
      </c>
      <c r="BO275" s="38">
        <v>27859</v>
      </c>
      <c r="BP275" s="3">
        <v>88.89</v>
      </c>
      <c r="BQ275" s="7">
        <f>BP275/BP274</f>
        <v>0.98080105925190342</v>
      </c>
      <c r="BR275" s="4">
        <f>YEAR(BO275)</f>
        <v>1976</v>
      </c>
      <c r="BS275" s="2" t="s">
        <v>5</v>
      </c>
      <c r="BT275" s="12" t="str">
        <f>INDEX($CD$5:$CD$10,MATCH(BS275,$CC$5:$CC$10,0),1)</f>
        <v/>
      </c>
      <c r="BU275" s="12" t="str">
        <f>IF(AND(BT275="Y",BQ275&gt;1),"Y","")</f>
        <v/>
      </c>
      <c r="BV275" s="12" t="str">
        <f>IF(AND(BT275="Y",BQ275&lt;1),"Y","")</f>
        <v/>
      </c>
      <c r="BW275" s="12" t="str">
        <f>IF(BQ275&gt;1,IF(BQ274&gt;1,"Y",""),"")</f>
        <v/>
      </c>
      <c r="BX275" s="12" t="str">
        <f>IF(BQ275&lt;1,IF(BQ274&lt;1,"Y",""),"")</f>
        <v>Y</v>
      </c>
      <c r="BY275" s="2"/>
      <c r="BZ275" s="2"/>
      <c r="CA275" s="2"/>
    </row>
    <row r="276" spans="2:79">
      <c r="B276" s="4" t="str">
        <f>IF(G276=G277,IF(G276&gt;G275,G276&amp;"_O",""),G276&amp;"_C")</f>
        <v/>
      </c>
      <c r="C276" s="14">
        <f ca="1">RANDBETWEEN(0,1000)/1000</f>
        <v>0.94699999999999995</v>
      </c>
      <c r="D276" s="16">
        <f>D275+1</f>
        <v>272</v>
      </c>
      <c r="E276" s="10">
        <f>ROUNDDOWN(D276/52,0)+1</f>
        <v>6</v>
      </c>
      <c r="F276" s="15">
        <f>F275+7</f>
        <v>46524</v>
      </c>
      <c r="G276" s="4">
        <f>YEAR(F276)</f>
        <v>2027</v>
      </c>
      <c r="H276" s="33">
        <v>0.48699999999999999</v>
      </c>
      <c r="I276" s="33">
        <v>0.30099999999999999</v>
      </c>
      <c r="J276" s="33">
        <v>0.42399999999999999</v>
      </c>
      <c r="K276" s="16" t="str">
        <f>IF(M275&gt;1,"Up","Down")</f>
        <v>Up</v>
      </c>
      <c r="L276" s="16" t="str">
        <f>IF(K276="Up",IF(H276&lt;$BJ$7,"Up","Down"),IF(H276&lt;$BK$7,"Down","Up"))</f>
        <v>Up</v>
      </c>
      <c r="M276" s="17">
        <f>IF(L276="Up",INDEX($AK$5:$AK$1005,MATCH(I276,$AI$5:$AI$1005,0),1),INDEX($AL$5:$AL$1005,MATCH(J276,$AI$5:$AI$1005,0),1))</f>
        <v>1.0072865148380634</v>
      </c>
      <c r="N276" s="16" t="str">
        <f>IF(P275&gt;1,"Up","Down")</f>
        <v>Up</v>
      </c>
      <c r="O276" s="16" t="str">
        <f>IF(N276="Up",IF(H276&lt;$BJ$12,"Up","Down"),IF(H276&lt;$BK$12,"Down","Up"))</f>
        <v>Up</v>
      </c>
      <c r="P276" s="17">
        <f>IF(O276="Up",INDEX($AP$5:$AP$1005,MATCH(I276,$AI$5:$AI$1005,0),1),INDEX($AQ$5:$AQ$1005,MATCH(J276,$AI$5:$AI$1005,0),1))</f>
        <v>1.0098744706272804</v>
      </c>
      <c r="Q276" s="19">
        <f>T275</f>
        <v>38367.075280558012</v>
      </c>
      <c r="R276" s="19">
        <f>INDEX(model!$S$5:$S$35,MATCH(G276,model!$Q$5:$Q$35,0),1)*model!$O$5</f>
        <v>125</v>
      </c>
      <c r="S276" s="19">
        <f>IF(RIGHT(B276,1)="C",T275*INDEX(model!$T$5:$T$35,MATCH(G276,model!$Q$5:$Q$35,0),1),0)</f>
        <v>0</v>
      </c>
      <c r="T276" s="19">
        <f>(Q276+R276-S276)*M276</f>
        <v>38772.548358237655</v>
      </c>
      <c r="U276" s="19">
        <f>X275</f>
        <v>41734.68643800055</v>
      </c>
      <c r="V276" s="19">
        <f>INDEX(model!$S$5:$S$35,MATCH(G276,model!$Q$5:$Q$35,0),1)*model!$O$6</f>
        <v>125</v>
      </c>
      <c r="W276" s="19">
        <f>IF(RIGHT(B276,1)="C",X275*INDEX(model!$T$5:$T$35,MATCH(G276,model!$Q$5:$Q$35,0),1),0)</f>
        <v>0</v>
      </c>
      <c r="X276" s="19">
        <f>(U276+V276-W276)*P276</f>
        <v>42273.028682199758</v>
      </c>
      <c r="Y276" s="19"/>
      <c r="Z276" s="36" t="str">
        <f>K276&amp;L276</f>
        <v>UpUp</v>
      </c>
      <c r="AA276" s="36" t="str">
        <f>N276&amp;O276</f>
        <v>UpUp</v>
      </c>
      <c r="AB276" s="19"/>
      <c r="AC276" s="19"/>
      <c r="AD276" s="19"/>
      <c r="AE276" s="19"/>
      <c r="AI276" s="18">
        <f>ROUND(AI275-0.001,3)</f>
        <v>0.72899999999999998</v>
      </c>
      <c r="AJ276" s="9">
        <f t="array" ref="AJ276">PERCENTILE(IF($BB$5:$BB$2729="Y",$AY$5:$AY$2729),$AI276)</f>
        <v>1.0129191919621532</v>
      </c>
      <c r="AK276" s="9">
        <f t="array" ref="AK276">PERCENTILE(IF($BC$5:$BC$2729="Y",$AY$5:$AY$2729),$AI276)</f>
        <v>1.0202822670117933</v>
      </c>
      <c r="AL276" s="9">
        <f t="array" ref="AL276">PERCENTILE(IF($BD$5:$BD$2729="Y",$AY$5:$AY$2729),$AI276)</f>
        <v>0.99407492859782787</v>
      </c>
      <c r="AM276" s="41" t="str">
        <f>IF(AI276&lt;$BJ$7,"Up","Down")</f>
        <v>Down</v>
      </c>
      <c r="AN276" s="41" t="str">
        <f>IF(AI276&lt;$BK$7,"Down","Up")</f>
        <v>Up</v>
      </c>
      <c r="AO276" s="9">
        <f t="array" ref="AO276">PERCENTILE(IF($BT$5:$BT$2729="Y",$BQ$5:$BQ$2729),$AI276)</f>
        <v>1.0178393165474877</v>
      </c>
      <c r="AP276" s="9">
        <f t="array" ref="AP276">PERCENTILE(IF($BU$5:$BU$2729="Y",$BQ$5:$BQ$2729),$AI276)</f>
        <v>1.0274754618867878</v>
      </c>
      <c r="AQ276" s="9">
        <f t="array" ref="AQ276">PERCENTILE(IF($BV$5:$BV$2729="Y",$BQ$5:$BQ$2729),$AI276)</f>
        <v>0.9933340583076502</v>
      </c>
      <c r="AR276" s="41" t="str">
        <f>IF(AI276&lt;$BJ$12,"Up","Down")</f>
        <v>Down</v>
      </c>
      <c r="AS276" s="41" t="str">
        <f>IF(AI276&lt;$BK$12,"Down","Up")</f>
        <v>Up</v>
      </c>
      <c r="AU276" s="4" t="str">
        <f>IF(AZ276=AZ277,IF(AZ276&gt;AZ275,AZ276&amp;"_O",""),AZ276&amp;"_C")</f>
        <v/>
      </c>
      <c r="AV276" s="7" t="str">
        <f>IF(RIGHT(AU276,1)="C",AX276/INDEX($AX$5:$AX$2729,MATCH(AZ276&amp;"_O",$AU$5:$AU$2729,0),1),"")</f>
        <v/>
      </c>
      <c r="AW276" s="38">
        <v>27467</v>
      </c>
      <c r="AX276" s="37">
        <v>84.76</v>
      </c>
      <c r="AY276" s="7">
        <f>AX276/AX275</f>
        <v>1.0054567022538554</v>
      </c>
      <c r="AZ276" s="4">
        <f>YEAR(AW276)</f>
        <v>1975</v>
      </c>
      <c r="BA276" s="2" t="s">
        <v>5</v>
      </c>
      <c r="BB276" s="12" t="str">
        <f>INDEX($CD$5:$CD$10,MATCH(BA276,$CC$5:$CC$10,0),1)</f>
        <v/>
      </c>
      <c r="BC276" s="12" t="str">
        <f>IF(AND(BB276="Y",AY276&gt;1),"Y","")</f>
        <v/>
      </c>
      <c r="BD276" s="12" t="str">
        <f>IF(AND(BB276="Y",AY276&lt;1),"Y","")</f>
        <v/>
      </c>
      <c r="BE276" s="12" t="str">
        <f>IF(AY276&gt;1,IF(AY275&gt;1,"Y",""),"")</f>
        <v>Y</v>
      </c>
      <c r="BF276" s="12" t="str">
        <f>IF(AY276&lt;1,IF(AY275&lt;1,"Y",""),"")</f>
        <v/>
      </c>
      <c r="BG276" s="2"/>
      <c r="BH276" s="2"/>
      <c r="BI276" s="2"/>
      <c r="BJ276" s="2"/>
      <c r="BK276" s="2"/>
      <c r="BL276" s="2"/>
      <c r="BM276" s="4" t="str">
        <f>IF(BR276=BR277,IF(BR276&gt;BR275,BR276&amp;"_O",""),BR276&amp;"_C")</f>
        <v/>
      </c>
      <c r="BN276" s="7" t="str">
        <f>IF(RIGHT(BM276,1)="C",BP276/INDEX($BP$5:$BP$2729,MATCH(BR276&amp;"_O",$BM$5:$BM$2729,0),1),"")</f>
        <v/>
      </c>
      <c r="BO276" s="38">
        <v>27865</v>
      </c>
      <c r="BP276" s="3">
        <v>89.17</v>
      </c>
      <c r="BQ276" s="7">
        <f>BP276/BP275</f>
        <v>1.0031499606254921</v>
      </c>
      <c r="BR276" s="4">
        <f>YEAR(BO276)</f>
        <v>1976</v>
      </c>
      <c r="BS276" s="2" t="s">
        <v>5</v>
      </c>
      <c r="BT276" s="12" t="str">
        <f>INDEX($CD$5:$CD$10,MATCH(BS276,$CC$5:$CC$10,0),1)</f>
        <v/>
      </c>
      <c r="BU276" s="12" t="str">
        <f>IF(AND(BT276="Y",BQ276&gt;1),"Y","")</f>
        <v/>
      </c>
      <c r="BV276" s="12" t="str">
        <f>IF(AND(BT276="Y",BQ276&lt;1),"Y","")</f>
        <v/>
      </c>
      <c r="BW276" s="12" t="str">
        <f>IF(BQ276&gt;1,IF(BQ275&gt;1,"Y",""),"")</f>
        <v/>
      </c>
      <c r="BX276" s="12" t="str">
        <f>IF(BQ276&lt;1,IF(BQ275&lt;1,"Y",""),"")</f>
        <v/>
      </c>
      <c r="BY276" s="2"/>
      <c r="BZ276" s="2"/>
      <c r="CA276" s="2"/>
    </row>
    <row r="277" spans="2:79">
      <c r="B277" s="4" t="str">
        <f>IF(G277=G278,IF(G277&gt;G276,G277&amp;"_O",""),G277&amp;"_C")</f>
        <v/>
      </c>
      <c r="C277" s="14">
        <f ca="1">RANDBETWEEN(0,1000)/1000</f>
        <v>0.188</v>
      </c>
      <c r="D277" s="16">
        <f>D276+1</f>
        <v>273</v>
      </c>
      <c r="E277" s="10">
        <f>ROUNDDOWN(D277/52,0)+1</f>
        <v>6</v>
      </c>
      <c r="F277" s="15">
        <f>F276+7</f>
        <v>46531</v>
      </c>
      <c r="G277" s="4">
        <f>YEAR(F277)</f>
        <v>2027</v>
      </c>
      <c r="H277" s="33">
        <v>0.69499999999999995</v>
      </c>
      <c r="I277" s="33">
        <v>0.54200000000000004</v>
      </c>
      <c r="J277" s="33">
        <v>0.85099999999999998</v>
      </c>
      <c r="K277" s="16" t="str">
        <f>IF(M276&gt;1,"Up","Down")</f>
        <v>Up</v>
      </c>
      <c r="L277" s="16" t="str">
        <f>IF(K277="Up",IF(H277&lt;$BJ$7,"Up","Down"),IF(H277&lt;$BK$7,"Down","Up"))</f>
        <v>Down</v>
      </c>
      <c r="M277" s="17">
        <f>IF(L277="Up",INDEX($AK$5:$AK$1005,MATCH(I277,$AI$5:$AI$1005,0),1),INDEX($AL$5:$AL$1005,MATCH(J277,$AI$5:$AI$1005,0),1))</f>
        <v>0.9969727852470639</v>
      </c>
      <c r="N277" s="16" t="str">
        <f>IF(P276&gt;1,"Up","Down")</f>
        <v>Up</v>
      </c>
      <c r="O277" s="16" t="str">
        <f>IF(N277="Up",IF(H277&lt;$BJ$12,"Up","Down"),IF(H277&lt;$BK$12,"Down","Up"))</f>
        <v>Down</v>
      </c>
      <c r="P277" s="17">
        <f>IF(O277="Up",INDEX($AP$5:$AP$1005,MATCH(I277,$AI$5:$AI$1005,0),1),INDEX($AQ$5:$AQ$1005,MATCH(J277,$AI$5:$AI$1005,0),1))</f>
        <v>0.99638191774446172</v>
      </c>
      <c r="Q277" s="19">
        <f>T276</f>
        <v>38772.548358237655</v>
      </c>
      <c r="R277" s="19">
        <f>INDEX(model!$S$5:$S$35,MATCH(G277,model!$Q$5:$Q$35,0),1)*model!$O$5</f>
        <v>125</v>
      </c>
      <c r="S277" s="19">
        <f>IF(RIGHT(B277,1)="C",T276*INDEX(model!$T$5:$T$35,MATCH(G277,model!$Q$5:$Q$35,0),1),0)</f>
        <v>0</v>
      </c>
      <c r="T277" s="19">
        <f>(Q277+R277-S277)*M277</f>
        <v>38779.797125994555</v>
      </c>
      <c r="U277" s="19">
        <f>X276</f>
        <v>42273.028682199758</v>
      </c>
      <c r="V277" s="19">
        <f>INDEX(model!$S$5:$S$35,MATCH(G277,model!$Q$5:$Q$35,0),1)*model!$O$6</f>
        <v>125</v>
      </c>
      <c r="W277" s="19">
        <f>IF(RIGHT(B277,1)="C",X276*INDEX(model!$T$5:$T$35,MATCH(G277,model!$Q$5:$Q$35,0),1),0)</f>
        <v>0</v>
      </c>
      <c r="X277" s="19">
        <f>(U277+V277-W277)*P277</f>
        <v>42244.629126954889</v>
      </c>
      <c r="Y277" s="19"/>
      <c r="Z277" s="36" t="str">
        <f>K277&amp;L277</f>
        <v>UpDown</v>
      </c>
      <c r="AA277" s="36" t="str">
        <f>N277&amp;O277</f>
        <v>UpDown</v>
      </c>
      <c r="AB277" s="19"/>
      <c r="AC277" s="19"/>
      <c r="AD277" s="19"/>
      <c r="AE277" s="19"/>
      <c r="AI277" s="18">
        <f>ROUND(AI276-0.001,3)</f>
        <v>0.72799999999999998</v>
      </c>
      <c r="AJ277" s="9">
        <f t="array" ref="AJ277">PERCENTILE(IF($BB$5:$BB$2729="Y",$AY$5:$AY$2729),$AI277)</f>
        <v>1.0128113615088925</v>
      </c>
      <c r="AK277" s="9">
        <f t="array" ref="AK277">PERCENTILE(IF($BC$5:$BC$2729="Y",$AY$5:$AY$2729),$AI277)</f>
        <v>1.0201997694241676</v>
      </c>
      <c r="AL277" s="9">
        <f t="array" ref="AL277">PERCENTILE(IF($BD$5:$BD$2729="Y",$AY$5:$AY$2729),$AI277)</f>
        <v>0.99404912945779378</v>
      </c>
      <c r="AM277" s="41" t="str">
        <f>IF(AI277&lt;$BJ$7,"Up","Down")</f>
        <v>Down</v>
      </c>
      <c r="AN277" s="41" t="str">
        <f>IF(AI277&lt;$BK$7,"Down","Up")</f>
        <v>Up</v>
      </c>
      <c r="AO277" s="9">
        <f t="array" ref="AO277">PERCENTILE(IF($BT$5:$BT$2729="Y",$BQ$5:$BQ$2729),$AI277)</f>
        <v>1.0178036302563949</v>
      </c>
      <c r="AP277" s="9">
        <f t="array" ref="AP277">PERCENTILE(IF($BU$5:$BU$2729="Y",$BQ$5:$BQ$2729),$AI277)</f>
        <v>1.0274229849744774</v>
      </c>
      <c r="AQ277" s="9">
        <f t="array" ref="AQ277">PERCENTILE(IF($BV$5:$BV$2729="Y",$BQ$5:$BQ$2729),$AI277)</f>
        <v>0.99328027007359621</v>
      </c>
      <c r="AR277" s="41" t="str">
        <f>IF(AI277&lt;$BJ$12,"Up","Down")</f>
        <v>Down</v>
      </c>
      <c r="AS277" s="41" t="str">
        <f>IF(AI277&lt;$BK$12,"Down","Up")</f>
        <v>Up</v>
      </c>
      <c r="AU277" s="4" t="str">
        <f>IF(AZ277=AZ278,IF(AZ277&gt;AZ276,AZ277&amp;"_O",""),AZ277&amp;"_C")</f>
        <v/>
      </c>
      <c r="AV277" s="7" t="str">
        <f>IF(RIGHT(AU277,1)="C",AX277/INDEX($AX$5:$AX$2729,MATCH(AZ277&amp;"_O",$AU$5:$AU$2729,0),1),"")</f>
        <v/>
      </c>
      <c r="AW277" s="38">
        <v>27474</v>
      </c>
      <c r="AX277" s="37">
        <v>83.39</v>
      </c>
      <c r="AY277" s="7">
        <f>AX277/AX276</f>
        <v>0.9838367154318074</v>
      </c>
      <c r="AZ277" s="4">
        <f>YEAR(AW277)</f>
        <v>1975</v>
      </c>
      <c r="BA277" s="2" t="s">
        <v>5</v>
      </c>
      <c r="BB277" s="12" t="str">
        <f>INDEX($CD$5:$CD$10,MATCH(BA277,$CC$5:$CC$10,0),1)</f>
        <v/>
      </c>
      <c r="BC277" s="12" t="str">
        <f>IF(AND(BB277="Y",AY277&gt;1),"Y","")</f>
        <v/>
      </c>
      <c r="BD277" s="12" t="str">
        <f>IF(AND(BB277="Y",AY277&lt;1),"Y","")</f>
        <v/>
      </c>
      <c r="BE277" s="12" t="str">
        <f>IF(AY277&gt;1,IF(AY276&gt;1,"Y",""),"")</f>
        <v/>
      </c>
      <c r="BF277" s="12" t="str">
        <f>IF(AY277&lt;1,IF(AY276&lt;1,"Y",""),"")</f>
        <v/>
      </c>
      <c r="BG277" s="2"/>
      <c r="BH277" s="2"/>
      <c r="BI277" s="2"/>
      <c r="BJ277" s="2"/>
      <c r="BK277" s="2"/>
      <c r="BL277" s="2"/>
      <c r="BM277" s="4" t="str">
        <f>IF(BR277=BR278,IF(BR277&gt;BR276,BR277&amp;"_O",""),BR277&amp;"_C")</f>
        <v/>
      </c>
      <c r="BN277" s="7" t="str">
        <f>IF(RIGHT(BM277,1)="C",BP277/INDEX($BP$5:$BP$2729,MATCH(BR277&amp;"_O",$BM$5:$BM$2729,0),1),"")</f>
        <v/>
      </c>
      <c r="BO277" s="38">
        <v>27873</v>
      </c>
      <c r="BP277" s="3">
        <v>90.6</v>
      </c>
      <c r="BQ277" s="7">
        <f>BP277/BP276</f>
        <v>1.0160367836716384</v>
      </c>
      <c r="BR277" s="4">
        <f>YEAR(BO277)</f>
        <v>1976</v>
      </c>
      <c r="BS277" s="2" t="s">
        <v>5</v>
      </c>
      <c r="BT277" s="12" t="str">
        <f>INDEX($CD$5:$CD$10,MATCH(BS277,$CC$5:$CC$10,0),1)</f>
        <v/>
      </c>
      <c r="BU277" s="12" t="str">
        <f>IF(AND(BT277="Y",BQ277&gt;1),"Y","")</f>
        <v/>
      </c>
      <c r="BV277" s="12" t="str">
        <f>IF(AND(BT277="Y",BQ277&lt;1),"Y","")</f>
        <v/>
      </c>
      <c r="BW277" s="12" t="str">
        <f>IF(BQ277&gt;1,IF(BQ276&gt;1,"Y",""),"")</f>
        <v>Y</v>
      </c>
      <c r="BX277" s="12" t="str">
        <f>IF(BQ277&lt;1,IF(BQ276&lt;1,"Y",""),"")</f>
        <v/>
      </c>
      <c r="BY277" s="2"/>
      <c r="BZ277" s="2"/>
      <c r="CA277" s="2"/>
    </row>
    <row r="278" spans="2:79">
      <c r="B278" s="4" t="str">
        <f>IF(G278=G279,IF(G278&gt;G277,G278&amp;"_O",""),G278&amp;"_C")</f>
        <v/>
      </c>
      <c r="C278" s="14">
        <f ca="1">RANDBETWEEN(0,1000)/1000</f>
        <v>0.88300000000000001</v>
      </c>
      <c r="D278" s="16">
        <f>D277+1</f>
        <v>274</v>
      </c>
      <c r="E278" s="10">
        <f>ROUNDDOWN(D278/52,0)+1</f>
        <v>6</v>
      </c>
      <c r="F278" s="15">
        <f>F277+7</f>
        <v>46538</v>
      </c>
      <c r="G278" s="4">
        <f>YEAR(F278)</f>
        <v>2027</v>
      </c>
      <c r="H278" s="33">
        <v>0.17100000000000001</v>
      </c>
      <c r="I278" s="33">
        <v>0.67900000000000005</v>
      </c>
      <c r="J278" s="33">
        <v>0.29199999999999998</v>
      </c>
      <c r="K278" s="16" t="str">
        <f>IF(M277&gt;1,"Up","Down")</f>
        <v>Down</v>
      </c>
      <c r="L278" s="16" t="str">
        <f>IF(K278="Up",IF(H278&lt;$BJ$7,"Up","Down"),IF(H278&lt;$BK$7,"Down","Up"))</f>
        <v>Down</v>
      </c>
      <c r="M278" s="17">
        <f>IF(L278="Up",INDEX($AK$5:$AK$1005,MATCH(I278,$AI$5:$AI$1005,0),1),INDEX($AL$5:$AL$1005,MATCH(J278,$AI$5:$AI$1005,0),1))</f>
        <v>0.97943703604757903</v>
      </c>
      <c r="N278" s="16" t="str">
        <f>IF(P277&gt;1,"Up","Down")</f>
        <v>Down</v>
      </c>
      <c r="O278" s="16" t="str">
        <f>IF(N278="Up",IF(H278&lt;$BJ$12,"Up","Down"),IF(H278&lt;$BK$12,"Down","Up"))</f>
        <v>Down</v>
      </c>
      <c r="P278" s="17">
        <f>IF(O278="Up",INDEX($AP$5:$AP$1005,MATCH(I278,$AI$5:$AI$1005,0),1),INDEX($AQ$5:$AQ$1005,MATCH(J278,$AI$5:$AI$1005,0),1))</f>
        <v>0.97347813623387947</v>
      </c>
      <c r="Q278" s="19">
        <f>T277</f>
        <v>38779.797125994555</v>
      </c>
      <c r="R278" s="19">
        <f>INDEX(model!$S$5:$S$35,MATCH(G278,model!$Q$5:$Q$35,0),1)*model!$O$5</f>
        <v>125</v>
      </c>
      <c r="S278" s="19">
        <f>IF(RIGHT(B278,1)="C",T277*INDEX(model!$T$5:$T$35,MATCH(G278,model!$Q$5:$Q$35,0),1),0)</f>
        <v>0</v>
      </c>
      <c r="T278" s="19">
        <f>(Q278+R278-S278)*M278</f>
        <v>38104.799185116477</v>
      </c>
      <c r="U278" s="19">
        <f>X277</f>
        <v>42244.629126954889</v>
      </c>
      <c r="V278" s="19">
        <f>INDEX(model!$S$5:$S$35,MATCH(G278,model!$Q$5:$Q$35,0),1)*model!$O$6</f>
        <v>125</v>
      </c>
      <c r="W278" s="19">
        <f>IF(RIGHT(B278,1)="C",X277*INDEX(model!$T$5:$T$35,MATCH(G278,model!$Q$5:$Q$35,0),1),0)</f>
        <v>0</v>
      </c>
      <c r="X278" s="19">
        <f>(U278+V278-W278)*P278</f>
        <v>41245.90759542874</v>
      </c>
      <c r="Y278" s="19"/>
      <c r="Z278" s="36" t="str">
        <f>K278&amp;L278</f>
        <v>DownDown</v>
      </c>
      <c r="AA278" s="36" t="str">
        <f>N278&amp;O278</f>
        <v>DownDown</v>
      </c>
      <c r="AB278" s="19"/>
      <c r="AC278" s="19"/>
      <c r="AD278" s="19"/>
      <c r="AE278" s="19"/>
      <c r="AI278" s="18">
        <f>ROUND(AI277-0.001,3)</f>
        <v>0.72699999999999998</v>
      </c>
      <c r="AJ278" s="9">
        <f t="array" ref="AJ278">PERCENTILE(IF($BB$5:$BB$2729="Y",$AY$5:$AY$2729),$AI278)</f>
        <v>1.0127414620877355</v>
      </c>
      <c r="AK278" s="9">
        <f t="array" ref="AK278">PERCENTILE(IF($BC$5:$BC$2729="Y",$AY$5:$AY$2729),$AI278)</f>
        <v>1.0201861759335711</v>
      </c>
      <c r="AL278" s="9">
        <f t="array" ref="AL278">PERCENTILE(IF($BD$5:$BD$2729="Y",$AY$5:$AY$2729),$AI278)</f>
        <v>0.99402557353885967</v>
      </c>
      <c r="AM278" s="41" t="str">
        <f>IF(AI278&lt;$BJ$7,"Up","Down")</f>
        <v>Down</v>
      </c>
      <c r="AN278" s="41" t="str">
        <f>IF(AI278&lt;$BK$7,"Down","Up")</f>
        <v>Up</v>
      </c>
      <c r="AO278" s="9">
        <f t="array" ref="AO278">PERCENTILE(IF($BT$5:$BT$2729="Y",$BQ$5:$BQ$2729),$AI278)</f>
        <v>1.0177683022590789</v>
      </c>
      <c r="AP278" s="9">
        <f t="array" ref="AP278">PERCENTILE(IF($BU$5:$BU$2729="Y",$BQ$5:$BQ$2729),$AI278)</f>
        <v>1.027352415010627</v>
      </c>
      <c r="AQ278" s="9">
        <f t="array" ref="AQ278">PERCENTILE(IF($BV$5:$BV$2729="Y",$BQ$5:$BQ$2729),$AI278)</f>
        <v>0.9931904560196656</v>
      </c>
      <c r="AR278" s="41" t="str">
        <f>IF(AI278&lt;$BJ$12,"Up","Down")</f>
        <v>Down</v>
      </c>
      <c r="AS278" s="41" t="str">
        <f>IF(AI278&lt;$BK$12,"Down","Up")</f>
        <v>Up</v>
      </c>
      <c r="AU278" s="4" t="str">
        <f>IF(AZ278=AZ279,IF(AZ278&gt;AZ277,AZ278&amp;"_O",""),AZ278&amp;"_C")</f>
        <v/>
      </c>
      <c r="AV278" s="7" t="str">
        <f>IF(RIGHT(AU278,1)="C",AX278/INDEX($AX$5:$AX$2729,MATCH(AZ278&amp;"_O",$AU$5:$AU$2729,0),1),"")</f>
        <v/>
      </c>
      <c r="AW278" s="38">
        <v>27480</v>
      </c>
      <c r="AX278" s="37">
        <v>83.85</v>
      </c>
      <c r="AY278" s="7">
        <f>AX278/AX277</f>
        <v>1.0055162489507135</v>
      </c>
      <c r="AZ278" s="4">
        <f>YEAR(AW278)</f>
        <v>1975</v>
      </c>
      <c r="BA278" s="2" t="s">
        <v>5</v>
      </c>
      <c r="BB278" s="12" t="str">
        <f>INDEX($CD$5:$CD$10,MATCH(BA278,$CC$5:$CC$10,0),1)</f>
        <v/>
      </c>
      <c r="BC278" s="12" t="str">
        <f>IF(AND(BB278="Y",AY278&gt;1),"Y","")</f>
        <v/>
      </c>
      <c r="BD278" s="12" t="str">
        <f>IF(AND(BB278="Y",AY278&lt;1),"Y","")</f>
        <v/>
      </c>
      <c r="BE278" s="12" t="str">
        <f>IF(AY278&gt;1,IF(AY277&gt;1,"Y",""),"")</f>
        <v/>
      </c>
      <c r="BF278" s="12" t="str">
        <f>IF(AY278&lt;1,IF(AY277&lt;1,"Y",""),"")</f>
        <v/>
      </c>
      <c r="BG278" s="2"/>
      <c r="BH278" s="2"/>
      <c r="BI278" s="2"/>
      <c r="BJ278" s="2"/>
      <c r="BK278" s="2"/>
      <c r="BL278" s="2"/>
      <c r="BM278" s="4" t="str">
        <f>IF(BR278=BR279,IF(BR278&gt;BR277,BR278&amp;"_O",""),BR278&amp;"_C")</f>
        <v/>
      </c>
      <c r="BN278" s="7" t="str">
        <f>IF(RIGHT(BM278,1)="C",BP278/INDEX($BP$5:$BP$2729,MATCH(BR278&amp;"_O",$BM$5:$BM$2729,0),1),"")</f>
        <v/>
      </c>
      <c r="BO278" s="38">
        <v>27880</v>
      </c>
      <c r="BP278" s="3">
        <v>90.08</v>
      </c>
      <c r="BQ278" s="7">
        <f>BP278/BP277</f>
        <v>0.99426048565121417</v>
      </c>
      <c r="BR278" s="4">
        <f>YEAR(BO278)</f>
        <v>1976</v>
      </c>
      <c r="BS278" s="2" t="s">
        <v>5</v>
      </c>
      <c r="BT278" s="12" t="str">
        <f>INDEX($CD$5:$CD$10,MATCH(BS278,$CC$5:$CC$10,0),1)</f>
        <v/>
      </c>
      <c r="BU278" s="12" t="str">
        <f>IF(AND(BT278="Y",BQ278&gt;1),"Y","")</f>
        <v/>
      </c>
      <c r="BV278" s="12" t="str">
        <f>IF(AND(BT278="Y",BQ278&lt;1),"Y","")</f>
        <v/>
      </c>
      <c r="BW278" s="12" t="str">
        <f>IF(BQ278&gt;1,IF(BQ277&gt;1,"Y",""),"")</f>
        <v/>
      </c>
      <c r="BX278" s="12" t="str">
        <f>IF(BQ278&lt;1,IF(BQ277&lt;1,"Y",""),"")</f>
        <v/>
      </c>
      <c r="BY278" s="2"/>
      <c r="BZ278" s="2"/>
      <c r="CA278" s="2"/>
    </row>
    <row r="279" spans="2:79">
      <c r="B279" s="4" t="str">
        <f>IF(G279=G280,IF(G279&gt;G278,G279&amp;"_O",""),G279&amp;"_C")</f>
        <v/>
      </c>
      <c r="C279" s="14">
        <f ca="1">RANDBETWEEN(0,1000)/1000</f>
        <v>7.2999999999999995E-2</v>
      </c>
      <c r="D279" s="16">
        <f>D278+1</f>
        <v>275</v>
      </c>
      <c r="E279" s="10">
        <f>ROUNDDOWN(D279/52,0)+1</f>
        <v>6</v>
      </c>
      <c r="F279" s="15">
        <f>F278+7</f>
        <v>46545</v>
      </c>
      <c r="G279" s="4">
        <f>YEAR(F279)</f>
        <v>2027</v>
      </c>
      <c r="H279" s="33">
        <v>0.48499999999999999</v>
      </c>
      <c r="I279" s="33">
        <v>0.443</v>
      </c>
      <c r="J279" s="33">
        <v>3.9E-2</v>
      </c>
      <c r="K279" s="16" t="str">
        <f>IF(M278&gt;1,"Up","Down")</f>
        <v>Down</v>
      </c>
      <c r="L279" s="16" t="str">
        <f>IF(K279="Up",IF(H279&lt;$BJ$7,"Up","Down"),IF(H279&lt;$BK$7,"Down","Up"))</f>
        <v>Up</v>
      </c>
      <c r="M279" s="17">
        <f>IF(L279="Up",INDEX($AK$5:$AK$1005,MATCH(I279,$AI$5:$AI$1005,0),1),INDEX($AL$5:$AL$1005,MATCH(J279,$AI$5:$AI$1005,0),1))</f>
        <v>1.0109732170428205</v>
      </c>
      <c r="N279" s="16" t="str">
        <f>IF(P278&gt;1,"Up","Down")</f>
        <v>Down</v>
      </c>
      <c r="O279" s="16" t="str">
        <f>IF(N279="Up",IF(H279&lt;$BJ$12,"Up","Down"),IF(H279&lt;$BK$12,"Down","Up"))</f>
        <v>Up</v>
      </c>
      <c r="P279" s="17">
        <f>IF(O279="Up",INDEX($AP$5:$AP$1005,MATCH(I279,$AI$5:$AI$1005,0),1),INDEX($AQ$5:$AQ$1005,MATCH(J279,$AI$5:$AI$1005,0),1))</f>
        <v>1.0147914586487485</v>
      </c>
      <c r="Q279" s="19">
        <f>T278</f>
        <v>38104.799185116477</v>
      </c>
      <c r="R279" s="19">
        <f>INDEX(model!$S$5:$S$35,MATCH(G279,model!$Q$5:$Q$35,0),1)*model!$O$5</f>
        <v>125</v>
      </c>
      <c r="S279" s="19">
        <f>IF(RIGHT(B279,1)="C",T278*INDEX(model!$T$5:$T$35,MATCH(G279,model!$Q$5:$Q$35,0),1),0)</f>
        <v>0</v>
      </c>
      <c r="T279" s="19">
        <f>(Q279+R279-S279)*M279</f>
        <v>38649.303069078203</v>
      </c>
      <c r="U279" s="19">
        <f>X278</f>
        <v>41245.90759542874</v>
      </c>
      <c r="V279" s="19">
        <f>INDEX(model!$S$5:$S$35,MATCH(G279,model!$Q$5:$Q$35,0),1)*model!$O$6</f>
        <v>125</v>
      </c>
      <c r="W279" s="19">
        <f>IF(RIGHT(B279,1)="C",X278*INDEX(model!$T$5:$T$35,MATCH(G279,model!$Q$5:$Q$35,0),1),0)</f>
        <v>0</v>
      </c>
      <c r="X279" s="19">
        <f>(U279+V279-W279)*P279</f>
        <v>41982.843664387721</v>
      </c>
      <c r="Y279" s="19"/>
      <c r="Z279" s="36" t="str">
        <f>K279&amp;L279</f>
        <v>DownUp</v>
      </c>
      <c r="AA279" s="36" t="str">
        <f>N279&amp;O279</f>
        <v>DownUp</v>
      </c>
      <c r="AB279" s="19"/>
      <c r="AC279" s="19"/>
      <c r="AD279" s="19"/>
      <c r="AE279" s="19"/>
      <c r="AI279" s="18">
        <f>ROUND(AI278-0.001,3)</f>
        <v>0.72599999999999998</v>
      </c>
      <c r="AJ279" s="9">
        <f t="array" ref="AJ279">PERCENTILE(IF($BB$5:$BB$2729="Y",$AY$5:$AY$2729),$AI279)</f>
        <v>1.0126875350724813</v>
      </c>
      <c r="AK279" s="9">
        <f t="array" ref="AK279">PERCENTILE(IF($BC$5:$BC$2729="Y",$AY$5:$AY$2729),$AI279)</f>
        <v>1.0200291327587703</v>
      </c>
      <c r="AL279" s="9">
        <f t="array" ref="AL279">PERCENTILE(IF($BD$5:$BD$2729="Y",$AY$5:$AY$2729),$AI279)</f>
        <v>0.99400465859333298</v>
      </c>
      <c r="AM279" s="41" t="str">
        <f>IF(AI279&lt;$BJ$7,"Up","Down")</f>
        <v>Down</v>
      </c>
      <c r="AN279" s="41" t="str">
        <f>IF(AI279&lt;$BK$7,"Down","Up")</f>
        <v>Up</v>
      </c>
      <c r="AO279" s="9">
        <f t="array" ref="AO279">PERCENTILE(IF($BT$5:$BT$2729="Y",$BQ$5:$BQ$2729),$AI279)</f>
        <v>1.0177154194305043</v>
      </c>
      <c r="AP279" s="9">
        <f t="array" ref="AP279">PERCENTILE(IF($BU$5:$BU$2729="Y",$BQ$5:$BQ$2729),$AI279)</f>
        <v>1.0272953229989343</v>
      </c>
      <c r="AQ279" s="9">
        <f t="array" ref="AQ279">PERCENTILE(IF($BV$5:$BV$2729="Y",$BQ$5:$BQ$2729),$AI279)</f>
        <v>0.99308448181544384</v>
      </c>
      <c r="AR279" s="41" t="str">
        <f>IF(AI279&lt;$BJ$12,"Up","Down")</f>
        <v>Down</v>
      </c>
      <c r="AS279" s="41" t="str">
        <f>IF(AI279&lt;$BK$12,"Down","Up")</f>
        <v>Up</v>
      </c>
      <c r="AU279" s="4" t="str">
        <f>IF(AZ279=AZ280,IF(AZ279&gt;AZ278,AZ279&amp;"_O",""),AZ279&amp;"_C")</f>
        <v/>
      </c>
      <c r="AV279" s="7" t="str">
        <f>IF(RIGHT(AU279,1)="C",AX279/INDEX($AX$5:$AX$2729,MATCH(AZ279&amp;"_O",$AU$5:$AU$2729,0),1),"")</f>
        <v/>
      </c>
      <c r="AW279" s="38">
        <v>27488</v>
      </c>
      <c r="AX279" s="37">
        <v>80.88</v>
      </c>
      <c r="AY279" s="7">
        <f>AX279/AX278</f>
        <v>0.96457960644007157</v>
      </c>
      <c r="AZ279" s="4">
        <f>YEAR(AW279)</f>
        <v>1975</v>
      </c>
      <c r="BA279" s="2" t="s">
        <v>5</v>
      </c>
      <c r="BB279" s="12" t="str">
        <f>INDEX($CD$5:$CD$10,MATCH(BA279,$CC$5:$CC$10,0),1)</f>
        <v/>
      </c>
      <c r="BC279" s="12" t="str">
        <f>IF(AND(BB279="Y",AY279&gt;1),"Y","")</f>
        <v/>
      </c>
      <c r="BD279" s="12" t="str">
        <f>IF(AND(BB279="Y",AY279&lt;1),"Y","")</f>
        <v/>
      </c>
      <c r="BE279" s="12" t="str">
        <f>IF(AY279&gt;1,IF(AY278&gt;1,"Y",""),"")</f>
        <v/>
      </c>
      <c r="BF279" s="12" t="str">
        <f>IF(AY279&lt;1,IF(AY278&lt;1,"Y",""),"")</f>
        <v/>
      </c>
      <c r="BG279" s="2"/>
      <c r="BH279" s="2"/>
      <c r="BI279" s="2"/>
      <c r="BJ279" s="2"/>
      <c r="BK279" s="2"/>
      <c r="BL279" s="2"/>
      <c r="BM279" s="4" t="str">
        <f>IF(BR279=BR280,IF(BR279&gt;BR278,BR279&amp;"_O",""),BR279&amp;"_C")</f>
        <v/>
      </c>
      <c r="BN279" s="7" t="str">
        <f>IF(RIGHT(BM279,1)="C",BP279/INDEX($BP$5:$BP$2729,MATCH(BR279&amp;"_O",$BM$5:$BM$2729,0),1),"")</f>
        <v/>
      </c>
      <c r="BO279" s="38">
        <v>27887</v>
      </c>
      <c r="BP279" s="3">
        <v>90.02</v>
      </c>
      <c r="BQ279" s="7">
        <f>BP279/BP278</f>
        <v>0.99933392539964472</v>
      </c>
      <c r="BR279" s="4">
        <f>YEAR(BO279)</f>
        <v>1976</v>
      </c>
      <c r="BS279" s="2" t="s">
        <v>5</v>
      </c>
      <c r="BT279" s="12" t="str">
        <f>INDEX($CD$5:$CD$10,MATCH(BS279,$CC$5:$CC$10,0),1)</f>
        <v/>
      </c>
      <c r="BU279" s="12" t="str">
        <f>IF(AND(BT279="Y",BQ279&gt;1),"Y","")</f>
        <v/>
      </c>
      <c r="BV279" s="12" t="str">
        <f>IF(AND(BT279="Y",BQ279&lt;1),"Y","")</f>
        <v/>
      </c>
      <c r="BW279" s="12" t="str">
        <f>IF(BQ279&gt;1,IF(BQ278&gt;1,"Y",""),"")</f>
        <v/>
      </c>
      <c r="BX279" s="12" t="str">
        <f>IF(BQ279&lt;1,IF(BQ278&lt;1,"Y",""),"")</f>
        <v>Y</v>
      </c>
      <c r="BY279" s="2"/>
      <c r="BZ279" s="2"/>
      <c r="CA279" s="2"/>
    </row>
    <row r="280" spans="2:79">
      <c r="B280" s="4" t="str">
        <f>IF(G280=G281,IF(G280&gt;G279,G280&amp;"_O",""),G280&amp;"_C")</f>
        <v/>
      </c>
      <c r="C280" s="14">
        <f ca="1">RANDBETWEEN(0,1000)/1000</f>
        <v>0.73699999999999999</v>
      </c>
      <c r="D280" s="16">
        <f>D279+1</f>
        <v>276</v>
      </c>
      <c r="E280" s="10">
        <f>ROUNDDOWN(D280/52,0)+1</f>
        <v>6</v>
      </c>
      <c r="F280" s="15">
        <f>F279+7</f>
        <v>46552</v>
      </c>
      <c r="G280" s="4">
        <f>YEAR(F280)</f>
        <v>2027</v>
      </c>
      <c r="H280" s="33">
        <v>0.43</v>
      </c>
      <c r="I280" s="33">
        <v>9.8000000000000004E-2</v>
      </c>
      <c r="J280" s="33">
        <v>0.88</v>
      </c>
      <c r="K280" s="16" t="str">
        <f>IF(M279&gt;1,"Up","Down")</f>
        <v>Up</v>
      </c>
      <c r="L280" s="16" t="str">
        <f>IF(K280="Up",IF(H280&lt;$BJ$7,"Up","Down"),IF(H280&lt;$BK$7,"Down","Up"))</f>
        <v>Up</v>
      </c>
      <c r="M280" s="17">
        <f>IF(L280="Up",INDEX($AK$5:$AK$1005,MATCH(I280,$AI$5:$AI$1005,0),1),INDEX($AL$5:$AL$1005,MATCH(J280,$AI$5:$AI$1005,0),1))</f>
        <v>1.002306104417096</v>
      </c>
      <c r="N280" s="16" t="str">
        <f>IF(P279&gt;1,"Up","Down")</f>
        <v>Up</v>
      </c>
      <c r="O280" s="16" t="str">
        <f>IF(N280="Up",IF(H280&lt;$BJ$12,"Up","Down"),IF(H280&lt;$BK$12,"Down","Up"))</f>
        <v>Up</v>
      </c>
      <c r="P280" s="17">
        <f>IF(O280="Up",INDEX($AP$5:$AP$1005,MATCH(I280,$AI$5:$AI$1005,0),1),INDEX($AQ$5:$AQ$1005,MATCH(J280,$AI$5:$AI$1005,0),1))</f>
        <v>1.0033510376135946</v>
      </c>
      <c r="Q280" s="19">
        <f>T279</f>
        <v>38649.303069078203</v>
      </c>
      <c r="R280" s="19">
        <f>INDEX(model!$S$5:$S$35,MATCH(G280,model!$Q$5:$Q$35,0),1)*model!$O$5</f>
        <v>125</v>
      </c>
      <c r="S280" s="19">
        <f>IF(RIGHT(B280,1)="C",T279*INDEX(model!$T$5:$T$35,MATCH(G280,model!$Q$5:$Q$35,0),1),0)</f>
        <v>0</v>
      </c>
      <c r="T280" s="19">
        <f>(Q280+R280-S280)*M280</f>
        <v>38863.720660655621</v>
      </c>
      <c r="U280" s="19">
        <f>X279</f>
        <v>41982.843664387721</v>
      </c>
      <c r="V280" s="19">
        <f>INDEX(model!$S$5:$S$35,MATCH(G280,model!$Q$5:$Q$35,0),1)*model!$O$6</f>
        <v>125</v>
      </c>
      <c r="W280" s="19">
        <f>IF(RIGHT(B280,1)="C",X279*INDEX(model!$T$5:$T$35,MATCH(G280,model!$Q$5:$Q$35,0),1),0)</f>
        <v>0</v>
      </c>
      <c r="X280" s="19">
        <f>(U280+V280-W280)*P280</f>
        <v>42248.948632334446</v>
      </c>
      <c r="Y280" s="19"/>
      <c r="Z280" s="36" t="str">
        <f>K280&amp;L280</f>
        <v>UpUp</v>
      </c>
      <c r="AA280" s="36" t="str">
        <f>N280&amp;O280</f>
        <v>UpUp</v>
      </c>
      <c r="AB280" s="19"/>
      <c r="AC280" s="19"/>
      <c r="AD280" s="19"/>
      <c r="AE280" s="19"/>
      <c r="AI280" s="18">
        <f>ROUND(AI279-0.001,3)</f>
        <v>0.72499999999999998</v>
      </c>
      <c r="AJ280" s="9">
        <f t="array" ref="AJ280">PERCENTILE(IF($BB$5:$BB$2729="Y",$AY$5:$AY$2729),$AI280)</f>
        <v>1.0126344452008169</v>
      </c>
      <c r="AK280" s="9">
        <f t="array" ref="AK280">PERCENTILE(IF($BC$5:$BC$2729="Y",$AY$5:$AY$2729),$AI280)</f>
        <v>1.0200092066235575</v>
      </c>
      <c r="AL280" s="9">
        <f t="array" ref="AL280">PERCENTILE(IF($BD$5:$BD$2729="Y",$AY$5:$AY$2729),$AI280)</f>
        <v>0.99396038644814255</v>
      </c>
      <c r="AM280" s="41" t="str">
        <f>IF(AI280&lt;$BJ$7,"Up","Down")</f>
        <v>Down</v>
      </c>
      <c r="AN280" s="41" t="str">
        <f>IF(AI280&lt;$BK$7,"Down","Up")</f>
        <v>Up</v>
      </c>
      <c r="AO280" s="9">
        <f t="array" ref="AO280">PERCENTILE(IF($BT$5:$BT$2729="Y",$BQ$5:$BQ$2729),$AI280)</f>
        <v>1.0176130572611854</v>
      </c>
      <c r="AP280" s="9">
        <f t="array" ref="AP280">PERCENTILE(IF($BU$5:$BU$2729="Y",$BQ$5:$BQ$2729),$AI280)</f>
        <v>1.0272617567123778</v>
      </c>
      <c r="AQ280" s="9">
        <f t="array" ref="AQ280">PERCENTILE(IF($BV$5:$BV$2729="Y",$BQ$5:$BQ$2729),$AI280)</f>
        <v>0.9930761240653041</v>
      </c>
      <c r="AR280" s="41" t="str">
        <f>IF(AI280&lt;$BJ$12,"Up","Down")</f>
        <v>Down</v>
      </c>
      <c r="AS280" s="41" t="str">
        <f>IF(AI280&lt;$BK$12,"Down","Up")</f>
        <v>Up</v>
      </c>
      <c r="AU280" s="4" t="str">
        <f>IF(AZ280=AZ281,IF(AZ280&gt;AZ279,AZ280&amp;"_O",""),AZ280&amp;"_C")</f>
        <v/>
      </c>
      <c r="AV280" s="7" t="str">
        <f>IF(RIGHT(AU280,1)="C",AX280/INDEX($AX$5:$AX$2729,MATCH(AZ280&amp;"_O",$AU$5:$AU$2729,0),1),"")</f>
        <v/>
      </c>
      <c r="AW280" s="38">
        <v>27495</v>
      </c>
      <c r="AX280" s="37">
        <v>84.18</v>
      </c>
      <c r="AY280" s="7">
        <f>AX280/AX279</f>
        <v>1.0408011869436202</v>
      </c>
      <c r="AZ280" s="4">
        <f>YEAR(AW280)</f>
        <v>1975</v>
      </c>
      <c r="BA280" s="2" t="s">
        <v>5</v>
      </c>
      <c r="BB280" s="12" t="str">
        <f>INDEX($CD$5:$CD$10,MATCH(BA280,$CC$5:$CC$10,0),1)</f>
        <v/>
      </c>
      <c r="BC280" s="12" t="str">
        <f>IF(AND(BB280="Y",AY280&gt;1),"Y","")</f>
        <v/>
      </c>
      <c r="BD280" s="12" t="str">
        <f>IF(AND(BB280="Y",AY280&lt;1),"Y","")</f>
        <v/>
      </c>
      <c r="BE280" s="12" t="str">
        <f>IF(AY280&gt;1,IF(AY279&gt;1,"Y",""),"")</f>
        <v/>
      </c>
      <c r="BF280" s="12" t="str">
        <f>IF(AY280&lt;1,IF(AY279&lt;1,"Y",""),"")</f>
        <v/>
      </c>
      <c r="BG280" s="2"/>
      <c r="BH280" s="2"/>
      <c r="BI280" s="2"/>
      <c r="BJ280" s="2"/>
      <c r="BK280" s="2"/>
      <c r="BL280" s="2"/>
      <c r="BM280" s="4" t="str">
        <f>IF(BR280=BR281,IF(BR280&gt;BR279,BR280&amp;"_O",""),BR280&amp;"_C")</f>
        <v/>
      </c>
      <c r="BN280" s="7" t="str">
        <f>IF(RIGHT(BM280,1)="C",BP280/INDEX($BP$5:$BP$2729,MATCH(BR280&amp;"_O",$BM$5:$BM$2729,0),1),"")</f>
        <v/>
      </c>
      <c r="BO280" s="38">
        <v>27894</v>
      </c>
      <c r="BP280" s="3">
        <v>89.78</v>
      </c>
      <c r="BQ280" s="7">
        <f>BP280/BP279</f>
        <v>0.99733392579426805</v>
      </c>
      <c r="BR280" s="4">
        <f>YEAR(BO280)</f>
        <v>1976</v>
      </c>
      <c r="BS280" s="2" t="s">
        <v>5</v>
      </c>
      <c r="BT280" s="12" t="str">
        <f>INDEX($CD$5:$CD$10,MATCH(BS280,$CC$5:$CC$10,0),1)</f>
        <v/>
      </c>
      <c r="BU280" s="12" t="str">
        <f>IF(AND(BT280="Y",BQ280&gt;1),"Y","")</f>
        <v/>
      </c>
      <c r="BV280" s="12" t="str">
        <f>IF(AND(BT280="Y",BQ280&lt;1),"Y","")</f>
        <v/>
      </c>
      <c r="BW280" s="12" t="str">
        <f>IF(BQ280&gt;1,IF(BQ279&gt;1,"Y",""),"")</f>
        <v/>
      </c>
      <c r="BX280" s="12" t="str">
        <f>IF(BQ280&lt;1,IF(BQ279&lt;1,"Y",""),"")</f>
        <v>Y</v>
      </c>
      <c r="BY280" s="2"/>
      <c r="BZ280" s="2"/>
      <c r="CA280" s="2"/>
    </row>
    <row r="281" spans="2:79">
      <c r="B281" s="4" t="str">
        <f>IF(G281=G282,IF(G281&gt;G280,G281&amp;"_O",""),G281&amp;"_C")</f>
        <v/>
      </c>
      <c r="C281" s="14">
        <f ca="1">RANDBETWEEN(0,1000)/1000</f>
        <v>0.78700000000000003</v>
      </c>
      <c r="D281" s="16">
        <f>D280+1</f>
        <v>277</v>
      </c>
      <c r="E281" s="10">
        <f>ROUNDDOWN(D281/52,0)+1</f>
        <v>6</v>
      </c>
      <c r="F281" s="15">
        <f>F280+7</f>
        <v>46559</v>
      </c>
      <c r="G281" s="4">
        <f>YEAR(F281)</f>
        <v>2027</v>
      </c>
      <c r="H281" s="33">
        <v>0.371</v>
      </c>
      <c r="I281" s="33">
        <v>0.73299999999999998</v>
      </c>
      <c r="J281" s="33">
        <v>0.80700000000000005</v>
      </c>
      <c r="K281" s="16" t="str">
        <f>IF(M280&gt;1,"Up","Down")</f>
        <v>Up</v>
      </c>
      <c r="L281" s="16" t="str">
        <f>IF(K281="Up",IF(H281&lt;$BJ$7,"Up","Down"),IF(H281&lt;$BK$7,"Down","Up"))</f>
        <v>Up</v>
      </c>
      <c r="M281" s="17">
        <f>IF(L281="Up",INDEX($AK$5:$AK$1005,MATCH(I281,$AI$5:$AI$1005,0),1),INDEX($AL$5:$AL$1005,MATCH(J281,$AI$5:$AI$1005,0),1))</f>
        <v>1.0203763189614468</v>
      </c>
      <c r="N281" s="16" t="str">
        <f>IF(P280&gt;1,"Up","Down")</f>
        <v>Up</v>
      </c>
      <c r="O281" s="16" t="str">
        <f>IF(N281="Up",IF(H281&lt;$BJ$12,"Up","Down"),IF(H281&lt;$BK$12,"Down","Up"))</f>
        <v>Up</v>
      </c>
      <c r="P281" s="17">
        <f>IF(O281="Up",INDEX($AP$5:$AP$1005,MATCH(I281,$AI$5:$AI$1005,0),1),INDEX($AQ$5:$AQ$1005,MATCH(J281,$AI$5:$AI$1005,0),1))</f>
        <v>1.0277015123382274</v>
      </c>
      <c r="Q281" s="19">
        <f>T280</f>
        <v>38863.720660655621</v>
      </c>
      <c r="R281" s="19">
        <f>INDEX(model!$S$5:$S$35,MATCH(G281,model!$Q$5:$Q$35,0),1)*model!$O$5</f>
        <v>125</v>
      </c>
      <c r="S281" s="19">
        <f>IF(RIGHT(B281,1)="C",T280*INDEX(model!$T$5:$T$35,MATCH(G281,model!$Q$5:$Q$35,0),1),0)</f>
        <v>0</v>
      </c>
      <c r="T281" s="19">
        <f>(Q281+R281-S281)*M281</f>
        <v>39783.167268735888</v>
      </c>
      <c r="U281" s="19">
        <f>X280</f>
        <v>42248.948632334446</v>
      </c>
      <c r="V281" s="19">
        <f>INDEX(model!$S$5:$S$35,MATCH(G281,model!$Q$5:$Q$35,0),1)*model!$O$6</f>
        <v>125</v>
      </c>
      <c r="W281" s="19">
        <f>IF(RIGHT(B281,1)="C",X280*INDEX(model!$T$5:$T$35,MATCH(G281,model!$Q$5:$Q$35,0),1),0)</f>
        <v>0</v>
      </c>
      <c r="X281" s="19">
        <f>(U281+V281-W281)*P281</f>
        <v>43547.771093192474</v>
      </c>
      <c r="Y281" s="19"/>
      <c r="Z281" s="36" t="str">
        <f>K281&amp;L281</f>
        <v>UpUp</v>
      </c>
      <c r="AA281" s="36" t="str">
        <f>N281&amp;O281</f>
        <v>UpUp</v>
      </c>
      <c r="AB281" s="19"/>
      <c r="AC281" s="19"/>
      <c r="AD281" s="19"/>
      <c r="AE281" s="19"/>
      <c r="AI281" s="18">
        <f>ROUND(AI280-0.001,3)</f>
        <v>0.72399999999999998</v>
      </c>
      <c r="AJ281" s="9">
        <f t="array" ref="AJ281">PERCENTILE(IF($BB$5:$BB$2729="Y",$AY$5:$AY$2729),$AI281)</f>
        <v>1.0125676467286413</v>
      </c>
      <c r="AK281" s="9">
        <f t="array" ref="AK281">PERCENTILE(IF($BC$5:$BC$2729="Y",$AY$5:$AY$2729),$AI281)</f>
        <v>1.019966582338067</v>
      </c>
      <c r="AL281" s="9">
        <f t="array" ref="AL281">PERCENTILE(IF($BD$5:$BD$2729="Y",$AY$5:$AY$2729),$AI281)</f>
        <v>0.99392182137788987</v>
      </c>
      <c r="AM281" s="41" t="str">
        <f>IF(AI281&lt;$BJ$7,"Up","Down")</f>
        <v>Down</v>
      </c>
      <c r="AN281" s="41" t="str">
        <f>IF(AI281&lt;$BK$7,"Down","Up")</f>
        <v>Up</v>
      </c>
      <c r="AO281" s="9">
        <f t="array" ref="AO281">PERCENTILE(IF($BT$5:$BT$2729="Y",$BQ$5:$BQ$2729),$AI281)</f>
        <v>1.0175277809917447</v>
      </c>
      <c r="AP281" s="9">
        <f t="array" ref="AP281">PERCENTILE(IF($BU$5:$BU$2729="Y",$BQ$5:$BQ$2729),$AI281)</f>
        <v>1.0272392735250573</v>
      </c>
      <c r="AQ281" s="9">
        <f t="array" ref="AQ281">PERCENTILE(IF($BV$5:$BV$2729="Y",$BQ$5:$BQ$2729),$AI281)</f>
        <v>0.99307377936985208</v>
      </c>
      <c r="AR281" s="41" t="str">
        <f>IF(AI281&lt;$BJ$12,"Up","Down")</f>
        <v>Down</v>
      </c>
      <c r="AS281" s="41" t="str">
        <f>IF(AI281&lt;$BK$12,"Down","Up")</f>
        <v>Up</v>
      </c>
      <c r="AU281" s="4" t="str">
        <f>IF(AZ281=AZ282,IF(AZ281&gt;AZ280,AZ281&amp;"_O",""),AZ281&amp;"_C")</f>
        <v/>
      </c>
      <c r="AV281" s="7" t="str">
        <f>IF(RIGHT(AU281,1)="C",AX281/INDEX($AX$5:$AX$2729,MATCH(AZ281&amp;"_O",$AU$5:$AU$2729,0),1),"")</f>
        <v/>
      </c>
      <c r="AW281" s="38">
        <v>27502</v>
      </c>
      <c r="AX281" s="37">
        <v>86.3</v>
      </c>
      <c r="AY281" s="7">
        <f>AX281/AX280</f>
        <v>1.0251841292468518</v>
      </c>
      <c r="AZ281" s="4">
        <f>YEAR(AW281)</f>
        <v>1975</v>
      </c>
      <c r="BA281" s="2" t="s">
        <v>5</v>
      </c>
      <c r="BB281" s="12" t="str">
        <f>INDEX($CD$5:$CD$10,MATCH(BA281,$CC$5:$CC$10,0),1)</f>
        <v/>
      </c>
      <c r="BC281" s="12" t="str">
        <f>IF(AND(BB281="Y",AY281&gt;1),"Y","")</f>
        <v/>
      </c>
      <c r="BD281" s="12" t="str">
        <f>IF(AND(BB281="Y",AY281&lt;1),"Y","")</f>
        <v/>
      </c>
      <c r="BE281" s="12" t="str">
        <f>IF(AY281&gt;1,IF(AY280&gt;1,"Y",""),"")</f>
        <v>Y</v>
      </c>
      <c r="BF281" s="12" t="str">
        <f>IF(AY281&lt;1,IF(AY280&lt;1,"Y",""),"")</f>
        <v/>
      </c>
      <c r="BG281" s="2"/>
      <c r="BH281" s="2"/>
      <c r="BI281" s="2"/>
      <c r="BJ281" s="2"/>
      <c r="BK281" s="2"/>
      <c r="BL281" s="2"/>
      <c r="BM281" s="4" t="str">
        <f>IF(BR281=BR282,IF(BR281&gt;BR280,BR281&amp;"_O",""),BR281&amp;"_C")</f>
        <v/>
      </c>
      <c r="BN281" s="7" t="str">
        <f>IF(RIGHT(BM281,1)="C",BP281/INDEX($BP$5:$BP$2729,MATCH(BR281&amp;"_O",$BM$5:$BM$2729,0),1),"")</f>
        <v/>
      </c>
      <c r="BO281" s="38">
        <v>27901</v>
      </c>
      <c r="BP281" s="3">
        <v>89.39</v>
      </c>
      <c r="BQ281" s="7">
        <f>BP281/BP280</f>
        <v>0.99565604811762087</v>
      </c>
      <c r="BR281" s="4">
        <f>YEAR(BO281)</f>
        <v>1976</v>
      </c>
      <c r="BS281" s="2" t="s">
        <v>5</v>
      </c>
      <c r="BT281" s="12" t="str">
        <f>INDEX($CD$5:$CD$10,MATCH(BS281,$CC$5:$CC$10,0),1)</f>
        <v/>
      </c>
      <c r="BU281" s="12" t="str">
        <f>IF(AND(BT281="Y",BQ281&gt;1),"Y","")</f>
        <v/>
      </c>
      <c r="BV281" s="12" t="str">
        <f>IF(AND(BT281="Y",BQ281&lt;1),"Y","")</f>
        <v/>
      </c>
      <c r="BW281" s="12" t="str">
        <f>IF(BQ281&gt;1,IF(BQ280&gt;1,"Y",""),"")</f>
        <v/>
      </c>
      <c r="BX281" s="12" t="str">
        <f>IF(BQ281&lt;1,IF(BQ280&lt;1,"Y",""),"")</f>
        <v>Y</v>
      </c>
      <c r="BY281" s="2"/>
      <c r="BZ281" s="2"/>
      <c r="CA281" s="2"/>
    </row>
    <row r="282" spans="2:79">
      <c r="B282" s="4" t="str">
        <f>IF(G282=G283,IF(G282&gt;G281,G282&amp;"_O",""),G282&amp;"_C")</f>
        <v/>
      </c>
      <c r="C282" s="14">
        <f ca="1">RANDBETWEEN(0,1000)/1000</f>
        <v>8.6999999999999994E-2</v>
      </c>
      <c r="D282" s="16">
        <f>D281+1</f>
        <v>278</v>
      </c>
      <c r="E282" s="10">
        <f>ROUNDDOWN(D282/52,0)+1</f>
        <v>6</v>
      </c>
      <c r="F282" s="15">
        <f>F281+7</f>
        <v>46566</v>
      </c>
      <c r="G282" s="4">
        <f>YEAR(F282)</f>
        <v>2027</v>
      </c>
      <c r="H282" s="33">
        <v>0.83899999999999997</v>
      </c>
      <c r="I282" s="33">
        <v>0.308</v>
      </c>
      <c r="J282" s="33">
        <v>0.65600000000000003</v>
      </c>
      <c r="K282" s="16" t="str">
        <f>IF(M281&gt;1,"Up","Down")</f>
        <v>Up</v>
      </c>
      <c r="L282" s="16" t="str">
        <f>IF(K282="Up",IF(H282&lt;$BJ$7,"Up","Down"),IF(H282&lt;$BK$7,"Down","Up"))</f>
        <v>Down</v>
      </c>
      <c r="M282" s="17">
        <f>IF(L282="Up",INDEX($AK$5:$AK$1005,MATCH(I282,$AI$5:$AI$1005,0),1),INDEX($AL$5:$AL$1005,MATCH(J282,$AI$5:$AI$1005,0),1))</f>
        <v>0.99212682646917472</v>
      </c>
      <c r="N282" s="16" t="str">
        <f>IF(P281&gt;1,"Up","Down")</f>
        <v>Up</v>
      </c>
      <c r="O282" s="16" t="str">
        <f>IF(N282="Up",IF(H282&lt;$BJ$12,"Up","Down"),IF(H282&lt;$BK$12,"Down","Up"))</f>
        <v>Down</v>
      </c>
      <c r="P282" s="17">
        <f>IF(O282="Up",INDEX($AP$5:$AP$1005,MATCH(I282,$AI$5:$AI$1005,0),1),INDEX($AQ$5:$AQ$1005,MATCH(J282,$AI$5:$AI$1005,0),1))</f>
        <v>0.99138983206843467</v>
      </c>
      <c r="Q282" s="19">
        <f>T281</f>
        <v>39783.167268735888</v>
      </c>
      <c r="R282" s="19">
        <f>INDEX(model!$S$5:$S$35,MATCH(G282,model!$Q$5:$Q$35,0),1)*model!$O$5</f>
        <v>125</v>
      </c>
      <c r="S282" s="19">
        <f>IF(RIGHT(B282,1)="C",T281*INDEX(model!$T$5:$T$35,MATCH(G282,model!$Q$5:$Q$35,0),1),0)</f>
        <v>0</v>
      </c>
      <c r="T282" s="19">
        <f>(Q282+R282-S282)*M282</f>
        <v>39593.963342531926</v>
      </c>
      <c r="U282" s="19">
        <f>X281</f>
        <v>43547.771093192474</v>
      </c>
      <c r="V282" s="19">
        <f>INDEX(model!$S$5:$S$35,MATCH(G282,model!$Q$5:$Q$35,0),1)*model!$O$6</f>
        <v>125</v>
      </c>
      <c r="W282" s="19">
        <f>IF(RIGHT(B282,1)="C",X281*INDEX(model!$T$5:$T$35,MATCH(G282,model!$Q$5:$Q$35,0),1),0)</f>
        <v>0</v>
      </c>
      <c r="X282" s="19">
        <f>(U282+V282-W282)*P282</f>
        <v>43296.741200043274</v>
      </c>
      <c r="Y282" s="19"/>
      <c r="Z282" s="36" t="str">
        <f>K282&amp;L282</f>
        <v>UpDown</v>
      </c>
      <c r="AA282" s="36" t="str">
        <f>N282&amp;O282</f>
        <v>UpDown</v>
      </c>
      <c r="AB282" s="19"/>
      <c r="AC282" s="19"/>
      <c r="AD282" s="19"/>
      <c r="AE282" s="19"/>
      <c r="AI282" s="18">
        <f>ROUND(AI281-0.001,3)</f>
        <v>0.72299999999999998</v>
      </c>
      <c r="AJ282" s="9">
        <f t="array" ref="AJ282">PERCENTILE(IF($BB$5:$BB$2729="Y",$AY$5:$AY$2729),$AI282)</f>
        <v>1.0125313104609106</v>
      </c>
      <c r="AK282" s="9">
        <f t="array" ref="AK282">PERCENTILE(IF($BC$5:$BC$2729="Y",$AY$5:$AY$2729),$AI282)</f>
        <v>1.0199075759520471</v>
      </c>
      <c r="AL282" s="9">
        <f t="array" ref="AL282">PERCENTILE(IF($BD$5:$BD$2729="Y",$AY$5:$AY$2729),$AI282)</f>
        <v>0.9938944968471447</v>
      </c>
      <c r="AM282" s="41" t="str">
        <f>IF(AI282&lt;$BJ$7,"Up","Down")</f>
        <v>Down</v>
      </c>
      <c r="AN282" s="41" t="str">
        <f>IF(AI282&lt;$BK$7,"Down","Up")</f>
        <v>Up</v>
      </c>
      <c r="AO282" s="9">
        <f t="array" ref="AO282">PERCENTILE(IF($BT$5:$BT$2729="Y",$BQ$5:$BQ$2729),$AI282)</f>
        <v>1.017436499155209</v>
      </c>
      <c r="AP282" s="9">
        <f t="array" ref="AP282">PERCENTILE(IF($BU$5:$BU$2729="Y",$BQ$5:$BQ$2729),$AI282)</f>
        <v>1.0272323644410546</v>
      </c>
      <c r="AQ282" s="9">
        <f t="array" ref="AQ282">PERCENTILE(IF($BV$5:$BV$2729="Y",$BQ$5:$BQ$2729),$AI282)</f>
        <v>0.99307270483914967</v>
      </c>
      <c r="AR282" s="41" t="str">
        <f>IF(AI282&lt;$BJ$12,"Up","Down")</f>
        <v>Down</v>
      </c>
      <c r="AS282" s="41" t="str">
        <f>IF(AI282&lt;$BK$12,"Down","Up")</f>
        <v>Up</v>
      </c>
      <c r="AU282" s="4" t="str">
        <f>IF(AZ282=AZ283,IF(AZ282&gt;AZ281,AZ282&amp;"_O",""),AZ282&amp;"_C")</f>
        <v/>
      </c>
      <c r="AV282" s="7" t="str">
        <f>IF(RIGHT(AU282,1)="C",AX282/INDEX($AX$5:$AX$2729,MATCH(AZ282&amp;"_O",$AU$5:$AU$2729,0),1),"")</f>
        <v/>
      </c>
      <c r="AW282" s="38">
        <v>27509</v>
      </c>
      <c r="AX282" s="37">
        <v>86.62</v>
      </c>
      <c r="AY282" s="7">
        <f>AX282/AX281</f>
        <v>1.0037079953650059</v>
      </c>
      <c r="AZ282" s="4">
        <f>YEAR(AW282)</f>
        <v>1975</v>
      </c>
      <c r="BA282" s="2" t="s">
        <v>5</v>
      </c>
      <c r="BB282" s="12" t="str">
        <f>INDEX($CD$5:$CD$10,MATCH(BA282,$CC$5:$CC$10,0),1)</f>
        <v/>
      </c>
      <c r="BC282" s="12" t="str">
        <f>IF(AND(BB282="Y",AY282&gt;1),"Y","")</f>
        <v/>
      </c>
      <c r="BD282" s="12" t="str">
        <f>IF(AND(BB282="Y",AY282&lt;1),"Y","")</f>
        <v/>
      </c>
      <c r="BE282" s="12" t="str">
        <f>IF(AY282&gt;1,IF(AY281&gt;1,"Y",""),"")</f>
        <v>Y</v>
      </c>
      <c r="BF282" s="12" t="str">
        <f>IF(AY282&lt;1,IF(AY281&lt;1,"Y",""),"")</f>
        <v/>
      </c>
      <c r="BG282" s="2"/>
      <c r="BH282" s="2"/>
      <c r="BI282" s="2"/>
      <c r="BJ282" s="2"/>
      <c r="BK282" s="2"/>
      <c r="BL282" s="2"/>
      <c r="BM282" s="4" t="str">
        <f>IF(BR282=BR283,IF(BR282&gt;BR281,BR282&amp;"_O",""),BR282&amp;"_C")</f>
        <v/>
      </c>
      <c r="BN282" s="7" t="str">
        <f>IF(RIGHT(BM282,1)="C",BP282/INDEX($BP$5:$BP$2729,MATCH(BR282&amp;"_O",$BM$5:$BM$2729,0),1),"")</f>
        <v/>
      </c>
      <c r="BO282" s="38">
        <v>27908</v>
      </c>
      <c r="BP282" s="3">
        <v>88.04</v>
      </c>
      <c r="BQ282" s="7">
        <f>BP282/BP281</f>
        <v>0.9848976395569975</v>
      </c>
      <c r="BR282" s="4">
        <f>YEAR(BO282)</f>
        <v>1976</v>
      </c>
      <c r="BS282" s="2" t="s">
        <v>5</v>
      </c>
      <c r="BT282" s="12" t="str">
        <f>INDEX($CD$5:$CD$10,MATCH(BS282,$CC$5:$CC$10,0),1)</f>
        <v/>
      </c>
      <c r="BU282" s="12" t="str">
        <f>IF(AND(BT282="Y",BQ282&gt;1),"Y","")</f>
        <v/>
      </c>
      <c r="BV282" s="12" t="str">
        <f>IF(AND(BT282="Y",BQ282&lt;1),"Y","")</f>
        <v/>
      </c>
      <c r="BW282" s="12" t="str">
        <f>IF(BQ282&gt;1,IF(BQ281&gt;1,"Y",""),"")</f>
        <v/>
      </c>
      <c r="BX282" s="12" t="str">
        <f>IF(BQ282&lt;1,IF(BQ281&lt;1,"Y",""),"")</f>
        <v>Y</v>
      </c>
      <c r="BY282" s="2"/>
      <c r="BZ282" s="2"/>
      <c r="CA282" s="2"/>
    </row>
    <row r="283" spans="2:79">
      <c r="B283" s="4" t="str">
        <f>IF(G283=G284,IF(G283&gt;G282,G283&amp;"_O",""),G283&amp;"_C")</f>
        <v/>
      </c>
      <c r="C283" s="14">
        <f ca="1">RANDBETWEEN(0,1000)/1000</f>
        <v>0.79300000000000004</v>
      </c>
      <c r="D283" s="16">
        <f>D282+1</f>
        <v>279</v>
      </c>
      <c r="E283" s="10">
        <f>ROUNDDOWN(D283/52,0)+1</f>
        <v>6</v>
      </c>
      <c r="F283" s="15">
        <f>F282+7</f>
        <v>46573</v>
      </c>
      <c r="G283" s="4">
        <f>YEAR(F283)</f>
        <v>2027</v>
      </c>
      <c r="H283" s="33">
        <v>0.83899999999999997</v>
      </c>
      <c r="I283" s="33">
        <v>0.748</v>
      </c>
      <c r="J283" s="33">
        <v>0.45500000000000002</v>
      </c>
      <c r="K283" s="16" t="str">
        <f>IF(M282&gt;1,"Up","Down")</f>
        <v>Down</v>
      </c>
      <c r="L283" s="16" t="str">
        <f>IF(K283="Up",IF(H283&lt;$BJ$7,"Up","Down"),IF(H283&lt;$BK$7,"Down","Up"))</f>
        <v>Up</v>
      </c>
      <c r="M283" s="17">
        <f>IF(L283="Up",INDEX($AK$5:$AK$1005,MATCH(I283,$AI$5:$AI$1005,0),1),INDEX($AL$5:$AL$1005,MATCH(J283,$AI$5:$AI$1005,0),1))</f>
        <v>1.0210652560468554</v>
      </c>
      <c r="N283" s="16" t="str">
        <f>IF(P282&gt;1,"Up","Down")</f>
        <v>Down</v>
      </c>
      <c r="O283" s="16" t="str">
        <f>IF(N283="Up",IF(H283&lt;$BJ$12,"Up","Down"),IF(H283&lt;$BK$12,"Down","Up"))</f>
        <v>Up</v>
      </c>
      <c r="P283" s="17">
        <f>IF(O283="Up",INDEX($AP$5:$AP$1005,MATCH(I283,$AI$5:$AI$1005,0),1),INDEX($AQ$5:$AQ$1005,MATCH(J283,$AI$5:$AI$1005,0),1))</f>
        <v>1.0285856099104649</v>
      </c>
      <c r="Q283" s="19">
        <f>T282</f>
        <v>39593.963342531926</v>
      </c>
      <c r="R283" s="19">
        <f>INDEX(model!$S$5:$S$35,MATCH(G283,model!$Q$5:$Q$35,0),1)*model!$O$5</f>
        <v>125</v>
      </c>
      <c r="S283" s="19">
        <f>IF(RIGHT(B283,1)="C",T282*INDEX(model!$T$5:$T$35,MATCH(G283,model!$Q$5:$Q$35,0),1),0)</f>
        <v>0</v>
      </c>
      <c r="T283" s="19">
        <f>(Q283+R283-S283)*M283</f>
        <v>40555.653475258026</v>
      </c>
      <c r="U283" s="19">
        <f>X282</f>
        <v>43296.741200043274</v>
      </c>
      <c r="V283" s="19">
        <f>INDEX(model!$S$5:$S$35,MATCH(G283,model!$Q$5:$Q$35,0),1)*model!$O$6</f>
        <v>125</v>
      </c>
      <c r="W283" s="19">
        <f>IF(RIGHT(B283,1)="C",X282*INDEX(model!$T$5:$T$35,MATCH(G283,model!$Q$5:$Q$35,0),1),0)</f>
        <v>0</v>
      </c>
      <c r="X283" s="19">
        <f>(U283+V283-W283)*P283</f>
        <v>44662.978155620869</v>
      </c>
      <c r="Y283" s="19"/>
      <c r="Z283" s="36" t="str">
        <f>K283&amp;L283</f>
        <v>DownUp</v>
      </c>
      <c r="AA283" s="36" t="str">
        <f>N283&amp;O283</f>
        <v>DownUp</v>
      </c>
      <c r="AB283" s="19"/>
      <c r="AC283" s="19"/>
      <c r="AD283" s="19"/>
      <c r="AE283" s="19"/>
      <c r="AI283" s="18">
        <f>ROUND(AI282-0.001,3)</f>
        <v>0.72199999999999998</v>
      </c>
      <c r="AJ283" s="9">
        <f t="array" ref="AJ283">PERCENTILE(IF($BB$5:$BB$2729="Y",$AY$5:$AY$2729),$AI283)</f>
        <v>1.0125204127880885</v>
      </c>
      <c r="AK283" s="9">
        <f t="array" ref="AK283">PERCENTILE(IF($BC$5:$BC$2729="Y",$AY$5:$AY$2729),$AI283)</f>
        <v>1.019900665688767</v>
      </c>
      <c r="AL283" s="9">
        <f t="array" ref="AL283">PERCENTILE(IF($BD$5:$BD$2729="Y",$AY$5:$AY$2729),$AI283)</f>
        <v>0.99389345696774267</v>
      </c>
      <c r="AM283" s="41" t="str">
        <f>IF(AI283&lt;$BJ$7,"Up","Down")</f>
        <v>Down</v>
      </c>
      <c r="AN283" s="41" t="str">
        <f>IF(AI283&lt;$BK$7,"Down","Up")</f>
        <v>Up</v>
      </c>
      <c r="AO283" s="9">
        <f t="array" ref="AO283">PERCENTILE(IF($BT$5:$BT$2729="Y",$BQ$5:$BQ$2729),$AI283)</f>
        <v>1.0173838107759758</v>
      </c>
      <c r="AP283" s="9">
        <f t="array" ref="AP283">PERCENTILE(IF($BU$5:$BU$2729="Y",$BQ$5:$BQ$2729),$AI283)</f>
        <v>1.0271845217653506</v>
      </c>
      <c r="AQ283" s="9">
        <f t="array" ref="AQ283">PERCENTILE(IF($BV$5:$BV$2729="Y",$BQ$5:$BQ$2729),$AI283)</f>
        <v>0.99306972478733913</v>
      </c>
      <c r="AR283" s="41" t="str">
        <f>IF(AI283&lt;$BJ$12,"Up","Down")</f>
        <v>Down</v>
      </c>
      <c r="AS283" s="41" t="str">
        <f>IF(AI283&lt;$BK$12,"Down","Up")</f>
        <v>Up</v>
      </c>
      <c r="AU283" s="4" t="str">
        <f>IF(AZ283=AZ284,IF(AZ283&gt;AZ282,AZ283&amp;"_O",""),AZ283&amp;"_C")</f>
        <v/>
      </c>
      <c r="AV283" s="7" t="str">
        <f>IF(RIGHT(AU283,1)="C",AX283/INDEX($AX$5:$AX$2729,MATCH(AZ283&amp;"_O",$AU$5:$AU$2729,0),1),"")</f>
        <v/>
      </c>
      <c r="AW283" s="38">
        <v>27516</v>
      </c>
      <c r="AX283" s="37">
        <v>89.22</v>
      </c>
      <c r="AY283" s="7">
        <f>AX283/AX282</f>
        <v>1.0300161625490649</v>
      </c>
      <c r="AZ283" s="4">
        <f>YEAR(AW283)</f>
        <v>1975</v>
      </c>
      <c r="BA283" s="2" t="s">
        <v>5</v>
      </c>
      <c r="BB283" s="12" t="str">
        <f>INDEX($CD$5:$CD$10,MATCH(BA283,$CC$5:$CC$10,0),1)</f>
        <v/>
      </c>
      <c r="BC283" s="12" t="str">
        <f>IF(AND(BB283="Y",AY283&gt;1),"Y","")</f>
        <v/>
      </c>
      <c r="BD283" s="12" t="str">
        <f>IF(AND(BB283="Y",AY283&lt;1),"Y","")</f>
        <v/>
      </c>
      <c r="BE283" s="12" t="str">
        <f>IF(AY283&gt;1,IF(AY282&gt;1,"Y",""),"")</f>
        <v>Y</v>
      </c>
      <c r="BF283" s="12" t="str">
        <f>IF(AY283&lt;1,IF(AY282&lt;1,"Y",""),"")</f>
        <v/>
      </c>
      <c r="BG283" s="2"/>
      <c r="BH283" s="2"/>
      <c r="BI283" s="2"/>
      <c r="BJ283" s="2"/>
      <c r="BK283" s="2"/>
      <c r="BL283" s="2"/>
      <c r="BM283" s="4" t="str">
        <f>IF(BR283=BR284,IF(BR283&gt;BR282,BR283&amp;"_O",""),BR283&amp;"_C")</f>
        <v/>
      </c>
      <c r="BN283" s="7" t="str">
        <f>IF(RIGHT(BM283,1)="C",BP283/INDEX($BP$5:$BP$2729,MATCH(BR283&amp;"_O",$BM$5:$BM$2729,0),1),"")</f>
        <v/>
      </c>
      <c r="BO283" s="38">
        <v>27915</v>
      </c>
      <c r="BP283" s="3">
        <v>87.75</v>
      </c>
      <c r="BQ283" s="7">
        <f>BP283/BP282</f>
        <v>0.99670604270786001</v>
      </c>
      <c r="BR283" s="4">
        <f>YEAR(BO283)</f>
        <v>1976</v>
      </c>
      <c r="BS283" s="2" t="s">
        <v>5</v>
      </c>
      <c r="BT283" s="12" t="str">
        <f>INDEX($CD$5:$CD$10,MATCH(BS283,$CC$5:$CC$10,0),1)</f>
        <v/>
      </c>
      <c r="BU283" s="12" t="str">
        <f>IF(AND(BT283="Y",BQ283&gt;1),"Y","")</f>
        <v/>
      </c>
      <c r="BV283" s="12" t="str">
        <f>IF(AND(BT283="Y",BQ283&lt;1),"Y","")</f>
        <v/>
      </c>
      <c r="BW283" s="12" t="str">
        <f>IF(BQ283&gt;1,IF(BQ282&gt;1,"Y",""),"")</f>
        <v/>
      </c>
      <c r="BX283" s="12" t="str">
        <f>IF(BQ283&lt;1,IF(BQ282&lt;1,"Y",""),"")</f>
        <v>Y</v>
      </c>
      <c r="BY283" s="2"/>
      <c r="BZ283" s="2"/>
      <c r="CA283" s="2"/>
    </row>
    <row r="284" spans="2:79">
      <c r="B284" s="4" t="str">
        <f>IF(G284=G285,IF(G284&gt;G283,G284&amp;"_O",""),G284&amp;"_C")</f>
        <v/>
      </c>
      <c r="C284" s="14">
        <f ca="1">RANDBETWEEN(0,1000)/1000</f>
        <v>0.67800000000000005</v>
      </c>
      <c r="D284" s="16">
        <f>D283+1</f>
        <v>280</v>
      </c>
      <c r="E284" s="10">
        <f>ROUNDDOWN(D284/52,0)+1</f>
        <v>6</v>
      </c>
      <c r="F284" s="15">
        <f>F283+7</f>
        <v>46580</v>
      </c>
      <c r="G284" s="4">
        <f>YEAR(F284)</f>
        <v>2027</v>
      </c>
      <c r="H284" s="33">
        <v>4.7E-2</v>
      </c>
      <c r="I284" s="33">
        <v>0.67100000000000004</v>
      </c>
      <c r="J284" s="33">
        <v>0.85399999999999998</v>
      </c>
      <c r="K284" s="16" t="str">
        <f>IF(M283&gt;1,"Up","Down")</f>
        <v>Up</v>
      </c>
      <c r="L284" s="16" t="str">
        <f>IF(K284="Up",IF(H284&lt;$BJ$7,"Up","Down"),IF(H284&lt;$BK$7,"Down","Up"))</f>
        <v>Up</v>
      </c>
      <c r="M284" s="17">
        <f>IF(L284="Up",INDEX($AK$5:$AK$1005,MATCH(I284,$AI$5:$AI$1005,0),1),INDEX($AL$5:$AL$1005,MATCH(J284,$AI$5:$AI$1005,0),1))</f>
        <v>1.0173479957111438</v>
      </c>
      <c r="N284" s="16" t="str">
        <f>IF(P283&gt;1,"Up","Down")</f>
        <v>Up</v>
      </c>
      <c r="O284" s="16" t="str">
        <f>IF(N284="Up",IF(H284&lt;$BJ$12,"Up","Down"),IF(H284&lt;$BK$12,"Down","Up"))</f>
        <v>Up</v>
      </c>
      <c r="P284" s="17">
        <f>IF(O284="Up",INDEX($AP$5:$AP$1005,MATCH(I284,$AI$5:$AI$1005,0),1),INDEX($AQ$5:$AQ$1005,MATCH(J284,$AI$5:$AI$1005,0),1))</f>
        <v>1.0247835045214497</v>
      </c>
      <c r="Q284" s="19">
        <f>T283</f>
        <v>40555.653475258026</v>
      </c>
      <c r="R284" s="19">
        <f>INDEX(model!$S$5:$S$35,MATCH(G284,model!$Q$5:$Q$35,0),1)*model!$O$5</f>
        <v>125</v>
      </c>
      <c r="S284" s="19">
        <f>IF(RIGHT(B284,1)="C",T283*INDEX(model!$T$5:$T$35,MATCH(G284,model!$Q$5:$Q$35,0),1),0)</f>
        <v>0</v>
      </c>
      <c r="T284" s="19">
        <f>(Q284+R284-S284)*M284</f>
        <v>41386.381277273329</v>
      </c>
      <c r="U284" s="19">
        <f>X283</f>
        <v>44662.978155620869</v>
      </c>
      <c r="V284" s="19">
        <f>INDEX(model!$S$5:$S$35,MATCH(G284,model!$Q$5:$Q$35,0),1)*model!$O$6</f>
        <v>125</v>
      </c>
      <c r="W284" s="19">
        <f>IF(RIGHT(B284,1)="C",X283*INDEX(model!$T$5:$T$35,MATCH(G284,model!$Q$5:$Q$35,0),1),0)</f>
        <v>0</v>
      </c>
      <c r="X284" s="19">
        <f>(U284+V284-W284)*P284</f>
        <v>45897.981214747291</v>
      </c>
      <c r="Y284" s="19"/>
      <c r="Z284" s="36" t="str">
        <f>K284&amp;L284</f>
        <v>UpUp</v>
      </c>
      <c r="AA284" s="36" t="str">
        <f>N284&amp;O284</f>
        <v>UpUp</v>
      </c>
      <c r="AB284" s="19"/>
      <c r="AC284" s="19"/>
      <c r="AD284" s="19"/>
      <c r="AE284" s="19"/>
      <c r="AI284" s="18">
        <f>ROUND(AI283-0.001,3)</f>
        <v>0.72099999999999997</v>
      </c>
      <c r="AJ284" s="9">
        <f t="array" ref="AJ284">PERCENTILE(IF($BB$5:$BB$2729="Y",$AY$5:$AY$2729),$AI284)</f>
        <v>1.012493223028432</v>
      </c>
      <c r="AK284" s="9">
        <f t="array" ref="AK284">PERCENTILE(IF($BC$5:$BC$2729="Y",$AY$5:$AY$2729),$AI284)</f>
        <v>1.0198534650669591</v>
      </c>
      <c r="AL284" s="9">
        <f t="array" ref="AL284">PERCENTILE(IF($BD$5:$BD$2729="Y",$AY$5:$AY$2729),$AI284)</f>
        <v>0.99389186519934192</v>
      </c>
      <c r="AM284" s="41" t="str">
        <f>IF(AI284&lt;$BJ$7,"Up","Down")</f>
        <v>Down</v>
      </c>
      <c r="AN284" s="41" t="str">
        <f>IF(AI284&lt;$BK$7,"Down","Up")</f>
        <v>Up</v>
      </c>
      <c r="AO284" s="9">
        <f t="array" ref="AO284">PERCENTILE(IF($BT$5:$BT$2729="Y",$BQ$5:$BQ$2729),$AI284)</f>
        <v>1.0172871705269977</v>
      </c>
      <c r="AP284" s="9">
        <f t="array" ref="AP284">PERCENTILE(IF($BU$5:$BU$2729="Y",$BQ$5:$BQ$2729),$AI284)</f>
        <v>1.0270864291310418</v>
      </c>
      <c r="AQ284" s="9">
        <f t="array" ref="AQ284">PERCENTILE(IF($BV$5:$BV$2729="Y",$BQ$5:$BQ$2729),$AI284)</f>
        <v>0.99304645905163902</v>
      </c>
      <c r="AR284" s="41" t="str">
        <f>IF(AI284&lt;$BJ$12,"Up","Down")</f>
        <v>Down</v>
      </c>
      <c r="AS284" s="41" t="str">
        <f>IF(AI284&lt;$BK$12,"Down","Up")</f>
        <v>Up</v>
      </c>
      <c r="AU284" s="4" t="str">
        <f>IF(AZ284=AZ285,IF(AZ284&gt;AZ283,AZ284&amp;"_O",""),AZ284&amp;"_C")</f>
        <v/>
      </c>
      <c r="AV284" s="7" t="str">
        <f>IF(RIGHT(AU284,1)="C",AX284/INDEX($AX$5:$AX$2729,MATCH(AZ284&amp;"_O",$AU$5:$AU$2729,0),1),"")</f>
        <v/>
      </c>
      <c r="AW284" s="38">
        <v>27523</v>
      </c>
      <c r="AX284" s="37">
        <v>90.53</v>
      </c>
      <c r="AY284" s="7">
        <f>AX284/AX283</f>
        <v>1.0146828065456177</v>
      </c>
      <c r="AZ284" s="4">
        <f>YEAR(AW284)</f>
        <v>1975</v>
      </c>
      <c r="BA284" s="2" t="s">
        <v>5</v>
      </c>
      <c r="BB284" s="12" t="str">
        <f>INDEX($CD$5:$CD$10,MATCH(BA284,$CC$5:$CC$10,0),1)</f>
        <v/>
      </c>
      <c r="BC284" s="12" t="str">
        <f>IF(AND(BB284="Y",AY284&gt;1),"Y","")</f>
        <v/>
      </c>
      <c r="BD284" s="12" t="str">
        <f>IF(AND(BB284="Y",AY284&lt;1),"Y","")</f>
        <v/>
      </c>
      <c r="BE284" s="12" t="str">
        <f>IF(AY284&gt;1,IF(AY283&gt;1,"Y",""),"")</f>
        <v>Y</v>
      </c>
      <c r="BF284" s="12" t="str">
        <f>IF(AY284&lt;1,IF(AY283&lt;1,"Y",""),"")</f>
        <v/>
      </c>
      <c r="BG284" s="2"/>
      <c r="BH284" s="2"/>
      <c r="BI284" s="2"/>
      <c r="BJ284" s="2"/>
      <c r="BK284" s="2"/>
      <c r="BL284" s="2"/>
      <c r="BM284" s="4" t="str">
        <f>IF(BR284=BR285,IF(BR284&gt;BR283,BR284&amp;"_O",""),BR284&amp;"_C")</f>
        <v/>
      </c>
      <c r="BN284" s="7" t="str">
        <f>IF(RIGHT(BM284,1)="C",BP284/INDEX($BP$5:$BP$2729,MATCH(BR284&amp;"_O",$BM$5:$BM$2729,0),1),"")</f>
        <v/>
      </c>
      <c r="BO284" s="38">
        <v>27922</v>
      </c>
      <c r="BP284" s="3">
        <v>87.71</v>
      </c>
      <c r="BQ284" s="7">
        <f>BP284/BP283</f>
        <v>0.99954415954415943</v>
      </c>
      <c r="BR284" s="4">
        <f>YEAR(BO284)</f>
        <v>1976</v>
      </c>
      <c r="BS284" s="2" t="s">
        <v>5</v>
      </c>
      <c r="BT284" s="12" t="str">
        <f>INDEX($CD$5:$CD$10,MATCH(BS284,$CC$5:$CC$10,0),1)</f>
        <v/>
      </c>
      <c r="BU284" s="12" t="str">
        <f>IF(AND(BT284="Y",BQ284&gt;1),"Y","")</f>
        <v/>
      </c>
      <c r="BV284" s="12" t="str">
        <f>IF(AND(BT284="Y",BQ284&lt;1),"Y","")</f>
        <v/>
      </c>
      <c r="BW284" s="12" t="str">
        <f>IF(BQ284&gt;1,IF(BQ283&gt;1,"Y",""),"")</f>
        <v/>
      </c>
      <c r="BX284" s="12" t="str">
        <f>IF(BQ284&lt;1,IF(BQ283&lt;1,"Y",""),"")</f>
        <v>Y</v>
      </c>
      <c r="BY284" s="2"/>
      <c r="BZ284" s="2"/>
      <c r="CA284" s="2"/>
    </row>
    <row r="285" spans="2:79">
      <c r="B285" s="4" t="str">
        <f>IF(G285=G286,IF(G285&gt;G284,G285&amp;"_O",""),G285&amp;"_C")</f>
        <v/>
      </c>
      <c r="C285" s="14">
        <f ca="1">RANDBETWEEN(0,1000)/1000</f>
        <v>0.246</v>
      </c>
      <c r="D285" s="16">
        <f>D284+1</f>
        <v>281</v>
      </c>
      <c r="E285" s="10">
        <f>ROUNDDOWN(D285/52,0)+1</f>
        <v>6</v>
      </c>
      <c r="F285" s="15">
        <f>F284+7</f>
        <v>46587</v>
      </c>
      <c r="G285" s="4">
        <f>YEAR(F285)</f>
        <v>2027</v>
      </c>
      <c r="H285" s="33">
        <v>0.89600000000000002</v>
      </c>
      <c r="I285" s="33">
        <v>0.27300000000000002</v>
      </c>
      <c r="J285" s="33">
        <v>0.94599999999999995</v>
      </c>
      <c r="K285" s="16" t="str">
        <f>IF(M284&gt;1,"Up","Down")</f>
        <v>Up</v>
      </c>
      <c r="L285" s="16" t="str">
        <f>IF(K285="Up",IF(H285&lt;$BJ$7,"Up","Down"),IF(H285&lt;$BK$7,"Down","Up"))</f>
        <v>Down</v>
      </c>
      <c r="M285" s="17">
        <f>IF(L285="Up",INDEX($AK$5:$AK$1005,MATCH(I285,$AI$5:$AI$1005,0),1),INDEX($AL$5:$AL$1005,MATCH(J285,$AI$5:$AI$1005,0),1))</f>
        <v>0.99877818336964108</v>
      </c>
      <c r="N285" s="16" t="str">
        <f>IF(P284&gt;1,"Up","Down")</f>
        <v>Up</v>
      </c>
      <c r="O285" s="16" t="str">
        <f>IF(N285="Up",IF(H285&lt;$BJ$12,"Up","Down"),IF(H285&lt;$BK$12,"Down","Up"))</f>
        <v>Down</v>
      </c>
      <c r="P285" s="17">
        <f>IF(O285="Up",INDEX($AP$5:$AP$1005,MATCH(I285,$AI$5:$AI$1005,0),1),INDEX($AQ$5:$AQ$1005,MATCH(J285,$AI$5:$AI$1005,0),1))</f>
        <v>0.99871763748461395</v>
      </c>
      <c r="Q285" s="19">
        <f>T284</f>
        <v>41386.381277273329</v>
      </c>
      <c r="R285" s="19">
        <f>INDEX(model!$S$5:$S$35,MATCH(G285,model!$Q$5:$Q$35,0),1)*model!$O$5</f>
        <v>125</v>
      </c>
      <c r="S285" s="19">
        <f>IF(RIGHT(B285,1)="C",T284*INDEX(model!$T$5:$T$35,MATCH(G285,model!$Q$5:$Q$35,0),1),0)</f>
        <v>0</v>
      </c>
      <c r="T285" s="19">
        <f>(Q285+R285-S285)*M285</f>
        <v>41460.661981279583</v>
      </c>
      <c r="U285" s="19">
        <f>X284</f>
        <v>45897.981214747291</v>
      </c>
      <c r="V285" s="19">
        <f>INDEX(model!$S$5:$S$35,MATCH(G285,model!$Q$5:$Q$35,0),1)*model!$O$6</f>
        <v>125</v>
      </c>
      <c r="W285" s="19">
        <f>IF(RIGHT(B285,1)="C",X284*INDEX(model!$T$5:$T$35,MATCH(G285,model!$Q$5:$Q$35,0),1),0)</f>
        <v>0</v>
      </c>
      <c r="X285" s="19">
        <f>(U285+V285-W285)*P285</f>
        <v>45963.963068791185</v>
      </c>
      <c r="Y285" s="19"/>
      <c r="Z285" s="36" t="str">
        <f>K285&amp;L285</f>
        <v>UpDown</v>
      </c>
      <c r="AA285" s="36" t="str">
        <f>N285&amp;O285</f>
        <v>UpDown</v>
      </c>
      <c r="AB285" s="19"/>
      <c r="AC285" s="19"/>
      <c r="AD285" s="19"/>
      <c r="AE285" s="19"/>
      <c r="AI285" s="18">
        <f>ROUND(AI284-0.001,3)</f>
        <v>0.72</v>
      </c>
      <c r="AJ285" s="9">
        <f t="array" ref="AJ285">PERCENTILE(IF($BB$5:$BB$2729="Y",$AY$5:$AY$2729),$AI285)</f>
        <v>1.0124670907406845</v>
      </c>
      <c r="AK285" s="9">
        <f t="array" ref="AK285">PERCENTILE(IF($BC$5:$BC$2729="Y",$AY$5:$AY$2729),$AI285)</f>
        <v>1.0198319280732828</v>
      </c>
      <c r="AL285" s="9">
        <f t="array" ref="AL285">PERCENTILE(IF($BD$5:$BD$2729="Y",$AY$5:$AY$2729),$AI285)</f>
        <v>0.99385627194326032</v>
      </c>
      <c r="AM285" s="41" t="str">
        <f>IF(AI285&lt;$BJ$7,"Up","Down")</f>
        <v>Down</v>
      </c>
      <c r="AN285" s="41" t="str">
        <f>IF(AI285&lt;$BK$7,"Down","Up")</f>
        <v>Up</v>
      </c>
      <c r="AO285" s="9">
        <f t="array" ref="AO285">PERCENTILE(IF($BT$5:$BT$2729="Y",$BQ$5:$BQ$2729),$AI285)</f>
        <v>1.0171543298378913</v>
      </c>
      <c r="AP285" s="9">
        <f t="array" ref="AP285">PERCENTILE(IF($BU$5:$BU$2729="Y",$BQ$5:$BQ$2729),$AI285)</f>
        <v>1.0270806356996867</v>
      </c>
      <c r="AQ285" s="9">
        <f t="array" ref="AQ285">PERCENTILE(IF($BV$5:$BV$2729="Y",$BQ$5:$BQ$2729),$AI285)</f>
        <v>0.99303543431365271</v>
      </c>
      <c r="AR285" s="41" t="str">
        <f>IF(AI285&lt;$BJ$12,"Up","Down")</f>
        <v>Down</v>
      </c>
      <c r="AS285" s="41" t="str">
        <f>IF(AI285&lt;$BK$12,"Down","Up")</f>
        <v>Up</v>
      </c>
      <c r="AU285" s="4" t="str">
        <f>IF(AZ285=AZ286,IF(AZ285&gt;AZ284,AZ285&amp;"_O",""),AZ285&amp;"_C")</f>
        <v/>
      </c>
      <c r="AV285" s="7" t="str">
        <f>IF(RIGHT(AU285,1)="C",AX285/INDEX($AX$5:$AX$2729,MATCH(AZ285&amp;"_O",$AU$5:$AU$2729,0),1),"")</f>
        <v/>
      </c>
      <c r="AW285" s="38">
        <v>27530</v>
      </c>
      <c r="AX285" s="37">
        <v>90.43</v>
      </c>
      <c r="AY285" s="7">
        <f>AX285/AX284</f>
        <v>0.99889539379211323</v>
      </c>
      <c r="AZ285" s="4">
        <f>YEAR(AW285)</f>
        <v>1975</v>
      </c>
      <c r="BA285" s="2" t="s">
        <v>5</v>
      </c>
      <c r="BB285" s="12" t="str">
        <f>INDEX($CD$5:$CD$10,MATCH(BA285,$CC$5:$CC$10,0),1)</f>
        <v/>
      </c>
      <c r="BC285" s="12" t="str">
        <f>IF(AND(BB285="Y",AY285&gt;1),"Y","")</f>
        <v/>
      </c>
      <c r="BD285" s="12" t="str">
        <f>IF(AND(BB285="Y",AY285&lt;1),"Y","")</f>
        <v/>
      </c>
      <c r="BE285" s="12" t="str">
        <f>IF(AY285&gt;1,IF(AY284&gt;1,"Y",""),"")</f>
        <v/>
      </c>
      <c r="BF285" s="12" t="str">
        <f>IF(AY285&lt;1,IF(AY284&lt;1,"Y",""),"")</f>
        <v/>
      </c>
      <c r="BG285" s="2"/>
      <c r="BH285" s="2"/>
      <c r="BI285" s="2"/>
      <c r="BJ285" s="2"/>
      <c r="BK285" s="2"/>
      <c r="BL285" s="2"/>
      <c r="BM285" s="4" t="str">
        <f>IF(BR285=BR286,IF(BR285&gt;BR284,BR285&amp;"_O",""),BR285&amp;"_C")</f>
        <v/>
      </c>
      <c r="BN285" s="7" t="str">
        <f>IF(RIGHT(BM285,1)="C",BP285/INDEX($BP$5:$BP$2729,MATCH(BR285&amp;"_O",$BM$5:$BM$2729,0),1),"")</f>
        <v/>
      </c>
      <c r="BO285" s="38">
        <v>27929</v>
      </c>
      <c r="BP285" s="3">
        <v>90.05</v>
      </c>
      <c r="BQ285" s="7">
        <f>BP285/BP284</f>
        <v>1.0266788279557633</v>
      </c>
      <c r="BR285" s="4">
        <f>YEAR(BO285)</f>
        <v>1976</v>
      </c>
      <c r="BS285" s="2" t="s">
        <v>5</v>
      </c>
      <c r="BT285" s="12" t="str">
        <f>INDEX($CD$5:$CD$10,MATCH(BS285,$CC$5:$CC$10,0),1)</f>
        <v/>
      </c>
      <c r="BU285" s="12" t="str">
        <f>IF(AND(BT285="Y",BQ285&gt;1),"Y","")</f>
        <v/>
      </c>
      <c r="BV285" s="12" t="str">
        <f>IF(AND(BT285="Y",BQ285&lt;1),"Y","")</f>
        <v/>
      </c>
      <c r="BW285" s="12" t="str">
        <f>IF(BQ285&gt;1,IF(BQ284&gt;1,"Y",""),"")</f>
        <v/>
      </c>
      <c r="BX285" s="12" t="str">
        <f>IF(BQ285&lt;1,IF(BQ284&lt;1,"Y",""),"")</f>
        <v/>
      </c>
      <c r="BY285" s="2"/>
      <c r="BZ285" s="2"/>
      <c r="CA285" s="2"/>
    </row>
    <row r="286" spans="2:79">
      <c r="B286" s="4" t="str">
        <f>IF(G286=G287,IF(G286&gt;G285,G286&amp;"_O",""),G286&amp;"_C")</f>
        <v/>
      </c>
      <c r="C286" s="14">
        <f ca="1">RANDBETWEEN(0,1000)/1000</f>
        <v>0.45100000000000001</v>
      </c>
      <c r="D286" s="16">
        <f>D285+1</f>
        <v>282</v>
      </c>
      <c r="E286" s="10">
        <f>ROUNDDOWN(D286/52,0)+1</f>
        <v>6</v>
      </c>
      <c r="F286" s="15">
        <f>F285+7</f>
        <v>46594</v>
      </c>
      <c r="G286" s="4">
        <f>YEAR(F286)</f>
        <v>2027</v>
      </c>
      <c r="H286" s="33">
        <v>2.1000000000000001E-2</v>
      </c>
      <c r="I286" s="33">
        <v>0.52400000000000002</v>
      </c>
      <c r="J286" s="33">
        <v>0.13700000000000001</v>
      </c>
      <c r="K286" s="16" t="str">
        <f>IF(M285&gt;1,"Up","Down")</f>
        <v>Down</v>
      </c>
      <c r="L286" s="16" t="str">
        <f>IF(K286="Up",IF(H286&lt;$BJ$7,"Up","Down"),IF(H286&lt;$BK$7,"Down","Up"))</f>
        <v>Down</v>
      </c>
      <c r="M286" s="17">
        <f>IF(L286="Up",INDEX($AK$5:$AK$1005,MATCH(I286,$AI$5:$AI$1005,0),1),INDEX($AL$5:$AL$1005,MATCH(J286,$AI$5:$AI$1005,0),1))</f>
        <v>0.96881826476857313</v>
      </c>
      <c r="N286" s="16" t="str">
        <f>IF(P285&gt;1,"Up","Down")</f>
        <v>Down</v>
      </c>
      <c r="O286" s="16" t="str">
        <f>IF(N286="Up",IF(H286&lt;$BJ$12,"Up","Down"),IF(H286&lt;$BK$12,"Down","Up"))</f>
        <v>Down</v>
      </c>
      <c r="P286" s="17">
        <f>IF(O286="Up",INDEX($AP$5:$AP$1005,MATCH(I286,$AI$5:$AI$1005,0),1),INDEX($AQ$5:$AQ$1005,MATCH(J286,$AI$5:$AI$1005,0),1))</f>
        <v>0.95627267286394912</v>
      </c>
      <c r="Q286" s="19">
        <f>T285</f>
        <v>41460.661981279583</v>
      </c>
      <c r="R286" s="19">
        <f>INDEX(model!$S$5:$S$35,MATCH(G286,model!$Q$5:$Q$35,0),1)*model!$O$5</f>
        <v>125</v>
      </c>
      <c r="S286" s="19">
        <f>IF(RIGHT(B286,1)="C",T285*INDEX(model!$T$5:$T$35,MATCH(G286,model!$Q$5:$Q$35,0),1),0)</f>
        <v>0</v>
      </c>
      <c r="T286" s="19">
        <f>(Q286+R286-S286)*M286</f>
        <v>40288.948879955708</v>
      </c>
      <c r="U286" s="19">
        <f>X285</f>
        <v>45963.963068791185</v>
      </c>
      <c r="V286" s="19">
        <f>INDEX(model!$S$5:$S$35,MATCH(G286,model!$Q$5:$Q$35,0),1)*model!$O$6</f>
        <v>125</v>
      </c>
      <c r="W286" s="19">
        <f>IF(RIGHT(B286,1)="C",X285*INDEX(model!$T$5:$T$35,MATCH(G286,model!$Q$5:$Q$35,0),1),0)</f>
        <v>0</v>
      </c>
      <c r="X286" s="19">
        <f>(U286+V286-W286)*P286</f>
        <v>44073.615903320788</v>
      </c>
      <c r="Y286" s="19"/>
      <c r="Z286" s="36" t="str">
        <f>K286&amp;L286</f>
        <v>DownDown</v>
      </c>
      <c r="AA286" s="36" t="str">
        <f>N286&amp;O286</f>
        <v>DownDown</v>
      </c>
      <c r="AB286" s="19"/>
      <c r="AC286" s="19"/>
      <c r="AD286" s="19"/>
      <c r="AE286" s="19"/>
      <c r="AI286" s="18">
        <f>ROUND(AI285-0.001,3)</f>
        <v>0.71899999999999997</v>
      </c>
      <c r="AJ286" s="9">
        <f t="array" ref="AJ286">PERCENTILE(IF($BB$5:$BB$2729="Y",$AY$5:$AY$2729),$AI286)</f>
        <v>1.0124335383468361</v>
      </c>
      <c r="AK286" s="9">
        <f t="array" ref="AK286">PERCENTILE(IF($BC$5:$BC$2729="Y",$AY$5:$AY$2729),$AI286)</f>
        <v>1.0197761621187778</v>
      </c>
      <c r="AL286" s="9">
        <f t="array" ref="AL286">PERCENTILE(IF($BD$5:$BD$2729="Y",$AY$5:$AY$2729),$AI286)</f>
        <v>0.99378248381439382</v>
      </c>
      <c r="AM286" s="41" t="str">
        <f>IF(AI286&lt;$BJ$7,"Up","Down")</f>
        <v>Down</v>
      </c>
      <c r="AN286" s="41" t="str">
        <f>IF(AI286&lt;$BK$7,"Down","Up")</f>
        <v>Up</v>
      </c>
      <c r="AO286" s="9">
        <f t="array" ref="AO286">PERCENTILE(IF($BT$5:$BT$2729="Y",$BQ$5:$BQ$2729),$AI286)</f>
        <v>1.0171493393795104</v>
      </c>
      <c r="AP286" s="9">
        <f t="array" ref="AP286">PERCENTILE(IF($BU$5:$BU$2729="Y",$BQ$5:$BQ$2729),$AI286)</f>
        <v>1.0270707220805029</v>
      </c>
      <c r="AQ286" s="9">
        <f t="array" ref="AQ286">PERCENTILE(IF($BV$5:$BV$2729="Y",$BQ$5:$BQ$2729),$AI286)</f>
        <v>0.99300979579061377</v>
      </c>
      <c r="AR286" s="41" t="str">
        <f>IF(AI286&lt;$BJ$12,"Up","Down")</f>
        <v>Down</v>
      </c>
      <c r="AS286" s="41" t="str">
        <f>IF(AI286&lt;$BK$12,"Down","Up")</f>
        <v>Up</v>
      </c>
      <c r="AU286" s="4" t="str">
        <f>IF(AZ286=AZ287,IF(AZ286&gt;AZ285,AZ286&amp;"_O",""),AZ286&amp;"_C")</f>
        <v/>
      </c>
      <c r="AV286" s="7" t="str">
        <f>IF(RIGHT(AU286,1)="C",AX286/INDEX($AX$5:$AX$2729,MATCH(AZ286&amp;"_O",$AU$5:$AU$2729,0),1),"")</f>
        <v/>
      </c>
      <c r="AW286" s="38">
        <v>27537</v>
      </c>
      <c r="AX286" s="37">
        <v>90.58</v>
      </c>
      <c r="AY286" s="7">
        <f>AX286/AX285</f>
        <v>1.0016587415680636</v>
      </c>
      <c r="AZ286" s="4">
        <f>YEAR(AW286)</f>
        <v>1975</v>
      </c>
      <c r="BA286" s="2" t="s">
        <v>5</v>
      </c>
      <c r="BB286" s="12" t="str">
        <f>INDEX($CD$5:$CD$10,MATCH(BA286,$CC$5:$CC$10,0),1)</f>
        <v/>
      </c>
      <c r="BC286" s="12" t="str">
        <f>IF(AND(BB286="Y",AY286&gt;1),"Y","")</f>
        <v/>
      </c>
      <c r="BD286" s="12" t="str">
        <f>IF(AND(BB286="Y",AY286&lt;1),"Y","")</f>
        <v/>
      </c>
      <c r="BE286" s="12" t="str">
        <f>IF(AY286&gt;1,IF(AY285&gt;1,"Y",""),"")</f>
        <v/>
      </c>
      <c r="BF286" s="12" t="str">
        <f>IF(AY286&lt;1,IF(AY285&lt;1,"Y",""),"")</f>
        <v/>
      </c>
      <c r="BG286" s="2"/>
      <c r="BH286" s="2"/>
      <c r="BI286" s="2"/>
      <c r="BJ286" s="2"/>
      <c r="BK286" s="2"/>
      <c r="BL286" s="2"/>
      <c r="BM286" s="4" t="str">
        <f>IF(BR286=BR287,IF(BR286&gt;BR285,BR286&amp;"_O",""),BR286&amp;"_C")</f>
        <v/>
      </c>
      <c r="BN286" s="7" t="str">
        <f>IF(RIGHT(BM286,1)="C",BP286/INDEX($BP$5:$BP$2729,MATCH(BR286&amp;"_O",$BM$5:$BM$2729,0),1),"")</f>
        <v/>
      </c>
      <c r="BO286" s="38">
        <v>27936</v>
      </c>
      <c r="BP286" s="3">
        <v>90.05</v>
      </c>
      <c r="BQ286" s="7">
        <f>BP286/BP285</f>
        <v>1</v>
      </c>
      <c r="BR286" s="4">
        <f>YEAR(BO286)</f>
        <v>1976</v>
      </c>
      <c r="BS286" s="2" t="s">
        <v>5</v>
      </c>
      <c r="BT286" s="12" t="str">
        <f>INDEX($CD$5:$CD$10,MATCH(BS286,$CC$5:$CC$10,0),1)</f>
        <v/>
      </c>
      <c r="BU286" s="12" t="str">
        <f>IF(AND(BT286="Y",BQ286&gt;1),"Y","")</f>
        <v/>
      </c>
      <c r="BV286" s="12" t="str">
        <f>IF(AND(BT286="Y",BQ286&lt;1),"Y","")</f>
        <v/>
      </c>
      <c r="BW286" s="12" t="str">
        <f>IF(BQ286&gt;1,IF(BQ285&gt;1,"Y",""),"")</f>
        <v/>
      </c>
      <c r="BX286" s="12" t="str">
        <f>IF(BQ286&lt;1,IF(BQ285&lt;1,"Y",""),"")</f>
        <v/>
      </c>
      <c r="BY286" s="2"/>
      <c r="BZ286" s="2"/>
      <c r="CA286" s="2"/>
    </row>
    <row r="287" spans="2:79">
      <c r="B287" s="4" t="str">
        <f>IF(G287=G288,IF(G287&gt;G286,G287&amp;"_O",""),G287&amp;"_C")</f>
        <v/>
      </c>
      <c r="C287" s="14">
        <f ca="1">RANDBETWEEN(0,1000)/1000</f>
        <v>0.27800000000000002</v>
      </c>
      <c r="D287" s="16">
        <f>D286+1</f>
        <v>283</v>
      </c>
      <c r="E287" s="10">
        <f>ROUNDDOWN(D287/52,0)+1</f>
        <v>6</v>
      </c>
      <c r="F287" s="15">
        <f>F286+7</f>
        <v>46601</v>
      </c>
      <c r="G287" s="4">
        <f>YEAR(F287)</f>
        <v>2027</v>
      </c>
      <c r="H287" s="33">
        <v>0.996</v>
      </c>
      <c r="I287" s="33">
        <v>0.84299999999999997</v>
      </c>
      <c r="J287" s="33">
        <v>0.47499999999999998</v>
      </c>
      <c r="K287" s="16" t="str">
        <f>IF(M286&gt;1,"Up","Down")</f>
        <v>Down</v>
      </c>
      <c r="L287" s="16" t="str">
        <f>IF(K287="Up",IF(H287&lt;$BJ$7,"Up","Down"),IF(H287&lt;$BK$7,"Down","Up"))</f>
        <v>Up</v>
      </c>
      <c r="M287" s="17">
        <f>IF(L287="Up",INDEX($AK$5:$AK$1005,MATCH(I287,$AI$5:$AI$1005,0),1),INDEX($AL$5:$AL$1005,MATCH(J287,$AI$5:$AI$1005,0),1))</f>
        <v>1.0279908922214522</v>
      </c>
      <c r="N287" s="16" t="str">
        <f>IF(P286&gt;1,"Up","Down")</f>
        <v>Down</v>
      </c>
      <c r="O287" s="16" t="str">
        <f>IF(N287="Up",IF(H287&lt;$BJ$12,"Up","Down"),IF(H287&lt;$BK$12,"Down","Up"))</f>
        <v>Up</v>
      </c>
      <c r="P287" s="17">
        <f>IF(O287="Up",INDEX($AP$5:$AP$1005,MATCH(I287,$AI$5:$AI$1005,0),1),INDEX($AQ$5:$AQ$1005,MATCH(J287,$AI$5:$AI$1005,0),1))</f>
        <v>1.0372278920468299</v>
      </c>
      <c r="Q287" s="19">
        <f>T286</f>
        <v>40288.948879955708</v>
      </c>
      <c r="R287" s="19">
        <f>INDEX(model!$S$5:$S$35,MATCH(G287,model!$Q$5:$Q$35,0),1)*model!$O$5</f>
        <v>125</v>
      </c>
      <c r="S287" s="19">
        <f>IF(RIGHT(B287,1)="C",T286*INDEX(model!$T$5:$T$35,MATCH(G287,model!$Q$5:$Q$35,0),1),0)</f>
        <v>0</v>
      </c>
      <c r="T287" s="19">
        <f>(Q287+R287-S287)*M287</f>
        <v>41545.171367297829</v>
      </c>
      <c r="U287" s="19">
        <f>X286</f>
        <v>44073.615903320788</v>
      </c>
      <c r="V287" s="19">
        <f>INDEX(model!$S$5:$S$35,MATCH(G287,model!$Q$5:$Q$35,0),1)*model!$O$6</f>
        <v>125</v>
      </c>
      <c r="W287" s="19">
        <f>IF(RIGHT(B287,1)="C",X286*INDEX(model!$T$5:$T$35,MATCH(G287,model!$Q$5:$Q$35,0),1),0)</f>
        <v>0</v>
      </c>
      <c r="X287" s="19">
        <f>(U287+V287-W287)*P287</f>
        <v>45844.03720478891</v>
      </c>
      <c r="Y287" s="19"/>
      <c r="Z287" s="36" t="str">
        <f>K287&amp;L287</f>
        <v>DownUp</v>
      </c>
      <c r="AA287" s="36" t="str">
        <f>N287&amp;O287</f>
        <v>DownUp</v>
      </c>
      <c r="AB287" s="19"/>
      <c r="AC287" s="19"/>
      <c r="AD287" s="19"/>
      <c r="AE287" s="19"/>
      <c r="AI287" s="18">
        <f>ROUND(AI286-0.001,3)</f>
        <v>0.71799999999999997</v>
      </c>
      <c r="AJ287" s="9">
        <f t="array" ref="AJ287">PERCENTILE(IF($BB$5:$BB$2729="Y",$AY$5:$AY$2729),$AI287)</f>
        <v>1.0123616505381392</v>
      </c>
      <c r="AK287" s="9">
        <f t="array" ref="AK287">PERCENTILE(IF($BC$5:$BC$2729="Y",$AY$5:$AY$2729),$AI287)</f>
        <v>1.0197040175331329</v>
      </c>
      <c r="AL287" s="9">
        <f t="array" ref="AL287">PERCENTILE(IF($BD$5:$BD$2729="Y",$AY$5:$AY$2729),$AI287)</f>
        <v>0.99377958348541728</v>
      </c>
      <c r="AM287" s="41" t="str">
        <f>IF(AI287&lt;$BJ$7,"Up","Down")</f>
        <v>Down</v>
      </c>
      <c r="AN287" s="41" t="str">
        <f>IF(AI287&lt;$BK$7,"Down","Up")</f>
        <v>Up</v>
      </c>
      <c r="AO287" s="9">
        <f t="array" ref="AO287">PERCENTILE(IF($BT$5:$BT$2729="Y",$BQ$5:$BQ$2729),$AI287)</f>
        <v>1.0170902443498375</v>
      </c>
      <c r="AP287" s="9">
        <f t="array" ref="AP287">PERCENTILE(IF($BU$5:$BU$2729="Y",$BQ$5:$BQ$2729),$AI287)</f>
        <v>1.0270580857865093</v>
      </c>
      <c r="AQ287" s="9">
        <f t="array" ref="AQ287">PERCENTILE(IF($BV$5:$BV$2729="Y",$BQ$5:$BQ$2729),$AI287)</f>
        <v>0.99294702071371166</v>
      </c>
      <c r="AR287" s="41" t="str">
        <f>IF(AI287&lt;$BJ$12,"Up","Down")</f>
        <v>Down</v>
      </c>
      <c r="AS287" s="41" t="str">
        <f>IF(AI287&lt;$BK$12,"Down","Up")</f>
        <v>Up</v>
      </c>
      <c r="AU287" s="4" t="str">
        <f>IF(AZ287=AZ288,IF(AZ287&gt;AZ286,AZ287&amp;"_O",""),AZ287&amp;"_C")</f>
        <v/>
      </c>
      <c r="AV287" s="7" t="str">
        <f>IF(RIGHT(AU287,1)="C",AX287/INDEX($AX$5:$AX$2729,MATCH(AZ287&amp;"_O",$AU$5:$AU$2729,0),1),"")</f>
        <v/>
      </c>
      <c r="AW287" s="38">
        <v>27544</v>
      </c>
      <c r="AX287" s="37">
        <v>91.15</v>
      </c>
      <c r="AY287" s="7">
        <f>AX287/AX286</f>
        <v>1.0062927798631045</v>
      </c>
      <c r="AZ287" s="4">
        <f>YEAR(AW287)</f>
        <v>1975</v>
      </c>
      <c r="BA287" s="2" t="s">
        <v>5</v>
      </c>
      <c r="BB287" s="12" t="str">
        <f>INDEX($CD$5:$CD$10,MATCH(BA287,$CC$5:$CC$10,0),1)</f>
        <v/>
      </c>
      <c r="BC287" s="12" t="str">
        <f>IF(AND(BB287="Y",AY287&gt;1),"Y","")</f>
        <v/>
      </c>
      <c r="BD287" s="12" t="str">
        <f>IF(AND(BB287="Y",AY287&lt;1),"Y","")</f>
        <v/>
      </c>
      <c r="BE287" s="12" t="str">
        <f>IF(AY287&gt;1,IF(AY286&gt;1,"Y",""),"")</f>
        <v>Y</v>
      </c>
      <c r="BF287" s="12" t="str">
        <f>IF(AY287&lt;1,IF(AY286&lt;1,"Y",""),"")</f>
        <v/>
      </c>
      <c r="BG287" s="2"/>
      <c r="BH287" s="2"/>
      <c r="BI287" s="2"/>
      <c r="BJ287" s="2"/>
      <c r="BK287" s="2"/>
      <c r="BL287" s="2"/>
      <c r="BM287" s="4" t="str">
        <f>IF(BR287=BR288,IF(BR287&gt;BR286,BR287&amp;"_O",""),BR287&amp;"_C")</f>
        <v/>
      </c>
      <c r="BN287" s="7" t="str">
        <f>IF(RIGHT(BM287,1)="C",BP287/INDEX($BP$5:$BP$2729,MATCH(BR287&amp;"_O",$BM$5:$BM$2729,0),1),"")</f>
        <v/>
      </c>
      <c r="BO287" s="38">
        <v>27943</v>
      </c>
      <c r="BP287" s="3">
        <v>90.88</v>
      </c>
      <c r="BQ287" s="7">
        <f>BP287/BP286</f>
        <v>1.0092171016102165</v>
      </c>
      <c r="BR287" s="4">
        <f>YEAR(BO287)</f>
        <v>1976</v>
      </c>
      <c r="BS287" s="2" t="s">
        <v>5</v>
      </c>
      <c r="BT287" s="12" t="str">
        <f>INDEX($CD$5:$CD$10,MATCH(BS287,$CC$5:$CC$10,0),1)</f>
        <v/>
      </c>
      <c r="BU287" s="12" t="str">
        <f>IF(AND(BT287="Y",BQ287&gt;1),"Y","")</f>
        <v/>
      </c>
      <c r="BV287" s="12" t="str">
        <f>IF(AND(BT287="Y",BQ287&lt;1),"Y","")</f>
        <v/>
      </c>
      <c r="BW287" s="12" t="str">
        <f>IF(BQ287&gt;1,IF(BQ286&gt;1,"Y",""),"")</f>
        <v/>
      </c>
      <c r="BX287" s="12" t="str">
        <f>IF(BQ287&lt;1,IF(BQ286&lt;1,"Y",""),"")</f>
        <v/>
      </c>
      <c r="BY287" s="2"/>
      <c r="BZ287" s="2"/>
      <c r="CA287" s="2"/>
    </row>
    <row r="288" spans="2:79">
      <c r="B288" s="4" t="str">
        <f>IF(G288=G289,IF(G288&gt;G287,G288&amp;"_O",""),G288&amp;"_C")</f>
        <v/>
      </c>
      <c r="C288" s="14">
        <f ca="1">RANDBETWEEN(0,1000)/1000</f>
        <v>0.33</v>
      </c>
      <c r="D288" s="16">
        <f>D287+1</f>
        <v>284</v>
      </c>
      <c r="E288" s="10">
        <f>ROUNDDOWN(D288/52,0)+1</f>
        <v>6</v>
      </c>
      <c r="F288" s="15">
        <f>F287+7</f>
        <v>46608</v>
      </c>
      <c r="G288" s="4">
        <f>YEAR(F288)</f>
        <v>2027</v>
      </c>
      <c r="H288" s="33">
        <v>0.68600000000000005</v>
      </c>
      <c r="I288" s="33">
        <v>0.51800000000000002</v>
      </c>
      <c r="J288" s="33">
        <v>0.82299999999999995</v>
      </c>
      <c r="K288" s="16" t="str">
        <f>IF(M287&gt;1,"Up","Down")</f>
        <v>Up</v>
      </c>
      <c r="L288" s="16" t="str">
        <f>IF(K288="Up",IF(H288&lt;$BJ$7,"Up","Down"),IF(H288&lt;$BK$7,"Down","Up"))</f>
        <v>Down</v>
      </c>
      <c r="M288" s="17">
        <f>IF(L288="Up",INDEX($AK$5:$AK$1005,MATCH(I288,$AI$5:$AI$1005,0),1),INDEX($AL$5:$AL$1005,MATCH(J288,$AI$5:$AI$1005,0),1))</f>
        <v>0.99637364002719142</v>
      </c>
      <c r="N288" s="16" t="str">
        <f>IF(P287&gt;1,"Up","Down")</f>
        <v>Up</v>
      </c>
      <c r="O288" s="16" t="str">
        <f>IF(N288="Up",IF(H288&lt;$BJ$12,"Up","Down"),IF(H288&lt;$BK$12,"Down","Up"))</f>
        <v>Down</v>
      </c>
      <c r="P288" s="17">
        <f>IF(O288="Up",INDEX($AP$5:$AP$1005,MATCH(I288,$AI$5:$AI$1005,0),1),INDEX($AQ$5:$AQ$1005,MATCH(J288,$AI$5:$AI$1005,0),1))</f>
        <v>0.99588621634383601</v>
      </c>
      <c r="Q288" s="19">
        <f>T287</f>
        <v>41545.171367297829</v>
      </c>
      <c r="R288" s="19">
        <f>INDEX(model!$S$5:$S$35,MATCH(G288,model!$Q$5:$Q$35,0),1)*model!$O$5</f>
        <v>125</v>
      </c>
      <c r="S288" s="19">
        <f>IF(RIGHT(B288,1)="C",T287*INDEX(model!$T$5:$T$35,MATCH(G288,model!$Q$5:$Q$35,0),1),0)</f>
        <v>0</v>
      </c>
      <c r="T288" s="19">
        <f>(Q288+R288-S288)*M288</f>
        <v>41519.06032579139</v>
      </c>
      <c r="U288" s="19">
        <f>X287</f>
        <v>45844.03720478891</v>
      </c>
      <c r="V288" s="19">
        <f>INDEX(model!$S$5:$S$35,MATCH(G288,model!$Q$5:$Q$35,0),1)*model!$O$6</f>
        <v>125</v>
      </c>
      <c r="W288" s="19">
        <f>IF(RIGHT(B288,1)="C",X287*INDEX(model!$T$5:$T$35,MATCH(G288,model!$Q$5:$Q$35,0),1),0)</f>
        <v>0</v>
      </c>
      <c r="X288" s="19">
        <f>(U288+V288-W288)*P288</f>
        <v>45779.930530846257</v>
      </c>
      <c r="Y288" s="19"/>
      <c r="Z288" s="36" t="str">
        <f>K288&amp;L288</f>
        <v>UpDown</v>
      </c>
      <c r="AA288" s="36" t="str">
        <f>N288&amp;O288</f>
        <v>UpDown</v>
      </c>
      <c r="AB288" s="19"/>
      <c r="AC288" s="19"/>
      <c r="AD288" s="19"/>
      <c r="AE288" s="19"/>
      <c r="AI288" s="18">
        <f>ROUND(AI287-0.001,3)</f>
        <v>0.71699999999999997</v>
      </c>
      <c r="AJ288" s="9">
        <f t="array" ref="AJ288">PERCENTILE(IF($BB$5:$BB$2729="Y",$AY$5:$AY$2729),$AI288)</f>
        <v>1.0122969515718858</v>
      </c>
      <c r="AK288" s="9">
        <f t="array" ref="AK288">PERCENTILE(IF($BC$5:$BC$2729="Y",$AY$5:$AY$2729),$AI288)</f>
        <v>1.0196426842550048</v>
      </c>
      <c r="AL288" s="9">
        <f t="array" ref="AL288">PERCENTILE(IF($BD$5:$BD$2729="Y",$AY$5:$AY$2729),$AI288)</f>
        <v>0.99377354190518863</v>
      </c>
      <c r="AM288" s="41" t="str">
        <f>IF(AI288&lt;$BJ$7,"Up","Down")</f>
        <v>Down</v>
      </c>
      <c r="AN288" s="41" t="str">
        <f>IF(AI288&lt;$BK$7,"Down","Up")</f>
        <v>Up</v>
      </c>
      <c r="AO288" s="9">
        <f t="array" ref="AO288">PERCENTILE(IF($BT$5:$BT$2729="Y",$BQ$5:$BQ$2729),$AI288)</f>
        <v>1.017019440163434</v>
      </c>
      <c r="AP288" s="9">
        <f t="array" ref="AP288">PERCENTILE(IF($BU$5:$BU$2729="Y",$BQ$5:$BQ$2729),$AI288)</f>
        <v>1.027049320730349</v>
      </c>
      <c r="AQ288" s="9">
        <f t="array" ref="AQ288">PERCENTILE(IF($BV$5:$BV$2729="Y",$BQ$5:$BQ$2729),$AI288)</f>
        <v>0.9928903094890974</v>
      </c>
      <c r="AR288" s="41" t="str">
        <f>IF(AI288&lt;$BJ$12,"Up","Down")</f>
        <v>Down</v>
      </c>
      <c r="AS288" s="41" t="str">
        <f>IF(AI288&lt;$BK$12,"Down","Up")</f>
        <v>Up</v>
      </c>
      <c r="AU288" s="4" t="str">
        <f>IF(AZ288=AZ289,IF(AZ288&gt;AZ287,AZ288&amp;"_O",""),AZ288&amp;"_C")</f>
        <v/>
      </c>
      <c r="AV288" s="7" t="str">
        <f>IF(RIGHT(AU288,1)="C",AX288/INDEX($AX$5:$AX$2729,MATCH(AZ288&amp;"_O",$AU$5:$AU$2729,0),1),"")</f>
        <v/>
      </c>
      <c r="AW288" s="38">
        <v>27551</v>
      </c>
      <c r="AX288" s="37">
        <v>92.48</v>
      </c>
      <c r="AY288" s="7">
        <f>AX288/AX287</f>
        <v>1.0145913329676357</v>
      </c>
      <c r="AZ288" s="4">
        <f>YEAR(AW288)</f>
        <v>1975</v>
      </c>
      <c r="BA288" s="2" t="s">
        <v>5</v>
      </c>
      <c r="BB288" s="12" t="str">
        <f>INDEX($CD$5:$CD$10,MATCH(BA288,$CC$5:$CC$10,0),1)</f>
        <v/>
      </c>
      <c r="BC288" s="12" t="str">
        <f>IF(AND(BB288="Y",AY288&gt;1),"Y","")</f>
        <v/>
      </c>
      <c r="BD288" s="12" t="str">
        <f>IF(AND(BB288="Y",AY288&lt;1),"Y","")</f>
        <v/>
      </c>
      <c r="BE288" s="12" t="str">
        <f>IF(AY288&gt;1,IF(AY287&gt;1,"Y",""),"")</f>
        <v>Y</v>
      </c>
      <c r="BF288" s="12" t="str">
        <f>IF(AY288&lt;1,IF(AY287&lt;1,"Y",""),"")</f>
        <v/>
      </c>
      <c r="BG288" s="2"/>
      <c r="BH288" s="2"/>
      <c r="BI288" s="2"/>
      <c r="BJ288" s="2"/>
      <c r="BK288" s="2"/>
      <c r="BL288" s="2"/>
      <c r="BM288" s="4" t="str">
        <f>IF(BR288=BR289,IF(BR288&gt;BR287,BR288&amp;"_O",""),BR288&amp;"_C")</f>
        <v/>
      </c>
      <c r="BN288" s="7" t="str">
        <f>IF(RIGHT(BM288,1)="C",BP288/INDEX($BP$5:$BP$2729,MATCH(BR288&amp;"_O",$BM$5:$BM$2729,0),1),"")</f>
        <v/>
      </c>
      <c r="BO288" s="38">
        <v>27950</v>
      </c>
      <c r="BP288" s="3">
        <v>91.48</v>
      </c>
      <c r="BQ288" s="7">
        <f>BP288/BP287</f>
        <v>1.0066021126760565</v>
      </c>
      <c r="BR288" s="4">
        <f>YEAR(BO288)</f>
        <v>1976</v>
      </c>
      <c r="BS288" s="2" t="s">
        <v>5</v>
      </c>
      <c r="BT288" s="12" t="str">
        <f>INDEX($CD$5:$CD$10,MATCH(BS288,$CC$5:$CC$10,0),1)</f>
        <v/>
      </c>
      <c r="BU288" s="12" t="str">
        <f>IF(AND(BT288="Y",BQ288&gt;1),"Y","")</f>
        <v/>
      </c>
      <c r="BV288" s="12" t="str">
        <f>IF(AND(BT288="Y",BQ288&lt;1),"Y","")</f>
        <v/>
      </c>
      <c r="BW288" s="12" t="str">
        <f>IF(BQ288&gt;1,IF(BQ287&gt;1,"Y",""),"")</f>
        <v>Y</v>
      </c>
      <c r="BX288" s="12" t="str">
        <f>IF(BQ288&lt;1,IF(BQ287&lt;1,"Y",""),"")</f>
        <v/>
      </c>
      <c r="BY288" s="2"/>
      <c r="BZ288" s="2"/>
      <c r="CA288" s="2"/>
    </row>
    <row r="289" spans="2:79">
      <c r="B289" s="4" t="str">
        <f>IF(G289=G290,IF(G289&gt;G288,G289&amp;"_O",""),G289&amp;"_C")</f>
        <v/>
      </c>
      <c r="C289" s="14">
        <f ca="1">RANDBETWEEN(0,1000)/1000</f>
        <v>2.7E-2</v>
      </c>
      <c r="D289" s="16">
        <f>D288+1</f>
        <v>285</v>
      </c>
      <c r="E289" s="10">
        <f>ROUNDDOWN(D289/52,0)+1</f>
        <v>6</v>
      </c>
      <c r="F289" s="15">
        <f>F288+7</f>
        <v>46615</v>
      </c>
      <c r="G289" s="4">
        <f>YEAR(F289)</f>
        <v>2027</v>
      </c>
      <c r="H289" s="33">
        <v>0.57399999999999995</v>
      </c>
      <c r="I289" s="33">
        <v>0.91</v>
      </c>
      <c r="J289" s="33">
        <v>0.67400000000000004</v>
      </c>
      <c r="K289" s="16" t="str">
        <f>IF(M288&gt;1,"Up","Down")</f>
        <v>Down</v>
      </c>
      <c r="L289" s="16" t="str">
        <f>IF(K289="Up",IF(H289&lt;$BJ$7,"Up","Down"),IF(H289&lt;$BK$7,"Down","Up"))</f>
        <v>Up</v>
      </c>
      <c r="M289" s="17">
        <f>IF(L289="Up",INDEX($AK$5:$AK$1005,MATCH(I289,$AI$5:$AI$1005,0),1),INDEX($AL$5:$AL$1005,MATCH(J289,$AI$5:$AI$1005,0),1))</f>
        <v>1.0350849728278757</v>
      </c>
      <c r="N289" s="16" t="str">
        <f>IF(P288&gt;1,"Up","Down")</f>
        <v>Down</v>
      </c>
      <c r="O289" s="16" t="str">
        <f>IF(N289="Up",IF(H289&lt;$BJ$12,"Up","Down"),IF(H289&lt;$BK$12,"Down","Up"))</f>
        <v>Up</v>
      </c>
      <c r="P289" s="17">
        <f>IF(O289="Up",INDEX($AP$5:$AP$1005,MATCH(I289,$AI$5:$AI$1005,0),1),INDEX($AQ$5:$AQ$1005,MATCH(J289,$AI$5:$AI$1005,0),1))</f>
        <v>1.0457823819919154</v>
      </c>
      <c r="Q289" s="19">
        <f>T288</f>
        <v>41519.06032579139</v>
      </c>
      <c r="R289" s="19">
        <f>INDEX(model!$S$5:$S$35,MATCH(G289,model!$Q$5:$Q$35,0),1)*model!$O$5</f>
        <v>125</v>
      </c>
      <c r="S289" s="19">
        <f>IF(RIGHT(B289,1)="C",T288*INDEX(model!$T$5:$T$35,MATCH(G289,model!$Q$5:$Q$35,0),1),0)</f>
        <v>0</v>
      </c>
      <c r="T289" s="19">
        <f>(Q289+R289-S289)*M289</f>
        <v>43105.141050764199</v>
      </c>
      <c r="U289" s="19">
        <f>X288</f>
        <v>45779.930530846257</v>
      </c>
      <c r="V289" s="19">
        <f>INDEX(model!$S$5:$S$35,MATCH(G289,model!$Q$5:$Q$35,0),1)*model!$O$6</f>
        <v>125</v>
      </c>
      <c r="W289" s="19">
        <f>IF(RIGHT(B289,1)="C",X288*INDEX(model!$T$5:$T$35,MATCH(G289,model!$Q$5:$Q$35,0),1),0)</f>
        <v>0</v>
      </c>
      <c r="X289" s="19">
        <f>(U289+V289-W289)*P289</f>
        <v>48006.567595721805</v>
      </c>
      <c r="Y289" s="19"/>
      <c r="Z289" s="36" t="str">
        <f>K289&amp;L289</f>
        <v>DownUp</v>
      </c>
      <c r="AA289" s="36" t="str">
        <f>N289&amp;O289</f>
        <v>DownUp</v>
      </c>
      <c r="AB289" s="19"/>
      <c r="AC289" s="19"/>
      <c r="AD289" s="19"/>
      <c r="AE289" s="19"/>
      <c r="AI289" s="18">
        <f>ROUND(AI288-0.001,3)</f>
        <v>0.71599999999999997</v>
      </c>
      <c r="AJ289" s="9">
        <f t="array" ref="AJ289">PERCENTILE(IF($BB$5:$BB$2729="Y",$AY$5:$AY$2729),$AI289)</f>
        <v>1.0122350547288275</v>
      </c>
      <c r="AK289" s="9">
        <f t="array" ref="AK289">PERCENTILE(IF($BC$5:$BC$2729="Y",$AY$5:$AY$2729),$AI289)</f>
        <v>1.019581666074225</v>
      </c>
      <c r="AL289" s="9">
        <f t="array" ref="AL289">PERCENTILE(IF($BD$5:$BD$2729="Y",$AY$5:$AY$2729),$AI289)</f>
        <v>0.99376265825013255</v>
      </c>
      <c r="AM289" s="41" t="str">
        <f>IF(AI289&lt;$BJ$7,"Up","Down")</f>
        <v>Down</v>
      </c>
      <c r="AN289" s="41" t="str">
        <f>IF(AI289&lt;$BK$7,"Down","Up")</f>
        <v>Up</v>
      </c>
      <c r="AO289" s="9">
        <f t="array" ref="AO289">PERCENTILE(IF($BT$5:$BT$2729="Y",$BQ$5:$BQ$2729),$AI289)</f>
        <v>1.0169865417699502</v>
      </c>
      <c r="AP289" s="9">
        <f t="array" ref="AP289">PERCENTILE(IF($BU$5:$BU$2729="Y",$BQ$5:$BQ$2729),$AI289)</f>
        <v>1.0270171147423821</v>
      </c>
      <c r="AQ289" s="9">
        <f t="array" ref="AQ289">PERCENTILE(IF($BV$5:$BV$2729="Y",$BQ$5:$BQ$2729),$AI289)</f>
        <v>0.99286107613924512</v>
      </c>
      <c r="AR289" s="41" t="str">
        <f>IF(AI289&lt;$BJ$12,"Up","Down")</f>
        <v>Down</v>
      </c>
      <c r="AS289" s="41" t="str">
        <f>IF(AI289&lt;$BK$12,"Down","Up")</f>
        <v>Up</v>
      </c>
      <c r="AU289" s="4" t="str">
        <f>IF(AZ289=AZ290,IF(AZ289&gt;AZ288,AZ289&amp;"_O",""),AZ289&amp;"_C")</f>
        <v/>
      </c>
      <c r="AV289" s="7" t="str">
        <f>IF(RIGHT(AU289,1)="C",AX289/INDEX($AX$5:$AX$2729,MATCH(AZ289&amp;"_O",$AU$5:$AU$2729,0),1),"")</f>
        <v/>
      </c>
      <c r="AW289" s="38">
        <v>27558</v>
      </c>
      <c r="AX289" s="37">
        <v>90.52</v>
      </c>
      <c r="AY289" s="7">
        <f>AX289/AX288</f>
        <v>0.97880622837370235</v>
      </c>
      <c r="AZ289" s="4">
        <f>YEAR(AW289)</f>
        <v>1975</v>
      </c>
      <c r="BA289" s="2" t="s">
        <v>5</v>
      </c>
      <c r="BB289" s="12" t="str">
        <f>INDEX($CD$5:$CD$10,MATCH(BA289,$CC$5:$CC$10,0),1)</f>
        <v/>
      </c>
      <c r="BC289" s="12" t="str">
        <f>IF(AND(BB289="Y",AY289&gt;1),"Y","")</f>
        <v/>
      </c>
      <c r="BD289" s="12" t="str">
        <f>IF(AND(BB289="Y",AY289&lt;1),"Y","")</f>
        <v/>
      </c>
      <c r="BE289" s="12" t="str">
        <f>IF(AY289&gt;1,IF(AY288&gt;1,"Y",""),"")</f>
        <v/>
      </c>
      <c r="BF289" s="12" t="str">
        <f>IF(AY289&lt;1,IF(AY288&lt;1,"Y",""),"")</f>
        <v/>
      </c>
      <c r="BG289" s="2"/>
      <c r="BH289" s="2"/>
      <c r="BI289" s="2"/>
      <c r="BJ289" s="2"/>
      <c r="BK289" s="2"/>
      <c r="BL289" s="2"/>
      <c r="BM289" s="4" t="str">
        <f>IF(BR289=BR290,IF(BR289&gt;BR288,BR289&amp;"_O",""),BR289&amp;"_C")</f>
        <v/>
      </c>
      <c r="BN289" s="7" t="str">
        <f>IF(RIGHT(BM289,1)="C",BP289/INDEX($BP$5:$BP$2729,MATCH(BR289&amp;"_O",$BM$5:$BM$2729,0),1),"")</f>
        <v/>
      </c>
      <c r="BO289" s="38">
        <v>27957</v>
      </c>
      <c r="BP289" s="3">
        <v>92.4</v>
      </c>
      <c r="BQ289" s="7">
        <f>BP289/BP288</f>
        <v>1.0100568430257979</v>
      </c>
      <c r="BR289" s="4">
        <f>YEAR(BO289)</f>
        <v>1976</v>
      </c>
      <c r="BS289" s="2" t="s">
        <v>5</v>
      </c>
      <c r="BT289" s="12" t="str">
        <f>INDEX($CD$5:$CD$10,MATCH(BS289,$CC$5:$CC$10,0),1)</f>
        <v/>
      </c>
      <c r="BU289" s="12" t="str">
        <f>IF(AND(BT289="Y",BQ289&gt;1),"Y","")</f>
        <v/>
      </c>
      <c r="BV289" s="12" t="str">
        <f>IF(AND(BT289="Y",BQ289&lt;1),"Y","")</f>
        <v/>
      </c>
      <c r="BW289" s="12" t="str">
        <f>IF(BQ289&gt;1,IF(BQ288&gt;1,"Y",""),"")</f>
        <v>Y</v>
      </c>
      <c r="BX289" s="12" t="str">
        <f>IF(BQ289&lt;1,IF(BQ288&lt;1,"Y",""),"")</f>
        <v/>
      </c>
      <c r="BY289" s="2"/>
      <c r="BZ289" s="2"/>
      <c r="CA289" s="2"/>
    </row>
    <row r="290" spans="2:79">
      <c r="B290" s="4" t="str">
        <f>IF(G290=G291,IF(G290&gt;G289,G290&amp;"_O",""),G290&amp;"_C")</f>
        <v/>
      </c>
      <c r="C290" s="14">
        <f ca="1">RANDBETWEEN(0,1000)/1000</f>
        <v>0.54900000000000004</v>
      </c>
      <c r="D290" s="16">
        <f>D289+1</f>
        <v>286</v>
      </c>
      <c r="E290" s="10">
        <f>ROUNDDOWN(D290/52,0)+1</f>
        <v>6</v>
      </c>
      <c r="F290" s="15">
        <f>F289+7</f>
        <v>46622</v>
      </c>
      <c r="G290" s="4">
        <f>YEAR(F290)</f>
        <v>2027</v>
      </c>
      <c r="H290" s="33">
        <v>0.504</v>
      </c>
      <c r="I290" s="33">
        <v>0.67800000000000005</v>
      </c>
      <c r="J290" s="33">
        <v>0.313</v>
      </c>
      <c r="K290" s="16" t="str">
        <f>IF(M289&gt;1,"Up","Down")</f>
        <v>Up</v>
      </c>
      <c r="L290" s="16" t="str">
        <f>IF(K290="Up",IF(H290&lt;$BJ$7,"Up","Down"),IF(H290&lt;$BK$7,"Down","Up"))</f>
        <v>Up</v>
      </c>
      <c r="M290" s="17">
        <f>IF(L290="Up",INDEX($AK$5:$AK$1005,MATCH(I290,$AI$5:$AI$1005,0),1),INDEX($AL$5:$AL$1005,MATCH(J290,$AI$5:$AI$1005,0),1))</f>
        <v>1.0175788315133614</v>
      </c>
      <c r="N290" s="16" t="str">
        <f>IF(P289&gt;1,"Up","Down")</f>
        <v>Up</v>
      </c>
      <c r="O290" s="16" t="str">
        <f>IF(N290="Up",IF(H290&lt;$BJ$12,"Up","Down"),IF(H290&lt;$BK$12,"Down","Up"))</f>
        <v>Up</v>
      </c>
      <c r="P290" s="17">
        <f>IF(O290="Up",INDEX($AP$5:$AP$1005,MATCH(I290,$AI$5:$AI$1005,0),1),INDEX($AQ$5:$AQ$1005,MATCH(J290,$AI$5:$AI$1005,0),1))</f>
        <v>1.025153214857458</v>
      </c>
      <c r="Q290" s="19">
        <f>T289</f>
        <v>43105.141050764199</v>
      </c>
      <c r="R290" s="19">
        <f>INDEX(model!$S$5:$S$35,MATCH(G290,model!$Q$5:$Q$35,0),1)*model!$O$5</f>
        <v>125</v>
      </c>
      <c r="S290" s="19">
        <f>IF(RIGHT(B290,1)="C",T289*INDEX(model!$T$5:$T$35,MATCH(G290,model!$Q$5:$Q$35,0),1),0)</f>
        <v>0</v>
      </c>
      <c r="T290" s="19">
        <f>(Q290+R290-S290)*M290</f>
        <v>43990.076416594427</v>
      </c>
      <c r="U290" s="19">
        <f>X289</f>
        <v>48006.567595721805</v>
      </c>
      <c r="V290" s="19">
        <f>INDEX(model!$S$5:$S$35,MATCH(G290,model!$Q$5:$Q$35,0),1)*model!$O$6</f>
        <v>125</v>
      </c>
      <c r="W290" s="19">
        <f>IF(RIGHT(B290,1)="C",X289*INDEX(model!$T$5:$T$35,MATCH(G290,model!$Q$5:$Q$35,0),1),0)</f>
        <v>0</v>
      </c>
      <c r="X290" s="19">
        <f>(U290+V290-W290)*P290</f>
        <v>49342.231256883257</v>
      </c>
      <c r="Y290" s="19"/>
      <c r="Z290" s="36" t="str">
        <f>K290&amp;L290</f>
        <v>UpUp</v>
      </c>
      <c r="AA290" s="36" t="str">
        <f>N290&amp;O290</f>
        <v>UpUp</v>
      </c>
      <c r="AB290" s="19"/>
      <c r="AC290" s="19"/>
      <c r="AD290" s="19"/>
      <c r="AE290" s="19"/>
      <c r="AI290" s="18">
        <f>ROUND(AI289-0.001,3)</f>
        <v>0.71499999999999997</v>
      </c>
      <c r="AJ290" s="9">
        <f t="array" ref="AJ290">PERCENTILE(IF($BB$5:$BB$2729="Y",$AY$5:$AY$2729),$AI290)</f>
        <v>1.012222056126981</v>
      </c>
      <c r="AK290" s="9">
        <f t="array" ref="AK290">PERCENTILE(IF($BC$5:$BC$2729="Y",$AY$5:$AY$2729),$AI290)</f>
        <v>1.01948160712355</v>
      </c>
      <c r="AL290" s="9">
        <f t="array" ref="AL290">PERCENTILE(IF($BD$5:$BD$2729="Y",$AY$5:$AY$2729),$AI290)</f>
        <v>0.99374310667008547</v>
      </c>
      <c r="AM290" s="41" t="str">
        <f>IF(AI290&lt;$BJ$7,"Up","Down")</f>
        <v>Down</v>
      </c>
      <c r="AN290" s="41" t="str">
        <f>IF(AI290&lt;$BK$7,"Down","Up")</f>
        <v>Up</v>
      </c>
      <c r="AO290" s="9">
        <f t="array" ref="AO290">PERCENTILE(IF($BT$5:$BT$2729="Y",$BQ$5:$BQ$2729),$AI290)</f>
        <v>1.0169731987366284</v>
      </c>
      <c r="AP290" s="9">
        <f t="array" ref="AP290">PERCENTILE(IF($BU$5:$BU$2729="Y",$BQ$5:$BQ$2729),$AI290)</f>
        <v>1.0269845181857744</v>
      </c>
      <c r="AQ290" s="9">
        <f t="array" ref="AQ290">PERCENTILE(IF($BV$5:$BV$2729="Y",$BQ$5:$BQ$2729),$AI290)</f>
        <v>0.99285036571021179</v>
      </c>
      <c r="AR290" s="41" t="str">
        <f>IF(AI290&lt;$BJ$12,"Up","Down")</f>
        <v>Down</v>
      </c>
      <c r="AS290" s="41" t="str">
        <f>IF(AI290&lt;$BK$12,"Down","Up")</f>
        <v>Up</v>
      </c>
      <c r="AU290" s="4" t="str">
        <f>IF(AZ290=AZ291,IF(AZ290&gt;AZ289,AZ290&amp;"_O",""),AZ290&amp;"_C")</f>
        <v/>
      </c>
      <c r="AV290" s="7" t="str">
        <f>IF(RIGHT(AU290,1)="C",AX290/INDEX($AX$5:$AX$2729,MATCH(AZ290&amp;"_O",$AU$5:$AU$2729,0),1),"")</f>
        <v/>
      </c>
      <c r="AW290" s="38">
        <v>27565</v>
      </c>
      <c r="AX290" s="37">
        <v>92.61</v>
      </c>
      <c r="AY290" s="7">
        <f>AX290/AX289</f>
        <v>1.0230888201502431</v>
      </c>
      <c r="AZ290" s="4">
        <f>YEAR(AW290)</f>
        <v>1975</v>
      </c>
      <c r="BA290" s="2" t="s">
        <v>5</v>
      </c>
      <c r="BB290" s="12" t="str">
        <f>INDEX($CD$5:$CD$10,MATCH(BA290,$CC$5:$CC$10,0),1)</f>
        <v/>
      </c>
      <c r="BC290" s="12" t="str">
        <f>IF(AND(BB290="Y",AY290&gt;1),"Y","")</f>
        <v/>
      </c>
      <c r="BD290" s="12" t="str">
        <f>IF(AND(BB290="Y",AY290&lt;1),"Y","")</f>
        <v/>
      </c>
      <c r="BE290" s="12" t="str">
        <f>IF(AY290&gt;1,IF(AY289&gt;1,"Y",""),"")</f>
        <v/>
      </c>
      <c r="BF290" s="12" t="str">
        <f>IF(AY290&lt;1,IF(AY289&lt;1,"Y",""),"")</f>
        <v/>
      </c>
      <c r="BG290" s="2"/>
      <c r="BH290" s="2"/>
      <c r="BI290" s="2"/>
      <c r="BJ290" s="2"/>
      <c r="BK290" s="2"/>
      <c r="BL290" s="2"/>
      <c r="BM290" s="4" t="str">
        <f>IF(BR290=BR291,IF(BR290&gt;BR289,BR290&amp;"_O",""),BR290&amp;"_C")</f>
        <v/>
      </c>
      <c r="BN290" s="7" t="str">
        <f>IF(RIGHT(BM290,1)="C",BP290/INDEX($BP$5:$BP$2729,MATCH(BR290&amp;"_O",$BM$5:$BM$2729,0),1),"")</f>
        <v/>
      </c>
      <c r="BO290" s="38">
        <v>27964</v>
      </c>
      <c r="BP290" s="3">
        <v>91.6</v>
      </c>
      <c r="BQ290" s="7">
        <f>BP290/BP289</f>
        <v>0.99134199134199119</v>
      </c>
      <c r="BR290" s="4">
        <f>YEAR(BO290)</f>
        <v>1976</v>
      </c>
      <c r="BS290" s="2" t="s">
        <v>5</v>
      </c>
      <c r="BT290" s="12" t="str">
        <f>INDEX($CD$5:$CD$10,MATCH(BS290,$CC$5:$CC$10,0),1)</f>
        <v/>
      </c>
      <c r="BU290" s="12" t="str">
        <f>IF(AND(BT290="Y",BQ290&gt;1),"Y","")</f>
        <v/>
      </c>
      <c r="BV290" s="12" t="str">
        <f>IF(AND(BT290="Y",BQ290&lt;1),"Y","")</f>
        <v/>
      </c>
      <c r="BW290" s="12" t="str">
        <f>IF(BQ290&gt;1,IF(BQ289&gt;1,"Y",""),"")</f>
        <v/>
      </c>
      <c r="BX290" s="12" t="str">
        <f>IF(BQ290&lt;1,IF(BQ289&lt;1,"Y",""),"")</f>
        <v/>
      </c>
      <c r="BY290" s="2"/>
      <c r="BZ290" s="2"/>
      <c r="CA290" s="2"/>
    </row>
    <row r="291" spans="2:79">
      <c r="B291" s="4" t="str">
        <f>IF(G291=G292,IF(G291&gt;G290,G291&amp;"_O",""),G291&amp;"_C")</f>
        <v/>
      </c>
      <c r="C291" s="14">
        <f ca="1">RANDBETWEEN(0,1000)/1000</f>
        <v>3.5999999999999997E-2</v>
      </c>
      <c r="D291" s="16">
        <f>D290+1</f>
        <v>287</v>
      </c>
      <c r="E291" s="10">
        <f>ROUNDDOWN(D291/52,0)+1</f>
        <v>6</v>
      </c>
      <c r="F291" s="15">
        <f>F290+7</f>
        <v>46629</v>
      </c>
      <c r="G291" s="4">
        <f>YEAR(F291)</f>
        <v>2027</v>
      </c>
      <c r="H291" s="33">
        <v>0.14599999999999999</v>
      </c>
      <c r="I291" s="33">
        <v>5.2999999999999999E-2</v>
      </c>
      <c r="J291" s="33">
        <v>7.1999999999999995E-2</v>
      </c>
      <c r="K291" s="16" t="str">
        <f>IF(M290&gt;1,"Up","Down")</f>
        <v>Up</v>
      </c>
      <c r="L291" s="16" t="str">
        <f>IF(K291="Up",IF(H291&lt;$BJ$7,"Up","Down"),IF(H291&lt;$BK$7,"Down","Up"))</f>
        <v>Up</v>
      </c>
      <c r="M291" s="17">
        <f>IF(L291="Up",INDEX($AK$5:$AK$1005,MATCH(I291,$AI$5:$AI$1005,0),1),INDEX($AL$5:$AL$1005,MATCH(J291,$AI$5:$AI$1005,0),1))</f>
        <v>1.0012270860910402</v>
      </c>
      <c r="N291" s="16" t="str">
        <f>IF(P290&gt;1,"Up","Down")</f>
        <v>Up</v>
      </c>
      <c r="O291" s="16" t="str">
        <f>IF(N291="Up",IF(H291&lt;$BJ$12,"Up","Down"),IF(H291&lt;$BK$12,"Down","Up"))</f>
        <v>Up</v>
      </c>
      <c r="P291" s="17">
        <f>IF(O291="Up",INDEX($AP$5:$AP$1005,MATCH(I291,$AI$5:$AI$1005,0),1),INDEX($AQ$5:$AQ$1005,MATCH(J291,$AI$5:$AI$1005,0),1))</f>
        <v>1.0020408441507798</v>
      </c>
      <c r="Q291" s="19">
        <f>T290</f>
        <v>43990.076416594427</v>
      </c>
      <c r="R291" s="19">
        <f>INDEX(model!$S$5:$S$35,MATCH(G291,model!$Q$5:$Q$35,0),1)*model!$O$5</f>
        <v>125</v>
      </c>
      <c r="S291" s="19">
        <f>IF(RIGHT(B291,1)="C",T290*INDEX(model!$T$5:$T$35,MATCH(G291,model!$Q$5:$Q$35,0),1),0)</f>
        <v>0</v>
      </c>
      <c r="T291" s="19">
        <f>(Q291+R291-S291)*M291</f>
        <v>44169.209413270408</v>
      </c>
      <c r="U291" s="19">
        <f>X290</f>
        <v>49342.231256883257</v>
      </c>
      <c r="V291" s="19">
        <f>INDEX(model!$S$5:$S$35,MATCH(G291,model!$Q$5:$Q$35,0),1)*model!$O$6</f>
        <v>125</v>
      </c>
      <c r="W291" s="19">
        <f>IF(RIGHT(B291,1)="C",X290*INDEX(model!$T$5:$T$35,MATCH(G291,model!$Q$5:$Q$35,0),1),0)</f>
        <v>0</v>
      </c>
      <c r="X291" s="19">
        <f>(U291+V291-W291)*P291</f>
        <v>49568.186166449137</v>
      </c>
      <c r="Y291" s="19"/>
      <c r="Z291" s="36" t="str">
        <f>K291&amp;L291</f>
        <v>UpUp</v>
      </c>
      <c r="AA291" s="36" t="str">
        <f>N291&amp;O291</f>
        <v>UpUp</v>
      </c>
      <c r="AB291" s="19"/>
      <c r="AC291" s="19"/>
      <c r="AD291" s="19"/>
      <c r="AE291" s="19"/>
      <c r="AI291" s="18">
        <f>ROUND(AI290-0.001,3)</f>
        <v>0.71399999999999997</v>
      </c>
      <c r="AJ291" s="9">
        <f t="array" ref="AJ291">PERCENTILE(IF($BB$5:$BB$2729="Y",$AY$5:$AY$2729),$AI291)</f>
        <v>1.0121701413641455</v>
      </c>
      <c r="AK291" s="9">
        <f t="array" ref="AK291">PERCENTILE(IF($BC$5:$BC$2729="Y",$AY$5:$AY$2729),$AI291)</f>
        <v>1.0194297155692582</v>
      </c>
      <c r="AL291" s="9">
        <f t="array" ref="AL291">PERCENTILE(IF($BD$5:$BD$2729="Y",$AY$5:$AY$2729),$AI291)</f>
        <v>0.9937228081724544</v>
      </c>
      <c r="AM291" s="41" t="str">
        <f>IF(AI291&lt;$BJ$7,"Up","Down")</f>
        <v>Down</v>
      </c>
      <c r="AN291" s="41" t="str">
        <f>IF(AI291&lt;$BK$7,"Down","Up")</f>
        <v>Up</v>
      </c>
      <c r="AO291" s="9">
        <f t="array" ref="AO291">PERCENTILE(IF($BT$5:$BT$2729="Y",$BQ$5:$BQ$2729),$AI291)</f>
        <v>1.0168676551694089</v>
      </c>
      <c r="AP291" s="9">
        <f t="array" ref="AP291">PERCENTILE(IF($BU$5:$BU$2729="Y",$BQ$5:$BQ$2729),$AI291)</f>
        <v>1.0269205285366647</v>
      </c>
      <c r="AQ291" s="9">
        <f t="array" ref="AQ291">PERCENTILE(IF($BV$5:$BV$2729="Y",$BQ$5:$BQ$2729),$AI291)</f>
        <v>0.99284490202260811</v>
      </c>
      <c r="AR291" s="41" t="str">
        <f>IF(AI291&lt;$BJ$12,"Up","Down")</f>
        <v>Down</v>
      </c>
      <c r="AS291" s="41" t="str">
        <f>IF(AI291&lt;$BK$12,"Down","Up")</f>
        <v>Up</v>
      </c>
      <c r="AU291" s="4" t="str">
        <f>IF(AZ291=AZ292,IF(AZ291&gt;AZ290,AZ291&amp;"_O",""),AZ291&amp;"_C")</f>
        <v/>
      </c>
      <c r="AV291" s="7" t="str">
        <f>IF(RIGHT(AU291,1)="C",AX291/INDEX($AX$5:$AX$2729,MATCH(AZ291&amp;"_O",$AU$5:$AU$2729,0),1),"")</f>
        <v/>
      </c>
      <c r="AW291" s="38">
        <v>27572</v>
      </c>
      <c r="AX291" s="37">
        <v>94.81</v>
      </c>
      <c r="AY291" s="7">
        <f>AX291/AX290</f>
        <v>1.0237555339596156</v>
      </c>
      <c r="AZ291" s="4">
        <f>YEAR(AW291)</f>
        <v>1975</v>
      </c>
      <c r="BA291" s="2" t="s">
        <v>5</v>
      </c>
      <c r="BB291" s="12" t="str">
        <f>INDEX($CD$5:$CD$10,MATCH(BA291,$CC$5:$CC$10,0),1)</f>
        <v/>
      </c>
      <c r="BC291" s="12" t="str">
        <f>IF(AND(BB291="Y",AY291&gt;1),"Y","")</f>
        <v/>
      </c>
      <c r="BD291" s="12" t="str">
        <f>IF(AND(BB291="Y",AY291&lt;1),"Y","")</f>
        <v/>
      </c>
      <c r="BE291" s="12" t="str">
        <f>IF(AY291&gt;1,IF(AY290&gt;1,"Y",""),"")</f>
        <v>Y</v>
      </c>
      <c r="BF291" s="12" t="str">
        <f>IF(AY291&lt;1,IF(AY290&lt;1,"Y",""),"")</f>
        <v/>
      </c>
      <c r="BG291" s="2"/>
      <c r="BH291" s="2"/>
      <c r="BI291" s="2"/>
      <c r="BJ291" s="2"/>
      <c r="BK291" s="2"/>
      <c r="BL291" s="2"/>
      <c r="BM291" s="4" t="str">
        <f>IF(BR291=BR292,IF(BR291&gt;BR290,BR291&amp;"_O",""),BR291&amp;"_C")</f>
        <v/>
      </c>
      <c r="BN291" s="7" t="str">
        <f>IF(RIGHT(BM291,1)="C",BP291/INDEX($BP$5:$BP$2729,MATCH(BR291&amp;"_O",$BM$5:$BM$2729,0),1),"")</f>
        <v/>
      </c>
      <c r="BO291" s="38">
        <v>27971</v>
      </c>
      <c r="BP291" s="3">
        <v>91.29</v>
      </c>
      <c r="BQ291" s="7">
        <f>BP291/BP290</f>
        <v>0.99661572052401759</v>
      </c>
      <c r="BR291" s="4">
        <f>YEAR(BO291)</f>
        <v>1976</v>
      </c>
      <c r="BS291" s="2" t="s">
        <v>5</v>
      </c>
      <c r="BT291" s="12" t="str">
        <f>INDEX($CD$5:$CD$10,MATCH(BS291,$CC$5:$CC$10,0),1)</f>
        <v/>
      </c>
      <c r="BU291" s="12" t="str">
        <f>IF(AND(BT291="Y",BQ291&gt;1),"Y","")</f>
        <v/>
      </c>
      <c r="BV291" s="12" t="str">
        <f>IF(AND(BT291="Y",BQ291&lt;1),"Y","")</f>
        <v/>
      </c>
      <c r="BW291" s="12" t="str">
        <f>IF(BQ291&gt;1,IF(BQ290&gt;1,"Y",""),"")</f>
        <v/>
      </c>
      <c r="BX291" s="12" t="str">
        <f>IF(BQ291&lt;1,IF(BQ290&lt;1,"Y",""),"")</f>
        <v>Y</v>
      </c>
      <c r="BY291" s="2"/>
      <c r="BZ291" s="2"/>
      <c r="CA291" s="2"/>
    </row>
    <row r="292" spans="2:79">
      <c r="B292" s="4" t="str">
        <f>IF(G292=G293,IF(G292&gt;G291,G292&amp;"_O",""),G292&amp;"_C")</f>
        <v/>
      </c>
      <c r="C292" s="14">
        <f ca="1">RANDBETWEEN(0,1000)/1000</f>
        <v>0.34799999999999998</v>
      </c>
      <c r="D292" s="16">
        <f>D291+1</f>
        <v>288</v>
      </c>
      <c r="E292" s="10">
        <f>ROUNDDOWN(D292/52,0)+1</f>
        <v>6</v>
      </c>
      <c r="F292" s="15">
        <f>F291+7</f>
        <v>46636</v>
      </c>
      <c r="G292" s="4">
        <f>YEAR(F292)</f>
        <v>2027</v>
      </c>
      <c r="H292" s="33">
        <v>0.58099999999999996</v>
      </c>
      <c r="I292" s="33">
        <v>0.114</v>
      </c>
      <c r="J292" s="33">
        <v>0.90200000000000002</v>
      </c>
      <c r="K292" s="16" t="str">
        <f>IF(M291&gt;1,"Up","Down")</f>
        <v>Up</v>
      </c>
      <c r="L292" s="16" t="str">
        <f>IF(K292="Up",IF(H292&lt;$BJ$7,"Up","Down"),IF(H292&lt;$BK$7,"Down","Up"))</f>
        <v>Down</v>
      </c>
      <c r="M292" s="17">
        <f>IF(L292="Up",INDEX($AK$5:$AK$1005,MATCH(I292,$AI$5:$AI$1005,0),1),INDEX($AL$5:$AL$1005,MATCH(J292,$AI$5:$AI$1005,0),1))</f>
        <v>0.99784883758705012</v>
      </c>
      <c r="N292" s="16" t="str">
        <f>IF(P291&gt;1,"Up","Down")</f>
        <v>Up</v>
      </c>
      <c r="O292" s="16" t="str">
        <f>IF(N292="Up",IF(H292&lt;$BJ$12,"Up","Down"),IF(H292&lt;$BK$12,"Down","Up"))</f>
        <v>Down</v>
      </c>
      <c r="P292" s="17">
        <f>IF(O292="Up",INDEX($AP$5:$AP$1005,MATCH(I292,$AI$5:$AI$1005,0),1),INDEX($AQ$5:$AQ$1005,MATCH(J292,$AI$5:$AI$1005,0),1))</f>
        <v>0.99770422001989967</v>
      </c>
      <c r="Q292" s="19">
        <f>T291</f>
        <v>44169.209413270408</v>
      </c>
      <c r="R292" s="19">
        <f>INDEX(model!$S$5:$S$35,MATCH(G292,model!$Q$5:$Q$35,0),1)*model!$O$5</f>
        <v>125</v>
      </c>
      <c r="S292" s="19">
        <f>IF(RIGHT(B292,1)="C",T291*INDEX(model!$T$5:$T$35,MATCH(G292,model!$Q$5:$Q$35,0),1),0)</f>
        <v>0</v>
      </c>
      <c r="T292" s="19">
        <f>(Q292+R292-S292)*M292</f>
        <v>44198.92537486925</v>
      </c>
      <c r="U292" s="19">
        <f>X291</f>
        <v>49568.186166449137</v>
      </c>
      <c r="V292" s="19">
        <f>INDEX(model!$S$5:$S$35,MATCH(G292,model!$Q$5:$Q$35,0),1)*model!$O$6</f>
        <v>125</v>
      </c>
      <c r="W292" s="19">
        <f>IF(RIGHT(B292,1)="C",X291*INDEX(model!$T$5:$T$35,MATCH(G292,model!$Q$5:$Q$35,0),1),0)</f>
        <v>0</v>
      </c>
      <c r="X292" s="19">
        <f>(U292+V292-W292)*P292</f>
        <v>49579.101544500802</v>
      </c>
      <c r="Y292" s="19"/>
      <c r="Z292" s="36" t="str">
        <f>K292&amp;L292</f>
        <v>UpDown</v>
      </c>
      <c r="AA292" s="36" t="str">
        <f>N292&amp;O292</f>
        <v>UpDown</v>
      </c>
      <c r="AB292" s="19"/>
      <c r="AC292" s="19"/>
      <c r="AD292" s="19"/>
      <c r="AE292" s="19"/>
      <c r="AI292" s="18">
        <f>ROUND(AI291-0.001,3)</f>
        <v>0.71299999999999997</v>
      </c>
      <c r="AJ292" s="9">
        <f t="array" ref="AJ292">PERCENTILE(IF($BB$5:$BB$2729="Y",$AY$5:$AY$2729),$AI292)</f>
        <v>1.0121549859712136</v>
      </c>
      <c r="AK292" s="9">
        <f t="array" ref="AK292">PERCENTILE(IF($BC$5:$BC$2729="Y",$AY$5:$AY$2729),$AI292)</f>
        <v>1.0194261453504458</v>
      </c>
      <c r="AL292" s="9">
        <f t="array" ref="AL292">PERCENTILE(IF($BD$5:$BD$2729="Y",$AY$5:$AY$2729),$AI292)</f>
        <v>0.99369966286497435</v>
      </c>
      <c r="AM292" s="41" t="str">
        <f>IF(AI292&lt;$BJ$7,"Up","Down")</f>
        <v>Down</v>
      </c>
      <c r="AN292" s="41" t="str">
        <f>IF(AI292&lt;$BK$7,"Down","Up")</f>
        <v>Up</v>
      </c>
      <c r="AO292" s="9">
        <f t="array" ref="AO292">PERCENTILE(IF($BT$5:$BT$2729="Y",$BQ$5:$BQ$2729),$AI292)</f>
        <v>1.0167617614057789</v>
      </c>
      <c r="AP292" s="9">
        <f t="array" ref="AP292">PERCENTILE(IF($BU$5:$BU$2729="Y",$BQ$5:$BQ$2729),$AI292)</f>
        <v>1.0268587754086296</v>
      </c>
      <c r="AQ292" s="9">
        <f t="array" ref="AQ292">PERCENTILE(IF($BV$5:$BV$2729="Y",$BQ$5:$BQ$2729),$AI292)</f>
        <v>0.99284009201528278</v>
      </c>
      <c r="AR292" s="41" t="str">
        <f>IF(AI292&lt;$BJ$12,"Up","Down")</f>
        <v>Down</v>
      </c>
      <c r="AS292" s="41" t="str">
        <f>IF(AI292&lt;$BK$12,"Down","Up")</f>
        <v>Up</v>
      </c>
      <c r="AU292" s="4" t="str">
        <f>IF(AZ292=AZ293,IF(AZ292&gt;AZ291,AZ292&amp;"_O",""),AZ292&amp;"_C")</f>
        <v/>
      </c>
      <c r="AV292" s="7" t="str">
        <f>IF(RIGHT(AU292,1)="C",AX292/INDEX($AX$5:$AX$2729,MATCH(AZ292&amp;"_O",$AU$5:$AU$2729,0),1),"")</f>
        <v/>
      </c>
      <c r="AW292" s="38">
        <v>27578</v>
      </c>
      <c r="AX292" s="37">
        <v>94.36</v>
      </c>
      <c r="AY292" s="7">
        <f>AX292/AX291</f>
        <v>0.99525366522518721</v>
      </c>
      <c r="AZ292" s="4">
        <f>YEAR(AW292)</f>
        <v>1975</v>
      </c>
      <c r="BA292" s="2" t="s">
        <v>5</v>
      </c>
      <c r="BB292" s="12" t="str">
        <f>INDEX($CD$5:$CD$10,MATCH(BA292,$CC$5:$CC$10,0),1)</f>
        <v/>
      </c>
      <c r="BC292" s="12" t="str">
        <f>IF(AND(BB292="Y",AY292&gt;1),"Y","")</f>
        <v/>
      </c>
      <c r="BD292" s="12" t="str">
        <f>IF(AND(BB292="Y",AY292&lt;1),"Y","")</f>
        <v/>
      </c>
      <c r="BE292" s="12" t="str">
        <f>IF(AY292&gt;1,IF(AY291&gt;1,"Y",""),"")</f>
        <v/>
      </c>
      <c r="BF292" s="12" t="str">
        <f>IF(AY292&lt;1,IF(AY291&lt;1,"Y",""),"")</f>
        <v/>
      </c>
      <c r="BG292" s="2"/>
      <c r="BH292" s="2"/>
      <c r="BI292" s="2"/>
      <c r="BJ292" s="2"/>
      <c r="BK292" s="2"/>
      <c r="BL292" s="2"/>
      <c r="BM292" s="4" t="str">
        <f>IF(BR292=BR293,IF(BR292&gt;BR291,BR292&amp;"_O",""),BR292&amp;"_C")</f>
        <v/>
      </c>
      <c r="BN292" s="7" t="str">
        <f>IF(RIGHT(BM292,1)="C",BP292/INDEX($BP$5:$BP$2729,MATCH(BR292&amp;"_O",$BM$5:$BM$2729,0),1),"")</f>
        <v/>
      </c>
      <c r="BO292" s="38">
        <v>27978</v>
      </c>
      <c r="BP292" s="3">
        <v>91.64</v>
      </c>
      <c r="BQ292" s="7">
        <f>BP292/BP291</f>
        <v>1.0038339358089603</v>
      </c>
      <c r="BR292" s="4">
        <f>YEAR(BO292)</f>
        <v>1976</v>
      </c>
      <c r="BS292" s="2" t="s">
        <v>5</v>
      </c>
      <c r="BT292" s="12" t="str">
        <f>INDEX($CD$5:$CD$10,MATCH(BS292,$CC$5:$CC$10,0),1)</f>
        <v/>
      </c>
      <c r="BU292" s="12" t="str">
        <f>IF(AND(BT292="Y",BQ292&gt;1),"Y","")</f>
        <v/>
      </c>
      <c r="BV292" s="12" t="str">
        <f>IF(AND(BT292="Y",BQ292&lt;1),"Y","")</f>
        <v/>
      </c>
      <c r="BW292" s="12" t="str">
        <f>IF(BQ292&gt;1,IF(BQ291&gt;1,"Y",""),"")</f>
        <v/>
      </c>
      <c r="BX292" s="12" t="str">
        <f>IF(BQ292&lt;1,IF(BQ291&lt;1,"Y",""),"")</f>
        <v/>
      </c>
      <c r="BY292" s="2"/>
      <c r="BZ292" s="2"/>
      <c r="CA292" s="2"/>
    </row>
    <row r="293" spans="2:79">
      <c r="B293" s="4" t="str">
        <f>IF(G293=G294,IF(G293&gt;G292,G293&amp;"_O",""),G293&amp;"_C")</f>
        <v/>
      </c>
      <c r="C293" s="14">
        <f ca="1">RANDBETWEEN(0,1000)/1000</f>
        <v>0.435</v>
      </c>
      <c r="D293" s="16">
        <f>D292+1</f>
        <v>289</v>
      </c>
      <c r="E293" s="10">
        <f>ROUNDDOWN(D293/52,0)+1</f>
        <v>6</v>
      </c>
      <c r="F293" s="15">
        <f>F292+7</f>
        <v>46643</v>
      </c>
      <c r="G293" s="4">
        <f>YEAR(F293)</f>
        <v>2027</v>
      </c>
      <c r="H293" s="33">
        <v>8.4000000000000005E-2</v>
      </c>
      <c r="I293" s="33">
        <v>0.27100000000000002</v>
      </c>
      <c r="J293" s="33">
        <v>0.316</v>
      </c>
      <c r="K293" s="16" t="str">
        <f>IF(M292&gt;1,"Up","Down")</f>
        <v>Down</v>
      </c>
      <c r="L293" s="16" t="str">
        <f>IF(K293="Up",IF(H293&lt;$BJ$7,"Up","Down"),IF(H293&lt;$BK$7,"Down","Up"))</f>
        <v>Down</v>
      </c>
      <c r="M293" s="17">
        <f>IF(L293="Up",INDEX($AK$5:$AK$1005,MATCH(I293,$AI$5:$AI$1005,0),1),INDEX($AL$5:$AL$1005,MATCH(J293,$AI$5:$AI$1005,0),1))</f>
        <v>0.98060775099902386</v>
      </c>
      <c r="N293" s="16" t="str">
        <f>IF(P292&gt;1,"Up","Down")</f>
        <v>Down</v>
      </c>
      <c r="O293" s="16" t="str">
        <f>IF(N293="Up",IF(H293&lt;$BJ$12,"Up","Down"),IF(H293&lt;$BK$12,"Down","Up"))</f>
        <v>Down</v>
      </c>
      <c r="P293" s="17">
        <f>IF(O293="Up",INDEX($AP$5:$AP$1005,MATCH(I293,$AI$5:$AI$1005,0),1),INDEX($AQ$5:$AQ$1005,MATCH(J293,$AI$5:$AI$1005,0),1))</f>
        <v>0.975509982311214</v>
      </c>
      <c r="Q293" s="19">
        <f>T292</f>
        <v>44198.92537486925</v>
      </c>
      <c r="R293" s="19">
        <f>INDEX(model!$S$5:$S$35,MATCH(G293,model!$Q$5:$Q$35,0),1)*model!$O$5</f>
        <v>125</v>
      </c>
      <c r="S293" s="19">
        <f>IF(RIGHT(B293,1)="C",T292*INDEX(model!$T$5:$T$35,MATCH(G293,model!$Q$5:$Q$35,0),1),0)</f>
        <v>0</v>
      </c>
      <c r="T293" s="19">
        <f>(Q293+R293-S293)*M293</f>
        <v>43464.384777299099</v>
      </c>
      <c r="U293" s="19">
        <f>X292</f>
        <v>49579.101544500802</v>
      </c>
      <c r="V293" s="19">
        <f>INDEX(model!$S$5:$S$35,MATCH(G293,model!$Q$5:$Q$35,0),1)*model!$O$6</f>
        <v>125</v>
      </c>
      <c r="W293" s="19">
        <f>IF(RIGHT(B293,1)="C",X292*INDEX(model!$T$5:$T$35,MATCH(G293,model!$Q$5:$Q$35,0),1),0)</f>
        <v>0</v>
      </c>
      <c r="X293" s="19">
        <f>(U293+V293-W293)*P293</f>
        <v>48486.847218470764</v>
      </c>
      <c r="Y293" s="19"/>
      <c r="Z293" s="36" t="str">
        <f>K293&amp;L293</f>
        <v>DownDown</v>
      </c>
      <c r="AA293" s="36" t="str">
        <f>N293&amp;O293</f>
        <v>DownDown</v>
      </c>
      <c r="AB293" s="19"/>
      <c r="AC293" s="19"/>
      <c r="AD293" s="19"/>
      <c r="AE293" s="19"/>
      <c r="AI293" s="18">
        <f>ROUND(AI292-0.001,3)</f>
        <v>0.71199999999999997</v>
      </c>
      <c r="AJ293" s="9">
        <f t="array" ref="AJ293">PERCENTILE(IF($BB$5:$BB$2729="Y",$AY$5:$AY$2729),$AI293)</f>
        <v>1.0121510774013152</v>
      </c>
      <c r="AK293" s="9">
        <f t="array" ref="AK293">PERCENTILE(IF($BC$5:$BC$2729="Y",$AY$5:$AY$2729),$AI293)</f>
        <v>1.0193970416325948</v>
      </c>
      <c r="AL293" s="9">
        <f t="array" ref="AL293">PERCENTILE(IF($BD$5:$BD$2729="Y",$AY$5:$AY$2729),$AI293)</f>
        <v>0.99367586972748678</v>
      </c>
      <c r="AM293" s="41" t="str">
        <f>IF(AI293&lt;$BJ$7,"Up","Down")</f>
        <v>Down</v>
      </c>
      <c r="AN293" s="41" t="str">
        <f>IF(AI293&lt;$BK$7,"Down","Up")</f>
        <v>Up</v>
      </c>
      <c r="AO293" s="9">
        <f t="array" ref="AO293">PERCENTILE(IF($BT$5:$BT$2729="Y",$BQ$5:$BQ$2729),$AI293)</f>
        <v>1.016727862703001</v>
      </c>
      <c r="AP293" s="9">
        <f t="array" ref="AP293">PERCENTILE(IF($BU$5:$BU$2729="Y",$BQ$5:$BQ$2729),$AI293)</f>
        <v>1.0268167033595679</v>
      </c>
      <c r="AQ293" s="9">
        <f t="array" ref="AQ293">PERCENTILE(IF($BV$5:$BV$2729="Y",$BQ$5:$BQ$2729),$AI293)</f>
        <v>0.99283612550128575</v>
      </c>
      <c r="AR293" s="41" t="str">
        <f>IF(AI293&lt;$BJ$12,"Up","Down")</f>
        <v>Down</v>
      </c>
      <c r="AS293" s="41" t="str">
        <f>IF(AI293&lt;$BK$12,"Down","Up")</f>
        <v>Up</v>
      </c>
      <c r="AU293" s="4" t="str">
        <f>IF(AZ293=AZ294,IF(AZ293&gt;AZ292,AZ293&amp;"_O",""),AZ293&amp;"_C")</f>
        <v/>
      </c>
      <c r="AV293" s="7" t="str">
        <f>IF(RIGHT(AU293,1)="C",AX293/INDEX($AX$5:$AX$2729,MATCH(AZ293&amp;"_O",$AU$5:$AU$2729,0),1),"")</f>
        <v/>
      </c>
      <c r="AW293" s="38">
        <v>27586</v>
      </c>
      <c r="AX293" s="37">
        <v>94.66</v>
      </c>
      <c r="AY293" s="7">
        <f>AX293/AX292</f>
        <v>1.003179313268334</v>
      </c>
      <c r="AZ293" s="4">
        <f>YEAR(AW293)</f>
        <v>1975</v>
      </c>
      <c r="BA293" s="2" t="s">
        <v>5</v>
      </c>
      <c r="BB293" s="12" t="str">
        <f>INDEX($CD$5:$CD$10,MATCH(BA293,$CC$5:$CC$10,0),1)</f>
        <v/>
      </c>
      <c r="BC293" s="12" t="str">
        <f>IF(AND(BB293="Y",AY293&gt;1),"Y","")</f>
        <v/>
      </c>
      <c r="BD293" s="12" t="str">
        <f>IF(AND(BB293="Y",AY293&lt;1),"Y","")</f>
        <v/>
      </c>
      <c r="BE293" s="12" t="str">
        <f>IF(AY293&gt;1,IF(AY292&gt;1,"Y",""),"")</f>
        <v/>
      </c>
      <c r="BF293" s="12" t="str">
        <f>IF(AY293&lt;1,IF(AY292&lt;1,"Y",""),"")</f>
        <v/>
      </c>
      <c r="BG293" s="2"/>
      <c r="BH293" s="2"/>
      <c r="BI293" s="2"/>
      <c r="BJ293" s="2"/>
      <c r="BK293" s="2"/>
      <c r="BL293" s="2"/>
      <c r="BM293" s="4" t="str">
        <f>IF(BR293=BR294,IF(BR293&gt;BR292,BR293&amp;"_O",""),BR293&amp;"_C")</f>
        <v/>
      </c>
      <c r="BN293" s="7" t="str">
        <f>IF(RIGHT(BM293,1)="C",BP293/INDEX($BP$5:$BP$2729,MATCH(BR293&amp;"_O",$BM$5:$BM$2729,0),1),"")</f>
        <v/>
      </c>
      <c r="BO293" s="38">
        <v>27985</v>
      </c>
      <c r="BP293" s="3">
        <v>91.81</v>
      </c>
      <c r="BQ293" s="7">
        <f>BP293/BP292</f>
        <v>1.00185508511567</v>
      </c>
      <c r="BR293" s="4">
        <f>YEAR(BO293)</f>
        <v>1976</v>
      </c>
      <c r="BS293" s="2" t="s">
        <v>5</v>
      </c>
      <c r="BT293" s="12" t="str">
        <f>INDEX($CD$5:$CD$10,MATCH(BS293,$CC$5:$CC$10,0),1)</f>
        <v/>
      </c>
      <c r="BU293" s="12" t="str">
        <f>IF(AND(BT293="Y",BQ293&gt;1),"Y","")</f>
        <v/>
      </c>
      <c r="BV293" s="12" t="str">
        <f>IF(AND(BT293="Y",BQ293&lt;1),"Y","")</f>
        <v/>
      </c>
      <c r="BW293" s="12" t="str">
        <f>IF(BQ293&gt;1,IF(BQ292&gt;1,"Y",""),"")</f>
        <v>Y</v>
      </c>
      <c r="BX293" s="12" t="str">
        <f>IF(BQ293&lt;1,IF(BQ292&lt;1,"Y",""),"")</f>
        <v/>
      </c>
      <c r="BY293" s="2"/>
      <c r="BZ293" s="2"/>
      <c r="CA293" s="2"/>
    </row>
    <row r="294" spans="2:79">
      <c r="B294" s="4" t="str">
        <f>IF(G294=G295,IF(G294&gt;G293,G294&amp;"_O",""),G294&amp;"_C")</f>
        <v/>
      </c>
      <c r="C294" s="14">
        <f ca="1">RANDBETWEEN(0,1000)/1000</f>
        <v>0.17599999999999999</v>
      </c>
      <c r="D294" s="16">
        <f>D293+1</f>
        <v>290</v>
      </c>
      <c r="E294" s="10">
        <f>ROUNDDOWN(D294/52,0)+1</f>
        <v>6</v>
      </c>
      <c r="F294" s="15">
        <f>F293+7</f>
        <v>46650</v>
      </c>
      <c r="G294" s="4">
        <f>YEAR(F294)</f>
        <v>2027</v>
      </c>
      <c r="H294" s="33">
        <v>0.33100000000000002</v>
      </c>
      <c r="I294" s="33">
        <v>0.71</v>
      </c>
      <c r="J294" s="33">
        <v>0.73799999999999999</v>
      </c>
      <c r="K294" s="16" t="str">
        <f>IF(M293&gt;1,"Up","Down")</f>
        <v>Down</v>
      </c>
      <c r="L294" s="16" t="str">
        <f>IF(K294="Up",IF(H294&lt;$BJ$7,"Up","Down"),IF(H294&lt;$BK$7,"Down","Up"))</f>
        <v>Down</v>
      </c>
      <c r="M294" s="17">
        <f>IF(L294="Up",INDEX($AK$5:$AK$1005,MATCH(I294,$AI$5:$AI$1005,0),1),INDEX($AL$5:$AL$1005,MATCH(J294,$AI$5:$AI$1005,0),1))</f>
        <v>0.9943820058270062</v>
      </c>
      <c r="N294" s="16" t="str">
        <f>IF(P293&gt;1,"Up","Down")</f>
        <v>Down</v>
      </c>
      <c r="O294" s="16" t="str">
        <f>IF(N294="Up",IF(H294&lt;$BJ$12,"Up","Down"),IF(H294&lt;$BK$12,"Down","Up"))</f>
        <v>Down</v>
      </c>
      <c r="P294" s="17">
        <f>IF(O294="Up",INDEX($AP$5:$AP$1005,MATCH(I294,$AI$5:$AI$1005,0),1),INDEX($AQ$5:$AQ$1005,MATCH(J294,$AI$5:$AI$1005,0),1))</f>
        <v>0.99351305930257239</v>
      </c>
      <c r="Q294" s="19">
        <f>T293</f>
        <v>43464.384777299099</v>
      </c>
      <c r="R294" s="19">
        <f>INDEX(model!$S$5:$S$35,MATCH(G294,model!$Q$5:$Q$35,0),1)*model!$O$5</f>
        <v>125</v>
      </c>
      <c r="S294" s="19">
        <f>IF(RIGHT(B294,1)="C",T293*INDEX(model!$T$5:$T$35,MATCH(G294,model!$Q$5:$Q$35,0),1),0)</f>
        <v>0</v>
      </c>
      <c r="T294" s="19">
        <f>(Q294+R294-S294)*M294</f>
        <v>43344.49986761585</v>
      </c>
      <c r="U294" s="19">
        <f>X293</f>
        <v>48486.847218470764</v>
      </c>
      <c r="V294" s="19">
        <f>INDEX(model!$S$5:$S$35,MATCH(G294,model!$Q$5:$Q$35,0),1)*model!$O$6</f>
        <v>125</v>
      </c>
      <c r="W294" s="19">
        <f>IF(RIGHT(B294,1)="C",X293*INDEX(model!$T$5:$T$35,MATCH(G294,model!$Q$5:$Q$35,0),1),0)</f>
        <v>0</v>
      </c>
      <c r="X294" s="19">
        <f>(U294+V294-W294)*P294</f>
        <v>48296.505048372135</v>
      </c>
      <c r="Y294" s="19"/>
      <c r="Z294" s="36" t="str">
        <f>K294&amp;L294</f>
        <v>DownDown</v>
      </c>
      <c r="AA294" s="36" t="str">
        <f>N294&amp;O294</f>
        <v>DownDown</v>
      </c>
      <c r="AB294" s="19"/>
      <c r="AC294" s="19"/>
      <c r="AD294" s="19"/>
      <c r="AE294" s="19"/>
      <c r="AI294" s="18">
        <f>ROUND(AI293-0.001,3)</f>
        <v>0.71099999999999997</v>
      </c>
      <c r="AJ294" s="9">
        <f t="array" ref="AJ294">PERCENTILE(IF($BB$5:$BB$2729="Y",$AY$5:$AY$2729),$AI294)</f>
        <v>1.012107236848415</v>
      </c>
      <c r="AK294" s="9">
        <f t="array" ref="AK294">PERCENTILE(IF($BC$5:$BC$2729="Y",$AY$5:$AY$2729),$AI294)</f>
        <v>1.0193243010700832</v>
      </c>
      <c r="AL294" s="9">
        <f t="array" ref="AL294">PERCENTILE(IF($BD$5:$BD$2729="Y",$AY$5:$AY$2729),$AI294)</f>
        <v>0.99367184597370395</v>
      </c>
      <c r="AM294" s="41" t="str">
        <f>IF(AI294&lt;$BJ$7,"Up","Down")</f>
        <v>Down</v>
      </c>
      <c r="AN294" s="41" t="str">
        <f>IF(AI294&lt;$BK$7,"Down","Up")</f>
        <v>Up</v>
      </c>
      <c r="AO294" s="9">
        <f t="array" ref="AO294">PERCENTILE(IF($BT$5:$BT$2729="Y",$BQ$5:$BQ$2729),$AI294)</f>
        <v>1.0166896186474919</v>
      </c>
      <c r="AP294" s="9">
        <f t="array" ref="AP294">PERCENTILE(IF($BU$5:$BU$2729="Y",$BQ$5:$BQ$2729),$AI294)</f>
        <v>1.0267150734505304</v>
      </c>
      <c r="AQ294" s="9">
        <f t="array" ref="AQ294">PERCENTILE(IF($BV$5:$BV$2729="Y",$BQ$5:$BQ$2729),$AI294)</f>
        <v>0.99282883622475138</v>
      </c>
      <c r="AR294" s="41" t="str">
        <f>IF(AI294&lt;$BJ$12,"Up","Down")</f>
        <v>Down</v>
      </c>
      <c r="AS294" s="41" t="str">
        <f>IF(AI294&lt;$BK$12,"Down","Up")</f>
        <v>Up</v>
      </c>
      <c r="AU294" s="4" t="str">
        <f>IF(AZ294=AZ295,IF(AZ294&gt;AZ293,AZ294&amp;"_O",""),AZ294&amp;"_C")</f>
        <v/>
      </c>
      <c r="AV294" s="7" t="str">
        <f>IF(RIGHT(AU294,1)="C",AX294/INDEX($AX$5:$AX$2729,MATCH(AZ294&amp;"_O",$AU$5:$AU$2729,0),1),"")</f>
        <v/>
      </c>
      <c r="AW294" s="38">
        <v>27593</v>
      </c>
      <c r="AX294" s="37">
        <v>93.2</v>
      </c>
      <c r="AY294" s="7">
        <f>AX294/AX293</f>
        <v>0.98457637861821257</v>
      </c>
      <c r="AZ294" s="4">
        <f>YEAR(AW294)</f>
        <v>1975</v>
      </c>
      <c r="BA294" s="2" t="s">
        <v>5</v>
      </c>
      <c r="BB294" s="12" t="str">
        <f>INDEX($CD$5:$CD$10,MATCH(BA294,$CC$5:$CC$10,0),1)</f>
        <v/>
      </c>
      <c r="BC294" s="12" t="str">
        <f>IF(AND(BB294="Y",AY294&gt;1),"Y","")</f>
        <v/>
      </c>
      <c r="BD294" s="12" t="str">
        <f>IF(AND(BB294="Y",AY294&lt;1),"Y","")</f>
        <v/>
      </c>
      <c r="BE294" s="12" t="str">
        <f>IF(AY294&gt;1,IF(AY293&gt;1,"Y",""),"")</f>
        <v/>
      </c>
      <c r="BF294" s="12" t="str">
        <f>IF(AY294&lt;1,IF(AY293&lt;1,"Y",""),"")</f>
        <v/>
      </c>
      <c r="BG294" s="2"/>
      <c r="BH294" s="2"/>
      <c r="BI294" s="2"/>
      <c r="BJ294" s="2"/>
      <c r="BK294" s="2"/>
      <c r="BL294" s="2"/>
      <c r="BM294" s="4" t="str">
        <f>IF(BR294=BR295,IF(BR294&gt;BR293,BR294&amp;"_O",""),BR294&amp;"_C")</f>
        <v/>
      </c>
      <c r="BN294" s="7" t="str">
        <f>IF(RIGHT(BM294,1)="C",BP294/INDEX($BP$5:$BP$2729,MATCH(BR294&amp;"_O",$BM$5:$BM$2729,0),1),"")</f>
        <v/>
      </c>
      <c r="BO294" s="38">
        <v>27992</v>
      </c>
      <c r="BP294" s="3">
        <v>90.19</v>
      </c>
      <c r="BQ294" s="7">
        <f>BP294/BP293</f>
        <v>0.98235486330465083</v>
      </c>
      <c r="BR294" s="4">
        <f>YEAR(BO294)</f>
        <v>1976</v>
      </c>
      <c r="BS294" s="2" t="s">
        <v>5</v>
      </c>
      <c r="BT294" s="12" t="str">
        <f>INDEX($CD$5:$CD$10,MATCH(BS294,$CC$5:$CC$10,0),1)</f>
        <v/>
      </c>
      <c r="BU294" s="12" t="str">
        <f>IF(AND(BT294="Y",BQ294&gt;1),"Y","")</f>
        <v/>
      </c>
      <c r="BV294" s="12" t="str">
        <f>IF(AND(BT294="Y",BQ294&lt;1),"Y","")</f>
        <v/>
      </c>
      <c r="BW294" s="12" t="str">
        <f>IF(BQ294&gt;1,IF(BQ293&gt;1,"Y",""),"")</f>
        <v/>
      </c>
      <c r="BX294" s="12" t="str">
        <f>IF(BQ294&lt;1,IF(BQ293&lt;1,"Y",""),"")</f>
        <v/>
      </c>
      <c r="BY294" s="2"/>
      <c r="BZ294" s="2"/>
      <c r="CA294" s="2"/>
    </row>
    <row r="295" spans="2:79">
      <c r="B295" s="4" t="str">
        <f>IF(G295=G296,IF(G295&gt;G294,G295&amp;"_O",""),G295&amp;"_C")</f>
        <v/>
      </c>
      <c r="C295" s="14">
        <f ca="1">RANDBETWEEN(0,1000)/1000</f>
        <v>0.91300000000000003</v>
      </c>
      <c r="D295" s="16">
        <f>D294+1</f>
        <v>291</v>
      </c>
      <c r="E295" s="10">
        <f>ROUNDDOWN(D295/52,0)+1</f>
        <v>6</v>
      </c>
      <c r="F295" s="15">
        <f>F294+7</f>
        <v>46657</v>
      </c>
      <c r="G295" s="4">
        <f>YEAR(F295)</f>
        <v>2027</v>
      </c>
      <c r="H295" s="33">
        <v>0.59</v>
      </c>
      <c r="I295" s="33">
        <v>0.25900000000000001</v>
      </c>
      <c r="J295" s="33">
        <v>0.628</v>
      </c>
      <c r="K295" s="16" t="str">
        <f>IF(M294&gt;1,"Up","Down")</f>
        <v>Down</v>
      </c>
      <c r="L295" s="16" t="str">
        <f>IF(K295="Up",IF(H295&lt;$BJ$7,"Up","Down"),IF(H295&lt;$BK$7,"Down","Up"))</f>
        <v>Up</v>
      </c>
      <c r="M295" s="17">
        <f>IF(L295="Up",INDEX($AK$5:$AK$1005,MATCH(I295,$AI$5:$AI$1005,0),1),INDEX($AL$5:$AL$1005,MATCH(J295,$AI$5:$AI$1005,0),1))</f>
        <v>1.0062297410490555</v>
      </c>
      <c r="N295" s="16" t="str">
        <f>IF(P294&gt;1,"Up","Down")</f>
        <v>Down</v>
      </c>
      <c r="O295" s="16" t="str">
        <f>IF(N295="Up",IF(H295&lt;$BJ$12,"Up","Down"),IF(H295&lt;$BK$12,"Down","Up"))</f>
        <v>Up</v>
      </c>
      <c r="P295" s="17">
        <f>IF(O295="Up",INDEX($AP$5:$AP$1005,MATCH(I295,$AI$5:$AI$1005,0),1),INDEX($AQ$5:$AQ$1005,MATCH(J295,$AI$5:$AI$1005,0),1))</f>
        <v>1.0084629108752978</v>
      </c>
      <c r="Q295" s="19">
        <f>T294</f>
        <v>43344.49986761585</v>
      </c>
      <c r="R295" s="19">
        <f>INDEX(model!$S$5:$S$35,MATCH(G295,model!$Q$5:$Q$35,0),1)*model!$O$5</f>
        <v>125</v>
      </c>
      <c r="S295" s="19">
        <f>IF(RIGHT(B295,1)="C",T294*INDEX(model!$T$5:$T$35,MATCH(G295,model!$Q$5:$Q$35,0),1),0)</f>
        <v>0</v>
      </c>
      <c r="T295" s="19">
        <f>(Q295+R295-S295)*M295</f>
        <v>43740.30359532305</v>
      </c>
      <c r="U295" s="19">
        <f>X294</f>
        <v>48296.505048372135</v>
      </c>
      <c r="V295" s="19">
        <f>INDEX(model!$S$5:$S$35,MATCH(G295,model!$Q$5:$Q$35,0),1)*model!$O$6</f>
        <v>125</v>
      </c>
      <c r="W295" s="19">
        <f>IF(RIGHT(B295,1)="C",X294*INDEX(model!$T$5:$T$35,MATCH(G295,model!$Q$5:$Q$35,0),1),0)</f>
        <v>0</v>
      </c>
      <c r="X295" s="19">
        <f>(U295+V295-W295)*P295</f>
        <v>48831.291930044295</v>
      </c>
      <c r="Y295" s="19"/>
      <c r="Z295" s="36" t="str">
        <f>K295&amp;L295</f>
        <v>DownUp</v>
      </c>
      <c r="AA295" s="36" t="str">
        <f>N295&amp;O295</f>
        <v>DownUp</v>
      </c>
      <c r="AB295" s="19"/>
      <c r="AC295" s="19"/>
      <c r="AD295" s="19"/>
      <c r="AE295" s="19"/>
      <c r="AI295" s="18">
        <f>ROUND(AI294-0.001,3)</f>
        <v>0.71</v>
      </c>
      <c r="AJ295" s="9">
        <f t="array" ref="AJ295">PERCENTILE(IF($BB$5:$BB$2729="Y",$AY$5:$AY$2729),$AI295)</f>
        <v>1.0120718473208592</v>
      </c>
      <c r="AK295" s="9">
        <f t="array" ref="AK295">PERCENTILE(IF($BC$5:$BC$2729="Y",$AY$5:$AY$2729),$AI295)</f>
        <v>1.0192653234658777</v>
      </c>
      <c r="AL295" s="9">
        <f t="array" ref="AL295">PERCENTILE(IF($BD$5:$BD$2729="Y",$AY$5:$AY$2729),$AI295)</f>
        <v>0.99365001889541249</v>
      </c>
      <c r="AM295" s="41" t="str">
        <f>IF(AI295&lt;$BJ$7,"Up","Down")</f>
        <v>Down</v>
      </c>
      <c r="AN295" s="41" t="str">
        <f>IF(AI295&lt;$BK$7,"Down","Up")</f>
        <v>Up</v>
      </c>
      <c r="AO295" s="9">
        <f t="array" ref="AO295">PERCENTILE(IF($BT$5:$BT$2729="Y",$BQ$5:$BQ$2729),$AI295)</f>
        <v>1.0166331848713361</v>
      </c>
      <c r="AP295" s="9">
        <f t="array" ref="AP295">PERCENTILE(IF($BU$5:$BU$2729="Y",$BQ$5:$BQ$2729),$AI295)</f>
        <v>1.0266565174966962</v>
      </c>
      <c r="AQ295" s="9">
        <f t="array" ref="AQ295">PERCENTILE(IF($BV$5:$BV$2729="Y",$BQ$5:$BQ$2729),$AI295)</f>
        <v>0.9928022801201638</v>
      </c>
      <c r="AR295" s="41" t="str">
        <f>IF(AI295&lt;$BJ$12,"Up","Down")</f>
        <v>Down</v>
      </c>
      <c r="AS295" s="41" t="str">
        <f>IF(AI295&lt;$BK$12,"Down","Up")</f>
        <v>Up</v>
      </c>
      <c r="AU295" s="4" t="str">
        <f>IF(AZ295=AZ296,IF(AZ295&gt;AZ294,AZ295&amp;"_O",""),AZ295&amp;"_C")</f>
        <v/>
      </c>
      <c r="AV295" s="7" t="str">
        <f>IF(RIGHT(AU295,1)="C",AX295/INDEX($AX$5:$AX$2729,MATCH(AZ295&amp;"_O",$AU$5:$AU$2729,0),1),"")</f>
        <v/>
      </c>
      <c r="AW295" s="38">
        <v>27600</v>
      </c>
      <c r="AX295" s="37">
        <v>89.29</v>
      </c>
      <c r="AY295" s="7">
        <f>AX295/AX294</f>
        <v>0.95804721030042927</v>
      </c>
      <c r="AZ295" s="4">
        <f>YEAR(AW295)</f>
        <v>1975</v>
      </c>
      <c r="BA295" s="2" t="s">
        <v>5</v>
      </c>
      <c r="BB295" s="12" t="str">
        <f>INDEX($CD$5:$CD$10,MATCH(BA295,$CC$5:$CC$10,0),1)</f>
        <v/>
      </c>
      <c r="BC295" s="12" t="str">
        <f>IF(AND(BB295="Y",AY295&gt;1),"Y","")</f>
        <v/>
      </c>
      <c r="BD295" s="12" t="str">
        <f>IF(AND(BB295="Y",AY295&lt;1),"Y","")</f>
        <v/>
      </c>
      <c r="BE295" s="12" t="str">
        <f>IF(AY295&gt;1,IF(AY294&gt;1,"Y",""),"")</f>
        <v/>
      </c>
      <c r="BF295" s="12" t="str">
        <f>IF(AY295&lt;1,IF(AY294&lt;1,"Y",""),"")</f>
        <v>Y</v>
      </c>
      <c r="BG295" s="2"/>
      <c r="BH295" s="2"/>
      <c r="BI295" s="2"/>
      <c r="BJ295" s="2"/>
      <c r="BK295" s="2"/>
      <c r="BL295" s="2"/>
      <c r="BM295" s="4" t="str">
        <f>IF(BR295=BR296,IF(BR295&gt;BR294,BR295&amp;"_O",""),BR295&amp;"_C")</f>
        <v/>
      </c>
      <c r="BN295" s="7" t="str">
        <f>IF(RIGHT(BM295,1)="C",BP295/INDEX($BP$5:$BP$2729,MATCH(BR295&amp;"_O",$BM$5:$BM$2729,0),1),"")</f>
        <v/>
      </c>
      <c r="BO295" s="38">
        <v>27999</v>
      </c>
      <c r="BP295" s="3">
        <v>89.14</v>
      </c>
      <c r="BQ295" s="7">
        <f>BP295/BP294</f>
        <v>0.98835791107661608</v>
      </c>
      <c r="BR295" s="4">
        <f>YEAR(BO295)</f>
        <v>1976</v>
      </c>
      <c r="BS295" s="2" t="s">
        <v>5</v>
      </c>
      <c r="BT295" s="12" t="str">
        <f>INDEX($CD$5:$CD$10,MATCH(BS295,$CC$5:$CC$10,0),1)</f>
        <v/>
      </c>
      <c r="BU295" s="12" t="str">
        <f>IF(AND(BT295="Y",BQ295&gt;1),"Y","")</f>
        <v/>
      </c>
      <c r="BV295" s="12" t="str">
        <f>IF(AND(BT295="Y",BQ295&lt;1),"Y","")</f>
        <v/>
      </c>
      <c r="BW295" s="12" t="str">
        <f>IF(BQ295&gt;1,IF(BQ294&gt;1,"Y",""),"")</f>
        <v/>
      </c>
      <c r="BX295" s="12" t="str">
        <f>IF(BQ295&lt;1,IF(BQ294&lt;1,"Y",""),"")</f>
        <v>Y</v>
      </c>
      <c r="BY295" s="2"/>
      <c r="BZ295" s="2"/>
      <c r="CA295" s="2"/>
    </row>
    <row r="296" spans="2:79">
      <c r="B296" s="4" t="str">
        <f>IF(G296=G297,IF(G296&gt;G295,G296&amp;"_O",""),G296&amp;"_C")</f>
        <v/>
      </c>
      <c r="C296" s="14">
        <f ca="1">RANDBETWEEN(0,1000)/1000</f>
        <v>0.27</v>
      </c>
      <c r="D296" s="16">
        <f>D295+1</f>
        <v>292</v>
      </c>
      <c r="E296" s="10">
        <f>ROUNDDOWN(D296/52,0)+1</f>
        <v>6</v>
      </c>
      <c r="F296" s="15">
        <f>F295+7</f>
        <v>46664</v>
      </c>
      <c r="G296" s="4">
        <f>YEAR(F296)</f>
        <v>2027</v>
      </c>
      <c r="H296" s="33">
        <v>0.35799999999999998</v>
      </c>
      <c r="I296" s="33">
        <v>0.35599999999999998</v>
      </c>
      <c r="J296" s="33">
        <v>0.621</v>
      </c>
      <c r="K296" s="16" t="str">
        <f>IF(M295&gt;1,"Up","Down")</f>
        <v>Up</v>
      </c>
      <c r="L296" s="16" t="str">
        <f>IF(K296="Up",IF(H296&lt;$BJ$7,"Up","Down"),IF(H296&lt;$BK$7,"Down","Up"))</f>
        <v>Up</v>
      </c>
      <c r="M296" s="17">
        <f>IF(L296="Up",INDEX($AK$5:$AK$1005,MATCH(I296,$AI$5:$AI$1005,0),1),INDEX($AL$5:$AL$1005,MATCH(J296,$AI$5:$AI$1005,0),1))</f>
        <v>1.0085560148756048</v>
      </c>
      <c r="N296" s="16" t="str">
        <f>IF(P295&gt;1,"Up","Down")</f>
        <v>Up</v>
      </c>
      <c r="O296" s="16" t="str">
        <f>IF(N296="Up",IF(H296&lt;$BJ$12,"Up","Down"),IF(H296&lt;$BK$12,"Down","Up"))</f>
        <v>Up</v>
      </c>
      <c r="P296" s="17">
        <f>IF(O296="Up",INDEX($AP$5:$AP$1005,MATCH(I296,$AI$5:$AI$1005,0),1),INDEX($AQ$5:$AQ$1005,MATCH(J296,$AI$5:$AI$1005,0),1))</f>
        <v>1.0118985962264004</v>
      </c>
      <c r="Q296" s="19">
        <f>T295</f>
        <v>43740.30359532305</v>
      </c>
      <c r="R296" s="19">
        <f>INDEX(model!$S$5:$S$35,MATCH(G296,model!$Q$5:$Q$35,0),1)*model!$O$5</f>
        <v>125</v>
      </c>
      <c r="S296" s="19">
        <f>IF(RIGHT(B296,1)="C",T295*INDEX(model!$T$5:$T$35,MATCH(G296,model!$Q$5:$Q$35,0),1),0)</f>
        <v>0</v>
      </c>
      <c r="T296" s="19">
        <f>(Q296+R296-S296)*M296</f>
        <v>44240.61578540755</v>
      </c>
      <c r="U296" s="19">
        <f>X295</f>
        <v>48831.291930044295</v>
      </c>
      <c r="V296" s="19">
        <f>INDEX(model!$S$5:$S$35,MATCH(G296,model!$Q$5:$Q$35,0),1)*model!$O$6</f>
        <v>125</v>
      </c>
      <c r="W296" s="19">
        <f>IF(RIGHT(B296,1)="C",X295*INDEX(model!$T$5:$T$35,MATCH(G296,model!$Q$5:$Q$35,0),1),0)</f>
        <v>0</v>
      </c>
      <c r="X296" s="19">
        <f>(U296+V296-W296)*P296</f>
        <v>49538.803080461679</v>
      </c>
      <c r="Y296" s="19"/>
      <c r="Z296" s="36" t="str">
        <f>K296&amp;L296</f>
        <v>UpUp</v>
      </c>
      <c r="AA296" s="36" t="str">
        <f>N296&amp;O296</f>
        <v>UpUp</v>
      </c>
      <c r="AB296" s="19"/>
      <c r="AC296" s="19"/>
      <c r="AD296" s="19"/>
      <c r="AE296" s="19"/>
      <c r="AI296" s="18">
        <f>ROUND(AI295-0.001,3)</f>
        <v>0.70899999999999996</v>
      </c>
      <c r="AJ296" s="9">
        <f t="array" ref="AJ296">PERCENTILE(IF($BB$5:$BB$2729="Y",$AY$5:$AY$2729),$AI296)</f>
        <v>1.0120625058243193</v>
      </c>
      <c r="AK296" s="9">
        <f t="array" ref="AK296">PERCENTILE(IF($BC$5:$BC$2729="Y",$AY$5:$AY$2729),$AI296)</f>
        <v>1.019258946529187</v>
      </c>
      <c r="AL296" s="9">
        <f t="array" ref="AL296">PERCENTILE(IF($BD$5:$BD$2729="Y",$AY$5:$AY$2729),$AI296)</f>
        <v>0.99361518844704932</v>
      </c>
      <c r="AM296" s="41" t="str">
        <f>IF(AI296&lt;$BJ$7,"Up","Down")</f>
        <v>Down</v>
      </c>
      <c r="AN296" s="41" t="str">
        <f>IF(AI296&lt;$BK$7,"Down","Up")</f>
        <v>Up</v>
      </c>
      <c r="AO296" s="9">
        <f t="array" ref="AO296">PERCENTILE(IF($BT$5:$BT$2729="Y",$BQ$5:$BQ$2729),$AI296)</f>
        <v>1.0165977321842814</v>
      </c>
      <c r="AP296" s="9">
        <f t="array" ref="AP296">PERCENTILE(IF($BU$5:$BU$2729="Y",$BQ$5:$BQ$2729),$AI296)</f>
        <v>1.0266462880742708</v>
      </c>
      <c r="AQ296" s="9">
        <f t="array" ref="AQ296">PERCENTILE(IF($BV$5:$BV$2729="Y",$BQ$5:$BQ$2729),$AI296)</f>
        <v>0.99278668750450483</v>
      </c>
      <c r="AR296" s="41" t="str">
        <f>IF(AI296&lt;$BJ$12,"Up","Down")</f>
        <v>Down</v>
      </c>
      <c r="AS296" s="41" t="str">
        <f>IF(AI296&lt;$BK$12,"Down","Up")</f>
        <v>Up</v>
      </c>
      <c r="AU296" s="4" t="str">
        <f>IF(AZ296=AZ297,IF(AZ296&gt;AZ295,AZ296&amp;"_O",""),AZ296&amp;"_C")</f>
        <v/>
      </c>
      <c r="AV296" s="7" t="str">
        <f>IF(RIGHT(AU296,1)="C",AX296/INDEX($AX$5:$AX$2729,MATCH(AZ296&amp;"_O",$AU$5:$AU$2729,0),1),"")</f>
        <v/>
      </c>
      <c r="AW296" s="38">
        <v>27607</v>
      </c>
      <c r="AX296" s="37">
        <v>87.99</v>
      </c>
      <c r="AY296" s="7">
        <f>AX296/AX295</f>
        <v>0.98544069884645524</v>
      </c>
      <c r="AZ296" s="4">
        <f>YEAR(AW296)</f>
        <v>1975</v>
      </c>
      <c r="BA296" s="2" t="s">
        <v>5</v>
      </c>
      <c r="BB296" s="12" t="str">
        <f>INDEX($CD$5:$CD$10,MATCH(BA296,$CC$5:$CC$10,0),1)</f>
        <v/>
      </c>
      <c r="BC296" s="12" t="str">
        <f>IF(AND(BB296="Y",AY296&gt;1),"Y","")</f>
        <v/>
      </c>
      <c r="BD296" s="12" t="str">
        <f>IF(AND(BB296="Y",AY296&lt;1),"Y","")</f>
        <v/>
      </c>
      <c r="BE296" s="12" t="str">
        <f>IF(AY296&gt;1,IF(AY295&gt;1,"Y",""),"")</f>
        <v/>
      </c>
      <c r="BF296" s="12" t="str">
        <f>IF(AY296&lt;1,IF(AY295&lt;1,"Y",""),"")</f>
        <v>Y</v>
      </c>
      <c r="BG296" s="2"/>
      <c r="BH296" s="2"/>
      <c r="BI296" s="2"/>
      <c r="BJ296" s="2"/>
      <c r="BK296" s="2"/>
      <c r="BL296" s="2"/>
      <c r="BM296" s="4" t="str">
        <f>IF(BR296=BR297,IF(BR296&gt;BR295,BR296&amp;"_O",""),BR296&amp;"_C")</f>
        <v/>
      </c>
      <c r="BN296" s="7" t="str">
        <f>IF(RIGHT(BM296,1)="C",BP296/INDEX($BP$5:$BP$2729,MATCH(BR296&amp;"_O",$BM$5:$BM$2729,0),1),"")</f>
        <v/>
      </c>
      <c r="BO296" s="38">
        <v>28006</v>
      </c>
      <c r="BP296" s="3">
        <v>91.02</v>
      </c>
      <c r="BQ296" s="7">
        <f>BP296/BP295</f>
        <v>1.0210904195647297</v>
      </c>
      <c r="BR296" s="4">
        <f>YEAR(BO296)</f>
        <v>1976</v>
      </c>
      <c r="BS296" s="2" t="s">
        <v>5</v>
      </c>
      <c r="BT296" s="12" t="str">
        <f>INDEX($CD$5:$CD$10,MATCH(BS296,$CC$5:$CC$10,0),1)</f>
        <v/>
      </c>
      <c r="BU296" s="12" t="str">
        <f>IF(AND(BT296="Y",BQ296&gt;1),"Y","")</f>
        <v/>
      </c>
      <c r="BV296" s="12" t="str">
        <f>IF(AND(BT296="Y",BQ296&lt;1),"Y","")</f>
        <v/>
      </c>
      <c r="BW296" s="12" t="str">
        <f>IF(BQ296&gt;1,IF(BQ295&gt;1,"Y",""),"")</f>
        <v/>
      </c>
      <c r="BX296" s="12" t="str">
        <f>IF(BQ296&lt;1,IF(BQ295&lt;1,"Y",""),"")</f>
        <v/>
      </c>
      <c r="BY296" s="2"/>
      <c r="BZ296" s="2"/>
      <c r="CA296" s="2"/>
    </row>
    <row r="297" spans="2:79">
      <c r="B297" s="4" t="str">
        <f>IF(G297=G298,IF(G297&gt;G296,G297&amp;"_O",""),G297&amp;"_C")</f>
        <v/>
      </c>
      <c r="C297" s="14">
        <f ca="1">RANDBETWEEN(0,1000)/1000</f>
        <v>0.27700000000000002</v>
      </c>
      <c r="D297" s="16">
        <f>D296+1</f>
        <v>293</v>
      </c>
      <c r="E297" s="10">
        <f>ROUNDDOWN(D297/52,0)+1</f>
        <v>6</v>
      </c>
      <c r="F297" s="15">
        <f>F296+7</f>
        <v>46671</v>
      </c>
      <c r="G297" s="4">
        <f>YEAR(F297)</f>
        <v>2027</v>
      </c>
      <c r="H297" s="33">
        <v>0.20300000000000001</v>
      </c>
      <c r="I297" s="33">
        <v>0.15</v>
      </c>
      <c r="J297" s="33">
        <v>0.29899999999999999</v>
      </c>
      <c r="K297" s="16" t="str">
        <f>IF(M296&gt;1,"Up","Down")</f>
        <v>Up</v>
      </c>
      <c r="L297" s="16" t="str">
        <f>IF(K297="Up",IF(H297&lt;$BJ$7,"Up","Down"),IF(H297&lt;$BK$7,"Down","Up"))</f>
        <v>Up</v>
      </c>
      <c r="M297" s="17">
        <f>IF(L297="Up",INDEX($AK$5:$AK$1005,MATCH(I297,$AI$5:$AI$1005,0),1),INDEX($AL$5:$AL$1005,MATCH(J297,$AI$5:$AI$1005,0),1))</f>
        <v>1.0035121980758606</v>
      </c>
      <c r="N297" s="16" t="str">
        <f>IF(P296&gt;1,"Up","Down")</f>
        <v>Up</v>
      </c>
      <c r="O297" s="16" t="str">
        <f>IF(N297="Up",IF(H297&lt;$BJ$12,"Up","Down"),IF(H297&lt;$BK$12,"Down","Up"))</f>
        <v>Up</v>
      </c>
      <c r="P297" s="17">
        <f>IF(O297="Up",INDEX($AP$5:$AP$1005,MATCH(I297,$AI$5:$AI$1005,0),1),INDEX($AQ$5:$AQ$1005,MATCH(J297,$AI$5:$AI$1005,0),1))</f>
        <v>1.0047750185203077</v>
      </c>
      <c r="Q297" s="19">
        <f>T296</f>
        <v>44240.61578540755</v>
      </c>
      <c r="R297" s="19">
        <f>INDEX(model!$S$5:$S$35,MATCH(G297,model!$Q$5:$Q$35,0),1)*model!$O$5</f>
        <v>125</v>
      </c>
      <c r="S297" s="19">
        <f>IF(RIGHT(B297,1)="C",T296*INDEX(model!$T$5:$T$35,MATCH(G297,model!$Q$5:$Q$35,0),1),0)</f>
        <v>0</v>
      </c>
      <c r="T297" s="19">
        <f>(Q297+R297-S297)*M297</f>
        <v>44521.436615803425</v>
      </c>
      <c r="U297" s="19">
        <f>X296</f>
        <v>49538.803080461679</v>
      </c>
      <c r="V297" s="19">
        <f>INDEX(model!$S$5:$S$35,MATCH(G297,model!$Q$5:$Q$35,0),1)*model!$O$6</f>
        <v>125</v>
      </c>
      <c r="W297" s="19">
        <f>IF(RIGHT(B297,1)="C",X296*INDEX(model!$T$5:$T$35,MATCH(G297,model!$Q$5:$Q$35,0),1),0)</f>
        <v>0</v>
      </c>
      <c r="X297" s="19">
        <f>(U297+V297-W297)*P297</f>
        <v>49900.948659959802</v>
      </c>
      <c r="Y297" s="19"/>
      <c r="Z297" s="36" t="str">
        <f>K297&amp;L297</f>
        <v>UpUp</v>
      </c>
      <c r="AA297" s="36" t="str">
        <f>N297&amp;O297</f>
        <v>UpUp</v>
      </c>
      <c r="AB297" s="19"/>
      <c r="AC297" s="19"/>
      <c r="AD297" s="19"/>
      <c r="AE297" s="19"/>
      <c r="AI297" s="18">
        <f>ROUND(AI296-0.001,3)</f>
        <v>0.70799999999999996</v>
      </c>
      <c r="AJ297" s="9">
        <f t="array" ref="AJ297">PERCENTILE(IF($BB$5:$BB$2729="Y",$AY$5:$AY$2729),$AI297)</f>
        <v>1.0120108036662847</v>
      </c>
      <c r="AK297" s="9">
        <f t="array" ref="AK297">PERCENTILE(IF($BC$5:$BC$2729="Y",$AY$5:$AY$2729),$AI297)</f>
        <v>1.0192062960078465</v>
      </c>
      <c r="AL297" s="9">
        <f t="array" ref="AL297">PERCENTILE(IF($BD$5:$BD$2729="Y",$AY$5:$AY$2729),$AI297)</f>
        <v>0.99356814544865601</v>
      </c>
      <c r="AM297" s="41" t="str">
        <f>IF(AI297&lt;$BJ$7,"Up","Down")</f>
        <v>Down</v>
      </c>
      <c r="AN297" s="41" t="str">
        <f>IF(AI297&lt;$BK$7,"Down","Up")</f>
        <v>Up</v>
      </c>
      <c r="AO297" s="9">
        <f t="array" ref="AO297">PERCENTILE(IF($BT$5:$BT$2729="Y",$BQ$5:$BQ$2729),$AI297)</f>
        <v>1.0165491379344329</v>
      </c>
      <c r="AP297" s="9">
        <f t="array" ref="AP297">PERCENTILE(IF($BU$5:$BU$2729="Y",$BQ$5:$BQ$2729),$AI297)</f>
        <v>1.0265963019482605</v>
      </c>
      <c r="AQ297" s="9">
        <f t="array" ref="AQ297">PERCENTILE(IF($BV$5:$BV$2729="Y",$BQ$5:$BQ$2729),$AI297)</f>
        <v>0.9927743034028268</v>
      </c>
      <c r="AR297" s="41" t="str">
        <f>IF(AI297&lt;$BJ$12,"Up","Down")</f>
        <v>Down</v>
      </c>
      <c r="AS297" s="41" t="str">
        <f>IF(AI297&lt;$BK$12,"Down","Up")</f>
        <v>Up</v>
      </c>
      <c r="AU297" s="4" t="str">
        <f>IF(AZ297=AZ298,IF(AZ297&gt;AZ296,AZ297&amp;"_O",""),AZ297&amp;"_C")</f>
        <v/>
      </c>
      <c r="AV297" s="7" t="str">
        <f>IF(RIGHT(AU297,1)="C",AX297/INDEX($AX$5:$AX$2729,MATCH(AZ297&amp;"_O",$AU$5:$AU$2729,0),1),"")</f>
        <v/>
      </c>
      <c r="AW297" s="38">
        <v>27614</v>
      </c>
      <c r="AX297" s="37">
        <v>86.02</v>
      </c>
      <c r="AY297" s="7">
        <f>AX297/AX296</f>
        <v>0.97761109216956477</v>
      </c>
      <c r="AZ297" s="4">
        <f>YEAR(AW297)</f>
        <v>1975</v>
      </c>
      <c r="BA297" s="2" t="s">
        <v>5</v>
      </c>
      <c r="BB297" s="12" t="str">
        <f>INDEX($CD$5:$CD$10,MATCH(BA297,$CC$5:$CC$10,0),1)</f>
        <v/>
      </c>
      <c r="BC297" s="12" t="str">
        <f>IF(AND(BB297="Y",AY297&gt;1),"Y","")</f>
        <v/>
      </c>
      <c r="BD297" s="12" t="str">
        <f>IF(AND(BB297="Y",AY297&lt;1),"Y","")</f>
        <v/>
      </c>
      <c r="BE297" s="12" t="str">
        <f>IF(AY297&gt;1,IF(AY296&gt;1,"Y",""),"")</f>
        <v/>
      </c>
      <c r="BF297" s="12" t="str">
        <f>IF(AY297&lt;1,IF(AY296&lt;1,"Y",""),"")</f>
        <v>Y</v>
      </c>
      <c r="BG297" s="2"/>
      <c r="BH297" s="2"/>
      <c r="BI297" s="2"/>
      <c r="BJ297" s="2"/>
      <c r="BK297" s="2"/>
      <c r="BL297" s="2"/>
      <c r="BM297" s="4" t="str">
        <f>IF(BR297=BR298,IF(BR297&gt;BR296,BR297&amp;"_O",""),BR297&amp;"_C")</f>
        <v/>
      </c>
      <c r="BN297" s="7" t="str">
        <f>IF(RIGHT(BM297,1)="C",BP297/INDEX($BP$5:$BP$2729,MATCH(BR297&amp;"_O",$BM$5:$BM$2729,0),1),"")</f>
        <v/>
      </c>
      <c r="BO297" s="38">
        <v>28013</v>
      </c>
      <c r="BP297" s="3">
        <v>91.19</v>
      </c>
      <c r="BQ297" s="7">
        <f>BP297/BP296</f>
        <v>1.0018677213799165</v>
      </c>
      <c r="BR297" s="4">
        <f>YEAR(BO297)</f>
        <v>1976</v>
      </c>
      <c r="BS297" s="2" t="s">
        <v>5</v>
      </c>
      <c r="BT297" s="12" t="str">
        <f>INDEX($CD$5:$CD$10,MATCH(BS297,$CC$5:$CC$10,0),1)</f>
        <v/>
      </c>
      <c r="BU297" s="12" t="str">
        <f>IF(AND(BT297="Y",BQ297&gt;1),"Y","")</f>
        <v/>
      </c>
      <c r="BV297" s="12" t="str">
        <f>IF(AND(BT297="Y",BQ297&lt;1),"Y","")</f>
        <v/>
      </c>
      <c r="BW297" s="12" t="str">
        <f>IF(BQ297&gt;1,IF(BQ296&gt;1,"Y",""),"")</f>
        <v>Y</v>
      </c>
      <c r="BX297" s="12" t="str">
        <f>IF(BQ297&lt;1,IF(BQ296&lt;1,"Y",""),"")</f>
        <v/>
      </c>
      <c r="BY297" s="2"/>
      <c r="BZ297" s="2"/>
      <c r="CA297" s="2"/>
    </row>
    <row r="298" spans="2:79">
      <c r="B298" s="4" t="str">
        <f>IF(G298=G299,IF(G298&gt;G297,G298&amp;"_O",""),G298&amp;"_C")</f>
        <v/>
      </c>
      <c r="C298" s="14">
        <f ca="1">RANDBETWEEN(0,1000)/1000</f>
        <v>0.53500000000000003</v>
      </c>
      <c r="D298" s="16">
        <f>D297+1</f>
        <v>294</v>
      </c>
      <c r="E298" s="10">
        <f>ROUNDDOWN(D298/52,0)+1</f>
        <v>6</v>
      </c>
      <c r="F298" s="15">
        <f>F297+7</f>
        <v>46678</v>
      </c>
      <c r="G298" s="4">
        <f>YEAR(F298)</f>
        <v>2027</v>
      </c>
      <c r="H298" s="33">
        <v>0.88100000000000001</v>
      </c>
      <c r="I298" s="33">
        <v>0.95499999999999996</v>
      </c>
      <c r="J298" s="33">
        <v>5.6000000000000001E-2</v>
      </c>
      <c r="K298" s="16" t="str">
        <f>IF(M297&gt;1,"Up","Down")</f>
        <v>Up</v>
      </c>
      <c r="L298" s="16" t="str">
        <f>IF(K298="Up",IF(H298&lt;$BJ$7,"Up","Down"),IF(H298&lt;$BK$7,"Down","Up"))</f>
        <v>Down</v>
      </c>
      <c r="M298" s="17">
        <f>IF(L298="Up",INDEX($AK$5:$AK$1005,MATCH(I298,$AI$5:$AI$1005,0),1),INDEX($AL$5:$AL$1005,MATCH(J298,$AI$5:$AI$1005,0),1))</f>
        <v>0.95397864344500294</v>
      </c>
      <c r="N298" s="16" t="str">
        <f>IF(P297&gt;1,"Up","Down")</f>
        <v>Up</v>
      </c>
      <c r="O298" s="16" t="str">
        <f>IF(N298="Up",IF(H298&lt;$BJ$12,"Up","Down"),IF(H298&lt;$BK$12,"Down","Up"))</f>
        <v>Down</v>
      </c>
      <c r="P298" s="17">
        <f>IF(O298="Up",INDEX($AP$5:$AP$1005,MATCH(I298,$AI$5:$AI$1005,0),1),INDEX($AQ$5:$AQ$1005,MATCH(J298,$AI$5:$AI$1005,0),1))</f>
        <v>0.93700061464079576</v>
      </c>
      <c r="Q298" s="19">
        <f>T297</f>
        <v>44521.436615803425</v>
      </c>
      <c r="R298" s="19">
        <f>INDEX(model!$S$5:$S$35,MATCH(G298,model!$Q$5:$Q$35,0),1)*model!$O$5</f>
        <v>125</v>
      </c>
      <c r="S298" s="19">
        <f>IF(RIGHT(B298,1)="C",T297*INDEX(model!$T$5:$T$35,MATCH(G298,model!$Q$5:$Q$35,0),1),0)</f>
        <v>0</v>
      </c>
      <c r="T298" s="19">
        <f>(Q298+R298-S298)*M298</f>
        <v>42591.747037397457</v>
      </c>
      <c r="U298" s="19">
        <f>X297</f>
        <v>49900.948659959802</v>
      </c>
      <c r="V298" s="19">
        <f>INDEX(model!$S$5:$S$35,MATCH(G298,model!$Q$5:$Q$35,0),1)*model!$O$6</f>
        <v>125</v>
      </c>
      <c r="W298" s="19">
        <f>IF(RIGHT(B298,1)="C",X297*INDEX(model!$T$5:$T$35,MATCH(G298,model!$Q$5:$Q$35,0),1),0)</f>
        <v>0</v>
      </c>
      <c r="X298" s="19">
        <f>(U298+V298-W298)*P298</f>
        <v>46874.34464237123</v>
      </c>
      <c r="Y298" s="19"/>
      <c r="Z298" s="36" t="str">
        <f>K298&amp;L298</f>
        <v>UpDown</v>
      </c>
      <c r="AA298" s="36" t="str">
        <f>N298&amp;O298</f>
        <v>UpDown</v>
      </c>
      <c r="AB298" s="19"/>
      <c r="AC298" s="19"/>
      <c r="AD298" s="19"/>
      <c r="AE298" s="19"/>
      <c r="AI298" s="18">
        <f>ROUND(AI297-0.001,3)</f>
        <v>0.70699999999999996</v>
      </c>
      <c r="AJ298" s="9">
        <f t="array" ref="AJ298">PERCENTILE(IF($BB$5:$BB$2729="Y",$AY$5:$AY$2729),$AI298)</f>
        <v>1.0119477494571998</v>
      </c>
      <c r="AK298" s="9">
        <f t="array" ref="AK298">PERCENTILE(IF($BC$5:$BC$2729="Y",$AY$5:$AY$2729),$AI298)</f>
        <v>1.0190503976193304</v>
      </c>
      <c r="AL298" s="9">
        <f t="array" ref="AL298">PERCENTILE(IF($BD$5:$BD$2729="Y",$AY$5:$AY$2729),$AI298)</f>
        <v>0.99354849279969515</v>
      </c>
      <c r="AM298" s="41" t="str">
        <f>IF(AI298&lt;$BJ$7,"Up","Down")</f>
        <v>Down</v>
      </c>
      <c r="AN298" s="41" t="str">
        <f>IF(AI298&lt;$BK$7,"Down","Up")</f>
        <v>Up</v>
      </c>
      <c r="AO298" s="9">
        <f t="array" ref="AO298">PERCENTILE(IF($BT$5:$BT$2729="Y",$BQ$5:$BQ$2729),$AI298)</f>
        <v>1.0164867812294933</v>
      </c>
      <c r="AP298" s="9">
        <f t="array" ref="AP298">PERCENTILE(IF($BU$5:$BU$2729="Y",$BQ$5:$BQ$2729),$AI298)</f>
        <v>1.026538986970801</v>
      </c>
      <c r="AQ298" s="9">
        <f t="array" ref="AQ298">PERCENTILE(IF($BV$5:$BV$2729="Y",$BQ$5:$BQ$2729),$AI298)</f>
        <v>0.99276171972819804</v>
      </c>
      <c r="AR298" s="41" t="str">
        <f>IF(AI298&lt;$BJ$12,"Up","Down")</f>
        <v>Down</v>
      </c>
      <c r="AS298" s="41" t="str">
        <f>IF(AI298&lt;$BK$12,"Down","Up")</f>
        <v>Up</v>
      </c>
      <c r="AU298" s="4" t="str">
        <f>IF(AZ298=AZ299,IF(AZ298&gt;AZ297,AZ298&amp;"_O",""),AZ298&amp;"_C")</f>
        <v/>
      </c>
      <c r="AV298" s="7" t="str">
        <f>IF(RIGHT(AU298,1)="C",AX298/INDEX($AX$5:$AX$2729,MATCH(AZ298&amp;"_O",$AU$5:$AU$2729,0),1),"")</f>
        <v/>
      </c>
      <c r="AW298" s="38">
        <v>27621</v>
      </c>
      <c r="AX298" s="37">
        <v>86.36</v>
      </c>
      <c r="AY298" s="7">
        <f>AX298/AX297</f>
        <v>1.0039525691699605</v>
      </c>
      <c r="AZ298" s="4">
        <f>YEAR(AW298)</f>
        <v>1975</v>
      </c>
      <c r="BA298" s="2" t="s">
        <v>5</v>
      </c>
      <c r="BB298" s="12" t="str">
        <f>INDEX($CD$5:$CD$10,MATCH(BA298,$CC$5:$CC$10,0),1)</f>
        <v/>
      </c>
      <c r="BC298" s="12" t="str">
        <f>IF(AND(BB298="Y",AY298&gt;1),"Y","")</f>
        <v/>
      </c>
      <c r="BD298" s="12" t="str">
        <f>IF(AND(BB298="Y",AY298&lt;1),"Y","")</f>
        <v/>
      </c>
      <c r="BE298" s="12" t="str">
        <f>IF(AY298&gt;1,IF(AY297&gt;1,"Y",""),"")</f>
        <v/>
      </c>
      <c r="BF298" s="12" t="str">
        <f>IF(AY298&lt;1,IF(AY297&lt;1,"Y",""),"")</f>
        <v/>
      </c>
      <c r="BG298" s="2"/>
      <c r="BH298" s="2"/>
      <c r="BI298" s="2"/>
      <c r="BJ298" s="2"/>
      <c r="BK298" s="2"/>
      <c r="BL298" s="2"/>
      <c r="BM298" s="4" t="str">
        <f>IF(BR298=BR299,IF(BR298&gt;BR297,BR298&amp;"_O",""),BR298&amp;"_C")</f>
        <v/>
      </c>
      <c r="BN298" s="7" t="str">
        <f>IF(RIGHT(BM298,1)="C",BP298/INDEX($BP$5:$BP$2729,MATCH(BR298&amp;"_O",$BM$5:$BM$2729,0),1),"")</f>
        <v/>
      </c>
      <c r="BO298" s="38">
        <v>28020</v>
      </c>
      <c r="BP298" s="3">
        <v>91.61</v>
      </c>
      <c r="BQ298" s="7">
        <f>BP298/BP297</f>
        <v>1.0046057681763352</v>
      </c>
      <c r="BR298" s="4">
        <f>YEAR(BO298)</f>
        <v>1976</v>
      </c>
      <c r="BS298" s="2" t="s">
        <v>5</v>
      </c>
      <c r="BT298" s="12" t="str">
        <f>INDEX($CD$5:$CD$10,MATCH(BS298,$CC$5:$CC$10,0),1)</f>
        <v/>
      </c>
      <c r="BU298" s="12" t="str">
        <f>IF(AND(BT298="Y",BQ298&gt;1),"Y","")</f>
        <v/>
      </c>
      <c r="BV298" s="12" t="str">
        <f>IF(AND(BT298="Y",BQ298&lt;1),"Y","")</f>
        <v/>
      </c>
      <c r="BW298" s="12" t="str">
        <f>IF(BQ298&gt;1,IF(BQ297&gt;1,"Y",""),"")</f>
        <v>Y</v>
      </c>
      <c r="BX298" s="12" t="str">
        <f>IF(BQ298&lt;1,IF(BQ297&lt;1,"Y",""),"")</f>
        <v/>
      </c>
      <c r="BY298" s="2"/>
      <c r="BZ298" s="2"/>
      <c r="CA298" s="2"/>
    </row>
    <row r="299" spans="2:79">
      <c r="B299" s="4" t="str">
        <f>IF(G299=G300,IF(G299&gt;G298,G299&amp;"_O",""),G299&amp;"_C")</f>
        <v/>
      </c>
      <c r="C299" s="14">
        <f ca="1">RANDBETWEEN(0,1000)/1000</f>
        <v>0.84</v>
      </c>
      <c r="D299" s="16">
        <f>D298+1</f>
        <v>295</v>
      </c>
      <c r="E299" s="10">
        <f>ROUNDDOWN(D299/52,0)+1</f>
        <v>6</v>
      </c>
      <c r="F299" s="15">
        <f>F298+7</f>
        <v>46685</v>
      </c>
      <c r="G299" s="4">
        <f>YEAR(F299)</f>
        <v>2027</v>
      </c>
      <c r="H299" s="33">
        <v>0.41799999999999998</v>
      </c>
      <c r="I299" s="33">
        <v>0.81299999999999994</v>
      </c>
      <c r="J299" s="33">
        <v>0.94299999999999995</v>
      </c>
      <c r="K299" s="16" t="str">
        <f>IF(M298&gt;1,"Up","Down")</f>
        <v>Down</v>
      </c>
      <c r="L299" s="16" t="str">
        <f>IF(K299="Up",IF(H299&lt;$BJ$7,"Up","Down"),IF(H299&lt;$BK$7,"Down","Up"))</f>
        <v>Up</v>
      </c>
      <c r="M299" s="17">
        <f>IF(L299="Up",INDEX($AK$5:$AK$1005,MATCH(I299,$AI$5:$AI$1005,0),1),INDEX($AL$5:$AL$1005,MATCH(J299,$AI$5:$AI$1005,0),1))</f>
        <v>1.0249892954154418</v>
      </c>
      <c r="N299" s="16" t="str">
        <f>IF(P298&gt;1,"Up","Down")</f>
        <v>Down</v>
      </c>
      <c r="O299" s="16" t="str">
        <f>IF(N299="Up",IF(H299&lt;$BJ$12,"Up","Down"),IF(H299&lt;$BK$12,"Down","Up"))</f>
        <v>Down</v>
      </c>
      <c r="P299" s="17">
        <f>IF(O299="Up",INDEX($AP$5:$AP$1005,MATCH(I299,$AI$5:$AI$1005,0),1),INDEX($AQ$5:$AQ$1005,MATCH(J299,$AI$5:$AI$1005,0),1))</f>
        <v>0.99865390927490194</v>
      </c>
      <c r="Q299" s="19">
        <f>T298</f>
        <v>42591.747037397457</v>
      </c>
      <c r="R299" s="19">
        <f>INDEX(model!$S$5:$S$35,MATCH(G299,model!$Q$5:$Q$35,0),1)*model!$O$5</f>
        <v>125</v>
      </c>
      <c r="S299" s="19">
        <f>IF(RIGHT(B299,1)="C",T298*INDEX(model!$T$5:$T$35,MATCH(G299,model!$Q$5:$Q$35,0),1),0)</f>
        <v>0</v>
      </c>
      <c r="T299" s="19">
        <f>(Q299+R299-S299)*M299</f>
        <v>43784.208448301681</v>
      </c>
      <c r="U299" s="19">
        <f>X298</f>
        <v>46874.34464237123</v>
      </c>
      <c r="V299" s="19">
        <f>INDEX(model!$S$5:$S$35,MATCH(G299,model!$Q$5:$Q$35,0),1)*model!$O$6</f>
        <v>125</v>
      </c>
      <c r="W299" s="19">
        <f>IF(RIGHT(B299,1)="C",X298*INDEX(model!$T$5:$T$35,MATCH(G299,model!$Q$5:$Q$35,0),1),0)</f>
        <v>0</v>
      </c>
      <c r="X299" s="19">
        <f>(U299+V299-W299)*P299</f>
        <v>46936.079260462444</v>
      </c>
      <c r="Y299" s="19"/>
      <c r="Z299" s="36" t="str">
        <f>K299&amp;L299</f>
        <v>DownUp</v>
      </c>
      <c r="AA299" s="36" t="str">
        <f>N299&amp;O299</f>
        <v>DownDown</v>
      </c>
      <c r="AB299" s="19"/>
      <c r="AC299" s="19"/>
      <c r="AD299" s="19"/>
      <c r="AE299" s="19"/>
      <c r="AI299" s="18">
        <f>ROUND(AI298-0.001,3)</f>
        <v>0.70599999999999996</v>
      </c>
      <c r="AJ299" s="9">
        <f t="array" ref="AJ299">PERCENTILE(IF($BB$5:$BB$2729="Y",$AY$5:$AY$2729),$AI299)</f>
        <v>1.0119352134077588</v>
      </c>
      <c r="AK299" s="9">
        <f t="array" ref="AK299">PERCENTILE(IF($BC$5:$BC$2729="Y",$AY$5:$AY$2729),$AI299)</f>
        <v>1.0189097789571766</v>
      </c>
      <c r="AL299" s="9">
        <f t="array" ref="AL299">PERCENTILE(IF($BD$5:$BD$2729="Y",$AY$5:$AY$2729),$AI299)</f>
        <v>0.99352259894644535</v>
      </c>
      <c r="AM299" s="41" t="str">
        <f>IF(AI299&lt;$BJ$7,"Up","Down")</f>
        <v>Down</v>
      </c>
      <c r="AN299" s="41" t="str">
        <f>IF(AI299&lt;$BK$7,"Down","Up")</f>
        <v>Up</v>
      </c>
      <c r="AO299" s="9">
        <f t="array" ref="AO299">PERCENTILE(IF($BT$5:$BT$2729="Y",$BQ$5:$BQ$2729),$AI299)</f>
        <v>1.0163750594854821</v>
      </c>
      <c r="AP299" s="9">
        <f t="array" ref="AP299">PERCENTILE(IF($BU$5:$BU$2729="Y",$BQ$5:$BQ$2729),$AI299)</f>
        <v>1.0265248570201686</v>
      </c>
      <c r="AQ299" s="9">
        <f t="array" ref="AQ299">PERCENTILE(IF($BV$5:$BV$2729="Y",$BQ$5:$BQ$2729),$AI299)</f>
        <v>0.9927385941604836</v>
      </c>
      <c r="AR299" s="41" t="str">
        <f>IF(AI299&lt;$BJ$12,"Up","Down")</f>
        <v>Down</v>
      </c>
      <c r="AS299" s="41" t="str">
        <f>IF(AI299&lt;$BK$12,"Down","Up")</f>
        <v>Up</v>
      </c>
      <c r="AU299" s="4" t="str">
        <f>IF(AZ299=AZ300,IF(AZ299&gt;AZ298,AZ299&amp;"_O",""),AZ299&amp;"_C")</f>
        <v/>
      </c>
      <c r="AV299" s="7" t="str">
        <f>IF(RIGHT(AU299,1)="C",AX299/INDEX($AX$5:$AX$2729,MATCH(AZ299&amp;"_O",$AU$5:$AU$2729,0),1),"")</f>
        <v/>
      </c>
      <c r="AW299" s="38">
        <v>27628</v>
      </c>
      <c r="AX299" s="37">
        <v>84.28</v>
      </c>
      <c r="AY299" s="7">
        <f>AX299/AX298</f>
        <v>0.97591477535896254</v>
      </c>
      <c r="AZ299" s="4">
        <f>YEAR(AW299)</f>
        <v>1975</v>
      </c>
      <c r="BA299" s="2" t="s">
        <v>5</v>
      </c>
      <c r="BB299" s="12" t="str">
        <f>INDEX($CD$5:$CD$10,MATCH(BA299,$CC$5:$CC$10,0),1)</f>
        <v/>
      </c>
      <c r="BC299" s="12" t="str">
        <f>IF(AND(BB299="Y",AY299&gt;1),"Y","")</f>
        <v/>
      </c>
      <c r="BD299" s="12" t="str">
        <f>IF(AND(BB299="Y",AY299&lt;1),"Y","")</f>
        <v/>
      </c>
      <c r="BE299" s="12" t="str">
        <f>IF(AY299&gt;1,IF(AY298&gt;1,"Y",""),"")</f>
        <v/>
      </c>
      <c r="BF299" s="12" t="str">
        <f>IF(AY299&lt;1,IF(AY298&lt;1,"Y",""),"")</f>
        <v/>
      </c>
      <c r="BG299" s="2"/>
      <c r="BH299" s="2"/>
      <c r="BI299" s="2"/>
      <c r="BJ299" s="2"/>
      <c r="BK299" s="2"/>
      <c r="BL299" s="2"/>
      <c r="BM299" s="4" t="str">
        <f>IF(BR299=BR300,IF(BR299&gt;BR298,BR299&amp;"_O",""),BR299&amp;"_C")</f>
        <v/>
      </c>
      <c r="BN299" s="7" t="str">
        <f>IF(RIGHT(BM299,1)="C",BP299/INDEX($BP$5:$BP$2729,MATCH(BR299&amp;"_O",$BM$5:$BM$2729,0),1),"")</f>
        <v/>
      </c>
      <c r="BO299" s="38">
        <v>28027</v>
      </c>
      <c r="BP299" s="3">
        <v>92.31</v>
      </c>
      <c r="BQ299" s="7">
        <f>BP299/BP298</f>
        <v>1.0076410872175527</v>
      </c>
      <c r="BR299" s="4">
        <f>YEAR(BO299)</f>
        <v>1976</v>
      </c>
      <c r="BS299" s="2" t="s">
        <v>5</v>
      </c>
      <c r="BT299" s="12" t="str">
        <f>INDEX($CD$5:$CD$10,MATCH(BS299,$CC$5:$CC$10,0),1)</f>
        <v/>
      </c>
      <c r="BU299" s="12" t="str">
        <f>IF(AND(BT299="Y",BQ299&gt;1),"Y","")</f>
        <v/>
      </c>
      <c r="BV299" s="12" t="str">
        <f>IF(AND(BT299="Y",BQ299&lt;1),"Y","")</f>
        <v/>
      </c>
      <c r="BW299" s="12" t="str">
        <f>IF(BQ299&gt;1,IF(BQ298&gt;1,"Y",""),"")</f>
        <v>Y</v>
      </c>
      <c r="BX299" s="12" t="str">
        <f>IF(BQ299&lt;1,IF(BQ298&lt;1,"Y",""),"")</f>
        <v/>
      </c>
      <c r="BY299" s="2"/>
      <c r="BZ299" s="2"/>
      <c r="CA299" s="2"/>
    </row>
    <row r="300" spans="2:79">
      <c r="B300" s="4" t="str">
        <f>IF(G300=G301,IF(G300&gt;G299,G300&amp;"_O",""),G300&amp;"_C")</f>
        <v/>
      </c>
      <c r="C300" s="14">
        <f ca="1">RANDBETWEEN(0,1000)/1000</f>
        <v>2.1000000000000001E-2</v>
      </c>
      <c r="D300" s="16">
        <f>D299+1</f>
        <v>296</v>
      </c>
      <c r="E300" s="10">
        <f>ROUNDDOWN(D300/52,0)+1</f>
        <v>6</v>
      </c>
      <c r="F300" s="15">
        <f>F299+7</f>
        <v>46692</v>
      </c>
      <c r="G300" s="4">
        <f>YEAR(F300)</f>
        <v>2027</v>
      </c>
      <c r="H300" s="33">
        <v>0.13400000000000001</v>
      </c>
      <c r="I300" s="33">
        <v>0.53</v>
      </c>
      <c r="J300" s="33">
        <v>0.82199999999999995</v>
      </c>
      <c r="K300" s="16" t="str">
        <f>IF(M299&gt;1,"Up","Down")</f>
        <v>Up</v>
      </c>
      <c r="L300" s="16" t="str">
        <f>IF(K300="Up",IF(H300&lt;$BJ$7,"Up","Down"),IF(H300&lt;$BK$7,"Down","Up"))</f>
        <v>Up</v>
      </c>
      <c r="M300" s="17">
        <f>IF(L300="Up",INDEX($AK$5:$AK$1005,MATCH(I300,$AI$5:$AI$1005,0),1),INDEX($AL$5:$AL$1005,MATCH(J300,$AI$5:$AI$1005,0),1))</f>
        <v>1.013030235224236</v>
      </c>
      <c r="N300" s="16" t="str">
        <f>IF(P299&gt;1,"Up","Down")</f>
        <v>Down</v>
      </c>
      <c r="O300" s="16" t="str">
        <f>IF(N300="Up",IF(H300&lt;$BJ$12,"Up","Down"),IF(H300&lt;$BK$12,"Down","Up"))</f>
        <v>Down</v>
      </c>
      <c r="P300" s="17">
        <f>IF(O300="Up",INDEX($AP$5:$AP$1005,MATCH(I300,$AI$5:$AI$1005,0),1),INDEX($AQ$5:$AQ$1005,MATCH(J300,$AI$5:$AI$1005,0),1))</f>
        <v>0.99588103087023516</v>
      </c>
      <c r="Q300" s="19">
        <f>T299</f>
        <v>43784.208448301681</v>
      </c>
      <c r="R300" s="19">
        <f>INDEX(model!$S$5:$S$35,MATCH(G300,model!$Q$5:$Q$35,0),1)*model!$O$5</f>
        <v>125</v>
      </c>
      <c r="S300" s="19">
        <f>IF(RIGHT(B300,1)="C",T299*INDEX(model!$T$5:$T$35,MATCH(G300,model!$Q$5:$Q$35,0),1),0)</f>
        <v>0</v>
      </c>
      <c r="T300" s="19">
        <f>(Q300+R300-S300)*M300</f>
        <v>44481.355762893058</v>
      </c>
      <c r="U300" s="19">
        <f>X299</f>
        <v>46936.079260462444</v>
      </c>
      <c r="V300" s="19">
        <f>INDEX(model!$S$5:$S$35,MATCH(G300,model!$Q$5:$Q$35,0),1)*model!$O$6</f>
        <v>125</v>
      </c>
      <c r="W300" s="19">
        <f>IF(RIGHT(B300,1)="C",X299*INDEX(model!$T$5:$T$35,MATCH(G300,model!$Q$5:$Q$35,0),1),0)</f>
        <v>0</v>
      </c>
      <c r="X300" s="19">
        <f>(U300+V300-W300)*P300</f>
        <v>46867.236127775184</v>
      </c>
      <c r="Y300" s="19"/>
      <c r="Z300" s="36" t="str">
        <f>K300&amp;L300</f>
        <v>UpUp</v>
      </c>
      <c r="AA300" s="36" t="str">
        <f>N300&amp;O300</f>
        <v>DownDown</v>
      </c>
      <c r="AB300" s="19"/>
      <c r="AC300" s="19"/>
      <c r="AD300" s="19"/>
      <c r="AE300" s="19"/>
      <c r="AI300" s="18">
        <f>ROUND(AI299-0.001,3)</f>
        <v>0.70499999999999996</v>
      </c>
      <c r="AJ300" s="9">
        <f t="array" ref="AJ300">PERCENTILE(IF($BB$5:$BB$2729="Y",$AY$5:$AY$2729),$AI300)</f>
        <v>1.0119005981167473</v>
      </c>
      <c r="AK300" s="9">
        <f t="array" ref="AK300">PERCENTILE(IF($BC$5:$BC$2729="Y",$AY$5:$AY$2729),$AI300)</f>
        <v>1.0188733048042347</v>
      </c>
      <c r="AL300" s="9">
        <f t="array" ref="AL300">PERCENTILE(IF($BD$5:$BD$2729="Y",$AY$5:$AY$2729),$AI300)</f>
        <v>0.99348261313786013</v>
      </c>
      <c r="AM300" s="41" t="str">
        <f>IF(AI300&lt;$BJ$7,"Up","Down")</f>
        <v>Down</v>
      </c>
      <c r="AN300" s="41" t="str">
        <f>IF(AI300&lt;$BK$7,"Down","Up")</f>
        <v>Up</v>
      </c>
      <c r="AO300" s="9">
        <f t="array" ref="AO300">PERCENTILE(IF($BT$5:$BT$2729="Y",$BQ$5:$BQ$2729),$AI300)</f>
        <v>1.0162278459630887</v>
      </c>
      <c r="AP300" s="9">
        <f t="array" ref="AP300">PERCENTILE(IF($BU$5:$BU$2729="Y",$BQ$5:$BQ$2729),$AI300)</f>
        <v>1.0265073204328001</v>
      </c>
      <c r="AQ300" s="9">
        <f t="array" ref="AQ300">PERCENTILE(IF($BV$5:$BV$2729="Y",$BQ$5:$BQ$2729),$AI300)</f>
        <v>0.99272299540737086</v>
      </c>
      <c r="AR300" s="41" t="str">
        <f>IF(AI300&lt;$BJ$12,"Up","Down")</f>
        <v>Down</v>
      </c>
      <c r="AS300" s="41" t="str">
        <f>IF(AI300&lt;$BK$12,"Down","Up")</f>
        <v>Up</v>
      </c>
      <c r="AU300" s="4" t="str">
        <f>IF(AZ300=AZ301,IF(AZ300&gt;AZ299,AZ300&amp;"_O",""),AZ300&amp;"_C")</f>
        <v/>
      </c>
      <c r="AV300" s="7" t="str">
        <f>IF(RIGHT(AU300,1)="C",AX300/INDEX($AX$5:$AX$2729,MATCH(AZ300&amp;"_O",$AU$5:$AU$2729,0),1),"")</f>
        <v/>
      </c>
      <c r="AW300" s="38">
        <v>27635</v>
      </c>
      <c r="AX300" s="37">
        <v>86.88</v>
      </c>
      <c r="AY300" s="7">
        <f>AX300/AX299</f>
        <v>1.0308495491219742</v>
      </c>
      <c r="AZ300" s="4">
        <f>YEAR(AW300)</f>
        <v>1975</v>
      </c>
      <c r="BA300" s="2" t="s">
        <v>5</v>
      </c>
      <c r="BB300" s="12" t="str">
        <f>INDEX($CD$5:$CD$10,MATCH(BA300,$CC$5:$CC$10,0),1)</f>
        <v/>
      </c>
      <c r="BC300" s="12" t="str">
        <f>IF(AND(BB300="Y",AY300&gt;1),"Y","")</f>
        <v/>
      </c>
      <c r="BD300" s="12" t="str">
        <f>IF(AND(BB300="Y",AY300&lt;1),"Y","")</f>
        <v/>
      </c>
      <c r="BE300" s="12" t="str">
        <f>IF(AY300&gt;1,IF(AY299&gt;1,"Y",""),"")</f>
        <v/>
      </c>
      <c r="BF300" s="12" t="str">
        <f>IF(AY300&lt;1,IF(AY299&lt;1,"Y",""),"")</f>
        <v/>
      </c>
      <c r="BG300" s="2"/>
      <c r="BH300" s="2"/>
      <c r="BI300" s="2"/>
      <c r="BJ300" s="2"/>
      <c r="BK300" s="2"/>
      <c r="BL300" s="2"/>
      <c r="BM300" s="4" t="str">
        <f>IF(BR300=BR301,IF(BR300&gt;BR299,BR300&amp;"_O",""),BR300&amp;"_C")</f>
        <v/>
      </c>
      <c r="BN300" s="7" t="str">
        <f>IF(RIGHT(BM300,1)="C",BP300/INDEX($BP$5:$BP$2729,MATCH(BR300&amp;"_O",$BM$5:$BM$2729,0),1),"")</f>
        <v/>
      </c>
      <c r="BO300" s="38">
        <v>28034</v>
      </c>
      <c r="BP300" s="3">
        <v>90.44</v>
      </c>
      <c r="BQ300" s="7">
        <f>BP300/BP299</f>
        <v>0.9797421731123388</v>
      </c>
      <c r="BR300" s="4">
        <f>YEAR(BO300)</f>
        <v>1976</v>
      </c>
      <c r="BS300" s="2" t="s">
        <v>5</v>
      </c>
      <c r="BT300" s="12" t="str">
        <f>INDEX($CD$5:$CD$10,MATCH(BS300,$CC$5:$CC$10,0),1)</f>
        <v/>
      </c>
      <c r="BU300" s="12" t="str">
        <f>IF(AND(BT300="Y",BQ300&gt;1),"Y","")</f>
        <v/>
      </c>
      <c r="BV300" s="12" t="str">
        <f>IF(AND(BT300="Y",BQ300&lt;1),"Y","")</f>
        <v/>
      </c>
      <c r="BW300" s="12" t="str">
        <f>IF(BQ300&gt;1,IF(BQ299&gt;1,"Y",""),"")</f>
        <v/>
      </c>
      <c r="BX300" s="12" t="str">
        <f>IF(BQ300&lt;1,IF(BQ299&lt;1,"Y",""),"")</f>
        <v/>
      </c>
      <c r="BY300" s="2"/>
      <c r="BZ300" s="2"/>
      <c r="CA300" s="2"/>
    </row>
    <row r="301" spans="2:79">
      <c r="B301" s="4" t="str">
        <f>IF(G301=G302,IF(G301&gt;G300,G301&amp;"_O",""),G301&amp;"_C")</f>
        <v/>
      </c>
      <c r="C301" s="14">
        <f ca="1">RANDBETWEEN(0,1000)/1000</f>
        <v>0.66900000000000004</v>
      </c>
      <c r="D301" s="16">
        <f>D300+1</f>
        <v>297</v>
      </c>
      <c r="E301" s="10">
        <f>ROUNDDOWN(D301/52,0)+1</f>
        <v>6</v>
      </c>
      <c r="F301" s="15">
        <f>F300+7</f>
        <v>46699</v>
      </c>
      <c r="G301" s="4">
        <f>YEAR(F301)</f>
        <v>2027</v>
      </c>
      <c r="H301" s="33">
        <v>0.98399999999999999</v>
      </c>
      <c r="I301" s="33">
        <v>1.7000000000000001E-2</v>
      </c>
      <c r="J301" s="33">
        <v>0.09</v>
      </c>
      <c r="K301" s="16" t="str">
        <f>IF(M300&gt;1,"Up","Down")</f>
        <v>Up</v>
      </c>
      <c r="L301" s="16" t="str">
        <f>IF(K301="Up",IF(H301&lt;$BJ$7,"Up","Down"),IF(H301&lt;$BK$7,"Down","Up"))</f>
        <v>Down</v>
      </c>
      <c r="M301" s="17">
        <f>IF(L301="Up",INDEX($AK$5:$AK$1005,MATCH(I301,$AI$5:$AI$1005,0),1),INDEX($AL$5:$AL$1005,MATCH(J301,$AI$5:$AI$1005,0),1))</f>
        <v>0.96062205395364442</v>
      </c>
      <c r="N301" s="16" t="str">
        <f>IF(P300&gt;1,"Up","Down")</f>
        <v>Down</v>
      </c>
      <c r="O301" s="16" t="str">
        <f>IF(N301="Up",IF(H301&lt;$BJ$12,"Up","Down"),IF(H301&lt;$BK$12,"Down","Up"))</f>
        <v>Up</v>
      </c>
      <c r="P301" s="17">
        <f>IF(O301="Up",INDEX($AP$5:$AP$1005,MATCH(I301,$AI$5:$AI$1005,0),1),INDEX($AQ$5:$AQ$1005,MATCH(J301,$AI$5:$AI$1005,0),1))</f>
        <v>1.0009474205519058</v>
      </c>
      <c r="Q301" s="19">
        <f>T300</f>
        <v>44481.355762893058</v>
      </c>
      <c r="R301" s="19">
        <f>INDEX(model!$S$5:$S$35,MATCH(G301,model!$Q$5:$Q$35,0),1)*model!$O$5</f>
        <v>125</v>
      </c>
      <c r="S301" s="19">
        <f>IF(RIGHT(B301,1)="C",T300*INDEX(model!$T$5:$T$35,MATCH(G301,model!$Q$5:$Q$35,0),1),0)</f>
        <v>0</v>
      </c>
      <c r="T301" s="19">
        <f>(Q301+R301-S301)*M301</f>
        <v>42849.84909233731</v>
      </c>
      <c r="U301" s="19">
        <f>X300</f>
        <v>46867.236127775184</v>
      </c>
      <c r="V301" s="19">
        <f>INDEX(model!$S$5:$S$35,MATCH(G301,model!$Q$5:$Q$35,0),1)*model!$O$6</f>
        <v>125</v>
      </c>
      <c r="W301" s="19">
        <f>IF(RIGHT(B301,1)="C",X300*INDEX(model!$T$5:$T$35,MATCH(G301,model!$Q$5:$Q$35,0),1),0)</f>
        <v>0</v>
      </c>
      <c r="X301" s="19">
        <f>(U301+V301-W301)*P301</f>
        <v>47036.757538062644</v>
      </c>
      <c r="Y301" s="19"/>
      <c r="Z301" s="36" t="str">
        <f>K301&amp;L301</f>
        <v>UpDown</v>
      </c>
      <c r="AA301" s="36" t="str">
        <f>N301&amp;O301</f>
        <v>DownUp</v>
      </c>
      <c r="AB301" s="19"/>
      <c r="AC301" s="19"/>
      <c r="AD301" s="19"/>
      <c r="AE301" s="19"/>
      <c r="AI301" s="18">
        <f>ROUND(AI300-0.001,3)</f>
        <v>0.70399999999999996</v>
      </c>
      <c r="AJ301" s="9">
        <f t="array" ref="AJ301">PERCENTILE(IF($BB$5:$BB$2729="Y",$AY$5:$AY$2729),$AI301)</f>
        <v>1.0118775387453927</v>
      </c>
      <c r="AK301" s="9">
        <f t="array" ref="AK301">PERCENTILE(IF($BC$5:$BC$2729="Y",$AY$5:$AY$2729),$AI301)</f>
        <v>1.0188348863831702</v>
      </c>
      <c r="AL301" s="9">
        <f t="array" ref="AL301">PERCENTILE(IF($BD$5:$BD$2729="Y",$AY$5:$AY$2729),$AI301)</f>
        <v>0.99340248035927448</v>
      </c>
      <c r="AM301" s="41" t="str">
        <f>IF(AI301&lt;$BJ$7,"Up","Down")</f>
        <v>Down</v>
      </c>
      <c r="AN301" s="41" t="str">
        <f>IF(AI301&lt;$BK$7,"Down","Up")</f>
        <v>Up</v>
      </c>
      <c r="AO301" s="9">
        <f t="array" ref="AO301">PERCENTILE(IF($BT$5:$BT$2729="Y",$BQ$5:$BQ$2729),$AI301)</f>
        <v>1.0161357928616632</v>
      </c>
      <c r="AP301" s="9">
        <f t="array" ref="AP301">PERCENTILE(IF($BU$5:$BU$2729="Y",$BQ$5:$BQ$2729),$AI301)</f>
        <v>1.026490665992051</v>
      </c>
      <c r="AQ301" s="9">
        <f t="array" ref="AQ301">PERCENTILE(IF($BV$5:$BV$2729="Y",$BQ$5:$BQ$2729),$AI301)</f>
        <v>0.99271035387132944</v>
      </c>
      <c r="AR301" s="41" t="str">
        <f>IF(AI301&lt;$BJ$12,"Up","Down")</f>
        <v>Down</v>
      </c>
      <c r="AS301" s="41" t="str">
        <f>IF(AI301&lt;$BK$12,"Down","Up")</f>
        <v>Up</v>
      </c>
      <c r="AU301" s="4" t="str">
        <f>IF(AZ301=AZ302,IF(AZ301&gt;AZ300,AZ301&amp;"_O",""),AZ301&amp;"_C")</f>
        <v/>
      </c>
      <c r="AV301" s="7" t="str">
        <f>IF(RIGHT(AU301,1)="C",AX301/INDEX($AX$5:$AX$2729,MATCH(AZ301&amp;"_O",$AU$5:$AU$2729,0),1),"")</f>
        <v/>
      </c>
      <c r="AW301" s="38">
        <v>27642</v>
      </c>
      <c r="AX301" s="37">
        <v>85.62</v>
      </c>
      <c r="AY301" s="7">
        <f>AX301/AX300</f>
        <v>0.98549723756906082</v>
      </c>
      <c r="AZ301" s="4">
        <f>YEAR(AW301)</f>
        <v>1975</v>
      </c>
      <c r="BA301" s="2" t="s">
        <v>5</v>
      </c>
      <c r="BB301" s="12" t="str">
        <f>INDEX($CD$5:$CD$10,MATCH(BA301,$CC$5:$CC$10,0),1)</f>
        <v/>
      </c>
      <c r="BC301" s="12" t="str">
        <f>IF(AND(BB301="Y",AY301&gt;1),"Y","")</f>
        <v/>
      </c>
      <c r="BD301" s="12" t="str">
        <f>IF(AND(BB301="Y",AY301&lt;1),"Y","")</f>
        <v/>
      </c>
      <c r="BE301" s="12" t="str">
        <f>IF(AY301&gt;1,IF(AY300&gt;1,"Y",""),"")</f>
        <v/>
      </c>
      <c r="BF301" s="12" t="str">
        <f>IF(AY301&lt;1,IF(AY300&lt;1,"Y",""),"")</f>
        <v/>
      </c>
      <c r="BG301" s="2"/>
      <c r="BH301" s="2"/>
      <c r="BI301" s="2"/>
      <c r="BJ301" s="2"/>
      <c r="BK301" s="2"/>
      <c r="BL301" s="2"/>
      <c r="BM301" s="4" t="str">
        <f>IF(BR301=BR302,IF(BR301&gt;BR300,BR301&amp;"_O",""),BR301&amp;"_C")</f>
        <v/>
      </c>
      <c r="BN301" s="7" t="str">
        <f>IF(RIGHT(BM301,1)="C",BP301/INDEX($BP$5:$BP$2729,MATCH(BR301&amp;"_O",$BM$5:$BM$2729,0),1),"")</f>
        <v/>
      </c>
      <c r="BO301" s="38">
        <v>28041</v>
      </c>
      <c r="BP301" s="3">
        <v>89.38</v>
      </c>
      <c r="BQ301" s="7">
        <f>BP301/BP300</f>
        <v>0.98827952233524985</v>
      </c>
      <c r="BR301" s="4">
        <f>YEAR(BO301)</f>
        <v>1976</v>
      </c>
      <c r="BS301" s="2" t="s">
        <v>5</v>
      </c>
      <c r="BT301" s="12" t="str">
        <f>INDEX($CD$5:$CD$10,MATCH(BS301,$CC$5:$CC$10,0),1)</f>
        <v/>
      </c>
      <c r="BU301" s="12" t="str">
        <f>IF(AND(BT301="Y",BQ301&gt;1),"Y","")</f>
        <v/>
      </c>
      <c r="BV301" s="12" t="str">
        <f>IF(AND(BT301="Y",BQ301&lt;1),"Y","")</f>
        <v/>
      </c>
      <c r="BW301" s="12" t="str">
        <f>IF(BQ301&gt;1,IF(BQ300&gt;1,"Y",""),"")</f>
        <v/>
      </c>
      <c r="BX301" s="12" t="str">
        <f>IF(BQ301&lt;1,IF(BQ300&lt;1,"Y",""),"")</f>
        <v>Y</v>
      </c>
      <c r="BY301" s="2"/>
      <c r="BZ301" s="2"/>
      <c r="CA301" s="2"/>
    </row>
    <row r="302" spans="2:79">
      <c r="B302" s="4" t="str">
        <f>IF(G302=G303,IF(G302&gt;G301,G302&amp;"_O",""),G302&amp;"_C")</f>
        <v/>
      </c>
      <c r="C302" s="14">
        <f ca="1">RANDBETWEEN(0,1000)/1000</f>
        <v>0.33500000000000002</v>
      </c>
      <c r="D302" s="16">
        <f>D301+1</f>
        <v>298</v>
      </c>
      <c r="E302" s="10">
        <f>ROUNDDOWN(D302/52,0)+1</f>
        <v>6</v>
      </c>
      <c r="F302" s="15">
        <f>F301+7</f>
        <v>46706</v>
      </c>
      <c r="G302" s="4">
        <f>YEAR(F302)</f>
        <v>2027</v>
      </c>
      <c r="H302" s="33">
        <v>0.81799999999999995</v>
      </c>
      <c r="I302" s="33">
        <v>0.185</v>
      </c>
      <c r="J302" s="33">
        <v>3.0000000000000001E-3</v>
      </c>
      <c r="K302" s="16" t="str">
        <f>IF(M301&gt;1,"Up","Down")</f>
        <v>Down</v>
      </c>
      <c r="L302" s="16" t="str">
        <f>IF(K302="Up",IF(H302&lt;$BJ$7,"Up","Down"),IF(H302&lt;$BK$7,"Down","Up"))</f>
        <v>Up</v>
      </c>
      <c r="M302" s="17">
        <f>IF(L302="Up",INDEX($AK$5:$AK$1005,MATCH(I302,$AI$5:$AI$1005,0),1),INDEX($AL$5:$AL$1005,MATCH(J302,$AI$5:$AI$1005,0),1))</f>
        <v>1.0045894127176125</v>
      </c>
      <c r="N302" s="16" t="str">
        <f>IF(P301&gt;1,"Up","Down")</f>
        <v>Up</v>
      </c>
      <c r="O302" s="16" t="str">
        <f>IF(N302="Up",IF(H302&lt;$BJ$12,"Up","Down"),IF(H302&lt;$BK$12,"Down","Up"))</f>
        <v>Down</v>
      </c>
      <c r="P302" s="17">
        <f>IF(O302="Up",INDEX($AP$5:$AP$1005,MATCH(I302,$AI$5:$AI$1005,0),1),INDEX($AQ$5:$AQ$1005,MATCH(J302,$AI$5:$AI$1005,0),1))</f>
        <v>0.91937546679692572</v>
      </c>
      <c r="Q302" s="19">
        <f>T301</f>
        <v>42849.84909233731</v>
      </c>
      <c r="R302" s="19">
        <f>INDEX(model!$S$5:$S$35,MATCH(G302,model!$Q$5:$Q$35,0),1)*model!$O$5</f>
        <v>125</v>
      </c>
      <c r="S302" s="19">
        <f>IF(RIGHT(B302,1)="C",T301*INDEX(model!$T$5:$T$35,MATCH(G302,model!$Q$5:$Q$35,0),1),0)</f>
        <v>0</v>
      </c>
      <c r="T302" s="19">
        <f>(Q302+R302-S302)*M302</f>
        <v>43172.078411299161</v>
      </c>
      <c r="U302" s="19">
        <f>X301</f>
        <v>47036.757538062644</v>
      </c>
      <c r="V302" s="19">
        <f>INDEX(model!$S$5:$S$35,MATCH(G302,model!$Q$5:$Q$35,0),1)*model!$O$6</f>
        <v>125</v>
      </c>
      <c r="W302" s="19">
        <f>IF(RIGHT(B302,1)="C",X301*INDEX(model!$T$5:$T$35,MATCH(G302,model!$Q$5:$Q$35,0),1),0)</f>
        <v>0</v>
      </c>
      <c r="X302" s="19">
        <f>(U302+V302-W302)*P302</f>
        <v>43359.362851519771</v>
      </c>
      <c r="Y302" s="19"/>
      <c r="Z302" s="36" t="str">
        <f>K302&amp;L302</f>
        <v>DownUp</v>
      </c>
      <c r="AA302" s="36" t="str">
        <f>N302&amp;O302</f>
        <v>UpDown</v>
      </c>
      <c r="AB302" s="19"/>
      <c r="AC302" s="19"/>
      <c r="AD302" s="19"/>
      <c r="AE302" s="19"/>
      <c r="AI302" s="18">
        <f>ROUND(AI301-0.001,3)</f>
        <v>0.70299999999999996</v>
      </c>
      <c r="AJ302" s="9">
        <f t="array" ref="AJ302">PERCENTILE(IF($BB$5:$BB$2729="Y",$AY$5:$AY$2729),$AI302)</f>
        <v>1.0118255206679145</v>
      </c>
      <c r="AK302" s="9">
        <f t="array" ref="AK302">PERCENTILE(IF($BC$5:$BC$2729="Y",$AY$5:$AY$2729),$AI302)</f>
        <v>1.018736752356741</v>
      </c>
      <c r="AL302" s="9">
        <f t="array" ref="AL302">PERCENTILE(IF($BD$5:$BD$2729="Y",$AY$5:$AY$2729),$AI302)</f>
        <v>0.99337856711836237</v>
      </c>
      <c r="AM302" s="41" t="str">
        <f>IF(AI302&lt;$BJ$7,"Up","Down")</f>
        <v>Down</v>
      </c>
      <c r="AN302" s="41" t="str">
        <f>IF(AI302&lt;$BK$7,"Down","Up")</f>
        <v>Up</v>
      </c>
      <c r="AO302" s="9">
        <f t="array" ref="AO302">PERCENTILE(IF($BT$5:$BT$2729="Y",$BQ$5:$BQ$2729),$AI302)</f>
        <v>1.0161160268863791</v>
      </c>
      <c r="AP302" s="9">
        <f t="array" ref="AP302">PERCENTILE(IF($BU$5:$BU$2729="Y",$BQ$5:$BQ$2729),$AI302)</f>
        <v>1.0264783869461613</v>
      </c>
      <c r="AQ302" s="9">
        <f t="array" ref="AQ302">PERCENTILE(IF($BV$5:$BV$2729="Y",$BQ$5:$BQ$2729),$AI302)</f>
        <v>0.99269781933777834</v>
      </c>
      <c r="AR302" s="41" t="str">
        <f>IF(AI302&lt;$BJ$12,"Up","Down")</f>
        <v>Down</v>
      </c>
      <c r="AS302" s="41" t="str">
        <f>IF(AI302&lt;$BK$12,"Down","Up")</f>
        <v>Up</v>
      </c>
      <c r="AU302" s="4" t="str">
        <f>IF(AZ302=AZ303,IF(AZ302&gt;AZ301,AZ302&amp;"_O",""),AZ302&amp;"_C")</f>
        <v/>
      </c>
      <c r="AV302" s="7" t="str">
        <f>IF(RIGHT(AU302,1)="C",AX302/INDEX($AX$5:$AX$2729,MATCH(AZ302&amp;"_O",$AU$5:$AU$2729,0),1),"")</f>
        <v/>
      </c>
      <c r="AW302" s="38">
        <v>27649</v>
      </c>
      <c r="AX302" s="37">
        <v>83.3</v>
      </c>
      <c r="AY302" s="7">
        <f>AX302/AX301</f>
        <v>0.97290352721326789</v>
      </c>
      <c r="AZ302" s="4">
        <f>YEAR(AW302)</f>
        <v>1975</v>
      </c>
      <c r="BA302" s="2" t="s">
        <v>5</v>
      </c>
      <c r="BB302" s="12" t="str">
        <f>INDEX($CD$5:$CD$10,MATCH(BA302,$CC$5:$CC$10,0),1)</f>
        <v/>
      </c>
      <c r="BC302" s="12" t="str">
        <f>IF(AND(BB302="Y",AY302&gt;1),"Y","")</f>
        <v/>
      </c>
      <c r="BD302" s="12" t="str">
        <f>IF(AND(BB302="Y",AY302&lt;1),"Y","")</f>
        <v/>
      </c>
      <c r="BE302" s="12" t="str">
        <f>IF(AY302&gt;1,IF(AY301&gt;1,"Y",""),"")</f>
        <v/>
      </c>
      <c r="BF302" s="12" t="str">
        <f>IF(AY302&lt;1,IF(AY301&lt;1,"Y",""),"")</f>
        <v>Y</v>
      </c>
      <c r="BG302" s="2"/>
      <c r="BH302" s="2"/>
      <c r="BI302" s="2"/>
      <c r="BJ302" s="2"/>
      <c r="BK302" s="2"/>
      <c r="BL302" s="2"/>
      <c r="BM302" s="4" t="str">
        <f>IF(BR302=BR303,IF(BR302&gt;BR301,BR302&amp;"_O",""),BR302&amp;"_C")</f>
        <v/>
      </c>
      <c r="BN302" s="7" t="str">
        <f>IF(RIGHT(BM302,1)="C",BP302/INDEX($BP$5:$BP$2729,MATCH(BR302&amp;"_O",$BM$5:$BM$2729,0),1),"")</f>
        <v/>
      </c>
      <c r="BO302" s="38">
        <v>28048</v>
      </c>
      <c r="BP302" s="3">
        <v>89.06</v>
      </c>
      <c r="BQ302" s="7">
        <f>BP302/BP301</f>
        <v>0.99641978071156867</v>
      </c>
      <c r="BR302" s="4">
        <f>YEAR(BO302)</f>
        <v>1976</v>
      </c>
      <c r="BS302" s="2" t="s">
        <v>5</v>
      </c>
      <c r="BT302" s="12" t="str">
        <f>INDEX($CD$5:$CD$10,MATCH(BS302,$CC$5:$CC$10,0),1)</f>
        <v/>
      </c>
      <c r="BU302" s="12" t="str">
        <f>IF(AND(BT302="Y",BQ302&gt;1),"Y","")</f>
        <v/>
      </c>
      <c r="BV302" s="12" t="str">
        <f>IF(AND(BT302="Y",BQ302&lt;1),"Y","")</f>
        <v/>
      </c>
      <c r="BW302" s="12" t="str">
        <f>IF(BQ302&gt;1,IF(BQ301&gt;1,"Y",""),"")</f>
        <v/>
      </c>
      <c r="BX302" s="12" t="str">
        <f>IF(BQ302&lt;1,IF(BQ301&lt;1,"Y",""),"")</f>
        <v>Y</v>
      </c>
      <c r="BY302" s="2"/>
      <c r="BZ302" s="2"/>
      <c r="CA302" s="2"/>
    </row>
    <row r="303" spans="2:79">
      <c r="B303" s="4" t="str">
        <f>IF(G303=G304,IF(G303&gt;G302,G303&amp;"_O",""),G303&amp;"_C")</f>
        <v/>
      </c>
      <c r="C303" s="14">
        <f ca="1">RANDBETWEEN(0,1000)/1000</f>
        <v>0.94499999999999995</v>
      </c>
      <c r="D303" s="16">
        <f>D302+1</f>
        <v>299</v>
      </c>
      <c r="E303" s="10">
        <f>ROUNDDOWN(D303/52,0)+1</f>
        <v>6</v>
      </c>
      <c r="F303" s="15">
        <f>F302+7</f>
        <v>46713</v>
      </c>
      <c r="G303" s="4">
        <f>YEAR(F303)</f>
        <v>2027</v>
      </c>
      <c r="H303" s="33">
        <v>0.31900000000000001</v>
      </c>
      <c r="I303" s="33">
        <v>0.753</v>
      </c>
      <c r="J303" s="33">
        <v>0.46100000000000002</v>
      </c>
      <c r="K303" s="16" t="str">
        <f>IF(M302&gt;1,"Up","Down")</f>
        <v>Up</v>
      </c>
      <c r="L303" s="16" t="str">
        <f>IF(K303="Up",IF(H303&lt;$BJ$7,"Up","Down"),IF(H303&lt;$BK$7,"Down","Up"))</f>
        <v>Up</v>
      </c>
      <c r="M303" s="17">
        <f>IF(L303="Up",INDEX($AK$5:$AK$1005,MATCH(I303,$AI$5:$AI$1005,0),1),INDEX($AL$5:$AL$1005,MATCH(J303,$AI$5:$AI$1005,0),1))</f>
        <v>1.0211216024858214</v>
      </c>
      <c r="N303" s="16" t="str">
        <f>IF(P302&gt;1,"Up","Down")</f>
        <v>Down</v>
      </c>
      <c r="O303" s="16" t="str">
        <f>IF(N303="Up",IF(H303&lt;$BJ$12,"Up","Down"),IF(H303&lt;$BK$12,"Down","Up"))</f>
        <v>Down</v>
      </c>
      <c r="P303" s="17">
        <f>IF(O303="Up",INDEX($AP$5:$AP$1005,MATCH(I303,$AI$5:$AI$1005,0),1),INDEX($AQ$5:$AQ$1005,MATCH(J303,$AI$5:$AI$1005,0),1))</f>
        <v>0.98326826060401507</v>
      </c>
      <c r="Q303" s="19">
        <f>T302</f>
        <v>43172.078411299161</v>
      </c>
      <c r="R303" s="19">
        <f>INDEX(model!$S$5:$S$35,MATCH(G303,model!$Q$5:$Q$35,0),1)*model!$O$5</f>
        <v>125</v>
      </c>
      <c r="S303" s="19">
        <f>IF(RIGHT(B303,1)="C",T302*INDEX(model!$T$5:$T$35,MATCH(G303,model!$Q$5:$Q$35,0),1),0)</f>
        <v>0</v>
      </c>
      <c r="T303" s="19">
        <f>(Q303+R303-S303)*M303</f>
        <v>44211.582090300064</v>
      </c>
      <c r="U303" s="19">
        <f>X302</f>
        <v>43359.362851519771</v>
      </c>
      <c r="V303" s="19">
        <f>INDEX(model!$S$5:$S$35,MATCH(G303,model!$Q$5:$Q$35,0),1)*model!$O$6</f>
        <v>125</v>
      </c>
      <c r="W303" s="19">
        <f>IF(RIGHT(B303,1)="C",X302*INDEX(model!$T$5:$T$35,MATCH(G303,model!$Q$5:$Q$35,0),1),0)</f>
        <v>0</v>
      </c>
      <c r="X303" s="19">
        <f>(U303+V303-W303)*P303</f>
        <v>42756.793824487693</v>
      </c>
      <c r="Y303" s="19"/>
      <c r="Z303" s="36" t="str">
        <f>K303&amp;L303</f>
        <v>UpUp</v>
      </c>
      <c r="AA303" s="36" t="str">
        <f>N303&amp;O303</f>
        <v>DownDown</v>
      </c>
      <c r="AB303" s="19"/>
      <c r="AC303" s="19"/>
      <c r="AD303" s="19"/>
      <c r="AE303" s="19"/>
      <c r="AI303" s="18">
        <f>ROUND(AI302-0.001,3)</f>
        <v>0.70199999999999996</v>
      </c>
      <c r="AJ303" s="9">
        <f t="array" ref="AJ303">PERCENTILE(IF($BB$5:$BB$2729="Y",$AY$5:$AY$2729),$AI303)</f>
        <v>1.0117756148751273</v>
      </c>
      <c r="AK303" s="9">
        <f t="array" ref="AK303">PERCENTILE(IF($BC$5:$BC$2729="Y",$AY$5:$AY$2729),$AI303)</f>
        <v>1.0186280420279166</v>
      </c>
      <c r="AL303" s="9">
        <f t="array" ref="AL303">PERCENTILE(IF($BD$5:$BD$2729="Y",$AY$5:$AY$2729),$AI303)</f>
        <v>0.99336709722085015</v>
      </c>
      <c r="AM303" s="41" t="str">
        <f>IF(AI303&lt;$BJ$7,"Up","Down")</f>
        <v>Down</v>
      </c>
      <c r="AN303" s="41" t="str">
        <f>IF(AI303&lt;$BK$7,"Down","Up")</f>
        <v>Up</v>
      </c>
      <c r="AO303" s="9">
        <f t="array" ref="AO303">PERCENTILE(IF($BT$5:$BT$2729="Y",$BQ$5:$BQ$2729),$AI303)</f>
        <v>1.0160133779193927</v>
      </c>
      <c r="AP303" s="9">
        <f t="array" ref="AP303">PERCENTILE(IF($BU$5:$BU$2729="Y",$BQ$5:$BQ$2729),$AI303)</f>
        <v>1.0264664427541546</v>
      </c>
      <c r="AQ303" s="9">
        <f t="array" ref="AQ303">PERCENTILE(IF($BV$5:$BV$2729="Y",$BQ$5:$BQ$2729),$AI303)</f>
        <v>0.9926851104422264</v>
      </c>
      <c r="AR303" s="41" t="str">
        <f>IF(AI303&lt;$BJ$12,"Up","Down")</f>
        <v>Down</v>
      </c>
      <c r="AS303" s="41" t="str">
        <f>IF(AI303&lt;$BK$12,"Down","Up")</f>
        <v>Up</v>
      </c>
      <c r="AU303" s="4" t="str">
        <f>IF(AZ303=AZ304,IF(AZ303&gt;AZ302,AZ303&amp;"_O",""),AZ303&amp;"_C")</f>
        <v/>
      </c>
      <c r="AV303" s="7" t="str">
        <f>IF(RIGHT(AU303,1)="C",AX303/INDEX($AX$5:$AX$2729,MATCH(AZ303&amp;"_O",$AU$5:$AU$2729,0),1),"")</f>
        <v/>
      </c>
      <c r="AW303" s="38">
        <v>27656</v>
      </c>
      <c r="AX303" s="37">
        <v>85.88</v>
      </c>
      <c r="AY303" s="7">
        <f>AX303/AX302</f>
        <v>1.0309723889555822</v>
      </c>
      <c r="AZ303" s="4">
        <f>YEAR(AW303)</f>
        <v>1975</v>
      </c>
      <c r="BA303" s="2" t="s">
        <v>5</v>
      </c>
      <c r="BB303" s="12" t="str">
        <f>INDEX($CD$5:$CD$10,MATCH(BA303,$CC$5:$CC$10,0),1)</f>
        <v/>
      </c>
      <c r="BC303" s="12" t="str">
        <f>IF(AND(BB303="Y",AY303&gt;1),"Y","")</f>
        <v/>
      </c>
      <c r="BD303" s="12" t="str">
        <f>IF(AND(BB303="Y",AY303&lt;1),"Y","")</f>
        <v/>
      </c>
      <c r="BE303" s="12" t="str">
        <f>IF(AY303&gt;1,IF(AY302&gt;1,"Y",""),"")</f>
        <v/>
      </c>
      <c r="BF303" s="12" t="str">
        <f>IF(AY303&lt;1,IF(AY302&lt;1,"Y",""),"")</f>
        <v/>
      </c>
      <c r="BG303" s="2"/>
      <c r="BH303" s="2"/>
      <c r="BI303" s="2"/>
      <c r="BJ303" s="2"/>
      <c r="BK303" s="2"/>
      <c r="BL303" s="2"/>
      <c r="BM303" s="4" t="str">
        <f>IF(BR303=BR304,IF(BR303&gt;BR302,BR303&amp;"_O",""),BR303&amp;"_C")</f>
        <v/>
      </c>
      <c r="BN303" s="7" t="str">
        <f>IF(RIGHT(BM303,1)="C",BP303/INDEX($BP$5:$BP$2729,MATCH(BR303&amp;"_O",$BM$5:$BM$2729,0),1),"")</f>
        <v/>
      </c>
      <c r="BO303" s="38">
        <v>28055</v>
      </c>
      <c r="BP303" s="3">
        <v>89.26</v>
      </c>
      <c r="BQ303" s="7">
        <f>BP303/BP302</f>
        <v>1.002245677071637</v>
      </c>
      <c r="BR303" s="4">
        <f>YEAR(BO303)</f>
        <v>1976</v>
      </c>
      <c r="BS303" s="2" t="s">
        <v>5</v>
      </c>
      <c r="BT303" s="12" t="str">
        <f>INDEX($CD$5:$CD$10,MATCH(BS303,$CC$5:$CC$10,0),1)</f>
        <v/>
      </c>
      <c r="BU303" s="12" t="str">
        <f>IF(AND(BT303="Y",BQ303&gt;1),"Y","")</f>
        <v/>
      </c>
      <c r="BV303" s="12" t="str">
        <f>IF(AND(BT303="Y",BQ303&lt;1),"Y","")</f>
        <v/>
      </c>
      <c r="BW303" s="12" t="str">
        <f>IF(BQ303&gt;1,IF(BQ302&gt;1,"Y",""),"")</f>
        <v/>
      </c>
      <c r="BX303" s="12" t="str">
        <f>IF(BQ303&lt;1,IF(BQ302&lt;1,"Y",""),"")</f>
        <v/>
      </c>
      <c r="BY303" s="2"/>
      <c r="BZ303" s="2"/>
      <c r="CA303" s="2"/>
    </row>
    <row r="304" spans="2:79">
      <c r="B304" s="4" t="str">
        <f>IF(G304=G305,IF(G304&gt;G303,G304&amp;"_O",""),G304&amp;"_C")</f>
        <v/>
      </c>
      <c r="C304" s="14">
        <f ca="1">RANDBETWEEN(0,1000)/1000</f>
        <v>0.38500000000000001</v>
      </c>
      <c r="D304" s="16">
        <f>D303+1</f>
        <v>300</v>
      </c>
      <c r="E304" s="10">
        <f>ROUNDDOWN(D304/52,0)+1</f>
        <v>6</v>
      </c>
      <c r="F304" s="15">
        <f>F303+7</f>
        <v>46720</v>
      </c>
      <c r="G304" s="4">
        <f>YEAR(F304)</f>
        <v>2027</v>
      </c>
      <c r="H304" s="33">
        <v>0.63900000000000001</v>
      </c>
      <c r="I304" s="33">
        <v>0.22</v>
      </c>
      <c r="J304" s="33">
        <v>0.65600000000000003</v>
      </c>
      <c r="K304" s="16" t="str">
        <f>IF(M303&gt;1,"Up","Down")</f>
        <v>Up</v>
      </c>
      <c r="L304" s="16" t="str">
        <f>IF(K304="Up",IF(H304&lt;$BJ$7,"Up","Down"),IF(H304&lt;$BK$7,"Down","Up"))</f>
        <v>Down</v>
      </c>
      <c r="M304" s="17">
        <f>IF(L304="Up",INDEX($AK$5:$AK$1005,MATCH(I304,$AI$5:$AI$1005,0),1),INDEX($AL$5:$AL$1005,MATCH(J304,$AI$5:$AI$1005,0),1))</f>
        <v>0.99212682646917472</v>
      </c>
      <c r="N304" s="16" t="str">
        <f>IF(P303&gt;1,"Up","Down")</f>
        <v>Down</v>
      </c>
      <c r="O304" s="16" t="str">
        <f>IF(N304="Up",IF(H304&lt;$BJ$12,"Up","Down"),IF(H304&lt;$BK$12,"Down","Up"))</f>
        <v>Up</v>
      </c>
      <c r="P304" s="17">
        <f>IF(O304="Up",INDEX($AP$5:$AP$1005,MATCH(I304,$AI$5:$AI$1005,0),1),INDEX($AQ$5:$AQ$1005,MATCH(J304,$AI$5:$AI$1005,0),1))</f>
        <v>1.007422143369936</v>
      </c>
      <c r="Q304" s="19">
        <f>T303</f>
        <v>44211.582090300064</v>
      </c>
      <c r="R304" s="19">
        <f>INDEX(model!$S$5:$S$35,MATCH(G304,model!$Q$5:$Q$35,0),1)*model!$O$5</f>
        <v>125</v>
      </c>
      <c r="S304" s="19">
        <f>IF(RIGHT(B304,1)="C",T303*INDEX(model!$T$5:$T$35,MATCH(G304,model!$Q$5:$Q$35,0),1),0)</f>
        <v>0</v>
      </c>
      <c r="T304" s="19">
        <f>(Q304+R304-S304)*M304</f>
        <v>43987.512485739448</v>
      </c>
      <c r="U304" s="19">
        <f>X303</f>
        <v>42756.793824487693</v>
      </c>
      <c r="V304" s="19">
        <f>INDEX(model!$S$5:$S$35,MATCH(G304,model!$Q$5:$Q$35,0),1)*model!$O$6</f>
        <v>125</v>
      </c>
      <c r="W304" s="19">
        <f>IF(RIGHT(B304,1)="C",X303*INDEX(model!$T$5:$T$35,MATCH(G304,model!$Q$5:$Q$35,0),1),0)</f>
        <v>0</v>
      </c>
      <c r="X304" s="19">
        <f>(U304+V304-W304)*P304</f>
        <v>43200.068646213076</v>
      </c>
      <c r="Y304" s="19"/>
      <c r="Z304" s="36" t="str">
        <f>K304&amp;L304</f>
        <v>UpDown</v>
      </c>
      <c r="AA304" s="36" t="str">
        <f>N304&amp;O304</f>
        <v>DownUp</v>
      </c>
      <c r="AB304" s="19"/>
      <c r="AC304" s="19"/>
      <c r="AD304" s="19"/>
      <c r="AE304" s="19"/>
      <c r="AI304" s="18">
        <f>ROUND(AI303-0.001,3)</f>
        <v>0.70099999999999996</v>
      </c>
      <c r="AJ304" s="9">
        <f t="array" ref="AJ304">PERCENTILE(IF($BB$5:$BB$2729="Y",$AY$5:$AY$2729),$AI304)</f>
        <v>1.0117177265517137</v>
      </c>
      <c r="AK304" s="9">
        <f t="array" ref="AK304">PERCENTILE(IF($BC$5:$BC$2729="Y",$AY$5:$AY$2729),$AI304)</f>
        <v>1.0185847542212736</v>
      </c>
      <c r="AL304" s="9">
        <f t="array" ref="AL304">PERCENTILE(IF($BD$5:$BD$2729="Y",$AY$5:$AY$2729),$AI304)</f>
        <v>0.9933455474606433</v>
      </c>
      <c r="AM304" s="41" t="str">
        <f>IF(AI304&lt;$BJ$7,"Up","Down")</f>
        <v>Down</v>
      </c>
      <c r="AN304" s="41" t="str">
        <f>IF(AI304&lt;$BK$7,"Down","Up")</f>
        <v>Up</v>
      </c>
      <c r="AO304" s="9">
        <f t="array" ref="AO304">PERCENTILE(IF($BT$5:$BT$2729="Y",$BQ$5:$BQ$2729),$AI304)</f>
        <v>1.0159009333456639</v>
      </c>
      <c r="AP304" s="9">
        <f t="array" ref="AP304">PERCENTILE(IF($BU$5:$BU$2729="Y",$BQ$5:$BQ$2729),$AI304)</f>
        <v>1.0263936570372676</v>
      </c>
      <c r="AQ304" s="9">
        <f t="array" ref="AQ304">PERCENTILE(IF($BV$5:$BV$2729="Y",$BQ$5:$BQ$2729),$AI304)</f>
        <v>0.99265970991792274</v>
      </c>
      <c r="AR304" s="41" t="str">
        <f>IF(AI304&lt;$BJ$12,"Up","Down")</f>
        <v>Down</v>
      </c>
      <c r="AS304" s="41" t="str">
        <f>IF(AI304&lt;$BK$12,"Down","Up")</f>
        <v>Up</v>
      </c>
      <c r="AU304" s="4" t="str">
        <f>IF(AZ304=AZ305,IF(AZ304&gt;AZ303,AZ304&amp;"_O",""),AZ304&amp;"_C")</f>
        <v/>
      </c>
      <c r="AV304" s="7" t="str">
        <f>IF(RIGHT(AU304,1)="C",AX304/INDEX($AX$5:$AX$2729,MATCH(AZ304&amp;"_O",$AU$5:$AU$2729,0),1),"")</f>
        <v/>
      </c>
      <c r="AW304" s="38">
        <v>27663</v>
      </c>
      <c r="AX304" s="37">
        <v>86.19</v>
      </c>
      <c r="AY304" s="7">
        <f>AX304/AX303</f>
        <v>1.0036096879366558</v>
      </c>
      <c r="AZ304" s="4">
        <f>YEAR(AW304)</f>
        <v>1975</v>
      </c>
      <c r="BA304" s="2" t="s">
        <v>5</v>
      </c>
      <c r="BB304" s="12" t="str">
        <f>INDEX($CD$5:$CD$10,MATCH(BA304,$CC$5:$CC$10,0),1)</f>
        <v/>
      </c>
      <c r="BC304" s="12" t="str">
        <f>IF(AND(BB304="Y",AY304&gt;1),"Y","")</f>
        <v/>
      </c>
      <c r="BD304" s="12" t="str">
        <f>IF(AND(BB304="Y",AY304&lt;1),"Y","")</f>
        <v/>
      </c>
      <c r="BE304" s="12" t="str">
        <f>IF(AY304&gt;1,IF(AY303&gt;1,"Y",""),"")</f>
        <v>Y</v>
      </c>
      <c r="BF304" s="12" t="str">
        <f>IF(AY304&lt;1,IF(AY303&lt;1,"Y",""),"")</f>
        <v/>
      </c>
      <c r="BG304" s="2"/>
      <c r="BH304" s="2"/>
      <c r="BI304" s="2"/>
      <c r="BJ304" s="2"/>
      <c r="BK304" s="2"/>
      <c r="BL304" s="2"/>
      <c r="BM304" s="4" t="str">
        <f>IF(BR304=BR305,IF(BR304&gt;BR303,BR304&amp;"_O",""),BR304&amp;"_C")</f>
        <v/>
      </c>
      <c r="BN304" s="7" t="str">
        <f>IF(RIGHT(BM304,1)="C",BP304/INDEX($BP$5:$BP$2729,MATCH(BR304&amp;"_O",$BM$5:$BM$2729,0),1),"")</f>
        <v/>
      </c>
      <c r="BO304" s="38">
        <v>28062</v>
      </c>
      <c r="BP304" s="3">
        <v>90.35</v>
      </c>
      <c r="BQ304" s="7">
        <f>BP304/BP303</f>
        <v>1.0122115169168719</v>
      </c>
      <c r="BR304" s="4">
        <f>YEAR(BO304)</f>
        <v>1976</v>
      </c>
      <c r="BS304" s="2" t="s">
        <v>5</v>
      </c>
      <c r="BT304" s="12" t="str">
        <f>INDEX($CD$5:$CD$10,MATCH(BS304,$CC$5:$CC$10,0),1)</f>
        <v/>
      </c>
      <c r="BU304" s="12" t="str">
        <f>IF(AND(BT304="Y",BQ304&gt;1),"Y","")</f>
        <v/>
      </c>
      <c r="BV304" s="12" t="str">
        <f>IF(AND(BT304="Y",BQ304&lt;1),"Y","")</f>
        <v/>
      </c>
      <c r="BW304" s="12" t="str">
        <f>IF(BQ304&gt;1,IF(BQ303&gt;1,"Y",""),"")</f>
        <v>Y</v>
      </c>
      <c r="BX304" s="12" t="str">
        <f>IF(BQ304&lt;1,IF(BQ303&lt;1,"Y",""),"")</f>
        <v/>
      </c>
      <c r="BY304" s="2"/>
      <c r="BZ304" s="2"/>
      <c r="CA304" s="2"/>
    </row>
    <row r="305" spans="2:79">
      <c r="B305" s="4" t="str">
        <f>IF(G305=G306,IF(G305&gt;G304,G305&amp;"_O",""),G305&amp;"_C")</f>
        <v/>
      </c>
      <c r="C305" s="14">
        <f ca="1">RANDBETWEEN(0,1000)/1000</f>
        <v>0.189</v>
      </c>
      <c r="D305" s="16">
        <f>D304+1</f>
        <v>301</v>
      </c>
      <c r="E305" s="10">
        <f>ROUNDDOWN(D305/52,0)+1</f>
        <v>6</v>
      </c>
      <c r="F305" s="15">
        <f>F304+7</f>
        <v>46727</v>
      </c>
      <c r="G305" s="4">
        <f>YEAR(F305)</f>
        <v>2027</v>
      </c>
      <c r="H305" s="33">
        <v>0.64300000000000002</v>
      </c>
      <c r="I305" s="33">
        <v>7.0000000000000001E-3</v>
      </c>
      <c r="J305" s="33">
        <v>1.4E-2</v>
      </c>
      <c r="K305" s="16" t="str">
        <f>IF(M304&gt;1,"Up","Down")</f>
        <v>Down</v>
      </c>
      <c r="L305" s="16" t="str">
        <f>IF(K305="Up",IF(H305&lt;$BJ$7,"Up","Down"),IF(H305&lt;$BK$7,"Down","Up"))</f>
        <v>Up</v>
      </c>
      <c r="M305" s="17">
        <f>IF(L305="Up",INDEX($AK$5:$AK$1005,MATCH(I305,$AI$5:$AI$1005,0),1),INDEX($AL$5:$AL$1005,MATCH(J305,$AI$5:$AI$1005,0),1))</f>
        <v>1.0005817948092821</v>
      </c>
      <c r="N305" s="16" t="str">
        <f>IF(P304&gt;1,"Up","Down")</f>
        <v>Up</v>
      </c>
      <c r="O305" s="16" t="str">
        <f>IF(N305="Up",IF(H305&lt;$BJ$12,"Up","Down"),IF(H305&lt;$BK$12,"Down","Up"))</f>
        <v>Down</v>
      </c>
      <c r="P305" s="17">
        <f>IF(O305="Up",INDEX($AP$5:$AP$1005,MATCH(I305,$AI$5:$AI$1005,0),1),INDEX($AQ$5:$AQ$1005,MATCH(J305,$AI$5:$AI$1005,0),1))</f>
        <v>0.91937546679692572</v>
      </c>
      <c r="Q305" s="19">
        <f>T304</f>
        <v>43987.512485739448</v>
      </c>
      <c r="R305" s="19">
        <f>INDEX(model!$S$5:$S$35,MATCH(G305,model!$Q$5:$Q$35,0),1)*model!$O$5</f>
        <v>125</v>
      </c>
      <c r="S305" s="19">
        <f>IF(RIGHT(B305,1)="C",T304*INDEX(model!$T$5:$T$35,MATCH(G305,model!$Q$5:$Q$35,0),1),0)</f>
        <v>0</v>
      </c>
      <c r="T305" s="19">
        <f>(Q305+R305-S305)*M305</f>
        <v>44138.176916528042</v>
      </c>
      <c r="U305" s="19">
        <f>X304</f>
        <v>43200.068646213076</v>
      </c>
      <c r="V305" s="19">
        <f>INDEX(model!$S$5:$S$35,MATCH(G305,model!$Q$5:$Q$35,0),1)*model!$O$6</f>
        <v>125</v>
      </c>
      <c r="W305" s="19">
        <f>IF(RIGHT(B305,1)="C",X304*INDEX(model!$T$5:$T$35,MATCH(G305,model!$Q$5:$Q$35,0),1),0)</f>
        <v>0</v>
      </c>
      <c r="X305" s="19">
        <f>(U305+V305-W305)*P305</f>
        <v>39832.005210620999</v>
      </c>
      <c r="Y305" s="19"/>
      <c r="Z305" s="36" t="str">
        <f>K305&amp;L305</f>
        <v>DownUp</v>
      </c>
      <c r="AA305" s="36" t="str">
        <f>N305&amp;O305</f>
        <v>UpDown</v>
      </c>
      <c r="AB305" s="19"/>
      <c r="AC305" s="19"/>
      <c r="AD305" s="19"/>
      <c r="AE305" s="19"/>
      <c r="AI305" s="18">
        <f>ROUND(AI304-0.001,3)</f>
        <v>0.7</v>
      </c>
      <c r="AJ305" s="9">
        <f t="array" ref="AJ305">PERCENTILE(IF($BB$5:$BB$2729="Y",$AY$5:$AY$2729),$AI305)</f>
        <v>1.0116839175292098</v>
      </c>
      <c r="AK305" s="9">
        <f t="array" ref="AK305">PERCENTILE(IF($BC$5:$BC$2729="Y",$AY$5:$AY$2729),$AI305)</f>
        <v>1.0185545044734012</v>
      </c>
      <c r="AL305" s="9">
        <f t="array" ref="AL305">PERCENTILE(IF($BD$5:$BD$2729="Y",$AY$5:$AY$2729),$AI305)</f>
        <v>0.99331265692533</v>
      </c>
      <c r="AM305" s="41" t="str">
        <f>IF(AI305&lt;$BJ$7,"Up","Down")</f>
        <v>Down</v>
      </c>
      <c r="AN305" s="41" t="str">
        <f>IF(AI305&lt;$BK$7,"Down","Up")</f>
        <v>Up</v>
      </c>
      <c r="AO305" s="9">
        <f t="array" ref="AO305">PERCENTILE(IF($BT$5:$BT$2729="Y",$BQ$5:$BQ$2729),$AI305)</f>
        <v>1.0157753864728647</v>
      </c>
      <c r="AP305" s="9">
        <f t="array" ref="AP305">PERCENTILE(IF($BU$5:$BU$2729="Y",$BQ$5:$BQ$2729),$AI305)</f>
        <v>1.0263451663317704</v>
      </c>
      <c r="AQ305" s="9">
        <f t="array" ref="AQ305">PERCENTILE(IF($BV$5:$BV$2729="Y",$BQ$5:$BQ$2729),$AI305)</f>
        <v>0.99262241142202923</v>
      </c>
      <c r="AR305" s="41" t="str">
        <f>IF(AI305&lt;$BJ$12,"Up","Down")</f>
        <v>Down</v>
      </c>
      <c r="AS305" s="41" t="str">
        <f>IF(AI305&lt;$BK$12,"Down","Up")</f>
        <v>Up</v>
      </c>
      <c r="AU305" s="4" t="str">
        <f>IF(AZ305=AZ306,IF(AZ305&gt;AZ304,AZ305&amp;"_O",""),AZ305&amp;"_C")</f>
        <v/>
      </c>
      <c r="AV305" s="7" t="str">
        <f>IF(RIGHT(AU305,1)="C",AX305/INDEX($AX$5:$AX$2729,MATCH(AZ305&amp;"_O",$AU$5:$AU$2729,0),1),"")</f>
        <v/>
      </c>
      <c r="AW305" s="38">
        <v>27670</v>
      </c>
      <c r="AX305" s="37">
        <v>85.95</v>
      </c>
      <c r="AY305" s="7">
        <f>AX305/AX304</f>
        <v>0.99721545422902891</v>
      </c>
      <c r="AZ305" s="4">
        <f>YEAR(AW305)</f>
        <v>1975</v>
      </c>
      <c r="BA305" s="2" t="s">
        <v>5</v>
      </c>
      <c r="BB305" s="12" t="str">
        <f>INDEX($CD$5:$CD$10,MATCH(BA305,$CC$5:$CC$10,0),1)</f>
        <v/>
      </c>
      <c r="BC305" s="12" t="str">
        <f>IF(AND(BB305="Y",AY305&gt;1),"Y","")</f>
        <v/>
      </c>
      <c r="BD305" s="12" t="str">
        <f>IF(AND(BB305="Y",AY305&lt;1),"Y","")</f>
        <v/>
      </c>
      <c r="BE305" s="12" t="str">
        <f>IF(AY305&gt;1,IF(AY304&gt;1,"Y",""),"")</f>
        <v/>
      </c>
      <c r="BF305" s="12" t="str">
        <f>IF(AY305&lt;1,IF(AY304&lt;1,"Y",""),"")</f>
        <v/>
      </c>
      <c r="BG305" s="2"/>
      <c r="BH305" s="2"/>
      <c r="BI305" s="2"/>
      <c r="BJ305" s="2"/>
      <c r="BK305" s="2"/>
      <c r="BL305" s="2"/>
      <c r="BM305" s="4" t="str">
        <f>IF(BR305=BR306,IF(BR305&gt;BR304,BR305&amp;"_O",""),BR305&amp;"_C")</f>
        <v/>
      </c>
      <c r="BN305" s="7" t="str">
        <f>IF(RIGHT(BM305,1)="C",BP305/INDEX($BP$5:$BP$2729,MATCH(BR305&amp;"_O",$BM$5:$BM$2729,0),1),"")</f>
        <v/>
      </c>
      <c r="BO305" s="38">
        <v>28069</v>
      </c>
      <c r="BP305" s="3">
        <v>89.47</v>
      </c>
      <c r="BQ305" s="7">
        <f>BP305/BP304</f>
        <v>0.99026009961261763</v>
      </c>
      <c r="BR305" s="4">
        <f>YEAR(BO305)</f>
        <v>1976</v>
      </c>
      <c r="BS305" s="2" t="s">
        <v>5</v>
      </c>
      <c r="BT305" s="12" t="str">
        <f>INDEX($CD$5:$CD$10,MATCH(BS305,$CC$5:$CC$10,0),1)</f>
        <v/>
      </c>
      <c r="BU305" s="12" t="str">
        <f>IF(AND(BT305="Y",BQ305&gt;1),"Y","")</f>
        <v/>
      </c>
      <c r="BV305" s="12" t="str">
        <f>IF(AND(BT305="Y",BQ305&lt;1),"Y","")</f>
        <v/>
      </c>
      <c r="BW305" s="12" t="str">
        <f>IF(BQ305&gt;1,IF(BQ304&gt;1,"Y",""),"")</f>
        <v/>
      </c>
      <c r="BX305" s="12" t="str">
        <f>IF(BQ305&lt;1,IF(BQ304&lt;1,"Y",""),"")</f>
        <v/>
      </c>
      <c r="BY305" s="2"/>
      <c r="BZ305" s="2"/>
      <c r="CA305" s="2"/>
    </row>
    <row r="306" spans="2:79">
      <c r="B306" s="4" t="str">
        <f>IF(G306=G307,IF(G306&gt;G305,G306&amp;"_O",""),G306&amp;"_C")</f>
        <v/>
      </c>
      <c r="C306" s="14">
        <f ca="1">RANDBETWEEN(0,1000)/1000</f>
        <v>0.69099999999999995</v>
      </c>
      <c r="D306" s="16">
        <f>D305+1</f>
        <v>302</v>
      </c>
      <c r="E306" s="10">
        <f>ROUNDDOWN(D306/52,0)+1</f>
        <v>6</v>
      </c>
      <c r="F306" s="15">
        <f>F305+7</f>
        <v>46734</v>
      </c>
      <c r="G306" s="4">
        <f>YEAR(F306)</f>
        <v>2027</v>
      </c>
      <c r="H306" s="33">
        <v>0.46899999999999997</v>
      </c>
      <c r="I306" s="33">
        <v>0.83499999999999996</v>
      </c>
      <c r="J306" s="33">
        <v>0.71299999999999997</v>
      </c>
      <c r="K306" s="16" t="str">
        <f>IF(M305&gt;1,"Up","Down")</f>
        <v>Up</v>
      </c>
      <c r="L306" s="16" t="str">
        <f>IF(K306="Up",IF(H306&lt;$BJ$7,"Up","Down"),IF(H306&lt;$BK$7,"Down","Up"))</f>
        <v>Up</v>
      </c>
      <c r="M306" s="17">
        <f>IF(L306="Up",INDEX($AK$5:$AK$1005,MATCH(I306,$AI$5:$AI$1005,0),1),INDEX($AL$5:$AL$1005,MATCH(J306,$AI$5:$AI$1005,0),1))</f>
        <v>1.0270666317807935</v>
      </c>
      <c r="N306" s="16" t="str">
        <f>IF(P305&gt;1,"Up","Down")</f>
        <v>Down</v>
      </c>
      <c r="O306" s="16" t="str">
        <f>IF(N306="Up",IF(H306&lt;$BJ$12,"Up","Down"),IF(H306&lt;$BK$12,"Down","Up"))</f>
        <v>Up</v>
      </c>
      <c r="P306" s="17">
        <f>IF(O306="Up",INDEX($AP$5:$AP$1005,MATCH(I306,$AI$5:$AI$1005,0),1),INDEX($AQ$5:$AQ$1005,MATCH(J306,$AI$5:$AI$1005,0),1))</f>
        <v>1.0364816855468781</v>
      </c>
      <c r="Q306" s="19">
        <f>T305</f>
        <v>44138.176916528042</v>
      </c>
      <c r="R306" s="19">
        <f>INDEX(model!$S$5:$S$35,MATCH(G306,model!$Q$5:$Q$35,0),1)*model!$O$5</f>
        <v>125</v>
      </c>
      <c r="S306" s="19">
        <f>IF(RIGHT(B306,1)="C",T305*INDEX(model!$T$5:$T$35,MATCH(G306,model!$Q$5:$Q$35,0),1),0)</f>
        <v>0</v>
      </c>
      <c r="T306" s="19">
        <f>(Q306+R306-S306)*M306</f>
        <v>45461.232027575825</v>
      </c>
      <c r="U306" s="19">
        <f>X305</f>
        <v>39832.005210620999</v>
      </c>
      <c r="V306" s="19">
        <f>INDEX(model!$S$5:$S$35,MATCH(G306,model!$Q$5:$Q$35,0),1)*model!$O$6</f>
        <v>125</v>
      </c>
      <c r="W306" s="19">
        <f>IF(RIGHT(B306,1)="C",X305*INDEX(model!$T$5:$T$35,MATCH(G306,model!$Q$5:$Q$35,0),1),0)</f>
        <v>0</v>
      </c>
      <c r="X306" s="19">
        <f>(U306+V306-W306)*P306</f>
        <v>41414.704110109844</v>
      </c>
      <c r="Y306" s="19"/>
      <c r="Z306" s="36" t="str">
        <f>K306&amp;L306</f>
        <v>UpUp</v>
      </c>
      <c r="AA306" s="36" t="str">
        <f>N306&amp;O306</f>
        <v>DownUp</v>
      </c>
      <c r="AB306" s="19"/>
      <c r="AC306" s="19"/>
      <c r="AD306" s="19"/>
      <c r="AE306" s="19"/>
      <c r="AI306" s="18">
        <f>ROUND(AI305-0.001,3)</f>
        <v>0.69899999999999995</v>
      </c>
      <c r="AJ306" s="9">
        <f t="array" ref="AJ306">PERCENTILE(IF($BB$5:$BB$2729="Y",$AY$5:$AY$2729),$AI306)</f>
        <v>1.011666340899215</v>
      </c>
      <c r="AK306" s="9">
        <f t="array" ref="AK306">PERCENTILE(IF($BC$5:$BC$2729="Y",$AY$5:$AY$2729),$AI306)</f>
        <v>1.0185329141716482</v>
      </c>
      <c r="AL306" s="9">
        <f t="array" ref="AL306">PERCENTILE(IF($BD$5:$BD$2729="Y",$AY$5:$AY$2729),$AI306)</f>
        <v>0.99326130358004061</v>
      </c>
      <c r="AM306" s="41" t="str">
        <f>IF(AI306&lt;$BJ$7,"Up","Down")</f>
        <v>Down</v>
      </c>
      <c r="AN306" s="41" t="str">
        <f>IF(AI306&lt;$BK$7,"Down","Up")</f>
        <v>Up</v>
      </c>
      <c r="AO306" s="9">
        <f t="array" ref="AO306">PERCENTILE(IF($BT$5:$BT$2729="Y",$BQ$5:$BQ$2729),$AI306)</f>
        <v>1.0156585679094314</v>
      </c>
      <c r="AP306" s="9">
        <f t="array" ref="AP306">PERCENTILE(IF($BU$5:$BU$2729="Y",$BQ$5:$BQ$2729),$AI306)</f>
        <v>1.0262505704256468</v>
      </c>
      <c r="AQ306" s="9">
        <f t="array" ref="AQ306">PERCENTILE(IF($BV$5:$BV$2729="Y",$BQ$5:$BQ$2729),$AI306)</f>
        <v>0.99257283306941047</v>
      </c>
      <c r="AR306" s="41" t="str">
        <f>IF(AI306&lt;$BJ$12,"Up","Down")</f>
        <v>Down</v>
      </c>
      <c r="AS306" s="41" t="str">
        <f>IF(AI306&lt;$BK$12,"Down","Up")</f>
        <v>Up</v>
      </c>
      <c r="AU306" s="4" t="str">
        <f>IF(AZ306=AZ307,IF(AZ306&gt;AZ305,AZ306&amp;"_O",""),AZ306&amp;"_C")</f>
        <v/>
      </c>
      <c r="AV306" s="7" t="str">
        <f>IF(RIGHT(AU306,1)="C",AX306/INDEX($AX$5:$AX$2729,MATCH(AZ306&amp;"_O",$AU$5:$AU$2729,0),1),"")</f>
        <v/>
      </c>
      <c r="AW306" s="38">
        <v>27677</v>
      </c>
      <c r="AX306" s="37">
        <v>88.21</v>
      </c>
      <c r="AY306" s="7">
        <f>AX306/AX305</f>
        <v>1.0262943571844094</v>
      </c>
      <c r="AZ306" s="4">
        <f>YEAR(AW306)</f>
        <v>1975</v>
      </c>
      <c r="BA306" s="2" t="s">
        <v>5</v>
      </c>
      <c r="BB306" s="12" t="str">
        <f>INDEX($CD$5:$CD$10,MATCH(BA306,$CC$5:$CC$10,0),1)</f>
        <v/>
      </c>
      <c r="BC306" s="12" t="str">
        <f>IF(AND(BB306="Y",AY306&gt;1),"Y","")</f>
        <v/>
      </c>
      <c r="BD306" s="12" t="str">
        <f>IF(AND(BB306="Y",AY306&lt;1),"Y","")</f>
        <v/>
      </c>
      <c r="BE306" s="12" t="str">
        <f>IF(AY306&gt;1,IF(AY305&gt;1,"Y",""),"")</f>
        <v/>
      </c>
      <c r="BF306" s="12" t="str">
        <f>IF(AY306&lt;1,IF(AY305&lt;1,"Y",""),"")</f>
        <v/>
      </c>
      <c r="BG306" s="2"/>
      <c r="BH306" s="2"/>
      <c r="BI306" s="2"/>
      <c r="BJ306" s="2"/>
      <c r="BK306" s="2"/>
      <c r="BL306" s="2"/>
      <c r="BM306" s="4" t="str">
        <f>IF(BR306=BR307,IF(BR306&gt;BR305,BR306&amp;"_O",""),BR306&amp;"_C")</f>
        <v/>
      </c>
      <c r="BN306" s="7" t="str">
        <f>IF(RIGHT(BM306,1)="C",BP306/INDEX($BP$5:$BP$2729,MATCH(BR306&amp;"_O",$BM$5:$BM$2729,0),1),"")</f>
        <v/>
      </c>
      <c r="BO306" s="38">
        <v>28076</v>
      </c>
      <c r="BP306" s="3">
        <v>88.1</v>
      </c>
      <c r="BQ306" s="7">
        <f>BP306/BP305</f>
        <v>0.9846876047837263</v>
      </c>
      <c r="BR306" s="4">
        <f>YEAR(BO306)</f>
        <v>1976</v>
      </c>
      <c r="BS306" s="2" t="s">
        <v>5</v>
      </c>
      <c r="BT306" s="12" t="str">
        <f>INDEX($CD$5:$CD$10,MATCH(BS306,$CC$5:$CC$10,0),1)</f>
        <v/>
      </c>
      <c r="BU306" s="12" t="str">
        <f>IF(AND(BT306="Y",BQ306&gt;1),"Y","")</f>
        <v/>
      </c>
      <c r="BV306" s="12" t="str">
        <f>IF(AND(BT306="Y",BQ306&lt;1),"Y","")</f>
        <v/>
      </c>
      <c r="BW306" s="12" t="str">
        <f>IF(BQ306&gt;1,IF(BQ305&gt;1,"Y",""),"")</f>
        <v/>
      </c>
      <c r="BX306" s="12" t="str">
        <f>IF(BQ306&lt;1,IF(BQ305&lt;1,"Y",""),"")</f>
        <v>Y</v>
      </c>
      <c r="BY306" s="2"/>
      <c r="BZ306" s="2"/>
      <c r="CA306" s="2"/>
    </row>
    <row r="307" spans="2:79">
      <c r="B307" s="4" t="str">
        <f>IF(G307=G308,IF(G307&gt;G306,G307&amp;"_O",""),G307&amp;"_C")</f>
        <v/>
      </c>
      <c r="C307" s="14">
        <f ca="1">RANDBETWEEN(0,1000)/1000</f>
        <v>0.60199999999999998</v>
      </c>
      <c r="D307" s="16">
        <f>D306+1</f>
        <v>303</v>
      </c>
      <c r="E307" s="10">
        <f>ROUNDDOWN(D307/52,0)+1</f>
        <v>6</v>
      </c>
      <c r="F307" s="15">
        <f>F306+7</f>
        <v>46741</v>
      </c>
      <c r="G307" s="4">
        <f>YEAR(F307)</f>
        <v>2027</v>
      </c>
      <c r="H307" s="33">
        <v>0.83399999999999996</v>
      </c>
      <c r="I307" s="33">
        <v>0.48099999999999998</v>
      </c>
      <c r="J307" s="33">
        <v>0.73199999999999998</v>
      </c>
      <c r="K307" s="16" t="str">
        <f>IF(M306&gt;1,"Up","Down")</f>
        <v>Up</v>
      </c>
      <c r="L307" s="16" t="str">
        <f>IF(K307="Up",IF(H307&lt;$BJ$7,"Up","Down"),IF(H307&lt;$BK$7,"Down","Up"))</f>
        <v>Down</v>
      </c>
      <c r="M307" s="17">
        <f>IF(L307="Up",INDEX($AK$5:$AK$1005,MATCH(I307,$AI$5:$AI$1005,0),1),INDEX($AL$5:$AL$1005,MATCH(J307,$AI$5:$AI$1005,0),1))</f>
        <v>0.9941356774401322</v>
      </c>
      <c r="N307" s="16" t="str">
        <f>IF(P306&gt;1,"Up","Down")</f>
        <v>Up</v>
      </c>
      <c r="O307" s="16" t="str">
        <f>IF(N307="Up",IF(H307&lt;$BJ$12,"Up","Down"),IF(H307&lt;$BK$12,"Down","Up"))</f>
        <v>Down</v>
      </c>
      <c r="P307" s="17">
        <f>IF(O307="Up",INDEX($AP$5:$AP$1005,MATCH(I307,$AI$5:$AI$1005,0),1),INDEX($AQ$5:$AQ$1005,MATCH(J307,$AI$5:$AI$1005,0),1))</f>
        <v>0.99343346653704367</v>
      </c>
      <c r="Q307" s="19">
        <f>T306</f>
        <v>45461.232027575825</v>
      </c>
      <c r="R307" s="19">
        <f>INDEX(model!$S$5:$S$35,MATCH(G307,model!$Q$5:$Q$35,0),1)*model!$O$5</f>
        <v>125</v>
      </c>
      <c r="S307" s="19">
        <f>IF(RIGHT(B307,1)="C",T306*INDEX(model!$T$5:$T$35,MATCH(G307,model!$Q$5:$Q$35,0),1),0)</f>
        <v>0</v>
      </c>
      <c r="T307" s="19">
        <f>(Q307+R307-S307)*M307</f>
        <v>45318.899658677146</v>
      </c>
      <c r="U307" s="19">
        <f>X306</f>
        <v>41414.704110109844</v>
      </c>
      <c r="V307" s="19">
        <f>INDEX(model!$S$5:$S$35,MATCH(G307,model!$Q$5:$Q$35,0),1)*model!$O$6</f>
        <v>125</v>
      </c>
      <c r="W307" s="19">
        <f>IF(RIGHT(B307,1)="C",X306*INDEX(model!$T$5:$T$35,MATCH(G307,model!$Q$5:$Q$35,0),1),0)</f>
        <v>0</v>
      </c>
      <c r="X307" s="19">
        <f>(U307+V307-W307)*P307</f>
        <v>41266.932253029503</v>
      </c>
      <c r="Y307" s="19"/>
      <c r="Z307" s="36" t="str">
        <f>K307&amp;L307</f>
        <v>UpDown</v>
      </c>
      <c r="AA307" s="36" t="str">
        <f>N307&amp;O307</f>
        <v>UpDown</v>
      </c>
      <c r="AB307" s="19"/>
      <c r="AC307" s="19"/>
      <c r="AD307" s="19"/>
      <c r="AE307" s="19"/>
      <c r="AI307" s="18">
        <f>ROUND(AI306-0.001,3)</f>
        <v>0.69799999999999995</v>
      </c>
      <c r="AJ307" s="9">
        <f t="array" ref="AJ307">PERCENTILE(IF($BB$5:$BB$2729="Y",$AY$5:$AY$2729),$AI307)</f>
        <v>1.0116255643081522</v>
      </c>
      <c r="AK307" s="9">
        <f t="array" ref="AK307">PERCENTILE(IF($BC$5:$BC$2729="Y",$AY$5:$AY$2729),$AI307)</f>
        <v>1.0184950605230882</v>
      </c>
      <c r="AL307" s="9">
        <f t="array" ref="AL307">PERCENTILE(IF($BD$5:$BD$2729="Y",$AY$5:$AY$2729),$AI307)</f>
        <v>0.99320633361397892</v>
      </c>
      <c r="AM307" s="41" t="str">
        <f>IF(AI307&lt;$BJ$7,"Up","Down")</f>
        <v>Down</v>
      </c>
      <c r="AN307" s="41" t="str">
        <f>IF(AI307&lt;$BK$7,"Down","Up")</f>
        <v>Up</v>
      </c>
      <c r="AO307" s="9">
        <f t="array" ref="AO307">PERCENTILE(IF($BT$5:$BT$2729="Y",$BQ$5:$BQ$2729),$AI307)</f>
        <v>1.0156013637753296</v>
      </c>
      <c r="AP307" s="9">
        <f t="array" ref="AP307">PERCENTILE(IF($BU$5:$BU$2729="Y",$BQ$5:$BQ$2729),$AI307)</f>
        <v>1.0261571439652521</v>
      </c>
      <c r="AQ307" s="9">
        <f t="array" ref="AQ307">PERCENTILE(IF($BV$5:$BV$2729="Y",$BQ$5:$BQ$2729),$AI307)</f>
        <v>0.99256269582743517</v>
      </c>
      <c r="AR307" s="41" t="str">
        <f>IF(AI307&lt;$BJ$12,"Up","Down")</f>
        <v>Down</v>
      </c>
      <c r="AS307" s="41" t="str">
        <f>IF(AI307&lt;$BK$12,"Down","Up")</f>
        <v>Up</v>
      </c>
      <c r="AU307" s="4" t="str">
        <f>IF(AZ307=AZ308,IF(AZ307&gt;AZ306,AZ307&amp;"_O",""),AZ307&amp;"_C")</f>
        <v/>
      </c>
      <c r="AV307" s="7" t="str">
        <f>IF(RIGHT(AU307,1)="C",AX307/INDEX($AX$5:$AX$2729,MATCH(AZ307&amp;"_O",$AU$5:$AU$2729,0),1),"")</f>
        <v/>
      </c>
      <c r="AW307" s="38">
        <v>27684</v>
      </c>
      <c r="AX307" s="37">
        <v>88.86</v>
      </c>
      <c r="AY307" s="7">
        <f>AX307/AX306</f>
        <v>1.0073687790499943</v>
      </c>
      <c r="AZ307" s="4">
        <f>YEAR(AW307)</f>
        <v>1975</v>
      </c>
      <c r="BA307" s="2" t="s">
        <v>5</v>
      </c>
      <c r="BB307" s="12" t="str">
        <f>INDEX($CD$5:$CD$10,MATCH(BA307,$CC$5:$CC$10,0),1)</f>
        <v/>
      </c>
      <c r="BC307" s="12" t="str">
        <f>IF(AND(BB307="Y",AY307&gt;1),"Y","")</f>
        <v/>
      </c>
      <c r="BD307" s="12" t="str">
        <f>IF(AND(BB307="Y",AY307&lt;1),"Y","")</f>
        <v/>
      </c>
      <c r="BE307" s="12" t="str">
        <f>IF(AY307&gt;1,IF(AY306&gt;1,"Y",""),"")</f>
        <v>Y</v>
      </c>
      <c r="BF307" s="12" t="str">
        <f>IF(AY307&lt;1,IF(AY306&lt;1,"Y",""),"")</f>
        <v/>
      </c>
      <c r="BG307" s="2"/>
      <c r="BH307" s="2"/>
      <c r="BI307" s="2"/>
      <c r="BJ307" s="2"/>
      <c r="BK307" s="2"/>
      <c r="BL307" s="2"/>
      <c r="BM307" s="4" t="str">
        <f>IF(BR307=BR308,IF(BR307&gt;BR306,BR307&amp;"_O",""),BR307&amp;"_C")</f>
        <v/>
      </c>
      <c r="BN307" s="7" t="str">
        <f>IF(RIGHT(BM307,1)="C",BP307/INDEX($BP$5:$BP$2729,MATCH(BR307&amp;"_O",$BM$5:$BM$2729,0),1),"")</f>
        <v/>
      </c>
      <c r="BO307" s="38">
        <v>28083</v>
      </c>
      <c r="BP307" s="3">
        <v>89.97</v>
      </c>
      <c r="BQ307" s="7">
        <f>BP307/BP306</f>
        <v>1.0212258796821794</v>
      </c>
      <c r="BR307" s="4">
        <f>YEAR(BO307)</f>
        <v>1976</v>
      </c>
      <c r="BS307" s="2" t="s">
        <v>5</v>
      </c>
      <c r="BT307" s="12" t="str">
        <f>INDEX($CD$5:$CD$10,MATCH(BS307,$CC$5:$CC$10,0),1)</f>
        <v/>
      </c>
      <c r="BU307" s="12" t="str">
        <f>IF(AND(BT307="Y",BQ307&gt;1),"Y","")</f>
        <v/>
      </c>
      <c r="BV307" s="12" t="str">
        <f>IF(AND(BT307="Y",BQ307&lt;1),"Y","")</f>
        <v/>
      </c>
      <c r="BW307" s="12" t="str">
        <f>IF(BQ307&gt;1,IF(BQ306&gt;1,"Y",""),"")</f>
        <v/>
      </c>
      <c r="BX307" s="12" t="str">
        <f>IF(BQ307&lt;1,IF(BQ306&lt;1,"Y",""),"")</f>
        <v/>
      </c>
      <c r="BY307" s="2"/>
      <c r="BZ307" s="2"/>
      <c r="CA307" s="2"/>
    </row>
    <row r="308" spans="2:79">
      <c r="B308" s="4" t="str">
        <f>IF(G308=G309,IF(G308&gt;G307,G308&amp;"_O",""),G308&amp;"_C")</f>
        <v>2027_C</v>
      </c>
      <c r="C308" s="14">
        <f ca="1">RANDBETWEEN(0,1000)/1000</f>
        <v>0.77900000000000003</v>
      </c>
      <c r="D308" s="16">
        <f>D307+1</f>
        <v>304</v>
      </c>
      <c r="E308" s="10">
        <f>ROUNDDOWN(D308/52,0)+1</f>
        <v>6</v>
      </c>
      <c r="F308" s="15">
        <f>F307+7</f>
        <v>46748</v>
      </c>
      <c r="G308" s="4">
        <f>YEAR(F308)</f>
        <v>2027</v>
      </c>
      <c r="H308" s="33">
        <v>0.48</v>
      </c>
      <c r="I308" s="33">
        <v>0.6</v>
      </c>
      <c r="J308" s="33">
        <v>0.52700000000000002</v>
      </c>
      <c r="K308" s="16" t="str">
        <f>IF(M307&gt;1,"Up","Down")</f>
        <v>Down</v>
      </c>
      <c r="L308" s="16" t="str">
        <f>IF(K308="Up",IF(H308&lt;$BJ$7,"Up","Down"),IF(H308&lt;$BK$7,"Down","Up"))</f>
        <v>Up</v>
      </c>
      <c r="M308" s="17">
        <f>IF(L308="Up",INDEX($AK$5:$AK$1005,MATCH(I308,$AI$5:$AI$1005,0),1),INDEX($AL$5:$AL$1005,MATCH(J308,$AI$5:$AI$1005,0),1))</f>
        <v>1.0152420148277561</v>
      </c>
      <c r="N308" s="16" t="str">
        <f>IF(P307&gt;1,"Up","Down")</f>
        <v>Down</v>
      </c>
      <c r="O308" s="16" t="str">
        <f>IF(N308="Up",IF(H308&lt;$BJ$12,"Up","Down"),IF(H308&lt;$BK$12,"Down","Up"))</f>
        <v>Up</v>
      </c>
      <c r="P308" s="17">
        <f>IF(O308="Up",INDEX($AP$5:$AP$1005,MATCH(I308,$AI$5:$AI$1005,0),1),INDEX($AQ$5:$AQ$1005,MATCH(J308,$AI$5:$AI$1005,0),1))</f>
        <v>1.0213058700123967</v>
      </c>
      <c r="Q308" s="19">
        <f>T307</f>
        <v>45318.899658677146</v>
      </c>
      <c r="R308" s="19">
        <f>INDEX(model!$S$5:$S$35,MATCH(G308,model!$Q$5:$Q$35,0),1)*model!$O$5</f>
        <v>125</v>
      </c>
      <c r="S308" s="19">
        <f>IF(RIGHT(B308,1)="C",T307*INDEX(model!$T$5:$T$35,MATCH(G308,model!$Q$5:$Q$35,0),1),0)</f>
        <v>0</v>
      </c>
      <c r="T308" s="19">
        <f>(Q308+R308-S308)*M308</f>
        <v>46136.556251105765</v>
      </c>
      <c r="U308" s="19">
        <f>X307</f>
        <v>41266.932253029503</v>
      </c>
      <c r="V308" s="19">
        <f>INDEX(model!$S$5:$S$35,MATCH(G308,model!$Q$5:$Q$35,0),1)*model!$O$6</f>
        <v>125</v>
      </c>
      <c r="W308" s="19">
        <f>IF(RIGHT(B308,1)="C",X307*INDEX(model!$T$5:$T$35,MATCH(G308,model!$Q$5:$Q$35,0),1),0)</f>
        <v>0</v>
      </c>
      <c r="X308" s="19">
        <f>(U308+V308-W308)*P308</f>
        <v>42273.823381174479</v>
      </c>
      <c r="Y308" s="19"/>
      <c r="Z308" s="36" t="str">
        <f>K308&amp;L308</f>
        <v>DownUp</v>
      </c>
      <c r="AA308" s="36" t="str">
        <f>N308&amp;O308</f>
        <v>DownUp</v>
      </c>
      <c r="AB308" s="19"/>
      <c r="AC308" s="19"/>
      <c r="AD308" s="19"/>
      <c r="AE308" s="19"/>
      <c r="AI308" s="18">
        <f>ROUND(AI307-0.001,3)</f>
        <v>0.69699999999999995</v>
      </c>
      <c r="AJ308" s="9">
        <f t="array" ref="AJ308">PERCENTILE(IF($BB$5:$BB$2729="Y",$AY$5:$AY$2729),$AI308)</f>
        <v>1.0116100622049535</v>
      </c>
      <c r="AK308" s="9">
        <f t="array" ref="AK308">PERCENTILE(IF($BC$5:$BC$2729="Y",$AY$5:$AY$2729),$AI308)</f>
        <v>1.0184369406247342</v>
      </c>
      <c r="AL308" s="9">
        <f t="array" ref="AL308">PERCENTILE(IF($BD$5:$BD$2729="Y",$AY$5:$AY$2729),$AI308)</f>
        <v>0.9931908639769893</v>
      </c>
      <c r="AM308" s="41" t="str">
        <f>IF(AI308&lt;$BJ$7,"Up","Down")</f>
        <v>Down</v>
      </c>
      <c r="AN308" s="41" t="str">
        <f>IF(AI308&lt;$BK$7,"Down","Up")</f>
        <v>Up</v>
      </c>
      <c r="AO308" s="9">
        <f t="array" ref="AO308">PERCENTILE(IF($BT$5:$BT$2729="Y",$BQ$5:$BQ$2729),$AI308)</f>
        <v>1.0154813680287473</v>
      </c>
      <c r="AP308" s="9">
        <f t="array" ref="AP308">PERCENTILE(IF($BU$5:$BU$2729="Y",$BQ$5:$BQ$2729),$AI308)</f>
        <v>1.026112082018988</v>
      </c>
      <c r="AQ308" s="9">
        <f t="array" ref="AQ308">PERCENTILE(IF($BV$5:$BV$2729="Y",$BQ$5:$BQ$2729),$AI308)</f>
        <v>0.99255503125143285</v>
      </c>
      <c r="AR308" s="41" t="str">
        <f>IF(AI308&lt;$BJ$12,"Up","Down")</f>
        <v>Down</v>
      </c>
      <c r="AS308" s="41" t="str">
        <f>IF(AI308&lt;$BK$12,"Down","Up")</f>
        <v>Up</v>
      </c>
      <c r="AU308" s="4" t="str">
        <f>IF(AZ308=AZ309,IF(AZ308&gt;AZ307,AZ308&amp;"_O",""),AZ308&amp;"_C")</f>
        <v/>
      </c>
      <c r="AV308" s="7" t="str">
        <f>IF(RIGHT(AU308,1)="C",AX308/INDEX($AX$5:$AX$2729,MATCH(AZ308&amp;"_O",$AU$5:$AU$2729,0),1),"")</f>
        <v/>
      </c>
      <c r="AW308" s="38">
        <v>27691</v>
      </c>
      <c r="AX308" s="37">
        <v>89.83</v>
      </c>
      <c r="AY308" s="7">
        <f>AX308/AX307</f>
        <v>1.0109160477155075</v>
      </c>
      <c r="AZ308" s="4">
        <f>YEAR(AW308)</f>
        <v>1975</v>
      </c>
      <c r="BA308" s="2" t="s">
        <v>5</v>
      </c>
      <c r="BB308" s="12" t="str">
        <f>INDEX($CD$5:$CD$10,MATCH(BA308,$CC$5:$CC$10,0),1)</f>
        <v/>
      </c>
      <c r="BC308" s="12" t="str">
        <f>IF(AND(BB308="Y",AY308&gt;1),"Y","")</f>
        <v/>
      </c>
      <c r="BD308" s="12" t="str">
        <f>IF(AND(BB308="Y",AY308&lt;1),"Y","")</f>
        <v/>
      </c>
      <c r="BE308" s="12" t="str">
        <f>IF(AY308&gt;1,IF(AY307&gt;1,"Y",""),"")</f>
        <v>Y</v>
      </c>
      <c r="BF308" s="12" t="str">
        <f>IF(AY308&lt;1,IF(AY307&lt;1,"Y",""),"")</f>
        <v/>
      </c>
      <c r="BG308" s="2"/>
      <c r="BH308" s="2"/>
      <c r="BI308" s="2"/>
      <c r="BJ308" s="2"/>
      <c r="BK308" s="2"/>
      <c r="BL308" s="2"/>
      <c r="BM308" s="4" t="str">
        <f>IF(BR308=BR309,IF(BR308&gt;BR307,BR308&amp;"_O",""),BR308&amp;"_C")</f>
        <v/>
      </c>
      <c r="BN308" s="7" t="str">
        <f>IF(RIGHT(BM308,1)="C",BP308/INDEX($BP$5:$BP$2729,MATCH(BR308&amp;"_O",$BM$5:$BM$2729,0),1),"")</f>
        <v/>
      </c>
      <c r="BO308" s="38">
        <v>28090</v>
      </c>
      <c r="BP308" s="3">
        <v>91.42</v>
      </c>
      <c r="BQ308" s="7">
        <f>BP308/BP307</f>
        <v>1.0161164832722018</v>
      </c>
      <c r="BR308" s="4">
        <f>YEAR(BO308)</f>
        <v>1976</v>
      </c>
      <c r="BS308" s="2" t="s">
        <v>5</v>
      </c>
      <c r="BT308" s="12" t="str">
        <f>INDEX($CD$5:$CD$10,MATCH(BS308,$CC$5:$CC$10,0),1)</f>
        <v/>
      </c>
      <c r="BU308" s="12" t="str">
        <f>IF(AND(BT308="Y",BQ308&gt;1),"Y","")</f>
        <v/>
      </c>
      <c r="BV308" s="12" t="str">
        <f>IF(AND(BT308="Y",BQ308&lt;1),"Y","")</f>
        <v/>
      </c>
      <c r="BW308" s="12" t="str">
        <f>IF(BQ308&gt;1,IF(BQ307&gt;1,"Y",""),"")</f>
        <v>Y</v>
      </c>
      <c r="BX308" s="12" t="str">
        <f>IF(BQ308&lt;1,IF(BQ307&lt;1,"Y",""),"")</f>
        <v/>
      </c>
      <c r="BY308" s="2"/>
      <c r="BZ308" s="2"/>
      <c r="CA308" s="2"/>
    </row>
    <row r="309" spans="2:79">
      <c r="B309" s="4" t="str">
        <f>IF(G309=G310,IF(G309&gt;G308,G309&amp;"_O",""),G309&amp;"_C")</f>
        <v>2028_O</v>
      </c>
      <c r="C309" s="14">
        <f ca="1">RANDBETWEEN(0,1000)/1000</f>
        <v>0.66300000000000003</v>
      </c>
      <c r="D309" s="16">
        <f>D308+1</f>
        <v>305</v>
      </c>
      <c r="E309" s="10">
        <f>ROUNDDOWN(D309/52,0)+1</f>
        <v>6</v>
      </c>
      <c r="F309" s="15">
        <f>F308+7</f>
        <v>46755</v>
      </c>
      <c r="G309" s="4">
        <f>YEAR(F309)</f>
        <v>2028</v>
      </c>
      <c r="H309" s="33">
        <v>0.91</v>
      </c>
      <c r="I309" s="33">
        <v>0.16700000000000001</v>
      </c>
      <c r="J309" s="33">
        <v>0.32600000000000001</v>
      </c>
      <c r="K309" s="16" t="str">
        <f>IF(M308&gt;1,"Up","Down")</f>
        <v>Up</v>
      </c>
      <c r="L309" s="16" t="str">
        <f>IF(K309="Up",IF(H309&lt;$BJ$7,"Up","Down"),IF(H309&lt;$BK$7,"Down","Up"))</f>
        <v>Down</v>
      </c>
      <c r="M309" s="17">
        <f>IF(L309="Up",INDEX($AK$5:$AK$1005,MATCH(I309,$AI$5:$AI$1005,0),1),INDEX($AL$5:$AL$1005,MATCH(J309,$AI$5:$AI$1005,0),1))</f>
        <v>0.98094819270679989</v>
      </c>
      <c r="N309" s="16" t="str">
        <f>IF(P308&gt;1,"Up","Down")</f>
        <v>Up</v>
      </c>
      <c r="O309" s="16" t="str">
        <f>IF(N309="Up",IF(H309&lt;$BJ$12,"Up","Down"),IF(H309&lt;$BK$12,"Down","Up"))</f>
        <v>Down</v>
      </c>
      <c r="P309" s="17">
        <f>IF(O309="Up",INDEX($AP$5:$AP$1005,MATCH(I309,$AI$5:$AI$1005,0),1),INDEX($AQ$5:$AQ$1005,MATCH(J309,$AI$5:$AI$1005,0),1))</f>
        <v>0.97590940324345177</v>
      </c>
      <c r="Q309" s="19">
        <f>T308</f>
        <v>46136.556251105765</v>
      </c>
      <c r="R309" s="19">
        <f>INDEX(model!$S$5:$S$35,MATCH(G309,model!$Q$5:$Q$35,0),1)*model!$O$5</f>
        <v>125</v>
      </c>
      <c r="S309" s="19">
        <f>IF(RIGHT(B309,1)="C",T308*INDEX(model!$T$5:$T$35,MATCH(G309,model!$Q$5:$Q$35,0),1),0)</f>
        <v>0</v>
      </c>
      <c r="T309" s="19">
        <f>(Q309+R309-S309)*M309</f>
        <v>45380.18999632616</v>
      </c>
      <c r="U309" s="19">
        <f>X308</f>
        <v>42273.823381174479</v>
      </c>
      <c r="V309" s="19">
        <f>INDEX(model!$S$5:$S$35,MATCH(G309,model!$Q$5:$Q$35,0),1)*model!$O$6</f>
        <v>125</v>
      </c>
      <c r="W309" s="19">
        <f>IF(RIGHT(B309,1)="C",X308*INDEX(model!$T$5:$T$35,MATCH(G309,model!$Q$5:$Q$35,0),1),0)</f>
        <v>0</v>
      </c>
      <c r="X309" s="19">
        <f>(U309+V309-W309)*P309</f>
        <v>41377.410424146496</v>
      </c>
      <c r="Y309" s="19"/>
      <c r="Z309" s="36" t="str">
        <f>K309&amp;L309</f>
        <v>UpDown</v>
      </c>
      <c r="AA309" s="36" t="str">
        <f>N309&amp;O309</f>
        <v>UpDown</v>
      </c>
      <c r="AB309" s="19"/>
      <c r="AC309" s="19"/>
      <c r="AD309" s="19"/>
      <c r="AE309" s="19"/>
      <c r="AI309" s="18">
        <f>ROUND(AI308-0.001,3)</f>
        <v>0.69599999999999995</v>
      </c>
      <c r="AJ309" s="9">
        <f t="array" ref="AJ309">PERCENTILE(IF($BB$5:$BB$2729="Y",$AY$5:$AY$2729),$AI309)</f>
        <v>1.0115996025648177</v>
      </c>
      <c r="AK309" s="9">
        <f t="array" ref="AK309">PERCENTILE(IF($BC$5:$BC$2729="Y",$AY$5:$AY$2729),$AI309)</f>
        <v>1.018322441306367</v>
      </c>
      <c r="AL309" s="9">
        <f t="array" ref="AL309">PERCENTILE(IF($BD$5:$BD$2729="Y",$AY$5:$AY$2729),$AI309)</f>
        <v>0.99316472231076358</v>
      </c>
      <c r="AM309" s="41" t="str">
        <f>IF(AI309&lt;$BJ$7,"Up","Down")</f>
        <v>Down</v>
      </c>
      <c r="AN309" s="41" t="str">
        <f>IF(AI309&lt;$BK$7,"Down","Up")</f>
        <v>Up</v>
      </c>
      <c r="AO309" s="9">
        <f t="array" ref="AO309">PERCENTILE(IF($BT$5:$BT$2729="Y",$BQ$5:$BQ$2729),$AI309)</f>
        <v>1.0154444564154559</v>
      </c>
      <c r="AP309" s="9">
        <f t="array" ref="AP309">PERCENTILE(IF($BU$5:$BU$2729="Y",$BQ$5:$BQ$2729),$AI309)</f>
        <v>1.0260716015407003</v>
      </c>
      <c r="AQ309" s="9">
        <f t="array" ref="AQ309">PERCENTILE(IF($BV$5:$BV$2729="Y",$BQ$5:$BQ$2729),$AI309)</f>
        <v>0.99253845263888962</v>
      </c>
      <c r="AR309" s="41" t="str">
        <f>IF(AI309&lt;$BJ$12,"Up","Down")</f>
        <v>Down</v>
      </c>
      <c r="AS309" s="41" t="str">
        <f>IF(AI309&lt;$BK$12,"Down","Up")</f>
        <v>Up</v>
      </c>
      <c r="AU309" s="4" t="str">
        <f>IF(AZ309=AZ310,IF(AZ309&gt;AZ308,AZ309&amp;"_O",""),AZ309&amp;"_C")</f>
        <v/>
      </c>
      <c r="AV309" s="7" t="str">
        <f>IF(RIGHT(AU309,1)="C",AX309/INDEX($AX$5:$AX$2729,MATCH(AZ309&amp;"_O",$AU$5:$AU$2729,0),1),"")</f>
        <v/>
      </c>
      <c r="AW309" s="38">
        <v>27698</v>
      </c>
      <c r="AX309" s="37">
        <v>89.04</v>
      </c>
      <c r="AY309" s="7">
        <f>AX309/AX308</f>
        <v>0.99120561059779588</v>
      </c>
      <c r="AZ309" s="4">
        <f>YEAR(AW309)</f>
        <v>1975</v>
      </c>
      <c r="BA309" s="2" t="s">
        <v>5</v>
      </c>
      <c r="BB309" s="12" t="str">
        <f>INDEX($CD$5:$CD$10,MATCH(BA309,$CC$5:$CC$10,0),1)</f>
        <v/>
      </c>
      <c r="BC309" s="12" t="str">
        <f>IF(AND(BB309="Y",AY309&gt;1),"Y","")</f>
        <v/>
      </c>
      <c r="BD309" s="12" t="str">
        <f>IF(AND(BB309="Y",AY309&lt;1),"Y","")</f>
        <v/>
      </c>
      <c r="BE309" s="12" t="str">
        <f>IF(AY309&gt;1,IF(AY308&gt;1,"Y",""),"")</f>
        <v/>
      </c>
      <c r="BF309" s="12" t="str">
        <f>IF(AY309&lt;1,IF(AY308&lt;1,"Y",""),"")</f>
        <v/>
      </c>
      <c r="BG309" s="2"/>
      <c r="BH309" s="2"/>
      <c r="BI309" s="2"/>
      <c r="BJ309" s="2"/>
      <c r="BK309" s="2"/>
      <c r="BL309" s="2"/>
      <c r="BM309" s="4" t="str">
        <f>IF(BR309=BR310,IF(BR309&gt;BR308,BR309&amp;"_O",""),BR309&amp;"_C")</f>
        <v/>
      </c>
      <c r="BN309" s="7" t="str">
        <f>IF(RIGHT(BM309,1)="C",BP309/INDEX($BP$5:$BP$2729,MATCH(BR309&amp;"_O",$BM$5:$BM$2729,0),1),"")</f>
        <v/>
      </c>
      <c r="BO309" s="38">
        <v>28097</v>
      </c>
      <c r="BP309" s="3">
        <v>92.31</v>
      </c>
      <c r="BQ309" s="7">
        <f>BP309/BP308</f>
        <v>1.0097352876832204</v>
      </c>
      <c r="BR309" s="4">
        <f>YEAR(BO309)</f>
        <v>1976</v>
      </c>
      <c r="BS309" s="2" t="s">
        <v>5</v>
      </c>
      <c r="BT309" s="12" t="str">
        <f>INDEX($CD$5:$CD$10,MATCH(BS309,$CC$5:$CC$10,0),1)</f>
        <v/>
      </c>
      <c r="BU309" s="12" t="str">
        <f>IF(AND(BT309="Y",BQ309&gt;1),"Y","")</f>
        <v/>
      </c>
      <c r="BV309" s="12" t="str">
        <f>IF(AND(BT309="Y",BQ309&lt;1),"Y","")</f>
        <v/>
      </c>
      <c r="BW309" s="12" t="str">
        <f>IF(BQ309&gt;1,IF(BQ308&gt;1,"Y",""),"")</f>
        <v>Y</v>
      </c>
      <c r="BX309" s="12" t="str">
        <f>IF(BQ309&lt;1,IF(BQ308&lt;1,"Y",""),"")</f>
        <v/>
      </c>
      <c r="BY309" s="2"/>
      <c r="BZ309" s="2"/>
      <c r="CA309" s="2"/>
    </row>
    <row r="310" spans="2:79">
      <c r="B310" s="4" t="str">
        <f>IF(G310=G311,IF(G310&gt;G309,G310&amp;"_O",""),G310&amp;"_C")</f>
        <v/>
      </c>
      <c r="C310" s="14">
        <f ca="1">RANDBETWEEN(0,1000)/1000</f>
        <v>0.56599999999999995</v>
      </c>
      <c r="D310" s="16">
        <f>D309+1</f>
        <v>306</v>
      </c>
      <c r="E310" s="10">
        <f>ROUNDDOWN(D310/52,0)+1</f>
        <v>6</v>
      </c>
      <c r="F310" s="15">
        <f>F309+7</f>
        <v>46762</v>
      </c>
      <c r="G310" s="4">
        <f>YEAR(F310)</f>
        <v>2028</v>
      </c>
      <c r="H310" s="33">
        <v>0.45400000000000001</v>
      </c>
      <c r="I310" s="33">
        <v>0.55300000000000005</v>
      </c>
      <c r="J310" s="33">
        <v>0.14099999999999999</v>
      </c>
      <c r="K310" s="16" t="str">
        <f>IF(M309&gt;1,"Up","Down")</f>
        <v>Down</v>
      </c>
      <c r="L310" s="16" t="str">
        <f>IF(K310="Up",IF(H310&lt;$BJ$7,"Up","Down"),IF(H310&lt;$BK$7,"Down","Up"))</f>
        <v>Up</v>
      </c>
      <c r="M310" s="17">
        <f>IF(L310="Up",INDEX($AK$5:$AK$1005,MATCH(I310,$AI$5:$AI$1005,0),1),INDEX($AL$5:$AL$1005,MATCH(J310,$AI$5:$AI$1005,0),1))</f>
        <v>1.0137103219393864</v>
      </c>
      <c r="N310" s="16" t="str">
        <f>IF(P309&gt;1,"Up","Down")</f>
        <v>Down</v>
      </c>
      <c r="O310" s="16" t="str">
        <f>IF(N310="Up",IF(H310&lt;$BJ$12,"Up","Down"),IF(H310&lt;$BK$12,"Down","Up"))</f>
        <v>Down</v>
      </c>
      <c r="P310" s="17">
        <f>IF(O310="Up",INDEX($AP$5:$AP$1005,MATCH(I310,$AI$5:$AI$1005,0),1),INDEX($AQ$5:$AQ$1005,MATCH(J310,$AI$5:$AI$1005,0),1))</f>
        <v>0.95701183028177916</v>
      </c>
      <c r="Q310" s="19">
        <f>T309</f>
        <v>45380.18999632616</v>
      </c>
      <c r="R310" s="19">
        <f>INDEX(model!$S$5:$S$35,MATCH(G310,model!$Q$5:$Q$35,0),1)*model!$O$5</f>
        <v>125</v>
      </c>
      <c r="S310" s="19">
        <f>IF(RIGHT(B310,1)="C",T309*INDEX(model!$T$5:$T$35,MATCH(G310,model!$Q$5:$Q$35,0),1),0)</f>
        <v>0</v>
      </c>
      <c r="T310" s="19">
        <f>(Q310+R310-S310)*M310</f>
        <v>46129.080801088734</v>
      </c>
      <c r="U310" s="19">
        <f>X309</f>
        <v>41377.410424146496</v>
      </c>
      <c r="V310" s="19">
        <f>INDEX(model!$S$5:$S$35,MATCH(G310,model!$Q$5:$Q$35,0),1)*model!$O$6</f>
        <v>125</v>
      </c>
      <c r="W310" s="19">
        <f>IF(RIGHT(B310,1)="C",X309*INDEX(model!$T$5:$T$35,MATCH(G310,model!$Q$5:$Q$35,0),1),0)</f>
        <v>0</v>
      </c>
      <c r="X310" s="19">
        <f>(U310+V310-W310)*P310</f>
        <v>39718.297761118025</v>
      </c>
      <c r="Y310" s="19"/>
      <c r="Z310" s="36" t="str">
        <f>K310&amp;L310</f>
        <v>DownUp</v>
      </c>
      <c r="AA310" s="36" t="str">
        <f>N310&amp;O310</f>
        <v>DownDown</v>
      </c>
      <c r="AB310" s="19"/>
      <c r="AC310" s="19"/>
      <c r="AD310" s="19"/>
      <c r="AE310" s="19"/>
      <c r="AI310" s="18">
        <f>ROUND(AI309-0.001,3)</f>
        <v>0.69499999999999995</v>
      </c>
      <c r="AJ310" s="9">
        <f t="array" ref="AJ310">PERCENTILE(IF($BB$5:$BB$2729="Y",$AY$5:$AY$2729),$AI310)</f>
        <v>1.0115590048295282</v>
      </c>
      <c r="AK310" s="9">
        <f t="array" ref="AK310">PERCENTILE(IF($BC$5:$BC$2729="Y",$AY$5:$AY$2729),$AI310)</f>
        <v>1.0182735577984341</v>
      </c>
      <c r="AL310" s="9">
        <f t="array" ref="AL310">PERCENTILE(IF($BD$5:$BD$2729="Y",$AY$5:$AY$2729),$AI310)</f>
        <v>0.99314758089491795</v>
      </c>
      <c r="AM310" s="41" t="str">
        <f>IF(AI310&lt;$BJ$7,"Up","Down")</f>
        <v>Down</v>
      </c>
      <c r="AN310" s="41" t="str">
        <f>IF(AI310&lt;$BK$7,"Down","Up")</f>
        <v>Up</v>
      </c>
      <c r="AO310" s="9">
        <f t="array" ref="AO310">PERCENTILE(IF($BT$5:$BT$2729="Y",$BQ$5:$BQ$2729),$AI310)</f>
        <v>1.0153838571226259</v>
      </c>
      <c r="AP310" s="9">
        <f t="array" ref="AP310">PERCENTILE(IF($BU$5:$BU$2729="Y",$BQ$5:$BQ$2729),$AI310)</f>
        <v>1.0260347090255153</v>
      </c>
      <c r="AQ310" s="9">
        <f t="array" ref="AQ310">PERCENTILE(IF($BV$5:$BV$2729="Y",$BQ$5:$BQ$2729),$AI310)</f>
        <v>0.99248785036292753</v>
      </c>
      <c r="AR310" s="41" t="str">
        <f>IF(AI310&lt;$BJ$12,"Up","Down")</f>
        <v>Down</v>
      </c>
      <c r="AS310" s="41" t="str">
        <f>IF(AI310&lt;$BK$12,"Down","Up")</f>
        <v>Up</v>
      </c>
      <c r="AU310" s="4" t="str">
        <f>IF(AZ310=AZ311,IF(AZ310&gt;AZ309,AZ310&amp;"_O",""),AZ310&amp;"_C")</f>
        <v/>
      </c>
      <c r="AV310" s="7" t="str">
        <f>IF(RIGHT(AU310,1)="C",AX310/INDEX($AX$5:$AX$2729,MATCH(AZ310&amp;"_O",$AU$5:$AU$2729,0),1),"")</f>
        <v/>
      </c>
      <c r="AW310" s="38">
        <v>27705</v>
      </c>
      <c r="AX310" s="37">
        <v>89.33</v>
      </c>
      <c r="AY310" s="7">
        <f>AX310/AX309</f>
        <v>1.0032569631626234</v>
      </c>
      <c r="AZ310" s="4">
        <f>YEAR(AW310)</f>
        <v>1975</v>
      </c>
      <c r="BA310" s="2" t="s">
        <v>5</v>
      </c>
      <c r="BB310" s="12" t="str">
        <f>INDEX($CD$5:$CD$10,MATCH(BA310,$CC$5:$CC$10,0),1)</f>
        <v/>
      </c>
      <c r="BC310" s="12" t="str">
        <f>IF(AND(BB310="Y",AY310&gt;1),"Y","")</f>
        <v/>
      </c>
      <c r="BD310" s="12" t="str">
        <f>IF(AND(BB310="Y",AY310&lt;1),"Y","")</f>
        <v/>
      </c>
      <c r="BE310" s="12" t="str">
        <f>IF(AY310&gt;1,IF(AY309&gt;1,"Y",""),"")</f>
        <v/>
      </c>
      <c r="BF310" s="12" t="str">
        <f>IF(AY310&lt;1,IF(AY309&lt;1,"Y",""),"")</f>
        <v/>
      </c>
      <c r="BG310" s="2"/>
      <c r="BH310" s="2"/>
      <c r="BI310" s="2"/>
      <c r="BJ310" s="2"/>
      <c r="BK310" s="2"/>
      <c r="BL310" s="2"/>
      <c r="BM310" s="4" t="str">
        <f>IF(BR310=BR311,IF(BR310&gt;BR309,BR310&amp;"_O",""),BR310&amp;"_C")</f>
        <v/>
      </c>
      <c r="BN310" s="7" t="str">
        <f>IF(RIGHT(BM310,1)="C",BP310/INDEX($BP$5:$BP$2729,MATCH(BR310&amp;"_O",$BM$5:$BM$2729,0),1),"")</f>
        <v/>
      </c>
      <c r="BO310" s="38">
        <v>28104</v>
      </c>
      <c r="BP310" s="3">
        <v>94.62</v>
      </c>
      <c r="BQ310" s="7">
        <f>BP310/BP309</f>
        <v>1.0250243743906402</v>
      </c>
      <c r="BR310" s="4">
        <f>YEAR(BO310)</f>
        <v>1976</v>
      </c>
      <c r="BS310" s="2" t="s">
        <v>5</v>
      </c>
      <c r="BT310" s="12" t="str">
        <f>INDEX($CD$5:$CD$10,MATCH(BS310,$CC$5:$CC$10,0),1)</f>
        <v/>
      </c>
      <c r="BU310" s="12" t="str">
        <f>IF(AND(BT310="Y",BQ310&gt;1),"Y","")</f>
        <v/>
      </c>
      <c r="BV310" s="12" t="str">
        <f>IF(AND(BT310="Y",BQ310&lt;1),"Y","")</f>
        <v/>
      </c>
      <c r="BW310" s="12" t="str">
        <f>IF(BQ310&gt;1,IF(BQ309&gt;1,"Y",""),"")</f>
        <v>Y</v>
      </c>
      <c r="BX310" s="12" t="str">
        <f>IF(BQ310&lt;1,IF(BQ309&lt;1,"Y",""),"")</f>
        <v/>
      </c>
      <c r="BY310" s="2"/>
      <c r="BZ310" s="2"/>
      <c r="CA310" s="2"/>
    </row>
    <row r="311" spans="2:79">
      <c r="B311" s="4" t="str">
        <f>IF(G311=G312,IF(G311&gt;G310,G311&amp;"_O",""),G311&amp;"_C")</f>
        <v/>
      </c>
      <c r="C311" s="14">
        <f ca="1">RANDBETWEEN(0,1000)/1000</f>
        <v>0.873</v>
      </c>
      <c r="D311" s="16">
        <f>D310+1</f>
        <v>307</v>
      </c>
      <c r="E311" s="10">
        <f>ROUNDDOWN(D311/52,0)+1</f>
        <v>6</v>
      </c>
      <c r="F311" s="15">
        <f>F310+7</f>
        <v>46769</v>
      </c>
      <c r="G311" s="4">
        <f>YEAR(F311)</f>
        <v>2028</v>
      </c>
      <c r="H311" s="33">
        <v>0.58699999999999997</v>
      </c>
      <c r="I311" s="33">
        <v>0.221</v>
      </c>
      <c r="J311" s="33">
        <v>0.84</v>
      </c>
      <c r="K311" s="16" t="str">
        <f>IF(M310&gt;1,"Up","Down")</f>
        <v>Up</v>
      </c>
      <c r="L311" s="16" t="str">
        <f>IF(K311="Up",IF(H311&lt;$BJ$7,"Up","Down"),IF(H311&lt;$BK$7,"Down","Up"))</f>
        <v>Down</v>
      </c>
      <c r="M311" s="17">
        <f>IF(L311="Up",INDEX($AK$5:$AK$1005,MATCH(I311,$AI$5:$AI$1005,0),1),INDEX($AL$5:$AL$1005,MATCH(J311,$AI$5:$AI$1005,0),1))</f>
        <v>0.99673981593463212</v>
      </c>
      <c r="N311" s="16" t="str">
        <f>IF(P310&gt;1,"Up","Down")</f>
        <v>Down</v>
      </c>
      <c r="O311" s="16" t="str">
        <f>IF(N311="Up",IF(H311&lt;$BJ$12,"Up","Down"),IF(H311&lt;$BK$12,"Down","Up"))</f>
        <v>Up</v>
      </c>
      <c r="P311" s="17">
        <f>IF(O311="Up",INDEX($AP$5:$AP$1005,MATCH(I311,$AI$5:$AI$1005,0),1),INDEX($AQ$5:$AQ$1005,MATCH(J311,$AI$5:$AI$1005,0),1))</f>
        <v>1.0074341382076808</v>
      </c>
      <c r="Q311" s="19">
        <f>T310</f>
        <v>46129.080801088734</v>
      </c>
      <c r="R311" s="19">
        <f>INDEX(model!$S$5:$S$35,MATCH(G311,model!$Q$5:$Q$35,0),1)*model!$O$5</f>
        <v>125</v>
      </c>
      <c r="S311" s="19">
        <f>IF(RIGHT(B311,1)="C",T310*INDEX(model!$T$5:$T$35,MATCH(G311,model!$Q$5:$Q$35,0),1),0)</f>
        <v>0</v>
      </c>
      <c r="T311" s="19">
        <f>(Q311+R311-S311)*M311</f>
        <v>46103.283983902787</v>
      </c>
      <c r="U311" s="19">
        <f>X310</f>
        <v>39718.297761118025</v>
      </c>
      <c r="V311" s="19">
        <f>INDEX(model!$S$5:$S$35,MATCH(G311,model!$Q$5:$Q$35,0),1)*model!$O$6</f>
        <v>125</v>
      </c>
      <c r="W311" s="19">
        <f>IF(RIGHT(B311,1)="C",X310*INDEX(model!$T$5:$T$35,MATCH(G311,model!$Q$5:$Q$35,0),1),0)</f>
        <v>0</v>
      </c>
      <c r="X311" s="19">
        <f>(U311+V311-W311)*P311</f>
        <v>40139.498343323954</v>
      </c>
      <c r="Y311" s="19"/>
      <c r="Z311" s="36" t="str">
        <f>K311&amp;L311</f>
        <v>UpDown</v>
      </c>
      <c r="AA311" s="36" t="str">
        <f>N311&amp;O311</f>
        <v>DownUp</v>
      </c>
      <c r="AB311" s="19"/>
      <c r="AC311" s="19"/>
      <c r="AD311" s="19"/>
      <c r="AE311" s="19"/>
      <c r="AI311" s="18">
        <f>ROUND(AI310-0.001,3)</f>
        <v>0.69399999999999995</v>
      </c>
      <c r="AJ311" s="9">
        <f t="array" ref="AJ311">PERCENTILE(IF($BB$5:$BB$2729="Y",$AY$5:$AY$2729),$AI311)</f>
        <v>1.011496836342304</v>
      </c>
      <c r="AK311" s="9">
        <f t="array" ref="AK311">PERCENTILE(IF($BC$5:$BC$2729="Y",$AY$5:$AY$2729),$AI311)</f>
        <v>1.0182345680392626</v>
      </c>
      <c r="AL311" s="9">
        <f t="array" ref="AL311">PERCENTILE(IF($BD$5:$BD$2729="Y",$AY$5:$AY$2729),$AI311)</f>
        <v>0.99314668750864254</v>
      </c>
      <c r="AM311" s="41" t="str">
        <f>IF(AI311&lt;$BJ$7,"Up","Down")</f>
        <v>Down</v>
      </c>
      <c r="AN311" s="41" t="str">
        <f>IF(AI311&lt;$BK$7,"Down","Up")</f>
        <v>Up</v>
      </c>
      <c r="AO311" s="9">
        <f t="array" ref="AO311">PERCENTILE(IF($BT$5:$BT$2729="Y",$BQ$5:$BQ$2729),$AI311)</f>
        <v>1.0153193218574279</v>
      </c>
      <c r="AP311" s="9">
        <f t="array" ref="AP311">PERCENTILE(IF($BU$5:$BU$2729="Y",$BQ$5:$BQ$2729),$AI311)</f>
        <v>1.025997943963614</v>
      </c>
      <c r="AQ311" s="9">
        <f t="array" ref="AQ311">PERCENTILE(IF($BV$5:$BV$2729="Y",$BQ$5:$BQ$2729),$AI311)</f>
        <v>0.99246772950977946</v>
      </c>
      <c r="AR311" s="41" t="str">
        <f>IF(AI311&lt;$BJ$12,"Up","Down")</f>
        <v>Down</v>
      </c>
      <c r="AS311" s="41" t="str">
        <f>IF(AI311&lt;$BK$12,"Down","Up")</f>
        <v>Up</v>
      </c>
      <c r="AU311" s="4" t="str">
        <f>IF(AZ311=AZ312,IF(AZ311&gt;AZ310,AZ311&amp;"_O",""),AZ311&amp;"_C")</f>
        <v/>
      </c>
      <c r="AV311" s="7" t="str">
        <f>IF(RIGHT(AU311,1)="C",AX311/INDEX($AX$5:$AX$2729,MATCH(AZ311&amp;"_O",$AU$5:$AU$2729,0),1),"")</f>
        <v/>
      </c>
      <c r="AW311" s="38">
        <v>27712</v>
      </c>
      <c r="AX311" s="37">
        <v>90.97</v>
      </c>
      <c r="AY311" s="7">
        <f>AX311/AX310</f>
        <v>1.0183588939885817</v>
      </c>
      <c r="AZ311" s="4">
        <f>YEAR(AW311)</f>
        <v>1975</v>
      </c>
      <c r="BA311" s="2" t="s">
        <v>5</v>
      </c>
      <c r="BB311" s="12" t="str">
        <f>INDEX($CD$5:$CD$10,MATCH(BA311,$CC$5:$CC$10,0),1)</f>
        <v/>
      </c>
      <c r="BC311" s="12" t="str">
        <f>IF(AND(BB311="Y",AY311&gt;1),"Y","")</f>
        <v/>
      </c>
      <c r="BD311" s="12" t="str">
        <f>IF(AND(BB311="Y",AY311&lt;1),"Y","")</f>
        <v/>
      </c>
      <c r="BE311" s="12" t="str">
        <f>IF(AY311&gt;1,IF(AY310&gt;1,"Y",""),"")</f>
        <v>Y</v>
      </c>
      <c r="BF311" s="12" t="str">
        <f>IF(AY311&lt;1,IF(AY310&lt;1,"Y",""),"")</f>
        <v/>
      </c>
      <c r="BG311" s="2"/>
      <c r="BH311" s="2"/>
      <c r="BI311" s="2"/>
      <c r="BJ311" s="2"/>
      <c r="BK311" s="2"/>
      <c r="BL311" s="2"/>
      <c r="BM311" s="4" t="str">
        <f>IF(BR311=BR312,IF(BR311&gt;BR310,BR311&amp;"_O",""),BR311&amp;"_C")</f>
        <v/>
      </c>
      <c r="BN311" s="7" t="str">
        <f>IF(RIGHT(BM311,1)="C",BP311/INDEX($BP$5:$BP$2729,MATCH(BR311&amp;"_O",$BM$5:$BM$2729,0),1),"")</f>
        <v/>
      </c>
      <c r="BO311" s="38">
        <v>28111</v>
      </c>
      <c r="BP311" s="3">
        <v>94.64</v>
      </c>
      <c r="BQ311" s="7">
        <f>BP311/BP310</f>
        <v>1.0002113718030015</v>
      </c>
      <c r="BR311" s="4">
        <f>YEAR(BO311)</f>
        <v>1976</v>
      </c>
      <c r="BS311" s="2" t="s">
        <v>5</v>
      </c>
      <c r="BT311" s="12" t="str">
        <f>INDEX($CD$5:$CD$10,MATCH(BS311,$CC$5:$CC$10,0),1)</f>
        <v/>
      </c>
      <c r="BU311" s="12" t="str">
        <f>IF(AND(BT311="Y",BQ311&gt;1),"Y","")</f>
        <v/>
      </c>
      <c r="BV311" s="12" t="str">
        <f>IF(AND(BT311="Y",BQ311&lt;1),"Y","")</f>
        <v/>
      </c>
      <c r="BW311" s="12" t="str">
        <f>IF(BQ311&gt;1,IF(BQ310&gt;1,"Y",""),"")</f>
        <v>Y</v>
      </c>
      <c r="BX311" s="12" t="str">
        <f>IF(BQ311&lt;1,IF(BQ310&lt;1,"Y",""),"")</f>
        <v/>
      </c>
      <c r="BY311" s="2"/>
      <c r="BZ311" s="2"/>
      <c r="CA311" s="2"/>
    </row>
    <row r="312" spans="2:79">
      <c r="B312" s="4" t="str">
        <f>IF(G312=G313,IF(G312&gt;G311,G312&amp;"_O",""),G312&amp;"_C")</f>
        <v/>
      </c>
      <c r="C312" s="14">
        <f ca="1">RANDBETWEEN(0,1000)/1000</f>
        <v>0.19900000000000001</v>
      </c>
      <c r="D312" s="16">
        <f>D311+1</f>
        <v>308</v>
      </c>
      <c r="E312" s="10">
        <f>ROUNDDOWN(D312/52,0)+1</f>
        <v>6</v>
      </c>
      <c r="F312" s="15">
        <f>F311+7</f>
        <v>46776</v>
      </c>
      <c r="G312" s="4">
        <f>YEAR(F312)</f>
        <v>2028</v>
      </c>
      <c r="H312" s="33">
        <v>0.17599999999999999</v>
      </c>
      <c r="I312" s="33">
        <v>3.6999999999999998E-2</v>
      </c>
      <c r="J312" s="33">
        <v>0.25</v>
      </c>
      <c r="K312" s="16" t="str">
        <f>IF(M311&gt;1,"Up","Down")</f>
        <v>Down</v>
      </c>
      <c r="L312" s="16" t="str">
        <f>IF(K312="Up",IF(H312&lt;$BJ$7,"Up","Down"),IF(H312&lt;$BK$7,"Down","Up"))</f>
        <v>Down</v>
      </c>
      <c r="M312" s="17">
        <f>IF(L312="Up",INDEX($AK$5:$AK$1005,MATCH(I312,$AI$5:$AI$1005,0),1),INDEX($AL$5:$AL$1005,MATCH(J312,$AI$5:$AI$1005,0),1))</f>
        <v>0.97765264163882615</v>
      </c>
      <c r="N312" s="16" t="str">
        <f>IF(P311&gt;1,"Up","Down")</f>
        <v>Up</v>
      </c>
      <c r="O312" s="16" t="str">
        <f>IF(N312="Up",IF(H312&lt;$BJ$12,"Up","Down"),IF(H312&lt;$BK$12,"Down","Up"))</f>
        <v>Up</v>
      </c>
      <c r="P312" s="17">
        <f>IF(O312="Up",INDEX($AP$5:$AP$1005,MATCH(I312,$AI$5:$AI$1005,0),1),INDEX($AQ$5:$AQ$1005,MATCH(J312,$AI$5:$AI$1005,0),1))</f>
        <v>1.0012934527677986</v>
      </c>
      <c r="Q312" s="19">
        <f>T311</f>
        <v>46103.283983902787</v>
      </c>
      <c r="R312" s="19">
        <f>INDEX(model!$S$5:$S$35,MATCH(G312,model!$Q$5:$Q$35,0),1)*model!$O$5</f>
        <v>125</v>
      </c>
      <c r="S312" s="19">
        <f>IF(RIGHT(B312,1)="C",T311*INDEX(model!$T$5:$T$35,MATCH(G312,model!$Q$5:$Q$35,0),1),0)</f>
        <v>0</v>
      </c>
      <c r="T312" s="19">
        <f>(Q312+R312-S312)*M312</f>
        <v>45195.203955292396</v>
      </c>
      <c r="U312" s="19">
        <f>X311</f>
        <v>40139.498343323954</v>
      </c>
      <c r="V312" s="19">
        <f>INDEX(model!$S$5:$S$35,MATCH(G312,model!$Q$5:$Q$35,0),1)*model!$O$6</f>
        <v>125</v>
      </c>
      <c r="W312" s="19">
        <f>IF(RIGHT(B312,1)="C",X311*INDEX(model!$T$5:$T$35,MATCH(G312,model!$Q$5:$Q$35,0),1),0)</f>
        <v>0</v>
      </c>
      <c r="X312" s="19">
        <f>(U312+V312-W312)*P312</f>
        <v>40316.578570150145</v>
      </c>
      <c r="Y312" s="19"/>
      <c r="Z312" s="36" t="str">
        <f>K312&amp;L312</f>
        <v>DownDown</v>
      </c>
      <c r="AA312" s="36" t="str">
        <f>N312&amp;O312</f>
        <v>UpUp</v>
      </c>
      <c r="AB312" s="19"/>
      <c r="AC312" s="19"/>
      <c r="AD312" s="19"/>
      <c r="AE312" s="19"/>
      <c r="AI312" s="18">
        <f>ROUND(AI311-0.001,3)</f>
        <v>0.69299999999999995</v>
      </c>
      <c r="AJ312" s="9">
        <f t="array" ref="AJ312">PERCENTILE(IF($BB$5:$BB$2729="Y",$AY$5:$AY$2729),$AI312)</f>
        <v>1.0114844961979346</v>
      </c>
      <c r="AK312" s="9">
        <f t="array" ref="AK312">PERCENTILE(IF($BC$5:$BC$2729="Y",$AY$5:$AY$2729),$AI312)</f>
        <v>1.0182081666110874</v>
      </c>
      <c r="AL312" s="9">
        <f t="array" ref="AL312">PERCENTILE(IF($BD$5:$BD$2729="Y",$AY$5:$AY$2729),$AI312)</f>
        <v>0.99312081753638692</v>
      </c>
      <c r="AM312" s="41" t="str">
        <f>IF(AI312&lt;$BJ$7,"Up","Down")</f>
        <v>Down</v>
      </c>
      <c r="AN312" s="41" t="str">
        <f>IF(AI312&lt;$BK$7,"Down","Up")</f>
        <v>Up</v>
      </c>
      <c r="AO312" s="9">
        <f t="array" ref="AO312">PERCENTILE(IF($BT$5:$BT$2729="Y",$BQ$5:$BQ$2729),$AI312)</f>
        <v>1.0152744110159684</v>
      </c>
      <c r="AP312" s="9">
        <f t="array" ref="AP312">PERCENTILE(IF($BU$5:$BU$2729="Y",$BQ$5:$BQ$2729),$AI312)</f>
        <v>1.0259831045377876</v>
      </c>
      <c r="AQ312" s="9">
        <f t="array" ref="AQ312">PERCENTILE(IF($BV$5:$BV$2729="Y",$BQ$5:$BQ$2729),$AI312)</f>
        <v>0.99245655361478191</v>
      </c>
      <c r="AR312" s="41" t="str">
        <f>IF(AI312&lt;$BJ$12,"Up","Down")</f>
        <v>Down</v>
      </c>
      <c r="AS312" s="41" t="str">
        <f>IF(AI312&lt;$BK$12,"Down","Up")</f>
        <v>Up</v>
      </c>
      <c r="AU312" s="4" t="str">
        <f>IF(AZ312=AZ313,IF(AZ312&gt;AZ311,AZ312&amp;"_O",""),AZ312&amp;"_C")</f>
        <v/>
      </c>
      <c r="AV312" s="7" t="str">
        <f>IF(RIGHT(AU312,1)="C",AX312/INDEX($AX$5:$AX$2729,MATCH(AZ312&amp;"_O",$AU$5:$AU$2729,0),1),"")</f>
        <v/>
      </c>
      <c r="AW312" s="38">
        <v>27719</v>
      </c>
      <c r="AX312" s="37">
        <v>89.53</v>
      </c>
      <c r="AY312" s="7">
        <f>AX312/AX311</f>
        <v>0.98417060569418491</v>
      </c>
      <c r="AZ312" s="4">
        <f>YEAR(AW312)</f>
        <v>1975</v>
      </c>
      <c r="BA312" s="2" t="s">
        <v>5</v>
      </c>
      <c r="BB312" s="12" t="str">
        <f>INDEX($CD$5:$CD$10,MATCH(BA312,$CC$5:$CC$10,0),1)</f>
        <v/>
      </c>
      <c r="BC312" s="12" t="str">
        <f>IF(AND(BB312="Y",AY312&gt;1),"Y","")</f>
        <v/>
      </c>
      <c r="BD312" s="12" t="str">
        <f>IF(AND(BB312="Y",AY312&lt;1),"Y","")</f>
        <v/>
      </c>
      <c r="BE312" s="12" t="str">
        <f>IF(AY312&gt;1,IF(AY311&gt;1,"Y",""),"")</f>
        <v/>
      </c>
      <c r="BF312" s="12" t="str">
        <f>IF(AY312&lt;1,IF(AY311&lt;1,"Y",""),"")</f>
        <v/>
      </c>
      <c r="BG312" s="2"/>
      <c r="BH312" s="2"/>
      <c r="BI312" s="2"/>
      <c r="BJ312" s="2"/>
      <c r="BK312" s="2"/>
      <c r="BL312" s="2"/>
      <c r="BM312" s="4" t="str">
        <f>IF(BR312=BR313,IF(BR312&gt;BR311,BR312&amp;"_O",""),BR312&amp;"_C")</f>
        <v/>
      </c>
      <c r="BN312" s="7" t="str">
        <f>IF(RIGHT(BM312,1)="C",BP312/INDEX($BP$5:$BP$2729,MATCH(BR312&amp;"_O",$BM$5:$BM$2729,0),1),"")</f>
        <v/>
      </c>
      <c r="BO312" s="38">
        <v>28117</v>
      </c>
      <c r="BP312" s="3">
        <v>95.22</v>
      </c>
      <c r="BQ312" s="7">
        <f>BP312/BP311</f>
        <v>1.0061284868977176</v>
      </c>
      <c r="BR312" s="4">
        <f>YEAR(BO312)</f>
        <v>1976</v>
      </c>
      <c r="BS312" s="2" t="s">
        <v>5</v>
      </c>
      <c r="BT312" s="12" t="str">
        <f>INDEX($CD$5:$CD$10,MATCH(BS312,$CC$5:$CC$10,0),1)</f>
        <v/>
      </c>
      <c r="BU312" s="12" t="str">
        <f>IF(AND(BT312="Y",BQ312&gt;1),"Y","")</f>
        <v/>
      </c>
      <c r="BV312" s="12" t="str">
        <f>IF(AND(BT312="Y",BQ312&lt;1),"Y","")</f>
        <v/>
      </c>
      <c r="BW312" s="12" t="str">
        <f>IF(BQ312&gt;1,IF(BQ311&gt;1,"Y",""),"")</f>
        <v>Y</v>
      </c>
      <c r="BX312" s="12" t="str">
        <f>IF(BQ312&lt;1,IF(BQ311&lt;1,"Y",""),"")</f>
        <v/>
      </c>
      <c r="BY312" s="2"/>
      <c r="BZ312" s="2"/>
      <c r="CA312" s="2"/>
    </row>
    <row r="313" spans="2:79">
      <c r="B313" s="4" t="str">
        <f>IF(G313=G314,IF(G313&gt;G312,G313&amp;"_O",""),G313&amp;"_C")</f>
        <v/>
      </c>
      <c r="C313" s="14">
        <f ca="1">RANDBETWEEN(0,1000)/1000</f>
        <v>0.13100000000000001</v>
      </c>
      <c r="D313" s="16">
        <f>D312+1</f>
        <v>309</v>
      </c>
      <c r="E313" s="10">
        <f>ROUNDDOWN(D313/52,0)+1</f>
        <v>6</v>
      </c>
      <c r="F313" s="15">
        <f>F312+7</f>
        <v>46783</v>
      </c>
      <c r="G313" s="4">
        <f>YEAR(F313)</f>
        <v>2028</v>
      </c>
      <c r="H313" s="33">
        <v>0.80300000000000005</v>
      </c>
      <c r="I313" s="33">
        <v>0.57899999999999996</v>
      </c>
      <c r="J313" s="33">
        <v>0.92400000000000004</v>
      </c>
      <c r="K313" s="16" t="str">
        <f>IF(M312&gt;1,"Up","Down")</f>
        <v>Down</v>
      </c>
      <c r="L313" s="16" t="str">
        <f>IF(K313="Up",IF(H313&lt;$BJ$7,"Up","Down"),IF(H313&lt;$BK$7,"Down","Up"))</f>
        <v>Up</v>
      </c>
      <c r="M313" s="17">
        <f>IF(L313="Up",INDEX($AK$5:$AK$1005,MATCH(I313,$AI$5:$AI$1005,0),1),INDEX($AL$5:$AL$1005,MATCH(J313,$AI$5:$AI$1005,0),1))</f>
        <v>1.0144495662033866</v>
      </c>
      <c r="N313" s="16" t="str">
        <f>IF(P312&gt;1,"Up","Down")</f>
        <v>Up</v>
      </c>
      <c r="O313" s="16" t="str">
        <f>IF(N313="Up",IF(H313&lt;$BJ$12,"Up","Down"),IF(H313&lt;$BK$12,"Down","Up"))</f>
        <v>Down</v>
      </c>
      <c r="P313" s="17">
        <f>IF(O313="Up",INDEX($AP$5:$AP$1005,MATCH(I313,$AI$5:$AI$1005,0),1),INDEX($AQ$5:$AQ$1005,MATCH(J313,$AI$5:$AI$1005,0),1))</f>
        <v>0.99812585155535583</v>
      </c>
      <c r="Q313" s="19">
        <f>T312</f>
        <v>45195.203955292396</v>
      </c>
      <c r="R313" s="19">
        <f>INDEX(model!$S$5:$S$35,MATCH(G313,model!$Q$5:$Q$35,0),1)*model!$O$5</f>
        <v>125</v>
      </c>
      <c r="S313" s="19">
        <f>IF(RIGHT(B313,1)="C",T312*INDEX(model!$T$5:$T$35,MATCH(G313,model!$Q$5:$Q$35,0),1),0)</f>
        <v>0</v>
      </c>
      <c r="T313" s="19">
        <f>(Q313+R313-S313)*M313</f>
        <v>45975.061242695374</v>
      </c>
      <c r="U313" s="19">
        <f>X312</f>
        <v>40316.578570150145</v>
      </c>
      <c r="V313" s="19">
        <f>INDEX(model!$S$5:$S$35,MATCH(G313,model!$Q$5:$Q$35,0),1)*model!$O$6</f>
        <v>125</v>
      </c>
      <c r="W313" s="19">
        <f>IF(RIGHT(B313,1)="C",X312*INDEX(model!$T$5:$T$35,MATCH(G313,model!$Q$5:$Q$35,0),1),0)</f>
        <v>0</v>
      </c>
      <c r="X313" s="19">
        <f>(U313+V313-W313)*P313</f>
        <v>40365.78504857394</v>
      </c>
      <c r="Y313" s="19"/>
      <c r="Z313" s="36" t="str">
        <f>K313&amp;L313</f>
        <v>DownUp</v>
      </c>
      <c r="AA313" s="36" t="str">
        <f>N313&amp;O313</f>
        <v>UpDown</v>
      </c>
      <c r="AB313" s="19"/>
      <c r="AC313" s="19"/>
      <c r="AD313" s="19"/>
      <c r="AE313" s="19"/>
      <c r="AI313" s="18">
        <f>ROUND(AI312-0.001,3)</f>
        <v>0.69199999999999995</v>
      </c>
      <c r="AJ313" s="9">
        <f t="array" ref="AJ313">PERCENTILE(IF($BB$5:$BB$2729="Y",$AY$5:$AY$2729),$AI313)</f>
        <v>1.0114511438866356</v>
      </c>
      <c r="AK313" s="9">
        <f t="array" ref="AK313">PERCENTILE(IF($BC$5:$BC$2729="Y",$AY$5:$AY$2729),$AI313)</f>
        <v>1.0181949504014651</v>
      </c>
      <c r="AL313" s="9">
        <f t="array" ref="AL313">PERCENTILE(IF($BD$5:$BD$2729="Y",$AY$5:$AY$2729),$AI313)</f>
        <v>0.99310444979296275</v>
      </c>
      <c r="AM313" s="41" t="str">
        <f>IF(AI313&lt;$BJ$7,"Up","Down")</f>
        <v>Down</v>
      </c>
      <c r="AN313" s="41" t="str">
        <f>IF(AI313&lt;$BK$7,"Down","Up")</f>
        <v>Up</v>
      </c>
      <c r="AO313" s="9">
        <f t="array" ref="AO313">PERCENTILE(IF($BT$5:$BT$2729="Y",$BQ$5:$BQ$2729),$AI313)</f>
        <v>1.0152204126273081</v>
      </c>
      <c r="AP313" s="9">
        <f t="array" ref="AP313">PERCENTILE(IF($BU$5:$BU$2729="Y",$BQ$5:$BQ$2729),$AI313)</f>
        <v>1.0259572037451541</v>
      </c>
      <c r="AQ313" s="9">
        <f t="array" ref="AQ313">PERCENTILE(IF($BV$5:$BV$2729="Y",$BQ$5:$BQ$2729),$AI313)</f>
        <v>0.99244466153538602</v>
      </c>
      <c r="AR313" s="41" t="str">
        <f>IF(AI313&lt;$BJ$12,"Up","Down")</f>
        <v>Down</v>
      </c>
      <c r="AS313" s="41" t="str">
        <f>IF(AI313&lt;$BK$12,"Down","Up")</f>
        <v>Up</v>
      </c>
      <c r="AU313" s="4" t="str">
        <f>IF(AZ313=AZ314,IF(AZ313&gt;AZ312,AZ313&amp;"_O",""),AZ313&amp;"_C")</f>
        <v/>
      </c>
      <c r="AV313" s="7" t="str">
        <f>IF(RIGHT(AU313,1)="C",AX313/INDEX($AX$5:$AX$2729,MATCH(AZ313&amp;"_O",$AU$5:$AU$2729,0),1),"")</f>
        <v/>
      </c>
      <c r="AW313" s="38">
        <v>27726</v>
      </c>
      <c r="AX313" s="37">
        <v>91.24</v>
      </c>
      <c r="AY313" s="7">
        <f>AX313/AX312</f>
        <v>1.0190997431028705</v>
      </c>
      <c r="AZ313" s="4">
        <f>YEAR(AW313)</f>
        <v>1975</v>
      </c>
      <c r="BA313" s="2" t="s">
        <v>5</v>
      </c>
      <c r="BB313" s="12" t="str">
        <f>INDEX($CD$5:$CD$10,MATCH(BA313,$CC$5:$CC$10,0),1)</f>
        <v/>
      </c>
      <c r="BC313" s="12" t="str">
        <f>IF(AND(BB313="Y",AY313&gt;1),"Y","")</f>
        <v/>
      </c>
      <c r="BD313" s="12" t="str">
        <f>IF(AND(BB313="Y",AY313&lt;1),"Y","")</f>
        <v/>
      </c>
      <c r="BE313" s="12" t="str">
        <f>IF(AY313&gt;1,IF(AY312&gt;1,"Y",""),"")</f>
        <v/>
      </c>
      <c r="BF313" s="12" t="str">
        <f>IF(AY313&lt;1,IF(AY312&lt;1,"Y",""),"")</f>
        <v/>
      </c>
      <c r="BG313" s="2"/>
      <c r="BH313" s="2"/>
      <c r="BI313" s="2"/>
      <c r="BJ313" s="2"/>
      <c r="BK313" s="2"/>
      <c r="BL313" s="2"/>
      <c r="BM313" s="4" t="str">
        <f>IF(BR313=BR314,IF(BR313&gt;BR312,BR313&amp;"_O",""),BR313&amp;"_C")</f>
        <v>1976_C</v>
      </c>
      <c r="BN313" s="7">
        <f>IF(RIGHT(BM313,1)="C",BP313/INDEX($BP$5:$BP$2729,MATCH(BR313&amp;"_O",$BM$5:$BM$2729,0),1),"")</f>
        <v>1.2539072508326927</v>
      </c>
      <c r="BO313" s="38">
        <v>28125</v>
      </c>
      <c r="BP313" s="3">
        <v>97.88</v>
      </c>
      <c r="BQ313" s="7">
        <f>BP313/BP312</f>
        <v>1.0279353077084645</v>
      </c>
      <c r="BR313" s="4">
        <f>YEAR(BO313)</f>
        <v>1976</v>
      </c>
      <c r="BS313" s="2" t="s">
        <v>5</v>
      </c>
      <c r="BT313" s="12" t="str">
        <f>INDEX($CD$5:$CD$10,MATCH(BS313,$CC$5:$CC$10,0),1)</f>
        <v/>
      </c>
      <c r="BU313" s="12" t="str">
        <f>IF(AND(BT313="Y",BQ313&gt;1),"Y","")</f>
        <v/>
      </c>
      <c r="BV313" s="12" t="str">
        <f>IF(AND(BT313="Y",BQ313&lt;1),"Y","")</f>
        <v/>
      </c>
      <c r="BW313" s="12" t="str">
        <f>IF(BQ313&gt;1,IF(BQ312&gt;1,"Y",""),"")</f>
        <v>Y</v>
      </c>
      <c r="BX313" s="12" t="str">
        <f>IF(BQ313&lt;1,IF(BQ312&lt;1,"Y",""),"")</f>
        <v/>
      </c>
      <c r="BY313" s="2"/>
      <c r="BZ313" s="2"/>
      <c r="CA313" s="2"/>
    </row>
    <row r="314" spans="2:79">
      <c r="B314" s="4" t="str">
        <f>IF(G314=G315,IF(G314&gt;G313,G314&amp;"_O",""),G314&amp;"_C")</f>
        <v/>
      </c>
      <c r="C314" s="14">
        <f ca="1">RANDBETWEEN(0,1000)/1000</f>
        <v>0.80400000000000005</v>
      </c>
      <c r="D314" s="16">
        <f>D313+1</f>
        <v>310</v>
      </c>
      <c r="E314" s="10">
        <f>ROUNDDOWN(D314/52,0)+1</f>
        <v>6</v>
      </c>
      <c r="F314" s="15">
        <f>F313+7</f>
        <v>46790</v>
      </c>
      <c r="G314" s="4">
        <f>YEAR(F314)</f>
        <v>2028</v>
      </c>
      <c r="H314" s="33">
        <v>0.26900000000000002</v>
      </c>
      <c r="I314" s="33">
        <v>0.34200000000000003</v>
      </c>
      <c r="J314" s="33">
        <v>0.57199999999999995</v>
      </c>
      <c r="K314" s="16" t="str">
        <f>IF(M313&gt;1,"Up","Down")</f>
        <v>Up</v>
      </c>
      <c r="L314" s="16" t="str">
        <f>IF(K314="Up",IF(H314&lt;$BJ$7,"Up","Down"),IF(H314&lt;$BK$7,"Down","Up"))</f>
        <v>Up</v>
      </c>
      <c r="M314" s="17">
        <f>IF(L314="Up",INDEX($AK$5:$AK$1005,MATCH(I314,$AI$5:$AI$1005,0),1),INDEX($AL$5:$AL$1005,MATCH(J314,$AI$5:$AI$1005,0),1))</f>
        <v>1.0081723238239497</v>
      </c>
      <c r="N314" s="16" t="str">
        <f>IF(P313&gt;1,"Up","Down")</f>
        <v>Down</v>
      </c>
      <c r="O314" s="16" t="str">
        <f>IF(N314="Up",IF(H314&lt;$BJ$12,"Up","Down"),IF(H314&lt;$BK$12,"Down","Up"))</f>
        <v>Down</v>
      </c>
      <c r="P314" s="17">
        <f>IF(O314="Up",INDEX($AP$5:$AP$1005,MATCH(I314,$AI$5:$AI$1005,0),1),INDEX($AQ$5:$AQ$1005,MATCH(J314,$AI$5:$AI$1005,0),1))</f>
        <v>0.98827968585883452</v>
      </c>
      <c r="Q314" s="19">
        <f>T313</f>
        <v>45975.061242695374</v>
      </c>
      <c r="R314" s="19">
        <f>INDEX(model!$S$5:$S$35,MATCH(G314,model!$Q$5:$Q$35,0),1)*model!$O$5</f>
        <v>125</v>
      </c>
      <c r="S314" s="19">
        <f>IF(RIGHT(B314,1)="C",T313*INDEX(model!$T$5:$T$35,MATCH(G314,model!$Q$5:$Q$35,0),1),0)</f>
        <v>0</v>
      </c>
      <c r="T314" s="19">
        <f>(Q314+R314-S314)*M314</f>
        <v>46476.805871474593</v>
      </c>
      <c r="U314" s="19">
        <f>X313</f>
        <v>40365.78504857394</v>
      </c>
      <c r="V314" s="19">
        <f>INDEX(model!$S$5:$S$35,MATCH(G314,model!$Q$5:$Q$35,0),1)*model!$O$6</f>
        <v>125</v>
      </c>
      <c r="W314" s="19">
        <f>IF(RIGHT(B314,1)="C",X313*INDEX(model!$T$5:$T$35,MATCH(G314,model!$Q$5:$Q$35,0),1),0)</f>
        <v>0</v>
      </c>
      <c r="X314" s="19">
        <f>(U314+V314-W314)*P314</f>
        <v>40016.22032798225</v>
      </c>
      <c r="Y314" s="19"/>
      <c r="Z314" s="36" t="str">
        <f>K314&amp;L314</f>
        <v>UpUp</v>
      </c>
      <c r="AA314" s="36" t="str">
        <f>N314&amp;O314</f>
        <v>DownDown</v>
      </c>
      <c r="AB314" s="19"/>
      <c r="AC314" s="19"/>
      <c r="AD314" s="19"/>
      <c r="AE314" s="19"/>
      <c r="AI314" s="18">
        <f>ROUND(AI313-0.001,3)</f>
        <v>0.69099999999999995</v>
      </c>
      <c r="AJ314" s="9">
        <f t="array" ref="AJ314">PERCENTILE(IF($BB$5:$BB$2729="Y",$AY$5:$AY$2729),$AI314)</f>
        <v>1.0114049390006183</v>
      </c>
      <c r="AK314" s="9">
        <f t="array" ref="AK314">PERCENTILE(IF($BC$5:$BC$2729="Y",$AY$5:$AY$2729),$AI314)</f>
        <v>1.0181537291813614</v>
      </c>
      <c r="AL314" s="9">
        <f t="array" ref="AL314">PERCENTILE(IF($BD$5:$BD$2729="Y",$AY$5:$AY$2729),$AI314)</f>
        <v>0.99309535119456993</v>
      </c>
      <c r="AM314" s="41" t="str">
        <f>IF(AI314&lt;$BJ$7,"Up","Down")</f>
        <v>Down</v>
      </c>
      <c r="AN314" s="41" t="str">
        <f>IF(AI314&lt;$BK$7,"Down","Up")</f>
        <v>Up</v>
      </c>
      <c r="AO314" s="9">
        <f t="array" ref="AO314">PERCENTILE(IF($BT$5:$BT$2729="Y",$BQ$5:$BQ$2729),$AI314)</f>
        <v>1.0151577493318829</v>
      </c>
      <c r="AP314" s="9">
        <f t="array" ref="AP314">PERCENTILE(IF($BU$5:$BU$2729="Y",$BQ$5:$BQ$2729),$AI314)</f>
        <v>1.0259200550064107</v>
      </c>
      <c r="AQ314" s="9">
        <f t="array" ref="AQ314">PERCENTILE(IF($BV$5:$BV$2729="Y",$BQ$5:$BQ$2729),$AI314)</f>
        <v>0.9924004994699207</v>
      </c>
      <c r="AR314" s="41" t="str">
        <f>IF(AI314&lt;$BJ$12,"Up","Down")</f>
        <v>Down</v>
      </c>
      <c r="AS314" s="41" t="str">
        <f>IF(AI314&lt;$BK$12,"Down","Up")</f>
        <v>Up</v>
      </c>
      <c r="AU314" s="4" t="str">
        <f>IF(AZ314=AZ315,IF(AZ314&gt;AZ313,AZ314&amp;"_O",""),AZ314&amp;"_C")</f>
        <v/>
      </c>
      <c r="AV314" s="7" t="str">
        <f>IF(RIGHT(AU314,1)="C",AX314/INDEX($AX$5:$AX$2729,MATCH(AZ314&amp;"_O",$AU$5:$AU$2729,0),1),"")</f>
        <v/>
      </c>
      <c r="AW314" s="38">
        <v>27733</v>
      </c>
      <c r="AX314" s="37">
        <v>86.82</v>
      </c>
      <c r="AY314" s="7">
        <f>AX314/AX313</f>
        <v>0.95155633494081537</v>
      </c>
      <c r="AZ314" s="4">
        <f>YEAR(AW314)</f>
        <v>1975</v>
      </c>
      <c r="BA314" s="2" t="s">
        <v>5</v>
      </c>
      <c r="BB314" s="12" t="str">
        <f>INDEX($CD$5:$CD$10,MATCH(BA314,$CC$5:$CC$10,0),1)</f>
        <v/>
      </c>
      <c r="BC314" s="12" t="str">
        <f>IF(AND(BB314="Y",AY314&gt;1),"Y","")</f>
        <v/>
      </c>
      <c r="BD314" s="12" t="str">
        <f>IF(AND(BB314="Y",AY314&lt;1),"Y","")</f>
        <v/>
      </c>
      <c r="BE314" s="12" t="str">
        <f>IF(AY314&gt;1,IF(AY313&gt;1,"Y",""),"")</f>
        <v/>
      </c>
      <c r="BF314" s="12" t="str">
        <f>IF(AY314&lt;1,IF(AY313&lt;1,"Y",""),"")</f>
        <v/>
      </c>
      <c r="BG314" s="2"/>
      <c r="BH314" s="2"/>
      <c r="BI314" s="2"/>
      <c r="BJ314" s="2"/>
      <c r="BK314" s="2"/>
      <c r="BL314" s="2"/>
      <c r="BM314" s="4" t="str">
        <f>IF(BR314=BR315,IF(BR314&gt;BR313,BR314&amp;"_O",""),BR314&amp;"_C")</f>
        <v>1977_O</v>
      </c>
      <c r="BN314" s="7" t="str">
        <f>IF(RIGHT(BM314,1)="C",BP314/INDEX($BP$5:$BP$2729,MATCH(BR314&amp;"_O",$BM$5:$BM$2729,0),1),"")</f>
        <v/>
      </c>
      <c r="BO314" s="38">
        <v>28132</v>
      </c>
      <c r="BP314" s="3">
        <v>97.53</v>
      </c>
      <c r="BQ314" s="7">
        <f>BP314/BP313</f>
        <v>0.99642419288925221</v>
      </c>
      <c r="BR314" s="4">
        <f>YEAR(BO314)</f>
        <v>1977</v>
      </c>
      <c r="BS314" s="2" t="s">
        <v>5</v>
      </c>
      <c r="BT314" s="12" t="str">
        <f>INDEX($CD$5:$CD$10,MATCH(BS314,$CC$5:$CC$10,0),1)</f>
        <v/>
      </c>
      <c r="BU314" s="12" t="str">
        <f>IF(AND(BT314="Y",BQ314&gt;1),"Y","")</f>
        <v/>
      </c>
      <c r="BV314" s="12" t="str">
        <f>IF(AND(BT314="Y",BQ314&lt;1),"Y","")</f>
        <v/>
      </c>
      <c r="BW314" s="12" t="str">
        <f>IF(BQ314&gt;1,IF(BQ313&gt;1,"Y",""),"")</f>
        <v/>
      </c>
      <c r="BX314" s="12" t="str">
        <f>IF(BQ314&lt;1,IF(BQ313&lt;1,"Y",""),"")</f>
        <v/>
      </c>
      <c r="BY314" s="2"/>
      <c r="BZ314" s="2"/>
      <c r="CA314" s="2"/>
    </row>
    <row r="315" spans="2:79">
      <c r="B315" s="4" t="str">
        <f>IF(G315=G316,IF(G315&gt;G314,G315&amp;"_O",""),G315&amp;"_C")</f>
        <v/>
      </c>
      <c r="C315" s="14">
        <f ca="1">RANDBETWEEN(0,1000)/1000</f>
        <v>0.85699999999999998</v>
      </c>
      <c r="D315" s="16">
        <f>D314+1</f>
        <v>311</v>
      </c>
      <c r="E315" s="10">
        <f>ROUNDDOWN(D315/52,0)+1</f>
        <v>6</v>
      </c>
      <c r="F315" s="15">
        <f>F314+7</f>
        <v>46797</v>
      </c>
      <c r="G315" s="4">
        <f>YEAR(F315)</f>
        <v>2028</v>
      </c>
      <c r="H315" s="33">
        <v>0.25800000000000001</v>
      </c>
      <c r="I315" s="33">
        <v>0.43099999999999999</v>
      </c>
      <c r="J315" s="33">
        <v>0.23200000000000001</v>
      </c>
      <c r="K315" s="16" t="str">
        <f>IF(M314&gt;1,"Up","Down")</f>
        <v>Up</v>
      </c>
      <c r="L315" s="16" t="str">
        <f>IF(K315="Up",IF(H315&lt;$BJ$7,"Up","Down"),IF(H315&lt;$BK$7,"Down","Up"))</f>
        <v>Up</v>
      </c>
      <c r="M315" s="17">
        <f>IF(L315="Up",INDEX($AK$5:$AK$1005,MATCH(I315,$AI$5:$AI$1005,0),1),INDEX($AL$5:$AL$1005,MATCH(J315,$AI$5:$AI$1005,0),1))</f>
        <v>1.0105165018314295</v>
      </c>
      <c r="N315" s="16" t="str">
        <f>IF(P314&gt;1,"Up","Down")</f>
        <v>Down</v>
      </c>
      <c r="O315" s="16" t="str">
        <f>IF(N315="Up",IF(H315&lt;$BJ$12,"Up","Down"),IF(H315&lt;$BK$12,"Down","Up"))</f>
        <v>Down</v>
      </c>
      <c r="P315" s="17">
        <f>IF(O315="Up",INDEX($AP$5:$AP$1005,MATCH(I315,$AI$5:$AI$1005,0),1),INDEX($AQ$5:$AQ$1005,MATCH(J315,$AI$5:$AI$1005,0),1))</f>
        <v>0.9688556800606255</v>
      </c>
      <c r="Q315" s="19">
        <f>T314</f>
        <v>46476.805871474593</v>
      </c>
      <c r="R315" s="19">
        <f>INDEX(model!$S$5:$S$35,MATCH(G315,model!$Q$5:$Q$35,0),1)*model!$O$5</f>
        <v>125</v>
      </c>
      <c r="S315" s="19">
        <f>IF(RIGHT(B315,1)="C",T314*INDEX(model!$T$5:$T$35,MATCH(G315,model!$Q$5:$Q$35,0),1),0)</f>
        <v>0</v>
      </c>
      <c r="T315" s="19">
        <f>(Q315+R315-S315)*M315</f>
        <v>47091.89384826988</v>
      </c>
      <c r="U315" s="19">
        <f>X314</f>
        <v>40016.22032798225</v>
      </c>
      <c r="V315" s="19">
        <f>INDEX(model!$S$5:$S$35,MATCH(G315,model!$Q$5:$Q$35,0),1)*model!$O$6</f>
        <v>125</v>
      </c>
      <c r="W315" s="19">
        <f>IF(RIGHT(B315,1)="C",X314*INDEX(model!$T$5:$T$35,MATCH(G315,model!$Q$5:$Q$35,0),1),0)</f>
        <v>0</v>
      </c>
      <c r="X315" s="19">
        <f>(U315+V315-W315)*P315</f>
        <v>38891.049319330647</v>
      </c>
      <c r="Y315" s="19"/>
      <c r="Z315" s="36" t="str">
        <f>K315&amp;L315</f>
        <v>UpUp</v>
      </c>
      <c r="AA315" s="36" t="str">
        <f>N315&amp;O315</f>
        <v>DownDown</v>
      </c>
      <c r="AB315" s="19"/>
      <c r="AC315" s="19"/>
      <c r="AD315" s="19"/>
      <c r="AE315" s="19"/>
      <c r="AI315" s="18">
        <f>ROUND(AI314-0.001,3)</f>
        <v>0.69</v>
      </c>
      <c r="AJ315" s="9">
        <f t="array" ref="AJ315">PERCENTILE(IF($BB$5:$BB$2729="Y",$AY$5:$AY$2729),$AI315)</f>
        <v>1.0113734761122444</v>
      </c>
      <c r="AK315" s="9">
        <f t="array" ref="AK315">PERCENTILE(IF($BC$5:$BC$2729="Y",$AY$5:$AY$2729),$AI315)</f>
        <v>1.0181098449638462</v>
      </c>
      <c r="AL315" s="9">
        <f t="array" ref="AL315">PERCENTILE(IF($BD$5:$BD$2729="Y",$AY$5:$AY$2729),$AI315)</f>
        <v>0.99309155987292019</v>
      </c>
      <c r="AM315" s="41" t="str">
        <f>IF(AI315&lt;$BJ$7,"Up","Down")</f>
        <v>Down</v>
      </c>
      <c r="AN315" s="41" t="str">
        <f>IF(AI315&lt;$BK$7,"Down","Up")</f>
        <v>Up</v>
      </c>
      <c r="AO315" s="9">
        <f t="array" ref="AO315">PERCENTILE(IF($BT$5:$BT$2729="Y",$BQ$5:$BQ$2729),$AI315)</f>
        <v>1.0150470729839187</v>
      </c>
      <c r="AP315" s="9">
        <f t="array" ref="AP315">PERCENTILE(IF($BU$5:$BU$2729="Y",$BQ$5:$BQ$2729),$AI315)</f>
        <v>1.025899376614944</v>
      </c>
      <c r="AQ315" s="9">
        <f t="array" ref="AQ315">PERCENTILE(IF($BV$5:$BV$2729="Y",$BQ$5:$BQ$2729),$AI315)</f>
        <v>0.99238539589360186</v>
      </c>
      <c r="AR315" s="41" t="str">
        <f>IF(AI315&lt;$BJ$12,"Up","Down")</f>
        <v>Down</v>
      </c>
      <c r="AS315" s="41" t="str">
        <f>IF(AI315&lt;$BK$12,"Down","Up")</f>
        <v>Up</v>
      </c>
      <c r="AU315" s="4" t="str">
        <f>IF(AZ315=AZ316,IF(AZ315&gt;AZ314,AZ315&amp;"_O",""),AZ315&amp;"_C")</f>
        <v/>
      </c>
      <c r="AV315" s="7" t="str">
        <f>IF(RIGHT(AU315,1)="C",AX315/INDEX($AX$5:$AX$2729,MATCH(AZ315&amp;"_O",$AU$5:$AU$2729,0),1),"")</f>
        <v/>
      </c>
      <c r="AW315" s="38">
        <v>27740</v>
      </c>
      <c r="AX315" s="37">
        <v>87.83</v>
      </c>
      <c r="AY315" s="7">
        <f>AX315/AX314</f>
        <v>1.0116332642248331</v>
      </c>
      <c r="AZ315" s="4">
        <f>YEAR(AW315)</f>
        <v>1975</v>
      </c>
      <c r="BA315" s="2" t="s">
        <v>5</v>
      </c>
      <c r="BB315" s="12" t="str">
        <f>INDEX($CD$5:$CD$10,MATCH(BA315,$CC$5:$CC$10,0),1)</f>
        <v/>
      </c>
      <c r="BC315" s="12" t="str">
        <f>IF(AND(BB315="Y",AY315&gt;1),"Y","")</f>
        <v/>
      </c>
      <c r="BD315" s="12" t="str">
        <f>IF(AND(BB315="Y",AY315&lt;1),"Y","")</f>
        <v/>
      </c>
      <c r="BE315" s="12" t="str">
        <f>IF(AY315&gt;1,IF(AY314&gt;1,"Y",""),"")</f>
        <v/>
      </c>
      <c r="BF315" s="12" t="str">
        <f>IF(AY315&lt;1,IF(AY314&lt;1,"Y",""),"")</f>
        <v/>
      </c>
      <c r="BG315" s="2"/>
      <c r="BH315" s="2"/>
      <c r="BI315" s="2"/>
      <c r="BJ315" s="2"/>
      <c r="BK315" s="2"/>
      <c r="BL315" s="2"/>
      <c r="BM315" s="4" t="str">
        <f>IF(BR315=BR316,IF(BR315&gt;BR314,BR315&amp;"_O",""),BR315&amp;"_C")</f>
        <v/>
      </c>
      <c r="BN315" s="7" t="str">
        <f>IF(RIGHT(BM315,1)="C",BP315/INDEX($BP$5:$BP$2729,MATCH(BR315&amp;"_O",$BM$5:$BM$2729,0),1),"")</f>
        <v/>
      </c>
      <c r="BO315" s="38">
        <v>28139</v>
      </c>
      <c r="BP315" s="3">
        <v>97.2</v>
      </c>
      <c r="BQ315" s="7">
        <f>BP315/BP314</f>
        <v>0.99661642571516462</v>
      </c>
      <c r="BR315" s="4">
        <f>YEAR(BO315)</f>
        <v>1977</v>
      </c>
      <c r="BS315" s="2" t="s">
        <v>5</v>
      </c>
      <c r="BT315" s="12" t="str">
        <f>INDEX($CD$5:$CD$10,MATCH(BS315,$CC$5:$CC$10,0),1)</f>
        <v/>
      </c>
      <c r="BU315" s="12" t="str">
        <f>IF(AND(BT315="Y",BQ315&gt;1),"Y","")</f>
        <v/>
      </c>
      <c r="BV315" s="12" t="str">
        <f>IF(AND(BT315="Y",BQ315&lt;1),"Y","")</f>
        <v/>
      </c>
      <c r="BW315" s="12" t="str">
        <f>IF(BQ315&gt;1,IF(BQ314&gt;1,"Y",""),"")</f>
        <v/>
      </c>
      <c r="BX315" s="12" t="str">
        <f>IF(BQ315&lt;1,IF(BQ314&lt;1,"Y",""),"")</f>
        <v>Y</v>
      </c>
      <c r="BY315" s="2"/>
      <c r="BZ315" s="2"/>
      <c r="CA315" s="2"/>
    </row>
    <row r="316" spans="2:79">
      <c r="B316" s="4" t="str">
        <f>IF(G316=G317,IF(G316&gt;G315,G316&amp;"_O",""),G316&amp;"_C")</f>
        <v/>
      </c>
      <c r="C316" s="14">
        <f ca="1">RANDBETWEEN(0,1000)/1000</f>
        <v>0.46</v>
      </c>
      <c r="D316" s="16">
        <f>D315+1</f>
        <v>312</v>
      </c>
      <c r="E316" s="10">
        <f>ROUNDDOWN(D316/52,0)+1</f>
        <v>7</v>
      </c>
      <c r="F316" s="15">
        <f>F315+7</f>
        <v>46804</v>
      </c>
      <c r="G316" s="4">
        <f>YEAR(F316)</f>
        <v>2028</v>
      </c>
      <c r="H316" s="33">
        <v>0.433</v>
      </c>
      <c r="I316" s="33">
        <v>0.35399999999999998</v>
      </c>
      <c r="J316" s="33">
        <v>0.45900000000000002</v>
      </c>
      <c r="K316" s="16" t="str">
        <f>IF(M315&gt;1,"Up","Down")</f>
        <v>Up</v>
      </c>
      <c r="L316" s="16" t="str">
        <f>IF(K316="Up",IF(H316&lt;$BJ$7,"Up","Down"),IF(H316&lt;$BK$7,"Down","Up"))</f>
        <v>Up</v>
      </c>
      <c r="M316" s="17">
        <f>IF(L316="Up",INDEX($AK$5:$AK$1005,MATCH(I316,$AI$5:$AI$1005,0),1),INDEX($AL$5:$AL$1005,MATCH(J316,$AI$5:$AI$1005,0),1))</f>
        <v>1.0085445270773306</v>
      </c>
      <c r="N316" s="16" t="str">
        <f>IF(P315&gt;1,"Up","Down")</f>
        <v>Down</v>
      </c>
      <c r="O316" s="16" t="str">
        <f>IF(N316="Up",IF(H316&lt;$BJ$12,"Up","Down"),IF(H316&lt;$BK$12,"Down","Up"))</f>
        <v>Down</v>
      </c>
      <c r="P316" s="17">
        <f>IF(O316="Up",INDEX($AP$5:$AP$1005,MATCH(I316,$AI$5:$AI$1005,0),1),INDEX($AQ$5:$AQ$1005,MATCH(J316,$AI$5:$AI$1005,0),1))</f>
        <v>0.9831291052090575</v>
      </c>
      <c r="Q316" s="19">
        <f>T315</f>
        <v>47091.89384826988</v>
      </c>
      <c r="R316" s="19">
        <f>INDEX(model!$S$5:$S$35,MATCH(G316,model!$Q$5:$Q$35,0),1)*model!$O$5</f>
        <v>125</v>
      </c>
      <c r="S316" s="19">
        <f>IF(RIGHT(B316,1)="C",T315*INDEX(model!$T$5:$T$35,MATCH(G316,model!$Q$5:$Q$35,0),1),0)</f>
        <v>0</v>
      </c>
      <c r="T316" s="19">
        <f>(Q316+R316-S316)*M316</f>
        <v>47620.339876263861</v>
      </c>
      <c r="U316" s="19">
        <f>X315</f>
        <v>38891.049319330647</v>
      </c>
      <c r="V316" s="19">
        <f>INDEX(model!$S$5:$S$35,MATCH(G316,model!$Q$5:$Q$35,0),1)*model!$O$6</f>
        <v>125</v>
      </c>
      <c r="W316" s="19">
        <f>IF(RIGHT(B316,1)="C",X315*INDEX(model!$T$5:$T$35,MATCH(G316,model!$Q$5:$Q$35,0),1),0)</f>
        <v>0</v>
      </c>
      <c r="X316" s="19">
        <f>(U316+V316-W316)*P316</f>
        <v>38357.813656105995</v>
      </c>
      <c r="Y316" s="19"/>
      <c r="Z316" s="36" t="str">
        <f>K316&amp;L316</f>
        <v>UpUp</v>
      </c>
      <c r="AA316" s="36" t="str">
        <f>N316&amp;O316</f>
        <v>DownDown</v>
      </c>
      <c r="AB316" s="19"/>
      <c r="AC316" s="19"/>
      <c r="AD316" s="19"/>
      <c r="AE316" s="19"/>
      <c r="AI316" s="18">
        <f>ROUND(AI315-0.001,3)</f>
        <v>0.68899999999999995</v>
      </c>
      <c r="AJ316" s="9">
        <f t="array" ref="AJ316">PERCENTILE(IF($BB$5:$BB$2729="Y",$AY$5:$AY$2729),$AI316)</f>
        <v>1.0112961515957206</v>
      </c>
      <c r="AK316" s="9">
        <f t="array" ref="AK316">PERCENTILE(IF($BC$5:$BC$2729="Y",$AY$5:$AY$2729),$AI316)</f>
        <v>1.0180527910442725</v>
      </c>
      <c r="AL316" s="9">
        <f t="array" ref="AL316">PERCENTILE(IF($BD$5:$BD$2729="Y",$AY$5:$AY$2729),$AI316)</f>
        <v>0.99309032164303157</v>
      </c>
      <c r="AM316" s="41" t="str">
        <f>IF(AI316&lt;$BJ$7,"Up","Down")</f>
        <v>Down</v>
      </c>
      <c r="AN316" s="41" t="str">
        <f>IF(AI316&lt;$BK$7,"Down","Up")</f>
        <v>Up</v>
      </c>
      <c r="AO316" s="9">
        <f t="array" ref="AO316">PERCENTILE(IF($BT$5:$BT$2729="Y",$BQ$5:$BQ$2729),$AI316)</f>
        <v>1.0149427602459908</v>
      </c>
      <c r="AP316" s="9">
        <f t="array" ref="AP316">PERCENTILE(IF($BU$5:$BU$2729="Y",$BQ$5:$BQ$2729),$AI316)</f>
        <v>1.0258116233355801</v>
      </c>
      <c r="AQ316" s="9">
        <f t="array" ref="AQ316">PERCENTILE(IF($BV$5:$BV$2729="Y",$BQ$5:$BQ$2729),$AI316)</f>
        <v>0.99235485040363269</v>
      </c>
      <c r="AR316" s="41" t="str">
        <f>IF(AI316&lt;$BJ$12,"Up","Down")</f>
        <v>Down</v>
      </c>
      <c r="AS316" s="41" t="str">
        <f>IF(AI316&lt;$BK$12,"Down","Up")</f>
        <v>Up</v>
      </c>
      <c r="AU316" s="4" t="str">
        <f>IF(AZ316=AZ317,IF(AZ316&gt;AZ315,AZ316&amp;"_O",""),AZ316&amp;"_C")</f>
        <v/>
      </c>
      <c r="AV316" s="7" t="str">
        <f>IF(RIGHT(AU316,1)="C",AX316/INDEX($AX$5:$AX$2729,MATCH(AZ316&amp;"_O",$AU$5:$AU$2729,0),1),"")</f>
        <v/>
      </c>
      <c r="AW316" s="38">
        <v>27747</v>
      </c>
      <c r="AX316" s="37">
        <v>88.8</v>
      </c>
      <c r="AY316" s="7">
        <f>AX316/AX315</f>
        <v>1.0110440623932597</v>
      </c>
      <c r="AZ316" s="4">
        <f>YEAR(AW316)</f>
        <v>1975</v>
      </c>
      <c r="BA316" s="2" t="s">
        <v>5</v>
      </c>
      <c r="BB316" s="12" t="str">
        <f>INDEX($CD$5:$CD$10,MATCH(BA316,$CC$5:$CC$10,0),1)</f>
        <v/>
      </c>
      <c r="BC316" s="12" t="str">
        <f>IF(AND(BB316="Y",AY316&gt;1),"Y","")</f>
        <v/>
      </c>
      <c r="BD316" s="12" t="str">
        <f>IF(AND(BB316="Y",AY316&lt;1),"Y","")</f>
        <v/>
      </c>
      <c r="BE316" s="12" t="str">
        <f>IF(AY316&gt;1,IF(AY315&gt;1,"Y",""),"")</f>
        <v>Y</v>
      </c>
      <c r="BF316" s="12" t="str">
        <f>IF(AY316&lt;1,IF(AY315&lt;1,"Y",""),"")</f>
        <v/>
      </c>
      <c r="BG316" s="2"/>
      <c r="BH316" s="2"/>
      <c r="BI316" s="2"/>
      <c r="BJ316" s="2"/>
      <c r="BK316" s="2"/>
      <c r="BL316" s="2"/>
      <c r="BM316" s="4" t="str">
        <f>IF(BR316=BR317,IF(BR316&gt;BR315,BR316&amp;"_O",""),BR316&amp;"_C")</f>
        <v/>
      </c>
      <c r="BN316" s="7" t="str">
        <f>IF(RIGHT(BM316,1)="C",BP316/INDEX($BP$5:$BP$2729,MATCH(BR316&amp;"_O",$BM$5:$BM$2729,0),1),"")</f>
        <v/>
      </c>
      <c r="BO316" s="38">
        <v>28146</v>
      </c>
      <c r="BP316" s="3">
        <v>97.32</v>
      </c>
      <c r="BQ316" s="7">
        <f>BP316/BP315</f>
        <v>1.0012345679012344</v>
      </c>
      <c r="BR316" s="4">
        <f>YEAR(BO316)</f>
        <v>1977</v>
      </c>
      <c r="BS316" s="2" t="s">
        <v>5</v>
      </c>
      <c r="BT316" s="12" t="str">
        <f>INDEX($CD$5:$CD$10,MATCH(BS316,$CC$5:$CC$10,0),1)</f>
        <v/>
      </c>
      <c r="BU316" s="12" t="str">
        <f>IF(AND(BT316="Y",BQ316&gt;1),"Y","")</f>
        <v/>
      </c>
      <c r="BV316" s="12" t="str">
        <f>IF(AND(BT316="Y",BQ316&lt;1),"Y","")</f>
        <v/>
      </c>
      <c r="BW316" s="12" t="str">
        <f>IF(BQ316&gt;1,IF(BQ315&gt;1,"Y",""),"")</f>
        <v/>
      </c>
      <c r="BX316" s="12" t="str">
        <f>IF(BQ316&lt;1,IF(BQ315&lt;1,"Y",""),"")</f>
        <v/>
      </c>
      <c r="BY316" s="2"/>
      <c r="BZ316" s="2"/>
      <c r="CA316" s="2"/>
    </row>
    <row r="317" spans="2:79">
      <c r="B317" s="4" t="str">
        <f>IF(G317=G318,IF(G317&gt;G316,G317&amp;"_O",""),G317&amp;"_C")</f>
        <v/>
      </c>
      <c r="C317" s="14">
        <f ca="1">RANDBETWEEN(0,1000)/1000</f>
        <v>0.90900000000000003</v>
      </c>
      <c r="D317" s="16">
        <f>D316+1</f>
        <v>313</v>
      </c>
      <c r="E317" s="10">
        <f>ROUNDDOWN(D317/52,0)+1</f>
        <v>7</v>
      </c>
      <c r="F317" s="15">
        <f>F316+7</f>
        <v>46811</v>
      </c>
      <c r="G317" s="4">
        <f>YEAR(F317)</f>
        <v>2028</v>
      </c>
      <c r="H317" s="33">
        <v>0.47199999999999998</v>
      </c>
      <c r="I317" s="33">
        <v>0.68100000000000005</v>
      </c>
      <c r="J317" s="33">
        <v>0.318</v>
      </c>
      <c r="K317" s="16" t="str">
        <f>IF(M316&gt;1,"Up","Down")</f>
        <v>Up</v>
      </c>
      <c r="L317" s="16" t="str">
        <f>IF(K317="Up",IF(H317&lt;$BJ$7,"Up","Down"),IF(H317&lt;$BK$7,"Down","Up"))</f>
        <v>Up</v>
      </c>
      <c r="M317" s="17">
        <f>IF(L317="Up",INDEX($AK$5:$AK$1005,MATCH(I317,$AI$5:$AI$1005,0),1),INDEX($AL$5:$AL$1005,MATCH(J317,$AI$5:$AI$1005,0),1))</f>
        <v>1.0177748850194963</v>
      </c>
      <c r="N317" s="16" t="str">
        <f>IF(P316&gt;1,"Up","Down")</f>
        <v>Down</v>
      </c>
      <c r="O317" s="16" t="str">
        <f>IF(N317="Up",IF(H317&lt;$BJ$12,"Up","Down"),IF(H317&lt;$BK$12,"Down","Up"))</f>
        <v>Up</v>
      </c>
      <c r="P317" s="17">
        <f>IF(O317="Up",INDEX($AP$5:$AP$1005,MATCH(I317,$AI$5:$AI$1005,0),1),INDEX($AQ$5:$AQ$1005,MATCH(J317,$AI$5:$AI$1005,0),1))</f>
        <v>1.0252938540603243</v>
      </c>
      <c r="Q317" s="19">
        <f>T316</f>
        <v>47620.339876263861</v>
      </c>
      <c r="R317" s="19">
        <f>INDEX(model!$S$5:$S$35,MATCH(G317,model!$Q$5:$Q$35,0),1)*model!$O$5</f>
        <v>125</v>
      </c>
      <c r="S317" s="19">
        <f>IF(RIGHT(B317,1)="C",T316*INDEX(model!$T$5:$T$35,MATCH(G317,model!$Q$5:$Q$35,0),1),0)</f>
        <v>0</v>
      </c>
      <c r="T317" s="19">
        <f>(Q317+R317-S317)*M317</f>
        <v>48594.00780278122</v>
      </c>
      <c r="U317" s="19">
        <f>X316</f>
        <v>38357.813656105995</v>
      </c>
      <c r="V317" s="19">
        <f>INDEX(model!$S$5:$S$35,MATCH(G317,model!$Q$5:$Q$35,0),1)*model!$O$6</f>
        <v>125</v>
      </c>
      <c r="W317" s="19">
        <f>IF(RIGHT(B317,1)="C",X316*INDEX(model!$T$5:$T$35,MATCH(G317,model!$Q$5:$Q$35,0),1),0)</f>
        <v>0</v>
      </c>
      <c r="X317" s="19">
        <f>(U317+V317-W317)*P317</f>
        <v>39456.192328554192</v>
      </c>
      <c r="Y317" s="19"/>
      <c r="Z317" s="36" t="str">
        <f>K317&amp;L317</f>
        <v>UpUp</v>
      </c>
      <c r="AA317" s="36" t="str">
        <f>N317&amp;O317</f>
        <v>DownUp</v>
      </c>
      <c r="AB317" s="19"/>
      <c r="AC317" s="19"/>
      <c r="AD317" s="19"/>
      <c r="AE317" s="19"/>
      <c r="AI317" s="18">
        <f>ROUND(AI316-0.001,3)</f>
        <v>0.68799999999999994</v>
      </c>
      <c r="AJ317" s="9">
        <f t="array" ref="AJ317">PERCENTILE(IF($BB$5:$BB$2729="Y",$AY$5:$AY$2729),$AI317)</f>
        <v>1.0112431243232856</v>
      </c>
      <c r="AK317" s="9">
        <f t="array" ref="AK317">PERCENTILE(IF($BC$5:$BC$2729="Y",$AY$5:$AY$2729),$AI317)</f>
        <v>1.0180156917544019</v>
      </c>
      <c r="AL317" s="9">
        <f t="array" ref="AL317">PERCENTILE(IF($BD$5:$BD$2729="Y",$AY$5:$AY$2729),$AI317)</f>
        <v>0.99308233754925501</v>
      </c>
      <c r="AM317" s="41" t="str">
        <f>IF(AI317&lt;$BJ$7,"Up","Down")</f>
        <v>Down</v>
      </c>
      <c r="AN317" s="41" t="str">
        <f>IF(AI317&lt;$BK$7,"Down","Up")</f>
        <v>Up</v>
      </c>
      <c r="AO317" s="9">
        <f t="array" ref="AO317">PERCENTILE(IF($BT$5:$BT$2729="Y",$BQ$5:$BQ$2729),$AI317)</f>
        <v>1.0147979574133175</v>
      </c>
      <c r="AP317" s="9">
        <f t="array" ref="AP317">PERCENTILE(IF($BU$5:$BU$2729="Y",$BQ$5:$BQ$2729),$AI317)</f>
        <v>1.0256464958180163</v>
      </c>
      <c r="AQ317" s="9">
        <f t="array" ref="AQ317">PERCENTILE(IF($BV$5:$BV$2729="Y",$BQ$5:$BQ$2729),$AI317)</f>
        <v>0.9922814021597699</v>
      </c>
      <c r="AR317" s="41" t="str">
        <f>IF(AI317&lt;$BJ$12,"Up","Down")</f>
        <v>Down</v>
      </c>
      <c r="AS317" s="41" t="str">
        <f>IF(AI317&lt;$BK$12,"Down","Up")</f>
        <v>Up</v>
      </c>
      <c r="AU317" s="4" t="str">
        <f>IF(AZ317=AZ318,IF(AZ317&gt;AZ316,AZ317&amp;"_O",""),AZ317&amp;"_C")</f>
        <v>1975_C</v>
      </c>
      <c r="AV317" s="7">
        <f>IF(RIGHT(AU317,1)="C",AX317/INDEX($AX$5:$AX$2729,MATCH(AZ317&amp;"_O",$AU$5:$AU$2729,0),1),"")</f>
        <v>1.2763399802008204</v>
      </c>
      <c r="AW317" s="38">
        <v>27754</v>
      </c>
      <c r="AX317" s="37">
        <v>90.25</v>
      </c>
      <c r="AY317" s="7">
        <f>AX317/AX316</f>
        <v>1.0163288288288288</v>
      </c>
      <c r="AZ317" s="4">
        <f>YEAR(AW317)</f>
        <v>1975</v>
      </c>
      <c r="BA317" s="2" t="s">
        <v>5</v>
      </c>
      <c r="BB317" s="12" t="str">
        <f>INDEX($CD$5:$CD$10,MATCH(BA317,$CC$5:$CC$10,0),1)</f>
        <v/>
      </c>
      <c r="BC317" s="12" t="str">
        <f>IF(AND(BB317="Y",AY317&gt;1),"Y","")</f>
        <v/>
      </c>
      <c r="BD317" s="12" t="str">
        <f>IF(AND(BB317="Y",AY317&lt;1),"Y","")</f>
        <v/>
      </c>
      <c r="BE317" s="12" t="str">
        <f>IF(AY317&gt;1,IF(AY316&gt;1,"Y",""),"")</f>
        <v>Y</v>
      </c>
      <c r="BF317" s="12" t="str">
        <f>IF(AY317&lt;1,IF(AY316&lt;1,"Y",""),"")</f>
        <v/>
      </c>
      <c r="BG317" s="2"/>
      <c r="BH317" s="2"/>
      <c r="BI317" s="2"/>
      <c r="BJ317" s="2"/>
      <c r="BK317" s="2"/>
      <c r="BL317" s="2"/>
      <c r="BM317" s="4" t="str">
        <f>IF(BR317=BR318,IF(BR317&gt;BR316,BR317&amp;"_O",""),BR317&amp;"_C")</f>
        <v/>
      </c>
      <c r="BN317" s="7" t="str">
        <f>IF(RIGHT(BM317,1)="C",BP317/INDEX($BP$5:$BP$2729,MATCH(BR317&amp;"_O",$BM$5:$BM$2729,0),1),"")</f>
        <v/>
      </c>
      <c r="BO317" s="38">
        <v>28153</v>
      </c>
      <c r="BP317" s="3">
        <v>95.72</v>
      </c>
      <c r="BQ317" s="7">
        <f>BP317/BP316</f>
        <v>0.98355939169749285</v>
      </c>
      <c r="BR317" s="4">
        <f>YEAR(BO317)</f>
        <v>1977</v>
      </c>
      <c r="BS317" s="2" t="s">
        <v>5</v>
      </c>
      <c r="BT317" s="12" t="str">
        <f>INDEX($CD$5:$CD$10,MATCH(BS317,$CC$5:$CC$10,0),1)</f>
        <v/>
      </c>
      <c r="BU317" s="12" t="str">
        <f>IF(AND(BT317="Y",BQ317&gt;1),"Y","")</f>
        <v/>
      </c>
      <c r="BV317" s="12" t="str">
        <f>IF(AND(BT317="Y",BQ317&lt;1),"Y","")</f>
        <v/>
      </c>
      <c r="BW317" s="12" t="str">
        <f>IF(BQ317&gt;1,IF(BQ316&gt;1,"Y",""),"")</f>
        <v/>
      </c>
      <c r="BX317" s="12" t="str">
        <f>IF(BQ317&lt;1,IF(BQ316&lt;1,"Y",""),"")</f>
        <v/>
      </c>
      <c r="BY317" s="2"/>
      <c r="BZ317" s="2"/>
      <c r="CA317" s="2"/>
    </row>
    <row r="318" spans="2:79">
      <c r="B318" s="4" t="str">
        <f>IF(G318=G319,IF(G318&gt;G317,G318&amp;"_O",""),G318&amp;"_C")</f>
        <v/>
      </c>
      <c r="C318" s="14">
        <f ca="1">RANDBETWEEN(0,1000)/1000</f>
        <v>0.33300000000000002</v>
      </c>
      <c r="D318" s="16">
        <f>D317+1</f>
        <v>314</v>
      </c>
      <c r="E318" s="10">
        <f>ROUNDDOWN(D318/52,0)+1</f>
        <v>7</v>
      </c>
      <c r="F318" s="15">
        <f>F317+7</f>
        <v>46818</v>
      </c>
      <c r="G318" s="4">
        <f>YEAR(F318)</f>
        <v>2028</v>
      </c>
      <c r="H318" s="33">
        <v>0.622</v>
      </c>
      <c r="I318" s="33">
        <v>0.502</v>
      </c>
      <c r="J318" s="33">
        <v>0.67800000000000005</v>
      </c>
      <c r="K318" s="16" t="str">
        <f>IF(M317&gt;1,"Up","Down")</f>
        <v>Up</v>
      </c>
      <c r="L318" s="16" t="str">
        <f>IF(K318="Up",IF(H318&lt;$BJ$7,"Up","Down"),IF(H318&lt;$BK$7,"Down","Up"))</f>
        <v>Down</v>
      </c>
      <c r="M318" s="17">
        <f>IF(L318="Up",INDEX($AK$5:$AK$1005,MATCH(I318,$AI$5:$AI$1005,0),1),INDEX($AL$5:$AL$1005,MATCH(J318,$AI$5:$AI$1005,0),1))</f>
        <v>0.99279226905762752</v>
      </c>
      <c r="N318" s="16" t="str">
        <f>IF(P317&gt;1,"Up","Down")</f>
        <v>Up</v>
      </c>
      <c r="O318" s="16" t="str">
        <f>IF(N318="Up",IF(H318&lt;$BJ$12,"Up","Down"),IF(H318&lt;$BK$12,"Down","Up"))</f>
        <v>Down</v>
      </c>
      <c r="P318" s="17">
        <f>IF(O318="Up",INDEX($AP$5:$AP$1005,MATCH(I318,$AI$5:$AI$1005,0),1),INDEX($AQ$5:$AQ$1005,MATCH(J318,$AI$5:$AI$1005,0),1))</f>
        <v>0.99206149868611393</v>
      </c>
      <c r="Q318" s="19">
        <f>T317</f>
        <v>48594.00780278122</v>
      </c>
      <c r="R318" s="19">
        <f>INDEX(model!$S$5:$S$35,MATCH(G318,model!$Q$5:$Q$35,0),1)*model!$O$5</f>
        <v>125</v>
      </c>
      <c r="S318" s="19">
        <f>IF(RIGHT(B318,1)="C",T317*INDEX(model!$T$5:$T$35,MATCH(G318,model!$Q$5:$Q$35,0),1),0)</f>
        <v>0</v>
      </c>
      <c r="T318" s="19">
        <f>(Q318+R318-S318)*M318</f>
        <v>48367.854302759428</v>
      </c>
      <c r="U318" s="19">
        <f>X317</f>
        <v>39456.192328554192</v>
      </c>
      <c r="V318" s="19">
        <f>INDEX(model!$S$5:$S$35,MATCH(G318,model!$Q$5:$Q$35,0),1)*model!$O$6</f>
        <v>125</v>
      </c>
      <c r="W318" s="19">
        <f>IF(RIGHT(B318,1)="C",X317*INDEX(model!$T$5:$T$35,MATCH(G318,model!$Q$5:$Q$35,0),1),0)</f>
        <v>0</v>
      </c>
      <c r="X318" s="19">
        <f>(U318+V318-W318)*P318</f>
        <v>39266.976981248787</v>
      </c>
      <c r="Y318" s="19"/>
      <c r="Z318" s="36" t="str">
        <f>K318&amp;L318</f>
        <v>UpDown</v>
      </c>
      <c r="AA318" s="36" t="str">
        <f>N318&amp;O318</f>
        <v>UpDown</v>
      </c>
      <c r="AB318" s="19"/>
      <c r="AC318" s="19"/>
      <c r="AD318" s="19"/>
      <c r="AE318" s="19"/>
      <c r="AI318" s="18">
        <f>ROUND(AI317-0.001,3)</f>
        <v>0.68700000000000006</v>
      </c>
      <c r="AJ318" s="9">
        <f t="array" ref="AJ318">PERCENTILE(IF($BB$5:$BB$2729="Y",$AY$5:$AY$2729),$AI318)</f>
        <v>1.0111725928115896</v>
      </c>
      <c r="AK318" s="9">
        <f t="array" ref="AK318">PERCENTILE(IF($BC$5:$BC$2729="Y",$AY$5:$AY$2729),$AI318)</f>
        <v>1.017999075237328</v>
      </c>
      <c r="AL318" s="9">
        <f t="array" ref="AL318">PERCENTILE(IF($BD$5:$BD$2729="Y",$AY$5:$AY$2729),$AI318)</f>
        <v>0.99306347529919226</v>
      </c>
      <c r="AM318" s="41" t="str">
        <f>IF(AI318&lt;$BJ$7,"Up","Down")</f>
        <v>Down</v>
      </c>
      <c r="AN318" s="41" t="str">
        <f>IF(AI318&lt;$BK$7,"Down","Up")</f>
        <v>Up</v>
      </c>
      <c r="AO318" s="9">
        <f t="array" ref="AO318">PERCENTILE(IF($BT$5:$BT$2729="Y",$BQ$5:$BQ$2729),$AI318)</f>
        <v>1.0147594435169924</v>
      </c>
      <c r="AP318" s="9">
        <f t="array" ref="AP318">PERCENTILE(IF($BU$5:$BU$2729="Y",$BQ$5:$BQ$2729),$AI318)</f>
        <v>1.0256118518651853</v>
      </c>
      <c r="AQ318" s="9">
        <f t="array" ref="AQ318">PERCENTILE(IF($BV$5:$BV$2729="Y",$BQ$5:$BQ$2729),$AI318)</f>
        <v>0.99225767103972506</v>
      </c>
      <c r="AR318" s="41" t="str">
        <f>IF(AI318&lt;$BJ$12,"Up","Down")</f>
        <v>Down</v>
      </c>
      <c r="AS318" s="41" t="str">
        <f>IF(AI318&lt;$BK$12,"Down","Up")</f>
        <v>Up</v>
      </c>
      <c r="AU318" s="4" t="str">
        <f>IF(AZ318=AZ319,IF(AZ318&gt;AZ317,AZ318&amp;"_O",""),AZ318&amp;"_C")</f>
        <v>1976_O</v>
      </c>
      <c r="AV318" s="7" t="str">
        <f>IF(RIGHT(AU318,1)="C",AX318/INDEX($AX$5:$AX$2729,MATCH(AZ318&amp;"_O",$AU$5:$AU$2729,0),1),"")</f>
        <v/>
      </c>
      <c r="AW318" s="38">
        <v>27761</v>
      </c>
      <c r="AX318" s="37">
        <v>90.9</v>
      </c>
      <c r="AY318" s="7">
        <f>AX318/AX317</f>
        <v>1.007202216066482</v>
      </c>
      <c r="AZ318" s="4">
        <f>YEAR(AW318)</f>
        <v>1976</v>
      </c>
      <c r="BA318" s="2" t="s">
        <v>5</v>
      </c>
      <c r="BB318" s="12" t="str">
        <f>INDEX($CD$5:$CD$10,MATCH(BA318,$CC$5:$CC$10,0),1)</f>
        <v/>
      </c>
      <c r="BC318" s="12" t="str">
        <f>IF(AND(BB318="Y",AY318&gt;1),"Y","")</f>
        <v/>
      </c>
      <c r="BD318" s="12" t="str">
        <f>IF(AND(BB318="Y",AY318&lt;1),"Y","")</f>
        <v/>
      </c>
      <c r="BE318" s="12" t="str">
        <f>IF(AY318&gt;1,IF(AY317&gt;1,"Y",""),"")</f>
        <v>Y</v>
      </c>
      <c r="BF318" s="12" t="str">
        <f>IF(AY318&lt;1,IF(AY317&lt;1,"Y",""),"")</f>
        <v/>
      </c>
      <c r="BG318" s="2"/>
      <c r="BH318" s="2"/>
      <c r="BI318" s="2"/>
      <c r="BJ318" s="2"/>
      <c r="BK318" s="2"/>
      <c r="BL318" s="2"/>
      <c r="BM318" s="4" t="str">
        <f>IF(BR318=BR319,IF(BR318&gt;BR317,BR318&amp;"_O",""),BR318&amp;"_C")</f>
        <v/>
      </c>
      <c r="BN318" s="7" t="str">
        <f>IF(RIGHT(BM318,1)="C",BP318/INDEX($BP$5:$BP$2729,MATCH(BR318&amp;"_O",$BM$5:$BM$2729,0),1),"")</f>
        <v/>
      </c>
      <c r="BO318" s="38">
        <v>28160</v>
      </c>
      <c r="BP318" s="3">
        <v>96.74</v>
      </c>
      <c r="BQ318" s="7">
        <f>BP318/BP317</f>
        <v>1.0106560802340159</v>
      </c>
      <c r="BR318" s="4">
        <f>YEAR(BO318)</f>
        <v>1977</v>
      </c>
      <c r="BS318" s="2" t="s">
        <v>5</v>
      </c>
      <c r="BT318" s="12" t="str">
        <f>INDEX($CD$5:$CD$10,MATCH(BS318,$CC$5:$CC$10,0),1)</f>
        <v/>
      </c>
      <c r="BU318" s="12" t="str">
        <f>IF(AND(BT318="Y",BQ318&gt;1),"Y","")</f>
        <v/>
      </c>
      <c r="BV318" s="12" t="str">
        <f>IF(AND(BT318="Y",BQ318&lt;1),"Y","")</f>
        <v/>
      </c>
      <c r="BW318" s="12" t="str">
        <f>IF(BQ318&gt;1,IF(BQ317&gt;1,"Y",""),"")</f>
        <v/>
      </c>
      <c r="BX318" s="12" t="str">
        <f>IF(BQ318&lt;1,IF(BQ317&lt;1,"Y",""),"")</f>
        <v/>
      </c>
      <c r="BY318" s="2"/>
      <c r="BZ318" s="2"/>
      <c r="CA318" s="2"/>
    </row>
    <row r="319" spans="2:79">
      <c r="B319" s="4" t="str">
        <f>IF(G319=G320,IF(G319&gt;G318,G319&amp;"_O",""),G319&amp;"_C")</f>
        <v/>
      </c>
      <c r="C319" s="14">
        <f ca="1">RANDBETWEEN(0,1000)/1000</f>
        <v>0.92600000000000005</v>
      </c>
      <c r="D319" s="16">
        <f>D318+1</f>
        <v>315</v>
      </c>
      <c r="E319" s="10">
        <f>ROUNDDOWN(D319/52,0)+1</f>
        <v>7</v>
      </c>
      <c r="F319" s="15">
        <f>F318+7</f>
        <v>46825</v>
      </c>
      <c r="G319" s="4">
        <f>YEAR(F319)</f>
        <v>2028</v>
      </c>
      <c r="H319" s="33">
        <v>0.33500000000000002</v>
      </c>
      <c r="I319" s="33">
        <v>0.748</v>
      </c>
      <c r="J319" s="33">
        <v>0.91100000000000003</v>
      </c>
      <c r="K319" s="16" t="str">
        <f>IF(M318&gt;1,"Up","Down")</f>
        <v>Down</v>
      </c>
      <c r="L319" s="16" t="str">
        <f>IF(K319="Up",IF(H319&lt;$BJ$7,"Up","Down"),IF(H319&lt;$BK$7,"Down","Up"))</f>
        <v>Down</v>
      </c>
      <c r="M319" s="17">
        <f>IF(L319="Up",INDEX($AK$5:$AK$1005,MATCH(I319,$AI$5:$AI$1005,0),1),INDEX($AL$5:$AL$1005,MATCH(J319,$AI$5:$AI$1005,0),1))</f>
        <v>0.99794433681808881</v>
      </c>
      <c r="N319" s="16" t="str">
        <f>IF(P318&gt;1,"Up","Down")</f>
        <v>Down</v>
      </c>
      <c r="O319" s="16" t="str">
        <f>IF(N319="Up",IF(H319&lt;$BJ$12,"Up","Down"),IF(H319&lt;$BK$12,"Down","Up"))</f>
        <v>Down</v>
      </c>
      <c r="P319" s="17">
        <f>IF(O319="Up",INDEX($AP$5:$AP$1005,MATCH(I319,$AI$5:$AI$1005,0),1),INDEX($AQ$5:$AQ$1005,MATCH(J319,$AI$5:$AI$1005,0),1))</f>
        <v>0.99789895599961165</v>
      </c>
      <c r="Q319" s="19">
        <f>T318</f>
        <v>48367.854302759428</v>
      </c>
      <c r="R319" s="19">
        <f>INDEX(model!$S$5:$S$35,MATCH(G319,model!$Q$5:$Q$35,0),1)*model!$O$5</f>
        <v>125</v>
      </c>
      <c r="S319" s="19">
        <f>IF(RIGHT(B319,1)="C",T318*INDEX(model!$T$5:$T$35,MATCH(G319,model!$Q$5:$Q$35,0),1),0)</f>
        <v>0</v>
      </c>
      <c r="T319" s="19">
        <f>(Q319+R319-S319)*M319</f>
        <v>48393.169327583462</v>
      </c>
      <c r="U319" s="19">
        <f>X318</f>
        <v>39266.976981248787</v>
      </c>
      <c r="V319" s="19">
        <f>INDEX(model!$S$5:$S$35,MATCH(G319,model!$Q$5:$Q$35,0),1)*model!$O$6</f>
        <v>125</v>
      </c>
      <c r="W319" s="19">
        <f>IF(RIGHT(B319,1)="C",X318*INDEX(model!$T$5:$T$35,MATCH(G319,model!$Q$5:$Q$35,0),1),0)</f>
        <v>0</v>
      </c>
      <c r="X319" s="19">
        <f>(U319+V319-W319)*P319</f>
        <v>39309.212704348894</v>
      </c>
      <c r="Y319" s="19"/>
      <c r="Z319" s="36" t="str">
        <f>K319&amp;L319</f>
        <v>DownDown</v>
      </c>
      <c r="AA319" s="36" t="str">
        <f>N319&amp;O319</f>
        <v>DownDown</v>
      </c>
      <c r="AB319" s="19"/>
      <c r="AC319" s="19"/>
      <c r="AD319" s="19"/>
      <c r="AE319" s="19"/>
      <c r="AI319" s="18">
        <f>ROUND(AI318-0.001,3)</f>
        <v>0.68600000000000005</v>
      </c>
      <c r="AJ319" s="9">
        <f t="array" ref="AJ319">PERCENTILE(IF($BB$5:$BB$2729="Y",$AY$5:$AY$2729),$AI319)</f>
        <v>1.0111119888696893</v>
      </c>
      <c r="AK319" s="9">
        <f t="array" ref="AK319">PERCENTILE(IF($BC$5:$BC$2729="Y",$AY$5:$AY$2729),$AI319)</f>
        <v>1.017978233249119</v>
      </c>
      <c r="AL319" s="9">
        <f t="array" ref="AL319">PERCENTILE(IF($BD$5:$BD$2729="Y",$AY$5:$AY$2729),$AI319)</f>
        <v>0.99301191568967018</v>
      </c>
      <c r="AM319" s="41" t="str">
        <f>IF(AI319&lt;$BJ$7,"Up","Down")</f>
        <v>Down</v>
      </c>
      <c r="AN319" s="41" t="str">
        <f>IF(AI319&lt;$BK$7,"Down","Up")</f>
        <v>Up</v>
      </c>
      <c r="AO319" s="9">
        <f t="array" ref="AO319">PERCENTILE(IF($BT$5:$BT$2729="Y",$BQ$5:$BQ$2729),$AI319)</f>
        <v>1.0146998795605231</v>
      </c>
      <c r="AP319" s="9">
        <f t="array" ref="AP319">PERCENTILE(IF($BU$5:$BU$2729="Y",$BQ$5:$BQ$2729),$AI319)</f>
        <v>1.0255665167001287</v>
      </c>
      <c r="AQ319" s="9">
        <f t="array" ref="AQ319">PERCENTILE(IF($BV$5:$BV$2729="Y",$BQ$5:$BQ$2729),$AI319)</f>
        <v>0.9922357810994844</v>
      </c>
      <c r="AR319" s="41" t="str">
        <f>IF(AI319&lt;$BJ$12,"Up","Down")</f>
        <v>Down</v>
      </c>
      <c r="AS319" s="41" t="str">
        <f>IF(AI319&lt;$BK$12,"Down","Up")</f>
        <v>Up</v>
      </c>
      <c r="AU319" s="4" t="str">
        <f>IF(AZ319=AZ320,IF(AZ319&gt;AZ318,AZ319&amp;"_O",""),AZ319&amp;"_C")</f>
        <v/>
      </c>
      <c r="AV319" s="7" t="str">
        <f>IF(RIGHT(AU319,1)="C",AX319/INDEX($AX$5:$AX$2729,MATCH(AZ319&amp;"_O",$AU$5:$AU$2729,0),1),"")</f>
        <v/>
      </c>
      <c r="AW319" s="38">
        <v>27768</v>
      </c>
      <c r="AX319" s="37">
        <v>94.95</v>
      </c>
      <c r="AY319" s="7">
        <f>AX319/AX318</f>
        <v>1.0445544554455446</v>
      </c>
      <c r="AZ319" s="4">
        <f>YEAR(AW319)</f>
        <v>1976</v>
      </c>
      <c r="BA319" s="2" t="s">
        <v>5</v>
      </c>
      <c r="BB319" s="12" t="str">
        <f>INDEX($CD$5:$CD$10,MATCH(BA319,$CC$5:$CC$10,0),1)</f>
        <v/>
      </c>
      <c r="BC319" s="12" t="str">
        <f>IF(AND(BB319="Y",AY319&gt;1),"Y","")</f>
        <v/>
      </c>
      <c r="BD319" s="12" t="str">
        <f>IF(AND(BB319="Y",AY319&lt;1),"Y","")</f>
        <v/>
      </c>
      <c r="BE319" s="12" t="str">
        <f>IF(AY319&gt;1,IF(AY318&gt;1,"Y",""),"")</f>
        <v>Y</v>
      </c>
      <c r="BF319" s="12" t="str">
        <f>IF(AY319&lt;1,IF(AY318&lt;1,"Y",""),"")</f>
        <v/>
      </c>
      <c r="BG319" s="2"/>
      <c r="BH319" s="2"/>
      <c r="BI319" s="2"/>
      <c r="BJ319" s="2"/>
      <c r="BK319" s="2"/>
      <c r="BL319" s="2"/>
      <c r="BM319" s="4" t="str">
        <f>IF(BR319=BR320,IF(BR319&gt;BR318,BR319&amp;"_O",""),BR319&amp;"_C")</f>
        <v/>
      </c>
      <c r="BN319" s="7" t="str">
        <f>IF(RIGHT(BM319,1)="C",BP319/INDEX($BP$5:$BP$2729,MATCH(BR319&amp;"_O",$BM$5:$BM$2729,0),1),"")</f>
        <v/>
      </c>
      <c r="BO319" s="38">
        <v>28167</v>
      </c>
      <c r="BP319" s="3">
        <v>96.09</v>
      </c>
      <c r="BQ319" s="7">
        <f>BP319/BP318</f>
        <v>0.99328095927227633</v>
      </c>
      <c r="BR319" s="4">
        <f>YEAR(BO319)</f>
        <v>1977</v>
      </c>
      <c r="BS319" s="2" t="s">
        <v>5</v>
      </c>
      <c r="BT319" s="12" t="str">
        <f>INDEX($CD$5:$CD$10,MATCH(BS319,$CC$5:$CC$10,0),1)</f>
        <v/>
      </c>
      <c r="BU319" s="12" t="str">
        <f>IF(AND(BT319="Y",BQ319&gt;1),"Y","")</f>
        <v/>
      </c>
      <c r="BV319" s="12" t="str">
        <f>IF(AND(BT319="Y",BQ319&lt;1),"Y","")</f>
        <v/>
      </c>
      <c r="BW319" s="12" t="str">
        <f>IF(BQ319&gt;1,IF(BQ318&gt;1,"Y",""),"")</f>
        <v/>
      </c>
      <c r="BX319" s="12" t="str">
        <f>IF(BQ319&lt;1,IF(BQ318&lt;1,"Y",""),"")</f>
        <v/>
      </c>
      <c r="BY319" s="2"/>
      <c r="BZ319" s="2"/>
      <c r="CA319" s="2"/>
    </row>
    <row r="320" spans="2:79">
      <c r="B320" s="4" t="str">
        <f>IF(G320=G321,IF(G320&gt;G319,G320&amp;"_O",""),G320&amp;"_C")</f>
        <v/>
      </c>
      <c r="C320" s="14">
        <f ca="1">RANDBETWEEN(0,1000)/1000</f>
        <v>0.32600000000000001</v>
      </c>
      <c r="D320" s="16">
        <f>D319+1</f>
        <v>316</v>
      </c>
      <c r="E320" s="10">
        <f>ROUNDDOWN(D320/52,0)+1</f>
        <v>7</v>
      </c>
      <c r="F320" s="15">
        <f>F319+7</f>
        <v>46832</v>
      </c>
      <c r="G320" s="4">
        <f>YEAR(F320)</f>
        <v>2028</v>
      </c>
      <c r="H320" s="33">
        <v>0.33100000000000002</v>
      </c>
      <c r="I320" s="33">
        <v>0.69499999999999995</v>
      </c>
      <c r="J320" s="33">
        <v>0.51800000000000002</v>
      </c>
      <c r="K320" s="16" t="str">
        <f>IF(M319&gt;1,"Up","Down")</f>
        <v>Down</v>
      </c>
      <c r="L320" s="16" t="str">
        <f>IF(K320="Up",IF(H320&lt;$BJ$7,"Up","Down"),IF(H320&lt;$BK$7,"Down","Up"))</f>
        <v>Down</v>
      </c>
      <c r="M320" s="17">
        <f>IF(L320="Up",INDEX($AK$5:$AK$1005,MATCH(I320,$AI$5:$AI$1005,0),1),INDEX($AL$5:$AL$1005,MATCH(J320,$AI$5:$AI$1005,0),1))</f>
        <v>0.9880071976515884</v>
      </c>
      <c r="N320" s="16" t="str">
        <f>IF(P319&gt;1,"Up","Down")</f>
        <v>Down</v>
      </c>
      <c r="O320" s="16" t="str">
        <f>IF(N320="Up",IF(H320&lt;$BJ$12,"Up","Down"),IF(H320&lt;$BK$12,"Down","Up"))</f>
        <v>Down</v>
      </c>
      <c r="P320" s="17">
        <f>IF(O320="Up",INDEX($AP$5:$AP$1005,MATCH(I320,$AI$5:$AI$1005,0),1),INDEX($AQ$5:$AQ$1005,MATCH(J320,$AI$5:$AI$1005,0),1))</f>
        <v>0.98554577686954292</v>
      </c>
      <c r="Q320" s="19">
        <f>T319</f>
        <v>48393.169327583462</v>
      </c>
      <c r="R320" s="19">
        <f>INDEX(model!$S$5:$S$35,MATCH(G320,model!$Q$5:$Q$35,0),1)*model!$O$5</f>
        <v>125</v>
      </c>
      <c r="S320" s="19">
        <f>IF(RIGHT(B320,1)="C",T319*INDEX(model!$T$5:$T$35,MATCH(G320,model!$Q$5:$Q$35,0),1),0)</f>
        <v>0</v>
      </c>
      <c r="T320" s="19">
        <f>(Q320+R320-S320)*M320</f>
        <v>47936.300512530986</v>
      </c>
      <c r="U320" s="19">
        <f>X319</f>
        <v>39309.212704348894</v>
      </c>
      <c r="V320" s="19">
        <f>INDEX(model!$S$5:$S$35,MATCH(G320,model!$Q$5:$Q$35,0),1)*model!$O$6</f>
        <v>125</v>
      </c>
      <c r="W320" s="19">
        <f>IF(RIGHT(B320,1)="C",X319*INDEX(model!$T$5:$T$35,MATCH(G320,model!$Q$5:$Q$35,0),1),0)</f>
        <v>0</v>
      </c>
      <c r="X320" s="19">
        <f>(U320+V320-W320)*P320</f>
        <v>38864.22179494633</v>
      </c>
      <c r="Y320" s="19"/>
      <c r="Z320" s="36" t="str">
        <f>K320&amp;L320</f>
        <v>DownDown</v>
      </c>
      <c r="AA320" s="36" t="str">
        <f>N320&amp;O320</f>
        <v>DownDown</v>
      </c>
      <c r="AB320" s="19"/>
      <c r="AC320" s="19"/>
      <c r="AD320" s="19"/>
      <c r="AE320" s="19"/>
      <c r="AI320" s="18">
        <f>ROUND(AI319-0.001,3)</f>
        <v>0.68500000000000005</v>
      </c>
      <c r="AJ320" s="9">
        <f t="array" ref="AJ320">PERCENTILE(IF($BB$5:$BB$2729="Y",$AY$5:$AY$2729),$AI320)</f>
        <v>1.0110696917278195</v>
      </c>
      <c r="AK320" s="9">
        <f t="array" ref="AK320">PERCENTILE(IF($BC$5:$BC$2729="Y",$AY$5:$AY$2729),$AI320)</f>
        <v>1.0179387951721135</v>
      </c>
      <c r="AL320" s="9">
        <f t="array" ref="AL320">PERCENTILE(IF($BD$5:$BD$2729="Y",$AY$5:$AY$2729),$AI320)</f>
        <v>0.99295485600525024</v>
      </c>
      <c r="AM320" s="41" t="str">
        <f>IF(AI320&lt;$BJ$7,"Up","Down")</f>
        <v>Down</v>
      </c>
      <c r="AN320" s="41" t="str">
        <f>IF(AI320&lt;$BK$7,"Down","Up")</f>
        <v>Up</v>
      </c>
      <c r="AO320" s="9">
        <f t="array" ref="AO320">PERCENTILE(IF($BT$5:$BT$2729="Y",$BQ$5:$BQ$2729),$AI320)</f>
        <v>1.0146290265116684</v>
      </c>
      <c r="AP320" s="9">
        <f t="array" ref="AP320">PERCENTILE(IF($BU$5:$BU$2729="Y",$BQ$5:$BQ$2729),$AI320)</f>
        <v>1.0255556821468781</v>
      </c>
      <c r="AQ320" s="9">
        <f t="array" ref="AQ320">PERCENTILE(IF($BV$5:$BV$2729="Y",$BQ$5:$BQ$2729),$AI320)</f>
        <v>0.99221247837403903</v>
      </c>
      <c r="AR320" s="41" t="str">
        <f>IF(AI320&lt;$BJ$12,"Up","Down")</f>
        <v>Down</v>
      </c>
      <c r="AS320" s="41" t="str">
        <f>IF(AI320&lt;$BK$12,"Down","Up")</f>
        <v>Up</v>
      </c>
      <c r="AU320" s="4" t="str">
        <f>IF(AZ320=AZ321,IF(AZ320&gt;AZ319,AZ320&amp;"_O",""),AZ320&amp;"_C")</f>
        <v/>
      </c>
      <c r="AV320" s="7" t="str">
        <f>IF(RIGHT(AU320,1)="C",AX320/INDEX($AX$5:$AX$2729,MATCH(AZ320&amp;"_O",$AU$5:$AU$2729,0),1),"")</f>
        <v/>
      </c>
      <c r="AW320" s="38">
        <v>27775</v>
      </c>
      <c r="AX320" s="37">
        <v>97</v>
      </c>
      <c r="AY320" s="7">
        <f>AX320/AX319</f>
        <v>1.0215903106898367</v>
      </c>
      <c r="AZ320" s="4">
        <f>YEAR(AW320)</f>
        <v>1976</v>
      </c>
      <c r="BA320" s="2" t="s">
        <v>5</v>
      </c>
      <c r="BB320" s="12" t="str">
        <f>INDEX($CD$5:$CD$10,MATCH(BA320,$CC$5:$CC$10,0),1)</f>
        <v/>
      </c>
      <c r="BC320" s="12" t="str">
        <f>IF(AND(BB320="Y",AY320&gt;1),"Y","")</f>
        <v/>
      </c>
      <c r="BD320" s="12" t="str">
        <f>IF(AND(BB320="Y",AY320&lt;1),"Y","")</f>
        <v/>
      </c>
      <c r="BE320" s="12" t="str">
        <f>IF(AY320&gt;1,IF(AY319&gt;1,"Y",""),"")</f>
        <v>Y</v>
      </c>
      <c r="BF320" s="12" t="str">
        <f>IF(AY320&lt;1,IF(AY319&lt;1,"Y",""),"")</f>
        <v/>
      </c>
      <c r="BG320" s="2"/>
      <c r="BH320" s="2"/>
      <c r="BI320" s="2"/>
      <c r="BJ320" s="2"/>
      <c r="BK320" s="2"/>
      <c r="BL320" s="2"/>
      <c r="BM320" s="4" t="str">
        <f>IF(BR320=BR321,IF(BR320&gt;BR319,BR320&amp;"_O",""),BR320&amp;"_C")</f>
        <v/>
      </c>
      <c r="BN320" s="7" t="str">
        <f>IF(RIGHT(BM320,1)="C",BP320/INDEX($BP$5:$BP$2729,MATCH(BR320&amp;"_O",$BM$5:$BM$2729,0),1),"")</f>
        <v/>
      </c>
      <c r="BO320" s="38">
        <v>28174</v>
      </c>
      <c r="BP320" s="3">
        <v>96.38</v>
      </c>
      <c r="BQ320" s="7">
        <f>BP320/BP319</f>
        <v>1.0030180039546257</v>
      </c>
      <c r="BR320" s="4">
        <f>YEAR(BO320)</f>
        <v>1977</v>
      </c>
      <c r="BS320" s="2" t="s">
        <v>5</v>
      </c>
      <c r="BT320" s="12" t="str">
        <f>INDEX($CD$5:$CD$10,MATCH(BS320,$CC$5:$CC$10,0),1)</f>
        <v/>
      </c>
      <c r="BU320" s="12" t="str">
        <f>IF(AND(BT320="Y",BQ320&gt;1),"Y","")</f>
        <v/>
      </c>
      <c r="BV320" s="12" t="str">
        <f>IF(AND(BT320="Y",BQ320&lt;1),"Y","")</f>
        <v/>
      </c>
      <c r="BW320" s="12" t="str">
        <f>IF(BQ320&gt;1,IF(BQ319&gt;1,"Y",""),"")</f>
        <v/>
      </c>
      <c r="BX320" s="12" t="str">
        <f>IF(BQ320&lt;1,IF(BQ319&lt;1,"Y",""),"")</f>
        <v/>
      </c>
      <c r="BY320" s="2"/>
      <c r="BZ320" s="2"/>
      <c r="CA320" s="2"/>
    </row>
    <row r="321" spans="2:79">
      <c r="B321" s="4" t="str">
        <f>IF(G321=G322,IF(G321&gt;G320,G321&amp;"_O",""),G321&amp;"_C")</f>
        <v/>
      </c>
      <c r="C321" s="14">
        <f ca="1">RANDBETWEEN(0,1000)/1000</f>
        <v>0.34399999999999997</v>
      </c>
      <c r="D321" s="16">
        <f>D320+1</f>
        <v>317</v>
      </c>
      <c r="E321" s="10">
        <f>ROUNDDOWN(D321/52,0)+1</f>
        <v>7</v>
      </c>
      <c r="F321" s="15">
        <f>F320+7</f>
        <v>46839</v>
      </c>
      <c r="G321" s="4">
        <f>YEAR(F321)</f>
        <v>2028</v>
      </c>
      <c r="H321" s="33">
        <v>7.5999999999999998E-2</v>
      </c>
      <c r="I321" s="33">
        <v>0.67300000000000004</v>
      </c>
      <c r="J321" s="33">
        <v>0.96699999999999997</v>
      </c>
      <c r="K321" s="16" t="str">
        <f>IF(M320&gt;1,"Up","Down")</f>
        <v>Down</v>
      </c>
      <c r="L321" s="16" t="str">
        <f>IF(K321="Up",IF(H321&lt;$BJ$7,"Up","Down"),IF(H321&lt;$BK$7,"Down","Up"))</f>
        <v>Down</v>
      </c>
      <c r="M321" s="17">
        <f>IF(L321="Up",INDEX($AK$5:$AK$1005,MATCH(I321,$AI$5:$AI$1005,0),1),INDEX($AL$5:$AL$1005,MATCH(J321,$AI$5:$AI$1005,0),1))</f>
        <v>0.99886116656416635</v>
      </c>
      <c r="N321" s="16" t="str">
        <f>IF(P320&gt;1,"Up","Down")</f>
        <v>Down</v>
      </c>
      <c r="O321" s="16" t="str">
        <f>IF(N321="Up",IF(H321&lt;$BJ$12,"Up","Down"),IF(H321&lt;$BK$12,"Down","Up"))</f>
        <v>Down</v>
      </c>
      <c r="P321" s="17">
        <f>IF(O321="Up",INDEX($AP$5:$AP$1005,MATCH(I321,$AI$5:$AI$1005,0),1),INDEX($AQ$5:$AQ$1005,MATCH(J321,$AI$5:$AI$1005,0),1))</f>
        <v>0.99887260400586109</v>
      </c>
      <c r="Q321" s="19">
        <f>T320</f>
        <v>47936.300512530986</v>
      </c>
      <c r="R321" s="19">
        <f>INDEX(model!$S$5:$S$35,MATCH(G321,model!$Q$5:$Q$35,0),1)*model!$O$5</f>
        <v>125</v>
      </c>
      <c r="S321" s="19">
        <f>IF(RIGHT(B321,1)="C",T320*INDEX(model!$T$5:$T$35,MATCH(G321,model!$Q$5:$Q$35,0),1),0)</f>
        <v>0</v>
      </c>
      <c r="T321" s="19">
        <f>(Q321+R321-S321)*M321</f>
        <v>48006.566696537666</v>
      </c>
      <c r="U321" s="19">
        <f>X320</f>
        <v>38864.22179494633</v>
      </c>
      <c r="V321" s="19">
        <f>INDEX(model!$S$5:$S$35,MATCH(G321,model!$Q$5:$Q$35,0),1)*model!$O$6</f>
        <v>125</v>
      </c>
      <c r="W321" s="19">
        <f>IF(RIGHT(B321,1)="C",X320*INDEX(model!$T$5:$T$35,MATCH(G321,model!$Q$5:$Q$35,0),1),0)</f>
        <v>0</v>
      </c>
      <c r="X321" s="19">
        <f>(U321+V321-W321)*P321</f>
        <v>38945.265502480113</v>
      </c>
      <c r="Y321" s="19"/>
      <c r="Z321" s="36" t="str">
        <f>K321&amp;L321</f>
        <v>DownDown</v>
      </c>
      <c r="AA321" s="36" t="str">
        <f>N321&amp;O321</f>
        <v>DownDown</v>
      </c>
      <c r="AB321" s="19"/>
      <c r="AC321" s="19"/>
      <c r="AD321" s="19"/>
      <c r="AE321" s="19"/>
      <c r="AI321" s="18">
        <f>ROUND(AI320-0.001,3)</f>
        <v>0.68400000000000005</v>
      </c>
      <c r="AJ321" s="9">
        <f t="array" ref="AJ321">PERCENTILE(IF($BB$5:$BB$2729="Y",$AY$5:$AY$2729),$AI321)</f>
        <v>1.0110473000221472</v>
      </c>
      <c r="AK321" s="9">
        <f t="array" ref="AK321">PERCENTILE(IF($BC$5:$BC$2729="Y",$AY$5:$AY$2729),$AI321)</f>
        <v>1.0178789658148326</v>
      </c>
      <c r="AL321" s="9">
        <f t="array" ref="AL321">PERCENTILE(IF($BD$5:$BD$2729="Y",$AY$5:$AY$2729),$AI321)</f>
        <v>0.99290830033643318</v>
      </c>
      <c r="AM321" s="41" t="str">
        <f>IF(AI321&lt;$BJ$7,"Up","Down")</f>
        <v>Down</v>
      </c>
      <c r="AN321" s="41" t="str">
        <f>IF(AI321&lt;$BK$7,"Down","Up")</f>
        <v>Up</v>
      </c>
      <c r="AO321" s="9">
        <f t="array" ref="AO321">PERCENTILE(IF($BT$5:$BT$2729="Y",$BQ$5:$BQ$2729),$AI321)</f>
        <v>1.0145405571872133</v>
      </c>
      <c r="AP321" s="9">
        <f t="array" ref="AP321">PERCENTILE(IF($BU$5:$BU$2729="Y",$BQ$5:$BQ$2729),$AI321)</f>
        <v>1.0254737014716979</v>
      </c>
      <c r="AQ321" s="9">
        <f t="array" ref="AQ321">PERCENTILE(IF($BV$5:$BV$2729="Y",$BQ$5:$BQ$2729),$AI321)</f>
        <v>0.99218316028927955</v>
      </c>
      <c r="AR321" s="41" t="str">
        <f>IF(AI321&lt;$BJ$12,"Up","Down")</f>
        <v>Down</v>
      </c>
      <c r="AS321" s="41" t="str">
        <f>IF(AI321&lt;$BK$12,"Down","Up")</f>
        <v>Up</v>
      </c>
      <c r="AU321" s="4" t="str">
        <f>IF(AZ321=AZ322,IF(AZ321&gt;AZ320,AZ321&amp;"_O",""),AZ321&amp;"_C")</f>
        <v/>
      </c>
      <c r="AV321" s="7" t="str">
        <f>IF(RIGHT(AU321,1)="C",AX321/INDEX($AX$5:$AX$2729,MATCH(AZ321&amp;"_O",$AU$5:$AU$2729,0),1),"")</f>
        <v/>
      </c>
      <c r="AW321" s="38">
        <v>27782</v>
      </c>
      <c r="AX321" s="37">
        <v>99.21</v>
      </c>
      <c r="AY321" s="7">
        <f>AX321/AX320</f>
        <v>1.022783505154639</v>
      </c>
      <c r="AZ321" s="4">
        <f>YEAR(AW321)</f>
        <v>1976</v>
      </c>
      <c r="BA321" s="2" t="s">
        <v>5</v>
      </c>
      <c r="BB321" s="12" t="str">
        <f>INDEX($CD$5:$CD$10,MATCH(BA321,$CC$5:$CC$10,0),1)</f>
        <v/>
      </c>
      <c r="BC321" s="12" t="str">
        <f>IF(AND(BB321="Y",AY321&gt;1),"Y","")</f>
        <v/>
      </c>
      <c r="BD321" s="12" t="str">
        <f>IF(AND(BB321="Y",AY321&lt;1),"Y","")</f>
        <v/>
      </c>
      <c r="BE321" s="12" t="str">
        <f>IF(AY321&gt;1,IF(AY320&gt;1,"Y",""),"")</f>
        <v>Y</v>
      </c>
      <c r="BF321" s="12" t="str">
        <f>IF(AY321&lt;1,IF(AY320&lt;1,"Y",""),"")</f>
        <v/>
      </c>
      <c r="BG321" s="2"/>
      <c r="BH321" s="2"/>
      <c r="BI321" s="2"/>
      <c r="BJ321" s="2"/>
      <c r="BK321" s="2"/>
      <c r="BL321" s="2"/>
      <c r="BM321" s="4" t="str">
        <f>IF(BR321=BR322,IF(BR321&gt;BR320,BR321&amp;"_O",""),BR321&amp;"_C")</f>
        <v/>
      </c>
      <c r="BN321" s="7" t="str">
        <f>IF(RIGHT(BM321,1)="C",BP321/INDEX($BP$5:$BP$2729,MATCH(BR321&amp;"_O",$BM$5:$BM$2729,0),1),"")</f>
        <v/>
      </c>
      <c r="BO321" s="38">
        <v>28181</v>
      </c>
      <c r="BP321" s="3">
        <v>94.9</v>
      </c>
      <c r="BQ321" s="7">
        <f>BP321/BP320</f>
        <v>0.98464411703672972</v>
      </c>
      <c r="BR321" s="4">
        <f>YEAR(BO321)</f>
        <v>1977</v>
      </c>
      <c r="BS321" s="2" t="s">
        <v>5</v>
      </c>
      <c r="BT321" s="12" t="str">
        <f>INDEX($CD$5:$CD$10,MATCH(BS321,$CC$5:$CC$10,0),1)</f>
        <v/>
      </c>
      <c r="BU321" s="12" t="str">
        <f>IF(AND(BT321="Y",BQ321&gt;1),"Y","")</f>
        <v/>
      </c>
      <c r="BV321" s="12" t="str">
        <f>IF(AND(BT321="Y",BQ321&lt;1),"Y","")</f>
        <v/>
      </c>
      <c r="BW321" s="12" t="str">
        <f>IF(BQ321&gt;1,IF(BQ320&gt;1,"Y",""),"")</f>
        <v/>
      </c>
      <c r="BX321" s="12" t="str">
        <f>IF(BQ321&lt;1,IF(BQ320&lt;1,"Y",""),"")</f>
        <v/>
      </c>
      <c r="BY321" s="2"/>
      <c r="BZ321" s="2"/>
      <c r="CA321" s="2"/>
    </row>
    <row r="322" spans="2:79">
      <c r="B322" s="4" t="str">
        <f>IF(G322=G323,IF(G322&gt;G321,G322&amp;"_O",""),G322&amp;"_C")</f>
        <v/>
      </c>
      <c r="C322" s="14">
        <f ca="1">RANDBETWEEN(0,1000)/1000</f>
        <v>0.93100000000000005</v>
      </c>
      <c r="D322" s="16">
        <f>D321+1</f>
        <v>318</v>
      </c>
      <c r="E322" s="10">
        <f>ROUNDDOWN(D322/52,0)+1</f>
        <v>7</v>
      </c>
      <c r="F322" s="15">
        <f>F321+7</f>
        <v>46846</v>
      </c>
      <c r="G322" s="4">
        <f>YEAR(F322)</f>
        <v>2028</v>
      </c>
      <c r="H322" s="33">
        <v>1.9E-2</v>
      </c>
      <c r="I322" s="33">
        <v>0.95699999999999996</v>
      </c>
      <c r="J322" s="33">
        <v>0.46500000000000002</v>
      </c>
      <c r="K322" s="16" t="str">
        <f>IF(M321&gt;1,"Up","Down")</f>
        <v>Down</v>
      </c>
      <c r="L322" s="16" t="str">
        <f>IF(K322="Up",IF(H322&lt;$BJ$7,"Up","Down"),IF(H322&lt;$BK$7,"Down","Up"))</f>
        <v>Down</v>
      </c>
      <c r="M322" s="17">
        <f>IF(L322="Up",INDEX($AK$5:$AK$1005,MATCH(I322,$AI$5:$AI$1005,0),1),INDEX($AL$5:$AL$1005,MATCH(J322,$AI$5:$AI$1005,0),1))</f>
        <v>0.98641799932486762</v>
      </c>
      <c r="N322" s="16" t="str">
        <f>IF(P321&gt;1,"Up","Down")</f>
        <v>Down</v>
      </c>
      <c r="O322" s="16" t="str">
        <f>IF(N322="Up",IF(H322&lt;$BJ$12,"Up","Down"),IF(H322&lt;$BK$12,"Down","Up"))</f>
        <v>Down</v>
      </c>
      <c r="P322" s="17">
        <f>IF(O322="Up",INDEX($AP$5:$AP$1005,MATCH(I322,$AI$5:$AI$1005,0),1),INDEX($AQ$5:$AQ$1005,MATCH(J322,$AI$5:$AI$1005,0),1))</f>
        <v>0.98340059575136418</v>
      </c>
      <c r="Q322" s="19">
        <f>T321</f>
        <v>48006.566696537666</v>
      </c>
      <c r="R322" s="19">
        <f>INDEX(model!$S$5:$S$35,MATCH(G322,model!$Q$5:$Q$35,0),1)*model!$O$5</f>
        <v>125</v>
      </c>
      <c r="S322" s="19">
        <f>IF(RIGHT(B322,1)="C",T321*INDEX(model!$T$5:$T$35,MATCH(G322,model!$Q$5:$Q$35,0),1),0)</f>
        <v>0</v>
      </c>
      <c r="T322" s="19">
        <f>(Q322+R322-S322)*M322</f>
        <v>47477.843725170111</v>
      </c>
      <c r="U322" s="19">
        <f>X321</f>
        <v>38945.265502480113</v>
      </c>
      <c r="V322" s="19">
        <f>INDEX(model!$S$5:$S$35,MATCH(G322,model!$Q$5:$Q$35,0),1)*model!$O$6</f>
        <v>125</v>
      </c>
      <c r="W322" s="19">
        <f>IF(RIGHT(B322,1)="C",X321*INDEX(model!$T$5:$T$35,MATCH(G322,model!$Q$5:$Q$35,0),1),0)</f>
        <v>0</v>
      </c>
      <c r="X322" s="19">
        <f>(U322+V322-W322)*P322</f>
        <v>38421.722371302916</v>
      </c>
      <c r="Y322" s="19"/>
      <c r="Z322" s="36" t="str">
        <f>K322&amp;L322</f>
        <v>DownDown</v>
      </c>
      <c r="AA322" s="36" t="str">
        <f>N322&amp;O322</f>
        <v>DownDown</v>
      </c>
      <c r="AB322" s="19"/>
      <c r="AC322" s="19"/>
      <c r="AD322" s="19"/>
      <c r="AE322" s="19"/>
      <c r="AI322" s="18">
        <f>ROUND(AI321-0.001,3)</f>
        <v>0.68300000000000005</v>
      </c>
      <c r="AJ322" s="9">
        <f t="array" ref="AJ322">PERCENTILE(IF($BB$5:$BB$2729="Y",$AY$5:$AY$2729),$AI322)</f>
        <v>1.011008268717652</v>
      </c>
      <c r="AK322" s="9">
        <f t="array" ref="AK322">PERCENTILE(IF($BC$5:$BC$2729="Y",$AY$5:$AY$2729),$AI322)</f>
        <v>1.0178393637412817</v>
      </c>
      <c r="AL322" s="9">
        <f t="array" ref="AL322">PERCENTILE(IF($BD$5:$BD$2729="Y",$AY$5:$AY$2729),$AI322)</f>
        <v>0.9928949613092487</v>
      </c>
      <c r="AM322" s="41" t="str">
        <f>IF(AI322&lt;$BJ$7,"Up","Down")</f>
        <v>Down</v>
      </c>
      <c r="AN322" s="41" t="str">
        <f>IF(AI322&lt;$BK$7,"Down","Up")</f>
        <v>Up</v>
      </c>
      <c r="AO322" s="9">
        <f t="array" ref="AO322">PERCENTILE(IF($BT$5:$BT$2729="Y",$BQ$5:$BQ$2729),$AI322)</f>
        <v>1.0145015491467497</v>
      </c>
      <c r="AP322" s="9">
        <f t="array" ref="AP322">PERCENTILE(IF($BU$5:$BU$2729="Y",$BQ$5:$BQ$2729),$AI322)</f>
        <v>1.0254692633293645</v>
      </c>
      <c r="AQ322" s="9">
        <f t="array" ref="AQ322">PERCENTILE(IF($BV$5:$BV$2729="Y",$BQ$5:$BQ$2729),$AI322)</f>
        <v>0.99215644412295045</v>
      </c>
      <c r="AR322" s="41" t="str">
        <f>IF(AI322&lt;$BJ$12,"Up","Down")</f>
        <v>Down</v>
      </c>
      <c r="AS322" s="41" t="str">
        <f>IF(AI322&lt;$BK$12,"Down","Up")</f>
        <v>Up</v>
      </c>
      <c r="AU322" s="4" t="str">
        <f>IF(AZ322=AZ323,IF(AZ322&gt;AZ321,AZ322&amp;"_O",""),AZ322&amp;"_C")</f>
        <v/>
      </c>
      <c r="AV322" s="7" t="str">
        <f>IF(RIGHT(AU322,1)="C",AX322/INDEX($AX$5:$AX$2729,MATCH(AZ322&amp;"_O",$AU$5:$AU$2729,0),1),"")</f>
        <v/>
      </c>
      <c r="AW322" s="38">
        <v>27789</v>
      </c>
      <c r="AX322" s="37">
        <v>100.86</v>
      </c>
      <c r="AY322" s="7">
        <f>AX322/AX321</f>
        <v>1.0166313879649229</v>
      </c>
      <c r="AZ322" s="4">
        <f>YEAR(AW322)</f>
        <v>1976</v>
      </c>
      <c r="BA322" s="2" t="s">
        <v>5</v>
      </c>
      <c r="BB322" s="12" t="str">
        <f>INDEX($CD$5:$CD$10,MATCH(BA322,$CC$5:$CC$10,0),1)</f>
        <v/>
      </c>
      <c r="BC322" s="12" t="str">
        <f>IF(AND(BB322="Y",AY322&gt;1),"Y","")</f>
        <v/>
      </c>
      <c r="BD322" s="12" t="str">
        <f>IF(AND(BB322="Y",AY322&lt;1),"Y","")</f>
        <v/>
      </c>
      <c r="BE322" s="12" t="str">
        <f>IF(AY322&gt;1,IF(AY321&gt;1,"Y",""),"")</f>
        <v>Y</v>
      </c>
      <c r="BF322" s="12" t="str">
        <f>IF(AY322&lt;1,IF(AY321&lt;1,"Y",""),"")</f>
        <v/>
      </c>
      <c r="BG322" s="2"/>
      <c r="BH322" s="2"/>
      <c r="BI322" s="2"/>
      <c r="BJ322" s="2"/>
      <c r="BK322" s="2"/>
      <c r="BL322" s="2"/>
      <c r="BM322" s="4" t="str">
        <f>IF(BR322=BR323,IF(BR322&gt;BR321,BR322&amp;"_O",""),BR322&amp;"_C")</f>
        <v/>
      </c>
      <c r="BN322" s="7" t="str">
        <f>IF(RIGHT(BM322,1)="C",BP322/INDEX($BP$5:$BP$2729,MATCH(BR322&amp;"_O",$BM$5:$BM$2729,0),1),"")</f>
        <v/>
      </c>
      <c r="BO322" s="38">
        <v>28188</v>
      </c>
      <c r="BP322" s="3">
        <v>96.07</v>
      </c>
      <c r="BQ322" s="7">
        <f>BP322/BP321</f>
        <v>1.0123287671232875</v>
      </c>
      <c r="BR322" s="4">
        <f>YEAR(BO322)</f>
        <v>1977</v>
      </c>
      <c r="BS322" s="2" t="s">
        <v>5</v>
      </c>
      <c r="BT322" s="12" t="str">
        <f>INDEX($CD$5:$CD$10,MATCH(BS322,$CC$5:$CC$10,0),1)</f>
        <v/>
      </c>
      <c r="BU322" s="12" t="str">
        <f>IF(AND(BT322="Y",BQ322&gt;1),"Y","")</f>
        <v/>
      </c>
      <c r="BV322" s="12" t="str">
        <f>IF(AND(BT322="Y",BQ322&lt;1),"Y","")</f>
        <v/>
      </c>
      <c r="BW322" s="12" t="str">
        <f>IF(BQ322&gt;1,IF(BQ321&gt;1,"Y",""),"")</f>
        <v/>
      </c>
      <c r="BX322" s="12" t="str">
        <f>IF(BQ322&lt;1,IF(BQ321&lt;1,"Y",""),"")</f>
        <v/>
      </c>
      <c r="BY322" s="2"/>
      <c r="BZ322" s="2"/>
      <c r="CA322" s="2"/>
    </row>
    <row r="323" spans="2:79">
      <c r="B323" s="4" t="str">
        <f>IF(G323=G324,IF(G323&gt;G322,G323&amp;"_O",""),G323&amp;"_C")</f>
        <v/>
      </c>
      <c r="C323" s="14">
        <f ca="1">RANDBETWEEN(0,1000)/1000</f>
        <v>0.67200000000000004</v>
      </c>
      <c r="D323" s="16">
        <f>D322+1</f>
        <v>319</v>
      </c>
      <c r="E323" s="10">
        <f>ROUNDDOWN(D323/52,0)+1</f>
        <v>7</v>
      </c>
      <c r="F323" s="15">
        <f>F322+7</f>
        <v>46853</v>
      </c>
      <c r="G323" s="4">
        <f>YEAR(F323)</f>
        <v>2028</v>
      </c>
      <c r="H323" s="33">
        <v>0.127</v>
      </c>
      <c r="I323" s="33">
        <v>0.436</v>
      </c>
      <c r="J323" s="33">
        <v>0.625</v>
      </c>
      <c r="K323" s="16" t="str">
        <f>IF(M322&gt;1,"Up","Down")</f>
        <v>Down</v>
      </c>
      <c r="L323" s="16" t="str">
        <f>IF(K323="Up",IF(H323&lt;$BJ$7,"Up","Down"),IF(H323&lt;$BK$7,"Down","Up"))</f>
        <v>Down</v>
      </c>
      <c r="M323" s="17">
        <f>IF(L323="Up",INDEX($AK$5:$AK$1005,MATCH(I323,$AI$5:$AI$1005,0),1),INDEX($AL$5:$AL$1005,MATCH(J323,$AI$5:$AI$1005,0),1))</f>
        <v>0.99103562295633396</v>
      </c>
      <c r="N323" s="16" t="str">
        <f>IF(P322&gt;1,"Up","Down")</f>
        <v>Down</v>
      </c>
      <c r="O323" s="16" t="str">
        <f>IF(N323="Up",IF(H323&lt;$BJ$12,"Up","Down"),IF(H323&lt;$BK$12,"Down","Up"))</f>
        <v>Down</v>
      </c>
      <c r="P323" s="17">
        <f>IF(O323="Up",INDEX($AP$5:$AP$1005,MATCH(I323,$AI$5:$AI$1005,0),1),INDEX($AQ$5:$AQ$1005,MATCH(J323,$AI$5:$AI$1005,0),1))</f>
        <v>0.99027885289822393</v>
      </c>
      <c r="Q323" s="19">
        <f>T322</f>
        <v>47477.843725170111</v>
      </c>
      <c r="R323" s="19">
        <f>INDEX(model!$S$5:$S$35,MATCH(G323,model!$Q$5:$Q$35,0),1)*model!$O$5</f>
        <v>125</v>
      </c>
      <c r="S323" s="19">
        <f>IF(RIGHT(B323,1)="C",T322*INDEX(model!$T$5:$T$35,MATCH(G323,model!$Q$5:$Q$35,0),1),0)</f>
        <v>0</v>
      </c>
      <c r="T323" s="19">
        <f>(Q323+R323-S323)*M323</f>
        <v>47176.113885666971</v>
      </c>
      <c r="U323" s="19">
        <f>X322</f>
        <v>38421.722371302916</v>
      </c>
      <c r="V323" s="19">
        <f>INDEX(model!$S$5:$S$35,MATCH(G323,model!$Q$5:$Q$35,0),1)*model!$O$6</f>
        <v>125</v>
      </c>
      <c r="W323" s="19">
        <f>IF(RIGHT(B323,1)="C",X322*INDEX(model!$T$5:$T$35,MATCH(G323,model!$Q$5:$Q$35,0),1),0)</f>
        <v>0</v>
      </c>
      <c r="X323" s="19">
        <f>(U323+V323-W323)*P323</f>
        <v>38172.00401284016</v>
      </c>
      <c r="Y323" s="19"/>
      <c r="Z323" s="36" t="str">
        <f>K323&amp;L323</f>
        <v>DownDown</v>
      </c>
      <c r="AA323" s="36" t="str">
        <f>N323&amp;O323</f>
        <v>DownDown</v>
      </c>
      <c r="AB323" s="19"/>
      <c r="AC323" s="19"/>
      <c r="AD323" s="19"/>
      <c r="AE323" s="19"/>
      <c r="AI323" s="18">
        <f>ROUND(AI322-0.001,3)</f>
        <v>0.68200000000000005</v>
      </c>
      <c r="AJ323" s="9">
        <f t="array" ref="AJ323">PERCENTILE(IF($BB$5:$BB$2729="Y",$AY$5:$AY$2729),$AI323)</f>
        <v>1.010973837670919</v>
      </c>
      <c r="AK323" s="9">
        <f t="array" ref="AK323">PERCENTILE(IF($BC$5:$BC$2729="Y",$AY$5:$AY$2729),$AI323)</f>
        <v>1.0177988518931145</v>
      </c>
      <c r="AL323" s="9">
        <f t="array" ref="AL323">PERCENTILE(IF($BD$5:$BD$2729="Y",$AY$5:$AY$2729),$AI323)</f>
        <v>0.99287710416188824</v>
      </c>
      <c r="AM323" s="41" t="str">
        <f>IF(AI323&lt;$BJ$7,"Up","Down")</f>
        <v>Down</v>
      </c>
      <c r="AN323" s="41" t="str">
        <f>IF(AI323&lt;$BK$7,"Down","Up")</f>
        <v>Up</v>
      </c>
      <c r="AO323" s="9">
        <f t="array" ref="AO323">PERCENTILE(IF($BT$5:$BT$2729="Y",$BQ$5:$BQ$2729),$AI323)</f>
        <v>1.0144111763297277</v>
      </c>
      <c r="AP323" s="9">
        <f t="array" ref="AP323">PERCENTILE(IF($BU$5:$BU$2729="Y",$BQ$5:$BQ$2729),$AI323)</f>
        <v>1.0253676770527342</v>
      </c>
      <c r="AQ323" s="9">
        <f t="array" ref="AQ323">PERCENTILE(IF($BV$5:$BV$2729="Y",$BQ$5:$BQ$2729),$AI323)</f>
        <v>0.99213261175047496</v>
      </c>
      <c r="AR323" s="41" t="str">
        <f>IF(AI323&lt;$BJ$12,"Up","Down")</f>
        <v>Down</v>
      </c>
      <c r="AS323" s="41" t="str">
        <f>IF(AI323&lt;$BK$12,"Down","Up")</f>
        <v>Up</v>
      </c>
      <c r="AU323" s="4" t="str">
        <f>IF(AZ323=AZ324,IF(AZ323&gt;AZ322,AZ323&amp;"_O",""),AZ323&amp;"_C")</f>
        <v/>
      </c>
      <c r="AV323" s="7" t="str">
        <f>IF(RIGHT(AU323,1)="C",AX323/INDEX($AX$5:$AX$2729,MATCH(AZ323&amp;"_O",$AU$5:$AU$2729,0),1),"")</f>
        <v/>
      </c>
      <c r="AW323" s="38">
        <v>27796</v>
      </c>
      <c r="AX323" s="37">
        <v>99.46</v>
      </c>
      <c r="AY323" s="7">
        <f>AX323/AX322</f>
        <v>0.9861193733888558</v>
      </c>
      <c r="AZ323" s="4">
        <f>YEAR(AW323)</f>
        <v>1976</v>
      </c>
      <c r="BA323" s="2" t="s">
        <v>5</v>
      </c>
      <c r="BB323" s="12" t="str">
        <f>INDEX($CD$5:$CD$10,MATCH(BA323,$CC$5:$CC$10,0),1)</f>
        <v/>
      </c>
      <c r="BC323" s="12" t="str">
        <f>IF(AND(BB323="Y",AY323&gt;1),"Y","")</f>
        <v/>
      </c>
      <c r="BD323" s="12" t="str">
        <f>IF(AND(BB323="Y",AY323&lt;1),"Y","")</f>
        <v/>
      </c>
      <c r="BE323" s="12" t="str">
        <f>IF(AY323&gt;1,IF(AY322&gt;1,"Y",""),"")</f>
        <v/>
      </c>
      <c r="BF323" s="12" t="str">
        <f>IF(AY323&lt;1,IF(AY322&lt;1,"Y",""),"")</f>
        <v/>
      </c>
      <c r="BG323" s="2"/>
      <c r="BH323" s="2"/>
      <c r="BI323" s="2"/>
      <c r="BJ323" s="2"/>
      <c r="BK323" s="2"/>
      <c r="BL323" s="2"/>
      <c r="BM323" s="4" t="str">
        <f>IF(BR323=BR324,IF(BR323&gt;BR322,BR323&amp;"_O",""),BR323&amp;"_C")</f>
        <v/>
      </c>
      <c r="BN323" s="7" t="str">
        <f>IF(RIGHT(BM323,1)="C",BP323/INDEX($BP$5:$BP$2729,MATCH(BR323&amp;"_O",$BM$5:$BM$2729,0),1),"")</f>
        <v/>
      </c>
      <c r="BO323" s="38">
        <v>28195</v>
      </c>
      <c r="BP323" s="3">
        <v>96.07</v>
      </c>
      <c r="BQ323" s="7">
        <f>BP323/BP322</f>
        <v>1</v>
      </c>
      <c r="BR323" s="4">
        <f>YEAR(BO323)</f>
        <v>1977</v>
      </c>
      <c r="BS323" s="2" t="s">
        <v>5</v>
      </c>
      <c r="BT323" s="12" t="str">
        <f>INDEX($CD$5:$CD$10,MATCH(BS323,$CC$5:$CC$10,0),1)</f>
        <v/>
      </c>
      <c r="BU323" s="12" t="str">
        <f>IF(AND(BT323="Y",BQ323&gt;1),"Y","")</f>
        <v/>
      </c>
      <c r="BV323" s="12" t="str">
        <f>IF(AND(BT323="Y",BQ323&lt;1),"Y","")</f>
        <v/>
      </c>
      <c r="BW323" s="12" t="str">
        <f>IF(BQ323&gt;1,IF(BQ322&gt;1,"Y",""),"")</f>
        <v/>
      </c>
      <c r="BX323" s="12" t="str">
        <f>IF(BQ323&lt;1,IF(BQ322&lt;1,"Y",""),"")</f>
        <v/>
      </c>
      <c r="BY323" s="2"/>
      <c r="BZ323" s="2"/>
      <c r="CA323" s="2"/>
    </row>
    <row r="324" spans="2:79">
      <c r="B324" s="4" t="str">
        <f>IF(G324=G325,IF(G324&gt;G323,G324&amp;"_O",""),G324&amp;"_C")</f>
        <v/>
      </c>
      <c r="C324" s="14">
        <f ca="1">RANDBETWEEN(0,1000)/1000</f>
        <v>0.68100000000000005</v>
      </c>
      <c r="D324" s="16">
        <f>D323+1</f>
        <v>320</v>
      </c>
      <c r="E324" s="10">
        <f>ROUNDDOWN(D324/52,0)+1</f>
        <v>7</v>
      </c>
      <c r="F324" s="15">
        <f>F323+7</f>
        <v>46860</v>
      </c>
      <c r="G324" s="4">
        <f>YEAR(F324)</f>
        <v>2028</v>
      </c>
      <c r="H324" s="33">
        <v>0.76300000000000001</v>
      </c>
      <c r="I324" s="33">
        <v>0.22600000000000001</v>
      </c>
      <c r="J324" s="33">
        <v>0.54</v>
      </c>
      <c r="K324" s="16" t="str">
        <f>IF(M323&gt;1,"Up","Down")</f>
        <v>Down</v>
      </c>
      <c r="L324" s="16" t="str">
        <f>IF(K324="Up",IF(H324&lt;$BJ$7,"Up","Down"),IF(H324&lt;$BK$7,"Down","Up"))</f>
        <v>Up</v>
      </c>
      <c r="M324" s="17">
        <f>IF(L324="Up",INDEX($AK$5:$AK$1005,MATCH(I324,$AI$5:$AI$1005,0),1),INDEX($AL$5:$AL$1005,MATCH(J324,$AI$5:$AI$1005,0),1))</f>
        <v>1.0056468731013817</v>
      </c>
      <c r="N324" s="16" t="str">
        <f>IF(P323&gt;1,"Up","Down")</f>
        <v>Down</v>
      </c>
      <c r="O324" s="16" t="str">
        <f>IF(N324="Up",IF(H324&lt;$BJ$12,"Up","Down"),IF(H324&lt;$BK$12,"Down","Up"))</f>
        <v>Up</v>
      </c>
      <c r="P324" s="17">
        <f>IF(O324="Up",INDEX($AP$5:$AP$1005,MATCH(I324,$AI$5:$AI$1005,0),1),INDEX($AQ$5:$AQ$1005,MATCH(J324,$AI$5:$AI$1005,0),1))</f>
        <v>1.0075755588825523</v>
      </c>
      <c r="Q324" s="19">
        <f>T323</f>
        <v>47176.113885666971</v>
      </c>
      <c r="R324" s="19">
        <f>INDEX(model!$S$5:$S$35,MATCH(G324,model!$Q$5:$Q$35,0),1)*model!$O$5</f>
        <v>125</v>
      </c>
      <c r="S324" s="19">
        <f>IF(RIGHT(B324,1)="C",T323*INDEX(model!$T$5:$T$35,MATCH(G324,model!$Q$5:$Q$35,0),1),0)</f>
        <v>0</v>
      </c>
      <c r="T324" s="19">
        <f>(Q324+R324-S324)*M324</f>
        <v>47568.217273333335</v>
      </c>
      <c r="U324" s="19">
        <f>X323</f>
        <v>38172.00401284016</v>
      </c>
      <c r="V324" s="19">
        <f>INDEX(model!$S$5:$S$35,MATCH(G324,model!$Q$5:$Q$35,0),1)*model!$O$6</f>
        <v>125</v>
      </c>
      <c r="W324" s="19">
        <f>IF(RIGHT(B324,1)="C",X323*INDEX(model!$T$5:$T$35,MATCH(G324,model!$Q$5:$Q$35,0),1),0)</f>
        <v>0</v>
      </c>
      <c r="X324" s="19">
        <f>(U324+V324-W324)*P324</f>
        <v>38587.125221764771</v>
      </c>
      <c r="Y324" s="19"/>
      <c r="Z324" s="36" t="str">
        <f>K324&amp;L324</f>
        <v>DownUp</v>
      </c>
      <c r="AA324" s="36" t="str">
        <f>N324&amp;O324</f>
        <v>DownUp</v>
      </c>
      <c r="AB324" s="19"/>
      <c r="AC324" s="19"/>
      <c r="AD324" s="19"/>
      <c r="AE324" s="19"/>
      <c r="AI324" s="18">
        <f>ROUND(AI323-0.001,3)</f>
        <v>0.68100000000000005</v>
      </c>
      <c r="AJ324" s="9">
        <f t="array" ref="AJ324">PERCENTILE(IF($BB$5:$BB$2729="Y",$AY$5:$AY$2729),$AI324)</f>
        <v>1.0109343166175373</v>
      </c>
      <c r="AK324" s="9">
        <f t="array" ref="AK324">PERCENTILE(IF($BC$5:$BC$2729="Y",$AY$5:$AY$2729),$AI324)</f>
        <v>1.0177748850194963</v>
      </c>
      <c r="AL324" s="9">
        <f t="array" ref="AL324">PERCENTILE(IF($BD$5:$BD$2729="Y",$AY$5:$AY$2729),$AI324)</f>
        <v>0.99286275318557915</v>
      </c>
      <c r="AM324" s="41" t="str">
        <f>IF(AI324&lt;$BJ$7,"Up","Down")</f>
        <v>Down</v>
      </c>
      <c r="AN324" s="41" t="str">
        <f>IF(AI324&lt;$BK$7,"Down","Up")</f>
        <v>Up</v>
      </c>
      <c r="AO324" s="9">
        <f t="array" ref="AO324">PERCENTILE(IF($BT$5:$BT$2729="Y",$BQ$5:$BQ$2729),$AI324)</f>
        <v>1.0143932315896254</v>
      </c>
      <c r="AP324" s="9">
        <f t="array" ref="AP324">PERCENTILE(IF($BU$5:$BU$2729="Y",$BQ$5:$BQ$2729),$AI324)</f>
        <v>1.0252938540603243</v>
      </c>
      <c r="AQ324" s="9">
        <f t="array" ref="AQ324">PERCENTILE(IF($BV$5:$BV$2729="Y",$BQ$5:$BQ$2729),$AI324)</f>
        <v>0.99210977939358314</v>
      </c>
      <c r="AR324" s="41" t="str">
        <f>IF(AI324&lt;$BJ$12,"Up","Down")</f>
        <v>Down</v>
      </c>
      <c r="AS324" s="41" t="str">
        <f>IF(AI324&lt;$BK$12,"Down","Up")</f>
        <v>Up</v>
      </c>
      <c r="AU324" s="4" t="str">
        <f>IF(AZ324=AZ325,IF(AZ324&gt;AZ323,AZ324&amp;"_O",""),AZ324&amp;"_C")</f>
        <v/>
      </c>
      <c r="AV324" s="7" t="str">
        <f>IF(RIGHT(AU324,1)="C",AX324/INDEX($AX$5:$AX$2729,MATCH(AZ324&amp;"_O",$AU$5:$AU$2729,0),1),"")</f>
        <v/>
      </c>
      <c r="AW324" s="38">
        <v>27803</v>
      </c>
      <c r="AX324" s="37">
        <v>99.67</v>
      </c>
      <c r="AY324" s="7">
        <f>AX324/AX323</f>
        <v>1.0021114015684698</v>
      </c>
      <c r="AZ324" s="4">
        <f>YEAR(AW324)</f>
        <v>1976</v>
      </c>
      <c r="BA324" s="2" t="s">
        <v>5</v>
      </c>
      <c r="BB324" s="12" t="str">
        <f>INDEX($CD$5:$CD$10,MATCH(BA324,$CC$5:$CC$10,0),1)</f>
        <v/>
      </c>
      <c r="BC324" s="12" t="str">
        <f>IF(AND(BB324="Y",AY324&gt;1),"Y","")</f>
        <v/>
      </c>
      <c r="BD324" s="12" t="str">
        <f>IF(AND(BB324="Y",AY324&lt;1),"Y","")</f>
        <v/>
      </c>
      <c r="BE324" s="12" t="str">
        <f>IF(AY324&gt;1,IF(AY323&gt;1,"Y",""),"")</f>
        <v/>
      </c>
      <c r="BF324" s="12" t="str">
        <f>IF(AY324&lt;1,IF(AY323&lt;1,"Y",""),"")</f>
        <v/>
      </c>
      <c r="BG324" s="2"/>
      <c r="BH324" s="2"/>
      <c r="BI324" s="2"/>
      <c r="BJ324" s="2"/>
      <c r="BK324" s="2"/>
      <c r="BL324" s="2"/>
      <c r="BM324" s="4" t="str">
        <f>IF(BR324=BR325,IF(BR324&gt;BR323,BR324&amp;"_O",""),BR324&amp;"_C")</f>
        <v/>
      </c>
      <c r="BN324" s="7" t="str">
        <f>IF(RIGHT(BM324,1)="C",BP324/INDEX($BP$5:$BP$2729,MATCH(BR324&amp;"_O",$BM$5:$BM$2729,0),1),"")</f>
        <v/>
      </c>
      <c r="BO324" s="38">
        <v>28202</v>
      </c>
      <c r="BP324" s="3">
        <v>96.44</v>
      </c>
      <c r="BQ324" s="7">
        <f>BP324/BP323</f>
        <v>1.0038513583845114</v>
      </c>
      <c r="BR324" s="4">
        <f>YEAR(BO324)</f>
        <v>1977</v>
      </c>
      <c r="BS324" s="2" t="s">
        <v>5</v>
      </c>
      <c r="BT324" s="12" t="str">
        <f>INDEX($CD$5:$CD$10,MATCH(BS324,$CC$5:$CC$10,0),1)</f>
        <v/>
      </c>
      <c r="BU324" s="12" t="str">
        <f>IF(AND(BT324="Y",BQ324&gt;1),"Y","")</f>
        <v/>
      </c>
      <c r="BV324" s="12" t="str">
        <f>IF(AND(BT324="Y",BQ324&lt;1),"Y","")</f>
        <v/>
      </c>
      <c r="BW324" s="12" t="str">
        <f>IF(BQ324&gt;1,IF(BQ323&gt;1,"Y",""),"")</f>
        <v/>
      </c>
      <c r="BX324" s="12" t="str">
        <f>IF(BQ324&lt;1,IF(BQ323&lt;1,"Y",""),"")</f>
        <v/>
      </c>
      <c r="BY324" s="2"/>
      <c r="BZ324" s="2"/>
      <c r="CA324" s="2"/>
    </row>
    <row r="325" spans="2:79">
      <c r="B325" s="4" t="str">
        <f>IF(G325=G326,IF(G325&gt;G324,G325&amp;"_O",""),G325&amp;"_C")</f>
        <v/>
      </c>
      <c r="C325" s="14">
        <f ca="1">RANDBETWEEN(0,1000)/1000</f>
        <v>0.52300000000000002</v>
      </c>
      <c r="D325" s="16">
        <f>D324+1</f>
        <v>321</v>
      </c>
      <c r="E325" s="10">
        <f>ROUNDDOWN(D325/52,0)+1</f>
        <v>7</v>
      </c>
      <c r="F325" s="15">
        <f>F324+7</f>
        <v>46867</v>
      </c>
      <c r="G325" s="4">
        <f>YEAR(F325)</f>
        <v>2028</v>
      </c>
      <c r="H325" s="33">
        <v>0.90100000000000002</v>
      </c>
      <c r="I325" s="33">
        <v>0.439</v>
      </c>
      <c r="J325" s="33">
        <v>0.80400000000000005</v>
      </c>
      <c r="K325" s="16" t="str">
        <f>IF(M324&gt;1,"Up","Down")</f>
        <v>Up</v>
      </c>
      <c r="L325" s="16" t="str">
        <f>IF(K325="Up",IF(H325&lt;$BJ$7,"Up","Down"),IF(H325&lt;$BK$7,"Down","Up"))</f>
        <v>Down</v>
      </c>
      <c r="M325" s="17">
        <f>IF(L325="Up",INDEX($AK$5:$AK$1005,MATCH(I325,$AI$5:$AI$1005,0),1),INDEX($AL$5:$AL$1005,MATCH(J325,$AI$5:$AI$1005,0),1))</f>
        <v>0.99598164686085855</v>
      </c>
      <c r="N325" s="16" t="str">
        <f>IF(P324&gt;1,"Up","Down")</f>
        <v>Up</v>
      </c>
      <c r="O325" s="16" t="str">
        <f>IF(N325="Up",IF(H325&lt;$BJ$12,"Up","Down"),IF(H325&lt;$BK$12,"Down","Up"))</f>
        <v>Down</v>
      </c>
      <c r="P325" s="17">
        <f>IF(O325="Up",INDEX($AP$5:$AP$1005,MATCH(I325,$AI$5:$AI$1005,0),1),INDEX($AQ$5:$AQ$1005,MATCH(J325,$AI$5:$AI$1005,0),1))</f>
        <v>0.99523033600298894</v>
      </c>
      <c r="Q325" s="19">
        <f>T324</f>
        <v>47568.217273333335</v>
      </c>
      <c r="R325" s="19">
        <f>INDEX(model!$S$5:$S$35,MATCH(G325,model!$Q$5:$Q$35,0),1)*model!$O$5</f>
        <v>125</v>
      </c>
      <c r="S325" s="19">
        <f>IF(RIGHT(B325,1)="C",T324*INDEX(model!$T$5:$T$35,MATCH(G325,model!$Q$5:$Q$35,0),1),0)</f>
        <v>0</v>
      </c>
      <c r="T325" s="19">
        <f>(Q325+R325-S325)*M325</f>
        <v>47501.569083987284</v>
      </c>
      <c r="U325" s="19">
        <f>X324</f>
        <v>38587.125221764771</v>
      </c>
      <c r="V325" s="19">
        <f>INDEX(model!$S$5:$S$35,MATCH(G325,model!$Q$5:$Q$35,0),1)*model!$O$6</f>
        <v>125</v>
      </c>
      <c r="W325" s="19">
        <f>IF(RIGHT(B325,1)="C",X324*INDEX(model!$T$5:$T$35,MATCH(G325,model!$Q$5:$Q$35,0),1),0)</f>
        <v>0</v>
      </c>
      <c r="X325" s="19">
        <f>(U325+V325-W325)*P325</f>
        <v>38527.481391846733</v>
      </c>
      <c r="Y325" s="19"/>
      <c r="Z325" s="36" t="str">
        <f>K325&amp;L325</f>
        <v>UpDown</v>
      </c>
      <c r="AA325" s="36" t="str">
        <f>N325&amp;O325</f>
        <v>UpDown</v>
      </c>
      <c r="AB325" s="19"/>
      <c r="AC325" s="19"/>
      <c r="AD325" s="19"/>
      <c r="AE325" s="19"/>
      <c r="AI325" s="18">
        <f>ROUND(AI324-0.001,3)</f>
        <v>0.68</v>
      </c>
      <c r="AJ325" s="9">
        <f t="array" ref="AJ325">PERCENTILE(IF($BB$5:$BB$2729="Y",$AY$5:$AY$2729),$AI325)</f>
        <v>1.0108326800544492</v>
      </c>
      <c r="AK325" s="9">
        <f t="array" ref="AK325">PERCENTILE(IF($BC$5:$BC$2729="Y",$AY$5:$AY$2729),$AI325)</f>
        <v>1.0177402431499385</v>
      </c>
      <c r="AL325" s="9">
        <f t="array" ref="AL325">PERCENTILE(IF($BD$5:$BD$2729="Y",$AY$5:$AY$2729),$AI325)</f>
        <v>0.99285240013593057</v>
      </c>
      <c r="AM325" s="41" t="str">
        <f>IF(AI325&lt;$BJ$7,"Up","Down")</f>
        <v>Down</v>
      </c>
      <c r="AN325" s="41" t="str">
        <f>IF(AI325&lt;$BK$7,"Down","Up")</f>
        <v>Up</v>
      </c>
      <c r="AO325" s="9">
        <f t="array" ref="AO325">PERCENTILE(IF($BT$5:$BT$2729="Y",$BQ$5:$BQ$2729),$AI325)</f>
        <v>1.0143659051843041</v>
      </c>
      <c r="AP325" s="9">
        <f t="array" ref="AP325">PERCENTILE(IF($BU$5:$BU$2729="Y",$BQ$5:$BQ$2729),$AI325)</f>
        <v>1.0252279527346277</v>
      </c>
      <c r="AQ325" s="9">
        <f t="array" ref="AQ325">PERCENTILE(IF($BV$5:$BV$2729="Y",$BQ$5:$BQ$2729),$AI325)</f>
        <v>0.99208257384128118</v>
      </c>
      <c r="AR325" s="41" t="str">
        <f>IF(AI325&lt;$BJ$12,"Up","Down")</f>
        <v>Down</v>
      </c>
      <c r="AS325" s="41" t="str">
        <f>IF(AI325&lt;$BK$12,"Down","Up")</f>
        <v>Up</v>
      </c>
      <c r="AU325" s="4" t="str">
        <f>IF(AZ325=AZ326,IF(AZ325&gt;AZ324,AZ325&amp;"_O",""),AZ325&amp;"_C")</f>
        <v/>
      </c>
      <c r="AV325" s="7" t="str">
        <f>IF(RIGHT(AU325,1)="C",AX325/INDEX($AX$5:$AX$2729,MATCH(AZ325&amp;"_O",$AU$5:$AU$2729,0),1),"")</f>
        <v/>
      </c>
      <c r="AW325" s="38">
        <v>27810</v>
      </c>
      <c r="AX325" s="37">
        <v>102.1</v>
      </c>
      <c r="AY325" s="7">
        <f>AX325/AX324</f>
        <v>1.0243804555031604</v>
      </c>
      <c r="AZ325" s="4">
        <f>YEAR(AW325)</f>
        <v>1976</v>
      </c>
      <c r="BA325" s="2" t="s">
        <v>5</v>
      </c>
      <c r="BB325" s="12" t="str">
        <f>INDEX($CD$5:$CD$10,MATCH(BA325,$CC$5:$CC$10,0),1)</f>
        <v/>
      </c>
      <c r="BC325" s="12" t="str">
        <f>IF(AND(BB325="Y",AY325&gt;1),"Y","")</f>
        <v/>
      </c>
      <c r="BD325" s="12" t="str">
        <f>IF(AND(BB325="Y",AY325&lt;1),"Y","")</f>
        <v/>
      </c>
      <c r="BE325" s="12" t="str">
        <f>IF(AY325&gt;1,IF(AY324&gt;1,"Y",""),"")</f>
        <v>Y</v>
      </c>
      <c r="BF325" s="12" t="str">
        <f>IF(AY325&lt;1,IF(AY324&lt;1,"Y",""),"")</f>
        <v/>
      </c>
      <c r="BG325" s="2"/>
      <c r="BH325" s="2"/>
      <c r="BI325" s="2"/>
      <c r="BJ325" s="2"/>
      <c r="BK325" s="2"/>
      <c r="BL325" s="2"/>
      <c r="BM325" s="4" t="str">
        <f>IF(BR325=BR326,IF(BR325&gt;BR324,BR325&amp;"_O",""),BR325&amp;"_C")</f>
        <v/>
      </c>
      <c r="BN325" s="7" t="str">
        <f>IF(RIGHT(BM325,1)="C",BP325/INDEX($BP$5:$BP$2729,MATCH(BR325&amp;"_O",$BM$5:$BM$2729,0),1),"")</f>
        <v/>
      </c>
      <c r="BO325" s="38">
        <v>28209</v>
      </c>
      <c r="BP325" s="3">
        <v>95.28</v>
      </c>
      <c r="BQ325" s="7">
        <f>BP325/BP324</f>
        <v>0.9879717959352966</v>
      </c>
      <c r="BR325" s="4">
        <f>YEAR(BO325)</f>
        <v>1977</v>
      </c>
      <c r="BS325" s="2" t="s">
        <v>5</v>
      </c>
      <c r="BT325" s="12" t="str">
        <f>INDEX($CD$5:$CD$10,MATCH(BS325,$CC$5:$CC$10,0),1)</f>
        <v/>
      </c>
      <c r="BU325" s="12" t="str">
        <f>IF(AND(BT325="Y",BQ325&gt;1),"Y","")</f>
        <v/>
      </c>
      <c r="BV325" s="12" t="str">
        <f>IF(AND(BT325="Y",BQ325&lt;1),"Y","")</f>
        <v/>
      </c>
      <c r="BW325" s="12" t="str">
        <f>IF(BQ325&gt;1,IF(BQ324&gt;1,"Y",""),"")</f>
        <v/>
      </c>
      <c r="BX325" s="12" t="str">
        <f>IF(BQ325&lt;1,IF(BQ324&lt;1,"Y",""),"")</f>
        <v/>
      </c>
      <c r="BY325" s="2"/>
      <c r="BZ325" s="2"/>
      <c r="CA325" s="2"/>
    </row>
    <row r="326" spans="2:79">
      <c r="B326" s="4" t="str">
        <f>IF(G326=G327,IF(G326&gt;G325,G326&amp;"_O",""),G326&amp;"_C")</f>
        <v/>
      </c>
      <c r="C326" s="14">
        <f ca="1">RANDBETWEEN(0,1000)/1000</f>
        <v>8.5000000000000006E-2</v>
      </c>
      <c r="D326" s="16">
        <f>D325+1</f>
        <v>322</v>
      </c>
      <c r="E326" s="10">
        <f>ROUNDDOWN(D326/52,0)+1</f>
        <v>7</v>
      </c>
      <c r="F326" s="15">
        <f>F325+7</f>
        <v>46874</v>
      </c>
      <c r="G326" s="4">
        <f>YEAR(F326)</f>
        <v>2028</v>
      </c>
      <c r="H326" s="33">
        <v>0.29699999999999999</v>
      </c>
      <c r="I326" s="33">
        <v>0.65900000000000003</v>
      </c>
      <c r="J326" s="33">
        <v>0.46899999999999997</v>
      </c>
      <c r="K326" s="16" t="str">
        <f>IF(M325&gt;1,"Up","Down")</f>
        <v>Down</v>
      </c>
      <c r="L326" s="16" t="str">
        <f>IF(K326="Up",IF(H326&lt;$BJ$7,"Up","Down"),IF(H326&lt;$BK$7,"Down","Up"))</f>
        <v>Down</v>
      </c>
      <c r="M326" s="17">
        <f>IF(L326="Up",INDEX($AK$5:$AK$1005,MATCH(I326,$AI$5:$AI$1005,0),1),INDEX($AL$5:$AL$1005,MATCH(J326,$AI$5:$AI$1005,0),1))</f>
        <v>0.98654229641819802</v>
      </c>
      <c r="N326" s="16" t="str">
        <f>IF(P325&gt;1,"Up","Down")</f>
        <v>Down</v>
      </c>
      <c r="O326" s="16" t="str">
        <f>IF(N326="Up",IF(H326&lt;$BJ$12,"Up","Down"),IF(H326&lt;$BK$12,"Down","Up"))</f>
        <v>Down</v>
      </c>
      <c r="P326" s="17">
        <f>IF(O326="Up",INDEX($AP$5:$AP$1005,MATCH(I326,$AI$5:$AI$1005,0),1),INDEX($AQ$5:$AQ$1005,MATCH(J326,$AI$5:$AI$1005,0),1))</f>
        <v>0.98346715002536078</v>
      </c>
      <c r="Q326" s="19">
        <f>T325</f>
        <v>47501.569083987284</v>
      </c>
      <c r="R326" s="19">
        <f>INDEX(model!$S$5:$S$35,MATCH(G326,model!$Q$5:$Q$35,0),1)*model!$O$5</f>
        <v>125</v>
      </c>
      <c r="S326" s="19">
        <f>IF(RIGHT(B326,1)="C",T325*INDEX(model!$T$5:$T$35,MATCH(G326,model!$Q$5:$Q$35,0),1),0)</f>
        <v>0</v>
      </c>
      <c r="T326" s="19">
        <f>(Q326+R326-S326)*M326</f>
        <v>46985.624834636772</v>
      </c>
      <c r="U326" s="19">
        <f>X325</f>
        <v>38527.481391846733</v>
      </c>
      <c r="V326" s="19">
        <f>INDEX(model!$S$5:$S$35,MATCH(G326,model!$Q$5:$Q$35,0),1)*model!$O$6</f>
        <v>125</v>
      </c>
      <c r="W326" s="19">
        <f>IF(RIGHT(B326,1)="C",X325*INDEX(model!$T$5:$T$35,MATCH(G326,model!$Q$5:$Q$35,0),1),0)</f>
        <v>0</v>
      </c>
      <c r="X326" s="19">
        <f>(U326+V326-W326)*P326</f>
        <v>38013.445715847796</v>
      </c>
      <c r="Y326" s="19"/>
      <c r="Z326" s="36" t="str">
        <f>K326&amp;L326</f>
        <v>DownDown</v>
      </c>
      <c r="AA326" s="36" t="str">
        <f>N326&amp;O326</f>
        <v>DownDown</v>
      </c>
      <c r="AB326" s="19"/>
      <c r="AC326" s="19"/>
      <c r="AD326" s="19"/>
      <c r="AE326" s="19"/>
      <c r="AI326" s="18">
        <f>ROUND(AI325-0.001,3)</f>
        <v>0.67900000000000005</v>
      </c>
      <c r="AJ326" s="9">
        <f t="array" ref="AJ326">PERCENTILE(IF($BB$5:$BB$2729="Y",$AY$5:$AY$2729),$AI326)</f>
        <v>1.0107586498060237</v>
      </c>
      <c r="AK326" s="9">
        <f t="array" ref="AK326">PERCENTILE(IF($BC$5:$BC$2729="Y",$AY$5:$AY$2729),$AI326)</f>
        <v>1.0176155216181819</v>
      </c>
      <c r="AL326" s="9">
        <f t="array" ref="AL326">PERCENTILE(IF($BD$5:$BD$2729="Y",$AY$5:$AY$2729),$AI326)</f>
        <v>0.99284191531738364</v>
      </c>
      <c r="AM326" s="41" t="str">
        <f>IF(AI326&lt;$BJ$7,"Up","Down")</f>
        <v>Down</v>
      </c>
      <c r="AN326" s="41" t="str">
        <f>IF(AI326&lt;$BK$7,"Down","Up")</f>
        <v>Up</v>
      </c>
      <c r="AO326" s="9">
        <f t="array" ref="AO326">PERCENTILE(IF($BT$5:$BT$2729="Y",$BQ$5:$BQ$2729),$AI326)</f>
        <v>1.0142401153968834</v>
      </c>
      <c r="AP326" s="9">
        <f t="array" ref="AP326">PERCENTILE(IF($BU$5:$BU$2729="Y",$BQ$5:$BQ$2729),$AI326)</f>
        <v>1.0251738648847646</v>
      </c>
      <c r="AQ326" s="9">
        <f t="array" ref="AQ326">PERCENTILE(IF($BV$5:$BV$2729="Y",$BQ$5:$BQ$2729),$AI326)</f>
        <v>0.99207051223799125</v>
      </c>
      <c r="AR326" s="41" t="str">
        <f>IF(AI326&lt;$BJ$12,"Up","Down")</f>
        <v>Down</v>
      </c>
      <c r="AS326" s="41" t="str">
        <f>IF(AI326&lt;$BK$12,"Down","Up")</f>
        <v>Up</v>
      </c>
      <c r="AU326" s="4" t="str">
        <f>IF(AZ326=AZ327,IF(AZ326&gt;AZ325,AZ326&amp;"_O",""),AZ326&amp;"_C")</f>
        <v/>
      </c>
      <c r="AV326" s="7" t="str">
        <f>IF(RIGHT(AU326,1)="C",AX326/INDEX($AX$5:$AX$2729,MATCH(AZ326&amp;"_O",$AU$5:$AU$2729,0),1),"")</f>
        <v/>
      </c>
      <c r="AW326" s="38">
        <v>27817</v>
      </c>
      <c r="AX326" s="37">
        <v>99.71</v>
      </c>
      <c r="AY326" s="7">
        <f>AX326/AX325</f>
        <v>0.97659157688540643</v>
      </c>
      <c r="AZ326" s="4">
        <f>YEAR(AW326)</f>
        <v>1976</v>
      </c>
      <c r="BA326" s="2" t="s">
        <v>5</v>
      </c>
      <c r="BB326" s="12" t="str">
        <f>INDEX($CD$5:$CD$10,MATCH(BA326,$CC$5:$CC$10,0),1)</f>
        <v/>
      </c>
      <c r="BC326" s="12" t="str">
        <f>IF(AND(BB326="Y",AY326&gt;1),"Y","")</f>
        <v/>
      </c>
      <c r="BD326" s="12" t="str">
        <f>IF(AND(BB326="Y",AY326&lt;1),"Y","")</f>
        <v/>
      </c>
      <c r="BE326" s="12" t="str">
        <f>IF(AY326&gt;1,IF(AY325&gt;1,"Y",""),"")</f>
        <v/>
      </c>
      <c r="BF326" s="12" t="str">
        <f>IF(AY326&lt;1,IF(AY325&lt;1,"Y",""),"")</f>
        <v/>
      </c>
      <c r="BG326" s="2"/>
      <c r="BH326" s="2"/>
      <c r="BI326" s="2"/>
      <c r="BJ326" s="2"/>
      <c r="BK326" s="2"/>
      <c r="BL326" s="2"/>
      <c r="BM326" s="4" t="str">
        <f>IF(BR326=BR327,IF(BR326&gt;BR325,BR326&amp;"_O",""),BR326&amp;"_C")</f>
        <v/>
      </c>
      <c r="BN326" s="7" t="str">
        <f>IF(RIGHT(BM326,1)="C",BP326/INDEX($BP$5:$BP$2729,MATCH(BR326&amp;"_O",$BM$5:$BM$2729,0),1),"")</f>
        <v/>
      </c>
      <c r="BO326" s="38">
        <v>28216</v>
      </c>
      <c r="BP326" s="3">
        <v>94.54</v>
      </c>
      <c r="BQ326" s="7">
        <f>BP326/BP325</f>
        <v>0.9922334172963897</v>
      </c>
      <c r="BR326" s="4">
        <f>YEAR(BO326)</f>
        <v>1977</v>
      </c>
      <c r="BS326" s="2" t="s">
        <v>5</v>
      </c>
      <c r="BT326" s="12" t="str">
        <f>INDEX($CD$5:$CD$10,MATCH(BS326,$CC$5:$CC$10,0),1)</f>
        <v/>
      </c>
      <c r="BU326" s="12" t="str">
        <f>IF(AND(BT326="Y",BQ326&gt;1),"Y","")</f>
        <v/>
      </c>
      <c r="BV326" s="12" t="str">
        <f>IF(AND(BT326="Y",BQ326&lt;1),"Y","")</f>
        <v/>
      </c>
      <c r="BW326" s="12" t="str">
        <f>IF(BQ326&gt;1,IF(BQ325&gt;1,"Y",""),"")</f>
        <v/>
      </c>
      <c r="BX326" s="12" t="str">
        <f>IF(BQ326&lt;1,IF(BQ325&lt;1,"Y",""),"")</f>
        <v>Y</v>
      </c>
      <c r="BY326" s="2"/>
      <c r="BZ326" s="2"/>
      <c r="CA326" s="2"/>
    </row>
    <row r="327" spans="2:79">
      <c r="B327" s="4" t="str">
        <f>IF(G327=G328,IF(G327&gt;G326,G327&amp;"_O",""),G327&amp;"_C")</f>
        <v/>
      </c>
      <c r="C327" s="14">
        <f ca="1">RANDBETWEEN(0,1000)/1000</f>
        <v>0.152</v>
      </c>
      <c r="D327" s="16">
        <f>D326+1</f>
        <v>323</v>
      </c>
      <c r="E327" s="10">
        <f>ROUNDDOWN(D327/52,0)+1</f>
        <v>7</v>
      </c>
      <c r="F327" s="15">
        <f>F326+7</f>
        <v>46881</v>
      </c>
      <c r="G327" s="4">
        <f>YEAR(F327)</f>
        <v>2028</v>
      </c>
      <c r="H327" s="33">
        <v>0.496</v>
      </c>
      <c r="I327" s="33">
        <v>0.56799999999999995</v>
      </c>
      <c r="J327" s="33">
        <v>0.86399999999999999</v>
      </c>
      <c r="K327" s="16" t="str">
        <f>IF(M326&gt;1,"Up","Down")</f>
        <v>Down</v>
      </c>
      <c r="L327" s="16" t="str">
        <f>IF(K327="Up",IF(H327&lt;$BJ$7,"Up","Down"),IF(H327&lt;$BK$7,"Down","Up"))</f>
        <v>Up</v>
      </c>
      <c r="M327" s="17">
        <f>IF(L327="Up",INDEX($AK$5:$AK$1005,MATCH(I327,$AI$5:$AI$1005,0),1),INDEX($AL$5:$AL$1005,MATCH(J327,$AI$5:$AI$1005,0),1))</f>
        <v>1.0141401946480593</v>
      </c>
      <c r="N327" s="16" t="str">
        <f>IF(P326&gt;1,"Up","Down")</f>
        <v>Down</v>
      </c>
      <c r="O327" s="16" t="str">
        <f>IF(N327="Up",IF(H327&lt;$BJ$12,"Up","Down"),IF(H327&lt;$BK$12,"Down","Up"))</f>
        <v>Up</v>
      </c>
      <c r="P327" s="17">
        <f>IF(O327="Up",INDEX($AP$5:$AP$1005,MATCH(I327,$AI$5:$AI$1005,0),1),INDEX($AQ$5:$AQ$1005,MATCH(J327,$AI$5:$AI$1005,0),1))</f>
        <v>1.0197409793862984</v>
      </c>
      <c r="Q327" s="19">
        <f>T326</f>
        <v>46985.624834636772</v>
      </c>
      <c r="R327" s="19">
        <f>INDEX(model!$S$5:$S$35,MATCH(G327,model!$Q$5:$Q$35,0),1)*model!$O$5</f>
        <v>125</v>
      </c>
      <c r="S327" s="19">
        <f>IF(RIGHT(B327,1)="C",T326*INDEX(model!$T$5:$T$35,MATCH(G327,model!$Q$5:$Q$35,0),1),0)</f>
        <v>0</v>
      </c>
      <c r="T327" s="19">
        <f>(Q327+R327-S327)*M327</f>
        <v>47776.778239790234</v>
      </c>
      <c r="U327" s="19">
        <f>X326</f>
        <v>38013.445715847796</v>
      </c>
      <c r="V327" s="19">
        <f>INDEX(model!$S$5:$S$35,MATCH(G327,model!$Q$5:$Q$35,0),1)*model!$O$6</f>
        <v>125</v>
      </c>
      <c r="W327" s="19">
        <f>IF(RIGHT(B327,1)="C",X326*INDEX(model!$T$5:$T$35,MATCH(G327,model!$Q$5:$Q$35,0),1),0)</f>
        <v>0</v>
      </c>
      <c r="X327" s="19">
        <f>(U327+V327-W327)*P327</f>
        <v>38891.335986549806</v>
      </c>
      <c r="Y327" s="19"/>
      <c r="Z327" s="36" t="str">
        <f>K327&amp;L327</f>
        <v>DownUp</v>
      </c>
      <c r="AA327" s="36" t="str">
        <f>N327&amp;O327</f>
        <v>DownUp</v>
      </c>
      <c r="AB327" s="19"/>
      <c r="AC327" s="19"/>
      <c r="AD327" s="19"/>
      <c r="AE327" s="19"/>
      <c r="AI327" s="18">
        <f>ROUND(AI326-0.001,3)</f>
        <v>0.67800000000000005</v>
      </c>
      <c r="AJ327" s="9">
        <f t="array" ref="AJ327">PERCENTILE(IF($BB$5:$BB$2729="Y",$AY$5:$AY$2729),$AI327)</f>
        <v>1.0106983643490655</v>
      </c>
      <c r="AK327" s="9">
        <f t="array" ref="AK327">PERCENTILE(IF($BC$5:$BC$2729="Y",$AY$5:$AY$2729),$AI327)</f>
        <v>1.0175788315133614</v>
      </c>
      <c r="AL327" s="9">
        <f t="array" ref="AL327">PERCENTILE(IF($BD$5:$BD$2729="Y",$AY$5:$AY$2729),$AI327)</f>
        <v>0.99279226905762752</v>
      </c>
      <c r="AM327" s="41" t="str">
        <f>IF(AI327&lt;$BJ$7,"Up","Down")</f>
        <v>Down</v>
      </c>
      <c r="AN327" s="41" t="str">
        <f>IF(AI327&lt;$BK$7,"Down","Up")</f>
        <v>Up</v>
      </c>
      <c r="AO327" s="9">
        <f t="array" ref="AO327">PERCENTILE(IF($BT$5:$BT$2729="Y",$BQ$5:$BQ$2729),$AI327)</f>
        <v>1.0142238693365737</v>
      </c>
      <c r="AP327" s="9">
        <f t="array" ref="AP327">PERCENTILE(IF($BU$5:$BU$2729="Y",$BQ$5:$BQ$2729),$AI327)</f>
        <v>1.025153214857458</v>
      </c>
      <c r="AQ327" s="9">
        <f t="array" ref="AQ327">PERCENTILE(IF($BV$5:$BV$2729="Y",$BQ$5:$BQ$2729),$AI327)</f>
        <v>0.99206149868611393</v>
      </c>
      <c r="AR327" s="41" t="str">
        <f>IF(AI327&lt;$BJ$12,"Up","Down")</f>
        <v>Down</v>
      </c>
      <c r="AS327" s="41" t="str">
        <f>IF(AI327&lt;$BK$12,"Down","Up")</f>
        <v>Up</v>
      </c>
      <c r="AU327" s="4" t="str">
        <f>IF(AZ327=AZ328,IF(AZ327&gt;AZ326,AZ327&amp;"_O",""),AZ327&amp;"_C")</f>
        <v/>
      </c>
      <c r="AV327" s="7" t="str">
        <f>IF(RIGHT(AU327,1)="C",AX327/INDEX($AX$5:$AX$2729,MATCH(AZ327&amp;"_O",$AU$5:$AU$2729,0),1),"")</f>
        <v/>
      </c>
      <c r="AW327" s="38">
        <v>27824</v>
      </c>
      <c r="AX327" s="37">
        <v>99.11</v>
      </c>
      <c r="AY327" s="7">
        <f>AX327/AX326</f>
        <v>0.99398254939324049</v>
      </c>
      <c r="AZ327" s="4">
        <f>YEAR(AW327)</f>
        <v>1976</v>
      </c>
      <c r="BA327" s="2" t="s">
        <v>5</v>
      </c>
      <c r="BB327" s="12" t="str">
        <f>INDEX($CD$5:$CD$10,MATCH(BA327,$CC$5:$CC$10,0),1)</f>
        <v/>
      </c>
      <c r="BC327" s="12" t="str">
        <f>IF(AND(BB327="Y",AY327&gt;1),"Y","")</f>
        <v/>
      </c>
      <c r="BD327" s="12" t="str">
        <f>IF(AND(BB327="Y",AY327&lt;1),"Y","")</f>
        <v/>
      </c>
      <c r="BE327" s="12" t="str">
        <f>IF(AY327&gt;1,IF(AY326&gt;1,"Y",""),"")</f>
        <v/>
      </c>
      <c r="BF327" s="12" t="str">
        <f>IF(AY327&lt;1,IF(AY326&lt;1,"Y",""),"")</f>
        <v>Y</v>
      </c>
      <c r="BG327" s="2"/>
      <c r="BH327" s="2"/>
      <c r="BI327" s="2"/>
      <c r="BJ327" s="2"/>
      <c r="BK327" s="2"/>
      <c r="BL327" s="2"/>
      <c r="BM327" s="4" t="str">
        <f>IF(BR327=BR328,IF(BR327&gt;BR326,BR327&amp;"_O",""),BR327&amp;"_C")</f>
        <v/>
      </c>
      <c r="BN327" s="7" t="str">
        <f>IF(RIGHT(BM327,1)="C",BP327/INDEX($BP$5:$BP$2729,MATCH(BR327&amp;"_O",$BM$5:$BM$2729,0),1),"")</f>
        <v/>
      </c>
      <c r="BO327" s="38">
        <v>28222</v>
      </c>
      <c r="BP327" s="3">
        <v>94.03</v>
      </c>
      <c r="BQ327" s="7">
        <f>BP327/BP326</f>
        <v>0.99460545800719269</v>
      </c>
      <c r="BR327" s="4">
        <f>YEAR(BO327)</f>
        <v>1977</v>
      </c>
      <c r="BS327" s="2" t="s">
        <v>5</v>
      </c>
      <c r="BT327" s="12" t="str">
        <f>INDEX($CD$5:$CD$10,MATCH(BS327,$CC$5:$CC$10,0),1)</f>
        <v/>
      </c>
      <c r="BU327" s="12" t="str">
        <f>IF(AND(BT327="Y",BQ327&gt;1),"Y","")</f>
        <v/>
      </c>
      <c r="BV327" s="12" t="str">
        <f>IF(AND(BT327="Y",BQ327&lt;1),"Y","")</f>
        <v/>
      </c>
      <c r="BW327" s="12" t="str">
        <f>IF(BQ327&gt;1,IF(BQ326&gt;1,"Y",""),"")</f>
        <v/>
      </c>
      <c r="BX327" s="12" t="str">
        <f>IF(BQ327&lt;1,IF(BQ326&lt;1,"Y",""),"")</f>
        <v>Y</v>
      </c>
      <c r="BY327" s="2"/>
      <c r="BZ327" s="2"/>
      <c r="CA327" s="2"/>
    </row>
    <row r="328" spans="2:79">
      <c r="B328" s="4" t="str">
        <f>IF(G328=G329,IF(G328&gt;G327,G328&amp;"_O",""),G328&amp;"_C")</f>
        <v/>
      </c>
      <c r="C328" s="14">
        <f ca="1">RANDBETWEEN(0,1000)/1000</f>
        <v>0.97</v>
      </c>
      <c r="D328" s="16">
        <f>D327+1</f>
        <v>324</v>
      </c>
      <c r="E328" s="10">
        <f>ROUNDDOWN(D328/52,0)+1</f>
        <v>7</v>
      </c>
      <c r="F328" s="15">
        <f>F327+7</f>
        <v>46888</v>
      </c>
      <c r="G328" s="4">
        <f>YEAR(F328)</f>
        <v>2028</v>
      </c>
      <c r="H328" s="33">
        <v>0.32200000000000001</v>
      </c>
      <c r="I328" s="33">
        <v>0.65400000000000003</v>
      </c>
      <c r="J328" s="33">
        <v>0.502</v>
      </c>
      <c r="K328" s="16" t="str">
        <f>IF(M327&gt;1,"Up","Down")</f>
        <v>Up</v>
      </c>
      <c r="L328" s="16" t="str">
        <f>IF(K328="Up",IF(H328&lt;$BJ$7,"Up","Down"),IF(H328&lt;$BK$7,"Down","Up"))</f>
        <v>Up</v>
      </c>
      <c r="M328" s="17">
        <f>IF(L328="Up",INDEX($AK$5:$AK$1005,MATCH(I328,$AI$5:$AI$1005,0),1),INDEX($AL$5:$AL$1005,MATCH(J328,$AI$5:$AI$1005,0),1))</f>
        <v>1.0167401866824897</v>
      </c>
      <c r="N328" s="16" t="str">
        <f>IF(P327&gt;1,"Up","Down")</f>
        <v>Up</v>
      </c>
      <c r="O328" s="16" t="str">
        <f>IF(N328="Up",IF(H328&lt;$BJ$12,"Up","Down"),IF(H328&lt;$BK$12,"Down","Up"))</f>
        <v>Up</v>
      </c>
      <c r="P328" s="17">
        <f>IF(O328="Up",INDEX($AP$5:$AP$1005,MATCH(I328,$AI$5:$AI$1005,0),1),INDEX($AQ$5:$AQ$1005,MATCH(J328,$AI$5:$AI$1005,0),1))</f>
        <v>1.0237808299680209</v>
      </c>
      <c r="Q328" s="19">
        <f>T327</f>
        <v>47776.778239790234</v>
      </c>
      <c r="R328" s="19">
        <f>INDEX(model!$S$5:$S$35,MATCH(G328,model!$Q$5:$Q$35,0),1)*model!$O$5</f>
        <v>125</v>
      </c>
      <c r="S328" s="19">
        <f>IF(RIGHT(B328,1)="C",T327*INDEX(model!$T$5:$T$35,MATCH(G328,model!$Q$5:$Q$35,0),1),0)</f>
        <v>0</v>
      </c>
      <c r="T328" s="19">
        <f>(Q328+R328-S328)*M328</f>
        <v>48703.662949947546</v>
      </c>
      <c r="U328" s="19">
        <f>X327</f>
        <v>38891.335986549806</v>
      </c>
      <c r="V328" s="19">
        <f>INDEX(model!$S$5:$S$35,MATCH(G328,model!$Q$5:$Q$35,0),1)*model!$O$6</f>
        <v>125</v>
      </c>
      <c r="W328" s="19">
        <f>IF(RIGHT(B328,1)="C",X327*INDEX(model!$T$5:$T$35,MATCH(G328,model!$Q$5:$Q$35,0),1),0)</f>
        <v>0</v>
      </c>
      <c r="X328" s="19">
        <f>(U328+V328-W328)*P328</f>
        <v>39944.176838621119</v>
      </c>
      <c r="Y328" s="19"/>
      <c r="Z328" s="36" t="str">
        <f>K328&amp;L328</f>
        <v>UpUp</v>
      </c>
      <c r="AA328" s="36" t="str">
        <f>N328&amp;O328</f>
        <v>UpUp</v>
      </c>
      <c r="AB328" s="19"/>
      <c r="AC328" s="19"/>
      <c r="AD328" s="19"/>
      <c r="AE328" s="19"/>
      <c r="AI328" s="18">
        <f>ROUND(AI327-0.001,3)</f>
        <v>0.67700000000000005</v>
      </c>
      <c r="AJ328" s="9">
        <f t="array" ref="AJ328">PERCENTILE(IF($BB$5:$BB$2729="Y",$AY$5:$AY$2729),$AI328)</f>
        <v>1.0106557493468713</v>
      </c>
      <c r="AK328" s="9">
        <f t="array" ref="AK328">PERCENTILE(IF($BC$5:$BC$2729="Y",$AY$5:$AY$2729),$AI328)</f>
        <v>1.017558539928116</v>
      </c>
      <c r="AL328" s="9">
        <f t="array" ref="AL328">PERCENTILE(IF($BD$5:$BD$2729="Y",$AY$5:$AY$2729),$AI328)</f>
        <v>0.99274213282471768</v>
      </c>
      <c r="AM328" s="41" t="str">
        <f>IF(AI328&lt;$BJ$7,"Up","Down")</f>
        <v>Down</v>
      </c>
      <c r="AN328" s="41" t="str">
        <f>IF(AI328&lt;$BK$7,"Down","Up")</f>
        <v>Up</v>
      </c>
      <c r="AO328" s="9">
        <f t="array" ref="AO328">PERCENTILE(IF($BT$5:$BT$2729="Y",$BQ$5:$BQ$2729),$AI328)</f>
        <v>1.0141145737273438</v>
      </c>
      <c r="AP328" s="9">
        <f t="array" ref="AP328">PERCENTILE(IF($BU$5:$BU$2729="Y",$BQ$5:$BQ$2729),$AI328)</f>
        <v>1.025038436576085</v>
      </c>
      <c r="AQ328" s="9">
        <f t="array" ref="AQ328">PERCENTILE(IF($BV$5:$BV$2729="Y",$BQ$5:$BQ$2729),$AI328)</f>
        <v>0.99205000172251401</v>
      </c>
      <c r="AR328" s="41" t="str">
        <f>IF(AI328&lt;$BJ$12,"Up","Down")</f>
        <v>Down</v>
      </c>
      <c r="AS328" s="41" t="str">
        <f>IF(AI328&lt;$BK$12,"Down","Up")</f>
        <v>Up</v>
      </c>
      <c r="AU328" s="4" t="str">
        <f>IF(AZ328=AZ329,IF(AZ328&gt;AZ327,AZ328&amp;"_O",""),AZ328&amp;"_C")</f>
        <v/>
      </c>
      <c r="AV328" s="7" t="str">
        <f>IF(RIGHT(AU328,1)="C",AX328/INDEX($AX$5:$AX$2729,MATCH(AZ328&amp;"_O",$AU$5:$AU$2729,0),1),"")</f>
        <v/>
      </c>
      <c r="AW328" s="38">
        <v>27831</v>
      </c>
      <c r="AX328" s="37">
        <v>100.86</v>
      </c>
      <c r="AY328" s="7">
        <f>AX328/AX327</f>
        <v>1.0176571486227424</v>
      </c>
      <c r="AZ328" s="4">
        <f>YEAR(AW328)</f>
        <v>1976</v>
      </c>
      <c r="BA328" s="2" t="s">
        <v>5</v>
      </c>
      <c r="BB328" s="12" t="str">
        <f>INDEX($CD$5:$CD$10,MATCH(BA328,$CC$5:$CC$10,0),1)</f>
        <v/>
      </c>
      <c r="BC328" s="12" t="str">
        <f>IF(AND(BB328="Y",AY328&gt;1),"Y","")</f>
        <v/>
      </c>
      <c r="BD328" s="12" t="str">
        <f>IF(AND(BB328="Y",AY328&lt;1),"Y","")</f>
        <v/>
      </c>
      <c r="BE328" s="12" t="str">
        <f>IF(AY328&gt;1,IF(AY327&gt;1,"Y",""),"")</f>
        <v/>
      </c>
      <c r="BF328" s="12" t="str">
        <f>IF(AY328&lt;1,IF(AY327&lt;1,"Y",""),"")</f>
        <v/>
      </c>
      <c r="BG328" s="2"/>
      <c r="BH328" s="2"/>
      <c r="BI328" s="2"/>
      <c r="BJ328" s="2"/>
      <c r="BK328" s="2"/>
      <c r="BL328" s="2"/>
      <c r="BM328" s="4" t="str">
        <f>IF(BR328=BR329,IF(BR328&gt;BR327,BR328&amp;"_O",""),BR328&amp;"_C")</f>
        <v/>
      </c>
      <c r="BN328" s="7" t="str">
        <f>IF(RIGHT(BM328,1)="C",BP328/INDEX($BP$5:$BP$2729,MATCH(BR328&amp;"_O",$BM$5:$BM$2729,0),1),"")</f>
        <v/>
      </c>
      <c r="BO328" s="38">
        <v>28230</v>
      </c>
      <c r="BP328" s="3">
        <v>96.26</v>
      </c>
      <c r="BQ328" s="7">
        <f>BP328/BP327</f>
        <v>1.02371583537169</v>
      </c>
      <c r="BR328" s="4">
        <f>YEAR(BO328)</f>
        <v>1977</v>
      </c>
      <c r="BS328" s="2" t="s">
        <v>5</v>
      </c>
      <c r="BT328" s="12" t="str">
        <f>INDEX($CD$5:$CD$10,MATCH(BS328,$CC$5:$CC$10,0),1)</f>
        <v/>
      </c>
      <c r="BU328" s="12" t="str">
        <f>IF(AND(BT328="Y",BQ328&gt;1),"Y","")</f>
        <v/>
      </c>
      <c r="BV328" s="12" t="str">
        <f>IF(AND(BT328="Y",BQ328&lt;1),"Y","")</f>
        <v/>
      </c>
      <c r="BW328" s="12" t="str">
        <f>IF(BQ328&gt;1,IF(BQ327&gt;1,"Y",""),"")</f>
        <v/>
      </c>
      <c r="BX328" s="12" t="str">
        <f>IF(BQ328&lt;1,IF(BQ327&lt;1,"Y",""),"")</f>
        <v/>
      </c>
      <c r="BY328" s="2"/>
      <c r="BZ328" s="2"/>
      <c r="CA328" s="2"/>
    </row>
    <row r="329" spans="2:79">
      <c r="B329" s="4" t="str">
        <f>IF(G329=G330,IF(G329&gt;G328,G329&amp;"_O",""),G329&amp;"_C")</f>
        <v/>
      </c>
      <c r="C329" s="14">
        <f ca="1">RANDBETWEEN(0,1000)/1000</f>
        <v>0.158</v>
      </c>
      <c r="D329" s="16">
        <f>D328+1</f>
        <v>325</v>
      </c>
      <c r="E329" s="10">
        <f>ROUNDDOWN(D329/52,0)+1</f>
        <v>7</v>
      </c>
      <c r="F329" s="15">
        <f>F328+7</f>
        <v>46895</v>
      </c>
      <c r="G329" s="4">
        <f>YEAR(F329)</f>
        <v>2028</v>
      </c>
      <c r="H329" s="33">
        <v>0.17899999999999999</v>
      </c>
      <c r="I329" s="33">
        <v>0.13900000000000001</v>
      </c>
      <c r="J329" s="33">
        <v>0.53600000000000003</v>
      </c>
      <c r="K329" s="16" t="str">
        <f>IF(M328&gt;1,"Up","Down")</f>
        <v>Up</v>
      </c>
      <c r="L329" s="16" t="str">
        <f>IF(K329="Up",IF(H329&lt;$BJ$7,"Up","Down"),IF(H329&lt;$BK$7,"Down","Up"))</f>
        <v>Up</v>
      </c>
      <c r="M329" s="17">
        <f>IF(L329="Up",INDEX($AK$5:$AK$1005,MATCH(I329,$AI$5:$AI$1005,0),1),INDEX($AL$5:$AL$1005,MATCH(J329,$AI$5:$AI$1005,0),1))</f>
        <v>1.0032516486879102</v>
      </c>
      <c r="N329" s="16" t="str">
        <f>IF(P328&gt;1,"Up","Down")</f>
        <v>Up</v>
      </c>
      <c r="O329" s="16" t="str">
        <f>IF(N329="Up",IF(H329&lt;$BJ$12,"Up","Down"),IF(H329&lt;$BK$12,"Down","Up"))</f>
        <v>Up</v>
      </c>
      <c r="P329" s="17">
        <f>IF(O329="Up",INDEX($AP$5:$AP$1005,MATCH(I329,$AI$5:$AI$1005,0),1),INDEX($AQ$5:$AQ$1005,MATCH(J329,$AI$5:$AI$1005,0),1))</f>
        <v>1.0045020779081535</v>
      </c>
      <c r="Q329" s="19">
        <f>T328</f>
        <v>48703.662949947546</v>
      </c>
      <c r="R329" s="19">
        <f>INDEX(model!$S$5:$S$35,MATCH(G329,model!$Q$5:$Q$35,0),1)*model!$O$5</f>
        <v>125</v>
      </c>
      <c r="S329" s="19">
        <f>IF(RIGHT(B329,1)="C",T328*INDEX(model!$T$5:$T$35,MATCH(G329,model!$Q$5:$Q$35,0),1),0)</f>
        <v>0</v>
      </c>
      <c r="T329" s="19">
        <f>(Q329+R329-S329)*M329</f>
        <v>48987.436607761148</v>
      </c>
      <c r="U329" s="19">
        <f>X328</f>
        <v>39944.176838621119</v>
      </c>
      <c r="V329" s="19">
        <f>INDEX(model!$S$5:$S$35,MATCH(G329,model!$Q$5:$Q$35,0),1)*model!$O$6</f>
        <v>125</v>
      </c>
      <c r="W329" s="19">
        <f>IF(RIGHT(B329,1)="C",X328*INDEX(model!$T$5:$T$35,MATCH(G329,model!$Q$5:$Q$35,0),1),0)</f>
        <v>0</v>
      </c>
      <c r="X329" s="19">
        <f>(U329+V329-W329)*P329</f>
        <v>40249.571394464168</v>
      </c>
      <c r="Y329" s="19"/>
      <c r="Z329" s="36" t="str">
        <f>K329&amp;L329</f>
        <v>UpUp</v>
      </c>
      <c r="AA329" s="36" t="str">
        <f>N329&amp;O329</f>
        <v>UpUp</v>
      </c>
      <c r="AB329" s="19"/>
      <c r="AC329" s="19"/>
      <c r="AD329" s="19"/>
      <c r="AE329" s="19"/>
      <c r="AI329" s="18">
        <f>ROUND(AI328-0.001,3)</f>
        <v>0.67600000000000005</v>
      </c>
      <c r="AJ329" s="9">
        <f t="array" ref="AJ329">PERCENTILE(IF($BB$5:$BB$2729="Y",$AY$5:$AY$2729),$AI329)</f>
        <v>1.0105995082690797</v>
      </c>
      <c r="AK329" s="9">
        <f t="array" ref="AK329">PERCENTILE(IF($BC$5:$BC$2729="Y",$AY$5:$AY$2729),$AI329)</f>
        <v>1.0175405700539484</v>
      </c>
      <c r="AL329" s="9">
        <f t="array" ref="AL329">PERCENTILE(IF($BD$5:$BD$2729="Y",$AY$5:$AY$2729),$AI329)</f>
        <v>0.99272190474398458</v>
      </c>
      <c r="AM329" s="41" t="str">
        <f>IF(AI329&lt;$BJ$7,"Up","Down")</f>
        <v>Down</v>
      </c>
      <c r="AN329" s="41" t="str">
        <f>IF(AI329&lt;$BK$7,"Down","Up")</f>
        <v>Up</v>
      </c>
      <c r="AO329" s="9">
        <f t="array" ref="AO329">PERCENTILE(IF($BT$5:$BT$2729="Y",$BQ$5:$BQ$2729),$AI329)</f>
        <v>1.0140704701915644</v>
      </c>
      <c r="AP329" s="9">
        <f t="array" ref="AP329">PERCENTILE(IF($BU$5:$BU$2729="Y",$BQ$5:$BQ$2729),$AI329)</f>
        <v>1.0249686985748729</v>
      </c>
      <c r="AQ329" s="9">
        <f t="array" ref="AQ329">PERCENTILE(IF($BV$5:$BV$2729="Y",$BQ$5:$BQ$2729),$AI329)</f>
        <v>0.99201797965548133</v>
      </c>
      <c r="AR329" s="41" t="str">
        <f>IF(AI329&lt;$BJ$12,"Up","Down")</f>
        <v>Down</v>
      </c>
      <c r="AS329" s="41" t="str">
        <f>IF(AI329&lt;$BK$12,"Down","Up")</f>
        <v>Up</v>
      </c>
      <c r="AU329" s="4" t="str">
        <f>IF(AZ329=AZ330,IF(AZ329&gt;AZ328,AZ329&amp;"_O",""),AZ329&amp;"_C")</f>
        <v/>
      </c>
      <c r="AV329" s="7" t="str">
        <f>IF(RIGHT(AU329,1)="C",AX329/INDEX($AX$5:$AX$2729,MATCH(AZ329&amp;"_O",$AU$5:$AU$2729,0),1),"")</f>
        <v/>
      </c>
      <c r="AW329" s="38">
        <v>27838</v>
      </c>
      <c r="AX329" s="37">
        <v>100.58</v>
      </c>
      <c r="AY329" s="7">
        <f>AX329/AX328</f>
        <v>0.99722387467777118</v>
      </c>
      <c r="AZ329" s="4">
        <f>YEAR(AW329)</f>
        <v>1976</v>
      </c>
      <c r="BA329" s="2" t="s">
        <v>5</v>
      </c>
      <c r="BB329" s="12" t="str">
        <f>INDEX($CD$5:$CD$10,MATCH(BA329,$CC$5:$CC$10,0),1)</f>
        <v/>
      </c>
      <c r="BC329" s="12" t="str">
        <f>IF(AND(BB329="Y",AY329&gt;1),"Y","")</f>
        <v/>
      </c>
      <c r="BD329" s="12" t="str">
        <f>IF(AND(BB329="Y",AY329&lt;1),"Y","")</f>
        <v/>
      </c>
      <c r="BE329" s="12" t="str">
        <f>IF(AY329&gt;1,IF(AY328&gt;1,"Y",""),"")</f>
        <v/>
      </c>
      <c r="BF329" s="12" t="str">
        <f>IF(AY329&lt;1,IF(AY328&lt;1,"Y",""),"")</f>
        <v/>
      </c>
      <c r="BG329" s="2"/>
      <c r="BH329" s="2"/>
      <c r="BI329" s="2"/>
      <c r="BJ329" s="2"/>
      <c r="BK329" s="2"/>
      <c r="BL329" s="2"/>
      <c r="BM329" s="4" t="str">
        <f>IF(BR329=BR330,IF(BR329&gt;BR328,BR329&amp;"_O",""),BR329&amp;"_C")</f>
        <v/>
      </c>
      <c r="BN329" s="7" t="str">
        <f>IF(RIGHT(BM329,1)="C",BP329/INDEX($BP$5:$BP$2729,MATCH(BR329&amp;"_O",$BM$5:$BM$2729,0),1),"")</f>
        <v/>
      </c>
      <c r="BO329" s="38">
        <v>28237</v>
      </c>
      <c r="BP329" s="3">
        <v>95.12</v>
      </c>
      <c r="BQ329" s="7">
        <f>BP329/BP328</f>
        <v>0.98815707458965307</v>
      </c>
      <c r="BR329" s="4">
        <f>YEAR(BO329)</f>
        <v>1977</v>
      </c>
      <c r="BS329" s="2" t="s">
        <v>5</v>
      </c>
      <c r="BT329" s="12" t="str">
        <f>INDEX($CD$5:$CD$10,MATCH(BS329,$CC$5:$CC$10,0),1)</f>
        <v/>
      </c>
      <c r="BU329" s="12" t="str">
        <f>IF(AND(BT329="Y",BQ329&gt;1),"Y","")</f>
        <v/>
      </c>
      <c r="BV329" s="12" t="str">
        <f>IF(AND(BT329="Y",BQ329&lt;1),"Y","")</f>
        <v/>
      </c>
      <c r="BW329" s="12" t="str">
        <f>IF(BQ329&gt;1,IF(BQ328&gt;1,"Y",""),"")</f>
        <v/>
      </c>
      <c r="BX329" s="12" t="str">
        <f>IF(BQ329&lt;1,IF(BQ328&lt;1,"Y",""),"")</f>
        <v/>
      </c>
      <c r="BY329" s="2"/>
      <c r="BZ329" s="2"/>
      <c r="CA329" s="2"/>
    </row>
    <row r="330" spans="2:79">
      <c r="B330" s="4" t="str">
        <f>IF(G330=G331,IF(G330&gt;G329,G330&amp;"_O",""),G330&amp;"_C")</f>
        <v/>
      </c>
      <c r="C330" s="14">
        <f ca="1">RANDBETWEEN(0,1000)/1000</f>
        <v>0.69399999999999995</v>
      </c>
      <c r="D330" s="16">
        <f>D329+1</f>
        <v>326</v>
      </c>
      <c r="E330" s="10">
        <f>ROUNDDOWN(D330/52,0)+1</f>
        <v>7</v>
      </c>
      <c r="F330" s="15">
        <f>F329+7</f>
        <v>46902</v>
      </c>
      <c r="G330" s="4">
        <f>YEAR(F330)</f>
        <v>2028</v>
      </c>
      <c r="H330" s="33">
        <v>0.53</v>
      </c>
      <c r="I330" s="33">
        <v>0.41599999999999998</v>
      </c>
      <c r="J330" s="33">
        <v>0.6</v>
      </c>
      <c r="K330" s="16" t="str">
        <f>IF(M329&gt;1,"Up","Down")</f>
        <v>Up</v>
      </c>
      <c r="L330" s="16" t="str">
        <f>IF(K330="Up",IF(H330&lt;$BJ$7,"Up","Down"),IF(H330&lt;$BK$7,"Down","Up"))</f>
        <v>Up</v>
      </c>
      <c r="M330" s="17">
        <f>IF(L330="Up",INDEX($AK$5:$AK$1005,MATCH(I330,$AI$5:$AI$1005,0),1),INDEX($AL$5:$AL$1005,MATCH(J330,$AI$5:$AI$1005,0),1))</f>
        <v>1.0100901428466031</v>
      </c>
      <c r="N330" s="16" t="str">
        <f>IF(P329&gt;1,"Up","Down")</f>
        <v>Up</v>
      </c>
      <c r="O330" s="16" t="str">
        <f>IF(N330="Up",IF(H330&lt;$BJ$12,"Up","Down"),IF(H330&lt;$BK$12,"Down","Up"))</f>
        <v>Up</v>
      </c>
      <c r="P330" s="17">
        <f>IF(O330="Up",INDEX($AP$5:$AP$1005,MATCH(I330,$AI$5:$AI$1005,0),1),INDEX($AQ$5:$AQ$1005,MATCH(J330,$AI$5:$AI$1005,0),1))</f>
        <v>1.0138815106439967</v>
      </c>
      <c r="Q330" s="19">
        <f>T329</f>
        <v>48987.436607761148</v>
      </c>
      <c r="R330" s="19">
        <f>INDEX(model!$S$5:$S$35,MATCH(G330,model!$Q$5:$Q$35,0),1)*model!$O$5</f>
        <v>125</v>
      </c>
      <c r="S330" s="19">
        <f>IF(RIGHT(B330,1)="C",T329*INDEX(model!$T$5:$T$35,MATCH(G330,model!$Q$5:$Q$35,0),1),0)</f>
        <v>0</v>
      </c>
      <c r="T330" s="19">
        <f>(Q330+R330-S330)*M330</f>
        <v>49607.988108678197</v>
      </c>
      <c r="U330" s="19">
        <f>X329</f>
        <v>40249.571394464168</v>
      </c>
      <c r="V330" s="19">
        <f>INDEX(model!$S$5:$S$35,MATCH(G330,model!$Q$5:$Q$35,0),1)*model!$O$6</f>
        <v>125</v>
      </c>
      <c r="W330" s="19">
        <f>IF(RIGHT(B330,1)="C",X329*INDEX(model!$T$5:$T$35,MATCH(G330,model!$Q$5:$Q$35,0),1),0)</f>
        <v>0</v>
      </c>
      <c r="X330" s="19">
        <f>(U330+V330-W330)*P330</f>
        <v>40935.03143702323</v>
      </c>
      <c r="Y330" s="19"/>
      <c r="Z330" s="36" t="str">
        <f>K330&amp;L330</f>
        <v>UpUp</v>
      </c>
      <c r="AA330" s="36" t="str">
        <f>N330&amp;O330</f>
        <v>UpUp</v>
      </c>
      <c r="AB330" s="19"/>
      <c r="AC330" s="19"/>
      <c r="AD330" s="19"/>
      <c r="AE330" s="19"/>
      <c r="AI330" s="18">
        <f>ROUND(AI329-0.001,3)</f>
        <v>0.67500000000000004</v>
      </c>
      <c r="AJ330" s="9">
        <f t="array" ref="AJ330">PERCENTILE(IF($BB$5:$BB$2729="Y",$AY$5:$AY$2729),$AI330)</f>
        <v>1.0105183109181948</v>
      </c>
      <c r="AK330" s="9">
        <f t="array" ref="AK330">PERCENTILE(IF($BC$5:$BC$2729="Y",$AY$5:$AY$2729),$AI330)</f>
        <v>1.0174838743510408</v>
      </c>
      <c r="AL330" s="9">
        <f t="array" ref="AL330">PERCENTILE(IF($BD$5:$BD$2729="Y",$AY$5:$AY$2729),$AI330)</f>
        <v>0.99270934143788436</v>
      </c>
      <c r="AM330" s="41" t="str">
        <f>IF(AI330&lt;$BJ$7,"Up","Down")</f>
        <v>Down</v>
      </c>
      <c r="AN330" s="41" t="str">
        <f>IF(AI330&lt;$BK$7,"Down","Up")</f>
        <v>Up</v>
      </c>
      <c r="AO330" s="9">
        <f t="array" ref="AO330">PERCENTILE(IF($BT$5:$BT$2729="Y",$BQ$5:$BQ$2729),$AI330)</f>
        <v>1.0139722723901881</v>
      </c>
      <c r="AP330" s="9">
        <f t="array" ref="AP330">PERCENTILE(IF($BU$5:$BU$2729="Y",$BQ$5:$BQ$2729),$AI330)</f>
        <v>1.0249559201910881</v>
      </c>
      <c r="AQ330" s="9">
        <f t="array" ref="AQ330">PERCENTILE(IF($BV$5:$BV$2729="Y",$BQ$5:$BQ$2729),$AI330)</f>
        <v>0.99195408864786827</v>
      </c>
      <c r="AR330" s="41" t="str">
        <f>IF(AI330&lt;$BJ$12,"Up","Down")</f>
        <v>Down</v>
      </c>
      <c r="AS330" s="41" t="str">
        <f>IF(AI330&lt;$BK$12,"Down","Up")</f>
        <v>Up</v>
      </c>
      <c r="AU330" s="4" t="str">
        <f>IF(AZ330=AZ331,IF(AZ330&gt;AZ329,AZ330&amp;"_O",""),AZ330&amp;"_C")</f>
        <v/>
      </c>
      <c r="AV330" s="7" t="str">
        <f>IF(RIGHT(AU330,1)="C",AX330/INDEX($AX$5:$AX$2729,MATCH(AZ330&amp;"_O",$AU$5:$AU$2729,0),1),"")</f>
        <v/>
      </c>
      <c r="AW330" s="38">
        <v>27845</v>
      </c>
      <c r="AX330" s="37">
        <v>102.85</v>
      </c>
      <c r="AY330" s="7">
        <f>AX330/AX329</f>
        <v>1.0225690992244978</v>
      </c>
      <c r="AZ330" s="4">
        <f>YEAR(AW330)</f>
        <v>1976</v>
      </c>
      <c r="BA330" s="2" t="s">
        <v>5</v>
      </c>
      <c r="BB330" s="12" t="str">
        <f>INDEX($CD$5:$CD$10,MATCH(BA330,$CC$5:$CC$10,0),1)</f>
        <v/>
      </c>
      <c r="BC330" s="12" t="str">
        <f>IF(AND(BB330="Y",AY330&gt;1),"Y","")</f>
        <v/>
      </c>
      <c r="BD330" s="12" t="str">
        <f>IF(AND(BB330="Y",AY330&lt;1),"Y","")</f>
        <v/>
      </c>
      <c r="BE330" s="12" t="str">
        <f>IF(AY330&gt;1,IF(AY329&gt;1,"Y",""),"")</f>
        <v/>
      </c>
      <c r="BF330" s="12" t="str">
        <f>IF(AY330&lt;1,IF(AY329&lt;1,"Y",""),"")</f>
        <v/>
      </c>
      <c r="BG330" s="2"/>
      <c r="BH330" s="2"/>
      <c r="BI330" s="2"/>
      <c r="BJ330" s="2"/>
      <c r="BK330" s="2"/>
      <c r="BL330" s="2"/>
      <c r="BM330" s="4" t="str">
        <f>IF(BR330=BR331,IF(BR330&gt;BR329,BR330&amp;"_O",""),BR330&amp;"_C")</f>
        <v/>
      </c>
      <c r="BN330" s="7" t="str">
        <f>IF(RIGHT(BM330,1)="C",BP330/INDEX($BP$5:$BP$2729,MATCH(BR330&amp;"_O",$BM$5:$BM$2729,0),1),"")</f>
        <v/>
      </c>
      <c r="BO330" s="38">
        <v>28244</v>
      </c>
      <c r="BP330" s="3">
        <v>95.48</v>
      </c>
      <c r="BQ330" s="7">
        <f>BP330/BP329</f>
        <v>1.0037846930193439</v>
      </c>
      <c r="BR330" s="4">
        <f>YEAR(BO330)</f>
        <v>1977</v>
      </c>
      <c r="BS330" s="2" t="s">
        <v>5</v>
      </c>
      <c r="BT330" s="12" t="str">
        <f>INDEX($CD$5:$CD$10,MATCH(BS330,$CC$5:$CC$10,0),1)</f>
        <v/>
      </c>
      <c r="BU330" s="12" t="str">
        <f>IF(AND(BT330="Y",BQ330&gt;1),"Y","")</f>
        <v/>
      </c>
      <c r="BV330" s="12" t="str">
        <f>IF(AND(BT330="Y",BQ330&lt;1),"Y","")</f>
        <v/>
      </c>
      <c r="BW330" s="12" t="str">
        <f>IF(BQ330&gt;1,IF(BQ329&gt;1,"Y",""),"")</f>
        <v/>
      </c>
      <c r="BX330" s="12" t="str">
        <f>IF(BQ330&lt;1,IF(BQ329&lt;1,"Y",""),"")</f>
        <v/>
      </c>
      <c r="BY330" s="2"/>
      <c r="BZ330" s="2"/>
      <c r="CA330" s="2"/>
    </row>
    <row r="331" spans="2:79">
      <c r="B331" s="4" t="str">
        <f>IF(G331=G332,IF(G331&gt;G330,G331&amp;"_O",""),G331&amp;"_C")</f>
        <v/>
      </c>
      <c r="C331" s="14">
        <f ca="1">RANDBETWEEN(0,1000)/1000</f>
        <v>0.82799999999999996</v>
      </c>
      <c r="D331" s="16">
        <f>D330+1</f>
        <v>327</v>
      </c>
      <c r="E331" s="10">
        <f>ROUNDDOWN(D331/52,0)+1</f>
        <v>7</v>
      </c>
      <c r="F331" s="15">
        <f>F330+7</f>
        <v>46909</v>
      </c>
      <c r="G331" s="4">
        <f>YEAR(F331)</f>
        <v>2028</v>
      </c>
      <c r="H331" s="33">
        <v>0.876</v>
      </c>
      <c r="I331" s="33">
        <v>0.105</v>
      </c>
      <c r="J331" s="33">
        <v>0.49399999999999999</v>
      </c>
      <c r="K331" s="16" t="str">
        <f>IF(M330&gt;1,"Up","Down")</f>
        <v>Up</v>
      </c>
      <c r="L331" s="16" t="str">
        <f>IF(K331="Up",IF(H331&lt;$BJ$7,"Up","Down"),IF(H331&lt;$BK$7,"Down","Up"))</f>
        <v>Down</v>
      </c>
      <c r="M331" s="17">
        <f>IF(L331="Up",INDEX($AK$5:$AK$1005,MATCH(I331,$AI$5:$AI$1005,0),1),INDEX($AL$5:$AL$1005,MATCH(J331,$AI$5:$AI$1005,0),1))</f>
        <v>0.98752521274530591</v>
      </c>
      <c r="N331" s="16" t="str">
        <f>IF(P330&gt;1,"Up","Down")</f>
        <v>Up</v>
      </c>
      <c r="O331" s="16" t="str">
        <f>IF(N331="Up",IF(H331&lt;$BJ$12,"Up","Down"),IF(H331&lt;$BK$12,"Down","Up"))</f>
        <v>Down</v>
      </c>
      <c r="P331" s="17">
        <f>IF(O331="Up",INDEX($AP$5:$AP$1005,MATCH(I331,$AI$5:$AI$1005,0),1),INDEX($AQ$5:$AQ$1005,MATCH(J331,$AI$5:$AI$1005,0),1))</f>
        <v>0.98457885085579866</v>
      </c>
      <c r="Q331" s="19">
        <f>T330</f>
        <v>49607.988108678197</v>
      </c>
      <c r="R331" s="19">
        <f>INDEX(model!$S$5:$S$35,MATCH(G331,model!$Q$5:$Q$35,0),1)*model!$O$5</f>
        <v>125</v>
      </c>
      <c r="S331" s="19">
        <f>IF(RIGHT(B331,1)="C",T330*INDEX(model!$T$5:$T$35,MATCH(G331,model!$Q$5:$Q$35,0),1),0)</f>
        <v>0</v>
      </c>
      <c r="T331" s="19">
        <f>(Q331+R331-S331)*M331</f>
        <v>49112.579662482203</v>
      </c>
      <c r="U331" s="19">
        <f>X330</f>
        <v>40935.03143702323</v>
      </c>
      <c r="V331" s="19">
        <f>INDEX(model!$S$5:$S$35,MATCH(G331,model!$Q$5:$Q$35,0),1)*model!$O$6</f>
        <v>125</v>
      </c>
      <c r="W331" s="19">
        <f>IF(RIGHT(B331,1)="C",X330*INDEX(model!$T$5:$T$35,MATCH(G331,model!$Q$5:$Q$35,0),1),0)</f>
        <v>0</v>
      </c>
      <c r="X331" s="19">
        <f>(U331+V331-W331)*P331</f>
        <v>40426.838568367297</v>
      </c>
      <c r="Y331" s="19"/>
      <c r="Z331" s="36" t="str">
        <f>K331&amp;L331</f>
        <v>UpDown</v>
      </c>
      <c r="AA331" s="36" t="str">
        <f>N331&amp;O331</f>
        <v>UpDown</v>
      </c>
      <c r="AB331" s="19"/>
      <c r="AC331" s="19"/>
      <c r="AD331" s="19"/>
      <c r="AE331" s="19"/>
      <c r="AI331" s="18">
        <f>ROUND(AI330-0.001,3)</f>
        <v>0.67400000000000004</v>
      </c>
      <c r="AJ331" s="9">
        <f t="array" ref="AJ331">PERCENTILE(IF($BB$5:$BB$2729="Y",$AY$5:$AY$2729),$AI331)</f>
        <v>1.0104629871545983</v>
      </c>
      <c r="AK331" s="9">
        <f t="array" ref="AK331">PERCENTILE(IF($BC$5:$BC$2729="Y",$AY$5:$AY$2729),$AI331)</f>
        <v>1.0174501772281759</v>
      </c>
      <c r="AL331" s="9">
        <f t="array" ref="AL331">PERCENTILE(IF($BD$5:$BD$2729="Y",$AY$5:$AY$2729),$AI331)</f>
        <v>0.99267209762211528</v>
      </c>
      <c r="AM331" s="41" t="str">
        <f>IF(AI331&lt;$BJ$7,"Up","Down")</f>
        <v>Down</v>
      </c>
      <c r="AN331" s="41" t="str">
        <f>IF(AI331&lt;$BK$7,"Down","Up")</f>
        <v>Up</v>
      </c>
      <c r="AO331" s="9">
        <f t="array" ref="AO331">PERCENTILE(IF($BT$5:$BT$2729="Y",$BQ$5:$BQ$2729),$AI331)</f>
        <v>1.0139338549096624</v>
      </c>
      <c r="AP331" s="9">
        <f t="array" ref="AP331">PERCENTILE(IF($BU$5:$BU$2729="Y",$BQ$5:$BQ$2729),$AI331)</f>
        <v>1.0249305033938942</v>
      </c>
      <c r="AQ331" s="9">
        <f t="array" ref="AQ331">PERCENTILE(IF($BV$5:$BV$2729="Y",$BQ$5:$BQ$2729),$AI331)</f>
        <v>0.99190466333356431</v>
      </c>
      <c r="AR331" s="41" t="str">
        <f>IF(AI331&lt;$BJ$12,"Up","Down")</f>
        <v>Down</v>
      </c>
      <c r="AS331" s="41" t="str">
        <f>IF(AI331&lt;$BK$12,"Down","Up")</f>
        <v>Up</v>
      </c>
      <c r="AU331" s="4" t="str">
        <f>IF(AZ331=AZ332,IF(AZ331&gt;AZ330,AZ331&amp;"_O",""),AZ331&amp;"_C")</f>
        <v/>
      </c>
      <c r="AV331" s="7" t="str">
        <f>IF(RIGHT(AU331,1)="C",AX331/INDEX($AX$5:$AX$2729,MATCH(AZ331&amp;"_O",$AU$5:$AU$2729,0),1),"")</f>
        <v/>
      </c>
      <c r="AW331" s="38">
        <v>27852</v>
      </c>
      <c r="AX331" s="37">
        <v>102.25</v>
      </c>
      <c r="AY331" s="7">
        <f>AX331/AX330</f>
        <v>0.99416626154594079</v>
      </c>
      <c r="AZ331" s="4">
        <f>YEAR(AW331)</f>
        <v>1976</v>
      </c>
      <c r="BA331" s="2" t="s">
        <v>5</v>
      </c>
      <c r="BB331" s="12" t="str">
        <f>INDEX($CD$5:$CD$10,MATCH(BA331,$CC$5:$CC$10,0),1)</f>
        <v/>
      </c>
      <c r="BC331" s="12" t="str">
        <f>IF(AND(BB331="Y",AY331&gt;1),"Y","")</f>
        <v/>
      </c>
      <c r="BD331" s="12" t="str">
        <f>IF(AND(BB331="Y",AY331&lt;1),"Y","")</f>
        <v/>
      </c>
      <c r="BE331" s="12" t="str">
        <f>IF(AY331&gt;1,IF(AY330&gt;1,"Y",""),"")</f>
        <v/>
      </c>
      <c r="BF331" s="12" t="str">
        <f>IF(AY331&lt;1,IF(AY330&lt;1,"Y",""),"")</f>
        <v/>
      </c>
      <c r="BG331" s="2"/>
      <c r="BH331" s="2"/>
      <c r="BI331" s="2"/>
      <c r="BJ331" s="2"/>
      <c r="BK331" s="2"/>
      <c r="BL331" s="2"/>
      <c r="BM331" s="4" t="str">
        <f>IF(BR331=BR332,IF(BR331&gt;BR330,BR331&amp;"_O",""),BR331&amp;"_C")</f>
        <v/>
      </c>
      <c r="BN331" s="7" t="str">
        <f>IF(RIGHT(BM331,1)="C",BP331/INDEX($BP$5:$BP$2729,MATCH(BR331&amp;"_O",$BM$5:$BM$2729,0),1),"")</f>
        <v/>
      </c>
      <c r="BO331" s="38">
        <v>28251</v>
      </c>
      <c r="BP331" s="3">
        <v>96.9</v>
      </c>
      <c r="BQ331" s="7">
        <f>BP331/BP330</f>
        <v>1.014872224549644</v>
      </c>
      <c r="BR331" s="4">
        <f>YEAR(BO331)</f>
        <v>1977</v>
      </c>
      <c r="BS331" s="2" t="s">
        <v>5</v>
      </c>
      <c r="BT331" s="12" t="str">
        <f>INDEX($CD$5:$CD$10,MATCH(BS331,$CC$5:$CC$10,0),1)</f>
        <v/>
      </c>
      <c r="BU331" s="12" t="str">
        <f>IF(AND(BT331="Y",BQ331&gt;1),"Y","")</f>
        <v/>
      </c>
      <c r="BV331" s="12" t="str">
        <f>IF(AND(BT331="Y",BQ331&lt;1),"Y","")</f>
        <v/>
      </c>
      <c r="BW331" s="12" t="str">
        <f>IF(BQ331&gt;1,IF(BQ330&gt;1,"Y",""),"")</f>
        <v>Y</v>
      </c>
      <c r="BX331" s="12" t="str">
        <f>IF(BQ331&lt;1,IF(BQ330&lt;1,"Y",""),"")</f>
        <v/>
      </c>
      <c r="BY331" s="2"/>
      <c r="BZ331" s="2"/>
      <c r="CA331" s="2"/>
    </row>
    <row r="332" spans="2:79">
      <c r="B332" s="4" t="str">
        <f>IF(G332=G333,IF(G332&gt;G331,G332&amp;"_O",""),G332&amp;"_C")</f>
        <v/>
      </c>
      <c r="C332" s="14">
        <f ca="1">RANDBETWEEN(0,1000)/1000</f>
        <v>0.16300000000000001</v>
      </c>
      <c r="D332" s="16">
        <f>D331+1</f>
        <v>328</v>
      </c>
      <c r="E332" s="10">
        <f>ROUNDDOWN(D332/52,0)+1</f>
        <v>7</v>
      </c>
      <c r="F332" s="15">
        <f>F331+7</f>
        <v>46916</v>
      </c>
      <c r="G332" s="4">
        <f>YEAR(F332)</f>
        <v>2028</v>
      </c>
      <c r="H332" s="33">
        <v>5.2999999999999999E-2</v>
      </c>
      <c r="I332" s="33">
        <v>0.52700000000000002</v>
      </c>
      <c r="J332" s="33">
        <v>0.80100000000000005</v>
      </c>
      <c r="K332" s="16" t="str">
        <f>IF(M331&gt;1,"Up","Down")</f>
        <v>Down</v>
      </c>
      <c r="L332" s="16" t="str">
        <f>IF(K332="Up",IF(H332&lt;$BJ$7,"Up","Down"),IF(H332&lt;$BK$7,"Down","Up"))</f>
        <v>Down</v>
      </c>
      <c r="M332" s="17">
        <f>IF(L332="Up",INDEX($AK$5:$AK$1005,MATCH(I332,$AI$5:$AI$1005,0),1),INDEX($AL$5:$AL$1005,MATCH(J332,$AI$5:$AI$1005,0),1))</f>
        <v>0.9959562410867534</v>
      </c>
      <c r="N332" s="16" t="str">
        <f>IF(P331&gt;1,"Up","Down")</f>
        <v>Down</v>
      </c>
      <c r="O332" s="16" t="str">
        <f>IF(N332="Up",IF(H332&lt;$BJ$12,"Up","Down"),IF(H332&lt;$BK$12,"Down","Up"))</f>
        <v>Down</v>
      </c>
      <c r="P332" s="17">
        <f>IF(O332="Up",INDEX($AP$5:$AP$1005,MATCH(I332,$AI$5:$AI$1005,0),1),INDEX($AQ$5:$AQ$1005,MATCH(J332,$AI$5:$AI$1005,0),1))</f>
        <v>0.99518770115316024</v>
      </c>
      <c r="Q332" s="19">
        <f>T331</f>
        <v>49112.579662482203</v>
      </c>
      <c r="R332" s="19">
        <f>INDEX(model!$S$5:$S$35,MATCH(G332,model!$Q$5:$Q$35,0),1)*model!$O$5</f>
        <v>125</v>
      </c>
      <c r="S332" s="19">
        <f>IF(RIGHT(B332,1)="C",T331*INDEX(model!$T$5:$T$35,MATCH(G332,model!$Q$5:$Q$35,0),1),0)</f>
        <v>0</v>
      </c>
      <c r="T332" s="19">
        <f>(Q332+R332-S332)*M332</f>
        <v>49038.474760855352</v>
      </c>
      <c r="U332" s="19">
        <f>X331</f>
        <v>40426.838568367297</v>
      </c>
      <c r="V332" s="19">
        <f>INDEX(model!$S$5:$S$35,MATCH(G332,model!$Q$5:$Q$35,0),1)*model!$O$6</f>
        <v>125</v>
      </c>
      <c r="W332" s="19">
        <f>IF(RIGHT(B332,1)="C",X331*INDEX(model!$T$5:$T$35,MATCH(G332,model!$Q$5:$Q$35,0),1),0)</f>
        <v>0</v>
      </c>
      <c r="X332" s="19">
        <f>(U332+V332-W332)*P332</f>
        <v>40356.69100238751</v>
      </c>
      <c r="Y332" s="19"/>
      <c r="Z332" s="36" t="str">
        <f>K332&amp;L332</f>
        <v>DownDown</v>
      </c>
      <c r="AA332" s="36" t="str">
        <f>N332&amp;O332</f>
        <v>DownDown</v>
      </c>
      <c r="AB332" s="19"/>
      <c r="AC332" s="19"/>
      <c r="AD332" s="19"/>
      <c r="AE332" s="19"/>
      <c r="AI332" s="18">
        <f>ROUND(AI331-0.001,3)</f>
        <v>0.67300000000000004</v>
      </c>
      <c r="AJ332" s="9">
        <f t="array" ref="AJ332">PERCENTILE(IF($BB$5:$BB$2729="Y",$AY$5:$AY$2729),$AI332)</f>
        <v>1.0104355131366862</v>
      </c>
      <c r="AK332" s="9">
        <f t="array" ref="AK332">PERCENTILE(IF($BC$5:$BC$2729="Y",$AY$5:$AY$2729),$AI332)</f>
        <v>1.0174104731315727</v>
      </c>
      <c r="AL332" s="9">
        <f t="array" ref="AL332">PERCENTILE(IF($BD$5:$BD$2729="Y",$AY$5:$AY$2729),$AI332)</f>
        <v>0.99261734127210233</v>
      </c>
      <c r="AM332" s="41" t="str">
        <f>IF(AI332&lt;$BJ$7,"Up","Down")</f>
        <v>Down</v>
      </c>
      <c r="AN332" s="41" t="str">
        <f>IF(AI332&lt;$BK$7,"Down","Up")</f>
        <v>Up</v>
      </c>
      <c r="AO332" s="9">
        <f t="array" ref="AO332">PERCENTILE(IF($BT$5:$BT$2729="Y",$BQ$5:$BQ$2729),$AI332)</f>
        <v>1.0139137935868792</v>
      </c>
      <c r="AP332" s="9">
        <f t="array" ref="AP332">PERCENTILE(IF($BU$5:$BU$2729="Y",$BQ$5:$BQ$2729),$AI332)</f>
        <v>1.0248807425927777</v>
      </c>
      <c r="AQ332" s="9">
        <f t="array" ref="AQ332">PERCENTILE(IF($BV$5:$BV$2729="Y",$BQ$5:$BQ$2729),$AI332)</f>
        <v>0.99189525606173756</v>
      </c>
      <c r="AR332" s="41" t="str">
        <f>IF(AI332&lt;$BJ$12,"Up","Down")</f>
        <v>Down</v>
      </c>
      <c r="AS332" s="41" t="str">
        <f>IF(AI332&lt;$BK$12,"Down","Up")</f>
        <v>Up</v>
      </c>
      <c r="AU332" s="4" t="str">
        <f>IF(AZ332=AZ333,IF(AZ332&gt;AZ331,AZ332&amp;"_O",""),AZ332&amp;"_C")</f>
        <v/>
      </c>
      <c r="AV332" s="7" t="str">
        <f>IF(RIGHT(AU332,1)="C",AX332/INDEX($AX$5:$AX$2729,MATCH(AZ332&amp;"_O",$AU$5:$AU$2729,0),1),"")</f>
        <v/>
      </c>
      <c r="AW332" s="38">
        <v>27859</v>
      </c>
      <c r="AX332" s="37">
        <v>100.35</v>
      </c>
      <c r="AY332" s="7">
        <f>AX332/AX331</f>
        <v>0.98141809290953541</v>
      </c>
      <c r="AZ332" s="4">
        <f>YEAR(AW332)</f>
        <v>1976</v>
      </c>
      <c r="BA332" s="2" t="s">
        <v>5</v>
      </c>
      <c r="BB332" s="12" t="str">
        <f>INDEX($CD$5:$CD$10,MATCH(BA332,$CC$5:$CC$10,0),1)</f>
        <v/>
      </c>
      <c r="BC332" s="12" t="str">
        <f>IF(AND(BB332="Y",AY332&gt;1),"Y","")</f>
        <v/>
      </c>
      <c r="BD332" s="12" t="str">
        <f>IF(AND(BB332="Y",AY332&lt;1),"Y","")</f>
        <v/>
      </c>
      <c r="BE332" s="12" t="str">
        <f>IF(AY332&gt;1,IF(AY331&gt;1,"Y",""),"")</f>
        <v/>
      </c>
      <c r="BF332" s="12" t="str">
        <f>IF(AY332&lt;1,IF(AY331&lt;1,"Y",""),"")</f>
        <v>Y</v>
      </c>
      <c r="BG332" s="2"/>
      <c r="BH332" s="2"/>
      <c r="BI332" s="2"/>
      <c r="BJ332" s="2"/>
      <c r="BK332" s="2"/>
      <c r="BL332" s="2"/>
      <c r="BM332" s="4" t="str">
        <f>IF(BR332=BR333,IF(BR332&gt;BR331,BR332&amp;"_O",""),BR332&amp;"_C")</f>
        <v/>
      </c>
      <c r="BN332" s="7" t="str">
        <f>IF(RIGHT(BM332,1)="C",BP332/INDEX($BP$5:$BP$2729,MATCH(BR332&amp;"_O",$BM$5:$BM$2729,0),1),"")</f>
        <v/>
      </c>
      <c r="BO332" s="38">
        <v>28258</v>
      </c>
      <c r="BP332" s="3">
        <v>97.41</v>
      </c>
      <c r="BQ332" s="7">
        <f>BP332/BP331</f>
        <v>1.0052631578947369</v>
      </c>
      <c r="BR332" s="4">
        <f>YEAR(BO332)</f>
        <v>1977</v>
      </c>
      <c r="BS332" s="2" t="s">
        <v>5</v>
      </c>
      <c r="BT332" s="12" t="str">
        <f>INDEX($CD$5:$CD$10,MATCH(BS332,$CC$5:$CC$10,0),1)</f>
        <v/>
      </c>
      <c r="BU332" s="12" t="str">
        <f>IF(AND(BT332="Y",BQ332&gt;1),"Y","")</f>
        <v/>
      </c>
      <c r="BV332" s="12" t="str">
        <f>IF(AND(BT332="Y",BQ332&lt;1),"Y","")</f>
        <v/>
      </c>
      <c r="BW332" s="12" t="str">
        <f>IF(BQ332&gt;1,IF(BQ331&gt;1,"Y",""),"")</f>
        <v>Y</v>
      </c>
      <c r="BX332" s="12" t="str">
        <f>IF(BQ332&lt;1,IF(BQ331&lt;1,"Y",""),"")</f>
        <v/>
      </c>
      <c r="BY332" s="2"/>
      <c r="BZ332" s="2"/>
      <c r="CA332" s="2"/>
    </row>
    <row r="333" spans="2:79">
      <c r="B333" s="4" t="str">
        <f>IF(G333=G334,IF(G333&gt;G332,G333&amp;"_O",""),G333&amp;"_C")</f>
        <v/>
      </c>
      <c r="C333" s="14">
        <f ca="1">RANDBETWEEN(0,1000)/1000</f>
        <v>0.39800000000000002</v>
      </c>
      <c r="D333" s="16">
        <f>D332+1</f>
        <v>329</v>
      </c>
      <c r="E333" s="10">
        <f>ROUNDDOWN(D333/52,0)+1</f>
        <v>7</v>
      </c>
      <c r="F333" s="15">
        <f>F332+7</f>
        <v>46923</v>
      </c>
      <c r="G333" s="4">
        <f>YEAR(F333)</f>
        <v>2028</v>
      </c>
      <c r="H333" s="33">
        <v>0.49399999999999999</v>
      </c>
      <c r="I333" s="33">
        <v>0.57299999999999995</v>
      </c>
      <c r="J333" s="33">
        <v>0.88600000000000001</v>
      </c>
      <c r="K333" s="16" t="str">
        <f>IF(M332&gt;1,"Up","Down")</f>
        <v>Down</v>
      </c>
      <c r="L333" s="16" t="str">
        <f>IF(K333="Up",IF(H333&lt;$BJ$7,"Up","Down"),IF(H333&lt;$BK$7,"Down","Up"))</f>
        <v>Up</v>
      </c>
      <c r="M333" s="17">
        <f>IF(L333="Up",INDEX($AK$5:$AK$1005,MATCH(I333,$AI$5:$AI$1005,0),1),INDEX($AL$5:$AL$1005,MATCH(J333,$AI$5:$AI$1005,0),1))</f>
        <v>1.0143161619252863</v>
      </c>
      <c r="N333" s="16" t="str">
        <f>IF(P332&gt;1,"Up","Down")</f>
        <v>Down</v>
      </c>
      <c r="O333" s="16" t="str">
        <f>IF(N333="Up",IF(H333&lt;$BJ$12,"Up","Down"),IF(H333&lt;$BK$12,"Down","Up"))</f>
        <v>Up</v>
      </c>
      <c r="P333" s="17">
        <f>IF(O333="Up",INDEX($AP$5:$AP$1005,MATCH(I333,$AI$5:$AI$1005,0),1),INDEX($AQ$5:$AQ$1005,MATCH(J333,$AI$5:$AI$1005,0),1))</f>
        <v>1.0200024932206171</v>
      </c>
      <c r="Q333" s="19">
        <f>T332</f>
        <v>49038.474760855352</v>
      </c>
      <c r="R333" s="19">
        <f>INDEX(model!$S$5:$S$35,MATCH(G333,model!$Q$5:$Q$35,0),1)*model!$O$5</f>
        <v>125</v>
      </c>
      <c r="S333" s="19">
        <f>IF(RIGHT(B333,1)="C",T332*INDEX(model!$T$5:$T$35,MATCH(G333,model!$Q$5:$Q$35,0),1),0)</f>
        <v>0</v>
      </c>
      <c r="T333" s="19">
        <f>(Q333+R333-S333)*M333</f>
        <v>49867.307026341485</v>
      </c>
      <c r="U333" s="19">
        <f>X332</f>
        <v>40356.69100238751</v>
      </c>
      <c r="V333" s="19">
        <f>INDEX(model!$S$5:$S$35,MATCH(G333,model!$Q$5:$Q$35,0),1)*model!$O$6</f>
        <v>125</v>
      </c>
      <c r="W333" s="19">
        <f>IF(RIGHT(B333,1)="C",X332*INDEX(model!$T$5:$T$35,MATCH(G333,model!$Q$5:$Q$35,0),1),0)</f>
        <v>0</v>
      </c>
      <c r="X333" s="19">
        <f>(U333+V333-W333)*P333</f>
        <v>41291.425752221883</v>
      </c>
      <c r="Y333" s="19"/>
      <c r="Z333" s="36" t="str">
        <f>K333&amp;L333</f>
        <v>DownUp</v>
      </c>
      <c r="AA333" s="36" t="str">
        <f>N333&amp;O333</f>
        <v>DownUp</v>
      </c>
      <c r="AB333" s="19"/>
      <c r="AC333" s="19"/>
      <c r="AD333" s="19"/>
      <c r="AE333" s="19"/>
      <c r="AI333" s="18">
        <f>ROUND(AI332-0.001,3)</f>
        <v>0.67200000000000004</v>
      </c>
      <c r="AJ333" s="9">
        <f t="array" ref="AJ333">PERCENTILE(IF($BB$5:$BB$2729="Y",$AY$5:$AY$2729),$AI333)</f>
        <v>1.0104092192679908</v>
      </c>
      <c r="AK333" s="9">
        <f t="array" ref="AK333">PERCENTILE(IF($BC$5:$BC$2729="Y",$AY$5:$AY$2729),$AI333)</f>
        <v>1.0173604854786649</v>
      </c>
      <c r="AL333" s="9">
        <f t="array" ref="AL333">PERCENTILE(IF($BD$5:$BD$2729="Y",$AY$5:$AY$2729),$AI333)</f>
        <v>0.99258005641333291</v>
      </c>
      <c r="AM333" s="41" t="str">
        <f>IF(AI333&lt;$BJ$7,"Up","Down")</f>
        <v>Down</v>
      </c>
      <c r="AN333" s="41" t="str">
        <f>IF(AI333&lt;$BK$7,"Down","Up")</f>
        <v>Up</v>
      </c>
      <c r="AO333" s="9">
        <f t="array" ref="AO333">PERCENTILE(IF($BT$5:$BT$2729="Y",$BQ$5:$BQ$2729),$AI333)</f>
        <v>1.013839671330848</v>
      </c>
      <c r="AP333" s="9">
        <f t="array" ref="AP333">PERCENTILE(IF($BU$5:$BU$2729="Y",$BQ$5:$BQ$2729),$AI333)</f>
        <v>1.0248145506699264</v>
      </c>
      <c r="AQ333" s="9">
        <f t="array" ref="AQ333">PERCENTILE(IF($BV$5:$BV$2729="Y",$BQ$5:$BQ$2729),$AI333)</f>
        <v>0.99189394972048317</v>
      </c>
      <c r="AR333" s="41" t="str">
        <f>IF(AI333&lt;$BJ$12,"Up","Down")</f>
        <v>Down</v>
      </c>
      <c r="AS333" s="41" t="str">
        <f>IF(AI333&lt;$BK$12,"Down","Up")</f>
        <v>Up</v>
      </c>
      <c r="AU333" s="4" t="str">
        <f>IF(AZ333=AZ334,IF(AZ333&gt;AZ332,AZ333&amp;"_O",""),AZ333&amp;"_C")</f>
        <v/>
      </c>
      <c r="AV333" s="7" t="str">
        <f>IF(RIGHT(AU333,1)="C",AX333/INDEX($AX$5:$AX$2729,MATCH(AZ333&amp;"_O",$AU$5:$AU$2729,0),1),"")</f>
        <v/>
      </c>
      <c r="AW333" s="38">
        <v>27865</v>
      </c>
      <c r="AX333" s="37">
        <v>100.67</v>
      </c>
      <c r="AY333" s="7">
        <f>AX333/AX332</f>
        <v>1.0031888390632786</v>
      </c>
      <c r="AZ333" s="4">
        <f>YEAR(AW333)</f>
        <v>1976</v>
      </c>
      <c r="BA333" s="2" t="s">
        <v>5</v>
      </c>
      <c r="BB333" s="12" t="str">
        <f>INDEX($CD$5:$CD$10,MATCH(BA333,$CC$5:$CC$10,0),1)</f>
        <v/>
      </c>
      <c r="BC333" s="12" t="str">
        <f>IF(AND(BB333="Y",AY333&gt;1),"Y","")</f>
        <v/>
      </c>
      <c r="BD333" s="12" t="str">
        <f>IF(AND(BB333="Y",AY333&lt;1),"Y","")</f>
        <v/>
      </c>
      <c r="BE333" s="12" t="str">
        <f>IF(AY333&gt;1,IF(AY332&gt;1,"Y",""),"")</f>
        <v/>
      </c>
      <c r="BF333" s="12" t="str">
        <f>IF(AY333&lt;1,IF(AY332&lt;1,"Y",""),"")</f>
        <v/>
      </c>
      <c r="BG333" s="2"/>
      <c r="BH333" s="2"/>
      <c r="BI333" s="2"/>
      <c r="BJ333" s="2"/>
      <c r="BK333" s="2"/>
      <c r="BL333" s="2"/>
      <c r="BM333" s="4" t="str">
        <f>IF(BR333=BR334,IF(BR333&gt;BR332,BR333&amp;"_O",""),BR333&amp;"_C")</f>
        <v/>
      </c>
      <c r="BN333" s="7" t="str">
        <f>IF(RIGHT(BM333,1)="C",BP333/INDEX($BP$5:$BP$2729,MATCH(BR333&amp;"_O",$BM$5:$BM$2729,0),1),"")</f>
        <v/>
      </c>
      <c r="BO333" s="38">
        <v>28265</v>
      </c>
      <c r="BP333" s="3">
        <v>98</v>
      </c>
      <c r="BQ333" s="7">
        <f>BP333/BP332</f>
        <v>1.0060568730109845</v>
      </c>
      <c r="BR333" s="4">
        <f>YEAR(BO333)</f>
        <v>1977</v>
      </c>
      <c r="BS333" s="2" t="s">
        <v>5</v>
      </c>
      <c r="BT333" s="12" t="str">
        <f>INDEX($CD$5:$CD$10,MATCH(BS333,$CC$5:$CC$10,0),1)</f>
        <v/>
      </c>
      <c r="BU333" s="12" t="str">
        <f>IF(AND(BT333="Y",BQ333&gt;1),"Y","")</f>
        <v/>
      </c>
      <c r="BV333" s="12" t="str">
        <f>IF(AND(BT333="Y",BQ333&lt;1),"Y","")</f>
        <v/>
      </c>
      <c r="BW333" s="12" t="str">
        <f>IF(BQ333&gt;1,IF(BQ332&gt;1,"Y",""),"")</f>
        <v>Y</v>
      </c>
      <c r="BX333" s="12" t="str">
        <f>IF(BQ333&lt;1,IF(BQ332&lt;1,"Y",""),"")</f>
        <v/>
      </c>
      <c r="BY333" s="2"/>
      <c r="BZ333" s="2"/>
      <c r="CA333" s="2"/>
    </row>
    <row r="334" spans="2:79">
      <c r="B334" s="4" t="str">
        <f>IF(G334=G335,IF(G334&gt;G333,G334&amp;"_O",""),G334&amp;"_C")</f>
        <v/>
      </c>
      <c r="C334" s="14">
        <f ca="1">RANDBETWEEN(0,1000)/1000</f>
        <v>0.96299999999999997</v>
      </c>
      <c r="D334" s="16">
        <f>D333+1</f>
        <v>330</v>
      </c>
      <c r="E334" s="10">
        <f>ROUNDDOWN(D334/52,0)+1</f>
        <v>7</v>
      </c>
      <c r="F334" s="15">
        <f>F333+7</f>
        <v>46930</v>
      </c>
      <c r="G334" s="4">
        <f>YEAR(F334)</f>
        <v>2028</v>
      </c>
      <c r="H334" s="33">
        <v>0.32</v>
      </c>
      <c r="I334" s="33">
        <v>0.70899999999999996</v>
      </c>
      <c r="J334" s="33">
        <v>0.77300000000000002</v>
      </c>
      <c r="K334" s="16" t="str">
        <f>IF(M333&gt;1,"Up","Down")</f>
        <v>Up</v>
      </c>
      <c r="L334" s="16" t="str">
        <f>IF(K334="Up",IF(H334&lt;$BJ$7,"Up","Down"),IF(H334&lt;$BK$7,"Down","Up"))</f>
        <v>Up</v>
      </c>
      <c r="M334" s="17">
        <f>IF(L334="Up",INDEX($AK$5:$AK$1005,MATCH(I334,$AI$5:$AI$1005,0),1),INDEX($AL$5:$AL$1005,MATCH(J334,$AI$5:$AI$1005,0),1))</f>
        <v>1.019258946529187</v>
      </c>
      <c r="N334" s="16" t="str">
        <f>IF(P333&gt;1,"Up","Down")</f>
        <v>Up</v>
      </c>
      <c r="O334" s="16" t="str">
        <f>IF(N334="Up",IF(H334&lt;$BJ$12,"Up","Down"),IF(H334&lt;$BK$12,"Down","Up"))</f>
        <v>Up</v>
      </c>
      <c r="P334" s="17">
        <f>IF(O334="Up",INDEX($AP$5:$AP$1005,MATCH(I334,$AI$5:$AI$1005,0),1),INDEX($AQ$5:$AQ$1005,MATCH(J334,$AI$5:$AI$1005,0),1))</f>
        <v>1.0266462880742708</v>
      </c>
      <c r="Q334" s="19">
        <f>T333</f>
        <v>49867.307026341485</v>
      </c>
      <c r="R334" s="19">
        <f>INDEX(model!$S$5:$S$35,MATCH(G334,model!$Q$5:$Q$35,0),1)*model!$O$5</f>
        <v>125</v>
      </c>
      <c r="S334" s="19">
        <f>IF(RIGHT(B334,1)="C",T333*INDEX(model!$T$5:$T$35,MATCH(G334,model!$Q$5:$Q$35,0),1),0)</f>
        <v>0</v>
      </c>
      <c r="T334" s="19">
        <f>(Q334+R334-S334)*M334</f>
        <v>50955.106194232496</v>
      </c>
      <c r="U334" s="19">
        <f>X333</f>
        <v>41291.425752221883</v>
      </c>
      <c r="V334" s="19">
        <f>INDEX(model!$S$5:$S$35,MATCH(G334,model!$Q$5:$Q$35,0),1)*model!$O$6</f>
        <v>125</v>
      </c>
      <c r="W334" s="19">
        <f>IF(RIGHT(B334,1)="C",X333*INDEX(model!$T$5:$T$35,MATCH(G334,model!$Q$5:$Q$35,0),1),0)</f>
        <v>0</v>
      </c>
      <c r="X334" s="19">
        <f>(U334+V334-W334)*P334</f>
        <v>42520.019763822238</v>
      </c>
      <c r="Y334" s="19"/>
      <c r="Z334" s="36" t="str">
        <f>K334&amp;L334</f>
        <v>UpUp</v>
      </c>
      <c r="AA334" s="36" t="str">
        <f>N334&amp;O334</f>
        <v>UpUp</v>
      </c>
      <c r="AB334" s="19"/>
      <c r="AC334" s="19"/>
      <c r="AD334" s="19"/>
      <c r="AE334" s="19"/>
      <c r="AI334" s="18">
        <f>ROUND(AI333-0.001,3)</f>
        <v>0.67100000000000004</v>
      </c>
      <c r="AJ334" s="9">
        <f t="array" ref="AJ334">PERCENTILE(IF($BB$5:$BB$2729="Y",$AY$5:$AY$2729),$AI334)</f>
        <v>1.0103636690190436</v>
      </c>
      <c r="AK334" s="9">
        <f t="array" ref="AK334">PERCENTILE(IF($BC$5:$BC$2729="Y",$AY$5:$AY$2729),$AI334)</f>
        <v>1.0173479957111438</v>
      </c>
      <c r="AL334" s="9">
        <f t="array" ref="AL334">PERCENTILE(IF($BD$5:$BD$2729="Y",$AY$5:$AY$2729),$AI334)</f>
        <v>0.99254337022018502</v>
      </c>
      <c r="AM334" s="41" t="str">
        <f>IF(AI334&lt;$BJ$7,"Up","Down")</f>
        <v>Down</v>
      </c>
      <c r="AN334" s="41" t="str">
        <f>IF(AI334&lt;$BK$7,"Down","Up")</f>
        <v>Up</v>
      </c>
      <c r="AO334" s="9">
        <f t="array" ref="AO334">PERCENTILE(IF($BT$5:$BT$2729="Y",$BQ$5:$BQ$2729),$AI334)</f>
        <v>1.0137757716350584</v>
      </c>
      <c r="AP334" s="9">
        <f t="array" ref="AP334">PERCENTILE(IF($BU$5:$BU$2729="Y",$BQ$5:$BQ$2729),$AI334)</f>
        <v>1.0247835045214497</v>
      </c>
      <c r="AQ334" s="9">
        <f t="array" ref="AQ334">PERCENTILE(IF($BV$5:$BV$2729="Y",$BQ$5:$BQ$2729),$AI334)</f>
        <v>0.99188309403336439</v>
      </c>
      <c r="AR334" s="41" t="str">
        <f>IF(AI334&lt;$BJ$12,"Up","Down")</f>
        <v>Down</v>
      </c>
      <c r="AS334" s="41" t="str">
        <f>IF(AI334&lt;$BK$12,"Down","Up")</f>
        <v>Up</v>
      </c>
      <c r="AU334" s="4" t="str">
        <f>IF(AZ334=AZ335,IF(AZ334&gt;AZ333,AZ334&amp;"_O",""),AZ334&amp;"_C")</f>
        <v/>
      </c>
      <c r="AV334" s="7" t="str">
        <f>IF(RIGHT(AU334,1)="C",AX334/INDEX($AX$5:$AX$2729,MATCH(AZ334&amp;"_O",$AU$5:$AU$2729,0),1),"")</f>
        <v/>
      </c>
      <c r="AW334" s="38">
        <v>27873</v>
      </c>
      <c r="AX334" s="37">
        <v>102.29</v>
      </c>
      <c r="AY334" s="7">
        <f>AX334/AX333</f>
        <v>1.0160921823780671</v>
      </c>
      <c r="AZ334" s="4">
        <f>YEAR(AW334)</f>
        <v>1976</v>
      </c>
      <c r="BA334" s="2" t="s">
        <v>5</v>
      </c>
      <c r="BB334" s="12" t="str">
        <f>INDEX($CD$5:$CD$10,MATCH(BA334,$CC$5:$CC$10,0),1)</f>
        <v/>
      </c>
      <c r="BC334" s="12" t="str">
        <f>IF(AND(BB334="Y",AY334&gt;1),"Y","")</f>
        <v/>
      </c>
      <c r="BD334" s="12" t="str">
        <f>IF(AND(BB334="Y",AY334&lt;1),"Y","")</f>
        <v/>
      </c>
      <c r="BE334" s="12" t="str">
        <f>IF(AY334&gt;1,IF(AY333&gt;1,"Y",""),"")</f>
        <v>Y</v>
      </c>
      <c r="BF334" s="12" t="str">
        <f>IF(AY334&lt;1,IF(AY333&lt;1,"Y",""),"")</f>
        <v/>
      </c>
      <c r="BG334" s="2"/>
      <c r="BH334" s="2"/>
      <c r="BI334" s="2"/>
      <c r="BJ334" s="2"/>
      <c r="BK334" s="2"/>
      <c r="BL334" s="2"/>
      <c r="BM334" s="4" t="str">
        <f>IF(BR334=BR335,IF(BR334&gt;BR333,BR334&amp;"_O",""),BR334&amp;"_C")</f>
        <v/>
      </c>
      <c r="BN334" s="7" t="str">
        <f>IF(RIGHT(BM334,1)="C",BP334/INDEX($BP$5:$BP$2729,MATCH(BR334&amp;"_O",$BM$5:$BM$2729,0),1),"")</f>
        <v/>
      </c>
      <c r="BO334" s="38">
        <v>28272</v>
      </c>
      <c r="BP334" s="3">
        <v>95.9</v>
      </c>
      <c r="BQ334" s="7">
        <f>BP334/BP333</f>
        <v>0.97857142857142865</v>
      </c>
      <c r="BR334" s="4">
        <f>YEAR(BO334)</f>
        <v>1977</v>
      </c>
      <c r="BS334" s="2" t="s">
        <v>5</v>
      </c>
      <c r="BT334" s="12" t="str">
        <f>INDEX($CD$5:$CD$10,MATCH(BS334,$CC$5:$CC$10,0),1)</f>
        <v/>
      </c>
      <c r="BU334" s="12" t="str">
        <f>IF(AND(BT334="Y",BQ334&gt;1),"Y","")</f>
        <v/>
      </c>
      <c r="BV334" s="12" t="str">
        <f>IF(AND(BT334="Y",BQ334&lt;1),"Y","")</f>
        <v/>
      </c>
      <c r="BW334" s="12" t="str">
        <f>IF(BQ334&gt;1,IF(BQ333&gt;1,"Y",""),"")</f>
        <v/>
      </c>
      <c r="BX334" s="12" t="str">
        <f>IF(BQ334&lt;1,IF(BQ333&lt;1,"Y",""),"")</f>
        <v/>
      </c>
      <c r="BY334" s="2"/>
      <c r="BZ334" s="2"/>
      <c r="CA334" s="2"/>
    </row>
    <row r="335" spans="2:79">
      <c r="B335" s="4" t="str">
        <f>IF(G335=G336,IF(G335&gt;G334,G335&amp;"_O",""),G335&amp;"_C")</f>
        <v/>
      </c>
      <c r="C335" s="14">
        <f ca="1">RANDBETWEEN(0,1000)/1000</f>
        <v>0.754</v>
      </c>
      <c r="D335" s="16">
        <f>D334+1</f>
        <v>331</v>
      </c>
      <c r="E335" s="10">
        <f>ROUNDDOWN(D335/52,0)+1</f>
        <v>7</v>
      </c>
      <c r="F335" s="15">
        <f>F334+7</f>
        <v>46937</v>
      </c>
      <c r="G335" s="4">
        <f>YEAR(F335)</f>
        <v>2028</v>
      </c>
      <c r="H335" s="33">
        <v>0.14499999999999999</v>
      </c>
      <c r="I335" s="33">
        <v>5.6000000000000001E-2</v>
      </c>
      <c r="J335" s="33">
        <v>0.18</v>
      </c>
      <c r="K335" s="16" t="str">
        <f>IF(M334&gt;1,"Up","Down")</f>
        <v>Up</v>
      </c>
      <c r="L335" s="16" t="str">
        <f>IF(K335="Up",IF(H335&lt;$BJ$7,"Up","Down"),IF(H335&lt;$BK$7,"Down","Up"))</f>
        <v>Up</v>
      </c>
      <c r="M335" s="17">
        <f>IF(L335="Up",INDEX($AK$5:$AK$1005,MATCH(I335,$AI$5:$AI$1005,0),1),INDEX($AL$5:$AL$1005,MATCH(J335,$AI$5:$AI$1005,0),1))</f>
        <v>1.0012732013240764</v>
      </c>
      <c r="N335" s="16" t="str">
        <f>IF(P334&gt;1,"Up","Down")</f>
        <v>Up</v>
      </c>
      <c r="O335" s="16" t="str">
        <f>IF(N335="Up",IF(H335&lt;$BJ$12,"Up","Down"),IF(H335&lt;$BK$12,"Down","Up"))</f>
        <v>Up</v>
      </c>
      <c r="P335" s="17">
        <f>IF(O335="Up",INDEX($AP$5:$AP$1005,MATCH(I335,$AI$5:$AI$1005,0),1),INDEX($AQ$5:$AQ$1005,MATCH(J335,$AI$5:$AI$1005,0),1))</f>
        <v>1.0020943484687206</v>
      </c>
      <c r="Q335" s="19">
        <f>T334</f>
        <v>50955.106194232496</v>
      </c>
      <c r="R335" s="19">
        <f>INDEX(model!$S$5:$S$35,MATCH(G335,model!$Q$5:$Q$35,0),1)*model!$O$5</f>
        <v>125</v>
      </c>
      <c r="S335" s="19">
        <f>IF(RIGHT(B335,1)="C",T334*INDEX(model!$T$5:$T$35,MATCH(G335,model!$Q$5:$Q$35,0),1),0)</f>
        <v>0</v>
      </c>
      <c r="T335" s="19">
        <f>(Q335+R335-S335)*M335</f>
        <v>51145.141453072953</v>
      </c>
      <c r="U335" s="19">
        <f>X334</f>
        <v>42520.019763822238</v>
      </c>
      <c r="V335" s="19">
        <f>INDEX(model!$S$5:$S$35,MATCH(G335,model!$Q$5:$Q$35,0),1)*model!$O$6</f>
        <v>125</v>
      </c>
      <c r="W335" s="19">
        <f>IF(RIGHT(B335,1)="C",X334*INDEX(model!$T$5:$T$35,MATCH(G335,model!$Q$5:$Q$35,0),1),0)</f>
        <v>0</v>
      </c>
      <c r="X335" s="19">
        <f>(U335+V335-W335)*P335</f>
        <v>42734.333295663157</v>
      </c>
      <c r="Y335" s="19"/>
      <c r="Z335" s="36" t="str">
        <f>K335&amp;L335</f>
        <v>UpUp</v>
      </c>
      <c r="AA335" s="36" t="str">
        <f>N335&amp;O335</f>
        <v>UpUp</v>
      </c>
      <c r="AB335" s="19"/>
      <c r="AC335" s="19"/>
      <c r="AD335" s="19"/>
      <c r="AE335" s="19"/>
      <c r="AI335" s="18">
        <f>ROUND(AI334-0.001,3)</f>
        <v>0.67</v>
      </c>
      <c r="AJ335" s="9">
        <f t="array" ref="AJ335">PERCENTILE(IF($BB$5:$BB$2729="Y",$AY$5:$AY$2729),$AI335)</f>
        <v>1.0103397075213303</v>
      </c>
      <c r="AK335" s="9">
        <f t="array" ref="AK335">PERCENTILE(IF($BC$5:$BC$2729="Y",$AY$5:$AY$2729),$AI335)</f>
        <v>1.0173428072598643</v>
      </c>
      <c r="AL335" s="9">
        <f t="array" ref="AL335">PERCENTILE(IF($BD$5:$BD$2729="Y",$AY$5:$AY$2729),$AI335)</f>
        <v>0.99251066322981063</v>
      </c>
      <c r="AM335" s="41" t="str">
        <f>IF(AI335&lt;$BJ$7,"Up","Down")</f>
        <v>Down</v>
      </c>
      <c r="AN335" s="41" t="str">
        <f>IF(AI335&lt;$BK$7,"Down","Up")</f>
        <v>Up</v>
      </c>
      <c r="AO335" s="9">
        <f t="array" ref="AO335">PERCENTILE(IF($BT$5:$BT$2729="Y",$BQ$5:$BQ$2729),$AI335)</f>
        <v>1.0136968902978021</v>
      </c>
      <c r="AP335" s="9">
        <f t="array" ref="AP335">PERCENTILE(IF($BU$5:$BU$2729="Y",$BQ$5:$BQ$2729),$AI335)</f>
        <v>1.0247692738313776</v>
      </c>
      <c r="AQ335" s="9">
        <f t="array" ref="AQ335">PERCENTILE(IF($BV$5:$BV$2729="Y",$BQ$5:$BQ$2729),$AI335)</f>
        <v>0.99187006314753212</v>
      </c>
      <c r="AR335" s="41" t="str">
        <f>IF(AI335&lt;$BJ$12,"Up","Down")</f>
        <v>Down</v>
      </c>
      <c r="AS335" s="41" t="str">
        <f>IF(AI335&lt;$BK$12,"Down","Up")</f>
        <v>Up</v>
      </c>
      <c r="AU335" s="4" t="str">
        <f>IF(AZ335=AZ336,IF(AZ335&gt;AZ334,AZ335&amp;"_O",""),AZ335&amp;"_C")</f>
        <v/>
      </c>
      <c r="AV335" s="7" t="str">
        <f>IF(RIGHT(AU335,1)="C",AX335/INDEX($AX$5:$AX$2729,MATCH(AZ335&amp;"_O",$AU$5:$AU$2729,0),1),"")</f>
        <v/>
      </c>
      <c r="AW335" s="38">
        <v>27880</v>
      </c>
      <c r="AX335" s="37">
        <v>101.64</v>
      </c>
      <c r="AY335" s="7">
        <f>AX335/AX334</f>
        <v>0.99364551764590858</v>
      </c>
      <c r="AZ335" s="4">
        <f>YEAR(AW335)</f>
        <v>1976</v>
      </c>
      <c r="BA335" s="2" t="s">
        <v>5</v>
      </c>
      <c r="BB335" s="12" t="str">
        <f>INDEX($CD$5:$CD$10,MATCH(BA335,$CC$5:$CC$10,0),1)</f>
        <v/>
      </c>
      <c r="BC335" s="12" t="str">
        <f>IF(AND(BB335="Y",AY335&gt;1),"Y","")</f>
        <v/>
      </c>
      <c r="BD335" s="12" t="str">
        <f>IF(AND(BB335="Y",AY335&lt;1),"Y","")</f>
        <v/>
      </c>
      <c r="BE335" s="12" t="str">
        <f>IF(AY335&gt;1,IF(AY334&gt;1,"Y",""),"")</f>
        <v/>
      </c>
      <c r="BF335" s="12" t="str">
        <f>IF(AY335&lt;1,IF(AY334&lt;1,"Y",""),"")</f>
        <v/>
      </c>
      <c r="BG335" s="2"/>
      <c r="BH335" s="2"/>
      <c r="BI335" s="2"/>
      <c r="BJ335" s="2"/>
      <c r="BK335" s="2"/>
      <c r="BL335" s="2"/>
      <c r="BM335" s="4" t="str">
        <f>IF(BR335=BR336,IF(BR335&gt;BR334,BR335&amp;"_O",""),BR335&amp;"_C")</f>
        <v/>
      </c>
      <c r="BN335" s="7" t="str">
        <f>IF(RIGHT(BM335,1)="C",BP335/INDEX($BP$5:$BP$2729,MATCH(BR335&amp;"_O",$BM$5:$BM$2729,0),1),"")</f>
        <v/>
      </c>
      <c r="BO335" s="38">
        <v>28279</v>
      </c>
      <c r="BP335" s="3">
        <v>96.19</v>
      </c>
      <c r="BQ335" s="7">
        <f>BP335/BP334</f>
        <v>1.003023983315954</v>
      </c>
      <c r="BR335" s="4">
        <f>YEAR(BO335)</f>
        <v>1977</v>
      </c>
      <c r="BS335" s="2" t="s">
        <v>5</v>
      </c>
      <c r="BT335" s="12" t="str">
        <f>INDEX($CD$5:$CD$10,MATCH(BS335,$CC$5:$CC$10,0),1)</f>
        <v/>
      </c>
      <c r="BU335" s="12" t="str">
        <f>IF(AND(BT335="Y",BQ335&gt;1),"Y","")</f>
        <v/>
      </c>
      <c r="BV335" s="12" t="str">
        <f>IF(AND(BT335="Y",BQ335&lt;1),"Y","")</f>
        <v/>
      </c>
      <c r="BW335" s="12" t="str">
        <f>IF(BQ335&gt;1,IF(BQ334&gt;1,"Y",""),"")</f>
        <v/>
      </c>
      <c r="BX335" s="12" t="str">
        <f>IF(BQ335&lt;1,IF(BQ334&lt;1,"Y",""),"")</f>
        <v/>
      </c>
      <c r="BY335" s="2"/>
      <c r="BZ335" s="2"/>
      <c r="CA335" s="2"/>
    </row>
    <row r="336" spans="2:79">
      <c r="B336" s="4" t="str">
        <f>IF(G336=G337,IF(G336&gt;G335,G336&amp;"_O",""),G336&amp;"_C")</f>
        <v/>
      </c>
      <c r="C336" s="14">
        <f ca="1">RANDBETWEEN(0,1000)/1000</f>
        <v>0.91700000000000004</v>
      </c>
      <c r="D336" s="16">
        <f>D335+1</f>
        <v>332</v>
      </c>
      <c r="E336" s="10">
        <f>ROUNDDOWN(D336/52,0)+1</f>
        <v>7</v>
      </c>
      <c r="F336" s="15">
        <f>F335+7</f>
        <v>46944</v>
      </c>
      <c r="G336" s="4">
        <f>YEAR(F336)</f>
        <v>2028</v>
      </c>
      <c r="H336" s="33">
        <v>0.63500000000000001</v>
      </c>
      <c r="I336" s="33">
        <v>0.85099999999999998</v>
      </c>
      <c r="J336" s="33">
        <v>0.28999999999999998</v>
      </c>
      <c r="K336" s="16" t="str">
        <f>IF(M335&gt;1,"Up","Down")</f>
        <v>Up</v>
      </c>
      <c r="L336" s="16" t="str">
        <f>IF(K336="Up",IF(H336&lt;$BJ$7,"Up","Down"),IF(H336&lt;$BK$7,"Down","Up"))</f>
        <v>Down</v>
      </c>
      <c r="M336" s="17">
        <f>IF(L336="Up",INDEX($AK$5:$AK$1005,MATCH(I336,$AI$5:$AI$1005,0),1),INDEX($AL$5:$AL$1005,MATCH(J336,$AI$5:$AI$1005,0),1))</f>
        <v>0.97940639568380428</v>
      </c>
      <c r="N336" s="16" t="str">
        <f>IF(P335&gt;1,"Up","Down")</f>
        <v>Up</v>
      </c>
      <c r="O336" s="16" t="str">
        <f>IF(N336="Up",IF(H336&lt;$BJ$12,"Up","Down"),IF(H336&lt;$BK$12,"Down","Up"))</f>
        <v>Down</v>
      </c>
      <c r="P336" s="17">
        <f>IF(O336="Up",INDEX($AP$5:$AP$1005,MATCH(I336,$AI$5:$AI$1005,0),1),INDEX($AQ$5:$AQ$1005,MATCH(J336,$AI$5:$AI$1005,0),1))</f>
        <v>0.97341484928253674</v>
      </c>
      <c r="Q336" s="19">
        <f>T335</f>
        <v>51145.141453072953</v>
      </c>
      <c r="R336" s="19">
        <f>INDEX(model!$S$5:$S$35,MATCH(G336,model!$Q$5:$Q$35,0),1)*model!$O$5</f>
        <v>125</v>
      </c>
      <c r="S336" s="19">
        <f>IF(RIGHT(B336,1)="C",T335*INDEX(model!$T$5:$T$35,MATCH(G336,model!$Q$5:$Q$35,0),1),0)</f>
        <v>0</v>
      </c>
      <c r="T336" s="19">
        <f>(Q336+R336-S336)*M336</f>
        <v>50214.304446752983</v>
      </c>
      <c r="U336" s="19">
        <f>X335</f>
        <v>42734.333295663157</v>
      </c>
      <c r="V336" s="19">
        <f>INDEX(model!$S$5:$S$35,MATCH(G336,model!$Q$5:$Q$35,0),1)*model!$O$6</f>
        <v>125</v>
      </c>
      <c r="W336" s="19">
        <f>IF(RIGHT(B336,1)="C",X335*INDEX(model!$T$5:$T$35,MATCH(G336,model!$Q$5:$Q$35,0),1),0)</f>
        <v>0</v>
      </c>
      <c r="X336" s="19">
        <f>(U336+V336-W336)*P336</f>
        <v>41719.911460347961</v>
      </c>
      <c r="Y336" s="19"/>
      <c r="Z336" s="36" t="str">
        <f>K336&amp;L336</f>
        <v>UpDown</v>
      </c>
      <c r="AA336" s="36" t="str">
        <f>N336&amp;O336</f>
        <v>UpDown</v>
      </c>
      <c r="AB336" s="19"/>
      <c r="AC336" s="19"/>
      <c r="AD336" s="19"/>
      <c r="AE336" s="19"/>
      <c r="AI336" s="18">
        <f>ROUND(AI335-0.001,3)</f>
        <v>0.66900000000000004</v>
      </c>
      <c r="AJ336" s="9">
        <f t="array" ref="AJ336">PERCENTILE(IF($BB$5:$BB$2729="Y",$AY$5:$AY$2729),$AI336)</f>
        <v>1.0102933843998756</v>
      </c>
      <c r="AK336" s="9">
        <f t="array" ref="AK336">PERCENTILE(IF($BC$5:$BC$2729="Y",$AY$5:$AY$2729),$AI336)</f>
        <v>1.0173090883791251</v>
      </c>
      <c r="AL336" s="9">
        <f t="array" ref="AL336">PERCENTILE(IF($BD$5:$BD$2729="Y",$AY$5:$AY$2729),$AI336)</f>
        <v>0.99248426996022565</v>
      </c>
      <c r="AM336" s="41" t="str">
        <f>IF(AI336&lt;$BJ$7,"Up","Down")</f>
        <v>Down</v>
      </c>
      <c r="AN336" s="41" t="str">
        <f>IF(AI336&lt;$BK$7,"Down","Up")</f>
        <v>Up</v>
      </c>
      <c r="AO336" s="9">
        <f t="array" ref="AO336">PERCENTILE(IF($BT$5:$BT$2729="Y",$BQ$5:$BQ$2729),$AI336)</f>
        <v>1.0136329600471277</v>
      </c>
      <c r="AP336" s="9">
        <f t="array" ref="AP336">PERCENTILE(IF($BU$5:$BU$2729="Y",$BQ$5:$BQ$2729),$AI336)</f>
        <v>1.0247413889758297</v>
      </c>
      <c r="AQ336" s="9">
        <f t="array" ref="AQ336">PERCENTILE(IF($BV$5:$BV$2729="Y",$BQ$5:$BQ$2729),$AI336)</f>
        <v>0.99186333511314595</v>
      </c>
      <c r="AR336" s="41" t="str">
        <f>IF(AI336&lt;$BJ$12,"Up","Down")</f>
        <v>Down</v>
      </c>
      <c r="AS336" s="41" t="str">
        <f>IF(AI336&lt;$BK$12,"Down","Up")</f>
        <v>Up</v>
      </c>
      <c r="AU336" s="4" t="str">
        <f>IF(AZ336=AZ337,IF(AZ336&gt;AZ335,AZ336&amp;"_O",""),AZ336&amp;"_C")</f>
        <v/>
      </c>
      <c r="AV336" s="7" t="str">
        <f>IF(RIGHT(AU336,1)="C",AX336/INDEX($AX$5:$AX$2729,MATCH(AZ336&amp;"_O",$AU$5:$AU$2729,0),1),"")</f>
        <v/>
      </c>
      <c r="AW336" s="38">
        <v>27887</v>
      </c>
      <c r="AX336" s="37">
        <v>101.88</v>
      </c>
      <c r="AY336" s="7">
        <f>AX336/AX335</f>
        <v>1.0023612750885478</v>
      </c>
      <c r="AZ336" s="4">
        <f>YEAR(AW336)</f>
        <v>1976</v>
      </c>
      <c r="BA336" s="2" t="s">
        <v>5</v>
      </c>
      <c r="BB336" s="12" t="str">
        <f>INDEX($CD$5:$CD$10,MATCH(BA336,$CC$5:$CC$10,0),1)</f>
        <v/>
      </c>
      <c r="BC336" s="12" t="str">
        <f>IF(AND(BB336="Y",AY336&gt;1),"Y","")</f>
        <v/>
      </c>
      <c r="BD336" s="12" t="str">
        <f>IF(AND(BB336="Y",AY336&lt;1),"Y","")</f>
        <v/>
      </c>
      <c r="BE336" s="12" t="str">
        <f>IF(AY336&gt;1,IF(AY335&gt;1,"Y",""),"")</f>
        <v/>
      </c>
      <c r="BF336" s="12" t="str">
        <f>IF(AY336&lt;1,IF(AY335&lt;1,"Y",""),"")</f>
        <v/>
      </c>
      <c r="BG336" s="2"/>
      <c r="BH336" s="2"/>
      <c r="BI336" s="2"/>
      <c r="BJ336" s="2"/>
      <c r="BK336" s="2"/>
      <c r="BL336" s="2"/>
      <c r="BM336" s="4" t="str">
        <f>IF(BR336=BR337,IF(BR336&gt;BR335,BR336&amp;"_O",""),BR336&amp;"_C")</f>
        <v/>
      </c>
      <c r="BN336" s="7" t="str">
        <f>IF(RIGHT(BM336,1)="C",BP336/INDEX($BP$5:$BP$2729,MATCH(BR336&amp;"_O",$BM$5:$BM$2729,0),1),"")</f>
        <v/>
      </c>
      <c r="BO336" s="38">
        <v>28286</v>
      </c>
      <c r="BP336" s="3">
        <v>97.07</v>
      </c>
      <c r="BQ336" s="7">
        <f>BP336/BP335</f>
        <v>1.0091485601413868</v>
      </c>
      <c r="BR336" s="4">
        <f>YEAR(BO336)</f>
        <v>1977</v>
      </c>
      <c r="BS336" s="2" t="s">
        <v>5</v>
      </c>
      <c r="BT336" s="12" t="str">
        <f>INDEX($CD$5:$CD$10,MATCH(BS336,$CC$5:$CC$10,0),1)</f>
        <v/>
      </c>
      <c r="BU336" s="12" t="str">
        <f>IF(AND(BT336="Y",BQ336&gt;1),"Y","")</f>
        <v/>
      </c>
      <c r="BV336" s="12" t="str">
        <f>IF(AND(BT336="Y",BQ336&lt;1),"Y","")</f>
        <v/>
      </c>
      <c r="BW336" s="12" t="str">
        <f>IF(BQ336&gt;1,IF(BQ335&gt;1,"Y",""),"")</f>
        <v>Y</v>
      </c>
      <c r="BX336" s="12" t="str">
        <f>IF(BQ336&lt;1,IF(BQ335&lt;1,"Y",""),"")</f>
        <v/>
      </c>
      <c r="BY336" s="2"/>
      <c r="BZ336" s="2"/>
      <c r="CA336" s="2"/>
    </row>
    <row r="337" spans="2:79">
      <c r="B337" s="4" t="str">
        <f>IF(G337=G338,IF(G337&gt;G336,G337&amp;"_O",""),G337&amp;"_C")</f>
        <v/>
      </c>
      <c r="C337" s="14">
        <f ca="1">RANDBETWEEN(0,1000)/1000</f>
        <v>0.14199999999999999</v>
      </c>
      <c r="D337" s="16">
        <f>D336+1</f>
        <v>333</v>
      </c>
      <c r="E337" s="10">
        <f>ROUNDDOWN(D337/52,0)+1</f>
        <v>7</v>
      </c>
      <c r="F337" s="15">
        <f>F336+7</f>
        <v>46951</v>
      </c>
      <c r="G337" s="4">
        <f>YEAR(F337)</f>
        <v>2028</v>
      </c>
      <c r="H337" s="33">
        <v>6.0000000000000001E-3</v>
      </c>
      <c r="I337" s="33">
        <v>0.93700000000000006</v>
      </c>
      <c r="J337" s="33">
        <v>0.435</v>
      </c>
      <c r="K337" s="16" t="str">
        <f>IF(M336&gt;1,"Up","Down")</f>
        <v>Down</v>
      </c>
      <c r="L337" s="16" t="str">
        <f>IF(K337="Up",IF(H337&lt;$BJ$7,"Up","Down"),IF(H337&lt;$BK$7,"Down","Up"))</f>
        <v>Down</v>
      </c>
      <c r="M337" s="17">
        <f>IF(L337="Up",INDEX($AK$5:$AK$1005,MATCH(I337,$AI$5:$AI$1005,0),1),INDEX($AL$5:$AL$1005,MATCH(J337,$AI$5:$AI$1005,0),1))</f>
        <v>0.98557547928389111</v>
      </c>
      <c r="N337" s="16" t="str">
        <f>IF(P336&gt;1,"Up","Down")</f>
        <v>Down</v>
      </c>
      <c r="O337" s="16" t="str">
        <f>IF(N337="Up",IF(H337&lt;$BJ$12,"Up","Down"),IF(H337&lt;$BK$12,"Down","Up"))</f>
        <v>Down</v>
      </c>
      <c r="P337" s="17">
        <f>IF(O337="Up",INDEX($AP$5:$AP$1005,MATCH(I337,$AI$5:$AI$1005,0),1),INDEX($AQ$5:$AQ$1005,MATCH(J337,$AI$5:$AI$1005,0),1))</f>
        <v>0.98178672538292389</v>
      </c>
      <c r="Q337" s="19">
        <f>T336</f>
        <v>50214.304446752983</v>
      </c>
      <c r="R337" s="19">
        <f>INDEX(model!$S$5:$S$35,MATCH(G337,model!$Q$5:$Q$35,0),1)*model!$O$5</f>
        <v>125</v>
      </c>
      <c r="S337" s="19">
        <f>IF(RIGHT(B337,1)="C",T336*INDEX(model!$T$5:$T$35,MATCH(G337,model!$Q$5:$Q$35,0),1),0)</f>
        <v>0</v>
      </c>
      <c r="T337" s="19">
        <f>(Q337+R337-S337)*M337</f>
        <v>49613.184106926281</v>
      </c>
      <c r="U337" s="19">
        <f>X336</f>
        <v>41719.911460347961</v>
      </c>
      <c r="V337" s="19">
        <f>INDEX(model!$S$5:$S$35,MATCH(G337,model!$Q$5:$Q$35,0),1)*model!$O$6</f>
        <v>125</v>
      </c>
      <c r="W337" s="19">
        <f>IF(RIGHT(B337,1)="C",X336*INDEX(model!$T$5:$T$35,MATCH(G337,model!$Q$5:$Q$35,0),1),0)</f>
        <v>0</v>
      </c>
      <c r="X337" s="19">
        <f>(U337+V337-W337)*P337</f>
        <v>41082.778596593409</v>
      </c>
      <c r="Y337" s="19"/>
      <c r="Z337" s="36" t="str">
        <f>K337&amp;L337</f>
        <v>DownDown</v>
      </c>
      <c r="AA337" s="36" t="str">
        <f>N337&amp;O337</f>
        <v>DownDown</v>
      </c>
      <c r="AB337" s="19"/>
      <c r="AC337" s="19"/>
      <c r="AD337" s="19"/>
      <c r="AE337" s="19"/>
      <c r="AI337" s="18">
        <f>ROUND(AI336-0.001,3)</f>
        <v>0.66800000000000004</v>
      </c>
      <c r="AJ337" s="9">
        <f t="array" ref="AJ337">PERCENTILE(IF($BB$5:$BB$2729="Y",$AY$5:$AY$2729),$AI337)</f>
        <v>1.0102811205466486</v>
      </c>
      <c r="AK337" s="9">
        <f t="array" ref="AK337">PERCENTILE(IF($BC$5:$BC$2729="Y",$AY$5:$AY$2729),$AI337)</f>
        <v>1.0172682159509727</v>
      </c>
      <c r="AL337" s="9">
        <f t="array" ref="AL337">PERCENTILE(IF($BD$5:$BD$2729="Y",$AY$5:$AY$2729),$AI337)</f>
        <v>0.9924672149369016</v>
      </c>
      <c r="AM337" s="41" t="str">
        <f>IF(AI337&lt;$BJ$7,"Up","Down")</f>
        <v>Down</v>
      </c>
      <c r="AN337" s="41" t="str">
        <f>IF(AI337&lt;$BK$7,"Down","Up")</f>
        <v>Up</v>
      </c>
      <c r="AO337" s="9">
        <f t="array" ref="AO337">PERCENTILE(IF($BT$5:$BT$2729="Y",$BQ$5:$BQ$2729),$AI337)</f>
        <v>1.0135897529323694</v>
      </c>
      <c r="AP337" s="9">
        <f t="array" ref="AP337">PERCENTILE(IF($BU$5:$BU$2729="Y",$BQ$5:$BQ$2729),$AI337)</f>
        <v>1.0247251459249431</v>
      </c>
      <c r="AQ337" s="9">
        <f t="array" ref="AQ337">PERCENTILE(IF($BV$5:$BV$2729="Y",$BQ$5:$BQ$2729),$AI337)</f>
        <v>0.99181584137120038</v>
      </c>
      <c r="AR337" s="41" t="str">
        <f>IF(AI337&lt;$BJ$12,"Up","Down")</f>
        <v>Down</v>
      </c>
      <c r="AS337" s="41" t="str">
        <f>IF(AI337&lt;$BK$12,"Down","Up")</f>
        <v>Up</v>
      </c>
      <c r="AU337" s="4" t="str">
        <f>IF(AZ337=AZ338,IF(AZ337&gt;AZ336,AZ337&amp;"_O",""),AZ337&amp;"_C")</f>
        <v/>
      </c>
      <c r="AV337" s="7" t="str">
        <f>IF(RIGHT(AU337,1)="C",AX337/INDEX($AX$5:$AX$2729,MATCH(AZ337&amp;"_O",$AU$5:$AU$2729,0),1),"")</f>
        <v/>
      </c>
      <c r="AW337" s="38">
        <v>27894</v>
      </c>
      <c r="AX337" s="37">
        <v>101.34</v>
      </c>
      <c r="AY337" s="7">
        <f>AX337/AX336</f>
        <v>0.99469964664310961</v>
      </c>
      <c r="AZ337" s="4">
        <f>YEAR(AW337)</f>
        <v>1976</v>
      </c>
      <c r="BA337" s="2" t="s">
        <v>5</v>
      </c>
      <c r="BB337" s="12" t="str">
        <f>INDEX($CD$5:$CD$10,MATCH(BA337,$CC$5:$CC$10,0),1)</f>
        <v/>
      </c>
      <c r="BC337" s="12" t="str">
        <f>IF(AND(BB337="Y",AY337&gt;1),"Y","")</f>
        <v/>
      </c>
      <c r="BD337" s="12" t="str">
        <f>IF(AND(BB337="Y",AY337&lt;1),"Y","")</f>
        <v/>
      </c>
      <c r="BE337" s="12" t="str">
        <f>IF(AY337&gt;1,IF(AY336&gt;1,"Y",""),"")</f>
        <v/>
      </c>
      <c r="BF337" s="12" t="str">
        <f>IF(AY337&lt;1,IF(AY336&lt;1,"Y",""),"")</f>
        <v/>
      </c>
      <c r="BG337" s="2"/>
      <c r="BH337" s="2"/>
      <c r="BI337" s="2"/>
      <c r="BJ337" s="2"/>
      <c r="BK337" s="2"/>
      <c r="BL337" s="2"/>
      <c r="BM337" s="4" t="str">
        <f>IF(BR337=BR338,IF(BR337&gt;BR336,BR337&amp;"_O",""),BR337&amp;"_C")</f>
        <v/>
      </c>
      <c r="BN337" s="7" t="str">
        <f>IF(RIGHT(BM337,1)="C",BP337/INDEX($BP$5:$BP$2729,MATCH(BR337&amp;"_O",$BM$5:$BM$2729,0),1),"")</f>
        <v/>
      </c>
      <c r="BO337" s="38">
        <v>28293</v>
      </c>
      <c r="BP337" s="3">
        <v>98.61</v>
      </c>
      <c r="BQ337" s="7">
        <f>BP337/BP336</f>
        <v>1.0158648398063255</v>
      </c>
      <c r="BR337" s="4">
        <f>YEAR(BO337)</f>
        <v>1977</v>
      </c>
      <c r="BS337" s="2" t="s">
        <v>5</v>
      </c>
      <c r="BT337" s="12" t="str">
        <f>INDEX($CD$5:$CD$10,MATCH(BS337,$CC$5:$CC$10,0),1)</f>
        <v/>
      </c>
      <c r="BU337" s="12" t="str">
        <f>IF(AND(BT337="Y",BQ337&gt;1),"Y","")</f>
        <v/>
      </c>
      <c r="BV337" s="12" t="str">
        <f>IF(AND(BT337="Y",BQ337&lt;1),"Y","")</f>
        <v/>
      </c>
      <c r="BW337" s="12" t="str">
        <f>IF(BQ337&gt;1,IF(BQ336&gt;1,"Y",""),"")</f>
        <v>Y</v>
      </c>
      <c r="BX337" s="12" t="str">
        <f>IF(BQ337&lt;1,IF(BQ336&lt;1,"Y",""),"")</f>
        <v/>
      </c>
      <c r="BY337" s="2"/>
      <c r="BZ337" s="2"/>
      <c r="CA337" s="2"/>
    </row>
    <row r="338" spans="2:79">
      <c r="B338" s="4" t="str">
        <f>IF(G338=G339,IF(G338&gt;G337,G338&amp;"_O",""),G338&amp;"_C")</f>
        <v/>
      </c>
      <c r="C338" s="14">
        <f ca="1">RANDBETWEEN(0,1000)/1000</f>
        <v>0.34499999999999997</v>
      </c>
      <c r="D338" s="16">
        <f>D337+1</f>
        <v>334</v>
      </c>
      <c r="E338" s="10">
        <f>ROUNDDOWN(D338/52,0)+1</f>
        <v>7</v>
      </c>
      <c r="F338" s="15">
        <f>F337+7</f>
        <v>46958</v>
      </c>
      <c r="G338" s="4">
        <f>YEAR(F338)</f>
        <v>2028</v>
      </c>
      <c r="H338" s="33">
        <v>0.49199999999999999</v>
      </c>
      <c r="I338" s="33">
        <v>0.33400000000000002</v>
      </c>
      <c r="J338" s="33">
        <v>0.58599999999999997</v>
      </c>
      <c r="K338" s="16" t="str">
        <f>IF(M337&gt;1,"Up","Down")</f>
        <v>Down</v>
      </c>
      <c r="L338" s="16" t="str">
        <f>IF(K338="Up",IF(H338&lt;$BJ$7,"Up","Down"),IF(H338&lt;$BK$7,"Down","Up"))</f>
        <v>Up</v>
      </c>
      <c r="M338" s="17">
        <f>IF(L338="Up",INDEX($AK$5:$AK$1005,MATCH(I338,$AI$5:$AI$1005,0),1),INDEX($AL$5:$AL$1005,MATCH(J338,$AI$5:$AI$1005,0),1))</f>
        <v>1.008064562593904</v>
      </c>
      <c r="N338" s="16" t="str">
        <f>IF(P337&gt;1,"Up","Down")</f>
        <v>Down</v>
      </c>
      <c r="O338" s="16" t="str">
        <f>IF(N338="Up",IF(H338&lt;$BJ$12,"Up","Down"),IF(H338&lt;$BK$12,"Down","Up"))</f>
        <v>Up</v>
      </c>
      <c r="P338" s="17">
        <f>IF(O338="Up",INDEX($AP$5:$AP$1005,MATCH(I338,$AI$5:$AI$1005,0),1),INDEX($AQ$5:$AQ$1005,MATCH(J338,$AI$5:$AI$1005,0),1))</f>
        <v>1.0110846267149483</v>
      </c>
      <c r="Q338" s="19">
        <f>T337</f>
        <v>49613.184106926281</v>
      </c>
      <c r="R338" s="19">
        <f>INDEX(model!$S$5:$S$35,MATCH(G338,model!$Q$5:$Q$35,0),1)*model!$O$5</f>
        <v>125</v>
      </c>
      <c r="S338" s="19">
        <f>IF(RIGHT(B338,1)="C",T337*INDEX(model!$T$5:$T$35,MATCH(G338,model!$Q$5:$Q$35,0),1),0)</f>
        <v>0</v>
      </c>
      <c r="T338" s="19">
        <f>(Q338+R338-S338)*M338</f>
        <v>50139.300805963707</v>
      </c>
      <c r="U338" s="19">
        <f>X337</f>
        <v>41082.778596593409</v>
      </c>
      <c r="V338" s="19">
        <f>INDEX(model!$S$5:$S$35,MATCH(G338,model!$Q$5:$Q$35,0),1)*model!$O$6</f>
        <v>125</v>
      </c>
      <c r="W338" s="19">
        <f>IF(RIGHT(B338,1)="C",X337*INDEX(model!$T$5:$T$35,MATCH(G338,model!$Q$5:$Q$35,0),1),0)</f>
        <v>0</v>
      </c>
      <c r="X338" s="19">
        <f>(U338+V338-W338)*P338</f>
        <v>41664.551440088879</v>
      </c>
      <c r="Y338" s="19"/>
      <c r="Z338" s="36" t="str">
        <f>K338&amp;L338</f>
        <v>DownUp</v>
      </c>
      <c r="AA338" s="36" t="str">
        <f>N338&amp;O338</f>
        <v>DownUp</v>
      </c>
      <c r="AB338" s="19"/>
      <c r="AC338" s="19"/>
      <c r="AD338" s="19"/>
      <c r="AE338" s="19"/>
      <c r="AI338" s="18">
        <f>ROUND(AI337-0.001,3)</f>
        <v>0.66700000000000004</v>
      </c>
      <c r="AJ338" s="9">
        <f t="array" ref="AJ338">PERCENTILE(IF($BB$5:$BB$2729="Y",$AY$5:$AY$2729),$AI338)</f>
        <v>1.0102613321030451</v>
      </c>
      <c r="AK338" s="9">
        <f t="array" ref="AK338">PERCENTILE(IF($BC$5:$BC$2729="Y",$AY$5:$AY$2729),$AI338)</f>
        <v>1.0171923157241052</v>
      </c>
      <c r="AL338" s="9">
        <f t="array" ref="AL338">PERCENTILE(IF($BD$5:$BD$2729="Y",$AY$5:$AY$2729),$AI338)</f>
        <v>0.99243882332045041</v>
      </c>
      <c r="AM338" s="41" t="str">
        <f>IF(AI338&lt;$BJ$7,"Up","Down")</f>
        <v>Down</v>
      </c>
      <c r="AN338" s="41" t="str">
        <f>IF(AI338&lt;$BK$7,"Down","Up")</f>
        <v>Up</v>
      </c>
      <c r="AO338" s="9">
        <f t="array" ref="AO338">PERCENTILE(IF($BT$5:$BT$2729="Y",$BQ$5:$BQ$2729),$AI338)</f>
        <v>1.0135227928232255</v>
      </c>
      <c r="AP338" s="9">
        <f t="array" ref="AP338">PERCENTILE(IF($BU$5:$BU$2729="Y",$BQ$5:$BQ$2729),$AI338)</f>
        <v>1.0246985714028962</v>
      </c>
      <c r="AQ338" s="9">
        <f t="array" ref="AQ338">PERCENTILE(IF($BV$5:$BV$2729="Y",$BQ$5:$BQ$2729),$AI338)</f>
        <v>0.99179310215601157</v>
      </c>
      <c r="AR338" s="41" t="str">
        <f>IF(AI338&lt;$BJ$12,"Up","Down")</f>
        <v>Down</v>
      </c>
      <c r="AS338" s="41" t="str">
        <f>IF(AI338&lt;$BK$12,"Down","Up")</f>
        <v>Up</v>
      </c>
      <c r="AU338" s="4" t="str">
        <f>IF(AZ338=AZ339,IF(AZ338&gt;AZ337,AZ338&amp;"_O",""),AZ338&amp;"_C")</f>
        <v/>
      </c>
      <c r="AV338" s="7" t="str">
        <f>IF(RIGHT(AU338,1)="C",AX338/INDEX($AX$5:$AX$2729,MATCH(AZ338&amp;"_O",$AU$5:$AU$2729,0),1),"")</f>
        <v/>
      </c>
      <c r="AW338" s="38">
        <v>27901</v>
      </c>
      <c r="AX338" s="37">
        <v>101.26</v>
      </c>
      <c r="AY338" s="7">
        <f>AX338/AX337</f>
        <v>0.99921057825143089</v>
      </c>
      <c r="AZ338" s="4">
        <f>YEAR(AW338)</f>
        <v>1976</v>
      </c>
      <c r="BA338" s="2" t="s">
        <v>5</v>
      </c>
      <c r="BB338" s="12" t="str">
        <f>INDEX($CD$5:$CD$10,MATCH(BA338,$CC$5:$CC$10,0),1)</f>
        <v/>
      </c>
      <c r="BC338" s="12" t="str">
        <f>IF(AND(BB338="Y",AY338&gt;1),"Y","")</f>
        <v/>
      </c>
      <c r="BD338" s="12" t="str">
        <f>IF(AND(BB338="Y",AY338&lt;1),"Y","")</f>
        <v/>
      </c>
      <c r="BE338" s="12" t="str">
        <f>IF(AY338&gt;1,IF(AY337&gt;1,"Y",""),"")</f>
        <v/>
      </c>
      <c r="BF338" s="12" t="str">
        <f>IF(AY338&lt;1,IF(AY337&lt;1,"Y",""),"")</f>
        <v>Y</v>
      </c>
      <c r="BG338" s="2"/>
      <c r="BH338" s="2"/>
      <c r="BI338" s="2"/>
      <c r="BJ338" s="2"/>
      <c r="BK338" s="2"/>
      <c r="BL338" s="2"/>
      <c r="BM338" s="4" t="str">
        <f>IF(BR338=BR339,IF(BR338&gt;BR337,BR338&amp;"_O",""),BR338&amp;"_C")</f>
        <v/>
      </c>
      <c r="BN338" s="7" t="str">
        <f>IF(RIGHT(BM338,1)="C",BP338/INDEX($BP$5:$BP$2729,MATCH(BR338&amp;"_O",$BM$5:$BM$2729,0),1),"")</f>
        <v/>
      </c>
      <c r="BO338" s="38">
        <v>28300</v>
      </c>
      <c r="BP338" s="3">
        <v>99.66</v>
      </c>
      <c r="BQ338" s="7">
        <f>BP338/BP337</f>
        <v>1.0106480073014907</v>
      </c>
      <c r="BR338" s="4">
        <f>YEAR(BO338)</f>
        <v>1977</v>
      </c>
      <c r="BS338" s="2" t="s">
        <v>5</v>
      </c>
      <c r="BT338" s="12" t="str">
        <f>INDEX($CD$5:$CD$10,MATCH(BS338,$CC$5:$CC$10,0),1)</f>
        <v/>
      </c>
      <c r="BU338" s="12" t="str">
        <f>IF(AND(BT338="Y",BQ338&gt;1),"Y","")</f>
        <v/>
      </c>
      <c r="BV338" s="12" t="str">
        <f>IF(AND(BT338="Y",BQ338&lt;1),"Y","")</f>
        <v/>
      </c>
      <c r="BW338" s="12" t="str">
        <f>IF(BQ338&gt;1,IF(BQ337&gt;1,"Y",""),"")</f>
        <v>Y</v>
      </c>
      <c r="BX338" s="12" t="str">
        <f>IF(BQ338&lt;1,IF(BQ337&lt;1,"Y",""),"")</f>
        <v/>
      </c>
      <c r="BY338" s="2"/>
      <c r="BZ338" s="2"/>
      <c r="CA338" s="2"/>
    </row>
    <row r="339" spans="2:79">
      <c r="B339" s="4" t="str">
        <f>IF(G339=G340,IF(G339&gt;G338,G339&amp;"_O",""),G339&amp;"_C")</f>
        <v/>
      </c>
      <c r="C339" s="14">
        <f ca="1">RANDBETWEEN(0,1000)/1000</f>
        <v>0.76800000000000002</v>
      </c>
      <c r="D339" s="16">
        <f>D338+1</f>
        <v>335</v>
      </c>
      <c r="E339" s="10">
        <f>ROUNDDOWN(D339/52,0)+1</f>
        <v>7</v>
      </c>
      <c r="F339" s="15">
        <f>F338+7</f>
        <v>46965</v>
      </c>
      <c r="G339" s="4">
        <f>YEAR(F339)</f>
        <v>2028</v>
      </c>
      <c r="H339" s="33">
        <v>3.5000000000000003E-2</v>
      </c>
      <c r="I339" s="33">
        <v>5.7000000000000002E-2</v>
      </c>
      <c r="J339" s="33">
        <v>0.186</v>
      </c>
      <c r="K339" s="16" t="str">
        <f>IF(M338&gt;1,"Up","Down")</f>
        <v>Up</v>
      </c>
      <c r="L339" s="16" t="str">
        <f>IF(K339="Up",IF(H339&lt;$BJ$7,"Up","Down"),IF(H339&lt;$BK$7,"Down","Up"))</f>
        <v>Up</v>
      </c>
      <c r="M339" s="17">
        <f>IF(L339="Up",INDEX($AK$5:$AK$1005,MATCH(I339,$AI$5:$AI$1005,0),1),INDEX($AL$5:$AL$1005,MATCH(J339,$AI$5:$AI$1005,0),1))</f>
        <v>1.0012786249738479</v>
      </c>
      <c r="N339" s="16" t="str">
        <f>IF(P338&gt;1,"Up","Down")</f>
        <v>Up</v>
      </c>
      <c r="O339" s="16" t="str">
        <f>IF(N339="Up",IF(H339&lt;$BJ$12,"Up","Down"),IF(H339&lt;$BK$12,"Down","Up"))</f>
        <v>Up</v>
      </c>
      <c r="P339" s="17">
        <f>IF(O339="Up",INDEX($AP$5:$AP$1005,MATCH(I339,$AI$5:$AI$1005,0),1),INDEX($AQ$5:$AQ$1005,MATCH(J339,$AI$5:$AI$1005,0),1))</f>
        <v>1.0021263502403484</v>
      </c>
      <c r="Q339" s="19">
        <f>T338</f>
        <v>50139.300805963707</v>
      </c>
      <c r="R339" s="19">
        <f>INDEX(model!$S$5:$S$35,MATCH(G339,model!$Q$5:$Q$35,0),1)*model!$O$5</f>
        <v>125</v>
      </c>
      <c r="S339" s="19">
        <f>IF(RIGHT(B339,1)="C",T338*INDEX(model!$T$5:$T$35,MATCH(G339,model!$Q$5:$Q$35,0),1),0)</f>
        <v>0</v>
      </c>
      <c r="T339" s="19">
        <f>(Q339+R339-S339)*M339</f>
        <v>50328.569996267215</v>
      </c>
      <c r="U339" s="19">
        <f>X338</f>
        <v>41664.551440088879</v>
      </c>
      <c r="V339" s="19">
        <f>INDEX(model!$S$5:$S$35,MATCH(G339,model!$Q$5:$Q$35,0),1)*model!$O$6</f>
        <v>125</v>
      </c>
      <c r="W339" s="19">
        <f>IF(RIGHT(B339,1)="C",X338*INDEX(model!$T$5:$T$35,MATCH(G339,model!$Q$5:$Q$35,0),1),0)</f>
        <v>0</v>
      </c>
      <c r="X339" s="19">
        <f>(U339+V339-W339)*P339</f>
        <v>41878.410662837559</v>
      </c>
      <c r="Y339" s="19"/>
      <c r="Z339" s="36" t="str">
        <f>K339&amp;L339</f>
        <v>UpUp</v>
      </c>
      <c r="AA339" s="36" t="str">
        <f>N339&amp;O339</f>
        <v>UpUp</v>
      </c>
      <c r="AB339" s="19"/>
      <c r="AC339" s="19"/>
      <c r="AD339" s="19"/>
      <c r="AE339" s="19"/>
      <c r="AI339" s="18">
        <f>ROUND(AI338-0.001,3)</f>
        <v>0.66600000000000004</v>
      </c>
      <c r="AJ339" s="9">
        <f t="array" ref="AJ339">PERCENTILE(IF($BB$5:$BB$2729="Y",$AY$5:$AY$2729),$AI339)</f>
        <v>1.0099966488338485</v>
      </c>
      <c r="AK339" s="9">
        <f t="array" ref="AK339">PERCENTILE(IF($BC$5:$BC$2729="Y",$AY$5:$AY$2729),$AI339)</f>
        <v>1.0171416887736158</v>
      </c>
      <c r="AL339" s="9">
        <f t="array" ref="AL339">PERCENTILE(IF($BD$5:$BD$2729="Y",$AY$5:$AY$2729),$AI339)</f>
        <v>0.99240155940136776</v>
      </c>
      <c r="AM339" s="41" t="str">
        <f>IF(AI339&lt;$BJ$7,"Up","Down")</f>
        <v>Down</v>
      </c>
      <c r="AN339" s="41" t="str">
        <f>IF(AI339&lt;$BK$7,"Down","Up")</f>
        <v>Up</v>
      </c>
      <c r="AO339" s="9">
        <f t="array" ref="AO339">PERCENTILE(IF($BT$5:$BT$2729="Y",$BQ$5:$BQ$2729),$AI339)</f>
        <v>1.0134841164851864</v>
      </c>
      <c r="AP339" s="9">
        <f t="array" ref="AP339">PERCENTILE(IF($BU$5:$BU$2729="Y",$BQ$5:$BQ$2729),$AI339)</f>
        <v>1.0245252085555847</v>
      </c>
      <c r="AQ339" s="9">
        <f t="array" ref="AQ339">PERCENTILE(IF($BV$5:$BV$2729="Y",$BQ$5:$BQ$2729),$AI339)</f>
        <v>0.9917731402913158</v>
      </c>
      <c r="AR339" s="41" t="str">
        <f>IF(AI339&lt;$BJ$12,"Up","Down")</f>
        <v>Down</v>
      </c>
      <c r="AS339" s="41" t="str">
        <f>IF(AI339&lt;$BK$12,"Down","Up")</f>
        <v>Up</v>
      </c>
      <c r="AU339" s="4" t="str">
        <f>IF(AZ339=AZ340,IF(AZ339&gt;AZ338,AZ339&amp;"_O",""),AZ339&amp;"_C")</f>
        <v/>
      </c>
      <c r="AV339" s="7" t="str">
        <f>IF(RIGHT(AU339,1)="C",AX339/INDEX($AX$5:$AX$2729,MATCH(AZ339&amp;"_O",$AU$5:$AU$2729,0),1),"")</f>
        <v/>
      </c>
      <c r="AW339" s="38">
        <v>27908</v>
      </c>
      <c r="AX339" s="37">
        <v>100.18</v>
      </c>
      <c r="AY339" s="7">
        <f>AX339/AX338</f>
        <v>0.98933438672723684</v>
      </c>
      <c r="AZ339" s="4">
        <f>YEAR(AW339)</f>
        <v>1976</v>
      </c>
      <c r="BA339" s="2" t="s">
        <v>5</v>
      </c>
      <c r="BB339" s="12" t="str">
        <f>INDEX($CD$5:$CD$10,MATCH(BA339,$CC$5:$CC$10,0),1)</f>
        <v/>
      </c>
      <c r="BC339" s="12" t="str">
        <f>IF(AND(BB339="Y",AY339&gt;1),"Y","")</f>
        <v/>
      </c>
      <c r="BD339" s="12" t="str">
        <f>IF(AND(BB339="Y",AY339&lt;1),"Y","")</f>
        <v/>
      </c>
      <c r="BE339" s="12" t="str">
        <f>IF(AY339&gt;1,IF(AY338&gt;1,"Y",""),"")</f>
        <v/>
      </c>
      <c r="BF339" s="12" t="str">
        <f>IF(AY339&lt;1,IF(AY338&lt;1,"Y",""),"")</f>
        <v>Y</v>
      </c>
      <c r="BG339" s="2"/>
      <c r="BH339" s="2"/>
      <c r="BI339" s="2"/>
      <c r="BJ339" s="2"/>
      <c r="BK339" s="2"/>
      <c r="BL339" s="2"/>
      <c r="BM339" s="4" t="str">
        <f>IF(BR339=BR340,IF(BR339&gt;BR338,BR339&amp;"_O",""),BR339&amp;"_C")</f>
        <v/>
      </c>
      <c r="BN339" s="7" t="str">
        <f>IF(RIGHT(BM339,1)="C",BP339/INDEX($BP$5:$BP$2729,MATCH(BR339&amp;"_O",$BM$5:$BM$2729,0),1),"")</f>
        <v/>
      </c>
      <c r="BO339" s="38">
        <v>28307</v>
      </c>
      <c r="BP339" s="3">
        <v>99.9</v>
      </c>
      <c r="BQ339" s="7">
        <f>BP339/BP338</f>
        <v>1.0024081878386515</v>
      </c>
      <c r="BR339" s="4">
        <f>YEAR(BO339)</f>
        <v>1977</v>
      </c>
      <c r="BS339" s="2" t="s">
        <v>5</v>
      </c>
      <c r="BT339" s="12" t="str">
        <f>INDEX($CD$5:$CD$10,MATCH(BS339,$CC$5:$CC$10,0),1)</f>
        <v/>
      </c>
      <c r="BU339" s="12" t="str">
        <f>IF(AND(BT339="Y",BQ339&gt;1),"Y","")</f>
        <v/>
      </c>
      <c r="BV339" s="12" t="str">
        <f>IF(AND(BT339="Y",BQ339&lt;1),"Y","")</f>
        <v/>
      </c>
      <c r="BW339" s="12" t="str">
        <f>IF(BQ339&gt;1,IF(BQ338&gt;1,"Y",""),"")</f>
        <v>Y</v>
      </c>
      <c r="BX339" s="12" t="str">
        <f>IF(BQ339&lt;1,IF(BQ338&lt;1,"Y",""),"")</f>
        <v/>
      </c>
      <c r="BY339" s="2"/>
      <c r="BZ339" s="2"/>
      <c r="CA339" s="2"/>
    </row>
    <row r="340" spans="2:79">
      <c r="B340" s="4" t="str">
        <f>IF(G340=G341,IF(G340&gt;G339,G340&amp;"_O",""),G340&amp;"_C")</f>
        <v/>
      </c>
      <c r="C340" s="14">
        <f ca="1">RANDBETWEEN(0,1000)/1000</f>
        <v>0.27100000000000002</v>
      </c>
      <c r="D340" s="16">
        <f>D339+1</f>
        <v>336</v>
      </c>
      <c r="E340" s="10">
        <f>ROUNDDOWN(D340/52,0)+1</f>
        <v>7</v>
      </c>
      <c r="F340" s="15">
        <f>F339+7</f>
        <v>46972</v>
      </c>
      <c r="G340" s="4">
        <f>YEAR(F340)</f>
        <v>2028</v>
      </c>
      <c r="H340" s="33">
        <v>0.85499999999999998</v>
      </c>
      <c r="I340" s="33">
        <v>0.188</v>
      </c>
      <c r="J340" s="33">
        <v>0.60799999999999998</v>
      </c>
      <c r="K340" s="16" t="str">
        <f>IF(M339&gt;1,"Up","Down")</f>
        <v>Up</v>
      </c>
      <c r="L340" s="16" t="str">
        <f>IF(K340="Up",IF(H340&lt;$BJ$7,"Up","Down"),IF(H340&lt;$BK$7,"Down","Up"))</f>
        <v>Down</v>
      </c>
      <c r="M340" s="17">
        <f>IF(L340="Up",INDEX($AK$5:$AK$1005,MATCH(I340,$AI$5:$AI$1005,0),1),INDEX($AL$5:$AL$1005,MATCH(J340,$AI$5:$AI$1005,0),1))</f>
        <v>0.99055543944737778</v>
      </c>
      <c r="N340" s="16" t="str">
        <f>IF(P339&gt;1,"Up","Down")</f>
        <v>Up</v>
      </c>
      <c r="O340" s="16" t="str">
        <f>IF(N340="Up",IF(H340&lt;$BJ$12,"Up","Down"),IF(H340&lt;$BK$12,"Down","Up"))</f>
        <v>Down</v>
      </c>
      <c r="P340" s="17">
        <f>IF(O340="Up",INDEX($AP$5:$AP$1005,MATCH(I340,$AI$5:$AI$1005,0),1),INDEX($AQ$5:$AQ$1005,MATCH(J340,$AI$5:$AI$1005,0),1))</f>
        <v>0.98942080416957812</v>
      </c>
      <c r="Q340" s="19">
        <f>T339</f>
        <v>50328.569996267215</v>
      </c>
      <c r="R340" s="19">
        <f>INDEX(model!$S$5:$S$35,MATCH(G340,model!$Q$5:$Q$35,0),1)*model!$O$5</f>
        <v>125</v>
      </c>
      <c r="S340" s="19">
        <f>IF(RIGHT(B340,1)="C",T339*INDEX(model!$T$5:$T$35,MATCH(G340,model!$Q$5:$Q$35,0),1),0)</f>
        <v>0</v>
      </c>
      <c r="T340" s="19">
        <f>(Q340+R340-S340)*M340</f>
        <v>49977.058199341503</v>
      </c>
      <c r="U340" s="19">
        <f>X339</f>
        <v>41878.410662837559</v>
      </c>
      <c r="V340" s="19">
        <f>INDEX(model!$S$5:$S$35,MATCH(G340,model!$Q$5:$Q$35,0),1)*model!$O$6</f>
        <v>125</v>
      </c>
      <c r="W340" s="19">
        <f>IF(RIGHT(B340,1)="C",X339*INDEX(model!$T$5:$T$35,MATCH(G340,model!$Q$5:$Q$35,0),1),0)</f>
        <v>0</v>
      </c>
      <c r="X340" s="19">
        <f>(U340+V340-W340)*P340</f>
        <v>41559.048355889769</v>
      </c>
      <c r="Y340" s="19"/>
      <c r="Z340" s="36" t="str">
        <f>K340&amp;L340</f>
        <v>UpDown</v>
      </c>
      <c r="AA340" s="36" t="str">
        <f>N340&amp;O340</f>
        <v>UpDown</v>
      </c>
      <c r="AB340" s="19"/>
      <c r="AC340" s="19"/>
      <c r="AD340" s="19"/>
      <c r="AE340" s="19"/>
      <c r="AI340" s="18">
        <f>ROUND(AI339-0.001,3)</f>
        <v>0.66500000000000004</v>
      </c>
      <c r="AJ340" s="9">
        <f t="array" ref="AJ340">PERCENTILE(IF($BB$5:$BB$2729="Y",$AY$5:$AY$2729),$AI340)</f>
        <v>1.0099895519620556</v>
      </c>
      <c r="AK340" s="9">
        <f t="array" ref="AK340">PERCENTILE(IF($BC$5:$BC$2729="Y",$AY$5:$AY$2729),$AI340)</f>
        <v>1.0171158121794606</v>
      </c>
      <c r="AL340" s="9">
        <f t="array" ref="AL340">PERCENTILE(IF($BD$5:$BD$2729="Y",$AY$5:$AY$2729),$AI340)</f>
        <v>0.99236028973054979</v>
      </c>
      <c r="AM340" s="41" t="str">
        <f>IF(AI340&lt;$BJ$7,"Up","Down")</f>
        <v>Down</v>
      </c>
      <c r="AN340" s="41" t="str">
        <f>IF(AI340&lt;$BK$7,"Down","Up")</f>
        <v>Up</v>
      </c>
      <c r="AO340" s="9">
        <f t="array" ref="AO340">PERCENTILE(IF($BT$5:$BT$2729="Y",$BQ$5:$BQ$2729),$AI340)</f>
        <v>1.0134288522068324</v>
      </c>
      <c r="AP340" s="9">
        <f t="array" ref="AP340">PERCENTILE(IF($BU$5:$BU$2729="Y",$BQ$5:$BQ$2729),$AI340)</f>
        <v>1.0244151484111244</v>
      </c>
      <c r="AQ340" s="9">
        <f t="array" ref="AQ340">PERCENTILE(IF($BV$5:$BV$2729="Y",$BQ$5:$BQ$2729),$AI340)</f>
        <v>0.99168819151340226</v>
      </c>
      <c r="AR340" s="41" t="str">
        <f>IF(AI340&lt;$BJ$12,"Up","Down")</f>
        <v>Down</v>
      </c>
      <c r="AS340" s="41" t="str">
        <f>IF(AI340&lt;$BK$12,"Down","Up")</f>
        <v>Up</v>
      </c>
      <c r="AU340" s="4" t="str">
        <f>IF(AZ340=AZ341,IF(AZ340&gt;AZ339,AZ340&amp;"_O",""),AZ340&amp;"_C")</f>
        <v/>
      </c>
      <c r="AV340" s="7" t="str">
        <f>IF(RIGHT(AU340,1)="C",AX340/INDEX($AX$5:$AX$2729,MATCH(AZ340&amp;"_O",$AU$5:$AU$2729,0),1),"")</f>
        <v/>
      </c>
      <c r="AW340" s="38">
        <v>27915</v>
      </c>
      <c r="AX340" s="37">
        <v>99.15</v>
      </c>
      <c r="AY340" s="7">
        <f>AX340/AX339</f>
        <v>0.98971850668796169</v>
      </c>
      <c r="AZ340" s="4">
        <f>YEAR(AW340)</f>
        <v>1976</v>
      </c>
      <c r="BA340" s="2" t="s">
        <v>5</v>
      </c>
      <c r="BB340" s="12" t="str">
        <f>INDEX($CD$5:$CD$10,MATCH(BA340,$CC$5:$CC$10,0),1)</f>
        <v/>
      </c>
      <c r="BC340" s="12" t="str">
        <f>IF(AND(BB340="Y",AY340&gt;1),"Y","")</f>
        <v/>
      </c>
      <c r="BD340" s="12" t="str">
        <f>IF(AND(BB340="Y",AY340&lt;1),"Y","")</f>
        <v/>
      </c>
      <c r="BE340" s="12" t="str">
        <f>IF(AY340&gt;1,IF(AY339&gt;1,"Y",""),"")</f>
        <v/>
      </c>
      <c r="BF340" s="12" t="str">
        <f>IF(AY340&lt;1,IF(AY339&lt;1,"Y",""),"")</f>
        <v>Y</v>
      </c>
      <c r="BG340" s="2"/>
      <c r="BH340" s="2"/>
      <c r="BI340" s="2"/>
      <c r="BJ340" s="2"/>
      <c r="BK340" s="2"/>
      <c r="BL340" s="2"/>
      <c r="BM340" s="4" t="str">
        <f>IF(BR340=BR341,IF(BR340&gt;BR339,BR340&amp;"_O",""),BR340&amp;"_C")</f>
        <v/>
      </c>
      <c r="BN340" s="7" t="str">
        <f>IF(RIGHT(BM340,1)="C",BP340/INDEX($BP$5:$BP$2729,MATCH(BR340&amp;"_O",$BM$5:$BM$2729,0),1),"")</f>
        <v/>
      </c>
      <c r="BO340" s="38">
        <v>28314</v>
      </c>
      <c r="BP340" s="3">
        <v>100.81</v>
      </c>
      <c r="BQ340" s="7">
        <f>BP340/BP339</f>
        <v>1.0091091091091091</v>
      </c>
      <c r="BR340" s="4">
        <f>YEAR(BO340)</f>
        <v>1977</v>
      </c>
      <c r="BS340" s="2" t="s">
        <v>5</v>
      </c>
      <c r="BT340" s="12" t="str">
        <f>INDEX($CD$5:$CD$10,MATCH(BS340,$CC$5:$CC$10,0),1)</f>
        <v/>
      </c>
      <c r="BU340" s="12" t="str">
        <f>IF(AND(BT340="Y",BQ340&gt;1),"Y","")</f>
        <v/>
      </c>
      <c r="BV340" s="12" t="str">
        <f>IF(AND(BT340="Y",BQ340&lt;1),"Y","")</f>
        <v/>
      </c>
      <c r="BW340" s="12" t="str">
        <f>IF(BQ340&gt;1,IF(BQ339&gt;1,"Y",""),"")</f>
        <v>Y</v>
      </c>
      <c r="BX340" s="12" t="str">
        <f>IF(BQ340&lt;1,IF(BQ339&lt;1,"Y",""),"")</f>
        <v/>
      </c>
      <c r="BY340" s="2"/>
      <c r="BZ340" s="2"/>
      <c r="CA340" s="2"/>
    </row>
    <row r="341" spans="2:79">
      <c r="B341" s="4" t="str">
        <f>IF(G341=G342,IF(G341&gt;G340,G341&amp;"_O",""),G341&amp;"_C")</f>
        <v/>
      </c>
      <c r="C341" s="14">
        <f ca="1">RANDBETWEEN(0,1000)/1000</f>
        <v>0.79100000000000004</v>
      </c>
      <c r="D341" s="16">
        <f>D340+1</f>
        <v>337</v>
      </c>
      <c r="E341" s="10">
        <f>ROUNDDOWN(D341/52,0)+1</f>
        <v>7</v>
      </c>
      <c r="F341" s="15">
        <f>F340+7</f>
        <v>46979</v>
      </c>
      <c r="G341" s="4">
        <f>YEAR(F341)</f>
        <v>2028</v>
      </c>
      <c r="H341" s="33">
        <v>0.69499999999999995</v>
      </c>
      <c r="I341" s="33">
        <v>0.124</v>
      </c>
      <c r="J341" s="33">
        <v>0.46600000000000003</v>
      </c>
      <c r="K341" s="16" t="str">
        <f>IF(M340&gt;1,"Up","Down")</f>
        <v>Down</v>
      </c>
      <c r="L341" s="16" t="str">
        <f>IF(K341="Up",IF(H341&lt;$BJ$7,"Up","Down"),IF(H341&lt;$BK$7,"Down","Up"))</f>
        <v>Up</v>
      </c>
      <c r="M341" s="17">
        <f>IF(L341="Up",INDEX($AK$5:$AK$1005,MATCH(I341,$AI$5:$AI$1005,0),1),INDEX($AL$5:$AL$1005,MATCH(J341,$AI$5:$AI$1005,0),1))</f>
        <v>1.0029854014915378</v>
      </c>
      <c r="N341" s="16" t="str">
        <f>IF(P340&gt;1,"Up","Down")</f>
        <v>Down</v>
      </c>
      <c r="O341" s="16" t="str">
        <f>IF(N341="Up",IF(H341&lt;$BJ$12,"Up","Down"),IF(H341&lt;$BK$12,"Down","Up"))</f>
        <v>Up</v>
      </c>
      <c r="P341" s="17">
        <f>IF(O341="Up",INDEX($AP$5:$AP$1005,MATCH(I341,$AI$5:$AI$1005,0),1),INDEX($AQ$5:$AQ$1005,MATCH(J341,$AI$5:$AI$1005,0),1))</f>
        <v>1.0041319840266074</v>
      </c>
      <c r="Q341" s="19">
        <f>T340</f>
        <v>49977.058199341503</v>
      </c>
      <c r="R341" s="19">
        <f>INDEX(model!$S$5:$S$35,MATCH(G341,model!$Q$5:$Q$35,0),1)*model!$O$5</f>
        <v>125</v>
      </c>
      <c r="S341" s="19">
        <f>IF(RIGHT(B341,1)="C",T340*INDEX(model!$T$5:$T$35,MATCH(G341,model!$Q$5:$Q$35,0),1),0)</f>
        <v>0</v>
      </c>
      <c r="T341" s="19">
        <f>(Q341+R341-S341)*M341</f>
        <v>50251.632958618931</v>
      </c>
      <c r="U341" s="19">
        <f>X340</f>
        <v>41559.048355889769</v>
      </c>
      <c r="V341" s="19">
        <f>INDEX(model!$S$5:$S$35,MATCH(G341,model!$Q$5:$Q$35,0),1)*model!$O$6</f>
        <v>125</v>
      </c>
      <c r="W341" s="19">
        <f>IF(RIGHT(B341,1)="C",X340*INDEX(model!$T$5:$T$35,MATCH(G341,model!$Q$5:$Q$35,0),1),0)</f>
        <v>0</v>
      </c>
      <c r="X341" s="19">
        <f>(U341+V341-W341)*P341</f>
        <v>41856.286177860638</v>
      </c>
      <c r="Y341" s="19"/>
      <c r="Z341" s="36" t="str">
        <f>K341&amp;L341</f>
        <v>DownUp</v>
      </c>
      <c r="AA341" s="36" t="str">
        <f>N341&amp;O341</f>
        <v>DownUp</v>
      </c>
      <c r="AB341" s="19"/>
      <c r="AC341" s="19"/>
      <c r="AD341" s="19"/>
      <c r="AE341" s="19"/>
      <c r="AI341" s="18">
        <f>ROUND(AI340-0.001,3)</f>
        <v>0.66400000000000003</v>
      </c>
      <c r="AJ341" s="9">
        <f t="array" ref="AJ341">PERCENTILE(IF($BB$5:$BB$2729="Y",$AY$5:$AY$2729),$AI341)</f>
        <v>1.0099146250374058</v>
      </c>
      <c r="AK341" s="9">
        <f t="array" ref="AK341">PERCENTILE(IF($BC$5:$BC$2729="Y",$AY$5:$AY$2729),$AI341)</f>
        <v>1.0171015820269507</v>
      </c>
      <c r="AL341" s="9">
        <f t="array" ref="AL341">PERCENTILE(IF($BD$5:$BD$2729="Y",$AY$5:$AY$2729),$AI341)</f>
        <v>0.9923401793807759</v>
      </c>
      <c r="AM341" s="41" t="str">
        <f>IF(AI341&lt;$BJ$7,"Up","Down")</f>
        <v>Down</v>
      </c>
      <c r="AN341" s="41" t="str">
        <f>IF(AI341&lt;$BK$7,"Down","Up")</f>
        <v>Up</v>
      </c>
      <c r="AO341" s="9">
        <f t="array" ref="AO341">PERCENTILE(IF($BT$5:$BT$2729="Y",$BQ$5:$BQ$2729),$AI341)</f>
        <v>1.0133005411118647</v>
      </c>
      <c r="AP341" s="9">
        <f t="array" ref="AP341">PERCENTILE(IF($BU$5:$BU$2729="Y",$BQ$5:$BQ$2729),$AI341)</f>
        <v>1.024350150353166</v>
      </c>
      <c r="AQ341" s="9">
        <f t="array" ref="AQ341">PERCENTILE(IF($BV$5:$BV$2729="Y",$BQ$5:$BQ$2729),$AI341)</f>
        <v>0.99167046533289982</v>
      </c>
      <c r="AR341" s="41" t="str">
        <f>IF(AI341&lt;$BJ$12,"Up","Down")</f>
        <v>Down</v>
      </c>
      <c r="AS341" s="41" t="str">
        <f>IF(AI341&lt;$BK$12,"Down","Up")</f>
        <v>Up</v>
      </c>
      <c r="AU341" s="4" t="str">
        <f>IF(AZ341=AZ342,IF(AZ341&gt;AZ340,AZ341&amp;"_O",""),AZ341&amp;"_C")</f>
        <v/>
      </c>
      <c r="AV341" s="7" t="str">
        <f>IF(RIGHT(AU341,1)="C",AX341/INDEX($AX$5:$AX$2729,MATCH(AZ341&amp;"_O",$AU$5:$AU$2729,0),1),"")</f>
        <v/>
      </c>
      <c r="AW341" s="38">
        <v>27922</v>
      </c>
      <c r="AX341" s="37">
        <v>100.92</v>
      </c>
      <c r="AY341" s="7">
        <f>AX341/AX340</f>
        <v>1.0178517397881996</v>
      </c>
      <c r="AZ341" s="4">
        <f>YEAR(AW341)</f>
        <v>1976</v>
      </c>
      <c r="BA341" s="2" t="s">
        <v>5</v>
      </c>
      <c r="BB341" s="12" t="str">
        <f>INDEX($CD$5:$CD$10,MATCH(BA341,$CC$5:$CC$10,0),1)</f>
        <v/>
      </c>
      <c r="BC341" s="12" t="str">
        <f>IF(AND(BB341="Y",AY341&gt;1),"Y","")</f>
        <v/>
      </c>
      <c r="BD341" s="12" t="str">
        <f>IF(AND(BB341="Y",AY341&lt;1),"Y","")</f>
        <v/>
      </c>
      <c r="BE341" s="12" t="str">
        <f>IF(AY341&gt;1,IF(AY340&gt;1,"Y",""),"")</f>
        <v/>
      </c>
      <c r="BF341" s="12" t="str">
        <f>IF(AY341&lt;1,IF(AY340&lt;1,"Y",""),"")</f>
        <v/>
      </c>
      <c r="BG341" s="2"/>
      <c r="BH341" s="2"/>
      <c r="BI341" s="2"/>
      <c r="BJ341" s="2"/>
      <c r="BK341" s="2"/>
      <c r="BL341" s="2"/>
      <c r="BM341" s="4" t="str">
        <f>IF(BR341=BR342,IF(BR341&gt;BR340,BR341&amp;"_O",""),BR341&amp;"_C")</f>
        <v/>
      </c>
      <c r="BN341" s="7" t="str">
        <f>IF(RIGHT(BM341,1)="C",BP341/INDEX($BP$5:$BP$2729,MATCH(BR341&amp;"_O",$BM$5:$BM$2729,0),1),"")</f>
        <v/>
      </c>
      <c r="BO341" s="38">
        <v>28321</v>
      </c>
      <c r="BP341" s="3">
        <v>101.41</v>
      </c>
      <c r="BQ341" s="7">
        <f>BP341/BP340</f>
        <v>1.0059517904969744</v>
      </c>
      <c r="BR341" s="4">
        <f>YEAR(BO341)</f>
        <v>1977</v>
      </c>
      <c r="BS341" s="2" t="s">
        <v>5</v>
      </c>
      <c r="BT341" s="12" t="str">
        <f>INDEX($CD$5:$CD$10,MATCH(BS341,$CC$5:$CC$10,0),1)</f>
        <v/>
      </c>
      <c r="BU341" s="12" t="str">
        <f>IF(AND(BT341="Y",BQ341&gt;1),"Y","")</f>
        <v/>
      </c>
      <c r="BV341" s="12" t="str">
        <f>IF(AND(BT341="Y",BQ341&lt;1),"Y","")</f>
        <v/>
      </c>
      <c r="BW341" s="12" t="str">
        <f>IF(BQ341&gt;1,IF(BQ340&gt;1,"Y",""),"")</f>
        <v>Y</v>
      </c>
      <c r="BX341" s="12" t="str">
        <f>IF(BQ341&lt;1,IF(BQ340&lt;1,"Y",""),"")</f>
        <v/>
      </c>
      <c r="BY341" s="2"/>
      <c r="BZ341" s="2"/>
      <c r="CA341" s="2"/>
    </row>
    <row r="342" spans="2:79">
      <c r="B342" s="4" t="str">
        <f>IF(G342=G343,IF(G342&gt;G341,G342&amp;"_O",""),G342&amp;"_C")</f>
        <v/>
      </c>
      <c r="C342" s="14">
        <f ca="1">RANDBETWEEN(0,1000)/1000</f>
        <v>0.18099999999999999</v>
      </c>
      <c r="D342" s="16">
        <f>D341+1</f>
        <v>338</v>
      </c>
      <c r="E342" s="10">
        <f>ROUNDDOWN(D342/52,0)+1</f>
        <v>7</v>
      </c>
      <c r="F342" s="15">
        <f>F341+7</f>
        <v>46986</v>
      </c>
      <c r="G342" s="4">
        <f>YEAR(F342)</f>
        <v>2028</v>
      </c>
      <c r="H342" s="33">
        <v>0.71</v>
      </c>
      <c r="I342" s="33">
        <v>0.20300000000000001</v>
      </c>
      <c r="J342" s="33">
        <v>0.93600000000000005</v>
      </c>
      <c r="K342" s="16" t="str">
        <f>IF(M341&gt;1,"Up","Down")</f>
        <v>Up</v>
      </c>
      <c r="L342" s="16" t="str">
        <f>IF(K342="Up",IF(H342&lt;$BJ$7,"Up","Down"),IF(H342&lt;$BK$7,"Down","Up"))</f>
        <v>Down</v>
      </c>
      <c r="M342" s="17">
        <f>IF(L342="Up",INDEX($AK$5:$AK$1005,MATCH(I342,$AI$5:$AI$1005,0),1),INDEX($AL$5:$AL$1005,MATCH(J342,$AI$5:$AI$1005,0),1))</f>
        <v>0.99854675244135049</v>
      </c>
      <c r="N342" s="16" t="str">
        <f>IF(P341&gt;1,"Up","Down")</f>
        <v>Up</v>
      </c>
      <c r="O342" s="16" t="str">
        <f>IF(N342="Up",IF(H342&lt;$BJ$12,"Up","Down"),IF(H342&lt;$BK$12,"Down","Up"))</f>
        <v>Down</v>
      </c>
      <c r="P342" s="17">
        <f>IF(O342="Up",INDEX($AP$5:$AP$1005,MATCH(I342,$AI$5:$AI$1005,0),1),INDEX($AQ$5:$AQ$1005,MATCH(J342,$AI$5:$AI$1005,0),1))</f>
        <v>0.99845987031767658</v>
      </c>
      <c r="Q342" s="19">
        <f>T341</f>
        <v>50251.632958618931</v>
      </c>
      <c r="R342" s="19">
        <f>INDEX(model!$S$5:$S$35,MATCH(G342,model!$Q$5:$Q$35,0),1)*model!$O$5</f>
        <v>125</v>
      </c>
      <c r="S342" s="19">
        <f>IF(RIGHT(B342,1)="C",T341*INDEX(model!$T$5:$T$35,MATCH(G342,model!$Q$5:$Q$35,0),1),0)</f>
        <v>0</v>
      </c>
      <c r="T342" s="19">
        <f>(Q342+R342-S342)*M342</f>
        <v>50303.423239758835</v>
      </c>
      <c r="U342" s="19">
        <f>X341</f>
        <v>41856.286177860638</v>
      </c>
      <c r="V342" s="19">
        <f>INDEX(model!$S$5:$S$35,MATCH(G342,model!$Q$5:$Q$35,0),1)*model!$O$6</f>
        <v>125</v>
      </c>
      <c r="W342" s="19">
        <f>IF(RIGHT(B342,1)="C",X341*INDEX(model!$T$5:$T$35,MATCH(G342,model!$Q$5:$Q$35,0),1),0)</f>
        <v>0</v>
      </c>
      <c r="X342" s="19">
        <f>(U342+V342-W342)*P342</f>
        <v>41916.629552915998</v>
      </c>
      <c r="Y342" s="19"/>
      <c r="Z342" s="36" t="str">
        <f>K342&amp;L342</f>
        <v>UpDown</v>
      </c>
      <c r="AA342" s="36" t="str">
        <f>N342&amp;O342</f>
        <v>UpDown</v>
      </c>
      <c r="AB342" s="19"/>
      <c r="AC342" s="19"/>
      <c r="AD342" s="19"/>
      <c r="AE342" s="19"/>
      <c r="AI342" s="18">
        <f>ROUND(AI341-0.001,3)</f>
        <v>0.66300000000000003</v>
      </c>
      <c r="AJ342" s="9">
        <f t="array" ref="AJ342">PERCENTILE(IF($BB$5:$BB$2729="Y",$AY$5:$AY$2729),$AI342)</f>
        <v>1.0098940288420135</v>
      </c>
      <c r="AK342" s="9">
        <f t="array" ref="AK342">PERCENTILE(IF($BC$5:$BC$2729="Y",$AY$5:$AY$2729),$AI342)</f>
        <v>1.0170967849216916</v>
      </c>
      <c r="AL342" s="9">
        <f t="array" ref="AL342">PERCENTILE(IF($BD$5:$BD$2729="Y",$AY$5:$AY$2729),$AI342)</f>
        <v>0.9923215003973398</v>
      </c>
      <c r="AM342" s="41" t="str">
        <f>IF(AI342&lt;$BJ$7,"Up","Down")</f>
        <v>Down</v>
      </c>
      <c r="AN342" s="41" t="str">
        <f>IF(AI342&lt;$BK$7,"Down","Up")</f>
        <v>Up</v>
      </c>
      <c r="AO342" s="9">
        <f t="array" ref="AO342">PERCENTILE(IF($BT$5:$BT$2729="Y",$BQ$5:$BQ$2729),$AI342)</f>
        <v>1.0131979915230234</v>
      </c>
      <c r="AP342" s="9">
        <f t="array" ref="AP342">PERCENTILE(IF($BU$5:$BU$2729="Y",$BQ$5:$BQ$2729),$AI342)</f>
        <v>1.0243152327432667</v>
      </c>
      <c r="AQ342" s="9">
        <f t="array" ref="AQ342">PERCENTILE(IF($BV$5:$BV$2729="Y",$BQ$5:$BQ$2729),$AI342)</f>
        <v>0.99164133886404981</v>
      </c>
      <c r="AR342" s="41" t="str">
        <f>IF(AI342&lt;$BJ$12,"Up","Down")</f>
        <v>Down</v>
      </c>
      <c r="AS342" s="41" t="str">
        <f>IF(AI342&lt;$BK$12,"Down","Up")</f>
        <v>Up</v>
      </c>
      <c r="AU342" s="4" t="str">
        <f>IF(AZ342=AZ343,IF(AZ342&gt;AZ341,AZ342&amp;"_O",""),AZ342&amp;"_C")</f>
        <v/>
      </c>
      <c r="AV342" s="7" t="str">
        <f>IF(RIGHT(AU342,1)="C",AX342/INDEX($AX$5:$AX$2729,MATCH(AZ342&amp;"_O",$AU$5:$AU$2729,0),1),"")</f>
        <v/>
      </c>
      <c r="AW342" s="38">
        <v>27929</v>
      </c>
      <c r="AX342" s="37">
        <v>103.76</v>
      </c>
      <c r="AY342" s="7">
        <f>AX342/AX341</f>
        <v>1.0281411018628617</v>
      </c>
      <c r="AZ342" s="4">
        <f>YEAR(AW342)</f>
        <v>1976</v>
      </c>
      <c r="BA342" s="2" t="s">
        <v>5</v>
      </c>
      <c r="BB342" s="12" t="str">
        <f>INDEX($CD$5:$CD$10,MATCH(BA342,$CC$5:$CC$10,0),1)</f>
        <v/>
      </c>
      <c r="BC342" s="12" t="str">
        <f>IF(AND(BB342="Y",AY342&gt;1),"Y","")</f>
        <v/>
      </c>
      <c r="BD342" s="12" t="str">
        <f>IF(AND(BB342="Y",AY342&lt;1),"Y","")</f>
        <v/>
      </c>
      <c r="BE342" s="12" t="str">
        <f>IF(AY342&gt;1,IF(AY341&gt;1,"Y",""),"")</f>
        <v>Y</v>
      </c>
      <c r="BF342" s="12" t="str">
        <f>IF(AY342&lt;1,IF(AY341&lt;1,"Y",""),"")</f>
        <v/>
      </c>
      <c r="BG342" s="2"/>
      <c r="BH342" s="2"/>
      <c r="BI342" s="2"/>
      <c r="BJ342" s="2"/>
      <c r="BK342" s="2"/>
      <c r="BL342" s="2"/>
      <c r="BM342" s="4" t="str">
        <f>IF(BR342=BR343,IF(BR342&gt;BR341,BR342&amp;"_O",""),BR342&amp;"_C")</f>
        <v/>
      </c>
      <c r="BN342" s="7" t="str">
        <f>IF(RIGHT(BM342,1)="C",BP342/INDEX($BP$5:$BP$2729,MATCH(BR342&amp;"_O",$BM$5:$BM$2729,0),1),"")</f>
        <v/>
      </c>
      <c r="BO342" s="38">
        <v>28328</v>
      </c>
      <c r="BP342" s="3">
        <v>103.11</v>
      </c>
      <c r="BQ342" s="7">
        <f>BP342/BP341</f>
        <v>1.0167636327778327</v>
      </c>
      <c r="BR342" s="4">
        <f>YEAR(BO342)</f>
        <v>1977</v>
      </c>
      <c r="BS342" s="2" t="s">
        <v>5</v>
      </c>
      <c r="BT342" s="12" t="str">
        <f>INDEX($CD$5:$CD$10,MATCH(BS342,$CC$5:$CC$10,0),1)</f>
        <v/>
      </c>
      <c r="BU342" s="12" t="str">
        <f>IF(AND(BT342="Y",BQ342&gt;1),"Y","")</f>
        <v/>
      </c>
      <c r="BV342" s="12" t="str">
        <f>IF(AND(BT342="Y",BQ342&lt;1),"Y","")</f>
        <v/>
      </c>
      <c r="BW342" s="12" t="str">
        <f>IF(BQ342&gt;1,IF(BQ341&gt;1,"Y",""),"")</f>
        <v>Y</v>
      </c>
      <c r="BX342" s="12" t="str">
        <f>IF(BQ342&lt;1,IF(BQ341&lt;1,"Y",""),"")</f>
        <v/>
      </c>
      <c r="BY342" s="2"/>
      <c r="BZ342" s="2"/>
      <c r="CA342" s="2"/>
    </row>
    <row r="343" spans="2:79">
      <c r="B343" s="4" t="str">
        <f>IF(G343=G344,IF(G343&gt;G342,G343&amp;"_O",""),G343&amp;"_C")</f>
        <v/>
      </c>
      <c r="C343" s="14">
        <f ca="1">RANDBETWEEN(0,1000)/1000</f>
        <v>0.74</v>
      </c>
      <c r="D343" s="16">
        <f>D342+1</f>
        <v>339</v>
      </c>
      <c r="E343" s="10">
        <f>ROUNDDOWN(D343/52,0)+1</f>
        <v>7</v>
      </c>
      <c r="F343" s="15">
        <f>F342+7</f>
        <v>46993</v>
      </c>
      <c r="G343" s="4">
        <f>YEAR(F343)</f>
        <v>2028</v>
      </c>
      <c r="H343" s="33">
        <v>0.89500000000000002</v>
      </c>
      <c r="I343" s="33">
        <v>0.45900000000000002</v>
      </c>
      <c r="J343" s="33">
        <v>7.0999999999999994E-2</v>
      </c>
      <c r="K343" s="16" t="str">
        <f>IF(M342&gt;1,"Up","Down")</f>
        <v>Down</v>
      </c>
      <c r="L343" s="16" t="str">
        <f>IF(K343="Up",IF(H343&lt;$BJ$7,"Up","Down"),IF(H343&lt;$BK$7,"Down","Up"))</f>
        <v>Up</v>
      </c>
      <c r="M343" s="17">
        <f>IF(L343="Up",INDEX($AK$5:$AK$1005,MATCH(I343,$AI$5:$AI$1005,0),1),INDEX($AL$5:$AL$1005,MATCH(J343,$AI$5:$AI$1005,0),1))</f>
        <v>1.0114046301626232</v>
      </c>
      <c r="N343" s="16" t="str">
        <f>IF(P342&gt;1,"Up","Down")</f>
        <v>Down</v>
      </c>
      <c r="O343" s="16" t="str">
        <f>IF(N343="Up",IF(H343&lt;$BJ$12,"Up","Down"),IF(H343&lt;$BK$12,"Down","Up"))</f>
        <v>Up</v>
      </c>
      <c r="P343" s="17">
        <f>IF(O343="Up",INDEX($AP$5:$AP$1005,MATCH(I343,$AI$5:$AI$1005,0),1),INDEX($AQ$5:$AQ$1005,MATCH(J343,$AI$5:$AI$1005,0),1))</f>
        <v>1.0154570365658178</v>
      </c>
      <c r="Q343" s="19">
        <f>T342</f>
        <v>50303.423239758835</v>
      </c>
      <c r="R343" s="19">
        <f>INDEX(model!$S$5:$S$35,MATCH(G343,model!$Q$5:$Q$35,0),1)*model!$O$5</f>
        <v>125</v>
      </c>
      <c r="S343" s="19">
        <f>IF(RIGHT(B343,1)="C",T342*INDEX(model!$T$5:$T$35,MATCH(G343,model!$Q$5:$Q$35,0),1),0)</f>
        <v>0</v>
      </c>
      <c r="T343" s="19">
        <f>(Q343+R343-S343)*M343</f>
        <v>51003.540756492519</v>
      </c>
      <c r="U343" s="19">
        <f>X342</f>
        <v>41916.629552915998</v>
      </c>
      <c r="V343" s="19">
        <f>INDEX(model!$S$5:$S$35,MATCH(G343,model!$Q$5:$Q$35,0),1)*model!$O$6</f>
        <v>125</v>
      </c>
      <c r="W343" s="19">
        <f>IF(RIGHT(B343,1)="C",X342*INDEX(model!$T$5:$T$35,MATCH(G343,model!$Q$5:$Q$35,0),1),0)</f>
        <v>0</v>
      </c>
      <c r="X343" s="19">
        <f>(U343+V343-W343)*P343</f>
        <v>42691.468558201988</v>
      </c>
      <c r="Y343" s="19"/>
      <c r="Z343" s="36" t="str">
        <f>K343&amp;L343</f>
        <v>DownUp</v>
      </c>
      <c r="AA343" s="36" t="str">
        <f>N343&amp;O343</f>
        <v>DownUp</v>
      </c>
      <c r="AB343" s="19"/>
      <c r="AC343" s="19"/>
      <c r="AD343" s="19"/>
      <c r="AE343" s="19"/>
      <c r="AI343" s="18">
        <f>ROUND(AI342-0.001,3)</f>
        <v>0.66200000000000003</v>
      </c>
      <c r="AJ343" s="9">
        <f t="array" ref="AJ343">PERCENTILE(IF($BB$5:$BB$2729="Y",$AY$5:$AY$2729),$AI343)</f>
        <v>1.009869481320862</v>
      </c>
      <c r="AK343" s="9">
        <f t="array" ref="AK343">PERCENTILE(IF($BC$5:$BC$2729="Y",$AY$5:$AY$2729),$AI343)</f>
        <v>1.0170753141478026</v>
      </c>
      <c r="AL343" s="9">
        <f t="array" ref="AL343">PERCENTILE(IF($BD$5:$BD$2729="Y",$AY$5:$AY$2729),$AI343)</f>
        <v>0.99229852706847255</v>
      </c>
      <c r="AM343" s="41" t="str">
        <f>IF(AI343&lt;$BJ$7,"Up","Down")</f>
        <v>Down</v>
      </c>
      <c r="AN343" s="41" t="str">
        <f>IF(AI343&lt;$BK$7,"Down","Up")</f>
        <v>Up</v>
      </c>
      <c r="AO343" s="9">
        <f t="array" ref="AO343">PERCENTILE(IF($BT$5:$BT$2729="Y",$BQ$5:$BQ$2729),$AI343)</f>
        <v>1.0131781294048794</v>
      </c>
      <c r="AP343" s="9">
        <f t="array" ref="AP343">PERCENTILE(IF($BU$5:$BU$2729="Y",$BQ$5:$BQ$2729),$AI343)</f>
        <v>1.0241007953865033</v>
      </c>
      <c r="AQ343" s="9">
        <f t="array" ref="AQ343">PERCENTILE(IF($BV$5:$BV$2729="Y",$BQ$5:$BQ$2729),$AI343)</f>
        <v>0.99159277535376911</v>
      </c>
      <c r="AR343" s="41" t="str">
        <f>IF(AI343&lt;$BJ$12,"Up","Down")</f>
        <v>Down</v>
      </c>
      <c r="AS343" s="41" t="str">
        <f>IF(AI343&lt;$BK$12,"Down","Up")</f>
        <v>Up</v>
      </c>
      <c r="AU343" s="4" t="str">
        <f>IF(AZ343=AZ344,IF(AZ343&gt;AZ342,AZ343&amp;"_O",""),AZ343&amp;"_C")</f>
        <v/>
      </c>
      <c r="AV343" s="7" t="str">
        <f>IF(RIGHT(AU343,1)="C",AX343/INDEX($AX$5:$AX$2729,MATCH(AZ343&amp;"_O",$AU$5:$AU$2729,0),1),"")</f>
        <v/>
      </c>
      <c r="AW343" s="38">
        <v>27936</v>
      </c>
      <c r="AX343" s="37">
        <v>103.72</v>
      </c>
      <c r="AY343" s="7">
        <f>AX343/AX342</f>
        <v>0.9996144949884348</v>
      </c>
      <c r="AZ343" s="4">
        <f>YEAR(AW343)</f>
        <v>1976</v>
      </c>
      <c r="BA343" s="2" t="s">
        <v>5</v>
      </c>
      <c r="BB343" s="12" t="str">
        <f>INDEX($CD$5:$CD$10,MATCH(BA343,$CC$5:$CC$10,0),1)</f>
        <v/>
      </c>
      <c r="BC343" s="12" t="str">
        <f>IF(AND(BB343="Y",AY343&gt;1),"Y","")</f>
        <v/>
      </c>
      <c r="BD343" s="12" t="str">
        <f>IF(AND(BB343="Y",AY343&lt;1),"Y","")</f>
        <v/>
      </c>
      <c r="BE343" s="12" t="str">
        <f>IF(AY343&gt;1,IF(AY342&gt;1,"Y",""),"")</f>
        <v/>
      </c>
      <c r="BF343" s="12" t="str">
        <f>IF(AY343&lt;1,IF(AY342&lt;1,"Y",""),"")</f>
        <v/>
      </c>
      <c r="BG343" s="2"/>
      <c r="BH343" s="2"/>
      <c r="BI343" s="2"/>
      <c r="BJ343" s="2"/>
      <c r="BK343" s="2"/>
      <c r="BL343" s="2"/>
      <c r="BM343" s="4" t="str">
        <f>IF(BR343=BR344,IF(BR343&gt;BR342,BR343&amp;"_O",""),BR343&amp;"_C")</f>
        <v/>
      </c>
      <c r="BN343" s="7" t="str">
        <f>IF(RIGHT(BM343,1)="C",BP343/INDEX($BP$5:$BP$2729,MATCH(BR343&amp;"_O",$BM$5:$BM$2729,0),1),"")</f>
        <v/>
      </c>
      <c r="BO343" s="38">
        <v>28335</v>
      </c>
      <c r="BP343" s="3">
        <v>100.65</v>
      </c>
      <c r="BQ343" s="7">
        <f>BP343/BP342</f>
        <v>0.97614198428862387</v>
      </c>
      <c r="BR343" s="4">
        <f>YEAR(BO343)</f>
        <v>1977</v>
      </c>
      <c r="BS343" s="2" t="s">
        <v>5</v>
      </c>
      <c r="BT343" s="12" t="str">
        <f>INDEX($CD$5:$CD$10,MATCH(BS343,$CC$5:$CC$10,0),1)</f>
        <v/>
      </c>
      <c r="BU343" s="12" t="str">
        <f>IF(AND(BT343="Y",BQ343&gt;1),"Y","")</f>
        <v/>
      </c>
      <c r="BV343" s="12" t="str">
        <f>IF(AND(BT343="Y",BQ343&lt;1),"Y","")</f>
        <v/>
      </c>
      <c r="BW343" s="12" t="str">
        <f>IF(BQ343&gt;1,IF(BQ342&gt;1,"Y",""),"")</f>
        <v/>
      </c>
      <c r="BX343" s="12" t="str">
        <f>IF(BQ343&lt;1,IF(BQ342&lt;1,"Y",""),"")</f>
        <v/>
      </c>
      <c r="BY343" s="2"/>
      <c r="BZ343" s="2"/>
      <c r="CA343" s="2"/>
    </row>
    <row r="344" spans="2:79">
      <c r="B344" s="4" t="str">
        <f>IF(G344=G345,IF(G344&gt;G343,G344&amp;"_O",""),G344&amp;"_C")</f>
        <v/>
      </c>
      <c r="C344" s="14">
        <f ca="1">RANDBETWEEN(0,1000)/1000</f>
        <v>0.496</v>
      </c>
      <c r="D344" s="16">
        <f>D343+1</f>
        <v>340</v>
      </c>
      <c r="E344" s="10">
        <f>ROUNDDOWN(D344/52,0)+1</f>
        <v>7</v>
      </c>
      <c r="F344" s="15">
        <f>F343+7</f>
        <v>47000</v>
      </c>
      <c r="G344" s="4">
        <f>YEAR(F344)</f>
        <v>2028</v>
      </c>
      <c r="H344" s="33">
        <v>0.157</v>
      </c>
      <c r="I344" s="33">
        <v>1.6E-2</v>
      </c>
      <c r="J344" s="33">
        <v>0.56499999999999995</v>
      </c>
      <c r="K344" s="16" t="str">
        <f>IF(M343&gt;1,"Up","Down")</f>
        <v>Up</v>
      </c>
      <c r="L344" s="16" t="str">
        <f>IF(K344="Up",IF(H344&lt;$BJ$7,"Up","Down"),IF(H344&lt;$BK$7,"Down","Up"))</f>
        <v>Up</v>
      </c>
      <c r="M344" s="17">
        <f>IF(L344="Up",INDEX($AK$5:$AK$1005,MATCH(I344,$AI$5:$AI$1005,0),1),INDEX($AL$5:$AL$1005,MATCH(J344,$AI$5:$AI$1005,0),1))</f>
        <v>1.0005817948092821</v>
      </c>
      <c r="N344" s="16" t="str">
        <f>IF(P343&gt;1,"Up","Down")</f>
        <v>Up</v>
      </c>
      <c r="O344" s="16" t="str">
        <f>IF(N344="Up",IF(H344&lt;$BJ$12,"Up","Down"),IF(H344&lt;$BK$12,"Down","Up"))</f>
        <v>Up</v>
      </c>
      <c r="P344" s="17">
        <f>IF(O344="Up",INDEX($AP$5:$AP$1005,MATCH(I344,$AI$5:$AI$1005,0),1),INDEX($AQ$5:$AQ$1005,MATCH(J344,$AI$5:$AI$1005,0),1))</f>
        <v>1.0009474205519058</v>
      </c>
      <c r="Q344" s="19">
        <f>T343</f>
        <v>51003.540756492519</v>
      </c>
      <c r="R344" s="19">
        <f>INDEX(model!$S$5:$S$35,MATCH(G344,model!$Q$5:$Q$35,0),1)*model!$O$5</f>
        <v>125</v>
      </c>
      <c r="S344" s="19">
        <f>IF(RIGHT(B344,1)="C",T343*INDEX(model!$T$5:$T$35,MATCH(G344,model!$Q$5:$Q$35,0),1),0)</f>
        <v>0</v>
      </c>
      <c r="T344" s="19">
        <f>(Q344+R344-S344)*M344</f>
        <v>51158.287076110813</v>
      </c>
      <c r="U344" s="19">
        <f>X343</f>
        <v>42691.468558201988</v>
      </c>
      <c r="V344" s="19">
        <f>INDEX(model!$S$5:$S$35,MATCH(G344,model!$Q$5:$Q$35,0),1)*model!$O$6</f>
        <v>125</v>
      </c>
      <c r="W344" s="19">
        <f>IF(RIGHT(B344,1)="C",X343*INDEX(model!$T$5:$T$35,MATCH(G344,model!$Q$5:$Q$35,0),1),0)</f>
        <v>0</v>
      </c>
      <c r="X344" s="19">
        <f>(U344+V344-W344)*P344</f>
        <v>42857.033760474056</v>
      </c>
      <c r="Y344" s="19"/>
      <c r="Z344" s="36" t="str">
        <f>K344&amp;L344</f>
        <v>UpUp</v>
      </c>
      <c r="AA344" s="36" t="str">
        <f>N344&amp;O344</f>
        <v>UpUp</v>
      </c>
      <c r="AB344" s="19"/>
      <c r="AC344" s="19"/>
      <c r="AD344" s="19"/>
      <c r="AE344" s="19"/>
      <c r="AI344" s="18">
        <f>ROUND(AI343-0.001,3)</f>
        <v>0.66100000000000003</v>
      </c>
      <c r="AJ344" s="9">
        <f t="array" ref="AJ344">PERCENTILE(IF($BB$5:$BB$2729="Y",$AY$5:$AY$2729),$AI344)</f>
        <v>1.0098542515492024</v>
      </c>
      <c r="AK344" s="9">
        <f t="array" ref="AK344">PERCENTILE(IF($BC$5:$BC$2729="Y",$AY$5:$AY$2729),$AI344)</f>
        <v>1.0170474498300701</v>
      </c>
      <c r="AL344" s="9">
        <f t="array" ref="AL344">PERCENTILE(IF($BD$5:$BD$2729="Y",$AY$5:$AY$2729),$AI344)</f>
        <v>0.99228999751215086</v>
      </c>
      <c r="AM344" s="41" t="str">
        <f>IF(AI344&lt;$BJ$7,"Up","Down")</f>
        <v>Down</v>
      </c>
      <c r="AN344" s="41" t="str">
        <f>IF(AI344&lt;$BK$7,"Down","Up")</f>
        <v>Up</v>
      </c>
      <c r="AO344" s="9">
        <f t="array" ref="AO344">PERCENTILE(IF($BT$5:$BT$2729="Y",$BQ$5:$BQ$2729),$AI344)</f>
        <v>1.0131604282081266</v>
      </c>
      <c r="AP344" s="9">
        <f t="array" ref="AP344">PERCENTILE(IF($BU$5:$BU$2729="Y",$BQ$5:$BQ$2729),$AI344)</f>
        <v>1.023973255509729</v>
      </c>
      <c r="AQ344" s="9">
        <f t="array" ref="AQ344">PERCENTILE(IF($BV$5:$BV$2729="Y",$BQ$5:$BQ$2729),$AI344)</f>
        <v>0.99157898033113645</v>
      </c>
      <c r="AR344" s="41" t="str">
        <f>IF(AI344&lt;$BJ$12,"Up","Down")</f>
        <v>Down</v>
      </c>
      <c r="AS344" s="41" t="str">
        <f>IF(AI344&lt;$BK$12,"Down","Up")</f>
        <v>Up</v>
      </c>
      <c r="AU344" s="4" t="str">
        <f>IF(AZ344=AZ345,IF(AZ344&gt;AZ343,AZ344&amp;"_O",""),AZ344&amp;"_C")</f>
        <v/>
      </c>
      <c r="AV344" s="7" t="str">
        <f>IF(RIGHT(AU344,1)="C",AX344/INDEX($AX$5:$AX$2729,MATCH(AZ344&amp;"_O",$AU$5:$AU$2729,0),1),"")</f>
        <v/>
      </c>
      <c r="AW344" s="38">
        <v>27943</v>
      </c>
      <c r="AX344" s="37">
        <v>104.11</v>
      </c>
      <c r="AY344" s="7">
        <f>AX344/AX343</f>
        <v>1.0037601234091786</v>
      </c>
      <c r="AZ344" s="4">
        <f>YEAR(AW344)</f>
        <v>1976</v>
      </c>
      <c r="BA344" s="2" t="s">
        <v>5</v>
      </c>
      <c r="BB344" s="12" t="str">
        <f>INDEX($CD$5:$CD$10,MATCH(BA344,$CC$5:$CC$10,0),1)</f>
        <v/>
      </c>
      <c r="BC344" s="12" t="str">
        <f>IF(AND(BB344="Y",AY344&gt;1),"Y","")</f>
        <v/>
      </c>
      <c r="BD344" s="12" t="str">
        <f>IF(AND(BB344="Y",AY344&lt;1),"Y","")</f>
        <v/>
      </c>
      <c r="BE344" s="12" t="str">
        <f>IF(AY344&gt;1,IF(AY343&gt;1,"Y",""),"")</f>
        <v/>
      </c>
      <c r="BF344" s="12" t="str">
        <f>IF(AY344&lt;1,IF(AY343&lt;1,"Y",""),"")</f>
        <v/>
      </c>
      <c r="BG344" s="2"/>
      <c r="BH344" s="2"/>
      <c r="BI344" s="2"/>
      <c r="BJ344" s="2"/>
      <c r="BK344" s="2"/>
      <c r="BL344" s="2"/>
      <c r="BM344" s="4" t="str">
        <f>IF(BR344=BR345,IF(BR344&gt;BR343,BR344&amp;"_O",""),BR344&amp;"_C")</f>
        <v/>
      </c>
      <c r="BN344" s="7" t="str">
        <f>IF(RIGHT(BM344,1)="C",BP344/INDEX($BP$5:$BP$2729,MATCH(BR344&amp;"_O",$BM$5:$BM$2729,0),1),"")</f>
        <v/>
      </c>
      <c r="BO344" s="38">
        <v>28342</v>
      </c>
      <c r="BP344" s="3">
        <v>100.86</v>
      </c>
      <c r="BQ344" s="7">
        <f>BP344/BP343</f>
        <v>1.0020864381520118</v>
      </c>
      <c r="BR344" s="4">
        <f>YEAR(BO344)</f>
        <v>1977</v>
      </c>
      <c r="BS344" s="2" t="s">
        <v>5</v>
      </c>
      <c r="BT344" s="12" t="str">
        <f>INDEX($CD$5:$CD$10,MATCH(BS344,$CC$5:$CC$10,0),1)</f>
        <v/>
      </c>
      <c r="BU344" s="12" t="str">
        <f>IF(AND(BT344="Y",BQ344&gt;1),"Y","")</f>
        <v/>
      </c>
      <c r="BV344" s="12" t="str">
        <f>IF(AND(BT344="Y",BQ344&lt;1),"Y","")</f>
        <v/>
      </c>
      <c r="BW344" s="12" t="str">
        <f>IF(BQ344&gt;1,IF(BQ343&gt;1,"Y",""),"")</f>
        <v/>
      </c>
      <c r="BX344" s="12" t="str">
        <f>IF(BQ344&lt;1,IF(BQ343&lt;1,"Y",""),"")</f>
        <v/>
      </c>
      <c r="BY344" s="2"/>
      <c r="BZ344" s="2"/>
      <c r="CA344" s="2"/>
    </row>
    <row r="345" spans="2:79">
      <c r="B345" s="4" t="str">
        <f>IF(G345=G346,IF(G345&gt;G344,G345&amp;"_O",""),G345&amp;"_C")</f>
        <v/>
      </c>
      <c r="C345" s="14">
        <f ca="1">RANDBETWEEN(0,1000)/1000</f>
        <v>0.28299999999999997</v>
      </c>
      <c r="D345" s="16">
        <f>D344+1</f>
        <v>341</v>
      </c>
      <c r="E345" s="10">
        <f>ROUNDDOWN(D345/52,0)+1</f>
        <v>7</v>
      </c>
      <c r="F345" s="15">
        <f>F344+7</f>
        <v>47007</v>
      </c>
      <c r="G345" s="4">
        <f>YEAR(F345)</f>
        <v>2028</v>
      </c>
      <c r="H345" s="33">
        <v>0.91</v>
      </c>
      <c r="I345" s="33">
        <v>0.81100000000000005</v>
      </c>
      <c r="J345" s="33">
        <v>0.84199999999999997</v>
      </c>
      <c r="K345" s="16" t="str">
        <f>IF(M344&gt;1,"Up","Down")</f>
        <v>Up</v>
      </c>
      <c r="L345" s="16" t="str">
        <f>IF(K345="Up",IF(H345&lt;$BJ$7,"Up","Down"),IF(H345&lt;$BK$7,"Down","Up"))</f>
        <v>Down</v>
      </c>
      <c r="M345" s="17">
        <f>IF(L345="Up",INDEX($AK$5:$AK$1005,MATCH(I345,$AI$5:$AI$1005,0),1),INDEX($AL$5:$AL$1005,MATCH(J345,$AI$5:$AI$1005,0),1))</f>
        <v>0.99679607099867085</v>
      </c>
      <c r="N345" s="16" t="str">
        <f>IF(P344&gt;1,"Up","Down")</f>
        <v>Up</v>
      </c>
      <c r="O345" s="16" t="str">
        <f>IF(N345="Up",IF(H345&lt;$BJ$12,"Up","Down"),IF(H345&lt;$BK$12,"Down","Up"))</f>
        <v>Down</v>
      </c>
      <c r="P345" s="17">
        <f>IF(O345="Up",INDEX($AP$5:$AP$1005,MATCH(I345,$AI$5:$AI$1005,0),1),INDEX($AQ$5:$AQ$1005,MATCH(J345,$AI$5:$AI$1005,0),1))</f>
        <v>0.99624321350909339</v>
      </c>
      <c r="Q345" s="19">
        <f>T344</f>
        <v>51158.287076110813</v>
      </c>
      <c r="R345" s="19">
        <f>INDEX(model!$S$5:$S$35,MATCH(G345,model!$Q$5:$Q$35,0),1)*model!$O$5</f>
        <v>125</v>
      </c>
      <c r="S345" s="19">
        <f>IF(RIGHT(B345,1)="C",T344*INDEX(model!$T$5:$T$35,MATCH(G345,model!$Q$5:$Q$35,0),1),0)</f>
        <v>0</v>
      </c>
      <c r="T345" s="19">
        <f>(Q345+R345-S345)*M345</f>
        <v>51118.979065364176</v>
      </c>
      <c r="U345" s="19">
        <f>X344</f>
        <v>42857.033760474056</v>
      </c>
      <c r="V345" s="19">
        <f>INDEX(model!$S$5:$S$35,MATCH(G345,model!$Q$5:$Q$35,0),1)*model!$O$6</f>
        <v>125</v>
      </c>
      <c r="W345" s="19">
        <f>IF(RIGHT(B345,1)="C",X344*INDEX(model!$T$5:$T$35,MATCH(G345,model!$Q$5:$Q$35,0),1),0)</f>
        <v>0</v>
      </c>
      <c r="X345" s="19">
        <f>(U345+V345-W345)*P345</f>
        <v>42820.559436691015</v>
      </c>
      <c r="Y345" s="19"/>
      <c r="Z345" s="36" t="str">
        <f>K345&amp;L345</f>
        <v>UpDown</v>
      </c>
      <c r="AA345" s="36" t="str">
        <f>N345&amp;O345</f>
        <v>UpDown</v>
      </c>
      <c r="AB345" s="19"/>
      <c r="AC345" s="19"/>
      <c r="AD345" s="19"/>
      <c r="AE345" s="19"/>
      <c r="AI345" s="18">
        <f>ROUND(AI344-0.001,3)</f>
        <v>0.66</v>
      </c>
      <c r="AJ345" s="9">
        <f t="array" ref="AJ345">PERCENTILE(IF($BB$5:$BB$2729="Y",$AY$5:$AY$2729),$AI345)</f>
        <v>1.0097476759221971</v>
      </c>
      <c r="AK345" s="9">
        <f t="array" ref="AK345">PERCENTILE(IF($BC$5:$BC$2729="Y",$AY$5:$AY$2729),$AI345)</f>
        <v>1.0170166745397917</v>
      </c>
      <c r="AL345" s="9">
        <f t="array" ref="AL345">PERCENTILE(IF($BD$5:$BD$2729="Y",$AY$5:$AY$2729),$AI345)</f>
        <v>0.99228286405504129</v>
      </c>
      <c r="AM345" s="41" t="str">
        <f>IF(AI345&lt;$BJ$7,"Up","Down")</f>
        <v>Down</v>
      </c>
      <c r="AN345" s="41" t="str">
        <f>IF(AI345&lt;$BK$7,"Down","Up")</f>
        <v>Up</v>
      </c>
      <c r="AO345" s="9">
        <f t="array" ref="AO345">PERCENTILE(IF($BT$5:$BT$2729="Y",$BQ$5:$BQ$2729),$AI345)</f>
        <v>1.0131414508366605</v>
      </c>
      <c r="AP345" s="9">
        <f t="array" ref="AP345">PERCENTILE(IF($BU$5:$BU$2729="Y",$BQ$5:$BQ$2729),$AI345)</f>
        <v>1.0239018082550422</v>
      </c>
      <c r="AQ345" s="9">
        <f t="array" ref="AQ345">PERCENTILE(IF($BV$5:$BV$2729="Y",$BQ$5:$BQ$2729),$AI345)</f>
        <v>0.9915691120297031</v>
      </c>
      <c r="AR345" s="41" t="str">
        <f>IF(AI345&lt;$BJ$12,"Up","Down")</f>
        <v>Down</v>
      </c>
      <c r="AS345" s="41" t="str">
        <f>IF(AI345&lt;$BK$12,"Down","Up")</f>
        <v>Up</v>
      </c>
      <c r="AU345" s="4" t="str">
        <f>IF(AZ345=AZ346,IF(AZ345&gt;AZ344,AZ345&amp;"_O",""),AZ345&amp;"_C")</f>
        <v/>
      </c>
      <c r="AV345" s="7" t="str">
        <f>IF(RIGHT(AU345,1)="C",AX345/INDEX($AX$5:$AX$2729,MATCH(AZ345&amp;"_O",$AU$5:$AU$2729,0),1),"")</f>
        <v/>
      </c>
      <c r="AW345" s="38">
        <v>27950</v>
      </c>
      <c r="AX345" s="37">
        <v>104.98</v>
      </c>
      <c r="AY345" s="7">
        <f>AX345/AX344</f>
        <v>1.0083565459610029</v>
      </c>
      <c r="AZ345" s="4">
        <f>YEAR(AW345)</f>
        <v>1976</v>
      </c>
      <c r="BA345" s="2" t="s">
        <v>5</v>
      </c>
      <c r="BB345" s="12" t="str">
        <f>INDEX($CD$5:$CD$10,MATCH(BA345,$CC$5:$CC$10,0),1)</f>
        <v/>
      </c>
      <c r="BC345" s="12" t="str">
        <f>IF(AND(BB345="Y",AY345&gt;1),"Y","")</f>
        <v/>
      </c>
      <c r="BD345" s="12" t="str">
        <f>IF(AND(BB345="Y",AY345&lt;1),"Y","")</f>
        <v/>
      </c>
      <c r="BE345" s="12" t="str">
        <f>IF(AY345&gt;1,IF(AY344&gt;1,"Y",""),"")</f>
        <v>Y</v>
      </c>
      <c r="BF345" s="12" t="str">
        <f>IF(AY345&lt;1,IF(AY344&lt;1,"Y",""),"")</f>
        <v/>
      </c>
      <c r="BG345" s="2"/>
      <c r="BH345" s="2"/>
      <c r="BI345" s="2"/>
      <c r="BJ345" s="2"/>
      <c r="BK345" s="2"/>
      <c r="BL345" s="2"/>
      <c r="BM345" s="4" t="str">
        <f>IF(BR345=BR346,IF(BR345&gt;BR344,BR345&amp;"_O",""),BR345&amp;"_C")</f>
        <v/>
      </c>
      <c r="BN345" s="7" t="str">
        <f>IF(RIGHT(BM345,1)="C",BP345/INDEX($BP$5:$BP$2729,MATCH(BR345&amp;"_O",$BM$5:$BM$2729,0),1),"")</f>
        <v/>
      </c>
      <c r="BO345" s="38">
        <v>28349</v>
      </c>
      <c r="BP345" s="3">
        <v>100.76</v>
      </c>
      <c r="BQ345" s="7">
        <f>BP345/BP344</f>
        <v>0.99900852667063267</v>
      </c>
      <c r="BR345" s="4">
        <f>YEAR(BO345)</f>
        <v>1977</v>
      </c>
      <c r="BS345" s="2" t="s">
        <v>5</v>
      </c>
      <c r="BT345" s="12" t="str">
        <f>INDEX($CD$5:$CD$10,MATCH(BS345,$CC$5:$CC$10,0),1)</f>
        <v/>
      </c>
      <c r="BU345" s="12" t="str">
        <f>IF(AND(BT345="Y",BQ345&gt;1),"Y","")</f>
        <v/>
      </c>
      <c r="BV345" s="12" t="str">
        <f>IF(AND(BT345="Y",BQ345&lt;1),"Y","")</f>
        <v/>
      </c>
      <c r="BW345" s="12" t="str">
        <f>IF(BQ345&gt;1,IF(BQ344&gt;1,"Y",""),"")</f>
        <v/>
      </c>
      <c r="BX345" s="12" t="str">
        <f>IF(BQ345&lt;1,IF(BQ344&lt;1,"Y",""),"")</f>
        <v/>
      </c>
      <c r="BY345" s="2"/>
      <c r="BZ345" s="2"/>
      <c r="CA345" s="2"/>
    </row>
    <row r="346" spans="2:79">
      <c r="B346" s="4" t="str">
        <f>IF(G346=G347,IF(G346&gt;G345,G346&amp;"_O",""),G346&amp;"_C")</f>
        <v/>
      </c>
      <c r="C346" s="14">
        <f ca="1">RANDBETWEEN(0,1000)/1000</f>
        <v>0.52700000000000002</v>
      </c>
      <c r="D346" s="16">
        <f>D345+1</f>
        <v>342</v>
      </c>
      <c r="E346" s="10">
        <f>ROUNDDOWN(D346/52,0)+1</f>
        <v>7</v>
      </c>
      <c r="F346" s="15">
        <f>F345+7</f>
        <v>47014</v>
      </c>
      <c r="G346" s="4">
        <f>YEAR(F346)</f>
        <v>2028</v>
      </c>
      <c r="H346" s="33">
        <v>0.182</v>
      </c>
      <c r="I346" s="33">
        <v>0.106</v>
      </c>
      <c r="J346" s="33">
        <v>0.76300000000000001</v>
      </c>
      <c r="K346" s="16" t="str">
        <f>IF(M345&gt;1,"Up","Down")</f>
        <v>Down</v>
      </c>
      <c r="L346" s="16" t="str">
        <f>IF(K346="Up",IF(H346&lt;$BJ$7,"Up","Down"),IF(H346&lt;$BK$7,"Down","Up"))</f>
        <v>Down</v>
      </c>
      <c r="M346" s="17">
        <f>IF(L346="Up",INDEX($AK$5:$AK$1005,MATCH(I346,$AI$5:$AI$1005,0),1),INDEX($AL$5:$AL$1005,MATCH(J346,$AI$5:$AI$1005,0),1))</f>
        <v>0.99484557653652839</v>
      </c>
      <c r="N346" s="16" t="str">
        <f>IF(P345&gt;1,"Up","Down")</f>
        <v>Down</v>
      </c>
      <c r="O346" s="16" t="str">
        <f>IF(N346="Up",IF(H346&lt;$BJ$12,"Up","Down"),IF(H346&lt;$BK$12,"Down","Up"))</f>
        <v>Down</v>
      </c>
      <c r="P346" s="17">
        <f>IF(O346="Up",INDEX($AP$5:$AP$1005,MATCH(I346,$AI$5:$AI$1005,0),1),INDEX($AQ$5:$AQ$1005,MATCH(J346,$AI$5:$AI$1005,0),1))</f>
        <v>0.99412934678637721</v>
      </c>
      <c r="Q346" s="19">
        <f>T345</f>
        <v>51118.979065364176</v>
      </c>
      <c r="R346" s="19">
        <f>INDEX(model!$S$5:$S$35,MATCH(G346,model!$Q$5:$Q$35,0),1)*model!$O$5</f>
        <v>125</v>
      </c>
      <c r="S346" s="19">
        <f>IF(RIGHT(B346,1)="C",T345*INDEX(model!$T$5:$T$35,MATCH(G346,model!$Q$5:$Q$35,0),1),0)</f>
        <v>0</v>
      </c>
      <c r="T346" s="19">
        <f>(Q346+R346-S346)*M346</f>
        <v>50979.845897308012</v>
      </c>
      <c r="U346" s="19">
        <f>X345</f>
        <v>42820.559436691015</v>
      </c>
      <c r="V346" s="19">
        <f>INDEX(model!$S$5:$S$35,MATCH(G346,model!$Q$5:$Q$35,0),1)*model!$O$6</f>
        <v>125</v>
      </c>
      <c r="W346" s="19">
        <f>IF(RIGHT(B346,1)="C",X345*INDEX(model!$T$5:$T$35,MATCH(G346,model!$Q$5:$Q$35,0),1),0)</f>
        <v>0</v>
      </c>
      <c r="X346" s="19">
        <f>(U346+V346-W346)*P346</f>
        <v>42693.440950173179</v>
      </c>
      <c r="Y346" s="19"/>
      <c r="Z346" s="36" t="str">
        <f>K346&amp;L346</f>
        <v>DownDown</v>
      </c>
      <c r="AA346" s="36" t="str">
        <f>N346&amp;O346</f>
        <v>DownDown</v>
      </c>
      <c r="AB346" s="19"/>
      <c r="AC346" s="19"/>
      <c r="AD346" s="19"/>
      <c r="AE346" s="19"/>
      <c r="AI346" s="18">
        <f>ROUND(AI345-0.001,3)</f>
        <v>0.65900000000000003</v>
      </c>
      <c r="AJ346" s="9">
        <f t="array" ref="AJ346">PERCENTILE(IF($BB$5:$BB$2729="Y",$AY$5:$AY$2729),$AI346)</f>
        <v>1.0096382406546627</v>
      </c>
      <c r="AK346" s="9">
        <f t="array" ref="AK346">PERCENTILE(IF($BC$5:$BC$2729="Y",$AY$5:$AY$2729),$AI346)</f>
        <v>1.0169592262232054</v>
      </c>
      <c r="AL346" s="9">
        <f t="array" ref="AL346">PERCENTILE(IF($BD$5:$BD$2729="Y",$AY$5:$AY$2729),$AI346)</f>
        <v>0.99226382118375933</v>
      </c>
      <c r="AM346" s="41" t="str">
        <f>IF(AI346&lt;$BJ$7,"Up","Down")</f>
        <v>Down</v>
      </c>
      <c r="AN346" s="41" t="str">
        <f>IF(AI346&lt;$BK$7,"Down","Up")</f>
        <v>Up</v>
      </c>
      <c r="AO346" s="9">
        <f t="array" ref="AO346">PERCENTILE(IF($BT$5:$BT$2729="Y",$BQ$5:$BQ$2729),$AI346)</f>
        <v>1.01311566944403</v>
      </c>
      <c r="AP346" s="9">
        <f t="array" ref="AP346">PERCENTILE(IF($BU$5:$BU$2729="Y",$BQ$5:$BQ$2729),$AI346)</f>
        <v>1.023865163201453</v>
      </c>
      <c r="AQ346" s="9">
        <f t="array" ref="AQ346">PERCENTILE(IF($BV$5:$BV$2729="Y",$BQ$5:$BQ$2729),$AI346)</f>
        <v>0.99153786923092257</v>
      </c>
      <c r="AR346" s="41" t="str">
        <f>IF(AI346&lt;$BJ$12,"Up","Down")</f>
        <v>Down</v>
      </c>
      <c r="AS346" s="41" t="str">
        <f>IF(AI346&lt;$BK$12,"Down","Up")</f>
        <v>Up</v>
      </c>
      <c r="AU346" s="4" t="str">
        <f>IF(AZ346=AZ347,IF(AZ346&gt;AZ345,AZ346&amp;"_O",""),AZ346&amp;"_C")</f>
        <v/>
      </c>
      <c r="AV346" s="7" t="str">
        <f>IF(RIGHT(AU346,1)="C",AX346/INDEX($AX$5:$AX$2729,MATCH(AZ346&amp;"_O",$AU$5:$AU$2729,0),1),"")</f>
        <v/>
      </c>
      <c r="AW346" s="38">
        <v>27957</v>
      </c>
      <c r="AX346" s="37">
        <v>104.68</v>
      </c>
      <c r="AY346" s="7">
        <f>AX346/AX345</f>
        <v>0.9971423128214898</v>
      </c>
      <c r="AZ346" s="4">
        <f>YEAR(AW346)</f>
        <v>1976</v>
      </c>
      <c r="BA346" s="2" t="s">
        <v>5</v>
      </c>
      <c r="BB346" s="12" t="str">
        <f>INDEX($CD$5:$CD$10,MATCH(BA346,$CC$5:$CC$10,0),1)</f>
        <v/>
      </c>
      <c r="BC346" s="12" t="str">
        <f>IF(AND(BB346="Y",AY346&gt;1),"Y","")</f>
        <v/>
      </c>
      <c r="BD346" s="12" t="str">
        <f>IF(AND(BB346="Y",AY346&lt;1),"Y","")</f>
        <v/>
      </c>
      <c r="BE346" s="12" t="str">
        <f>IF(AY346&gt;1,IF(AY345&gt;1,"Y",""),"")</f>
        <v/>
      </c>
      <c r="BF346" s="12" t="str">
        <f>IF(AY346&lt;1,IF(AY345&lt;1,"Y",""),"")</f>
        <v/>
      </c>
      <c r="BG346" s="2"/>
      <c r="BH346" s="2"/>
      <c r="BI346" s="2"/>
      <c r="BJ346" s="2"/>
      <c r="BK346" s="2"/>
      <c r="BL346" s="2"/>
      <c r="BM346" s="4" t="str">
        <f>IF(BR346=BR347,IF(BR346&gt;BR345,BR346&amp;"_O",""),BR346&amp;"_C")</f>
        <v/>
      </c>
      <c r="BN346" s="7" t="str">
        <f>IF(RIGHT(BM346,1)="C",BP346/INDEX($BP$5:$BP$2729,MATCH(BR346&amp;"_O",$BM$5:$BM$2729,0),1),"")</f>
        <v/>
      </c>
      <c r="BO346" s="38">
        <v>28356</v>
      </c>
      <c r="BP346" s="3">
        <v>100.85</v>
      </c>
      <c r="BQ346" s="7">
        <f>BP346/BP345</f>
        <v>1.0008932115919014</v>
      </c>
      <c r="BR346" s="4">
        <f>YEAR(BO346)</f>
        <v>1977</v>
      </c>
      <c r="BS346" s="2" t="s">
        <v>5</v>
      </c>
      <c r="BT346" s="12" t="str">
        <f>INDEX($CD$5:$CD$10,MATCH(BS346,$CC$5:$CC$10,0),1)</f>
        <v/>
      </c>
      <c r="BU346" s="12" t="str">
        <f>IF(AND(BT346="Y",BQ346&gt;1),"Y","")</f>
        <v/>
      </c>
      <c r="BV346" s="12" t="str">
        <f>IF(AND(BT346="Y",BQ346&lt;1),"Y","")</f>
        <v/>
      </c>
      <c r="BW346" s="12" t="str">
        <f>IF(BQ346&gt;1,IF(BQ345&gt;1,"Y",""),"")</f>
        <v/>
      </c>
      <c r="BX346" s="12" t="str">
        <f>IF(BQ346&lt;1,IF(BQ345&lt;1,"Y",""),"")</f>
        <v/>
      </c>
      <c r="BY346" s="2"/>
      <c r="BZ346" s="2"/>
      <c r="CA346" s="2"/>
    </row>
    <row r="347" spans="2:79">
      <c r="B347" s="4" t="str">
        <f>IF(G347=G348,IF(G347&gt;G346,G347&amp;"_O",""),G347&amp;"_C")</f>
        <v/>
      </c>
      <c r="C347" s="14">
        <f ca="1">RANDBETWEEN(0,1000)/1000</f>
        <v>0.28499999999999998</v>
      </c>
      <c r="D347" s="16">
        <f>D346+1</f>
        <v>343</v>
      </c>
      <c r="E347" s="10">
        <f>ROUNDDOWN(D347/52,0)+1</f>
        <v>7</v>
      </c>
      <c r="F347" s="15">
        <f>F346+7</f>
        <v>47021</v>
      </c>
      <c r="G347" s="4">
        <f>YEAR(F347)</f>
        <v>2028</v>
      </c>
      <c r="H347" s="33">
        <v>0.67500000000000004</v>
      </c>
      <c r="I347" s="33">
        <v>0.753</v>
      </c>
      <c r="J347" s="33">
        <v>0.54800000000000004</v>
      </c>
      <c r="K347" s="16" t="str">
        <f>IF(M346&gt;1,"Up","Down")</f>
        <v>Down</v>
      </c>
      <c r="L347" s="16" t="str">
        <f>IF(K347="Up",IF(H347&lt;$BJ$7,"Up","Down"),IF(H347&lt;$BK$7,"Down","Up"))</f>
        <v>Up</v>
      </c>
      <c r="M347" s="17">
        <f>IF(L347="Up",INDEX($AK$5:$AK$1005,MATCH(I347,$AI$5:$AI$1005,0),1),INDEX($AL$5:$AL$1005,MATCH(J347,$AI$5:$AI$1005,0),1))</f>
        <v>1.0211216024858214</v>
      </c>
      <c r="N347" s="16" t="str">
        <f>IF(P346&gt;1,"Up","Down")</f>
        <v>Down</v>
      </c>
      <c r="O347" s="16" t="str">
        <f>IF(N347="Up",IF(H347&lt;$BJ$12,"Up","Down"),IF(H347&lt;$BK$12,"Down","Up"))</f>
        <v>Up</v>
      </c>
      <c r="P347" s="17">
        <f>IF(O347="Up",INDEX($AP$5:$AP$1005,MATCH(I347,$AI$5:$AI$1005,0),1),INDEX($AQ$5:$AQ$1005,MATCH(J347,$AI$5:$AI$1005,0),1))</f>
        <v>1.0289892773783564</v>
      </c>
      <c r="Q347" s="19">
        <f>T346</f>
        <v>50979.845897308012</v>
      </c>
      <c r="R347" s="19">
        <f>INDEX(model!$S$5:$S$35,MATCH(G347,model!$Q$5:$Q$35,0),1)*model!$O$5</f>
        <v>125</v>
      </c>
      <c r="S347" s="19">
        <f>IF(RIGHT(B347,1)="C",T346*INDEX(model!$T$5:$T$35,MATCH(G347,model!$Q$5:$Q$35,0),1),0)</f>
        <v>0</v>
      </c>
      <c r="T347" s="19">
        <f>(Q347+R347-S347)*M347</f>
        <v>52184.26213745011</v>
      </c>
      <c r="U347" s="19">
        <f>X346</f>
        <v>42693.440950173179</v>
      </c>
      <c r="V347" s="19">
        <f>INDEX(model!$S$5:$S$35,MATCH(G347,model!$Q$5:$Q$35,0),1)*model!$O$6</f>
        <v>125</v>
      </c>
      <c r="W347" s="19">
        <f>IF(RIGHT(B347,1)="C",X346*INDEX(model!$T$5:$T$35,MATCH(G347,model!$Q$5:$Q$35,0),1),0)</f>
        <v>0</v>
      </c>
      <c r="X347" s="19">
        <f>(U347+V347-W347)*P347</f>
        <v>44059.716611786527</v>
      </c>
      <c r="Y347" s="19"/>
      <c r="Z347" s="36" t="str">
        <f>K347&amp;L347</f>
        <v>DownUp</v>
      </c>
      <c r="AA347" s="36" t="str">
        <f>N347&amp;O347</f>
        <v>DownUp</v>
      </c>
      <c r="AB347" s="19"/>
      <c r="AC347" s="19"/>
      <c r="AD347" s="19"/>
      <c r="AE347" s="19"/>
      <c r="AI347" s="18">
        <f>ROUND(AI346-0.001,3)</f>
        <v>0.65800000000000003</v>
      </c>
      <c r="AJ347" s="9">
        <f t="array" ref="AJ347">PERCENTILE(IF($BB$5:$BB$2729="Y",$AY$5:$AY$2729),$AI347)</f>
        <v>1.0096116476943962</v>
      </c>
      <c r="AK347" s="9">
        <f t="array" ref="AK347">PERCENTILE(IF($BC$5:$BC$2729="Y",$AY$5:$AY$2729),$AI347)</f>
        <v>1.0169150762853114</v>
      </c>
      <c r="AL347" s="9">
        <f t="array" ref="AL347">PERCENTILE(IF($BD$5:$BD$2729="Y",$AY$5:$AY$2729),$AI347)</f>
        <v>0.99220647910290416</v>
      </c>
      <c r="AM347" s="41" t="str">
        <f>IF(AI347&lt;$BJ$7,"Up","Down")</f>
        <v>Down</v>
      </c>
      <c r="AN347" s="41" t="str">
        <f>IF(AI347&lt;$BK$7,"Down","Up")</f>
        <v>Up</v>
      </c>
      <c r="AO347" s="9">
        <f t="array" ref="AO347">PERCENTILE(IF($BT$5:$BT$2729="Y",$BQ$5:$BQ$2729),$AI347)</f>
        <v>1.0130852938212866</v>
      </c>
      <c r="AP347" s="9">
        <f t="array" ref="AP347">PERCENTILE(IF($BU$5:$BU$2729="Y",$BQ$5:$BQ$2729),$AI347)</f>
        <v>1.0238587894850764</v>
      </c>
      <c r="AQ347" s="9">
        <f t="array" ref="AQ347">PERCENTILE(IF($BV$5:$BV$2729="Y",$BQ$5:$BQ$2729),$AI347)</f>
        <v>0.9914730118195606</v>
      </c>
      <c r="AR347" s="41" t="str">
        <f>IF(AI347&lt;$BJ$12,"Up","Down")</f>
        <v>Down</v>
      </c>
      <c r="AS347" s="41" t="str">
        <f>IF(AI347&lt;$BK$12,"Down","Up")</f>
        <v>Up</v>
      </c>
      <c r="AU347" s="4" t="str">
        <f>IF(AZ347=AZ348,IF(AZ347&gt;AZ346,AZ347&amp;"_O",""),AZ347&amp;"_C")</f>
        <v/>
      </c>
      <c r="AV347" s="7" t="str">
        <f>IF(RIGHT(AU347,1)="C",AX347/INDEX($AX$5:$AX$2729,MATCH(AZ347&amp;"_O",$AU$5:$AU$2729,0),1),"")</f>
        <v/>
      </c>
      <c r="AW347" s="38">
        <v>27964</v>
      </c>
      <c r="AX347" s="37">
        <v>104.06</v>
      </c>
      <c r="AY347" s="7">
        <f>AX347/AX346</f>
        <v>0.99407718761941155</v>
      </c>
      <c r="AZ347" s="4">
        <f>YEAR(AW347)</f>
        <v>1976</v>
      </c>
      <c r="BA347" s="2" t="s">
        <v>5</v>
      </c>
      <c r="BB347" s="12" t="str">
        <f>INDEX($CD$5:$CD$10,MATCH(BA347,$CC$5:$CC$10,0),1)</f>
        <v/>
      </c>
      <c r="BC347" s="12" t="str">
        <f>IF(AND(BB347="Y",AY347&gt;1),"Y","")</f>
        <v/>
      </c>
      <c r="BD347" s="12" t="str">
        <f>IF(AND(BB347="Y",AY347&lt;1),"Y","")</f>
        <v/>
      </c>
      <c r="BE347" s="12" t="str">
        <f>IF(AY347&gt;1,IF(AY346&gt;1,"Y",""),"")</f>
        <v/>
      </c>
      <c r="BF347" s="12" t="str">
        <f>IF(AY347&lt;1,IF(AY346&lt;1,"Y",""),"")</f>
        <v>Y</v>
      </c>
      <c r="BG347" s="2"/>
      <c r="BH347" s="2"/>
      <c r="BI347" s="2"/>
      <c r="BJ347" s="2"/>
      <c r="BK347" s="2"/>
      <c r="BL347" s="2"/>
      <c r="BM347" s="4" t="str">
        <f>IF(BR347=BR348,IF(BR347&gt;BR346,BR347&amp;"_O",""),BR347&amp;"_C")</f>
        <v/>
      </c>
      <c r="BN347" s="7" t="str">
        <f>IF(RIGHT(BM347,1)="C",BP347/INDEX($BP$5:$BP$2729,MATCH(BR347&amp;"_O",$BM$5:$BM$2729,0),1),"")</f>
        <v/>
      </c>
      <c r="BO347" s="38">
        <v>28363</v>
      </c>
      <c r="BP347" s="3">
        <v>99.89</v>
      </c>
      <c r="BQ347" s="7">
        <f>BP347/BP346</f>
        <v>0.99048091224590984</v>
      </c>
      <c r="BR347" s="4">
        <f>YEAR(BO347)</f>
        <v>1977</v>
      </c>
      <c r="BS347" s="2" t="s">
        <v>5</v>
      </c>
      <c r="BT347" s="12" t="str">
        <f>INDEX($CD$5:$CD$10,MATCH(BS347,$CC$5:$CC$10,0),1)</f>
        <v/>
      </c>
      <c r="BU347" s="12" t="str">
        <f>IF(AND(BT347="Y",BQ347&gt;1),"Y","")</f>
        <v/>
      </c>
      <c r="BV347" s="12" t="str">
        <f>IF(AND(BT347="Y",BQ347&lt;1),"Y","")</f>
        <v/>
      </c>
      <c r="BW347" s="12" t="str">
        <f>IF(BQ347&gt;1,IF(BQ346&gt;1,"Y",""),"")</f>
        <v/>
      </c>
      <c r="BX347" s="12" t="str">
        <f>IF(BQ347&lt;1,IF(BQ346&lt;1,"Y",""),"")</f>
        <v/>
      </c>
      <c r="BY347" s="2"/>
      <c r="BZ347" s="2"/>
      <c r="CA347" s="2"/>
    </row>
    <row r="348" spans="2:79">
      <c r="B348" s="4" t="str">
        <f>IF(G348=G349,IF(G348&gt;G347,G348&amp;"_O",""),G348&amp;"_C")</f>
        <v/>
      </c>
      <c r="C348" s="14">
        <f ca="1">RANDBETWEEN(0,1000)/1000</f>
        <v>0.23699999999999999</v>
      </c>
      <c r="D348" s="16">
        <f>D347+1</f>
        <v>344</v>
      </c>
      <c r="E348" s="10">
        <f>ROUNDDOWN(D348/52,0)+1</f>
        <v>7</v>
      </c>
      <c r="F348" s="15">
        <f>F347+7</f>
        <v>47028</v>
      </c>
      <c r="G348" s="4">
        <f>YEAR(F348)</f>
        <v>2028</v>
      </c>
      <c r="H348" s="33">
        <v>0.47799999999999998</v>
      </c>
      <c r="I348" s="33">
        <v>0.79700000000000004</v>
      </c>
      <c r="J348" s="33">
        <v>0.50900000000000001</v>
      </c>
      <c r="K348" s="16" t="str">
        <f>IF(M347&gt;1,"Up","Down")</f>
        <v>Up</v>
      </c>
      <c r="L348" s="16" t="str">
        <f>IF(K348="Up",IF(H348&lt;$BJ$7,"Up","Down"),IF(H348&lt;$BK$7,"Down","Up"))</f>
        <v>Up</v>
      </c>
      <c r="M348" s="17">
        <f>IF(L348="Up",INDEX($AK$5:$AK$1005,MATCH(I348,$AI$5:$AI$1005,0),1),INDEX($AL$5:$AL$1005,MATCH(J348,$AI$5:$AI$1005,0),1))</f>
        <v>1.0240937795455134</v>
      </c>
      <c r="N348" s="16" t="str">
        <f>IF(P347&gt;1,"Up","Down")</f>
        <v>Up</v>
      </c>
      <c r="O348" s="16" t="str">
        <f>IF(N348="Up",IF(H348&lt;$BJ$12,"Up","Down"),IF(H348&lt;$BK$12,"Down","Up"))</f>
        <v>Up</v>
      </c>
      <c r="P348" s="17">
        <f>IF(O348="Up",INDEX($AP$5:$AP$1005,MATCH(I348,$AI$5:$AI$1005,0),1),INDEX($AQ$5:$AQ$1005,MATCH(J348,$AI$5:$AI$1005,0),1))</f>
        <v>1.032502235921513</v>
      </c>
      <c r="Q348" s="19">
        <f>T347</f>
        <v>52184.26213745011</v>
      </c>
      <c r="R348" s="19">
        <f>INDEX(model!$S$5:$S$35,MATCH(G348,model!$Q$5:$Q$35,0),1)*model!$O$5</f>
        <v>125</v>
      </c>
      <c r="S348" s="19">
        <f>IF(RIGHT(B348,1)="C",T347*INDEX(model!$T$5:$T$35,MATCH(G348,model!$Q$5:$Q$35,0),1),0)</f>
        <v>0</v>
      </c>
      <c r="T348" s="19">
        <f>(Q348+R348-S348)*M348</f>
        <v>53569.589967578308</v>
      </c>
      <c r="U348" s="19">
        <f>X347</f>
        <v>44059.716611786527</v>
      </c>
      <c r="V348" s="19">
        <f>INDEX(model!$S$5:$S$35,MATCH(G348,model!$Q$5:$Q$35,0),1)*model!$O$6</f>
        <v>125</v>
      </c>
      <c r="W348" s="19">
        <f>IF(RIGHT(B348,1)="C",X347*INDEX(model!$T$5:$T$35,MATCH(G348,model!$Q$5:$Q$35,0),1),0)</f>
        <v>0</v>
      </c>
      <c r="X348" s="19">
        <f>(U348+V348-W348)*P348</f>
        <v>45620.818695228008</v>
      </c>
      <c r="Y348" s="19"/>
      <c r="Z348" s="36" t="str">
        <f>K348&amp;L348</f>
        <v>UpUp</v>
      </c>
      <c r="AA348" s="36" t="str">
        <f>N348&amp;O348</f>
        <v>UpUp</v>
      </c>
      <c r="AB348" s="19"/>
      <c r="AC348" s="19"/>
      <c r="AD348" s="19"/>
      <c r="AE348" s="19"/>
      <c r="AI348" s="18">
        <f>ROUND(AI347-0.001,3)</f>
        <v>0.65700000000000003</v>
      </c>
      <c r="AJ348" s="9">
        <f t="array" ref="AJ348">PERCENTILE(IF($BB$5:$BB$2729="Y",$AY$5:$AY$2729),$AI348)</f>
        <v>1.0095732146448857</v>
      </c>
      <c r="AK348" s="9">
        <f t="array" ref="AK348">PERCENTILE(IF($BC$5:$BC$2729="Y",$AY$5:$AY$2729),$AI348)</f>
        <v>1.0168940489723</v>
      </c>
      <c r="AL348" s="9">
        <f t="array" ref="AL348">PERCENTILE(IF($BD$5:$BD$2729="Y",$AY$5:$AY$2729),$AI348)</f>
        <v>0.99218904321229662</v>
      </c>
      <c r="AM348" s="41" t="str">
        <f>IF(AI348&lt;$BJ$7,"Up","Down")</f>
        <v>Down</v>
      </c>
      <c r="AN348" s="41" t="str">
        <f>IF(AI348&lt;$BK$7,"Down","Up")</f>
        <v>Up</v>
      </c>
      <c r="AO348" s="9">
        <f t="array" ref="AO348">PERCENTILE(IF($BT$5:$BT$2729="Y",$BQ$5:$BQ$2729),$AI348)</f>
        <v>1.0130564793649608</v>
      </c>
      <c r="AP348" s="9">
        <f t="array" ref="AP348">PERCENTILE(IF($BU$5:$BU$2729="Y",$BQ$5:$BQ$2729),$AI348)</f>
        <v>1.0238559729260441</v>
      </c>
      <c r="AQ348" s="9">
        <f t="array" ref="AQ348">PERCENTILE(IF($BV$5:$BV$2729="Y",$BQ$5:$BQ$2729),$AI348)</f>
        <v>0.99141320769562979</v>
      </c>
      <c r="AR348" s="41" t="str">
        <f>IF(AI348&lt;$BJ$12,"Up","Down")</f>
        <v>Down</v>
      </c>
      <c r="AS348" s="41" t="str">
        <f>IF(AI348&lt;$BK$12,"Down","Up")</f>
        <v>Up</v>
      </c>
      <c r="AU348" s="4" t="str">
        <f>IF(AZ348=AZ349,IF(AZ348&gt;AZ347,AZ348&amp;"_O",""),AZ348&amp;"_C")</f>
        <v/>
      </c>
      <c r="AV348" s="7" t="str">
        <f>IF(RIGHT(AU348,1)="C",AX348/INDEX($AX$5:$AX$2729,MATCH(AZ348&amp;"_O",$AU$5:$AU$2729,0),1),"")</f>
        <v/>
      </c>
      <c r="AW348" s="38">
        <v>27971</v>
      </c>
      <c r="AX348" s="37">
        <v>103.44</v>
      </c>
      <c r="AY348" s="7">
        <f>AX348/AX347</f>
        <v>0.99404189890447814</v>
      </c>
      <c r="AZ348" s="4">
        <f>YEAR(AW348)</f>
        <v>1976</v>
      </c>
      <c r="BA348" s="2" t="s">
        <v>5</v>
      </c>
      <c r="BB348" s="12" t="str">
        <f>INDEX($CD$5:$CD$10,MATCH(BA348,$CC$5:$CC$10,0),1)</f>
        <v/>
      </c>
      <c r="BC348" s="12" t="str">
        <f>IF(AND(BB348="Y",AY348&gt;1),"Y","")</f>
        <v/>
      </c>
      <c r="BD348" s="12" t="str">
        <f>IF(AND(BB348="Y",AY348&lt;1),"Y","")</f>
        <v/>
      </c>
      <c r="BE348" s="12" t="str">
        <f>IF(AY348&gt;1,IF(AY347&gt;1,"Y",""),"")</f>
        <v/>
      </c>
      <c r="BF348" s="12" t="str">
        <f>IF(AY348&lt;1,IF(AY347&lt;1,"Y",""),"")</f>
        <v>Y</v>
      </c>
      <c r="BG348" s="2"/>
      <c r="BH348" s="2"/>
      <c r="BI348" s="2"/>
      <c r="BJ348" s="2"/>
      <c r="BK348" s="2"/>
      <c r="BL348" s="2"/>
      <c r="BM348" s="4" t="str">
        <f>IF(BR348=BR349,IF(BR348&gt;BR347,BR348&amp;"_O",""),BR348&amp;"_C")</f>
        <v/>
      </c>
      <c r="BN348" s="7" t="str">
        <f>IF(RIGHT(BM348,1)="C",BP348/INDEX($BP$5:$BP$2729,MATCH(BR348&amp;"_O",$BM$5:$BM$2729,0),1),"")</f>
        <v/>
      </c>
      <c r="BO348" s="38">
        <v>28370</v>
      </c>
      <c r="BP348" s="3">
        <v>100.83</v>
      </c>
      <c r="BQ348" s="7">
        <f>BP348/BP347</f>
        <v>1.0094103513865251</v>
      </c>
      <c r="BR348" s="4">
        <f>YEAR(BO348)</f>
        <v>1977</v>
      </c>
      <c r="BS348" s="2" t="s">
        <v>5</v>
      </c>
      <c r="BT348" s="12" t="str">
        <f>INDEX($CD$5:$CD$10,MATCH(BS348,$CC$5:$CC$10,0),1)</f>
        <v/>
      </c>
      <c r="BU348" s="12" t="str">
        <f>IF(AND(BT348="Y",BQ348&gt;1),"Y","")</f>
        <v/>
      </c>
      <c r="BV348" s="12" t="str">
        <f>IF(AND(BT348="Y",BQ348&lt;1),"Y","")</f>
        <v/>
      </c>
      <c r="BW348" s="12" t="str">
        <f>IF(BQ348&gt;1,IF(BQ347&gt;1,"Y",""),"")</f>
        <v/>
      </c>
      <c r="BX348" s="12" t="str">
        <f>IF(BQ348&lt;1,IF(BQ347&lt;1,"Y",""),"")</f>
        <v/>
      </c>
      <c r="BY348" s="2"/>
      <c r="BZ348" s="2"/>
      <c r="CA348" s="2"/>
    </row>
    <row r="349" spans="2:79">
      <c r="B349" s="4" t="str">
        <f>IF(G349=G350,IF(G349&gt;G348,G349&amp;"_O",""),G349&amp;"_C")</f>
        <v/>
      </c>
      <c r="C349" s="14">
        <f ca="1">RANDBETWEEN(0,1000)/1000</f>
        <v>0.80600000000000005</v>
      </c>
      <c r="D349" s="16">
        <f>D348+1</f>
        <v>345</v>
      </c>
      <c r="E349" s="10">
        <f>ROUNDDOWN(D349/52,0)+1</f>
        <v>7</v>
      </c>
      <c r="F349" s="15">
        <f>F348+7</f>
        <v>47035</v>
      </c>
      <c r="G349" s="4">
        <f>YEAR(F349)</f>
        <v>2028</v>
      </c>
      <c r="H349" s="33">
        <v>0.36299999999999999</v>
      </c>
      <c r="I349" s="33">
        <v>0.19</v>
      </c>
      <c r="J349" s="33">
        <v>0.80100000000000005</v>
      </c>
      <c r="K349" s="16" t="str">
        <f>IF(M348&gt;1,"Up","Down")</f>
        <v>Up</v>
      </c>
      <c r="L349" s="16" t="str">
        <f>IF(K349="Up",IF(H349&lt;$BJ$7,"Up","Down"),IF(H349&lt;$BK$7,"Down","Up"))</f>
        <v>Up</v>
      </c>
      <c r="M349" s="17">
        <f>IF(L349="Up",INDEX($AK$5:$AK$1005,MATCH(I349,$AI$5:$AI$1005,0),1),INDEX($AL$5:$AL$1005,MATCH(J349,$AI$5:$AI$1005,0),1))</f>
        <v>1.0046966635175825</v>
      </c>
      <c r="N349" s="16" t="str">
        <f>IF(P348&gt;1,"Up","Down")</f>
        <v>Up</v>
      </c>
      <c r="O349" s="16" t="str">
        <f>IF(N349="Up",IF(H349&lt;$BJ$12,"Up","Down"),IF(H349&lt;$BK$12,"Down","Up"))</f>
        <v>Up</v>
      </c>
      <c r="P349" s="17">
        <f>IF(O349="Up",INDEX($AP$5:$AP$1005,MATCH(I349,$AI$5:$AI$1005,0),1),INDEX($AQ$5:$AQ$1005,MATCH(J349,$AI$5:$AI$1005,0),1))</f>
        <v>1.0064840054793553</v>
      </c>
      <c r="Q349" s="19">
        <f>T348</f>
        <v>53569.589967578308</v>
      </c>
      <c r="R349" s="19">
        <f>INDEX(model!$S$5:$S$35,MATCH(G349,model!$Q$5:$Q$35,0),1)*model!$O$5</f>
        <v>125</v>
      </c>
      <c r="S349" s="19">
        <f>IF(RIGHT(B349,1)="C",T348*INDEX(model!$T$5:$T$35,MATCH(G349,model!$Q$5:$Q$35,0),1),0)</f>
        <v>0</v>
      </c>
      <c r="T349" s="19">
        <f>(Q349+R349-S349)*M349</f>
        <v>53946.775389370581</v>
      </c>
      <c r="U349" s="19">
        <f>X348</f>
        <v>45620.818695228008</v>
      </c>
      <c r="V349" s="19">
        <f>INDEX(model!$S$5:$S$35,MATCH(G349,model!$Q$5:$Q$35,0),1)*model!$O$6</f>
        <v>125</v>
      </c>
      <c r="W349" s="19">
        <f>IF(RIGHT(B349,1)="C",X348*INDEX(model!$T$5:$T$35,MATCH(G349,model!$Q$5:$Q$35,0),1),0)</f>
        <v>0</v>
      </c>
      <c r="X349" s="19">
        <f>(U349+V349-W349)*P349</f>
        <v>46042.434834305466</v>
      </c>
      <c r="Y349" s="19"/>
      <c r="Z349" s="36" t="str">
        <f>K349&amp;L349</f>
        <v>UpUp</v>
      </c>
      <c r="AA349" s="36" t="str">
        <f>N349&amp;O349</f>
        <v>UpUp</v>
      </c>
      <c r="AB349" s="19"/>
      <c r="AC349" s="19"/>
      <c r="AD349" s="19"/>
      <c r="AE349" s="19"/>
      <c r="AI349" s="18">
        <f>ROUND(AI348-0.001,3)</f>
        <v>0.65600000000000003</v>
      </c>
      <c r="AJ349" s="9">
        <f t="array" ref="AJ349">PERCENTILE(IF($BB$5:$BB$2729="Y",$AY$5:$AY$2729),$AI349)</f>
        <v>1.0095369327363133</v>
      </c>
      <c r="AK349" s="9">
        <f t="array" ref="AK349">PERCENTILE(IF($BC$5:$BC$2729="Y",$AY$5:$AY$2729),$AI349)</f>
        <v>1.0168535596499551</v>
      </c>
      <c r="AL349" s="9">
        <f t="array" ref="AL349">PERCENTILE(IF($BD$5:$BD$2729="Y",$AY$5:$AY$2729),$AI349)</f>
        <v>0.99212682646917472</v>
      </c>
      <c r="AM349" s="41" t="str">
        <f>IF(AI349&lt;$BJ$7,"Up","Down")</f>
        <v>Down</v>
      </c>
      <c r="AN349" s="41" t="str">
        <f>IF(AI349&lt;$BK$7,"Down","Up")</f>
        <v>Up</v>
      </c>
      <c r="AO349" s="9">
        <f t="array" ref="AO349">PERCENTILE(IF($BT$5:$BT$2729="Y",$BQ$5:$BQ$2729),$AI349)</f>
        <v>1.0130295386786949</v>
      </c>
      <c r="AP349" s="9">
        <f t="array" ref="AP349">PERCENTILE(IF($BU$5:$BU$2729="Y",$BQ$5:$BQ$2729),$AI349)</f>
        <v>1.0238329267967929</v>
      </c>
      <c r="AQ349" s="9">
        <f t="array" ref="AQ349">PERCENTILE(IF($BV$5:$BV$2729="Y",$BQ$5:$BQ$2729),$AI349)</f>
        <v>0.99138983206843467</v>
      </c>
      <c r="AR349" s="41" t="str">
        <f>IF(AI349&lt;$BJ$12,"Up","Down")</f>
        <v>Down</v>
      </c>
      <c r="AS349" s="41" t="str">
        <f>IF(AI349&lt;$BK$12,"Down","Up")</f>
        <v>Up</v>
      </c>
      <c r="AU349" s="4" t="str">
        <f>IF(AZ349=AZ350,IF(AZ349&gt;AZ348,AZ349&amp;"_O",""),AZ349&amp;"_C")</f>
        <v/>
      </c>
      <c r="AV349" s="7" t="str">
        <f>IF(RIGHT(AU349,1)="C",AX349/INDEX($AX$5:$AX$2729,MATCH(AZ349&amp;"_O",$AU$5:$AU$2729,0),1),"")</f>
        <v/>
      </c>
      <c r="AW349" s="38">
        <v>27978</v>
      </c>
      <c r="AX349" s="37">
        <v>103.79</v>
      </c>
      <c r="AY349" s="7">
        <f>AX349/AX348</f>
        <v>1.0033836040216551</v>
      </c>
      <c r="AZ349" s="4">
        <f>YEAR(AW349)</f>
        <v>1976</v>
      </c>
      <c r="BA349" s="2" t="s">
        <v>5</v>
      </c>
      <c r="BB349" s="12" t="str">
        <f>INDEX($CD$5:$CD$10,MATCH(BA349,$CC$5:$CC$10,0),1)</f>
        <v/>
      </c>
      <c r="BC349" s="12" t="str">
        <f>IF(AND(BB349="Y",AY349&gt;1),"Y","")</f>
        <v/>
      </c>
      <c r="BD349" s="12" t="str">
        <f>IF(AND(BB349="Y",AY349&lt;1),"Y","")</f>
        <v/>
      </c>
      <c r="BE349" s="12" t="str">
        <f>IF(AY349&gt;1,IF(AY348&gt;1,"Y",""),"")</f>
        <v/>
      </c>
      <c r="BF349" s="12" t="str">
        <f>IF(AY349&lt;1,IF(AY348&lt;1,"Y",""),"")</f>
        <v/>
      </c>
      <c r="BG349" s="2"/>
      <c r="BH349" s="2"/>
      <c r="BI349" s="2"/>
      <c r="BJ349" s="2"/>
      <c r="BK349" s="2"/>
      <c r="BL349" s="2"/>
      <c r="BM349" s="4" t="str">
        <f>IF(BR349=BR350,IF(BR349&gt;BR348,BR349&amp;"_O",""),BR349&amp;"_C")</f>
        <v/>
      </c>
      <c r="BN349" s="7" t="str">
        <f>IF(RIGHT(BM349,1)="C",BP349/INDEX($BP$5:$BP$2729,MATCH(BR349&amp;"_O",$BM$5:$BM$2729,0),1),"")</f>
        <v/>
      </c>
      <c r="BO349" s="38">
        <v>28377</v>
      </c>
      <c r="BP349" s="3">
        <v>100.91</v>
      </c>
      <c r="BQ349" s="7">
        <f>BP349/BP348</f>
        <v>1.0007934146583357</v>
      </c>
      <c r="BR349" s="4">
        <f>YEAR(BO349)</f>
        <v>1977</v>
      </c>
      <c r="BS349" s="2" t="s">
        <v>5</v>
      </c>
      <c r="BT349" s="12" t="str">
        <f>INDEX($CD$5:$CD$10,MATCH(BS349,$CC$5:$CC$10,0),1)</f>
        <v/>
      </c>
      <c r="BU349" s="12" t="str">
        <f>IF(AND(BT349="Y",BQ349&gt;1),"Y","")</f>
        <v/>
      </c>
      <c r="BV349" s="12" t="str">
        <f>IF(AND(BT349="Y",BQ349&lt;1),"Y","")</f>
        <v/>
      </c>
      <c r="BW349" s="12" t="str">
        <f>IF(BQ349&gt;1,IF(BQ348&gt;1,"Y",""),"")</f>
        <v>Y</v>
      </c>
      <c r="BX349" s="12" t="str">
        <f>IF(BQ349&lt;1,IF(BQ348&lt;1,"Y",""),"")</f>
        <v/>
      </c>
      <c r="BY349" s="2"/>
      <c r="BZ349" s="2"/>
      <c r="CA349" s="2"/>
    </row>
    <row r="350" spans="2:79">
      <c r="B350" s="4" t="str">
        <f>IF(G350=G351,IF(G350&gt;G349,G350&amp;"_O",""),G350&amp;"_C")</f>
        <v/>
      </c>
      <c r="C350" s="14">
        <f ca="1">RANDBETWEEN(0,1000)/1000</f>
        <v>0.53800000000000003</v>
      </c>
      <c r="D350" s="16">
        <f>D349+1</f>
        <v>346</v>
      </c>
      <c r="E350" s="10">
        <f>ROUNDDOWN(D350/52,0)+1</f>
        <v>7</v>
      </c>
      <c r="F350" s="15">
        <f>F349+7</f>
        <v>47042</v>
      </c>
      <c r="G350" s="4">
        <f>YEAR(F350)</f>
        <v>2028</v>
      </c>
      <c r="H350" s="33">
        <v>0.28100000000000003</v>
      </c>
      <c r="I350" s="33">
        <v>0.997</v>
      </c>
      <c r="J350" s="33">
        <v>0.83399999999999996</v>
      </c>
      <c r="K350" s="16" t="str">
        <f>IF(M349&gt;1,"Up","Down")</f>
        <v>Up</v>
      </c>
      <c r="L350" s="16" t="str">
        <f>IF(K350="Up",IF(H350&lt;$BJ$7,"Up","Down"),IF(H350&lt;$BK$7,"Down","Up"))</f>
        <v>Up</v>
      </c>
      <c r="M350" s="17">
        <f>IF(L350="Up",INDEX($AK$5:$AK$1005,MATCH(I350,$AI$5:$AI$1005,0),1),INDEX($AL$5:$AL$1005,MATCH(J350,$AI$5:$AI$1005,0),1))</f>
        <v>1.0419549581058682</v>
      </c>
      <c r="N350" s="16" t="str">
        <f>IF(P349&gt;1,"Up","Down")</f>
        <v>Up</v>
      </c>
      <c r="O350" s="16" t="str">
        <f>IF(N350="Up",IF(H350&lt;$BJ$12,"Up","Down"),IF(H350&lt;$BK$12,"Down","Up"))</f>
        <v>Up</v>
      </c>
      <c r="P350" s="17">
        <f>IF(O350="Up",INDEX($AP$5:$AP$1005,MATCH(I350,$AI$5:$AI$1005,0),1),INDEX($AQ$5:$AQ$1005,MATCH(J350,$AI$5:$AI$1005,0),1))</f>
        <v>1.0554235434480017</v>
      </c>
      <c r="Q350" s="19">
        <f>T349</f>
        <v>53946.775389370581</v>
      </c>
      <c r="R350" s="19">
        <f>INDEX(model!$S$5:$S$35,MATCH(G350,model!$Q$5:$Q$35,0),1)*model!$O$5</f>
        <v>125</v>
      </c>
      <c r="S350" s="19">
        <f>IF(RIGHT(B350,1)="C",T349*INDEX(model!$T$5:$T$35,MATCH(G350,model!$Q$5:$Q$35,0),1),0)</f>
        <v>0</v>
      </c>
      <c r="T350" s="19">
        <f>(Q350+R350-S350)*M350</f>
        <v>56340.354460541545</v>
      </c>
      <c r="U350" s="19">
        <f>X349</f>
        <v>46042.434834305466</v>
      </c>
      <c r="V350" s="19">
        <f>INDEX(model!$S$5:$S$35,MATCH(G350,model!$Q$5:$Q$35,0),1)*model!$O$6</f>
        <v>125</v>
      </c>
      <c r="W350" s="19">
        <f>IF(RIGHT(B350,1)="C",X349*INDEX(model!$T$5:$T$35,MATCH(G350,model!$Q$5:$Q$35,0),1),0)</f>
        <v>0</v>
      </c>
      <c r="X350" s="19">
        <f>(U350+V350-W350)*P350</f>
        <v>48726.197664727384</v>
      </c>
      <c r="Y350" s="19"/>
      <c r="Z350" s="36" t="str">
        <f>K350&amp;L350</f>
        <v>UpUp</v>
      </c>
      <c r="AA350" s="36" t="str">
        <f>N350&amp;O350</f>
        <v>UpUp</v>
      </c>
      <c r="AB350" s="19"/>
      <c r="AC350" s="19"/>
      <c r="AD350" s="19"/>
      <c r="AE350" s="19"/>
      <c r="AI350" s="18">
        <f>ROUND(AI349-0.001,3)</f>
        <v>0.65500000000000003</v>
      </c>
      <c r="AJ350" s="9">
        <f t="array" ref="AJ350">PERCENTILE(IF($BB$5:$BB$2729="Y",$AY$5:$AY$2729),$AI350)</f>
        <v>1.0095075470836454</v>
      </c>
      <c r="AK350" s="9">
        <f t="array" ref="AK350">PERCENTILE(IF($BC$5:$BC$2729="Y",$AY$5:$AY$2729),$AI350)</f>
        <v>1.0168014840020392</v>
      </c>
      <c r="AL350" s="9">
        <f t="array" ref="AL350">PERCENTILE(IF($BD$5:$BD$2729="Y",$AY$5:$AY$2729),$AI350)</f>
        <v>0.99201420740567281</v>
      </c>
      <c r="AM350" s="41" t="str">
        <f>IF(AI350&lt;$BJ$7,"Up","Down")</f>
        <v>Down</v>
      </c>
      <c r="AN350" s="41" t="str">
        <f>IF(AI350&lt;$BK$7,"Down","Up")</f>
        <v>Up</v>
      </c>
      <c r="AO350" s="9">
        <f t="array" ref="AO350">PERCENTILE(IF($BT$5:$BT$2729="Y",$BQ$5:$BQ$2729),$AI350)</f>
        <v>1.0129916153030232</v>
      </c>
      <c r="AP350" s="9">
        <f t="array" ref="AP350">PERCENTILE(IF($BU$5:$BU$2729="Y",$BQ$5:$BQ$2729),$AI350)</f>
        <v>1.0237899350813422</v>
      </c>
      <c r="AQ350" s="9">
        <f t="array" ref="AQ350">PERCENTILE(IF($BV$5:$BV$2729="Y",$BQ$5:$BQ$2729),$AI350)</f>
        <v>0.99137517173909528</v>
      </c>
      <c r="AR350" s="41" t="str">
        <f>IF(AI350&lt;$BJ$12,"Up","Down")</f>
        <v>Down</v>
      </c>
      <c r="AS350" s="41" t="str">
        <f>IF(AI350&lt;$BK$12,"Down","Up")</f>
        <v>Up</v>
      </c>
      <c r="AU350" s="4" t="str">
        <f>IF(AZ350=AZ351,IF(AZ350&gt;AZ349,AZ350&amp;"_O",""),AZ350&amp;"_C")</f>
        <v/>
      </c>
      <c r="AV350" s="7" t="str">
        <f>IF(RIGHT(AU350,1)="C",AX350/INDEX($AX$5:$AX$2729,MATCH(AZ350&amp;"_O",$AU$5:$AU$2729,0),1),"")</f>
        <v/>
      </c>
      <c r="AW350" s="38">
        <v>27985</v>
      </c>
      <c r="AX350" s="37">
        <v>104.25</v>
      </c>
      <c r="AY350" s="7">
        <f>AX350/AX349</f>
        <v>1.0044320262067636</v>
      </c>
      <c r="AZ350" s="4">
        <f>YEAR(AW350)</f>
        <v>1976</v>
      </c>
      <c r="BA350" s="2" t="s">
        <v>5</v>
      </c>
      <c r="BB350" s="12" t="str">
        <f>INDEX($CD$5:$CD$10,MATCH(BA350,$CC$5:$CC$10,0),1)</f>
        <v/>
      </c>
      <c r="BC350" s="12" t="str">
        <f>IF(AND(BB350="Y",AY350&gt;1),"Y","")</f>
        <v/>
      </c>
      <c r="BD350" s="12" t="str">
        <f>IF(AND(BB350="Y",AY350&lt;1),"Y","")</f>
        <v/>
      </c>
      <c r="BE350" s="12" t="str">
        <f>IF(AY350&gt;1,IF(AY349&gt;1,"Y",""),"")</f>
        <v>Y</v>
      </c>
      <c r="BF350" s="12" t="str">
        <f>IF(AY350&lt;1,IF(AY349&lt;1,"Y",""),"")</f>
        <v/>
      </c>
      <c r="BG350" s="2"/>
      <c r="BH350" s="2"/>
      <c r="BI350" s="2"/>
      <c r="BJ350" s="2"/>
      <c r="BK350" s="2"/>
      <c r="BL350" s="2"/>
      <c r="BM350" s="4" t="str">
        <f>IF(BR350=BR351,IF(BR350&gt;BR349,BR350&amp;"_O",""),BR350&amp;"_C")</f>
        <v/>
      </c>
      <c r="BN350" s="7" t="str">
        <f>IF(RIGHT(BM350,1)="C",BP350/INDEX($BP$5:$BP$2729,MATCH(BR350&amp;"_O",$BM$5:$BM$2729,0),1),"")</f>
        <v/>
      </c>
      <c r="BO350" s="38">
        <v>28384</v>
      </c>
      <c r="BP350" s="3">
        <v>100.74</v>
      </c>
      <c r="BQ350" s="7">
        <f>BP350/BP349</f>
        <v>0.99831533049251808</v>
      </c>
      <c r="BR350" s="4">
        <f>YEAR(BO350)</f>
        <v>1977</v>
      </c>
      <c r="BS350" s="2" t="s">
        <v>5</v>
      </c>
      <c r="BT350" s="12" t="str">
        <f>INDEX($CD$5:$CD$10,MATCH(BS350,$CC$5:$CC$10,0),1)</f>
        <v/>
      </c>
      <c r="BU350" s="12" t="str">
        <f>IF(AND(BT350="Y",BQ350&gt;1),"Y","")</f>
        <v/>
      </c>
      <c r="BV350" s="12" t="str">
        <f>IF(AND(BT350="Y",BQ350&lt;1),"Y","")</f>
        <v/>
      </c>
      <c r="BW350" s="12" t="str">
        <f>IF(BQ350&gt;1,IF(BQ349&gt;1,"Y",""),"")</f>
        <v/>
      </c>
      <c r="BX350" s="12" t="str">
        <f>IF(BQ350&lt;1,IF(BQ349&lt;1,"Y",""),"")</f>
        <v/>
      </c>
      <c r="BY350" s="2"/>
      <c r="BZ350" s="2"/>
      <c r="CA350" s="2"/>
    </row>
    <row r="351" spans="2:79">
      <c r="B351" s="4" t="str">
        <f>IF(G351=G352,IF(G351&gt;G350,G351&amp;"_O",""),G351&amp;"_C")</f>
        <v/>
      </c>
      <c r="C351" s="14">
        <f ca="1">RANDBETWEEN(0,1000)/1000</f>
        <v>0.33600000000000002</v>
      </c>
      <c r="D351" s="16">
        <f>D350+1</f>
        <v>347</v>
      </c>
      <c r="E351" s="10">
        <f>ROUNDDOWN(D351/52,0)+1</f>
        <v>7</v>
      </c>
      <c r="F351" s="15">
        <f>F350+7</f>
        <v>47049</v>
      </c>
      <c r="G351" s="4">
        <f>YEAR(F351)</f>
        <v>2028</v>
      </c>
      <c r="H351" s="33">
        <v>0.75700000000000001</v>
      </c>
      <c r="I351" s="33">
        <v>0.32600000000000001</v>
      </c>
      <c r="J351" s="33">
        <v>0.53100000000000003</v>
      </c>
      <c r="K351" s="16" t="str">
        <f>IF(M350&gt;1,"Up","Down")</f>
        <v>Up</v>
      </c>
      <c r="L351" s="16" t="str">
        <f>IF(K351="Up",IF(H351&lt;$BJ$7,"Up","Down"),IF(H351&lt;$BK$7,"Down","Up"))</f>
        <v>Down</v>
      </c>
      <c r="M351" s="17">
        <f>IF(L351="Up",INDEX($AK$5:$AK$1005,MATCH(I351,$AI$5:$AI$1005,0),1),INDEX($AL$5:$AL$1005,MATCH(J351,$AI$5:$AI$1005,0),1))</f>
        <v>0.98840709617316802</v>
      </c>
      <c r="N351" s="16" t="str">
        <f>IF(P350&gt;1,"Up","Down")</f>
        <v>Up</v>
      </c>
      <c r="O351" s="16" t="str">
        <f>IF(N351="Up",IF(H351&lt;$BJ$12,"Up","Down"),IF(H351&lt;$BK$12,"Down","Up"))</f>
        <v>Down</v>
      </c>
      <c r="P351" s="17">
        <f>IF(O351="Up",INDEX($AP$5:$AP$1005,MATCH(I351,$AI$5:$AI$1005,0),1),INDEX($AQ$5:$AQ$1005,MATCH(J351,$AI$5:$AI$1005,0),1))</f>
        <v>0.98647520462979643</v>
      </c>
      <c r="Q351" s="19">
        <f>T350</f>
        <v>56340.354460541545</v>
      </c>
      <c r="R351" s="19">
        <f>INDEX(model!$S$5:$S$35,MATCH(G351,model!$Q$5:$Q$35,0),1)*model!$O$5</f>
        <v>125</v>
      </c>
      <c r="S351" s="19">
        <f>IF(RIGHT(B351,1)="C",T350*INDEX(model!$T$5:$T$35,MATCH(G351,model!$Q$5:$Q$35,0),1),0)</f>
        <v>0</v>
      </c>
      <c r="T351" s="19">
        <f>(Q351+R351-S351)*M351</f>
        <v>55810.75703673251</v>
      </c>
      <c r="U351" s="19">
        <f>X350</f>
        <v>48726.197664727384</v>
      </c>
      <c r="V351" s="19">
        <f>INDEX(model!$S$5:$S$35,MATCH(G351,model!$Q$5:$Q$35,0),1)*model!$O$6</f>
        <v>125</v>
      </c>
      <c r="W351" s="19">
        <f>IF(RIGHT(B351,1)="C",X350*INDEX(model!$T$5:$T$35,MATCH(G351,model!$Q$5:$Q$35,0),1),0)</f>
        <v>0</v>
      </c>
      <c r="X351" s="19">
        <f>(U351+V351-W351)*P351</f>
        <v>48190.495212722577</v>
      </c>
      <c r="Y351" s="19"/>
      <c r="Z351" s="36" t="str">
        <f>K351&amp;L351</f>
        <v>UpDown</v>
      </c>
      <c r="AA351" s="36" t="str">
        <f>N351&amp;O351</f>
        <v>UpDown</v>
      </c>
      <c r="AB351" s="19"/>
      <c r="AC351" s="19"/>
      <c r="AD351" s="19"/>
      <c r="AE351" s="19"/>
      <c r="AI351" s="18">
        <f>ROUND(AI350-0.001,3)</f>
        <v>0.65400000000000003</v>
      </c>
      <c r="AJ351" s="9">
        <f t="array" ref="AJ351">PERCENTILE(IF($BB$5:$BB$2729="Y",$AY$5:$AY$2729),$AI351)</f>
        <v>1.0094717641661057</v>
      </c>
      <c r="AK351" s="9">
        <f t="array" ref="AK351">PERCENTILE(IF($BC$5:$BC$2729="Y",$AY$5:$AY$2729),$AI351)</f>
        <v>1.0167401866824897</v>
      </c>
      <c r="AL351" s="9">
        <f t="array" ref="AL351">PERCENTILE(IF($BD$5:$BD$2729="Y",$AY$5:$AY$2729),$AI351)</f>
        <v>0.99200013158394684</v>
      </c>
      <c r="AM351" s="41" t="str">
        <f>IF(AI351&lt;$BJ$7,"Up","Down")</f>
        <v>Down</v>
      </c>
      <c r="AN351" s="41" t="str">
        <f>IF(AI351&lt;$BK$7,"Down","Up")</f>
        <v>Up</v>
      </c>
      <c r="AO351" s="9">
        <f t="array" ref="AO351">PERCENTILE(IF($BT$5:$BT$2729="Y",$BQ$5:$BQ$2729),$AI351)</f>
        <v>1.0129597779856971</v>
      </c>
      <c r="AP351" s="9">
        <f t="array" ref="AP351">PERCENTILE(IF($BU$5:$BU$2729="Y",$BQ$5:$BQ$2729),$AI351)</f>
        <v>1.0237808299680209</v>
      </c>
      <c r="AQ351" s="9">
        <f t="array" ref="AQ351">PERCENTILE(IF($BV$5:$BV$2729="Y",$BQ$5:$BQ$2729),$AI351)</f>
        <v>0.99134130571181323</v>
      </c>
      <c r="AR351" s="41" t="str">
        <f>IF(AI351&lt;$BJ$12,"Up","Down")</f>
        <v>Down</v>
      </c>
      <c r="AS351" s="41" t="str">
        <f>IF(AI351&lt;$BK$12,"Down","Up")</f>
        <v>Up</v>
      </c>
      <c r="AU351" s="4" t="str">
        <f>IF(AZ351=AZ352,IF(AZ351&gt;AZ350,AZ351&amp;"_O",""),AZ351&amp;"_C")</f>
        <v/>
      </c>
      <c r="AV351" s="7" t="str">
        <f>IF(RIGHT(AU351,1)="C",AX351/INDEX($AX$5:$AX$2729,MATCH(AZ351&amp;"_O",$AU$5:$AU$2729,0),1),"")</f>
        <v/>
      </c>
      <c r="AW351" s="38">
        <v>27992</v>
      </c>
      <c r="AX351" s="37">
        <v>102.37</v>
      </c>
      <c r="AY351" s="7">
        <f>AX351/AX350</f>
        <v>0.98196642685851321</v>
      </c>
      <c r="AZ351" s="4">
        <f>YEAR(AW351)</f>
        <v>1976</v>
      </c>
      <c r="BA351" s="2" t="s">
        <v>5</v>
      </c>
      <c r="BB351" s="12" t="str">
        <f>INDEX($CD$5:$CD$10,MATCH(BA351,$CC$5:$CC$10,0),1)</f>
        <v/>
      </c>
      <c r="BC351" s="12" t="str">
        <f>IF(AND(BB351="Y",AY351&gt;1),"Y","")</f>
        <v/>
      </c>
      <c r="BD351" s="12" t="str">
        <f>IF(AND(BB351="Y",AY351&lt;1),"Y","")</f>
        <v/>
      </c>
      <c r="BE351" s="12" t="str">
        <f>IF(AY351&gt;1,IF(AY350&gt;1,"Y",""),"")</f>
        <v/>
      </c>
      <c r="BF351" s="12" t="str">
        <f>IF(AY351&lt;1,IF(AY350&lt;1,"Y",""),"")</f>
        <v/>
      </c>
      <c r="BG351" s="2"/>
      <c r="BH351" s="2"/>
      <c r="BI351" s="2"/>
      <c r="BJ351" s="2"/>
      <c r="BK351" s="2"/>
      <c r="BL351" s="2"/>
      <c r="BM351" s="4" t="str">
        <f>IF(BR351=BR352,IF(BR351&gt;BR350,BR351&amp;"_O",""),BR351&amp;"_C")</f>
        <v/>
      </c>
      <c r="BN351" s="7" t="str">
        <f>IF(RIGHT(BM351,1)="C",BP351/INDEX($BP$5:$BP$2729,MATCH(BR351&amp;"_O",$BM$5:$BM$2729,0),1),"")</f>
        <v/>
      </c>
      <c r="BO351" s="38">
        <v>28391</v>
      </c>
      <c r="BP351" s="3">
        <v>99.57</v>
      </c>
      <c r="BQ351" s="7">
        <f>BP351/BP350</f>
        <v>0.98838594401429425</v>
      </c>
      <c r="BR351" s="4">
        <f>YEAR(BO351)</f>
        <v>1977</v>
      </c>
      <c r="BS351" s="2" t="s">
        <v>5</v>
      </c>
      <c r="BT351" s="12" t="str">
        <f>INDEX($CD$5:$CD$10,MATCH(BS351,$CC$5:$CC$10,0),1)</f>
        <v/>
      </c>
      <c r="BU351" s="12" t="str">
        <f>IF(AND(BT351="Y",BQ351&gt;1),"Y","")</f>
        <v/>
      </c>
      <c r="BV351" s="12" t="str">
        <f>IF(AND(BT351="Y",BQ351&lt;1),"Y","")</f>
        <v/>
      </c>
      <c r="BW351" s="12" t="str">
        <f>IF(BQ351&gt;1,IF(BQ350&gt;1,"Y",""),"")</f>
        <v/>
      </c>
      <c r="BX351" s="12" t="str">
        <f>IF(BQ351&lt;1,IF(BQ350&lt;1,"Y",""),"")</f>
        <v>Y</v>
      </c>
      <c r="BY351" s="2"/>
      <c r="BZ351" s="2"/>
      <c r="CA351" s="2"/>
    </row>
    <row r="352" spans="2:79">
      <c r="B352" s="4" t="str">
        <f>IF(G352=G353,IF(G352&gt;G351,G352&amp;"_O",""),G352&amp;"_C")</f>
        <v/>
      </c>
      <c r="C352" s="14">
        <f ca="1">RANDBETWEEN(0,1000)/1000</f>
        <v>0.26600000000000001</v>
      </c>
      <c r="D352" s="16">
        <f>D351+1</f>
        <v>348</v>
      </c>
      <c r="E352" s="10">
        <f>ROUNDDOWN(D352/52,0)+1</f>
        <v>7</v>
      </c>
      <c r="F352" s="15">
        <f>F351+7</f>
        <v>47056</v>
      </c>
      <c r="G352" s="4">
        <f>YEAR(F352)</f>
        <v>2028</v>
      </c>
      <c r="H352" s="33">
        <v>0.371</v>
      </c>
      <c r="I352" s="33">
        <v>6.6000000000000003E-2</v>
      </c>
      <c r="J352" s="33">
        <v>0.79</v>
      </c>
      <c r="K352" s="16" t="str">
        <f>IF(M351&gt;1,"Up","Down")</f>
        <v>Down</v>
      </c>
      <c r="L352" s="16" t="str">
        <f>IF(K352="Up",IF(H352&lt;$BJ$7,"Up","Down"),IF(H352&lt;$BK$7,"Down","Up"))</f>
        <v>Down</v>
      </c>
      <c r="M352" s="17">
        <f>IF(L352="Up",INDEX($AK$5:$AK$1005,MATCH(I352,$AI$5:$AI$1005,0),1),INDEX($AL$5:$AL$1005,MATCH(J352,$AI$5:$AI$1005,0),1))</f>
        <v>0.99568992263279021</v>
      </c>
      <c r="N352" s="16" t="str">
        <f>IF(P351&gt;1,"Up","Down")</f>
        <v>Down</v>
      </c>
      <c r="O352" s="16" t="str">
        <f>IF(N352="Up",IF(H352&lt;$BJ$12,"Up","Down"),IF(H352&lt;$BK$12,"Down","Up"))</f>
        <v>Down</v>
      </c>
      <c r="P352" s="17">
        <f>IF(O352="Up",INDEX($AP$5:$AP$1005,MATCH(I352,$AI$5:$AI$1005,0),1),INDEX($AQ$5:$AQ$1005,MATCH(J352,$AI$5:$AI$1005,0),1))</f>
        <v>0.99492694774939439</v>
      </c>
      <c r="Q352" s="19">
        <f>T351</f>
        <v>55810.75703673251</v>
      </c>
      <c r="R352" s="19">
        <f>INDEX(model!$S$5:$S$35,MATCH(G352,model!$Q$5:$Q$35,0),1)*model!$O$5</f>
        <v>125</v>
      </c>
      <c r="S352" s="19">
        <f>IF(RIGHT(B352,1)="C",T351*INDEX(model!$T$5:$T$35,MATCH(G352,model!$Q$5:$Q$35,0),1),0)</f>
        <v>0</v>
      </c>
      <c r="T352" s="19">
        <f>(Q352+R352-S352)*M352</f>
        <v>55694.669596310741</v>
      </c>
      <c r="U352" s="19">
        <f>X351</f>
        <v>48190.495212722577</v>
      </c>
      <c r="V352" s="19">
        <f>INDEX(model!$S$5:$S$35,MATCH(G352,model!$Q$5:$Q$35,0),1)*model!$O$6</f>
        <v>125</v>
      </c>
      <c r="W352" s="19">
        <f>IF(RIGHT(B352,1)="C",X351*INDEX(model!$T$5:$T$35,MATCH(G352,model!$Q$5:$Q$35,0),1),0)</f>
        <v>0</v>
      </c>
      <c r="X352" s="19">
        <f>(U352+V352-W352)*P352</f>
        <v>48070.388180994552</v>
      </c>
      <c r="Y352" s="19"/>
      <c r="Z352" s="36" t="str">
        <f>K352&amp;L352</f>
        <v>DownDown</v>
      </c>
      <c r="AA352" s="36" t="str">
        <f>N352&amp;O352</f>
        <v>DownDown</v>
      </c>
      <c r="AB352" s="19"/>
      <c r="AC352" s="19"/>
      <c r="AD352" s="19"/>
      <c r="AE352" s="19"/>
      <c r="AI352" s="18">
        <f>ROUND(AI351-0.001,3)</f>
        <v>0.65300000000000002</v>
      </c>
      <c r="AJ352" s="9">
        <f t="array" ref="AJ352">PERCENTILE(IF($BB$5:$BB$2729="Y",$AY$5:$AY$2729),$AI352)</f>
        <v>1.0094299440832528</v>
      </c>
      <c r="AK352" s="9">
        <f t="array" ref="AK352">PERCENTILE(IF($BC$5:$BC$2729="Y",$AY$5:$AY$2729),$AI352)</f>
        <v>1.01673198577851</v>
      </c>
      <c r="AL352" s="9">
        <f t="array" ref="AL352">PERCENTILE(IF($BD$5:$BD$2729="Y",$AY$5:$AY$2729),$AI352)</f>
        <v>0.99196354918407537</v>
      </c>
      <c r="AM352" s="41" t="str">
        <f>IF(AI352&lt;$BJ$7,"Up","Down")</f>
        <v>Down</v>
      </c>
      <c r="AN352" s="41" t="str">
        <f>IF(AI352&lt;$BK$7,"Down","Up")</f>
        <v>Up</v>
      </c>
      <c r="AO352" s="9">
        <f t="array" ref="AO352">PERCENTILE(IF($BT$5:$BT$2729="Y",$BQ$5:$BQ$2729),$AI352)</f>
        <v>1.0129430456013455</v>
      </c>
      <c r="AP352" s="9">
        <f t="array" ref="AP352">PERCENTILE(IF($BU$5:$BU$2729="Y",$BQ$5:$BQ$2729),$AI352)</f>
        <v>1.0237760675298408</v>
      </c>
      <c r="AQ352" s="9">
        <f t="array" ref="AQ352">PERCENTILE(IF($BV$5:$BV$2729="Y",$BQ$5:$BQ$2729),$AI352)</f>
        <v>0.99132102835649394</v>
      </c>
      <c r="AR352" s="41" t="str">
        <f>IF(AI352&lt;$BJ$12,"Up","Down")</f>
        <v>Down</v>
      </c>
      <c r="AS352" s="41" t="str">
        <f>IF(AI352&lt;$BK$12,"Down","Up")</f>
        <v>Up</v>
      </c>
      <c r="AU352" s="4" t="str">
        <f>IF(AZ352=AZ353,IF(AZ352&gt;AZ351,AZ352&amp;"_O",""),AZ352&amp;"_C")</f>
        <v/>
      </c>
      <c r="AV352" s="7" t="str">
        <f>IF(RIGHT(AU352,1)="C",AX352/INDEX($AX$5:$AX$2729,MATCH(AZ352&amp;"_O",$AU$5:$AU$2729,0),1),"")</f>
        <v/>
      </c>
      <c r="AW352" s="38">
        <v>27999</v>
      </c>
      <c r="AX352" s="37">
        <v>101.48</v>
      </c>
      <c r="AY352" s="7">
        <f>AX352/AX351</f>
        <v>0.99130604669336719</v>
      </c>
      <c r="AZ352" s="4">
        <f>YEAR(AW352)</f>
        <v>1976</v>
      </c>
      <c r="BA352" s="2" t="s">
        <v>5</v>
      </c>
      <c r="BB352" s="12" t="str">
        <f>INDEX($CD$5:$CD$10,MATCH(BA352,$CC$5:$CC$10,0),1)</f>
        <v/>
      </c>
      <c r="BC352" s="12" t="str">
        <f>IF(AND(BB352="Y",AY352&gt;1),"Y","")</f>
        <v/>
      </c>
      <c r="BD352" s="12" t="str">
        <f>IF(AND(BB352="Y",AY352&lt;1),"Y","")</f>
        <v/>
      </c>
      <c r="BE352" s="12" t="str">
        <f>IF(AY352&gt;1,IF(AY351&gt;1,"Y",""),"")</f>
        <v/>
      </c>
      <c r="BF352" s="12" t="str">
        <f>IF(AY352&lt;1,IF(AY351&lt;1,"Y",""),"")</f>
        <v>Y</v>
      </c>
      <c r="BG352" s="2"/>
      <c r="BH352" s="2"/>
      <c r="BI352" s="2"/>
      <c r="BJ352" s="2"/>
      <c r="BK352" s="2"/>
      <c r="BL352" s="2"/>
      <c r="BM352" s="4" t="str">
        <f>IF(BR352=BR353,IF(BR352&gt;BR351,BR352&amp;"_O",""),BR352&amp;"_C")</f>
        <v/>
      </c>
      <c r="BN352" s="7" t="str">
        <f>IF(RIGHT(BM352,1)="C",BP352/INDEX($BP$5:$BP$2729,MATCH(BR352&amp;"_O",$BM$5:$BM$2729,0),1),"")</f>
        <v/>
      </c>
      <c r="BO352" s="38">
        <v>28398</v>
      </c>
      <c r="BP352" s="3">
        <v>100.85</v>
      </c>
      <c r="BQ352" s="7">
        <f>BP352/BP351</f>
        <v>1.0128552776940847</v>
      </c>
      <c r="BR352" s="4">
        <f>YEAR(BO352)</f>
        <v>1977</v>
      </c>
      <c r="BS352" s="2" t="s">
        <v>5</v>
      </c>
      <c r="BT352" s="12" t="str">
        <f>INDEX($CD$5:$CD$10,MATCH(BS352,$CC$5:$CC$10,0),1)</f>
        <v/>
      </c>
      <c r="BU352" s="12" t="str">
        <f>IF(AND(BT352="Y",BQ352&gt;1),"Y","")</f>
        <v/>
      </c>
      <c r="BV352" s="12" t="str">
        <f>IF(AND(BT352="Y",BQ352&lt;1),"Y","")</f>
        <v/>
      </c>
      <c r="BW352" s="12" t="str">
        <f>IF(BQ352&gt;1,IF(BQ351&gt;1,"Y",""),"")</f>
        <v/>
      </c>
      <c r="BX352" s="12" t="str">
        <f>IF(BQ352&lt;1,IF(BQ351&lt;1,"Y",""),"")</f>
        <v/>
      </c>
      <c r="BY352" s="2"/>
      <c r="BZ352" s="2"/>
      <c r="CA352" s="2"/>
    </row>
    <row r="353" spans="2:79">
      <c r="B353" s="4" t="str">
        <f>IF(G353=G354,IF(G353&gt;G352,G353&amp;"_O",""),G353&amp;"_C")</f>
        <v/>
      </c>
      <c r="C353" s="14">
        <f ca="1">RANDBETWEEN(0,1000)/1000</f>
        <v>0.188</v>
      </c>
      <c r="D353" s="16">
        <f>D352+1</f>
        <v>349</v>
      </c>
      <c r="E353" s="10">
        <f>ROUNDDOWN(D353/52,0)+1</f>
        <v>7</v>
      </c>
      <c r="F353" s="15">
        <f>F352+7</f>
        <v>47063</v>
      </c>
      <c r="G353" s="4">
        <f>YEAR(F353)</f>
        <v>2028</v>
      </c>
      <c r="H353" s="33">
        <v>4.3999999999999997E-2</v>
      </c>
      <c r="I353" s="33">
        <v>2.1000000000000001E-2</v>
      </c>
      <c r="J353" s="33">
        <v>0.66900000000000004</v>
      </c>
      <c r="K353" s="16" t="str">
        <f>IF(M352&gt;1,"Up","Down")</f>
        <v>Down</v>
      </c>
      <c r="L353" s="16" t="str">
        <f>IF(K353="Up",IF(H353&lt;$BJ$7,"Up","Down"),IF(H353&lt;$BK$7,"Down","Up"))</f>
        <v>Down</v>
      </c>
      <c r="M353" s="17">
        <f>IF(L353="Up",INDEX($AK$5:$AK$1005,MATCH(I353,$AI$5:$AI$1005,0),1),INDEX($AL$5:$AL$1005,MATCH(J353,$AI$5:$AI$1005,0),1))</f>
        <v>0.99248426996022565</v>
      </c>
      <c r="N353" s="16" t="str">
        <f>IF(P352&gt;1,"Up","Down")</f>
        <v>Down</v>
      </c>
      <c r="O353" s="16" t="str">
        <f>IF(N353="Up",IF(H353&lt;$BJ$12,"Up","Down"),IF(H353&lt;$BK$12,"Down","Up"))</f>
        <v>Down</v>
      </c>
      <c r="P353" s="17">
        <f>IF(O353="Up",INDEX($AP$5:$AP$1005,MATCH(I353,$AI$5:$AI$1005,0),1),INDEX($AQ$5:$AQ$1005,MATCH(J353,$AI$5:$AI$1005,0),1))</f>
        <v>0.99186333511314595</v>
      </c>
      <c r="Q353" s="19">
        <f>T352</f>
        <v>55694.669596310741</v>
      </c>
      <c r="R353" s="19">
        <f>INDEX(model!$S$5:$S$35,MATCH(G353,model!$Q$5:$Q$35,0),1)*model!$O$5</f>
        <v>125</v>
      </c>
      <c r="S353" s="19">
        <f>IF(RIGHT(B353,1)="C",T352*INDEX(model!$T$5:$T$35,MATCH(G353,model!$Q$5:$Q$35,0),1),0)</f>
        <v>0</v>
      </c>
      <c r="T353" s="19">
        <f>(Q353+R353-S353)*M353</f>
        <v>55400.144028715469</v>
      </c>
      <c r="U353" s="19">
        <f>X352</f>
        <v>48070.388180994552</v>
      </c>
      <c r="V353" s="19">
        <f>INDEX(model!$S$5:$S$35,MATCH(G353,model!$Q$5:$Q$35,0),1)*model!$O$6</f>
        <v>125</v>
      </c>
      <c r="W353" s="19">
        <f>IF(RIGHT(B353,1)="C",X352*INDEX(model!$T$5:$T$35,MATCH(G353,model!$Q$5:$Q$35,0),1),0)</f>
        <v>0</v>
      </c>
      <c r="X353" s="19">
        <f>(U353+V353-W353)*P353</f>
        <v>47803.238458273954</v>
      </c>
      <c r="Y353" s="19"/>
      <c r="Z353" s="36" t="str">
        <f>K353&amp;L353</f>
        <v>DownDown</v>
      </c>
      <c r="AA353" s="36" t="str">
        <f>N353&amp;O353</f>
        <v>DownDown</v>
      </c>
      <c r="AB353" s="19"/>
      <c r="AC353" s="19"/>
      <c r="AD353" s="19"/>
      <c r="AE353" s="19"/>
      <c r="AI353" s="18">
        <f>ROUND(AI352-0.001,3)</f>
        <v>0.65200000000000002</v>
      </c>
      <c r="AJ353" s="9">
        <f t="array" ref="AJ353">PERCENTILE(IF($BB$5:$BB$2729="Y",$AY$5:$AY$2729),$AI353)</f>
        <v>1.0094098914242098</v>
      </c>
      <c r="AK353" s="9">
        <f t="array" ref="AK353">PERCENTILE(IF($BC$5:$BC$2729="Y",$AY$5:$AY$2729),$AI353)</f>
        <v>1.0167053837512234</v>
      </c>
      <c r="AL353" s="9">
        <f t="array" ref="AL353">PERCENTILE(IF($BD$5:$BD$2729="Y",$AY$5:$AY$2729),$AI353)</f>
        <v>0.99191932626037416</v>
      </c>
      <c r="AM353" s="41" t="str">
        <f>IF(AI353&lt;$BJ$7,"Up","Down")</f>
        <v>Down</v>
      </c>
      <c r="AN353" s="41" t="str">
        <f>IF(AI353&lt;$BK$7,"Down","Up")</f>
        <v>Up</v>
      </c>
      <c r="AO353" s="9">
        <f t="array" ref="AO353">PERCENTILE(IF($BT$5:$BT$2729="Y",$BQ$5:$BQ$2729),$AI353)</f>
        <v>1.0127894076243626</v>
      </c>
      <c r="AP353" s="9">
        <f t="array" ref="AP353">PERCENTILE(IF($BU$5:$BU$2729="Y",$BQ$5:$BQ$2729),$AI353)</f>
        <v>1.0237602008028341</v>
      </c>
      <c r="AQ353" s="9">
        <f t="array" ref="AQ353">PERCENTILE(IF($BV$5:$BV$2729="Y",$BQ$5:$BQ$2729),$AI353)</f>
        <v>0.99130165050674723</v>
      </c>
      <c r="AR353" s="41" t="str">
        <f>IF(AI353&lt;$BJ$12,"Up","Down")</f>
        <v>Down</v>
      </c>
      <c r="AS353" s="41" t="str">
        <f>IF(AI353&lt;$BK$12,"Down","Up")</f>
        <v>Up</v>
      </c>
      <c r="AU353" s="4" t="str">
        <f>IF(AZ353=AZ354,IF(AZ353&gt;AZ352,AZ353&amp;"_O",""),AZ353&amp;"_C")</f>
        <v/>
      </c>
      <c r="AV353" s="7" t="str">
        <f>IF(RIGHT(AU353,1)="C",AX353/INDEX($AX$5:$AX$2729,MATCH(AZ353&amp;"_O",$AU$5:$AU$2729,0),1),"")</f>
        <v/>
      </c>
      <c r="AW353" s="38">
        <v>28006</v>
      </c>
      <c r="AX353" s="37">
        <v>104.3</v>
      </c>
      <c r="AY353" s="7">
        <f>AX353/AX352</f>
        <v>1.0277887268427275</v>
      </c>
      <c r="AZ353" s="4">
        <f>YEAR(AW353)</f>
        <v>1976</v>
      </c>
      <c r="BA353" s="2" t="s">
        <v>5</v>
      </c>
      <c r="BB353" s="12" t="str">
        <f>INDEX($CD$5:$CD$10,MATCH(BA353,$CC$5:$CC$10,0),1)</f>
        <v/>
      </c>
      <c r="BC353" s="12" t="str">
        <f>IF(AND(BB353="Y",AY353&gt;1),"Y","")</f>
        <v/>
      </c>
      <c r="BD353" s="12" t="str">
        <f>IF(AND(BB353="Y",AY353&lt;1),"Y","")</f>
        <v/>
      </c>
      <c r="BE353" s="12" t="str">
        <f>IF(AY353&gt;1,IF(AY352&gt;1,"Y",""),"")</f>
        <v/>
      </c>
      <c r="BF353" s="12" t="str">
        <f>IF(AY353&lt;1,IF(AY352&lt;1,"Y",""),"")</f>
        <v/>
      </c>
      <c r="BG353" s="2"/>
      <c r="BH353" s="2"/>
      <c r="BI353" s="2"/>
      <c r="BJ353" s="2"/>
      <c r="BK353" s="2"/>
      <c r="BL353" s="2"/>
      <c r="BM353" s="4" t="str">
        <f>IF(BR353=BR354,IF(BR353&gt;BR352,BR353&amp;"_O",""),BR353&amp;"_C")</f>
        <v/>
      </c>
      <c r="BN353" s="7" t="str">
        <f>IF(RIGHT(BM353,1)="C",BP353/INDEX($BP$5:$BP$2729,MATCH(BR353&amp;"_O",$BM$5:$BM$2729,0),1),"")</f>
        <v/>
      </c>
      <c r="BO353" s="38">
        <v>28405</v>
      </c>
      <c r="BP353" s="3">
        <v>101.62</v>
      </c>
      <c r="BQ353" s="7">
        <f>BP353/BP352</f>
        <v>1.0076351016360934</v>
      </c>
      <c r="BR353" s="4">
        <f>YEAR(BO353)</f>
        <v>1977</v>
      </c>
      <c r="BS353" s="2" t="s">
        <v>5</v>
      </c>
      <c r="BT353" s="12" t="str">
        <f>INDEX($CD$5:$CD$10,MATCH(BS353,$CC$5:$CC$10,0),1)</f>
        <v/>
      </c>
      <c r="BU353" s="12" t="str">
        <f>IF(AND(BT353="Y",BQ353&gt;1),"Y","")</f>
        <v/>
      </c>
      <c r="BV353" s="12" t="str">
        <f>IF(AND(BT353="Y",BQ353&lt;1),"Y","")</f>
        <v/>
      </c>
      <c r="BW353" s="12" t="str">
        <f>IF(BQ353&gt;1,IF(BQ352&gt;1,"Y",""),"")</f>
        <v>Y</v>
      </c>
      <c r="BX353" s="12" t="str">
        <f>IF(BQ353&lt;1,IF(BQ352&lt;1,"Y",""),"")</f>
        <v/>
      </c>
      <c r="BY353" s="2"/>
      <c r="BZ353" s="2"/>
      <c r="CA353" s="2"/>
    </row>
    <row r="354" spans="2:79">
      <c r="B354" s="4" t="str">
        <f>IF(G354=G355,IF(G354&gt;G353,G354&amp;"_O",""),G354&amp;"_C")</f>
        <v/>
      </c>
      <c r="C354" s="14">
        <f ca="1">RANDBETWEEN(0,1000)/1000</f>
        <v>0.42</v>
      </c>
      <c r="D354" s="16">
        <f>D353+1</f>
        <v>350</v>
      </c>
      <c r="E354" s="10">
        <f>ROUNDDOWN(D354/52,0)+1</f>
        <v>7</v>
      </c>
      <c r="F354" s="15">
        <f>F353+7</f>
        <v>47070</v>
      </c>
      <c r="G354" s="4">
        <f>YEAR(F354)</f>
        <v>2028</v>
      </c>
      <c r="H354" s="33">
        <v>0.626</v>
      </c>
      <c r="I354" s="33">
        <v>0.1</v>
      </c>
      <c r="J354" s="33">
        <v>0.85499999999999998</v>
      </c>
      <c r="K354" s="16" t="str">
        <f>IF(M353&gt;1,"Up","Down")</f>
        <v>Down</v>
      </c>
      <c r="L354" s="16" t="str">
        <f>IF(K354="Up",IF(H354&lt;$BJ$7,"Up","Down"),IF(H354&lt;$BK$7,"Down","Up"))</f>
        <v>Up</v>
      </c>
      <c r="M354" s="17">
        <f>IF(L354="Up",INDEX($AK$5:$AK$1005,MATCH(I354,$AI$5:$AI$1005,0),1),INDEX($AL$5:$AL$1005,MATCH(J354,$AI$5:$AI$1005,0),1))</f>
        <v>1.0023417165731827</v>
      </c>
      <c r="N354" s="16" t="str">
        <f>IF(P353&gt;1,"Up","Down")</f>
        <v>Down</v>
      </c>
      <c r="O354" s="16" t="str">
        <f>IF(N354="Up",IF(H354&lt;$BJ$12,"Up","Down"),IF(H354&lt;$BK$12,"Down","Up"))</f>
        <v>Up</v>
      </c>
      <c r="P354" s="17">
        <f>IF(O354="Up",INDEX($AP$5:$AP$1005,MATCH(I354,$AI$5:$AI$1005,0),1),INDEX($AQ$5:$AQ$1005,MATCH(J354,$AI$5:$AI$1005,0),1))</f>
        <v>1.0033669126757527</v>
      </c>
      <c r="Q354" s="19">
        <f>T353</f>
        <v>55400.144028715469</v>
      </c>
      <c r="R354" s="19">
        <f>INDEX(model!$S$5:$S$35,MATCH(G354,model!$Q$5:$Q$35,0),1)*model!$O$5</f>
        <v>125</v>
      </c>
      <c r="S354" s="19">
        <f>IF(RIGHT(B354,1)="C",T353*INDEX(model!$T$5:$T$35,MATCH(G354,model!$Q$5:$Q$35,0),1),0)</f>
        <v>0</v>
      </c>
      <c r="T354" s="19">
        <f>(Q354+R354-S354)*M354</f>
        <v>55655.168178715867</v>
      </c>
      <c r="U354" s="19">
        <f>X353</f>
        <v>47803.238458273954</v>
      </c>
      <c r="V354" s="19">
        <f>INDEX(model!$S$5:$S$35,MATCH(G354,model!$Q$5:$Q$35,0),1)*model!$O$6</f>
        <v>125</v>
      </c>
      <c r="W354" s="19">
        <f>IF(RIGHT(B354,1)="C",X353*INDEX(model!$T$5:$T$35,MATCH(G354,model!$Q$5:$Q$35,0),1),0)</f>
        <v>0</v>
      </c>
      <c r="X354" s="19">
        <f>(U354+V354-W354)*P354</f>
        <v>48089.608651865616</v>
      </c>
      <c r="Y354" s="19"/>
      <c r="Z354" s="36" t="str">
        <f>K354&amp;L354</f>
        <v>DownUp</v>
      </c>
      <c r="AA354" s="36" t="str">
        <f>N354&amp;O354</f>
        <v>DownUp</v>
      </c>
      <c r="AB354" s="19"/>
      <c r="AC354" s="19"/>
      <c r="AD354" s="19"/>
      <c r="AE354" s="19"/>
      <c r="AI354" s="18">
        <f>ROUND(AI353-0.001,3)</f>
        <v>0.65100000000000002</v>
      </c>
      <c r="AJ354" s="9">
        <f t="array" ref="AJ354">PERCENTILE(IF($BB$5:$BB$2729="Y",$AY$5:$AY$2729),$AI354)</f>
        <v>1.0093700398285972</v>
      </c>
      <c r="AK354" s="9">
        <f t="array" ref="AK354">PERCENTILE(IF($BC$5:$BC$2729="Y",$AY$5:$AY$2729),$AI354)</f>
        <v>1.0167020582348139</v>
      </c>
      <c r="AL354" s="9">
        <f t="array" ref="AL354">PERCENTILE(IF($BD$5:$BD$2729="Y",$AY$5:$AY$2729),$AI354)</f>
        <v>0.99188150515233042</v>
      </c>
      <c r="AM354" s="41" t="str">
        <f>IF(AI354&lt;$BJ$7,"Up","Down")</f>
        <v>Down</v>
      </c>
      <c r="AN354" s="41" t="str">
        <f>IF(AI354&lt;$BK$7,"Down","Up")</f>
        <v>Up</v>
      </c>
      <c r="AO354" s="9">
        <f t="array" ref="AO354">PERCENTILE(IF($BT$5:$BT$2729="Y",$BQ$5:$BQ$2729),$AI354)</f>
        <v>1.0127019270050905</v>
      </c>
      <c r="AP354" s="9">
        <f t="array" ref="AP354">PERCENTILE(IF($BU$5:$BU$2729="Y",$BQ$5:$BQ$2729),$AI354)</f>
        <v>1.0237163882756026</v>
      </c>
      <c r="AQ354" s="9">
        <f t="array" ref="AQ354">PERCENTILE(IF($BV$5:$BV$2729="Y",$BQ$5:$BQ$2729),$AI354)</f>
        <v>0.9912786431574091</v>
      </c>
      <c r="AR354" s="41" t="str">
        <f>IF(AI354&lt;$BJ$12,"Up","Down")</f>
        <v>Down</v>
      </c>
      <c r="AS354" s="41" t="str">
        <f>IF(AI354&lt;$BK$12,"Down","Up")</f>
        <v>Up</v>
      </c>
      <c r="AU354" s="4" t="str">
        <f>IF(AZ354=AZ355,IF(AZ354&gt;AZ353,AZ354&amp;"_O",""),AZ354&amp;"_C")</f>
        <v/>
      </c>
      <c r="AV354" s="7" t="str">
        <f>IF(RIGHT(AU354,1)="C",AX354/INDEX($AX$5:$AX$2729,MATCH(AZ354&amp;"_O",$AU$5:$AU$2729,0),1),"")</f>
        <v/>
      </c>
      <c r="AW354" s="38">
        <v>28013</v>
      </c>
      <c r="AX354" s="37">
        <v>104.65</v>
      </c>
      <c r="AY354" s="7">
        <f>AX354/AX353</f>
        <v>1.0033557046979866</v>
      </c>
      <c r="AZ354" s="4">
        <f>YEAR(AW354)</f>
        <v>1976</v>
      </c>
      <c r="BA354" s="2" t="s">
        <v>5</v>
      </c>
      <c r="BB354" s="12" t="str">
        <f>INDEX($CD$5:$CD$10,MATCH(BA354,$CC$5:$CC$10,0),1)</f>
        <v/>
      </c>
      <c r="BC354" s="12" t="str">
        <f>IF(AND(BB354="Y",AY354&gt;1),"Y","")</f>
        <v/>
      </c>
      <c r="BD354" s="12" t="str">
        <f>IF(AND(BB354="Y",AY354&lt;1),"Y","")</f>
        <v/>
      </c>
      <c r="BE354" s="12" t="str">
        <f>IF(AY354&gt;1,IF(AY353&gt;1,"Y",""),"")</f>
        <v>Y</v>
      </c>
      <c r="BF354" s="12" t="str">
        <f>IF(AY354&lt;1,IF(AY353&lt;1,"Y",""),"")</f>
        <v/>
      </c>
      <c r="BG354" s="2"/>
      <c r="BH354" s="2"/>
      <c r="BI354" s="2"/>
      <c r="BJ354" s="2"/>
      <c r="BK354" s="2"/>
      <c r="BL354" s="2"/>
      <c r="BM354" s="4" t="str">
        <f>IF(BR354=BR355,IF(BR354&gt;BR353,BR354&amp;"_O",""),BR354&amp;"_C")</f>
        <v/>
      </c>
      <c r="BN354" s="7" t="str">
        <f>IF(RIGHT(BM354,1)="C",BP354/INDEX($BP$5:$BP$2729,MATCH(BR354&amp;"_O",$BM$5:$BM$2729,0),1),"")</f>
        <v/>
      </c>
      <c r="BO354" s="38">
        <v>28412</v>
      </c>
      <c r="BP354" s="3">
        <v>99.05</v>
      </c>
      <c r="BQ354" s="7">
        <f>BP354/BP353</f>
        <v>0.9747097028144065</v>
      </c>
      <c r="BR354" s="4">
        <f>YEAR(BO354)</f>
        <v>1977</v>
      </c>
      <c r="BS354" s="2" t="s">
        <v>5</v>
      </c>
      <c r="BT354" s="12" t="str">
        <f>INDEX($CD$5:$CD$10,MATCH(BS354,$CC$5:$CC$10,0),1)</f>
        <v/>
      </c>
      <c r="BU354" s="12" t="str">
        <f>IF(AND(BT354="Y",BQ354&gt;1),"Y","")</f>
        <v/>
      </c>
      <c r="BV354" s="12" t="str">
        <f>IF(AND(BT354="Y",BQ354&lt;1),"Y","")</f>
        <v/>
      </c>
      <c r="BW354" s="12" t="str">
        <f>IF(BQ354&gt;1,IF(BQ353&gt;1,"Y",""),"")</f>
        <v/>
      </c>
      <c r="BX354" s="12" t="str">
        <f>IF(BQ354&lt;1,IF(BQ353&lt;1,"Y",""),"")</f>
        <v/>
      </c>
      <c r="BY354" s="2"/>
      <c r="BZ354" s="2"/>
      <c r="CA354" s="2"/>
    </row>
    <row r="355" spans="2:79">
      <c r="B355" s="4" t="str">
        <f>IF(G355=G356,IF(G355&gt;G354,G355&amp;"_O",""),G355&amp;"_C")</f>
        <v/>
      </c>
      <c r="C355" s="14">
        <f ca="1">RANDBETWEEN(0,1000)/1000</f>
        <v>0.93899999999999995</v>
      </c>
      <c r="D355" s="16">
        <f>D354+1</f>
        <v>351</v>
      </c>
      <c r="E355" s="10">
        <f>ROUNDDOWN(D355/52,0)+1</f>
        <v>7</v>
      </c>
      <c r="F355" s="15">
        <f>F354+7</f>
        <v>47077</v>
      </c>
      <c r="G355" s="4">
        <f>YEAR(F355)</f>
        <v>2028</v>
      </c>
      <c r="H355" s="33">
        <v>0.98799999999999999</v>
      </c>
      <c r="I355" s="33">
        <v>0.189</v>
      </c>
      <c r="J355" s="33">
        <v>0.42599999999999999</v>
      </c>
      <c r="K355" s="16" t="str">
        <f>IF(M354&gt;1,"Up","Down")</f>
        <v>Up</v>
      </c>
      <c r="L355" s="16" t="str">
        <f>IF(K355="Up",IF(H355&lt;$BJ$7,"Up","Down"),IF(H355&lt;$BK$7,"Down","Up"))</f>
        <v>Down</v>
      </c>
      <c r="M355" s="17">
        <f>IF(L355="Up",INDEX($AK$5:$AK$1005,MATCH(I355,$AI$5:$AI$1005,0),1),INDEX($AL$5:$AL$1005,MATCH(J355,$AI$5:$AI$1005,0),1))</f>
        <v>0.98523515838551468</v>
      </c>
      <c r="N355" s="16" t="str">
        <f>IF(P354&gt;1,"Up","Down")</f>
        <v>Up</v>
      </c>
      <c r="O355" s="16" t="str">
        <f>IF(N355="Up",IF(H355&lt;$BJ$12,"Up","Down"),IF(H355&lt;$BK$12,"Down","Up"))</f>
        <v>Down</v>
      </c>
      <c r="P355" s="17">
        <f>IF(O355="Up",INDEX($AP$5:$AP$1005,MATCH(I355,$AI$5:$AI$1005,0),1),INDEX($AQ$5:$AQ$1005,MATCH(J355,$AI$5:$AI$1005,0),1))</f>
        <v>0.98143446636020926</v>
      </c>
      <c r="Q355" s="19">
        <f>T354</f>
        <v>55655.168178715867</v>
      </c>
      <c r="R355" s="19">
        <f>INDEX(model!$S$5:$S$35,MATCH(G355,model!$Q$5:$Q$35,0),1)*model!$O$5</f>
        <v>125</v>
      </c>
      <c r="S355" s="19">
        <f>IF(RIGHT(B355,1)="C",T354*INDEX(model!$T$5:$T$35,MATCH(G355,model!$Q$5:$Q$35,0),1),0)</f>
        <v>0</v>
      </c>
      <c r="T355" s="19">
        <f>(Q355+R355-S355)*M355</f>
        <v>54956.582830327774</v>
      </c>
      <c r="U355" s="19">
        <f>X354</f>
        <v>48089.608651865616</v>
      </c>
      <c r="V355" s="19">
        <f>INDEX(model!$S$5:$S$35,MATCH(G355,model!$Q$5:$Q$35,0),1)*model!$O$6</f>
        <v>125</v>
      </c>
      <c r="W355" s="19">
        <f>IF(RIGHT(B355,1)="C",X354*INDEX(model!$T$5:$T$35,MATCH(G355,model!$Q$5:$Q$35,0),1),0)</f>
        <v>0</v>
      </c>
      <c r="X355" s="19">
        <f>(U355+V355-W355)*P355</f>
        <v>47319.478713010059</v>
      </c>
      <c r="Y355" s="19"/>
      <c r="Z355" s="36" t="str">
        <f>K355&amp;L355</f>
        <v>UpDown</v>
      </c>
      <c r="AA355" s="36" t="str">
        <f>N355&amp;O355</f>
        <v>UpDown</v>
      </c>
      <c r="AB355" s="19"/>
      <c r="AC355" s="19"/>
      <c r="AD355" s="19"/>
      <c r="AE355" s="19"/>
      <c r="AI355" s="18">
        <f>ROUND(AI354-0.001,3)</f>
        <v>0.65</v>
      </c>
      <c r="AJ355" s="9">
        <f t="array" ref="AJ355">PERCENTILE(IF($BB$5:$BB$2729="Y",$AY$5:$AY$2729),$AI355)</f>
        <v>1.0093046167318902</v>
      </c>
      <c r="AK355" s="9">
        <f t="array" ref="AK355">PERCENTILE(IF($BC$5:$BC$2729="Y",$AY$5:$AY$2729),$AI355)</f>
        <v>1.0166884272997032</v>
      </c>
      <c r="AL355" s="9">
        <f t="array" ref="AL355">PERCENTILE(IF($BD$5:$BD$2729="Y",$AY$5:$AY$2729),$AI355)</f>
        <v>0.99186244900391651</v>
      </c>
      <c r="AM355" s="41" t="str">
        <f>IF(AI355&lt;$BJ$7,"Up","Down")</f>
        <v>Down</v>
      </c>
      <c r="AN355" s="41" t="str">
        <f>IF(AI355&lt;$BK$7,"Down","Up")</f>
        <v>Up</v>
      </c>
      <c r="AO355" s="9">
        <f t="array" ref="AO355">PERCENTILE(IF($BT$5:$BT$2729="Y",$BQ$5:$BQ$2729),$AI355)</f>
        <v>1.0126523511145153</v>
      </c>
      <c r="AP355" s="9">
        <f t="array" ref="AP355">PERCENTILE(IF($BU$5:$BU$2729="Y",$BQ$5:$BQ$2729),$AI355)</f>
        <v>1.0237127677988895</v>
      </c>
      <c r="AQ355" s="9">
        <f t="array" ref="AQ355">PERCENTILE(IF($BV$5:$BV$2729="Y",$BQ$5:$BQ$2729),$AI355)</f>
        <v>0.99124274160700787</v>
      </c>
      <c r="AR355" s="41" t="str">
        <f>IF(AI355&lt;$BJ$12,"Up","Down")</f>
        <v>Down</v>
      </c>
      <c r="AS355" s="41" t="str">
        <f>IF(AI355&lt;$BK$12,"Down","Up")</f>
        <v>Up</v>
      </c>
      <c r="AU355" s="4" t="str">
        <f>IF(AZ355=AZ356,IF(AZ355&gt;AZ354,AZ355&amp;"_O",""),AZ355&amp;"_C")</f>
        <v/>
      </c>
      <c r="AV355" s="7" t="str">
        <f>IF(RIGHT(AU355,1)="C",AX355/INDEX($AX$5:$AX$2729,MATCH(AZ355&amp;"_O",$AU$5:$AU$2729,0),1),"")</f>
        <v/>
      </c>
      <c r="AW355" s="38">
        <v>28020</v>
      </c>
      <c r="AX355" s="37">
        <v>106.27</v>
      </c>
      <c r="AY355" s="7">
        <f>AX355/AX354</f>
        <v>1.0154801720019111</v>
      </c>
      <c r="AZ355" s="4">
        <f>YEAR(AW355)</f>
        <v>1976</v>
      </c>
      <c r="BA355" s="2" t="s">
        <v>5</v>
      </c>
      <c r="BB355" s="12" t="str">
        <f>INDEX($CD$5:$CD$10,MATCH(BA355,$CC$5:$CC$10,0),1)</f>
        <v/>
      </c>
      <c r="BC355" s="12" t="str">
        <f>IF(AND(BB355="Y",AY355&gt;1),"Y","")</f>
        <v/>
      </c>
      <c r="BD355" s="12" t="str">
        <f>IF(AND(BB355="Y",AY355&lt;1),"Y","")</f>
        <v/>
      </c>
      <c r="BE355" s="12" t="str">
        <f>IF(AY355&gt;1,IF(AY354&gt;1,"Y",""),"")</f>
        <v>Y</v>
      </c>
      <c r="BF355" s="12" t="str">
        <f>IF(AY355&lt;1,IF(AY354&lt;1,"Y",""),"")</f>
        <v/>
      </c>
      <c r="BG355" s="2"/>
      <c r="BH355" s="2"/>
      <c r="BI355" s="2"/>
      <c r="BJ355" s="2"/>
      <c r="BK355" s="2"/>
      <c r="BL355" s="2"/>
      <c r="BM355" s="4" t="str">
        <f>IF(BR355=BR356,IF(BR355&gt;BR354,BR355&amp;"_O",""),BR355&amp;"_C")</f>
        <v/>
      </c>
      <c r="BN355" s="7" t="str">
        <f>IF(RIGHT(BM355,1)="C",BP355/INDEX($BP$5:$BP$2729,MATCH(BR355&amp;"_O",$BM$5:$BM$2729,0),1),"")</f>
        <v/>
      </c>
      <c r="BO355" s="38">
        <v>28419</v>
      </c>
      <c r="BP355" s="3">
        <v>98.54</v>
      </c>
      <c r="BQ355" s="7">
        <f>BP355/BP354</f>
        <v>0.99485108531044941</v>
      </c>
      <c r="BR355" s="4">
        <f>YEAR(BO355)</f>
        <v>1977</v>
      </c>
      <c r="BS355" s="2" t="s">
        <v>5</v>
      </c>
      <c r="BT355" s="12" t="str">
        <f>INDEX($CD$5:$CD$10,MATCH(BS355,$CC$5:$CC$10,0),1)</f>
        <v/>
      </c>
      <c r="BU355" s="12" t="str">
        <f>IF(AND(BT355="Y",BQ355&gt;1),"Y","")</f>
        <v/>
      </c>
      <c r="BV355" s="12" t="str">
        <f>IF(AND(BT355="Y",BQ355&lt;1),"Y","")</f>
        <v/>
      </c>
      <c r="BW355" s="12" t="str">
        <f>IF(BQ355&gt;1,IF(BQ354&gt;1,"Y",""),"")</f>
        <v/>
      </c>
      <c r="BX355" s="12" t="str">
        <f>IF(BQ355&lt;1,IF(BQ354&lt;1,"Y",""),"")</f>
        <v>Y</v>
      </c>
      <c r="BY355" s="2"/>
      <c r="BZ355" s="2"/>
      <c r="CA355" s="2"/>
    </row>
    <row r="356" spans="2:79">
      <c r="B356" s="4" t="str">
        <f>IF(G356=G357,IF(G356&gt;G355,G356&amp;"_O",""),G356&amp;"_C")</f>
        <v/>
      </c>
      <c r="C356" s="14">
        <f ca="1">RANDBETWEEN(0,1000)/1000</f>
        <v>0.94099999999999995</v>
      </c>
      <c r="D356" s="16">
        <f>D355+1</f>
        <v>352</v>
      </c>
      <c r="E356" s="10">
        <f>ROUNDDOWN(D356/52,0)+1</f>
        <v>7</v>
      </c>
      <c r="F356" s="15">
        <f>F355+7</f>
        <v>47084</v>
      </c>
      <c r="G356" s="4">
        <f>YEAR(F356)</f>
        <v>2028</v>
      </c>
      <c r="H356" s="33">
        <v>0.73199999999999998</v>
      </c>
      <c r="I356" s="33">
        <v>0.45300000000000001</v>
      </c>
      <c r="J356" s="33">
        <v>0.46500000000000002</v>
      </c>
      <c r="K356" s="16" t="str">
        <f>IF(M355&gt;1,"Up","Down")</f>
        <v>Down</v>
      </c>
      <c r="L356" s="16" t="str">
        <f>IF(K356="Up",IF(H356&lt;$BJ$7,"Up","Down"),IF(H356&lt;$BK$7,"Down","Up"))</f>
        <v>Up</v>
      </c>
      <c r="M356" s="17">
        <f>IF(L356="Up",INDEX($AK$5:$AK$1005,MATCH(I356,$AI$5:$AI$1005,0),1),INDEX($AL$5:$AL$1005,MATCH(J356,$AI$5:$AI$1005,0),1))</f>
        <v>1.0112157110018862</v>
      </c>
      <c r="N356" s="16" t="str">
        <f>IF(P355&gt;1,"Up","Down")</f>
        <v>Down</v>
      </c>
      <c r="O356" s="16" t="str">
        <f>IF(N356="Up",IF(H356&lt;$BJ$12,"Up","Down"),IF(H356&lt;$BK$12,"Down","Up"))</f>
        <v>Up</v>
      </c>
      <c r="P356" s="17">
        <f>IF(O356="Up",INDEX($AP$5:$AP$1005,MATCH(I356,$AI$5:$AI$1005,0),1),INDEX($AQ$5:$AQ$1005,MATCH(J356,$AI$5:$AI$1005,0),1))</f>
        <v>1.0152786578356485</v>
      </c>
      <c r="Q356" s="19">
        <f>T355</f>
        <v>54956.582830327774</v>
      </c>
      <c r="R356" s="19">
        <f>INDEX(model!$S$5:$S$35,MATCH(G356,model!$Q$5:$Q$35,0),1)*model!$O$5</f>
        <v>125</v>
      </c>
      <c r="S356" s="19">
        <f>IF(RIGHT(B356,1)="C",T355*INDEX(model!$T$5:$T$35,MATCH(G356,model!$Q$5:$Q$35,0),1),0)</f>
        <v>0</v>
      </c>
      <c r="T356" s="19">
        <f>(Q356+R356-S356)*M356</f>
        <v>55699.361944879187</v>
      </c>
      <c r="U356" s="19">
        <f>X355</f>
        <v>47319.478713010059</v>
      </c>
      <c r="V356" s="19">
        <f>INDEX(model!$S$5:$S$35,MATCH(G356,model!$Q$5:$Q$35,0),1)*model!$O$6</f>
        <v>125</v>
      </c>
      <c r="W356" s="19">
        <f>IF(RIGHT(B356,1)="C",X355*INDEX(model!$T$5:$T$35,MATCH(G356,model!$Q$5:$Q$35,0),1),0)</f>
        <v>0</v>
      </c>
      <c r="X356" s="19">
        <f>(U356+V356-W356)*P356</f>
        <v>48169.366669456853</v>
      </c>
      <c r="Y356" s="19"/>
      <c r="Z356" s="36" t="str">
        <f>K356&amp;L356</f>
        <v>DownUp</v>
      </c>
      <c r="AA356" s="36" t="str">
        <f>N356&amp;O356</f>
        <v>DownUp</v>
      </c>
      <c r="AB356" s="19"/>
      <c r="AC356" s="19"/>
      <c r="AD356" s="19"/>
      <c r="AE356" s="19"/>
      <c r="AI356" s="18">
        <f>ROUND(AI355-0.001,3)</f>
        <v>0.64900000000000002</v>
      </c>
      <c r="AJ356" s="9">
        <f t="array" ref="AJ356">PERCENTILE(IF($BB$5:$BB$2729="Y",$AY$5:$AY$2729),$AI356)</f>
        <v>1.0092477818444368</v>
      </c>
      <c r="AK356" s="9">
        <f t="array" ref="AK356">PERCENTILE(IF($BC$5:$BC$2729="Y",$AY$5:$AY$2729),$AI356)</f>
        <v>1.0166513193488467</v>
      </c>
      <c r="AL356" s="9">
        <f t="array" ref="AL356">PERCENTILE(IF($BD$5:$BD$2729="Y",$AY$5:$AY$2729),$AI356)</f>
        <v>0.99182767408344452</v>
      </c>
      <c r="AM356" s="41" t="str">
        <f>IF(AI356&lt;$BJ$7,"Up","Down")</f>
        <v>Down</v>
      </c>
      <c r="AN356" s="41" t="str">
        <f>IF(AI356&lt;$BK$7,"Down","Up")</f>
        <v>Up</v>
      </c>
      <c r="AO356" s="9">
        <f t="array" ref="AO356">PERCENTILE(IF($BT$5:$BT$2729="Y",$BQ$5:$BQ$2729),$AI356)</f>
        <v>1.0126121556489429</v>
      </c>
      <c r="AP356" s="9">
        <f t="array" ref="AP356">PERCENTILE(IF($BU$5:$BU$2729="Y",$BQ$5:$BQ$2729),$AI356)</f>
        <v>1.0236712867779925</v>
      </c>
      <c r="AQ356" s="9">
        <f t="array" ref="AQ356">PERCENTILE(IF($BV$5:$BV$2729="Y",$BQ$5:$BQ$2729),$AI356)</f>
        <v>0.99122542929990531</v>
      </c>
      <c r="AR356" s="41" t="str">
        <f>IF(AI356&lt;$BJ$12,"Up","Down")</f>
        <v>Down</v>
      </c>
      <c r="AS356" s="41" t="str">
        <f>IF(AI356&lt;$BK$12,"Down","Up")</f>
        <v>Up</v>
      </c>
      <c r="AU356" s="4" t="str">
        <f>IF(AZ356=AZ357,IF(AZ356&gt;AZ355,AZ356&amp;"_O",""),AZ356&amp;"_C")</f>
        <v/>
      </c>
      <c r="AV356" s="7" t="str">
        <f>IF(RIGHT(AU356,1)="C",AX356/INDEX($AX$5:$AX$2729,MATCH(AZ356&amp;"_O",$AU$5:$AU$2729,0),1),"")</f>
        <v/>
      </c>
      <c r="AW356" s="38">
        <v>28027</v>
      </c>
      <c r="AX356" s="37">
        <v>106.8</v>
      </c>
      <c r="AY356" s="7">
        <f>AX356/AX355</f>
        <v>1.0049872965088924</v>
      </c>
      <c r="AZ356" s="4">
        <f>YEAR(AW356)</f>
        <v>1976</v>
      </c>
      <c r="BA356" s="2" t="s">
        <v>5</v>
      </c>
      <c r="BB356" s="12" t="str">
        <f>INDEX($CD$5:$CD$10,MATCH(BA356,$CC$5:$CC$10,0),1)</f>
        <v/>
      </c>
      <c r="BC356" s="12" t="str">
        <f>IF(AND(BB356="Y",AY356&gt;1),"Y","")</f>
        <v/>
      </c>
      <c r="BD356" s="12" t="str">
        <f>IF(AND(BB356="Y",AY356&lt;1),"Y","")</f>
        <v/>
      </c>
      <c r="BE356" s="12" t="str">
        <f>IF(AY356&gt;1,IF(AY355&gt;1,"Y",""),"")</f>
        <v>Y</v>
      </c>
      <c r="BF356" s="12" t="str">
        <f>IF(AY356&lt;1,IF(AY355&lt;1,"Y",""),"")</f>
        <v/>
      </c>
      <c r="BG356" s="2"/>
      <c r="BH356" s="2"/>
      <c r="BI356" s="2"/>
      <c r="BJ356" s="2"/>
      <c r="BK356" s="2"/>
      <c r="BL356" s="2"/>
      <c r="BM356" s="4" t="str">
        <f>IF(BR356=BR357,IF(BR356&gt;BR355,BR356&amp;"_O",""),BR356&amp;"_C")</f>
        <v/>
      </c>
      <c r="BN356" s="7" t="str">
        <f>IF(RIGHT(BM356,1)="C",BP356/INDEX($BP$5:$BP$2729,MATCH(BR356&amp;"_O",$BM$5:$BM$2729,0),1),"")</f>
        <v/>
      </c>
      <c r="BO356" s="38">
        <v>28426</v>
      </c>
      <c r="BP356" s="3">
        <v>97.49</v>
      </c>
      <c r="BQ356" s="7">
        <f>BP356/BP355</f>
        <v>0.98934442865841277</v>
      </c>
      <c r="BR356" s="4">
        <f>YEAR(BO356)</f>
        <v>1977</v>
      </c>
      <c r="BS356" s="2" t="s">
        <v>5</v>
      </c>
      <c r="BT356" s="12" t="str">
        <f>INDEX($CD$5:$CD$10,MATCH(BS356,$CC$5:$CC$10,0),1)</f>
        <v/>
      </c>
      <c r="BU356" s="12" t="str">
        <f>IF(AND(BT356="Y",BQ356&gt;1),"Y","")</f>
        <v/>
      </c>
      <c r="BV356" s="12" t="str">
        <f>IF(AND(BT356="Y",BQ356&lt;1),"Y","")</f>
        <v/>
      </c>
      <c r="BW356" s="12" t="str">
        <f>IF(BQ356&gt;1,IF(BQ355&gt;1,"Y",""),"")</f>
        <v/>
      </c>
      <c r="BX356" s="12" t="str">
        <f>IF(BQ356&lt;1,IF(BQ355&lt;1,"Y",""),"")</f>
        <v>Y</v>
      </c>
      <c r="BY356" s="2"/>
      <c r="BZ356" s="2"/>
      <c r="CA356" s="2"/>
    </row>
    <row r="357" spans="2:79">
      <c r="B357" s="4" t="str">
        <f>IF(G357=G358,IF(G357&gt;G356,G357&amp;"_O",""),G357&amp;"_C")</f>
        <v/>
      </c>
      <c r="C357" s="14">
        <f ca="1">RANDBETWEEN(0,1000)/1000</f>
        <v>0.93500000000000005</v>
      </c>
      <c r="D357" s="16">
        <f>D356+1</f>
        <v>353</v>
      </c>
      <c r="E357" s="10">
        <f>ROUNDDOWN(D357/52,0)+1</f>
        <v>7</v>
      </c>
      <c r="F357" s="15">
        <f>F356+7</f>
        <v>47091</v>
      </c>
      <c r="G357" s="4">
        <f>YEAR(F357)</f>
        <v>2028</v>
      </c>
      <c r="H357" s="33">
        <v>0.505</v>
      </c>
      <c r="I357" s="33">
        <v>0.23499999999999999</v>
      </c>
      <c r="J357" s="33">
        <v>0.53600000000000003</v>
      </c>
      <c r="K357" s="16" t="str">
        <f>IF(M356&gt;1,"Up","Down")</f>
        <v>Up</v>
      </c>
      <c r="L357" s="16" t="str">
        <f>IF(K357="Up",IF(H357&lt;$BJ$7,"Up","Down"),IF(H357&lt;$BK$7,"Down","Up"))</f>
        <v>Up</v>
      </c>
      <c r="M357" s="17">
        <f>IF(L357="Up",INDEX($AK$5:$AK$1005,MATCH(I357,$AI$5:$AI$1005,0),1),INDEX($AL$5:$AL$1005,MATCH(J357,$AI$5:$AI$1005,0),1))</f>
        <v>1.005865565612422</v>
      </c>
      <c r="N357" s="16" t="str">
        <f>IF(P356&gt;1,"Up","Down")</f>
        <v>Up</v>
      </c>
      <c r="O357" s="16" t="str">
        <f>IF(N357="Up",IF(H357&lt;$BJ$12,"Up","Down"),IF(H357&lt;$BK$12,"Down","Up"))</f>
        <v>Up</v>
      </c>
      <c r="P357" s="17">
        <f>IF(O357="Up",INDEX($AP$5:$AP$1005,MATCH(I357,$AI$5:$AI$1005,0),1),INDEX($AQ$5:$AQ$1005,MATCH(J357,$AI$5:$AI$1005,0),1))</f>
        <v>1.0077304335872233</v>
      </c>
      <c r="Q357" s="19">
        <f>T356</f>
        <v>55699.361944879187</v>
      </c>
      <c r="R357" s="19">
        <f>INDEX(model!$S$5:$S$35,MATCH(G357,model!$Q$5:$Q$35,0),1)*model!$O$5</f>
        <v>125</v>
      </c>
      <c r="S357" s="19">
        <f>IF(RIGHT(B357,1)="C",T356*INDEX(model!$T$5:$T$35,MATCH(G357,model!$Q$5:$Q$35,0),1),0)</f>
        <v>0</v>
      </c>
      <c r="T357" s="19">
        <f>(Q357+R357-S357)*M357</f>
        <v>56151.80340263847</v>
      </c>
      <c r="U357" s="19">
        <f>X356</f>
        <v>48169.366669456853</v>
      </c>
      <c r="V357" s="19">
        <f>INDEX(model!$S$5:$S$35,MATCH(G357,model!$Q$5:$Q$35,0),1)*model!$O$6</f>
        <v>125</v>
      </c>
      <c r="W357" s="19">
        <f>IF(RIGHT(B357,1)="C",X356*INDEX(model!$T$5:$T$35,MATCH(G357,model!$Q$5:$Q$35,0),1),0)</f>
        <v>0</v>
      </c>
      <c r="X357" s="19">
        <f>(U357+V357-W357)*P357</f>
        <v>48667.7030636321</v>
      </c>
      <c r="Y357" s="19"/>
      <c r="Z357" s="36" t="str">
        <f>K357&amp;L357</f>
        <v>UpUp</v>
      </c>
      <c r="AA357" s="36" t="str">
        <f>N357&amp;O357</f>
        <v>UpUp</v>
      </c>
      <c r="AB357" s="19"/>
      <c r="AC357" s="19"/>
      <c r="AD357" s="19"/>
      <c r="AE357" s="19"/>
      <c r="AI357" s="18">
        <f>ROUND(AI356-0.001,3)</f>
        <v>0.64800000000000002</v>
      </c>
      <c r="AJ357" s="9">
        <f t="array" ref="AJ357">PERCENTILE(IF($BB$5:$BB$2729="Y",$AY$5:$AY$2729),$AI357)</f>
        <v>1.0092117615392051</v>
      </c>
      <c r="AK357" s="9">
        <f t="array" ref="AK357">PERCENTILE(IF($BC$5:$BC$2729="Y",$AY$5:$AY$2729),$AI357)</f>
        <v>1.0165696889797664</v>
      </c>
      <c r="AL357" s="9">
        <f t="array" ref="AL357">PERCENTILE(IF($BD$5:$BD$2729="Y",$AY$5:$AY$2729),$AI357)</f>
        <v>0.99177760622644584</v>
      </c>
      <c r="AM357" s="41" t="str">
        <f>IF(AI357&lt;$BJ$7,"Up","Down")</f>
        <v>Down</v>
      </c>
      <c r="AN357" s="41" t="str">
        <f>IF(AI357&lt;$BK$7,"Down","Up")</f>
        <v>Up</v>
      </c>
      <c r="AO357" s="9">
        <f t="array" ref="AO357">PERCENTILE(IF($BT$5:$BT$2729="Y",$BQ$5:$BQ$2729),$AI357)</f>
        <v>1.0125988174145355</v>
      </c>
      <c r="AP357" s="9">
        <f t="array" ref="AP357">PERCENTILE(IF($BU$5:$BU$2729="Y",$BQ$5:$BQ$2729),$AI357)</f>
        <v>1.0235642552916837</v>
      </c>
      <c r="AQ357" s="9">
        <f t="array" ref="AQ357">PERCENTILE(IF($BV$5:$BV$2729="Y",$BQ$5:$BQ$2729),$AI357)</f>
        <v>0.99117785892402888</v>
      </c>
      <c r="AR357" s="41" t="str">
        <f>IF(AI357&lt;$BJ$12,"Up","Down")</f>
        <v>Down</v>
      </c>
      <c r="AS357" s="41" t="str">
        <f>IF(AI357&lt;$BK$12,"Down","Up")</f>
        <v>Up</v>
      </c>
      <c r="AU357" s="4" t="str">
        <f>IF(AZ357=AZ358,IF(AZ357&gt;AZ356,AZ357&amp;"_O",""),AZ357&amp;"_C")</f>
        <v/>
      </c>
      <c r="AV357" s="7" t="str">
        <f>IF(RIGHT(AU357,1)="C",AX357/INDEX($AX$5:$AX$2729,MATCH(AZ357&amp;"_O",$AU$5:$AU$2729,0),1),"")</f>
        <v/>
      </c>
      <c r="AW357" s="38">
        <v>28034</v>
      </c>
      <c r="AX357" s="37">
        <v>104.17</v>
      </c>
      <c r="AY357" s="7">
        <f>AX357/AX356</f>
        <v>0.97537453183520606</v>
      </c>
      <c r="AZ357" s="4">
        <f>YEAR(AW357)</f>
        <v>1976</v>
      </c>
      <c r="BA357" s="2" t="s">
        <v>5</v>
      </c>
      <c r="BB357" s="12" t="str">
        <f>INDEX($CD$5:$CD$10,MATCH(BA357,$CC$5:$CC$10,0),1)</f>
        <v/>
      </c>
      <c r="BC357" s="12" t="str">
        <f>IF(AND(BB357="Y",AY357&gt;1),"Y","")</f>
        <v/>
      </c>
      <c r="BD357" s="12" t="str">
        <f>IF(AND(BB357="Y",AY357&lt;1),"Y","")</f>
        <v/>
      </c>
      <c r="BE357" s="12" t="str">
        <f>IF(AY357&gt;1,IF(AY356&gt;1,"Y",""),"")</f>
        <v/>
      </c>
      <c r="BF357" s="12" t="str">
        <f>IF(AY357&lt;1,IF(AY356&lt;1,"Y",""),"")</f>
        <v/>
      </c>
      <c r="BG357" s="2"/>
      <c r="BH357" s="2"/>
      <c r="BI357" s="2"/>
      <c r="BJ357" s="2"/>
      <c r="BK357" s="2"/>
      <c r="BL357" s="2"/>
      <c r="BM357" s="4" t="str">
        <f>IF(BR357=BR358,IF(BR357&gt;BR356,BR357&amp;"_O",""),BR357&amp;"_C")</f>
        <v/>
      </c>
      <c r="BN357" s="7" t="str">
        <f>IF(RIGHT(BM357,1)="C",BP357/INDEX($BP$5:$BP$2729,MATCH(BR357&amp;"_O",$BM$5:$BM$2729,0),1),"")</f>
        <v/>
      </c>
      <c r="BO357" s="38">
        <v>28433</v>
      </c>
      <c r="BP357" s="3">
        <v>97.21</v>
      </c>
      <c r="BQ357" s="7">
        <f>BP357/BP356</f>
        <v>0.99712791055492866</v>
      </c>
      <c r="BR357" s="4">
        <f>YEAR(BO357)</f>
        <v>1977</v>
      </c>
      <c r="BS357" s="2" t="s">
        <v>5</v>
      </c>
      <c r="BT357" s="12" t="str">
        <f>INDEX($CD$5:$CD$10,MATCH(BS357,$CC$5:$CC$10,0),1)</f>
        <v/>
      </c>
      <c r="BU357" s="12" t="str">
        <f>IF(AND(BT357="Y",BQ357&gt;1),"Y","")</f>
        <v/>
      </c>
      <c r="BV357" s="12" t="str">
        <f>IF(AND(BT357="Y",BQ357&lt;1),"Y","")</f>
        <v/>
      </c>
      <c r="BW357" s="12" t="str">
        <f>IF(BQ357&gt;1,IF(BQ356&gt;1,"Y",""),"")</f>
        <v/>
      </c>
      <c r="BX357" s="12" t="str">
        <f>IF(BQ357&lt;1,IF(BQ356&lt;1,"Y",""),"")</f>
        <v>Y</v>
      </c>
      <c r="BY357" s="2"/>
      <c r="BZ357" s="2"/>
      <c r="CA357" s="2"/>
    </row>
    <row r="358" spans="2:79">
      <c r="B358" s="4" t="str">
        <f>IF(G358=G359,IF(G358&gt;G357,G358&amp;"_O",""),G358&amp;"_C")</f>
        <v/>
      </c>
      <c r="C358" s="14">
        <f ca="1">RANDBETWEEN(0,1000)/1000</f>
        <v>0.379</v>
      </c>
      <c r="D358" s="16">
        <f>D357+1</f>
        <v>354</v>
      </c>
      <c r="E358" s="10">
        <f>ROUNDDOWN(D358/52,0)+1</f>
        <v>7</v>
      </c>
      <c r="F358" s="15">
        <f>F357+7</f>
        <v>47098</v>
      </c>
      <c r="G358" s="4">
        <f>YEAR(F358)</f>
        <v>2028</v>
      </c>
      <c r="H358" s="33">
        <v>0.49199999999999999</v>
      </c>
      <c r="I358" s="33">
        <v>0.57699999999999996</v>
      </c>
      <c r="J358" s="33">
        <v>0.253</v>
      </c>
      <c r="K358" s="16" t="str">
        <f>IF(M357&gt;1,"Up","Down")</f>
        <v>Up</v>
      </c>
      <c r="L358" s="16" t="str">
        <f>IF(K358="Up",IF(H358&lt;$BJ$7,"Up","Down"),IF(H358&lt;$BK$7,"Down","Up"))</f>
        <v>Up</v>
      </c>
      <c r="M358" s="17">
        <f>IF(L358="Up",INDEX($AK$5:$AK$1005,MATCH(I358,$AI$5:$AI$1005,0),1),INDEX($AL$5:$AL$1005,MATCH(J358,$AI$5:$AI$1005,0),1))</f>
        <v>1.0144097896318653</v>
      </c>
      <c r="N358" s="16" t="str">
        <f>IF(P357&gt;1,"Up","Down")</f>
        <v>Up</v>
      </c>
      <c r="O358" s="16" t="str">
        <f>IF(N358="Up",IF(H358&lt;$BJ$12,"Up","Down"),IF(H358&lt;$BK$12,"Down","Up"))</f>
        <v>Up</v>
      </c>
      <c r="P358" s="17">
        <f>IF(O358="Up",INDEX($AP$5:$AP$1005,MATCH(I358,$AI$5:$AI$1005,0),1),INDEX($AQ$5:$AQ$1005,MATCH(J358,$AI$5:$AI$1005,0),1))</f>
        <v>1.0204993303220649</v>
      </c>
      <c r="Q358" s="19">
        <f>T357</f>
        <v>56151.80340263847</v>
      </c>
      <c r="R358" s="19">
        <f>INDEX(model!$S$5:$S$35,MATCH(G358,model!$Q$5:$Q$35,0),1)*model!$O$5</f>
        <v>125</v>
      </c>
      <c r="S358" s="19">
        <f>IF(RIGHT(B358,1)="C",T357*INDEX(model!$T$5:$T$35,MATCH(G358,model!$Q$5:$Q$35,0),1),0)</f>
        <v>0</v>
      </c>
      <c r="T358" s="19">
        <f>(Q358+R358-S358)*M358</f>
        <v>57087.740300824335</v>
      </c>
      <c r="U358" s="19">
        <f>X357</f>
        <v>48667.7030636321</v>
      </c>
      <c r="V358" s="19">
        <f>INDEX(model!$S$5:$S$35,MATCH(G358,model!$Q$5:$Q$35,0),1)*model!$O$6</f>
        <v>125</v>
      </c>
      <c r="W358" s="19">
        <f>IF(RIGHT(B358,1)="C",X357*INDEX(model!$T$5:$T$35,MATCH(G358,model!$Q$5:$Q$35,0),1),0)</f>
        <v>0</v>
      </c>
      <c r="X358" s="19">
        <f>(U358+V358-W358)*P358</f>
        <v>49792.920801039923</v>
      </c>
      <c r="Y358" s="19"/>
      <c r="Z358" s="36" t="str">
        <f>K358&amp;L358</f>
        <v>UpUp</v>
      </c>
      <c r="AA358" s="36" t="str">
        <f>N358&amp;O358</f>
        <v>UpUp</v>
      </c>
      <c r="AB358" s="19"/>
      <c r="AC358" s="19"/>
      <c r="AD358" s="19"/>
      <c r="AE358" s="19"/>
      <c r="AI358" s="18">
        <f>ROUND(AI357-0.001,3)</f>
        <v>0.64700000000000002</v>
      </c>
      <c r="AJ358" s="9">
        <f t="array" ref="AJ358">PERCENTILE(IF($BB$5:$BB$2729="Y",$AY$5:$AY$2729),$AI358)</f>
        <v>1.0091390547973165</v>
      </c>
      <c r="AK358" s="9">
        <f t="array" ref="AK358">PERCENTILE(IF($BC$5:$BC$2729="Y",$AY$5:$AY$2729),$AI358)</f>
        <v>1.0165531507821599</v>
      </c>
      <c r="AL358" s="9">
        <f t="array" ref="AL358">PERCENTILE(IF($BD$5:$BD$2729="Y",$AY$5:$AY$2729),$AI358)</f>
        <v>0.99173833616194951</v>
      </c>
      <c r="AM358" s="41" t="str">
        <f>IF(AI358&lt;$BJ$7,"Up","Down")</f>
        <v>Down</v>
      </c>
      <c r="AN358" s="41" t="str">
        <f>IF(AI358&lt;$BK$7,"Down","Up")</f>
        <v>Up</v>
      </c>
      <c r="AO358" s="9">
        <f t="array" ref="AO358">PERCENTILE(IF($BT$5:$BT$2729="Y",$BQ$5:$BQ$2729),$AI358)</f>
        <v>1.0125429031066178</v>
      </c>
      <c r="AP358" s="9">
        <f t="array" ref="AP358">PERCENTILE(IF($BU$5:$BU$2729="Y",$BQ$5:$BQ$2729),$AI358)</f>
        <v>1.0235455084400777</v>
      </c>
      <c r="AQ358" s="9">
        <f t="array" ref="AQ358">PERCENTILE(IF($BV$5:$BV$2729="Y",$BQ$5:$BQ$2729),$AI358)</f>
        <v>0.99110845520930702</v>
      </c>
      <c r="AR358" s="41" t="str">
        <f>IF(AI358&lt;$BJ$12,"Up","Down")</f>
        <v>Down</v>
      </c>
      <c r="AS358" s="41" t="str">
        <f>IF(AI358&lt;$BK$12,"Down","Up")</f>
        <v>Up</v>
      </c>
      <c r="AU358" s="4" t="str">
        <f>IF(AZ358=AZ359,IF(AZ358&gt;AZ357,AZ358&amp;"_O",""),AZ358&amp;"_C")</f>
        <v/>
      </c>
      <c r="AV358" s="7" t="str">
        <f>IF(RIGHT(AU358,1)="C",AX358/INDEX($AX$5:$AX$2729,MATCH(AZ358&amp;"_O",$AU$5:$AU$2729,0),1),"")</f>
        <v/>
      </c>
      <c r="AW358" s="38">
        <v>28041</v>
      </c>
      <c r="AX358" s="37">
        <v>102.56</v>
      </c>
      <c r="AY358" s="7">
        <f>AX358/AX357</f>
        <v>0.98454449457617355</v>
      </c>
      <c r="AZ358" s="4">
        <f>YEAR(AW358)</f>
        <v>1976</v>
      </c>
      <c r="BA358" s="2" t="s">
        <v>5</v>
      </c>
      <c r="BB358" s="12" t="str">
        <f>INDEX($CD$5:$CD$10,MATCH(BA358,$CC$5:$CC$10,0),1)</f>
        <v/>
      </c>
      <c r="BC358" s="12" t="str">
        <f>IF(AND(BB358="Y",AY358&gt;1),"Y","")</f>
        <v/>
      </c>
      <c r="BD358" s="12" t="str">
        <f>IF(AND(BB358="Y",AY358&lt;1),"Y","")</f>
        <v/>
      </c>
      <c r="BE358" s="12" t="str">
        <f>IF(AY358&gt;1,IF(AY357&gt;1,"Y",""),"")</f>
        <v/>
      </c>
      <c r="BF358" s="12" t="str">
        <f>IF(AY358&lt;1,IF(AY357&lt;1,"Y",""),"")</f>
        <v>Y</v>
      </c>
      <c r="BG358" s="2"/>
      <c r="BH358" s="2"/>
      <c r="BI358" s="2"/>
      <c r="BJ358" s="2"/>
      <c r="BK358" s="2"/>
      <c r="BL358" s="2"/>
      <c r="BM358" s="4" t="str">
        <f>IF(BR358=BR359,IF(BR358&gt;BR357,BR358&amp;"_O",""),BR358&amp;"_C")</f>
        <v/>
      </c>
      <c r="BN358" s="7" t="str">
        <f>IF(RIGHT(BM358,1)="C",BP358/INDEX($BP$5:$BP$2729,MATCH(BR358&amp;"_O",$BM$5:$BM$2729,0),1),"")</f>
        <v/>
      </c>
      <c r="BO358" s="38">
        <v>28440</v>
      </c>
      <c r="BP358" s="3">
        <v>100.94</v>
      </c>
      <c r="BQ358" s="7">
        <f>BP358/BP357</f>
        <v>1.0383705380104928</v>
      </c>
      <c r="BR358" s="4">
        <f>YEAR(BO358)</f>
        <v>1977</v>
      </c>
      <c r="BS358" s="2" t="s">
        <v>5</v>
      </c>
      <c r="BT358" s="12" t="str">
        <f>INDEX($CD$5:$CD$10,MATCH(BS358,$CC$5:$CC$10,0),1)</f>
        <v/>
      </c>
      <c r="BU358" s="12" t="str">
        <f>IF(AND(BT358="Y",BQ358&gt;1),"Y","")</f>
        <v/>
      </c>
      <c r="BV358" s="12" t="str">
        <f>IF(AND(BT358="Y",BQ358&lt;1),"Y","")</f>
        <v/>
      </c>
      <c r="BW358" s="12" t="str">
        <f>IF(BQ358&gt;1,IF(BQ357&gt;1,"Y",""),"")</f>
        <v/>
      </c>
      <c r="BX358" s="12" t="str">
        <f>IF(BQ358&lt;1,IF(BQ357&lt;1,"Y",""),"")</f>
        <v/>
      </c>
      <c r="BY358" s="2"/>
      <c r="BZ358" s="2"/>
      <c r="CA358" s="2"/>
    </row>
    <row r="359" spans="2:79">
      <c r="B359" s="4" t="str">
        <f>IF(G359=G360,IF(G359&gt;G358,G359&amp;"_O",""),G359&amp;"_C")</f>
        <v/>
      </c>
      <c r="C359" s="14">
        <f ca="1">RANDBETWEEN(0,1000)/1000</f>
        <v>0.35799999999999998</v>
      </c>
      <c r="D359" s="16">
        <f>D358+1</f>
        <v>355</v>
      </c>
      <c r="E359" s="10">
        <f>ROUNDDOWN(D359/52,0)+1</f>
        <v>7</v>
      </c>
      <c r="F359" s="15">
        <f>F358+7</f>
        <v>47105</v>
      </c>
      <c r="G359" s="4">
        <f>YEAR(F359)</f>
        <v>2028</v>
      </c>
      <c r="H359" s="33">
        <v>2.1000000000000001E-2</v>
      </c>
      <c r="I359" s="33">
        <v>0.499</v>
      </c>
      <c r="J359" s="33">
        <v>0.98799999999999999</v>
      </c>
      <c r="K359" s="16" t="str">
        <f>IF(M358&gt;1,"Up","Down")</f>
        <v>Up</v>
      </c>
      <c r="L359" s="16" t="str">
        <f>IF(K359="Up",IF(H359&lt;$BJ$7,"Up","Down"),IF(H359&lt;$BK$7,"Down","Up"))</f>
        <v>Up</v>
      </c>
      <c r="M359" s="17">
        <f>IF(L359="Up",INDEX($AK$5:$AK$1005,MATCH(I359,$AI$5:$AI$1005,0),1),INDEX($AL$5:$AL$1005,MATCH(J359,$AI$5:$AI$1005,0),1))</f>
        <v>1.0121676218214528</v>
      </c>
      <c r="N359" s="16" t="str">
        <f>IF(P358&gt;1,"Up","Down")</f>
        <v>Up</v>
      </c>
      <c r="O359" s="16" t="str">
        <f>IF(N359="Up",IF(H359&lt;$BJ$12,"Up","Down"),IF(H359&lt;$BK$12,"Down","Up"))</f>
        <v>Up</v>
      </c>
      <c r="P359" s="17">
        <f>IF(O359="Up",INDEX($AP$5:$AP$1005,MATCH(I359,$AI$5:$AI$1005,0),1),INDEX($AQ$5:$AQ$1005,MATCH(J359,$AI$5:$AI$1005,0),1))</f>
        <v>1.0171493826120677</v>
      </c>
      <c r="Q359" s="19">
        <f>T358</f>
        <v>57087.740300824335</v>
      </c>
      <c r="R359" s="19">
        <f>INDEX(model!$S$5:$S$35,MATCH(G359,model!$Q$5:$Q$35,0),1)*model!$O$5</f>
        <v>125</v>
      </c>
      <c r="S359" s="19">
        <f>IF(RIGHT(B359,1)="C",T358*INDEX(model!$T$5:$T$35,MATCH(G359,model!$Q$5:$Q$35,0),1),0)</f>
        <v>0</v>
      </c>
      <c r="T359" s="19">
        <f>(Q359+R359-S359)*M359</f>
        <v>57908.883288173754</v>
      </c>
      <c r="U359" s="19">
        <f>X358</f>
        <v>49792.920801039923</v>
      </c>
      <c r="V359" s="19">
        <f>INDEX(model!$S$5:$S$35,MATCH(G359,model!$Q$5:$Q$35,0),1)*model!$O$6</f>
        <v>125</v>
      </c>
      <c r="W359" s="19">
        <f>IF(RIGHT(B359,1)="C",X358*INDEX(model!$T$5:$T$35,MATCH(G359,model!$Q$5:$Q$35,0),1),0)</f>
        <v>0</v>
      </c>
      <c r="X359" s="19">
        <f>(U359+V359-W359)*P359</f>
        <v>50773.982324055847</v>
      </c>
      <c r="Y359" s="19"/>
      <c r="Z359" s="36" t="str">
        <f>K359&amp;L359</f>
        <v>UpUp</v>
      </c>
      <c r="AA359" s="36" t="str">
        <f>N359&amp;O359</f>
        <v>UpUp</v>
      </c>
      <c r="AB359" s="19"/>
      <c r="AC359" s="19"/>
      <c r="AD359" s="19"/>
      <c r="AE359" s="19"/>
      <c r="AI359" s="18">
        <f>ROUND(AI358-0.001,3)</f>
        <v>0.64600000000000002</v>
      </c>
      <c r="AJ359" s="9">
        <f t="array" ref="AJ359">PERCENTILE(IF($BB$5:$BB$2729="Y",$AY$5:$AY$2729),$AI359)</f>
        <v>1.0091076436863124</v>
      </c>
      <c r="AK359" s="9">
        <f t="array" ref="AK359">PERCENTILE(IF($BC$5:$BC$2729="Y",$AY$5:$AY$2729),$AI359)</f>
        <v>1.0165466561172043</v>
      </c>
      <c r="AL359" s="9">
        <f t="array" ref="AL359">PERCENTILE(IF($BD$5:$BD$2729="Y",$AY$5:$AY$2729),$AI359)</f>
        <v>0.99172752235488215</v>
      </c>
      <c r="AM359" s="41" t="str">
        <f>IF(AI359&lt;$BJ$7,"Up","Down")</f>
        <v>Down</v>
      </c>
      <c r="AN359" s="41" t="str">
        <f>IF(AI359&lt;$BK$7,"Down","Up")</f>
        <v>Up</v>
      </c>
      <c r="AO359" s="9">
        <f t="array" ref="AO359">PERCENTILE(IF($BT$5:$BT$2729="Y",$BQ$5:$BQ$2729),$AI359)</f>
        <v>1.0124124619180894</v>
      </c>
      <c r="AP359" s="9">
        <f t="array" ref="AP359">PERCENTILE(IF($BU$5:$BU$2729="Y",$BQ$5:$BQ$2729),$AI359)</f>
        <v>1.0235267218531554</v>
      </c>
      <c r="AQ359" s="9">
        <f t="array" ref="AQ359">PERCENTILE(IF($BV$5:$BV$2729="Y",$BQ$5:$BQ$2729),$AI359)</f>
        <v>0.99110830138342976</v>
      </c>
      <c r="AR359" s="41" t="str">
        <f>IF(AI359&lt;$BJ$12,"Up","Down")</f>
        <v>Down</v>
      </c>
      <c r="AS359" s="41" t="str">
        <f>IF(AI359&lt;$BK$12,"Down","Up")</f>
        <v>Up</v>
      </c>
      <c r="AU359" s="4" t="str">
        <f>IF(AZ359=AZ360,IF(AZ359&gt;AZ358,AZ359&amp;"_O",""),AZ359&amp;"_C")</f>
        <v/>
      </c>
      <c r="AV359" s="7" t="str">
        <f>IF(RIGHT(AU359,1)="C",AX359/INDEX($AX$5:$AX$2729,MATCH(AZ359&amp;"_O",$AU$5:$AU$2729,0),1),"")</f>
        <v/>
      </c>
      <c r="AW359" s="38">
        <v>28048</v>
      </c>
      <c r="AX359" s="37">
        <v>100.88</v>
      </c>
      <c r="AY359" s="7">
        <f>AX359/AX358</f>
        <v>0.98361934477379087</v>
      </c>
      <c r="AZ359" s="4">
        <f>YEAR(AW359)</f>
        <v>1976</v>
      </c>
      <c r="BA359" s="2" t="s">
        <v>5</v>
      </c>
      <c r="BB359" s="12" t="str">
        <f>INDEX($CD$5:$CD$10,MATCH(BA359,$CC$5:$CC$10,0),1)</f>
        <v/>
      </c>
      <c r="BC359" s="12" t="str">
        <f>IF(AND(BB359="Y",AY359&gt;1),"Y","")</f>
        <v/>
      </c>
      <c r="BD359" s="12" t="str">
        <f>IF(AND(BB359="Y",AY359&lt;1),"Y","")</f>
        <v/>
      </c>
      <c r="BE359" s="12" t="str">
        <f>IF(AY359&gt;1,IF(AY358&gt;1,"Y",""),"")</f>
        <v/>
      </c>
      <c r="BF359" s="12" t="str">
        <f>IF(AY359&lt;1,IF(AY358&lt;1,"Y",""),"")</f>
        <v>Y</v>
      </c>
      <c r="BG359" s="2"/>
      <c r="BH359" s="2"/>
      <c r="BI359" s="2"/>
      <c r="BJ359" s="2"/>
      <c r="BK359" s="2"/>
      <c r="BL359" s="2"/>
      <c r="BM359" s="4" t="str">
        <f>IF(BR359=BR360,IF(BR359&gt;BR358,BR359&amp;"_O",""),BR359&amp;"_C")</f>
        <v/>
      </c>
      <c r="BN359" s="7" t="str">
        <f>IF(RIGHT(BM359,1)="C",BP359/INDEX($BP$5:$BP$2729,MATCH(BR359&amp;"_O",$BM$5:$BM$2729,0),1),"")</f>
        <v/>
      </c>
      <c r="BO359" s="38">
        <v>28447</v>
      </c>
      <c r="BP359" s="3">
        <v>102.22</v>
      </c>
      <c r="BQ359" s="7">
        <f>BP359/BP358</f>
        <v>1.0126808004755301</v>
      </c>
      <c r="BR359" s="4">
        <f>YEAR(BO359)</f>
        <v>1977</v>
      </c>
      <c r="BS359" s="2" t="s">
        <v>5</v>
      </c>
      <c r="BT359" s="12" t="str">
        <f>INDEX($CD$5:$CD$10,MATCH(BS359,$CC$5:$CC$10,0),1)</f>
        <v/>
      </c>
      <c r="BU359" s="12" t="str">
        <f>IF(AND(BT359="Y",BQ359&gt;1),"Y","")</f>
        <v/>
      </c>
      <c r="BV359" s="12" t="str">
        <f>IF(AND(BT359="Y",BQ359&lt;1),"Y","")</f>
        <v/>
      </c>
      <c r="BW359" s="12" t="str">
        <f>IF(BQ359&gt;1,IF(BQ358&gt;1,"Y",""),"")</f>
        <v>Y</v>
      </c>
      <c r="BX359" s="12" t="str">
        <f>IF(BQ359&lt;1,IF(BQ358&lt;1,"Y",""),"")</f>
        <v/>
      </c>
      <c r="BY359" s="2"/>
      <c r="BZ359" s="2"/>
      <c r="CA359" s="2"/>
    </row>
    <row r="360" spans="2:79">
      <c r="B360" s="4" t="str">
        <f>IF(G360=G361,IF(G360&gt;G359,G360&amp;"_O",""),G360&amp;"_C")</f>
        <v>2028_C</v>
      </c>
      <c r="C360" s="14">
        <f ca="1">RANDBETWEEN(0,1000)/1000</f>
        <v>0.34699999999999998</v>
      </c>
      <c r="D360" s="16">
        <f>D359+1</f>
        <v>356</v>
      </c>
      <c r="E360" s="10">
        <f>ROUNDDOWN(D360/52,0)+1</f>
        <v>7</v>
      </c>
      <c r="F360" s="15">
        <f>F359+7</f>
        <v>47112</v>
      </c>
      <c r="G360" s="4">
        <f>YEAR(F360)</f>
        <v>2028</v>
      </c>
      <c r="H360" s="33">
        <v>0.375</v>
      </c>
      <c r="I360" s="33">
        <v>0.90500000000000003</v>
      </c>
      <c r="J360" s="33">
        <v>0.29399999999999998</v>
      </c>
      <c r="K360" s="16" t="str">
        <f>IF(M359&gt;1,"Up","Down")</f>
        <v>Up</v>
      </c>
      <c r="L360" s="16" t="str">
        <f>IF(K360="Up",IF(H360&lt;$BJ$7,"Up","Down"),IF(H360&lt;$BK$7,"Down","Up"))</f>
        <v>Up</v>
      </c>
      <c r="M360" s="17">
        <f>IF(L360="Up",INDEX($AK$5:$AK$1005,MATCH(I360,$AI$5:$AI$1005,0),1),INDEX($AL$5:$AL$1005,MATCH(J360,$AI$5:$AI$1005,0),1))</f>
        <v>1.0335605616177388</v>
      </c>
      <c r="N360" s="16" t="str">
        <f>IF(P359&gt;1,"Up","Down")</f>
        <v>Up</v>
      </c>
      <c r="O360" s="16" t="str">
        <f>IF(N360="Up",IF(H360&lt;$BJ$12,"Up","Down"),IF(H360&lt;$BK$12,"Down","Up"))</f>
        <v>Up</v>
      </c>
      <c r="P360" s="17">
        <f>IF(O360="Up",INDEX($AP$5:$AP$1005,MATCH(I360,$AI$5:$AI$1005,0),1),INDEX($AQ$5:$AQ$1005,MATCH(J360,$AI$5:$AI$1005,0),1))</f>
        <v>1.0454402771905627</v>
      </c>
      <c r="Q360" s="19">
        <f>T359</f>
        <v>57908.883288173754</v>
      </c>
      <c r="R360" s="19">
        <f>INDEX(model!$S$5:$S$35,MATCH(G360,model!$Q$5:$Q$35,0),1)*model!$O$5</f>
        <v>125</v>
      </c>
      <c r="S360" s="19">
        <f>IF(RIGHT(B360,1)="C",T359*INDEX(model!$T$5:$T$35,MATCH(G360,model!$Q$5:$Q$35,0),1),0)</f>
        <v>0</v>
      </c>
      <c r="T360" s="19">
        <f>(Q360+R360-S360)*M360</f>
        <v>59981.533004183169</v>
      </c>
      <c r="U360" s="19">
        <f>X359</f>
        <v>50773.982324055847</v>
      </c>
      <c r="V360" s="19">
        <f>INDEX(model!$S$5:$S$35,MATCH(G360,model!$Q$5:$Q$35,0),1)*model!$O$6</f>
        <v>125</v>
      </c>
      <c r="W360" s="19">
        <f>IF(RIGHT(B360,1)="C",X359*INDEX(model!$T$5:$T$35,MATCH(G360,model!$Q$5:$Q$35,0),1),0)</f>
        <v>0</v>
      </c>
      <c r="X360" s="19">
        <f>(U360+V360-W360)*P360</f>
        <v>53211.846189578493</v>
      </c>
      <c r="Y360" s="19"/>
      <c r="Z360" s="36" t="str">
        <f>K360&amp;L360</f>
        <v>UpUp</v>
      </c>
      <c r="AA360" s="36" t="str">
        <f>N360&amp;O360</f>
        <v>UpUp</v>
      </c>
      <c r="AB360" s="19"/>
      <c r="AC360" s="19"/>
      <c r="AD360" s="19"/>
      <c r="AE360" s="19"/>
      <c r="AI360" s="18">
        <f>ROUND(AI359-0.001,3)</f>
        <v>0.64500000000000002</v>
      </c>
      <c r="AJ360" s="9">
        <f t="array" ref="AJ360">PERCENTILE(IF($BB$5:$BB$2729="Y",$AY$5:$AY$2729),$AI360)</f>
        <v>1.0090548488139708</v>
      </c>
      <c r="AK360" s="9">
        <f t="array" ref="AK360">PERCENTILE(IF($BC$5:$BC$2729="Y",$AY$5:$AY$2729),$AI360)</f>
        <v>1.0165431653546846</v>
      </c>
      <c r="AL360" s="9">
        <f t="array" ref="AL360">PERCENTILE(IF($BD$5:$BD$2729="Y",$AY$5:$AY$2729),$AI360)</f>
        <v>0.99172631645605147</v>
      </c>
      <c r="AM360" s="41" t="str">
        <f>IF(AI360&lt;$BJ$7,"Up","Down")</f>
        <v>Down</v>
      </c>
      <c r="AN360" s="41" t="str">
        <f>IF(AI360&lt;$BK$7,"Down","Up")</f>
        <v>Up</v>
      </c>
      <c r="AO360" s="9">
        <f t="array" ref="AO360">PERCENTILE(IF($BT$5:$BT$2729="Y",$BQ$5:$BQ$2729),$AI360)</f>
        <v>1.012363137588723</v>
      </c>
      <c r="AP360" s="9">
        <f t="array" ref="AP360">PERCENTILE(IF($BU$5:$BU$2729="Y",$BQ$5:$BQ$2729),$AI360)</f>
        <v>1.0235090827947348</v>
      </c>
      <c r="AQ360" s="9">
        <f t="array" ref="AQ360">PERCENTILE(IF($BV$5:$BV$2729="Y",$BQ$5:$BQ$2729),$AI360)</f>
        <v>0.99102004506701757</v>
      </c>
      <c r="AR360" s="41" t="str">
        <f>IF(AI360&lt;$BJ$12,"Up","Down")</f>
        <v>Down</v>
      </c>
      <c r="AS360" s="41" t="str">
        <f>IF(AI360&lt;$BK$12,"Down","Up")</f>
        <v>Up</v>
      </c>
      <c r="AU360" s="4" t="str">
        <f>IF(AZ360=AZ361,IF(AZ360&gt;AZ359,AZ360&amp;"_O",""),AZ360&amp;"_C")</f>
        <v/>
      </c>
      <c r="AV360" s="7" t="str">
        <f>IF(RIGHT(AU360,1)="C",AX360/INDEX($AX$5:$AX$2729,MATCH(AZ360&amp;"_O",$AU$5:$AU$2729,0),1),"")</f>
        <v/>
      </c>
      <c r="AW360" s="38">
        <v>28055</v>
      </c>
      <c r="AX360" s="37">
        <v>99.96</v>
      </c>
      <c r="AY360" s="7">
        <f>AX360/AX359</f>
        <v>0.99088025376685174</v>
      </c>
      <c r="AZ360" s="4">
        <f>YEAR(AW360)</f>
        <v>1976</v>
      </c>
      <c r="BA360" s="2" t="s">
        <v>5</v>
      </c>
      <c r="BB360" s="12" t="str">
        <f>INDEX($CD$5:$CD$10,MATCH(BA360,$CC$5:$CC$10,0),1)</f>
        <v/>
      </c>
      <c r="BC360" s="12" t="str">
        <f>IF(AND(BB360="Y",AY360&gt;1),"Y","")</f>
        <v/>
      </c>
      <c r="BD360" s="12" t="str">
        <f>IF(AND(BB360="Y",AY360&lt;1),"Y","")</f>
        <v/>
      </c>
      <c r="BE360" s="12" t="str">
        <f>IF(AY360&gt;1,IF(AY359&gt;1,"Y",""),"")</f>
        <v/>
      </c>
      <c r="BF360" s="12" t="str">
        <f>IF(AY360&lt;1,IF(AY359&lt;1,"Y",""),"")</f>
        <v>Y</v>
      </c>
      <c r="BG360" s="2"/>
      <c r="BH360" s="2"/>
      <c r="BI360" s="2"/>
      <c r="BJ360" s="2"/>
      <c r="BK360" s="2"/>
      <c r="BL360" s="2"/>
      <c r="BM360" s="4" t="str">
        <f>IF(BR360=BR361,IF(BR360&gt;BR359,BR360&amp;"_O",""),BR360&amp;"_C")</f>
        <v/>
      </c>
      <c r="BN360" s="7" t="str">
        <f>IF(RIGHT(BM360,1)="C",BP360/INDEX($BP$5:$BP$2729,MATCH(BR360&amp;"_O",$BM$5:$BM$2729,0),1),"")</f>
        <v/>
      </c>
      <c r="BO360" s="38">
        <v>28454</v>
      </c>
      <c r="BP360" s="3">
        <v>104.33</v>
      </c>
      <c r="BQ360" s="7">
        <f>BP360/BP359</f>
        <v>1.0206417530815888</v>
      </c>
      <c r="BR360" s="4">
        <f>YEAR(BO360)</f>
        <v>1977</v>
      </c>
      <c r="BS360" s="2" t="s">
        <v>5</v>
      </c>
      <c r="BT360" s="12" t="str">
        <f>INDEX($CD$5:$CD$10,MATCH(BS360,$CC$5:$CC$10,0),1)</f>
        <v/>
      </c>
      <c r="BU360" s="12" t="str">
        <f>IF(AND(BT360="Y",BQ360&gt;1),"Y","")</f>
        <v/>
      </c>
      <c r="BV360" s="12" t="str">
        <f>IF(AND(BT360="Y",BQ360&lt;1),"Y","")</f>
        <v/>
      </c>
      <c r="BW360" s="12" t="str">
        <f>IF(BQ360&gt;1,IF(BQ359&gt;1,"Y",""),"")</f>
        <v>Y</v>
      </c>
      <c r="BX360" s="12" t="str">
        <f>IF(BQ360&lt;1,IF(BQ359&lt;1,"Y",""),"")</f>
        <v/>
      </c>
      <c r="BY360" s="2"/>
      <c r="BZ360" s="2"/>
      <c r="CA360" s="2"/>
    </row>
    <row r="361" spans="2:79">
      <c r="B361" s="4" t="str">
        <f>IF(G361=G362,IF(G361&gt;G360,G361&amp;"_O",""),G361&amp;"_C")</f>
        <v>2029_O</v>
      </c>
      <c r="C361" s="14">
        <f ca="1">RANDBETWEEN(0,1000)/1000</f>
        <v>0.13200000000000001</v>
      </c>
      <c r="D361" s="16">
        <f>D360+1</f>
        <v>357</v>
      </c>
      <c r="E361" s="10">
        <f>ROUNDDOWN(D361/52,0)+1</f>
        <v>7</v>
      </c>
      <c r="F361" s="15">
        <f>F360+7</f>
        <v>47119</v>
      </c>
      <c r="G361" s="4">
        <f>YEAR(F361)</f>
        <v>2029</v>
      </c>
      <c r="H361" s="33">
        <v>0.64900000000000002</v>
      </c>
      <c r="I361" s="33">
        <v>0.36199999999999999</v>
      </c>
      <c r="J361" s="33">
        <v>0.82199999999999995</v>
      </c>
      <c r="K361" s="16" t="str">
        <f>IF(M360&gt;1,"Up","Down")</f>
        <v>Up</v>
      </c>
      <c r="L361" s="16" t="str">
        <f>IF(K361="Up",IF(H361&lt;$BJ$7,"Up","Down"),IF(H361&lt;$BK$7,"Down","Up"))</f>
        <v>Down</v>
      </c>
      <c r="M361" s="17">
        <f>IF(L361="Up",INDEX($AK$5:$AK$1005,MATCH(I361,$AI$5:$AI$1005,0),1),INDEX($AL$5:$AL$1005,MATCH(J361,$AI$5:$AI$1005,0),1))</f>
        <v>0.99637286901539834</v>
      </c>
      <c r="N361" s="16" t="str">
        <f>IF(P360&gt;1,"Up","Down")</f>
        <v>Up</v>
      </c>
      <c r="O361" s="16" t="str">
        <f>IF(N361="Up",IF(H361&lt;$BJ$12,"Up","Down"),IF(H361&lt;$BK$12,"Down","Up"))</f>
        <v>Down</v>
      </c>
      <c r="P361" s="17">
        <f>IF(O361="Up",INDEX($AP$5:$AP$1005,MATCH(I361,$AI$5:$AI$1005,0),1),INDEX($AQ$5:$AQ$1005,MATCH(J361,$AI$5:$AI$1005,0),1))</f>
        <v>0.99588103087023516</v>
      </c>
      <c r="Q361" s="19">
        <f>T360</f>
        <v>59981.533004183169</v>
      </c>
      <c r="R361" s="19">
        <f>INDEX(model!$S$5:$S$35,MATCH(G361,model!$Q$5:$Q$35,0),1)*model!$O$5</f>
        <v>125</v>
      </c>
      <c r="S361" s="19">
        <f>IF(RIGHT(B361,1)="C",T360*INDEX(model!$T$5:$T$35,MATCH(G361,model!$Q$5:$Q$35,0),1),0)</f>
        <v>0</v>
      </c>
      <c r="T361" s="19">
        <f>(Q361+R361-S361)*M361</f>
        <v>59888.518735946716</v>
      </c>
      <c r="U361" s="19">
        <f>X360</f>
        <v>53211.846189578493</v>
      </c>
      <c r="V361" s="19">
        <f>INDEX(model!$S$5:$S$35,MATCH(G361,model!$Q$5:$Q$35,0),1)*model!$O$6</f>
        <v>125</v>
      </c>
      <c r="W361" s="19">
        <f>IF(RIGHT(B361,1)="C",X360*INDEX(model!$T$5:$T$35,MATCH(G361,model!$Q$5:$Q$35,0),1),0)</f>
        <v>0</v>
      </c>
      <c r="X361" s="19">
        <f>(U361+V361-W361)*P361</f>
        <v>53117.153366644605</v>
      </c>
      <c r="Y361" s="19"/>
      <c r="Z361" s="36" t="str">
        <f>K361&amp;L361</f>
        <v>UpDown</v>
      </c>
      <c r="AA361" s="36" t="str">
        <f>N361&amp;O361</f>
        <v>UpDown</v>
      </c>
      <c r="AB361" s="19"/>
      <c r="AC361" s="19"/>
      <c r="AD361" s="19"/>
      <c r="AE361" s="19"/>
      <c r="AI361" s="18">
        <f>ROUND(AI360-0.001,3)</f>
        <v>0.64400000000000002</v>
      </c>
      <c r="AJ361" s="9">
        <f t="array" ref="AJ361">PERCENTILE(IF($BB$5:$BB$2729="Y",$AY$5:$AY$2729),$AI361)</f>
        <v>1.0090308173210287</v>
      </c>
      <c r="AK361" s="9">
        <f t="array" ref="AK361">PERCENTILE(IF($BC$5:$BC$2729="Y",$AY$5:$AY$2729),$AI361)</f>
        <v>1.0165388759196354</v>
      </c>
      <c r="AL361" s="9">
        <f t="array" ref="AL361">PERCENTILE(IF($BD$5:$BD$2729="Y",$AY$5:$AY$2729),$AI361)</f>
        <v>0.99172349844246221</v>
      </c>
      <c r="AM361" s="41" t="str">
        <f>IF(AI361&lt;$BJ$7,"Up","Down")</f>
        <v>Down</v>
      </c>
      <c r="AN361" s="41" t="str">
        <f>IF(AI361&lt;$BK$7,"Down","Up")</f>
        <v>Up</v>
      </c>
      <c r="AO361" s="9">
        <f t="array" ref="AO361">PERCENTILE(IF($BT$5:$BT$2729="Y",$BQ$5:$BQ$2729),$AI361)</f>
        <v>1.0121710206415029</v>
      </c>
      <c r="AP361" s="9">
        <f t="array" ref="AP361">PERCENTILE(IF($BU$5:$BU$2729="Y",$BQ$5:$BQ$2729),$AI361)</f>
        <v>1.0234964822740633</v>
      </c>
      <c r="AQ361" s="9">
        <f t="array" ref="AQ361">PERCENTILE(IF($BV$5:$BV$2729="Y",$BQ$5:$BQ$2729),$AI361)</f>
        <v>0.99095212348408357</v>
      </c>
      <c r="AR361" s="41" t="str">
        <f>IF(AI361&lt;$BJ$12,"Up","Down")</f>
        <v>Down</v>
      </c>
      <c r="AS361" s="41" t="str">
        <f>IF(AI361&lt;$BK$12,"Down","Up")</f>
        <v>Up</v>
      </c>
      <c r="AU361" s="4" t="str">
        <f>IF(AZ361=AZ362,IF(AZ361&gt;AZ360,AZ361&amp;"_O",""),AZ361&amp;"_C")</f>
        <v/>
      </c>
      <c r="AV361" s="7" t="str">
        <f>IF(RIGHT(AU361,1)="C",AX361/INDEX($AX$5:$AX$2729,MATCH(AZ361&amp;"_O",$AU$5:$AU$2729,0),1),"")</f>
        <v/>
      </c>
      <c r="AW361" s="38">
        <v>28062</v>
      </c>
      <c r="AX361" s="37">
        <v>102.9</v>
      </c>
      <c r="AY361" s="7">
        <f>AX361/AX360</f>
        <v>1.0294117647058825</v>
      </c>
      <c r="AZ361" s="4">
        <f>YEAR(AW361)</f>
        <v>1976</v>
      </c>
      <c r="BA361" s="2" t="s">
        <v>5</v>
      </c>
      <c r="BB361" s="12" t="str">
        <f>INDEX($CD$5:$CD$10,MATCH(BA361,$CC$5:$CC$10,0),1)</f>
        <v/>
      </c>
      <c r="BC361" s="12" t="str">
        <f>IF(AND(BB361="Y",AY361&gt;1),"Y","")</f>
        <v/>
      </c>
      <c r="BD361" s="12" t="str">
        <f>IF(AND(BB361="Y",AY361&lt;1),"Y","")</f>
        <v/>
      </c>
      <c r="BE361" s="12" t="str">
        <f>IF(AY361&gt;1,IF(AY360&gt;1,"Y",""),"")</f>
        <v/>
      </c>
      <c r="BF361" s="12" t="str">
        <f>IF(AY361&lt;1,IF(AY360&lt;1,"Y",""),"")</f>
        <v/>
      </c>
      <c r="BG361" s="2"/>
      <c r="BH361" s="2"/>
      <c r="BI361" s="2"/>
      <c r="BJ361" s="2"/>
      <c r="BK361" s="2"/>
      <c r="BL361" s="2"/>
      <c r="BM361" s="4" t="str">
        <f>IF(BR361=BR362,IF(BR361&gt;BR360,BR361&amp;"_O",""),BR361&amp;"_C")</f>
        <v/>
      </c>
      <c r="BN361" s="7" t="str">
        <f>IF(RIGHT(BM361,1)="C",BP361/INDEX($BP$5:$BP$2729,MATCH(BR361&amp;"_O",$BM$5:$BM$2729,0),1),"")</f>
        <v/>
      </c>
      <c r="BO361" s="38">
        <v>28461</v>
      </c>
      <c r="BP361" s="3">
        <v>104.1</v>
      </c>
      <c r="BQ361" s="7">
        <f>BP361/BP360</f>
        <v>0.99779545672385694</v>
      </c>
      <c r="BR361" s="4">
        <f>YEAR(BO361)</f>
        <v>1977</v>
      </c>
      <c r="BS361" s="2" t="s">
        <v>5</v>
      </c>
      <c r="BT361" s="12" t="str">
        <f>INDEX($CD$5:$CD$10,MATCH(BS361,$CC$5:$CC$10,0),1)</f>
        <v/>
      </c>
      <c r="BU361" s="12" t="str">
        <f>IF(AND(BT361="Y",BQ361&gt;1),"Y","")</f>
        <v/>
      </c>
      <c r="BV361" s="12" t="str">
        <f>IF(AND(BT361="Y",BQ361&lt;1),"Y","")</f>
        <v/>
      </c>
      <c r="BW361" s="12" t="str">
        <f>IF(BQ361&gt;1,IF(BQ360&gt;1,"Y",""),"")</f>
        <v/>
      </c>
      <c r="BX361" s="12" t="str">
        <f>IF(BQ361&lt;1,IF(BQ360&lt;1,"Y",""),"")</f>
        <v/>
      </c>
      <c r="BY361" s="2"/>
      <c r="BZ361" s="2"/>
      <c r="CA361" s="2"/>
    </row>
    <row r="362" spans="2:79">
      <c r="B362" s="4" t="str">
        <f>IF(G362=G363,IF(G362&gt;G361,G362&amp;"_O",""),G362&amp;"_C")</f>
        <v/>
      </c>
      <c r="C362" s="14">
        <f ca="1">RANDBETWEEN(0,1000)/1000</f>
        <v>0.51700000000000002</v>
      </c>
      <c r="D362" s="16">
        <f>D361+1</f>
        <v>358</v>
      </c>
      <c r="E362" s="10">
        <f>ROUNDDOWN(D362/52,0)+1</f>
        <v>7</v>
      </c>
      <c r="F362" s="15">
        <f>F361+7</f>
        <v>47126</v>
      </c>
      <c r="G362" s="4">
        <f>YEAR(F362)</f>
        <v>2029</v>
      </c>
      <c r="H362" s="33">
        <v>0.22600000000000001</v>
      </c>
      <c r="I362" s="33">
        <v>0.439</v>
      </c>
      <c r="J362" s="33">
        <v>0.71399999999999997</v>
      </c>
      <c r="K362" s="16" t="str">
        <f>IF(M361&gt;1,"Up","Down")</f>
        <v>Down</v>
      </c>
      <c r="L362" s="16" t="str">
        <f>IF(K362="Up",IF(H362&lt;$BJ$7,"Up","Down"),IF(H362&lt;$BK$7,"Down","Up"))</f>
        <v>Down</v>
      </c>
      <c r="M362" s="17">
        <f>IF(L362="Up",INDEX($AK$5:$AK$1005,MATCH(I362,$AI$5:$AI$1005,0),1),INDEX($AL$5:$AL$1005,MATCH(J362,$AI$5:$AI$1005,0),1))</f>
        <v>0.9937228081724544</v>
      </c>
      <c r="N362" s="16" t="str">
        <f>IF(P361&gt;1,"Up","Down")</f>
        <v>Down</v>
      </c>
      <c r="O362" s="16" t="str">
        <f>IF(N362="Up",IF(H362&lt;$BJ$12,"Up","Down"),IF(H362&lt;$BK$12,"Down","Up"))</f>
        <v>Down</v>
      </c>
      <c r="P362" s="17">
        <f>IF(O362="Up",INDEX($AP$5:$AP$1005,MATCH(I362,$AI$5:$AI$1005,0),1),INDEX($AQ$5:$AQ$1005,MATCH(J362,$AI$5:$AI$1005,0),1))</f>
        <v>0.99284490202260811</v>
      </c>
      <c r="Q362" s="19">
        <f>T361</f>
        <v>59888.518735946716</v>
      </c>
      <c r="R362" s="19">
        <f>INDEX(model!$S$5:$S$35,MATCH(G362,model!$Q$5:$Q$35,0),1)*model!$O$5</f>
        <v>125</v>
      </c>
      <c r="S362" s="19">
        <f>IF(RIGHT(B362,1)="C",T361*INDEX(model!$T$5:$T$35,MATCH(G362,model!$Q$5:$Q$35,0),1),0)</f>
        <v>0</v>
      </c>
      <c r="T362" s="19">
        <f>(Q362+R362-S362)*M362</f>
        <v>59636.802366595177</v>
      </c>
      <c r="U362" s="19">
        <f>X361</f>
        <v>53117.153366644605</v>
      </c>
      <c r="V362" s="19">
        <f>INDEX(model!$S$5:$S$35,MATCH(G362,model!$Q$5:$Q$35,0),1)*model!$O$6</f>
        <v>125</v>
      </c>
      <c r="W362" s="19">
        <f>IF(RIGHT(B362,1)="C",X361*INDEX(model!$T$5:$T$35,MATCH(G362,model!$Q$5:$Q$35,0),1),0)</f>
        <v>0</v>
      </c>
      <c r="X362" s="19">
        <f>(U362+V362-W362)*P362</f>
        <v>52861.200542778941</v>
      </c>
      <c r="Y362" s="19"/>
      <c r="Z362" s="36" t="str">
        <f>K362&amp;L362</f>
        <v>DownDown</v>
      </c>
      <c r="AA362" s="36" t="str">
        <f>N362&amp;O362</f>
        <v>DownDown</v>
      </c>
      <c r="AB362" s="19"/>
      <c r="AC362" s="19"/>
      <c r="AD362" s="19"/>
      <c r="AE362" s="19"/>
      <c r="AI362" s="18">
        <f>ROUND(AI361-0.001,3)</f>
        <v>0.64300000000000002</v>
      </c>
      <c r="AJ362" s="9">
        <f t="array" ref="AJ362">PERCENTILE(IF($BB$5:$BB$2729="Y",$AY$5:$AY$2729),$AI362)</f>
        <v>1.008879092564525</v>
      </c>
      <c r="AK362" s="9">
        <f t="array" ref="AK362">PERCENTILE(IF($BC$5:$BC$2729="Y",$AY$5:$AY$2729),$AI362)</f>
        <v>1.0165087020001562</v>
      </c>
      <c r="AL362" s="9">
        <f t="array" ref="AL362">PERCENTILE(IF($BD$5:$BD$2729="Y",$AY$5:$AY$2729),$AI362)</f>
        <v>0.99170772867996915</v>
      </c>
      <c r="AM362" s="41" t="str">
        <f>IF(AI362&lt;$BJ$7,"Up","Down")</f>
        <v>Down</v>
      </c>
      <c r="AN362" s="41" t="str">
        <f>IF(AI362&lt;$BK$7,"Down","Up")</f>
        <v>Up</v>
      </c>
      <c r="AO362" s="9">
        <f t="array" ref="AO362">PERCENTILE(IF($BT$5:$BT$2729="Y",$BQ$5:$BQ$2729),$AI362)</f>
        <v>1.0121307830744279</v>
      </c>
      <c r="AP362" s="9">
        <f t="array" ref="AP362">PERCENTILE(IF($BU$5:$BU$2729="Y",$BQ$5:$BQ$2729),$AI362)</f>
        <v>1.0234752489716572</v>
      </c>
      <c r="AQ362" s="9">
        <f t="array" ref="AQ362">PERCENTILE(IF($BV$5:$BV$2729="Y",$BQ$5:$BQ$2729),$AI362)</f>
        <v>0.99094746835342107</v>
      </c>
      <c r="AR362" s="41" t="str">
        <f>IF(AI362&lt;$BJ$12,"Up","Down")</f>
        <v>Down</v>
      </c>
      <c r="AS362" s="41" t="str">
        <f>IF(AI362&lt;$BK$12,"Down","Up")</f>
        <v>Up</v>
      </c>
      <c r="AU362" s="4" t="str">
        <f>IF(AZ362=AZ363,IF(AZ362&gt;AZ361,AZ362&amp;"_O",""),AZ362&amp;"_C")</f>
        <v/>
      </c>
      <c r="AV362" s="7" t="str">
        <f>IF(RIGHT(AU362,1)="C",AX362/INDEX($AX$5:$AX$2729,MATCH(AZ362&amp;"_O",$AU$5:$AU$2729,0),1),"")</f>
        <v/>
      </c>
      <c r="AW362" s="38">
        <v>28069</v>
      </c>
      <c r="AX362" s="37">
        <v>100.82</v>
      </c>
      <c r="AY362" s="7">
        <f>AX362/AX361</f>
        <v>0.97978620019436335</v>
      </c>
      <c r="AZ362" s="4">
        <f>YEAR(AW362)</f>
        <v>1976</v>
      </c>
      <c r="BA362" s="2" t="s">
        <v>5</v>
      </c>
      <c r="BB362" s="12" t="str">
        <f>INDEX($CD$5:$CD$10,MATCH(BA362,$CC$5:$CC$10,0),1)</f>
        <v/>
      </c>
      <c r="BC362" s="12" t="str">
        <f>IF(AND(BB362="Y",AY362&gt;1),"Y","")</f>
        <v/>
      </c>
      <c r="BD362" s="12" t="str">
        <f>IF(AND(BB362="Y",AY362&lt;1),"Y","")</f>
        <v/>
      </c>
      <c r="BE362" s="12" t="str">
        <f>IF(AY362&gt;1,IF(AY361&gt;1,"Y",""),"")</f>
        <v/>
      </c>
      <c r="BF362" s="12" t="str">
        <f>IF(AY362&lt;1,IF(AY361&lt;1,"Y",""),"")</f>
        <v/>
      </c>
      <c r="BG362" s="2"/>
      <c r="BH362" s="2"/>
      <c r="BI362" s="2"/>
      <c r="BJ362" s="2"/>
      <c r="BK362" s="2"/>
      <c r="BL362" s="2"/>
      <c r="BM362" s="4" t="str">
        <f>IF(BR362=BR363,IF(BR362&gt;BR361,BR362&amp;"_O",""),BR362&amp;"_C")</f>
        <v/>
      </c>
      <c r="BN362" s="7" t="str">
        <f>IF(RIGHT(BM362,1)="C",BP362/INDEX($BP$5:$BP$2729,MATCH(BR362&amp;"_O",$BM$5:$BM$2729,0),1),"")</f>
        <v/>
      </c>
      <c r="BO362" s="38">
        <v>28468</v>
      </c>
      <c r="BP362" s="3">
        <v>103.57</v>
      </c>
      <c r="BQ362" s="7">
        <f>BP362/BP361</f>
        <v>0.9949087415946205</v>
      </c>
      <c r="BR362" s="4">
        <f>YEAR(BO362)</f>
        <v>1977</v>
      </c>
      <c r="BS362" s="2" t="s">
        <v>5</v>
      </c>
      <c r="BT362" s="12" t="str">
        <f>INDEX($CD$5:$CD$10,MATCH(BS362,$CC$5:$CC$10,0),1)</f>
        <v/>
      </c>
      <c r="BU362" s="12" t="str">
        <f>IF(AND(BT362="Y",BQ362&gt;1),"Y","")</f>
        <v/>
      </c>
      <c r="BV362" s="12" t="str">
        <f>IF(AND(BT362="Y",BQ362&lt;1),"Y","")</f>
        <v/>
      </c>
      <c r="BW362" s="12" t="str">
        <f>IF(BQ362&gt;1,IF(BQ361&gt;1,"Y",""),"")</f>
        <v/>
      </c>
      <c r="BX362" s="12" t="str">
        <f>IF(BQ362&lt;1,IF(BQ361&lt;1,"Y",""),"")</f>
        <v>Y</v>
      </c>
      <c r="BY362" s="2"/>
      <c r="BZ362" s="2"/>
      <c r="CA362" s="2"/>
    </row>
    <row r="363" spans="2:79">
      <c r="B363" s="4" t="str">
        <f>IF(G363=G364,IF(G363&gt;G362,G363&amp;"_O",""),G363&amp;"_C")</f>
        <v/>
      </c>
      <c r="C363" s="14">
        <f ca="1">RANDBETWEEN(0,1000)/1000</f>
        <v>0.253</v>
      </c>
      <c r="D363" s="16">
        <f>D362+1</f>
        <v>359</v>
      </c>
      <c r="E363" s="10">
        <f>ROUNDDOWN(D363/52,0)+1</f>
        <v>7</v>
      </c>
      <c r="F363" s="15">
        <f>F362+7</f>
        <v>47133</v>
      </c>
      <c r="G363" s="4">
        <f>YEAR(F363)</f>
        <v>2029</v>
      </c>
      <c r="H363" s="33">
        <v>0.29699999999999999</v>
      </c>
      <c r="I363" s="33">
        <v>0.14299999999999999</v>
      </c>
      <c r="J363" s="33">
        <v>0.83799999999999997</v>
      </c>
      <c r="K363" s="16" t="str">
        <f>IF(M362&gt;1,"Up","Down")</f>
        <v>Down</v>
      </c>
      <c r="L363" s="16" t="str">
        <f>IF(K363="Up",IF(H363&lt;$BJ$7,"Up","Down"),IF(H363&lt;$BK$7,"Down","Up"))</f>
        <v>Down</v>
      </c>
      <c r="M363" s="17">
        <f>IF(L363="Up",INDEX($AK$5:$AK$1005,MATCH(I363,$AI$5:$AI$1005,0),1),INDEX($AL$5:$AL$1005,MATCH(J363,$AI$5:$AI$1005,0),1))</f>
        <v>0.99671273133185878</v>
      </c>
      <c r="N363" s="16" t="str">
        <f>IF(P362&gt;1,"Up","Down")</f>
        <v>Down</v>
      </c>
      <c r="O363" s="16" t="str">
        <f>IF(N363="Up",IF(H363&lt;$BJ$12,"Up","Down"),IF(H363&lt;$BK$12,"Down","Up"))</f>
        <v>Down</v>
      </c>
      <c r="P363" s="17">
        <f>IF(O363="Up",INDEX($AP$5:$AP$1005,MATCH(I363,$AI$5:$AI$1005,0),1),INDEX($AQ$5:$AQ$1005,MATCH(J363,$AI$5:$AI$1005,0),1))</f>
        <v>0.9961437031637479</v>
      </c>
      <c r="Q363" s="19">
        <f>T362</f>
        <v>59636.802366595177</v>
      </c>
      <c r="R363" s="19">
        <f>INDEX(model!$S$5:$S$35,MATCH(G363,model!$Q$5:$Q$35,0),1)*model!$O$5</f>
        <v>125</v>
      </c>
      <c r="S363" s="19">
        <f>IF(RIGHT(B363,1)="C",T362*INDEX(model!$T$5:$T$35,MATCH(G363,model!$Q$5:$Q$35,0),1),0)</f>
        <v>0</v>
      </c>
      <c r="T363" s="19">
        <f>(Q363+R363-S363)*M363</f>
        <v>59565.34926612382</v>
      </c>
      <c r="U363" s="19">
        <f>X362</f>
        <v>52861.200542778941</v>
      </c>
      <c r="V363" s="19">
        <f>INDEX(model!$S$5:$S$35,MATCH(G363,model!$Q$5:$Q$35,0),1)*model!$O$6</f>
        <v>125</v>
      </c>
      <c r="W363" s="19">
        <f>IF(RIGHT(B363,1)="C",X362*INDEX(model!$T$5:$T$35,MATCH(G363,model!$Q$5:$Q$35,0),1),0)</f>
        <v>0</v>
      </c>
      <c r="X363" s="19">
        <f>(U363+V363-W363)*P363</f>
        <v>52781.870025260803</v>
      </c>
      <c r="Y363" s="19"/>
      <c r="Z363" s="36" t="str">
        <f>K363&amp;L363</f>
        <v>DownDown</v>
      </c>
      <c r="AA363" s="36" t="str">
        <f>N363&amp;O363</f>
        <v>DownDown</v>
      </c>
      <c r="AB363" s="19"/>
      <c r="AC363" s="19"/>
      <c r="AD363" s="19"/>
      <c r="AE363" s="19"/>
      <c r="AI363" s="18">
        <f>ROUND(AI362-0.001,3)</f>
        <v>0.64200000000000002</v>
      </c>
      <c r="AJ363" s="9">
        <f t="array" ref="AJ363">PERCENTILE(IF($BB$5:$BB$2729="Y",$AY$5:$AY$2729),$AI363)</f>
        <v>1.0088446165865335</v>
      </c>
      <c r="AK363" s="9">
        <f t="array" ref="AK363">PERCENTILE(IF($BC$5:$BC$2729="Y",$AY$5:$AY$2729),$AI363)</f>
        <v>1.0164949563662817</v>
      </c>
      <c r="AL363" s="9">
        <f t="array" ref="AL363">PERCENTILE(IF($BD$5:$BD$2729="Y",$AY$5:$AY$2729),$AI363)</f>
        <v>0.99164877590625677</v>
      </c>
      <c r="AM363" s="41" t="str">
        <f>IF(AI363&lt;$BJ$7,"Up","Down")</f>
        <v>Down</v>
      </c>
      <c r="AN363" s="41" t="str">
        <f>IF(AI363&lt;$BK$7,"Down","Up")</f>
        <v>Up</v>
      </c>
      <c r="AO363" s="9">
        <f t="array" ref="AO363">PERCENTILE(IF($BT$5:$BT$2729="Y",$BQ$5:$BQ$2729),$AI363)</f>
        <v>1.0120904199979628</v>
      </c>
      <c r="AP363" s="9">
        <f t="array" ref="AP363">PERCENTILE(IF($BU$5:$BU$2729="Y",$BQ$5:$BQ$2729),$AI363)</f>
        <v>1.0234579660835472</v>
      </c>
      <c r="AQ363" s="9">
        <f t="array" ref="AQ363">PERCENTILE(IF($BV$5:$BV$2729="Y",$BQ$5:$BQ$2729),$AI363)</f>
        <v>0.99091805604681016</v>
      </c>
      <c r="AR363" s="41" t="str">
        <f>IF(AI363&lt;$BJ$12,"Up","Down")</f>
        <v>Down</v>
      </c>
      <c r="AS363" s="41" t="str">
        <f>IF(AI363&lt;$BK$12,"Down","Up")</f>
        <v>Up</v>
      </c>
      <c r="AU363" s="4" t="str">
        <f>IF(AZ363=AZ364,IF(AZ363&gt;AZ362,AZ363&amp;"_O",""),AZ363&amp;"_C")</f>
        <v/>
      </c>
      <c r="AV363" s="7" t="str">
        <f>IF(RIGHT(AU363,1)="C",AX363/INDEX($AX$5:$AX$2729,MATCH(AZ363&amp;"_O",$AU$5:$AU$2729,0),1),"")</f>
        <v/>
      </c>
      <c r="AW363" s="38">
        <v>28076</v>
      </c>
      <c r="AX363" s="37">
        <v>99.24</v>
      </c>
      <c r="AY363" s="7">
        <f>AX363/AX362</f>
        <v>0.98432850624876023</v>
      </c>
      <c r="AZ363" s="4">
        <f>YEAR(AW363)</f>
        <v>1976</v>
      </c>
      <c r="BA363" s="2" t="s">
        <v>5</v>
      </c>
      <c r="BB363" s="12" t="str">
        <f>INDEX($CD$5:$CD$10,MATCH(BA363,$CC$5:$CC$10,0),1)</f>
        <v/>
      </c>
      <c r="BC363" s="12" t="str">
        <f>IF(AND(BB363="Y",AY363&gt;1),"Y","")</f>
        <v/>
      </c>
      <c r="BD363" s="12" t="str">
        <f>IF(AND(BB363="Y",AY363&lt;1),"Y","")</f>
        <v/>
      </c>
      <c r="BE363" s="12" t="str">
        <f>IF(AY363&gt;1,IF(AY362&gt;1,"Y",""),"")</f>
        <v/>
      </c>
      <c r="BF363" s="12" t="str">
        <f>IF(AY363&lt;1,IF(AY362&lt;1,"Y",""),"")</f>
        <v>Y</v>
      </c>
      <c r="BG363" s="2"/>
      <c r="BH363" s="2"/>
      <c r="BI363" s="2"/>
      <c r="BJ363" s="2"/>
      <c r="BK363" s="2"/>
      <c r="BL363" s="2"/>
      <c r="BM363" s="4" t="str">
        <f>IF(BR363=BR364,IF(BR363&gt;BR362,BR363&amp;"_O",""),BR363&amp;"_C")</f>
        <v/>
      </c>
      <c r="BN363" s="7" t="str">
        <f>IF(RIGHT(BM363,1)="C",BP363/INDEX($BP$5:$BP$2729,MATCH(BR363&amp;"_O",$BM$5:$BM$2729,0),1),"")</f>
        <v/>
      </c>
      <c r="BO363" s="38">
        <v>28475</v>
      </c>
      <c r="BP363" s="3">
        <v>104.05</v>
      </c>
      <c r="BQ363" s="7">
        <f>BP363/BP362</f>
        <v>1.0046345466834026</v>
      </c>
      <c r="BR363" s="4">
        <f>YEAR(BO363)</f>
        <v>1977</v>
      </c>
      <c r="BS363" s="2" t="s">
        <v>5</v>
      </c>
      <c r="BT363" s="12" t="str">
        <f>INDEX($CD$5:$CD$10,MATCH(BS363,$CC$5:$CC$10,0),1)</f>
        <v/>
      </c>
      <c r="BU363" s="12" t="str">
        <f>IF(AND(BT363="Y",BQ363&gt;1),"Y","")</f>
        <v/>
      </c>
      <c r="BV363" s="12" t="str">
        <f>IF(AND(BT363="Y",BQ363&lt;1),"Y","")</f>
        <v/>
      </c>
      <c r="BW363" s="12" t="str">
        <f>IF(BQ363&gt;1,IF(BQ362&gt;1,"Y",""),"")</f>
        <v/>
      </c>
      <c r="BX363" s="12" t="str">
        <f>IF(BQ363&lt;1,IF(BQ362&lt;1,"Y",""),"")</f>
        <v/>
      </c>
      <c r="BY363" s="2"/>
      <c r="BZ363" s="2"/>
      <c r="CA363" s="2"/>
    </row>
    <row r="364" spans="2:79">
      <c r="B364" s="4" t="str">
        <f>IF(G364=G365,IF(G364&gt;G363,G364&amp;"_O",""),G364&amp;"_C")</f>
        <v/>
      </c>
      <c r="C364" s="14">
        <f ca="1">RANDBETWEEN(0,1000)/1000</f>
        <v>0.60599999999999998</v>
      </c>
      <c r="D364" s="16">
        <f>D363+1</f>
        <v>360</v>
      </c>
      <c r="E364" s="10">
        <f>ROUNDDOWN(D364/52,0)+1</f>
        <v>7</v>
      </c>
      <c r="F364" s="15">
        <f>F363+7</f>
        <v>47140</v>
      </c>
      <c r="G364" s="4">
        <f>YEAR(F364)</f>
        <v>2029</v>
      </c>
      <c r="H364" s="33">
        <v>0.11799999999999999</v>
      </c>
      <c r="I364" s="33">
        <v>0.83299999999999996</v>
      </c>
      <c r="J364" s="33">
        <v>0.71899999999999997</v>
      </c>
      <c r="K364" s="16" t="str">
        <f>IF(M363&gt;1,"Up","Down")</f>
        <v>Down</v>
      </c>
      <c r="L364" s="16" t="str">
        <f>IF(K364="Up",IF(H364&lt;$BJ$7,"Up","Down"),IF(H364&lt;$BK$7,"Down","Up"))</f>
        <v>Down</v>
      </c>
      <c r="M364" s="17">
        <f>IF(L364="Up",INDEX($AK$5:$AK$1005,MATCH(I364,$AI$5:$AI$1005,0),1),INDEX($AL$5:$AL$1005,MATCH(J364,$AI$5:$AI$1005,0),1))</f>
        <v>0.99378248381439382</v>
      </c>
      <c r="N364" s="16" t="str">
        <f>IF(P363&gt;1,"Up","Down")</f>
        <v>Down</v>
      </c>
      <c r="O364" s="16" t="str">
        <f>IF(N364="Up",IF(H364&lt;$BJ$12,"Up","Down"),IF(H364&lt;$BK$12,"Down","Up"))</f>
        <v>Down</v>
      </c>
      <c r="P364" s="17">
        <f>IF(O364="Up",INDEX($AP$5:$AP$1005,MATCH(I364,$AI$5:$AI$1005,0),1),INDEX($AQ$5:$AQ$1005,MATCH(J364,$AI$5:$AI$1005,0),1))</f>
        <v>0.99300979579061377</v>
      </c>
      <c r="Q364" s="19">
        <f>T363</f>
        <v>59565.34926612382</v>
      </c>
      <c r="R364" s="19">
        <f>INDEX(model!$S$5:$S$35,MATCH(G364,model!$Q$5:$Q$35,0),1)*model!$O$5</f>
        <v>125</v>
      </c>
      <c r="S364" s="19">
        <f>IF(RIGHT(B364,1)="C",T363*INDEX(model!$T$5:$T$35,MATCH(G364,model!$Q$5:$Q$35,0),1),0)</f>
        <v>0</v>
      </c>
      <c r="T364" s="19">
        <f>(Q364+R364-S364)*M364</f>
        <v>59319.223553437208</v>
      </c>
      <c r="U364" s="19">
        <f>X363</f>
        <v>52781.870025260803</v>
      </c>
      <c r="V364" s="19">
        <f>INDEX(model!$S$5:$S$35,MATCH(G364,model!$Q$5:$Q$35,0),1)*model!$O$6</f>
        <v>125</v>
      </c>
      <c r="W364" s="19">
        <f>IF(RIGHT(B364,1)="C",X363*INDEX(model!$T$5:$T$35,MATCH(G364,model!$Q$5:$Q$35,0),1),0)</f>
        <v>0</v>
      </c>
      <c r="X364" s="19">
        <f>(U364+V364-W364)*P364</f>
        <v>52537.040199704774</v>
      </c>
      <c r="Y364" s="19"/>
      <c r="Z364" s="36" t="str">
        <f>K364&amp;L364</f>
        <v>DownDown</v>
      </c>
      <c r="AA364" s="36" t="str">
        <f>N364&amp;O364</f>
        <v>DownDown</v>
      </c>
      <c r="AB364" s="19"/>
      <c r="AC364" s="19"/>
      <c r="AD364" s="19"/>
      <c r="AE364" s="19"/>
      <c r="AI364" s="18">
        <f>ROUND(AI363-0.001,3)</f>
        <v>0.64100000000000001</v>
      </c>
      <c r="AJ364" s="9">
        <f t="array" ref="AJ364">PERCENTILE(IF($BB$5:$BB$2729="Y",$AY$5:$AY$2729),$AI364)</f>
        <v>1.00882046581215</v>
      </c>
      <c r="AK364" s="9">
        <f t="array" ref="AK364">PERCENTILE(IF($BC$5:$BC$2729="Y",$AY$5:$AY$2729),$AI364)</f>
        <v>1.0164623269093807</v>
      </c>
      <c r="AL364" s="9">
        <f t="array" ref="AL364">PERCENTILE(IF($BD$5:$BD$2729="Y",$AY$5:$AY$2729),$AI364)</f>
        <v>0.99155557491960311</v>
      </c>
      <c r="AM364" s="41" t="str">
        <f>IF(AI364&lt;$BJ$7,"Up","Down")</f>
        <v>Down</v>
      </c>
      <c r="AN364" s="41" t="str">
        <f>IF(AI364&lt;$BK$7,"Down","Up")</f>
        <v>Up</v>
      </c>
      <c r="AO364" s="9">
        <f t="array" ref="AO364">PERCENTILE(IF($BT$5:$BT$2729="Y",$BQ$5:$BQ$2729),$AI364)</f>
        <v>1.0120532136648324</v>
      </c>
      <c r="AP364" s="9">
        <f t="array" ref="AP364">PERCENTILE(IF($BU$5:$BU$2729="Y",$BQ$5:$BQ$2729),$AI364)</f>
        <v>1.0234471583329405</v>
      </c>
      <c r="AQ364" s="9">
        <f t="array" ref="AQ364">PERCENTILE(IF($BV$5:$BV$2729="Y",$BQ$5:$BQ$2729),$AI364)</f>
        <v>0.99080991925523887</v>
      </c>
      <c r="AR364" s="41" t="str">
        <f>IF(AI364&lt;$BJ$12,"Up","Down")</f>
        <v>Down</v>
      </c>
      <c r="AS364" s="41" t="str">
        <f>IF(AI364&lt;$BK$12,"Down","Up")</f>
        <v>Up</v>
      </c>
      <c r="AU364" s="4" t="str">
        <f>IF(AZ364=AZ365,IF(AZ364&gt;AZ363,AZ364&amp;"_O",""),AZ364&amp;"_C")</f>
        <v/>
      </c>
      <c r="AV364" s="7" t="str">
        <f>IF(RIGHT(AU364,1)="C",AX364/INDEX($AX$5:$AX$2729,MATCH(AZ364&amp;"_O",$AU$5:$AU$2729,0),1),"")</f>
        <v/>
      </c>
      <c r="AW364" s="38">
        <v>28083</v>
      </c>
      <c r="AX364" s="37">
        <v>101.92</v>
      </c>
      <c r="AY364" s="7">
        <f>AX364/AX363</f>
        <v>1.0270052398226521</v>
      </c>
      <c r="AZ364" s="4">
        <f>YEAR(AW364)</f>
        <v>1976</v>
      </c>
      <c r="BA364" s="2" t="s">
        <v>5</v>
      </c>
      <c r="BB364" s="12" t="str">
        <f>INDEX($CD$5:$CD$10,MATCH(BA364,$CC$5:$CC$10,0),1)</f>
        <v/>
      </c>
      <c r="BC364" s="12" t="str">
        <f>IF(AND(BB364="Y",AY364&gt;1),"Y","")</f>
        <v/>
      </c>
      <c r="BD364" s="12" t="str">
        <f>IF(AND(BB364="Y",AY364&lt;1),"Y","")</f>
        <v/>
      </c>
      <c r="BE364" s="12" t="str">
        <f>IF(AY364&gt;1,IF(AY363&gt;1,"Y",""),"")</f>
        <v/>
      </c>
      <c r="BF364" s="12" t="str">
        <f>IF(AY364&lt;1,IF(AY363&lt;1,"Y",""),"")</f>
        <v/>
      </c>
      <c r="BG364" s="2"/>
      <c r="BH364" s="2"/>
      <c r="BI364" s="2"/>
      <c r="BJ364" s="2"/>
      <c r="BK364" s="2"/>
      <c r="BL364" s="2"/>
      <c r="BM364" s="4" t="str">
        <f>IF(BR364=BR365,IF(BR364&gt;BR363,BR364&amp;"_O",""),BR364&amp;"_C")</f>
        <v/>
      </c>
      <c r="BN364" s="7" t="str">
        <f>IF(RIGHT(BM364,1)="C",BP364/INDEX($BP$5:$BP$2729,MATCH(BR364&amp;"_O",$BM$5:$BM$2729,0),1),"")</f>
        <v/>
      </c>
      <c r="BO364" s="38">
        <v>28482</v>
      </c>
      <c r="BP364" s="3">
        <v>103.94</v>
      </c>
      <c r="BQ364" s="7">
        <f>BP364/BP363</f>
        <v>0.99894281595386836</v>
      </c>
      <c r="BR364" s="4">
        <f>YEAR(BO364)</f>
        <v>1977</v>
      </c>
      <c r="BS364" s="2" t="s">
        <v>5</v>
      </c>
      <c r="BT364" s="12" t="str">
        <f>INDEX($CD$5:$CD$10,MATCH(BS364,$CC$5:$CC$10,0),1)</f>
        <v/>
      </c>
      <c r="BU364" s="12" t="str">
        <f>IF(AND(BT364="Y",BQ364&gt;1),"Y","")</f>
        <v/>
      </c>
      <c r="BV364" s="12" t="str">
        <f>IF(AND(BT364="Y",BQ364&lt;1),"Y","")</f>
        <v/>
      </c>
      <c r="BW364" s="12" t="str">
        <f>IF(BQ364&gt;1,IF(BQ363&gt;1,"Y",""),"")</f>
        <v/>
      </c>
      <c r="BX364" s="12" t="str">
        <f>IF(BQ364&lt;1,IF(BQ363&lt;1,"Y",""),"")</f>
        <v/>
      </c>
      <c r="BY364" s="2"/>
      <c r="BZ364" s="2"/>
      <c r="CA364" s="2"/>
    </row>
    <row r="365" spans="2:79">
      <c r="B365" s="4" t="str">
        <f>IF(G365=G366,IF(G365&gt;G364,G365&amp;"_O",""),G365&amp;"_C")</f>
        <v/>
      </c>
      <c r="C365" s="14">
        <f ca="1">RANDBETWEEN(0,1000)/1000</f>
        <v>0.32700000000000001</v>
      </c>
      <c r="D365" s="16">
        <f>D364+1</f>
        <v>361</v>
      </c>
      <c r="E365" s="10">
        <f>ROUNDDOWN(D365/52,0)+1</f>
        <v>7</v>
      </c>
      <c r="F365" s="15">
        <f>F364+7</f>
        <v>47147</v>
      </c>
      <c r="G365" s="4">
        <f>YEAR(F365)</f>
        <v>2029</v>
      </c>
      <c r="H365" s="33">
        <v>2.3E-2</v>
      </c>
      <c r="I365" s="33">
        <v>0.153</v>
      </c>
      <c r="J365" s="33">
        <v>0.371</v>
      </c>
      <c r="K365" s="16" t="str">
        <f>IF(M364&gt;1,"Up","Down")</f>
        <v>Down</v>
      </c>
      <c r="L365" s="16" t="str">
        <f>IF(K365="Up",IF(H365&lt;$BJ$7,"Up","Down"),IF(H365&lt;$BK$7,"Down","Up"))</f>
        <v>Down</v>
      </c>
      <c r="M365" s="17">
        <f>IF(L365="Up",INDEX($AK$5:$AK$1005,MATCH(I365,$AI$5:$AI$1005,0),1),INDEX($AL$5:$AL$1005,MATCH(J365,$AI$5:$AI$1005,0),1))</f>
        <v>0.98295501901298621</v>
      </c>
      <c r="N365" s="16" t="str">
        <f>IF(P364&gt;1,"Up","Down")</f>
        <v>Down</v>
      </c>
      <c r="O365" s="16" t="str">
        <f>IF(N365="Up",IF(H365&lt;$BJ$12,"Up","Down"),IF(H365&lt;$BK$12,"Down","Up"))</f>
        <v>Down</v>
      </c>
      <c r="P365" s="17">
        <f>IF(O365="Up",INDEX($AP$5:$AP$1005,MATCH(I365,$AI$5:$AI$1005,0),1),INDEX($AQ$5:$AQ$1005,MATCH(J365,$AI$5:$AI$1005,0),1))</f>
        <v>0.97907612895421536</v>
      </c>
      <c r="Q365" s="19">
        <f>T364</f>
        <v>59319.223553437208</v>
      </c>
      <c r="R365" s="19">
        <f>INDEX(model!$S$5:$S$35,MATCH(G365,model!$Q$5:$Q$35,0),1)*model!$O$5</f>
        <v>125</v>
      </c>
      <c r="S365" s="19">
        <f>IF(RIGHT(B365,1)="C",T364*INDEX(model!$T$5:$T$35,MATCH(G365,model!$Q$5:$Q$35,0),1),0)</f>
        <v>0</v>
      </c>
      <c r="T365" s="19">
        <f>(Q365+R365-S365)*M365</f>
        <v>58430.997893181077</v>
      </c>
      <c r="U365" s="19">
        <f>X364</f>
        <v>52537.040199704774</v>
      </c>
      <c r="V365" s="19">
        <f>INDEX(model!$S$5:$S$35,MATCH(G365,model!$Q$5:$Q$35,0),1)*model!$O$6</f>
        <v>125</v>
      </c>
      <c r="W365" s="19">
        <f>IF(RIGHT(B365,1)="C",X364*INDEX(model!$T$5:$T$35,MATCH(G365,model!$Q$5:$Q$35,0),1),0)</f>
        <v>0</v>
      </c>
      <c r="X365" s="19">
        <f>(U365+V365-W365)*P365</f>
        <v>51560.146461558223</v>
      </c>
      <c r="Y365" s="19"/>
      <c r="Z365" s="36" t="str">
        <f>K365&amp;L365</f>
        <v>DownDown</v>
      </c>
      <c r="AA365" s="36" t="str">
        <f>N365&amp;O365</f>
        <v>DownDown</v>
      </c>
      <c r="AB365" s="19"/>
      <c r="AC365" s="19"/>
      <c r="AD365" s="19"/>
      <c r="AE365" s="19"/>
      <c r="AI365" s="18">
        <f>ROUND(AI364-0.001,3)</f>
        <v>0.64</v>
      </c>
      <c r="AJ365" s="9">
        <f t="array" ref="AJ365">PERCENTILE(IF($BB$5:$BB$2729="Y",$AY$5:$AY$2729),$AI365)</f>
        <v>1.0087562041217897</v>
      </c>
      <c r="AK365" s="9">
        <f t="array" ref="AK365">PERCENTILE(IF($BC$5:$BC$2729="Y",$AY$5:$AY$2729),$AI365)</f>
        <v>1.0164344544578208</v>
      </c>
      <c r="AL365" s="9">
        <f t="array" ref="AL365">PERCENTILE(IF($BD$5:$BD$2729="Y",$AY$5:$AY$2729),$AI365)</f>
        <v>0.99145874510324683</v>
      </c>
      <c r="AM365" s="41" t="str">
        <f>IF(AI365&lt;$BJ$7,"Up","Down")</f>
        <v>Down</v>
      </c>
      <c r="AN365" s="41" t="str">
        <f>IF(AI365&lt;$BK$7,"Down","Up")</f>
        <v>Up</v>
      </c>
      <c r="AO365" s="9">
        <f t="array" ref="AO365">PERCENTILE(IF($BT$5:$BT$2729="Y",$BQ$5:$BQ$2729),$AI365)</f>
        <v>1.0119525517688319</v>
      </c>
      <c r="AP365" s="9">
        <f t="array" ref="AP365">PERCENTILE(IF($BU$5:$BU$2729="Y",$BQ$5:$BQ$2729),$AI365)</f>
        <v>1.0234372377444187</v>
      </c>
      <c r="AQ365" s="9">
        <f t="array" ref="AQ365">PERCENTILE(IF($BV$5:$BV$2729="Y",$BQ$5:$BQ$2729),$AI365)</f>
        <v>0.99069789951226361</v>
      </c>
      <c r="AR365" s="41" t="str">
        <f>IF(AI365&lt;$BJ$12,"Up","Down")</f>
        <v>Down</v>
      </c>
      <c r="AS365" s="41" t="str">
        <f>IF(AI365&lt;$BK$12,"Down","Up")</f>
        <v>Up</v>
      </c>
      <c r="AU365" s="4" t="str">
        <f>IF(AZ365=AZ366,IF(AZ365&gt;AZ364,AZ365&amp;"_O",""),AZ365&amp;"_C")</f>
        <v/>
      </c>
      <c r="AV365" s="7" t="str">
        <f>IF(RIGHT(AU365,1)="C",AX365/INDEX($AX$5:$AX$2729,MATCH(AZ365&amp;"_O",$AU$5:$AU$2729,0),1),"")</f>
        <v/>
      </c>
      <c r="AW365" s="38">
        <v>28090</v>
      </c>
      <c r="AX365" s="37">
        <v>103.15</v>
      </c>
      <c r="AY365" s="7">
        <f>AX365/AX364</f>
        <v>1.0120682888540031</v>
      </c>
      <c r="AZ365" s="4">
        <f>YEAR(AW365)</f>
        <v>1976</v>
      </c>
      <c r="BA365" s="2" t="s">
        <v>5</v>
      </c>
      <c r="BB365" s="12" t="str">
        <f>INDEX($CD$5:$CD$10,MATCH(BA365,$CC$5:$CC$10,0),1)</f>
        <v/>
      </c>
      <c r="BC365" s="12" t="str">
        <f>IF(AND(BB365="Y",AY365&gt;1),"Y","")</f>
        <v/>
      </c>
      <c r="BD365" s="12" t="str">
        <f>IF(AND(BB365="Y",AY365&lt;1),"Y","")</f>
        <v/>
      </c>
      <c r="BE365" s="12" t="str">
        <f>IF(AY365&gt;1,IF(AY364&gt;1,"Y",""),"")</f>
        <v>Y</v>
      </c>
      <c r="BF365" s="12" t="str">
        <f>IF(AY365&lt;1,IF(AY364&lt;1,"Y",""),"")</f>
        <v/>
      </c>
      <c r="BG365" s="2"/>
      <c r="BH365" s="2"/>
      <c r="BI365" s="2"/>
      <c r="BJ365" s="2"/>
      <c r="BK365" s="2"/>
      <c r="BL365" s="2"/>
      <c r="BM365" s="4" t="str">
        <f>IF(BR365=BR366,IF(BR365&gt;BR364,BR365&amp;"_O",""),BR365&amp;"_C")</f>
        <v>1977_C</v>
      </c>
      <c r="BN365" s="7">
        <f>IF(RIGHT(BM365,1)="C",BP365/INDEX($BP$5:$BP$2729,MATCH(BR365&amp;"_O",$BM$5:$BM$2729,0),1),"")</f>
        <v>1.0771044806726136</v>
      </c>
      <c r="BO365" s="38">
        <v>28489</v>
      </c>
      <c r="BP365" s="3">
        <v>105.05</v>
      </c>
      <c r="BQ365" s="7">
        <f>BP365/BP364</f>
        <v>1.0106792380219358</v>
      </c>
      <c r="BR365" s="4">
        <f>YEAR(BO365)</f>
        <v>1977</v>
      </c>
      <c r="BS365" s="2" t="s">
        <v>5</v>
      </c>
      <c r="BT365" s="12" t="str">
        <f>INDEX($CD$5:$CD$10,MATCH(BS365,$CC$5:$CC$10,0),1)</f>
        <v/>
      </c>
      <c r="BU365" s="12" t="str">
        <f>IF(AND(BT365="Y",BQ365&gt;1),"Y","")</f>
        <v/>
      </c>
      <c r="BV365" s="12" t="str">
        <f>IF(AND(BT365="Y",BQ365&lt;1),"Y","")</f>
        <v/>
      </c>
      <c r="BW365" s="12" t="str">
        <f>IF(BQ365&gt;1,IF(BQ364&gt;1,"Y",""),"")</f>
        <v/>
      </c>
      <c r="BX365" s="12" t="str">
        <f>IF(BQ365&lt;1,IF(BQ364&lt;1,"Y",""),"")</f>
        <v/>
      </c>
      <c r="BY365" s="2"/>
      <c r="BZ365" s="2"/>
      <c r="CA365" s="2"/>
    </row>
    <row r="366" spans="2:79">
      <c r="B366" s="4" t="str">
        <f>IF(G366=G367,IF(G366&gt;G365,G366&amp;"_O",""),G366&amp;"_C")</f>
        <v/>
      </c>
      <c r="C366" s="14">
        <f ca="1">RANDBETWEEN(0,1000)/1000</f>
        <v>0.60499999999999998</v>
      </c>
      <c r="D366" s="16">
        <f>D365+1</f>
        <v>362</v>
      </c>
      <c r="E366" s="10">
        <f>ROUNDDOWN(D366/52,0)+1</f>
        <v>7</v>
      </c>
      <c r="F366" s="15">
        <f>F365+7</f>
        <v>47154</v>
      </c>
      <c r="G366" s="4">
        <f>YEAR(F366)</f>
        <v>2029</v>
      </c>
      <c r="H366" s="33">
        <v>0.496</v>
      </c>
      <c r="I366" s="33">
        <v>0.83799999999999997</v>
      </c>
      <c r="J366" s="33">
        <v>0.72399999999999998</v>
      </c>
      <c r="K366" s="16" t="str">
        <f>IF(M365&gt;1,"Up","Down")</f>
        <v>Down</v>
      </c>
      <c r="L366" s="16" t="str">
        <f>IF(K366="Up",IF(H366&lt;$BJ$7,"Up","Down"),IF(H366&lt;$BK$7,"Down","Up"))</f>
        <v>Up</v>
      </c>
      <c r="M366" s="17">
        <f>IF(L366="Up",INDEX($AK$5:$AK$1005,MATCH(I366,$AI$5:$AI$1005,0),1),INDEX($AL$5:$AL$1005,MATCH(J366,$AI$5:$AI$1005,0),1))</f>
        <v>1.0273151313577251</v>
      </c>
      <c r="N366" s="16" t="str">
        <f>IF(P365&gt;1,"Up","Down")</f>
        <v>Down</v>
      </c>
      <c r="O366" s="16" t="str">
        <f>IF(N366="Up",IF(H366&lt;$BJ$12,"Up","Down"),IF(H366&lt;$BK$12,"Down","Up"))</f>
        <v>Up</v>
      </c>
      <c r="P366" s="17">
        <f>IF(O366="Up",INDEX($AP$5:$AP$1005,MATCH(I366,$AI$5:$AI$1005,0),1),INDEX($AQ$5:$AQ$1005,MATCH(J366,$AI$5:$AI$1005,0),1))</f>
        <v>1.0368101218740564</v>
      </c>
      <c r="Q366" s="19">
        <f>T365</f>
        <v>58430.997893181077</v>
      </c>
      <c r="R366" s="19">
        <f>INDEX(model!$S$5:$S$35,MATCH(G366,model!$Q$5:$Q$35,0),1)*model!$O$5</f>
        <v>125</v>
      </c>
      <c r="S366" s="19">
        <f>IF(RIGHT(B366,1)="C",T365*INDEX(model!$T$5:$T$35,MATCH(G366,model!$Q$5:$Q$35,0),1),0)</f>
        <v>0</v>
      </c>
      <c r="T366" s="19">
        <f>(Q366+R366-S366)*M366</f>
        <v>60155.462667415995</v>
      </c>
      <c r="U366" s="19">
        <f>X365</f>
        <v>51560.146461558223</v>
      </c>
      <c r="V366" s="19">
        <f>INDEX(model!$S$5:$S$35,MATCH(G366,model!$Q$5:$Q$35,0),1)*model!$O$6</f>
        <v>125</v>
      </c>
      <c r="W366" s="19">
        <f>IF(RIGHT(B366,1)="C",X365*INDEX(model!$T$5:$T$35,MATCH(G366,model!$Q$5:$Q$35,0),1),0)</f>
        <v>0</v>
      </c>
      <c r="X366" s="19">
        <f>(U366+V366-W366)*P366</f>
        <v>53587.683001886639</v>
      </c>
      <c r="Y366" s="19"/>
      <c r="Z366" s="36" t="str">
        <f>K366&amp;L366</f>
        <v>DownUp</v>
      </c>
      <c r="AA366" s="36" t="str">
        <f>N366&amp;O366</f>
        <v>DownUp</v>
      </c>
      <c r="AB366" s="19"/>
      <c r="AC366" s="19"/>
      <c r="AD366" s="19"/>
      <c r="AE366" s="19"/>
      <c r="AI366" s="18">
        <f>ROUND(AI365-0.001,3)</f>
        <v>0.63900000000000001</v>
      </c>
      <c r="AJ366" s="9">
        <f t="array" ref="AJ366">PERCENTILE(IF($BB$5:$BB$2729="Y",$AY$5:$AY$2729),$AI366)</f>
        <v>1.0087508716110822</v>
      </c>
      <c r="AK366" s="9">
        <f t="array" ref="AK366">PERCENTILE(IF($BC$5:$BC$2729="Y",$AY$5:$AY$2729),$AI366)</f>
        <v>1.0164162165890855</v>
      </c>
      <c r="AL366" s="9">
        <f t="array" ref="AL366">PERCENTILE(IF($BD$5:$BD$2729="Y",$AY$5:$AY$2729),$AI366)</f>
        <v>0.99142646693137593</v>
      </c>
      <c r="AM366" s="41" t="str">
        <f>IF(AI366&lt;$BJ$7,"Up","Down")</f>
        <v>Down</v>
      </c>
      <c r="AN366" s="41" t="str">
        <f>IF(AI366&lt;$BK$7,"Down","Up")</f>
        <v>Up</v>
      </c>
      <c r="AO366" s="9">
        <f t="array" ref="AO366">PERCENTILE(IF($BT$5:$BT$2729="Y",$BQ$5:$BQ$2729),$AI366)</f>
        <v>1.011904546771385</v>
      </c>
      <c r="AP366" s="9">
        <f t="array" ref="AP366">PERCENTILE(IF($BU$5:$BU$2729="Y",$BQ$5:$BQ$2729),$AI366)</f>
        <v>1.0233937140462235</v>
      </c>
      <c r="AQ366" s="9">
        <f t="array" ref="AQ366">PERCENTILE(IF($BV$5:$BV$2729="Y",$BQ$5:$BQ$2729),$AI366)</f>
        <v>0.99065090198705297</v>
      </c>
      <c r="AR366" s="41" t="str">
        <f>IF(AI366&lt;$BJ$12,"Up","Down")</f>
        <v>Down</v>
      </c>
      <c r="AS366" s="41" t="str">
        <f>IF(AI366&lt;$BK$12,"Down","Up")</f>
        <v>Up</v>
      </c>
      <c r="AU366" s="4" t="str">
        <f>IF(AZ366=AZ367,IF(AZ366&gt;AZ365,AZ366&amp;"_O",""),AZ366&amp;"_C")</f>
        <v/>
      </c>
      <c r="AV366" s="7" t="str">
        <f>IF(RIGHT(AU366,1)="C",AX366/INDEX($AX$5:$AX$2729,MATCH(AZ366&amp;"_O",$AU$5:$AU$2729,0),1),"")</f>
        <v/>
      </c>
      <c r="AW366" s="38">
        <v>28097</v>
      </c>
      <c r="AX366" s="37">
        <v>102.76</v>
      </c>
      <c r="AY366" s="7">
        <f>AX366/AX365</f>
        <v>0.9962190984003878</v>
      </c>
      <c r="AZ366" s="4">
        <f>YEAR(AW366)</f>
        <v>1976</v>
      </c>
      <c r="BA366" s="2" t="s">
        <v>5</v>
      </c>
      <c r="BB366" s="12" t="str">
        <f>INDEX($CD$5:$CD$10,MATCH(BA366,$CC$5:$CC$10,0),1)</f>
        <v/>
      </c>
      <c r="BC366" s="12" t="str">
        <f>IF(AND(BB366="Y",AY366&gt;1),"Y","")</f>
        <v/>
      </c>
      <c r="BD366" s="12" t="str">
        <f>IF(AND(BB366="Y",AY366&lt;1),"Y","")</f>
        <v/>
      </c>
      <c r="BE366" s="12" t="str">
        <f>IF(AY366&gt;1,IF(AY365&gt;1,"Y",""),"")</f>
        <v/>
      </c>
      <c r="BF366" s="12" t="str">
        <f>IF(AY366&lt;1,IF(AY365&lt;1,"Y",""),"")</f>
        <v/>
      </c>
      <c r="BG366" s="2"/>
      <c r="BH366" s="2"/>
      <c r="BI366" s="2"/>
      <c r="BJ366" s="2"/>
      <c r="BK366" s="2"/>
      <c r="BL366" s="2"/>
      <c r="BM366" s="4" t="str">
        <f>IF(BR366=BR367,IF(BR366&gt;BR365,BR366&amp;"_O",""),BR366&amp;"_C")</f>
        <v>1978_O</v>
      </c>
      <c r="BN366" s="7" t="str">
        <f>IF(RIGHT(BM366,1)="C",BP366/INDEX($BP$5:$BP$2729,MATCH(BR366&amp;"_O",$BM$5:$BM$2729,0),1),"")</f>
        <v/>
      </c>
      <c r="BO366" s="38">
        <v>28496</v>
      </c>
      <c r="BP366" s="3">
        <v>101.66</v>
      </c>
      <c r="BQ366" s="7">
        <f>BP366/BP365</f>
        <v>0.96772965254640642</v>
      </c>
      <c r="BR366" s="4">
        <f>YEAR(BO366)</f>
        <v>1978</v>
      </c>
      <c r="BS366" s="2" t="s">
        <v>5</v>
      </c>
      <c r="BT366" s="12" t="str">
        <f>INDEX($CD$5:$CD$10,MATCH(BS366,$CC$5:$CC$10,0),1)</f>
        <v/>
      </c>
      <c r="BU366" s="12" t="str">
        <f>IF(AND(BT366="Y",BQ366&gt;1),"Y","")</f>
        <v/>
      </c>
      <c r="BV366" s="12" t="str">
        <f>IF(AND(BT366="Y",BQ366&lt;1),"Y","")</f>
        <v/>
      </c>
      <c r="BW366" s="12" t="str">
        <f>IF(BQ366&gt;1,IF(BQ365&gt;1,"Y",""),"")</f>
        <v/>
      </c>
      <c r="BX366" s="12" t="str">
        <f>IF(BQ366&lt;1,IF(BQ365&lt;1,"Y",""),"")</f>
        <v/>
      </c>
      <c r="BY366" s="2"/>
      <c r="BZ366" s="2"/>
      <c r="CA366" s="2"/>
    </row>
    <row r="367" spans="2:79">
      <c r="B367" s="4" t="str">
        <f>IF(G367=G368,IF(G367&gt;G366,G367&amp;"_O",""),G367&amp;"_C")</f>
        <v/>
      </c>
      <c r="C367" s="14">
        <f ca="1">RANDBETWEEN(0,1000)/1000</f>
        <v>0.58499999999999996</v>
      </c>
      <c r="D367" s="16">
        <f>D366+1</f>
        <v>363</v>
      </c>
      <c r="E367" s="10">
        <f>ROUNDDOWN(D367/52,0)+1</f>
        <v>7</v>
      </c>
      <c r="F367" s="15">
        <f>F366+7</f>
        <v>47161</v>
      </c>
      <c r="G367" s="4">
        <f>YEAR(F367)</f>
        <v>2029</v>
      </c>
      <c r="H367" s="33">
        <v>0.83499999999999996</v>
      </c>
      <c r="I367" s="33">
        <v>0.32800000000000001</v>
      </c>
      <c r="J367" s="33">
        <v>0.25800000000000001</v>
      </c>
      <c r="K367" s="16" t="str">
        <f>IF(M366&gt;1,"Up","Down")</f>
        <v>Up</v>
      </c>
      <c r="L367" s="16" t="str">
        <f>IF(K367="Up",IF(H367&lt;$BJ$7,"Up","Down"),IF(H367&lt;$BK$7,"Down","Up"))</f>
        <v>Down</v>
      </c>
      <c r="M367" s="17">
        <f>IF(L367="Up",INDEX($AK$5:$AK$1005,MATCH(I367,$AI$5:$AI$1005,0),1),INDEX($AL$5:$AL$1005,MATCH(J367,$AI$5:$AI$1005,0),1))</f>
        <v>0.97795473380155962</v>
      </c>
      <c r="N367" s="16" t="str">
        <f>IF(P366&gt;1,"Up","Down")</f>
        <v>Up</v>
      </c>
      <c r="O367" s="16" t="str">
        <f>IF(N367="Up",IF(H367&lt;$BJ$12,"Up","Down"),IF(H367&lt;$BK$12,"Down","Up"))</f>
        <v>Down</v>
      </c>
      <c r="P367" s="17">
        <f>IF(O367="Up",INDEX($AP$5:$AP$1005,MATCH(I367,$AI$5:$AI$1005,0),1),INDEX($AQ$5:$AQ$1005,MATCH(J367,$AI$5:$AI$1005,0),1))</f>
        <v>0.97094884911952983</v>
      </c>
      <c r="Q367" s="19">
        <f>T366</f>
        <v>60155.462667415995</v>
      </c>
      <c r="R367" s="19">
        <f>INDEX(model!$S$5:$S$35,MATCH(G367,model!$Q$5:$Q$35,0),1)*model!$O$5</f>
        <v>125</v>
      </c>
      <c r="S367" s="19">
        <f>IF(RIGHT(B367,1)="C",T366*INDEX(model!$T$5:$T$35,MATCH(G367,model!$Q$5:$Q$35,0),1),0)</f>
        <v>0</v>
      </c>
      <c r="T367" s="19">
        <f>(Q367+R367-S367)*M367</f>
        <v>58951.563821347663</v>
      </c>
      <c r="U367" s="19">
        <f>X366</f>
        <v>53587.683001886639</v>
      </c>
      <c r="V367" s="19">
        <f>INDEX(model!$S$5:$S$35,MATCH(G367,model!$Q$5:$Q$35,0),1)*model!$O$6</f>
        <v>125</v>
      </c>
      <c r="W367" s="19">
        <f>IF(RIGHT(B367,1)="C",X366*INDEX(model!$T$5:$T$35,MATCH(G367,model!$Q$5:$Q$35,0),1),0)</f>
        <v>0</v>
      </c>
      <c r="X367" s="19">
        <f>(U367+V367-W367)*P367</f>
        <v>52152.267743803961</v>
      </c>
      <c r="Y367" s="19"/>
      <c r="Z367" s="36" t="str">
        <f>K367&amp;L367</f>
        <v>UpDown</v>
      </c>
      <c r="AA367" s="36" t="str">
        <f>N367&amp;O367</f>
        <v>UpDown</v>
      </c>
      <c r="AB367" s="19"/>
      <c r="AC367" s="19"/>
      <c r="AD367" s="19"/>
      <c r="AE367" s="19"/>
      <c r="AI367" s="18">
        <f>ROUND(AI366-0.001,3)</f>
        <v>0.63800000000000001</v>
      </c>
      <c r="AJ367" s="9">
        <f t="array" ref="AJ367">PERCENTILE(IF($BB$5:$BB$2729="Y",$AY$5:$AY$2729),$AI367)</f>
        <v>1.0087389808609339</v>
      </c>
      <c r="AK367" s="9">
        <f t="array" ref="AK367">PERCENTILE(IF($BC$5:$BC$2729="Y",$AY$5:$AY$2729),$AI367)</f>
        <v>1.016388106505232</v>
      </c>
      <c r="AL367" s="9">
        <f t="array" ref="AL367">PERCENTILE(IF($BD$5:$BD$2729="Y",$AY$5:$AY$2729),$AI367)</f>
        <v>0.99141014187269605</v>
      </c>
      <c r="AM367" s="41" t="str">
        <f>IF(AI367&lt;$BJ$7,"Up","Down")</f>
        <v>Down</v>
      </c>
      <c r="AN367" s="41" t="str">
        <f>IF(AI367&lt;$BK$7,"Down","Up")</f>
        <v>Up</v>
      </c>
      <c r="AO367" s="9">
        <f t="array" ref="AO367">PERCENTILE(IF($BT$5:$BT$2729="Y",$BQ$5:$BQ$2729),$AI367)</f>
        <v>1.0118684045764443</v>
      </c>
      <c r="AP367" s="9">
        <f t="array" ref="AP367">PERCENTILE(IF($BU$5:$BU$2729="Y",$BQ$5:$BQ$2729),$AI367)</f>
        <v>1.0233071281366919</v>
      </c>
      <c r="AQ367" s="9">
        <f t="array" ref="AQ367">PERCENTILE(IF($BV$5:$BV$2729="Y",$BQ$5:$BQ$2729),$AI367)</f>
        <v>0.99058592541935431</v>
      </c>
      <c r="AR367" s="41" t="str">
        <f>IF(AI367&lt;$BJ$12,"Up","Down")</f>
        <v>Down</v>
      </c>
      <c r="AS367" s="41" t="str">
        <f>IF(AI367&lt;$BK$12,"Down","Up")</f>
        <v>Up</v>
      </c>
      <c r="AU367" s="4" t="str">
        <f>IF(AZ367=AZ368,IF(AZ367&gt;AZ366,AZ367&amp;"_O",""),AZ367&amp;"_C")</f>
        <v/>
      </c>
      <c r="AV367" s="7" t="str">
        <f>IF(RIGHT(AU367,1)="C",AX367/INDEX($AX$5:$AX$2729,MATCH(AZ367&amp;"_O",$AU$5:$AU$2729,0),1),"")</f>
        <v/>
      </c>
      <c r="AW367" s="38">
        <v>28104</v>
      </c>
      <c r="AX367" s="37">
        <v>104.7</v>
      </c>
      <c r="AY367" s="7">
        <f>AX367/AX366</f>
        <v>1.0188789412222654</v>
      </c>
      <c r="AZ367" s="4">
        <f>YEAR(AW367)</f>
        <v>1976</v>
      </c>
      <c r="BA367" s="2" t="s">
        <v>5</v>
      </c>
      <c r="BB367" s="12" t="str">
        <f>INDEX($CD$5:$CD$10,MATCH(BA367,$CC$5:$CC$10,0),1)</f>
        <v/>
      </c>
      <c r="BC367" s="12" t="str">
        <f>IF(AND(BB367="Y",AY367&gt;1),"Y","")</f>
        <v/>
      </c>
      <c r="BD367" s="12" t="str">
        <f>IF(AND(BB367="Y",AY367&lt;1),"Y","")</f>
        <v/>
      </c>
      <c r="BE367" s="12" t="str">
        <f>IF(AY367&gt;1,IF(AY366&gt;1,"Y",""),"")</f>
        <v/>
      </c>
      <c r="BF367" s="12" t="str">
        <f>IF(AY367&lt;1,IF(AY366&lt;1,"Y",""),"")</f>
        <v/>
      </c>
      <c r="BG367" s="2"/>
      <c r="BH367" s="2"/>
      <c r="BI367" s="2"/>
      <c r="BJ367" s="2"/>
      <c r="BK367" s="2"/>
      <c r="BL367" s="2"/>
      <c r="BM367" s="4" t="str">
        <f>IF(BR367=BR368,IF(BR367&gt;BR366,BR367&amp;"_O",""),BR367&amp;"_C")</f>
        <v/>
      </c>
      <c r="BN367" s="7" t="str">
        <f>IF(RIGHT(BM367,1)="C",BP367/INDEX($BP$5:$BP$2729,MATCH(BR367&amp;"_O",$BM$5:$BM$2729,0),1),"")</f>
        <v/>
      </c>
      <c r="BO367" s="38">
        <v>28503</v>
      </c>
      <c r="BP367" s="3">
        <v>99.77</v>
      </c>
      <c r="BQ367" s="7">
        <f>BP367/BP366</f>
        <v>0.98140861695848902</v>
      </c>
      <c r="BR367" s="4">
        <f>YEAR(BO367)</f>
        <v>1978</v>
      </c>
      <c r="BS367" s="2" t="s">
        <v>5</v>
      </c>
      <c r="BT367" s="12" t="str">
        <f>INDEX($CD$5:$CD$10,MATCH(BS367,$CC$5:$CC$10,0),1)</f>
        <v/>
      </c>
      <c r="BU367" s="12" t="str">
        <f>IF(AND(BT367="Y",BQ367&gt;1),"Y","")</f>
        <v/>
      </c>
      <c r="BV367" s="12" t="str">
        <f>IF(AND(BT367="Y",BQ367&lt;1),"Y","")</f>
        <v/>
      </c>
      <c r="BW367" s="12" t="str">
        <f>IF(BQ367&gt;1,IF(BQ366&gt;1,"Y",""),"")</f>
        <v/>
      </c>
      <c r="BX367" s="12" t="str">
        <f>IF(BQ367&lt;1,IF(BQ366&lt;1,"Y",""),"")</f>
        <v>Y</v>
      </c>
      <c r="BY367" s="2"/>
      <c r="BZ367" s="2"/>
      <c r="CA367" s="2"/>
    </row>
    <row r="368" spans="2:79">
      <c r="B368" s="4" t="str">
        <f>IF(G368=G369,IF(G368&gt;G367,G368&amp;"_O",""),G368&amp;"_C")</f>
        <v/>
      </c>
      <c r="C368" s="14">
        <f ca="1">RANDBETWEEN(0,1000)/1000</f>
        <v>8.5000000000000006E-2</v>
      </c>
      <c r="D368" s="16">
        <f>D367+1</f>
        <v>364</v>
      </c>
      <c r="E368" s="10">
        <f>ROUNDDOWN(D368/52,0)+1</f>
        <v>8</v>
      </c>
      <c r="F368" s="15">
        <f>F367+7</f>
        <v>47168</v>
      </c>
      <c r="G368" s="4">
        <f>YEAR(F368)</f>
        <v>2029</v>
      </c>
      <c r="H368" s="33">
        <v>0.89600000000000002</v>
      </c>
      <c r="I368" s="33">
        <v>0.35199999999999998</v>
      </c>
      <c r="J368" s="33">
        <v>0.84899999999999998</v>
      </c>
      <c r="K368" s="16" t="str">
        <f>IF(M367&gt;1,"Up","Down")</f>
        <v>Down</v>
      </c>
      <c r="L368" s="16" t="str">
        <f>IF(K368="Up",IF(H368&lt;$BJ$7,"Up","Down"),IF(H368&lt;$BK$7,"Down","Up"))</f>
        <v>Up</v>
      </c>
      <c r="M368" s="17">
        <f>IF(L368="Up",INDEX($AK$5:$AK$1005,MATCH(I368,$AI$5:$AI$1005,0),1),INDEX($AL$5:$AL$1005,MATCH(J368,$AI$5:$AI$1005,0),1))</f>
        <v>1.0085311060406028</v>
      </c>
      <c r="N368" s="16" t="str">
        <f>IF(P367&gt;1,"Up","Down")</f>
        <v>Down</v>
      </c>
      <c r="O368" s="16" t="str">
        <f>IF(N368="Up",IF(H368&lt;$BJ$12,"Up","Down"),IF(H368&lt;$BK$12,"Down","Up"))</f>
        <v>Up</v>
      </c>
      <c r="P368" s="17">
        <f>IF(O368="Up",INDEX($AP$5:$AP$1005,MATCH(I368,$AI$5:$AI$1005,0),1),INDEX($AQ$5:$AQ$1005,MATCH(J368,$AI$5:$AI$1005,0),1))</f>
        <v>1.0117366200209765</v>
      </c>
      <c r="Q368" s="19">
        <f>T367</f>
        <v>58951.563821347663</v>
      </c>
      <c r="R368" s="19">
        <f>INDEX(model!$S$5:$S$35,MATCH(G368,model!$Q$5:$Q$35,0),1)*model!$O$5</f>
        <v>125</v>
      </c>
      <c r="S368" s="19">
        <f>IF(RIGHT(B368,1)="C",T367*INDEX(model!$T$5:$T$35,MATCH(G368,model!$Q$5:$Q$35,0),1),0)</f>
        <v>0</v>
      </c>
      <c r="T368" s="19">
        <f>(Q368+R368-S368)*M368</f>
        <v>59580.552251822017</v>
      </c>
      <c r="U368" s="19">
        <f>X367</f>
        <v>52152.267743803961</v>
      </c>
      <c r="V368" s="19">
        <f>INDEX(model!$S$5:$S$35,MATCH(G368,model!$Q$5:$Q$35,0),1)*model!$O$6</f>
        <v>125</v>
      </c>
      <c r="W368" s="19">
        <f>IF(RIGHT(B368,1)="C",X367*INDEX(model!$T$5:$T$35,MATCH(G368,model!$Q$5:$Q$35,0),1),0)</f>
        <v>0</v>
      </c>
      <c r="X368" s="19">
        <f>(U368+V368-W368)*P368</f>
        <v>52890.82617104784</v>
      </c>
      <c r="Y368" s="19"/>
      <c r="Z368" s="36" t="str">
        <f>K368&amp;L368</f>
        <v>DownUp</v>
      </c>
      <c r="AA368" s="36" t="str">
        <f>N368&amp;O368</f>
        <v>DownUp</v>
      </c>
      <c r="AB368" s="19"/>
      <c r="AC368" s="19"/>
      <c r="AD368" s="19"/>
      <c r="AE368" s="19"/>
      <c r="AI368" s="18">
        <f>ROUND(AI367-0.001,3)</f>
        <v>0.63700000000000001</v>
      </c>
      <c r="AJ368" s="9">
        <f t="array" ref="AJ368">PERCENTILE(IF($BB$5:$BB$2729="Y",$AY$5:$AY$2729),$AI368)</f>
        <v>1.0087015855357298</v>
      </c>
      <c r="AK368" s="9">
        <f t="array" ref="AK368">PERCENTILE(IF($BC$5:$BC$2729="Y",$AY$5:$AY$2729),$AI368)</f>
        <v>1.0163377143453098</v>
      </c>
      <c r="AL368" s="9">
        <f t="array" ref="AL368">PERCENTILE(IF($BD$5:$BD$2729="Y",$AY$5:$AY$2729),$AI368)</f>
        <v>0.99138981417232408</v>
      </c>
      <c r="AM368" s="41" t="str">
        <f>IF(AI368&lt;$BJ$7,"Up","Down")</f>
        <v>Down</v>
      </c>
      <c r="AN368" s="41" t="str">
        <f>IF(AI368&lt;$BK$7,"Down","Up")</f>
        <v>Up</v>
      </c>
      <c r="AO368" s="9">
        <f t="array" ref="AO368">PERCENTILE(IF($BT$5:$BT$2729="Y",$BQ$5:$BQ$2729),$AI368)</f>
        <v>1.0117540914774725</v>
      </c>
      <c r="AP368" s="9">
        <f t="array" ref="AP368">PERCENTILE(IF($BU$5:$BU$2729="Y",$BQ$5:$BQ$2729),$AI368)</f>
        <v>1.023281356836041</v>
      </c>
      <c r="AQ368" s="9">
        <f t="array" ref="AQ368">PERCENTILE(IF($BV$5:$BV$2729="Y",$BQ$5:$BQ$2729),$AI368)</f>
        <v>0.99055233108095109</v>
      </c>
      <c r="AR368" s="41" t="str">
        <f>IF(AI368&lt;$BJ$12,"Up","Down")</f>
        <v>Down</v>
      </c>
      <c r="AS368" s="41" t="str">
        <f>IF(AI368&lt;$BK$12,"Down","Up")</f>
        <v>Up</v>
      </c>
      <c r="AU368" s="4" t="str">
        <f>IF(AZ368=AZ369,IF(AZ368&gt;AZ367,AZ368&amp;"_O",""),AZ368&amp;"_C")</f>
        <v/>
      </c>
      <c r="AV368" s="7" t="str">
        <f>IF(RIGHT(AU368,1)="C",AX368/INDEX($AX$5:$AX$2729,MATCH(AZ368&amp;"_O",$AU$5:$AU$2729,0),1),"")</f>
        <v/>
      </c>
      <c r="AW368" s="38">
        <v>28111</v>
      </c>
      <c r="AX368" s="37">
        <v>104.26</v>
      </c>
      <c r="AY368" s="7">
        <f>AX368/AX367</f>
        <v>0.99579751671442218</v>
      </c>
      <c r="AZ368" s="4">
        <f>YEAR(AW368)</f>
        <v>1976</v>
      </c>
      <c r="BA368" s="2" t="s">
        <v>5</v>
      </c>
      <c r="BB368" s="12" t="str">
        <f>INDEX($CD$5:$CD$10,MATCH(BA368,$CC$5:$CC$10,0),1)</f>
        <v/>
      </c>
      <c r="BC368" s="12" t="str">
        <f>IF(AND(BB368="Y",AY368&gt;1),"Y","")</f>
        <v/>
      </c>
      <c r="BD368" s="12" t="str">
        <f>IF(AND(BB368="Y",AY368&lt;1),"Y","")</f>
        <v/>
      </c>
      <c r="BE368" s="12" t="str">
        <f>IF(AY368&gt;1,IF(AY367&gt;1,"Y",""),"")</f>
        <v/>
      </c>
      <c r="BF368" s="12" t="str">
        <f>IF(AY368&lt;1,IF(AY367&lt;1,"Y",""),"")</f>
        <v/>
      </c>
      <c r="BG368" s="2"/>
      <c r="BH368" s="2"/>
      <c r="BI368" s="2"/>
      <c r="BJ368" s="2"/>
      <c r="BK368" s="2"/>
      <c r="BL368" s="2"/>
      <c r="BM368" s="4" t="str">
        <f>IF(BR368=BR369,IF(BR368&gt;BR367,BR368&amp;"_O",""),BR368&amp;"_C")</f>
        <v/>
      </c>
      <c r="BN368" s="7" t="str">
        <f>IF(RIGHT(BM368,1)="C",BP368/INDEX($BP$5:$BP$2729,MATCH(BR368&amp;"_O",$BM$5:$BM$2729,0),1),"")</f>
        <v/>
      </c>
      <c r="BO368" s="38">
        <v>28510</v>
      </c>
      <c r="BP368" s="3">
        <v>100.63</v>
      </c>
      <c r="BQ368" s="7">
        <f>BP368/BP367</f>
        <v>1.0086198255988774</v>
      </c>
      <c r="BR368" s="4">
        <f>YEAR(BO368)</f>
        <v>1978</v>
      </c>
      <c r="BS368" s="2" t="s">
        <v>5</v>
      </c>
      <c r="BT368" s="12" t="str">
        <f>INDEX($CD$5:$CD$10,MATCH(BS368,$CC$5:$CC$10,0),1)</f>
        <v/>
      </c>
      <c r="BU368" s="12" t="str">
        <f>IF(AND(BT368="Y",BQ368&gt;1),"Y","")</f>
        <v/>
      </c>
      <c r="BV368" s="12" t="str">
        <f>IF(AND(BT368="Y",BQ368&lt;1),"Y","")</f>
        <v/>
      </c>
      <c r="BW368" s="12" t="str">
        <f>IF(BQ368&gt;1,IF(BQ367&gt;1,"Y",""),"")</f>
        <v/>
      </c>
      <c r="BX368" s="12" t="str">
        <f>IF(BQ368&lt;1,IF(BQ367&lt;1,"Y",""),"")</f>
        <v/>
      </c>
      <c r="BY368" s="2"/>
      <c r="BZ368" s="2"/>
      <c r="CA368" s="2"/>
    </row>
    <row r="369" spans="2:79">
      <c r="B369" s="4" t="str">
        <f>IF(G369=G370,IF(G369&gt;G368,G369&amp;"_O",""),G369&amp;"_C")</f>
        <v/>
      </c>
      <c r="C369" s="14">
        <f ca="1">RANDBETWEEN(0,1000)/1000</f>
        <v>0.218</v>
      </c>
      <c r="D369" s="16">
        <f>D368+1</f>
        <v>365</v>
      </c>
      <c r="E369" s="10">
        <f>ROUNDDOWN(D369/52,0)+1</f>
        <v>8</v>
      </c>
      <c r="F369" s="15">
        <f>F368+7</f>
        <v>47175</v>
      </c>
      <c r="G369" s="4">
        <f>YEAR(F369)</f>
        <v>2029</v>
      </c>
      <c r="H369" s="33">
        <v>0.21199999999999999</v>
      </c>
      <c r="I369" s="33">
        <v>0.122</v>
      </c>
      <c r="J369" s="33">
        <v>0.28499999999999998</v>
      </c>
      <c r="K369" s="16" t="str">
        <f>IF(M368&gt;1,"Up","Down")</f>
        <v>Up</v>
      </c>
      <c r="L369" s="16" t="str">
        <f>IF(K369="Up",IF(H369&lt;$BJ$7,"Up","Down"),IF(H369&lt;$BK$7,"Down","Up"))</f>
        <v>Up</v>
      </c>
      <c r="M369" s="17">
        <f>IF(L369="Up",INDEX($AK$5:$AK$1005,MATCH(I369,$AI$5:$AI$1005,0),1),INDEX($AL$5:$AL$1005,MATCH(J369,$AI$5:$AI$1005,0),1))</f>
        <v>1.0028832576038473</v>
      </c>
      <c r="N369" s="16" t="str">
        <f>IF(P368&gt;1,"Up","Down")</f>
        <v>Up</v>
      </c>
      <c r="O369" s="16" t="str">
        <f>IF(N369="Up",IF(H369&lt;$BJ$12,"Up","Down"),IF(H369&lt;$BK$12,"Down","Up"))</f>
        <v>Up</v>
      </c>
      <c r="P369" s="17">
        <f>IF(O369="Up",INDEX($AP$5:$AP$1005,MATCH(I369,$AI$5:$AI$1005,0),1),INDEX($AQ$5:$AQ$1005,MATCH(J369,$AI$5:$AI$1005,0),1))</f>
        <v>1.0040874410610754</v>
      </c>
      <c r="Q369" s="19">
        <f>T368</f>
        <v>59580.552251822017</v>
      </c>
      <c r="R369" s="19">
        <f>INDEX(model!$S$5:$S$35,MATCH(G369,model!$Q$5:$Q$35,0),1)*model!$O$5</f>
        <v>125</v>
      </c>
      <c r="S369" s="19">
        <f>IF(RIGHT(B369,1)="C",T368*INDEX(model!$T$5:$T$35,MATCH(G369,model!$Q$5:$Q$35,0),1),0)</f>
        <v>0</v>
      </c>
      <c r="T369" s="19">
        <f>(Q369+R369-S369)*M369</f>
        <v>59877.698739343985</v>
      </c>
      <c r="U369" s="19">
        <f>X368</f>
        <v>52890.82617104784</v>
      </c>
      <c r="V369" s="19">
        <f>INDEX(model!$S$5:$S$35,MATCH(G369,model!$Q$5:$Q$35,0),1)*model!$O$6</f>
        <v>125</v>
      </c>
      <c r="W369" s="19">
        <f>IF(RIGHT(B369,1)="C",X368*INDEX(model!$T$5:$T$35,MATCH(G369,model!$Q$5:$Q$35,0),1),0)</f>
        <v>0</v>
      </c>
      <c r="X369" s="19">
        <f>(U369+V369-W369)*P369</f>
        <v>53232.525235826215</v>
      </c>
      <c r="Y369" s="19"/>
      <c r="Z369" s="36" t="str">
        <f>K369&amp;L369</f>
        <v>UpUp</v>
      </c>
      <c r="AA369" s="36" t="str">
        <f>N369&amp;O369</f>
        <v>UpUp</v>
      </c>
      <c r="AB369" s="19"/>
      <c r="AC369" s="19"/>
      <c r="AD369" s="19"/>
      <c r="AE369" s="19"/>
      <c r="AI369" s="18">
        <f>ROUND(AI368-0.001,3)</f>
        <v>0.63600000000000001</v>
      </c>
      <c r="AJ369" s="9">
        <f t="array" ref="AJ369">PERCENTILE(IF($BB$5:$BB$2729="Y",$AY$5:$AY$2729),$AI369)</f>
        <v>1.0086513048476009</v>
      </c>
      <c r="AK369" s="9">
        <f t="array" ref="AK369">PERCENTILE(IF($BC$5:$BC$2729="Y",$AY$5:$AY$2729),$AI369)</f>
        <v>1.0162748121302054</v>
      </c>
      <c r="AL369" s="9">
        <f t="array" ref="AL369">PERCENTILE(IF($BD$5:$BD$2729="Y",$AY$5:$AY$2729),$AI369)</f>
        <v>0.99138077932969482</v>
      </c>
      <c r="AM369" s="41" t="str">
        <f>IF(AI369&lt;$BJ$7,"Up","Down")</f>
        <v>Down</v>
      </c>
      <c r="AN369" s="41" t="str">
        <f>IF(AI369&lt;$BK$7,"Down","Up")</f>
        <v>Up</v>
      </c>
      <c r="AO369" s="9">
        <f t="array" ref="AO369">PERCENTILE(IF($BT$5:$BT$2729="Y",$BQ$5:$BQ$2729),$AI369)</f>
        <v>1.0116651228723283</v>
      </c>
      <c r="AP369" s="9">
        <f t="array" ref="AP369">PERCENTILE(IF($BU$5:$BU$2729="Y",$BQ$5:$BQ$2729),$AI369)</f>
        <v>1.0232644430371876</v>
      </c>
      <c r="AQ369" s="9">
        <f t="array" ref="AQ369">PERCENTILE(IF($BV$5:$BV$2729="Y",$BQ$5:$BQ$2729),$AI369)</f>
        <v>0.99054163828646813</v>
      </c>
      <c r="AR369" s="41" t="str">
        <f>IF(AI369&lt;$BJ$12,"Up","Down")</f>
        <v>Down</v>
      </c>
      <c r="AS369" s="41" t="str">
        <f>IF(AI369&lt;$BK$12,"Down","Up")</f>
        <v>Up</v>
      </c>
      <c r="AU369" s="4" t="str">
        <f>IF(AZ369=AZ370,IF(AZ369&gt;AZ368,AZ369&amp;"_O",""),AZ369&amp;"_C")</f>
        <v/>
      </c>
      <c r="AV369" s="7" t="str">
        <f>IF(RIGHT(AU369,1)="C",AX369/INDEX($AX$5:$AX$2729,MATCH(AZ369&amp;"_O",$AU$5:$AU$2729,0),1),"")</f>
        <v/>
      </c>
      <c r="AW369" s="38">
        <v>28117</v>
      </c>
      <c r="AX369" s="37">
        <v>104.84</v>
      </c>
      <c r="AY369" s="7">
        <f>AX369/AX368</f>
        <v>1.0055630155380779</v>
      </c>
      <c r="AZ369" s="4">
        <f>YEAR(AW369)</f>
        <v>1976</v>
      </c>
      <c r="BA369" s="2" t="s">
        <v>5</v>
      </c>
      <c r="BB369" s="12" t="str">
        <f>INDEX($CD$5:$CD$10,MATCH(BA369,$CC$5:$CC$10,0),1)</f>
        <v/>
      </c>
      <c r="BC369" s="12" t="str">
        <f>IF(AND(BB369="Y",AY369&gt;1),"Y","")</f>
        <v/>
      </c>
      <c r="BD369" s="12" t="str">
        <f>IF(AND(BB369="Y",AY369&lt;1),"Y","")</f>
        <v/>
      </c>
      <c r="BE369" s="12" t="str">
        <f>IF(AY369&gt;1,IF(AY368&gt;1,"Y",""),"")</f>
        <v/>
      </c>
      <c r="BF369" s="12" t="str">
        <f>IF(AY369&lt;1,IF(AY368&lt;1,"Y",""),"")</f>
        <v/>
      </c>
      <c r="BG369" s="2"/>
      <c r="BH369" s="2"/>
      <c r="BI369" s="2"/>
      <c r="BJ369" s="2"/>
      <c r="BK369" s="2"/>
      <c r="BL369" s="2"/>
      <c r="BM369" s="4" t="str">
        <f>IF(BR369=BR370,IF(BR369&gt;BR368,BR369&amp;"_O",""),BR369&amp;"_C")</f>
        <v/>
      </c>
      <c r="BN369" s="7" t="str">
        <f>IF(RIGHT(BM369,1)="C",BP369/INDEX($BP$5:$BP$2729,MATCH(BR369&amp;"_O",$BM$5:$BM$2729,0),1),"")</f>
        <v/>
      </c>
      <c r="BO369" s="38">
        <v>28517</v>
      </c>
      <c r="BP369" s="3">
        <v>100.62</v>
      </c>
      <c r="BQ369" s="7">
        <f>BP369/BP368</f>
        <v>0.99990062605584829</v>
      </c>
      <c r="BR369" s="4">
        <f>YEAR(BO369)</f>
        <v>1978</v>
      </c>
      <c r="BS369" s="2" t="s">
        <v>5</v>
      </c>
      <c r="BT369" s="12" t="str">
        <f>INDEX($CD$5:$CD$10,MATCH(BS369,$CC$5:$CC$10,0),1)</f>
        <v/>
      </c>
      <c r="BU369" s="12" t="str">
        <f>IF(AND(BT369="Y",BQ369&gt;1),"Y","")</f>
        <v/>
      </c>
      <c r="BV369" s="12" t="str">
        <f>IF(AND(BT369="Y",BQ369&lt;1),"Y","")</f>
        <v/>
      </c>
      <c r="BW369" s="12" t="str">
        <f>IF(BQ369&gt;1,IF(BQ368&gt;1,"Y",""),"")</f>
        <v/>
      </c>
      <c r="BX369" s="12" t="str">
        <f>IF(BQ369&lt;1,IF(BQ368&lt;1,"Y",""),"")</f>
        <v/>
      </c>
      <c r="BY369" s="2"/>
      <c r="BZ369" s="2"/>
      <c r="CA369" s="2"/>
    </row>
    <row r="370" spans="2:79">
      <c r="B370" s="4" t="str">
        <f>IF(G370=G371,IF(G370&gt;G369,G370&amp;"_O",""),G370&amp;"_C")</f>
        <v/>
      </c>
      <c r="C370" s="14">
        <f ca="1">RANDBETWEEN(0,1000)/1000</f>
        <v>0.34</v>
      </c>
      <c r="D370" s="16">
        <f>D369+1</f>
        <v>366</v>
      </c>
      <c r="E370" s="10">
        <f>ROUNDDOWN(D370/52,0)+1</f>
        <v>8</v>
      </c>
      <c r="F370" s="15">
        <f>F369+7</f>
        <v>47182</v>
      </c>
      <c r="G370" s="4">
        <f>YEAR(F370)</f>
        <v>2029</v>
      </c>
      <c r="H370" s="33">
        <v>0.95699999999999996</v>
      </c>
      <c r="I370" s="33">
        <v>0.35499999999999998</v>
      </c>
      <c r="J370" s="33">
        <v>0.105</v>
      </c>
      <c r="K370" s="16" t="str">
        <f>IF(M369&gt;1,"Up","Down")</f>
        <v>Up</v>
      </c>
      <c r="L370" s="16" t="str">
        <f>IF(K370="Up",IF(H370&lt;$BJ$7,"Up","Down"),IF(H370&lt;$BK$7,"Down","Up"))</f>
        <v>Down</v>
      </c>
      <c r="M370" s="17">
        <f>IF(L370="Up",INDEX($AK$5:$AK$1005,MATCH(I370,$AI$5:$AI$1005,0),1),INDEX($AL$5:$AL$1005,MATCH(J370,$AI$5:$AI$1005,0),1))</f>
        <v>0.96215203649224645</v>
      </c>
      <c r="N370" s="16" t="str">
        <f>IF(P369&gt;1,"Up","Down")</f>
        <v>Up</v>
      </c>
      <c r="O370" s="16" t="str">
        <f>IF(N370="Up",IF(H370&lt;$BJ$12,"Up","Down"),IF(H370&lt;$BK$12,"Down","Up"))</f>
        <v>Down</v>
      </c>
      <c r="P370" s="17">
        <f>IF(O370="Up",INDEX($AP$5:$AP$1005,MATCH(I370,$AI$5:$AI$1005,0),1),INDEX($AQ$5:$AQ$1005,MATCH(J370,$AI$5:$AI$1005,0),1))</f>
        <v>0.95072299028252427</v>
      </c>
      <c r="Q370" s="19">
        <f>T369</f>
        <v>59877.698739343985</v>
      </c>
      <c r="R370" s="19">
        <f>INDEX(model!$S$5:$S$35,MATCH(G370,model!$Q$5:$Q$35,0),1)*model!$O$5</f>
        <v>125</v>
      </c>
      <c r="S370" s="19">
        <f>IF(RIGHT(B370,1)="C",T369*INDEX(model!$T$5:$T$35,MATCH(G370,model!$Q$5:$Q$35,0),1),0)</f>
        <v>0</v>
      </c>
      <c r="T370" s="19">
        <f>(Q370+R370-S370)*M370</f>
        <v>57731.718787090562</v>
      </c>
      <c r="U370" s="19">
        <f>X369</f>
        <v>53232.525235826215</v>
      </c>
      <c r="V370" s="19">
        <f>INDEX(model!$S$5:$S$35,MATCH(G370,model!$Q$5:$Q$35,0),1)*model!$O$6</f>
        <v>125</v>
      </c>
      <c r="W370" s="19">
        <f>IF(RIGHT(B370,1)="C",X369*INDEX(model!$T$5:$T$35,MATCH(G370,model!$Q$5:$Q$35,0),1),0)</f>
        <v>0</v>
      </c>
      <c r="X370" s="19">
        <f>(U370+V370-W370)*P370</f>
        <v>50728.225946279948</v>
      </c>
      <c r="Y370" s="19"/>
      <c r="Z370" s="36" t="str">
        <f>K370&amp;L370</f>
        <v>UpDown</v>
      </c>
      <c r="AA370" s="36" t="str">
        <f>N370&amp;O370</f>
        <v>UpDown</v>
      </c>
      <c r="AB370" s="19"/>
      <c r="AC370" s="19"/>
      <c r="AD370" s="19"/>
      <c r="AE370" s="19"/>
      <c r="AI370" s="18">
        <f>ROUND(AI369-0.001,3)</f>
        <v>0.63500000000000001</v>
      </c>
      <c r="AJ370" s="9">
        <f t="array" ref="AJ370">PERCENTILE(IF($BB$5:$BB$2729="Y",$AY$5:$AY$2729),$AI370)</f>
        <v>1.0086294180393012</v>
      </c>
      <c r="AK370" s="9">
        <f t="array" ref="AK370">PERCENTILE(IF($BC$5:$BC$2729="Y",$AY$5:$AY$2729),$AI370)</f>
        <v>1.0162159169803309</v>
      </c>
      <c r="AL370" s="9">
        <f t="array" ref="AL370">PERCENTILE(IF($BD$5:$BD$2729="Y",$AY$5:$AY$2729),$AI370)</f>
        <v>0.99135225862365906</v>
      </c>
      <c r="AM370" s="41" t="str">
        <f>IF(AI370&lt;$BJ$7,"Up","Down")</f>
        <v>Down</v>
      </c>
      <c r="AN370" s="41" t="str">
        <f>IF(AI370&lt;$BK$7,"Down","Up")</f>
        <v>Up</v>
      </c>
      <c r="AO370" s="9">
        <f t="array" ref="AO370">PERCENTILE(IF($BT$5:$BT$2729="Y",$BQ$5:$BQ$2729),$AI370)</f>
        <v>1.0116444612277411</v>
      </c>
      <c r="AP370" s="9">
        <f t="array" ref="AP370">PERCENTILE(IF($BU$5:$BU$2729="Y",$BQ$5:$BQ$2729),$AI370)</f>
        <v>1.0231897190814108</v>
      </c>
      <c r="AQ370" s="9">
        <f t="array" ref="AQ370">PERCENTILE(IF($BV$5:$BV$2729="Y",$BQ$5:$BQ$2729),$AI370)</f>
        <v>0.99053644055852208</v>
      </c>
      <c r="AR370" s="41" t="str">
        <f>IF(AI370&lt;$BJ$12,"Up","Down")</f>
        <v>Down</v>
      </c>
      <c r="AS370" s="41" t="str">
        <f>IF(AI370&lt;$BK$12,"Down","Up")</f>
        <v>Up</v>
      </c>
      <c r="AU370" s="4" t="str">
        <f>IF(AZ370=AZ371,IF(AZ370&gt;AZ369,AZ370&amp;"_O",""),AZ370&amp;"_C")</f>
        <v>1976_C</v>
      </c>
      <c r="AV370" s="7">
        <f>IF(RIGHT(AU370,1)="C",AX370/INDEX($AX$5:$AX$2729,MATCH(AZ370&amp;"_O",$AU$5:$AU$2729,0),1),"")</f>
        <v>1.1821782178217821</v>
      </c>
      <c r="AW370" s="38">
        <v>28125</v>
      </c>
      <c r="AX370" s="37">
        <v>107.46</v>
      </c>
      <c r="AY370" s="7">
        <f>AX370/AX369</f>
        <v>1.0249904616558565</v>
      </c>
      <c r="AZ370" s="4">
        <f>YEAR(AW370)</f>
        <v>1976</v>
      </c>
      <c r="BA370" s="2" t="s">
        <v>5</v>
      </c>
      <c r="BB370" s="12" t="str">
        <f>INDEX($CD$5:$CD$10,MATCH(BA370,$CC$5:$CC$10,0),1)</f>
        <v/>
      </c>
      <c r="BC370" s="12" t="str">
        <f>IF(AND(BB370="Y",AY370&gt;1),"Y","")</f>
        <v/>
      </c>
      <c r="BD370" s="12" t="str">
        <f>IF(AND(BB370="Y",AY370&lt;1),"Y","")</f>
        <v/>
      </c>
      <c r="BE370" s="12" t="str">
        <f>IF(AY370&gt;1,IF(AY369&gt;1,"Y",""),"")</f>
        <v>Y</v>
      </c>
      <c r="BF370" s="12" t="str">
        <f>IF(AY370&lt;1,IF(AY369&lt;1,"Y",""),"")</f>
        <v/>
      </c>
      <c r="BG370" s="2"/>
      <c r="BH370" s="2"/>
      <c r="BI370" s="2"/>
      <c r="BJ370" s="2"/>
      <c r="BK370" s="2"/>
      <c r="BL370" s="2"/>
      <c r="BM370" s="4" t="str">
        <f>IF(BR370=BR371,IF(BR370&gt;BR369,BR370&amp;"_O",""),BR370&amp;"_C")</f>
        <v/>
      </c>
      <c r="BN370" s="7" t="str">
        <f>IF(RIGHT(BM370,1)="C",BP370/INDEX($BP$5:$BP$2729,MATCH(BR370&amp;"_O",$BM$5:$BM$2729,0),1),"")</f>
        <v/>
      </c>
      <c r="BO370" s="38">
        <v>28524</v>
      </c>
      <c r="BP370" s="3">
        <v>102.22</v>
      </c>
      <c r="BQ370" s="7">
        <f>BP370/BP369</f>
        <v>1.0159014112502485</v>
      </c>
      <c r="BR370" s="4">
        <f>YEAR(BO370)</f>
        <v>1978</v>
      </c>
      <c r="BS370" s="2" t="s">
        <v>5</v>
      </c>
      <c r="BT370" s="12" t="str">
        <f>INDEX($CD$5:$CD$10,MATCH(BS370,$CC$5:$CC$10,0),1)</f>
        <v/>
      </c>
      <c r="BU370" s="12" t="str">
        <f>IF(AND(BT370="Y",BQ370&gt;1),"Y","")</f>
        <v/>
      </c>
      <c r="BV370" s="12" t="str">
        <f>IF(AND(BT370="Y",BQ370&lt;1),"Y","")</f>
        <v/>
      </c>
      <c r="BW370" s="12" t="str">
        <f>IF(BQ370&gt;1,IF(BQ369&gt;1,"Y",""),"")</f>
        <v/>
      </c>
      <c r="BX370" s="12" t="str">
        <f>IF(BQ370&lt;1,IF(BQ369&lt;1,"Y",""),"")</f>
        <v/>
      </c>
      <c r="BY370" s="2"/>
      <c r="BZ370" s="2"/>
      <c r="CA370" s="2"/>
    </row>
    <row r="371" spans="2:79">
      <c r="B371" s="4" t="str">
        <f>IF(G371=G372,IF(G371&gt;G370,G371&amp;"_O",""),G371&amp;"_C")</f>
        <v/>
      </c>
      <c r="C371" s="14">
        <f ca="1">RANDBETWEEN(0,1000)/1000</f>
        <v>0.13200000000000001</v>
      </c>
      <c r="D371" s="16">
        <f>D370+1</f>
        <v>367</v>
      </c>
      <c r="E371" s="10">
        <f>ROUNDDOWN(D371/52,0)+1</f>
        <v>8</v>
      </c>
      <c r="F371" s="15">
        <f>F370+7</f>
        <v>47189</v>
      </c>
      <c r="G371" s="4">
        <f>YEAR(F371)</f>
        <v>2029</v>
      </c>
      <c r="H371" s="33">
        <v>0.74199999999999999</v>
      </c>
      <c r="I371" s="33">
        <v>0.92400000000000004</v>
      </c>
      <c r="J371" s="33">
        <v>0.30299999999999999</v>
      </c>
      <c r="K371" s="16" t="str">
        <f>IF(M370&gt;1,"Up","Down")</f>
        <v>Down</v>
      </c>
      <c r="L371" s="16" t="str">
        <f>IF(K371="Up",IF(H371&lt;$BJ$7,"Up","Down"),IF(H371&lt;$BK$7,"Down","Up"))</f>
        <v>Up</v>
      </c>
      <c r="M371" s="17">
        <f>IF(L371="Up",INDEX($AK$5:$AK$1005,MATCH(I371,$AI$5:$AI$1005,0),1),INDEX($AL$5:$AL$1005,MATCH(J371,$AI$5:$AI$1005,0),1))</f>
        <v>1.0374221764353184</v>
      </c>
      <c r="N371" s="16" t="str">
        <f>IF(P370&gt;1,"Up","Down")</f>
        <v>Down</v>
      </c>
      <c r="O371" s="16" t="str">
        <f>IF(N371="Up",IF(H371&lt;$BJ$12,"Up","Down"),IF(H371&lt;$BK$12,"Down","Up"))</f>
        <v>Up</v>
      </c>
      <c r="P371" s="17">
        <f>IF(O371="Up",INDEX($AP$5:$AP$1005,MATCH(I371,$AI$5:$AI$1005,0),1),INDEX($AQ$5:$AQ$1005,MATCH(J371,$AI$5:$AI$1005,0),1))</f>
        <v>1.0475270159806174</v>
      </c>
      <c r="Q371" s="19">
        <f>T370</f>
        <v>57731.718787090562</v>
      </c>
      <c r="R371" s="19">
        <f>INDEX(model!$S$5:$S$35,MATCH(G371,model!$Q$5:$Q$35,0),1)*model!$O$5</f>
        <v>125</v>
      </c>
      <c r="S371" s="19">
        <f>IF(RIGHT(B371,1)="C",T370*INDEX(model!$T$5:$T$35,MATCH(G371,model!$Q$5:$Q$35,0),1),0)</f>
        <v>0</v>
      </c>
      <c r="T371" s="19">
        <f>(Q371+R371-S371)*M371</f>
        <v>60021.843125509666</v>
      </c>
      <c r="U371" s="19">
        <f>X370</f>
        <v>50728.225946279948</v>
      </c>
      <c r="V371" s="19">
        <f>INDEX(model!$S$5:$S$35,MATCH(G371,model!$Q$5:$Q$35,0),1)*model!$O$6</f>
        <v>125</v>
      </c>
      <c r="W371" s="19">
        <f>IF(RIGHT(B371,1)="C",X370*INDEX(model!$T$5:$T$35,MATCH(G371,model!$Q$5:$Q$35,0),1),0)</f>
        <v>0</v>
      </c>
      <c r="X371" s="19">
        <f>(U371+V371-W371)*P371</f>
        <v>53270.128028494742</v>
      </c>
      <c r="Y371" s="19"/>
      <c r="Z371" s="36" t="str">
        <f>K371&amp;L371</f>
        <v>DownUp</v>
      </c>
      <c r="AA371" s="36" t="str">
        <f>N371&amp;O371</f>
        <v>DownUp</v>
      </c>
      <c r="AB371" s="19"/>
      <c r="AC371" s="19"/>
      <c r="AD371" s="19"/>
      <c r="AE371" s="19"/>
      <c r="AI371" s="18">
        <f>ROUND(AI370-0.001,3)</f>
        <v>0.63400000000000001</v>
      </c>
      <c r="AJ371" s="9">
        <f t="array" ref="AJ371">PERCENTILE(IF($BB$5:$BB$2729="Y",$AY$5:$AY$2729),$AI371)</f>
        <v>1.0086171886496951</v>
      </c>
      <c r="AK371" s="9">
        <f t="array" ref="AK371">PERCENTILE(IF($BC$5:$BC$2729="Y",$AY$5:$AY$2729),$AI371)</f>
        <v>1.0161615096983481</v>
      </c>
      <c r="AL371" s="9">
        <f t="array" ref="AL371">PERCENTILE(IF($BD$5:$BD$2729="Y",$AY$5:$AY$2729),$AI371)</f>
        <v>0.99131302307253444</v>
      </c>
      <c r="AM371" s="41" t="str">
        <f>IF(AI371&lt;$BJ$7,"Up","Down")</f>
        <v>Down</v>
      </c>
      <c r="AN371" s="41" t="str">
        <f>IF(AI371&lt;$BK$7,"Down","Up")</f>
        <v>Up</v>
      </c>
      <c r="AO371" s="9">
        <f t="array" ref="AO371">PERCENTILE(IF($BT$5:$BT$2729="Y",$BQ$5:$BQ$2729),$AI371)</f>
        <v>1.0115062873915246</v>
      </c>
      <c r="AP371" s="9">
        <f t="array" ref="AP371">PERCENTILE(IF($BU$5:$BU$2729="Y",$BQ$5:$BQ$2729),$AI371)</f>
        <v>1.0231487381117057</v>
      </c>
      <c r="AQ371" s="9">
        <f t="array" ref="AQ371">PERCENTILE(IF($BV$5:$BV$2729="Y",$BQ$5:$BQ$2729),$AI371)</f>
        <v>0.9905110195696798</v>
      </c>
      <c r="AR371" s="41" t="str">
        <f>IF(AI371&lt;$BJ$12,"Up","Down")</f>
        <v>Down</v>
      </c>
      <c r="AS371" s="41" t="str">
        <f>IF(AI371&lt;$BK$12,"Down","Up")</f>
        <v>Up</v>
      </c>
      <c r="AU371" s="4" t="str">
        <f>IF(AZ371=AZ372,IF(AZ371&gt;AZ370,AZ371&amp;"_O",""),AZ371&amp;"_C")</f>
        <v>1977_O</v>
      </c>
      <c r="AV371" s="7" t="str">
        <f>IF(RIGHT(AU371,1)="C",AX371/INDEX($AX$5:$AX$2729,MATCH(AZ371&amp;"_O",$AU$5:$AU$2729,0),1),"")</f>
        <v/>
      </c>
      <c r="AW371" s="38">
        <v>28132</v>
      </c>
      <c r="AX371" s="37">
        <v>105.01</v>
      </c>
      <c r="AY371" s="7">
        <f>AX371/AX370</f>
        <v>0.97720081890936172</v>
      </c>
      <c r="AZ371" s="4">
        <f>YEAR(AW371)</f>
        <v>1977</v>
      </c>
      <c r="BA371" s="2" t="s">
        <v>5</v>
      </c>
      <c r="BB371" s="12" t="str">
        <f>INDEX($CD$5:$CD$10,MATCH(BA371,$CC$5:$CC$10,0),1)</f>
        <v/>
      </c>
      <c r="BC371" s="12" t="str">
        <f>IF(AND(BB371="Y",AY371&gt;1),"Y","")</f>
        <v/>
      </c>
      <c r="BD371" s="12" t="str">
        <f>IF(AND(BB371="Y",AY371&lt;1),"Y","")</f>
        <v/>
      </c>
      <c r="BE371" s="12" t="str">
        <f>IF(AY371&gt;1,IF(AY370&gt;1,"Y",""),"")</f>
        <v/>
      </c>
      <c r="BF371" s="12" t="str">
        <f>IF(AY371&lt;1,IF(AY370&lt;1,"Y",""),"")</f>
        <v/>
      </c>
      <c r="BG371" s="2"/>
      <c r="BH371" s="2"/>
      <c r="BI371" s="2"/>
      <c r="BJ371" s="2"/>
      <c r="BK371" s="2"/>
      <c r="BL371" s="2"/>
      <c r="BM371" s="4" t="str">
        <f>IF(BR371=BR372,IF(BR371&gt;BR370,BR371&amp;"_O",""),BR371&amp;"_C")</f>
        <v/>
      </c>
      <c r="BN371" s="7" t="str">
        <f>IF(RIGHT(BM371,1)="C",BP371/INDEX($BP$5:$BP$2729,MATCH(BR371&amp;"_O",$BM$5:$BM$2729,0),1),"")</f>
        <v/>
      </c>
      <c r="BO371" s="38">
        <v>28531</v>
      </c>
      <c r="BP371" s="3">
        <v>103.58</v>
      </c>
      <c r="BQ371" s="7">
        <f>BP371/BP370</f>
        <v>1.0133046370573273</v>
      </c>
      <c r="BR371" s="4">
        <f>YEAR(BO371)</f>
        <v>1978</v>
      </c>
      <c r="BS371" s="2" t="s">
        <v>5</v>
      </c>
      <c r="BT371" s="12" t="str">
        <f>INDEX($CD$5:$CD$10,MATCH(BS371,$CC$5:$CC$10,0),1)</f>
        <v/>
      </c>
      <c r="BU371" s="12" t="str">
        <f>IF(AND(BT371="Y",BQ371&gt;1),"Y","")</f>
        <v/>
      </c>
      <c r="BV371" s="12" t="str">
        <f>IF(AND(BT371="Y",BQ371&lt;1),"Y","")</f>
        <v/>
      </c>
      <c r="BW371" s="12" t="str">
        <f>IF(BQ371&gt;1,IF(BQ370&gt;1,"Y",""),"")</f>
        <v>Y</v>
      </c>
      <c r="BX371" s="12" t="str">
        <f>IF(BQ371&lt;1,IF(BQ370&lt;1,"Y",""),"")</f>
        <v/>
      </c>
      <c r="BY371" s="2"/>
      <c r="BZ371" s="2"/>
      <c r="CA371" s="2"/>
    </row>
    <row r="372" spans="2:79">
      <c r="B372" s="4" t="str">
        <f>IF(G372=G373,IF(G372&gt;G371,G372&amp;"_O",""),G372&amp;"_C")</f>
        <v/>
      </c>
      <c r="C372" s="14">
        <f ca="1">RANDBETWEEN(0,1000)/1000</f>
        <v>0.82599999999999996</v>
      </c>
      <c r="D372" s="16">
        <f>D371+1</f>
        <v>368</v>
      </c>
      <c r="E372" s="10">
        <f>ROUNDDOWN(D372/52,0)+1</f>
        <v>8</v>
      </c>
      <c r="F372" s="15">
        <f>F371+7</f>
        <v>47196</v>
      </c>
      <c r="G372" s="4">
        <f>YEAR(F372)</f>
        <v>2029</v>
      </c>
      <c r="H372" s="33">
        <v>0.73899999999999999</v>
      </c>
      <c r="I372" s="33">
        <v>0.372</v>
      </c>
      <c r="J372" s="33">
        <v>6.6000000000000003E-2</v>
      </c>
      <c r="K372" s="16" t="str">
        <f>IF(M371&gt;1,"Up","Down")</f>
        <v>Up</v>
      </c>
      <c r="L372" s="16" t="str">
        <f>IF(K372="Up",IF(H372&lt;$BJ$7,"Up","Down"),IF(H372&lt;$BK$7,"Down","Up"))</f>
        <v>Down</v>
      </c>
      <c r="M372" s="17">
        <f>IF(L372="Up",INDEX($AK$5:$AK$1005,MATCH(I372,$AI$5:$AI$1005,0),1),INDEX($AL$5:$AL$1005,MATCH(J372,$AI$5:$AI$1005,0),1))</f>
        <v>0.95593986905761352</v>
      </c>
      <c r="N372" s="16" t="str">
        <f>IF(P371&gt;1,"Up","Down")</f>
        <v>Up</v>
      </c>
      <c r="O372" s="16" t="str">
        <f>IF(N372="Up",IF(H372&lt;$BJ$12,"Up","Down"),IF(H372&lt;$BK$12,"Down","Up"))</f>
        <v>Down</v>
      </c>
      <c r="P372" s="17">
        <f>IF(O372="Up",INDEX($AP$5:$AP$1005,MATCH(I372,$AI$5:$AI$1005,0),1),INDEX($AQ$5:$AQ$1005,MATCH(J372,$AI$5:$AI$1005,0),1))</f>
        <v>0.94096625024802705</v>
      </c>
      <c r="Q372" s="19">
        <f>T371</f>
        <v>60021.843125509666</v>
      </c>
      <c r="R372" s="19">
        <f>INDEX(model!$S$5:$S$35,MATCH(G372,model!$Q$5:$Q$35,0),1)*model!$O$5</f>
        <v>125</v>
      </c>
      <c r="S372" s="19">
        <f>IF(RIGHT(B372,1)="C",T371*INDEX(model!$T$5:$T$35,MATCH(G372,model!$Q$5:$Q$35,0),1),0)</f>
        <v>0</v>
      </c>
      <c r="T372" s="19">
        <f>(Q372+R372-S372)*M372</f>
        <v>57496.765341628532</v>
      </c>
      <c r="U372" s="19">
        <f>X371</f>
        <v>53270.128028494742</v>
      </c>
      <c r="V372" s="19">
        <f>INDEX(model!$S$5:$S$35,MATCH(G372,model!$Q$5:$Q$35,0),1)*model!$O$6</f>
        <v>125</v>
      </c>
      <c r="W372" s="19">
        <f>IF(RIGHT(B372,1)="C",X371*INDEX(model!$T$5:$T$35,MATCH(G372,model!$Q$5:$Q$35,0),1),0)</f>
        <v>0</v>
      </c>
      <c r="X372" s="19">
        <f>(U372+V372-W372)*P372</f>
        <v>50243.013402486024</v>
      </c>
      <c r="Y372" s="19"/>
      <c r="Z372" s="36" t="str">
        <f>K372&amp;L372</f>
        <v>UpDown</v>
      </c>
      <c r="AA372" s="36" t="str">
        <f>N372&amp;O372</f>
        <v>UpDown</v>
      </c>
      <c r="AB372" s="19"/>
      <c r="AC372" s="19"/>
      <c r="AD372" s="19"/>
      <c r="AE372" s="19"/>
      <c r="AI372" s="18">
        <f>ROUND(AI371-0.001,3)</f>
        <v>0.63300000000000001</v>
      </c>
      <c r="AJ372" s="9">
        <f t="array" ref="AJ372">PERCENTILE(IF($BB$5:$BB$2729="Y",$AY$5:$AY$2729),$AI372)</f>
        <v>1.0085853667925193</v>
      </c>
      <c r="AK372" s="9">
        <f t="array" ref="AK372">PERCENTILE(IF($BC$5:$BC$2729="Y",$AY$5:$AY$2729),$AI372)</f>
        <v>1.0161100666993734</v>
      </c>
      <c r="AL372" s="9">
        <f t="array" ref="AL372">PERCENTILE(IF($BD$5:$BD$2729="Y",$AY$5:$AY$2729),$AI372)</f>
        <v>0.99128126405502648</v>
      </c>
      <c r="AM372" s="41" t="str">
        <f>IF(AI372&lt;$BJ$7,"Up","Down")</f>
        <v>Down</v>
      </c>
      <c r="AN372" s="41" t="str">
        <f>IF(AI372&lt;$BK$7,"Down","Up")</f>
        <v>Up</v>
      </c>
      <c r="AO372" s="9">
        <f t="array" ref="AO372">PERCENTILE(IF($BT$5:$BT$2729="Y",$BQ$5:$BQ$2729),$AI372)</f>
        <v>1.0114221225157687</v>
      </c>
      <c r="AP372" s="9">
        <f t="array" ref="AP372">PERCENTILE(IF($BU$5:$BU$2729="Y",$BQ$5:$BQ$2729),$AI372)</f>
        <v>1.0231411652306079</v>
      </c>
      <c r="AQ372" s="9">
        <f t="array" ref="AQ372">PERCENTILE(IF($BV$5:$BV$2729="Y",$BQ$5:$BQ$2729),$AI372)</f>
        <v>0.99047680597175358</v>
      </c>
      <c r="AR372" s="41" t="str">
        <f>IF(AI372&lt;$BJ$12,"Up","Down")</f>
        <v>Down</v>
      </c>
      <c r="AS372" s="41" t="str">
        <f>IF(AI372&lt;$BK$12,"Down","Up")</f>
        <v>Up</v>
      </c>
      <c r="AU372" s="4" t="str">
        <f>IF(AZ372=AZ373,IF(AZ372&gt;AZ371,AZ372&amp;"_O",""),AZ372&amp;"_C")</f>
        <v/>
      </c>
      <c r="AV372" s="7" t="str">
        <f>IF(RIGHT(AU372,1)="C",AX372/INDEX($AX$5:$AX$2729,MATCH(AZ372&amp;"_O",$AU$5:$AU$2729,0),1),"")</f>
        <v/>
      </c>
      <c r="AW372" s="38">
        <v>28139</v>
      </c>
      <c r="AX372" s="37">
        <v>104.01</v>
      </c>
      <c r="AY372" s="7">
        <f>AX372/AX371</f>
        <v>0.99047709741929335</v>
      </c>
      <c r="AZ372" s="4">
        <f>YEAR(AW372)</f>
        <v>1977</v>
      </c>
      <c r="BA372" s="2" t="s">
        <v>5</v>
      </c>
      <c r="BB372" s="12" t="str">
        <f>INDEX($CD$5:$CD$10,MATCH(BA372,$CC$5:$CC$10,0),1)</f>
        <v/>
      </c>
      <c r="BC372" s="12" t="str">
        <f>IF(AND(BB372="Y",AY372&gt;1),"Y","")</f>
        <v/>
      </c>
      <c r="BD372" s="12" t="str">
        <f>IF(AND(BB372="Y",AY372&lt;1),"Y","")</f>
        <v/>
      </c>
      <c r="BE372" s="12" t="str">
        <f>IF(AY372&gt;1,IF(AY371&gt;1,"Y",""),"")</f>
        <v/>
      </c>
      <c r="BF372" s="12" t="str">
        <f>IF(AY372&lt;1,IF(AY371&lt;1,"Y",""),"")</f>
        <v>Y</v>
      </c>
      <c r="BG372" s="2"/>
      <c r="BH372" s="2"/>
      <c r="BI372" s="2"/>
      <c r="BJ372" s="2"/>
      <c r="BK372" s="2"/>
      <c r="BL372" s="2"/>
      <c r="BM372" s="4" t="str">
        <f>IF(BR372=BR373,IF(BR372&gt;BR371,BR372&amp;"_O",""),BR372&amp;"_C")</f>
        <v/>
      </c>
      <c r="BN372" s="7" t="str">
        <f>IF(RIGHT(BM372,1)="C",BP372/INDEX($BP$5:$BP$2729,MATCH(BR372&amp;"_O",$BM$5:$BM$2729,0),1),"")</f>
        <v/>
      </c>
      <c r="BO372" s="38">
        <v>28538</v>
      </c>
      <c r="BP372" s="3">
        <v>102.25</v>
      </c>
      <c r="BQ372" s="7">
        <f>BP372/BP371</f>
        <v>0.98715968333655146</v>
      </c>
      <c r="BR372" s="4">
        <f>YEAR(BO372)</f>
        <v>1978</v>
      </c>
      <c r="BS372" s="2" t="s">
        <v>5</v>
      </c>
      <c r="BT372" s="12" t="str">
        <f>INDEX($CD$5:$CD$10,MATCH(BS372,$CC$5:$CC$10,0),1)</f>
        <v/>
      </c>
      <c r="BU372" s="12" t="str">
        <f>IF(AND(BT372="Y",BQ372&gt;1),"Y","")</f>
        <v/>
      </c>
      <c r="BV372" s="12" t="str">
        <f>IF(AND(BT372="Y",BQ372&lt;1),"Y","")</f>
        <v/>
      </c>
      <c r="BW372" s="12" t="str">
        <f>IF(BQ372&gt;1,IF(BQ371&gt;1,"Y",""),"")</f>
        <v/>
      </c>
      <c r="BX372" s="12" t="str">
        <f>IF(BQ372&lt;1,IF(BQ371&lt;1,"Y",""),"")</f>
        <v/>
      </c>
      <c r="BY372" s="2"/>
      <c r="BZ372" s="2"/>
      <c r="CA372" s="2"/>
    </row>
    <row r="373" spans="2:79">
      <c r="B373" s="4" t="str">
        <f>IF(G373=G374,IF(G373&gt;G372,G373&amp;"_O",""),G373&amp;"_C")</f>
        <v/>
      </c>
      <c r="C373" s="14">
        <f ca="1">RANDBETWEEN(0,1000)/1000</f>
        <v>0.72599999999999998</v>
      </c>
      <c r="D373" s="16">
        <f>D372+1</f>
        <v>369</v>
      </c>
      <c r="E373" s="10">
        <f>ROUNDDOWN(D373/52,0)+1</f>
        <v>8</v>
      </c>
      <c r="F373" s="15">
        <f>F372+7</f>
        <v>47203</v>
      </c>
      <c r="G373" s="4">
        <f>YEAR(F373)</f>
        <v>2029</v>
      </c>
      <c r="H373" s="33">
        <v>0.16900000000000001</v>
      </c>
      <c r="I373" s="33">
        <v>0.98799999999999999</v>
      </c>
      <c r="J373" s="33">
        <v>0.216</v>
      </c>
      <c r="K373" s="16" t="str">
        <f>IF(M372&gt;1,"Up","Down")</f>
        <v>Down</v>
      </c>
      <c r="L373" s="16" t="str">
        <f>IF(K373="Up",IF(H373&lt;$BJ$7,"Up","Down"),IF(H373&lt;$BK$7,"Down","Up"))</f>
        <v>Down</v>
      </c>
      <c r="M373" s="17">
        <f>IF(L373="Up",INDEX($AK$5:$AK$1005,MATCH(I373,$AI$5:$AI$1005,0),1),INDEX($AL$5:$AL$1005,MATCH(J373,$AI$5:$AI$1005,0),1))</f>
        <v>0.97559181327093314</v>
      </c>
      <c r="N373" s="16" t="str">
        <f>IF(P372&gt;1,"Up","Down")</f>
        <v>Down</v>
      </c>
      <c r="O373" s="16" t="str">
        <f>IF(N373="Up",IF(H373&lt;$BJ$12,"Up","Down"),IF(H373&lt;$BK$12,"Down","Up"))</f>
        <v>Down</v>
      </c>
      <c r="P373" s="17">
        <f>IF(O373="Up",INDEX($AP$5:$AP$1005,MATCH(I373,$AI$5:$AI$1005,0),1),INDEX($AQ$5:$AQ$1005,MATCH(J373,$AI$5:$AI$1005,0),1))</f>
        <v>0.96664993245701936</v>
      </c>
      <c r="Q373" s="19">
        <f>T372</f>
        <v>57496.765341628532</v>
      </c>
      <c r="R373" s="19">
        <f>INDEX(model!$S$5:$S$35,MATCH(G373,model!$Q$5:$Q$35,0),1)*model!$O$5</f>
        <v>125</v>
      </c>
      <c r="S373" s="19">
        <f>IF(RIGHT(B373,1)="C",T372*INDEX(model!$T$5:$T$35,MATCH(G373,model!$Q$5:$Q$35,0),1),0)</f>
        <v>0</v>
      </c>
      <c r="T373" s="19">
        <f>(Q373+R373-S373)*M373</f>
        <v>56215.322533511593</v>
      </c>
      <c r="U373" s="19">
        <f>X372</f>
        <v>50243.013402486024</v>
      </c>
      <c r="V373" s="19">
        <f>INDEX(model!$S$5:$S$35,MATCH(G373,model!$Q$5:$Q$35,0),1)*model!$O$6</f>
        <v>125</v>
      </c>
      <c r="W373" s="19">
        <f>IF(RIGHT(B373,1)="C",X372*INDEX(model!$T$5:$T$35,MATCH(G373,model!$Q$5:$Q$35,0),1),0)</f>
        <v>0</v>
      </c>
      <c r="X373" s="19">
        <f>(U373+V373-W373)*P373</f>
        <v>48688.236753507357</v>
      </c>
      <c r="Y373" s="19"/>
      <c r="Z373" s="36" t="str">
        <f>K373&amp;L373</f>
        <v>DownDown</v>
      </c>
      <c r="AA373" s="36" t="str">
        <f>N373&amp;O373</f>
        <v>DownDown</v>
      </c>
      <c r="AB373" s="19"/>
      <c r="AC373" s="19"/>
      <c r="AD373" s="19"/>
      <c r="AE373" s="19"/>
      <c r="AI373" s="18">
        <f>ROUND(AI372-0.001,3)</f>
        <v>0.63200000000000001</v>
      </c>
      <c r="AJ373" s="9">
        <f t="array" ref="AJ373">PERCENTILE(IF($BB$5:$BB$2729="Y",$AY$5:$AY$2729),$AI373)</f>
        <v>1.0085560148756048</v>
      </c>
      <c r="AK373" s="9">
        <f t="array" ref="AK373">PERCENTILE(IF($BC$5:$BC$2729="Y",$AY$5:$AY$2729),$AI373)</f>
        <v>1.0160629896869338</v>
      </c>
      <c r="AL373" s="9">
        <f t="array" ref="AL373">PERCENTILE(IF($BD$5:$BD$2729="Y",$AY$5:$AY$2729),$AI373)</f>
        <v>0.99126875528695191</v>
      </c>
      <c r="AM373" s="41" t="str">
        <f>IF(AI373&lt;$BJ$7,"Up","Down")</f>
        <v>Down</v>
      </c>
      <c r="AN373" s="41" t="str">
        <f>IF(AI373&lt;$BK$7,"Down","Up")</f>
        <v>Up</v>
      </c>
      <c r="AO373" s="9">
        <f t="array" ref="AO373">PERCENTILE(IF($BT$5:$BT$2729="Y",$BQ$5:$BQ$2729),$AI373)</f>
        <v>1.0113450495859251</v>
      </c>
      <c r="AP373" s="9">
        <f t="array" ref="AP373">PERCENTILE(IF($BU$5:$BU$2729="Y",$BQ$5:$BQ$2729),$AI373)</f>
        <v>1.0230932007305984</v>
      </c>
      <c r="AQ373" s="9">
        <f t="array" ref="AQ373">PERCENTILE(IF($BV$5:$BV$2729="Y",$BQ$5:$BQ$2729),$AI373)</f>
        <v>0.99043739450439616</v>
      </c>
      <c r="AR373" s="41" t="str">
        <f>IF(AI373&lt;$BJ$12,"Up","Down")</f>
        <v>Down</v>
      </c>
      <c r="AS373" s="41" t="str">
        <f>IF(AI373&lt;$BK$12,"Down","Up")</f>
        <v>Up</v>
      </c>
      <c r="AU373" s="4" t="str">
        <f>IF(AZ373=AZ374,IF(AZ373&gt;AZ372,AZ373&amp;"_O",""),AZ373&amp;"_C")</f>
        <v/>
      </c>
      <c r="AV373" s="7" t="str">
        <f>IF(RIGHT(AU373,1)="C",AX373/INDEX($AX$5:$AX$2729,MATCH(AZ373&amp;"_O",$AU$5:$AU$2729,0),1),"")</f>
        <v/>
      </c>
      <c r="AW373" s="38">
        <v>28146</v>
      </c>
      <c r="AX373" s="37">
        <v>103.32</v>
      </c>
      <c r="AY373" s="7">
        <f>AX373/AX372</f>
        <v>0.99336602249783668</v>
      </c>
      <c r="AZ373" s="4">
        <f>YEAR(AW373)</f>
        <v>1977</v>
      </c>
      <c r="BA373" s="2" t="s">
        <v>5</v>
      </c>
      <c r="BB373" s="12" t="str">
        <f>INDEX($CD$5:$CD$10,MATCH(BA373,$CC$5:$CC$10,0),1)</f>
        <v/>
      </c>
      <c r="BC373" s="12" t="str">
        <f>IF(AND(BB373="Y",AY373&gt;1),"Y","")</f>
        <v/>
      </c>
      <c r="BD373" s="12" t="str">
        <f>IF(AND(BB373="Y",AY373&lt;1),"Y","")</f>
        <v/>
      </c>
      <c r="BE373" s="12" t="str">
        <f>IF(AY373&gt;1,IF(AY372&gt;1,"Y",""),"")</f>
        <v/>
      </c>
      <c r="BF373" s="12" t="str">
        <f>IF(AY373&lt;1,IF(AY372&lt;1,"Y",""),"")</f>
        <v>Y</v>
      </c>
      <c r="BG373" s="2"/>
      <c r="BH373" s="2"/>
      <c r="BI373" s="2"/>
      <c r="BJ373" s="2"/>
      <c r="BK373" s="2"/>
      <c r="BL373" s="2"/>
      <c r="BM373" s="4" t="str">
        <f>IF(BR373=BR374,IF(BR373&gt;BR372,BR373&amp;"_O",""),BR373&amp;"_C")</f>
        <v/>
      </c>
      <c r="BN373" s="7" t="str">
        <f>IF(RIGHT(BM373,1)="C",BP373/INDEX($BP$5:$BP$2729,MATCH(BR373&amp;"_O",$BM$5:$BM$2729,0),1),"")</f>
        <v/>
      </c>
      <c r="BO373" s="38">
        <v>28545</v>
      </c>
      <c r="BP373" s="3">
        <v>102.7</v>
      </c>
      <c r="BQ373" s="7">
        <f>BP373/BP372</f>
        <v>1.00440097799511</v>
      </c>
      <c r="BR373" s="4">
        <f>YEAR(BO373)</f>
        <v>1978</v>
      </c>
      <c r="BS373" s="2" t="s">
        <v>5</v>
      </c>
      <c r="BT373" s="12" t="str">
        <f>INDEX($CD$5:$CD$10,MATCH(BS373,$CC$5:$CC$10,0),1)</f>
        <v/>
      </c>
      <c r="BU373" s="12" t="str">
        <f>IF(AND(BT373="Y",BQ373&gt;1),"Y","")</f>
        <v/>
      </c>
      <c r="BV373" s="12" t="str">
        <f>IF(AND(BT373="Y",BQ373&lt;1),"Y","")</f>
        <v/>
      </c>
      <c r="BW373" s="12" t="str">
        <f>IF(BQ373&gt;1,IF(BQ372&gt;1,"Y",""),"")</f>
        <v/>
      </c>
      <c r="BX373" s="12" t="str">
        <f>IF(BQ373&lt;1,IF(BQ372&lt;1,"Y",""),"")</f>
        <v/>
      </c>
      <c r="BY373" s="2"/>
      <c r="BZ373" s="2"/>
      <c r="CA373" s="2"/>
    </row>
    <row r="374" spans="2:79">
      <c r="B374" s="4" t="str">
        <f>IF(G374=G375,IF(G374&gt;G373,G374&amp;"_O",""),G374&amp;"_C")</f>
        <v/>
      </c>
      <c r="C374" s="14">
        <f ca="1">RANDBETWEEN(0,1000)/1000</f>
        <v>0.39200000000000002</v>
      </c>
      <c r="D374" s="16">
        <f>D373+1</f>
        <v>370</v>
      </c>
      <c r="E374" s="10">
        <f>ROUNDDOWN(D374/52,0)+1</f>
        <v>8</v>
      </c>
      <c r="F374" s="15">
        <f>F373+7</f>
        <v>47210</v>
      </c>
      <c r="G374" s="4">
        <f>YEAR(F374)</f>
        <v>2029</v>
      </c>
      <c r="H374" s="33">
        <v>0.73299999999999998</v>
      </c>
      <c r="I374" s="33">
        <v>0.51900000000000002</v>
      </c>
      <c r="J374" s="33">
        <v>0.255</v>
      </c>
      <c r="K374" s="16" t="str">
        <f>IF(M373&gt;1,"Up","Down")</f>
        <v>Down</v>
      </c>
      <c r="L374" s="16" t="str">
        <f>IF(K374="Up",IF(H374&lt;$BJ$7,"Up","Down"),IF(H374&lt;$BK$7,"Down","Up"))</f>
        <v>Up</v>
      </c>
      <c r="M374" s="17">
        <f>IF(L374="Up",INDEX($AK$5:$AK$1005,MATCH(I374,$AI$5:$AI$1005,0),1),INDEX($AL$5:$AL$1005,MATCH(J374,$AI$5:$AI$1005,0),1))</f>
        <v>1.0126415412353156</v>
      </c>
      <c r="N374" s="16" t="str">
        <f>IF(P373&gt;1,"Up","Down")</f>
        <v>Down</v>
      </c>
      <c r="O374" s="16" t="str">
        <f>IF(N374="Up",IF(H374&lt;$BJ$12,"Up","Down"),IF(H374&lt;$BK$12,"Down","Up"))</f>
        <v>Up</v>
      </c>
      <c r="P374" s="17">
        <f>IF(O374="Up",INDEX($AP$5:$AP$1005,MATCH(I374,$AI$5:$AI$1005,0),1),INDEX($AQ$5:$AQ$1005,MATCH(J374,$AI$5:$AI$1005,0),1))</f>
        <v>1.0179815685604146</v>
      </c>
      <c r="Q374" s="19">
        <f>T373</f>
        <v>56215.322533511593</v>
      </c>
      <c r="R374" s="19">
        <f>INDEX(model!$S$5:$S$35,MATCH(G374,model!$Q$5:$Q$35,0),1)*model!$O$5</f>
        <v>125</v>
      </c>
      <c r="S374" s="19">
        <f>IF(RIGHT(B374,1)="C",T373*INDEX(model!$T$5:$T$35,MATCH(G374,model!$Q$5:$Q$35,0),1),0)</f>
        <v>0</v>
      </c>
      <c r="T374" s="19">
        <f>(Q374+R374-S374)*M374</f>
        <v>57052.551044029962</v>
      </c>
      <c r="U374" s="19">
        <f>X373</f>
        <v>48688.236753507357</v>
      </c>
      <c r="V374" s="19">
        <f>INDEX(model!$S$5:$S$35,MATCH(G374,model!$Q$5:$Q$35,0),1)*model!$O$6</f>
        <v>125</v>
      </c>
      <c r="W374" s="19">
        <f>IF(RIGHT(B374,1)="C",X373*INDEX(model!$T$5:$T$35,MATCH(G374,model!$Q$5:$Q$35,0),1),0)</f>
        <v>0</v>
      </c>
      <c r="X374" s="19">
        <f>(U374+V374-W374)*P374</f>
        <v>49690.975316846299</v>
      </c>
      <c r="Y374" s="19"/>
      <c r="Z374" s="36" t="str">
        <f>K374&amp;L374</f>
        <v>DownUp</v>
      </c>
      <c r="AA374" s="36" t="str">
        <f>N374&amp;O374</f>
        <v>DownUp</v>
      </c>
      <c r="AB374" s="19"/>
      <c r="AC374" s="19"/>
      <c r="AD374" s="19"/>
      <c r="AE374" s="19"/>
      <c r="AI374" s="18">
        <f>ROUND(AI373-0.001,3)</f>
        <v>0.63100000000000001</v>
      </c>
      <c r="AJ374" s="9">
        <f t="array" ref="AJ374">PERCENTILE(IF($BB$5:$BB$2729="Y",$AY$5:$AY$2729),$AI374)</f>
        <v>1.0085469254402932</v>
      </c>
      <c r="AK374" s="9">
        <f t="array" ref="AK374">PERCENTILE(IF($BC$5:$BC$2729="Y",$AY$5:$AY$2729),$AI374)</f>
        <v>1.0160397188849142</v>
      </c>
      <c r="AL374" s="9">
        <f t="array" ref="AL374">PERCENTILE(IF($BD$5:$BD$2729="Y",$AY$5:$AY$2729),$AI374)</f>
        <v>0.99124984927351945</v>
      </c>
      <c r="AM374" s="41" t="str">
        <f>IF(AI374&lt;$BJ$7,"Up","Down")</f>
        <v>Down</v>
      </c>
      <c r="AN374" s="41" t="str">
        <f>IF(AI374&lt;$BK$7,"Down","Up")</f>
        <v>Up</v>
      </c>
      <c r="AO374" s="9">
        <f t="array" ref="AO374">PERCENTILE(IF($BT$5:$BT$2729="Y",$BQ$5:$BQ$2729),$AI374)</f>
        <v>1.0113367646651883</v>
      </c>
      <c r="AP374" s="9">
        <f t="array" ref="AP374">PERCENTILE(IF($BU$5:$BU$2729="Y",$BQ$5:$BQ$2729),$AI374)</f>
        <v>1.0229987835273062</v>
      </c>
      <c r="AQ374" s="9">
        <f t="array" ref="AQ374">PERCENTILE(IF($BV$5:$BV$2729="Y",$BQ$5:$BQ$2729),$AI374)</f>
        <v>0.99040032252391241</v>
      </c>
      <c r="AR374" s="41" t="str">
        <f>IF(AI374&lt;$BJ$12,"Up","Down")</f>
        <v>Down</v>
      </c>
      <c r="AS374" s="41" t="str">
        <f>IF(AI374&lt;$BK$12,"Down","Up")</f>
        <v>Up</v>
      </c>
      <c r="AU374" s="4" t="str">
        <f>IF(AZ374=AZ375,IF(AZ374&gt;AZ373,AZ374&amp;"_O",""),AZ374&amp;"_C")</f>
        <v/>
      </c>
      <c r="AV374" s="7" t="str">
        <f>IF(RIGHT(AU374,1)="C",AX374/INDEX($AX$5:$AX$2729,MATCH(AZ374&amp;"_O",$AU$5:$AU$2729,0),1),"")</f>
        <v/>
      </c>
      <c r="AW374" s="38">
        <v>28153</v>
      </c>
      <c r="AX374" s="37">
        <v>101.93</v>
      </c>
      <c r="AY374" s="7">
        <f>AX374/AX373</f>
        <v>0.98654665118079765</v>
      </c>
      <c r="AZ374" s="4">
        <f>YEAR(AW374)</f>
        <v>1977</v>
      </c>
      <c r="BA374" s="2" t="s">
        <v>5</v>
      </c>
      <c r="BB374" s="12" t="str">
        <f>INDEX($CD$5:$CD$10,MATCH(BA374,$CC$5:$CC$10,0),1)</f>
        <v/>
      </c>
      <c r="BC374" s="12" t="str">
        <f>IF(AND(BB374="Y",AY374&gt;1),"Y","")</f>
        <v/>
      </c>
      <c r="BD374" s="12" t="str">
        <f>IF(AND(BB374="Y",AY374&lt;1),"Y","")</f>
        <v/>
      </c>
      <c r="BE374" s="12" t="str">
        <f>IF(AY374&gt;1,IF(AY373&gt;1,"Y",""),"")</f>
        <v/>
      </c>
      <c r="BF374" s="12" t="str">
        <f>IF(AY374&lt;1,IF(AY373&lt;1,"Y",""),"")</f>
        <v>Y</v>
      </c>
      <c r="BG374" s="2"/>
      <c r="BH374" s="2"/>
      <c r="BI374" s="2"/>
      <c r="BJ374" s="2"/>
      <c r="BK374" s="2"/>
      <c r="BL374" s="2"/>
      <c r="BM374" s="4" t="str">
        <f>IF(BR374=BR375,IF(BR374&gt;BR373,BR374&amp;"_O",""),BR374&amp;"_C")</f>
        <v/>
      </c>
      <c r="BN374" s="7" t="str">
        <f>IF(RIGHT(BM374,1)="C",BP374/INDEX($BP$5:$BP$2729,MATCH(BR374&amp;"_O",$BM$5:$BM$2729,0),1),"")</f>
        <v/>
      </c>
      <c r="BO374" s="38">
        <v>28552</v>
      </c>
      <c r="BP374" s="3">
        <v>101.95</v>
      </c>
      <c r="BQ374" s="7">
        <f>BP374/BP373</f>
        <v>0.99269717624148002</v>
      </c>
      <c r="BR374" s="4">
        <f>YEAR(BO374)</f>
        <v>1978</v>
      </c>
      <c r="BS374" s="2" t="s">
        <v>5</v>
      </c>
      <c r="BT374" s="12" t="str">
        <f>INDEX($CD$5:$CD$10,MATCH(BS374,$CC$5:$CC$10,0),1)</f>
        <v/>
      </c>
      <c r="BU374" s="12" t="str">
        <f>IF(AND(BT374="Y",BQ374&gt;1),"Y","")</f>
        <v/>
      </c>
      <c r="BV374" s="12" t="str">
        <f>IF(AND(BT374="Y",BQ374&lt;1),"Y","")</f>
        <v/>
      </c>
      <c r="BW374" s="12" t="str">
        <f>IF(BQ374&gt;1,IF(BQ373&gt;1,"Y",""),"")</f>
        <v/>
      </c>
      <c r="BX374" s="12" t="str">
        <f>IF(BQ374&lt;1,IF(BQ373&lt;1,"Y",""),"")</f>
        <v/>
      </c>
      <c r="BY374" s="2"/>
      <c r="BZ374" s="2"/>
      <c r="CA374" s="2"/>
    </row>
    <row r="375" spans="2:79">
      <c r="B375" s="4" t="str">
        <f>IF(G375=G376,IF(G375&gt;G374,G375&amp;"_O",""),G375&amp;"_C")</f>
        <v/>
      </c>
      <c r="C375" s="14">
        <f ca="1">RANDBETWEEN(0,1000)/1000</f>
        <v>0.221</v>
      </c>
      <c r="D375" s="16">
        <f>D374+1</f>
        <v>371</v>
      </c>
      <c r="E375" s="10">
        <f>ROUNDDOWN(D375/52,0)+1</f>
        <v>8</v>
      </c>
      <c r="F375" s="15">
        <f>F374+7</f>
        <v>47217</v>
      </c>
      <c r="G375" s="4">
        <f>YEAR(F375)</f>
        <v>2029</v>
      </c>
      <c r="H375" s="33">
        <v>0.60399999999999998</v>
      </c>
      <c r="I375" s="33">
        <v>0.97899999999999998</v>
      </c>
      <c r="J375" s="33">
        <v>0.86299999999999999</v>
      </c>
      <c r="K375" s="16" t="str">
        <f>IF(M374&gt;1,"Up","Down")</f>
        <v>Up</v>
      </c>
      <c r="L375" s="16" t="str">
        <f>IF(K375="Up",IF(H375&lt;$BJ$7,"Up","Down"),IF(H375&lt;$BK$7,"Down","Up"))</f>
        <v>Down</v>
      </c>
      <c r="M375" s="17">
        <f>IF(L375="Up",INDEX($AK$5:$AK$1005,MATCH(I375,$AI$5:$AI$1005,0),1),INDEX($AL$5:$AL$1005,MATCH(J375,$AI$5:$AI$1005,0),1))</f>
        <v>0.99723249565301408</v>
      </c>
      <c r="N375" s="16" t="str">
        <f>IF(P374&gt;1,"Up","Down")</f>
        <v>Up</v>
      </c>
      <c r="O375" s="16" t="str">
        <f>IF(N375="Up",IF(H375&lt;$BJ$12,"Up","Down"),IF(H375&lt;$BK$12,"Down","Up"))</f>
        <v>Down</v>
      </c>
      <c r="P375" s="17">
        <f>IF(O375="Up",INDEX($AP$5:$AP$1005,MATCH(I375,$AI$5:$AI$1005,0),1),INDEX($AQ$5:$AQ$1005,MATCH(J375,$AI$5:$AI$1005,0),1))</f>
        <v>0.99659910523003747</v>
      </c>
      <c r="Q375" s="19">
        <f>T374</f>
        <v>57052.551044029962</v>
      </c>
      <c r="R375" s="19">
        <f>INDEX(model!$S$5:$S$35,MATCH(G375,model!$Q$5:$Q$35,0),1)*model!$O$5</f>
        <v>125</v>
      </c>
      <c r="S375" s="19">
        <f>IF(RIGHT(B375,1)="C",T374*INDEX(model!$T$5:$T$35,MATCH(G375,model!$Q$5:$Q$35,0),1),0)</f>
        <v>0</v>
      </c>
      <c r="T375" s="19">
        <f>(Q375+R375-S375)*M375</f>
        <v>57019.3119229656</v>
      </c>
      <c r="U375" s="19">
        <f>X374</f>
        <v>49690.975316846299</v>
      </c>
      <c r="V375" s="19">
        <f>INDEX(model!$S$5:$S$35,MATCH(G375,model!$Q$5:$Q$35,0),1)*model!$O$6</f>
        <v>125</v>
      </c>
      <c r="W375" s="19">
        <f>IF(RIGHT(B375,1)="C",X374*INDEX(model!$T$5:$T$35,MATCH(G375,model!$Q$5:$Q$35,0),1),0)</f>
        <v>0</v>
      </c>
      <c r="X375" s="19">
        <f>(U375+V375-W375)*P375</f>
        <v>49646.556426930656</v>
      </c>
      <c r="Y375" s="19"/>
      <c r="Z375" s="36" t="str">
        <f>K375&amp;L375</f>
        <v>UpDown</v>
      </c>
      <c r="AA375" s="36" t="str">
        <f>N375&amp;O375</f>
        <v>UpDown</v>
      </c>
      <c r="AB375" s="19"/>
      <c r="AC375" s="19"/>
      <c r="AD375" s="19"/>
      <c r="AE375" s="19"/>
      <c r="AI375" s="18">
        <f>ROUND(AI374-0.001,3)</f>
        <v>0.63</v>
      </c>
      <c r="AJ375" s="9">
        <f t="array" ref="AJ375">PERCENTILE(IF($BB$5:$BB$2729="Y",$AY$5:$AY$2729),$AI375)</f>
        <v>1.0085328350937226</v>
      </c>
      <c r="AK375" s="9">
        <f t="array" ref="AK375">PERCENTILE(IF($BC$5:$BC$2729="Y",$AY$5:$AY$2729),$AI375)</f>
        <v>1.0160222213473922</v>
      </c>
      <c r="AL375" s="9">
        <f t="array" ref="AL375">PERCENTILE(IF($BD$5:$BD$2729="Y",$AY$5:$AY$2729),$AI375)</f>
        <v>0.99121450034406944</v>
      </c>
      <c r="AM375" s="41" t="str">
        <f>IF(AI375&lt;$BJ$7,"Up","Down")</f>
        <v>Down</v>
      </c>
      <c r="AN375" s="41" t="str">
        <f>IF(AI375&lt;$BK$7,"Down","Up")</f>
        <v>Up</v>
      </c>
      <c r="AO375" s="9">
        <f t="array" ref="AO375">PERCENTILE(IF($BT$5:$BT$2729="Y",$BQ$5:$BQ$2729),$AI375)</f>
        <v>1.0112901196119408</v>
      </c>
      <c r="AP375" s="9">
        <f t="array" ref="AP375">PERCENTILE(IF($BU$5:$BU$2729="Y",$BQ$5:$BQ$2729),$AI375)</f>
        <v>1.0229274017409229</v>
      </c>
      <c r="AQ375" s="9">
        <f t="array" ref="AQ375">PERCENTILE(IF($BV$5:$BV$2729="Y",$BQ$5:$BQ$2729),$AI375)</f>
        <v>0.99036968798040004</v>
      </c>
      <c r="AR375" s="41" t="str">
        <f>IF(AI375&lt;$BJ$12,"Up","Down")</f>
        <v>Down</v>
      </c>
      <c r="AS375" s="41" t="str">
        <f>IF(AI375&lt;$BK$12,"Down","Up")</f>
        <v>Up</v>
      </c>
      <c r="AU375" s="4" t="str">
        <f>IF(AZ375=AZ376,IF(AZ375&gt;AZ374,AZ375&amp;"_O",""),AZ375&amp;"_C")</f>
        <v/>
      </c>
      <c r="AV375" s="7" t="str">
        <f>IF(RIGHT(AU375,1)="C",AX375/INDEX($AX$5:$AX$2729,MATCH(AZ375&amp;"_O",$AU$5:$AU$2729,0),1),"")</f>
        <v/>
      </c>
      <c r="AW375" s="38">
        <v>28160</v>
      </c>
      <c r="AX375" s="37">
        <v>101.88</v>
      </c>
      <c r="AY375" s="7">
        <f>AX375/AX374</f>
        <v>0.99950946728146761</v>
      </c>
      <c r="AZ375" s="4">
        <f>YEAR(AW375)</f>
        <v>1977</v>
      </c>
      <c r="BA375" s="2" t="s">
        <v>5</v>
      </c>
      <c r="BB375" s="12" t="str">
        <f>INDEX($CD$5:$CD$10,MATCH(BA375,$CC$5:$CC$10,0),1)</f>
        <v/>
      </c>
      <c r="BC375" s="12" t="str">
        <f>IF(AND(BB375="Y",AY375&gt;1),"Y","")</f>
        <v/>
      </c>
      <c r="BD375" s="12" t="str">
        <f>IF(AND(BB375="Y",AY375&lt;1),"Y","")</f>
        <v/>
      </c>
      <c r="BE375" s="12" t="str">
        <f>IF(AY375&gt;1,IF(AY374&gt;1,"Y",""),"")</f>
        <v/>
      </c>
      <c r="BF375" s="12" t="str">
        <f>IF(AY375&lt;1,IF(AY374&lt;1,"Y",""),"")</f>
        <v>Y</v>
      </c>
      <c r="BG375" s="2"/>
      <c r="BH375" s="2"/>
      <c r="BI375" s="2"/>
      <c r="BJ375" s="2"/>
      <c r="BK375" s="2"/>
      <c r="BL375" s="2"/>
      <c r="BM375" s="4" t="str">
        <f>IF(BR375=BR376,IF(BR375&gt;BR374,BR375&amp;"_O",""),BR375&amp;"_C")</f>
        <v/>
      </c>
      <c r="BN375" s="7" t="str">
        <f>IF(RIGHT(BM375,1)="C",BP375/INDEX($BP$5:$BP$2729,MATCH(BR375&amp;"_O",$BM$5:$BM$2729,0),1),"")</f>
        <v/>
      </c>
      <c r="BO375" s="38">
        <v>28559</v>
      </c>
      <c r="BP375" s="3">
        <v>103.42</v>
      </c>
      <c r="BQ375" s="7">
        <f>BP375/BP374</f>
        <v>1.0144188327611574</v>
      </c>
      <c r="BR375" s="4">
        <f>YEAR(BO375)</f>
        <v>1978</v>
      </c>
      <c r="BS375" s="2" t="s">
        <v>5</v>
      </c>
      <c r="BT375" s="12" t="str">
        <f>INDEX($CD$5:$CD$10,MATCH(BS375,$CC$5:$CC$10,0),1)</f>
        <v/>
      </c>
      <c r="BU375" s="12" t="str">
        <f>IF(AND(BT375="Y",BQ375&gt;1),"Y","")</f>
        <v/>
      </c>
      <c r="BV375" s="12" t="str">
        <f>IF(AND(BT375="Y",BQ375&lt;1),"Y","")</f>
        <v/>
      </c>
      <c r="BW375" s="12" t="str">
        <f>IF(BQ375&gt;1,IF(BQ374&gt;1,"Y",""),"")</f>
        <v/>
      </c>
      <c r="BX375" s="12" t="str">
        <f>IF(BQ375&lt;1,IF(BQ374&lt;1,"Y",""),"")</f>
        <v/>
      </c>
      <c r="BY375" s="2"/>
      <c r="BZ375" s="2"/>
      <c r="CA375" s="2"/>
    </row>
    <row r="376" spans="2:79">
      <c r="B376" s="4" t="str">
        <f>IF(G376=G377,IF(G376&gt;G375,G376&amp;"_O",""),G376&amp;"_C")</f>
        <v/>
      </c>
      <c r="C376" s="14">
        <f ca="1">RANDBETWEEN(0,1000)/1000</f>
        <v>0.70899999999999996</v>
      </c>
      <c r="D376" s="16">
        <f>D375+1</f>
        <v>372</v>
      </c>
      <c r="E376" s="10">
        <f>ROUNDDOWN(D376/52,0)+1</f>
        <v>8</v>
      </c>
      <c r="F376" s="15">
        <f>F375+7</f>
        <v>47224</v>
      </c>
      <c r="G376" s="4">
        <f>YEAR(F376)</f>
        <v>2029</v>
      </c>
      <c r="H376" s="33">
        <v>0.46100000000000002</v>
      </c>
      <c r="I376" s="33">
        <v>0.32100000000000001</v>
      </c>
      <c r="J376" s="33">
        <v>0.245</v>
      </c>
      <c r="K376" s="16" t="str">
        <f>IF(M375&gt;1,"Up","Down")</f>
        <v>Down</v>
      </c>
      <c r="L376" s="16" t="str">
        <f>IF(K376="Up",IF(H376&lt;$BJ$7,"Up","Down"),IF(H376&lt;$BK$7,"Down","Up"))</f>
        <v>Up</v>
      </c>
      <c r="M376" s="17">
        <f>IF(L376="Up",INDEX($AK$5:$AK$1005,MATCH(I376,$AI$5:$AI$1005,0),1),INDEX($AL$5:$AL$1005,MATCH(J376,$AI$5:$AI$1005,0),1))</f>
        <v>1.0077156606351707</v>
      </c>
      <c r="N376" s="16" t="str">
        <f>IF(P375&gt;1,"Up","Down")</f>
        <v>Down</v>
      </c>
      <c r="O376" s="16" t="str">
        <f>IF(N376="Up",IF(H376&lt;$BJ$12,"Up","Down"),IF(H376&lt;$BK$12,"Down","Up"))</f>
        <v>Up</v>
      </c>
      <c r="P376" s="17">
        <f>IF(O376="Up",INDEX($AP$5:$AP$1005,MATCH(I376,$AI$5:$AI$1005,0),1),INDEX($AQ$5:$AQ$1005,MATCH(J376,$AI$5:$AI$1005,0),1))</f>
        <v>1.0107193438205895</v>
      </c>
      <c r="Q376" s="19">
        <f>T375</f>
        <v>57019.3119229656</v>
      </c>
      <c r="R376" s="19">
        <f>INDEX(model!$S$5:$S$35,MATCH(G376,model!$Q$5:$Q$35,0),1)*model!$O$5</f>
        <v>125</v>
      </c>
      <c r="S376" s="19">
        <f>IF(RIGHT(B376,1)="C",T375*INDEX(model!$T$5:$T$35,MATCH(G376,model!$Q$5:$Q$35,0),1),0)</f>
        <v>0</v>
      </c>
      <c r="T376" s="19">
        <f>(Q376+R376-S376)*M376</f>
        <v>57585.218040993539</v>
      </c>
      <c r="U376" s="19">
        <f>X375</f>
        <v>49646.556426930656</v>
      </c>
      <c r="V376" s="19">
        <f>INDEX(model!$S$5:$S$35,MATCH(G376,model!$Q$5:$Q$35,0),1)*model!$O$6</f>
        <v>125</v>
      </c>
      <c r="W376" s="19">
        <f>IF(RIGHT(B376,1)="C",X375*INDEX(model!$T$5:$T$35,MATCH(G376,model!$Q$5:$Q$35,0),1),0)</f>
        <v>0</v>
      </c>
      <c r="X376" s="19">
        <f>(U376+V376-W376)*P376</f>
        <v>50305.074852756792</v>
      </c>
      <c r="Y376" s="19"/>
      <c r="Z376" s="36" t="str">
        <f>K376&amp;L376</f>
        <v>DownUp</v>
      </c>
      <c r="AA376" s="36" t="str">
        <f>N376&amp;O376</f>
        <v>DownUp</v>
      </c>
      <c r="AB376" s="19"/>
      <c r="AC376" s="19"/>
      <c r="AD376" s="19"/>
      <c r="AE376" s="19"/>
      <c r="AI376" s="18">
        <f>ROUND(AI375-0.001,3)</f>
        <v>0.629</v>
      </c>
      <c r="AJ376" s="9">
        <f t="array" ref="AJ376">PERCENTILE(IF($BB$5:$BB$2729="Y",$AY$5:$AY$2729),$AI376)</f>
        <v>1.0085088680300565</v>
      </c>
      <c r="AK376" s="9">
        <f t="array" ref="AK376">PERCENTILE(IF($BC$5:$BC$2729="Y",$AY$5:$AY$2729),$AI376)</f>
        <v>1.0160086516692735</v>
      </c>
      <c r="AL376" s="9">
        <f t="array" ref="AL376">PERCENTILE(IF($BD$5:$BD$2729="Y",$AY$5:$AY$2729),$AI376)</f>
        <v>0.99111868825484395</v>
      </c>
      <c r="AM376" s="41" t="str">
        <f>IF(AI376&lt;$BJ$7,"Up","Down")</f>
        <v>Down</v>
      </c>
      <c r="AN376" s="41" t="str">
        <f>IF(AI376&lt;$BK$7,"Down","Up")</f>
        <v>Up</v>
      </c>
      <c r="AO376" s="9">
        <f t="array" ref="AO376">PERCENTILE(IF($BT$5:$BT$2729="Y",$BQ$5:$BQ$2729),$AI376)</f>
        <v>1.0112083726370653</v>
      </c>
      <c r="AP376" s="9">
        <f t="array" ref="AP376">PERCENTILE(IF($BU$5:$BU$2729="Y",$BQ$5:$BQ$2729),$AI376)</f>
        <v>1.0228993480058159</v>
      </c>
      <c r="AQ376" s="9">
        <f t="array" ref="AQ376">PERCENTILE(IF($BV$5:$BV$2729="Y",$BQ$5:$BQ$2729),$AI376)</f>
        <v>0.99035311354015076</v>
      </c>
      <c r="AR376" s="41" t="str">
        <f>IF(AI376&lt;$BJ$12,"Up","Down")</f>
        <v>Down</v>
      </c>
      <c r="AS376" s="41" t="str">
        <f>IF(AI376&lt;$BK$12,"Down","Up")</f>
        <v>Up</v>
      </c>
      <c r="AU376" s="4" t="str">
        <f>IF(AZ376=AZ377,IF(AZ376&gt;AZ375,AZ376&amp;"_O",""),AZ376&amp;"_C")</f>
        <v/>
      </c>
      <c r="AV376" s="7" t="str">
        <f>IF(RIGHT(AU376,1)="C",AX376/INDEX($AX$5:$AX$2729,MATCH(AZ376&amp;"_O",$AU$5:$AU$2729,0),1),"")</f>
        <v/>
      </c>
      <c r="AW376" s="38">
        <v>28167</v>
      </c>
      <c r="AX376" s="37">
        <v>100.22</v>
      </c>
      <c r="AY376" s="7">
        <f>AX376/AX375</f>
        <v>0.98370632116215162</v>
      </c>
      <c r="AZ376" s="4">
        <f>YEAR(AW376)</f>
        <v>1977</v>
      </c>
      <c r="BA376" s="2" t="s">
        <v>5</v>
      </c>
      <c r="BB376" s="12" t="str">
        <f>INDEX($CD$5:$CD$10,MATCH(BA376,$CC$5:$CC$10,0),1)</f>
        <v/>
      </c>
      <c r="BC376" s="12" t="str">
        <f>IF(AND(BB376="Y",AY376&gt;1),"Y","")</f>
        <v/>
      </c>
      <c r="BD376" s="12" t="str">
        <f>IF(AND(BB376="Y",AY376&lt;1),"Y","")</f>
        <v/>
      </c>
      <c r="BE376" s="12" t="str">
        <f>IF(AY376&gt;1,IF(AY375&gt;1,"Y",""),"")</f>
        <v/>
      </c>
      <c r="BF376" s="12" t="str">
        <f>IF(AY376&lt;1,IF(AY375&lt;1,"Y",""),"")</f>
        <v>Y</v>
      </c>
      <c r="BG376" s="2"/>
      <c r="BH376" s="2"/>
      <c r="BI376" s="2"/>
      <c r="BJ376" s="2"/>
      <c r="BK376" s="2"/>
      <c r="BL376" s="2"/>
      <c r="BM376" s="4" t="str">
        <f>IF(BR376=BR377,IF(BR376&gt;BR375,BR376&amp;"_O",""),BR376&amp;"_C")</f>
        <v/>
      </c>
      <c r="BN376" s="7" t="str">
        <f>IF(RIGHT(BM376,1)="C",BP376/INDEX($BP$5:$BP$2729,MATCH(BR376&amp;"_O",$BM$5:$BM$2729,0),1),"")</f>
        <v/>
      </c>
      <c r="BO376" s="38">
        <v>28566</v>
      </c>
      <c r="BP376" s="3">
        <v>104.94</v>
      </c>
      <c r="BQ376" s="7">
        <f>BP376/BP375</f>
        <v>1.0146973506091665</v>
      </c>
      <c r="BR376" s="4">
        <f>YEAR(BO376)</f>
        <v>1978</v>
      </c>
      <c r="BS376" s="2" t="s">
        <v>5</v>
      </c>
      <c r="BT376" s="12" t="str">
        <f>INDEX($CD$5:$CD$10,MATCH(BS376,$CC$5:$CC$10,0),1)</f>
        <v/>
      </c>
      <c r="BU376" s="12" t="str">
        <f>IF(AND(BT376="Y",BQ376&gt;1),"Y","")</f>
        <v/>
      </c>
      <c r="BV376" s="12" t="str">
        <f>IF(AND(BT376="Y",BQ376&lt;1),"Y","")</f>
        <v/>
      </c>
      <c r="BW376" s="12" t="str">
        <f>IF(BQ376&gt;1,IF(BQ375&gt;1,"Y",""),"")</f>
        <v>Y</v>
      </c>
      <c r="BX376" s="12" t="str">
        <f>IF(BQ376&lt;1,IF(BQ375&lt;1,"Y",""),"")</f>
        <v/>
      </c>
      <c r="BY376" s="2"/>
      <c r="BZ376" s="2"/>
      <c r="CA376" s="2"/>
    </row>
    <row r="377" spans="2:79">
      <c r="B377" s="4" t="str">
        <f>IF(G377=G378,IF(G377&gt;G376,G377&amp;"_O",""),G377&amp;"_C")</f>
        <v/>
      </c>
      <c r="C377" s="14">
        <f ca="1">RANDBETWEEN(0,1000)/1000</f>
        <v>0.92300000000000004</v>
      </c>
      <c r="D377" s="16">
        <f>D376+1</f>
        <v>373</v>
      </c>
      <c r="E377" s="10">
        <f>ROUNDDOWN(D377/52,0)+1</f>
        <v>8</v>
      </c>
      <c r="F377" s="15">
        <f>F376+7</f>
        <v>47231</v>
      </c>
      <c r="G377" s="4">
        <f>YEAR(F377)</f>
        <v>2029</v>
      </c>
      <c r="H377" s="33">
        <v>0.433</v>
      </c>
      <c r="I377" s="33">
        <v>0.12</v>
      </c>
      <c r="J377" s="33">
        <v>0.25600000000000001</v>
      </c>
      <c r="K377" s="16" t="str">
        <f>IF(M376&gt;1,"Up","Down")</f>
        <v>Up</v>
      </c>
      <c r="L377" s="16" t="str">
        <f>IF(K377="Up",IF(H377&lt;$BJ$7,"Up","Down"),IF(H377&lt;$BK$7,"Down","Up"))</f>
        <v>Up</v>
      </c>
      <c r="M377" s="17">
        <f>IF(L377="Up",INDEX($AK$5:$AK$1005,MATCH(I377,$AI$5:$AI$1005,0),1),INDEX($AL$5:$AL$1005,MATCH(J377,$AI$5:$AI$1005,0),1))</f>
        <v>1.0028335285371075</v>
      </c>
      <c r="N377" s="16" t="str">
        <f>IF(P376&gt;1,"Up","Down")</f>
        <v>Up</v>
      </c>
      <c r="O377" s="16" t="str">
        <f>IF(N377="Up",IF(H377&lt;$BJ$12,"Up","Down"),IF(H377&lt;$BK$12,"Down","Up"))</f>
        <v>Up</v>
      </c>
      <c r="P377" s="17">
        <f>IF(O377="Up",INDEX($AP$5:$AP$1005,MATCH(I377,$AI$5:$AI$1005,0),1),INDEX($AQ$5:$AQ$1005,MATCH(J377,$AI$5:$AI$1005,0),1))</f>
        <v>1.0040508920988511</v>
      </c>
      <c r="Q377" s="19">
        <f>T376</f>
        <v>57585.218040993539</v>
      </c>
      <c r="R377" s="19">
        <f>INDEX(model!$S$5:$S$35,MATCH(G377,model!$Q$5:$Q$35,0),1)*model!$O$5</f>
        <v>125</v>
      </c>
      <c r="S377" s="19">
        <f>IF(RIGHT(B377,1)="C",T376*INDEX(model!$T$5:$T$35,MATCH(G377,model!$Q$5:$Q$35,0),1),0)</f>
        <v>0</v>
      </c>
      <c r="T377" s="19">
        <f>(Q377+R377-S377)*M377</f>
        <v>57873.74159069539</v>
      </c>
      <c r="U377" s="19">
        <f>X376</f>
        <v>50305.074852756792</v>
      </c>
      <c r="V377" s="19">
        <f>INDEX(model!$S$5:$S$35,MATCH(G377,model!$Q$5:$Q$35,0),1)*model!$O$6</f>
        <v>125</v>
      </c>
      <c r="W377" s="19">
        <f>IF(RIGHT(B377,1)="C",X376*INDEX(model!$T$5:$T$35,MATCH(G377,model!$Q$5:$Q$35,0),1),0)</f>
        <v>0</v>
      </c>
      <c r="X377" s="19">
        <f>(U377+V377-W377)*P377</f>
        <v>50634.361644522294</v>
      </c>
      <c r="Y377" s="19"/>
      <c r="Z377" s="36" t="str">
        <f>K377&amp;L377</f>
        <v>UpUp</v>
      </c>
      <c r="AA377" s="36" t="str">
        <f>N377&amp;O377</f>
        <v>UpUp</v>
      </c>
      <c r="AB377" s="19"/>
      <c r="AC377" s="19"/>
      <c r="AD377" s="19"/>
      <c r="AE377" s="19"/>
      <c r="AI377" s="18">
        <f>ROUND(AI376-0.001,3)</f>
        <v>0.628</v>
      </c>
      <c r="AJ377" s="9">
        <f t="array" ref="AJ377">PERCENTILE(IF($BB$5:$BB$2729="Y",$AY$5:$AY$2729),$AI377)</f>
        <v>1.0084768536381961</v>
      </c>
      <c r="AK377" s="9">
        <f t="array" ref="AK377">PERCENTILE(IF($BC$5:$BC$2729="Y",$AY$5:$AY$2729),$AI377)</f>
        <v>1.0160055554289684</v>
      </c>
      <c r="AL377" s="9">
        <f t="array" ref="AL377">PERCENTILE(IF($BD$5:$BD$2729="Y",$AY$5:$AY$2729),$AI377)</f>
        <v>0.99108478188482307</v>
      </c>
      <c r="AM377" s="41" t="str">
        <f>IF(AI377&lt;$BJ$7,"Up","Down")</f>
        <v>Down</v>
      </c>
      <c r="AN377" s="41" t="str">
        <f>IF(AI377&lt;$BK$7,"Down","Up")</f>
        <v>Up</v>
      </c>
      <c r="AO377" s="9">
        <f t="array" ref="AO377">PERCENTILE(IF($BT$5:$BT$2729="Y",$BQ$5:$BQ$2729),$AI377)</f>
        <v>1.0111573331938863</v>
      </c>
      <c r="AP377" s="9">
        <f t="array" ref="AP377">PERCENTILE(IF($BU$5:$BU$2729="Y",$BQ$5:$BQ$2729),$AI377)</f>
        <v>1.0228896448042653</v>
      </c>
      <c r="AQ377" s="9">
        <f t="array" ref="AQ377">PERCENTILE(IF($BV$5:$BV$2729="Y",$BQ$5:$BQ$2729),$AI377)</f>
        <v>0.99035291421061034</v>
      </c>
      <c r="AR377" s="41" t="str">
        <f>IF(AI377&lt;$BJ$12,"Up","Down")</f>
        <v>Down</v>
      </c>
      <c r="AS377" s="41" t="str">
        <f>IF(AI377&lt;$BK$12,"Down","Up")</f>
        <v>Up</v>
      </c>
      <c r="AU377" s="4" t="str">
        <f>IF(AZ377=AZ378,IF(AZ377&gt;AZ376,AZ377&amp;"_O",""),AZ377&amp;"_C")</f>
        <v/>
      </c>
      <c r="AV377" s="7" t="str">
        <f>IF(RIGHT(AU377,1)="C",AX377/INDEX($AX$5:$AX$2729,MATCH(AZ377&amp;"_O",$AU$5:$AU$2729,0),1),"")</f>
        <v/>
      </c>
      <c r="AW377" s="38">
        <v>28174</v>
      </c>
      <c r="AX377" s="37">
        <v>100.49</v>
      </c>
      <c r="AY377" s="7">
        <f>AX377/AX376</f>
        <v>1.0026940730393135</v>
      </c>
      <c r="AZ377" s="4">
        <f>YEAR(AW377)</f>
        <v>1977</v>
      </c>
      <c r="BA377" s="2" t="s">
        <v>5</v>
      </c>
      <c r="BB377" s="12" t="str">
        <f>INDEX($CD$5:$CD$10,MATCH(BA377,$CC$5:$CC$10,0),1)</f>
        <v/>
      </c>
      <c r="BC377" s="12" t="str">
        <f>IF(AND(BB377="Y",AY377&gt;1),"Y","")</f>
        <v/>
      </c>
      <c r="BD377" s="12" t="str">
        <f>IF(AND(BB377="Y",AY377&lt;1),"Y","")</f>
        <v/>
      </c>
      <c r="BE377" s="12" t="str">
        <f>IF(AY377&gt;1,IF(AY376&gt;1,"Y",""),"")</f>
        <v/>
      </c>
      <c r="BF377" s="12" t="str">
        <f>IF(AY377&lt;1,IF(AY376&lt;1,"Y",""),"")</f>
        <v/>
      </c>
      <c r="BG377" s="2"/>
      <c r="BH377" s="2"/>
      <c r="BI377" s="2"/>
      <c r="BJ377" s="2"/>
      <c r="BK377" s="2"/>
      <c r="BL377" s="2"/>
      <c r="BM377" s="4" t="str">
        <f>IF(BR377=BR378,IF(BR377&gt;BR376,BR377&amp;"_O",""),BR377&amp;"_C")</f>
        <v/>
      </c>
      <c r="BN377" s="7" t="str">
        <f>IF(RIGHT(BM377,1)="C",BP377/INDEX($BP$5:$BP$2729,MATCH(BR377&amp;"_O",$BM$5:$BM$2729,0),1),"")</f>
        <v/>
      </c>
      <c r="BO377" s="38">
        <v>28572</v>
      </c>
      <c r="BP377" s="3">
        <v>105.39</v>
      </c>
      <c r="BQ377" s="7">
        <f>BP377/BP376</f>
        <v>1.0042881646655233</v>
      </c>
      <c r="BR377" s="4">
        <f>YEAR(BO377)</f>
        <v>1978</v>
      </c>
      <c r="BS377" s="2" t="s">
        <v>5</v>
      </c>
      <c r="BT377" s="12" t="str">
        <f>INDEX($CD$5:$CD$10,MATCH(BS377,$CC$5:$CC$10,0),1)</f>
        <v/>
      </c>
      <c r="BU377" s="12" t="str">
        <f>IF(AND(BT377="Y",BQ377&gt;1),"Y","")</f>
        <v/>
      </c>
      <c r="BV377" s="12" t="str">
        <f>IF(AND(BT377="Y",BQ377&lt;1),"Y","")</f>
        <v/>
      </c>
      <c r="BW377" s="12" t="str">
        <f>IF(BQ377&gt;1,IF(BQ376&gt;1,"Y",""),"")</f>
        <v>Y</v>
      </c>
      <c r="BX377" s="12" t="str">
        <f>IF(BQ377&lt;1,IF(BQ376&lt;1,"Y",""),"")</f>
        <v/>
      </c>
      <c r="BY377" s="2"/>
      <c r="BZ377" s="2"/>
      <c r="CA377" s="2"/>
    </row>
    <row r="378" spans="2:79">
      <c r="B378" s="4" t="str">
        <f>IF(G378=G379,IF(G378&gt;G377,G378&amp;"_O",""),G378&amp;"_C")</f>
        <v/>
      </c>
      <c r="C378" s="14">
        <f ca="1">RANDBETWEEN(0,1000)/1000</f>
        <v>0.90800000000000003</v>
      </c>
      <c r="D378" s="16">
        <f>D377+1</f>
        <v>374</v>
      </c>
      <c r="E378" s="10">
        <f>ROUNDDOWN(D378/52,0)+1</f>
        <v>8</v>
      </c>
      <c r="F378" s="15">
        <f>F377+7</f>
        <v>47238</v>
      </c>
      <c r="G378" s="4">
        <f>YEAR(F378)</f>
        <v>2029</v>
      </c>
      <c r="H378" s="33">
        <v>0.13200000000000001</v>
      </c>
      <c r="I378" s="33">
        <v>0.215</v>
      </c>
      <c r="J378" s="33">
        <v>0.71899999999999997</v>
      </c>
      <c r="K378" s="16" t="str">
        <f>IF(M377&gt;1,"Up","Down")</f>
        <v>Up</v>
      </c>
      <c r="L378" s="16" t="str">
        <f>IF(K378="Up",IF(H378&lt;$BJ$7,"Up","Down"),IF(H378&lt;$BK$7,"Down","Up"))</f>
        <v>Up</v>
      </c>
      <c r="M378" s="17">
        <f>IF(L378="Up",INDEX($AK$5:$AK$1005,MATCH(I378,$AI$5:$AI$1005,0),1),INDEX($AL$5:$AL$1005,MATCH(J378,$AI$5:$AI$1005,0),1))</f>
        <v>1.0053492252788394</v>
      </c>
      <c r="N378" s="16" t="str">
        <f>IF(P377&gt;1,"Up","Down")</f>
        <v>Up</v>
      </c>
      <c r="O378" s="16" t="str">
        <f>IF(N378="Up",IF(H378&lt;$BJ$12,"Up","Down"),IF(H378&lt;$BK$12,"Down","Up"))</f>
        <v>Up</v>
      </c>
      <c r="P378" s="17">
        <f>IF(O378="Up",INDEX($AP$5:$AP$1005,MATCH(I378,$AI$5:$AI$1005,0),1),INDEX($AQ$5:$AQ$1005,MATCH(J378,$AI$5:$AI$1005,0),1))</f>
        <v>1.0072133407416362</v>
      </c>
      <c r="Q378" s="19">
        <f>T377</f>
        <v>57873.74159069539</v>
      </c>
      <c r="R378" s="19">
        <f>INDEX(model!$S$5:$S$35,MATCH(G378,model!$Q$5:$Q$35,0),1)*model!$O$5</f>
        <v>125</v>
      </c>
      <c r="S378" s="19">
        <f>IF(RIGHT(B378,1)="C",T377*INDEX(model!$T$5:$T$35,MATCH(G378,model!$Q$5:$Q$35,0),1),0)</f>
        <v>0</v>
      </c>
      <c r="T378" s="19">
        <f>(Q378+R378-S378)*M378</f>
        <v>58308.989925353213</v>
      </c>
      <c r="U378" s="19">
        <f>X377</f>
        <v>50634.361644522294</v>
      </c>
      <c r="V378" s="19">
        <f>INDEX(model!$S$5:$S$35,MATCH(G378,model!$Q$5:$Q$35,0),1)*model!$O$6</f>
        <v>125</v>
      </c>
      <c r="W378" s="19">
        <f>IF(RIGHT(B378,1)="C",X377*INDEX(model!$T$5:$T$35,MATCH(G378,model!$Q$5:$Q$35,0),1),0)</f>
        <v>0</v>
      </c>
      <c r="X378" s="19">
        <f>(U378+V378-W378)*P378</f>
        <v>51125.506215892172</v>
      </c>
      <c r="Y378" s="19"/>
      <c r="Z378" s="36" t="str">
        <f>K378&amp;L378</f>
        <v>UpUp</v>
      </c>
      <c r="AA378" s="36" t="str">
        <f>N378&amp;O378</f>
        <v>UpUp</v>
      </c>
      <c r="AB378" s="19"/>
      <c r="AC378" s="19"/>
      <c r="AD378" s="19"/>
      <c r="AE378" s="19"/>
      <c r="AI378" s="18">
        <f>ROUND(AI377-0.001,3)</f>
        <v>0.627</v>
      </c>
      <c r="AJ378" s="9">
        <f t="array" ref="AJ378">PERCENTILE(IF($BB$5:$BB$2729="Y",$AY$5:$AY$2729),$AI378)</f>
        <v>1.0084228968899722</v>
      </c>
      <c r="AK378" s="9">
        <f t="array" ref="AK378">PERCENTILE(IF($BC$5:$BC$2729="Y",$AY$5:$AY$2729),$AI378)</f>
        <v>1.0159997036372692</v>
      </c>
      <c r="AL378" s="9">
        <f t="array" ref="AL378">PERCENTILE(IF($BD$5:$BD$2729="Y",$AY$5:$AY$2729),$AI378)</f>
        <v>0.99107836140583216</v>
      </c>
      <c r="AM378" s="41" t="str">
        <f>IF(AI378&lt;$BJ$7,"Up","Down")</f>
        <v>Down</v>
      </c>
      <c r="AN378" s="41" t="str">
        <f>IF(AI378&lt;$BK$7,"Down","Up")</f>
        <v>Up</v>
      </c>
      <c r="AO378" s="9">
        <f t="array" ref="AO378">PERCENTILE(IF($BT$5:$BT$2729="Y",$BQ$5:$BQ$2729),$AI378)</f>
        <v>1.011110576385337</v>
      </c>
      <c r="AP378" s="9">
        <f t="array" ref="AP378">PERCENTILE(IF($BU$5:$BU$2729="Y",$BQ$5:$BQ$2729),$AI378)</f>
        <v>1.0228528947060869</v>
      </c>
      <c r="AQ378" s="9">
        <f t="array" ref="AQ378">PERCENTILE(IF($BV$5:$BV$2729="Y",$BQ$5:$BQ$2729),$AI378)</f>
        <v>0.99035064061427258</v>
      </c>
      <c r="AR378" s="41" t="str">
        <f>IF(AI378&lt;$BJ$12,"Up","Down")</f>
        <v>Down</v>
      </c>
      <c r="AS378" s="41" t="str">
        <f>IF(AI378&lt;$BK$12,"Down","Up")</f>
        <v>Up</v>
      </c>
      <c r="AU378" s="4" t="str">
        <f>IF(AZ378=AZ379,IF(AZ378&gt;AZ377,AZ378&amp;"_O",""),AZ378&amp;"_C")</f>
        <v/>
      </c>
      <c r="AV378" s="7" t="str">
        <f>IF(RIGHT(AU378,1)="C",AX378/INDEX($AX$5:$AX$2729,MATCH(AZ378&amp;"_O",$AU$5:$AU$2729,0),1),"")</f>
        <v/>
      </c>
      <c r="AW378" s="38">
        <v>28181</v>
      </c>
      <c r="AX378" s="37">
        <v>99.48</v>
      </c>
      <c r="AY378" s="7">
        <f>AX378/AX377</f>
        <v>0.98994924868146095</v>
      </c>
      <c r="AZ378" s="4">
        <f>YEAR(AW378)</f>
        <v>1977</v>
      </c>
      <c r="BA378" s="2" t="s">
        <v>5</v>
      </c>
      <c r="BB378" s="12" t="str">
        <f>INDEX($CD$5:$CD$10,MATCH(BA378,$CC$5:$CC$10,0),1)</f>
        <v/>
      </c>
      <c r="BC378" s="12" t="str">
        <f>IF(AND(BB378="Y",AY378&gt;1),"Y","")</f>
        <v/>
      </c>
      <c r="BD378" s="12" t="str">
        <f>IF(AND(BB378="Y",AY378&lt;1),"Y","")</f>
        <v/>
      </c>
      <c r="BE378" s="12" t="str">
        <f>IF(AY378&gt;1,IF(AY377&gt;1,"Y",""),"")</f>
        <v/>
      </c>
      <c r="BF378" s="12" t="str">
        <f>IF(AY378&lt;1,IF(AY377&lt;1,"Y",""),"")</f>
        <v/>
      </c>
      <c r="BG378" s="2"/>
      <c r="BH378" s="2"/>
      <c r="BI378" s="2"/>
      <c r="BJ378" s="2"/>
      <c r="BK378" s="2"/>
      <c r="BL378" s="2"/>
      <c r="BM378" s="4" t="str">
        <f>IF(BR378=BR379,IF(BR378&gt;BR377,BR378&amp;"_O",""),BR378&amp;"_C")</f>
        <v/>
      </c>
      <c r="BN378" s="7" t="str">
        <f>IF(RIGHT(BM378,1)="C",BP378/INDEX($BP$5:$BP$2729,MATCH(BR378&amp;"_O",$BM$5:$BM$2729,0),1),"")</f>
        <v/>
      </c>
      <c r="BO378" s="38">
        <v>28580</v>
      </c>
      <c r="BP378" s="3">
        <v>106.2</v>
      </c>
      <c r="BQ378" s="7">
        <f>BP378/BP377</f>
        <v>1.0076857386848848</v>
      </c>
      <c r="BR378" s="4">
        <f>YEAR(BO378)</f>
        <v>1978</v>
      </c>
      <c r="BS378" s="2" t="s">
        <v>5</v>
      </c>
      <c r="BT378" s="12" t="str">
        <f>INDEX($CD$5:$CD$10,MATCH(BS378,$CC$5:$CC$10,0),1)</f>
        <v/>
      </c>
      <c r="BU378" s="12" t="str">
        <f>IF(AND(BT378="Y",BQ378&gt;1),"Y","")</f>
        <v/>
      </c>
      <c r="BV378" s="12" t="str">
        <f>IF(AND(BT378="Y",BQ378&lt;1),"Y","")</f>
        <v/>
      </c>
      <c r="BW378" s="12" t="str">
        <f>IF(BQ378&gt;1,IF(BQ377&gt;1,"Y",""),"")</f>
        <v>Y</v>
      </c>
      <c r="BX378" s="12" t="str">
        <f>IF(BQ378&lt;1,IF(BQ377&lt;1,"Y",""),"")</f>
        <v/>
      </c>
      <c r="BY378" s="2"/>
      <c r="BZ378" s="2"/>
      <c r="CA378" s="2"/>
    </row>
    <row r="379" spans="2:79">
      <c r="B379" s="4" t="str">
        <f>IF(G379=G380,IF(G379&gt;G378,G379&amp;"_O",""),G379&amp;"_C")</f>
        <v/>
      </c>
      <c r="C379" s="14">
        <f ca="1">RANDBETWEEN(0,1000)/1000</f>
        <v>0.52500000000000002</v>
      </c>
      <c r="D379" s="16">
        <f>D378+1</f>
        <v>375</v>
      </c>
      <c r="E379" s="10">
        <f>ROUNDDOWN(D379/52,0)+1</f>
        <v>8</v>
      </c>
      <c r="F379" s="15">
        <f>F378+7</f>
        <v>47245</v>
      </c>
      <c r="G379" s="4">
        <f>YEAR(F379)</f>
        <v>2029</v>
      </c>
      <c r="H379" s="33">
        <v>0.40300000000000002</v>
      </c>
      <c r="I379" s="33">
        <v>0.2</v>
      </c>
      <c r="J379" s="33">
        <v>0.74299999999999999</v>
      </c>
      <c r="K379" s="16" t="str">
        <f>IF(M378&gt;1,"Up","Down")</f>
        <v>Up</v>
      </c>
      <c r="L379" s="16" t="str">
        <f>IF(K379="Up",IF(H379&lt;$BJ$7,"Up","Down"),IF(H379&lt;$BK$7,"Down","Up"))</f>
        <v>Up</v>
      </c>
      <c r="M379" s="17">
        <f>IF(L379="Up",INDEX($AK$5:$AK$1005,MATCH(I379,$AI$5:$AI$1005,0),1),INDEX($AL$5:$AL$1005,MATCH(J379,$AI$5:$AI$1005,0),1))</f>
        <v>1.0050713164681238</v>
      </c>
      <c r="N379" s="16" t="str">
        <f>IF(P378&gt;1,"Up","Down")</f>
        <v>Up</v>
      </c>
      <c r="O379" s="16" t="str">
        <f>IF(N379="Up",IF(H379&lt;$BJ$12,"Up","Down"),IF(H379&lt;$BK$12,"Down","Up"))</f>
        <v>Up</v>
      </c>
      <c r="P379" s="17">
        <f>IF(O379="Up",INDEX($AP$5:$AP$1005,MATCH(I379,$AI$5:$AI$1005,0),1),INDEX($AQ$5:$AQ$1005,MATCH(J379,$AI$5:$AI$1005,0),1))</f>
        <v>1.0067840244447797</v>
      </c>
      <c r="Q379" s="19">
        <f>T378</f>
        <v>58308.989925353213</v>
      </c>
      <c r="R379" s="19">
        <f>INDEX(model!$S$5:$S$35,MATCH(G379,model!$Q$5:$Q$35,0),1)*model!$O$5</f>
        <v>125</v>
      </c>
      <c r="S379" s="19">
        <f>IF(RIGHT(B379,1)="C",T378*INDEX(model!$T$5:$T$35,MATCH(G379,model!$Q$5:$Q$35,0),1),0)</f>
        <v>0</v>
      </c>
      <c r="T379" s="19">
        <f>(Q379+R379-S379)*M379</f>
        <v>58730.327180759836</v>
      </c>
      <c r="U379" s="19">
        <f>X378</f>
        <v>51125.506215892172</v>
      </c>
      <c r="V379" s="19">
        <f>INDEX(model!$S$5:$S$35,MATCH(G379,model!$Q$5:$Q$35,0),1)*model!$O$6</f>
        <v>125</v>
      </c>
      <c r="W379" s="19">
        <f>IF(RIGHT(B379,1)="C",X378*INDEX(model!$T$5:$T$35,MATCH(G379,model!$Q$5:$Q$35,0),1),0)</f>
        <v>0</v>
      </c>
      <c r="X379" s="19">
        <f>(U379+V379-W379)*P379</f>
        <v>51598.190902868118</v>
      </c>
      <c r="Y379" s="19"/>
      <c r="Z379" s="36" t="str">
        <f>K379&amp;L379</f>
        <v>UpUp</v>
      </c>
      <c r="AA379" s="36" t="str">
        <f>N379&amp;O379</f>
        <v>UpUp</v>
      </c>
      <c r="AB379" s="19"/>
      <c r="AC379" s="19"/>
      <c r="AD379" s="19"/>
      <c r="AE379" s="19"/>
      <c r="AI379" s="18">
        <f>ROUND(AI378-0.001,3)</f>
        <v>0.626</v>
      </c>
      <c r="AJ379" s="9">
        <f t="array" ref="AJ379">PERCENTILE(IF($BB$5:$BB$2729="Y",$AY$5:$AY$2729),$AI379)</f>
        <v>1.0083694449967855</v>
      </c>
      <c r="AK379" s="9">
        <f t="array" ref="AK379">PERCENTILE(IF($BC$5:$BC$2729="Y",$AY$5:$AY$2729),$AI379)</f>
        <v>1.0159816396480215</v>
      </c>
      <c r="AL379" s="9">
        <f t="array" ref="AL379">PERCENTILE(IF($BD$5:$BD$2729="Y",$AY$5:$AY$2729),$AI379)</f>
        <v>0.99105568027402657</v>
      </c>
      <c r="AM379" s="41" t="str">
        <f>IF(AI379&lt;$BJ$7,"Up","Down")</f>
        <v>Down</v>
      </c>
      <c r="AN379" s="41" t="str">
        <f>IF(AI379&lt;$BK$7,"Down","Up")</f>
        <v>Up</v>
      </c>
      <c r="AO379" s="9">
        <f t="array" ref="AO379">PERCENTILE(IF($BT$5:$BT$2729="Y",$BQ$5:$BQ$2729),$AI379)</f>
        <v>1.0110225548421041</v>
      </c>
      <c r="AP379" s="9">
        <f t="array" ref="AP379">PERCENTILE(IF($BU$5:$BU$2729="Y",$BQ$5:$BQ$2729),$AI379)</f>
        <v>1.0228295905601619</v>
      </c>
      <c r="AQ379" s="9">
        <f t="array" ref="AQ379">PERCENTILE(IF($BV$5:$BV$2729="Y",$BQ$5:$BQ$2729),$AI379)</f>
        <v>0.9903213063778985</v>
      </c>
      <c r="AR379" s="41" t="str">
        <f>IF(AI379&lt;$BJ$12,"Up","Down")</f>
        <v>Down</v>
      </c>
      <c r="AS379" s="41" t="str">
        <f>IF(AI379&lt;$BK$12,"Down","Up")</f>
        <v>Up</v>
      </c>
      <c r="AU379" s="4" t="str">
        <f>IF(AZ379=AZ380,IF(AZ379&gt;AZ378,AZ379&amp;"_O",""),AZ379&amp;"_C")</f>
        <v/>
      </c>
      <c r="AV379" s="7" t="str">
        <f>IF(RIGHT(AU379,1)="C",AX379/INDEX($AX$5:$AX$2729,MATCH(AZ379&amp;"_O",$AU$5:$AU$2729,0),1),"")</f>
        <v/>
      </c>
      <c r="AW379" s="38">
        <v>28188</v>
      </c>
      <c r="AX379" s="37">
        <v>101.2</v>
      </c>
      <c r="AY379" s="7">
        <f>AX379/AX378</f>
        <v>1.0172899075190993</v>
      </c>
      <c r="AZ379" s="4">
        <f>YEAR(AW379)</f>
        <v>1977</v>
      </c>
      <c r="BA379" s="2" t="s">
        <v>5</v>
      </c>
      <c r="BB379" s="12" t="str">
        <f>INDEX($CD$5:$CD$10,MATCH(BA379,$CC$5:$CC$10,0),1)</f>
        <v/>
      </c>
      <c r="BC379" s="12" t="str">
        <f>IF(AND(BB379="Y",AY379&gt;1),"Y","")</f>
        <v/>
      </c>
      <c r="BD379" s="12" t="str">
        <f>IF(AND(BB379="Y",AY379&lt;1),"Y","")</f>
        <v/>
      </c>
      <c r="BE379" s="12" t="str">
        <f>IF(AY379&gt;1,IF(AY378&gt;1,"Y",""),"")</f>
        <v/>
      </c>
      <c r="BF379" s="12" t="str">
        <f>IF(AY379&lt;1,IF(AY378&lt;1,"Y",""),"")</f>
        <v/>
      </c>
      <c r="BG379" s="2"/>
      <c r="BH379" s="2"/>
      <c r="BI379" s="2"/>
      <c r="BJ379" s="2"/>
      <c r="BK379" s="2"/>
      <c r="BL379" s="2"/>
      <c r="BM379" s="4" t="str">
        <f>IF(BR379=BR380,IF(BR379&gt;BR378,BR379&amp;"_O",""),BR379&amp;"_C")</f>
        <v/>
      </c>
      <c r="BN379" s="7" t="str">
        <f>IF(RIGHT(BM379,1)="C",BP379/INDEX($BP$5:$BP$2729,MATCH(BR379&amp;"_O",$BM$5:$BM$2729,0),1),"")</f>
        <v/>
      </c>
      <c r="BO379" s="38">
        <v>28587</v>
      </c>
      <c r="BP379" s="3">
        <v>108.23</v>
      </c>
      <c r="BQ379" s="7">
        <f>BP379/BP378</f>
        <v>1.0191148775894538</v>
      </c>
      <c r="BR379" s="4">
        <f>YEAR(BO379)</f>
        <v>1978</v>
      </c>
      <c r="BS379" s="2" t="s">
        <v>5</v>
      </c>
      <c r="BT379" s="12" t="str">
        <f>INDEX($CD$5:$CD$10,MATCH(BS379,$CC$5:$CC$10,0),1)</f>
        <v/>
      </c>
      <c r="BU379" s="12" t="str">
        <f>IF(AND(BT379="Y",BQ379&gt;1),"Y","")</f>
        <v/>
      </c>
      <c r="BV379" s="12" t="str">
        <f>IF(AND(BT379="Y",BQ379&lt;1),"Y","")</f>
        <v/>
      </c>
      <c r="BW379" s="12" t="str">
        <f>IF(BQ379&gt;1,IF(BQ378&gt;1,"Y",""),"")</f>
        <v>Y</v>
      </c>
      <c r="BX379" s="12" t="str">
        <f>IF(BQ379&lt;1,IF(BQ378&lt;1,"Y",""),"")</f>
        <v/>
      </c>
      <c r="BY379" s="2"/>
      <c r="BZ379" s="2"/>
      <c r="CA379" s="2"/>
    </row>
    <row r="380" spans="2:79">
      <c r="B380" s="4" t="str">
        <f>IF(G380=G381,IF(G380&gt;G379,G380&amp;"_O",""),G380&amp;"_C")</f>
        <v/>
      </c>
      <c r="C380" s="14">
        <f ca="1">RANDBETWEEN(0,1000)/1000</f>
        <v>0.79600000000000004</v>
      </c>
      <c r="D380" s="16">
        <f>D379+1</f>
        <v>376</v>
      </c>
      <c r="E380" s="10">
        <f>ROUNDDOWN(D380/52,0)+1</f>
        <v>8</v>
      </c>
      <c r="F380" s="15">
        <f>F379+7</f>
        <v>47252</v>
      </c>
      <c r="G380" s="4">
        <f>YEAR(F380)</f>
        <v>2029</v>
      </c>
      <c r="H380" s="33">
        <v>0.27300000000000002</v>
      </c>
      <c r="I380" s="33">
        <v>0.23100000000000001</v>
      </c>
      <c r="J380" s="33">
        <v>0.89800000000000002</v>
      </c>
      <c r="K380" s="16" t="str">
        <f>IF(M379&gt;1,"Up","Down")</f>
        <v>Up</v>
      </c>
      <c r="L380" s="16" t="str">
        <f>IF(K380="Up",IF(H380&lt;$BJ$7,"Up","Down"),IF(H380&lt;$BK$7,"Down","Up"))</f>
        <v>Up</v>
      </c>
      <c r="M380" s="17">
        <f>IF(L380="Up",INDEX($AK$5:$AK$1005,MATCH(I380,$AI$5:$AI$1005,0),1),INDEX($AL$5:$AL$1005,MATCH(J380,$AI$5:$AI$1005,0),1))</f>
        <v>1.0057763563816158</v>
      </c>
      <c r="N380" s="16" t="str">
        <f>IF(P379&gt;1,"Up","Down")</f>
        <v>Up</v>
      </c>
      <c r="O380" s="16" t="str">
        <f>IF(N380="Up",IF(H380&lt;$BJ$12,"Up","Down"),IF(H380&lt;$BK$12,"Down","Up"))</f>
        <v>Up</v>
      </c>
      <c r="P380" s="17">
        <f>IF(O380="Up",INDEX($AP$5:$AP$1005,MATCH(I380,$AI$5:$AI$1005,0),1),INDEX($AQ$5:$AQ$1005,MATCH(J380,$AI$5:$AI$1005,0),1))</f>
        <v>1.0076499204508829</v>
      </c>
      <c r="Q380" s="19">
        <f>T379</f>
        <v>58730.327180759836</v>
      </c>
      <c r="R380" s="19">
        <f>INDEX(model!$S$5:$S$35,MATCH(G380,model!$Q$5:$Q$35,0),1)*model!$O$5</f>
        <v>125</v>
      </c>
      <c r="S380" s="19">
        <f>IF(RIGHT(B380,1)="C",T379*INDEX(model!$T$5:$T$35,MATCH(G380,model!$Q$5:$Q$35,0),1),0)</f>
        <v>0</v>
      </c>
      <c r="T380" s="19">
        <f>(Q380+R380-S380)*M380</f>
        <v>59195.296525512502</v>
      </c>
      <c r="U380" s="19">
        <f>X379</f>
        <v>51598.190902868118</v>
      </c>
      <c r="V380" s="19">
        <f>INDEX(model!$S$5:$S$35,MATCH(G380,model!$Q$5:$Q$35,0),1)*model!$O$6</f>
        <v>125</v>
      </c>
      <c r="W380" s="19">
        <f>IF(RIGHT(B380,1)="C",X379*INDEX(model!$T$5:$T$35,MATCH(G380,model!$Q$5:$Q$35,0),1),0)</f>
        <v>0</v>
      </c>
      <c r="X380" s="19">
        <f>(U380+V380-W380)*P380</f>
        <v>52118.869198740889</v>
      </c>
      <c r="Y380" s="19"/>
      <c r="Z380" s="36" t="str">
        <f>K380&amp;L380</f>
        <v>UpUp</v>
      </c>
      <c r="AA380" s="36" t="str">
        <f>N380&amp;O380</f>
        <v>UpUp</v>
      </c>
      <c r="AB380" s="19"/>
      <c r="AC380" s="19"/>
      <c r="AD380" s="19"/>
      <c r="AE380" s="19"/>
      <c r="AI380" s="18">
        <f>ROUND(AI379-0.001,3)</f>
        <v>0.625</v>
      </c>
      <c r="AJ380" s="9">
        <f t="array" ref="AJ380">PERCENTILE(IF($BB$5:$BB$2729="Y",$AY$5:$AY$2729),$AI380)</f>
        <v>1.0082268838626509</v>
      </c>
      <c r="AK380" s="9">
        <f t="array" ref="AK380">PERCENTILE(IF($BC$5:$BC$2729="Y",$AY$5:$AY$2729),$AI380)</f>
        <v>1.0159546961232293</v>
      </c>
      <c r="AL380" s="9">
        <f t="array" ref="AL380">PERCENTILE(IF($BD$5:$BD$2729="Y",$AY$5:$AY$2729),$AI380)</f>
        <v>0.99103562295633396</v>
      </c>
      <c r="AM380" s="41" t="str">
        <f>IF(AI380&lt;$BJ$7,"Up","Down")</f>
        <v>Down</v>
      </c>
      <c r="AN380" s="41" t="str">
        <f>IF(AI380&lt;$BK$7,"Down","Up")</f>
        <v>Up</v>
      </c>
      <c r="AO380" s="9">
        <f t="array" ref="AO380">PERCENTILE(IF($BT$5:$BT$2729="Y",$BQ$5:$BQ$2729),$AI380)</f>
        <v>1.0109950536718624</v>
      </c>
      <c r="AP380" s="9">
        <f t="array" ref="AP380">PERCENTILE(IF($BU$5:$BU$2729="Y",$BQ$5:$BQ$2729),$AI380)</f>
        <v>1.0227924034342828</v>
      </c>
      <c r="AQ380" s="9">
        <f t="array" ref="AQ380">PERCENTILE(IF($BV$5:$BV$2729="Y",$BQ$5:$BQ$2729),$AI380)</f>
        <v>0.99027885289822393</v>
      </c>
      <c r="AR380" s="41" t="str">
        <f>IF(AI380&lt;$BJ$12,"Up","Down")</f>
        <v>Down</v>
      </c>
      <c r="AS380" s="41" t="str">
        <f>IF(AI380&lt;$BK$12,"Down","Up")</f>
        <v>Up</v>
      </c>
      <c r="AU380" s="4" t="str">
        <f>IF(AZ380=AZ381,IF(AZ380&gt;AZ379,AZ380&amp;"_O",""),AZ380&amp;"_C")</f>
        <v/>
      </c>
      <c r="AV380" s="7" t="str">
        <f>IF(RIGHT(AU380,1)="C",AX380/INDEX($AX$5:$AX$2729,MATCH(AZ380&amp;"_O",$AU$5:$AU$2729,0),1),"")</f>
        <v/>
      </c>
      <c r="AW380" s="38">
        <v>28195</v>
      </c>
      <c r="AX380" s="37">
        <v>100.65</v>
      </c>
      <c r="AY380" s="7">
        <f>AX380/AX379</f>
        <v>0.99456521739130432</v>
      </c>
      <c r="AZ380" s="4">
        <f>YEAR(AW380)</f>
        <v>1977</v>
      </c>
      <c r="BA380" s="2" t="s">
        <v>5</v>
      </c>
      <c r="BB380" s="12" t="str">
        <f>INDEX($CD$5:$CD$10,MATCH(BA380,$CC$5:$CC$10,0),1)</f>
        <v/>
      </c>
      <c r="BC380" s="12" t="str">
        <f>IF(AND(BB380="Y",AY380&gt;1),"Y","")</f>
        <v/>
      </c>
      <c r="BD380" s="12" t="str">
        <f>IF(AND(BB380="Y",AY380&lt;1),"Y","")</f>
        <v/>
      </c>
      <c r="BE380" s="12" t="str">
        <f>IF(AY380&gt;1,IF(AY379&gt;1,"Y",""),"")</f>
        <v/>
      </c>
      <c r="BF380" s="12" t="str">
        <f>IF(AY380&lt;1,IF(AY379&lt;1,"Y",""),"")</f>
        <v/>
      </c>
      <c r="BG380" s="2"/>
      <c r="BH380" s="2"/>
      <c r="BI380" s="2"/>
      <c r="BJ380" s="2"/>
      <c r="BK380" s="2"/>
      <c r="BL380" s="2"/>
      <c r="BM380" s="4" t="str">
        <f>IF(BR380=BR381,IF(BR380&gt;BR379,BR380&amp;"_O",""),BR380&amp;"_C")</f>
        <v/>
      </c>
      <c r="BN380" s="7" t="str">
        <f>IF(RIGHT(BM380,1)="C",BP380/INDEX($BP$5:$BP$2729,MATCH(BR380&amp;"_O",$BM$5:$BM$2729,0),1),"")</f>
        <v/>
      </c>
      <c r="BO380" s="38">
        <v>28594</v>
      </c>
      <c r="BP380" s="3">
        <v>111.29</v>
      </c>
      <c r="BQ380" s="7">
        <f>BP380/BP379</f>
        <v>1.0282731220548831</v>
      </c>
      <c r="BR380" s="4">
        <f>YEAR(BO380)</f>
        <v>1978</v>
      </c>
      <c r="BS380" s="2" t="s">
        <v>5</v>
      </c>
      <c r="BT380" s="12" t="str">
        <f>INDEX($CD$5:$CD$10,MATCH(BS380,$CC$5:$CC$10,0),1)</f>
        <v/>
      </c>
      <c r="BU380" s="12" t="str">
        <f>IF(AND(BT380="Y",BQ380&gt;1),"Y","")</f>
        <v/>
      </c>
      <c r="BV380" s="12" t="str">
        <f>IF(AND(BT380="Y",BQ380&lt;1),"Y","")</f>
        <v/>
      </c>
      <c r="BW380" s="12" t="str">
        <f>IF(BQ380&gt;1,IF(BQ379&gt;1,"Y",""),"")</f>
        <v>Y</v>
      </c>
      <c r="BX380" s="12" t="str">
        <f>IF(BQ380&lt;1,IF(BQ379&lt;1,"Y",""),"")</f>
        <v/>
      </c>
      <c r="BY380" s="2"/>
      <c r="BZ380" s="2"/>
      <c r="CA380" s="2"/>
    </row>
    <row r="381" spans="2:79">
      <c r="B381" s="4" t="str">
        <f>IF(G381=G382,IF(G381&gt;G380,G381&amp;"_O",""),G381&amp;"_C")</f>
        <v/>
      </c>
      <c r="C381" s="14">
        <f ca="1">RANDBETWEEN(0,1000)/1000</f>
        <v>0.77500000000000002</v>
      </c>
      <c r="D381" s="16">
        <f>D380+1</f>
        <v>377</v>
      </c>
      <c r="E381" s="10">
        <f>ROUNDDOWN(D381/52,0)+1</f>
        <v>8</v>
      </c>
      <c r="F381" s="15">
        <f>F380+7</f>
        <v>47259</v>
      </c>
      <c r="G381" s="4">
        <f>YEAR(F381)</f>
        <v>2029</v>
      </c>
      <c r="H381" s="33">
        <v>0.81200000000000006</v>
      </c>
      <c r="I381" s="33">
        <v>0.78</v>
      </c>
      <c r="J381" s="33">
        <v>0.26100000000000001</v>
      </c>
      <c r="K381" s="16" t="str">
        <f>IF(M380&gt;1,"Up","Down")</f>
        <v>Up</v>
      </c>
      <c r="L381" s="16" t="str">
        <f>IF(K381="Up",IF(H381&lt;$BJ$7,"Up","Down"),IF(H381&lt;$BK$7,"Down","Up"))</f>
        <v>Down</v>
      </c>
      <c r="M381" s="17">
        <f>IF(L381="Up",INDEX($AK$5:$AK$1005,MATCH(I381,$AI$5:$AI$1005,0),1),INDEX($AL$5:$AL$1005,MATCH(J381,$AI$5:$AI$1005,0),1))</f>
        <v>0.97821861979994174</v>
      </c>
      <c r="N381" s="16" t="str">
        <f>IF(P380&gt;1,"Up","Down")</f>
        <v>Up</v>
      </c>
      <c r="O381" s="16" t="str">
        <f>IF(N381="Up",IF(H381&lt;$BJ$12,"Up","Down"),IF(H381&lt;$BK$12,"Down","Up"))</f>
        <v>Down</v>
      </c>
      <c r="P381" s="17">
        <f>IF(O381="Up",INDEX($AP$5:$AP$1005,MATCH(I381,$AI$5:$AI$1005,0),1),INDEX($AQ$5:$AQ$1005,MATCH(J381,$AI$5:$AI$1005,0),1))</f>
        <v>0.97141076691057038</v>
      </c>
      <c r="Q381" s="19">
        <f>T380</f>
        <v>59195.296525512502</v>
      </c>
      <c r="R381" s="19">
        <f>INDEX(model!$S$5:$S$35,MATCH(G381,model!$Q$5:$Q$35,0),1)*model!$O$5</f>
        <v>125</v>
      </c>
      <c r="S381" s="19">
        <f>IF(RIGHT(B381,1)="C",T380*INDEX(model!$T$5:$T$35,MATCH(G381,model!$Q$5:$Q$35,0),1),0)</f>
        <v>0</v>
      </c>
      <c r="T381" s="19">
        <f>(Q381+R381-S381)*M381</f>
        <v>58028.218593310121</v>
      </c>
      <c r="U381" s="19">
        <f>X380</f>
        <v>52118.869198740889</v>
      </c>
      <c r="V381" s="19">
        <f>INDEX(model!$S$5:$S$35,MATCH(G381,model!$Q$5:$Q$35,0),1)*model!$O$6</f>
        <v>125</v>
      </c>
      <c r="W381" s="19">
        <f>IF(RIGHT(B381,1)="C",X380*INDEX(model!$T$5:$T$35,MATCH(G381,model!$Q$5:$Q$35,0),1),0)</f>
        <v>0</v>
      </c>
      <c r="X381" s="19">
        <f>(U381+V381-W381)*P381</f>
        <v>50750.257044724414</v>
      </c>
      <c r="Y381" s="19"/>
      <c r="Z381" s="36" t="str">
        <f>K381&amp;L381</f>
        <v>UpDown</v>
      </c>
      <c r="AA381" s="36" t="str">
        <f>N381&amp;O381</f>
        <v>UpDown</v>
      </c>
      <c r="AB381" s="19"/>
      <c r="AC381" s="19"/>
      <c r="AD381" s="19"/>
      <c r="AE381" s="19"/>
      <c r="AI381" s="18">
        <f>ROUND(AI380-0.001,3)</f>
        <v>0.624</v>
      </c>
      <c r="AJ381" s="9">
        <f t="array" ref="AJ381">PERCENTILE(IF($BB$5:$BB$2729="Y",$AY$5:$AY$2729),$AI381)</f>
        <v>1.0081723238239497</v>
      </c>
      <c r="AK381" s="9">
        <f t="array" ref="AK381">PERCENTILE(IF($BC$5:$BC$2729="Y",$AY$5:$AY$2729),$AI381)</f>
        <v>1.0159441120922583</v>
      </c>
      <c r="AL381" s="9">
        <f t="array" ref="AL381">PERCENTILE(IF($BD$5:$BD$2729="Y",$AY$5:$AY$2729),$AI381)</f>
        <v>0.99101773941884763</v>
      </c>
      <c r="AM381" s="41" t="str">
        <f>IF(AI381&lt;$BJ$7,"Up","Down")</f>
        <v>Down</v>
      </c>
      <c r="AN381" s="41" t="str">
        <f>IF(AI381&lt;$BK$7,"Down","Up")</f>
        <v>Up</v>
      </c>
      <c r="AO381" s="9">
        <f t="array" ref="AO381">PERCENTILE(IF($BT$5:$BT$2729="Y",$BQ$5:$BQ$2729),$AI381)</f>
        <v>1.0109745631609763</v>
      </c>
      <c r="AP381" s="9">
        <f t="array" ref="AP381">PERCENTILE(IF($BU$5:$BU$2729="Y",$BQ$5:$BQ$2729),$AI381)</f>
        <v>1.0227483966500828</v>
      </c>
      <c r="AQ381" s="9">
        <f t="array" ref="AQ381">PERCENTILE(IF($BV$5:$BV$2729="Y",$BQ$5:$BQ$2729),$AI381)</f>
        <v>0.99023313406934554</v>
      </c>
      <c r="AR381" s="41" t="str">
        <f>IF(AI381&lt;$BJ$12,"Up","Down")</f>
        <v>Down</v>
      </c>
      <c r="AS381" s="41" t="str">
        <f>IF(AI381&lt;$BK$12,"Down","Up")</f>
        <v>Up</v>
      </c>
      <c r="AU381" s="4" t="str">
        <f>IF(AZ381=AZ382,IF(AZ381&gt;AZ380,AZ381&amp;"_O",""),AZ381&amp;"_C")</f>
        <v/>
      </c>
      <c r="AV381" s="7" t="str">
        <f>IF(RIGHT(AU381,1)="C",AX381/INDEX($AX$5:$AX$2729,MATCH(AZ381&amp;"_O",$AU$5:$AU$2729,0),1),"")</f>
        <v/>
      </c>
      <c r="AW381" s="38">
        <v>28202</v>
      </c>
      <c r="AX381" s="37">
        <v>101.86</v>
      </c>
      <c r="AY381" s="7">
        <f>AX381/AX380</f>
        <v>1.0120218579234972</v>
      </c>
      <c r="AZ381" s="4">
        <f>YEAR(AW381)</f>
        <v>1977</v>
      </c>
      <c r="BA381" s="2" t="s">
        <v>5</v>
      </c>
      <c r="BB381" s="12" t="str">
        <f>INDEX($CD$5:$CD$10,MATCH(BA381,$CC$5:$CC$10,0),1)</f>
        <v/>
      </c>
      <c r="BC381" s="12" t="str">
        <f>IF(AND(BB381="Y",AY381&gt;1),"Y","")</f>
        <v/>
      </c>
      <c r="BD381" s="12" t="str">
        <f>IF(AND(BB381="Y",AY381&lt;1),"Y","")</f>
        <v/>
      </c>
      <c r="BE381" s="12" t="str">
        <f>IF(AY381&gt;1,IF(AY380&gt;1,"Y",""),"")</f>
        <v/>
      </c>
      <c r="BF381" s="12" t="str">
        <f>IF(AY381&lt;1,IF(AY380&lt;1,"Y",""),"")</f>
        <v/>
      </c>
      <c r="BG381" s="2"/>
      <c r="BH381" s="2"/>
      <c r="BI381" s="2"/>
      <c r="BJ381" s="2"/>
      <c r="BK381" s="2"/>
      <c r="BL381" s="2"/>
      <c r="BM381" s="4" t="str">
        <f>IF(BR381=BR382,IF(BR381&gt;BR380,BR381&amp;"_O",""),BR381&amp;"_C")</f>
        <v/>
      </c>
      <c r="BN381" s="7" t="str">
        <f>IF(RIGHT(BM381,1)="C",BP381/INDEX($BP$5:$BP$2729,MATCH(BR381&amp;"_O",$BM$5:$BM$2729,0),1),"")</f>
        <v/>
      </c>
      <c r="BO381" s="38">
        <v>28601</v>
      </c>
      <c r="BP381" s="3">
        <v>113.32</v>
      </c>
      <c r="BQ381" s="7">
        <f>BP381/BP380</f>
        <v>1.0182406325815436</v>
      </c>
      <c r="BR381" s="4">
        <f>YEAR(BO381)</f>
        <v>1978</v>
      </c>
      <c r="BS381" s="2" t="s">
        <v>5</v>
      </c>
      <c r="BT381" s="12" t="str">
        <f>INDEX($CD$5:$CD$10,MATCH(BS381,$CC$5:$CC$10,0),1)</f>
        <v/>
      </c>
      <c r="BU381" s="12" t="str">
        <f>IF(AND(BT381="Y",BQ381&gt;1),"Y","")</f>
        <v/>
      </c>
      <c r="BV381" s="12" t="str">
        <f>IF(AND(BT381="Y",BQ381&lt;1),"Y","")</f>
        <v/>
      </c>
      <c r="BW381" s="12" t="str">
        <f>IF(BQ381&gt;1,IF(BQ380&gt;1,"Y",""),"")</f>
        <v>Y</v>
      </c>
      <c r="BX381" s="12" t="str">
        <f>IF(BQ381&lt;1,IF(BQ380&lt;1,"Y",""),"")</f>
        <v/>
      </c>
      <c r="BY381" s="2"/>
      <c r="BZ381" s="2"/>
      <c r="CA381" s="2"/>
    </row>
    <row r="382" spans="2:79">
      <c r="B382" s="4" t="str">
        <f>IF(G382=G383,IF(G382&gt;G381,G382&amp;"_O",""),G382&amp;"_C")</f>
        <v/>
      </c>
      <c r="C382" s="14">
        <f ca="1">RANDBETWEEN(0,1000)/1000</f>
        <v>0.35799999999999998</v>
      </c>
      <c r="D382" s="16">
        <f>D381+1</f>
        <v>378</v>
      </c>
      <c r="E382" s="10">
        <f>ROUNDDOWN(D382/52,0)+1</f>
        <v>8</v>
      </c>
      <c r="F382" s="15">
        <f>F381+7</f>
        <v>47266</v>
      </c>
      <c r="G382" s="4">
        <f>YEAR(F382)</f>
        <v>2029</v>
      </c>
      <c r="H382" s="33">
        <v>0.98499999999999999</v>
      </c>
      <c r="I382" s="33">
        <v>0.55900000000000005</v>
      </c>
      <c r="J382" s="33">
        <v>0.82499999999999996</v>
      </c>
      <c r="K382" s="16" t="str">
        <f>IF(M381&gt;1,"Up","Down")</f>
        <v>Down</v>
      </c>
      <c r="L382" s="16" t="str">
        <f>IF(K382="Up",IF(H382&lt;$BJ$7,"Up","Down"),IF(H382&lt;$BK$7,"Down","Up"))</f>
        <v>Up</v>
      </c>
      <c r="M382" s="17">
        <f>IF(L382="Up",INDEX($AK$5:$AK$1005,MATCH(I382,$AI$5:$AI$1005,0),1),INDEX($AL$5:$AL$1005,MATCH(J382,$AI$5:$AI$1005,0),1))</f>
        <v>1.0138444375197859</v>
      </c>
      <c r="N382" s="16" t="str">
        <f>IF(P381&gt;1,"Up","Down")</f>
        <v>Down</v>
      </c>
      <c r="O382" s="16" t="str">
        <f>IF(N382="Up",IF(H382&lt;$BJ$12,"Up","Down"),IF(H382&lt;$BK$12,"Down","Up"))</f>
        <v>Up</v>
      </c>
      <c r="P382" s="17">
        <f>IF(O382="Up",INDEX($AP$5:$AP$1005,MATCH(I382,$AI$5:$AI$1005,0),1),INDEX($AQ$5:$AQ$1005,MATCH(J382,$AI$5:$AI$1005,0),1))</f>
        <v>1.0194262563353309</v>
      </c>
      <c r="Q382" s="19">
        <f>T381</f>
        <v>58028.218593310121</v>
      </c>
      <c r="R382" s="19">
        <f>INDEX(model!$S$5:$S$35,MATCH(G382,model!$Q$5:$Q$35,0),1)*model!$O$5</f>
        <v>125</v>
      </c>
      <c r="S382" s="19">
        <f>IF(RIGHT(B382,1)="C",T381*INDEX(model!$T$5:$T$35,MATCH(G382,model!$Q$5:$Q$35,0),1),0)</f>
        <v>0</v>
      </c>
      <c r="T382" s="19">
        <f>(Q382+R382-S382)*M382</f>
        <v>58958.317194699659</v>
      </c>
      <c r="U382" s="19">
        <f>X381</f>
        <v>50750.257044724414</v>
      </c>
      <c r="V382" s="19">
        <f>INDEX(model!$S$5:$S$35,MATCH(G382,model!$Q$5:$Q$35,0),1)*model!$O$6</f>
        <v>125</v>
      </c>
      <c r="W382" s="19">
        <f>IF(RIGHT(B382,1)="C",X381*INDEX(model!$T$5:$T$35,MATCH(G382,model!$Q$5:$Q$35,0),1),0)</f>
        <v>0</v>
      </c>
      <c r="X382" s="19">
        <f>(U382+V382-W382)*P382</f>
        <v>51863.572829201083</v>
      </c>
      <c r="Y382" s="19"/>
      <c r="Z382" s="36" t="str">
        <f>K382&amp;L382</f>
        <v>DownUp</v>
      </c>
      <c r="AA382" s="36" t="str">
        <f>N382&amp;O382</f>
        <v>DownUp</v>
      </c>
      <c r="AB382" s="19"/>
      <c r="AC382" s="19"/>
      <c r="AD382" s="19"/>
      <c r="AE382" s="19"/>
      <c r="AI382" s="18">
        <f>ROUND(AI381-0.001,3)</f>
        <v>0.623</v>
      </c>
      <c r="AJ382" s="9">
        <f t="array" ref="AJ382">PERCENTILE(IF($BB$5:$BB$2729="Y",$AY$5:$AY$2729),$AI382)</f>
        <v>1.0081416530217924</v>
      </c>
      <c r="AK382" s="9">
        <f t="array" ref="AK382">PERCENTILE(IF($BC$5:$BC$2729="Y",$AY$5:$AY$2729),$AI382)</f>
        <v>1.0159092777785947</v>
      </c>
      <c r="AL382" s="9">
        <f t="array" ref="AL382">PERCENTILE(IF($BD$5:$BD$2729="Y",$AY$5:$AY$2729),$AI382)</f>
        <v>0.9910029582931702</v>
      </c>
      <c r="AM382" s="41" t="str">
        <f>IF(AI382&lt;$BJ$7,"Up","Down")</f>
        <v>Down</v>
      </c>
      <c r="AN382" s="41" t="str">
        <f>IF(AI382&lt;$BK$7,"Down","Up")</f>
        <v>Up</v>
      </c>
      <c r="AO382" s="9">
        <f t="array" ref="AO382">PERCENTILE(IF($BT$5:$BT$2729="Y",$BQ$5:$BQ$2729),$AI382)</f>
        <v>1.0109473682588594</v>
      </c>
      <c r="AP382" s="9">
        <f t="array" ref="AP382">PERCENTILE(IF($BU$5:$BU$2729="Y",$BQ$5:$BQ$2729),$AI382)</f>
        <v>1.0227034548834169</v>
      </c>
      <c r="AQ382" s="9">
        <f t="array" ref="AQ382">PERCENTILE(IF($BV$5:$BV$2729="Y",$BQ$5:$BQ$2729),$AI382)</f>
        <v>0.99022378516887632</v>
      </c>
      <c r="AR382" s="41" t="str">
        <f>IF(AI382&lt;$BJ$12,"Up","Down")</f>
        <v>Down</v>
      </c>
      <c r="AS382" s="41" t="str">
        <f>IF(AI382&lt;$BK$12,"Down","Up")</f>
        <v>Up</v>
      </c>
      <c r="AU382" s="4" t="str">
        <f>IF(AZ382=AZ383,IF(AZ382&gt;AZ381,AZ382&amp;"_O",""),AZ382&amp;"_C")</f>
        <v/>
      </c>
      <c r="AV382" s="7" t="str">
        <f>IF(RIGHT(AU382,1)="C",AX382/INDEX($AX$5:$AX$2729,MATCH(AZ382&amp;"_O",$AU$5:$AU$2729,0),1),"")</f>
        <v/>
      </c>
      <c r="AW382" s="38">
        <v>28209</v>
      </c>
      <c r="AX382" s="37">
        <v>99.06</v>
      </c>
      <c r="AY382" s="7">
        <f>AX382/AX381</f>
        <v>0.97251129000589043</v>
      </c>
      <c r="AZ382" s="4">
        <f>YEAR(AW382)</f>
        <v>1977</v>
      </c>
      <c r="BA382" s="2" t="s">
        <v>5</v>
      </c>
      <c r="BB382" s="12" t="str">
        <f>INDEX($CD$5:$CD$10,MATCH(BA382,$CC$5:$CC$10,0),1)</f>
        <v/>
      </c>
      <c r="BC382" s="12" t="str">
        <f>IF(AND(BB382="Y",AY382&gt;1),"Y","")</f>
        <v/>
      </c>
      <c r="BD382" s="12" t="str">
        <f>IF(AND(BB382="Y",AY382&lt;1),"Y","")</f>
        <v/>
      </c>
      <c r="BE382" s="12" t="str">
        <f>IF(AY382&gt;1,IF(AY381&gt;1,"Y",""),"")</f>
        <v/>
      </c>
      <c r="BF382" s="12" t="str">
        <f>IF(AY382&lt;1,IF(AY381&lt;1,"Y",""),"")</f>
        <v/>
      </c>
      <c r="BG382" s="2"/>
      <c r="BH382" s="2"/>
      <c r="BI382" s="2"/>
      <c r="BJ382" s="2"/>
      <c r="BK382" s="2"/>
      <c r="BL382" s="2"/>
      <c r="BM382" s="4" t="str">
        <f>IF(BR382=BR383,IF(BR382&gt;BR381,BR382&amp;"_O",""),BR382&amp;"_C")</f>
        <v/>
      </c>
      <c r="BN382" s="7" t="str">
        <f>IF(RIGHT(BM382,1)="C",BP382/INDEX($BP$5:$BP$2729,MATCH(BR382&amp;"_O",$BM$5:$BM$2729,0),1),"")</f>
        <v/>
      </c>
      <c r="BO382" s="38">
        <v>28608</v>
      </c>
      <c r="BP382" s="3">
        <v>115.18</v>
      </c>
      <c r="BQ382" s="7">
        <f>BP382/BP381</f>
        <v>1.0164136957289094</v>
      </c>
      <c r="BR382" s="4">
        <f>YEAR(BO382)</f>
        <v>1978</v>
      </c>
      <c r="BS382" s="2" t="s">
        <v>5</v>
      </c>
      <c r="BT382" s="12" t="str">
        <f>INDEX($CD$5:$CD$10,MATCH(BS382,$CC$5:$CC$10,0),1)</f>
        <v/>
      </c>
      <c r="BU382" s="12" t="str">
        <f>IF(AND(BT382="Y",BQ382&gt;1),"Y","")</f>
        <v/>
      </c>
      <c r="BV382" s="12" t="str">
        <f>IF(AND(BT382="Y",BQ382&lt;1),"Y","")</f>
        <v/>
      </c>
      <c r="BW382" s="12" t="str">
        <f>IF(BQ382&gt;1,IF(BQ381&gt;1,"Y",""),"")</f>
        <v>Y</v>
      </c>
      <c r="BX382" s="12" t="str">
        <f>IF(BQ382&lt;1,IF(BQ381&lt;1,"Y",""),"")</f>
        <v/>
      </c>
      <c r="BY382" s="2"/>
      <c r="BZ382" s="2"/>
      <c r="CA382" s="2"/>
    </row>
    <row r="383" spans="2:79">
      <c r="B383" s="4" t="str">
        <f>IF(G383=G384,IF(G383&gt;G382,G383&amp;"_O",""),G383&amp;"_C")</f>
        <v/>
      </c>
      <c r="C383" s="14">
        <f ca="1">RANDBETWEEN(0,1000)/1000</f>
        <v>0.128</v>
      </c>
      <c r="D383" s="16">
        <f>D382+1</f>
        <v>379</v>
      </c>
      <c r="E383" s="10">
        <f>ROUNDDOWN(D383/52,0)+1</f>
        <v>8</v>
      </c>
      <c r="F383" s="15">
        <f>F382+7</f>
        <v>47273</v>
      </c>
      <c r="G383" s="4">
        <f>YEAR(F383)</f>
        <v>2029</v>
      </c>
      <c r="H383" s="33">
        <v>0.67400000000000004</v>
      </c>
      <c r="I383" s="33">
        <v>0.439</v>
      </c>
      <c r="J383" s="33">
        <v>0.67600000000000005</v>
      </c>
      <c r="K383" s="16" t="str">
        <f>IF(M382&gt;1,"Up","Down")</f>
        <v>Up</v>
      </c>
      <c r="L383" s="16" t="str">
        <f>IF(K383="Up",IF(H383&lt;$BJ$7,"Up","Down"),IF(H383&lt;$BK$7,"Down","Up"))</f>
        <v>Down</v>
      </c>
      <c r="M383" s="17">
        <f>IF(L383="Up",INDEX($AK$5:$AK$1005,MATCH(I383,$AI$5:$AI$1005,0),1),INDEX($AL$5:$AL$1005,MATCH(J383,$AI$5:$AI$1005,0),1))</f>
        <v>0.99272190474398458</v>
      </c>
      <c r="N383" s="16" t="str">
        <f>IF(P382&gt;1,"Up","Down")</f>
        <v>Up</v>
      </c>
      <c r="O383" s="16" t="str">
        <f>IF(N383="Up",IF(H383&lt;$BJ$12,"Up","Down"),IF(H383&lt;$BK$12,"Down","Up"))</f>
        <v>Down</v>
      </c>
      <c r="P383" s="17">
        <f>IF(O383="Up",INDEX($AP$5:$AP$1005,MATCH(I383,$AI$5:$AI$1005,0),1),INDEX($AQ$5:$AQ$1005,MATCH(J383,$AI$5:$AI$1005,0),1))</f>
        <v>0.99201797965548133</v>
      </c>
      <c r="Q383" s="19">
        <f>T382</f>
        <v>58958.317194699659</v>
      </c>
      <c r="R383" s="19">
        <f>INDEX(model!$S$5:$S$35,MATCH(G383,model!$Q$5:$Q$35,0),1)*model!$O$5</f>
        <v>125</v>
      </c>
      <c r="S383" s="19">
        <f>IF(RIGHT(B383,1)="C",T382*INDEX(model!$T$5:$T$35,MATCH(G383,model!$Q$5:$Q$35,0),1),0)</f>
        <v>0</v>
      </c>
      <c r="T383" s="19">
        <f>(Q383+R383-S383)*M383</f>
        <v>58653.303184115262</v>
      </c>
      <c r="U383" s="19">
        <f>X382</f>
        <v>51863.572829201083</v>
      </c>
      <c r="V383" s="19">
        <f>INDEX(model!$S$5:$S$35,MATCH(G383,model!$Q$5:$Q$35,0),1)*model!$O$6</f>
        <v>125</v>
      </c>
      <c r="W383" s="19">
        <f>IF(RIGHT(B383,1)="C",X382*INDEX(model!$T$5:$T$35,MATCH(G383,model!$Q$5:$Q$35,0),1),0)</f>
        <v>0</v>
      </c>
      <c r="X383" s="19">
        <f>(U383+V383-W383)*P383</f>
        <v>51573.598983195909</v>
      </c>
      <c r="Y383" s="19"/>
      <c r="Z383" s="36" t="str">
        <f>K383&amp;L383</f>
        <v>UpDown</v>
      </c>
      <c r="AA383" s="36" t="str">
        <f>N383&amp;O383</f>
        <v>UpDown</v>
      </c>
      <c r="AB383" s="19"/>
      <c r="AC383" s="19"/>
      <c r="AD383" s="19"/>
      <c r="AE383" s="19"/>
      <c r="AI383" s="18">
        <f>ROUND(AI382-0.001,3)</f>
        <v>0.622</v>
      </c>
      <c r="AJ383" s="9">
        <f t="array" ref="AJ383">PERCENTILE(IF($BB$5:$BB$2729="Y",$AY$5:$AY$2729),$AI383)</f>
        <v>1.0081296853612252</v>
      </c>
      <c r="AK383" s="9">
        <f t="array" ref="AK383">PERCENTILE(IF($BC$5:$BC$2729="Y",$AY$5:$AY$2729),$AI383)</f>
        <v>1.0159031793427316</v>
      </c>
      <c r="AL383" s="9">
        <f t="array" ref="AL383">PERCENTILE(IF($BD$5:$BD$2729="Y",$AY$5:$AY$2729),$AI383)</f>
        <v>0.99100028632455095</v>
      </c>
      <c r="AM383" s="41" t="str">
        <f>IF(AI383&lt;$BJ$7,"Up","Down")</f>
        <v>Down</v>
      </c>
      <c r="AN383" s="41" t="str">
        <f>IF(AI383&lt;$BK$7,"Down","Up")</f>
        <v>Up</v>
      </c>
      <c r="AO383" s="9">
        <f t="array" ref="AO383">PERCENTILE(IF($BT$5:$BT$2729="Y",$BQ$5:$BQ$2729),$AI383)</f>
        <v>1.0108498469141445</v>
      </c>
      <c r="AP383" s="9">
        <f t="array" ref="AP383">PERCENTILE(IF($BU$5:$BU$2729="Y",$BQ$5:$BQ$2729),$AI383)</f>
        <v>1.0226171809497653</v>
      </c>
      <c r="AQ383" s="9">
        <f t="array" ref="AQ383">PERCENTILE(IF($BV$5:$BV$2729="Y",$BQ$5:$BQ$2729),$AI383)</f>
        <v>0.990199823839507</v>
      </c>
      <c r="AR383" s="41" t="str">
        <f>IF(AI383&lt;$BJ$12,"Up","Down")</f>
        <v>Down</v>
      </c>
      <c r="AS383" s="41" t="str">
        <f>IF(AI383&lt;$BK$12,"Down","Up")</f>
        <v>Up</v>
      </c>
      <c r="AU383" s="4" t="str">
        <f>IF(AZ383=AZ384,IF(AZ383&gt;AZ382,AZ383&amp;"_O",""),AZ383&amp;"_C")</f>
        <v/>
      </c>
      <c r="AV383" s="7" t="str">
        <f>IF(RIGHT(AU383,1)="C",AX383/INDEX($AX$5:$AX$2729,MATCH(AZ383&amp;"_O",$AU$5:$AU$2729,0),1),"")</f>
        <v/>
      </c>
      <c r="AW383" s="38">
        <v>28216</v>
      </c>
      <c r="AX383" s="37">
        <v>99.21</v>
      </c>
      <c r="AY383" s="7">
        <f>AX383/AX382</f>
        <v>1.0015142337976983</v>
      </c>
      <c r="AZ383" s="4">
        <f>YEAR(AW383)</f>
        <v>1977</v>
      </c>
      <c r="BA383" s="2" t="s">
        <v>5</v>
      </c>
      <c r="BB383" s="12" t="str">
        <f>INDEX($CD$5:$CD$10,MATCH(BA383,$CC$5:$CC$10,0),1)</f>
        <v/>
      </c>
      <c r="BC383" s="12" t="str">
        <f>IF(AND(BB383="Y",AY383&gt;1),"Y","")</f>
        <v/>
      </c>
      <c r="BD383" s="12" t="str">
        <f>IF(AND(BB383="Y",AY383&lt;1),"Y","")</f>
        <v/>
      </c>
      <c r="BE383" s="12" t="str">
        <f>IF(AY383&gt;1,IF(AY382&gt;1,"Y",""),"")</f>
        <v/>
      </c>
      <c r="BF383" s="12" t="str">
        <f>IF(AY383&lt;1,IF(AY382&lt;1,"Y",""),"")</f>
        <v/>
      </c>
      <c r="BG383" s="2"/>
      <c r="BH383" s="2"/>
      <c r="BI383" s="2"/>
      <c r="BJ383" s="2"/>
      <c r="BK383" s="2"/>
      <c r="BL383" s="2"/>
      <c r="BM383" s="4" t="str">
        <f>IF(BR383=BR384,IF(BR383&gt;BR382,BR383&amp;"_O",""),BR383&amp;"_C")</f>
        <v/>
      </c>
      <c r="BN383" s="7" t="str">
        <f>IF(RIGHT(BM383,1)="C",BP383/INDEX($BP$5:$BP$2729,MATCH(BR383&amp;"_O",$BM$5:$BM$2729,0),1),"")</f>
        <v/>
      </c>
      <c r="BO383" s="38">
        <v>28615</v>
      </c>
      <c r="BP383" s="3">
        <v>117.27</v>
      </c>
      <c r="BQ383" s="7">
        <f>BP383/BP382</f>
        <v>1.0181455113735023</v>
      </c>
      <c r="BR383" s="4">
        <f>YEAR(BO383)</f>
        <v>1978</v>
      </c>
      <c r="BS383" s="2" t="s">
        <v>5</v>
      </c>
      <c r="BT383" s="12" t="str">
        <f>INDEX($CD$5:$CD$10,MATCH(BS383,$CC$5:$CC$10,0),1)</f>
        <v/>
      </c>
      <c r="BU383" s="12" t="str">
        <f>IF(AND(BT383="Y",BQ383&gt;1),"Y","")</f>
        <v/>
      </c>
      <c r="BV383" s="12" t="str">
        <f>IF(AND(BT383="Y",BQ383&lt;1),"Y","")</f>
        <v/>
      </c>
      <c r="BW383" s="12" t="str">
        <f>IF(BQ383&gt;1,IF(BQ382&gt;1,"Y",""),"")</f>
        <v>Y</v>
      </c>
      <c r="BX383" s="12" t="str">
        <f>IF(BQ383&lt;1,IF(BQ382&lt;1,"Y",""),"")</f>
        <v/>
      </c>
      <c r="BY383" s="2"/>
      <c r="BZ383" s="2"/>
      <c r="CA383" s="2"/>
    </row>
    <row r="384" spans="2:79">
      <c r="B384" s="4" t="str">
        <f>IF(G384=G385,IF(G384&gt;G383,G384&amp;"_O",""),G384&amp;"_C")</f>
        <v/>
      </c>
      <c r="C384" s="14">
        <f ca="1">RANDBETWEEN(0,1000)/1000</f>
        <v>0.55400000000000005</v>
      </c>
      <c r="D384" s="16">
        <f>D383+1</f>
        <v>380</v>
      </c>
      <c r="E384" s="10">
        <f>ROUNDDOWN(D384/52,0)+1</f>
        <v>8</v>
      </c>
      <c r="F384" s="15">
        <f>F383+7</f>
        <v>47280</v>
      </c>
      <c r="G384" s="4">
        <f>YEAR(F384)</f>
        <v>2029</v>
      </c>
      <c r="H384" s="33">
        <v>6.0999999999999999E-2</v>
      </c>
      <c r="I384" s="33">
        <v>0.95299999999999996</v>
      </c>
      <c r="J384" s="33">
        <v>0.16300000000000001</v>
      </c>
      <c r="K384" s="16" t="str">
        <f>IF(M383&gt;1,"Up","Down")</f>
        <v>Down</v>
      </c>
      <c r="L384" s="16" t="str">
        <f>IF(K384="Up",IF(H384&lt;$BJ$7,"Up","Down"),IF(H384&lt;$BK$7,"Down","Up"))</f>
        <v>Down</v>
      </c>
      <c r="M384" s="17">
        <f>IF(L384="Up",INDEX($AK$5:$AK$1005,MATCH(I384,$AI$5:$AI$1005,0),1),INDEX($AL$5:$AL$1005,MATCH(J384,$AI$5:$AI$1005,0),1))</f>
        <v>0.97212150889957905</v>
      </c>
      <c r="N384" s="16" t="str">
        <f>IF(P383&gt;1,"Up","Down")</f>
        <v>Down</v>
      </c>
      <c r="O384" s="16" t="str">
        <f>IF(N384="Up",IF(H384&lt;$BJ$12,"Up","Down"),IF(H384&lt;$BK$12,"Down","Up"))</f>
        <v>Down</v>
      </c>
      <c r="P384" s="17">
        <f>IF(O384="Up",INDEX($AP$5:$AP$1005,MATCH(I384,$AI$5:$AI$1005,0),1),INDEX($AQ$5:$AQ$1005,MATCH(J384,$AI$5:$AI$1005,0),1))</f>
        <v>0.95992097641424179</v>
      </c>
      <c r="Q384" s="19">
        <f>T383</f>
        <v>58653.303184115262</v>
      </c>
      <c r="R384" s="19">
        <f>INDEX(model!$S$5:$S$35,MATCH(G384,model!$Q$5:$Q$35,0),1)*model!$O$5</f>
        <v>125</v>
      </c>
      <c r="S384" s="19">
        <f>IF(RIGHT(B384,1)="C",T383*INDEX(model!$T$5:$T$35,MATCH(G384,model!$Q$5:$Q$35,0),1),0)</f>
        <v>0</v>
      </c>
      <c r="T384" s="19">
        <f>(Q384+R384-S384)*M384</f>
        <v>57139.652781899058</v>
      </c>
      <c r="U384" s="19">
        <f>X383</f>
        <v>51573.598983195909</v>
      </c>
      <c r="V384" s="19">
        <f>INDEX(model!$S$5:$S$35,MATCH(G384,model!$Q$5:$Q$35,0),1)*model!$O$6</f>
        <v>125</v>
      </c>
      <c r="W384" s="19">
        <f>IF(RIGHT(B384,1)="C",X383*INDEX(model!$T$5:$T$35,MATCH(G384,model!$Q$5:$Q$35,0),1),0)</f>
        <v>0</v>
      </c>
      <c r="X384" s="19">
        <f>(U384+V384-W384)*P384</f>
        <v>49626.569615197746</v>
      </c>
      <c r="Y384" s="19"/>
      <c r="Z384" s="36" t="str">
        <f>K384&amp;L384</f>
        <v>DownDown</v>
      </c>
      <c r="AA384" s="36" t="str">
        <f>N384&amp;O384</f>
        <v>DownDown</v>
      </c>
      <c r="AB384" s="19"/>
      <c r="AC384" s="19"/>
      <c r="AD384" s="19"/>
      <c r="AE384" s="19"/>
      <c r="AI384" s="18">
        <f>ROUND(AI383-0.001,3)</f>
        <v>0.621</v>
      </c>
      <c r="AJ384" s="9">
        <f t="array" ref="AJ384">PERCENTILE(IF($BB$5:$BB$2729="Y",$AY$5:$AY$2729),$AI384)</f>
        <v>1.0080967927655593</v>
      </c>
      <c r="AK384" s="9">
        <f t="array" ref="AK384">PERCENTILE(IF($BC$5:$BC$2729="Y",$AY$5:$AY$2729),$AI384)</f>
        <v>1.0158833555100086</v>
      </c>
      <c r="AL384" s="9">
        <f t="array" ref="AL384">PERCENTILE(IF($BD$5:$BD$2729="Y",$AY$5:$AY$2729),$AI384)</f>
        <v>0.99098824599374946</v>
      </c>
      <c r="AM384" s="41" t="str">
        <f>IF(AI384&lt;$BJ$7,"Up","Down")</f>
        <v>Down</v>
      </c>
      <c r="AN384" s="41" t="str">
        <f>IF(AI384&lt;$BK$7,"Down","Up")</f>
        <v>Up</v>
      </c>
      <c r="AO384" s="9">
        <f t="array" ref="AO384">PERCENTILE(IF($BT$5:$BT$2729="Y",$BQ$5:$BQ$2729),$AI384)</f>
        <v>1.0107798501839922</v>
      </c>
      <c r="AP384" s="9">
        <f t="array" ref="AP384">PERCENTILE(IF($BU$5:$BU$2729="Y",$BQ$5:$BQ$2729),$AI384)</f>
        <v>1.0225254230245016</v>
      </c>
      <c r="AQ384" s="9">
        <f t="array" ref="AQ384">PERCENTILE(IF($BV$5:$BV$2729="Y",$BQ$5:$BQ$2729),$AI384)</f>
        <v>0.99016199472472088</v>
      </c>
      <c r="AR384" s="41" t="str">
        <f>IF(AI384&lt;$BJ$12,"Up","Down")</f>
        <v>Down</v>
      </c>
      <c r="AS384" s="41" t="str">
        <f>IF(AI384&lt;$BK$12,"Down","Up")</f>
        <v>Up</v>
      </c>
      <c r="AU384" s="4" t="str">
        <f>IF(AZ384=AZ385,IF(AZ384&gt;AZ383,AZ384&amp;"_O",""),AZ384&amp;"_C")</f>
        <v/>
      </c>
      <c r="AV384" s="7" t="str">
        <f>IF(RIGHT(AU384,1)="C",AX384/INDEX($AX$5:$AX$2729,MATCH(AZ384&amp;"_O",$AU$5:$AU$2729,0),1),"")</f>
        <v/>
      </c>
      <c r="AW384" s="38">
        <v>28222</v>
      </c>
      <c r="AX384" s="37">
        <v>98.35</v>
      </c>
      <c r="AY384" s="7">
        <f>AX384/AX383</f>
        <v>0.99133151900010075</v>
      </c>
      <c r="AZ384" s="4">
        <f>YEAR(AW384)</f>
        <v>1977</v>
      </c>
      <c r="BA384" s="2" t="s">
        <v>5</v>
      </c>
      <c r="BB384" s="12" t="str">
        <f>INDEX($CD$5:$CD$10,MATCH(BA384,$CC$5:$CC$10,0),1)</f>
        <v/>
      </c>
      <c r="BC384" s="12" t="str">
        <f>IF(AND(BB384="Y",AY384&gt;1),"Y","")</f>
        <v/>
      </c>
      <c r="BD384" s="12" t="str">
        <f>IF(AND(BB384="Y",AY384&lt;1),"Y","")</f>
        <v/>
      </c>
      <c r="BE384" s="12" t="str">
        <f>IF(AY384&gt;1,IF(AY383&gt;1,"Y",""),"")</f>
        <v/>
      </c>
      <c r="BF384" s="12" t="str">
        <f>IF(AY384&lt;1,IF(AY383&lt;1,"Y",""),"")</f>
        <v/>
      </c>
      <c r="BG384" s="2"/>
      <c r="BH384" s="2"/>
      <c r="BI384" s="2"/>
      <c r="BJ384" s="2"/>
      <c r="BK384" s="2"/>
      <c r="BL384" s="2"/>
      <c r="BM384" s="4" t="str">
        <f>IF(BR384=BR385,IF(BR384&gt;BR383,BR384&amp;"_O",""),BR384&amp;"_C")</f>
        <v/>
      </c>
      <c r="BN384" s="7" t="str">
        <f>IF(RIGHT(BM384,1)="C",BP384/INDEX($BP$5:$BP$2729,MATCH(BR384&amp;"_O",$BM$5:$BM$2729,0),1),"")</f>
        <v/>
      </c>
      <c r="BO384" s="38">
        <v>28622</v>
      </c>
      <c r="BP384" s="3">
        <v>119.4</v>
      </c>
      <c r="BQ384" s="7">
        <f>BP384/BP383</f>
        <v>1.0181632130979792</v>
      </c>
      <c r="BR384" s="4">
        <f>YEAR(BO384)</f>
        <v>1978</v>
      </c>
      <c r="BS384" s="2" t="s">
        <v>5</v>
      </c>
      <c r="BT384" s="12" t="str">
        <f>INDEX($CD$5:$CD$10,MATCH(BS384,$CC$5:$CC$10,0),1)</f>
        <v/>
      </c>
      <c r="BU384" s="12" t="str">
        <f>IF(AND(BT384="Y",BQ384&gt;1),"Y","")</f>
        <v/>
      </c>
      <c r="BV384" s="12" t="str">
        <f>IF(AND(BT384="Y",BQ384&lt;1),"Y","")</f>
        <v/>
      </c>
      <c r="BW384" s="12" t="str">
        <f>IF(BQ384&gt;1,IF(BQ383&gt;1,"Y",""),"")</f>
        <v>Y</v>
      </c>
      <c r="BX384" s="12" t="str">
        <f>IF(BQ384&lt;1,IF(BQ383&lt;1,"Y",""),"")</f>
        <v/>
      </c>
      <c r="BY384" s="2"/>
      <c r="BZ384" s="2"/>
      <c r="CA384" s="2"/>
    </row>
    <row r="385" spans="2:79">
      <c r="B385" s="4" t="str">
        <f>IF(G385=G386,IF(G385&gt;G384,G385&amp;"_O",""),G385&amp;"_C")</f>
        <v/>
      </c>
      <c r="C385" s="14">
        <f ca="1">RANDBETWEEN(0,1000)/1000</f>
        <v>0.93100000000000005</v>
      </c>
      <c r="D385" s="16">
        <f>D384+1</f>
        <v>381</v>
      </c>
      <c r="E385" s="10">
        <f>ROUNDDOWN(D385/52,0)+1</f>
        <v>8</v>
      </c>
      <c r="F385" s="15">
        <f>F384+7</f>
        <v>47287</v>
      </c>
      <c r="G385" s="4">
        <f>YEAR(F385)</f>
        <v>2029</v>
      </c>
      <c r="H385" s="33">
        <v>0.307</v>
      </c>
      <c r="I385" s="33">
        <v>0.128</v>
      </c>
      <c r="J385" s="33">
        <v>0.14299999999999999</v>
      </c>
      <c r="K385" s="16" t="str">
        <f>IF(M384&gt;1,"Up","Down")</f>
        <v>Down</v>
      </c>
      <c r="L385" s="16" t="str">
        <f>IF(K385="Up",IF(H385&lt;$BJ$7,"Up","Down"),IF(H385&lt;$BK$7,"Down","Up"))</f>
        <v>Down</v>
      </c>
      <c r="M385" s="17">
        <f>IF(L385="Up",INDEX($AK$5:$AK$1005,MATCH(I385,$AI$5:$AI$1005,0),1),INDEX($AL$5:$AL$1005,MATCH(J385,$AI$5:$AI$1005,0),1))</f>
        <v>0.96948902530069225</v>
      </c>
      <c r="N385" s="16" t="str">
        <f>IF(P384&gt;1,"Up","Down")</f>
        <v>Down</v>
      </c>
      <c r="O385" s="16" t="str">
        <f>IF(N385="Up",IF(H385&lt;$BJ$12,"Up","Down"),IF(H385&lt;$BK$12,"Down","Up"))</f>
        <v>Down</v>
      </c>
      <c r="P385" s="17">
        <f>IF(O385="Up",INDEX($AP$5:$AP$1005,MATCH(I385,$AI$5:$AI$1005,0),1),INDEX($AQ$5:$AQ$1005,MATCH(J385,$AI$5:$AI$1005,0),1))</f>
        <v>0.95737740246282066</v>
      </c>
      <c r="Q385" s="19">
        <f>T384</f>
        <v>57139.652781899058</v>
      </c>
      <c r="R385" s="19">
        <f>INDEX(model!$S$5:$S$35,MATCH(G385,model!$Q$5:$Q$35,0),1)*model!$O$5</f>
        <v>125</v>
      </c>
      <c r="S385" s="19">
        <f>IF(RIGHT(B385,1)="C",T384*INDEX(model!$T$5:$T$35,MATCH(G385,model!$Q$5:$Q$35,0),1),0)</f>
        <v>0</v>
      </c>
      <c r="T385" s="19">
        <f>(Q385+R385-S385)*M385</f>
        <v>55517.452409705889</v>
      </c>
      <c r="U385" s="19">
        <f>X384</f>
        <v>49626.569615197746</v>
      </c>
      <c r="V385" s="19">
        <f>INDEX(model!$S$5:$S$35,MATCH(G385,model!$Q$5:$Q$35,0),1)*model!$O$6</f>
        <v>125</v>
      </c>
      <c r="W385" s="19">
        <f>IF(RIGHT(B385,1)="C",X384*INDEX(model!$T$5:$T$35,MATCH(G385,model!$Q$5:$Q$35,0),1),0)</f>
        <v>0</v>
      </c>
      <c r="X385" s="19">
        <f>(U385+V385-W385)*P385</f>
        <v>47631.02848664621</v>
      </c>
      <c r="Y385" s="19"/>
      <c r="Z385" s="36" t="str">
        <f>K385&amp;L385</f>
        <v>DownDown</v>
      </c>
      <c r="AA385" s="36" t="str">
        <f>N385&amp;O385</f>
        <v>DownDown</v>
      </c>
      <c r="AB385" s="19"/>
      <c r="AC385" s="19"/>
      <c r="AD385" s="19"/>
      <c r="AE385" s="19"/>
      <c r="AI385" s="18">
        <f>ROUND(AI384-0.001,3)</f>
        <v>0.62</v>
      </c>
      <c r="AJ385" s="9">
        <f t="array" ref="AJ385">PERCENTILE(IF($BB$5:$BB$2729="Y",$AY$5:$AY$2729),$AI385)</f>
        <v>1.0080737361894829</v>
      </c>
      <c r="AK385" s="9">
        <f t="array" ref="AK385">PERCENTILE(IF($BC$5:$BC$2729="Y",$AY$5:$AY$2729),$AI385)</f>
        <v>1.015854538885991</v>
      </c>
      <c r="AL385" s="9">
        <f t="array" ref="AL385">PERCENTILE(IF($BD$5:$BD$2729="Y",$AY$5:$AY$2729),$AI385)</f>
        <v>0.99095276290710355</v>
      </c>
      <c r="AM385" s="41" t="str">
        <f>IF(AI385&lt;$BJ$7,"Up","Down")</f>
        <v>Down</v>
      </c>
      <c r="AN385" s="41" t="str">
        <f>IF(AI385&lt;$BK$7,"Down","Up")</f>
        <v>Up</v>
      </c>
      <c r="AO385" s="9">
        <f t="array" ref="AO385">PERCENTILE(IF($BT$5:$BT$2729="Y",$BQ$5:$BQ$2729),$AI385)</f>
        <v>1.0107401093434585</v>
      </c>
      <c r="AP385" s="9">
        <f t="array" ref="AP385">PERCENTILE(IF($BU$5:$BU$2729="Y",$BQ$5:$BQ$2729),$AI385)</f>
        <v>1.0224384654703929</v>
      </c>
      <c r="AQ385" s="9">
        <f t="array" ref="AQ385">PERCENTILE(IF($BV$5:$BV$2729="Y",$BQ$5:$BQ$2729),$AI385)</f>
        <v>0.99011165726503925</v>
      </c>
      <c r="AR385" s="41" t="str">
        <f>IF(AI385&lt;$BJ$12,"Up","Down")</f>
        <v>Down</v>
      </c>
      <c r="AS385" s="41" t="str">
        <f>IF(AI385&lt;$BK$12,"Down","Up")</f>
        <v>Up</v>
      </c>
      <c r="AU385" s="4" t="str">
        <f>IF(AZ385=AZ386,IF(AZ385&gt;AZ384,AZ385&amp;"_O",""),AZ385&amp;"_C")</f>
        <v/>
      </c>
      <c r="AV385" s="7" t="str">
        <f>IF(RIGHT(AU385,1)="C",AX385/INDEX($AX$5:$AX$2729,MATCH(AZ385&amp;"_O",$AU$5:$AU$2729,0),1),"")</f>
        <v/>
      </c>
      <c r="AW385" s="38">
        <v>28230</v>
      </c>
      <c r="AX385" s="37">
        <v>101.04</v>
      </c>
      <c r="AY385" s="7">
        <f>AX385/AX384</f>
        <v>1.0273512963904423</v>
      </c>
      <c r="AZ385" s="4">
        <f>YEAR(AW385)</f>
        <v>1977</v>
      </c>
      <c r="BA385" s="2" t="s">
        <v>5</v>
      </c>
      <c r="BB385" s="12" t="str">
        <f>INDEX($CD$5:$CD$10,MATCH(BA385,$CC$5:$CC$10,0),1)</f>
        <v/>
      </c>
      <c r="BC385" s="12" t="str">
        <f>IF(AND(BB385="Y",AY385&gt;1),"Y","")</f>
        <v/>
      </c>
      <c r="BD385" s="12" t="str">
        <f>IF(AND(BB385="Y",AY385&lt;1),"Y","")</f>
        <v/>
      </c>
      <c r="BE385" s="12" t="str">
        <f>IF(AY385&gt;1,IF(AY384&gt;1,"Y",""),"")</f>
        <v/>
      </c>
      <c r="BF385" s="12" t="str">
        <f>IF(AY385&lt;1,IF(AY384&lt;1,"Y",""),"")</f>
        <v/>
      </c>
      <c r="BG385" s="2"/>
      <c r="BH385" s="2"/>
      <c r="BI385" s="2"/>
      <c r="BJ385" s="2"/>
      <c r="BK385" s="2"/>
      <c r="BL385" s="2"/>
      <c r="BM385" s="4" t="str">
        <f>IF(BR385=BR386,IF(BR385&gt;BR384,BR385&amp;"_O",""),BR385&amp;"_C")</f>
        <v/>
      </c>
      <c r="BN385" s="7" t="str">
        <f>IF(RIGHT(BM385,1)="C",BP385/INDEX($BP$5:$BP$2729,MATCH(BR385&amp;"_O",$BM$5:$BM$2729,0),1),"")</f>
        <v/>
      </c>
      <c r="BO385" s="38">
        <v>28629</v>
      </c>
      <c r="BP385" s="3">
        <v>121.57</v>
      </c>
      <c r="BQ385" s="7">
        <f>BP385/BP384</f>
        <v>1.0181742043551087</v>
      </c>
      <c r="BR385" s="4">
        <f>YEAR(BO385)</f>
        <v>1978</v>
      </c>
      <c r="BS385" s="2" t="s">
        <v>5</v>
      </c>
      <c r="BT385" s="12" t="str">
        <f>INDEX($CD$5:$CD$10,MATCH(BS385,$CC$5:$CC$10,0),1)</f>
        <v/>
      </c>
      <c r="BU385" s="12" t="str">
        <f>IF(AND(BT385="Y",BQ385&gt;1),"Y","")</f>
        <v/>
      </c>
      <c r="BV385" s="12" t="str">
        <f>IF(AND(BT385="Y",BQ385&lt;1),"Y","")</f>
        <v/>
      </c>
      <c r="BW385" s="12" t="str">
        <f>IF(BQ385&gt;1,IF(BQ384&gt;1,"Y",""),"")</f>
        <v>Y</v>
      </c>
      <c r="BX385" s="12" t="str">
        <f>IF(BQ385&lt;1,IF(BQ384&lt;1,"Y",""),"")</f>
        <v/>
      </c>
      <c r="BY385" s="2"/>
      <c r="BZ385" s="2"/>
      <c r="CA385" s="2"/>
    </row>
    <row r="386" spans="2:79">
      <c r="B386" s="4" t="str">
        <f>IF(G386=G387,IF(G386&gt;G385,G386&amp;"_O",""),G386&amp;"_C")</f>
        <v/>
      </c>
      <c r="C386" s="14">
        <f ca="1">RANDBETWEEN(0,1000)/1000</f>
        <v>0.20799999999999999</v>
      </c>
      <c r="D386" s="16">
        <f>D385+1</f>
        <v>382</v>
      </c>
      <c r="E386" s="10">
        <f>ROUNDDOWN(D386/52,0)+1</f>
        <v>8</v>
      </c>
      <c r="F386" s="15">
        <f>F385+7</f>
        <v>47294</v>
      </c>
      <c r="G386" s="4">
        <f>YEAR(F386)</f>
        <v>2029</v>
      </c>
      <c r="H386" s="33">
        <v>0.153</v>
      </c>
      <c r="I386" s="33">
        <v>7.5999999999999998E-2</v>
      </c>
      <c r="J386" s="33">
        <v>0.71799999999999997</v>
      </c>
      <c r="K386" s="16" t="str">
        <f>IF(M385&gt;1,"Up","Down")</f>
        <v>Down</v>
      </c>
      <c r="L386" s="16" t="str">
        <f>IF(K386="Up",IF(H386&lt;$BJ$7,"Up","Down"),IF(H386&lt;$BK$7,"Down","Up"))</f>
        <v>Down</v>
      </c>
      <c r="M386" s="17">
        <f>IF(L386="Up",INDEX($AK$5:$AK$1005,MATCH(I386,$AI$5:$AI$1005,0),1),INDEX($AL$5:$AL$1005,MATCH(J386,$AI$5:$AI$1005,0),1))</f>
        <v>0.99377958348541728</v>
      </c>
      <c r="N386" s="16" t="str">
        <f>IF(P385&gt;1,"Up","Down")</f>
        <v>Down</v>
      </c>
      <c r="O386" s="16" t="str">
        <f>IF(N386="Up",IF(H386&lt;$BJ$12,"Up","Down"),IF(H386&lt;$BK$12,"Down","Up"))</f>
        <v>Down</v>
      </c>
      <c r="P386" s="17">
        <f>IF(O386="Up",INDEX($AP$5:$AP$1005,MATCH(I386,$AI$5:$AI$1005,0),1),INDEX($AQ$5:$AQ$1005,MATCH(J386,$AI$5:$AI$1005,0),1))</f>
        <v>0.99294702071371166</v>
      </c>
      <c r="Q386" s="19">
        <f>T385</f>
        <v>55517.452409705889</v>
      </c>
      <c r="R386" s="19">
        <f>INDEX(model!$S$5:$S$35,MATCH(G386,model!$Q$5:$Q$35,0),1)*model!$O$5</f>
        <v>125</v>
      </c>
      <c r="S386" s="19">
        <f>IF(RIGHT(B386,1)="C",T385*INDEX(model!$T$5:$T$35,MATCH(G386,model!$Q$5:$Q$35,0),1),0)</f>
        <v>0</v>
      </c>
      <c r="T386" s="19">
        <f>(Q386+R386-S386)*M386</f>
        <v>55296.333179824673</v>
      </c>
      <c r="U386" s="19">
        <f>X385</f>
        <v>47631.02848664621</v>
      </c>
      <c r="V386" s="19">
        <f>INDEX(model!$S$5:$S$35,MATCH(G386,model!$Q$5:$Q$35,0),1)*model!$O$6</f>
        <v>125</v>
      </c>
      <c r="W386" s="19">
        <f>IF(RIGHT(B386,1)="C",X385*INDEX(model!$T$5:$T$35,MATCH(G386,model!$Q$5:$Q$35,0),1),0)</f>
        <v>0</v>
      </c>
      <c r="X386" s="19">
        <f>(U386+V386-W386)*P386</f>
        <v>47419.206206934497</v>
      </c>
      <c r="Y386" s="19"/>
      <c r="Z386" s="36" t="str">
        <f>K386&amp;L386</f>
        <v>DownDown</v>
      </c>
      <c r="AA386" s="36" t="str">
        <f>N386&amp;O386</f>
        <v>DownDown</v>
      </c>
      <c r="AB386" s="19"/>
      <c r="AC386" s="19"/>
      <c r="AD386" s="19"/>
      <c r="AE386" s="19"/>
      <c r="AI386" s="18">
        <f>ROUND(AI385-0.001,3)</f>
        <v>0.61899999999999999</v>
      </c>
      <c r="AJ386" s="9">
        <f t="array" ref="AJ386">PERCENTILE(IF($BB$5:$BB$2729="Y",$AY$5:$AY$2729),$AI386)</f>
        <v>1.0080567226537438</v>
      </c>
      <c r="AK386" s="9">
        <f t="array" ref="AK386">PERCENTILE(IF($BC$5:$BC$2729="Y",$AY$5:$AY$2729),$AI386)</f>
        <v>1.0158219784795572</v>
      </c>
      <c r="AL386" s="9">
        <f t="array" ref="AL386">PERCENTILE(IF($BD$5:$BD$2729="Y",$AY$5:$AY$2729),$AI386)</f>
        <v>0.99087335352447337</v>
      </c>
      <c r="AM386" s="41" t="str">
        <f>IF(AI386&lt;$BJ$7,"Up","Down")</f>
        <v>Down</v>
      </c>
      <c r="AN386" s="41" t="str">
        <f>IF(AI386&lt;$BK$7,"Down","Up")</f>
        <v>Up</v>
      </c>
      <c r="AO386" s="9">
        <f t="array" ref="AO386">PERCENTILE(IF($BT$5:$BT$2729="Y",$BQ$5:$BQ$2729),$AI386)</f>
        <v>1.0107162440359214</v>
      </c>
      <c r="AP386" s="9">
        <f t="array" ref="AP386">PERCENTILE(IF($BU$5:$BU$2729="Y",$BQ$5:$BQ$2729),$AI386)</f>
        <v>1.0223903561349847</v>
      </c>
      <c r="AQ386" s="9">
        <f t="array" ref="AQ386">PERCENTILE(IF($BV$5:$BV$2729="Y",$BQ$5:$BQ$2729),$AI386)</f>
        <v>0.98998810476212595</v>
      </c>
      <c r="AR386" s="41" t="str">
        <f>IF(AI386&lt;$BJ$12,"Up","Down")</f>
        <v>Down</v>
      </c>
      <c r="AS386" s="41" t="str">
        <f>IF(AI386&lt;$BK$12,"Down","Up")</f>
        <v>Up</v>
      </c>
      <c r="AU386" s="4" t="str">
        <f>IF(AZ386=AZ387,IF(AZ386&gt;AZ385,AZ386&amp;"_O",""),AZ386&amp;"_C")</f>
        <v/>
      </c>
      <c r="AV386" s="7" t="str">
        <f>IF(RIGHT(AU386,1)="C",AX386/INDEX($AX$5:$AX$2729,MATCH(AZ386&amp;"_O",$AU$5:$AU$2729,0),1),"")</f>
        <v/>
      </c>
      <c r="AW386" s="38">
        <v>28237</v>
      </c>
      <c r="AX386" s="37">
        <v>98.44</v>
      </c>
      <c r="AY386" s="7">
        <f>AX386/AX385</f>
        <v>0.97426761678543139</v>
      </c>
      <c r="AZ386" s="4">
        <f>YEAR(AW386)</f>
        <v>1977</v>
      </c>
      <c r="BA386" s="2" t="s">
        <v>5</v>
      </c>
      <c r="BB386" s="12" t="str">
        <f>INDEX($CD$5:$CD$10,MATCH(BA386,$CC$5:$CC$10,0),1)</f>
        <v/>
      </c>
      <c r="BC386" s="12" t="str">
        <f>IF(AND(BB386="Y",AY386&gt;1),"Y","")</f>
        <v/>
      </c>
      <c r="BD386" s="12" t="str">
        <f>IF(AND(BB386="Y",AY386&lt;1),"Y","")</f>
        <v/>
      </c>
      <c r="BE386" s="12" t="str">
        <f>IF(AY386&gt;1,IF(AY385&gt;1,"Y",""),"")</f>
        <v/>
      </c>
      <c r="BF386" s="12" t="str">
        <f>IF(AY386&lt;1,IF(AY385&lt;1,"Y",""),"")</f>
        <v/>
      </c>
      <c r="BG386" s="2"/>
      <c r="BH386" s="2"/>
      <c r="BI386" s="2"/>
      <c r="BJ386" s="2"/>
      <c r="BK386" s="2"/>
      <c r="BL386" s="2"/>
      <c r="BM386" s="4" t="str">
        <f>IF(BR386=BR387,IF(BR386&gt;BR385,BR386&amp;"_O",""),BR386&amp;"_C")</f>
        <v/>
      </c>
      <c r="BN386" s="7" t="str">
        <f>IF(RIGHT(BM386,1)="C",BP386/INDEX($BP$5:$BP$2729,MATCH(BR386&amp;"_O",$BM$5:$BM$2729,0),1),"")</f>
        <v/>
      </c>
      <c r="BO386" s="38">
        <v>28636</v>
      </c>
      <c r="BP386" s="3">
        <v>119.86</v>
      </c>
      <c r="BQ386" s="7">
        <f>BP386/BP385</f>
        <v>0.98593402977708322</v>
      </c>
      <c r="BR386" s="4">
        <f>YEAR(BO386)</f>
        <v>1978</v>
      </c>
      <c r="BS386" s="2" t="s">
        <v>5</v>
      </c>
      <c r="BT386" s="12" t="str">
        <f>INDEX($CD$5:$CD$10,MATCH(BS386,$CC$5:$CC$10,0),1)</f>
        <v/>
      </c>
      <c r="BU386" s="12" t="str">
        <f>IF(AND(BT386="Y",BQ386&gt;1),"Y","")</f>
        <v/>
      </c>
      <c r="BV386" s="12" t="str">
        <f>IF(AND(BT386="Y",BQ386&lt;1),"Y","")</f>
        <v/>
      </c>
      <c r="BW386" s="12" t="str">
        <f>IF(BQ386&gt;1,IF(BQ385&gt;1,"Y",""),"")</f>
        <v/>
      </c>
      <c r="BX386" s="12" t="str">
        <f>IF(BQ386&lt;1,IF(BQ385&lt;1,"Y",""),"")</f>
        <v/>
      </c>
      <c r="BY386" s="2"/>
      <c r="BZ386" s="2"/>
      <c r="CA386" s="2"/>
    </row>
    <row r="387" spans="2:79">
      <c r="B387" s="4" t="str">
        <f>IF(G387=G388,IF(G387&gt;G386,G387&amp;"_O",""),G387&amp;"_C")</f>
        <v/>
      </c>
      <c r="C387" s="14">
        <f ca="1">RANDBETWEEN(0,1000)/1000</f>
        <v>0.36099999999999999</v>
      </c>
      <c r="D387" s="16">
        <f>D386+1</f>
        <v>383</v>
      </c>
      <c r="E387" s="10">
        <f>ROUNDDOWN(D387/52,0)+1</f>
        <v>8</v>
      </c>
      <c r="F387" s="15">
        <f>F386+7</f>
        <v>47301</v>
      </c>
      <c r="G387" s="4">
        <f>YEAR(F387)</f>
        <v>2029</v>
      </c>
      <c r="H387" s="33">
        <v>0.48599999999999999</v>
      </c>
      <c r="I387" s="33">
        <v>0.80100000000000005</v>
      </c>
      <c r="J387" s="33">
        <v>0.95799999999999996</v>
      </c>
      <c r="K387" s="16" t="str">
        <f>IF(M386&gt;1,"Up","Down")</f>
        <v>Down</v>
      </c>
      <c r="L387" s="16" t="str">
        <f>IF(K387="Up",IF(H387&lt;$BJ$7,"Up","Down"),IF(H387&lt;$BK$7,"Down","Up"))</f>
        <v>Up</v>
      </c>
      <c r="M387" s="17">
        <f>IF(L387="Up",INDEX($AK$5:$AK$1005,MATCH(I387,$AI$5:$AI$1005,0),1),INDEX($AL$5:$AL$1005,MATCH(J387,$AI$5:$AI$1005,0),1))</f>
        <v>1.0242106304917999</v>
      </c>
      <c r="N387" s="16" t="str">
        <f>IF(P386&gt;1,"Up","Down")</f>
        <v>Down</v>
      </c>
      <c r="O387" s="16" t="str">
        <f>IF(N387="Up",IF(H387&lt;$BJ$12,"Up","Down"),IF(H387&lt;$BK$12,"Down","Up"))</f>
        <v>Up</v>
      </c>
      <c r="P387" s="17">
        <f>IF(O387="Up",INDEX($AP$5:$AP$1005,MATCH(I387,$AI$5:$AI$1005,0),1),INDEX($AQ$5:$AQ$1005,MATCH(J387,$AI$5:$AI$1005,0),1))</f>
        <v>1.0328329783870009</v>
      </c>
      <c r="Q387" s="19">
        <f>T386</f>
        <v>55296.333179824673</v>
      </c>
      <c r="R387" s="19">
        <f>INDEX(model!$S$5:$S$35,MATCH(G387,model!$Q$5:$Q$35,0),1)*model!$O$5</f>
        <v>125</v>
      </c>
      <c r="S387" s="19">
        <f>IF(RIGHT(B387,1)="C",T386*INDEX(model!$T$5:$T$35,MATCH(G387,model!$Q$5:$Q$35,0),1),0)</f>
        <v>0</v>
      </c>
      <c r="T387" s="19">
        <f>(Q387+R387-S387)*M387</f>
        <v>56763.118598804343</v>
      </c>
      <c r="U387" s="19">
        <f>X386</f>
        <v>47419.206206934497</v>
      </c>
      <c r="V387" s="19">
        <f>INDEX(model!$S$5:$S$35,MATCH(G387,model!$Q$5:$Q$35,0),1)*model!$O$6</f>
        <v>125</v>
      </c>
      <c r="W387" s="19">
        <f>IF(RIGHT(B387,1)="C",X386*INDEX(model!$T$5:$T$35,MATCH(G387,model!$Q$5:$Q$35,0),1),0)</f>
        <v>0</v>
      </c>
      <c r="X387" s="19">
        <f>(U387+V387-W387)*P387</f>
        <v>49105.224101753891</v>
      </c>
      <c r="Y387" s="19"/>
      <c r="Z387" s="36" t="str">
        <f>K387&amp;L387</f>
        <v>DownUp</v>
      </c>
      <c r="AA387" s="36" t="str">
        <f>N387&amp;O387</f>
        <v>DownUp</v>
      </c>
      <c r="AB387" s="19"/>
      <c r="AC387" s="19"/>
      <c r="AD387" s="19"/>
      <c r="AE387" s="19"/>
      <c r="AI387" s="18">
        <f>ROUND(AI386-0.001,3)</f>
        <v>0.61799999999999999</v>
      </c>
      <c r="AJ387" s="9">
        <f t="array" ref="AJ387">PERCENTILE(IF($BB$5:$BB$2729="Y",$AY$5:$AY$2729),$AI387)</f>
        <v>1.0079896877433272</v>
      </c>
      <c r="AK387" s="9">
        <f t="array" ref="AK387">PERCENTILE(IF($BC$5:$BC$2729="Y",$AY$5:$AY$2729),$AI387)</f>
        <v>1.0157922203395111</v>
      </c>
      <c r="AL387" s="9">
        <f t="array" ref="AL387">PERCENTILE(IF($BD$5:$BD$2729="Y",$AY$5:$AY$2729),$AI387)</f>
        <v>0.99086443415210024</v>
      </c>
      <c r="AM387" s="41" t="str">
        <f>IF(AI387&lt;$BJ$7,"Up","Down")</f>
        <v>Down</v>
      </c>
      <c r="AN387" s="41" t="str">
        <f>IF(AI387&lt;$BK$7,"Down","Up")</f>
        <v>Up</v>
      </c>
      <c r="AO387" s="9">
        <f t="array" ref="AO387">PERCENTILE(IF($BT$5:$BT$2729="Y",$BQ$5:$BQ$2729),$AI387)</f>
        <v>1.0106353351893587</v>
      </c>
      <c r="AP387" s="9">
        <f t="array" ref="AP387">PERCENTILE(IF($BU$5:$BU$2729="Y",$BQ$5:$BQ$2729),$AI387)</f>
        <v>1.0223652125692801</v>
      </c>
      <c r="AQ387" s="9">
        <f t="array" ref="AQ387">PERCENTILE(IF($BV$5:$BV$2729="Y",$BQ$5:$BQ$2729),$AI387)</f>
        <v>0.98989671205110497</v>
      </c>
      <c r="AR387" s="41" t="str">
        <f>IF(AI387&lt;$BJ$12,"Up","Down")</f>
        <v>Down</v>
      </c>
      <c r="AS387" s="41" t="str">
        <f>IF(AI387&lt;$BK$12,"Down","Up")</f>
        <v>Up</v>
      </c>
      <c r="AU387" s="4" t="str">
        <f>IF(AZ387=AZ388,IF(AZ387&gt;AZ386,AZ387&amp;"_O",""),AZ387&amp;"_C")</f>
        <v/>
      </c>
      <c r="AV387" s="7" t="str">
        <f>IF(RIGHT(AU387,1)="C",AX387/INDEX($AX$5:$AX$2729,MATCH(AZ387&amp;"_O",$AU$5:$AU$2729,0),1),"")</f>
        <v/>
      </c>
      <c r="AW387" s="38">
        <v>28244</v>
      </c>
      <c r="AX387" s="37">
        <v>98.44</v>
      </c>
      <c r="AY387" s="7">
        <f>AX387/AX386</f>
        <v>1</v>
      </c>
      <c r="AZ387" s="4">
        <f>YEAR(AW387)</f>
        <v>1977</v>
      </c>
      <c r="BA387" s="2" t="s">
        <v>5</v>
      </c>
      <c r="BB387" s="12" t="str">
        <f>INDEX($CD$5:$CD$10,MATCH(BA387,$CC$5:$CC$10,0),1)</f>
        <v/>
      </c>
      <c r="BC387" s="12" t="str">
        <f>IF(AND(BB387="Y",AY387&gt;1),"Y","")</f>
        <v/>
      </c>
      <c r="BD387" s="12" t="str">
        <f>IF(AND(BB387="Y",AY387&lt;1),"Y","")</f>
        <v/>
      </c>
      <c r="BE387" s="12" t="str">
        <f>IF(AY387&gt;1,IF(AY386&gt;1,"Y",""),"")</f>
        <v/>
      </c>
      <c r="BF387" s="12" t="str">
        <f>IF(AY387&lt;1,IF(AY386&lt;1,"Y",""),"")</f>
        <v/>
      </c>
      <c r="BG387" s="2"/>
      <c r="BH387" s="2"/>
      <c r="BI387" s="2"/>
      <c r="BJ387" s="2"/>
      <c r="BK387" s="2"/>
      <c r="BL387" s="2"/>
      <c r="BM387" s="4" t="str">
        <f>IF(BR387=BR388,IF(BR387&gt;BR386,BR387&amp;"_O",""),BR387&amp;"_C")</f>
        <v/>
      </c>
      <c r="BN387" s="7" t="str">
        <f>IF(RIGHT(BM387,1)="C",BP387/INDEX($BP$5:$BP$2729,MATCH(BR387&amp;"_O",$BM$5:$BM$2729,0),1),"")</f>
        <v/>
      </c>
      <c r="BO387" s="38">
        <v>28643</v>
      </c>
      <c r="BP387" s="3">
        <v>121.03</v>
      </c>
      <c r="BQ387" s="7">
        <f>BP387/BP386</f>
        <v>1.0097613882863341</v>
      </c>
      <c r="BR387" s="4">
        <f>YEAR(BO387)</f>
        <v>1978</v>
      </c>
      <c r="BS387" s="2" t="s">
        <v>5</v>
      </c>
      <c r="BT387" s="12" t="str">
        <f>INDEX($CD$5:$CD$10,MATCH(BS387,$CC$5:$CC$10,0),1)</f>
        <v/>
      </c>
      <c r="BU387" s="12" t="str">
        <f>IF(AND(BT387="Y",BQ387&gt;1),"Y","")</f>
        <v/>
      </c>
      <c r="BV387" s="12" t="str">
        <f>IF(AND(BT387="Y",BQ387&lt;1),"Y","")</f>
        <v/>
      </c>
      <c r="BW387" s="12" t="str">
        <f>IF(BQ387&gt;1,IF(BQ386&gt;1,"Y",""),"")</f>
        <v/>
      </c>
      <c r="BX387" s="12" t="str">
        <f>IF(BQ387&lt;1,IF(BQ386&lt;1,"Y",""),"")</f>
        <v/>
      </c>
      <c r="BY387" s="2"/>
      <c r="BZ387" s="2"/>
      <c r="CA387" s="2"/>
    </row>
    <row r="388" spans="2:79">
      <c r="B388" s="4" t="str">
        <f>IF(G388=G389,IF(G388&gt;G387,G388&amp;"_O",""),G388&amp;"_C")</f>
        <v/>
      </c>
      <c r="C388" s="14">
        <f ca="1">RANDBETWEEN(0,1000)/1000</f>
        <v>0.13700000000000001</v>
      </c>
      <c r="D388" s="16">
        <f>D387+1</f>
        <v>384</v>
      </c>
      <c r="E388" s="10">
        <f>ROUNDDOWN(D388/52,0)+1</f>
        <v>8</v>
      </c>
      <c r="F388" s="15">
        <f>F387+7</f>
        <v>47308</v>
      </c>
      <c r="G388" s="4">
        <f>YEAR(F388)</f>
        <v>2029</v>
      </c>
      <c r="H388" s="33">
        <v>0.28000000000000003</v>
      </c>
      <c r="I388" s="33">
        <v>0.46300000000000002</v>
      </c>
      <c r="J388" s="33">
        <v>0.16900000000000001</v>
      </c>
      <c r="K388" s="16" t="str">
        <f>IF(M387&gt;1,"Up","Down")</f>
        <v>Up</v>
      </c>
      <c r="L388" s="16" t="str">
        <f>IF(K388="Up",IF(H388&lt;$BJ$7,"Up","Down"),IF(H388&lt;$BK$7,"Down","Up"))</f>
        <v>Up</v>
      </c>
      <c r="M388" s="17">
        <f>IF(L388="Up",INDEX($AK$5:$AK$1005,MATCH(I388,$AI$5:$AI$1005,0),1),INDEX($AL$5:$AL$1005,MATCH(J388,$AI$5:$AI$1005,0),1))</f>
        <v>1.0114859673025289</v>
      </c>
      <c r="N388" s="16" t="str">
        <f>IF(P387&gt;1,"Up","Down")</f>
        <v>Up</v>
      </c>
      <c r="O388" s="16" t="str">
        <f>IF(N388="Up",IF(H388&lt;$BJ$12,"Up","Down"),IF(H388&lt;$BK$12,"Down","Up"))</f>
        <v>Up</v>
      </c>
      <c r="P388" s="17">
        <f>IF(O388="Up",INDEX($AP$5:$AP$1005,MATCH(I388,$AI$5:$AI$1005,0),1),INDEX($AQ$5:$AQ$1005,MATCH(J388,$AI$5:$AI$1005,0),1))</f>
        <v>1.0156433875162256</v>
      </c>
      <c r="Q388" s="19">
        <f>T387</f>
        <v>56763.118598804343</v>
      </c>
      <c r="R388" s="19">
        <f>INDEX(model!$S$5:$S$35,MATCH(G388,model!$Q$5:$Q$35,0),1)*model!$O$5</f>
        <v>125</v>
      </c>
      <c r="S388" s="19">
        <f>IF(RIGHT(B388,1)="C",T387*INDEX(model!$T$5:$T$35,MATCH(G388,model!$Q$5:$Q$35,0),1),0)</f>
        <v>0</v>
      </c>
      <c r="T388" s="19">
        <f>(Q388+R388-S388)*M388</f>
        <v>57541.5336689326</v>
      </c>
      <c r="U388" s="19">
        <f>X387</f>
        <v>49105.224101753891</v>
      </c>
      <c r="V388" s="19">
        <f>INDEX(model!$S$5:$S$35,MATCH(G388,model!$Q$5:$Q$35,0),1)*model!$O$6</f>
        <v>125</v>
      </c>
      <c r="W388" s="19">
        <f>IF(RIGHT(B388,1)="C",X387*INDEX(model!$T$5:$T$35,MATCH(G388,model!$Q$5:$Q$35,0),1),0)</f>
        <v>0</v>
      </c>
      <c r="X388" s="19">
        <f>(U388+V388-W388)*P388</f>
        <v>50000.351574888256</v>
      </c>
      <c r="Y388" s="19"/>
      <c r="Z388" s="36" t="str">
        <f>K388&amp;L388</f>
        <v>UpUp</v>
      </c>
      <c r="AA388" s="36" t="str">
        <f>N388&amp;O388</f>
        <v>UpUp</v>
      </c>
      <c r="AB388" s="19"/>
      <c r="AC388" s="19"/>
      <c r="AD388" s="19"/>
      <c r="AE388" s="19"/>
      <c r="AI388" s="18">
        <f>ROUND(AI387-0.001,3)</f>
        <v>0.61699999999999999</v>
      </c>
      <c r="AJ388" s="9">
        <f t="array" ref="AJ388">PERCENTILE(IF($BB$5:$BB$2729="Y",$AY$5:$AY$2729),$AI388)</f>
        <v>1.0079805231157488</v>
      </c>
      <c r="AK388" s="9">
        <f t="array" ref="AK388">PERCENTILE(IF($BC$5:$BC$2729="Y",$AY$5:$AY$2729),$AI388)</f>
        <v>1.0157698123385062</v>
      </c>
      <c r="AL388" s="9">
        <f t="array" ref="AL388">PERCENTILE(IF($BD$5:$BD$2729="Y",$AY$5:$AY$2729),$AI388)</f>
        <v>0.99083118043415264</v>
      </c>
      <c r="AM388" s="41" t="str">
        <f>IF(AI388&lt;$BJ$7,"Up","Down")</f>
        <v>Down</v>
      </c>
      <c r="AN388" s="41" t="str">
        <f>IF(AI388&lt;$BK$7,"Down","Up")</f>
        <v>Up</v>
      </c>
      <c r="AO388" s="9">
        <f t="array" ref="AO388">PERCENTILE(IF($BT$5:$BT$2729="Y",$BQ$5:$BQ$2729),$AI388)</f>
        <v>1.0104974702639966</v>
      </c>
      <c r="AP388" s="9">
        <f t="array" ref="AP388">PERCENTILE(IF($BU$5:$BU$2729="Y",$BQ$5:$BQ$2729),$AI388)</f>
        <v>1.0223125169121703</v>
      </c>
      <c r="AQ388" s="9">
        <f t="array" ref="AQ388">PERCENTILE(IF($BV$5:$BV$2729="Y",$BQ$5:$BQ$2729),$AI388)</f>
        <v>0.98984143183566164</v>
      </c>
      <c r="AR388" s="41" t="str">
        <f>IF(AI388&lt;$BJ$12,"Up","Down")</f>
        <v>Down</v>
      </c>
      <c r="AS388" s="41" t="str">
        <f>IF(AI388&lt;$BK$12,"Down","Up")</f>
        <v>Up</v>
      </c>
      <c r="AU388" s="4" t="str">
        <f>IF(AZ388=AZ389,IF(AZ388&gt;AZ387,AZ388&amp;"_O",""),AZ388&amp;"_C")</f>
        <v/>
      </c>
      <c r="AV388" s="7" t="str">
        <f>IF(RIGHT(AU388,1)="C",AX388/INDEX($AX$5:$AX$2729,MATCH(AZ388&amp;"_O",$AU$5:$AU$2729,0),1),"")</f>
        <v/>
      </c>
      <c r="AW388" s="38">
        <v>28251</v>
      </c>
      <c r="AX388" s="37">
        <v>99.49</v>
      </c>
      <c r="AY388" s="7">
        <f>AX388/AX387</f>
        <v>1.0106663957740756</v>
      </c>
      <c r="AZ388" s="4">
        <f>YEAR(AW388)</f>
        <v>1977</v>
      </c>
      <c r="BA388" s="2" t="s">
        <v>5</v>
      </c>
      <c r="BB388" s="12" t="str">
        <f>INDEX($CD$5:$CD$10,MATCH(BA388,$CC$5:$CC$10,0),1)</f>
        <v/>
      </c>
      <c r="BC388" s="12" t="str">
        <f>IF(AND(BB388="Y",AY388&gt;1),"Y","")</f>
        <v/>
      </c>
      <c r="BD388" s="12" t="str">
        <f>IF(AND(BB388="Y",AY388&lt;1),"Y","")</f>
        <v/>
      </c>
      <c r="BE388" s="12" t="str">
        <f>IF(AY388&gt;1,IF(AY387&gt;1,"Y",""),"")</f>
        <v/>
      </c>
      <c r="BF388" s="12" t="str">
        <f>IF(AY388&lt;1,IF(AY387&lt;1,"Y",""),"")</f>
        <v/>
      </c>
      <c r="BG388" s="2"/>
      <c r="BH388" s="2"/>
      <c r="BI388" s="2"/>
      <c r="BJ388" s="2"/>
      <c r="BK388" s="2"/>
      <c r="BL388" s="2"/>
      <c r="BM388" s="4" t="str">
        <f>IF(BR388=BR389,IF(BR388&gt;BR387,BR388&amp;"_O",""),BR388&amp;"_C")</f>
        <v/>
      </c>
      <c r="BN388" s="7" t="str">
        <f>IF(RIGHT(BM388,1)="C",BP388/INDEX($BP$5:$BP$2729,MATCH(BR388&amp;"_O",$BM$5:$BM$2729,0),1),"")</f>
        <v/>
      </c>
      <c r="BO388" s="38">
        <v>28650</v>
      </c>
      <c r="BP388" s="3">
        <v>124.41</v>
      </c>
      <c r="BQ388" s="7">
        <f>BP388/BP387</f>
        <v>1.0279269602577872</v>
      </c>
      <c r="BR388" s="4">
        <f>YEAR(BO388)</f>
        <v>1978</v>
      </c>
      <c r="BS388" s="2" t="s">
        <v>5</v>
      </c>
      <c r="BT388" s="12" t="str">
        <f>INDEX($CD$5:$CD$10,MATCH(BS388,$CC$5:$CC$10,0),1)</f>
        <v/>
      </c>
      <c r="BU388" s="12" t="str">
        <f>IF(AND(BT388="Y",BQ388&gt;1),"Y","")</f>
        <v/>
      </c>
      <c r="BV388" s="12" t="str">
        <f>IF(AND(BT388="Y",BQ388&lt;1),"Y","")</f>
        <v/>
      </c>
      <c r="BW388" s="12" t="str">
        <f>IF(BQ388&gt;1,IF(BQ387&gt;1,"Y",""),"")</f>
        <v>Y</v>
      </c>
      <c r="BX388" s="12" t="str">
        <f>IF(BQ388&lt;1,IF(BQ387&lt;1,"Y",""),"")</f>
        <v/>
      </c>
      <c r="BY388" s="2"/>
      <c r="BZ388" s="2"/>
      <c r="CA388" s="2"/>
    </row>
    <row r="389" spans="2:79">
      <c r="B389" s="4" t="str">
        <f>IF(G389=G390,IF(G389&gt;G388,G389&amp;"_O",""),G389&amp;"_C")</f>
        <v/>
      </c>
      <c r="C389" s="14">
        <f ca="1">RANDBETWEEN(0,1000)/1000</f>
        <v>0.85399999999999998</v>
      </c>
      <c r="D389" s="16">
        <f>D388+1</f>
        <v>385</v>
      </c>
      <c r="E389" s="10">
        <f>ROUNDDOWN(D389/52,0)+1</f>
        <v>8</v>
      </c>
      <c r="F389" s="15">
        <f>F388+7</f>
        <v>47315</v>
      </c>
      <c r="G389" s="4">
        <f>YEAR(F389)</f>
        <v>2029</v>
      </c>
      <c r="H389" s="33">
        <v>0.22700000000000001</v>
      </c>
      <c r="I389" s="33">
        <v>0.27500000000000002</v>
      </c>
      <c r="J389" s="33">
        <v>0.54400000000000004</v>
      </c>
      <c r="K389" s="16" t="str">
        <f>IF(M388&gt;1,"Up","Down")</f>
        <v>Up</v>
      </c>
      <c r="L389" s="16" t="str">
        <f>IF(K389="Up",IF(H389&lt;$BJ$7,"Up","Down"),IF(H389&lt;$BK$7,"Down","Up"))</f>
        <v>Up</v>
      </c>
      <c r="M389" s="17">
        <f>IF(L389="Up",INDEX($AK$5:$AK$1005,MATCH(I389,$AI$5:$AI$1005,0),1),INDEX($AL$5:$AL$1005,MATCH(J389,$AI$5:$AI$1005,0),1))</f>
        <v>1.0066529701024276</v>
      </c>
      <c r="N389" s="16" t="str">
        <f>IF(P388&gt;1,"Up","Down")</f>
        <v>Up</v>
      </c>
      <c r="O389" s="16" t="str">
        <f>IF(N389="Up",IF(H389&lt;$BJ$12,"Up","Down"),IF(H389&lt;$BK$12,"Down","Up"))</f>
        <v>Up</v>
      </c>
      <c r="P389" s="17">
        <f>IF(O389="Up",INDEX($AP$5:$AP$1005,MATCH(I389,$AI$5:$AI$1005,0),1),INDEX($AQ$5:$AQ$1005,MATCH(J389,$AI$5:$AI$1005,0),1))</f>
        <v>1.0089040963543603</v>
      </c>
      <c r="Q389" s="19">
        <f>T388</f>
        <v>57541.5336689326</v>
      </c>
      <c r="R389" s="19">
        <f>INDEX(model!$S$5:$S$35,MATCH(G389,model!$Q$5:$Q$35,0),1)*model!$O$5</f>
        <v>125</v>
      </c>
      <c r="S389" s="19">
        <f>IF(RIGHT(B389,1)="C",T388*INDEX(model!$T$5:$T$35,MATCH(G389,model!$Q$5:$Q$35,0),1),0)</f>
        <v>0</v>
      </c>
      <c r="T389" s="19">
        <f>(Q389+R389-S389)*M389</f>
        <v>58050.18739334264</v>
      </c>
      <c r="U389" s="19">
        <f>X388</f>
        <v>50000.351574888256</v>
      </c>
      <c r="V389" s="19">
        <f>INDEX(model!$S$5:$S$35,MATCH(G389,model!$Q$5:$Q$35,0),1)*model!$O$6</f>
        <v>125</v>
      </c>
      <c r="W389" s="19">
        <f>IF(RIGHT(B389,1)="C",X388*INDEX(model!$T$5:$T$35,MATCH(G389,model!$Q$5:$Q$35,0),1),0)</f>
        <v>0</v>
      </c>
      <c r="X389" s="19">
        <f>(U389+V389-W389)*P389</f>
        <v>50571.672535107245</v>
      </c>
      <c r="Y389" s="19"/>
      <c r="Z389" s="36" t="str">
        <f>K389&amp;L389</f>
        <v>UpUp</v>
      </c>
      <c r="AA389" s="36" t="str">
        <f>N389&amp;O389</f>
        <v>UpUp</v>
      </c>
      <c r="AB389" s="19"/>
      <c r="AC389" s="19"/>
      <c r="AD389" s="19"/>
      <c r="AE389" s="19"/>
      <c r="AI389" s="18">
        <f>ROUND(AI388-0.001,3)</f>
        <v>0.61599999999999999</v>
      </c>
      <c r="AJ389" s="9">
        <f t="array" ref="AJ389">PERCENTILE(IF($BB$5:$BB$2729="Y",$AY$5:$AY$2729),$AI389)</f>
        <v>1.0079634344475257</v>
      </c>
      <c r="AK389" s="9">
        <f t="array" ref="AK389">PERCENTILE(IF($BC$5:$BC$2729="Y",$AY$5:$AY$2729),$AI389)</f>
        <v>1.015762167516951</v>
      </c>
      <c r="AL389" s="9">
        <f t="array" ref="AL389">PERCENTILE(IF($BD$5:$BD$2729="Y",$AY$5:$AY$2729),$AI389)</f>
        <v>0.99077712308537857</v>
      </c>
      <c r="AM389" s="41" t="str">
        <f>IF(AI389&lt;$BJ$7,"Up","Down")</f>
        <v>Down</v>
      </c>
      <c r="AN389" s="41" t="str">
        <f>IF(AI389&lt;$BK$7,"Down","Up")</f>
        <v>Up</v>
      </c>
      <c r="AO389" s="9">
        <f t="array" ref="AO389">PERCENTILE(IF($BT$5:$BT$2729="Y",$BQ$5:$BQ$2729),$AI389)</f>
        <v>1.0104176337965085</v>
      </c>
      <c r="AP389" s="9">
        <f t="array" ref="AP389">PERCENTILE(IF($BU$5:$BU$2729="Y",$BQ$5:$BQ$2729),$AI389)</f>
        <v>1.022311857141796</v>
      </c>
      <c r="AQ389" s="9">
        <f t="array" ref="AQ389">PERCENTILE(IF($BV$5:$BV$2729="Y",$BQ$5:$BQ$2729),$AI389)</f>
        <v>0.98978337961236051</v>
      </c>
      <c r="AR389" s="41" t="str">
        <f>IF(AI389&lt;$BJ$12,"Up","Down")</f>
        <v>Down</v>
      </c>
      <c r="AS389" s="41" t="str">
        <f>IF(AI389&lt;$BK$12,"Down","Up")</f>
        <v>Up</v>
      </c>
      <c r="AU389" s="4" t="str">
        <f>IF(AZ389=AZ390,IF(AZ389&gt;AZ388,AZ389&amp;"_O",""),AZ389&amp;"_C")</f>
        <v/>
      </c>
      <c r="AV389" s="7" t="str">
        <f>IF(RIGHT(AU389,1)="C",AX389/INDEX($AX$5:$AX$2729,MATCH(AZ389&amp;"_O",$AU$5:$AU$2729,0),1),"")</f>
        <v/>
      </c>
      <c r="AW389" s="38">
        <v>28258</v>
      </c>
      <c r="AX389" s="37">
        <v>99.03</v>
      </c>
      <c r="AY389" s="7">
        <f>AX389/AX388</f>
        <v>0.99537641974067748</v>
      </c>
      <c r="AZ389" s="4">
        <f>YEAR(AW389)</f>
        <v>1977</v>
      </c>
      <c r="BA389" s="2" t="s">
        <v>5</v>
      </c>
      <c r="BB389" s="12" t="str">
        <f>INDEX($CD$5:$CD$10,MATCH(BA389,$CC$5:$CC$10,0),1)</f>
        <v/>
      </c>
      <c r="BC389" s="12" t="str">
        <f>IF(AND(BB389="Y",AY389&gt;1),"Y","")</f>
        <v/>
      </c>
      <c r="BD389" s="12" t="str">
        <f>IF(AND(BB389="Y",AY389&lt;1),"Y","")</f>
        <v/>
      </c>
      <c r="BE389" s="12" t="str">
        <f>IF(AY389&gt;1,IF(AY388&gt;1,"Y",""),"")</f>
        <v/>
      </c>
      <c r="BF389" s="12" t="str">
        <f>IF(AY389&lt;1,IF(AY388&lt;1,"Y",""),"")</f>
        <v/>
      </c>
      <c r="BG389" s="2"/>
      <c r="BH389" s="2"/>
      <c r="BI389" s="2"/>
      <c r="BJ389" s="2"/>
      <c r="BK389" s="2"/>
      <c r="BL389" s="2"/>
      <c r="BM389" s="4" t="str">
        <f>IF(BR389=BR390,IF(BR389&gt;BR388,BR389&amp;"_O",""),BR389&amp;"_C")</f>
        <v/>
      </c>
      <c r="BN389" s="7" t="str">
        <f>IF(RIGHT(BM389,1)="C",BP389/INDEX($BP$5:$BP$2729,MATCH(BR389&amp;"_O",$BM$5:$BM$2729,0),1),"")</f>
        <v/>
      </c>
      <c r="BO389" s="38">
        <v>28657</v>
      </c>
      <c r="BP389" s="3">
        <v>123.69</v>
      </c>
      <c r="BQ389" s="7">
        <f>BP389/BP388</f>
        <v>0.99421268386785633</v>
      </c>
      <c r="BR389" s="4">
        <f>YEAR(BO389)</f>
        <v>1978</v>
      </c>
      <c r="BS389" s="2" t="s">
        <v>5</v>
      </c>
      <c r="BT389" s="12" t="str">
        <f>INDEX($CD$5:$CD$10,MATCH(BS389,$CC$5:$CC$10,0),1)</f>
        <v/>
      </c>
      <c r="BU389" s="12" t="str">
        <f>IF(AND(BT389="Y",BQ389&gt;1),"Y","")</f>
        <v/>
      </c>
      <c r="BV389" s="12" t="str">
        <f>IF(AND(BT389="Y",BQ389&lt;1),"Y","")</f>
        <v/>
      </c>
      <c r="BW389" s="12" t="str">
        <f>IF(BQ389&gt;1,IF(BQ388&gt;1,"Y",""),"")</f>
        <v/>
      </c>
      <c r="BX389" s="12" t="str">
        <f>IF(BQ389&lt;1,IF(BQ388&lt;1,"Y",""),"")</f>
        <v/>
      </c>
      <c r="BY389" s="2"/>
      <c r="BZ389" s="2"/>
      <c r="CA389" s="2"/>
    </row>
    <row r="390" spans="2:79">
      <c r="B390" s="4" t="str">
        <f>IF(G390=G391,IF(G390&gt;G389,G390&amp;"_O",""),G390&amp;"_C")</f>
        <v/>
      </c>
      <c r="C390" s="14">
        <f ca="1">RANDBETWEEN(0,1000)/1000</f>
        <v>0.85699999999999998</v>
      </c>
      <c r="D390" s="16">
        <f>D389+1</f>
        <v>386</v>
      </c>
      <c r="E390" s="10">
        <f>ROUNDDOWN(D390/52,0)+1</f>
        <v>8</v>
      </c>
      <c r="F390" s="15">
        <f>F389+7</f>
        <v>47322</v>
      </c>
      <c r="G390" s="4">
        <f>YEAR(F390)</f>
        <v>2029</v>
      </c>
      <c r="H390" s="33">
        <v>0.183</v>
      </c>
      <c r="I390" s="33">
        <v>0.92800000000000005</v>
      </c>
      <c r="J390" s="33">
        <v>0.86699999999999999</v>
      </c>
      <c r="K390" s="16" t="str">
        <f>IF(M389&gt;1,"Up","Down")</f>
        <v>Up</v>
      </c>
      <c r="L390" s="16" t="str">
        <f>IF(K390="Up",IF(H390&lt;$BJ$7,"Up","Down"),IF(H390&lt;$BK$7,"Down","Up"))</f>
        <v>Up</v>
      </c>
      <c r="M390" s="17">
        <f>IF(L390="Up",INDEX($AK$5:$AK$1005,MATCH(I390,$AI$5:$AI$1005,0),1),INDEX($AL$5:$AL$1005,MATCH(J390,$AI$5:$AI$1005,0),1))</f>
        <v>1.0377855629588435</v>
      </c>
      <c r="N390" s="16" t="str">
        <f>IF(P389&gt;1,"Up","Down")</f>
        <v>Up</v>
      </c>
      <c r="O390" s="16" t="str">
        <f>IF(N390="Up",IF(H390&lt;$BJ$12,"Up","Down"),IF(H390&lt;$BK$12,"Down","Up"))</f>
        <v>Up</v>
      </c>
      <c r="P390" s="17">
        <f>IF(O390="Up",INDEX($AP$5:$AP$1005,MATCH(I390,$AI$5:$AI$1005,0),1),INDEX($AQ$5:$AQ$1005,MATCH(J390,$AI$5:$AI$1005,0),1))</f>
        <v>1.0479604512784169</v>
      </c>
      <c r="Q390" s="19">
        <f>T389</f>
        <v>58050.18739334264</v>
      </c>
      <c r="R390" s="19">
        <f>INDEX(model!$S$5:$S$35,MATCH(G390,model!$Q$5:$Q$35,0),1)*model!$O$5</f>
        <v>125</v>
      </c>
      <c r="S390" s="19">
        <f>IF(RIGHT(B390,1)="C",T389*INDEX(model!$T$5:$T$35,MATCH(G390,model!$Q$5:$Q$35,0),1),0)</f>
        <v>0</v>
      </c>
      <c r="T390" s="19">
        <f>(Q390+R390-S390)*M390</f>
        <v>60373.369599236306</v>
      </c>
      <c r="U390" s="19">
        <f>X389</f>
        <v>50571.672535107245</v>
      </c>
      <c r="V390" s="19">
        <f>INDEX(model!$S$5:$S$35,MATCH(G390,model!$Q$5:$Q$35,0),1)*model!$O$6</f>
        <v>125</v>
      </c>
      <c r="W390" s="19">
        <f>IF(RIGHT(B390,1)="C",X389*INDEX(model!$T$5:$T$35,MATCH(G390,model!$Q$5:$Q$35,0),1),0)</f>
        <v>0</v>
      </c>
      <c r="X390" s="19">
        <f>(U390+V390-W390)*P390</f>
        <v>53128.107828205109</v>
      </c>
      <c r="Y390" s="19"/>
      <c r="Z390" s="36" t="str">
        <f>K390&amp;L390</f>
        <v>UpUp</v>
      </c>
      <c r="AA390" s="36" t="str">
        <f>N390&amp;O390</f>
        <v>UpUp</v>
      </c>
      <c r="AB390" s="19"/>
      <c r="AC390" s="19"/>
      <c r="AD390" s="19"/>
      <c r="AE390" s="19"/>
      <c r="AI390" s="18">
        <f>ROUND(AI389-0.001,3)</f>
        <v>0.61499999999999999</v>
      </c>
      <c r="AJ390" s="9">
        <f t="array" ref="AJ390">PERCENTILE(IF($BB$5:$BB$2729="Y",$AY$5:$AY$2729),$AI390)</f>
        <v>1.0078779266831133</v>
      </c>
      <c r="AK390" s="9">
        <f t="array" ref="AK390">PERCENTILE(IF($BC$5:$BC$2729="Y",$AY$5:$AY$2729),$AI390)</f>
        <v>1.0157445037125703</v>
      </c>
      <c r="AL390" s="9">
        <f t="array" ref="AL390">PERCENTILE(IF($BD$5:$BD$2729="Y",$AY$5:$AY$2729),$AI390)</f>
        <v>0.99076978858358011</v>
      </c>
      <c r="AM390" s="41" t="str">
        <f>IF(AI390&lt;$BJ$7,"Up","Down")</f>
        <v>Down</v>
      </c>
      <c r="AN390" s="41" t="str">
        <f>IF(AI390&lt;$BK$7,"Down","Up")</f>
        <v>Up</v>
      </c>
      <c r="AO390" s="9">
        <f t="array" ref="AO390">PERCENTILE(IF($BT$5:$BT$2729="Y",$BQ$5:$BQ$2729),$AI390)</f>
        <v>1.0103601093824468</v>
      </c>
      <c r="AP390" s="9">
        <f t="array" ref="AP390">PERCENTILE(IF($BU$5:$BU$2729="Y",$BQ$5:$BQ$2729),$AI390)</f>
        <v>1.022223970988952</v>
      </c>
      <c r="AQ390" s="9">
        <f t="array" ref="AQ390">PERCENTILE(IF($BV$5:$BV$2729="Y",$BQ$5:$BQ$2729),$AI390)</f>
        <v>0.98972514627162889</v>
      </c>
      <c r="AR390" s="41" t="str">
        <f>IF(AI390&lt;$BJ$12,"Up","Down")</f>
        <v>Down</v>
      </c>
      <c r="AS390" s="41" t="str">
        <f>IF(AI390&lt;$BK$12,"Down","Up")</f>
        <v>Up</v>
      </c>
      <c r="AU390" s="4" t="str">
        <f>IF(AZ390=AZ391,IF(AZ390&gt;AZ389,AZ390&amp;"_O",""),AZ390&amp;"_C")</f>
        <v/>
      </c>
      <c r="AV390" s="7" t="str">
        <f>IF(RIGHT(AU390,1)="C",AX390/INDEX($AX$5:$AX$2729,MATCH(AZ390&amp;"_O",$AU$5:$AU$2729,0),1),"")</f>
        <v/>
      </c>
      <c r="AW390" s="38">
        <v>28265</v>
      </c>
      <c r="AX390" s="37">
        <v>99.45</v>
      </c>
      <c r="AY390" s="7">
        <f>AX390/AX389</f>
        <v>1.0042411390487731</v>
      </c>
      <c r="AZ390" s="4">
        <f>YEAR(AW390)</f>
        <v>1977</v>
      </c>
      <c r="BA390" s="2" t="s">
        <v>5</v>
      </c>
      <c r="BB390" s="12" t="str">
        <f>INDEX($CD$5:$CD$10,MATCH(BA390,$CC$5:$CC$10,0),1)</f>
        <v/>
      </c>
      <c r="BC390" s="12" t="str">
        <f>IF(AND(BB390="Y",AY390&gt;1),"Y","")</f>
        <v/>
      </c>
      <c r="BD390" s="12" t="str">
        <f>IF(AND(BB390="Y",AY390&lt;1),"Y","")</f>
        <v/>
      </c>
      <c r="BE390" s="12" t="str">
        <f>IF(AY390&gt;1,IF(AY389&gt;1,"Y",""),"")</f>
        <v/>
      </c>
      <c r="BF390" s="12" t="str">
        <f>IF(AY390&lt;1,IF(AY389&lt;1,"Y",""),"")</f>
        <v/>
      </c>
      <c r="BG390" s="2"/>
      <c r="BH390" s="2"/>
      <c r="BI390" s="2"/>
      <c r="BJ390" s="2"/>
      <c r="BK390" s="2"/>
      <c r="BL390" s="2"/>
      <c r="BM390" s="4" t="str">
        <f>IF(BR390=BR391,IF(BR390&gt;BR389,BR390&amp;"_O",""),BR390&amp;"_C")</f>
        <v/>
      </c>
      <c r="BN390" s="7" t="str">
        <f>IF(RIGHT(BM390,1)="C",BP390/INDEX($BP$5:$BP$2729,MATCH(BR390&amp;"_O",$BM$5:$BM$2729,0),1),"")</f>
        <v/>
      </c>
      <c r="BO390" s="38">
        <v>28664</v>
      </c>
      <c r="BP390" s="3">
        <v>120.74</v>
      </c>
      <c r="BQ390" s="7">
        <f>BP390/BP389</f>
        <v>0.97615005255073162</v>
      </c>
      <c r="BR390" s="4">
        <f>YEAR(BO390)</f>
        <v>1978</v>
      </c>
      <c r="BS390" s="2" t="s">
        <v>5</v>
      </c>
      <c r="BT390" s="12" t="str">
        <f>INDEX($CD$5:$CD$10,MATCH(BS390,$CC$5:$CC$10,0),1)</f>
        <v/>
      </c>
      <c r="BU390" s="12" t="str">
        <f>IF(AND(BT390="Y",BQ390&gt;1),"Y","")</f>
        <v/>
      </c>
      <c r="BV390" s="12" t="str">
        <f>IF(AND(BT390="Y",BQ390&lt;1),"Y","")</f>
        <v/>
      </c>
      <c r="BW390" s="12" t="str">
        <f>IF(BQ390&gt;1,IF(BQ389&gt;1,"Y",""),"")</f>
        <v/>
      </c>
      <c r="BX390" s="12" t="str">
        <f>IF(BQ390&lt;1,IF(BQ389&lt;1,"Y",""),"")</f>
        <v>Y</v>
      </c>
      <c r="BY390" s="2"/>
      <c r="BZ390" s="2"/>
      <c r="CA390" s="2"/>
    </row>
    <row r="391" spans="2:79">
      <c r="B391" s="4" t="str">
        <f>IF(G391=G392,IF(G391&gt;G390,G391&amp;"_O",""),G391&amp;"_C")</f>
        <v/>
      </c>
      <c r="C391" s="14">
        <f ca="1">RANDBETWEEN(0,1000)/1000</f>
        <v>0.106</v>
      </c>
      <c r="D391" s="16">
        <f>D390+1</f>
        <v>387</v>
      </c>
      <c r="E391" s="10">
        <f>ROUNDDOWN(D391/52,0)+1</f>
        <v>8</v>
      </c>
      <c r="F391" s="15">
        <f>F390+7</f>
        <v>47329</v>
      </c>
      <c r="G391" s="4">
        <f>YEAR(F391)</f>
        <v>2029</v>
      </c>
      <c r="H391" s="33">
        <v>0.70899999999999996</v>
      </c>
      <c r="I391" s="33">
        <v>0.26300000000000001</v>
      </c>
      <c r="J391" s="33">
        <v>0.23100000000000001</v>
      </c>
      <c r="K391" s="16" t="str">
        <f>IF(M390&gt;1,"Up","Down")</f>
        <v>Up</v>
      </c>
      <c r="L391" s="16" t="str">
        <f>IF(K391="Up",IF(H391&lt;$BJ$7,"Up","Down"),IF(H391&lt;$BK$7,"Down","Up"))</f>
        <v>Down</v>
      </c>
      <c r="M391" s="17">
        <f>IF(L391="Up",INDEX($AK$5:$AK$1005,MATCH(I391,$AI$5:$AI$1005,0),1),INDEX($AL$5:$AL$1005,MATCH(J391,$AI$5:$AI$1005,0),1))</f>
        <v>0.97671062996513214</v>
      </c>
      <c r="N391" s="16" t="str">
        <f>IF(P390&gt;1,"Up","Down")</f>
        <v>Up</v>
      </c>
      <c r="O391" s="16" t="str">
        <f>IF(N391="Up",IF(H391&lt;$BJ$12,"Up","Down"),IF(H391&lt;$BK$12,"Down","Up"))</f>
        <v>Down</v>
      </c>
      <c r="P391" s="17">
        <f>IF(O391="Up",INDEX($AP$5:$AP$1005,MATCH(I391,$AI$5:$AI$1005,0),1),INDEX($AQ$5:$AQ$1005,MATCH(J391,$AI$5:$AI$1005,0),1))</f>
        <v>0.96870606242685209</v>
      </c>
      <c r="Q391" s="19">
        <f>T390</f>
        <v>60373.369599236306</v>
      </c>
      <c r="R391" s="19">
        <f>INDEX(model!$S$5:$S$35,MATCH(G391,model!$Q$5:$Q$35,0),1)*model!$O$5</f>
        <v>125</v>
      </c>
      <c r="S391" s="19">
        <f>IF(RIGHT(B391,1)="C",T390*INDEX(model!$T$5:$T$35,MATCH(G391,model!$Q$5:$Q$35,0),1),0)</f>
        <v>0</v>
      </c>
      <c r="T391" s="19">
        <f>(Q391+R391-S391)*M391</f>
        <v>59089.400683133492</v>
      </c>
      <c r="U391" s="19">
        <f>X390</f>
        <v>53128.107828205109</v>
      </c>
      <c r="V391" s="19">
        <f>INDEX(model!$S$5:$S$35,MATCH(G391,model!$Q$5:$Q$35,0),1)*model!$O$6</f>
        <v>125</v>
      </c>
      <c r="W391" s="19">
        <f>IF(RIGHT(B391,1)="C",X390*INDEX(model!$T$5:$T$35,MATCH(G391,model!$Q$5:$Q$35,0),1),0)</f>
        <v>0</v>
      </c>
      <c r="X391" s="19">
        <f>(U391+V391-W391)*P391</f>
        <v>51586.608396253141</v>
      </c>
      <c r="Y391" s="19"/>
      <c r="Z391" s="36" t="str">
        <f>K391&amp;L391</f>
        <v>UpDown</v>
      </c>
      <c r="AA391" s="36" t="str">
        <f>N391&amp;O391</f>
        <v>UpDown</v>
      </c>
      <c r="AB391" s="19"/>
      <c r="AC391" s="19"/>
      <c r="AD391" s="19"/>
      <c r="AE391" s="19"/>
      <c r="AI391" s="18">
        <f>ROUND(AI390-0.001,3)</f>
        <v>0.61399999999999999</v>
      </c>
      <c r="AJ391" s="9">
        <f t="array" ref="AJ391">PERCENTILE(IF($BB$5:$BB$2729="Y",$AY$5:$AY$2729),$AI391)</f>
        <v>1.0078405442545253</v>
      </c>
      <c r="AK391" s="9">
        <f t="array" ref="AK391">PERCENTILE(IF($BC$5:$BC$2729="Y",$AY$5:$AY$2729),$AI391)</f>
        <v>1.0157230608127998</v>
      </c>
      <c r="AL391" s="9">
        <f t="array" ref="AL391">PERCENTILE(IF($BD$5:$BD$2729="Y",$AY$5:$AY$2729),$AI391)</f>
        <v>0.99076384758135727</v>
      </c>
      <c r="AM391" s="41" t="str">
        <f>IF(AI391&lt;$BJ$7,"Up","Down")</f>
        <v>Down</v>
      </c>
      <c r="AN391" s="41" t="str">
        <f>IF(AI391&lt;$BK$7,"Down","Up")</f>
        <v>Up</v>
      </c>
      <c r="AO391" s="9">
        <f t="array" ref="AO391">PERCENTILE(IF($BT$5:$BT$2729="Y",$BQ$5:$BQ$2729),$AI391)</f>
        <v>1.0103468088813865</v>
      </c>
      <c r="AP391" s="9">
        <f t="array" ref="AP391">PERCENTILE(IF($BU$5:$BU$2729="Y",$BQ$5:$BQ$2729),$AI391)</f>
        <v>1.0221892594957707</v>
      </c>
      <c r="AQ391" s="9">
        <f t="array" ref="AQ391">PERCENTILE(IF($BV$5:$BV$2729="Y",$BQ$5:$BQ$2729),$AI391)</f>
        <v>0.98965455504114042</v>
      </c>
      <c r="AR391" s="41" t="str">
        <f>IF(AI391&lt;$BJ$12,"Up","Down")</f>
        <v>Down</v>
      </c>
      <c r="AS391" s="41" t="str">
        <f>IF(AI391&lt;$BK$12,"Down","Up")</f>
        <v>Up</v>
      </c>
      <c r="AU391" s="4" t="str">
        <f>IF(AZ391=AZ392,IF(AZ391&gt;AZ390,AZ391&amp;"_O",""),AZ391&amp;"_C")</f>
        <v/>
      </c>
      <c r="AV391" s="7" t="str">
        <f>IF(RIGHT(AU391,1)="C",AX391/INDEX($AX$5:$AX$2729,MATCH(AZ391&amp;"_O",$AU$5:$AU$2729,0),1),"")</f>
        <v/>
      </c>
      <c r="AW391" s="38">
        <v>28272</v>
      </c>
      <c r="AX391" s="37">
        <v>96.27</v>
      </c>
      <c r="AY391" s="7">
        <f>AX391/AX390</f>
        <v>0.96802413273001497</v>
      </c>
      <c r="AZ391" s="4">
        <f>YEAR(AW391)</f>
        <v>1977</v>
      </c>
      <c r="BA391" s="2" t="s">
        <v>5</v>
      </c>
      <c r="BB391" s="12" t="str">
        <f>INDEX($CD$5:$CD$10,MATCH(BA391,$CC$5:$CC$10,0),1)</f>
        <v/>
      </c>
      <c r="BC391" s="12" t="str">
        <f>IF(AND(BB391="Y",AY391&gt;1),"Y","")</f>
        <v/>
      </c>
      <c r="BD391" s="12" t="str">
        <f>IF(AND(BB391="Y",AY391&lt;1),"Y","")</f>
        <v/>
      </c>
      <c r="BE391" s="12" t="str">
        <f>IF(AY391&gt;1,IF(AY390&gt;1,"Y",""),"")</f>
        <v/>
      </c>
      <c r="BF391" s="12" t="str">
        <f>IF(AY391&lt;1,IF(AY390&lt;1,"Y",""),"")</f>
        <v/>
      </c>
      <c r="BG391" s="2"/>
      <c r="BH391" s="2"/>
      <c r="BI391" s="2"/>
      <c r="BJ391" s="2"/>
      <c r="BK391" s="2"/>
      <c r="BL391" s="2"/>
      <c r="BM391" s="4" t="str">
        <f>IF(BR391=BR392,IF(BR391&gt;BR390,BR391&amp;"_O",""),BR391&amp;"_C")</f>
        <v/>
      </c>
      <c r="BN391" s="7" t="str">
        <f>IF(RIGHT(BM391,1)="C",BP391/INDEX($BP$5:$BP$2729,MATCH(BR391&amp;"_O",$BM$5:$BM$2729,0),1),"")</f>
        <v/>
      </c>
      <c r="BO391" s="38">
        <v>28671</v>
      </c>
      <c r="BP391" s="3">
        <v>120.3</v>
      </c>
      <c r="BQ391" s="7">
        <f>BP391/BP390</f>
        <v>0.99635580586383965</v>
      </c>
      <c r="BR391" s="4">
        <f>YEAR(BO391)</f>
        <v>1978</v>
      </c>
      <c r="BS391" s="2" t="s">
        <v>5</v>
      </c>
      <c r="BT391" s="12" t="str">
        <f>INDEX($CD$5:$CD$10,MATCH(BS391,$CC$5:$CC$10,0),1)</f>
        <v/>
      </c>
      <c r="BU391" s="12" t="str">
        <f>IF(AND(BT391="Y",BQ391&gt;1),"Y","")</f>
        <v/>
      </c>
      <c r="BV391" s="12" t="str">
        <f>IF(AND(BT391="Y",BQ391&lt;1),"Y","")</f>
        <v/>
      </c>
      <c r="BW391" s="12" t="str">
        <f>IF(BQ391&gt;1,IF(BQ390&gt;1,"Y",""),"")</f>
        <v/>
      </c>
      <c r="BX391" s="12" t="str">
        <f>IF(BQ391&lt;1,IF(BQ390&lt;1,"Y",""),"")</f>
        <v>Y</v>
      </c>
      <c r="BY391" s="2"/>
      <c r="BZ391" s="2"/>
      <c r="CA391" s="2"/>
    </row>
    <row r="392" spans="2:79">
      <c r="B392" s="4" t="str">
        <f>IF(G392=G393,IF(G392&gt;G391,G392&amp;"_O",""),G392&amp;"_C")</f>
        <v/>
      </c>
      <c r="C392" s="14">
        <f ca="1">RANDBETWEEN(0,1000)/1000</f>
        <v>0.83599999999999997</v>
      </c>
      <c r="D392" s="16">
        <f>D391+1</f>
        <v>388</v>
      </c>
      <c r="E392" s="10">
        <f>ROUNDDOWN(D392/52,0)+1</f>
        <v>8</v>
      </c>
      <c r="F392" s="15">
        <f>F391+7</f>
        <v>47336</v>
      </c>
      <c r="G392" s="4">
        <f>YEAR(F392)</f>
        <v>2029</v>
      </c>
      <c r="H392" s="33">
        <v>0.50800000000000001</v>
      </c>
      <c r="I392" s="33">
        <v>0.185</v>
      </c>
      <c r="J392" s="33">
        <v>0.22800000000000001</v>
      </c>
      <c r="K392" s="16" t="str">
        <f>IF(M391&gt;1,"Up","Down")</f>
        <v>Down</v>
      </c>
      <c r="L392" s="16" t="str">
        <f>IF(K392="Up",IF(H392&lt;$BJ$7,"Up","Down"),IF(H392&lt;$BK$7,"Down","Up"))</f>
        <v>Up</v>
      </c>
      <c r="M392" s="17">
        <f>IF(L392="Up",INDEX($AK$5:$AK$1005,MATCH(I392,$AI$5:$AI$1005,0),1),INDEX($AL$5:$AL$1005,MATCH(J392,$AI$5:$AI$1005,0),1))</f>
        <v>1.0045894127176125</v>
      </c>
      <c r="N392" s="16" t="str">
        <f>IF(P391&gt;1,"Up","Down")</f>
        <v>Down</v>
      </c>
      <c r="O392" s="16" t="str">
        <f>IF(N392="Up",IF(H392&lt;$BJ$12,"Up","Down"),IF(H392&lt;$BK$12,"Down","Up"))</f>
        <v>Up</v>
      </c>
      <c r="P392" s="17">
        <f>IF(O392="Up",INDEX($AP$5:$AP$1005,MATCH(I392,$AI$5:$AI$1005,0),1),INDEX($AQ$5:$AQ$1005,MATCH(J392,$AI$5:$AI$1005,0),1))</f>
        <v>1.006335461493407</v>
      </c>
      <c r="Q392" s="19">
        <f>T391</f>
        <v>59089.400683133492</v>
      </c>
      <c r="R392" s="19">
        <f>INDEX(model!$S$5:$S$35,MATCH(G392,model!$Q$5:$Q$35,0),1)*model!$O$5</f>
        <v>125</v>
      </c>
      <c r="S392" s="19">
        <f>IF(RIGHT(B392,1)="C",T391*INDEX(model!$T$5:$T$35,MATCH(G392,model!$Q$5:$Q$35,0),1),0)</f>
        <v>0</v>
      </c>
      <c r="T392" s="19">
        <f>(Q392+R392-S392)*M392</f>
        <v>59486.160006694467</v>
      </c>
      <c r="U392" s="19">
        <f>X391</f>
        <v>51586.608396253141</v>
      </c>
      <c r="V392" s="19">
        <f>INDEX(model!$S$5:$S$35,MATCH(G392,model!$Q$5:$Q$35,0),1)*model!$O$6</f>
        <v>125</v>
      </c>
      <c r="W392" s="19">
        <f>IF(RIGHT(B392,1)="C",X391*INDEX(model!$T$5:$T$35,MATCH(G392,model!$Q$5:$Q$35,0),1),0)</f>
        <v>0</v>
      </c>
      <c r="X392" s="19">
        <f>(U392+V392-W392)*P392</f>
        <v>52039.225300009748</v>
      </c>
      <c r="Y392" s="19"/>
      <c r="Z392" s="36" t="str">
        <f>K392&amp;L392</f>
        <v>DownUp</v>
      </c>
      <c r="AA392" s="36" t="str">
        <f>N392&amp;O392</f>
        <v>DownUp</v>
      </c>
      <c r="AB392" s="19"/>
      <c r="AC392" s="19"/>
      <c r="AD392" s="19"/>
      <c r="AE392" s="19"/>
      <c r="AI392" s="18">
        <f>ROUND(AI391-0.001,3)</f>
        <v>0.61299999999999999</v>
      </c>
      <c r="AJ392" s="9">
        <f t="array" ref="AJ392">PERCENTILE(IF($BB$5:$BB$2729="Y",$AY$5:$AY$2729),$AI392)</f>
        <v>1.0077477989956314</v>
      </c>
      <c r="AK392" s="9">
        <f t="array" ref="AK392">PERCENTILE(IF($BC$5:$BC$2729="Y",$AY$5:$AY$2729),$AI392)</f>
        <v>1.015711551784658</v>
      </c>
      <c r="AL392" s="9">
        <f t="array" ref="AL392">PERCENTILE(IF($BD$5:$BD$2729="Y",$AY$5:$AY$2729),$AI392)</f>
        <v>0.99074503593978847</v>
      </c>
      <c r="AM392" s="41" t="str">
        <f>IF(AI392&lt;$BJ$7,"Up","Down")</f>
        <v>Down</v>
      </c>
      <c r="AN392" s="41" t="str">
        <f>IF(AI392&lt;$BK$7,"Down","Up")</f>
        <v>Up</v>
      </c>
      <c r="AO392" s="9">
        <f t="array" ref="AO392">PERCENTILE(IF($BT$5:$BT$2729="Y",$BQ$5:$BQ$2729),$AI392)</f>
        <v>1.0101805293399544</v>
      </c>
      <c r="AP392" s="9">
        <f t="array" ref="AP392">PERCENTILE(IF($BU$5:$BU$2729="Y",$BQ$5:$BQ$2729),$AI392)</f>
        <v>1.0221694389970317</v>
      </c>
      <c r="AQ392" s="9">
        <f t="array" ref="AQ392">PERCENTILE(IF($BV$5:$BV$2729="Y",$BQ$5:$BQ$2729),$AI392)</f>
        <v>0.98957105913923904</v>
      </c>
      <c r="AR392" s="41" t="str">
        <f>IF(AI392&lt;$BJ$12,"Up","Down")</f>
        <v>Down</v>
      </c>
      <c r="AS392" s="41" t="str">
        <f>IF(AI392&lt;$BK$12,"Down","Up")</f>
        <v>Up</v>
      </c>
      <c r="AU392" s="4" t="str">
        <f>IF(AZ392=AZ393,IF(AZ392&gt;AZ391,AZ392&amp;"_O",""),AZ392&amp;"_C")</f>
        <v/>
      </c>
      <c r="AV392" s="7" t="str">
        <f>IF(RIGHT(AU392,1)="C",AX392/INDEX($AX$5:$AX$2729,MATCH(AZ392&amp;"_O",$AU$5:$AU$2729,0),1),"")</f>
        <v/>
      </c>
      <c r="AW392" s="38">
        <v>28279</v>
      </c>
      <c r="AX392" s="37">
        <v>97.69</v>
      </c>
      <c r="AY392" s="7">
        <f>AX392/AX391</f>
        <v>1.0147501817804092</v>
      </c>
      <c r="AZ392" s="4">
        <f>YEAR(AW392)</f>
        <v>1977</v>
      </c>
      <c r="BA392" s="2" t="s">
        <v>5</v>
      </c>
      <c r="BB392" s="12" t="str">
        <f>INDEX($CD$5:$CD$10,MATCH(BA392,$CC$5:$CC$10,0),1)</f>
        <v/>
      </c>
      <c r="BC392" s="12" t="str">
        <f>IF(AND(BB392="Y",AY392&gt;1),"Y","")</f>
        <v/>
      </c>
      <c r="BD392" s="12" t="str">
        <f>IF(AND(BB392="Y",AY392&lt;1),"Y","")</f>
        <v/>
      </c>
      <c r="BE392" s="12" t="str">
        <f>IF(AY392&gt;1,IF(AY391&gt;1,"Y",""),"")</f>
        <v/>
      </c>
      <c r="BF392" s="12" t="str">
        <f>IF(AY392&lt;1,IF(AY391&lt;1,"Y",""),"")</f>
        <v/>
      </c>
      <c r="BG392" s="2"/>
      <c r="BH392" s="2"/>
      <c r="BI392" s="2"/>
      <c r="BJ392" s="2"/>
      <c r="BK392" s="2"/>
      <c r="BL392" s="2"/>
      <c r="BM392" s="4" t="str">
        <f>IF(BR392=BR393,IF(BR392&gt;BR391,BR392&amp;"_O",""),BR392&amp;"_C")</f>
        <v/>
      </c>
      <c r="BN392" s="7" t="str">
        <f>IF(RIGHT(BM392,1)="C",BP392/INDEX($BP$5:$BP$2729,MATCH(BR392&amp;"_O",$BM$5:$BM$2729,0),1),"")</f>
        <v/>
      </c>
      <c r="BO392" s="38">
        <v>28678</v>
      </c>
      <c r="BP392" s="3">
        <v>119.16</v>
      </c>
      <c r="BQ392" s="7">
        <f>BP392/BP391</f>
        <v>0.99052369077306734</v>
      </c>
      <c r="BR392" s="4">
        <f>YEAR(BO392)</f>
        <v>1978</v>
      </c>
      <c r="BS392" s="2" t="s">
        <v>5</v>
      </c>
      <c r="BT392" s="12" t="str">
        <f>INDEX($CD$5:$CD$10,MATCH(BS392,$CC$5:$CC$10,0),1)</f>
        <v/>
      </c>
      <c r="BU392" s="12" t="str">
        <f>IF(AND(BT392="Y",BQ392&gt;1),"Y","")</f>
        <v/>
      </c>
      <c r="BV392" s="12" t="str">
        <f>IF(AND(BT392="Y",BQ392&lt;1),"Y","")</f>
        <v/>
      </c>
      <c r="BW392" s="12" t="str">
        <f>IF(BQ392&gt;1,IF(BQ391&gt;1,"Y",""),"")</f>
        <v/>
      </c>
      <c r="BX392" s="12" t="str">
        <f>IF(BQ392&lt;1,IF(BQ391&lt;1,"Y",""),"")</f>
        <v>Y</v>
      </c>
      <c r="BY392" s="2"/>
      <c r="BZ392" s="2"/>
      <c r="CA392" s="2"/>
    </row>
    <row r="393" spans="2:79">
      <c r="B393" s="4" t="str">
        <f>IF(G393=G394,IF(G393&gt;G392,G393&amp;"_O",""),G393&amp;"_C")</f>
        <v/>
      </c>
      <c r="C393" s="14">
        <f ca="1">RANDBETWEEN(0,1000)/1000</f>
        <v>0.23499999999999999</v>
      </c>
      <c r="D393" s="16">
        <f>D392+1</f>
        <v>389</v>
      </c>
      <c r="E393" s="10">
        <f>ROUNDDOWN(D393/52,0)+1</f>
        <v>8</v>
      </c>
      <c r="F393" s="15">
        <f>F392+7</f>
        <v>47343</v>
      </c>
      <c r="G393" s="4">
        <f>YEAR(F393)</f>
        <v>2029</v>
      </c>
      <c r="H393" s="33">
        <v>0.84299999999999997</v>
      </c>
      <c r="I393" s="33">
        <v>0.158</v>
      </c>
      <c r="J393" s="33">
        <v>0.74</v>
      </c>
      <c r="K393" s="16" t="str">
        <f>IF(M392&gt;1,"Up","Down")</f>
        <v>Up</v>
      </c>
      <c r="L393" s="16" t="str">
        <f>IF(K393="Up",IF(H393&lt;$BJ$7,"Up","Down"),IF(H393&lt;$BK$7,"Down","Up"))</f>
        <v>Down</v>
      </c>
      <c r="M393" s="17">
        <f>IF(L393="Up",INDEX($AK$5:$AK$1005,MATCH(I393,$AI$5:$AI$1005,0),1),INDEX($AL$5:$AL$1005,MATCH(J393,$AI$5:$AI$1005,0),1))</f>
        <v>0.99443631117892273</v>
      </c>
      <c r="N393" s="16" t="str">
        <f>IF(P392&gt;1,"Up","Down")</f>
        <v>Up</v>
      </c>
      <c r="O393" s="16" t="str">
        <f>IF(N393="Up",IF(H393&lt;$BJ$12,"Up","Down"),IF(H393&lt;$BK$12,"Down","Up"))</f>
        <v>Down</v>
      </c>
      <c r="P393" s="17">
        <f>IF(O393="Up",INDEX($AP$5:$AP$1005,MATCH(I393,$AI$5:$AI$1005,0),1),INDEX($AQ$5:$AQ$1005,MATCH(J393,$AI$5:$AI$1005,0),1))</f>
        <v>0.99352585339854338</v>
      </c>
      <c r="Q393" s="19">
        <f>T392</f>
        <v>59486.160006694467</v>
      </c>
      <c r="R393" s="19">
        <f>INDEX(model!$S$5:$S$35,MATCH(G393,model!$Q$5:$Q$35,0),1)*model!$O$5</f>
        <v>125</v>
      </c>
      <c r="S393" s="19">
        <f>IF(RIGHT(B393,1)="C",T392*INDEX(model!$T$5:$T$35,MATCH(G393,model!$Q$5:$Q$35,0),1),0)</f>
        <v>0</v>
      </c>
      <c r="T393" s="19">
        <f>(Q393+R393-S393)*M393</f>
        <v>59279.50206215377</v>
      </c>
      <c r="U393" s="19">
        <f>X392</f>
        <v>52039.225300009748</v>
      </c>
      <c r="V393" s="19">
        <f>INDEX(model!$S$5:$S$35,MATCH(G393,model!$Q$5:$Q$35,0),1)*model!$O$6</f>
        <v>125</v>
      </c>
      <c r="W393" s="19">
        <f>IF(RIGHT(B393,1)="C",X392*INDEX(model!$T$5:$T$35,MATCH(G393,model!$Q$5:$Q$35,0),1),0)</f>
        <v>0</v>
      </c>
      <c r="X393" s="19">
        <f>(U393+V393-W393)*P393</f>
        <v>51826.506458066069</v>
      </c>
      <c r="Y393" s="19"/>
      <c r="Z393" s="36" t="str">
        <f>K393&amp;L393</f>
        <v>UpDown</v>
      </c>
      <c r="AA393" s="36" t="str">
        <f>N393&amp;O393</f>
        <v>UpDown</v>
      </c>
      <c r="AB393" s="19"/>
      <c r="AC393" s="19"/>
      <c r="AD393" s="19"/>
      <c r="AE393" s="19"/>
      <c r="AI393" s="18">
        <f>ROUND(AI392-0.001,3)</f>
        <v>0.61199999999999999</v>
      </c>
      <c r="AJ393" s="9">
        <f t="array" ref="AJ393">PERCENTILE(IF($BB$5:$BB$2729="Y",$AY$5:$AY$2729),$AI393)</f>
        <v>1.0077156606351707</v>
      </c>
      <c r="AK393" s="9">
        <f t="array" ref="AK393">PERCENTILE(IF($BC$5:$BC$2729="Y",$AY$5:$AY$2729),$AI393)</f>
        <v>1.0157048048389381</v>
      </c>
      <c r="AL393" s="9">
        <f t="array" ref="AL393">PERCENTILE(IF($BD$5:$BD$2729="Y",$AY$5:$AY$2729),$AI393)</f>
        <v>0.99070162869655698</v>
      </c>
      <c r="AM393" s="41" t="str">
        <f>IF(AI393&lt;$BJ$7,"Up","Down")</f>
        <v>Down</v>
      </c>
      <c r="AN393" s="41" t="str">
        <f>IF(AI393&lt;$BK$7,"Down","Up")</f>
        <v>Up</v>
      </c>
      <c r="AO393" s="9">
        <f t="array" ref="AO393">PERCENTILE(IF($BT$5:$BT$2729="Y",$BQ$5:$BQ$2729),$AI393)</f>
        <v>1.0101323860983267</v>
      </c>
      <c r="AP393" s="9">
        <f t="array" ref="AP393">PERCENTILE(IF($BU$5:$BU$2729="Y",$BQ$5:$BQ$2729),$AI393)</f>
        <v>1.0221384246173579</v>
      </c>
      <c r="AQ393" s="9">
        <f t="array" ref="AQ393">PERCENTILE(IF($BV$5:$BV$2729="Y",$BQ$5:$BQ$2729),$AI393)</f>
        <v>0.9895187695024743</v>
      </c>
      <c r="AR393" s="41" t="str">
        <f>IF(AI393&lt;$BJ$12,"Up","Down")</f>
        <v>Down</v>
      </c>
      <c r="AS393" s="41" t="str">
        <f>IF(AI393&lt;$BK$12,"Down","Up")</f>
        <v>Up</v>
      </c>
      <c r="AU393" s="4" t="str">
        <f>IF(AZ393=AZ394,IF(AZ393&gt;AZ392,AZ393&amp;"_O",""),AZ393&amp;"_C")</f>
        <v/>
      </c>
      <c r="AV393" s="7" t="str">
        <f>IF(RIGHT(AU393,1)="C",AX393/INDEX($AX$5:$AX$2729,MATCH(AZ393&amp;"_O",$AU$5:$AU$2729,0),1),"")</f>
        <v/>
      </c>
      <c r="AW393" s="38">
        <v>28286</v>
      </c>
      <c r="AX393" s="37">
        <v>98.46</v>
      </c>
      <c r="AY393" s="7">
        <f>AX393/AX392</f>
        <v>1.0078820759545501</v>
      </c>
      <c r="AZ393" s="4">
        <f>YEAR(AW393)</f>
        <v>1977</v>
      </c>
      <c r="BA393" s="2" t="s">
        <v>5</v>
      </c>
      <c r="BB393" s="12" t="str">
        <f>INDEX($CD$5:$CD$10,MATCH(BA393,$CC$5:$CC$10,0),1)</f>
        <v/>
      </c>
      <c r="BC393" s="12" t="str">
        <f>IF(AND(BB393="Y",AY393&gt;1),"Y","")</f>
        <v/>
      </c>
      <c r="BD393" s="12" t="str">
        <f>IF(AND(BB393="Y",AY393&lt;1),"Y","")</f>
        <v/>
      </c>
      <c r="BE393" s="12" t="str">
        <f>IF(AY393&gt;1,IF(AY392&gt;1,"Y",""),"")</f>
        <v>Y</v>
      </c>
      <c r="BF393" s="12" t="str">
        <f>IF(AY393&lt;1,IF(AY392&lt;1,"Y",""),"")</f>
        <v/>
      </c>
      <c r="BG393" s="2"/>
      <c r="BH393" s="2"/>
      <c r="BI393" s="2"/>
      <c r="BJ393" s="2"/>
      <c r="BK393" s="2"/>
      <c r="BL393" s="2"/>
      <c r="BM393" s="4" t="str">
        <f>IF(BR393=BR394,IF(BR393&gt;BR392,BR393&amp;"_O",""),BR393&amp;"_C")</f>
        <v/>
      </c>
      <c r="BN393" s="7" t="str">
        <f>IF(RIGHT(BM393,1)="C",BP393/INDEX($BP$5:$BP$2729,MATCH(BR393&amp;"_O",$BM$5:$BM$2729,0),1),"")</f>
        <v/>
      </c>
      <c r="BO393" s="38">
        <v>28685</v>
      </c>
      <c r="BP393" s="3">
        <v>121.58</v>
      </c>
      <c r="BQ393" s="7">
        <f>BP393/BP392</f>
        <v>1.0203088284659281</v>
      </c>
      <c r="BR393" s="4">
        <f>YEAR(BO393)</f>
        <v>1978</v>
      </c>
      <c r="BS393" s="2" t="s">
        <v>5</v>
      </c>
      <c r="BT393" s="12" t="str">
        <f>INDEX($CD$5:$CD$10,MATCH(BS393,$CC$5:$CC$10,0),1)</f>
        <v/>
      </c>
      <c r="BU393" s="12" t="str">
        <f>IF(AND(BT393="Y",BQ393&gt;1),"Y","")</f>
        <v/>
      </c>
      <c r="BV393" s="12" t="str">
        <f>IF(AND(BT393="Y",BQ393&lt;1),"Y","")</f>
        <v/>
      </c>
      <c r="BW393" s="12" t="str">
        <f>IF(BQ393&gt;1,IF(BQ392&gt;1,"Y",""),"")</f>
        <v/>
      </c>
      <c r="BX393" s="12" t="str">
        <f>IF(BQ393&lt;1,IF(BQ392&lt;1,"Y",""),"")</f>
        <v/>
      </c>
      <c r="BY393" s="2"/>
      <c r="BZ393" s="2"/>
      <c r="CA393" s="2"/>
    </row>
    <row r="394" spans="2:79">
      <c r="B394" s="4" t="str">
        <f>IF(G394=G395,IF(G394&gt;G393,G394&amp;"_O",""),G394&amp;"_C")</f>
        <v/>
      </c>
      <c r="C394" s="14">
        <f ca="1">RANDBETWEEN(0,1000)/1000</f>
        <v>0.51500000000000001</v>
      </c>
      <c r="D394" s="16">
        <f>D393+1</f>
        <v>390</v>
      </c>
      <c r="E394" s="10">
        <f>ROUNDDOWN(D394/52,0)+1</f>
        <v>8</v>
      </c>
      <c r="F394" s="15">
        <f>F393+7</f>
        <v>47350</v>
      </c>
      <c r="G394" s="4">
        <f>YEAR(F394)</f>
        <v>2029</v>
      </c>
      <c r="H394" s="33">
        <v>0.216</v>
      </c>
      <c r="I394" s="33">
        <v>0.70499999999999996</v>
      </c>
      <c r="J394" s="33">
        <v>0.91700000000000004</v>
      </c>
      <c r="K394" s="16" t="str">
        <f>IF(M393&gt;1,"Up","Down")</f>
        <v>Down</v>
      </c>
      <c r="L394" s="16" t="str">
        <f>IF(K394="Up",IF(H394&lt;$BJ$7,"Up","Down"),IF(H394&lt;$BK$7,"Down","Up"))</f>
        <v>Down</v>
      </c>
      <c r="M394" s="17">
        <f>IF(L394="Up",INDEX($AK$5:$AK$1005,MATCH(I394,$AI$5:$AI$1005,0),1),INDEX($AL$5:$AL$1005,MATCH(J394,$AI$5:$AI$1005,0),1))</f>
        <v>0.99810121743603508</v>
      </c>
      <c r="N394" s="16" t="str">
        <f>IF(P393&gt;1,"Up","Down")</f>
        <v>Down</v>
      </c>
      <c r="O394" s="16" t="str">
        <f>IF(N394="Up",IF(H394&lt;$BJ$12,"Up","Down"),IF(H394&lt;$BK$12,"Down","Up"))</f>
        <v>Down</v>
      </c>
      <c r="P394" s="17">
        <f>IF(O394="Up",INDEX($AP$5:$AP$1005,MATCH(I394,$AI$5:$AI$1005,0),1),INDEX($AQ$5:$AQ$1005,MATCH(J394,$AI$5:$AI$1005,0),1))</f>
        <v>0.99800511343758858</v>
      </c>
      <c r="Q394" s="19">
        <f>T393</f>
        <v>59279.50206215377</v>
      </c>
      <c r="R394" s="19">
        <f>INDEX(model!$S$5:$S$35,MATCH(G394,model!$Q$5:$Q$35,0),1)*model!$O$5</f>
        <v>125</v>
      </c>
      <c r="S394" s="19">
        <f>IF(RIGHT(B394,1)="C",T393*INDEX(model!$T$5:$T$35,MATCH(G394,model!$Q$5:$Q$35,0),1),0)</f>
        <v>0</v>
      </c>
      <c r="T394" s="19">
        <f>(Q394+R394-S394)*M394</f>
        <v>59291.705829417137</v>
      </c>
      <c r="U394" s="19">
        <f>X393</f>
        <v>51826.506458066069</v>
      </c>
      <c r="V394" s="19">
        <f>INDEX(model!$S$5:$S$35,MATCH(G394,model!$Q$5:$Q$35,0),1)*model!$O$6</f>
        <v>125</v>
      </c>
      <c r="W394" s="19">
        <f>IF(RIGHT(B394,1)="C",X393*INDEX(model!$T$5:$T$35,MATCH(G394,model!$Q$5:$Q$35,0),1),0)</f>
        <v>0</v>
      </c>
      <c r="X394" s="19">
        <f>(U394+V394-W394)*P394</f>
        <v>51847.869095935843</v>
      </c>
      <c r="Y394" s="19"/>
      <c r="Z394" s="36" t="str">
        <f>K394&amp;L394</f>
        <v>DownDown</v>
      </c>
      <c r="AA394" s="36" t="str">
        <f>N394&amp;O394</f>
        <v>DownDown</v>
      </c>
      <c r="AB394" s="19"/>
      <c r="AC394" s="19"/>
      <c r="AD394" s="19"/>
      <c r="AE394" s="19"/>
      <c r="AI394" s="18">
        <f>ROUND(AI393-0.001,3)</f>
        <v>0.61099999999999999</v>
      </c>
      <c r="AJ394" s="9">
        <f t="array" ref="AJ394">PERCENTILE(IF($BB$5:$BB$2729="Y",$AY$5:$AY$2729),$AI394)</f>
        <v>1.0076937787318092</v>
      </c>
      <c r="AK394" s="9">
        <f t="array" ref="AK394">PERCENTILE(IF($BC$5:$BC$2729="Y",$AY$5:$AY$2729),$AI394)</f>
        <v>1.0156910305588687</v>
      </c>
      <c r="AL394" s="9">
        <f t="array" ref="AL394">PERCENTILE(IF($BD$5:$BD$2729="Y",$AY$5:$AY$2729),$AI394)</f>
        <v>0.99065571257131479</v>
      </c>
      <c r="AM394" s="41" t="str">
        <f>IF(AI394&lt;$BJ$7,"Up","Down")</f>
        <v>Down</v>
      </c>
      <c r="AN394" s="41" t="str">
        <f>IF(AI394&lt;$BK$7,"Down","Up")</f>
        <v>Up</v>
      </c>
      <c r="AO394" s="9">
        <f t="array" ref="AO394">PERCENTILE(IF($BT$5:$BT$2729="Y",$BQ$5:$BQ$2729),$AI394)</f>
        <v>1.0100908623162659</v>
      </c>
      <c r="AP394" s="9">
        <f t="array" ref="AP394">PERCENTILE(IF($BU$5:$BU$2729="Y",$BQ$5:$BQ$2729),$AI394)</f>
        <v>1.0221109868637264</v>
      </c>
      <c r="AQ394" s="9">
        <f t="array" ref="AQ394">PERCENTILE(IF($BV$5:$BV$2729="Y",$BQ$5:$BQ$2729),$AI394)</f>
        <v>0.98946903653983187</v>
      </c>
      <c r="AR394" s="41" t="str">
        <f>IF(AI394&lt;$BJ$12,"Up","Down")</f>
        <v>Down</v>
      </c>
      <c r="AS394" s="41" t="str">
        <f>IF(AI394&lt;$BK$12,"Down","Up")</f>
        <v>Up</v>
      </c>
      <c r="AU394" s="4" t="str">
        <f>IF(AZ394=AZ395,IF(AZ394&gt;AZ393,AZ394&amp;"_O",""),AZ394&amp;"_C")</f>
        <v/>
      </c>
      <c r="AV394" s="7" t="str">
        <f>IF(RIGHT(AU394,1)="C",AX394/INDEX($AX$5:$AX$2729,MATCH(AZ394&amp;"_O",$AU$5:$AU$2729,0),1),"")</f>
        <v/>
      </c>
      <c r="AW394" s="38">
        <v>28293</v>
      </c>
      <c r="AX394" s="37">
        <v>99.97</v>
      </c>
      <c r="AY394" s="7">
        <f>AX394/AX393</f>
        <v>1.0153361771277676</v>
      </c>
      <c r="AZ394" s="4">
        <f>YEAR(AW394)</f>
        <v>1977</v>
      </c>
      <c r="BA394" s="2" t="s">
        <v>5</v>
      </c>
      <c r="BB394" s="12" t="str">
        <f>INDEX($CD$5:$CD$10,MATCH(BA394,$CC$5:$CC$10,0),1)</f>
        <v/>
      </c>
      <c r="BC394" s="12" t="str">
        <f>IF(AND(BB394="Y",AY394&gt;1),"Y","")</f>
        <v/>
      </c>
      <c r="BD394" s="12" t="str">
        <f>IF(AND(BB394="Y",AY394&lt;1),"Y","")</f>
        <v/>
      </c>
      <c r="BE394" s="12" t="str">
        <f>IF(AY394&gt;1,IF(AY393&gt;1,"Y",""),"")</f>
        <v>Y</v>
      </c>
      <c r="BF394" s="12" t="str">
        <f>IF(AY394&lt;1,IF(AY393&lt;1,"Y",""),"")</f>
        <v/>
      </c>
      <c r="BG394" s="2"/>
      <c r="BH394" s="2"/>
      <c r="BI394" s="2"/>
      <c r="BJ394" s="2"/>
      <c r="BK394" s="2"/>
      <c r="BL394" s="2"/>
      <c r="BM394" s="4" t="str">
        <f>IF(BR394=BR395,IF(BR394&gt;BR393,BR394&amp;"_O",""),BR394&amp;"_C")</f>
        <v/>
      </c>
      <c r="BN394" s="7" t="str">
        <f>IF(RIGHT(BM394,1)="C",BP394/INDEX($BP$5:$BP$2729,MATCH(BR394&amp;"_O",$BM$5:$BM$2729,0),1),"")</f>
        <v/>
      </c>
      <c r="BO394" s="38">
        <v>28692</v>
      </c>
      <c r="BP394" s="3">
        <v>123.6</v>
      </c>
      <c r="BQ394" s="7">
        <f>BP394/BP393</f>
        <v>1.0166145747655864</v>
      </c>
      <c r="BR394" s="4">
        <f>YEAR(BO394)</f>
        <v>1978</v>
      </c>
      <c r="BS394" s="2" t="s">
        <v>5</v>
      </c>
      <c r="BT394" s="12" t="str">
        <f>INDEX($CD$5:$CD$10,MATCH(BS394,$CC$5:$CC$10,0),1)</f>
        <v/>
      </c>
      <c r="BU394" s="12" t="str">
        <f>IF(AND(BT394="Y",BQ394&gt;1),"Y","")</f>
        <v/>
      </c>
      <c r="BV394" s="12" t="str">
        <f>IF(AND(BT394="Y",BQ394&lt;1),"Y","")</f>
        <v/>
      </c>
      <c r="BW394" s="12" t="str">
        <f>IF(BQ394&gt;1,IF(BQ393&gt;1,"Y",""),"")</f>
        <v>Y</v>
      </c>
      <c r="BX394" s="12" t="str">
        <f>IF(BQ394&lt;1,IF(BQ393&lt;1,"Y",""),"")</f>
        <v/>
      </c>
      <c r="BY394" s="2"/>
      <c r="BZ394" s="2"/>
      <c r="CA394" s="2"/>
    </row>
    <row r="395" spans="2:79">
      <c r="B395" s="4" t="str">
        <f>IF(G395=G396,IF(G395&gt;G394,G395&amp;"_O",""),G395&amp;"_C")</f>
        <v/>
      </c>
      <c r="C395" s="14">
        <f ca="1">RANDBETWEEN(0,1000)/1000</f>
        <v>0.67900000000000005</v>
      </c>
      <c r="D395" s="16">
        <f>D394+1</f>
        <v>391</v>
      </c>
      <c r="E395" s="10">
        <f>ROUNDDOWN(D395/52,0)+1</f>
        <v>8</v>
      </c>
      <c r="F395" s="15">
        <f>F394+7</f>
        <v>47357</v>
      </c>
      <c r="G395" s="4">
        <f>YEAR(F395)</f>
        <v>2029</v>
      </c>
      <c r="H395" s="33">
        <v>0.73699999999999999</v>
      </c>
      <c r="I395" s="33">
        <v>0.57899999999999996</v>
      </c>
      <c r="J395" s="33">
        <v>0.24099999999999999</v>
      </c>
      <c r="K395" s="16" t="str">
        <f>IF(M394&gt;1,"Up","Down")</f>
        <v>Down</v>
      </c>
      <c r="L395" s="16" t="str">
        <f>IF(K395="Up",IF(H395&lt;$BJ$7,"Up","Down"),IF(H395&lt;$BK$7,"Down","Up"))</f>
        <v>Up</v>
      </c>
      <c r="M395" s="17">
        <f>IF(L395="Up",INDEX($AK$5:$AK$1005,MATCH(I395,$AI$5:$AI$1005,0),1),INDEX($AL$5:$AL$1005,MATCH(J395,$AI$5:$AI$1005,0),1))</f>
        <v>1.0144495662033866</v>
      </c>
      <c r="N395" s="16" t="str">
        <f>IF(P394&gt;1,"Up","Down")</f>
        <v>Down</v>
      </c>
      <c r="O395" s="16" t="str">
        <f>IF(N395="Up",IF(H395&lt;$BJ$12,"Up","Down"),IF(H395&lt;$BK$12,"Down","Up"))</f>
        <v>Up</v>
      </c>
      <c r="P395" s="17">
        <f>IF(O395="Up",INDEX($AP$5:$AP$1005,MATCH(I395,$AI$5:$AI$1005,0),1),INDEX($AQ$5:$AQ$1005,MATCH(J395,$AI$5:$AI$1005,0),1))</f>
        <v>1.0205929341051385</v>
      </c>
      <c r="Q395" s="19">
        <f>T394</f>
        <v>59291.705829417137</v>
      </c>
      <c r="R395" s="19">
        <f>INDEX(model!$S$5:$S$35,MATCH(G395,model!$Q$5:$Q$35,0),1)*model!$O$5</f>
        <v>125</v>
      </c>
      <c r="S395" s="19">
        <f>IF(RIGHT(B395,1)="C",T394*INDEX(model!$T$5:$T$35,MATCH(G395,model!$Q$5:$Q$35,0),1),0)</f>
        <v>0</v>
      </c>
      <c r="T395" s="19">
        <f>(Q395+R395-S395)*M395</f>
        <v>60275.251453886442</v>
      </c>
      <c r="U395" s="19">
        <f>X394</f>
        <v>51847.869095935843</v>
      </c>
      <c r="V395" s="19">
        <f>INDEX(model!$S$5:$S$35,MATCH(G395,model!$Q$5:$Q$35,0),1)*model!$O$6</f>
        <v>125</v>
      </c>
      <c r="W395" s="19">
        <f>IF(RIGHT(B395,1)="C",X394*INDEX(model!$T$5:$T$35,MATCH(G395,model!$Q$5:$Q$35,0),1),0)</f>
        <v>0</v>
      </c>
      <c r="X395" s="19">
        <f>(U395+V395-W395)*P395</f>
        <v>53043.142964483442</v>
      </c>
      <c r="Y395" s="19"/>
      <c r="Z395" s="36" t="str">
        <f>K395&amp;L395</f>
        <v>DownUp</v>
      </c>
      <c r="AA395" s="36" t="str">
        <f>N395&amp;O395</f>
        <v>DownUp</v>
      </c>
      <c r="AB395" s="19"/>
      <c r="AC395" s="19"/>
      <c r="AD395" s="19"/>
      <c r="AE395" s="19"/>
      <c r="AI395" s="18">
        <f>ROUND(AI394-0.001,3)</f>
        <v>0.61</v>
      </c>
      <c r="AJ395" s="9">
        <f t="array" ref="AJ395">PERCENTILE(IF($BB$5:$BB$2729="Y",$AY$5:$AY$2729),$AI395)</f>
        <v>1.0076285972177159</v>
      </c>
      <c r="AK395" s="9">
        <f t="array" ref="AK395">PERCENTILE(IF($BC$5:$BC$2729="Y",$AY$5:$AY$2729),$AI395)</f>
        <v>1.0156769069879288</v>
      </c>
      <c r="AL395" s="9">
        <f t="array" ref="AL395">PERCENTILE(IF($BD$5:$BD$2729="Y",$AY$5:$AY$2729),$AI395)</f>
        <v>0.99063143155568689</v>
      </c>
      <c r="AM395" s="41" t="str">
        <f>IF(AI395&lt;$BJ$7,"Up","Down")</f>
        <v>Down</v>
      </c>
      <c r="AN395" s="41" t="str">
        <f>IF(AI395&lt;$BK$7,"Down","Up")</f>
        <v>Up</v>
      </c>
      <c r="AO395" s="9">
        <f t="array" ref="AO395">PERCENTILE(IF($BT$5:$BT$2729="Y",$BQ$5:$BQ$2729),$AI395)</f>
        <v>1.010031703559866</v>
      </c>
      <c r="AP395" s="9">
        <f t="array" ref="AP395">PERCENTILE(IF($BU$5:$BU$2729="Y",$BQ$5:$BQ$2729),$AI395)</f>
        <v>1.0220606379580008</v>
      </c>
      <c r="AQ395" s="9">
        <f t="array" ref="AQ395">PERCENTILE(IF($BV$5:$BV$2729="Y",$BQ$5:$BQ$2729),$AI395)</f>
        <v>0.98943753539347057</v>
      </c>
      <c r="AR395" s="41" t="str">
        <f>IF(AI395&lt;$BJ$12,"Up","Down")</f>
        <v>Down</v>
      </c>
      <c r="AS395" s="41" t="str">
        <f>IF(AI395&lt;$BK$12,"Down","Up")</f>
        <v>Up</v>
      </c>
      <c r="AU395" s="4" t="str">
        <f>IF(AZ395=AZ396,IF(AZ395&gt;AZ394,AZ395&amp;"_O",""),AZ395&amp;"_C")</f>
        <v/>
      </c>
      <c r="AV395" s="7" t="str">
        <f>IF(RIGHT(AU395,1)="C",AX395/INDEX($AX$5:$AX$2729,MATCH(AZ395&amp;"_O",$AU$5:$AU$2729,0),1),"")</f>
        <v/>
      </c>
      <c r="AW395" s="38">
        <v>28300</v>
      </c>
      <c r="AX395" s="37">
        <v>101.19</v>
      </c>
      <c r="AY395" s="7">
        <f>AX395/AX394</f>
        <v>1.0122036610983294</v>
      </c>
      <c r="AZ395" s="4">
        <f>YEAR(AW395)</f>
        <v>1977</v>
      </c>
      <c r="BA395" s="2" t="s">
        <v>5</v>
      </c>
      <c r="BB395" s="12" t="str">
        <f>INDEX($CD$5:$CD$10,MATCH(BA395,$CC$5:$CC$10,0),1)</f>
        <v/>
      </c>
      <c r="BC395" s="12" t="str">
        <f>IF(AND(BB395="Y",AY395&gt;1),"Y","")</f>
        <v/>
      </c>
      <c r="BD395" s="12" t="str">
        <f>IF(AND(BB395="Y",AY395&lt;1),"Y","")</f>
        <v/>
      </c>
      <c r="BE395" s="12" t="str">
        <f>IF(AY395&gt;1,IF(AY394&gt;1,"Y",""),"")</f>
        <v>Y</v>
      </c>
      <c r="BF395" s="12" t="str">
        <f>IF(AY395&lt;1,IF(AY394&lt;1,"Y",""),"")</f>
        <v/>
      </c>
      <c r="BG395" s="2"/>
      <c r="BH395" s="2"/>
      <c r="BI395" s="2"/>
      <c r="BJ395" s="2"/>
      <c r="BK395" s="2"/>
      <c r="BL395" s="2"/>
      <c r="BM395" s="4" t="str">
        <f>IF(BR395=BR396,IF(BR395&gt;BR394,BR395&amp;"_O",""),BR395&amp;"_C")</f>
        <v/>
      </c>
      <c r="BN395" s="7" t="str">
        <f>IF(RIGHT(BM395,1)="C",BP395/INDEX($BP$5:$BP$2729,MATCH(BR395&amp;"_O",$BM$5:$BM$2729,0),1),"")</f>
        <v/>
      </c>
      <c r="BO395" s="38">
        <v>28699</v>
      </c>
      <c r="BP395" s="3">
        <v>125.62</v>
      </c>
      <c r="BQ395" s="7">
        <f>BP395/BP394</f>
        <v>1.0163430420711974</v>
      </c>
      <c r="BR395" s="4">
        <f>YEAR(BO395)</f>
        <v>1978</v>
      </c>
      <c r="BS395" s="2" t="s">
        <v>5</v>
      </c>
      <c r="BT395" s="12" t="str">
        <f>INDEX($CD$5:$CD$10,MATCH(BS395,$CC$5:$CC$10,0),1)</f>
        <v/>
      </c>
      <c r="BU395" s="12" t="str">
        <f>IF(AND(BT395="Y",BQ395&gt;1),"Y","")</f>
        <v/>
      </c>
      <c r="BV395" s="12" t="str">
        <f>IF(AND(BT395="Y",BQ395&lt;1),"Y","")</f>
        <v/>
      </c>
      <c r="BW395" s="12" t="str">
        <f>IF(BQ395&gt;1,IF(BQ394&gt;1,"Y",""),"")</f>
        <v>Y</v>
      </c>
      <c r="BX395" s="12" t="str">
        <f>IF(BQ395&lt;1,IF(BQ394&lt;1,"Y",""),"")</f>
        <v/>
      </c>
      <c r="BY395" s="2"/>
      <c r="BZ395" s="2"/>
      <c r="CA395" s="2"/>
    </row>
    <row r="396" spans="2:79">
      <c r="B396" s="4" t="str">
        <f>IF(G396=G397,IF(G396&gt;G395,G396&amp;"_O",""),G396&amp;"_C")</f>
        <v/>
      </c>
      <c r="C396" s="14">
        <f ca="1">RANDBETWEEN(0,1000)/1000</f>
        <v>0.91600000000000004</v>
      </c>
      <c r="D396" s="16">
        <f>D395+1</f>
        <v>392</v>
      </c>
      <c r="E396" s="10">
        <f>ROUNDDOWN(D396/52,0)+1</f>
        <v>8</v>
      </c>
      <c r="F396" s="15">
        <f>F395+7</f>
        <v>47364</v>
      </c>
      <c r="G396" s="4">
        <f>YEAR(F396)</f>
        <v>2029</v>
      </c>
      <c r="H396" s="33">
        <v>0.27500000000000002</v>
      </c>
      <c r="I396" s="33">
        <v>0.78</v>
      </c>
      <c r="J396" s="33">
        <v>0.53500000000000003</v>
      </c>
      <c r="K396" s="16" t="str">
        <f>IF(M395&gt;1,"Up","Down")</f>
        <v>Up</v>
      </c>
      <c r="L396" s="16" t="str">
        <f>IF(K396="Up",IF(H396&lt;$BJ$7,"Up","Down"),IF(H396&lt;$BK$7,"Down","Up"))</f>
        <v>Up</v>
      </c>
      <c r="M396" s="17">
        <f>IF(L396="Up",INDEX($AK$5:$AK$1005,MATCH(I396,$AI$5:$AI$1005,0),1),INDEX($AL$5:$AL$1005,MATCH(J396,$AI$5:$AI$1005,0),1))</f>
        <v>1.0226946925609999</v>
      </c>
      <c r="N396" s="16" t="str">
        <f>IF(P395&gt;1,"Up","Down")</f>
        <v>Up</v>
      </c>
      <c r="O396" s="16" t="str">
        <f>IF(N396="Up",IF(H396&lt;$BJ$12,"Up","Down"),IF(H396&lt;$BK$12,"Down","Up"))</f>
        <v>Up</v>
      </c>
      <c r="P396" s="17">
        <f>IF(O396="Up",INDEX($AP$5:$AP$1005,MATCH(I396,$AI$5:$AI$1005,0),1),INDEX($AQ$5:$AQ$1005,MATCH(J396,$AI$5:$AI$1005,0),1))</f>
        <v>1.0306915532693348</v>
      </c>
      <c r="Q396" s="19">
        <f>T395</f>
        <v>60275.251453886442</v>
      </c>
      <c r="R396" s="19">
        <f>INDEX(model!$S$5:$S$35,MATCH(G396,model!$Q$5:$Q$35,0),1)*model!$O$5</f>
        <v>125</v>
      </c>
      <c r="S396" s="19">
        <f>IF(RIGHT(B396,1)="C",T395*INDEX(model!$T$5:$T$35,MATCH(G396,model!$Q$5:$Q$35,0),1),0)</f>
        <v>0</v>
      </c>
      <c r="T396" s="19">
        <f>(Q396+R396-S396)*M396</f>
        <v>61771.01659123948</v>
      </c>
      <c r="U396" s="19">
        <f>X395</f>
        <v>53043.142964483442</v>
      </c>
      <c r="V396" s="19">
        <f>INDEX(model!$S$5:$S$35,MATCH(G396,model!$Q$5:$Q$35,0),1)*model!$O$6</f>
        <v>125</v>
      </c>
      <c r="W396" s="19">
        <f>IF(RIGHT(B396,1)="C",X395*INDEX(model!$T$5:$T$35,MATCH(G396,model!$Q$5:$Q$35,0),1),0)</f>
        <v>0</v>
      </c>
      <c r="X396" s="19">
        <f>(U396+V396-W396)*P396</f>
        <v>54799.955856509492</v>
      </c>
      <c r="Y396" s="19"/>
      <c r="Z396" s="36" t="str">
        <f>K396&amp;L396</f>
        <v>UpUp</v>
      </c>
      <c r="AA396" s="36" t="str">
        <f>N396&amp;O396</f>
        <v>UpUp</v>
      </c>
      <c r="AB396" s="19"/>
      <c r="AC396" s="19"/>
      <c r="AD396" s="19"/>
      <c r="AE396" s="19"/>
      <c r="AI396" s="18">
        <f>ROUND(AI395-0.001,3)</f>
        <v>0.60899999999999999</v>
      </c>
      <c r="AJ396" s="9">
        <f t="array" ref="AJ396">PERCENTILE(IF($BB$5:$BB$2729="Y",$AY$5:$AY$2729),$AI396)</f>
        <v>1.0075841362973526</v>
      </c>
      <c r="AK396" s="9">
        <f t="array" ref="AK396">PERCENTILE(IF($BC$5:$BC$2729="Y",$AY$5:$AY$2729),$AI396)</f>
        <v>1.015656089676422</v>
      </c>
      <c r="AL396" s="9">
        <f t="array" ref="AL396">PERCENTILE(IF($BD$5:$BD$2729="Y",$AY$5:$AY$2729),$AI396)</f>
        <v>0.99061437573024735</v>
      </c>
      <c r="AM396" s="41" t="str">
        <f>IF(AI396&lt;$BJ$7,"Up","Down")</f>
        <v>Down</v>
      </c>
      <c r="AN396" s="41" t="str">
        <f>IF(AI396&lt;$BK$7,"Down","Up")</f>
        <v>Up</v>
      </c>
      <c r="AO396" s="9">
        <f t="array" ref="AO396">PERCENTILE(IF($BT$5:$BT$2729="Y",$BQ$5:$BQ$2729),$AI396)</f>
        <v>1.0099190445514818</v>
      </c>
      <c r="AP396" s="9">
        <f t="array" ref="AP396">PERCENTILE(IF($BU$5:$BU$2729="Y",$BQ$5:$BQ$2729),$AI396)</f>
        <v>1.0219058851668683</v>
      </c>
      <c r="AQ396" s="9">
        <f t="array" ref="AQ396">PERCENTILE(IF($BV$5:$BV$2729="Y",$BQ$5:$BQ$2729),$AI396)</f>
        <v>0.98943742911218269</v>
      </c>
      <c r="AR396" s="41" t="str">
        <f>IF(AI396&lt;$BJ$12,"Up","Down")</f>
        <v>Down</v>
      </c>
      <c r="AS396" s="41" t="str">
        <f>IF(AI396&lt;$BK$12,"Down","Up")</f>
        <v>Up</v>
      </c>
      <c r="AU396" s="4" t="str">
        <f>IF(AZ396=AZ397,IF(AZ396&gt;AZ395,AZ396&amp;"_O",""),AZ396&amp;"_C")</f>
        <v/>
      </c>
      <c r="AV396" s="7" t="str">
        <f>IF(RIGHT(AU396,1)="C",AX396/INDEX($AX$5:$AX$2729,MATCH(AZ396&amp;"_O",$AU$5:$AU$2729,0),1),"")</f>
        <v/>
      </c>
      <c r="AW396" s="38">
        <v>28307</v>
      </c>
      <c r="AX396" s="37">
        <v>100.1</v>
      </c>
      <c r="AY396" s="7">
        <f>AX396/AX395</f>
        <v>0.98922818460322159</v>
      </c>
      <c r="AZ396" s="4">
        <f>YEAR(AW396)</f>
        <v>1977</v>
      </c>
      <c r="BA396" s="2" t="s">
        <v>5</v>
      </c>
      <c r="BB396" s="12" t="str">
        <f>INDEX($CD$5:$CD$10,MATCH(BA396,$CC$5:$CC$10,0),1)</f>
        <v/>
      </c>
      <c r="BC396" s="12" t="str">
        <f>IF(AND(BB396="Y",AY396&gt;1),"Y","")</f>
        <v/>
      </c>
      <c r="BD396" s="12" t="str">
        <f>IF(AND(BB396="Y",AY396&lt;1),"Y","")</f>
        <v/>
      </c>
      <c r="BE396" s="12" t="str">
        <f>IF(AY396&gt;1,IF(AY395&gt;1,"Y",""),"")</f>
        <v/>
      </c>
      <c r="BF396" s="12" t="str">
        <f>IF(AY396&lt;1,IF(AY395&lt;1,"Y",""),"")</f>
        <v/>
      </c>
      <c r="BG396" s="2"/>
      <c r="BH396" s="2"/>
      <c r="BI396" s="2"/>
      <c r="BJ396" s="2"/>
      <c r="BK396" s="2"/>
      <c r="BL396" s="2"/>
      <c r="BM396" s="4" t="str">
        <f>IF(BR396=BR397,IF(BR396&gt;BR395,BR396&amp;"_O",""),BR396&amp;"_C")</f>
        <v/>
      </c>
      <c r="BN396" s="7" t="str">
        <f>IF(RIGHT(BM396,1)="C",BP396/INDEX($BP$5:$BP$2729,MATCH(BR396&amp;"_O",$BM$5:$BM$2729,0),1),"")</f>
        <v/>
      </c>
      <c r="BO396" s="38">
        <v>28706</v>
      </c>
      <c r="BP396" s="3">
        <v>129.71</v>
      </c>
      <c r="BQ396" s="7">
        <f>BP396/BP395</f>
        <v>1.0325585097914345</v>
      </c>
      <c r="BR396" s="4">
        <f>YEAR(BO396)</f>
        <v>1978</v>
      </c>
      <c r="BS396" s="2" t="s">
        <v>5</v>
      </c>
      <c r="BT396" s="12" t="str">
        <f>INDEX($CD$5:$CD$10,MATCH(BS396,$CC$5:$CC$10,0),1)</f>
        <v/>
      </c>
      <c r="BU396" s="12" t="str">
        <f>IF(AND(BT396="Y",BQ396&gt;1),"Y","")</f>
        <v/>
      </c>
      <c r="BV396" s="12" t="str">
        <f>IF(AND(BT396="Y",BQ396&lt;1),"Y","")</f>
        <v/>
      </c>
      <c r="BW396" s="12" t="str">
        <f>IF(BQ396&gt;1,IF(BQ395&gt;1,"Y",""),"")</f>
        <v>Y</v>
      </c>
      <c r="BX396" s="12" t="str">
        <f>IF(BQ396&lt;1,IF(BQ395&lt;1,"Y",""),"")</f>
        <v/>
      </c>
      <c r="BY396" s="2"/>
      <c r="BZ396" s="2"/>
      <c r="CA396" s="2"/>
    </row>
    <row r="397" spans="2:79">
      <c r="B397" s="4" t="str">
        <f>IF(G397=G398,IF(G397&gt;G396,G397&amp;"_O",""),G397&amp;"_C")</f>
        <v/>
      </c>
      <c r="C397" s="14">
        <f ca="1">RANDBETWEEN(0,1000)/1000</f>
        <v>0.64300000000000002</v>
      </c>
      <c r="D397" s="16">
        <f>D396+1</f>
        <v>393</v>
      </c>
      <c r="E397" s="10">
        <f>ROUNDDOWN(D397/52,0)+1</f>
        <v>8</v>
      </c>
      <c r="F397" s="15">
        <f>F396+7</f>
        <v>47371</v>
      </c>
      <c r="G397" s="4">
        <f>YEAR(F397)</f>
        <v>2029</v>
      </c>
      <c r="H397" s="33">
        <v>0.73799999999999999</v>
      </c>
      <c r="I397" s="33">
        <v>0.85299999999999998</v>
      </c>
      <c r="J397" s="33">
        <v>0.308</v>
      </c>
      <c r="K397" s="16" t="str">
        <f>IF(M396&gt;1,"Up","Down")</f>
        <v>Up</v>
      </c>
      <c r="L397" s="16" t="str">
        <f>IF(K397="Up",IF(H397&lt;$BJ$7,"Up","Down"),IF(H397&lt;$BK$7,"Down","Up"))</f>
        <v>Down</v>
      </c>
      <c r="M397" s="17">
        <f>IF(L397="Up",INDEX($AK$5:$AK$1005,MATCH(I397,$AI$5:$AI$1005,0),1),INDEX($AL$5:$AL$1005,MATCH(J397,$AI$5:$AI$1005,0),1))</f>
        <v>0.98024325637805709</v>
      </c>
      <c r="N397" s="16" t="str">
        <f>IF(P396&gt;1,"Up","Down")</f>
        <v>Up</v>
      </c>
      <c r="O397" s="16" t="str">
        <f>IF(N397="Up",IF(H397&lt;$BJ$12,"Up","Down"),IF(H397&lt;$BK$12,"Down","Up"))</f>
        <v>Down</v>
      </c>
      <c r="P397" s="17">
        <f>IF(O397="Up",INDEX($AP$5:$AP$1005,MATCH(I397,$AI$5:$AI$1005,0),1),INDEX($AQ$5:$AQ$1005,MATCH(J397,$AI$5:$AI$1005,0),1))</f>
        <v>0.97447815369631796</v>
      </c>
      <c r="Q397" s="19">
        <f>T396</f>
        <v>61771.01659123948</v>
      </c>
      <c r="R397" s="19">
        <f>INDEX(model!$S$5:$S$35,MATCH(G397,model!$Q$5:$Q$35,0),1)*model!$O$5</f>
        <v>125</v>
      </c>
      <c r="S397" s="19">
        <f>IF(RIGHT(B397,1)="C",T396*INDEX(model!$T$5:$T$35,MATCH(G397,model!$Q$5:$Q$35,0),1),0)</f>
        <v>0</v>
      </c>
      <c r="T397" s="19">
        <f>(Q397+R397-S397)*M397</f>
        <v>60673.152860226837</v>
      </c>
      <c r="U397" s="19">
        <f>X396</f>
        <v>54799.955856509492</v>
      </c>
      <c r="V397" s="19">
        <f>INDEX(model!$S$5:$S$35,MATCH(G397,model!$Q$5:$Q$35,0),1)*model!$O$6</f>
        <v>125</v>
      </c>
      <c r="W397" s="19">
        <f>IF(RIGHT(B397,1)="C",X396*INDEX(model!$T$5:$T$35,MATCH(G397,model!$Q$5:$Q$35,0),1),0)</f>
        <v>0</v>
      </c>
      <c r="X397" s="19">
        <f>(U397+V397-W397)*P397</f>
        <v>53523.169574903135</v>
      </c>
      <c r="Y397" s="19"/>
      <c r="Z397" s="36" t="str">
        <f>K397&amp;L397</f>
        <v>UpDown</v>
      </c>
      <c r="AA397" s="36" t="str">
        <f>N397&amp;O397</f>
        <v>UpDown</v>
      </c>
      <c r="AB397" s="19"/>
      <c r="AC397" s="19"/>
      <c r="AD397" s="19"/>
      <c r="AE397" s="19"/>
      <c r="AI397" s="18">
        <f>ROUND(AI396-0.001,3)</f>
        <v>0.60799999999999998</v>
      </c>
      <c r="AJ397" s="9">
        <f t="array" ref="AJ397">PERCENTILE(IF($BB$5:$BB$2729="Y",$AY$5:$AY$2729),$AI397)</f>
        <v>1.0075515288800343</v>
      </c>
      <c r="AK397" s="9">
        <f t="array" ref="AK397">PERCENTILE(IF($BC$5:$BC$2729="Y",$AY$5:$AY$2729),$AI397)</f>
        <v>1.0156060213447848</v>
      </c>
      <c r="AL397" s="9">
        <f t="array" ref="AL397">PERCENTILE(IF($BD$5:$BD$2729="Y",$AY$5:$AY$2729),$AI397)</f>
        <v>0.99055543944737778</v>
      </c>
      <c r="AM397" s="41" t="str">
        <f>IF(AI397&lt;$BJ$7,"Up","Down")</f>
        <v>Down</v>
      </c>
      <c r="AN397" s="41" t="str">
        <f>IF(AI397&lt;$BK$7,"Down","Up")</f>
        <v>Up</v>
      </c>
      <c r="AO397" s="9">
        <f t="array" ref="AO397">PERCENTILE(IF($BT$5:$BT$2729="Y",$BQ$5:$BQ$2729),$AI397)</f>
        <v>1.0098777815026145</v>
      </c>
      <c r="AP397" s="9">
        <f t="array" ref="AP397">PERCENTILE(IF($BU$5:$BU$2729="Y",$BQ$5:$BQ$2729),$AI397)</f>
        <v>1.0217800835247373</v>
      </c>
      <c r="AQ397" s="9">
        <f t="array" ref="AQ397">PERCENTILE(IF($BV$5:$BV$2729="Y",$BQ$5:$BQ$2729),$AI397)</f>
        <v>0.98942080416957812</v>
      </c>
      <c r="AR397" s="41" t="str">
        <f>IF(AI397&lt;$BJ$12,"Up","Down")</f>
        <v>Down</v>
      </c>
      <c r="AS397" s="41" t="str">
        <f>IF(AI397&lt;$BK$12,"Down","Up")</f>
        <v>Up</v>
      </c>
      <c r="AU397" s="4" t="str">
        <f>IF(AZ397=AZ398,IF(AZ397&gt;AZ396,AZ397&amp;"_O",""),AZ397&amp;"_C")</f>
        <v/>
      </c>
      <c r="AV397" s="7" t="str">
        <f>IF(RIGHT(AU397,1)="C",AX397/INDEX($AX$5:$AX$2729,MATCH(AZ397&amp;"_O",$AU$5:$AU$2729,0),1),"")</f>
        <v/>
      </c>
      <c r="AW397" s="38">
        <v>28314</v>
      </c>
      <c r="AX397" s="37">
        <v>99.79</v>
      </c>
      <c r="AY397" s="7">
        <f>AX397/AX396</f>
        <v>0.99690309690309697</v>
      </c>
      <c r="AZ397" s="4">
        <f>YEAR(AW397)</f>
        <v>1977</v>
      </c>
      <c r="BA397" s="2" t="s">
        <v>5</v>
      </c>
      <c r="BB397" s="12" t="str">
        <f>INDEX($CD$5:$CD$10,MATCH(BA397,$CC$5:$CC$10,0),1)</f>
        <v/>
      </c>
      <c r="BC397" s="12" t="str">
        <f>IF(AND(BB397="Y",AY397&gt;1),"Y","")</f>
        <v/>
      </c>
      <c r="BD397" s="12" t="str">
        <f>IF(AND(BB397="Y",AY397&lt;1),"Y","")</f>
        <v/>
      </c>
      <c r="BE397" s="12" t="str">
        <f>IF(AY397&gt;1,IF(AY396&gt;1,"Y",""),"")</f>
        <v/>
      </c>
      <c r="BF397" s="12" t="str">
        <f>IF(AY397&lt;1,IF(AY396&lt;1,"Y",""),"")</f>
        <v>Y</v>
      </c>
      <c r="BG397" s="2"/>
      <c r="BH397" s="2"/>
      <c r="BI397" s="2"/>
      <c r="BJ397" s="2"/>
      <c r="BK397" s="2"/>
      <c r="BL397" s="2"/>
      <c r="BM397" s="4" t="str">
        <f>IF(BR397=BR398,IF(BR397&gt;BR396,BR397&amp;"_O",""),BR397&amp;"_C")</f>
        <v/>
      </c>
      <c r="BN397" s="7" t="str">
        <f>IF(RIGHT(BM397,1)="C",BP397/INDEX($BP$5:$BP$2729,MATCH(BR397&amp;"_O",$BM$5:$BM$2729,0),1),"")</f>
        <v/>
      </c>
      <c r="BO397" s="38">
        <v>28713</v>
      </c>
      <c r="BP397" s="3">
        <v>132</v>
      </c>
      <c r="BQ397" s="7">
        <f>BP397/BP396</f>
        <v>1.01765476832935</v>
      </c>
      <c r="BR397" s="4">
        <f>YEAR(BO397)</f>
        <v>1978</v>
      </c>
      <c r="BS397" s="2" t="s">
        <v>5</v>
      </c>
      <c r="BT397" s="12" t="str">
        <f>INDEX($CD$5:$CD$10,MATCH(BS397,$CC$5:$CC$10,0),1)</f>
        <v/>
      </c>
      <c r="BU397" s="12" t="str">
        <f>IF(AND(BT397="Y",BQ397&gt;1),"Y","")</f>
        <v/>
      </c>
      <c r="BV397" s="12" t="str">
        <f>IF(AND(BT397="Y",BQ397&lt;1),"Y","")</f>
        <v/>
      </c>
      <c r="BW397" s="12" t="str">
        <f>IF(BQ397&gt;1,IF(BQ396&gt;1,"Y",""),"")</f>
        <v>Y</v>
      </c>
      <c r="BX397" s="12" t="str">
        <f>IF(BQ397&lt;1,IF(BQ396&lt;1,"Y",""),"")</f>
        <v/>
      </c>
      <c r="BY397" s="2"/>
      <c r="BZ397" s="2"/>
      <c r="CA397" s="2"/>
    </row>
    <row r="398" spans="2:79">
      <c r="B398" s="4" t="str">
        <f>IF(G398=G399,IF(G398&gt;G397,G398&amp;"_O",""),G398&amp;"_C")</f>
        <v/>
      </c>
      <c r="C398" s="14">
        <f ca="1">RANDBETWEEN(0,1000)/1000</f>
        <v>2.5999999999999999E-2</v>
      </c>
      <c r="D398" s="16">
        <f>D397+1</f>
        <v>394</v>
      </c>
      <c r="E398" s="10">
        <f>ROUNDDOWN(D398/52,0)+1</f>
        <v>8</v>
      </c>
      <c r="F398" s="15">
        <f>F397+7</f>
        <v>47378</v>
      </c>
      <c r="G398" s="4">
        <f>YEAR(F398)</f>
        <v>2029</v>
      </c>
      <c r="H398" s="33">
        <v>0.156</v>
      </c>
      <c r="I398" s="33">
        <v>0.92100000000000004</v>
      </c>
      <c r="J398" s="33">
        <v>6.7000000000000004E-2</v>
      </c>
      <c r="K398" s="16" t="str">
        <f>IF(M397&gt;1,"Up","Down")</f>
        <v>Down</v>
      </c>
      <c r="L398" s="16" t="str">
        <f>IF(K398="Up",IF(H398&lt;$BJ$7,"Up","Down"),IF(H398&lt;$BK$7,"Down","Up"))</f>
        <v>Down</v>
      </c>
      <c r="M398" s="17">
        <f>IF(L398="Up",INDEX($AK$5:$AK$1005,MATCH(I398,$AI$5:$AI$1005,0),1),INDEX($AL$5:$AL$1005,MATCH(J398,$AI$5:$AI$1005,0),1))</f>
        <v>0.95607685324742009</v>
      </c>
      <c r="N398" s="16" t="str">
        <f>IF(P397&gt;1,"Up","Down")</f>
        <v>Down</v>
      </c>
      <c r="O398" s="16" t="str">
        <f>IF(N398="Up",IF(H398&lt;$BJ$12,"Up","Down"),IF(H398&lt;$BK$12,"Down","Up"))</f>
        <v>Down</v>
      </c>
      <c r="P398" s="17">
        <f>IF(O398="Up",INDEX($AP$5:$AP$1005,MATCH(I398,$AI$5:$AI$1005,0),1),INDEX($AQ$5:$AQ$1005,MATCH(J398,$AI$5:$AI$1005,0),1))</f>
        <v>0.94125455109569744</v>
      </c>
      <c r="Q398" s="19">
        <f>T397</f>
        <v>60673.152860226837</v>
      </c>
      <c r="R398" s="19">
        <f>INDEX(model!$S$5:$S$35,MATCH(G398,model!$Q$5:$Q$35,0),1)*model!$O$5</f>
        <v>125</v>
      </c>
      <c r="S398" s="19">
        <f>IF(RIGHT(B398,1)="C",T397*INDEX(model!$T$5:$T$35,MATCH(G398,model!$Q$5:$Q$35,0),1),0)</f>
        <v>0</v>
      </c>
      <c r="T398" s="19">
        <f>(Q398+R398-S398)*M398</f>
        <v>58127.706669861305</v>
      </c>
      <c r="U398" s="19">
        <f>X397</f>
        <v>53523.169574903135</v>
      </c>
      <c r="V398" s="19">
        <f>INDEX(model!$S$5:$S$35,MATCH(G398,model!$Q$5:$Q$35,0),1)*model!$O$6</f>
        <v>125</v>
      </c>
      <c r="W398" s="19">
        <f>IF(RIGHT(B398,1)="C",X397*INDEX(model!$T$5:$T$35,MATCH(G398,model!$Q$5:$Q$35,0),1),0)</f>
        <v>0</v>
      </c>
      <c r="X398" s="19">
        <f>(U398+V398-W398)*P398</f>
        <v>50496.583770331301</v>
      </c>
      <c r="Y398" s="19"/>
      <c r="Z398" s="36" t="str">
        <f>K398&amp;L398</f>
        <v>DownDown</v>
      </c>
      <c r="AA398" s="36" t="str">
        <f>N398&amp;O398</f>
        <v>DownDown</v>
      </c>
      <c r="AB398" s="19"/>
      <c r="AC398" s="19"/>
      <c r="AD398" s="19"/>
      <c r="AE398" s="19"/>
      <c r="AI398" s="18">
        <f>ROUND(AI397-0.001,3)</f>
        <v>0.60699999999999998</v>
      </c>
      <c r="AJ398" s="9">
        <f t="array" ref="AJ398">PERCENTILE(IF($BB$5:$BB$2729="Y",$AY$5:$AY$2729),$AI398)</f>
        <v>1.0075354727927739</v>
      </c>
      <c r="AK398" s="9">
        <f t="array" ref="AK398">PERCENTILE(IF($BC$5:$BC$2729="Y",$AY$5:$AY$2729),$AI398)</f>
        <v>1.015567349937214</v>
      </c>
      <c r="AL398" s="9">
        <f t="array" ref="AL398">PERCENTILE(IF($BD$5:$BD$2729="Y",$AY$5:$AY$2729),$AI398)</f>
        <v>0.99053745383772052</v>
      </c>
      <c r="AM398" s="41" t="str">
        <f>IF(AI398&lt;$BJ$7,"Up","Down")</f>
        <v>Down</v>
      </c>
      <c r="AN398" s="41" t="str">
        <f>IF(AI398&lt;$BK$7,"Down","Up")</f>
        <v>Up</v>
      </c>
      <c r="AO398" s="9">
        <f t="array" ref="AO398">PERCENTILE(IF($BT$5:$BT$2729="Y",$BQ$5:$BQ$2729),$AI398)</f>
        <v>1.0097817750379552</v>
      </c>
      <c r="AP398" s="9">
        <f t="array" ref="AP398">PERCENTILE(IF($BU$5:$BU$2729="Y",$BQ$5:$BQ$2729),$AI398)</f>
        <v>1.0216929555771825</v>
      </c>
      <c r="AQ398" s="9">
        <f t="array" ref="AQ398">PERCENTILE(IF($BV$5:$BV$2729="Y",$BQ$5:$BQ$2729),$AI398)</f>
        <v>0.98936311948137079</v>
      </c>
      <c r="AR398" s="41" t="str">
        <f>IF(AI398&lt;$BJ$12,"Up","Down")</f>
        <v>Down</v>
      </c>
      <c r="AS398" s="41" t="str">
        <f>IF(AI398&lt;$BK$12,"Down","Up")</f>
        <v>Up</v>
      </c>
      <c r="AU398" s="4" t="str">
        <f>IF(AZ398=AZ399,IF(AZ398&gt;AZ397,AZ398&amp;"_O",""),AZ398&amp;"_C")</f>
        <v/>
      </c>
      <c r="AV398" s="7" t="str">
        <f>IF(RIGHT(AU398,1)="C",AX398/INDEX($AX$5:$AX$2729,MATCH(AZ398&amp;"_O",$AU$5:$AU$2729,0),1),"")</f>
        <v/>
      </c>
      <c r="AW398" s="38">
        <v>28321</v>
      </c>
      <c r="AX398" s="37">
        <v>100.18</v>
      </c>
      <c r="AY398" s="7">
        <f>AX398/AX397</f>
        <v>1.0039082072351939</v>
      </c>
      <c r="AZ398" s="4">
        <f>YEAR(AW398)</f>
        <v>1977</v>
      </c>
      <c r="BA398" s="2" t="s">
        <v>5</v>
      </c>
      <c r="BB398" s="12" t="str">
        <f>INDEX($CD$5:$CD$10,MATCH(BA398,$CC$5:$CC$10,0),1)</f>
        <v/>
      </c>
      <c r="BC398" s="12" t="str">
        <f>IF(AND(BB398="Y",AY398&gt;1),"Y","")</f>
        <v/>
      </c>
      <c r="BD398" s="12" t="str">
        <f>IF(AND(BB398="Y",AY398&lt;1),"Y","")</f>
        <v/>
      </c>
      <c r="BE398" s="12" t="str">
        <f>IF(AY398&gt;1,IF(AY397&gt;1,"Y",""),"")</f>
        <v/>
      </c>
      <c r="BF398" s="12" t="str">
        <f>IF(AY398&lt;1,IF(AY397&lt;1,"Y",""),"")</f>
        <v/>
      </c>
      <c r="BG398" s="2"/>
      <c r="BH398" s="2"/>
      <c r="BI398" s="2"/>
      <c r="BJ398" s="2"/>
      <c r="BK398" s="2"/>
      <c r="BL398" s="2"/>
      <c r="BM398" s="4" t="str">
        <f>IF(BR398=BR399,IF(BR398&gt;BR397,BR398&amp;"_O",""),BR398&amp;"_C")</f>
        <v/>
      </c>
      <c r="BN398" s="7" t="str">
        <f>IF(RIGHT(BM398,1)="C",BP398/INDEX($BP$5:$BP$2729,MATCH(BR398&amp;"_O",$BM$5:$BM$2729,0),1),"")</f>
        <v/>
      </c>
      <c r="BO398" s="38">
        <v>28720</v>
      </c>
      <c r="BP398" s="3">
        <v>134.71</v>
      </c>
      <c r="BQ398" s="7">
        <f>BP398/BP397</f>
        <v>1.020530303030303</v>
      </c>
      <c r="BR398" s="4">
        <f>YEAR(BO398)</f>
        <v>1978</v>
      </c>
      <c r="BS398" s="2" t="s">
        <v>5</v>
      </c>
      <c r="BT398" s="12" t="str">
        <f>INDEX($CD$5:$CD$10,MATCH(BS398,$CC$5:$CC$10,0),1)</f>
        <v/>
      </c>
      <c r="BU398" s="12" t="str">
        <f>IF(AND(BT398="Y",BQ398&gt;1),"Y","")</f>
        <v/>
      </c>
      <c r="BV398" s="12" t="str">
        <f>IF(AND(BT398="Y",BQ398&lt;1),"Y","")</f>
        <v/>
      </c>
      <c r="BW398" s="12" t="str">
        <f>IF(BQ398&gt;1,IF(BQ397&gt;1,"Y",""),"")</f>
        <v>Y</v>
      </c>
      <c r="BX398" s="12" t="str">
        <f>IF(BQ398&lt;1,IF(BQ397&lt;1,"Y",""),"")</f>
        <v/>
      </c>
      <c r="BY398" s="2"/>
      <c r="BZ398" s="2"/>
      <c r="CA398" s="2"/>
    </row>
    <row r="399" spans="2:79">
      <c r="B399" s="4" t="str">
        <f>IF(G399=G400,IF(G399&gt;G398,G399&amp;"_O",""),G399&amp;"_C")</f>
        <v/>
      </c>
      <c r="C399" s="14">
        <f ca="1">RANDBETWEEN(0,1000)/1000</f>
        <v>0.64200000000000002</v>
      </c>
      <c r="D399" s="16">
        <f>D398+1</f>
        <v>395</v>
      </c>
      <c r="E399" s="10">
        <f>ROUNDDOWN(D399/52,0)+1</f>
        <v>8</v>
      </c>
      <c r="F399" s="15">
        <f>F398+7</f>
        <v>47385</v>
      </c>
      <c r="G399" s="4">
        <f>YEAR(F399)</f>
        <v>2029</v>
      </c>
      <c r="H399" s="33">
        <v>0.75800000000000001</v>
      </c>
      <c r="I399" s="33">
        <v>0.126</v>
      </c>
      <c r="J399" s="33">
        <v>0.19</v>
      </c>
      <c r="K399" s="16" t="str">
        <f>IF(M398&gt;1,"Up","Down")</f>
        <v>Down</v>
      </c>
      <c r="L399" s="16" t="str">
        <f>IF(K399="Up",IF(H399&lt;$BJ$7,"Up","Down"),IF(H399&lt;$BK$7,"Down","Up"))</f>
        <v>Up</v>
      </c>
      <c r="M399" s="17">
        <f>IF(L399="Up",INDEX($AK$5:$AK$1005,MATCH(I399,$AI$5:$AI$1005,0),1),INDEX($AL$5:$AL$1005,MATCH(J399,$AI$5:$AI$1005,0),1))</f>
        <v>1.0030311816448716</v>
      </c>
      <c r="N399" s="16" t="str">
        <f>IF(P398&gt;1,"Up","Down")</f>
        <v>Down</v>
      </c>
      <c r="O399" s="16" t="str">
        <f>IF(N399="Up",IF(H399&lt;$BJ$12,"Up","Down"),IF(H399&lt;$BK$12,"Down","Up"))</f>
        <v>Up</v>
      </c>
      <c r="P399" s="17">
        <f>IF(O399="Up",INDEX($AP$5:$AP$1005,MATCH(I399,$AI$5:$AI$1005,0),1),INDEX($AQ$5:$AQ$1005,MATCH(J399,$AI$5:$AI$1005,0),1))</f>
        <v>1.0041669626636416</v>
      </c>
      <c r="Q399" s="19">
        <f>T398</f>
        <v>58127.706669861305</v>
      </c>
      <c r="R399" s="19">
        <f>INDEX(model!$S$5:$S$35,MATCH(G399,model!$Q$5:$Q$35,0),1)*model!$O$5</f>
        <v>125</v>
      </c>
      <c r="S399" s="19">
        <f>IF(RIGHT(B399,1)="C",T398*INDEX(model!$T$5:$T$35,MATCH(G399,model!$Q$5:$Q$35,0),1),0)</f>
        <v>0</v>
      </c>
      <c r="T399" s="19">
        <f>(Q399+R399-S399)*M399</f>
        <v>58429.281205083076</v>
      </c>
      <c r="U399" s="19">
        <f>X398</f>
        <v>50496.583770331301</v>
      </c>
      <c r="V399" s="19">
        <f>INDEX(model!$S$5:$S$35,MATCH(G399,model!$Q$5:$Q$35,0),1)*model!$O$6</f>
        <v>125</v>
      </c>
      <c r="W399" s="19">
        <f>IF(RIGHT(B399,1)="C",X398*INDEX(model!$T$5:$T$35,MATCH(G399,model!$Q$5:$Q$35,0),1),0)</f>
        <v>0</v>
      </c>
      <c r="X399" s="19">
        <f>(U399+V399-W399)*P399</f>
        <v>50832.522019876676</v>
      </c>
      <c r="Y399" s="19"/>
      <c r="Z399" s="36" t="str">
        <f>K399&amp;L399</f>
        <v>DownUp</v>
      </c>
      <c r="AA399" s="36" t="str">
        <f>N399&amp;O399</f>
        <v>DownUp</v>
      </c>
      <c r="AB399" s="19"/>
      <c r="AC399" s="19"/>
      <c r="AD399" s="19"/>
      <c r="AE399" s="19"/>
      <c r="AI399" s="18">
        <f>ROUND(AI398-0.001,3)</f>
        <v>0.60599999999999998</v>
      </c>
      <c r="AJ399" s="9">
        <f t="array" ref="AJ399">PERCENTILE(IF($BB$5:$BB$2729="Y",$AY$5:$AY$2729),$AI399)</f>
        <v>1.0075138579269969</v>
      </c>
      <c r="AK399" s="9">
        <f t="array" ref="AK399">PERCENTILE(IF($BC$5:$BC$2729="Y",$AY$5:$AY$2729),$AI399)</f>
        <v>1.0155434979079732</v>
      </c>
      <c r="AL399" s="9">
        <f t="array" ref="AL399">PERCENTILE(IF($BD$5:$BD$2729="Y",$AY$5:$AY$2729),$AI399)</f>
        <v>0.99053301686145456</v>
      </c>
      <c r="AM399" s="41" t="str">
        <f>IF(AI399&lt;$BJ$7,"Up","Down")</f>
        <v>Down</v>
      </c>
      <c r="AN399" s="41" t="str">
        <f>IF(AI399&lt;$BK$7,"Down","Up")</f>
        <v>Up</v>
      </c>
      <c r="AO399" s="9">
        <f t="array" ref="AO399">PERCENTILE(IF($BT$5:$BT$2729="Y",$BQ$5:$BQ$2729),$AI399)</f>
        <v>1.0097240886736683</v>
      </c>
      <c r="AP399" s="9">
        <f t="array" ref="AP399">PERCENTILE(IF($BU$5:$BU$2729="Y",$BQ$5:$BQ$2729),$AI399)</f>
        <v>1.0215679087973464</v>
      </c>
      <c r="AQ399" s="9">
        <f t="array" ref="AQ399">PERCENTILE(IF($BV$5:$BV$2729="Y",$BQ$5:$BQ$2729),$AI399)</f>
        <v>0.98929067836021678</v>
      </c>
      <c r="AR399" s="41" t="str">
        <f>IF(AI399&lt;$BJ$12,"Up","Down")</f>
        <v>Down</v>
      </c>
      <c r="AS399" s="41" t="str">
        <f>IF(AI399&lt;$BK$12,"Down","Up")</f>
        <v>Up</v>
      </c>
      <c r="AU399" s="4" t="str">
        <f>IF(AZ399=AZ400,IF(AZ399&gt;AZ398,AZ399&amp;"_O",""),AZ399&amp;"_C")</f>
        <v/>
      </c>
      <c r="AV399" s="7" t="str">
        <f>IF(RIGHT(AU399,1)="C",AX399/INDEX($AX$5:$AX$2729,MATCH(AZ399&amp;"_O",$AU$5:$AU$2729,0),1),"")</f>
        <v/>
      </c>
      <c r="AW399" s="38">
        <v>28328</v>
      </c>
      <c r="AX399" s="37">
        <v>101.67</v>
      </c>
      <c r="AY399" s="7">
        <f>AX399/AX398</f>
        <v>1.0148732281892592</v>
      </c>
      <c r="AZ399" s="4">
        <f>YEAR(AW399)</f>
        <v>1977</v>
      </c>
      <c r="BA399" s="2" t="s">
        <v>5</v>
      </c>
      <c r="BB399" s="12" t="str">
        <f>INDEX($CD$5:$CD$10,MATCH(BA399,$CC$5:$CC$10,0),1)</f>
        <v/>
      </c>
      <c r="BC399" s="12" t="str">
        <f>IF(AND(BB399="Y",AY399&gt;1),"Y","")</f>
        <v/>
      </c>
      <c r="BD399" s="12" t="str">
        <f>IF(AND(BB399="Y",AY399&lt;1),"Y","")</f>
        <v/>
      </c>
      <c r="BE399" s="12" t="str">
        <f>IF(AY399&gt;1,IF(AY398&gt;1,"Y",""),"")</f>
        <v>Y</v>
      </c>
      <c r="BF399" s="12" t="str">
        <f>IF(AY399&lt;1,IF(AY398&lt;1,"Y",""),"")</f>
        <v/>
      </c>
      <c r="BG399" s="2"/>
      <c r="BH399" s="2"/>
      <c r="BI399" s="2"/>
      <c r="BJ399" s="2"/>
      <c r="BK399" s="2"/>
      <c r="BL399" s="2"/>
      <c r="BM399" s="4" t="str">
        <f>IF(BR399=BR400,IF(BR399&gt;BR398,BR399&amp;"_O",""),BR399&amp;"_C")</f>
        <v/>
      </c>
      <c r="BN399" s="7" t="str">
        <f>IF(RIGHT(BM399,1)="C",BP399/INDEX($BP$5:$BP$2729,MATCH(BR399&amp;"_O",$BM$5:$BM$2729,0),1),"")</f>
        <v/>
      </c>
      <c r="BO399" s="38">
        <v>28727</v>
      </c>
      <c r="BP399" s="3">
        <v>135.84</v>
      </c>
      <c r="BQ399" s="7">
        <f>BP399/BP398</f>
        <v>1.0083883898745454</v>
      </c>
      <c r="BR399" s="4">
        <f>YEAR(BO399)</f>
        <v>1978</v>
      </c>
      <c r="BS399" s="2" t="s">
        <v>5</v>
      </c>
      <c r="BT399" s="12" t="str">
        <f>INDEX($CD$5:$CD$10,MATCH(BS399,$CC$5:$CC$10,0),1)</f>
        <v/>
      </c>
      <c r="BU399" s="12" t="str">
        <f>IF(AND(BT399="Y",BQ399&gt;1),"Y","")</f>
        <v/>
      </c>
      <c r="BV399" s="12" t="str">
        <f>IF(AND(BT399="Y",BQ399&lt;1),"Y","")</f>
        <v/>
      </c>
      <c r="BW399" s="12" t="str">
        <f>IF(BQ399&gt;1,IF(BQ398&gt;1,"Y",""),"")</f>
        <v>Y</v>
      </c>
      <c r="BX399" s="12" t="str">
        <f>IF(BQ399&lt;1,IF(BQ398&lt;1,"Y",""),"")</f>
        <v/>
      </c>
      <c r="BY399" s="2"/>
      <c r="BZ399" s="2"/>
      <c r="CA399" s="2"/>
    </row>
    <row r="400" spans="2:79">
      <c r="B400" s="4" t="str">
        <f>IF(G400=G401,IF(G400&gt;G399,G400&amp;"_O",""),G400&amp;"_C")</f>
        <v/>
      </c>
      <c r="C400" s="14">
        <f ca="1">RANDBETWEEN(0,1000)/1000</f>
        <v>0.64500000000000002</v>
      </c>
      <c r="D400" s="16">
        <f>D399+1</f>
        <v>396</v>
      </c>
      <c r="E400" s="10">
        <f>ROUNDDOWN(D400/52,0)+1</f>
        <v>8</v>
      </c>
      <c r="F400" s="15">
        <f>F399+7</f>
        <v>47392</v>
      </c>
      <c r="G400" s="4">
        <f>YEAR(F400)</f>
        <v>2029</v>
      </c>
      <c r="H400" s="33">
        <v>0.64700000000000002</v>
      </c>
      <c r="I400" s="33">
        <v>0.99</v>
      </c>
      <c r="J400" s="33">
        <v>0.61399999999999999</v>
      </c>
      <c r="K400" s="16" t="str">
        <f>IF(M399&gt;1,"Up","Down")</f>
        <v>Up</v>
      </c>
      <c r="L400" s="16" t="str">
        <f>IF(K400="Up",IF(H400&lt;$BJ$7,"Up","Down"),IF(H400&lt;$BK$7,"Down","Up"))</f>
        <v>Down</v>
      </c>
      <c r="M400" s="17">
        <f>IF(L400="Up",INDEX($AK$5:$AK$1005,MATCH(I400,$AI$5:$AI$1005,0),1),INDEX($AL$5:$AL$1005,MATCH(J400,$AI$5:$AI$1005,0),1))</f>
        <v>0.99076384758135727</v>
      </c>
      <c r="N400" s="16" t="str">
        <f>IF(P399&gt;1,"Up","Down")</f>
        <v>Up</v>
      </c>
      <c r="O400" s="16" t="str">
        <f>IF(N400="Up",IF(H400&lt;$BJ$12,"Up","Down"),IF(H400&lt;$BK$12,"Down","Up"))</f>
        <v>Down</v>
      </c>
      <c r="P400" s="17">
        <f>IF(O400="Up",INDEX($AP$5:$AP$1005,MATCH(I400,$AI$5:$AI$1005,0),1),INDEX($AQ$5:$AQ$1005,MATCH(J400,$AI$5:$AI$1005,0),1))</f>
        <v>0.98965455504114042</v>
      </c>
      <c r="Q400" s="19">
        <f>T399</f>
        <v>58429.281205083076</v>
      </c>
      <c r="R400" s="19">
        <f>INDEX(model!$S$5:$S$35,MATCH(G400,model!$Q$5:$Q$35,0),1)*model!$O$5</f>
        <v>125</v>
      </c>
      <c r="S400" s="19">
        <f>IF(RIGHT(B400,1)="C",T399*INDEX(model!$T$5:$T$35,MATCH(G400,model!$Q$5:$Q$35,0),1),0)</f>
        <v>0</v>
      </c>
      <c r="T400" s="19">
        <f>(Q400+R400-S400)*M400</f>
        <v>58013.464939108861</v>
      </c>
      <c r="U400" s="19">
        <f>X399</f>
        <v>50832.522019876676</v>
      </c>
      <c r="V400" s="19">
        <f>INDEX(model!$S$5:$S$35,MATCH(G400,model!$Q$5:$Q$35,0),1)*model!$O$6</f>
        <v>125</v>
      </c>
      <c r="W400" s="19">
        <f>IF(RIGHT(B400,1)="C",X399*INDEX(model!$T$5:$T$35,MATCH(G400,model!$Q$5:$Q$35,0),1),0)</f>
        <v>0</v>
      </c>
      <c r="X400" s="19">
        <f>(U400+V400-W400)*P400</f>
        <v>50430.343780580166</v>
      </c>
      <c r="Y400" s="19"/>
      <c r="Z400" s="36" t="str">
        <f>K400&amp;L400</f>
        <v>UpDown</v>
      </c>
      <c r="AA400" s="36" t="str">
        <f>N400&amp;O400</f>
        <v>UpDown</v>
      </c>
      <c r="AB400" s="19"/>
      <c r="AC400" s="19"/>
      <c r="AD400" s="19"/>
      <c r="AE400" s="19"/>
      <c r="AI400" s="18">
        <f>ROUND(AI399-0.001,3)</f>
        <v>0.60499999999999998</v>
      </c>
      <c r="AJ400" s="9">
        <f t="array" ref="AJ400">PERCENTILE(IF($BB$5:$BB$2729="Y",$AY$5:$AY$2729),$AI400)</f>
        <v>1.0075031376064545</v>
      </c>
      <c r="AK400" s="9">
        <f t="array" ref="AK400">PERCENTILE(IF($BC$5:$BC$2729="Y",$AY$5:$AY$2729),$AI400)</f>
        <v>1.0154845599827396</v>
      </c>
      <c r="AL400" s="9">
        <f t="array" ref="AL400">PERCENTILE(IF($BD$5:$BD$2729="Y",$AY$5:$AY$2729),$AI400)</f>
        <v>0.99053206478752487</v>
      </c>
      <c r="AM400" s="41" t="str">
        <f>IF(AI400&lt;$BJ$7,"Up","Down")</f>
        <v>Down</v>
      </c>
      <c r="AN400" s="41" t="str">
        <f>IF(AI400&lt;$BK$7,"Down","Up")</f>
        <v>Up</v>
      </c>
      <c r="AO400" s="9">
        <f t="array" ref="AO400">PERCENTILE(IF($BT$5:$BT$2729="Y",$BQ$5:$BQ$2729),$AI400)</f>
        <v>1.0096408370457246</v>
      </c>
      <c r="AP400" s="9">
        <f t="array" ref="AP400">PERCENTILE(IF($BU$5:$BU$2729="Y",$BQ$5:$BQ$2729),$AI400)</f>
        <v>1.0214941426594422</v>
      </c>
      <c r="AQ400" s="9">
        <f t="array" ref="AQ400">PERCENTILE(IF($BV$5:$BV$2729="Y",$BQ$5:$BQ$2729),$AI400)</f>
        <v>0.98924386667176845</v>
      </c>
      <c r="AR400" s="41" t="str">
        <f>IF(AI400&lt;$BJ$12,"Up","Down")</f>
        <v>Down</v>
      </c>
      <c r="AS400" s="41" t="str">
        <f>IF(AI400&lt;$BK$12,"Down","Up")</f>
        <v>Up</v>
      </c>
      <c r="AU400" s="4" t="str">
        <f>IF(AZ400=AZ401,IF(AZ400&gt;AZ399,AZ400&amp;"_O",""),AZ400&amp;"_C")</f>
        <v/>
      </c>
      <c r="AV400" s="7" t="str">
        <f>IF(RIGHT(AU400,1)="C",AX400/INDEX($AX$5:$AX$2729,MATCH(AZ400&amp;"_O",$AU$5:$AU$2729,0),1),"")</f>
        <v/>
      </c>
      <c r="AW400" s="38">
        <v>28335</v>
      </c>
      <c r="AX400" s="37">
        <v>98.85</v>
      </c>
      <c r="AY400" s="7">
        <f>AX400/AX399</f>
        <v>0.97226320448509873</v>
      </c>
      <c r="AZ400" s="4">
        <f>YEAR(AW400)</f>
        <v>1977</v>
      </c>
      <c r="BA400" s="2" t="s">
        <v>5</v>
      </c>
      <c r="BB400" s="12" t="str">
        <f>INDEX($CD$5:$CD$10,MATCH(BA400,$CC$5:$CC$10,0),1)</f>
        <v/>
      </c>
      <c r="BC400" s="12" t="str">
        <f>IF(AND(BB400="Y",AY400&gt;1),"Y","")</f>
        <v/>
      </c>
      <c r="BD400" s="12" t="str">
        <f>IF(AND(BB400="Y",AY400&lt;1),"Y","")</f>
        <v/>
      </c>
      <c r="BE400" s="12" t="str">
        <f>IF(AY400&gt;1,IF(AY399&gt;1,"Y",""),"")</f>
        <v/>
      </c>
      <c r="BF400" s="12" t="str">
        <f>IF(AY400&lt;1,IF(AY399&lt;1,"Y",""),"")</f>
        <v/>
      </c>
      <c r="BG400" s="2"/>
      <c r="BH400" s="2"/>
      <c r="BI400" s="2"/>
      <c r="BJ400" s="2"/>
      <c r="BK400" s="2"/>
      <c r="BL400" s="2"/>
      <c r="BM400" s="4" t="str">
        <f>IF(BR400=BR401,IF(BR400&gt;BR399,BR400&amp;"_O",""),BR400&amp;"_C")</f>
        <v/>
      </c>
      <c r="BN400" s="7" t="str">
        <f>IF(RIGHT(BM400,1)="C",BP400/INDEX($BP$5:$BP$2729,MATCH(BR400&amp;"_O",$BM$5:$BM$2729,0),1),"")</f>
        <v/>
      </c>
      <c r="BO400" s="38">
        <v>28734</v>
      </c>
      <c r="BP400" s="3">
        <v>135.35</v>
      </c>
      <c r="BQ400" s="7">
        <f>BP400/BP399</f>
        <v>0.99639281507656063</v>
      </c>
      <c r="BR400" s="4">
        <f>YEAR(BO400)</f>
        <v>1978</v>
      </c>
      <c r="BS400" s="2" t="s">
        <v>5</v>
      </c>
      <c r="BT400" s="12" t="str">
        <f>INDEX($CD$5:$CD$10,MATCH(BS400,$CC$5:$CC$10,0),1)</f>
        <v/>
      </c>
      <c r="BU400" s="12" t="str">
        <f>IF(AND(BT400="Y",BQ400&gt;1),"Y","")</f>
        <v/>
      </c>
      <c r="BV400" s="12" t="str">
        <f>IF(AND(BT400="Y",BQ400&lt;1),"Y","")</f>
        <v/>
      </c>
      <c r="BW400" s="12" t="str">
        <f>IF(BQ400&gt;1,IF(BQ399&gt;1,"Y",""),"")</f>
        <v/>
      </c>
      <c r="BX400" s="12" t="str">
        <f>IF(BQ400&lt;1,IF(BQ399&lt;1,"Y",""),"")</f>
        <v/>
      </c>
      <c r="BY400" s="2"/>
      <c r="BZ400" s="2"/>
      <c r="CA400" s="2"/>
    </row>
    <row r="401" spans="2:79">
      <c r="B401" s="4" t="str">
        <f>IF(G401=G402,IF(G401&gt;G400,G401&amp;"_O",""),G401&amp;"_C")</f>
        <v/>
      </c>
      <c r="C401" s="14">
        <f ca="1">RANDBETWEEN(0,1000)/1000</f>
        <v>0.56999999999999995</v>
      </c>
      <c r="D401" s="16">
        <f>D400+1</f>
        <v>397</v>
      </c>
      <c r="E401" s="10">
        <f>ROUNDDOWN(D401/52,0)+1</f>
        <v>8</v>
      </c>
      <c r="F401" s="15">
        <f>F400+7</f>
        <v>47399</v>
      </c>
      <c r="G401" s="4">
        <f>YEAR(F401)</f>
        <v>2029</v>
      </c>
      <c r="H401" s="33">
        <v>0.64800000000000002</v>
      </c>
      <c r="I401" s="33">
        <v>0.82599999999999996</v>
      </c>
      <c r="J401" s="33">
        <v>0.89100000000000001</v>
      </c>
      <c r="K401" s="16" t="str">
        <f>IF(M400&gt;1,"Up","Down")</f>
        <v>Down</v>
      </c>
      <c r="L401" s="16" t="str">
        <f>IF(K401="Up",IF(H401&lt;$BJ$7,"Up","Down"),IF(H401&lt;$BK$7,"Down","Up"))</f>
        <v>Up</v>
      </c>
      <c r="M401" s="17">
        <f>IF(L401="Up",INDEX($AK$5:$AK$1005,MATCH(I401,$AI$5:$AI$1005,0),1),INDEX($AL$5:$AL$1005,MATCH(J401,$AI$5:$AI$1005,0),1))</f>
        <v>1.0263868458239358</v>
      </c>
      <c r="N401" s="16" t="str">
        <f>IF(P400&gt;1,"Up","Down")</f>
        <v>Down</v>
      </c>
      <c r="O401" s="16" t="str">
        <f>IF(N401="Up",IF(H401&lt;$BJ$12,"Up","Down"),IF(H401&lt;$BK$12,"Down","Up"))</f>
        <v>Up</v>
      </c>
      <c r="P401" s="17">
        <f>IF(O401="Up",INDEX($AP$5:$AP$1005,MATCH(I401,$AI$5:$AI$1005,0),1),INDEX($AQ$5:$AQ$1005,MATCH(J401,$AI$5:$AI$1005,0),1))</f>
        <v>1.0352627658164049</v>
      </c>
      <c r="Q401" s="19">
        <f>T400</f>
        <v>58013.464939108861</v>
      </c>
      <c r="R401" s="19">
        <f>INDEX(model!$S$5:$S$35,MATCH(G401,model!$Q$5:$Q$35,0),1)*model!$O$5</f>
        <v>125</v>
      </c>
      <c r="S401" s="19">
        <f>IF(RIGHT(B401,1)="C",T400*INDEX(model!$T$5:$T$35,MATCH(G401,model!$Q$5:$Q$35,0),1),0)</f>
        <v>0</v>
      </c>
      <c r="T401" s="19">
        <f>(Q401+R401-S401)*M401</f>
        <v>59672.555649897426</v>
      </c>
      <c r="U401" s="19">
        <f>X400</f>
        <v>50430.343780580166</v>
      </c>
      <c r="V401" s="19">
        <f>INDEX(model!$S$5:$S$35,MATCH(G401,model!$Q$5:$Q$35,0),1)*model!$O$6</f>
        <v>125</v>
      </c>
      <c r="W401" s="19">
        <f>IF(RIGHT(B401,1)="C",X400*INDEX(model!$T$5:$T$35,MATCH(G401,model!$Q$5:$Q$35,0),1),0)</f>
        <v>0</v>
      </c>
      <c r="X401" s="19">
        <f>(U401+V401-W401)*P401</f>
        <v>52338.065029082602</v>
      </c>
      <c r="Y401" s="19"/>
      <c r="Z401" s="36" t="str">
        <f>K401&amp;L401</f>
        <v>DownUp</v>
      </c>
      <c r="AA401" s="36" t="str">
        <f>N401&amp;O401</f>
        <v>DownUp</v>
      </c>
      <c r="AB401" s="19"/>
      <c r="AC401" s="19"/>
      <c r="AD401" s="19"/>
      <c r="AE401" s="19"/>
      <c r="AI401" s="18">
        <f>ROUND(AI400-0.001,3)</f>
        <v>0.60399999999999998</v>
      </c>
      <c r="AJ401" s="9">
        <f t="array" ref="AJ401">PERCENTILE(IF($BB$5:$BB$2729="Y",$AY$5:$AY$2729),$AI401)</f>
        <v>1.0074573597514558</v>
      </c>
      <c r="AK401" s="9">
        <f t="array" ref="AK401">PERCENTILE(IF($BC$5:$BC$2729="Y",$AY$5:$AY$2729),$AI401)</f>
        <v>1.0154188971452525</v>
      </c>
      <c r="AL401" s="9">
        <f t="array" ref="AL401">PERCENTILE(IF($BD$5:$BD$2729="Y",$AY$5:$AY$2729),$AI401)</f>
        <v>0.99047298399253381</v>
      </c>
      <c r="AM401" s="41" t="str">
        <f>IF(AI401&lt;$BJ$7,"Up","Down")</f>
        <v>Down</v>
      </c>
      <c r="AN401" s="41" t="str">
        <f>IF(AI401&lt;$BK$7,"Down","Up")</f>
        <v>Up</v>
      </c>
      <c r="AO401" s="9">
        <f t="array" ref="AO401">PERCENTILE(IF($BT$5:$BT$2729="Y",$BQ$5:$BQ$2729),$AI401)</f>
        <v>1.0095836924725168</v>
      </c>
      <c r="AP401" s="9">
        <f t="array" ref="AP401">PERCENTILE(IF($BU$5:$BU$2729="Y",$BQ$5:$BQ$2729),$AI401)</f>
        <v>1.0214440563617617</v>
      </c>
      <c r="AQ401" s="9">
        <f t="array" ref="AQ401">PERCENTILE(IF($BV$5:$BV$2729="Y",$BQ$5:$BQ$2729),$AI401)</f>
        <v>0.98922926677305423</v>
      </c>
      <c r="AR401" s="41" t="str">
        <f>IF(AI401&lt;$BJ$12,"Up","Down")</f>
        <v>Down</v>
      </c>
      <c r="AS401" s="41" t="str">
        <f>IF(AI401&lt;$BK$12,"Down","Up")</f>
        <v>Up</v>
      </c>
      <c r="AU401" s="4" t="str">
        <f>IF(AZ401=AZ402,IF(AZ401&gt;AZ400,AZ401&amp;"_O",""),AZ401&amp;"_C")</f>
        <v/>
      </c>
      <c r="AV401" s="7" t="str">
        <f>IF(RIGHT(AU401,1)="C",AX401/INDEX($AX$5:$AX$2729,MATCH(AZ401&amp;"_O",$AU$5:$AU$2729,0),1),"")</f>
        <v/>
      </c>
      <c r="AW401" s="38">
        <v>28342</v>
      </c>
      <c r="AX401" s="37">
        <v>98.76</v>
      </c>
      <c r="AY401" s="7">
        <f>AX401/AX400</f>
        <v>0.99908952959028841</v>
      </c>
      <c r="AZ401" s="4">
        <f>YEAR(AW401)</f>
        <v>1977</v>
      </c>
      <c r="BA401" s="2" t="s">
        <v>5</v>
      </c>
      <c r="BB401" s="12" t="str">
        <f>INDEX($CD$5:$CD$10,MATCH(BA401,$CC$5:$CC$10,0),1)</f>
        <v/>
      </c>
      <c r="BC401" s="12" t="str">
        <f>IF(AND(BB401="Y",AY401&gt;1),"Y","")</f>
        <v/>
      </c>
      <c r="BD401" s="12" t="str">
        <f>IF(AND(BB401="Y",AY401&lt;1),"Y","")</f>
        <v/>
      </c>
      <c r="BE401" s="12" t="str">
        <f>IF(AY401&gt;1,IF(AY400&gt;1,"Y",""),"")</f>
        <v/>
      </c>
      <c r="BF401" s="12" t="str">
        <f>IF(AY401&lt;1,IF(AY400&lt;1,"Y",""),"")</f>
        <v>Y</v>
      </c>
      <c r="BG401" s="2"/>
      <c r="BH401" s="2"/>
      <c r="BI401" s="2"/>
      <c r="BJ401" s="2"/>
      <c r="BK401" s="2"/>
      <c r="BL401" s="2"/>
      <c r="BM401" s="4" t="str">
        <f>IF(BR401=BR402,IF(BR401&gt;BR400,BR401&amp;"_O",""),BR401&amp;"_C")</f>
        <v/>
      </c>
      <c r="BN401" s="7" t="str">
        <f>IF(RIGHT(BM401,1)="C",BP401/INDEX($BP$5:$BP$2729,MATCH(BR401&amp;"_O",$BM$5:$BM$2729,0),1),"")</f>
        <v/>
      </c>
      <c r="BO401" s="38">
        <v>28741</v>
      </c>
      <c r="BP401" s="3">
        <v>138.36000000000001</v>
      </c>
      <c r="BQ401" s="7">
        <f>BP401/BP400</f>
        <v>1.0222386405615074</v>
      </c>
      <c r="BR401" s="4">
        <f>YEAR(BO401)</f>
        <v>1978</v>
      </c>
      <c r="BS401" s="2" t="s">
        <v>5</v>
      </c>
      <c r="BT401" s="12" t="str">
        <f>INDEX($CD$5:$CD$10,MATCH(BS401,$CC$5:$CC$10,0),1)</f>
        <v/>
      </c>
      <c r="BU401" s="12" t="str">
        <f>IF(AND(BT401="Y",BQ401&gt;1),"Y","")</f>
        <v/>
      </c>
      <c r="BV401" s="12" t="str">
        <f>IF(AND(BT401="Y",BQ401&lt;1),"Y","")</f>
        <v/>
      </c>
      <c r="BW401" s="12" t="str">
        <f>IF(BQ401&gt;1,IF(BQ400&gt;1,"Y",""),"")</f>
        <v/>
      </c>
      <c r="BX401" s="12" t="str">
        <f>IF(BQ401&lt;1,IF(BQ400&lt;1,"Y",""),"")</f>
        <v/>
      </c>
      <c r="BY401" s="2"/>
      <c r="BZ401" s="2"/>
      <c r="CA401" s="2"/>
    </row>
    <row r="402" spans="2:79">
      <c r="B402" s="4" t="str">
        <f>IF(G402=G403,IF(G402&gt;G401,G402&amp;"_O",""),G402&amp;"_C")</f>
        <v/>
      </c>
      <c r="C402" s="14">
        <f ca="1">RANDBETWEEN(0,1000)/1000</f>
        <v>0.54</v>
      </c>
      <c r="D402" s="16">
        <f>D401+1</f>
        <v>398</v>
      </c>
      <c r="E402" s="10">
        <f>ROUNDDOWN(D402/52,0)+1</f>
        <v>8</v>
      </c>
      <c r="F402" s="15">
        <f>F401+7</f>
        <v>47406</v>
      </c>
      <c r="G402" s="4">
        <f>YEAR(F402)</f>
        <v>2029</v>
      </c>
      <c r="H402" s="33">
        <v>9.5000000000000001E-2</v>
      </c>
      <c r="I402" s="33">
        <v>0.153</v>
      </c>
      <c r="J402" s="33">
        <v>0.99099999999999999</v>
      </c>
      <c r="K402" s="16" t="str">
        <f>IF(M401&gt;1,"Up","Down")</f>
        <v>Up</v>
      </c>
      <c r="L402" s="16" t="str">
        <f>IF(K402="Up",IF(H402&lt;$BJ$7,"Up","Down"),IF(H402&lt;$BK$7,"Down","Up"))</f>
        <v>Up</v>
      </c>
      <c r="M402" s="17">
        <f>IF(L402="Up",INDEX($AK$5:$AK$1005,MATCH(I402,$AI$5:$AI$1005,0),1),INDEX($AL$5:$AL$1005,MATCH(J402,$AI$5:$AI$1005,0),1))</f>
        <v>1.0036170110390423</v>
      </c>
      <c r="N402" s="16" t="str">
        <f>IF(P401&gt;1,"Up","Down")</f>
        <v>Up</v>
      </c>
      <c r="O402" s="16" t="str">
        <f>IF(N402="Up",IF(H402&lt;$BJ$12,"Up","Down"),IF(H402&lt;$BK$12,"Down","Up"))</f>
        <v>Up</v>
      </c>
      <c r="P402" s="17">
        <f>IF(O402="Up",INDEX($AP$5:$AP$1005,MATCH(I402,$AI$5:$AI$1005,0),1),INDEX($AQ$5:$AQ$1005,MATCH(J402,$AI$5:$AI$1005,0),1))</f>
        <v>1.0047894674075899</v>
      </c>
      <c r="Q402" s="19">
        <f>T401</f>
        <v>59672.555649897426</v>
      </c>
      <c r="R402" s="19">
        <f>INDEX(model!$S$5:$S$35,MATCH(G402,model!$Q$5:$Q$35,0),1)*model!$O$5</f>
        <v>125</v>
      </c>
      <c r="S402" s="19">
        <f>IF(RIGHT(B402,1)="C",T401*INDEX(model!$T$5:$T$35,MATCH(G402,model!$Q$5:$Q$35,0),1),0)</f>
        <v>0</v>
      </c>
      <c r="T402" s="19">
        <f>(Q402+R402-S402)*M402</f>
        <v>60013.844068790851</v>
      </c>
      <c r="U402" s="19">
        <f>X401</f>
        <v>52338.065029082602</v>
      </c>
      <c r="V402" s="19">
        <f>INDEX(model!$S$5:$S$35,MATCH(G402,model!$Q$5:$Q$35,0),1)*model!$O$6</f>
        <v>125</v>
      </c>
      <c r="W402" s="19">
        <f>IF(RIGHT(B402,1)="C",X401*INDEX(model!$T$5:$T$35,MATCH(G402,model!$Q$5:$Q$35,0),1),0)</f>
        <v>0</v>
      </c>
      <c r="X402" s="19">
        <f>(U402+V402-W402)*P402</f>
        <v>52714.335169141661</v>
      </c>
      <c r="Y402" s="19"/>
      <c r="Z402" s="36" t="str">
        <f>K402&amp;L402</f>
        <v>UpUp</v>
      </c>
      <c r="AA402" s="36" t="str">
        <f>N402&amp;O402</f>
        <v>UpUp</v>
      </c>
      <c r="AB402" s="19"/>
      <c r="AC402" s="19"/>
      <c r="AD402" s="19"/>
      <c r="AE402" s="19"/>
      <c r="AI402" s="18">
        <f>ROUND(AI401-0.001,3)</f>
        <v>0.60299999999999998</v>
      </c>
      <c r="AJ402" s="9">
        <f t="array" ref="AJ402">PERCENTILE(IF($BB$5:$BB$2729="Y",$AY$5:$AY$2729),$AI402)</f>
        <v>1.0073863382156361</v>
      </c>
      <c r="AK402" s="9">
        <f t="array" ref="AK402">PERCENTILE(IF($BC$5:$BC$2729="Y",$AY$5:$AY$2729),$AI402)</f>
        <v>1.0153287913761853</v>
      </c>
      <c r="AL402" s="9">
        <f t="array" ref="AL402">PERCENTILE(IF($BD$5:$BD$2729="Y",$AY$5:$AY$2729),$AI402)</f>
        <v>0.99041072220693127</v>
      </c>
      <c r="AM402" s="41" t="str">
        <f>IF(AI402&lt;$BJ$7,"Up","Down")</f>
        <v>Down</v>
      </c>
      <c r="AN402" s="41" t="str">
        <f>IF(AI402&lt;$BK$7,"Down","Up")</f>
        <v>Up</v>
      </c>
      <c r="AO402" s="9">
        <f t="array" ref="AO402">PERCENTILE(IF($BT$5:$BT$2729="Y",$BQ$5:$BQ$2729),$AI402)</f>
        <v>1.0095282250185884</v>
      </c>
      <c r="AP402" s="9">
        <f t="array" ref="AP402">PERCENTILE(IF($BU$5:$BU$2729="Y",$BQ$5:$BQ$2729),$AI402)</f>
        <v>1.0214191742625023</v>
      </c>
      <c r="AQ402" s="9">
        <f t="array" ref="AQ402">PERCENTILE(IF($BV$5:$BV$2729="Y",$BQ$5:$BQ$2729),$AI402)</f>
        <v>0.98920896566270622</v>
      </c>
      <c r="AR402" s="41" t="str">
        <f>IF(AI402&lt;$BJ$12,"Up","Down")</f>
        <v>Down</v>
      </c>
      <c r="AS402" s="41" t="str">
        <f>IF(AI402&lt;$BK$12,"Down","Up")</f>
        <v>Up</v>
      </c>
      <c r="AU402" s="4" t="str">
        <f>IF(AZ402=AZ403,IF(AZ402&gt;AZ401,AZ402&amp;"_O",""),AZ402&amp;"_C")</f>
        <v/>
      </c>
      <c r="AV402" s="7" t="str">
        <f>IF(RIGHT(AU402,1)="C",AX402/INDEX($AX$5:$AX$2729,MATCH(AZ402&amp;"_O",$AU$5:$AU$2729,0),1),"")</f>
        <v/>
      </c>
      <c r="AW402" s="38">
        <v>28349</v>
      </c>
      <c r="AX402" s="37">
        <v>97.88</v>
      </c>
      <c r="AY402" s="7">
        <f>AX402/AX401</f>
        <v>0.99108950992304568</v>
      </c>
      <c r="AZ402" s="4">
        <f>YEAR(AW402)</f>
        <v>1977</v>
      </c>
      <c r="BA402" s="2" t="s">
        <v>5</v>
      </c>
      <c r="BB402" s="12" t="str">
        <f>INDEX($CD$5:$CD$10,MATCH(BA402,$CC$5:$CC$10,0),1)</f>
        <v/>
      </c>
      <c r="BC402" s="12" t="str">
        <f>IF(AND(BB402="Y",AY402&gt;1),"Y","")</f>
        <v/>
      </c>
      <c r="BD402" s="12" t="str">
        <f>IF(AND(BB402="Y",AY402&lt;1),"Y","")</f>
        <v/>
      </c>
      <c r="BE402" s="12" t="str">
        <f>IF(AY402&gt;1,IF(AY401&gt;1,"Y",""),"")</f>
        <v/>
      </c>
      <c r="BF402" s="12" t="str">
        <f>IF(AY402&lt;1,IF(AY401&lt;1,"Y",""),"")</f>
        <v>Y</v>
      </c>
      <c r="BG402" s="2"/>
      <c r="BH402" s="2"/>
      <c r="BI402" s="2"/>
      <c r="BJ402" s="2"/>
      <c r="BK402" s="2"/>
      <c r="BL402" s="2"/>
      <c r="BM402" s="4" t="str">
        <f>IF(BR402=BR403,IF(BR402&gt;BR401,BR402&amp;"_O",""),BR402&amp;"_C")</f>
        <v/>
      </c>
      <c r="BN402" s="7" t="str">
        <f>IF(RIGHT(BM402,1)="C",BP402/INDEX($BP$5:$BP$2729,MATCH(BR402&amp;"_O",$BM$5:$BM$2729,0),1),"")</f>
        <v/>
      </c>
      <c r="BO402" s="38">
        <v>28748</v>
      </c>
      <c r="BP402" s="3">
        <v>137.36000000000001</v>
      </c>
      <c r="BQ402" s="7">
        <f>BP402/BP401</f>
        <v>0.99277247759468057</v>
      </c>
      <c r="BR402" s="4">
        <f>YEAR(BO402)</f>
        <v>1978</v>
      </c>
      <c r="BS402" s="2" t="s">
        <v>5</v>
      </c>
      <c r="BT402" s="12" t="str">
        <f>INDEX($CD$5:$CD$10,MATCH(BS402,$CC$5:$CC$10,0),1)</f>
        <v/>
      </c>
      <c r="BU402" s="12" t="str">
        <f>IF(AND(BT402="Y",BQ402&gt;1),"Y","")</f>
        <v/>
      </c>
      <c r="BV402" s="12" t="str">
        <f>IF(AND(BT402="Y",BQ402&lt;1),"Y","")</f>
        <v/>
      </c>
      <c r="BW402" s="12" t="str">
        <f>IF(BQ402&gt;1,IF(BQ401&gt;1,"Y",""),"")</f>
        <v/>
      </c>
      <c r="BX402" s="12" t="str">
        <f>IF(BQ402&lt;1,IF(BQ401&lt;1,"Y",""),"")</f>
        <v/>
      </c>
      <c r="BY402" s="2"/>
      <c r="BZ402" s="2"/>
      <c r="CA402" s="2"/>
    </row>
    <row r="403" spans="2:79">
      <c r="B403" s="4" t="str">
        <f>IF(G403=G404,IF(G403&gt;G402,G403&amp;"_O",""),G403&amp;"_C")</f>
        <v/>
      </c>
      <c r="C403" s="14">
        <f ca="1">RANDBETWEEN(0,1000)/1000</f>
        <v>0.19400000000000001</v>
      </c>
      <c r="D403" s="16">
        <f>D402+1</f>
        <v>399</v>
      </c>
      <c r="E403" s="10">
        <f>ROUNDDOWN(D403/52,0)+1</f>
        <v>8</v>
      </c>
      <c r="F403" s="15">
        <f>F402+7</f>
        <v>47413</v>
      </c>
      <c r="G403" s="4">
        <f>YEAR(F403)</f>
        <v>2029</v>
      </c>
      <c r="H403" s="33">
        <v>0.161</v>
      </c>
      <c r="I403" s="33">
        <v>0.88300000000000001</v>
      </c>
      <c r="J403" s="33">
        <v>0.38400000000000001</v>
      </c>
      <c r="K403" s="16" t="str">
        <f>IF(M402&gt;1,"Up","Down")</f>
        <v>Up</v>
      </c>
      <c r="L403" s="16" t="str">
        <f>IF(K403="Up",IF(H403&lt;$BJ$7,"Up","Down"),IF(H403&lt;$BK$7,"Down","Up"))</f>
        <v>Up</v>
      </c>
      <c r="M403" s="17">
        <f>IF(L403="Up",INDEX($AK$5:$AK$1005,MATCH(I403,$AI$5:$AI$1005,0),1),INDEX($AL$5:$AL$1005,MATCH(J403,$AI$5:$AI$1005,0),1))</f>
        <v>1.0314933322268467</v>
      </c>
      <c r="N403" s="16" t="str">
        <f>IF(P402&gt;1,"Up","Down")</f>
        <v>Up</v>
      </c>
      <c r="O403" s="16" t="str">
        <f>IF(N403="Up",IF(H403&lt;$BJ$12,"Up","Down"),IF(H403&lt;$BK$12,"Down","Up"))</f>
        <v>Up</v>
      </c>
      <c r="P403" s="17">
        <f>IF(O403="Up",INDEX($AP$5:$AP$1005,MATCH(I403,$AI$5:$AI$1005,0),1),INDEX($AQ$5:$AQ$1005,MATCH(J403,$AI$5:$AI$1005,0),1))</f>
        <v>1.0417537037179381</v>
      </c>
      <c r="Q403" s="19">
        <f>T402</f>
        <v>60013.844068790851</v>
      </c>
      <c r="R403" s="19">
        <f>INDEX(model!$S$5:$S$35,MATCH(G403,model!$Q$5:$Q$35,0),1)*model!$O$5</f>
        <v>125</v>
      </c>
      <c r="S403" s="19">
        <f>IF(RIGHT(B403,1)="C",T402*INDEX(model!$T$5:$T$35,MATCH(G403,model!$Q$5:$Q$35,0),1),0)</f>
        <v>0</v>
      </c>
      <c r="T403" s="19">
        <f>(Q403+R403-S403)*M403</f>
        <v>62032.81666478781</v>
      </c>
      <c r="U403" s="19">
        <f>X402</f>
        <v>52714.335169141661</v>
      </c>
      <c r="V403" s="19">
        <f>INDEX(model!$S$5:$S$35,MATCH(G403,model!$Q$5:$Q$35,0),1)*model!$O$6</f>
        <v>125</v>
      </c>
      <c r="W403" s="19">
        <f>IF(RIGHT(B403,1)="C",X402*INDEX(model!$T$5:$T$35,MATCH(G403,model!$Q$5:$Q$35,0),1),0)</f>
        <v>0</v>
      </c>
      <c r="X403" s="19">
        <f>(U403+V403-W403)*P403</f>
        <v>55045.57311444683</v>
      </c>
      <c r="Y403" s="19"/>
      <c r="Z403" s="36" t="str">
        <f>K403&amp;L403</f>
        <v>UpUp</v>
      </c>
      <c r="AA403" s="36" t="str">
        <f>N403&amp;O403</f>
        <v>UpUp</v>
      </c>
      <c r="AB403" s="19"/>
      <c r="AC403" s="19"/>
      <c r="AD403" s="19"/>
      <c r="AE403" s="19"/>
      <c r="AI403" s="18">
        <f>ROUND(AI402-0.001,3)</f>
        <v>0.60199999999999998</v>
      </c>
      <c r="AJ403" s="9">
        <f t="array" ref="AJ403">PERCENTILE(IF($BB$5:$BB$2729="Y",$AY$5:$AY$2729),$AI403)</f>
        <v>1.0073585077781821</v>
      </c>
      <c r="AK403" s="9">
        <f t="array" ref="AK403">PERCENTILE(IF($BC$5:$BC$2729="Y",$AY$5:$AY$2729),$AI403)</f>
        <v>1.0152898296769748</v>
      </c>
      <c r="AL403" s="9">
        <f t="array" ref="AL403">PERCENTILE(IF($BD$5:$BD$2729="Y",$AY$5:$AY$2729),$AI403)</f>
        <v>0.99036077787510957</v>
      </c>
      <c r="AM403" s="41" t="str">
        <f>IF(AI403&lt;$BJ$7,"Up","Down")</f>
        <v>Down</v>
      </c>
      <c r="AN403" s="41" t="str">
        <f>IF(AI403&lt;$BK$7,"Down","Up")</f>
        <v>Up</v>
      </c>
      <c r="AO403" s="9">
        <f t="array" ref="AO403">PERCENTILE(IF($BT$5:$BT$2729="Y",$BQ$5:$BQ$2729),$AI403)</f>
        <v>1.0094239932306479</v>
      </c>
      <c r="AP403" s="9">
        <f t="array" ref="AP403">PERCENTILE(IF($BU$5:$BU$2729="Y",$BQ$5:$BQ$2729),$AI403)</f>
        <v>1.0213952734862461</v>
      </c>
      <c r="AQ403" s="9">
        <f t="array" ref="AQ403">PERCENTILE(IF($BV$5:$BV$2729="Y",$BQ$5:$BQ$2729),$AI403)</f>
        <v>0.98918289382008129</v>
      </c>
      <c r="AR403" s="41" t="str">
        <f>IF(AI403&lt;$BJ$12,"Up","Down")</f>
        <v>Down</v>
      </c>
      <c r="AS403" s="41" t="str">
        <f>IF(AI403&lt;$BK$12,"Down","Up")</f>
        <v>Up</v>
      </c>
      <c r="AU403" s="4" t="str">
        <f>IF(AZ403=AZ404,IF(AZ403&gt;AZ402,AZ403&amp;"_O",""),AZ403&amp;"_C")</f>
        <v/>
      </c>
      <c r="AV403" s="7" t="str">
        <f>IF(RIGHT(AU403,1)="C",AX403/INDEX($AX$5:$AX$2729,MATCH(AZ403&amp;"_O",$AU$5:$AU$2729,0),1),"")</f>
        <v/>
      </c>
      <c r="AW403" s="38">
        <v>28356</v>
      </c>
      <c r="AX403" s="37">
        <v>97.51</v>
      </c>
      <c r="AY403" s="7">
        <f>AX403/AX402</f>
        <v>0.99621986105435234</v>
      </c>
      <c r="AZ403" s="4">
        <f>YEAR(AW403)</f>
        <v>1977</v>
      </c>
      <c r="BA403" s="2" t="s">
        <v>5</v>
      </c>
      <c r="BB403" s="12" t="str">
        <f>INDEX($CD$5:$CD$10,MATCH(BA403,$CC$5:$CC$10,0),1)</f>
        <v/>
      </c>
      <c r="BC403" s="12" t="str">
        <f>IF(AND(BB403="Y",AY403&gt;1),"Y","")</f>
        <v/>
      </c>
      <c r="BD403" s="12" t="str">
        <f>IF(AND(BB403="Y",AY403&lt;1),"Y","")</f>
        <v/>
      </c>
      <c r="BE403" s="12" t="str">
        <f>IF(AY403&gt;1,IF(AY402&gt;1,"Y",""),"")</f>
        <v/>
      </c>
      <c r="BF403" s="12" t="str">
        <f>IF(AY403&lt;1,IF(AY402&lt;1,"Y",""),"")</f>
        <v>Y</v>
      </c>
      <c r="BG403" s="2"/>
      <c r="BH403" s="2"/>
      <c r="BI403" s="2"/>
      <c r="BJ403" s="2"/>
      <c r="BK403" s="2"/>
      <c r="BL403" s="2"/>
      <c r="BM403" s="4" t="str">
        <f>IF(BR403=BR404,IF(BR403&gt;BR402,BR403&amp;"_O",""),BR403&amp;"_C")</f>
        <v/>
      </c>
      <c r="BN403" s="7" t="str">
        <f>IF(RIGHT(BM403,1)="C",BP403/INDEX($BP$5:$BP$2729,MATCH(BR403&amp;"_O",$BM$5:$BM$2729,0),1),"")</f>
        <v/>
      </c>
      <c r="BO403" s="38">
        <v>28755</v>
      </c>
      <c r="BP403" s="3">
        <v>132.30000000000001</v>
      </c>
      <c r="BQ403" s="7">
        <f>BP403/BP402</f>
        <v>0.96316249271986021</v>
      </c>
      <c r="BR403" s="4">
        <f>YEAR(BO403)</f>
        <v>1978</v>
      </c>
      <c r="BS403" s="2" t="s">
        <v>5</v>
      </c>
      <c r="BT403" s="12" t="str">
        <f>INDEX($CD$5:$CD$10,MATCH(BS403,$CC$5:$CC$10,0),1)</f>
        <v/>
      </c>
      <c r="BU403" s="12" t="str">
        <f>IF(AND(BT403="Y",BQ403&gt;1),"Y","")</f>
        <v/>
      </c>
      <c r="BV403" s="12" t="str">
        <f>IF(AND(BT403="Y",BQ403&lt;1),"Y","")</f>
        <v/>
      </c>
      <c r="BW403" s="12" t="str">
        <f>IF(BQ403&gt;1,IF(BQ402&gt;1,"Y",""),"")</f>
        <v/>
      </c>
      <c r="BX403" s="12" t="str">
        <f>IF(BQ403&lt;1,IF(BQ402&lt;1,"Y",""),"")</f>
        <v>Y</v>
      </c>
      <c r="BY403" s="2"/>
      <c r="BZ403" s="2"/>
      <c r="CA403" s="2"/>
    </row>
    <row r="404" spans="2:79">
      <c r="B404" s="4" t="str">
        <f>IF(G404=G405,IF(G404&gt;G403,G404&amp;"_O",""),G404&amp;"_C")</f>
        <v/>
      </c>
      <c r="C404" s="14">
        <f ca="1">RANDBETWEEN(0,1000)/1000</f>
        <v>0.13800000000000001</v>
      </c>
      <c r="D404" s="16">
        <f>D403+1</f>
        <v>400</v>
      </c>
      <c r="E404" s="10">
        <f>ROUNDDOWN(D404/52,0)+1</f>
        <v>8</v>
      </c>
      <c r="F404" s="15">
        <f>F403+7</f>
        <v>47420</v>
      </c>
      <c r="G404" s="4">
        <f>YEAR(F404)</f>
        <v>2029</v>
      </c>
      <c r="H404" s="33">
        <v>0.14599999999999999</v>
      </c>
      <c r="I404" s="33">
        <v>0.46899999999999997</v>
      </c>
      <c r="J404" s="33">
        <v>0.17799999999999999</v>
      </c>
      <c r="K404" s="16" t="str">
        <f>IF(M403&gt;1,"Up","Down")</f>
        <v>Up</v>
      </c>
      <c r="L404" s="16" t="str">
        <f>IF(K404="Up",IF(H404&lt;$BJ$7,"Up","Down"),IF(H404&lt;$BK$7,"Down","Up"))</f>
        <v>Up</v>
      </c>
      <c r="M404" s="17">
        <f>IF(L404="Up",INDEX($AK$5:$AK$1005,MATCH(I404,$AI$5:$AI$1005,0),1),INDEX($AL$5:$AL$1005,MATCH(J404,$AI$5:$AI$1005,0),1))</f>
        <v>1.0116091661380548</v>
      </c>
      <c r="N404" s="16" t="str">
        <f>IF(P403&gt;1,"Up","Down")</f>
        <v>Up</v>
      </c>
      <c r="O404" s="16" t="str">
        <f>IF(N404="Up",IF(H404&lt;$BJ$12,"Up","Down"),IF(H404&lt;$BK$12,"Down","Up"))</f>
        <v>Up</v>
      </c>
      <c r="P404" s="17">
        <f>IF(O404="Up",INDEX($AP$5:$AP$1005,MATCH(I404,$AI$5:$AI$1005,0),1),INDEX($AQ$5:$AQ$1005,MATCH(J404,$AI$5:$AI$1005,0),1))</f>
        <v>1.0160629035747712</v>
      </c>
      <c r="Q404" s="19">
        <f>T403</f>
        <v>62032.81666478781</v>
      </c>
      <c r="R404" s="19">
        <f>INDEX(model!$S$5:$S$35,MATCH(G404,model!$Q$5:$Q$35,0),1)*model!$O$5</f>
        <v>125</v>
      </c>
      <c r="S404" s="19">
        <f>IF(RIGHT(B404,1)="C",T403*INDEX(model!$T$5:$T$35,MATCH(G404,model!$Q$5:$Q$35,0),1),0)</f>
        <v>0</v>
      </c>
      <c r="T404" s="19">
        <f>(Q404+R404-S404)*M404</f>
        <v>62879.417085228088</v>
      </c>
      <c r="U404" s="19">
        <f>X403</f>
        <v>55045.57311444683</v>
      </c>
      <c r="V404" s="19">
        <f>INDEX(model!$S$5:$S$35,MATCH(G404,model!$Q$5:$Q$35,0),1)*model!$O$6</f>
        <v>125</v>
      </c>
      <c r="W404" s="19">
        <f>IF(RIGHT(B404,1)="C",X403*INDEX(model!$T$5:$T$35,MATCH(G404,model!$Q$5:$Q$35,0),1),0)</f>
        <v>0</v>
      </c>
      <c r="X404" s="19">
        <f>(U404+V404-W404)*P404</f>
        <v>56056.772710549056</v>
      </c>
      <c r="Y404" s="19"/>
      <c r="Z404" s="36" t="str">
        <f>K404&amp;L404</f>
        <v>UpUp</v>
      </c>
      <c r="AA404" s="36" t="str">
        <f>N404&amp;O404</f>
        <v>UpUp</v>
      </c>
      <c r="AB404" s="19"/>
      <c r="AC404" s="19"/>
      <c r="AD404" s="19"/>
      <c r="AE404" s="19"/>
      <c r="AI404" s="18">
        <f>ROUND(AI403-0.001,3)</f>
        <v>0.60099999999999998</v>
      </c>
      <c r="AJ404" s="9">
        <f t="array" ref="AJ404">PERCENTILE(IF($BB$5:$BB$2729="Y",$AY$5:$AY$2729),$AI404)</f>
        <v>1.0073145100189858</v>
      </c>
      <c r="AK404" s="9">
        <f t="array" ref="AK404">PERCENTILE(IF($BC$5:$BC$2729="Y",$AY$5:$AY$2729),$AI404)</f>
        <v>1.0152478645047927</v>
      </c>
      <c r="AL404" s="9">
        <f t="array" ref="AL404">PERCENTILE(IF($BD$5:$BD$2729="Y",$AY$5:$AY$2729),$AI404)</f>
        <v>0.99035999838578381</v>
      </c>
      <c r="AM404" s="41" t="str">
        <f>IF(AI404&lt;$BJ$7,"Up","Down")</f>
        <v>Down</v>
      </c>
      <c r="AN404" s="41" t="str">
        <f>IF(AI404&lt;$BK$7,"Down","Up")</f>
        <v>Up</v>
      </c>
      <c r="AO404" s="9">
        <f t="array" ref="AO404">PERCENTILE(IF($BT$5:$BT$2729="Y",$BQ$5:$BQ$2729),$AI404)</f>
        <v>1.0093343205902041</v>
      </c>
      <c r="AP404" s="9">
        <f t="array" ref="AP404">PERCENTILE(IF($BU$5:$BU$2729="Y",$BQ$5:$BQ$2729),$AI404)</f>
        <v>1.021339132095574</v>
      </c>
      <c r="AQ404" s="9">
        <f t="array" ref="AQ404">PERCENTILE(IF($BV$5:$BV$2729="Y",$BQ$5:$BQ$2729),$AI404)</f>
        <v>0.9891655289718243</v>
      </c>
      <c r="AR404" s="41" t="str">
        <f>IF(AI404&lt;$BJ$12,"Up","Down")</f>
        <v>Down</v>
      </c>
      <c r="AS404" s="41" t="str">
        <f>IF(AI404&lt;$BK$12,"Down","Up")</f>
        <v>Up</v>
      </c>
      <c r="AU404" s="4" t="str">
        <f>IF(AZ404=AZ405,IF(AZ404&gt;AZ403,AZ404&amp;"_O",""),AZ404&amp;"_C")</f>
        <v/>
      </c>
      <c r="AV404" s="7" t="str">
        <f>IF(RIGHT(AU404,1)="C",AX404/INDEX($AX$5:$AX$2729,MATCH(AZ404&amp;"_O",$AU$5:$AU$2729,0),1),"")</f>
        <v/>
      </c>
      <c r="AW404" s="38">
        <v>28363</v>
      </c>
      <c r="AX404" s="37">
        <v>96.06</v>
      </c>
      <c r="AY404" s="7">
        <f>AX404/AX403</f>
        <v>0.98512973028407336</v>
      </c>
      <c r="AZ404" s="4">
        <f>YEAR(AW404)</f>
        <v>1977</v>
      </c>
      <c r="BA404" s="2" t="s">
        <v>5</v>
      </c>
      <c r="BB404" s="12" t="str">
        <f>INDEX($CD$5:$CD$10,MATCH(BA404,$CC$5:$CC$10,0),1)</f>
        <v/>
      </c>
      <c r="BC404" s="12" t="str">
        <f>IF(AND(BB404="Y",AY404&gt;1),"Y","")</f>
        <v/>
      </c>
      <c r="BD404" s="12" t="str">
        <f>IF(AND(BB404="Y",AY404&lt;1),"Y","")</f>
        <v/>
      </c>
      <c r="BE404" s="12" t="str">
        <f>IF(AY404&gt;1,IF(AY403&gt;1,"Y",""),"")</f>
        <v/>
      </c>
      <c r="BF404" s="12" t="str">
        <f>IF(AY404&lt;1,IF(AY403&lt;1,"Y",""),"")</f>
        <v>Y</v>
      </c>
      <c r="BG404" s="2"/>
      <c r="BH404" s="2"/>
      <c r="BI404" s="2"/>
      <c r="BJ404" s="2"/>
      <c r="BK404" s="2"/>
      <c r="BL404" s="2"/>
      <c r="BM404" s="4" t="str">
        <f>IF(BR404=BR405,IF(BR404&gt;BR403,BR404&amp;"_O",""),BR404&amp;"_C")</f>
        <v/>
      </c>
      <c r="BN404" s="7" t="str">
        <f>IF(RIGHT(BM404,1)="C",BP404/INDEX($BP$5:$BP$2729,MATCH(BR404&amp;"_O",$BM$5:$BM$2729,0),1),"")</f>
        <v/>
      </c>
      <c r="BO404" s="38">
        <v>28762</v>
      </c>
      <c r="BP404" s="3">
        <v>132.88999999999999</v>
      </c>
      <c r="BQ404" s="7">
        <f>BP404/BP403</f>
        <v>1.0044595616024186</v>
      </c>
      <c r="BR404" s="4">
        <f>YEAR(BO404)</f>
        <v>1978</v>
      </c>
      <c r="BS404" s="2" t="s">
        <v>5</v>
      </c>
      <c r="BT404" s="12" t="str">
        <f>INDEX($CD$5:$CD$10,MATCH(BS404,$CC$5:$CC$10,0),1)</f>
        <v/>
      </c>
      <c r="BU404" s="12" t="str">
        <f>IF(AND(BT404="Y",BQ404&gt;1),"Y","")</f>
        <v/>
      </c>
      <c r="BV404" s="12" t="str">
        <f>IF(AND(BT404="Y",BQ404&lt;1),"Y","")</f>
        <v/>
      </c>
      <c r="BW404" s="12" t="str">
        <f>IF(BQ404&gt;1,IF(BQ403&gt;1,"Y",""),"")</f>
        <v/>
      </c>
      <c r="BX404" s="12" t="str">
        <f>IF(BQ404&lt;1,IF(BQ403&lt;1,"Y",""),"")</f>
        <v/>
      </c>
      <c r="BY404" s="2"/>
      <c r="BZ404" s="2"/>
      <c r="CA404" s="2"/>
    </row>
    <row r="405" spans="2:79">
      <c r="B405" s="4" t="str">
        <f>IF(G405=G406,IF(G405&gt;G404,G405&amp;"_O",""),G405&amp;"_C")</f>
        <v/>
      </c>
      <c r="C405" s="14">
        <f ca="1">RANDBETWEEN(0,1000)/1000</f>
        <v>0.79</v>
      </c>
      <c r="D405" s="16">
        <f>D404+1</f>
        <v>401</v>
      </c>
      <c r="E405" s="10">
        <f>ROUNDDOWN(D405/52,0)+1</f>
        <v>8</v>
      </c>
      <c r="F405" s="15">
        <f>F404+7</f>
        <v>47427</v>
      </c>
      <c r="G405" s="4">
        <f>YEAR(F405)</f>
        <v>2029</v>
      </c>
      <c r="H405" s="33">
        <v>0.115</v>
      </c>
      <c r="I405" s="33">
        <v>0.60599999999999998</v>
      </c>
      <c r="J405" s="33">
        <v>0.621</v>
      </c>
      <c r="K405" s="16" t="str">
        <f>IF(M404&gt;1,"Up","Down")</f>
        <v>Up</v>
      </c>
      <c r="L405" s="16" t="str">
        <f>IF(K405="Up",IF(H405&lt;$BJ$7,"Up","Down"),IF(H405&lt;$BK$7,"Down","Up"))</f>
        <v>Up</v>
      </c>
      <c r="M405" s="17">
        <f>IF(L405="Up",INDEX($AK$5:$AK$1005,MATCH(I405,$AI$5:$AI$1005,0),1),INDEX($AL$5:$AL$1005,MATCH(J405,$AI$5:$AI$1005,0),1))</f>
        <v>1.0155434979079732</v>
      </c>
      <c r="N405" s="16" t="str">
        <f>IF(P404&gt;1,"Up","Down")</f>
        <v>Up</v>
      </c>
      <c r="O405" s="16" t="str">
        <f>IF(N405="Up",IF(H405&lt;$BJ$12,"Up","Down"),IF(H405&lt;$BK$12,"Down","Up"))</f>
        <v>Up</v>
      </c>
      <c r="P405" s="17">
        <f>IF(O405="Up",INDEX($AP$5:$AP$1005,MATCH(I405,$AI$5:$AI$1005,0),1),INDEX($AQ$5:$AQ$1005,MATCH(J405,$AI$5:$AI$1005,0),1))</f>
        <v>1.0215679087973464</v>
      </c>
      <c r="Q405" s="19">
        <f>T404</f>
        <v>62879.417085228088</v>
      </c>
      <c r="R405" s="19">
        <f>INDEX(model!$S$5:$S$35,MATCH(G405,model!$Q$5:$Q$35,0),1)*model!$O$5</f>
        <v>125</v>
      </c>
      <c r="S405" s="19">
        <f>IF(RIGHT(B405,1)="C",T404*INDEX(model!$T$5:$T$35,MATCH(G405,model!$Q$5:$Q$35,0),1),0)</f>
        <v>0</v>
      </c>
      <c r="T405" s="19">
        <f>(Q405+R405-S405)*M405</f>
        <v>63983.726110385396</v>
      </c>
      <c r="U405" s="19">
        <f>X404</f>
        <v>56056.772710549056</v>
      </c>
      <c r="V405" s="19">
        <f>INDEX(model!$S$5:$S$35,MATCH(G405,model!$Q$5:$Q$35,0),1)*model!$O$6</f>
        <v>125</v>
      </c>
      <c r="W405" s="19">
        <f>IF(RIGHT(B405,1)="C",X404*INDEX(model!$T$5:$T$35,MATCH(G405,model!$Q$5:$Q$35,0),1),0)</f>
        <v>0</v>
      </c>
      <c r="X405" s="19">
        <f>(U405+V405-W405)*P405</f>
        <v>57393.496060443424</v>
      </c>
      <c r="Y405" s="19"/>
      <c r="Z405" s="36" t="str">
        <f>K405&amp;L405</f>
        <v>UpUp</v>
      </c>
      <c r="AA405" s="36" t="str">
        <f>N405&amp;O405</f>
        <v>UpUp</v>
      </c>
      <c r="AB405" s="19"/>
      <c r="AC405" s="19"/>
      <c r="AD405" s="19"/>
      <c r="AE405" s="19"/>
      <c r="AI405" s="18">
        <f>ROUND(AI404-0.001,3)</f>
        <v>0.6</v>
      </c>
      <c r="AJ405" s="9">
        <f t="array" ref="AJ405">PERCENTILE(IF($BB$5:$BB$2729="Y",$AY$5:$AY$2729),$AI405)</f>
        <v>1.0072761140655646</v>
      </c>
      <c r="AK405" s="9">
        <f t="array" ref="AK405">PERCENTILE(IF($BC$5:$BC$2729="Y",$AY$5:$AY$2729),$AI405)</f>
        <v>1.0152420148277561</v>
      </c>
      <c r="AL405" s="9">
        <f t="array" ref="AL405">PERCENTILE(IF($BD$5:$BD$2729="Y",$AY$5:$AY$2729),$AI405)</f>
        <v>0.99034278661390029</v>
      </c>
      <c r="AM405" s="41" t="str">
        <f>IF(AI405&lt;$BJ$7,"Up","Down")</f>
        <v>Down</v>
      </c>
      <c r="AN405" s="41" t="str">
        <f>IF(AI405&lt;$BK$7,"Down","Up")</f>
        <v>Up</v>
      </c>
      <c r="AO405" s="9">
        <f t="array" ref="AO405">PERCENTILE(IF($BT$5:$BT$2729="Y",$BQ$5:$BQ$2729),$AI405)</f>
        <v>1.0091810430834642</v>
      </c>
      <c r="AP405" s="9">
        <f t="array" ref="AP405">PERCENTILE(IF($BU$5:$BU$2729="Y",$BQ$5:$BQ$2729),$AI405)</f>
        <v>1.0213058700123967</v>
      </c>
      <c r="AQ405" s="9">
        <f t="array" ref="AQ405">PERCENTILE(IF($BV$5:$BV$2729="Y",$BQ$5:$BQ$2729),$AI405)</f>
        <v>0.98914752530342476</v>
      </c>
      <c r="AR405" s="41" t="str">
        <f>IF(AI405&lt;$BJ$12,"Up","Down")</f>
        <v>Down</v>
      </c>
      <c r="AS405" s="41" t="str">
        <f>IF(AI405&lt;$BK$12,"Down","Up")</f>
        <v>Up</v>
      </c>
      <c r="AU405" s="4" t="str">
        <f>IF(AZ405=AZ406,IF(AZ405&gt;AZ404,AZ405&amp;"_O",""),AZ405&amp;"_C")</f>
        <v/>
      </c>
      <c r="AV405" s="7" t="str">
        <f>IF(RIGHT(AU405,1)="C",AX405/INDEX($AX$5:$AX$2729,MATCH(AZ405&amp;"_O",$AU$5:$AU$2729,0),1),"")</f>
        <v/>
      </c>
      <c r="AW405" s="38">
        <v>28370</v>
      </c>
      <c r="AX405" s="37">
        <v>97.45</v>
      </c>
      <c r="AY405" s="7">
        <f>AX405/AX404</f>
        <v>1.0144701228398918</v>
      </c>
      <c r="AZ405" s="4">
        <f>YEAR(AW405)</f>
        <v>1977</v>
      </c>
      <c r="BA405" s="2" t="s">
        <v>5</v>
      </c>
      <c r="BB405" s="12" t="str">
        <f>INDEX($CD$5:$CD$10,MATCH(BA405,$CC$5:$CC$10,0),1)</f>
        <v/>
      </c>
      <c r="BC405" s="12" t="str">
        <f>IF(AND(BB405="Y",AY405&gt;1),"Y","")</f>
        <v/>
      </c>
      <c r="BD405" s="12" t="str">
        <f>IF(AND(BB405="Y",AY405&lt;1),"Y","")</f>
        <v/>
      </c>
      <c r="BE405" s="12" t="str">
        <f>IF(AY405&gt;1,IF(AY404&gt;1,"Y",""),"")</f>
        <v/>
      </c>
      <c r="BF405" s="12" t="str">
        <f>IF(AY405&lt;1,IF(AY404&lt;1,"Y",""),"")</f>
        <v/>
      </c>
      <c r="BG405" s="2"/>
      <c r="BH405" s="2"/>
      <c r="BI405" s="2"/>
      <c r="BJ405" s="2"/>
      <c r="BK405" s="2"/>
      <c r="BL405" s="2"/>
      <c r="BM405" s="4" t="str">
        <f>IF(BR405=BR406,IF(BR405&gt;BR404,BR405&amp;"_O",""),BR405&amp;"_C")</f>
        <v/>
      </c>
      <c r="BN405" s="7" t="str">
        <f>IF(RIGHT(BM405,1)="C",BP405/INDEX($BP$5:$BP$2729,MATCH(BR405&amp;"_O",$BM$5:$BM$2729,0),1),"")</f>
        <v/>
      </c>
      <c r="BO405" s="38">
        <v>28769</v>
      </c>
      <c r="BP405" s="3">
        <v>134</v>
      </c>
      <c r="BQ405" s="7">
        <f>BP405/BP404</f>
        <v>1.0083527729701258</v>
      </c>
      <c r="BR405" s="4">
        <f>YEAR(BO405)</f>
        <v>1978</v>
      </c>
      <c r="BS405" s="2" t="s">
        <v>5</v>
      </c>
      <c r="BT405" s="12" t="str">
        <f>INDEX($CD$5:$CD$10,MATCH(BS405,$CC$5:$CC$10,0),1)</f>
        <v/>
      </c>
      <c r="BU405" s="12" t="str">
        <f>IF(AND(BT405="Y",BQ405&gt;1),"Y","")</f>
        <v/>
      </c>
      <c r="BV405" s="12" t="str">
        <f>IF(AND(BT405="Y",BQ405&lt;1),"Y","")</f>
        <v/>
      </c>
      <c r="BW405" s="12" t="str">
        <f>IF(BQ405&gt;1,IF(BQ404&gt;1,"Y",""),"")</f>
        <v>Y</v>
      </c>
      <c r="BX405" s="12" t="str">
        <f>IF(BQ405&lt;1,IF(BQ404&lt;1,"Y",""),"")</f>
        <v/>
      </c>
      <c r="BY405" s="2"/>
      <c r="BZ405" s="2"/>
      <c r="CA405" s="2"/>
    </row>
    <row r="406" spans="2:79">
      <c r="B406" s="4" t="str">
        <f>IF(G406=G407,IF(G406&gt;G405,G406&amp;"_O",""),G406&amp;"_C")</f>
        <v/>
      </c>
      <c r="C406" s="14">
        <f ca="1">RANDBETWEEN(0,1000)/1000</f>
        <v>0.495</v>
      </c>
      <c r="D406" s="16">
        <f>D405+1</f>
        <v>402</v>
      </c>
      <c r="E406" s="10">
        <f>ROUNDDOWN(D406/52,0)+1</f>
        <v>8</v>
      </c>
      <c r="F406" s="15">
        <f>F405+7</f>
        <v>47434</v>
      </c>
      <c r="G406" s="4">
        <f>YEAR(F406)</f>
        <v>2029</v>
      </c>
      <c r="H406" s="33">
        <v>9.9000000000000005E-2</v>
      </c>
      <c r="I406" s="33">
        <v>0.66300000000000003</v>
      </c>
      <c r="J406" s="33">
        <v>0.61199999999999999</v>
      </c>
      <c r="K406" s="16" t="str">
        <f>IF(M405&gt;1,"Up","Down")</f>
        <v>Up</v>
      </c>
      <c r="L406" s="16" t="str">
        <f>IF(K406="Up",IF(H406&lt;$BJ$7,"Up","Down"),IF(H406&lt;$BK$7,"Down","Up"))</f>
        <v>Up</v>
      </c>
      <c r="M406" s="17">
        <f>IF(L406="Up",INDEX($AK$5:$AK$1005,MATCH(I406,$AI$5:$AI$1005,0),1),INDEX($AL$5:$AL$1005,MATCH(J406,$AI$5:$AI$1005,0),1))</f>
        <v>1.0170967849216916</v>
      </c>
      <c r="N406" s="16" t="str">
        <f>IF(P405&gt;1,"Up","Down")</f>
        <v>Up</v>
      </c>
      <c r="O406" s="16" t="str">
        <f>IF(N406="Up",IF(H406&lt;$BJ$12,"Up","Down"),IF(H406&lt;$BK$12,"Down","Up"))</f>
        <v>Up</v>
      </c>
      <c r="P406" s="17">
        <f>IF(O406="Up",INDEX($AP$5:$AP$1005,MATCH(I406,$AI$5:$AI$1005,0),1),INDEX($AQ$5:$AQ$1005,MATCH(J406,$AI$5:$AI$1005,0),1))</f>
        <v>1.0243152327432667</v>
      </c>
      <c r="Q406" s="19">
        <f>T405</f>
        <v>63983.726110385396</v>
      </c>
      <c r="R406" s="19">
        <f>INDEX(model!$S$5:$S$35,MATCH(G406,model!$Q$5:$Q$35,0),1)*model!$O$5</f>
        <v>125</v>
      </c>
      <c r="S406" s="19">
        <f>IF(RIGHT(B406,1)="C",T405*INDEX(model!$T$5:$T$35,MATCH(G406,model!$Q$5:$Q$35,0),1),0)</f>
        <v>0</v>
      </c>
      <c r="T406" s="19">
        <f>(Q406+R406-S406)*M406</f>
        <v>65204.779212298294</v>
      </c>
      <c r="U406" s="19">
        <f>X405</f>
        <v>57393.496060443424</v>
      </c>
      <c r="V406" s="19">
        <f>INDEX(model!$S$5:$S$35,MATCH(G406,model!$Q$5:$Q$35,0),1)*model!$O$6</f>
        <v>125</v>
      </c>
      <c r="W406" s="19">
        <f>IF(RIGHT(B406,1)="C",X405*INDEX(model!$T$5:$T$35,MATCH(G406,model!$Q$5:$Q$35,0),1),0)</f>
        <v>0</v>
      </c>
      <c r="X406" s="19">
        <f>(U406+V406-W406)*P406</f>
        <v>58917.071679195775</v>
      </c>
      <c r="Y406" s="19"/>
      <c r="Z406" s="36" t="str">
        <f>K406&amp;L406</f>
        <v>UpUp</v>
      </c>
      <c r="AA406" s="36" t="str">
        <f>N406&amp;O406</f>
        <v>UpUp</v>
      </c>
      <c r="AB406" s="19"/>
      <c r="AC406" s="19"/>
      <c r="AD406" s="19"/>
      <c r="AE406" s="19"/>
      <c r="AI406" s="18">
        <f>ROUND(AI405-0.001,3)</f>
        <v>0.59899999999999998</v>
      </c>
      <c r="AJ406" s="9">
        <f t="array" ref="AJ406">PERCENTILE(IF($BB$5:$BB$2729="Y",$AY$5:$AY$2729),$AI406)</f>
        <v>1.0072404461028599</v>
      </c>
      <c r="AK406" s="9">
        <f t="array" ref="AK406">PERCENTILE(IF($BC$5:$BC$2729="Y",$AY$5:$AY$2729),$AI406)</f>
        <v>1.0152244186149653</v>
      </c>
      <c r="AL406" s="9">
        <f t="array" ref="AL406">PERCENTILE(IF($BD$5:$BD$2729="Y",$AY$5:$AY$2729),$AI406)</f>
        <v>0.99033021942856969</v>
      </c>
      <c r="AM406" s="41" t="str">
        <f>IF(AI406&lt;$BJ$7,"Up","Down")</f>
        <v>Down</v>
      </c>
      <c r="AN406" s="41" t="str">
        <f>IF(AI406&lt;$BK$7,"Down","Up")</f>
        <v>Up</v>
      </c>
      <c r="AO406" s="9">
        <f t="array" ref="AO406">PERCENTILE(IF($BT$5:$BT$2729="Y",$BQ$5:$BQ$2729),$AI406)</f>
        <v>1.0091496038303234</v>
      </c>
      <c r="AP406" s="9">
        <f t="array" ref="AP406">PERCENTILE(IF($BU$5:$BU$2729="Y",$BQ$5:$BQ$2729),$AI406)</f>
        <v>1.0212925363792178</v>
      </c>
      <c r="AQ406" s="9">
        <f t="array" ref="AQ406">PERCENTILE(IF($BV$5:$BV$2729="Y",$BQ$5:$BQ$2729),$AI406)</f>
        <v>0.9891138069004517</v>
      </c>
      <c r="AR406" s="41" t="str">
        <f>IF(AI406&lt;$BJ$12,"Up","Down")</f>
        <v>Down</v>
      </c>
      <c r="AS406" s="41" t="str">
        <f>IF(AI406&lt;$BK$12,"Down","Up")</f>
        <v>Up</v>
      </c>
      <c r="AU406" s="4" t="str">
        <f>IF(AZ406=AZ407,IF(AZ406&gt;AZ405,AZ406&amp;"_O",""),AZ406&amp;"_C")</f>
        <v/>
      </c>
      <c r="AV406" s="7" t="str">
        <f>IF(RIGHT(AU406,1)="C",AX406/INDEX($AX$5:$AX$2729,MATCH(AZ406&amp;"_O",$AU$5:$AU$2729,0),1),"")</f>
        <v/>
      </c>
      <c r="AW406" s="38">
        <v>28377</v>
      </c>
      <c r="AX406" s="37">
        <v>96.37</v>
      </c>
      <c r="AY406" s="7">
        <f>AX406/AX405</f>
        <v>0.98891739353514629</v>
      </c>
      <c r="AZ406" s="4">
        <f>YEAR(AW406)</f>
        <v>1977</v>
      </c>
      <c r="BA406" s="2" t="s">
        <v>5</v>
      </c>
      <c r="BB406" s="12" t="str">
        <f>INDEX($CD$5:$CD$10,MATCH(BA406,$CC$5:$CC$10,0),1)</f>
        <v/>
      </c>
      <c r="BC406" s="12" t="str">
        <f>IF(AND(BB406="Y",AY406&gt;1),"Y","")</f>
        <v/>
      </c>
      <c r="BD406" s="12" t="str">
        <f>IF(AND(BB406="Y",AY406&lt;1),"Y","")</f>
        <v/>
      </c>
      <c r="BE406" s="12" t="str">
        <f>IF(AY406&gt;1,IF(AY405&gt;1,"Y",""),"")</f>
        <v/>
      </c>
      <c r="BF406" s="12" t="str">
        <f>IF(AY406&lt;1,IF(AY405&lt;1,"Y",""),"")</f>
        <v/>
      </c>
      <c r="BG406" s="2"/>
      <c r="BH406" s="2"/>
      <c r="BI406" s="2"/>
      <c r="BJ406" s="2"/>
      <c r="BK406" s="2"/>
      <c r="BL406" s="2"/>
      <c r="BM406" s="4" t="str">
        <f>IF(BR406=BR407,IF(BR406&gt;BR405,BR406&amp;"_O",""),BR406&amp;"_C")</f>
        <v/>
      </c>
      <c r="BN406" s="7" t="str">
        <f>IF(RIGHT(BM406,1)="C",BP406/INDEX($BP$5:$BP$2729,MATCH(BR406&amp;"_O",$BM$5:$BM$2729,0),1),"")</f>
        <v/>
      </c>
      <c r="BO406" s="38">
        <v>28776</v>
      </c>
      <c r="BP406" s="3">
        <v>135.58000000000001</v>
      </c>
      <c r="BQ406" s="7">
        <f>BP406/BP405</f>
        <v>1.0117910447761196</v>
      </c>
      <c r="BR406" s="4">
        <f>YEAR(BO406)</f>
        <v>1978</v>
      </c>
      <c r="BS406" s="2" t="s">
        <v>5</v>
      </c>
      <c r="BT406" s="12" t="str">
        <f>INDEX($CD$5:$CD$10,MATCH(BS406,$CC$5:$CC$10,0),1)</f>
        <v/>
      </c>
      <c r="BU406" s="12" t="str">
        <f>IF(AND(BT406="Y",BQ406&gt;1),"Y","")</f>
        <v/>
      </c>
      <c r="BV406" s="12" t="str">
        <f>IF(AND(BT406="Y",BQ406&lt;1),"Y","")</f>
        <v/>
      </c>
      <c r="BW406" s="12" t="str">
        <f>IF(BQ406&gt;1,IF(BQ405&gt;1,"Y",""),"")</f>
        <v>Y</v>
      </c>
      <c r="BX406" s="12" t="str">
        <f>IF(BQ406&lt;1,IF(BQ405&lt;1,"Y",""),"")</f>
        <v/>
      </c>
      <c r="BY406" s="2"/>
      <c r="BZ406" s="2"/>
      <c r="CA406" s="2"/>
    </row>
    <row r="407" spans="2:79">
      <c r="B407" s="4" t="str">
        <f>IF(G407=G408,IF(G407&gt;G406,G407&amp;"_O",""),G407&amp;"_C")</f>
        <v/>
      </c>
      <c r="C407" s="14">
        <f ca="1">RANDBETWEEN(0,1000)/1000</f>
        <v>0.27300000000000002</v>
      </c>
      <c r="D407" s="16">
        <f>D406+1</f>
        <v>403</v>
      </c>
      <c r="E407" s="10">
        <f>ROUNDDOWN(D407/52,0)+1</f>
        <v>8</v>
      </c>
      <c r="F407" s="15">
        <f>F406+7</f>
        <v>47441</v>
      </c>
      <c r="G407" s="4">
        <f>YEAR(F407)</f>
        <v>2029</v>
      </c>
      <c r="H407" s="33">
        <v>0.751</v>
      </c>
      <c r="I407" s="33">
        <v>0.73099999999999998</v>
      </c>
      <c r="J407" s="33">
        <v>0.376</v>
      </c>
      <c r="K407" s="16" t="str">
        <f>IF(M406&gt;1,"Up","Down")</f>
        <v>Up</v>
      </c>
      <c r="L407" s="16" t="str">
        <f>IF(K407="Up",IF(H407&lt;$BJ$7,"Up","Down"),IF(H407&lt;$BK$7,"Down","Up"))</f>
        <v>Down</v>
      </c>
      <c r="M407" s="17">
        <f>IF(L407="Up",INDEX($AK$5:$AK$1005,MATCH(I407,$AI$5:$AI$1005,0),1),INDEX($AL$5:$AL$1005,MATCH(J407,$AI$5:$AI$1005,0),1))</f>
        <v>0.98306686928247844</v>
      </c>
      <c r="N407" s="16" t="str">
        <f>IF(P406&gt;1,"Up","Down")</f>
        <v>Up</v>
      </c>
      <c r="O407" s="16" t="str">
        <f>IF(N407="Up",IF(H407&lt;$BJ$12,"Up","Down"),IF(H407&lt;$BK$12,"Down","Up"))</f>
        <v>Down</v>
      </c>
      <c r="P407" s="17">
        <f>IF(O407="Up",INDEX($AP$5:$AP$1005,MATCH(I407,$AI$5:$AI$1005,0),1),INDEX($AQ$5:$AQ$1005,MATCH(J407,$AI$5:$AI$1005,0),1))</f>
        <v>0.97942137037659593</v>
      </c>
      <c r="Q407" s="19">
        <f>T406</f>
        <v>65204.779212298294</v>
      </c>
      <c r="R407" s="19">
        <f>INDEX(model!$S$5:$S$35,MATCH(G407,model!$Q$5:$Q$35,0),1)*model!$O$5</f>
        <v>125</v>
      </c>
      <c r="S407" s="19">
        <f>IF(RIGHT(B407,1)="C",T406*INDEX(model!$T$5:$T$35,MATCH(G407,model!$Q$5:$Q$35,0),1),0)</f>
        <v>0</v>
      </c>
      <c r="T407" s="19">
        <f>(Q407+R407-S407)*M407</f>
        <v>64223.541521149622</v>
      </c>
      <c r="U407" s="19">
        <f>X406</f>
        <v>58917.071679195775</v>
      </c>
      <c r="V407" s="19">
        <f>INDEX(model!$S$5:$S$35,MATCH(G407,model!$Q$5:$Q$35,0),1)*model!$O$6</f>
        <v>125</v>
      </c>
      <c r="W407" s="19">
        <f>IF(RIGHT(B407,1)="C",X406*INDEX(model!$T$5:$T$35,MATCH(G407,model!$Q$5:$Q$35,0),1),0)</f>
        <v>0</v>
      </c>
      <c r="X407" s="19">
        <f>(U407+V407-W407)*P407</f>
        <v>57827.066753911131</v>
      </c>
      <c r="Y407" s="19"/>
      <c r="Z407" s="36" t="str">
        <f>K407&amp;L407</f>
        <v>UpDown</v>
      </c>
      <c r="AA407" s="36" t="str">
        <f>N407&amp;O407</f>
        <v>UpDown</v>
      </c>
      <c r="AB407" s="19"/>
      <c r="AC407" s="19"/>
      <c r="AD407" s="19"/>
      <c r="AE407" s="19"/>
      <c r="AI407" s="18">
        <f>ROUND(AI406-0.001,3)</f>
        <v>0.59799999999999998</v>
      </c>
      <c r="AJ407" s="9">
        <f t="array" ref="AJ407">PERCENTILE(IF($BB$5:$BB$2729="Y",$AY$5:$AY$2729),$AI407)</f>
        <v>1.007212229030003</v>
      </c>
      <c r="AK407" s="9">
        <f t="array" ref="AK407">PERCENTILE(IF($BC$5:$BC$2729="Y",$AY$5:$AY$2729),$AI407)</f>
        <v>1.0151582185013504</v>
      </c>
      <c r="AL407" s="9">
        <f t="array" ref="AL407">PERCENTILE(IF($BD$5:$BD$2729="Y",$AY$5:$AY$2729),$AI407)</f>
        <v>0.99032704161701912</v>
      </c>
      <c r="AM407" s="41" t="str">
        <f>IF(AI407&lt;$BJ$7,"Up","Down")</f>
        <v>Down</v>
      </c>
      <c r="AN407" s="41" t="str">
        <f>IF(AI407&lt;$BK$7,"Down","Up")</f>
        <v>Up</v>
      </c>
      <c r="AO407" s="9">
        <f t="array" ref="AO407">PERCENTILE(IF($BT$5:$BT$2729="Y",$BQ$5:$BQ$2729),$AI407)</f>
        <v>1.009128232144098</v>
      </c>
      <c r="AP407" s="9">
        <f t="array" ref="AP407">PERCENTILE(IF($BU$5:$BU$2729="Y",$BQ$5:$BQ$2729),$AI407)</f>
        <v>1.0212032529541926</v>
      </c>
      <c r="AQ407" s="9">
        <f t="array" ref="AQ407">PERCENTILE(IF($BV$5:$BV$2729="Y",$BQ$5:$BQ$2729),$AI407)</f>
        <v>0.98906509702579226</v>
      </c>
      <c r="AR407" s="41" t="str">
        <f>IF(AI407&lt;$BJ$12,"Up","Down")</f>
        <v>Down</v>
      </c>
      <c r="AS407" s="41" t="str">
        <f>IF(AI407&lt;$BK$12,"Down","Up")</f>
        <v>Up</v>
      </c>
      <c r="AU407" s="4" t="str">
        <f>IF(AZ407=AZ408,IF(AZ407&gt;AZ406,AZ407&amp;"_O",""),AZ407&amp;"_C")</f>
        <v/>
      </c>
      <c r="AV407" s="7" t="str">
        <f>IF(RIGHT(AU407,1)="C",AX407/INDEX($AX$5:$AX$2729,MATCH(AZ407&amp;"_O",$AU$5:$AU$2729,0),1),"")</f>
        <v/>
      </c>
      <c r="AW407" s="38">
        <v>28384</v>
      </c>
      <c r="AX407" s="37">
        <v>96.48</v>
      </c>
      <c r="AY407" s="7">
        <f>AX407/AX406</f>
        <v>1.0011414340562415</v>
      </c>
      <c r="AZ407" s="4">
        <f>YEAR(AW407)</f>
        <v>1977</v>
      </c>
      <c r="BA407" s="2" t="s">
        <v>5</v>
      </c>
      <c r="BB407" s="12" t="str">
        <f>INDEX($CD$5:$CD$10,MATCH(BA407,$CC$5:$CC$10,0),1)</f>
        <v/>
      </c>
      <c r="BC407" s="12" t="str">
        <f>IF(AND(BB407="Y",AY407&gt;1),"Y","")</f>
        <v/>
      </c>
      <c r="BD407" s="12" t="str">
        <f>IF(AND(BB407="Y",AY407&lt;1),"Y","")</f>
        <v/>
      </c>
      <c r="BE407" s="12" t="str">
        <f>IF(AY407&gt;1,IF(AY406&gt;1,"Y",""),"")</f>
        <v/>
      </c>
      <c r="BF407" s="12" t="str">
        <f>IF(AY407&lt;1,IF(AY406&lt;1,"Y",""),"")</f>
        <v/>
      </c>
      <c r="BG407" s="2"/>
      <c r="BH407" s="2"/>
      <c r="BI407" s="2"/>
      <c r="BJ407" s="2"/>
      <c r="BK407" s="2"/>
      <c r="BL407" s="2"/>
      <c r="BM407" s="4" t="str">
        <f>IF(BR407=BR408,IF(BR407&gt;BR406,BR407&amp;"_O",""),BR407&amp;"_C")</f>
        <v/>
      </c>
      <c r="BN407" s="7" t="str">
        <f>IF(RIGHT(BM407,1)="C",BP407/INDEX($BP$5:$BP$2729,MATCH(BR407&amp;"_O",$BM$5:$BM$2729,0),1),"")</f>
        <v/>
      </c>
      <c r="BO407" s="38">
        <v>28783</v>
      </c>
      <c r="BP407" s="3">
        <v>123.82</v>
      </c>
      <c r="BQ407" s="7">
        <f>BP407/BP406</f>
        <v>0.91326154300044238</v>
      </c>
      <c r="BR407" s="4">
        <f>YEAR(BO407)</f>
        <v>1978</v>
      </c>
      <c r="BS407" s="2" t="s">
        <v>5</v>
      </c>
      <c r="BT407" s="12" t="str">
        <f>INDEX($CD$5:$CD$10,MATCH(BS407,$CC$5:$CC$10,0),1)</f>
        <v/>
      </c>
      <c r="BU407" s="12" t="str">
        <f>IF(AND(BT407="Y",BQ407&gt;1),"Y","")</f>
        <v/>
      </c>
      <c r="BV407" s="12" t="str">
        <f>IF(AND(BT407="Y",BQ407&lt;1),"Y","")</f>
        <v/>
      </c>
      <c r="BW407" s="12" t="str">
        <f>IF(BQ407&gt;1,IF(BQ406&gt;1,"Y",""),"")</f>
        <v/>
      </c>
      <c r="BX407" s="12" t="str">
        <f>IF(BQ407&lt;1,IF(BQ406&lt;1,"Y",""),"")</f>
        <v/>
      </c>
      <c r="BY407" s="2"/>
      <c r="BZ407" s="2"/>
      <c r="CA407" s="2"/>
    </row>
    <row r="408" spans="2:79">
      <c r="B408" s="4" t="str">
        <f>IF(G408=G409,IF(G408&gt;G407,G408&amp;"_O",""),G408&amp;"_C")</f>
        <v/>
      </c>
      <c r="C408" s="14">
        <f ca="1">RANDBETWEEN(0,1000)/1000</f>
        <v>0.29399999999999998</v>
      </c>
      <c r="D408" s="16">
        <f>D407+1</f>
        <v>404</v>
      </c>
      <c r="E408" s="10">
        <f>ROUNDDOWN(D408/52,0)+1</f>
        <v>8</v>
      </c>
      <c r="F408" s="15">
        <f>F407+7</f>
        <v>47448</v>
      </c>
      <c r="G408" s="4">
        <f>YEAR(F408)</f>
        <v>2029</v>
      </c>
      <c r="H408" s="33">
        <v>0.74399999999999999</v>
      </c>
      <c r="I408" s="33">
        <v>0.46500000000000002</v>
      </c>
      <c r="J408" s="33">
        <v>0.86599999999999999</v>
      </c>
      <c r="K408" s="16" t="str">
        <f>IF(M407&gt;1,"Up","Down")</f>
        <v>Down</v>
      </c>
      <c r="L408" s="16" t="str">
        <f>IF(K408="Up",IF(H408&lt;$BJ$7,"Up","Down"),IF(H408&lt;$BK$7,"Down","Up"))</f>
        <v>Up</v>
      </c>
      <c r="M408" s="17">
        <f>IF(L408="Up",INDEX($AK$5:$AK$1005,MATCH(I408,$AI$5:$AI$1005,0),1),INDEX($AL$5:$AL$1005,MATCH(J408,$AI$5:$AI$1005,0),1))</f>
        <v>1.0115218057203097</v>
      </c>
      <c r="N408" s="16" t="str">
        <f>IF(P407&gt;1,"Up","Down")</f>
        <v>Down</v>
      </c>
      <c r="O408" s="16" t="str">
        <f>IF(N408="Up",IF(H408&lt;$BJ$12,"Up","Down"),IF(H408&lt;$BK$12,"Down","Up"))</f>
        <v>Up</v>
      </c>
      <c r="P408" s="17">
        <f>IF(O408="Up",INDEX($AP$5:$AP$1005,MATCH(I408,$AI$5:$AI$1005,0),1),INDEX($AQ$5:$AQ$1005,MATCH(J408,$AI$5:$AI$1005,0),1))</f>
        <v>1.0157719680105759</v>
      </c>
      <c r="Q408" s="19">
        <f>T407</f>
        <v>64223.541521149622</v>
      </c>
      <c r="R408" s="19">
        <f>INDEX(model!$S$5:$S$35,MATCH(G408,model!$Q$5:$Q$35,0),1)*model!$O$5</f>
        <v>125</v>
      </c>
      <c r="S408" s="19">
        <f>IF(RIGHT(B408,1)="C",T407*INDEX(model!$T$5:$T$35,MATCH(G408,model!$Q$5:$Q$35,0),1),0)</f>
        <v>0</v>
      </c>
      <c r="T408" s="19">
        <f>(Q408+R408-S408)*M408</f>
        <v>65089.95291494159</v>
      </c>
      <c r="U408" s="19">
        <f>X407</f>
        <v>57827.066753911131</v>
      </c>
      <c r="V408" s="19">
        <f>INDEX(model!$S$5:$S$35,MATCH(G408,model!$Q$5:$Q$35,0),1)*model!$O$6</f>
        <v>125</v>
      </c>
      <c r="W408" s="19">
        <f>IF(RIGHT(B408,1)="C",X407*INDEX(model!$T$5:$T$35,MATCH(G408,model!$Q$5:$Q$35,0),1),0)</f>
        <v>0</v>
      </c>
      <c r="X408" s="19">
        <f>(U408+V408-W408)*P408</f>
        <v>58866.084896900575</v>
      </c>
      <c r="Y408" s="19"/>
      <c r="Z408" s="36" t="str">
        <f>K408&amp;L408</f>
        <v>DownUp</v>
      </c>
      <c r="AA408" s="36" t="str">
        <f>N408&amp;O408</f>
        <v>DownUp</v>
      </c>
      <c r="AB408" s="19"/>
      <c r="AC408" s="19"/>
      <c r="AD408" s="19"/>
      <c r="AE408" s="19"/>
      <c r="AI408" s="18">
        <f>ROUND(AI407-0.001,3)</f>
        <v>0.59699999999999998</v>
      </c>
      <c r="AJ408" s="9">
        <f t="array" ref="AJ408">PERCENTILE(IF($BB$5:$BB$2729="Y",$AY$5:$AY$2729),$AI408)</f>
        <v>1.0072024565542879</v>
      </c>
      <c r="AK408" s="9">
        <f t="array" ref="AK408">PERCENTILE(IF($BC$5:$BC$2729="Y",$AY$5:$AY$2729),$AI408)</f>
        <v>1.0151393168600482</v>
      </c>
      <c r="AL408" s="9">
        <f t="array" ref="AL408">PERCENTILE(IF($BD$5:$BD$2729="Y",$AY$5:$AY$2729),$AI408)</f>
        <v>0.99031452395198638</v>
      </c>
      <c r="AM408" s="41" t="str">
        <f>IF(AI408&lt;$BJ$7,"Up","Down")</f>
        <v>Down</v>
      </c>
      <c r="AN408" s="41" t="str">
        <f>IF(AI408&lt;$BK$7,"Down","Up")</f>
        <v>Up</v>
      </c>
      <c r="AO408" s="9">
        <f t="array" ref="AO408">PERCENTILE(IF($BT$5:$BT$2729="Y",$BQ$5:$BQ$2729),$AI408)</f>
        <v>1.0090735761574525</v>
      </c>
      <c r="AP408" s="9">
        <f t="array" ref="AP408">PERCENTILE(IF($BU$5:$BU$2729="Y",$BQ$5:$BQ$2729),$AI408)</f>
        <v>1.0211726161101351</v>
      </c>
      <c r="AQ408" s="9">
        <f t="array" ref="AQ408">PERCENTILE(IF($BV$5:$BV$2729="Y",$BQ$5:$BQ$2729),$AI408)</f>
        <v>0.98905221117012587</v>
      </c>
      <c r="AR408" s="41" t="str">
        <f>IF(AI408&lt;$BJ$12,"Up","Down")</f>
        <v>Down</v>
      </c>
      <c r="AS408" s="41" t="str">
        <f>IF(AI408&lt;$BK$12,"Down","Up")</f>
        <v>Up</v>
      </c>
      <c r="AU408" s="4" t="str">
        <f>IF(AZ408=AZ409,IF(AZ408&gt;AZ407,AZ408&amp;"_O",""),AZ408&amp;"_C")</f>
        <v/>
      </c>
      <c r="AV408" s="7" t="str">
        <f>IF(RIGHT(AU408,1)="C",AX408/INDEX($AX$5:$AX$2729,MATCH(AZ408&amp;"_O",$AU$5:$AU$2729,0),1),"")</f>
        <v/>
      </c>
      <c r="AW408" s="38">
        <v>28391</v>
      </c>
      <c r="AX408" s="37">
        <v>95.04</v>
      </c>
      <c r="AY408" s="7">
        <f>AX408/AX407</f>
        <v>0.98507462686567171</v>
      </c>
      <c r="AZ408" s="4">
        <f>YEAR(AW408)</f>
        <v>1977</v>
      </c>
      <c r="BA408" s="2" t="s">
        <v>5</v>
      </c>
      <c r="BB408" s="12" t="str">
        <f>INDEX($CD$5:$CD$10,MATCH(BA408,$CC$5:$CC$10,0),1)</f>
        <v/>
      </c>
      <c r="BC408" s="12" t="str">
        <f>IF(AND(BB408="Y",AY408&gt;1),"Y","")</f>
        <v/>
      </c>
      <c r="BD408" s="12" t="str">
        <f>IF(AND(BB408="Y",AY408&lt;1),"Y","")</f>
        <v/>
      </c>
      <c r="BE408" s="12" t="str">
        <f>IF(AY408&gt;1,IF(AY407&gt;1,"Y",""),"")</f>
        <v/>
      </c>
      <c r="BF408" s="12" t="str">
        <f>IF(AY408&lt;1,IF(AY407&lt;1,"Y",""),"")</f>
        <v/>
      </c>
      <c r="BG408" s="2"/>
      <c r="BH408" s="2"/>
      <c r="BI408" s="2"/>
      <c r="BJ408" s="2"/>
      <c r="BK408" s="2"/>
      <c r="BL408" s="2"/>
      <c r="BM408" s="4" t="str">
        <f>IF(BR408=BR409,IF(BR408&gt;BR407,BR408&amp;"_O",""),BR408&amp;"_C")</f>
        <v/>
      </c>
      <c r="BN408" s="7" t="str">
        <f>IF(RIGHT(BM408,1)="C",BP408/INDEX($BP$5:$BP$2729,MATCH(BR408&amp;"_O",$BM$5:$BM$2729,0),1),"")</f>
        <v/>
      </c>
      <c r="BO408" s="38">
        <v>28790</v>
      </c>
      <c r="BP408" s="3">
        <v>115.25</v>
      </c>
      <c r="BQ408" s="7">
        <f>BP408/BP407</f>
        <v>0.93078662574705218</v>
      </c>
      <c r="BR408" s="4">
        <f>YEAR(BO408)</f>
        <v>1978</v>
      </c>
      <c r="BS408" s="2" t="s">
        <v>5</v>
      </c>
      <c r="BT408" s="12" t="str">
        <f>INDEX($CD$5:$CD$10,MATCH(BS408,$CC$5:$CC$10,0),1)</f>
        <v/>
      </c>
      <c r="BU408" s="12" t="str">
        <f>IF(AND(BT408="Y",BQ408&gt;1),"Y","")</f>
        <v/>
      </c>
      <c r="BV408" s="12" t="str">
        <f>IF(AND(BT408="Y",BQ408&lt;1),"Y","")</f>
        <v/>
      </c>
      <c r="BW408" s="12" t="str">
        <f>IF(BQ408&gt;1,IF(BQ407&gt;1,"Y",""),"")</f>
        <v/>
      </c>
      <c r="BX408" s="12" t="str">
        <f>IF(BQ408&lt;1,IF(BQ407&lt;1,"Y",""),"")</f>
        <v>Y</v>
      </c>
      <c r="BY408" s="2"/>
      <c r="BZ408" s="2"/>
      <c r="CA408" s="2"/>
    </row>
    <row r="409" spans="2:79">
      <c r="B409" s="4" t="str">
        <f>IF(G409=G410,IF(G409&gt;G408,G409&amp;"_O",""),G409&amp;"_C")</f>
        <v/>
      </c>
      <c r="C409" s="14">
        <f ca="1">RANDBETWEEN(0,1000)/1000</f>
        <v>0.31</v>
      </c>
      <c r="D409" s="16">
        <f>D408+1</f>
        <v>405</v>
      </c>
      <c r="E409" s="10">
        <f>ROUNDDOWN(D409/52,0)+1</f>
        <v>8</v>
      </c>
      <c r="F409" s="15">
        <f>F408+7</f>
        <v>47455</v>
      </c>
      <c r="G409" s="4">
        <f>YEAR(F409)</f>
        <v>2029</v>
      </c>
      <c r="H409" s="33">
        <v>0.17899999999999999</v>
      </c>
      <c r="I409" s="33">
        <v>0.59799999999999998</v>
      </c>
      <c r="J409" s="33">
        <v>5.1999999999999998E-2</v>
      </c>
      <c r="K409" s="16" t="str">
        <f>IF(M408&gt;1,"Up","Down")</f>
        <v>Up</v>
      </c>
      <c r="L409" s="16" t="str">
        <f>IF(K409="Up",IF(H409&lt;$BJ$7,"Up","Down"),IF(H409&lt;$BK$7,"Down","Up"))</f>
        <v>Up</v>
      </c>
      <c r="M409" s="17">
        <f>IF(L409="Up",INDEX($AK$5:$AK$1005,MATCH(I409,$AI$5:$AI$1005,0),1),INDEX($AL$5:$AL$1005,MATCH(J409,$AI$5:$AI$1005,0),1))</f>
        <v>1.0151582185013504</v>
      </c>
      <c r="N409" s="16" t="str">
        <f>IF(P408&gt;1,"Up","Down")</f>
        <v>Up</v>
      </c>
      <c r="O409" s="16" t="str">
        <f>IF(N409="Up",IF(H409&lt;$BJ$12,"Up","Down"),IF(H409&lt;$BK$12,"Down","Up"))</f>
        <v>Up</v>
      </c>
      <c r="P409" s="17">
        <f>IF(O409="Up",INDEX($AP$5:$AP$1005,MATCH(I409,$AI$5:$AI$1005,0),1),INDEX($AQ$5:$AQ$1005,MATCH(J409,$AI$5:$AI$1005,0),1))</f>
        <v>1.0212032529541926</v>
      </c>
      <c r="Q409" s="19">
        <f>T408</f>
        <v>65089.95291494159</v>
      </c>
      <c r="R409" s="19">
        <f>INDEX(model!$S$5:$S$35,MATCH(G409,model!$Q$5:$Q$35,0),1)*model!$O$5</f>
        <v>125</v>
      </c>
      <c r="S409" s="19">
        <f>IF(RIGHT(B409,1)="C",T408*INDEX(model!$T$5:$T$35,MATCH(G409,model!$Q$5:$Q$35,0),1),0)</f>
        <v>0</v>
      </c>
      <c r="T409" s="19">
        <f>(Q409+R409-S409)*M409</f>
        <v>66203.495420781546</v>
      </c>
      <c r="U409" s="19">
        <f>X408</f>
        <v>58866.084896900575</v>
      </c>
      <c r="V409" s="19">
        <f>INDEX(model!$S$5:$S$35,MATCH(G409,model!$Q$5:$Q$35,0),1)*model!$O$6</f>
        <v>125</v>
      </c>
      <c r="W409" s="19">
        <f>IF(RIGHT(B409,1)="C",X408*INDEX(model!$T$5:$T$35,MATCH(G409,model!$Q$5:$Q$35,0),1),0)</f>
        <v>0</v>
      </c>
      <c r="X409" s="19">
        <f>(U409+V409-W409)*P409</f>
        <v>60241.887792011803</v>
      </c>
      <c r="Y409" s="19"/>
      <c r="Z409" s="36" t="str">
        <f>K409&amp;L409</f>
        <v>UpUp</v>
      </c>
      <c r="AA409" s="36" t="str">
        <f>N409&amp;O409</f>
        <v>UpUp</v>
      </c>
      <c r="AB409" s="19"/>
      <c r="AC409" s="19"/>
      <c r="AD409" s="19"/>
      <c r="AE409" s="19"/>
      <c r="AI409" s="18">
        <f>ROUND(AI408-0.001,3)</f>
        <v>0.59599999999999997</v>
      </c>
      <c r="AJ409" s="9">
        <f t="array" ref="AJ409">PERCENTILE(IF($BB$5:$BB$2729="Y",$AY$5:$AY$2729),$AI409)</f>
        <v>1.0071336893431841</v>
      </c>
      <c r="AK409" s="9">
        <f t="array" ref="AK409">PERCENTILE(IF($BC$5:$BC$2729="Y",$AY$5:$AY$2729),$AI409)</f>
        <v>1.0151220182576721</v>
      </c>
      <c r="AL409" s="9">
        <f t="array" ref="AL409">PERCENTILE(IF($BD$5:$BD$2729="Y",$AY$5:$AY$2729),$AI409)</f>
        <v>0.99030956498824563</v>
      </c>
      <c r="AM409" s="41" t="str">
        <f>IF(AI409&lt;$BJ$7,"Up","Down")</f>
        <v>Down</v>
      </c>
      <c r="AN409" s="41" t="str">
        <f>IF(AI409&lt;$BK$7,"Down","Up")</f>
        <v>Up</v>
      </c>
      <c r="AO409" s="9">
        <f t="array" ref="AO409">PERCENTILE(IF($BT$5:$BT$2729="Y",$BQ$5:$BQ$2729),$AI409)</f>
        <v>1.0090474355005559</v>
      </c>
      <c r="AP409" s="9">
        <f t="array" ref="AP409">PERCENTILE(IF($BU$5:$BU$2729="Y",$BQ$5:$BQ$2729),$AI409)</f>
        <v>1.0211636520903626</v>
      </c>
      <c r="AQ409" s="9">
        <f t="array" ref="AQ409">PERCENTILE(IF($BV$5:$BV$2729="Y",$BQ$5:$BQ$2729),$AI409)</f>
        <v>0.98904032593208913</v>
      </c>
      <c r="AR409" s="41" t="str">
        <f>IF(AI409&lt;$BJ$12,"Up","Down")</f>
        <v>Down</v>
      </c>
      <c r="AS409" s="41" t="str">
        <f>IF(AI409&lt;$BK$12,"Down","Up")</f>
        <v>Up</v>
      </c>
      <c r="AU409" s="4" t="str">
        <f>IF(AZ409=AZ410,IF(AZ409&gt;AZ408,AZ409&amp;"_O",""),AZ409&amp;"_C")</f>
        <v/>
      </c>
      <c r="AV409" s="7" t="str">
        <f>IF(RIGHT(AU409,1)="C",AX409/INDEX($AX$5:$AX$2729,MATCH(AZ409&amp;"_O",$AU$5:$AU$2729,0),1),"")</f>
        <v/>
      </c>
      <c r="AW409" s="38">
        <v>28398</v>
      </c>
      <c r="AX409" s="37">
        <v>96.53</v>
      </c>
      <c r="AY409" s="7">
        <f>AX409/AX408</f>
        <v>1.0156776094276094</v>
      </c>
      <c r="AZ409" s="4">
        <f>YEAR(AW409)</f>
        <v>1977</v>
      </c>
      <c r="BA409" s="2" t="s">
        <v>5</v>
      </c>
      <c r="BB409" s="12" t="str">
        <f>INDEX($CD$5:$CD$10,MATCH(BA409,$CC$5:$CC$10,0),1)</f>
        <v/>
      </c>
      <c r="BC409" s="12" t="str">
        <f>IF(AND(BB409="Y",AY409&gt;1),"Y","")</f>
        <v/>
      </c>
      <c r="BD409" s="12" t="str">
        <f>IF(AND(BB409="Y",AY409&lt;1),"Y","")</f>
        <v/>
      </c>
      <c r="BE409" s="12" t="str">
        <f>IF(AY409&gt;1,IF(AY408&gt;1,"Y",""),"")</f>
        <v/>
      </c>
      <c r="BF409" s="12" t="str">
        <f>IF(AY409&lt;1,IF(AY408&lt;1,"Y",""),"")</f>
        <v/>
      </c>
      <c r="BG409" s="2"/>
      <c r="BH409" s="2"/>
      <c r="BI409" s="2"/>
      <c r="BJ409" s="2"/>
      <c r="BK409" s="2"/>
      <c r="BL409" s="2"/>
      <c r="BM409" s="4" t="str">
        <f>IF(BR409=BR410,IF(BR409&gt;BR408,BR409&amp;"_O",""),BR409&amp;"_C")</f>
        <v/>
      </c>
      <c r="BN409" s="7" t="str">
        <f>IF(RIGHT(BM409,1)="C",BP409/INDEX($BP$5:$BP$2729,MATCH(BR409&amp;"_O",$BM$5:$BM$2729,0),1),"")</f>
        <v/>
      </c>
      <c r="BO409" s="38">
        <v>28797</v>
      </c>
      <c r="BP409" s="3">
        <v>115.49</v>
      </c>
      <c r="BQ409" s="7">
        <f>BP409/BP408</f>
        <v>1.0020824295010846</v>
      </c>
      <c r="BR409" s="4">
        <f>YEAR(BO409)</f>
        <v>1978</v>
      </c>
      <c r="BS409" s="2" t="s">
        <v>5</v>
      </c>
      <c r="BT409" s="12" t="str">
        <f>INDEX($CD$5:$CD$10,MATCH(BS409,$CC$5:$CC$10,0),1)</f>
        <v/>
      </c>
      <c r="BU409" s="12" t="str">
        <f>IF(AND(BT409="Y",BQ409&gt;1),"Y","")</f>
        <v/>
      </c>
      <c r="BV409" s="12" t="str">
        <f>IF(AND(BT409="Y",BQ409&lt;1),"Y","")</f>
        <v/>
      </c>
      <c r="BW409" s="12" t="str">
        <f>IF(BQ409&gt;1,IF(BQ408&gt;1,"Y",""),"")</f>
        <v/>
      </c>
      <c r="BX409" s="12" t="str">
        <f>IF(BQ409&lt;1,IF(BQ408&lt;1,"Y",""),"")</f>
        <v/>
      </c>
      <c r="BY409" s="2"/>
      <c r="BZ409" s="2"/>
      <c r="CA409" s="2"/>
    </row>
    <row r="410" spans="2:79">
      <c r="B410" s="4" t="str">
        <f>IF(G410=G411,IF(G410&gt;G409,G410&amp;"_O",""),G410&amp;"_C")</f>
        <v/>
      </c>
      <c r="C410" s="14">
        <f ca="1">RANDBETWEEN(0,1000)/1000</f>
        <v>8.4000000000000005E-2</v>
      </c>
      <c r="D410" s="16">
        <f>D409+1</f>
        <v>406</v>
      </c>
      <c r="E410" s="10">
        <f>ROUNDDOWN(D410/52,0)+1</f>
        <v>8</v>
      </c>
      <c r="F410" s="15">
        <f>F409+7</f>
        <v>47462</v>
      </c>
      <c r="G410" s="4">
        <f>YEAR(F410)</f>
        <v>2029</v>
      </c>
      <c r="H410" s="33">
        <v>0.22800000000000001</v>
      </c>
      <c r="I410" s="33">
        <v>0.23400000000000001</v>
      </c>
      <c r="J410" s="33">
        <v>0.58099999999999996</v>
      </c>
      <c r="K410" s="16" t="str">
        <f>IF(M409&gt;1,"Up","Down")</f>
        <v>Up</v>
      </c>
      <c r="L410" s="16" t="str">
        <f>IF(K410="Up",IF(H410&lt;$BJ$7,"Up","Down"),IF(H410&lt;$BK$7,"Down","Up"))</f>
        <v>Up</v>
      </c>
      <c r="M410" s="17">
        <f>IF(L410="Up",INDEX($AK$5:$AK$1005,MATCH(I410,$AI$5:$AI$1005,0),1),INDEX($AL$5:$AL$1005,MATCH(J410,$AI$5:$AI$1005,0),1))</f>
        <v>1.0058560842978064</v>
      </c>
      <c r="N410" s="16" t="str">
        <f>IF(P409&gt;1,"Up","Down")</f>
        <v>Up</v>
      </c>
      <c r="O410" s="16" t="str">
        <f>IF(N410="Up",IF(H410&lt;$BJ$12,"Up","Down"),IF(H410&lt;$BK$12,"Down","Up"))</f>
        <v>Up</v>
      </c>
      <c r="P410" s="17">
        <f>IF(O410="Up",INDEX($AP$5:$AP$1005,MATCH(I410,$AI$5:$AI$1005,0),1),INDEX($AQ$5:$AQ$1005,MATCH(J410,$AI$5:$AI$1005,0),1))</f>
        <v>1.00772734722843</v>
      </c>
      <c r="Q410" s="19">
        <f>T409</f>
        <v>66203.495420781546</v>
      </c>
      <c r="R410" s="19">
        <f>INDEX(model!$S$5:$S$35,MATCH(G410,model!$Q$5:$Q$35,0),1)*model!$O$5</f>
        <v>125</v>
      </c>
      <c r="S410" s="19">
        <f>IF(RIGHT(B410,1)="C",T409*INDEX(model!$T$5:$T$35,MATCH(G410,model!$Q$5:$Q$35,0),1),0)</f>
        <v>0</v>
      </c>
      <c r="T410" s="19">
        <f>(Q410+R410-S410)*M410</f>
        <v>66716.920681312302</v>
      </c>
      <c r="U410" s="19">
        <f>X409</f>
        <v>60241.887792011803</v>
      </c>
      <c r="V410" s="19">
        <f>INDEX(model!$S$5:$S$35,MATCH(G410,model!$Q$5:$Q$35,0),1)*model!$O$6</f>
        <v>125</v>
      </c>
      <c r="W410" s="19">
        <f>IF(RIGHT(B410,1)="C",X409*INDEX(model!$T$5:$T$35,MATCH(G410,model!$Q$5:$Q$35,0),1),0)</f>
        <v>0</v>
      </c>
      <c r="X410" s="19">
        <f>(U410+V410-W410)*P410</f>
        <v>60833.363695080356</v>
      </c>
      <c r="Y410" s="19"/>
      <c r="Z410" s="36" t="str">
        <f>K410&amp;L410</f>
        <v>UpUp</v>
      </c>
      <c r="AA410" s="36" t="str">
        <f>N410&amp;O410</f>
        <v>UpUp</v>
      </c>
      <c r="AB410" s="19"/>
      <c r="AC410" s="19"/>
      <c r="AD410" s="19"/>
      <c r="AE410" s="19"/>
      <c r="AI410" s="18">
        <f>ROUND(AI409-0.001,3)</f>
        <v>0.59499999999999997</v>
      </c>
      <c r="AJ410" s="9">
        <f t="array" ref="AJ410">PERCENTILE(IF($BB$5:$BB$2729="Y",$AY$5:$AY$2729),$AI410)</f>
        <v>1.0070904038610857</v>
      </c>
      <c r="AK410" s="9">
        <f t="array" ref="AK410">PERCENTILE(IF($BC$5:$BC$2729="Y",$AY$5:$AY$2729),$AI410)</f>
        <v>1.0151116535717903</v>
      </c>
      <c r="AL410" s="9">
        <f t="array" ref="AL410">PERCENTILE(IF($BD$5:$BD$2729="Y",$AY$5:$AY$2729),$AI410)</f>
        <v>0.99030681492191808</v>
      </c>
      <c r="AM410" s="41" t="str">
        <f>IF(AI410&lt;$BJ$7,"Up","Down")</f>
        <v>Down</v>
      </c>
      <c r="AN410" s="41" t="str">
        <f>IF(AI410&lt;$BK$7,"Down","Up")</f>
        <v>Up</v>
      </c>
      <c r="AO410" s="9">
        <f t="array" ref="AO410">PERCENTILE(IF($BT$5:$BT$2729="Y",$BQ$5:$BQ$2729),$AI410)</f>
        <v>1.0090091285030125</v>
      </c>
      <c r="AP410" s="9">
        <f t="array" ref="AP410">PERCENTILE(IF($BU$5:$BU$2729="Y",$BQ$5:$BQ$2729),$AI410)</f>
        <v>1.0211558928748148</v>
      </c>
      <c r="AQ410" s="9">
        <f t="array" ref="AQ410">PERCENTILE(IF($BV$5:$BV$2729="Y",$BQ$5:$BQ$2729),$AI410)</f>
        <v>0.98902582618136659</v>
      </c>
      <c r="AR410" s="41" t="str">
        <f>IF(AI410&lt;$BJ$12,"Up","Down")</f>
        <v>Down</v>
      </c>
      <c r="AS410" s="41" t="str">
        <f>IF(AI410&lt;$BK$12,"Down","Up")</f>
        <v>Up</v>
      </c>
      <c r="AU410" s="4" t="str">
        <f>IF(AZ410=AZ411,IF(AZ410&gt;AZ409,AZ410&amp;"_O",""),AZ410&amp;"_C")</f>
        <v/>
      </c>
      <c r="AV410" s="7" t="str">
        <f>IF(RIGHT(AU410,1)="C",AX410/INDEX($AX$5:$AX$2729,MATCH(AZ410&amp;"_O",$AU$5:$AU$2729,0),1),"")</f>
        <v/>
      </c>
      <c r="AW410" s="38">
        <v>28405</v>
      </c>
      <c r="AX410" s="37">
        <v>95.97</v>
      </c>
      <c r="AY410" s="7">
        <f>AX410/AX409</f>
        <v>0.99419869470630895</v>
      </c>
      <c r="AZ410" s="4">
        <f>YEAR(AW410)</f>
        <v>1977</v>
      </c>
      <c r="BA410" s="2" t="s">
        <v>5</v>
      </c>
      <c r="BB410" s="12" t="str">
        <f>INDEX($CD$5:$CD$10,MATCH(BA410,$CC$5:$CC$10,0),1)</f>
        <v/>
      </c>
      <c r="BC410" s="12" t="str">
        <f>IF(AND(BB410="Y",AY410&gt;1),"Y","")</f>
        <v/>
      </c>
      <c r="BD410" s="12" t="str">
        <f>IF(AND(BB410="Y",AY410&lt;1),"Y","")</f>
        <v/>
      </c>
      <c r="BE410" s="12" t="str">
        <f>IF(AY410&gt;1,IF(AY409&gt;1,"Y",""),"")</f>
        <v/>
      </c>
      <c r="BF410" s="12" t="str">
        <f>IF(AY410&lt;1,IF(AY409&lt;1,"Y",""),"")</f>
        <v/>
      </c>
      <c r="BG410" s="2"/>
      <c r="BH410" s="2"/>
      <c r="BI410" s="2"/>
      <c r="BJ410" s="2"/>
      <c r="BK410" s="2"/>
      <c r="BL410" s="2"/>
      <c r="BM410" s="4" t="str">
        <f>IF(BR410=BR411,IF(BR410&gt;BR409,BR410&amp;"_O",""),BR410&amp;"_C")</f>
        <v/>
      </c>
      <c r="BN410" s="7" t="str">
        <f>IF(RIGHT(BM410,1)="C",BP410/INDEX($BP$5:$BP$2729,MATCH(BR410&amp;"_O",$BM$5:$BM$2729,0),1),"")</f>
        <v/>
      </c>
      <c r="BO410" s="38">
        <v>28804</v>
      </c>
      <c r="BP410" s="3">
        <v>114.84</v>
      </c>
      <c r="BQ410" s="7">
        <f>BP410/BP409</f>
        <v>0.99437180708286443</v>
      </c>
      <c r="BR410" s="4">
        <f>YEAR(BO410)</f>
        <v>1978</v>
      </c>
      <c r="BS410" s="2" t="s">
        <v>5</v>
      </c>
      <c r="BT410" s="12" t="str">
        <f>INDEX($CD$5:$CD$10,MATCH(BS410,$CC$5:$CC$10,0),1)</f>
        <v/>
      </c>
      <c r="BU410" s="12" t="str">
        <f>IF(AND(BT410="Y",BQ410&gt;1),"Y","")</f>
        <v/>
      </c>
      <c r="BV410" s="12" t="str">
        <f>IF(AND(BT410="Y",BQ410&lt;1),"Y","")</f>
        <v/>
      </c>
      <c r="BW410" s="12" t="str">
        <f>IF(BQ410&gt;1,IF(BQ409&gt;1,"Y",""),"")</f>
        <v/>
      </c>
      <c r="BX410" s="12" t="str">
        <f>IF(BQ410&lt;1,IF(BQ409&lt;1,"Y",""),"")</f>
        <v/>
      </c>
      <c r="BY410" s="2"/>
      <c r="BZ410" s="2"/>
      <c r="CA410" s="2"/>
    </row>
    <row r="411" spans="2:79">
      <c r="B411" s="4" t="str">
        <f>IF(G411=G412,IF(G411&gt;G410,G411&amp;"_O",""),G411&amp;"_C")</f>
        <v/>
      </c>
      <c r="C411" s="14">
        <f ca="1">RANDBETWEEN(0,1000)/1000</f>
        <v>0.995</v>
      </c>
      <c r="D411" s="16">
        <f>D410+1</f>
        <v>407</v>
      </c>
      <c r="E411" s="10">
        <f>ROUNDDOWN(D411/52,0)+1</f>
        <v>8</v>
      </c>
      <c r="F411" s="15">
        <f>F410+7</f>
        <v>47469</v>
      </c>
      <c r="G411" s="4">
        <f>YEAR(F411)</f>
        <v>2029</v>
      </c>
      <c r="H411" s="33">
        <v>0.32100000000000001</v>
      </c>
      <c r="I411" s="33">
        <v>0.503</v>
      </c>
      <c r="J411" s="33">
        <v>0.63800000000000001</v>
      </c>
      <c r="K411" s="16" t="str">
        <f>IF(M410&gt;1,"Up","Down")</f>
        <v>Up</v>
      </c>
      <c r="L411" s="16" t="str">
        <f>IF(K411="Up",IF(H411&lt;$BJ$7,"Up","Down"),IF(H411&lt;$BK$7,"Down","Up"))</f>
        <v>Up</v>
      </c>
      <c r="M411" s="17">
        <f>IF(L411="Up",INDEX($AK$5:$AK$1005,MATCH(I411,$AI$5:$AI$1005,0),1),INDEX($AL$5:$AL$1005,MATCH(J411,$AI$5:$AI$1005,0),1))</f>
        <v>1.0122350547288275</v>
      </c>
      <c r="N411" s="16" t="str">
        <f>IF(P410&gt;1,"Up","Down")</f>
        <v>Up</v>
      </c>
      <c r="O411" s="16" t="str">
        <f>IF(N411="Up",IF(H411&lt;$BJ$12,"Up","Down"),IF(H411&lt;$BK$12,"Down","Up"))</f>
        <v>Up</v>
      </c>
      <c r="P411" s="17">
        <f>IF(O411="Up",INDEX($AP$5:$AP$1005,MATCH(I411,$AI$5:$AI$1005,0),1),INDEX($AQ$5:$AQ$1005,MATCH(J411,$AI$5:$AI$1005,0),1))</f>
        <v>1.0173154692348407</v>
      </c>
      <c r="Q411" s="19">
        <f>T410</f>
        <v>66716.920681312302</v>
      </c>
      <c r="R411" s="19">
        <f>INDEX(model!$S$5:$S$35,MATCH(G411,model!$Q$5:$Q$35,0),1)*model!$O$5</f>
        <v>125</v>
      </c>
      <c r="S411" s="19">
        <f>IF(RIGHT(B411,1)="C",T410*INDEX(model!$T$5:$T$35,MATCH(G411,model!$Q$5:$Q$35,0),1),0)</f>
        <v>0</v>
      </c>
      <c r="T411" s="19">
        <f>(Q411+R411-S411)*M411</f>
        <v>67659.735239028101</v>
      </c>
      <c r="U411" s="19">
        <f>X410</f>
        <v>60833.363695080356</v>
      </c>
      <c r="V411" s="19">
        <f>INDEX(model!$S$5:$S$35,MATCH(G411,model!$Q$5:$Q$35,0),1)*model!$O$6</f>
        <v>125</v>
      </c>
      <c r="W411" s="19">
        <f>IF(RIGHT(B411,1)="C",X410*INDEX(model!$T$5:$T$35,MATCH(G411,model!$Q$5:$Q$35,0),1),0)</f>
        <v>0</v>
      </c>
      <c r="X411" s="19">
        <f>(U411+V411-W411)*P411</f>
        <v>62013.886366248749</v>
      </c>
      <c r="Y411" s="19"/>
      <c r="Z411" s="36" t="str">
        <f>K411&amp;L411</f>
        <v>UpUp</v>
      </c>
      <c r="AA411" s="36" t="str">
        <f>N411&amp;O411</f>
        <v>UpUp</v>
      </c>
      <c r="AB411" s="19"/>
      <c r="AC411" s="19"/>
      <c r="AD411" s="19"/>
      <c r="AE411" s="19"/>
      <c r="AI411" s="18">
        <f>ROUND(AI410-0.001,3)</f>
        <v>0.59399999999999997</v>
      </c>
      <c r="AJ411" s="9">
        <f t="array" ref="AJ411">PERCENTILE(IF($BB$5:$BB$2729="Y",$AY$5:$AY$2729),$AI411)</f>
        <v>1.0070729267619507</v>
      </c>
      <c r="AK411" s="9">
        <f t="array" ref="AK411">PERCENTILE(IF($BC$5:$BC$2729="Y",$AY$5:$AY$2729),$AI411)</f>
        <v>1.0150907667516522</v>
      </c>
      <c r="AL411" s="9">
        <f t="array" ref="AL411">PERCENTILE(IF($BD$5:$BD$2729="Y",$AY$5:$AY$2729),$AI411)</f>
        <v>0.99029963140887056</v>
      </c>
      <c r="AM411" s="41" t="str">
        <f>IF(AI411&lt;$BJ$7,"Up","Down")</f>
        <v>Down</v>
      </c>
      <c r="AN411" s="41" t="str">
        <f>IF(AI411&lt;$BK$7,"Down","Up")</f>
        <v>Up</v>
      </c>
      <c r="AO411" s="9">
        <f t="array" ref="AO411">PERCENTILE(IF($BT$5:$BT$2729="Y",$BQ$5:$BQ$2729),$AI411)</f>
        <v>1.0089666468209724</v>
      </c>
      <c r="AP411" s="9">
        <f t="array" ref="AP411">PERCENTILE(IF($BU$5:$BU$2729="Y",$BQ$5:$BQ$2729),$AI411)</f>
        <v>1.0211439284685884</v>
      </c>
      <c r="AQ411" s="9">
        <f t="array" ref="AQ411">PERCENTILE(IF($BV$5:$BV$2729="Y",$BQ$5:$BQ$2729),$AI411)</f>
        <v>0.98900608309703708</v>
      </c>
      <c r="AR411" s="41" t="str">
        <f>IF(AI411&lt;$BJ$12,"Up","Down")</f>
        <v>Down</v>
      </c>
      <c r="AS411" s="41" t="str">
        <f>IF(AI411&lt;$BK$12,"Down","Up")</f>
        <v>Up</v>
      </c>
      <c r="AU411" s="4" t="str">
        <f>IF(AZ411=AZ412,IF(AZ411&gt;AZ410,AZ411&amp;"_O",""),AZ411&amp;"_C")</f>
        <v/>
      </c>
      <c r="AV411" s="7" t="str">
        <f>IF(RIGHT(AU411,1)="C",AX411/INDEX($AX$5:$AX$2729,MATCH(AZ411&amp;"_O",$AU$5:$AU$2729,0),1),"")</f>
        <v/>
      </c>
      <c r="AW411" s="38">
        <v>28412</v>
      </c>
      <c r="AX411" s="37">
        <v>93.56</v>
      </c>
      <c r="AY411" s="7">
        <f>AX411/AX410</f>
        <v>0.9748879858289049</v>
      </c>
      <c r="AZ411" s="4">
        <f>YEAR(AW411)</f>
        <v>1977</v>
      </c>
      <c r="BA411" s="2" t="s">
        <v>5</v>
      </c>
      <c r="BB411" s="12" t="str">
        <f>INDEX($CD$5:$CD$10,MATCH(BA411,$CC$5:$CC$10,0),1)</f>
        <v/>
      </c>
      <c r="BC411" s="12" t="str">
        <f>IF(AND(BB411="Y",AY411&gt;1),"Y","")</f>
        <v/>
      </c>
      <c r="BD411" s="12" t="str">
        <f>IF(AND(BB411="Y",AY411&lt;1),"Y","")</f>
        <v/>
      </c>
      <c r="BE411" s="12" t="str">
        <f>IF(AY411&gt;1,IF(AY410&gt;1,"Y",""),"")</f>
        <v/>
      </c>
      <c r="BF411" s="12" t="str">
        <f>IF(AY411&lt;1,IF(AY410&lt;1,"Y",""),"")</f>
        <v>Y</v>
      </c>
      <c r="BG411" s="2"/>
      <c r="BH411" s="2"/>
      <c r="BI411" s="2"/>
      <c r="BJ411" s="2"/>
      <c r="BK411" s="2"/>
      <c r="BL411" s="2"/>
      <c r="BM411" s="4" t="str">
        <f>IF(BR411=BR412,IF(BR411&gt;BR410,BR411&amp;"_O",""),BR411&amp;"_C")</f>
        <v/>
      </c>
      <c r="BN411" s="7" t="str">
        <f>IF(RIGHT(BM411,1)="C",BP411/INDEX($BP$5:$BP$2729,MATCH(BR411&amp;"_O",$BM$5:$BM$2729,0),1),"")</f>
        <v/>
      </c>
      <c r="BO411" s="38">
        <v>28811</v>
      </c>
      <c r="BP411" s="3">
        <v>113.69</v>
      </c>
      <c r="BQ411" s="7">
        <f>BP411/BP410</f>
        <v>0.98998606757227436</v>
      </c>
      <c r="BR411" s="4">
        <f>YEAR(BO411)</f>
        <v>1978</v>
      </c>
      <c r="BS411" s="2" t="s">
        <v>5</v>
      </c>
      <c r="BT411" s="12" t="str">
        <f>INDEX($CD$5:$CD$10,MATCH(BS411,$CC$5:$CC$10,0),1)</f>
        <v/>
      </c>
      <c r="BU411" s="12" t="str">
        <f>IF(AND(BT411="Y",BQ411&gt;1),"Y","")</f>
        <v/>
      </c>
      <c r="BV411" s="12" t="str">
        <f>IF(AND(BT411="Y",BQ411&lt;1),"Y","")</f>
        <v/>
      </c>
      <c r="BW411" s="12" t="str">
        <f>IF(BQ411&gt;1,IF(BQ410&gt;1,"Y",""),"")</f>
        <v/>
      </c>
      <c r="BX411" s="12" t="str">
        <f>IF(BQ411&lt;1,IF(BQ410&lt;1,"Y",""),"")</f>
        <v>Y</v>
      </c>
      <c r="BY411" s="2"/>
      <c r="BZ411" s="2"/>
      <c r="CA411" s="2"/>
    </row>
    <row r="412" spans="2:79">
      <c r="B412" s="4" t="str">
        <f>IF(G412=G413,IF(G412&gt;G411,G412&amp;"_O",""),G412&amp;"_C")</f>
        <v/>
      </c>
      <c r="C412" s="14">
        <f ca="1">RANDBETWEEN(0,1000)/1000</f>
        <v>0.372</v>
      </c>
      <c r="D412" s="16">
        <f>D411+1</f>
        <v>408</v>
      </c>
      <c r="E412" s="10">
        <f>ROUNDDOWN(D412/52,0)+1</f>
        <v>8</v>
      </c>
      <c r="F412" s="15">
        <f>F411+7</f>
        <v>47476</v>
      </c>
      <c r="G412" s="4">
        <f>YEAR(F412)</f>
        <v>2029</v>
      </c>
      <c r="H412" s="33">
        <v>0.94799999999999995</v>
      </c>
      <c r="I412" s="33">
        <v>0.13</v>
      </c>
      <c r="J412" s="33">
        <v>0.35399999999999998</v>
      </c>
      <c r="K412" s="16" t="str">
        <f>IF(M411&gt;1,"Up","Down")</f>
        <v>Up</v>
      </c>
      <c r="L412" s="16" t="str">
        <f>IF(K412="Up",IF(H412&lt;$BJ$7,"Up","Down"),IF(H412&lt;$BK$7,"Down","Up"))</f>
        <v>Down</v>
      </c>
      <c r="M412" s="17">
        <f>IF(L412="Up",INDEX($AK$5:$AK$1005,MATCH(I412,$AI$5:$AI$1005,0),1),INDEX($AL$5:$AL$1005,MATCH(J412,$AI$5:$AI$1005,0),1))</f>
        <v>0.98201351373211465</v>
      </c>
      <c r="N412" s="16" t="str">
        <f>IF(P411&gt;1,"Up","Down")</f>
        <v>Up</v>
      </c>
      <c r="O412" s="16" t="str">
        <f>IF(N412="Up",IF(H412&lt;$BJ$12,"Up","Down"),IF(H412&lt;$BK$12,"Down","Up"))</f>
        <v>Down</v>
      </c>
      <c r="P412" s="17">
        <f>IF(O412="Up",INDEX($AP$5:$AP$1005,MATCH(I412,$AI$5:$AI$1005,0),1),INDEX($AQ$5:$AQ$1005,MATCH(J412,$AI$5:$AI$1005,0),1))</f>
        <v>0.97767450042960824</v>
      </c>
      <c r="Q412" s="19">
        <f>T411</f>
        <v>67659.735239028101</v>
      </c>
      <c r="R412" s="19">
        <f>INDEX(model!$S$5:$S$35,MATCH(G412,model!$Q$5:$Q$35,0),1)*model!$O$5</f>
        <v>125</v>
      </c>
      <c r="S412" s="19">
        <f>IF(RIGHT(B412,1)="C",T411*INDEX(model!$T$5:$T$35,MATCH(G412,model!$Q$5:$Q$35,0),1),0)</f>
        <v>0</v>
      </c>
      <c r="T412" s="19">
        <f>(Q412+R412-S412)*M412</f>
        <v>66565.526029479079</v>
      </c>
      <c r="U412" s="19">
        <f>X411</f>
        <v>62013.886366248749</v>
      </c>
      <c r="V412" s="19">
        <f>INDEX(model!$S$5:$S$35,MATCH(G412,model!$Q$5:$Q$35,0),1)*model!$O$6</f>
        <v>125</v>
      </c>
      <c r="W412" s="19">
        <f>IF(RIGHT(B412,1)="C",X411*INDEX(model!$T$5:$T$35,MATCH(G412,model!$Q$5:$Q$35,0),1),0)</f>
        <v>0</v>
      </c>
      <c r="X412" s="19">
        <f>(U412+V412-W412)*P412</f>
        <v>60751.604685374441</v>
      </c>
      <c r="Y412" s="19"/>
      <c r="Z412" s="36" t="str">
        <f>K412&amp;L412</f>
        <v>UpDown</v>
      </c>
      <c r="AA412" s="36" t="str">
        <f>N412&amp;O412</f>
        <v>UpDown</v>
      </c>
      <c r="AB412" s="19"/>
      <c r="AC412" s="19"/>
      <c r="AD412" s="19"/>
      <c r="AE412" s="19"/>
      <c r="AI412" s="18">
        <f>ROUND(AI411-0.001,3)</f>
        <v>0.59299999999999997</v>
      </c>
      <c r="AJ412" s="9">
        <f t="array" ref="AJ412">PERCENTILE(IF($BB$5:$BB$2729="Y",$AY$5:$AY$2729),$AI412)</f>
        <v>1.0070595449619906</v>
      </c>
      <c r="AK412" s="9">
        <f t="array" ref="AK412">PERCENTILE(IF($BC$5:$BC$2729="Y",$AY$5:$AY$2729),$AI412)</f>
        <v>1.0150683400526801</v>
      </c>
      <c r="AL412" s="9">
        <f t="array" ref="AL412">PERCENTILE(IF($BD$5:$BD$2729="Y",$AY$5:$AY$2729),$AI412)</f>
        <v>0.99026818287522822</v>
      </c>
      <c r="AM412" s="41" t="str">
        <f>IF(AI412&lt;$BJ$7,"Up","Down")</f>
        <v>Down</v>
      </c>
      <c r="AN412" s="41" t="str">
        <f>IF(AI412&lt;$BK$7,"Down","Up")</f>
        <v>Up</v>
      </c>
      <c r="AO412" s="9">
        <f t="array" ref="AO412">PERCENTILE(IF($BT$5:$BT$2729="Y",$BQ$5:$BQ$2729),$AI412)</f>
        <v>1.0088659390348085</v>
      </c>
      <c r="AP412" s="9">
        <f t="array" ref="AP412">PERCENTILE(IF($BU$5:$BU$2729="Y",$BQ$5:$BQ$2729),$AI412)</f>
        <v>1.0211282317368517</v>
      </c>
      <c r="AQ412" s="9">
        <f t="array" ref="AQ412">PERCENTILE(IF($BV$5:$BV$2729="Y",$BQ$5:$BQ$2729),$AI412)</f>
        <v>0.98896534755210108</v>
      </c>
      <c r="AR412" s="41" t="str">
        <f>IF(AI412&lt;$BJ$12,"Up","Down")</f>
        <v>Down</v>
      </c>
      <c r="AS412" s="41" t="str">
        <f>IF(AI412&lt;$BK$12,"Down","Up")</f>
        <v>Up</v>
      </c>
      <c r="AU412" s="4" t="str">
        <f>IF(AZ412=AZ413,IF(AZ412&gt;AZ411,AZ412&amp;"_O",""),AZ412&amp;"_C")</f>
        <v/>
      </c>
      <c r="AV412" s="7" t="str">
        <f>IF(RIGHT(AU412,1)="C",AX412/INDEX($AX$5:$AX$2729,MATCH(AZ412&amp;"_O",$AU$5:$AU$2729,0),1),"")</f>
        <v/>
      </c>
      <c r="AW412" s="38">
        <v>28419</v>
      </c>
      <c r="AX412" s="37">
        <v>92.32</v>
      </c>
      <c r="AY412" s="7">
        <f>AX412/AX411</f>
        <v>0.98674647285164585</v>
      </c>
      <c r="AZ412" s="4">
        <f>YEAR(AW412)</f>
        <v>1977</v>
      </c>
      <c r="BA412" s="2" t="s">
        <v>5</v>
      </c>
      <c r="BB412" s="12" t="str">
        <f>INDEX($CD$5:$CD$10,MATCH(BA412,$CC$5:$CC$10,0),1)</f>
        <v/>
      </c>
      <c r="BC412" s="12" t="str">
        <f>IF(AND(BB412="Y",AY412&gt;1),"Y","")</f>
        <v/>
      </c>
      <c r="BD412" s="12" t="str">
        <f>IF(AND(BB412="Y",AY412&lt;1),"Y","")</f>
        <v/>
      </c>
      <c r="BE412" s="12" t="str">
        <f>IF(AY412&gt;1,IF(AY411&gt;1,"Y",""),"")</f>
        <v/>
      </c>
      <c r="BF412" s="12" t="str">
        <f>IF(AY412&lt;1,IF(AY411&lt;1,"Y",""),"")</f>
        <v>Y</v>
      </c>
      <c r="BG412" s="2"/>
      <c r="BH412" s="2"/>
      <c r="BI412" s="2"/>
      <c r="BJ412" s="2"/>
      <c r="BK412" s="2"/>
      <c r="BL412" s="2"/>
      <c r="BM412" s="4" t="str">
        <f>IF(BR412=BR413,IF(BR412&gt;BR411,BR412&amp;"_O",""),BR412&amp;"_C")</f>
        <v/>
      </c>
      <c r="BN412" s="7" t="str">
        <f>IF(RIGHT(BM412,1)="C",BP412/INDEX($BP$5:$BP$2729,MATCH(BR412&amp;"_O",$BM$5:$BM$2729,0),1),"")</f>
        <v/>
      </c>
      <c r="BO412" s="38">
        <v>28818</v>
      </c>
      <c r="BP412" s="3">
        <v>116.17</v>
      </c>
      <c r="BQ412" s="7">
        <f>BP412/BP411</f>
        <v>1.0218137039317443</v>
      </c>
      <c r="BR412" s="4">
        <f>YEAR(BO412)</f>
        <v>1978</v>
      </c>
      <c r="BS412" s="2" t="s">
        <v>5</v>
      </c>
      <c r="BT412" s="12" t="str">
        <f>INDEX($CD$5:$CD$10,MATCH(BS412,$CC$5:$CC$10,0),1)</f>
        <v/>
      </c>
      <c r="BU412" s="12" t="str">
        <f>IF(AND(BT412="Y",BQ412&gt;1),"Y","")</f>
        <v/>
      </c>
      <c r="BV412" s="12" t="str">
        <f>IF(AND(BT412="Y",BQ412&lt;1),"Y","")</f>
        <v/>
      </c>
      <c r="BW412" s="12" t="str">
        <f>IF(BQ412&gt;1,IF(BQ411&gt;1,"Y",""),"")</f>
        <v/>
      </c>
      <c r="BX412" s="12" t="str">
        <f>IF(BQ412&lt;1,IF(BQ411&lt;1,"Y",""),"")</f>
        <v/>
      </c>
      <c r="BY412" s="2"/>
      <c r="BZ412" s="2"/>
      <c r="CA412" s="2"/>
    </row>
    <row r="413" spans="2:79">
      <c r="B413" s="4" t="str">
        <f>IF(G413=G414,IF(G413&gt;G412,G413&amp;"_O",""),G413&amp;"_C")</f>
        <v>2029_C</v>
      </c>
      <c r="C413" s="14">
        <f ca="1">RANDBETWEEN(0,1000)/1000</f>
        <v>0.63</v>
      </c>
      <c r="D413" s="16">
        <f>D412+1</f>
        <v>409</v>
      </c>
      <c r="E413" s="10">
        <f>ROUNDDOWN(D413/52,0)+1</f>
        <v>8</v>
      </c>
      <c r="F413" s="15">
        <f>F412+7</f>
        <v>47483</v>
      </c>
      <c r="G413" s="4">
        <f>YEAR(F413)</f>
        <v>2029</v>
      </c>
      <c r="H413" s="33">
        <v>0.67200000000000004</v>
      </c>
      <c r="I413" s="33">
        <v>4.2999999999999997E-2</v>
      </c>
      <c r="J413" s="33">
        <v>0.3</v>
      </c>
      <c r="K413" s="16" t="str">
        <f>IF(M412&gt;1,"Up","Down")</f>
        <v>Down</v>
      </c>
      <c r="L413" s="16" t="str">
        <f>IF(K413="Up",IF(H413&lt;$BJ$7,"Up","Down"),IF(H413&lt;$BK$7,"Down","Up"))</f>
        <v>Up</v>
      </c>
      <c r="M413" s="17">
        <f>IF(L413="Up",INDEX($AK$5:$AK$1005,MATCH(I413,$AI$5:$AI$1005,0),1),INDEX($AL$5:$AL$1005,MATCH(J413,$AI$5:$AI$1005,0),1))</f>
        <v>1.0009054370521357</v>
      </c>
      <c r="N413" s="16" t="str">
        <f>IF(P412&gt;1,"Up","Down")</f>
        <v>Down</v>
      </c>
      <c r="O413" s="16" t="str">
        <f>IF(N413="Up",IF(H413&lt;$BJ$12,"Up","Down"),IF(H413&lt;$BK$12,"Down","Up"))</f>
        <v>Up</v>
      </c>
      <c r="P413" s="17">
        <f>IF(O413="Up",INDEX($AP$5:$AP$1005,MATCH(I413,$AI$5:$AI$1005,0),1),INDEX($AQ$5:$AQ$1005,MATCH(J413,$AI$5:$AI$1005,0),1))</f>
        <v>1.0015445990968352</v>
      </c>
      <c r="Q413" s="19">
        <f>T412</f>
        <v>66565.526029479079</v>
      </c>
      <c r="R413" s="19">
        <f>INDEX(model!$S$5:$S$35,MATCH(G413,model!$Q$5:$Q$35,0),1)*model!$O$5</f>
        <v>125</v>
      </c>
      <c r="S413" s="19">
        <f>IF(RIGHT(B413,1)="C",T412*INDEX(model!$T$5:$T$35,MATCH(G413,model!$Q$5:$Q$35,0),1),0)</f>
        <v>0</v>
      </c>
      <c r="T413" s="19">
        <f>(Q413+R413-S413)*M413</f>
        <v>66750.910102772599</v>
      </c>
      <c r="U413" s="19">
        <f>X412</f>
        <v>60751.604685374441</v>
      </c>
      <c r="V413" s="19">
        <f>INDEX(model!$S$5:$S$35,MATCH(G413,model!$Q$5:$Q$35,0),1)*model!$O$6</f>
        <v>125</v>
      </c>
      <c r="W413" s="19">
        <f>IF(RIGHT(B413,1)="C",X412*INDEX(model!$T$5:$T$35,MATCH(G413,model!$Q$5:$Q$35,0),1),0)</f>
        <v>0</v>
      </c>
      <c r="X413" s="19">
        <f>(U413+V413-W413)*P413</f>
        <v>60970.634633989866</v>
      </c>
      <c r="Y413" s="19"/>
      <c r="Z413" s="36" t="str">
        <f>K413&amp;L413</f>
        <v>DownUp</v>
      </c>
      <c r="AA413" s="36" t="str">
        <f>N413&amp;O413</f>
        <v>DownUp</v>
      </c>
      <c r="AB413" s="19"/>
      <c r="AC413" s="19"/>
      <c r="AD413" s="19"/>
      <c r="AE413" s="19"/>
      <c r="AI413" s="18">
        <f>ROUND(AI412-0.001,3)</f>
        <v>0.59199999999999997</v>
      </c>
      <c r="AJ413" s="9">
        <f t="array" ref="AJ413">PERCENTILE(IF($BB$5:$BB$2729="Y",$AY$5:$AY$2729),$AI413)</f>
        <v>1.0069039023261399</v>
      </c>
      <c r="AK413" s="9">
        <f t="array" ref="AK413">PERCENTILE(IF($BC$5:$BC$2729="Y",$AY$5:$AY$2729),$AI413)</f>
        <v>1.015056871019574</v>
      </c>
      <c r="AL413" s="9">
        <f t="array" ref="AL413">PERCENTILE(IF($BD$5:$BD$2729="Y",$AY$5:$AY$2729),$AI413)</f>
        <v>0.99024746835233035</v>
      </c>
      <c r="AM413" s="41" t="str">
        <f>IF(AI413&lt;$BJ$7,"Up","Down")</f>
        <v>Down</v>
      </c>
      <c r="AN413" s="41" t="str">
        <f>IF(AI413&lt;$BK$7,"Down","Up")</f>
        <v>Up</v>
      </c>
      <c r="AO413" s="9">
        <f t="array" ref="AO413">PERCENTILE(IF($BT$5:$BT$2729="Y",$BQ$5:$BQ$2729),$AI413)</f>
        <v>1.0088026853581662</v>
      </c>
      <c r="AP413" s="9">
        <f t="array" ref="AP413">PERCENTILE(IF($BU$5:$BU$2729="Y",$BQ$5:$BQ$2729),$AI413)</f>
        <v>1.0210461226778453</v>
      </c>
      <c r="AQ413" s="9">
        <f t="array" ref="AQ413">PERCENTILE(IF($BV$5:$BV$2729="Y",$BQ$5:$BQ$2729),$AI413)</f>
        <v>0.98894103190224891</v>
      </c>
      <c r="AR413" s="41" t="str">
        <f>IF(AI413&lt;$BJ$12,"Up","Down")</f>
        <v>Down</v>
      </c>
      <c r="AS413" s="41" t="str">
        <f>IF(AI413&lt;$BK$12,"Down","Up")</f>
        <v>Up</v>
      </c>
      <c r="AU413" s="4" t="str">
        <f>IF(AZ413=AZ414,IF(AZ413&gt;AZ412,AZ413&amp;"_O",""),AZ413&amp;"_C")</f>
        <v/>
      </c>
      <c r="AV413" s="7" t="str">
        <f>IF(RIGHT(AU413,1)="C",AX413/INDEX($AX$5:$AX$2729,MATCH(AZ413&amp;"_O",$AU$5:$AU$2729,0),1),"")</f>
        <v/>
      </c>
      <c r="AW413" s="38">
        <v>28426</v>
      </c>
      <c r="AX413" s="37">
        <v>92.61</v>
      </c>
      <c r="AY413" s="7">
        <f>AX413/AX412</f>
        <v>1.0031412478336224</v>
      </c>
      <c r="AZ413" s="4">
        <f>YEAR(AW413)</f>
        <v>1977</v>
      </c>
      <c r="BA413" s="2" t="s">
        <v>5</v>
      </c>
      <c r="BB413" s="12" t="str">
        <f>INDEX($CD$5:$CD$10,MATCH(BA413,$CC$5:$CC$10,0),1)</f>
        <v/>
      </c>
      <c r="BC413" s="12" t="str">
        <f>IF(AND(BB413="Y",AY413&gt;1),"Y","")</f>
        <v/>
      </c>
      <c r="BD413" s="12" t="str">
        <f>IF(AND(BB413="Y",AY413&lt;1),"Y","")</f>
        <v/>
      </c>
      <c r="BE413" s="12" t="str">
        <f>IF(AY413&gt;1,IF(AY412&gt;1,"Y",""),"")</f>
        <v/>
      </c>
      <c r="BF413" s="12" t="str">
        <f>IF(AY413&lt;1,IF(AY412&lt;1,"Y",""),"")</f>
        <v/>
      </c>
      <c r="BG413" s="2"/>
      <c r="BH413" s="2"/>
      <c r="BI413" s="2"/>
      <c r="BJ413" s="2"/>
      <c r="BK413" s="2"/>
      <c r="BL413" s="2"/>
      <c r="BM413" s="4" t="str">
        <f>IF(BR413=BR414,IF(BR413&gt;BR412,BR413&amp;"_O",""),BR413&amp;"_C")</f>
        <v/>
      </c>
      <c r="BN413" s="7" t="str">
        <f>IF(RIGHT(BM413,1)="C",BP413/INDEX($BP$5:$BP$2729,MATCH(BR413&amp;"_O",$BM$5:$BM$2729,0),1),"")</f>
        <v/>
      </c>
      <c r="BO413" s="38">
        <v>28825</v>
      </c>
      <c r="BP413" s="3">
        <v>116.19</v>
      </c>
      <c r="BQ413" s="7">
        <f>BP413/BP412</f>
        <v>1.0001721614874752</v>
      </c>
      <c r="BR413" s="4">
        <f>YEAR(BO413)</f>
        <v>1978</v>
      </c>
      <c r="BS413" s="2" t="s">
        <v>5</v>
      </c>
      <c r="BT413" s="12" t="str">
        <f>INDEX($CD$5:$CD$10,MATCH(BS413,$CC$5:$CC$10,0),1)</f>
        <v/>
      </c>
      <c r="BU413" s="12" t="str">
        <f>IF(AND(BT413="Y",BQ413&gt;1),"Y","")</f>
        <v/>
      </c>
      <c r="BV413" s="12" t="str">
        <f>IF(AND(BT413="Y",BQ413&lt;1),"Y","")</f>
        <v/>
      </c>
      <c r="BW413" s="12" t="str">
        <f>IF(BQ413&gt;1,IF(BQ412&gt;1,"Y",""),"")</f>
        <v>Y</v>
      </c>
      <c r="BX413" s="12" t="str">
        <f>IF(BQ413&lt;1,IF(BQ412&lt;1,"Y",""),"")</f>
        <v/>
      </c>
      <c r="BY413" s="2"/>
      <c r="BZ413" s="2"/>
      <c r="CA413" s="2"/>
    </row>
    <row r="414" spans="2:79">
      <c r="B414" s="4" t="str">
        <f>IF(G414=G415,IF(G414&gt;G413,G414&amp;"_O",""),G414&amp;"_C")</f>
        <v>2030_O</v>
      </c>
      <c r="C414" s="14">
        <f ca="1">RANDBETWEEN(0,1000)/1000</f>
        <v>0.70599999999999996</v>
      </c>
      <c r="D414" s="16">
        <f>D413+1</f>
        <v>410</v>
      </c>
      <c r="E414" s="10">
        <f>ROUNDDOWN(D414/52,0)+1</f>
        <v>8</v>
      </c>
      <c r="F414" s="15">
        <f>F413+7</f>
        <v>47490</v>
      </c>
      <c r="G414" s="4">
        <f>YEAR(F414)</f>
        <v>2030</v>
      </c>
      <c r="H414" s="33">
        <v>0.72899999999999998</v>
      </c>
      <c r="I414" s="33">
        <v>0.54400000000000004</v>
      </c>
      <c r="J414" s="33">
        <v>0.94799999999999995</v>
      </c>
      <c r="K414" s="16" t="str">
        <f>IF(M413&gt;1,"Up","Down")</f>
        <v>Up</v>
      </c>
      <c r="L414" s="16" t="str">
        <f>IF(K414="Up",IF(H414&lt;$BJ$7,"Up","Down"),IF(H414&lt;$BK$7,"Down","Up"))</f>
        <v>Down</v>
      </c>
      <c r="M414" s="17">
        <f>IF(L414="Up",INDEX($AK$5:$AK$1005,MATCH(I414,$AI$5:$AI$1005,0),1),INDEX($AL$5:$AL$1005,MATCH(J414,$AI$5:$AI$1005,0),1))</f>
        <v>0.99882950474646015</v>
      </c>
      <c r="N414" s="16" t="str">
        <f>IF(P413&gt;1,"Up","Down")</f>
        <v>Up</v>
      </c>
      <c r="O414" s="16" t="str">
        <f>IF(N414="Up",IF(H414&lt;$BJ$12,"Up","Down"),IF(H414&lt;$BK$12,"Down","Up"))</f>
        <v>Down</v>
      </c>
      <c r="P414" s="17">
        <f>IF(O414="Up",INDEX($AP$5:$AP$1005,MATCH(I414,$AI$5:$AI$1005,0),1),INDEX($AQ$5:$AQ$1005,MATCH(J414,$AI$5:$AI$1005,0),1))</f>
        <v>0.99874725082097626</v>
      </c>
      <c r="Q414" s="19">
        <f>T413</f>
        <v>66750.910102772599</v>
      </c>
      <c r="R414" s="19">
        <f>INDEX(model!$S$5:$S$35,MATCH(G414,model!$Q$5:$Q$35,0),1)*model!$O$5</f>
        <v>125</v>
      </c>
      <c r="S414" s="19">
        <f>IF(RIGHT(B414,1)="C",T413*INDEX(model!$T$5:$T$35,MATCH(G414,model!$Q$5:$Q$35,0),1),0)</f>
        <v>0</v>
      </c>
      <c r="T414" s="19">
        <f>(Q414+R414-S414)*M414</f>
        <v>66797.63216742115</v>
      </c>
      <c r="U414" s="19">
        <f>X413</f>
        <v>60970.634633989866</v>
      </c>
      <c r="V414" s="19">
        <f>INDEX(model!$S$5:$S$35,MATCH(G414,model!$Q$5:$Q$35,0),1)*model!$O$6</f>
        <v>125</v>
      </c>
      <c r="W414" s="19">
        <f>IF(RIGHT(B414,1)="C",X413*INDEX(model!$T$5:$T$35,MATCH(G414,model!$Q$5:$Q$35,0),1),0)</f>
        <v>0</v>
      </c>
      <c r="X414" s="19">
        <f>(U414+V414-W414)*P414</f>
        <v>61019.097127860201</v>
      </c>
      <c r="Y414" s="19"/>
      <c r="Z414" s="36" t="str">
        <f>K414&amp;L414</f>
        <v>UpDown</v>
      </c>
      <c r="AA414" s="36" t="str">
        <f>N414&amp;O414</f>
        <v>UpDown</v>
      </c>
      <c r="AB414" s="19"/>
      <c r="AC414" s="19"/>
      <c r="AD414" s="19"/>
      <c r="AE414" s="19"/>
      <c r="AI414" s="18">
        <f>ROUND(AI413-0.001,3)</f>
        <v>0.59099999999999997</v>
      </c>
      <c r="AJ414" s="9">
        <f t="array" ref="AJ414">PERCENTILE(IF($BB$5:$BB$2729="Y",$AY$5:$AY$2729),$AI414)</f>
        <v>1.0068702049336959</v>
      </c>
      <c r="AK414" s="9">
        <f t="array" ref="AK414">PERCENTILE(IF($BC$5:$BC$2729="Y",$AY$5:$AY$2729),$AI414)</f>
        <v>1.0150411091621854</v>
      </c>
      <c r="AL414" s="9">
        <f t="array" ref="AL414">PERCENTILE(IF($BD$5:$BD$2729="Y",$AY$5:$AY$2729),$AI414)</f>
        <v>0.99024064048586746</v>
      </c>
      <c r="AM414" s="41" t="str">
        <f>IF(AI414&lt;$BJ$7,"Up","Down")</f>
        <v>Down</v>
      </c>
      <c r="AN414" s="41" t="str">
        <f>IF(AI414&lt;$BK$7,"Down","Up")</f>
        <v>Up</v>
      </c>
      <c r="AO414" s="9">
        <f t="array" ref="AO414">PERCENTILE(IF($BT$5:$BT$2729="Y",$BQ$5:$BQ$2729),$AI414)</f>
        <v>1.0087510424603674</v>
      </c>
      <c r="AP414" s="9">
        <f t="array" ref="AP414">PERCENTILE(IF($BU$5:$BU$2729="Y",$BQ$5:$BQ$2729),$AI414)</f>
        <v>1.0209125857620855</v>
      </c>
      <c r="AQ414" s="9">
        <f t="array" ref="AQ414">PERCENTILE(IF($BV$5:$BV$2729="Y",$BQ$5:$BQ$2729),$AI414)</f>
        <v>0.98892918117248674</v>
      </c>
      <c r="AR414" s="41" t="str">
        <f>IF(AI414&lt;$BJ$12,"Up","Down")</f>
        <v>Down</v>
      </c>
      <c r="AS414" s="41" t="str">
        <f>IF(AI414&lt;$BK$12,"Down","Up")</f>
        <v>Up</v>
      </c>
      <c r="AU414" s="4" t="str">
        <f>IF(AZ414=AZ415,IF(AZ414&gt;AZ413,AZ414&amp;"_O",""),AZ414&amp;"_C")</f>
        <v/>
      </c>
      <c r="AV414" s="7" t="str">
        <f>IF(RIGHT(AU414,1)="C",AX414/INDEX($AX$5:$AX$2729,MATCH(AZ414&amp;"_O",$AU$5:$AU$2729,0),1),"")</f>
        <v/>
      </c>
      <c r="AW414" s="38">
        <v>28433</v>
      </c>
      <c r="AX414" s="37">
        <v>91.58</v>
      </c>
      <c r="AY414" s="7">
        <f>AX414/AX413</f>
        <v>0.98887809091890722</v>
      </c>
      <c r="AZ414" s="4">
        <f>YEAR(AW414)</f>
        <v>1977</v>
      </c>
      <c r="BA414" s="2" t="s">
        <v>5</v>
      </c>
      <c r="BB414" s="12" t="str">
        <f>INDEX($CD$5:$CD$10,MATCH(BA414,$CC$5:$CC$10,0),1)</f>
        <v/>
      </c>
      <c r="BC414" s="12" t="str">
        <f>IF(AND(BB414="Y",AY414&gt;1),"Y","")</f>
        <v/>
      </c>
      <c r="BD414" s="12" t="str">
        <f>IF(AND(BB414="Y",AY414&lt;1),"Y","")</f>
        <v/>
      </c>
      <c r="BE414" s="12" t="str">
        <f>IF(AY414&gt;1,IF(AY413&gt;1,"Y",""),"")</f>
        <v/>
      </c>
      <c r="BF414" s="12" t="str">
        <f>IF(AY414&lt;1,IF(AY413&lt;1,"Y",""),"")</f>
        <v/>
      </c>
      <c r="BG414" s="2"/>
      <c r="BH414" s="2"/>
      <c r="BI414" s="2"/>
      <c r="BJ414" s="2"/>
      <c r="BK414" s="2"/>
      <c r="BL414" s="2"/>
      <c r="BM414" s="4" t="str">
        <f>IF(BR414=BR415,IF(BR414&gt;BR413,BR414&amp;"_O",""),BR414&amp;"_C")</f>
        <v/>
      </c>
      <c r="BN414" s="7" t="str">
        <f>IF(RIGHT(BM414,1)="C",BP414/INDEX($BP$5:$BP$2729,MATCH(BR414&amp;"_O",$BM$5:$BM$2729,0),1),"")</f>
        <v/>
      </c>
      <c r="BO414" s="38">
        <v>28832</v>
      </c>
      <c r="BP414" s="3">
        <v>118.77</v>
      </c>
      <c r="BQ414" s="7">
        <f>BP414/BP413</f>
        <v>1.0222050090369224</v>
      </c>
      <c r="BR414" s="4">
        <f>YEAR(BO414)</f>
        <v>1978</v>
      </c>
      <c r="BS414" s="2" t="s">
        <v>5</v>
      </c>
      <c r="BT414" s="12" t="str">
        <f>INDEX($CD$5:$CD$10,MATCH(BS414,$CC$5:$CC$10,0),1)</f>
        <v/>
      </c>
      <c r="BU414" s="12" t="str">
        <f>IF(AND(BT414="Y",BQ414&gt;1),"Y","")</f>
        <v/>
      </c>
      <c r="BV414" s="12" t="str">
        <f>IF(AND(BT414="Y",BQ414&lt;1),"Y","")</f>
        <v/>
      </c>
      <c r="BW414" s="12" t="str">
        <f>IF(BQ414&gt;1,IF(BQ413&gt;1,"Y",""),"")</f>
        <v>Y</v>
      </c>
      <c r="BX414" s="12" t="str">
        <f>IF(BQ414&lt;1,IF(BQ413&lt;1,"Y",""),"")</f>
        <v/>
      </c>
      <c r="BY414" s="2"/>
      <c r="BZ414" s="2"/>
      <c r="CA414" s="2"/>
    </row>
    <row r="415" spans="2:79">
      <c r="B415" s="4" t="str">
        <f>IF(G415=G416,IF(G415&gt;G414,G415&amp;"_O",""),G415&amp;"_C")</f>
        <v/>
      </c>
      <c r="C415" s="14">
        <f ca="1">RANDBETWEEN(0,1000)/1000</f>
        <v>0.82199999999999995</v>
      </c>
      <c r="D415" s="16">
        <f>D414+1</f>
        <v>411</v>
      </c>
      <c r="E415" s="10">
        <f>ROUNDDOWN(D415/52,0)+1</f>
        <v>8</v>
      </c>
      <c r="F415" s="15">
        <f>F414+7</f>
        <v>47497</v>
      </c>
      <c r="G415" s="4">
        <f>YEAR(F415)</f>
        <v>2030</v>
      </c>
      <c r="H415" s="33">
        <v>0.121</v>
      </c>
      <c r="I415" s="33">
        <v>0.66100000000000003</v>
      </c>
      <c r="J415" s="33">
        <v>0.64300000000000002</v>
      </c>
      <c r="K415" s="16" t="str">
        <f>IF(M414&gt;1,"Up","Down")</f>
        <v>Down</v>
      </c>
      <c r="L415" s="16" t="str">
        <f>IF(K415="Up",IF(H415&lt;$BJ$7,"Up","Down"),IF(H415&lt;$BK$7,"Down","Up"))</f>
        <v>Down</v>
      </c>
      <c r="M415" s="17">
        <f>IF(L415="Up",INDEX($AK$5:$AK$1005,MATCH(I415,$AI$5:$AI$1005,0),1),INDEX($AL$5:$AL$1005,MATCH(J415,$AI$5:$AI$1005,0),1))</f>
        <v>0.99170772867996915</v>
      </c>
      <c r="N415" s="16" t="str">
        <f>IF(P414&gt;1,"Up","Down")</f>
        <v>Down</v>
      </c>
      <c r="O415" s="16" t="str">
        <f>IF(N415="Up",IF(H415&lt;$BJ$12,"Up","Down"),IF(H415&lt;$BK$12,"Down","Up"))</f>
        <v>Down</v>
      </c>
      <c r="P415" s="17">
        <f>IF(O415="Up",INDEX($AP$5:$AP$1005,MATCH(I415,$AI$5:$AI$1005,0),1),INDEX($AQ$5:$AQ$1005,MATCH(J415,$AI$5:$AI$1005,0),1))</f>
        <v>0.99094746835342107</v>
      </c>
      <c r="Q415" s="19">
        <f>T414</f>
        <v>66797.63216742115</v>
      </c>
      <c r="R415" s="19">
        <f>INDEX(model!$S$5:$S$35,MATCH(G415,model!$Q$5:$Q$35,0),1)*model!$O$5</f>
        <v>125</v>
      </c>
      <c r="S415" s="19">
        <f>IF(RIGHT(B415,1)="C",T414*INDEX(model!$T$5:$T$35,MATCH(G415,model!$Q$5:$Q$35,0),1),0)</f>
        <v>0</v>
      </c>
      <c r="T415" s="19">
        <f>(Q415+R415-S415)*M415</f>
        <v>66367.691544038273</v>
      </c>
      <c r="U415" s="19">
        <f>X414</f>
        <v>61019.097127860201</v>
      </c>
      <c r="V415" s="19">
        <f>INDEX(model!$S$5:$S$35,MATCH(G415,model!$Q$5:$Q$35,0),1)*model!$O$6</f>
        <v>125</v>
      </c>
      <c r="W415" s="19">
        <f>IF(RIGHT(B415,1)="C",X414*INDEX(model!$T$5:$T$35,MATCH(G415,model!$Q$5:$Q$35,0),1),0)</f>
        <v>0</v>
      </c>
      <c r="X415" s="19">
        <f>(U415+V415-W415)*P415</f>
        <v>60590.588253608752</v>
      </c>
      <c r="Y415" s="19"/>
      <c r="Z415" s="36" t="str">
        <f>K415&amp;L415</f>
        <v>DownDown</v>
      </c>
      <c r="AA415" s="36" t="str">
        <f>N415&amp;O415</f>
        <v>DownDown</v>
      </c>
      <c r="AB415" s="19"/>
      <c r="AC415" s="19"/>
      <c r="AD415" s="19"/>
      <c r="AE415" s="19"/>
      <c r="AI415" s="18">
        <f>ROUND(AI414-0.001,3)</f>
        <v>0.59</v>
      </c>
      <c r="AJ415" s="9">
        <f t="array" ref="AJ415">PERCENTILE(IF($BB$5:$BB$2729="Y",$AY$5:$AY$2729),$AI415)</f>
        <v>1.0068288304226913</v>
      </c>
      <c r="AK415" s="9">
        <f t="array" ref="AK415">PERCENTILE(IF($BC$5:$BC$2729="Y",$AY$5:$AY$2729),$AI415)</f>
        <v>1.0150094668215697</v>
      </c>
      <c r="AL415" s="9">
        <f t="array" ref="AL415">PERCENTILE(IF($BD$5:$BD$2729="Y",$AY$5:$AY$2729),$AI415)</f>
        <v>0.99022704127423677</v>
      </c>
      <c r="AM415" s="41" t="str">
        <f>IF(AI415&lt;$BJ$7,"Up","Down")</f>
        <v>Down</v>
      </c>
      <c r="AN415" s="41" t="str">
        <f>IF(AI415&lt;$BK$7,"Down","Up")</f>
        <v>Up</v>
      </c>
      <c r="AO415" s="9">
        <f t="array" ref="AO415">PERCENTILE(IF($BT$5:$BT$2729="Y",$BQ$5:$BQ$2729),$AI415)</f>
        <v>1.0087210047820578</v>
      </c>
      <c r="AP415" s="9">
        <f t="array" ref="AP415">PERCENTILE(IF($BU$5:$BU$2729="Y",$BQ$5:$BQ$2729),$AI415)</f>
        <v>1.0208262860897439</v>
      </c>
      <c r="AQ415" s="9">
        <f t="array" ref="AQ415">PERCENTILE(IF($BV$5:$BV$2729="Y",$BQ$5:$BQ$2729),$AI415)</f>
        <v>0.98892591809821662</v>
      </c>
      <c r="AR415" s="41" t="str">
        <f>IF(AI415&lt;$BJ$12,"Up","Down")</f>
        <v>Down</v>
      </c>
      <c r="AS415" s="41" t="str">
        <f>IF(AI415&lt;$BK$12,"Down","Up")</f>
        <v>Up</v>
      </c>
      <c r="AU415" s="4" t="str">
        <f>IF(AZ415=AZ416,IF(AZ415&gt;AZ414,AZ415&amp;"_O",""),AZ415&amp;"_C")</f>
        <v/>
      </c>
      <c r="AV415" s="7" t="str">
        <f>IF(RIGHT(AU415,1)="C",AX415/INDEX($AX$5:$AX$2729,MATCH(AZ415&amp;"_O",$AU$5:$AU$2729,0),1),"")</f>
        <v/>
      </c>
      <c r="AW415" s="38">
        <v>28440</v>
      </c>
      <c r="AX415" s="37">
        <v>95.98</v>
      </c>
      <c r="AY415" s="7">
        <f>AX415/AX414</f>
        <v>1.0480454247652327</v>
      </c>
      <c r="AZ415" s="4">
        <f>YEAR(AW415)</f>
        <v>1977</v>
      </c>
      <c r="BA415" s="2" t="s">
        <v>5</v>
      </c>
      <c r="BB415" s="12" t="str">
        <f>INDEX($CD$5:$CD$10,MATCH(BA415,$CC$5:$CC$10,0),1)</f>
        <v/>
      </c>
      <c r="BC415" s="12" t="str">
        <f>IF(AND(BB415="Y",AY415&gt;1),"Y","")</f>
        <v/>
      </c>
      <c r="BD415" s="12" t="str">
        <f>IF(AND(BB415="Y",AY415&lt;1),"Y","")</f>
        <v/>
      </c>
      <c r="BE415" s="12" t="str">
        <f>IF(AY415&gt;1,IF(AY414&gt;1,"Y",""),"")</f>
        <v/>
      </c>
      <c r="BF415" s="12" t="str">
        <f>IF(AY415&lt;1,IF(AY414&lt;1,"Y",""),"")</f>
        <v/>
      </c>
      <c r="BG415" s="2"/>
      <c r="BH415" s="2"/>
      <c r="BI415" s="2"/>
      <c r="BJ415" s="2"/>
      <c r="BK415" s="2"/>
      <c r="BL415" s="2"/>
      <c r="BM415" s="4" t="str">
        <f>IF(BR415=BR416,IF(BR415&gt;BR414,BR415&amp;"_O",""),BR415&amp;"_C")</f>
        <v/>
      </c>
      <c r="BN415" s="7" t="str">
        <f>IF(RIGHT(BM415,1)="C",BP415/INDEX($BP$5:$BP$2729,MATCH(BR415&amp;"_O",$BM$5:$BM$2729,0),1),"")</f>
        <v/>
      </c>
      <c r="BO415" s="38">
        <v>28839</v>
      </c>
      <c r="BP415" s="3">
        <v>117.41</v>
      </c>
      <c r="BQ415" s="7">
        <f>BP415/BP414</f>
        <v>0.98854929696051197</v>
      </c>
      <c r="BR415" s="4">
        <f>YEAR(BO415)</f>
        <v>1978</v>
      </c>
      <c r="BS415" s="2" t="s">
        <v>5</v>
      </c>
      <c r="BT415" s="12" t="str">
        <f>INDEX($CD$5:$CD$10,MATCH(BS415,$CC$5:$CC$10,0),1)</f>
        <v/>
      </c>
      <c r="BU415" s="12" t="str">
        <f>IF(AND(BT415="Y",BQ415&gt;1),"Y","")</f>
        <v/>
      </c>
      <c r="BV415" s="12" t="str">
        <f>IF(AND(BT415="Y",BQ415&lt;1),"Y","")</f>
        <v/>
      </c>
      <c r="BW415" s="12" t="str">
        <f>IF(BQ415&gt;1,IF(BQ414&gt;1,"Y",""),"")</f>
        <v/>
      </c>
      <c r="BX415" s="12" t="str">
        <f>IF(BQ415&lt;1,IF(BQ414&lt;1,"Y",""),"")</f>
        <v/>
      </c>
      <c r="BY415" s="2"/>
      <c r="BZ415" s="2"/>
      <c r="CA415" s="2"/>
    </row>
    <row r="416" spans="2:79">
      <c r="B416" s="4" t="str">
        <f>IF(G416=G417,IF(G416&gt;G415,G416&amp;"_O",""),G416&amp;"_C")</f>
        <v/>
      </c>
      <c r="C416" s="14">
        <f ca="1">RANDBETWEEN(0,1000)/1000</f>
        <v>0.376</v>
      </c>
      <c r="D416" s="16">
        <f>D415+1</f>
        <v>412</v>
      </c>
      <c r="E416" s="10">
        <f>ROUNDDOWN(D416/52,0)+1</f>
        <v>8</v>
      </c>
      <c r="F416" s="15">
        <f>F415+7</f>
        <v>47504</v>
      </c>
      <c r="G416" s="4">
        <f>YEAR(F416)</f>
        <v>2030</v>
      </c>
      <c r="H416" s="33">
        <v>0.86899999999999999</v>
      </c>
      <c r="I416" s="33">
        <v>7.8E-2</v>
      </c>
      <c r="J416" s="33">
        <v>0.126</v>
      </c>
      <c r="K416" s="16" t="str">
        <f>IF(M415&gt;1,"Up","Down")</f>
        <v>Down</v>
      </c>
      <c r="L416" s="16" t="str">
        <f>IF(K416="Up",IF(H416&lt;$BJ$7,"Up","Down"),IF(H416&lt;$BK$7,"Down","Up"))</f>
        <v>Up</v>
      </c>
      <c r="M416" s="17">
        <f>IF(L416="Up",INDEX($AK$5:$AK$1005,MATCH(I416,$AI$5:$AI$1005,0),1),INDEX($AL$5:$AL$1005,MATCH(J416,$AI$5:$AI$1005,0),1))</f>
        <v>1.0016987981558938</v>
      </c>
      <c r="N416" s="16" t="str">
        <f>IF(P415&gt;1,"Up","Down")</f>
        <v>Down</v>
      </c>
      <c r="O416" s="16" t="str">
        <f>IF(N416="Up",IF(H416&lt;$BJ$12,"Up","Down"),IF(H416&lt;$BK$12,"Down","Up"))</f>
        <v>Up</v>
      </c>
      <c r="P416" s="17">
        <f>IF(O416="Up",INDEX($AP$5:$AP$1005,MATCH(I416,$AI$5:$AI$1005,0),1),INDEX($AQ$5:$AQ$1005,MATCH(J416,$AI$5:$AI$1005,0),1))</f>
        <v>1.0026410982130554</v>
      </c>
      <c r="Q416" s="19">
        <f>T415</f>
        <v>66367.691544038273</v>
      </c>
      <c r="R416" s="19">
        <f>INDEX(model!$S$5:$S$35,MATCH(G416,model!$Q$5:$Q$35,0),1)*model!$O$5</f>
        <v>125</v>
      </c>
      <c r="S416" s="19">
        <f>IF(RIGHT(B416,1)="C",T415*INDEX(model!$T$5:$T$35,MATCH(G416,model!$Q$5:$Q$35,0),1),0)</f>
        <v>0</v>
      </c>
      <c r="T416" s="19">
        <f>(Q416+R416-S416)*M416</f>
        <v>66605.649205813694</v>
      </c>
      <c r="U416" s="19">
        <f>X415</f>
        <v>60590.588253608752</v>
      </c>
      <c r="V416" s="19">
        <f>INDEX(model!$S$5:$S$35,MATCH(G416,model!$Q$5:$Q$35,0),1)*model!$O$6</f>
        <v>125</v>
      </c>
      <c r="W416" s="19">
        <f>IF(RIGHT(B416,1)="C",X415*INDEX(model!$T$5:$T$35,MATCH(G416,model!$Q$5:$Q$35,0),1),0)</f>
        <v>0</v>
      </c>
      <c r="X416" s="19">
        <f>(U416+V416-W416)*P416</f>
        <v>60875.944085249961</v>
      </c>
      <c r="Y416" s="19"/>
      <c r="Z416" s="36" t="str">
        <f>K416&amp;L416</f>
        <v>DownUp</v>
      </c>
      <c r="AA416" s="36" t="str">
        <f>N416&amp;O416</f>
        <v>DownUp</v>
      </c>
      <c r="AB416" s="19"/>
      <c r="AC416" s="19"/>
      <c r="AD416" s="19"/>
      <c r="AE416" s="19"/>
      <c r="AI416" s="18">
        <f>ROUND(AI415-0.001,3)</f>
        <v>0.58899999999999997</v>
      </c>
      <c r="AJ416" s="9">
        <f t="array" ref="AJ416">PERCENTILE(IF($BB$5:$BB$2729="Y",$AY$5:$AY$2729),$AI416)</f>
        <v>1.0067609846672871</v>
      </c>
      <c r="AK416" s="9">
        <f t="array" ref="AK416">PERCENTILE(IF($BC$5:$BC$2729="Y",$AY$5:$AY$2729),$AI416)</f>
        <v>1.0149917989205699</v>
      </c>
      <c r="AL416" s="9">
        <f t="array" ref="AL416">PERCENTILE(IF($BD$5:$BD$2729="Y",$AY$5:$AY$2729),$AI416)</f>
        <v>0.9901810254601674</v>
      </c>
      <c r="AM416" s="41" t="str">
        <f>IF(AI416&lt;$BJ$7,"Up","Down")</f>
        <v>Down</v>
      </c>
      <c r="AN416" s="41" t="str">
        <f>IF(AI416&lt;$BK$7,"Down","Up")</f>
        <v>Up</v>
      </c>
      <c r="AO416" s="9">
        <f t="array" ref="AO416">PERCENTILE(IF($BT$5:$BT$2729="Y",$BQ$5:$BQ$2729),$AI416)</f>
        <v>1.0086485863182921</v>
      </c>
      <c r="AP416" s="9">
        <f t="array" ref="AP416">PERCENTILE(IF($BU$5:$BU$2729="Y",$BQ$5:$BQ$2729),$AI416)</f>
        <v>1.0208043024955529</v>
      </c>
      <c r="AQ416" s="9">
        <f t="array" ref="AQ416">PERCENTILE(IF($BV$5:$BV$2729="Y",$BQ$5:$BQ$2729),$AI416)</f>
        <v>0.98892119608436857</v>
      </c>
      <c r="AR416" s="41" t="str">
        <f>IF(AI416&lt;$BJ$12,"Up","Down")</f>
        <v>Down</v>
      </c>
      <c r="AS416" s="41" t="str">
        <f>IF(AI416&lt;$BK$12,"Down","Up")</f>
        <v>Up</v>
      </c>
      <c r="AU416" s="4" t="str">
        <f>IF(AZ416=AZ417,IF(AZ416&gt;AZ415,AZ416&amp;"_O",""),AZ416&amp;"_C")</f>
        <v/>
      </c>
      <c r="AV416" s="7" t="str">
        <f>IF(RIGHT(AU416,1)="C",AX416/INDEX($AX$5:$AX$2729,MATCH(AZ416&amp;"_O",$AU$5:$AU$2729,0),1),"")</f>
        <v/>
      </c>
      <c r="AW416" s="38">
        <v>28447</v>
      </c>
      <c r="AX416" s="37">
        <v>95.33</v>
      </c>
      <c r="AY416" s="7">
        <f>AX416/AX415</f>
        <v>0.99322775578245459</v>
      </c>
      <c r="AZ416" s="4">
        <f>YEAR(AW416)</f>
        <v>1977</v>
      </c>
      <c r="BA416" s="2" t="s">
        <v>5</v>
      </c>
      <c r="BB416" s="12" t="str">
        <f>INDEX($CD$5:$CD$10,MATCH(BA416,$CC$5:$CC$10,0),1)</f>
        <v/>
      </c>
      <c r="BC416" s="12" t="str">
        <f>IF(AND(BB416="Y",AY416&gt;1),"Y","")</f>
        <v/>
      </c>
      <c r="BD416" s="12" t="str">
        <f>IF(AND(BB416="Y",AY416&lt;1),"Y","")</f>
        <v/>
      </c>
      <c r="BE416" s="12" t="str">
        <f>IF(AY416&gt;1,IF(AY415&gt;1,"Y",""),"")</f>
        <v/>
      </c>
      <c r="BF416" s="12" t="str">
        <f>IF(AY416&lt;1,IF(AY415&lt;1,"Y",""),"")</f>
        <v/>
      </c>
      <c r="BG416" s="2"/>
      <c r="BH416" s="2"/>
      <c r="BI416" s="2"/>
      <c r="BJ416" s="2"/>
      <c r="BK416" s="2"/>
      <c r="BL416" s="2"/>
      <c r="BM416" s="4" t="str">
        <f>IF(BR416=BR417,IF(BR416&gt;BR415,BR416&amp;"_O",""),BR416&amp;"_C")</f>
        <v/>
      </c>
      <c r="BN416" s="7" t="str">
        <f>IF(RIGHT(BM416,1)="C",BP416/INDEX($BP$5:$BP$2729,MATCH(BR416&amp;"_O",$BM$5:$BM$2729,0),1),"")</f>
        <v/>
      </c>
      <c r="BO416" s="38">
        <v>28846</v>
      </c>
      <c r="BP416" s="3">
        <v>116.93</v>
      </c>
      <c r="BQ416" s="7">
        <f>BP416/BP415</f>
        <v>0.99591176220083477</v>
      </c>
      <c r="BR416" s="4">
        <f>YEAR(BO416)</f>
        <v>1978</v>
      </c>
      <c r="BS416" s="2" t="s">
        <v>5</v>
      </c>
      <c r="BT416" s="12" t="str">
        <f>INDEX($CD$5:$CD$10,MATCH(BS416,$CC$5:$CC$10,0),1)</f>
        <v/>
      </c>
      <c r="BU416" s="12" t="str">
        <f>IF(AND(BT416="Y",BQ416&gt;1),"Y","")</f>
        <v/>
      </c>
      <c r="BV416" s="12" t="str">
        <f>IF(AND(BT416="Y",BQ416&lt;1),"Y","")</f>
        <v/>
      </c>
      <c r="BW416" s="12" t="str">
        <f>IF(BQ416&gt;1,IF(BQ415&gt;1,"Y",""),"")</f>
        <v/>
      </c>
      <c r="BX416" s="12" t="str">
        <f>IF(BQ416&lt;1,IF(BQ415&lt;1,"Y",""),"")</f>
        <v>Y</v>
      </c>
      <c r="BY416" s="2"/>
      <c r="BZ416" s="2"/>
      <c r="CA416" s="2"/>
    </row>
    <row r="417" spans="2:79">
      <c r="B417" s="4" t="str">
        <f>IF(G417=G418,IF(G417&gt;G416,G417&amp;"_O",""),G417&amp;"_C")</f>
        <v/>
      </c>
      <c r="C417" s="14">
        <f ca="1">RANDBETWEEN(0,1000)/1000</f>
        <v>0.93500000000000005</v>
      </c>
      <c r="D417" s="16">
        <f>D416+1</f>
        <v>413</v>
      </c>
      <c r="E417" s="10">
        <f>ROUNDDOWN(D417/52,0)+1</f>
        <v>8</v>
      </c>
      <c r="F417" s="15">
        <f>F416+7</f>
        <v>47511</v>
      </c>
      <c r="G417" s="4">
        <f>YEAR(F417)</f>
        <v>2030</v>
      </c>
      <c r="H417" s="33">
        <v>0.218</v>
      </c>
      <c r="I417" s="33">
        <v>0.23899999999999999</v>
      </c>
      <c r="J417" s="33">
        <v>0.44900000000000001</v>
      </c>
      <c r="K417" s="16" t="str">
        <f>IF(M416&gt;1,"Up","Down")</f>
        <v>Up</v>
      </c>
      <c r="L417" s="16" t="str">
        <f>IF(K417="Up",IF(H417&lt;$BJ$7,"Up","Down"),IF(H417&lt;$BK$7,"Down","Up"))</f>
        <v>Up</v>
      </c>
      <c r="M417" s="17">
        <f>IF(L417="Up",INDEX($AK$5:$AK$1005,MATCH(I417,$AI$5:$AI$1005,0),1),INDEX($AL$5:$AL$1005,MATCH(J417,$AI$5:$AI$1005,0),1))</f>
        <v>1.0060051422332792</v>
      </c>
      <c r="N417" s="16" t="str">
        <f>IF(P416&gt;1,"Up","Down")</f>
        <v>Up</v>
      </c>
      <c r="O417" s="16" t="str">
        <f>IF(N417="Up",IF(H417&lt;$BJ$12,"Up","Down"),IF(H417&lt;$BK$12,"Down","Up"))</f>
        <v>Up</v>
      </c>
      <c r="P417" s="17">
        <f>IF(O417="Up",INDEX($AP$5:$AP$1005,MATCH(I417,$AI$5:$AI$1005,0),1),INDEX($AQ$5:$AQ$1005,MATCH(J417,$AI$5:$AI$1005,0),1))</f>
        <v>1.0078996570364744</v>
      </c>
      <c r="Q417" s="19">
        <f>T416</f>
        <v>66605.649205813694</v>
      </c>
      <c r="R417" s="19">
        <f>INDEX(model!$S$5:$S$35,MATCH(G417,model!$Q$5:$Q$35,0),1)*model!$O$5</f>
        <v>125</v>
      </c>
      <c r="S417" s="19">
        <f>IF(RIGHT(B417,1)="C",T416*INDEX(model!$T$5:$T$35,MATCH(G417,model!$Q$5:$Q$35,0),1),0)</f>
        <v>0</v>
      </c>
      <c r="T417" s="19">
        <f>(Q417+R417-S417)*M417</f>
        <v>67131.376245613661</v>
      </c>
      <c r="U417" s="19">
        <f>X416</f>
        <v>60875.944085249961</v>
      </c>
      <c r="V417" s="19">
        <f>INDEX(model!$S$5:$S$35,MATCH(G417,model!$Q$5:$Q$35,0),1)*model!$O$6</f>
        <v>125</v>
      </c>
      <c r="W417" s="19">
        <f>IF(RIGHT(B417,1)="C",X416*INDEX(model!$T$5:$T$35,MATCH(G417,model!$Q$5:$Q$35,0),1),0)</f>
        <v>0</v>
      </c>
      <c r="X417" s="19">
        <f>(U417+V417-W417)*P417</f>
        <v>61482.83062242459</v>
      </c>
      <c r="Y417" s="19"/>
      <c r="Z417" s="36" t="str">
        <f>K417&amp;L417</f>
        <v>UpUp</v>
      </c>
      <c r="AA417" s="36" t="str">
        <f>N417&amp;O417</f>
        <v>UpUp</v>
      </c>
      <c r="AB417" s="19"/>
      <c r="AC417" s="19"/>
      <c r="AD417" s="19"/>
      <c r="AE417" s="19"/>
      <c r="AI417" s="18">
        <f>ROUND(AI416-0.001,3)</f>
        <v>0.58799999999999997</v>
      </c>
      <c r="AJ417" s="9">
        <f t="array" ref="AJ417">PERCENTILE(IF($BB$5:$BB$2729="Y",$AY$5:$AY$2729),$AI417)</f>
        <v>1.006717853819014</v>
      </c>
      <c r="AK417" s="9">
        <f t="array" ref="AK417">PERCENTILE(IF($BC$5:$BC$2729="Y",$AY$5:$AY$2729),$AI417)</f>
        <v>1.0149689756945133</v>
      </c>
      <c r="AL417" s="9">
        <f t="array" ref="AL417">PERCENTILE(IF($BD$5:$BD$2729="Y",$AY$5:$AY$2729),$AI417)</f>
        <v>0.99013937958591958</v>
      </c>
      <c r="AM417" s="41" t="str">
        <f>IF(AI417&lt;$BJ$7,"Up","Down")</f>
        <v>Down</v>
      </c>
      <c r="AN417" s="41" t="str">
        <f>IF(AI417&lt;$BK$7,"Down","Up")</f>
        <v>Up</v>
      </c>
      <c r="AO417" s="9">
        <f t="array" ref="AO417">PERCENTILE(IF($BT$5:$BT$2729="Y",$BQ$5:$BQ$2729),$AI417)</f>
        <v>1.0086220402354549</v>
      </c>
      <c r="AP417" s="9">
        <f t="array" ref="AP417">PERCENTILE(IF($BU$5:$BU$2729="Y",$BQ$5:$BQ$2729),$AI417)</f>
        <v>1.0207876206693984</v>
      </c>
      <c r="AQ417" s="9">
        <f t="array" ref="AQ417">PERCENTILE(IF($BV$5:$BV$2729="Y",$BQ$5:$BQ$2729),$AI417)</f>
        <v>0.98889346629667263</v>
      </c>
      <c r="AR417" s="41" t="str">
        <f>IF(AI417&lt;$BJ$12,"Up","Down")</f>
        <v>Down</v>
      </c>
      <c r="AS417" s="41" t="str">
        <f>IF(AI417&lt;$BK$12,"Down","Up")</f>
        <v>Up</v>
      </c>
      <c r="AU417" s="4" t="str">
        <f>IF(AZ417=AZ418,IF(AZ417&gt;AZ416,AZ417&amp;"_O",""),AZ417&amp;"_C")</f>
        <v/>
      </c>
      <c r="AV417" s="7" t="str">
        <f>IF(RIGHT(AU417,1)="C",AX417/INDEX($AX$5:$AX$2729,MATCH(AZ417&amp;"_O",$AU$5:$AU$2729,0),1),"")</f>
        <v/>
      </c>
      <c r="AW417" s="38">
        <v>28454</v>
      </c>
      <c r="AX417" s="37">
        <v>96.69</v>
      </c>
      <c r="AY417" s="7">
        <f>AX417/AX416</f>
        <v>1.0142662330850729</v>
      </c>
      <c r="AZ417" s="4">
        <f>YEAR(AW417)</f>
        <v>1977</v>
      </c>
      <c r="BA417" s="2" t="s">
        <v>5</v>
      </c>
      <c r="BB417" s="12" t="str">
        <f>INDEX($CD$5:$CD$10,MATCH(BA417,$CC$5:$CC$10,0),1)</f>
        <v/>
      </c>
      <c r="BC417" s="12" t="str">
        <f>IF(AND(BB417="Y",AY417&gt;1),"Y","")</f>
        <v/>
      </c>
      <c r="BD417" s="12" t="str">
        <f>IF(AND(BB417="Y",AY417&lt;1),"Y","")</f>
        <v/>
      </c>
      <c r="BE417" s="12" t="str">
        <f>IF(AY417&gt;1,IF(AY416&gt;1,"Y",""),"")</f>
        <v/>
      </c>
      <c r="BF417" s="12" t="str">
        <f>IF(AY417&lt;1,IF(AY416&lt;1,"Y",""),"")</f>
        <v/>
      </c>
      <c r="BG417" s="2"/>
      <c r="BH417" s="2"/>
      <c r="BI417" s="2"/>
      <c r="BJ417" s="2"/>
      <c r="BK417" s="2"/>
      <c r="BL417" s="2"/>
      <c r="BM417" s="4" t="str">
        <f>IF(BR417=BR418,IF(BR417&gt;BR416,BR417&amp;"_O",""),BR417&amp;"_C")</f>
        <v>1978_C</v>
      </c>
      <c r="BN417" s="7">
        <f>IF(RIGHT(BM417,1)="C",BP417/INDEX($BP$5:$BP$2729,MATCH(BR417&amp;"_O",$BM$5:$BM$2729,0),1),"")</f>
        <v>1.1605351170568563</v>
      </c>
      <c r="BO417" s="38">
        <v>28853</v>
      </c>
      <c r="BP417" s="3">
        <v>117.98</v>
      </c>
      <c r="BQ417" s="7">
        <f>BP417/BP416</f>
        <v>1.0089797314632687</v>
      </c>
      <c r="BR417" s="4">
        <f>YEAR(BO417)</f>
        <v>1978</v>
      </c>
      <c r="BS417" s="2" t="s">
        <v>5</v>
      </c>
      <c r="BT417" s="12" t="str">
        <f>INDEX($CD$5:$CD$10,MATCH(BS417,$CC$5:$CC$10,0),1)</f>
        <v/>
      </c>
      <c r="BU417" s="12" t="str">
        <f>IF(AND(BT417="Y",BQ417&gt;1),"Y","")</f>
        <v/>
      </c>
      <c r="BV417" s="12" t="str">
        <f>IF(AND(BT417="Y",BQ417&lt;1),"Y","")</f>
        <v/>
      </c>
      <c r="BW417" s="12" t="str">
        <f>IF(BQ417&gt;1,IF(BQ416&gt;1,"Y",""),"")</f>
        <v/>
      </c>
      <c r="BX417" s="12" t="str">
        <f>IF(BQ417&lt;1,IF(BQ416&lt;1,"Y",""),"")</f>
        <v/>
      </c>
      <c r="BY417" s="2"/>
      <c r="BZ417" s="2"/>
      <c r="CA417" s="2"/>
    </row>
    <row r="418" spans="2:79">
      <c r="B418" s="4" t="str">
        <f>IF(G418=G419,IF(G418&gt;G417,G418&amp;"_O",""),G418&amp;"_C")</f>
        <v/>
      </c>
      <c r="C418" s="14">
        <f ca="1">RANDBETWEEN(0,1000)/1000</f>
        <v>4.7E-2</v>
      </c>
      <c r="D418" s="16">
        <f>D417+1</f>
        <v>414</v>
      </c>
      <c r="E418" s="10">
        <f>ROUNDDOWN(D418/52,0)+1</f>
        <v>8</v>
      </c>
      <c r="F418" s="15">
        <f>F417+7</f>
        <v>47518</v>
      </c>
      <c r="G418" s="4">
        <f>YEAR(F418)</f>
        <v>2030</v>
      </c>
      <c r="H418" s="33">
        <v>0.249</v>
      </c>
      <c r="I418" s="33">
        <v>0.19400000000000001</v>
      </c>
      <c r="J418" s="33">
        <v>0.56200000000000006</v>
      </c>
      <c r="K418" s="16" t="str">
        <f>IF(M417&gt;1,"Up","Down")</f>
        <v>Up</v>
      </c>
      <c r="L418" s="16" t="str">
        <f>IF(K418="Up",IF(H418&lt;$BJ$7,"Up","Down"),IF(H418&lt;$BK$7,"Down","Up"))</f>
        <v>Up</v>
      </c>
      <c r="M418" s="17">
        <f>IF(L418="Up",INDEX($AK$5:$AK$1005,MATCH(I418,$AI$5:$AI$1005,0),1),INDEX($AL$5:$AL$1005,MATCH(J418,$AI$5:$AI$1005,0),1))</f>
        <v>1.0048323115737974</v>
      </c>
      <c r="N418" s="16" t="str">
        <f>IF(P417&gt;1,"Up","Down")</f>
        <v>Up</v>
      </c>
      <c r="O418" s="16" t="str">
        <f>IF(N418="Up",IF(H418&lt;$BJ$12,"Up","Down"),IF(H418&lt;$BK$12,"Down","Up"))</f>
        <v>Up</v>
      </c>
      <c r="P418" s="17">
        <f>IF(O418="Up",INDEX($AP$5:$AP$1005,MATCH(I418,$AI$5:$AI$1005,0),1),INDEX($AQ$5:$AQ$1005,MATCH(J418,$AI$5:$AI$1005,0),1))</f>
        <v>1.0065399269255619</v>
      </c>
      <c r="Q418" s="19">
        <f>T417</f>
        <v>67131.376245613661</v>
      </c>
      <c r="R418" s="19">
        <f>INDEX(model!$S$5:$S$35,MATCH(G418,model!$Q$5:$Q$35,0),1)*model!$O$5</f>
        <v>125</v>
      </c>
      <c r="S418" s="19">
        <f>IF(RIGHT(B418,1)="C",T417*INDEX(model!$T$5:$T$35,MATCH(G418,model!$Q$5:$Q$35,0),1),0)</f>
        <v>0</v>
      </c>
      <c r="T418" s="19">
        <f>(Q418+R418-S418)*M418</f>
        <v>67581.380010957015</v>
      </c>
      <c r="U418" s="19">
        <f>X417</f>
        <v>61482.83062242459</v>
      </c>
      <c r="V418" s="19">
        <f>INDEX(model!$S$5:$S$35,MATCH(G418,model!$Q$5:$Q$35,0),1)*model!$O$6</f>
        <v>125</v>
      </c>
      <c r="W418" s="19">
        <f>IF(RIGHT(B418,1)="C",X417*INDEX(model!$T$5:$T$35,MATCH(G418,model!$Q$5:$Q$35,0),1),0)</f>
        <v>0</v>
      </c>
      <c r="X418" s="19">
        <f>(U418+V418-W418)*P418</f>
        <v>62010.741332737642</v>
      </c>
      <c r="Y418" s="19"/>
      <c r="Z418" s="36" t="str">
        <f>K418&amp;L418</f>
        <v>UpUp</v>
      </c>
      <c r="AA418" s="36" t="str">
        <f>N418&amp;O418</f>
        <v>UpUp</v>
      </c>
      <c r="AB418" s="19"/>
      <c r="AC418" s="19"/>
      <c r="AD418" s="19"/>
      <c r="AE418" s="19"/>
      <c r="AI418" s="18">
        <f>ROUND(AI417-0.001,3)</f>
        <v>0.58699999999999997</v>
      </c>
      <c r="AJ418" s="9">
        <f t="array" ref="AJ418">PERCENTILE(IF($BB$5:$BB$2729="Y",$AY$5:$AY$2729),$AI418)</f>
        <v>1.0066785226733219</v>
      </c>
      <c r="AK418" s="9">
        <f t="array" ref="AK418">PERCENTILE(IF($BC$5:$BC$2729="Y",$AY$5:$AY$2729),$AI418)</f>
        <v>1.0149307272259698</v>
      </c>
      <c r="AL418" s="9">
        <f t="array" ref="AL418">PERCENTILE(IF($BD$5:$BD$2729="Y",$AY$5:$AY$2729),$AI418)</f>
        <v>0.99013594595159604</v>
      </c>
      <c r="AM418" s="41" t="str">
        <f>IF(AI418&lt;$BJ$7,"Up","Down")</f>
        <v>Down</v>
      </c>
      <c r="AN418" s="41" t="str">
        <f>IF(AI418&lt;$BK$7,"Down","Up")</f>
        <v>Up</v>
      </c>
      <c r="AO418" s="9">
        <f t="array" ref="AO418">PERCENTILE(IF($BT$5:$BT$2729="Y",$BQ$5:$BQ$2729),$AI418)</f>
        <v>1.0085744778994137</v>
      </c>
      <c r="AP418" s="9">
        <f t="array" ref="AP418">PERCENTILE(IF($BU$5:$BU$2729="Y",$BQ$5:$BQ$2729),$AI418)</f>
        <v>1.0207753369372474</v>
      </c>
      <c r="AQ418" s="9">
        <f t="array" ref="AQ418">PERCENTILE(IF($BV$5:$BV$2729="Y",$BQ$5:$BQ$2729),$AI418)</f>
        <v>0.98884112549930803</v>
      </c>
      <c r="AR418" s="41" t="str">
        <f>IF(AI418&lt;$BJ$12,"Up","Down")</f>
        <v>Down</v>
      </c>
      <c r="AS418" s="41" t="str">
        <f>IF(AI418&lt;$BK$12,"Down","Up")</f>
        <v>Up</v>
      </c>
      <c r="AU418" s="4" t="str">
        <f>IF(AZ418=AZ419,IF(AZ418&gt;AZ417,AZ418&amp;"_O",""),AZ418&amp;"_C")</f>
        <v/>
      </c>
      <c r="AV418" s="7" t="str">
        <f>IF(RIGHT(AU418,1)="C",AX418/INDEX($AX$5:$AX$2729,MATCH(AZ418&amp;"_O",$AU$5:$AU$2729,0),1),"")</f>
        <v/>
      </c>
      <c r="AW418" s="38">
        <v>28461</v>
      </c>
      <c r="AX418" s="37">
        <v>94.67</v>
      </c>
      <c r="AY418" s="7">
        <f>AX418/AX417</f>
        <v>0.97910849105388353</v>
      </c>
      <c r="AZ418" s="4">
        <f>YEAR(AW418)</f>
        <v>1977</v>
      </c>
      <c r="BA418" s="2" t="s">
        <v>5</v>
      </c>
      <c r="BB418" s="12" t="str">
        <f>INDEX($CD$5:$CD$10,MATCH(BA418,$CC$5:$CC$10,0),1)</f>
        <v/>
      </c>
      <c r="BC418" s="12" t="str">
        <f>IF(AND(BB418="Y",AY418&gt;1),"Y","")</f>
        <v/>
      </c>
      <c r="BD418" s="12" t="str">
        <f>IF(AND(BB418="Y",AY418&lt;1),"Y","")</f>
        <v/>
      </c>
      <c r="BE418" s="12" t="str">
        <f>IF(AY418&gt;1,IF(AY417&gt;1,"Y",""),"")</f>
        <v/>
      </c>
      <c r="BF418" s="12" t="str">
        <f>IF(AY418&lt;1,IF(AY417&lt;1,"Y",""),"")</f>
        <v/>
      </c>
      <c r="BG418" s="2"/>
      <c r="BH418" s="2"/>
      <c r="BI418" s="2"/>
      <c r="BJ418" s="2"/>
      <c r="BK418" s="2"/>
      <c r="BL418" s="2"/>
      <c r="BM418" s="4" t="str">
        <f>IF(BR418=BR419,IF(BR418&gt;BR417,BR418&amp;"_O",""),BR418&amp;"_C")</f>
        <v>1979_O</v>
      </c>
      <c r="BN418" s="7" t="str">
        <f>IF(RIGHT(BM418,1)="C",BP418/INDEX($BP$5:$BP$2729,MATCH(BR418&amp;"_O",$BM$5:$BM$2729,0),1),"")</f>
        <v/>
      </c>
      <c r="BO418" s="38">
        <v>28860</v>
      </c>
      <c r="BP418" s="3">
        <v>122.05</v>
      </c>
      <c r="BQ418" s="7">
        <f>BP418/BP417</f>
        <v>1.034497372436006</v>
      </c>
      <c r="BR418" s="4">
        <f>YEAR(BO418)</f>
        <v>1979</v>
      </c>
      <c r="BS418" s="2" t="s">
        <v>5</v>
      </c>
      <c r="BT418" s="12" t="str">
        <f>INDEX($CD$5:$CD$10,MATCH(BS418,$CC$5:$CC$10,0),1)</f>
        <v/>
      </c>
      <c r="BU418" s="12" t="str">
        <f>IF(AND(BT418="Y",BQ418&gt;1),"Y","")</f>
        <v/>
      </c>
      <c r="BV418" s="12" t="str">
        <f>IF(AND(BT418="Y",BQ418&lt;1),"Y","")</f>
        <v/>
      </c>
      <c r="BW418" s="12" t="str">
        <f>IF(BQ418&gt;1,IF(BQ417&gt;1,"Y",""),"")</f>
        <v>Y</v>
      </c>
      <c r="BX418" s="12" t="str">
        <f>IF(BQ418&lt;1,IF(BQ417&lt;1,"Y",""),"")</f>
        <v/>
      </c>
      <c r="BY418" s="2"/>
      <c r="BZ418" s="2"/>
      <c r="CA418" s="2"/>
    </row>
    <row r="419" spans="2:79">
      <c r="B419" s="4" t="str">
        <f>IF(G419=G420,IF(G419&gt;G418,G419&amp;"_O",""),G419&amp;"_C")</f>
        <v/>
      </c>
      <c r="C419" s="14">
        <f ca="1">RANDBETWEEN(0,1000)/1000</f>
        <v>0.68100000000000005</v>
      </c>
      <c r="D419" s="16">
        <f>D418+1</f>
        <v>415</v>
      </c>
      <c r="E419" s="10">
        <f>ROUNDDOWN(D419/52,0)+1</f>
        <v>8</v>
      </c>
      <c r="F419" s="15">
        <f>F418+7</f>
        <v>47525</v>
      </c>
      <c r="G419" s="4">
        <f>YEAR(F419)</f>
        <v>2030</v>
      </c>
      <c r="H419" s="33">
        <v>0.34200000000000003</v>
      </c>
      <c r="I419" s="33">
        <v>0.74</v>
      </c>
      <c r="J419" s="33">
        <v>0.51600000000000001</v>
      </c>
      <c r="K419" s="16" t="str">
        <f>IF(M418&gt;1,"Up","Down")</f>
        <v>Up</v>
      </c>
      <c r="L419" s="16" t="str">
        <f>IF(K419="Up",IF(H419&lt;$BJ$7,"Up","Down"),IF(H419&lt;$BK$7,"Down","Up"))</f>
        <v>Up</v>
      </c>
      <c r="M419" s="17">
        <f>IF(L419="Up",INDEX($AK$5:$AK$1005,MATCH(I419,$AI$5:$AI$1005,0),1),INDEX($AL$5:$AL$1005,MATCH(J419,$AI$5:$AI$1005,0),1))</f>
        <v>1.0207004235503891</v>
      </c>
      <c r="N419" s="16" t="str">
        <f>IF(P418&gt;1,"Up","Down")</f>
        <v>Up</v>
      </c>
      <c r="O419" s="16" t="str">
        <f>IF(N419="Up",IF(H419&lt;$BJ$12,"Up","Down"),IF(H419&lt;$BK$12,"Down","Up"))</f>
        <v>Up</v>
      </c>
      <c r="P419" s="17">
        <f>IF(O419="Up",INDEX($AP$5:$AP$1005,MATCH(I419,$AI$5:$AI$1005,0),1),INDEX($AQ$5:$AQ$1005,MATCH(J419,$AI$5:$AI$1005,0),1))</f>
        <v>1.0282268875075142</v>
      </c>
      <c r="Q419" s="19">
        <f>T418</f>
        <v>67581.380010957015</v>
      </c>
      <c r="R419" s="19">
        <f>INDEX(model!$S$5:$S$35,MATCH(G419,model!$Q$5:$Q$35,0),1)*model!$O$5</f>
        <v>125</v>
      </c>
      <c r="S419" s="19">
        <f>IF(RIGHT(B419,1)="C",T418*INDEX(model!$T$5:$T$35,MATCH(G419,model!$Q$5:$Q$35,0),1),0)</f>
        <v>0</v>
      </c>
      <c r="T419" s="19">
        <f>(Q419+R419-S419)*M419</f>
        <v>69107.930754247427</v>
      </c>
      <c r="U419" s="19">
        <f>X418</f>
        <v>62010.741332737642</v>
      </c>
      <c r="V419" s="19">
        <f>INDEX(model!$S$5:$S$35,MATCH(G419,model!$Q$5:$Q$35,0),1)*model!$O$6</f>
        <v>125</v>
      </c>
      <c r="W419" s="19">
        <f>IF(RIGHT(B419,1)="C",X418*INDEX(model!$T$5:$T$35,MATCH(G419,model!$Q$5:$Q$35,0),1),0)</f>
        <v>0</v>
      </c>
      <c r="X419" s="19">
        <f>(U419+V419-W419)*P419</f>
        <v>63889.639913532832</v>
      </c>
      <c r="Y419" s="19"/>
      <c r="Z419" s="36" t="str">
        <f>K419&amp;L419</f>
        <v>UpUp</v>
      </c>
      <c r="AA419" s="36" t="str">
        <f>N419&amp;O419</f>
        <v>UpUp</v>
      </c>
      <c r="AB419" s="19"/>
      <c r="AC419" s="19"/>
      <c r="AD419" s="19"/>
      <c r="AE419" s="19"/>
      <c r="AI419" s="18">
        <f>ROUND(AI418-0.001,3)</f>
        <v>0.58599999999999997</v>
      </c>
      <c r="AJ419" s="9">
        <f t="array" ref="AJ419">PERCENTILE(IF($BB$5:$BB$2729="Y",$AY$5:$AY$2729),$AI419)</f>
        <v>1.0066590848657084</v>
      </c>
      <c r="AK419" s="9">
        <f t="array" ref="AK419">PERCENTILE(IF($BC$5:$BC$2729="Y",$AY$5:$AY$2729),$AI419)</f>
        <v>1.0148183315351766</v>
      </c>
      <c r="AL419" s="9">
        <f t="array" ref="AL419">PERCENTILE(IF($BD$5:$BD$2729="Y",$AY$5:$AY$2729),$AI419)</f>
        <v>0.99010176344369216</v>
      </c>
      <c r="AM419" s="41" t="str">
        <f>IF(AI419&lt;$BJ$7,"Up","Down")</f>
        <v>Down</v>
      </c>
      <c r="AN419" s="41" t="str">
        <f>IF(AI419&lt;$BK$7,"Down","Up")</f>
        <v>Up</v>
      </c>
      <c r="AO419" s="9">
        <f t="array" ref="AO419">PERCENTILE(IF($BT$5:$BT$2729="Y",$BQ$5:$BQ$2729),$AI419)</f>
        <v>1.0085412120994877</v>
      </c>
      <c r="AP419" s="9">
        <f t="array" ref="AP419">PERCENTILE(IF($BU$5:$BU$2729="Y",$BQ$5:$BQ$2729),$AI419)</f>
        <v>1.0207681245075784</v>
      </c>
      <c r="AQ419" s="9">
        <f t="array" ref="AQ419">PERCENTILE(IF($BV$5:$BV$2729="Y",$BQ$5:$BQ$2729),$AI419)</f>
        <v>0.98876239017080902</v>
      </c>
      <c r="AR419" s="41" t="str">
        <f>IF(AI419&lt;$BJ$12,"Up","Down")</f>
        <v>Down</v>
      </c>
      <c r="AS419" s="41" t="str">
        <f>IF(AI419&lt;$BK$12,"Down","Up")</f>
        <v>Up</v>
      </c>
      <c r="AU419" s="4" t="str">
        <f>IF(AZ419=AZ420,IF(AZ419&gt;AZ418,AZ419&amp;"_O",""),AZ419&amp;"_C")</f>
        <v/>
      </c>
      <c r="AV419" s="7" t="str">
        <f>IF(RIGHT(AU419,1)="C",AX419/INDEX($AX$5:$AX$2729,MATCH(AZ419&amp;"_O",$AU$5:$AU$2729,0),1),"")</f>
        <v/>
      </c>
      <c r="AW419" s="38">
        <v>28468</v>
      </c>
      <c r="AX419" s="37">
        <v>93.65</v>
      </c>
      <c r="AY419" s="7">
        <f>AX419/AX418</f>
        <v>0.98922573148832793</v>
      </c>
      <c r="AZ419" s="4">
        <f>YEAR(AW419)</f>
        <v>1977</v>
      </c>
      <c r="BA419" s="2" t="s">
        <v>5</v>
      </c>
      <c r="BB419" s="12" t="str">
        <f>INDEX($CD$5:$CD$10,MATCH(BA419,$CC$5:$CC$10,0),1)</f>
        <v/>
      </c>
      <c r="BC419" s="12" t="str">
        <f>IF(AND(BB419="Y",AY419&gt;1),"Y","")</f>
        <v/>
      </c>
      <c r="BD419" s="12" t="str">
        <f>IF(AND(BB419="Y",AY419&lt;1),"Y","")</f>
        <v/>
      </c>
      <c r="BE419" s="12" t="str">
        <f>IF(AY419&gt;1,IF(AY418&gt;1,"Y",""),"")</f>
        <v/>
      </c>
      <c r="BF419" s="12" t="str">
        <f>IF(AY419&lt;1,IF(AY418&lt;1,"Y",""),"")</f>
        <v>Y</v>
      </c>
      <c r="BG419" s="2"/>
      <c r="BH419" s="2"/>
      <c r="BI419" s="2"/>
      <c r="BJ419" s="2"/>
      <c r="BK419" s="2"/>
      <c r="BL419" s="2"/>
      <c r="BM419" s="4" t="str">
        <f>IF(BR419=BR420,IF(BR419&gt;BR418,BR419&amp;"_O",""),BR419&amp;"_C")</f>
        <v/>
      </c>
      <c r="BN419" s="7" t="str">
        <f>IF(RIGHT(BM419,1)="C",BP419/INDEX($BP$5:$BP$2729,MATCH(BR419&amp;"_O",$BM$5:$BM$2729,0),1),"")</f>
        <v/>
      </c>
      <c r="BO419" s="38">
        <v>28867</v>
      </c>
      <c r="BP419" s="3">
        <v>123.74</v>
      </c>
      <c r="BQ419" s="7">
        <f>BP419/BP418</f>
        <v>1.0138467841048751</v>
      </c>
      <c r="BR419" s="4">
        <f>YEAR(BO419)</f>
        <v>1979</v>
      </c>
      <c r="BS419" s="2" t="s">
        <v>5</v>
      </c>
      <c r="BT419" s="12" t="str">
        <f>INDEX($CD$5:$CD$10,MATCH(BS419,$CC$5:$CC$10,0),1)</f>
        <v/>
      </c>
      <c r="BU419" s="12" t="str">
        <f>IF(AND(BT419="Y",BQ419&gt;1),"Y","")</f>
        <v/>
      </c>
      <c r="BV419" s="12" t="str">
        <f>IF(AND(BT419="Y",BQ419&lt;1),"Y","")</f>
        <v/>
      </c>
      <c r="BW419" s="12" t="str">
        <f>IF(BQ419&gt;1,IF(BQ418&gt;1,"Y",""),"")</f>
        <v>Y</v>
      </c>
      <c r="BX419" s="12" t="str">
        <f>IF(BQ419&lt;1,IF(BQ418&lt;1,"Y",""),"")</f>
        <v/>
      </c>
      <c r="BY419" s="2"/>
      <c r="BZ419" s="2"/>
      <c r="CA419" s="2"/>
    </row>
    <row r="420" spans="2:79">
      <c r="B420" s="4" t="str">
        <f>IF(G420=G421,IF(G420&gt;G419,G420&amp;"_O",""),G420&amp;"_C")</f>
        <v/>
      </c>
      <c r="C420" s="14">
        <f ca="1">RANDBETWEEN(0,1000)/1000</f>
        <v>0.92900000000000005</v>
      </c>
      <c r="D420" s="16">
        <f>D419+1</f>
        <v>416</v>
      </c>
      <c r="E420" s="10">
        <f>ROUNDDOWN(D420/52,0)+1</f>
        <v>9</v>
      </c>
      <c r="F420" s="15">
        <f>F419+7</f>
        <v>47532</v>
      </c>
      <c r="G420" s="4">
        <f>YEAR(F420)</f>
        <v>2030</v>
      </c>
      <c r="H420" s="33">
        <v>0.95199999999999996</v>
      </c>
      <c r="I420" s="33">
        <v>0.52100000000000002</v>
      </c>
      <c r="J420" s="33">
        <v>0.89300000000000002</v>
      </c>
      <c r="K420" s="16" t="str">
        <f>IF(M419&gt;1,"Up","Down")</f>
        <v>Up</v>
      </c>
      <c r="L420" s="16" t="str">
        <f>IF(K420="Up",IF(H420&lt;$BJ$7,"Up","Down"),IF(H420&lt;$BK$7,"Down","Up"))</f>
        <v>Down</v>
      </c>
      <c r="M420" s="17">
        <f>IF(L420="Up",INDEX($AK$5:$AK$1005,MATCH(I420,$AI$5:$AI$1005,0),1),INDEX($AL$5:$AL$1005,MATCH(J420,$AI$5:$AI$1005,0),1))</f>
        <v>0.99762516390423461</v>
      </c>
      <c r="N420" s="16" t="str">
        <f>IF(P419&gt;1,"Up","Down")</f>
        <v>Up</v>
      </c>
      <c r="O420" s="16" t="str">
        <f>IF(N420="Up",IF(H420&lt;$BJ$12,"Up","Down"),IF(H420&lt;$BK$12,"Down","Up"))</f>
        <v>Down</v>
      </c>
      <c r="P420" s="17">
        <f>IF(O420="Up",INDEX($AP$5:$AP$1005,MATCH(I420,$AI$5:$AI$1005,0),1),INDEX($AQ$5:$AQ$1005,MATCH(J420,$AI$5:$AI$1005,0),1))</f>
        <v>0.99743621992407894</v>
      </c>
      <c r="Q420" s="19">
        <f>T419</f>
        <v>69107.930754247427</v>
      </c>
      <c r="R420" s="19">
        <f>INDEX(model!$S$5:$S$35,MATCH(G420,model!$Q$5:$Q$35,0),1)*model!$O$5</f>
        <v>125</v>
      </c>
      <c r="S420" s="19">
        <f>IF(RIGHT(B420,1)="C",T419*INDEX(model!$T$5:$T$35,MATCH(G420,model!$Q$5:$Q$35,0),1),0)</f>
        <v>0</v>
      </c>
      <c r="T420" s="19">
        <f>(Q420+R420-S420)*M420</f>
        <v>69068.513891276612</v>
      </c>
      <c r="U420" s="19">
        <f>X419</f>
        <v>63889.639913532832</v>
      </c>
      <c r="V420" s="19">
        <f>INDEX(model!$S$5:$S$35,MATCH(G420,model!$Q$5:$Q$35,0),1)*model!$O$6</f>
        <v>125</v>
      </c>
      <c r="W420" s="19">
        <f>IF(RIGHT(B420,1)="C",X419*INDEX(model!$T$5:$T$35,MATCH(G420,model!$Q$5:$Q$35,0),1),0)</f>
        <v>0</v>
      </c>
      <c r="X420" s="19">
        <f>(U420+V420-W420)*P420</f>
        <v>63850.520455155252</v>
      </c>
      <c r="Y420" s="19"/>
      <c r="Z420" s="36" t="str">
        <f>K420&amp;L420</f>
        <v>UpDown</v>
      </c>
      <c r="AA420" s="36" t="str">
        <f>N420&amp;O420</f>
        <v>UpDown</v>
      </c>
      <c r="AB420" s="19"/>
      <c r="AC420" s="19"/>
      <c r="AD420" s="19"/>
      <c r="AE420" s="19"/>
      <c r="AI420" s="18">
        <f>ROUND(AI419-0.001,3)</f>
        <v>0.58499999999999996</v>
      </c>
      <c r="AJ420" s="9">
        <f t="array" ref="AJ420">PERCENTILE(IF($BB$5:$BB$2729="Y",$AY$5:$AY$2729),$AI420)</f>
        <v>1.006628244336331</v>
      </c>
      <c r="AK420" s="9">
        <f t="array" ref="AK420">PERCENTILE(IF($BC$5:$BC$2729="Y",$AY$5:$AY$2729),$AI420)</f>
        <v>1.0146908743404315</v>
      </c>
      <c r="AL420" s="9">
        <f t="array" ref="AL420">PERCENTILE(IF($BD$5:$BD$2729="Y",$AY$5:$AY$2729),$AI420)</f>
        <v>0.99007787130108948</v>
      </c>
      <c r="AM420" s="41" t="str">
        <f>IF(AI420&lt;$BJ$7,"Up","Down")</f>
        <v>Down</v>
      </c>
      <c r="AN420" s="41" t="str">
        <f>IF(AI420&lt;$BK$7,"Down","Up")</f>
        <v>Up</v>
      </c>
      <c r="AO420" s="9">
        <f t="array" ref="AO420">PERCENTILE(IF($BT$5:$BT$2729="Y",$BQ$5:$BQ$2729),$AI420)</f>
        <v>1.0084995492689259</v>
      </c>
      <c r="AP420" s="9">
        <f t="array" ref="AP420">PERCENTILE(IF($BU$5:$BU$2729="Y",$BQ$5:$BQ$2729),$AI420)</f>
        <v>1.0207602486326675</v>
      </c>
      <c r="AQ420" s="9">
        <f t="array" ref="AQ420">PERCENTILE(IF($BV$5:$BV$2729="Y",$BQ$5:$BQ$2729),$AI420)</f>
        <v>0.98872772151512511</v>
      </c>
      <c r="AR420" s="41" t="str">
        <f>IF(AI420&lt;$BJ$12,"Up","Down")</f>
        <v>Down</v>
      </c>
      <c r="AS420" s="41" t="str">
        <f>IF(AI420&lt;$BK$12,"Down","Up")</f>
        <v>Up</v>
      </c>
      <c r="AU420" s="4" t="str">
        <f>IF(AZ420=AZ421,IF(AZ420&gt;AZ419,AZ420&amp;"_O",""),AZ420&amp;"_C")</f>
        <v/>
      </c>
      <c r="AV420" s="7" t="str">
        <f>IF(RIGHT(AU420,1)="C",AX420/INDEX($AX$5:$AX$2729,MATCH(AZ420&amp;"_O",$AU$5:$AU$2729,0),1),"")</f>
        <v/>
      </c>
      <c r="AW420" s="38">
        <v>28475</v>
      </c>
      <c r="AX420" s="37">
        <v>93.4</v>
      </c>
      <c r="AY420" s="7">
        <f>AX420/AX419</f>
        <v>0.99733048585157502</v>
      </c>
      <c r="AZ420" s="4">
        <f>YEAR(AW420)</f>
        <v>1977</v>
      </c>
      <c r="BA420" s="2" t="s">
        <v>5</v>
      </c>
      <c r="BB420" s="12" t="str">
        <f>INDEX($CD$5:$CD$10,MATCH(BA420,$CC$5:$CC$10,0),1)</f>
        <v/>
      </c>
      <c r="BC420" s="12" t="str">
        <f>IF(AND(BB420="Y",AY420&gt;1),"Y","")</f>
        <v/>
      </c>
      <c r="BD420" s="12" t="str">
        <f>IF(AND(BB420="Y",AY420&lt;1),"Y","")</f>
        <v/>
      </c>
      <c r="BE420" s="12" t="str">
        <f>IF(AY420&gt;1,IF(AY419&gt;1,"Y",""),"")</f>
        <v/>
      </c>
      <c r="BF420" s="12" t="str">
        <f>IF(AY420&lt;1,IF(AY419&lt;1,"Y",""),"")</f>
        <v>Y</v>
      </c>
      <c r="BG420" s="2"/>
      <c r="BH420" s="2"/>
      <c r="BI420" s="2"/>
      <c r="BJ420" s="2"/>
      <c r="BK420" s="2"/>
      <c r="BL420" s="2"/>
      <c r="BM420" s="4" t="str">
        <f>IF(BR420=BR421,IF(BR420&gt;BR419,BR420&amp;"_O",""),BR420&amp;"_C")</f>
        <v/>
      </c>
      <c r="BN420" s="7" t="str">
        <f>IF(RIGHT(BM420,1)="C",BP420/INDEX($BP$5:$BP$2729,MATCH(BR420&amp;"_O",$BM$5:$BM$2729,0),1),"")</f>
        <v/>
      </c>
      <c r="BO420" s="38">
        <v>28874</v>
      </c>
      <c r="BP420" s="3">
        <v>124.65</v>
      </c>
      <c r="BQ420" s="7">
        <f>BP420/BP419</f>
        <v>1.0073541296266366</v>
      </c>
      <c r="BR420" s="4">
        <f>YEAR(BO420)</f>
        <v>1979</v>
      </c>
      <c r="BS420" s="2" t="s">
        <v>5</v>
      </c>
      <c r="BT420" s="12" t="str">
        <f>INDEX($CD$5:$CD$10,MATCH(BS420,$CC$5:$CC$10,0),1)</f>
        <v/>
      </c>
      <c r="BU420" s="12" t="str">
        <f>IF(AND(BT420="Y",BQ420&gt;1),"Y","")</f>
        <v/>
      </c>
      <c r="BV420" s="12" t="str">
        <f>IF(AND(BT420="Y",BQ420&lt;1),"Y","")</f>
        <v/>
      </c>
      <c r="BW420" s="12" t="str">
        <f>IF(BQ420&gt;1,IF(BQ419&gt;1,"Y",""),"")</f>
        <v>Y</v>
      </c>
      <c r="BX420" s="12" t="str">
        <f>IF(BQ420&lt;1,IF(BQ419&lt;1,"Y",""),"")</f>
        <v/>
      </c>
      <c r="BY420" s="2"/>
      <c r="BZ420" s="2"/>
      <c r="CA420" s="2"/>
    </row>
    <row r="421" spans="2:79">
      <c r="B421" s="4" t="str">
        <f>IF(G421=G422,IF(G421&gt;G420,G421&amp;"_O",""),G421&amp;"_C")</f>
        <v/>
      </c>
      <c r="C421" s="14">
        <f ca="1">RANDBETWEEN(0,1000)/1000</f>
        <v>2.1000000000000001E-2</v>
      </c>
      <c r="D421" s="16">
        <f>D420+1</f>
        <v>417</v>
      </c>
      <c r="E421" s="10">
        <f>ROUNDDOWN(D421/52,0)+1</f>
        <v>9</v>
      </c>
      <c r="F421" s="15">
        <f>F420+7</f>
        <v>47539</v>
      </c>
      <c r="G421" s="4">
        <f>YEAR(F421)</f>
        <v>2030</v>
      </c>
      <c r="H421" s="33">
        <v>0.40600000000000003</v>
      </c>
      <c r="I421" s="33">
        <v>0.94899999999999995</v>
      </c>
      <c r="J421" s="33">
        <v>0.89900000000000002</v>
      </c>
      <c r="K421" s="16" t="str">
        <f>IF(M420&gt;1,"Up","Down")</f>
        <v>Down</v>
      </c>
      <c r="L421" s="16" t="str">
        <f>IF(K421="Up",IF(H421&lt;$BJ$7,"Up","Down"),IF(H421&lt;$BK$7,"Down","Up"))</f>
        <v>Up</v>
      </c>
      <c r="M421" s="17">
        <f>IF(L421="Up",INDEX($AK$5:$AK$1005,MATCH(I421,$AI$5:$AI$1005,0),1),INDEX($AL$5:$AL$1005,MATCH(J421,$AI$5:$AI$1005,0),1))</f>
        <v>1.0418203590413286</v>
      </c>
      <c r="N421" s="16" t="str">
        <f>IF(P420&gt;1,"Up","Down")</f>
        <v>Down</v>
      </c>
      <c r="O421" s="16" t="str">
        <f>IF(N421="Up",IF(H421&lt;$BJ$12,"Up","Down"),IF(H421&lt;$BK$12,"Down","Up"))</f>
        <v>Down</v>
      </c>
      <c r="P421" s="17">
        <f>IF(O421="Up",INDEX($AP$5:$AP$1005,MATCH(I421,$AI$5:$AI$1005,0),1),INDEX($AQ$5:$AQ$1005,MATCH(J421,$AI$5:$AI$1005,0),1))</f>
        <v>0.9975988021221347</v>
      </c>
      <c r="Q421" s="19">
        <f>T420</f>
        <v>69068.513891276612</v>
      </c>
      <c r="R421" s="19">
        <f>INDEX(model!$S$5:$S$35,MATCH(G421,model!$Q$5:$Q$35,0),1)*model!$O$5</f>
        <v>125</v>
      </c>
      <c r="S421" s="19">
        <f>IF(RIGHT(B421,1)="C",T420*INDEX(model!$T$5:$T$35,MATCH(G421,model!$Q$5:$Q$35,0),1),0)</f>
        <v>0</v>
      </c>
      <c r="T421" s="19">
        <f>(Q421+R421-S421)*M421</f>
        <v>72087.21148554096</v>
      </c>
      <c r="U421" s="19">
        <f>X420</f>
        <v>63850.520455155252</v>
      </c>
      <c r="V421" s="19">
        <f>INDEX(model!$S$5:$S$35,MATCH(G421,model!$Q$5:$Q$35,0),1)*model!$O$6</f>
        <v>125</v>
      </c>
      <c r="W421" s="19">
        <f>IF(RIGHT(B421,1)="C",X420*INDEX(model!$T$5:$T$35,MATCH(G421,model!$Q$5:$Q$35,0),1),0)</f>
        <v>0</v>
      </c>
      <c r="X421" s="19">
        <f>(U421+V421-W421)*P421</f>
        <v>63821.902571203005</v>
      </c>
      <c r="Y421" s="19"/>
      <c r="Z421" s="36" t="str">
        <f>K421&amp;L421</f>
        <v>DownUp</v>
      </c>
      <c r="AA421" s="36" t="str">
        <f>N421&amp;O421</f>
        <v>DownDown</v>
      </c>
      <c r="AB421" s="19"/>
      <c r="AC421" s="19"/>
      <c r="AD421" s="19"/>
      <c r="AE421" s="19"/>
      <c r="AI421" s="18">
        <f>ROUND(AI420-0.001,3)</f>
        <v>0.58399999999999996</v>
      </c>
      <c r="AJ421" s="9">
        <f t="array" ref="AJ421">PERCENTILE(IF($BB$5:$BB$2729="Y",$AY$5:$AY$2729),$AI421)</f>
        <v>1.0065561351253545</v>
      </c>
      <c r="AK421" s="9">
        <f t="array" ref="AK421">PERCENTILE(IF($BC$5:$BC$2729="Y",$AY$5:$AY$2729),$AI421)</f>
        <v>1.0146594922760435</v>
      </c>
      <c r="AL421" s="9">
        <f t="array" ref="AL421">PERCENTILE(IF($BD$5:$BD$2729="Y",$AY$5:$AY$2729),$AI421)</f>
        <v>0.99006345518027705</v>
      </c>
      <c r="AM421" s="41" t="str">
        <f>IF(AI421&lt;$BJ$7,"Up","Down")</f>
        <v>Down</v>
      </c>
      <c r="AN421" s="41" t="str">
        <f>IF(AI421&lt;$BK$7,"Down","Up")</f>
        <v>Up</v>
      </c>
      <c r="AO421" s="9">
        <f t="array" ref="AO421">PERCENTILE(IF($BT$5:$BT$2729="Y",$BQ$5:$BQ$2729),$AI421)</f>
        <v>1.0084379942793278</v>
      </c>
      <c r="AP421" s="9">
        <f t="array" ref="AP421">PERCENTILE(IF($BU$5:$BU$2729="Y",$BQ$5:$BQ$2729),$AI421)</f>
        <v>1.020695834016256</v>
      </c>
      <c r="AQ421" s="9">
        <f t="array" ref="AQ421">PERCENTILE(IF($BV$5:$BV$2729="Y",$BQ$5:$BQ$2729),$AI421)</f>
        <v>0.98869010711338834</v>
      </c>
      <c r="AR421" s="41" t="str">
        <f>IF(AI421&lt;$BJ$12,"Up","Down")</f>
        <v>Down</v>
      </c>
      <c r="AS421" s="41" t="str">
        <f>IF(AI421&lt;$BK$12,"Down","Up")</f>
        <v>Up</v>
      </c>
      <c r="AU421" s="4" t="str">
        <f>IF(AZ421=AZ422,IF(AZ421&gt;AZ420,AZ421&amp;"_O",""),AZ421&amp;"_C")</f>
        <v/>
      </c>
      <c r="AV421" s="7" t="str">
        <f>IF(RIGHT(AU421,1)="C",AX421/INDEX($AX$5:$AX$2729,MATCH(AZ421&amp;"_O",$AU$5:$AU$2729,0),1),"")</f>
        <v/>
      </c>
      <c r="AW421" s="38">
        <v>28482</v>
      </c>
      <c r="AX421" s="37">
        <v>94.69</v>
      </c>
      <c r="AY421" s="7">
        <f>AX421/AX420</f>
        <v>1.0138115631691649</v>
      </c>
      <c r="AZ421" s="4">
        <f>YEAR(AW421)</f>
        <v>1977</v>
      </c>
      <c r="BA421" s="2" t="s">
        <v>5</v>
      </c>
      <c r="BB421" s="12" t="str">
        <f>INDEX($CD$5:$CD$10,MATCH(BA421,$CC$5:$CC$10,0),1)</f>
        <v/>
      </c>
      <c r="BC421" s="12" t="str">
        <f>IF(AND(BB421="Y",AY421&gt;1),"Y","")</f>
        <v/>
      </c>
      <c r="BD421" s="12" t="str">
        <f>IF(AND(BB421="Y",AY421&lt;1),"Y","")</f>
        <v/>
      </c>
      <c r="BE421" s="12" t="str">
        <f>IF(AY421&gt;1,IF(AY420&gt;1,"Y",""),"")</f>
        <v/>
      </c>
      <c r="BF421" s="12" t="str">
        <f>IF(AY421&lt;1,IF(AY420&lt;1,"Y",""),"")</f>
        <v/>
      </c>
      <c r="BG421" s="2"/>
      <c r="BH421" s="2"/>
      <c r="BI421" s="2"/>
      <c r="BJ421" s="2"/>
      <c r="BK421" s="2"/>
      <c r="BL421" s="2"/>
      <c r="BM421" s="4" t="str">
        <f>IF(BR421=BR422,IF(BR421&gt;BR420,BR421&amp;"_O",""),BR421&amp;"_C")</f>
        <v/>
      </c>
      <c r="BN421" s="7" t="str">
        <f>IF(RIGHT(BM421,1)="C",BP421/INDEX($BP$5:$BP$2729,MATCH(BR421&amp;"_O",$BM$5:$BM$2729,0),1),"")</f>
        <v/>
      </c>
      <c r="BO421" s="38">
        <v>28881</v>
      </c>
      <c r="BP421" s="3">
        <v>127.04</v>
      </c>
      <c r="BQ421" s="7">
        <f>BP421/BP420</f>
        <v>1.0191736863217007</v>
      </c>
      <c r="BR421" s="4">
        <f>YEAR(BO421)</f>
        <v>1979</v>
      </c>
      <c r="BS421" s="2" t="s">
        <v>5</v>
      </c>
      <c r="BT421" s="12" t="str">
        <f>INDEX($CD$5:$CD$10,MATCH(BS421,$CC$5:$CC$10,0),1)</f>
        <v/>
      </c>
      <c r="BU421" s="12" t="str">
        <f>IF(AND(BT421="Y",BQ421&gt;1),"Y","")</f>
        <v/>
      </c>
      <c r="BV421" s="12" t="str">
        <f>IF(AND(BT421="Y",BQ421&lt;1),"Y","")</f>
        <v/>
      </c>
      <c r="BW421" s="12" t="str">
        <f>IF(BQ421&gt;1,IF(BQ420&gt;1,"Y",""),"")</f>
        <v>Y</v>
      </c>
      <c r="BX421" s="12" t="str">
        <f>IF(BQ421&lt;1,IF(BQ420&lt;1,"Y",""),"")</f>
        <v/>
      </c>
      <c r="BY421" s="2"/>
      <c r="BZ421" s="2"/>
      <c r="CA421" s="2"/>
    </row>
    <row r="422" spans="2:79">
      <c r="B422" s="4" t="str">
        <f>IF(G422=G423,IF(G422&gt;G421,G422&amp;"_O",""),G422&amp;"_C")</f>
        <v/>
      </c>
      <c r="C422" s="14">
        <f ca="1">RANDBETWEEN(0,1000)/1000</f>
        <v>0.26600000000000001</v>
      </c>
      <c r="D422" s="16">
        <f>D421+1</f>
        <v>418</v>
      </c>
      <c r="E422" s="10">
        <f>ROUNDDOWN(D422/52,0)+1</f>
        <v>9</v>
      </c>
      <c r="F422" s="15">
        <f>F421+7</f>
        <v>47546</v>
      </c>
      <c r="G422" s="4">
        <f>YEAR(F422)</f>
        <v>2030</v>
      </c>
      <c r="H422" s="33">
        <v>0.23300000000000001</v>
      </c>
      <c r="I422" s="33">
        <v>0.90200000000000002</v>
      </c>
      <c r="J422" s="33">
        <v>0.47399999999999998</v>
      </c>
      <c r="K422" s="16" t="str">
        <f>IF(M421&gt;1,"Up","Down")</f>
        <v>Up</v>
      </c>
      <c r="L422" s="16" t="str">
        <f>IF(K422="Up",IF(H422&lt;$BJ$7,"Up","Down"),IF(H422&lt;$BK$7,"Down","Up"))</f>
        <v>Up</v>
      </c>
      <c r="M422" s="17">
        <f>IF(L422="Up",INDEX($AK$5:$AK$1005,MATCH(I422,$AI$5:$AI$1005,0),1),INDEX($AL$5:$AL$1005,MATCH(J422,$AI$5:$AI$1005,0),1))</f>
        <v>1.0328805225977462</v>
      </c>
      <c r="N422" s="16" t="str">
        <f>IF(P421&gt;1,"Up","Down")</f>
        <v>Down</v>
      </c>
      <c r="O422" s="16" t="str">
        <f>IF(N422="Up",IF(H422&lt;$BJ$12,"Up","Down"),IF(H422&lt;$BK$12,"Down","Up"))</f>
        <v>Down</v>
      </c>
      <c r="P422" s="17">
        <f>IF(O422="Up",INDEX($AP$5:$AP$1005,MATCH(I422,$AI$5:$AI$1005,0),1),INDEX($AQ$5:$AQ$1005,MATCH(J422,$AI$5:$AI$1005,0),1))</f>
        <v>0.98394647307816685</v>
      </c>
      <c r="Q422" s="19">
        <f>T421</f>
        <v>72087.21148554096</v>
      </c>
      <c r="R422" s="19">
        <f>INDEX(model!$S$5:$S$35,MATCH(G422,model!$Q$5:$Q$35,0),1)*model!$O$5</f>
        <v>125</v>
      </c>
      <c r="S422" s="19">
        <f>IF(RIGHT(B422,1)="C",T421*INDEX(model!$T$5:$T$35,MATCH(G422,model!$Q$5:$Q$35,0),1),0)</f>
        <v>0</v>
      </c>
      <c r="T422" s="19">
        <f>(Q422+R422-S422)*M422</f>
        <v>74586.586737124511</v>
      </c>
      <c r="U422" s="19">
        <f>X421</f>
        <v>63821.902571203005</v>
      </c>
      <c r="V422" s="19">
        <f>INDEX(model!$S$5:$S$35,MATCH(G422,model!$Q$5:$Q$35,0),1)*model!$O$6</f>
        <v>125</v>
      </c>
      <c r="W422" s="19">
        <f>IF(RIGHT(B422,1)="C",X421*INDEX(model!$T$5:$T$35,MATCH(G422,model!$Q$5:$Q$35,0),1),0)</f>
        <v>0</v>
      </c>
      <c r="X422" s="19">
        <f>(U422+V422-W422)*P422</f>
        <v>62920.329249208356</v>
      </c>
      <c r="Y422" s="19"/>
      <c r="Z422" s="36" t="str">
        <f>K422&amp;L422</f>
        <v>UpUp</v>
      </c>
      <c r="AA422" s="36" t="str">
        <f>N422&amp;O422</f>
        <v>DownDown</v>
      </c>
      <c r="AB422" s="19"/>
      <c r="AC422" s="19"/>
      <c r="AD422" s="19"/>
      <c r="AE422" s="19"/>
      <c r="AI422" s="18">
        <f>ROUND(AI421-0.001,3)</f>
        <v>0.58299999999999996</v>
      </c>
      <c r="AJ422" s="9">
        <f t="array" ref="AJ422">PERCENTILE(IF($BB$5:$BB$2729="Y",$AY$5:$AY$2729),$AI422)</f>
        <v>1.0064973237834978</v>
      </c>
      <c r="AK422" s="9">
        <f t="array" ref="AK422">PERCENTILE(IF($BC$5:$BC$2729="Y",$AY$5:$AY$2729),$AI422)</f>
        <v>1.0146150332097583</v>
      </c>
      <c r="AL422" s="9">
        <f t="array" ref="AL422">PERCENTILE(IF($BD$5:$BD$2729="Y",$AY$5:$AY$2729),$AI422)</f>
        <v>0.99003973102903342</v>
      </c>
      <c r="AM422" s="41" t="str">
        <f>IF(AI422&lt;$BJ$7,"Up","Down")</f>
        <v>Down</v>
      </c>
      <c r="AN422" s="41" t="str">
        <f>IF(AI422&lt;$BK$7,"Down","Up")</f>
        <v>Up</v>
      </c>
      <c r="AO422" s="9">
        <f t="array" ref="AO422">PERCENTILE(IF($BT$5:$BT$2729="Y",$BQ$5:$BQ$2729),$AI422)</f>
        <v>1.0084172484699467</v>
      </c>
      <c r="AP422" s="9">
        <f t="array" ref="AP422">PERCENTILE(IF($BU$5:$BU$2729="Y",$BQ$5:$BQ$2729),$AI422)</f>
        <v>1.0206762586826004</v>
      </c>
      <c r="AQ422" s="9">
        <f t="array" ref="AQ422">PERCENTILE(IF($BV$5:$BV$2729="Y",$BQ$5:$BQ$2729),$AI422)</f>
        <v>0.98864226193967053</v>
      </c>
      <c r="AR422" s="41" t="str">
        <f>IF(AI422&lt;$BJ$12,"Up","Down")</f>
        <v>Down</v>
      </c>
      <c r="AS422" s="41" t="str">
        <f>IF(AI422&lt;$BK$12,"Down","Up")</f>
        <v>Up</v>
      </c>
      <c r="AU422" s="4" t="str">
        <f>IF(AZ422=AZ423,IF(AZ422&gt;AZ421,AZ422&amp;"_O",""),AZ422&amp;"_C")</f>
        <v>1977_C</v>
      </c>
      <c r="AV422" s="7">
        <f>IF(RIGHT(AU422,1)="C",AX422/INDEX($AX$5:$AX$2729,MATCH(AZ422&amp;"_O",$AU$5:$AU$2729,0),1),"")</f>
        <v>0.90562803542519754</v>
      </c>
      <c r="AW422" s="38">
        <v>28489</v>
      </c>
      <c r="AX422" s="37">
        <v>95.1</v>
      </c>
      <c r="AY422" s="7">
        <f>AX422/AX421</f>
        <v>1.0043299186820149</v>
      </c>
      <c r="AZ422" s="4">
        <f>YEAR(AW422)</f>
        <v>1977</v>
      </c>
      <c r="BA422" s="2" t="s">
        <v>5</v>
      </c>
      <c r="BB422" s="12" t="str">
        <f>INDEX($CD$5:$CD$10,MATCH(BA422,$CC$5:$CC$10,0),1)</f>
        <v/>
      </c>
      <c r="BC422" s="12" t="str">
        <f>IF(AND(BB422="Y",AY422&gt;1),"Y","")</f>
        <v/>
      </c>
      <c r="BD422" s="12" t="str">
        <f>IF(AND(BB422="Y",AY422&lt;1),"Y","")</f>
        <v/>
      </c>
      <c r="BE422" s="12" t="str">
        <f>IF(AY422&gt;1,IF(AY421&gt;1,"Y",""),"")</f>
        <v>Y</v>
      </c>
      <c r="BF422" s="12" t="str">
        <f>IF(AY422&lt;1,IF(AY421&lt;1,"Y",""),"")</f>
        <v/>
      </c>
      <c r="BG422" s="2"/>
      <c r="BH422" s="2"/>
      <c r="BI422" s="2"/>
      <c r="BJ422" s="2"/>
      <c r="BK422" s="2"/>
      <c r="BL422" s="2"/>
      <c r="BM422" s="4" t="str">
        <f>IF(BR422=BR423,IF(BR422&gt;BR421,BR422&amp;"_O",""),BR422&amp;"_C")</f>
        <v/>
      </c>
      <c r="BN422" s="7" t="str">
        <f>IF(RIGHT(BM422,1)="C",BP422/INDEX($BP$5:$BP$2729,MATCH(BR422&amp;"_O",$BM$5:$BM$2729,0),1),"")</f>
        <v/>
      </c>
      <c r="BO422" s="38">
        <v>28888</v>
      </c>
      <c r="BP422" s="3">
        <v>125.82</v>
      </c>
      <c r="BQ422" s="7">
        <f>BP422/BP421</f>
        <v>0.99039672544080593</v>
      </c>
      <c r="BR422" s="4">
        <f>YEAR(BO422)</f>
        <v>1979</v>
      </c>
      <c r="BS422" s="2" t="s">
        <v>5</v>
      </c>
      <c r="BT422" s="12" t="str">
        <f>INDEX($CD$5:$CD$10,MATCH(BS422,$CC$5:$CC$10,0),1)</f>
        <v/>
      </c>
      <c r="BU422" s="12" t="str">
        <f>IF(AND(BT422="Y",BQ422&gt;1),"Y","")</f>
        <v/>
      </c>
      <c r="BV422" s="12" t="str">
        <f>IF(AND(BT422="Y",BQ422&lt;1),"Y","")</f>
        <v/>
      </c>
      <c r="BW422" s="12" t="str">
        <f>IF(BQ422&gt;1,IF(BQ421&gt;1,"Y",""),"")</f>
        <v/>
      </c>
      <c r="BX422" s="12" t="str">
        <f>IF(BQ422&lt;1,IF(BQ421&lt;1,"Y",""),"")</f>
        <v/>
      </c>
      <c r="BY422" s="2"/>
      <c r="BZ422" s="2"/>
      <c r="CA422" s="2"/>
    </row>
    <row r="423" spans="2:79">
      <c r="B423" s="4" t="str">
        <f>IF(G423=G424,IF(G423&gt;G422,G423&amp;"_O",""),G423&amp;"_C")</f>
        <v/>
      </c>
      <c r="C423" s="14">
        <f ca="1">RANDBETWEEN(0,1000)/1000</f>
        <v>8.7999999999999995E-2</v>
      </c>
      <c r="D423" s="16">
        <f>D422+1</f>
        <v>419</v>
      </c>
      <c r="E423" s="10">
        <f>ROUNDDOWN(D423/52,0)+1</f>
        <v>9</v>
      </c>
      <c r="F423" s="15">
        <f>F422+7</f>
        <v>47553</v>
      </c>
      <c r="G423" s="4">
        <f>YEAR(F423)</f>
        <v>2030</v>
      </c>
      <c r="H423" s="33">
        <v>0.80500000000000005</v>
      </c>
      <c r="I423" s="33">
        <v>0.36</v>
      </c>
      <c r="J423" s="33">
        <v>0.93</v>
      </c>
      <c r="K423" s="16" t="str">
        <f>IF(M422&gt;1,"Up","Down")</f>
        <v>Up</v>
      </c>
      <c r="L423" s="16" t="str">
        <f>IF(K423="Up",IF(H423&lt;$BJ$7,"Up","Down"),IF(H423&lt;$BK$7,"Down","Up"))</f>
        <v>Down</v>
      </c>
      <c r="M423" s="17">
        <f>IF(L423="Up",INDEX($AK$5:$AK$1005,MATCH(I423,$AI$5:$AI$1005,0),1),INDEX($AL$5:$AL$1005,MATCH(J423,$AI$5:$AI$1005,0),1))</f>
        <v>0.99848316298638329</v>
      </c>
      <c r="N423" s="16" t="str">
        <f>IF(P422&gt;1,"Up","Down")</f>
        <v>Down</v>
      </c>
      <c r="O423" s="16" t="str">
        <f>IF(N423="Up",IF(H423&lt;$BJ$12,"Up","Down"),IF(H423&lt;$BK$12,"Down","Up"))</f>
        <v>Up</v>
      </c>
      <c r="P423" s="17">
        <f>IF(O423="Up",INDEX($AP$5:$AP$1005,MATCH(I423,$AI$5:$AI$1005,0),1),INDEX($AQ$5:$AQ$1005,MATCH(J423,$AI$5:$AI$1005,0),1))</f>
        <v>1.0120552627392494</v>
      </c>
      <c r="Q423" s="19">
        <f>T422</f>
        <v>74586.586737124511</v>
      </c>
      <c r="R423" s="19">
        <f>INDEX(model!$S$5:$S$35,MATCH(G423,model!$Q$5:$Q$35,0),1)*model!$O$5</f>
        <v>125</v>
      </c>
      <c r="S423" s="19">
        <f>IF(RIGHT(B423,1)="C",T422*INDEX(model!$T$5:$T$35,MATCH(G423,model!$Q$5:$Q$35,0),1),0)</f>
        <v>0</v>
      </c>
      <c r="T423" s="19">
        <f>(Q423+R423-S423)*M423</f>
        <v>74598.261437015608</v>
      </c>
      <c r="U423" s="19">
        <f>X422</f>
        <v>62920.329249208356</v>
      </c>
      <c r="V423" s="19">
        <f>INDEX(model!$S$5:$S$35,MATCH(G423,model!$Q$5:$Q$35,0),1)*model!$O$6</f>
        <v>125</v>
      </c>
      <c r="W423" s="19">
        <f>IF(RIGHT(B423,1)="C",X422*INDEX(model!$T$5:$T$35,MATCH(G423,model!$Q$5:$Q$35,0),1),0)</f>
        <v>0</v>
      </c>
      <c r="X423" s="19">
        <f>(U423+V423-W423)*P423</f>
        <v>63805.357257790049</v>
      </c>
      <c r="Y423" s="19"/>
      <c r="Z423" s="36" t="str">
        <f>K423&amp;L423</f>
        <v>UpDown</v>
      </c>
      <c r="AA423" s="36" t="str">
        <f>N423&amp;O423</f>
        <v>DownUp</v>
      </c>
      <c r="AB423" s="19"/>
      <c r="AC423" s="19"/>
      <c r="AD423" s="19"/>
      <c r="AE423" s="19"/>
      <c r="AI423" s="18">
        <f>ROUND(AI422-0.001,3)</f>
        <v>0.58199999999999996</v>
      </c>
      <c r="AJ423" s="9">
        <f t="array" ref="AJ423">PERCENTILE(IF($BB$5:$BB$2729="Y",$AY$5:$AY$2729),$AI423)</f>
        <v>1.0064346197825615</v>
      </c>
      <c r="AK423" s="9">
        <f t="array" ref="AK423">PERCENTILE(IF($BC$5:$BC$2729="Y",$AY$5:$AY$2729),$AI423)</f>
        <v>1.0145682077940041</v>
      </c>
      <c r="AL423" s="9">
        <f t="array" ref="AL423">PERCENTILE(IF($BD$5:$BD$2729="Y",$AY$5:$AY$2729),$AI423)</f>
        <v>0.99001232957883578</v>
      </c>
      <c r="AM423" s="41" t="str">
        <f>IF(AI423&lt;$BJ$7,"Up","Down")</f>
        <v>Down</v>
      </c>
      <c r="AN423" s="41" t="str">
        <f>IF(AI423&lt;$BK$7,"Down","Up")</f>
        <v>Up</v>
      </c>
      <c r="AO423" s="9">
        <f t="array" ref="AO423">PERCENTILE(IF($BT$5:$BT$2729="Y",$BQ$5:$BQ$2729),$AI423)</f>
        <v>1.0083577084817721</v>
      </c>
      <c r="AP423" s="9">
        <f t="array" ref="AP423">PERCENTILE(IF($BU$5:$BU$2729="Y",$BQ$5:$BQ$2729),$AI423)</f>
        <v>1.0206615046014351</v>
      </c>
      <c r="AQ423" s="9">
        <f t="array" ref="AQ423">PERCENTILE(IF($BV$5:$BV$2729="Y",$BQ$5:$BQ$2729),$AI423)</f>
        <v>0.98862187242518396</v>
      </c>
      <c r="AR423" s="41" t="str">
        <f>IF(AI423&lt;$BJ$12,"Up","Down")</f>
        <v>Down</v>
      </c>
      <c r="AS423" s="41" t="str">
        <f>IF(AI423&lt;$BK$12,"Down","Up")</f>
        <v>Up</v>
      </c>
      <c r="AU423" s="4" t="str">
        <f>IF(AZ423=AZ424,IF(AZ423&gt;AZ422,AZ423&amp;"_O",""),AZ423&amp;"_C")</f>
        <v>1978_O</v>
      </c>
      <c r="AV423" s="7" t="str">
        <f>IF(RIGHT(AU423,1)="C",AX423/INDEX($AX$5:$AX$2729,MATCH(AZ423&amp;"_O",$AU$5:$AU$2729,0),1),"")</f>
        <v/>
      </c>
      <c r="AW423" s="38">
        <v>28496</v>
      </c>
      <c r="AX423" s="37">
        <v>91.62</v>
      </c>
      <c r="AY423" s="7">
        <f>AX423/AX422</f>
        <v>0.96340694006309158</v>
      </c>
      <c r="AZ423" s="4">
        <f>YEAR(AW423)</f>
        <v>1978</v>
      </c>
      <c r="BA423" s="2" t="s">
        <v>5</v>
      </c>
      <c r="BB423" s="12" t="str">
        <f>INDEX($CD$5:$CD$10,MATCH(BA423,$CC$5:$CC$10,0),1)</f>
        <v/>
      </c>
      <c r="BC423" s="12" t="str">
        <f>IF(AND(BB423="Y",AY423&gt;1),"Y","")</f>
        <v/>
      </c>
      <c r="BD423" s="12" t="str">
        <f>IF(AND(BB423="Y",AY423&lt;1),"Y","")</f>
        <v/>
      </c>
      <c r="BE423" s="12" t="str">
        <f>IF(AY423&gt;1,IF(AY422&gt;1,"Y",""),"")</f>
        <v/>
      </c>
      <c r="BF423" s="12" t="str">
        <f>IF(AY423&lt;1,IF(AY422&lt;1,"Y",""),"")</f>
        <v/>
      </c>
      <c r="BG423" s="2"/>
      <c r="BH423" s="2"/>
      <c r="BI423" s="2"/>
      <c r="BJ423" s="2"/>
      <c r="BK423" s="2"/>
      <c r="BL423" s="2"/>
      <c r="BM423" s="4" t="str">
        <f>IF(BR423=BR424,IF(BR423&gt;BR422,BR423&amp;"_O",""),BR423&amp;"_C")</f>
        <v/>
      </c>
      <c r="BN423" s="7" t="str">
        <f>IF(RIGHT(BM423,1)="C",BP423/INDEX($BP$5:$BP$2729,MATCH(BR423&amp;"_O",$BM$5:$BM$2729,0),1),"")</f>
        <v/>
      </c>
      <c r="BO423" s="38">
        <v>28895</v>
      </c>
      <c r="BP423" s="3">
        <v>123.76</v>
      </c>
      <c r="BQ423" s="7">
        <f>BP423/BP422</f>
        <v>0.98362740422826267</v>
      </c>
      <c r="BR423" s="4">
        <f>YEAR(BO423)</f>
        <v>1979</v>
      </c>
      <c r="BS423" s="2" t="s">
        <v>5</v>
      </c>
      <c r="BT423" s="12" t="str">
        <f>INDEX($CD$5:$CD$10,MATCH(BS423,$CC$5:$CC$10,0),1)</f>
        <v/>
      </c>
      <c r="BU423" s="12" t="str">
        <f>IF(AND(BT423="Y",BQ423&gt;1),"Y","")</f>
        <v/>
      </c>
      <c r="BV423" s="12" t="str">
        <f>IF(AND(BT423="Y",BQ423&lt;1),"Y","")</f>
        <v/>
      </c>
      <c r="BW423" s="12" t="str">
        <f>IF(BQ423&gt;1,IF(BQ422&gt;1,"Y",""),"")</f>
        <v/>
      </c>
      <c r="BX423" s="12" t="str">
        <f>IF(BQ423&lt;1,IF(BQ422&lt;1,"Y",""),"")</f>
        <v>Y</v>
      </c>
      <c r="BY423" s="2"/>
      <c r="BZ423" s="2"/>
      <c r="CA423" s="2"/>
    </row>
    <row r="424" spans="2:79">
      <c r="B424" s="4" t="str">
        <f>IF(G424=G425,IF(G424&gt;G423,G424&amp;"_O",""),G424&amp;"_C")</f>
        <v/>
      </c>
      <c r="C424" s="14">
        <f ca="1">RANDBETWEEN(0,1000)/1000</f>
        <v>0.22800000000000001</v>
      </c>
      <c r="D424" s="16">
        <f>D423+1</f>
        <v>420</v>
      </c>
      <c r="E424" s="10">
        <f>ROUNDDOWN(D424/52,0)+1</f>
        <v>9</v>
      </c>
      <c r="F424" s="15">
        <f>F423+7</f>
        <v>47560</v>
      </c>
      <c r="G424" s="4">
        <f>YEAR(F424)</f>
        <v>2030</v>
      </c>
      <c r="H424" s="33">
        <v>0.33500000000000002</v>
      </c>
      <c r="I424" s="33">
        <v>0.377</v>
      </c>
      <c r="J424" s="33">
        <v>0.57599999999999996</v>
      </c>
      <c r="K424" s="16" t="str">
        <f>IF(M423&gt;1,"Up","Down")</f>
        <v>Down</v>
      </c>
      <c r="L424" s="16" t="str">
        <f>IF(K424="Up",IF(H424&lt;$BJ$7,"Up","Down"),IF(H424&lt;$BK$7,"Down","Up"))</f>
        <v>Down</v>
      </c>
      <c r="M424" s="17">
        <f>IF(L424="Up",INDEX($AK$5:$AK$1005,MATCH(I424,$AI$5:$AI$1005,0),1),INDEX($AL$5:$AL$1005,MATCH(J424,$AI$5:$AI$1005,0),1))</f>
        <v>0.9898901490533718</v>
      </c>
      <c r="N424" s="16" t="str">
        <f>IF(P423&gt;1,"Up","Down")</f>
        <v>Up</v>
      </c>
      <c r="O424" s="16" t="str">
        <f>IF(N424="Up",IF(H424&lt;$BJ$12,"Up","Down"),IF(H424&lt;$BK$12,"Down","Up"))</f>
        <v>Up</v>
      </c>
      <c r="P424" s="17">
        <f>IF(O424="Up",INDEX($AP$5:$AP$1005,MATCH(I424,$AI$5:$AI$1005,0),1),INDEX($AQ$5:$AQ$1005,MATCH(J424,$AI$5:$AI$1005,0),1))</f>
        <v>1.0126879376859441</v>
      </c>
      <c r="Q424" s="19">
        <f>T423</f>
        <v>74598.261437015608</v>
      </c>
      <c r="R424" s="19">
        <f>INDEX(model!$S$5:$S$35,MATCH(G424,model!$Q$5:$Q$35,0),1)*model!$O$5</f>
        <v>125</v>
      </c>
      <c r="S424" s="19">
        <f>IF(RIGHT(B424,1)="C",T423*INDEX(model!$T$5:$T$35,MATCH(G424,model!$Q$5:$Q$35,0),1),0)</f>
        <v>0</v>
      </c>
      <c r="T424" s="19">
        <f>(Q424+R424-S424)*M424</f>
        <v>73967.820401641453</v>
      </c>
      <c r="U424" s="19">
        <f>X423</f>
        <v>63805.357257790049</v>
      </c>
      <c r="V424" s="19">
        <f>INDEX(model!$S$5:$S$35,MATCH(G424,model!$Q$5:$Q$35,0),1)*model!$O$6</f>
        <v>125</v>
      </c>
      <c r="W424" s="19">
        <f>IF(RIGHT(B424,1)="C",X423*INDEX(model!$T$5:$T$35,MATCH(G424,model!$Q$5:$Q$35,0),1),0)</f>
        <v>0</v>
      </c>
      <c r="X424" s="19">
        <f>(U424+V424-W424)*P424</f>
        <v>64741.501646917037</v>
      </c>
      <c r="Y424" s="19"/>
      <c r="Z424" s="36" t="str">
        <f>K424&amp;L424</f>
        <v>DownDown</v>
      </c>
      <c r="AA424" s="36" t="str">
        <f>N424&amp;O424</f>
        <v>UpUp</v>
      </c>
      <c r="AB424" s="19"/>
      <c r="AC424" s="19"/>
      <c r="AD424" s="19"/>
      <c r="AE424" s="19"/>
      <c r="AI424" s="18">
        <f>ROUND(AI423-0.001,3)</f>
        <v>0.58099999999999996</v>
      </c>
      <c r="AJ424" s="9">
        <f t="array" ref="AJ424">PERCENTILE(IF($BB$5:$BB$2729="Y",$AY$5:$AY$2729),$AI424)</f>
        <v>1.0063895330297559</v>
      </c>
      <c r="AK424" s="9">
        <f t="array" ref="AK424">PERCENTILE(IF($BC$5:$BC$2729="Y",$AY$5:$AY$2729),$AI424)</f>
        <v>1.0145206530894202</v>
      </c>
      <c r="AL424" s="9">
        <f t="array" ref="AL424">PERCENTILE(IF($BD$5:$BD$2729="Y",$AY$5:$AY$2729),$AI424)</f>
        <v>0.98999142838356025</v>
      </c>
      <c r="AM424" s="41" t="str">
        <f>IF(AI424&lt;$BJ$7,"Up","Down")</f>
        <v>Down</v>
      </c>
      <c r="AN424" s="41" t="str">
        <f>IF(AI424&lt;$BK$7,"Down","Up")</f>
        <v>Up</v>
      </c>
      <c r="AO424" s="9">
        <f t="array" ref="AO424">PERCENTILE(IF($BT$5:$BT$2729="Y",$BQ$5:$BQ$2729),$AI424)</f>
        <v>1.008324397271013</v>
      </c>
      <c r="AP424" s="9">
        <f t="array" ref="AP424">PERCENTILE(IF($BU$5:$BU$2729="Y",$BQ$5:$BQ$2729),$AI424)</f>
        <v>1.0206250360210471</v>
      </c>
      <c r="AQ424" s="9">
        <f t="array" ref="AQ424">PERCENTILE(IF($BV$5:$BV$2729="Y",$BQ$5:$BQ$2729),$AI424)</f>
        <v>0.98861236656359475</v>
      </c>
      <c r="AR424" s="41" t="str">
        <f>IF(AI424&lt;$BJ$12,"Up","Down")</f>
        <v>Down</v>
      </c>
      <c r="AS424" s="41" t="str">
        <f>IF(AI424&lt;$BK$12,"Down","Up")</f>
        <v>Up</v>
      </c>
      <c r="AU424" s="4" t="str">
        <f>IF(AZ424=AZ425,IF(AZ424&gt;AZ423,AZ424&amp;"_O",""),AZ424&amp;"_C")</f>
        <v/>
      </c>
      <c r="AV424" s="7" t="str">
        <f>IF(RIGHT(AU424,1)="C",AX424/INDEX($AX$5:$AX$2729,MATCH(AZ424&amp;"_O",$AU$5:$AU$2729,0),1),"")</f>
        <v/>
      </c>
      <c r="AW424" s="38">
        <v>28503</v>
      </c>
      <c r="AX424" s="37">
        <v>89.69</v>
      </c>
      <c r="AY424" s="7">
        <f>AX424/AX423</f>
        <v>0.97893473040820778</v>
      </c>
      <c r="AZ424" s="4">
        <f>YEAR(AW424)</f>
        <v>1978</v>
      </c>
      <c r="BA424" s="2" t="s">
        <v>5</v>
      </c>
      <c r="BB424" s="12" t="str">
        <f>INDEX($CD$5:$CD$10,MATCH(BA424,$CC$5:$CC$10,0),1)</f>
        <v/>
      </c>
      <c r="BC424" s="12" t="str">
        <f>IF(AND(BB424="Y",AY424&gt;1),"Y","")</f>
        <v/>
      </c>
      <c r="BD424" s="12" t="str">
        <f>IF(AND(BB424="Y",AY424&lt;1),"Y","")</f>
        <v/>
      </c>
      <c r="BE424" s="12" t="str">
        <f>IF(AY424&gt;1,IF(AY423&gt;1,"Y",""),"")</f>
        <v/>
      </c>
      <c r="BF424" s="12" t="str">
        <f>IF(AY424&lt;1,IF(AY423&lt;1,"Y",""),"")</f>
        <v>Y</v>
      </c>
      <c r="BG424" s="2"/>
      <c r="BH424" s="2"/>
      <c r="BI424" s="2"/>
      <c r="BJ424" s="2"/>
      <c r="BK424" s="2"/>
      <c r="BL424" s="2"/>
      <c r="BM424" s="4" t="str">
        <f>IF(BR424=BR425,IF(BR424&gt;BR423,BR424&amp;"_O",""),BR424&amp;"_C")</f>
        <v/>
      </c>
      <c r="BN424" s="7" t="str">
        <f>IF(RIGHT(BM424,1)="C",BP424/INDEX($BP$5:$BP$2729,MATCH(BR424&amp;"_O",$BM$5:$BM$2729,0),1),"")</f>
        <v/>
      </c>
      <c r="BO424" s="38">
        <v>28902</v>
      </c>
      <c r="BP424" s="3">
        <v>125.57</v>
      </c>
      <c r="BQ424" s="7">
        <f>BP424/BP423</f>
        <v>1.0146250808015513</v>
      </c>
      <c r="BR424" s="4">
        <f>YEAR(BO424)</f>
        <v>1979</v>
      </c>
      <c r="BS424" s="2" t="s">
        <v>5</v>
      </c>
      <c r="BT424" s="12" t="str">
        <f>INDEX($CD$5:$CD$10,MATCH(BS424,$CC$5:$CC$10,0),1)</f>
        <v/>
      </c>
      <c r="BU424" s="12" t="str">
        <f>IF(AND(BT424="Y",BQ424&gt;1),"Y","")</f>
        <v/>
      </c>
      <c r="BV424" s="12" t="str">
        <f>IF(AND(BT424="Y",BQ424&lt;1),"Y","")</f>
        <v/>
      </c>
      <c r="BW424" s="12" t="str">
        <f>IF(BQ424&gt;1,IF(BQ423&gt;1,"Y",""),"")</f>
        <v/>
      </c>
      <c r="BX424" s="12" t="str">
        <f>IF(BQ424&lt;1,IF(BQ423&lt;1,"Y",""),"")</f>
        <v/>
      </c>
      <c r="BY424" s="2"/>
      <c r="BZ424" s="2"/>
      <c r="CA424" s="2"/>
    </row>
    <row r="425" spans="2:79">
      <c r="B425" s="4" t="str">
        <f>IF(G425=G426,IF(G425&gt;G424,G425&amp;"_O",""),G425&amp;"_C")</f>
        <v/>
      </c>
      <c r="C425" s="14">
        <f ca="1">RANDBETWEEN(0,1000)/1000</f>
        <v>0.45300000000000001</v>
      </c>
      <c r="D425" s="16">
        <f>D424+1</f>
        <v>421</v>
      </c>
      <c r="E425" s="10">
        <f>ROUNDDOWN(D425/52,0)+1</f>
        <v>9</v>
      </c>
      <c r="F425" s="15">
        <f>F424+7</f>
        <v>47567</v>
      </c>
      <c r="G425" s="4">
        <f>YEAR(F425)</f>
        <v>2030</v>
      </c>
      <c r="H425" s="33">
        <v>0.505</v>
      </c>
      <c r="I425" s="33">
        <v>0.90800000000000003</v>
      </c>
      <c r="J425" s="33">
        <v>0.38700000000000001</v>
      </c>
      <c r="K425" s="16" t="str">
        <f>IF(M424&gt;1,"Up","Down")</f>
        <v>Down</v>
      </c>
      <c r="L425" s="16" t="str">
        <f>IF(K425="Up",IF(H425&lt;$BJ$7,"Up","Down"),IF(H425&lt;$BK$7,"Down","Up"))</f>
        <v>Up</v>
      </c>
      <c r="M425" s="17">
        <f>IF(L425="Up",INDEX($AK$5:$AK$1005,MATCH(I425,$AI$5:$AI$1005,0),1),INDEX($AL$5:$AL$1005,MATCH(J425,$AI$5:$AI$1005,0),1))</f>
        <v>1.0345848863944993</v>
      </c>
      <c r="N425" s="16" t="str">
        <f>IF(P424&gt;1,"Up","Down")</f>
        <v>Up</v>
      </c>
      <c r="O425" s="16" t="str">
        <f>IF(N425="Up",IF(H425&lt;$BJ$12,"Up","Down"),IF(H425&lt;$BK$12,"Down","Up"))</f>
        <v>Up</v>
      </c>
      <c r="P425" s="17">
        <f>IF(O425="Up",INDEX($AP$5:$AP$1005,MATCH(I425,$AI$5:$AI$1005,0),1),INDEX($AQ$5:$AQ$1005,MATCH(J425,$AI$5:$AI$1005,0),1))</f>
        <v>1.0457426484295393</v>
      </c>
      <c r="Q425" s="19">
        <f>T424</f>
        <v>73967.820401641453</v>
      </c>
      <c r="R425" s="19">
        <f>INDEX(model!$S$5:$S$35,MATCH(G425,model!$Q$5:$Q$35,0),1)*model!$O$5</f>
        <v>125</v>
      </c>
      <c r="S425" s="19">
        <f>IF(RIGHT(B425,1)="C",T424*INDEX(model!$T$5:$T$35,MATCH(G425,model!$Q$5:$Q$35,0),1),0)</f>
        <v>0</v>
      </c>
      <c r="T425" s="19">
        <f>(Q425+R425-S425)*M425</f>
        <v>76655.31217788026</v>
      </c>
      <c r="U425" s="19">
        <f>X424</f>
        <v>64741.501646917037</v>
      </c>
      <c r="V425" s="19">
        <f>INDEX(model!$S$5:$S$35,MATCH(G425,model!$Q$5:$Q$35,0),1)*model!$O$6</f>
        <v>125</v>
      </c>
      <c r="W425" s="19">
        <f>IF(RIGHT(B425,1)="C",X424*INDEX(model!$T$5:$T$35,MATCH(G425,model!$Q$5:$Q$35,0),1),0)</f>
        <v>0</v>
      </c>
      <c r="X425" s="19">
        <f>(U425+V425-W425)*P425</f>
        <v>67833.667226606092</v>
      </c>
      <c r="Y425" s="19"/>
      <c r="Z425" s="36" t="str">
        <f>K425&amp;L425</f>
        <v>DownUp</v>
      </c>
      <c r="AA425" s="36" t="str">
        <f>N425&amp;O425</f>
        <v>UpUp</v>
      </c>
      <c r="AB425" s="19"/>
      <c r="AC425" s="19"/>
      <c r="AD425" s="19"/>
      <c r="AE425" s="19"/>
      <c r="AI425" s="18">
        <f>ROUND(AI424-0.001,3)</f>
        <v>0.57999999999999996</v>
      </c>
      <c r="AJ425" s="9">
        <f t="array" ref="AJ425">PERCENTILE(IF($BB$5:$BB$2729="Y",$AY$5:$AY$2729),$AI425)</f>
        <v>1.006336377362204</v>
      </c>
      <c r="AK425" s="9">
        <f t="array" ref="AK425">PERCENTILE(IF($BC$5:$BC$2729="Y",$AY$5:$AY$2729),$AI425)</f>
        <v>1.0144917531890849</v>
      </c>
      <c r="AL425" s="9">
        <f t="array" ref="AL425">PERCENTILE(IF($BD$5:$BD$2729="Y",$AY$5:$AY$2729),$AI425)</f>
        <v>0.98998404107326987</v>
      </c>
      <c r="AM425" s="41" t="str">
        <f>IF(AI425&lt;$BJ$7,"Up","Down")</f>
        <v>Down</v>
      </c>
      <c r="AN425" s="41" t="str">
        <f>IF(AI425&lt;$BK$7,"Down","Up")</f>
        <v>Up</v>
      </c>
      <c r="AO425" s="9">
        <f t="array" ref="AO425">PERCENTILE(IF($BT$5:$BT$2729="Y",$BQ$5:$BQ$2729),$AI425)</f>
        <v>1.0083010831352262</v>
      </c>
      <c r="AP425" s="9">
        <f t="array" ref="AP425">PERCENTILE(IF($BU$5:$BU$2729="Y",$BQ$5:$BQ$2729),$AI425)</f>
        <v>1.0206185649934119</v>
      </c>
      <c r="AQ425" s="9">
        <f t="array" ref="AQ425">PERCENTILE(IF($BV$5:$BV$2729="Y",$BQ$5:$BQ$2729),$AI425)</f>
        <v>0.98859352020974434</v>
      </c>
      <c r="AR425" s="41" t="str">
        <f>IF(AI425&lt;$BJ$12,"Up","Down")</f>
        <v>Up</v>
      </c>
      <c r="AS425" s="41" t="str">
        <f>IF(AI425&lt;$BK$12,"Down","Up")</f>
        <v>Up</v>
      </c>
      <c r="AU425" s="4" t="str">
        <f>IF(AZ425=AZ426,IF(AZ425&gt;AZ424,AZ425&amp;"_O",""),AZ425&amp;"_C")</f>
        <v/>
      </c>
      <c r="AV425" s="7" t="str">
        <f>IF(RIGHT(AU425,1)="C",AX425/INDEX($AX$5:$AX$2729,MATCH(AZ425&amp;"_O",$AU$5:$AU$2729,0),1),"")</f>
        <v/>
      </c>
      <c r="AW425" s="38">
        <v>28510</v>
      </c>
      <c r="AX425" s="37">
        <v>89.89</v>
      </c>
      <c r="AY425" s="7">
        <f>AX425/AX424</f>
        <v>1.0022299029992197</v>
      </c>
      <c r="AZ425" s="4">
        <f>YEAR(AW425)</f>
        <v>1978</v>
      </c>
      <c r="BA425" s="2" t="s">
        <v>5</v>
      </c>
      <c r="BB425" s="12" t="str">
        <f>INDEX($CD$5:$CD$10,MATCH(BA425,$CC$5:$CC$10,0),1)</f>
        <v/>
      </c>
      <c r="BC425" s="12" t="str">
        <f>IF(AND(BB425="Y",AY425&gt;1),"Y","")</f>
        <v/>
      </c>
      <c r="BD425" s="12" t="str">
        <f>IF(AND(BB425="Y",AY425&lt;1),"Y","")</f>
        <v/>
      </c>
      <c r="BE425" s="12" t="str">
        <f>IF(AY425&gt;1,IF(AY424&gt;1,"Y",""),"")</f>
        <v/>
      </c>
      <c r="BF425" s="12" t="str">
        <f>IF(AY425&lt;1,IF(AY424&lt;1,"Y",""),"")</f>
        <v/>
      </c>
      <c r="BG425" s="2"/>
      <c r="BH425" s="2"/>
      <c r="BI425" s="2"/>
      <c r="BJ425" s="2"/>
      <c r="BK425" s="2"/>
      <c r="BL425" s="2"/>
      <c r="BM425" s="4" t="str">
        <f>IF(BR425=BR426,IF(BR425&gt;BR424,BR425&amp;"_O",""),BR425&amp;"_C")</f>
        <v/>
      </c>
      <c r="BN425" s="7" t="str">
        <f>IF(RIGHT(BM425,1)="C",BP425/INDEX($BP$5:$BP$2729,MATCH(BR425&amp;"_O",$BM$5:$BM$2729,0),1),"")</f>
        <v/>
      </c>
      <c r="BO425" s="38">
        <v>28909</v>
      </c>
      <c r="BP425" s="3">
        <v>125.04</v>
      </c>
      <c r="BQ425" s="7">
        <f>BP425/BP424</f>
        <v>0.9957792466353429</v>
      </c>
      <c r="BR425" s="4">
        <f>YEAR(BO425)</f>
        <v>1979</v>
      </c>
      <c r="BS425" s="2" t="s">
        <v>5</v>
      </c>
      <c r="BT425" s="12" t="str">
        <f>INDEX($CD$5:$CD$10,MATCH(BS425,$CC$5:$CC$10,0),1)</f>
        <v/>
      </c>
      <c r="BU425" s="12" t="str">
        <f>IF(AND(BT425="Y",BQ425&gt;1),"Y","")</f>
        <v/>
      </c>
      <c r="BV425" s="12" t="str">
        <f>IF(AND(BT425="Y",BQ425&lt;1),"Y","")</f>
        <v/>
      </c>
      <c r="BW425" s="12" t="str">
        <f>IF(BQ425&gt;1,IF(BQ424&gt;1,"Y",""),"")</f>
        <v/>
      </c>
      <c r="BX425" s="12" t="str">
        <f>IF(BQ425&lt;1,IF(BQ424&lt;1,"Y",""),"")</f>
        <v/>
      </c>
      <c r="BY425" s="2"/>
      <c r="BZ425" s="2"/>
      <c r="CA425" s="2"/>
    </row>
    <row r="426" spans="2:79">
      <c r="B426" s="4" t="str">
        <f>IF(G426=G427,IF(G426&gt;G425,G426&amp;"_O",""),G426&amp;"_C")</f>
        <v/>
      </c>
      <c r="C426" s="14">
        <f ca="1">RANDBETWEEN(0,1000)/1000</f>
        <v>5.0999999999999997E-2</v>
      </c>
      <c r="D426" s="16">
        <f>D425+1</f>
        <v>422</v>
      </c>
      <c r="E426" s="10">
        <f>ROUNDDOWN(D426/52,0)+1</f>
        <v>9</v>
      </c>
      <c r="F426" s="15">
        <f>F425+7</f>
        <v>47574</v>
      </c>
      <c r="G426" s="4">
        <f>YEAR(F426)</f>
        <v>2030</v>
      </c>
      <c r="H426" s="33">
        <v>0.90800000000000003</v>
      </c>
      <c r="I426" s="33">
        <v>0.872</v>
      </c>
      <c r="J426" s="33">
        <v>0.32200000000000001</v>
      </c>
      <c r="K426" s="16" t="str">
        <f>IF(M425&gt;1,"Up","Down")</f>
        <v>Up</v>
      </c>
      <c r="L426" s="16" t="str">
        <f>IF(K426="Up",IF(H426&lt;$BJ$7,"Up","Down"),IF(H426&lt;$BK$7,"Down","Up"))</f>
        <v>Down</v>
      </c>
      <c r="M426" s="17">
        <f>IF(L426="Up",INDEX($AK$5:$AK$1005,MATCH(I426,$AI$5:$AI$1005,0),1),INDEX($AL$5:$AL$1005,MATCH(J426,$AI$5:$AI$1005,0),1))</f>
        <v>0.98076193818089452</v>
      </c>
      <c r="N426" s="16" t="str">
        <f>IF(P425&gt;1,"Up","Down")</f>
        <v>Up</v>
      </c>
      <c r="O426" s="16" t="str">
        <f>IF(N426="Up",IF(H426&lt;$BJ$12,"Up","Down"),IF(H426&lt;$BK$12,"Down","Up"))</f>
        <v>Down</v>
      </c>
      <c r="P426" s="17">
        <f>IF(O426="Up",INDEX($AP$5:$AP$1005,MATCH(I426,$AI$5:$AI$1005,0),1),INDEX($AQ$5:$AQ$1005,MATCH(J426,$AI$5:$AI$1005,0),1))</f>
        <v>0.97578227232524761</v>
      </c>
      <c r="Q426" s="19">
        <f>T425</f>
        <v>76655.31217788026</v>
      </c>
      <c r="R426" s="19">
        <f>INDEX(model!$S$5:$S$35,MATCH(G426,model!$Q$5:$Q$35,0),1)*model!$O$5</f>
        <v>125</v>
      </c>
      <c r="S426" s="19">
        <f>IF(RIGHT(B426,1)="C",T425*INDEX(model!$T$5:$T$35,MATCH(G426,model!$Q$5:$Q$35,0),1),0)</f>
        <v>0</v>
      </c>
      <c r="T426" s="19">
        <f>(Q426+R426-S426)*M426</f>
        <v>75303.207785711988</v>
      </c>
      <c r="U426" s="19">
        <f>X425</f>
        <v>67833.667226606092</v>
      </c>
      <c r="V426" s="19">
        <f>INDEX(model!$S$5:$S$35,MATCH(G426,model!$Q$5:$Q$35,0),1)*model!$O$6</f>
        <v>125</v>
      </c>
      <c r="W426" s="19">
        <f>IF(RIGHT(B426,1)="C",X425*INDEX(model!$T$5:$T$35,MATCH(G426,model!$Q$5:$Q$35,0),1),0)</f>
        <v>0</v>
      </c>
      <c r="X426" s="19">
        <f>(U426+V426-W426)*P426</f>
        <v>66312.862730573019</v>
      </c>
      <c r="Y426" s="19"/>
      <c r="Z426" s="36" t="str">
        <f>K426&amp;L426</f>
        <v>UpDown</v>
      </c>
      <c r="AA426" s="36" t="str">
        <f>N426&amp;O426</f>
        <v>UpDown</v>
      </c>
      <c r="AB426" s="19"/>
      <c r="AC426" s="19"/>
      <c r="AD426" s="19"/>
      <c r="AE426" s="19"/>
      <c r="AI426" s="18">
        <f>ROUND(AI425-0.001,3)</f>
        <v>0.57899999999999996</v>
      </c>
      <c r="AJ426" s="9">
        <f t="array" ref="AJ426">PERCENTILE(IF($BB$5:$BB$2729="Y",$AY$5:$AY$2729),$AI426)</f>
        <v>1.0063115800914486</v>
      </c>
      <c r="AK426" s="9">
        <f t="array" ref="AK426">PERCENTILE(IF($BC$5:$BC$2729="Y",$AY$5:$AY$2729),$AI426)</f>
        <v>1.0144495662033866</v>
      </c>
      <c r="AL426" s="9">
        <f t="array" ref="AL426">PERCENTILE(IF($BD$5:$BD$2729="Y",$AY$5:$AY$2729),$AI426)</f>
        <v>0.98995132605929381</v>
      </c>
      <c r="AM426" s="41" t="str">
        <f>IF(AI426&lt;$BJ$7,"Up","Down")</f>
        <v>Down</v>
      </c>
      <c r="AN426" s="41" t="str">
        <f>IF(AI426&lt;$BK$7,"Down","Up")</f>
        <v>Up</v>
      </c>
      <c r="AO426" s="9">
        <f t="array" ref="AO426">PERCENTILE(IF($BT$5:$BT$2729="Y",$BQ$5:$BQ$2729),$AI426)</f>
        <v>1.0082909379708167</v>
      </c>
      <c r="AP426" s="9">
        <f t="array" ref="AP426">PERCENTILE(IF($BU$5:$BU$2729="Y",$BQ$5:$BQ$2729),$AI426)</f>
        <v>1.0205929341051385</v>
      </c>
      <c r="AQ426" s="9">
        <f t="array" ref="AQ426">PERCENTILE(IF($BV$5:$BV$2729="Y",$BQ$5:$BQ$2729),$AI426)</f>
        <v>0.9885541933766101</v>
      </c>
      <c r="AR426" s="41" t="str">
        <f>IF(AI426&lt;$BJ$12,"Up","Down")</f>
        <v>Up</v>
      </c>
      <c r="AS426" s="41" t="str">
        <f>IF(AI426&lt;$BK$12,"Down","Up")</f>
        <v>Up</v>
      </c>
      <c r="AU426" s="4" t="str">
        <f>IF(AZ426=AZ427,IF(AZ426&gt;AZ425,AZ426&amp;"_O",""),AZ426&amp;"_C")</f>
        <v/>
      </c>
      <c r="AV426" s="7" t="str">
        <f>IF(RIGHT(AU426,1)="C",AX426/INDEX($AX$5:$AX$2729,MATCH(AZ426&amp;"_O",$AU$5:$AU$2729,0),1),"")</f>
        <v/>
      </c>
      <c r="AW426" s="38">
        <v>28517</v>
      </c>
      <c r="AX426" s="37">
        <v>88.58</v>
      </c>
      <c r="AY426" s="7">
        <f>AX426/AX425</f>
        <v>0.98542663255089546</v>
      </c>
      <c r="AZ426" s="4">
        <f>YEAR(AW426)</f>
        <v>1978</v>
      </c>
      <c r="BA426" s="2" t="s">
        <v>5</v>
      </c>
      <c r="BB426" s="12" t="str">
        <f>INDEX($CD$5:$CD$10,MATCH(BA426,$CC$5:$CC$10,0),1)</f>
        <v/>
      </c>
      <c r="BC426" s="12" t="str">
        <f>IF(AND(BB426="Y",AY426&gt;1),"Y","")</f>
        <v/>
      </c>
      <c r="BD426" s="12" t="str">
        <f>IF(AND(BB426="Y",AY426&lt;1),"Y","")</f>
        <v/>
      </c>
      <c r="BE426" s="12" t="str">
        <f>IF(AY426&gt;1,IF(AY425&gt;1,"Y",""),"")</f>
        <v/>
      </c>
      <c r="BF426" s="12" t="str">
        <f>IF(AY426&lt;1,IF(AY425&lt;1,"Y",""),"")</f>
        <v/>
      </c>
      <c r="BG426" s="2"/>
      <c r="BH426" s="2"/>
      <c r="BI426" s="2"/>
      <c r="BJ426" s="2"/>
      <c r="BK426" s="2"/>
      <c r="BL426" s="2"/>
      <c r="BM426" s="4" t="str">
        <f>IF(BR426=BR427,IF(BR426&gt;BR425,BR426&amp;"_O",""),BR426&amp;"_C")</f>
        <v/>
      </c>
      <c r="BN426" s="7" t="str">
        <f>IF(RIGHT(BM426,1)="C",BP426/INDEX($BP$5:$BP$2729,MATCH(BR426&amp;"_O",$BM$5:$BM$2729,0),1),"")</f>
        <v/>
      </c>
      <c r="BO426" s="38">
        <v>28916</v>
      </c>
      <c r="BP426" s="3">
        <v>123.67</v>
      </c>
      <c r="BQ426" s="7">
        <f>BP426/BP425</f>
        <v>0.98904350607805502</v>
      </c>
      <c r="BR426" s="4">
        <f>YEAR(BO426)</f>
        <v>1979</v>
      </c>
      <c r="BS426" s="2" t="s">
        <v>5</v>
      </c>
      <c r="BT426" s="12" t="str">
        <f>INDEX($CD$5:$CD$10,MATCH(BS426,$CC$5:$CC$10,0),1)</f>
        <v/>
      </c>
      <c r="BU426" s="12" t="str">
        <f>IF(AND(BT426="Y",BQ426&gt;1),"Y","")</f>
        <v/>
      </c>
      <c r="BV426" s="12" t="str">
        <f>IF(AND(BT426="Y",BQ426&lt;1),"Y","")</f>
        <v/>
      </c>
      <c r="BW426" s="12" t="str">
        <f>IF(BQ426&gt;1,IF(BQ425&gt;1,"Y",""),"")</f>
        <v/>
      </c>
      <c r="BX426" s="12" t="str">
        <f>IF(BQ426&lt;1,IF(BQ425&lt;1,"Y",""),"")</f>
        <v>Y</v>
      </c>
      <c r="BY426" s="2"/>
      <c r="BZ426" s="2"/>
      <c r="CA426" s="2"/>
    </row>
    <row r="427" spans="2:79">
      <c r="B427" s="4" t="str">
        <f>IF(G427=G428,IF(G427&gt;G426,G427&amp;"_O",""),G427&amp;"_C")</f>
        <v/>
      </c>
      <c r="C427" s="14">
        <f ca="1">RANDBETWEEN(0,1000)/1000</f>
        <v>0.92300000000000004</v>
      </c>
      <c r="D427" s="16">
        <f>D426+1</f>
        <v>423</v>
      </c>
      <c r="E427" s="10">
        <f>ROUNDDOWN(D427/52,0)+1</f>
        <v>9</v>
      </c>
      <c r="F427" s="15">
        <f>F426+7</f>
        <v>47581</v>
      </c>
      <c r="G427" s="4">
        <f>YEAR(F427)</f>
        <v>2030</v>
      </c>
      <c r="H427" s="33">
        <v>4.9000000000000002E-2</v>
      </c>
      <c r="I427" s="33">
        <v>4.8000000000000001E-2</v>
      </c>
      <c r="J427" s="33">
        <v>0.55400000000000005</v>
      </c>
      <c r="K427" s="16" t="str">
        <f>IF(M426&gt;1,"Up","Down")</f>
        <v>Down</v>
      </c>
      <c r="L427" s="16" t="str">
        <f>IF(K427="Up",IF(H427&lt;$BJ$7,"Up","Down"),IF(H427&lt;$BK$7,"Down","Up"))</f>
        <v>Down</v>
      </c>
      <c r="M427" s="17">
        <f>IF(L427="Up",INDEX($AK$5:$AK$1005,MATCH(I427,$AI$5:$AI$1005,0),1),INDEX($AL$5:$AL$1005,MATCH(J427,$AI$5:$AI$1005,0),1))</f>
        <v>0.98910305004067944</v>
      </c>
      <c r="N427" s="16" t="str">
        <f>IF(P426&gt;1,"Up","Down")</f>
        <v>Down</v>
      </c>
      <c r="O427" s="16" t="str">
        <f>IF(N427="Up",IF(H427&lt;$BJ$12,"Up","Down"),IF(H427&lt;$BK$12,"Down","Up"))</f>
        <v>Down</v>
      </c>
      <c r="P427" s="17">
        <f>IF(O427="Up",INDEX($AP$5:$AP$1005,MATCH(I427,$AI$5:$AI$1005,0),1),INDEX($AQ$5:$AQ$1005,MATCH(J427,$AI$5:$AI$1005,0),1))</f>
        <v>0.98742551173114113</v>
      </c>
      <c r="Q427" s="19">
        <f>T426</f>
        <v>75303.207785711988</v>
      </c>
      <c r="R427" s="19">
        <f>INDEX(model!$S$5:$S$35,MATCH(G427,model!$Q$5:$Q$35,0),1)*model!$O$5</f>
        <v>125</v>
      </c>
      <c r="S427" s="19">
        <f>IF(RIGHT(B427,1)="C",T426*INDEX(model!$T$5:$T$35,MATCH(G427,model!$Q$5:$Q$35,0),1),0)</f>
        <v>0</v>
      </c>
      <c r="T427" s="19">
        <f>(Q427+R427-S427)*M427</f>
        <v>74606.270379949856</v>
      </c>
      <c r="U427" s="19">
        <f>X426</f>
        <v>66312.862730573019</v>
      </c>
      <c r="V427" s="19">
        <f>INDEX(model!$S$5:$S$35,MATCH(G427,model!$Q$5:$Q$35,0),1)*model!$O$6</f>
        <v>125</v>
      </c>
      <c r="W427" s="19">
        <f>IF(RIGHT(B427,1)="C",X426*INDEX(model!$T$5:$T$35,MATCH(G427,model!$Q$5:$Q$35,0),1),0)</f>
        <v>0</v>
      </c>
      <c r="X427" s="19">
        <f>(U427+V427-W427)*P427</f>
        <v>65602.440605059368</v>
      </c>
      <c r="Y427" s="19"/>
      <c r="Z427" s="36" t="str">
        <f>K427&amp;L427</f>
        <v>DownDown</v>
      </c>
      <c r="AA427" s="36" t="str">
        <f>N427&amp;O427</f>
        <v>DownDown</v>
      </c>
      <c r="AB427" s="19"/>
      <c r="AC427" s="19"/>
      <c r="AD427" s="19"/>
      <c r="AE427" s="19"/>
      <c r="AI427" s="18">
        <f>ROUND(AI426-0.001,3)</f>
        <v>0.57799999999999996</v>
      </c>
      <c r="AJ427" s="9">
        <f t="array" ref="AJ427">PERCENTILE(IF($BB$5:$BB$2729="Y",$AY$5:$AY$2729),$AI427)</f>
        <v>1.0062965945242608</v>
      </c>
      <c r="AK427" s="9">
        <f t="array" ref="AK427">PERCENTILE(IF($BC$5:$BC$2729="Y",$AY$5:$AY$2729),$AI427)</f>
        <v>1.0144141418943411</v>
      </c>
      <c r="AL427" s="9">
        <f t="array" ref="AL427">PERCENTILE(IF($BD$5:$BD$2729="Y",$AY$5:$AY$2729),$AI427)</f>
        <v>0.98992077732941308</v>
      </c>
      <c r="AM427" s="41" t="str">
        <f>IF(AI427&lt;$BJ$7,"Up","Down")</f>
        <v>Down</v>
      </c>
      <c r="AN427" s="41" t="str">
        <f>IF(AI427&lt;$BK$7,"Down","Up")</f>
        <v>Up</v>
      </c>
      <c r="AO427" s="9">
        <f t="array" ref="AO427">PERCENTILE(IF($BT$5:$BT$2729="Y",$BQ$5:$BQ$2729),$AI427)</f>
        <v>1.0082504728562729</v>
      </c>
      <c r="AP427" s="9">
        <f t="array" ref="AP427">PERCENTILE(IF($BU$5:$BU$2729="Y",$BQ$5:$BQ$2729),$AI427)</f>
        <v>1.0205427094781792</v>
      </c>
      <c r="AQ427" s="9">
        <f t="array" ref="AQ427">PERCENTILE(IF($BV$5:$BV$2729="Y",$BQ$5:$BQ$2729),$AI427)</f>
        <v>0.98855296178439078</v>
      </c>
      <c r="AR427" s="41" t="str">
        <f>IF(AI427&lt;$BJ$12,"Up","Down")</f>
        <v>Up</v>
      </c>
      <c r="AS427" s="41" t="str">
        <f>IF(AI427&lt;$BK$12,"Down","Up")</f>
        <v>Up</v>
      </c>
      <c r="AU427" s="4" t="str">
        <f>IF(AZ427=AZ428,IF(AZ427&gt;AZ426,AZ427&amp;"_O",""),AZ427&amp;"_C")</f>
        <v/>
      </c>
      <c r="AV427" s="7" t="str">
        <f>IF(RIGHT(AU427,1)="C",AX427/INDEX($AX$5:$AX$2729,MATCH(AZ427&amp;"_O",$AU$5:$AU$2729,0),1),"")</f>
        <v/>
      </c>
      <c r="AW427" s="38">
        <v>28524</v>
      </c>
      <c r="AX427" s="37">
        <v>89.62</v>
      </c>
      <c r="AY427" s="7">
        <f>AX427/AX426</f>
        <v>1.0117407992774894</v>
      </c>
      <c r="AZ427" s="4">
        <f>YEAR(AW427)</f>
        <v>1978</v>
      </c>
      <c r="BA427" s="2" t="s">
        <v>5</v>
      </c>
      <c r="BB427" s="12" t="str">
        <f>INDEX($CD$5:$CD$10,MATCH(BA427,$CC$5:$CC$10,0),1)</f>
        <v/>
      </c>
      <c r="BC427" s="12" t="str">
        <f>IF(AND(BB427="Y",AY427&gt;1),"Y","")</f>
        <v/>
      </c>
      <c r="BD427" s="12" t="str">
        <f>IF(AND(BB427="Y",AY427&lt;1),"Y","")</f>
        <v/>
      </c>
      <c r="BE427" s="12" t="str">
        <f>IF(AY427&gt;1,IF(AY426&gt;1,"Y",""),"")</f>
        <v/>
      </c>
      <c r="BF427" s="12" t="str">
        <f>IF(AY427&lt;1,IF(AY426&lt;1,"Y",""),"")</f>
        <v/>
      </c>
      <c r="BG427" s="2"/>
      <c r="BH427" s="2"/>
      <c r="BI427" s="2"/>
      <c r="BJ427" s="2"/>
      <c r="BK427" s="2"/>
      <c r="BL427" s="2"/>
      <c r="BM427" s="4" t="str">
        <f>IF(BR427=BR428,IF(BR427&gt;BR426,BR427&amp;"_O",""),BR427&amp;"_C")</f>
        <v/>
      </c>
      <c r="BN427" s="7" t="str">
        <f>IF(RIGHT(BM427,1)="C",BP427/INDEX($BP$5:$BP$2729,MATCH(BR427&amp;"_O",$BM$5:$BM$2729,0),1),"")</f>
        <v/>
      </c>
      <c r="BO427" s="38">
        <v>28923</v>
      </c>
      <c r="BP427" s="3">
        <v>127.25</v>
      </c>
      <c r="BQ427" s="7">
        <f>BP427/BP426</f>
        <v>1.0289480067922698</v>
      </c>
      <c r="BR427" s="4">
        <f>YEAR(BO427)</f>
        <v>1979</v>
      </c>
      <c r="BS427" s="2" t="s">
        <v>5</v>
      </c>
      <c r="BT427" s="12" t="str">
        <f>INDEX($CD$5:$CD$10,MATCH(BS427,$CC$5:$CC$10,0),1)</f>
        <v/>
      </c>
      <c r="BU427" s="12" t="str">
        <f>IF(AND(BT427="Y",BQ427&gt;1),"Y","")</f>
        <v/>
      </c>
      <c r="BV427" s="12" t="str">
        <f>IF(AND(BT427="Y",BQ427&lt;1),"Y","")</f>
        <v/>
      </c>
      <c r="BW427" s="12" t="str">
        <f>IF(BQ427&gt;1,IF(BQ426&gt;1,"Y",""),"")</f>
        <v/>
      </c>
      <c r="BX427" s="12" t="str">
        <f>IF(BQ427&lt;1,IF(BQ426&lt;1,"Y",""),"")</f>
        <v/>
      </c>
      <c r="BY427" s="2"/>
      <c r="BZ427" s="2"/>
      <c r="CA427" s="2"/>
    </row>
    <row r="428" spans="2:79">
      <c r="B428" s="4" t="str">
        <f>IF(G428=G429,IF(G428&gt;G427,G428&amp;"_O",""),G428&amp;"_C")</f>
        <v/>
      </c>
      <c r="C428" s="14">
        <f ca="1">RANDBETWEEN(0,1000)/1000</f>
        <v>0.115</v>
      </c>
      <c r="D428" s="16">
        <f>D427+1</f>
        <v>424</v>
      </c>
      <c r="E428" s="10">
        <f>ROUNDDOWN(D428/52,0)+1</f>
        <v>9</v>
      </c>
      <c r="F428" s="15">
        <f>F427+7</f>
        <v>47588</v>
      </c>
      <c r="G428" s="4">
        <f>YEAR(F428)</f>
        <v>2030</v>
      </c>
      <c r="H428" s="33">
        <v>0.501</v>
      </c>
      <c r="I428" s="33">
        <v>0.69299999999999995</v>
      </c>
      <c r="J428" s="33">
        <v>0.64800000000000002</v>
      </c>
      <c r="K428" s="16" t="str">
        <f>IF(M427&gt;1,"Up","Down")</f>
        <v>Down</v>
      </c>
      <c r="L428" s="16" t="str">
        <f>IF(K428="Up",IF(H428&lt;$BJ$7,"Up","Down"),IF(H428&lt;$BK$7,"Down","Up"))</f>
        <v>Up</v>
      </c>
      <c r="M428" s="17">
        <f>IF(L428="Up",INDEX($AK$5:$AK$1005,MATCH(I428,$AI$5:$AI$1005,0),1),INDEX($AL$5:$AL$1005,MATCH(J428,$AI$5:$AI$1005,0),1))</f>
        <v>1.0182081666110874</v>
      </c>
      <c r="N428" s="16" t="str">
        <f>IF(P427&gt;1,"Up","Down")</f>
        <v>Down</v>
      </c>
      <c r="O428" s="16" t="str">
        <f>IF(N428="Up",IF(H428&lt;$BJ$12,"Up","Down"),IF(H428&lt;$BK$12,"Down","Up"))</f>
        <v>Up</v>
      </c>
      <c r="P428" s="17">
        <f>IF(O428="Up",INDEX($AP$5:$AP$1005,MATCH(I428,$AI$5:$AI$1005,0),1),INDEX($AQ$5:$AQ$1005,MATCH(J428,$AI$5:$AI$1005,0),1))</f>
        <v>1.0259831045377876</v>
      </c>
      <c r="Q428" s="19">
        <f>T427</f>
        <v>74606.270379949856</v>
      </c>
      <c r="R428" s="19">
        <f>INDEX(model!$S$5:$S$35,MATCH(G428,model!$Q$5:$Q$35,0),1)*model!$O$5</f>
        <v>125</v>
      </c>
      <c r="S428" s="19">
        <f>IF(RIGHT(B428,1)="C",T427*INDEX(model!$T$5:$T$35,MATCH(G428,model!$Q$5:$Q$35,0),1),0)</f>
        <v>0</v>
      </c>
      <c r="T428" s="19">
        <f>(Q428+R428-S428)*M428</f>
        <v>76091.989802086202</v>
      </c>
      <c r="U428" s="19">
        <f>X427</f>
        <v>65602.440605059368</v>
      </c>
      <c r="V428" s="19">
        <f>INDEX(model!$S$5:$S$35,MATCH(G428,model!$Q$5:$Q$35,0),1)*model!$O$6</f>
        <v>125</v>
      </c>
      <c r="W428" s="19">
        <f>IF(RIGHT(B428,1)="C",X427*INDEX(model!$T$5:$T$35,MATCH(G428,model!$Q$5:$Q$35,0),1),0)</f>
        <v>0</v>
      </c>
      <c r="X428" s="19">
        <f>(U428+V428-W428)*P428</f>
        <v>67435.243565301847</v>
      </c>
      <c r="Y428" s="19"/>
      <c r="Z428" s="36" t="str">
        <f>K428&amp;L428</f>
        <v>DownUp</v>
      </c>
      <c r="AA428" s="36" t="str">
        <f>N428&amp;O428</f>
        <v>DownUp</v>
      </c>
      <c r="AB428" s="19"/>
      <c r="AC428" s="19"/>
      <c r="AD428" s="19"/>
      <c r="AE428" s="19"/>
      <c r="AI428" s="18">
        <f>ROUND(AI427-0.001,3)</f>
        <v>0.57699999999999996</v>
      </c>
      <c r="AJ428" s="9">
        <f t="array" ref="AJ428">PERCENTILE(IF($BB$5:$BB$2729="Y",$AY$5:$AY$2729),$AI428)</f>
        <v>1.0062446674126819</v>
      </c>
      <c r="AK428" s="9">
        <f t="array" ref="AK428">PERCENTILE(IF($BC$5:$BC$2729="Y",$AY$5:$AY$2729),$AI428)</f>
        <v>1.0144097896318653</v>
      </c>
      <c r="AL428" s="9">
        <f t="array" ref="AL428">PERCENTILE(IF($BD$5:$BD$2729="Y",$AY$5:$AY$2729),$AI428)</f>
        <v>0.98989652050423316</v>
      </c>
      <c r="AM428" s="41" t="str">
        <f>IF(AI428&lt;$BJ$7,"Up","Down")</f>
        <v>Down</v>
      </c>
      <c r="AN428" s="41" t="str">
        <f>IF(AI428&lt;$BK$7,"Down","Up")</f>
        <v>Up</v>
      </c>
      <c r="AO428" s="9">
        <f t="array" ref="AO428">PERCENTILE(IF($BT$5:$BT$2729="Y",$BQ$5:$BQ$2729),$AI428)</f>
        <v>1.0081920759492593</v>
      </c>
      <c r="AP428" s="9">
        <f t="array" ref="AP428">PERCENTILE(IF($BU$5:$BU$2729="Y",$BQ$5:$BQ$2729),$AI428)</f>
        <v>1.0204993303220649</v>
      </c>
      <c r="AQ428" s="9">
        <f t="array" ref="AQ428">PERCENTILE(IF($BV$5:$BV$2729="Y",$BQ$5:$BQ$2729),$AI428)</f>
        <v>0.98853878247976024</v>
      </c>
      <c r="AR428" s="41" t="str">
        <f>IF(AI428&lt;$BJ$12,"Up","Down")</f>
        <v>Up</v>
      </c>
      <c r="AS428" s="41" t="str">
        <f>IF(AI428&lt;$BK$12,"Down","Up")</f>
        <v>Up</v>
      </c>
      <c r="AU428" s="4" t="str">
        <f>IF(AZ428=AZ429,IF(AZ428&gt;AZ427,AZ428&amp;"_O",""),AZ428&amp;"_C")</f>
        <v/>
      </c>
      <c r="AV428" s="7" t="str">
        <f>IF(RIGHT(AU428,1)="C",AX428/INDEX($AX$5:$AX$2729,MATCH(AZ428&amp;"_O",$AU$5:$AU$2729,0),1),"")</f>
        <v/>
      </c>
      <c r="AW428" s="38">
        <v>28531</v>
      </c>
      <c r="AX428" s="37">
        <v>90.08</v>
      </c>
      <c r="AY428" s="7">
        <f>AX428/AX427</f>
        <v>1.0051327828609684</v>
      </c>
      <c r="AZ428" s="4">
        <f>YEAR(AW428)</f>
        <v>1978</v>
      </c>
      <c r="BA428" s="2" t="s">
        <v>5</v>
      </c>
      <c r="BB428" s="12" t="str">
        <f>INDEX($CD$5:$CD$10,MATCH(BA428,$CC$5:$CC$10,0),1)</f>
        <v/>
      </c>
      <c r="BC428" s="12" t="str">
        <f>IF(AND(BB428="Y",AY428&gt;1),"Y","")</f>
        <v/>
      </c>
      <c r="BD428" s="12" t="str">
        <f>IF(AND(BB428="Y",AY428&lt;1),"Y","")</f>
        <v/>
      </c>
      <c r="BE428" s="12" t="str">
        <f>IF(AY428&gt;1,IF(AY427&gt;1,"Y",""),"")</f>
        <v>Y</v>
      </c>
      <c r="BF428" s="12" t="str">
        <f>IF(AY428&lt;1,IF(AY427&lt;1,"Y",""),"")</f>
        <v/>
      </c>
      <c r="BG428" s="2"/>
      <c r="BH428" s="2"/>
      <c r="BI428" s="2"/>
      <c r="BJ428" s="2"/>
      <c r="BK428" s="2"/>
      <c r="BL428" s="2"/>
      <c r="BM428" s="4" t="str">
        <f>IF(BR428=BR429,IF(BR428&gt;BR427,BR428&amp;"_O",""),BR428&amp;"_C")</f>
        <v/>
      </c>
      <c r="BN428" s="7" t="str">
        <f>IF(RIGHT(BM428,1)="C",BP428/INDEX($BP$5:$BP$2729,MATCH(BR428&amp;"_O",$BM$5:$BM$2729,0),1),"")</f>
        <v/>
      </c>
      <c r="BO428" s="38">
        <v>28930</v>
      </c>
      <c r="BP428" s="3">
        <v>128.55000000000001</v>
      </c>
      <c r="BQ428" s="7">
        <f>BP428/BP427</f>
        <v>1.0102161100196465</v>
      </c>
      <c r="BR428" s="4">
        <f>YEAR(BO428)</f>
        <v>1979</v>
      </c>
      <c r="BS428" s="2" t="s">
        <v>5</v>
      </c>
      <c r="BT428" s="12" t="str">
        <f>INDEX($CD$5:$CD$10,MATCH(BS428,$CC$5:$CC$10,0),1)</f>
        <v/>
      </c>
      <c r="BU428" s="12" t="str">
        <f>IF(AND(BT428="Y",BQ428&gt;1),"Y","")</f>
        <v/>
      </c>
      <c r="BV428" s="12" t="str">
        <f>IF(AND(BT428="Y",BQ428&lt;1),"Y","")</f>
        <v/>
      </c>
      <c r="BW428" s="12" t="str">
        <f>IF(BQ428&gt;1,IF(BQ427&gt;1,"Y",""),"")</f>
        <v>Y</v>
      </c>
      <c r="BX428" s="12" t="str">
        <f>IF(BQ428&lt;1,IF(BQ427&lt;1,"Y",""),"")</f>
        <v/>
      </c>
      <c r="BY428" s="2"/>
      <c r="BZ428" s="2"/>
      <c r="CA428" s="2"/>
    </row>
    <row r="429" spans="2:79">
      <c r="B429" s="4" t="str">
        <f>IF(G429=G430,IF(G429&gt;G428,G429&amp;"_O",""),G429&amp;"_C")</f>
        <v/>
      </c>
      <c r="C429" s="14">
        <f ca="1">RANDBETWEEN(0,1000)/1000</f>
        <v>0.193</v>
      </c>
      <c r="D429" s="16">
        <f>D428+1</f>
        <v>425</v>
      </c>
      <c r="E429" s="10">
        <f>ROUNDDOWN(D429/52,0)+1</f>
        <v>9</v>
      </c>
      <c r="F429" s="15">
        <f>F428+7</f>
        <v>47595</v>
      </c>
      <c r="G429" s="4">
        <f>YEAR(F429)</f>
        <v>2030</v>
      </c>
      <c r="H429" s="33">
        <v>0.16700000000000001</v>
      </c>
      <c r="I429" s="33">
        <v>0.72599999999999998</v>
      </c>
      <c r="J429" s="33">
        <v>0.79500000000000004</v>
      </c>
      <c r="K429" s="16" t="str">
        <f>IF(M428&gt;1,"Up","Down")</f>
        <v>Up</v>
      </c>
      <c r="L429" s="16" t="str">
        <f>IF(K429="Up",IF(H429&lt;$BJ$7,"Up","Down"),IF(H429&lt;$BK$7,"Down","Up"))</f>
        <v>Up</v>
      </c>
      <c r="M429" s="17">
        <f>IF(L429="Up",INDEX($AK$5:$AK$1005,MATCH(I429,$AI$5:$AI$1005,0),1),INDEX($AL$5:$AL$1005,MATCH(J429,$AI$5:$AI$1005,0),1))</f>
        <v>1.0200291327587703</v>
      </c>
      <c r="N429" s="16" t="str">
        <f>IF(P428&gt;1,"Up","Down")</f>
        <v>Up</v>
      </c>
      <c r="O429" s="16" t="str">
        <f>IF(N429="Up",IF(H429&lt;$BJ$12,"Up","Down"),IF(H429&lt;$BK$12,"Down","Up"))</f>
        <v>Up</v>
      </c>
      <c r="P429" s="17">
        <f>IF(O429="Up",INDEX($AP$5:$AP$1005,MATCH(I429,$AI$5:$AI$1005,0),1),INDEX($AQ$5:$AQ$1005,MATCH(J429,$AI$5:$AI$1005,0),1))</f>
        <v>1.0272953229989343</v>
      </c>
      <c r="Q429" s="19">
        <f>T428</f>
        <v>76091.989802086202</v>
      </c>
      <c r="R429" s="19">
        <f>INDEX(model!$S$5:$S$35,MATCH(G429,model!$Q$5:$Q$35,0),1)*model!$O$5</f>
        <v>125</v>
      </c>
      <c r="S429" s="19">
        <f>IF(RIGHT(B429,1)="C",T428*INDEX(model!$T$5:$T$35,MATCH(G429,model!$Q$5:$Q$35,0),1),0)</f>
        <v>0</v>
      </c>
      <c r="T429" s="19">
        <f>(Q429+R429-S429)*M429</f>
        <v>77743.550009306025</v>
      </c>
      <c r="U429" s="19">
        <f>X428</f>
        <v>67435.243565301847</v>
      </c>
      <c r="V429" s="19">
        <f>INDEX(model!$S$5:$S$35,MATCH(G429,model!$Q$5:$Q$35,0),1)*model!$O$6</f>
        <v>125</v>
      </c>
      <c r="W429" s="19">
        <f>IF(RIGHT(B429,1)="C",X428*INDEX(model!$T$5:$T$35,MATCH(G429,model!$Q$5:$Q$35,0),1),0)</f>
        <v>0</v>
      </c>
      <c r="X429" s="19">
        <f>(U429+V429-W429)*P429</f>
        <v>69404.322235303436</v>
      </c>
      <c r="Y429" s="19"/>
      <c r="Z429" s="36" t="str">
        <f>K429&amp;L429</f>
        <v>UpUp</v>
      </c>
      <c r="AA429" s="36" t="str">
        <f>N429&amp;O429</f>
        <v>UpUp</v>
      </c>
      <c r="AB429" s="19"/>
      <c r="AC429" s="19"/>
      <c r="AD429" s="19"/>
      <c r="AE429" s="19"/>
      <c r="AI429" s="18">
        <f>ROUND(AI428-0.001,3)</f>
        <v>0.57599999999999996</v>
      </c>
      <c r="AJ429" s="9">
        <f t="array" ref="AJ429">PERCENTILE(IF($BB$5:$BB$2729="Y",$AY$5:$AY$2729),$AI429)</f>
        <v>1.006214402554565</v>
      </c>
      <c r="AK429" s="9">
        <f t="array" ref="AK429">PERCENTILE(IF($BC$5:$BC$2729="Y",$AY$5:$AY$2729),$AI429)</f>
        <v>1.0143605112564105</v>
      </c>
      <c r="AL429" s="9">
        <f t="array" ref="AL429">PERCENTILE(IF($BD$5:$BD$2729="Y",$AY$5:$AY$2729),$AI429)</f>
        <v>0.9898901490533718</v>
      </c>
      <c r="AM429" s="41" t="str">
        <f>IF(AI429&lt;$BJ$7,"Up","Down")</f>
        <v>Down</v>
      </c>
      <c r="AN429" s="41" t="str">
        <f>IF(AI429&lt;$BK$7,"Down","Up")</f>
        <v>Up</v>
      </c>
      <c r="AO429" s="9">
        <f t="array" ref="AO429">PERCENTILE(IF($BT$5:$BT$2729="Y",$BQ$5:$BQ$2729),$AI429)</f>
        <v>1.0081565090490336</v>
      </c>
      <c r="AP429" s="9">
        <f t="array" ref="AP429">PERCENTILE(IF($BU$5:$BU$2729="Y",$BQ$5:$BQ$2729),$AI429)</f>
        <v>1.0203712613185485</v>
      </c>
      <c r="AQ429" s="9">
        <f t="array" ref="AQ429">PERCENTILE(IF($BV$5:$BV$2729="Y",$BQ$5:$BQ$2729),$AI429)</f>
        <v>0.98848076238612148</v>
      </c>
      <c r="AR429" s="41" t="str">
        <f>IF(AI429&lt;$BJ$12,"Up","Down")</f>
        <v>Up</v>
      </c>
      <c r="AS429" s="41" t="str">
        <f>IF(AI429&lt;$BK$12,"Down","Up")</f>
        <v>Up</v>
      </c>
      <c r="AU429" s="4" t="str">
        <f>IF(AZ429=AZ430,IF(AZ429&gt;AZ428,AZ429&amp;"_O",""),AZ429&amp;"_C")</f>
        <v/>
      </c>
      <c r="AV429" s="7" t="str">
        <f>IF(RIGHT(AU429,1)="C",AX429/INDEX($AX$5:$AX$2729,MATCH(AZ429&amp;"_O",$AU$5:$AU$2729,0),1),"")</f>
        <v/>
      </c>
      <c r="AW429" s="38">
        <v>28538</v>
      </c>
      <c r="AX429" s="37">
        <v>87.96</v>
      </c>
      <c r="AY429" s="7">
        <f>AX429/AX428</f>
        <v>0.97646536412078144</v>
      </c>
      <c r="AZ429" s="4">
        <f>YEAR(AW429)</f>
        <v>1978</v>
      </c>
      <c r="BA429" s="2" t="s">
        <v>5</v>
      </c>
      <c r="BB429" s="12" t="str">
        <f>INDEX($CD$5:$CD$10,MATCH(BA429,$CC$5:$CC$10,0),1)</f>
        <v/>
      </c>
      <c r="BC429" s="12" t="str">
        <f>IF(AND(BB429="Y",AY429&gt;1),"Y","")</f>
        <v/>
      </c>
      <c r="BD429" s="12" t="str">
        <f>IF(AND(BB429="Y",AY429&lt;1),"Y","")</f>
        <v/>
      </c>
      <c r="BE429" s="12" t="str">
        <f>IF(AY429&gt;1,IF(AY428&gt;1,"Y",""),"")</f>
        <v/>
      </c>
      <c r="BF429" s="12" t="str">
        <f>IF(AY429&lt;1,IF(AY428&lt;1,"Y",""),"")</f>
        <v/>
      </c>
      <c r="BG429" s="2"/>
      <c r="BH429" s="2"/>
      <c r="BI429" s="2"/>
      <c r="BJ429" s="2"/>
      <c r="BK429" s="2"/>
      <c r="BL429" s="2"/>
      <c r="BM429" s="4" t="str">
        <f>IF(BR429=BR430,IF(BR429&gt;BR428,BR429&amp;"_O",""),BR429&amp;"_C")</f>
        <v/>
      </c>
      <c r="BN429" s="7" t="str">
        <f>IF(RIGHT(BM429,1)="C",BP429/INDEX($BP$5:$BP$2729,MATCH(BR429&amp;"_O",$BM$5:$BM$2729,0),1),"")</f>
        <v/>
      </c>
      <c r="BO429" s="38">
        <v>28937</v>
      </c>
      <c r="BP429" s="3">
        <v>130.58000000000001</v>
      </c>
      <c r="BQ429" s="7">
        <f>BP429/BP428</f>
        <v>1.0157915208090238</v>
      </c>
      <c r="BR429" s="4">
        <f>YEAR(BO429)</f>
        <v>1979</v>
      </c>
      <c r="BS429" s="2" t="s">
        <v>5</v>
      </c>
      <c r="BT429" s="12" t="str">
        <f>INDEX($CD$5:$CD$10,MATCH(BS429,$CC$5:$CC$10,0),1)</f>
        <v/>
      </c>
      <c r="BU429" s="12" t="str">
        <f>IF(AND(BT429="Y",BQ429&gt;1),"Y","")</f>
        <v/>
      </c>
      <c r="BV429" s="12" t="str">
        <f>IF(AND(BT429="Y",BQ429&lt;1),"Y","")</f>
        <v/>
      </c>
      <c r="BW429" s="12" t="str">
        <f>IF(BQ429&gt;1,IF(BQ428&gt;1,"Y",""),"")</f>
        <v>Y</v>
      </c>
      <c r="BX429" s="12" t="str">
        <f>IF(BQ429&lt;1,IF(BQ428&lt;1,"Y",""),"")</f>
        <v/>
      </c>
      <c r="BY429" s="2"/>
      <c r="BZ429" s="2"/>
      <c r="CA429" s="2"/>
    </row>
    <row r="430" spans="2:79">
      <c r="B430" s="4" t="str">
        <f>IF(G430=G431,IF(G430&gt;G429,G430&amp;"_O",""),G430&amp;"_C")</f>
        <v/>
      </c>
      <c r="C430" s="14">
        <f ca="1">RANDBETWEEN(0,1000)/1000</f>
        <v>6.8000000000000005E-2</v>
      </c>
      <c r="D430" s="16">
        <f>D429+1</f>
        <v>426</v>
      </c>
      <c r="E430" s="10">
        <f>ROUNDDOWN(D430/52,0)+1</f>
        <v>9</v>
      </c>
      <c r="F430" s="15">
        <f>F429+7</f>
        <v>47602</v>
      </c>
      <c r="G430" s="4">
        <f>YEAR(F430)</f>
        <v>2030</v>
      </c>
      <c r="H430" s="33">
        <v>0.77500000000000002</v>
      </c>
      <c r="I430" s="33">
        <v>0.76300000000000001</v>
      </c>
      <c r="J430" s="33">
        <v>0.13300000000000001</v>
      </c>
      <c r="K430" s="16" t="str">
        <f>IF(M429&gt;1,"Up","Down")</f>
        <v>Up</v>
      </c>
      <c r="L430" s="16" t="str">
        <f>IF(K430="Up",IF(H430&lt;$BJ$7,"Up","Down"),IF(H430&lt;$BK$7,"Down","Up"))</f>
        <v>Down</v>
      </c>
      <c r="M430" s="17">
        <f>IF(L430="Up",INDEX($AK$5:$AK$1005,MATCH(I430,$AI$5:$AI$1005,0),1),INDEX($AL$5:$AL$1005,MATCH(J430,$AI$5:$AI$1005,0),1))</f>
        <v>0.9685014095580915</v>
      </c>
      <c r="N430" s="16" t="str">
        <f>IF(P429&gt;1,"Up","Down")</f>
        <v>Up</v>
      </c>
      <c r="O430" s="16" t="str">
        <f>IF(N430="Up",IF(H430&lt;$BJ$12,"Up","Down"),IF(H430&lt;$BK$12,"Down","Up"))</f>
        <v>Down</v>
      </c>
      <c r="P430" s="17">
        <f>IF(O430="Up",INDEX($AP$5:$AP$1005,MATCH(I430,$AI$5:$AI$1005,0),1),INDEX($AQ$5:$AQ$1005,MATCH(J430,$AI$5:$AI$1005,0),1))</f>
        <v>0.95542535416010865</v>
      </c>
      <c r="Q430" s="19">
        <f>T429</f>
        <v>77743.550009306025</v>
      </c>
      <c r="R430" s="19">
        <f>INDEX(model!$S$5:$S$35,MATCH(G430,model!$Q$5:$Q$35,0),1)*model!$O$5</f>
        <v>125</v>
      </c>
      <c r="S430" s="19">
        <f>IF(RIGHT(B430,1)="C",T429*INDEX(model!$T$5:$T$35,MATCH(G430,model!$Q$5:$Q$35,0),1),0)</f>
        <v>0</v>
      </c>
      <c r="T430" s="19">
        <f>(Q430+R430-S430)*M430</f>
        <v>75415.80044425762</v>
      </c>
      <c r="U430" s="19">
        <f>X429</f>
        <v>69404.322235303436</v>
      </c>
      <c r="V430" s="19">
        <f>INDEX(model!$S$5:$S$35,MATCH(G430,model!$Q$5:$Q$35,0),1)*model!$O$6</f>
        <v>125</v>
      </c>
      <c r="W430" s="19">
        <f>IF(RIGHT(B430,1)="C",X429*INDEX(model!$T$5:$T$35,MATCH(G430,model!$Q$5:$Q$35,0),1),0)</f>
        <v>0</v>
      </c>
      <c r="X430" s="19">
        <f>(U430+V430-W430)*P430</f>
        <v>66430.077321177101</v>
      </c>
      <c r="Y430" s="19"/>
      <c r="Z430" s="36" t="str">
        <f>K430&amp;L430</f>
        <v>UpDown</v>
      </c>
      <c r="AA430" s="36" t="str">
        <f>N430&amp;O430</f>
        <v>UpDown</v>
      </c>
      <c r="AB430" s="19"/>
      <c r="AC430" s="19"/>
      <c r="AD430" s="19"/>
      <c r="AE430" s="19"/>
      <c r="AI430" s="18">
        <f>ROUND(AI429-0.001,3)</f>
        <v>0.57499999999999996</v>
      </c>
      <c r="AJ430" s="9">
        <f t="array" ref="AJ430">PERCENTILE(IF($BB$5:$BB$2729="Y",$AY$5:$AY$2729),$AI430)</f>
        <v>1.006185615902385</v>
      </c>
      <c r="AK430" s="9">
        <f t="array" ref="AK430">PERCENTILE(IF($BC$5:$BC$2729="Y",$AY$5:$AY$2729),$AI430)</f>
        <v>1.014351706507602</v>
      </c>
      <c r="AL430" s="9">
        <f t="array" ref="AL430">PERCENTILE(IF($BD$5:$BD$2729="Y",$AY$5:$AY$2729),$AI430)</f>
        <v>0.98988372266998692</v>
      </c>
      <c r="AM430" s="41" t="str">
        <f>IF(AI430&lt;$BJ$7,"Up","Down")</f>
        <v>Down</v>
      </c>
      <c r="AN430" s="41" t="str">
        <f>IF(AI430&lt;$BK$7,"Down","Up")</f>
        <v>Up</v>
      </c>
      <c r="AO430" s="9">
        <f t="array" ref="AO430">PERCENTILE(IF($BT$5:$BT$2729="Y",$BQ$5:$BQ$2729),$AI430)</f>
        <v>1.0080683870531337</v>
      </c>
      <c r="AP430" s="9">
        <f t="array" ref="AP430">PERCENTILE(IF($BU$5:$BU$2729="Y",$BQ$5:$BQ$2729),$AI430)</f>
        <v>1.0201803304153736</v>
      </c>
      <c r="AQ430" s="9">
        <f t="array" ref="AQ430">PERCENTILE(IF($BV$5:$BV$2729="Y",$BQ$5:$BQ$2729),$AI430)</f>
        <v>0.9883338394738922</v>
      </c>
      <c r="AR430" s="41" t="str">
        <f>IF(AI430&lt;$BJ$12,"Up","Down")</f>
        <v>Up</v>
      </c>
      <c r="AS430" s="41" t="str">
        <f>IF(AI430&lt;$BK$12,"Down","Up")</f>
        <v>Up</v>
      </c>
      <c r="AU430" s="4" t="str">
        <f>IF(AZ430=AZ431,IF(AZ430&gt;AZ429,AZ430&amp;"_O",""),AZ430&amp;"_C")</f>
        <v/>
      </c>
      <c r="AV430" s="7" t="str">
        <f>IF(RIGHT(AU430,1)="C",AX430/INDEX($AX$5:$AX$2729,MATCH(AZ430&amp;"_O",$AU$5:$AU$2729,0),1),"")</f>
        <v/>
      </c>
      <c r="AW430" s="38">
        <v>28545</v>
      </c>
      <c r="AX430" s="37">
        <v>88.49</v>
      </c>
      <c r="AY430" s="7">
        <f>AX430/AX429</f>
        <v>1.006025466120964</v>
      </c>
      <c r="AZ430" s="4">
        <f>YEAR(AW430)</f>
        <v>1978</v>
      </c>
      <c r="BA430" s="2" t="s">
        <v>5</v>
      </c>
      <c r="BB430" s="12" t="str">
        <f>INDEX($CD$5:$CD$10,MATCH(BA430,$CC$5:$CC$10,0),1)</f>
        <v/>
      </c>
      <c r="BC430" s="12" t="str">
        <f>IF(AND(BB430="Y",AY430&gt;1),"Y","")</f>
        <v/>
      </c>
      <c r="BD430" s="12" t="str">
        <f>IF(AND(BB430="Y",AY430&lt;1),"Y","")</f>
        <v/>
      </c>
      <c r="BE430" s="12" t="str">
        <f>IF(AY430&gt;1,IF(AY429&gt;1,"Y",""),"")</f>
        <v/>
      </c>
      <c r="BF430" s="12" t="str">
        <f>IF(AY430&lt;1,IF(AY429&lt;1,"Y",""),"")</f>
        <v/>
      </c>
      <c r="BG430" s="2"/>
      <c r="BH430" s="2"/>
      <c r="BI430" s="2"/>
      <c r="BJ430" s="2"/>
      <c r="BK430" s="2"/>
      <c r="BL430" s="2"/>
      <c r="BM430" s="4" t="str">
        <f>IF(BR430=BR431,IF(BR430&gt;BR429,BR430&amp;"_O",""),BR430&amp;"_C")</f>
        <v/>
      </c>
      <c r="BN430" s="7" t="str">
        <f>IF(RIGHT(BM430,1)="C",BP430/INDEX($BP$5:$BP$2729,MATCH(BR430&amp;"_O",$BM$5:$BM$2729,0),1),"")</f>
        <v/>
      </c>
      <c r="BO430" s="38">
        <v>28944</v>
      </c>
      <c r="BP430" s="3">
        <v>131.76</v>
      </c>
      <c r="BQ430" s="7">
        <f>BP430/BP429</f>
        <v>1.0090366059120843</v>
      </c>
      <c r="BR430" s="4">
        <f>YEAR(BO430)</f>
        <v>1979</v>
      </c>
      <c r="BS430" s="2" t="s">
        <v>5</v>
      </c>
      <c r="BT430" s="12" t="str">
        <f>INDEX($CD$5:$CD$10,MATCH(BS430,$CC$5:$CC$10,0),1)</f>
        <v/>
      </c>
      <c r="BU430" s="12" t="str">
        <f>IF(AND(BT430="Y",BQ430&gt;1),"Y","")</f>
        <v/>
      </c>
      <c r="BV430" s="12" t="str">
        <f>IF(AND(BT430="Y",BQ430&lt;1),"Y","")</f>
        <v/>
      </c>
      <c r="BW430" s="12" t="str">
        <f>IF(BQ430&gt;1,IF(BQ429&gt;1,"Y",""),"")</f>
        <v>Y</v>
      </c>
      <c r="BX430" s="12" t="str">
        <f>IF(BQ430&lt;1,IF(BQ429&lt;1,"Y",""),"")</f>
        <v/>
      </c>
      <c r="BY430" s="2"/>
      <c r="BZ430" s="2"/>
      <c r="CA430" s="2"/>
    </row>
    <row r="431" spans="2:79">
      <c r="B431" s="4" t="str">
        <f>IF(G431=G432,IF(G431&gt;G430,G431&amp;"_O",""),G431&amp;"_C")</f>
        <v/>
      </c>
      <c r="C431" s="14">
        <f ca="1">RANDBETWEEN(0,1000)/1000</f>
        <v>0.05</v>
      </c>
      <c r="D431" s="16">
        <f>D430+1</f>
        <v>427</v>
      </c>
      <c r="E431" s="10">
        <f>ROUNDDOWN(D431/52,0)+1</f>
        <v>9</v>
      </c>
      <c r="F431" s="15">
        <f>F430+7</f>
        <v>47609</v>
      </c>
      <c r="G431" s="4">
        <f>YEAR(F431)</f>
        <v>2030</v>
      </c>
      <c r="H431" s="33">
        <v>0.83799999999999997</v>
      </c>
      <c r="I431" s="33">
        <v>2.4E-2</v>
      </c>
      <c r="J431" s="33">
        <v>0.99</v>
      </c>
      <c r="K431" s="16" t="str">
        <f>IF(M430&gt;1,"Up","Down")</f>
        <v>Down</v>
      </c>
      <c r="L431" s="16" t="str">
        <f>IF(K431="Up",IF(H431&lt;$BJ$7,"Up","Down"),IF(H431&lt;$BK$7,"Down","Up"))</f>
        <v>Up</v>
      </c>
      <c r="M431" s="17">
        <f>IF(L431="Up",INDEX($AK$5:$AK$1005,MATCH(I431,$AI$5:$AI$1005,0),1),INDEX($AL$5:$AL$1005,MATCH(J431,$AI$5:$AI$1005,0),1))</f>
        <v>1.0005817948092821</v>
      </c>
      <c r="N431" s="16" t="str">
        <f>IF(P430&gt;1,"Up","Down")</f>
        <v>Down</v>
      </c>
      <c r="O431" s="16" t="str">
        <f>IF(N431="Up",IF(H431&lt;$BJ$12,"Up","Down"),IF(H431&lt;$BK$12,"Down","Up"))</f>
        <v>Up</v>
      </c>
      <c r="P431" s="17">
        <f>IF(O431="Up",INDEX($AP$5:$AP$1005,MATCH(I431,$AI$5:$AI$1005,0),1),INDEX($AQ$5:$AQ$1005,MATCH(J431,$AI$5:$AI$1005,0),1))</f>
        <v>1.0009474205519058</v>
      </c>
      <c r="Q431" s="19">
        <f>T430</f>
        <v>75415.80044425762</v>
      </c>
      <c r="R431" s="19">
        <f>INDEX(model!$S$5:$S$35,MATCH(G431,model!$Q$5:$Q$35,0),1)*model!$O$5</f>
        <v>125</v>
      </c>
      <c r="S431" s="19">
        <f>IF(RIGHT(B431,1)="C",T430*INDEX(model!$T$5:$T$35,MATCH(G431,model!$Q$5:$Q$35,0),1),0)</f>
        <v>0</v>
      </c>
      <c r="T431" s="19">
        <f>(Q431+R431-S431)*M431</f>
        <v>75584.749689845106</v>
      </c>
      <c r="U431" s="19">
        <f>X430</f>
        <v>66430.077321177101</v>
      </c>
      <c r="V431" s="19">
        <f>INDEX(model!$S$5:$S$35,MATCH(G431,model!$Q$5:$Q$35,0),1)*model!$O$6</f>
        <v>125</v>
      </c>
      <c r="W431" s="19">
        <f>IF(RIGHT(B431,1)="C",X430*INDEX(model!$T$5:$T$35,MATCH(G431,model!$Q$5:$Q$35,0),1),0)</f>
        <v>0</v>
      </c>
      <c r="X431" s="19">
        <f>(U431+V431-W431)*P431</f>
        <v>66618.132969264858</v>
      </c>
      <c r="Y431" s="19"/>
      <c r="Z431" s="36" t="str">
        <f>K431&amp;L431</f>
        <v>DownUp</v>
      </c>
      <c r="AA431" s="36" t="str">
        <f>N431&amp;O431</f>
        <v>DownUp</v>
      </c>
      <c r="AB431" s="19"/>
      <c r="AC431" s="19"/>
      <c r="AD431" s="19"/>
      <c r="AE431" s="19"/>
      <c r="AI431" s="18">
        <f>ROUND(AI430-0.001,3)</f>
        <v>0.57399999999999995</v>
      </c>
      <c r="AJ431" s="9">
        <f t="array" ref="AJ431">PERCENTILE(IF($BB$5:$BB$2729="Y",$AY$5:$AY$2729),$AI431)</f>
        <v>1.0061523336133229</v>
      </c>
      <c r="AK431" s="9">
        <f t="array" ref="AK431">PERCENTILE(IF($BC$5:$BC$2729="Y",$AY$5:$AY$2729),$AI431)</f>
        <v>1.014328336068171</v>
      </c>
      <c r="AL431" s="9">
        <f t="array" ref="AL431">PERCENTILE(IF($BD$5:$BD$2729="Y",$AY$5:$AY$2729),$AI431)</f>
        <v>0.98987654254292967</v>
      </c>
      <c r="AM431" s="41" t="str">
        <f>IF(AI431&lt;$BJ$7,"Up","Down")</f>
        <v>Down</v>
      </c>
      <c r="AN431" s="41" t="str">
        <f>IF(AI431&lt;$BK$7,"Down","Up")</f>
        <v>Up</v>
      </c>
      <c r="AO431" s="9">
        <f t="array" ref="AO431">PERCENTILE(IF($BT$5:$BT$2729="Y",$BQ$5:$BQ$2729),$AI431)</f>
        <v>1.0079044081064887</v>
      </c>
      <c r="AP431" s="9">
        <f t="array" ref="AP431">PERCENTILE(IF($BU$5:$BU$2729="Y",$BQ$5:$BQ$2729),$AI431)</f>
        <v>1.0200480968796024</v>
      </c>
      <c r="AQ431" s="9">
        <f t="array" ref="AQ431">PERCENTILE(IF($BV$5:$BV$2729="Y",$BQ$5:$BQ$2729),$AI431)</f>
        <v>0.98830666110929888</v>
      </c>
      <c r="AR431" s="41" t="str">
        <f>IF(AI431&lt;$BJ$12,"Up","Down")</f>
        <v>Up</v>
      </c>
      <c r="AS431" s="41" t="str">
        <f>IF(AI431&lt;$BK$12,"Down","Up")</f>
        <v>Up</v>
      </c>
      <c r="AU431" s="4" t="str">
        <f>IF(AZ431=AZ432,IF(AZ431&gt;AZ430,AZ431&amp;"_O",""),AZ431&amp;"_C")</f>
        <v/>
      </c>
      <c r="AV431" s="7" t="str">
        <f>IF(RIGHT(AU431,1)="C",AX431/INDEX($AX$5:$AX$2729,MATCH(AZ431&amp;"_O",$AU$5:$AU$2729,0),1),"")</f>
        <v/>
      </c>
      <c r="AW431" s="38">
        <v>28552</v>
      </c>
      <c r="AX431" s="37">
        <v>87.45</v>
      </c>
      <c r="AY431" s="7">
        <f>AX431/AX430</f>
        <v>0.98824725957735349</v>
      </c>
      <c r="AZ431" s="4">
        <f>YEAR(AW431)</f>
        <v>1978</v>
      </c>
      <c r="BA431" s="2" t="s">
        <v>5</v>
      </c>
      <c r="BB431" s="12" t="str">
        <f>INDEX($CD$5:$CD$10,MATCH(BA431,$CC$5:$CC$10,0),1)</f>
        <v/>
      </c>
      <c r="BC431" s="12" t="str">
        <f>IF(AND(BB431="Y",AY431&gt;1),"Y","")</f>
        <v/>
      </c>
      <c r="BD431" s="12" t="str">
        <f>IF(AND(BB431="Y",AY431&lt;1),"Y","")</f>
        <v/>
      </c>
      <c r="BE431" s="12" t="str">
        <f>IF(AY431&gt;1,IF(AY430&gt;1,"Y",""),"")</f>
        <v/>
      </c>
      <c r="BF431" s="12" t="str">
        <f>IF(AY431&lt;1,IF(AY430&lt;1,"Y",""),"")</f>
        <v/>
      </c>
      <c r="BG431" s="2"/>
      <c r="BH431" s="2"/>
      <c r="BI431" s="2"/>
      <c r="BJ431" s="2"/>
      <c r="BK431" s="2"/>
      <c r="BL431" s="2"/>
      <c r="BM431" s="4" t="str">
        <f>IF(BR431=BR432,IF(BR431&gt;BR430,BR431&amp;"_O",""),BR431&amp;"_C")</f>
        <v/>
      </c>
      <c r="BN431" s="7" t="str">
        <f>IF(RIGHT(BM431,1)="C",BP431/INDEX($BP$5:$BP$2729,MATCH(BR431&amp;"_O",$BM$5:$BM$2729,0),1),"")</f>
        <v/>
      </c>
      <c r="BO431" s="38">
        <v>28951</v>
      </c>
      <c r="BP431" s="3">
        <v>133.75</v>
      </c>
      <c r="BQ431" s="7">
        <f>BP431/BP430</f>
        <v>1.0151032179720705</v>
      </c>
      <c r="BR431" s="4">
        <f>YEAR(BO431)</f>
        <v>1979</v>
      </c>
      <c r="BS431" s="2" t="s">
        <v>5</v>
      </c>
      <c r="BT431" s="12" t="str">
        <f>INDEX($CD$5:$CD$10,MATCH(BS431,$CC$5:$CC$10,0),1)</f>
        <v/>
      </c>
      <c r="BU431" s="12" t="str">
        <f>IF(AND(BT431="Y",BQ431&gt;1),"Y","")</f>
        <v/>
      </c>
      <c r="BV431" s="12" t="str">
        <f>IF(AND(BT431="Y",BQ431&lt;1),"Y","")</f>
        <v/>
      </c>
      <c r="BW431" s="12" t="str">
        <f>IF(BQ431&gt;1,IF(BQ430&gt;1,"Y",""),"")</f>
        <v>Y</v>
      </c>
      <c r="BX431" s="12" t="str">
        <f>IF(BQ431&lt;1,IF(BQ430&lt;1,"Y",""),"")</f>
        <v/>
      </c>
      <c r="BY431" s="2"/>
      <c r="BZ431" s="2"/>
      <c r="CA431" s="2"/>
    </row>
    <row r="432" spans="2:79">
      <c r="B432" s="4" t="str">
        <f>IF(G432=G433,IF(G432&gt;G431,G432&amp;"_O",""),G432&amp;"_C")</f>
        <v/>
      </c>
      <c r="C432" s="14">
        <f ca="1">RANDBETWEEN(0,1000)/1000</f>
        <v>0.94599999999999995</v>
      </c>
      <c r="D432" s="16">
        <f>D431+1</f>
        <v>428</v>
      </c>
      <c r="E432" s="10">
        <f>ROUNDDOWN(D432/52,0)+1</f>
        <v>9</v>
      </c>
      <c r="F432" s="15">
        <f>F431+7</f>
        <v>47616</v>
      </c>
      <c r="G432" s="4">
        <f>YEAR(F432)</f>
        <v>2030</v>
      </c>
      <c r="H432" s="33">
        <v>0.39800000000000002</v>
      </c>
      <c r="I432" s="33">
        <v>0.53700000000000003</v>
      </c>
      <c r="J432" s="33">
        <v>0.32700000000000001</v>
      </c>
      <c r="K432" s="16" t="str">
        <f>IF(M431&gt;1,"Up","Down")</f>
        <v>Up</v>
      </c>
      <c r="L432" s="16" t="str">
        <f>IF(K432="Up",IF(H432&lt;$BJ$7,"Up","Down"),IF(H432&lt;$BK$7,"Down","Up"))</f>
        <v>Up</v>
      </c>
      <c r="M432" s="17">
        <f>IF(L432="Up",INDEX($AK$5:$AK$1005,MATCH(I432,$AI$5:$AI$1005,0),1),INDEX($AL$5:$AL$1005,MATCH(J432,$AI$5:$AI$1005,0),1))</f>
        <v>1.0133151690345013</v>
      </c>
      <c r="N432" s="16" t="str">
        <f>IF(P431&gt;1,"Up","Down")</f>
        <v>Up</v>
      </c>
      <c r="O432" s="16" t="str">
        <f>IF(N432="Up",IF(H432&lt;$BJ$12,"Up","Down"),IF(H432&lt;$BK$12,"Down","Up"))</f>
        <v>Up</v>
      </c>
      <c r="P432" s="17">
        <f>IF(O432="Up",INDEX($AP$5:$AP$1005,MATCH(I432,$AI$5:$AI$1005,0),1),INDEX($AQ$5:$AQ$1005,MATCH(J432,$AI$5:$AI$1005,0),1))</f>
        <v>1.018539834272165</v>
      </c>
      <c r="Q432" s="19">
        <f>T431</f>
        <v>75584.749689845106</v>
      </c>
      <c r="R432" s="19">
        <f>INDEX(model!$S$5:$S$35,MATCH(G432,model!$Q$5:$Q$35,0),1)*model!$O$5</f>
        <v>125</v>
      </c>
      <c r="S432" s="19">
        <f>IF(RIGHT(B432,1)="C",T431*INDEX(model!$T$5:$T$35,MATCH(G432,model!$Q$5:$Q$35,0),1),0)</f>
        <v>0</v>
      </c>
      <c r="T432" s="19">
        <f>(Q432+R432-S432)*M432</f>
        <v>76717.837804525174</v>
      </c>
      <c r="U432" s="19">
        <f>X431</f>
        <v>66618.132969264858</v>
      </c>
      <c r="V432" s="19">
        <f>INDEX(model!$S$5:$S$35,MATCH(G432,model!$Q$5:$Q$35,0),1)*model!$O$6</f>
        <v>125</v>
      </c>
      <c r="W432" s="19">
        <f>IF(RIGHT(B432,1)="C",X431*INDEX(model!$T$5:$T$35,MATCH(G432,model!$Q$5:$Q$35,0),1),0)</f>
        <v>0</v>
      </c>
      <c r="X432" s="19">
        <f>(U432+V432-W432)*P432</f>
        <v>67980.539593320093</v>
      </c>
      <c r="Y432" s="19"/>
      <c r="Z432" s="36" t="str">
        <f>K432&amp;L432</f>
        <v>UpUp</v>
      </c>
      <c r="AA432" s="36" t="str">
        <f>N432&amp;O432</f>
        <v>UpUp</v>
      </c>
      <c r="AB432" s="19"/>
      <c r="AC432" s="19"/>
      <c r="AD432" s="19"/>
      <c r="AE432" s="19"/>
      <c r="AI432" s="18">
        <f>ROUND(AI431-0.001,3)</f>
        <v>0.57299999999999995</v>
      </c>
      <c r="AJ432" s="9">
        <f t="array" ref="AJ432">PERCENTILE(IF($BB$5:$BB$2729="Y",$AY$5:$AY$2729),$AI432)</f>
        <v>1.0061463595574804</v>
      </c>
      <c r="AK432" s="9">
        <f t="array" ref="AK432">PERCENTILE(IF($BC$5:$BC$2729="Y",$AY$5:$AY$2729),$AI432)</f>
        <v>1.0143161619252863</v>
      </c>
      <c r="AL432" s="9">
        <f t="array" ref="AL432">PERCENTILE(IF($BD$5:$BD$2729="Y",$AY$5:$AY$2729),$AI432)</f>
        <v>0.989868345269731</v>
      </c>
      <c r="AM432" s="41" t="str">
        <f>IF(AI432&lt;$BJ$7,"Up","Down")</f>
        <v>Down</v>
      </c>
      <c r="AN432" s="41" t="str">
        <f>IF(AI432&lt;$BK$7,"Down","Up")</f>
        <v>Up</v>
      </c>
      <c r="AO432" s="9">
        <f t="array" ref="AO432">PERCENTILE(IF($BT$5:$BT$2729="Y",$BQ$5:$BQ$2729),$AI432)</f>
        <v>1.0078994289664407</v>
      </c>
      <c r="AP432" s="9">
        <f t="array" ref="AP432">PERCENTILE(IF($BU$5:$BU$2729="Y",$BQ$5:$BQ$2729),$AI432)</f>
        <v>1.0200024932206171</v>
      </c>
      <c r="AQ432" s="9">
        <f t="array" ref="AQ432">PERCENTILE(IF($BV$5:$BV$2729="Y",$BQ$5:$BQ$2729),$AI432)</f>
        <v>0.98829740159873991</v>
      </c>
      <c r="AR432" s="41" t="str">
        <f>IF(AI432&lt;$BJ$12,"Up","Down")</f>
        <v>Up</v>
      </c>
      <c r="AS432" s="41" t="str">
        <f>IF(AI432&lt;$BK$12,"Down","Up")</f>
        <v>Up</v>
      </c>
      <c r="AU432" s="4" t="str">
        <f>IF(AZ432=AZ433,IF(AZ432&gt;AZ431,AZ432&amp;"_O",""),AZ432&amp;"_C")</f>
        <v/>
      </c>
      <c r="AV432" s="7" t="str">
        <f>IF(RIGHT(AU432,1)="C",AX432/INDEX($AX$5:$AX$2729,MATCH(AZ432&amp;"_O",$AU$5:$AU$2729,0),1),"")</f>
        <v/>
      </c>
      <c r="AW432" s="38">
        <v>28559</v>
      </c>
      <c r="AX432" s="37">
        <v>88.88</v>
      </c>
      <c r="AY432" s="7">
        <f>AX432/AX431</f>
        <v>1.0163522012578616</v>
      </c>
      <c r="AZ432" s="4">
        <f>YEAR(AW432)</f>
        <v>1978</v>
      </c>
      <c r="BA432" s="2" t="s">
        <v>5</v>
      </c>
      <c r="BB432" s="12" t="str">
        <f>INDEX($CD$5:$CD$10,MATCH(BA432,$CC$5:$CC$10,0),1)</f>
        <v/>
      </c>
      <c r="BC432" s="12" t="str">
        <f>IF(AND(BB432="Y",AY432&gt;1),"Y","")</f>
        <v/>
      </c>
      <c r="BD432" s="12" t="str">
        <f>IF(AND(BB432="Y",AY432&lt;1),"Y","")</f>
        <v/>
      </c>
      <c r="BE432" s="12" t="str">
        <f>IF(AY432&gt;1,IF(AY431&gt;1,"Y",""),"")</f>
        <v/>
      </c>
      <c r="BF432" s="12" t="str">
        <f>IF(AY432&lt;1,IF(AY431&lt;1,"Y",""),"")</f>
        <v/>
      </c>
      <c r="BG432" s="2"/>
      <c r="BH432" s="2"/>
      <c r="BI432" s="2"/>
      <c r="BJ432" s="2"/>
      <c r="BK432" s="2"/>
      <c r="BL432" s="2"/>
      <c r="BM432" s="4" t="str">
        <f>IF(BR432=BR433,IF(BR432&gt;BR431,BR432&amp;"_O",""),BR432&amp;"_C")</f>
        <v/>
      </c>
      <c r="BN432" s="7" t="str">
        <f>IF(RIGHT(BM432,1)="C",BP432/INDEX($BP$5:$BP$2729,MATCH(BR432&amp;"_O",$BM$5:$BM$2729,0),1),"")</f>
        <v/>
      </c>
      <c r="BO432" s="38">
        <v>28957</v>
      </c>
      <c r="BP432" s="3">
        <v>133.54</v>
      </c>
      <c r="BQ432" s="7">
        <f>BP432/BP431</f>
        <v>0.99842990654205599</v>
      </c>
      <c r="BR432" s="4">
        <f>YEAR(BO432)</f>
        <v>1979</v>
      </c>
      <c r="BS432" s="2" t="s">
        <v>5</v>
      </c>
      <c r="BT432" s="12" t="str">
        <f>INDEX($CD$5:$CD$10,MATCH(BS432,$CC$5:$CC$10,0),1)</f>
        <v/>
      </c>
      <c r="BU432" s="12" t="str">
        <f>IF(AND(BT432="Y",BQ432&gt;1),"Y","")</f>
        <v/>
      </c>
      <c r="BV432" s="12" t="str">
        <f>IF(AND(BT432="Y",BQ432&lt;1),"Y","")</f>
        <v/>
      </c>
      <c r="BW432" s="12" t="str">
        <f>IF(BQ432&gt;1,IF(BQ431&gt;1,"Y",""),"")</f>
        <v/>
      </c>
      <c r="BX432" s="12" t="str">
        <f>IF(BQ432&lt;1,IF(BQ431&lt;1,"Y",""),"")</f>
        <v/>
      </c>
      <c r="BY432" s="2"/>
      <c r="BZ432" s="2"/>
      <c r="CA432" s="2"/>
    </row>
    <row r="433" spans="2:79">
      <c r="B433" s="4" t="str">
        <f>IF(G433=G434,IF(G433&gt;G432,G433&amp;"_O",""),G433&amp;"_C")</f>
        <v/>
      </c>
      <c r="C433" s="14">
        <f ca="1">RANDBETWEEN(0,1000)/1000</f>
        <v>0.29499999999999998</v>
      </c>
      <c r="D433" s="16">
        <f>D432+1</f>
        <v>429</v>
      </c>
      <c r="E433" s="10">
        <f>ROUNDDOWN(D433/52,0)+1</f>
        <v>9</v>
      </c>
      <c r="F433" s="15">
        <f>F432+7</f>
        <v>47623</v>
      </c>
      <c r="G433" s="4">
        <f>YEAR(F433)</f>
        <v>2030</v>
      </c>
      <c r="H433" s="33">
        <v>0.504</v>
      </c>
      <c r="I433" s="33">
        <v>0.38400000000000001</v>
      </c>
      <c r="J433" s="33">
        <v>0.52600000000000002</v>
      </c>
      <c r="K433" s="16" t="str">
        <f>IF(M432&gt;1,"Up","Down")</f>
        <v>Up</v>
      </c>
      <c r="L433" s="16" t="str">
        <f>IF(K433="Up",IF(H433&lt;$BJ$7,"Up","Down"),IF(H433&lt;$BK$7,"Down","Up"))</f>
        <v>Up</v>
      </c>
      <c r="M433" s="17">
        <f>IF(L433="Up",INDEX($AK$5:$AK$1005,MATCH(I433,$AI$5:$AI$1005,0),1),INDEX($AL$5:$AL$1005,MATCH(J433,$AI$5:$AI$1005,0),1))</f>
        <v>1.0092117615392051</v>
      </c>
      <c r="N433" s="16" t="str">
        <f>IF(P432&gt;1,"Up","Down")</f>
        <v>Up</v>
      </c>
      <c r="O433" s="16" t="str">
        <f>IF(N433="Up",IF(H433&lt;$BJ$12,"Up","Down"),IF(H433&lt;$BK$12,"Down","Up"))</f>
        <v>Up</v>
      </c>
      <c r="P433" s="17">
        <f>IF(O433="Up",INDEX($AP$5:$AP$1005,MATCH(I433,$AI$5:$AI$1005,0),1),INDEX($AQ$5:$AQ$1005,MATCH(J433,$AI$5:$AI$1005,0),1))</f>
        <v>1.0129826102607526</v>
      </c>
      <c r="Q433" s="19">
        <f>T432</f>
        <v>76717.837804525174</v>
      </c>
      <c r="R433" s="19">
        <f>INDEX(model!$S$5:$S$35,MATCH(G433,model!$Q$5:$Q$35,0),1)*model!$O$5</f>
        <v>125</v>
      </c>
      <c r="S433" s="19">
        <f>IF(RIGHT(B433,1)="C",T432*INDEX(model!$T$5:$T$35,MATCH(G433,model!$Q$5:$Q$35,0),1),0)</f>
        <v>0</v>
      </c>
      <c r="T433" s="19">
        <f>(Q433+R433-S433)*M433</f>
        <v>77550.695702376281</v>
      </c>
      <c r="U433" s="19">
        <f>X432</f>
        <v>67980.539593320093</v>
      </c>
      <c r="V433" s="19">
        <f>INDEX(model!$S$5:$S$35,MATCH(G433,model!$Q$5:$Q$35,0),1)*model!$O$6</f>
        <v>125</v>
      </c>
      <c r="W433" s="19">
        <f>IF(RIGHT(B433,1)="C",X432*INDEX(model!$T$5:$T$35,MATCH(G433,model!$Q$5:$Q$35,0),1),0)</f>
        <v>0</v>
      </c>
      <c r="X433" s="19">
        <f>(U433+V433-W433)*P433</f>
        <v>68989.727270458432</v>
      </c>
      <c r="Y433" s="19"/>
      <c r="Z433" s="36" t="str">
        <f>K433&amp;L433</f>
        <v>UpUp</v>
      </c>
      <c r="AA433" s="36" t="str">
        <f>N433&amp;O433</f>
        <v>UpUp</v>
      </c>
      <c r="AB433" s="19"/>
      <c r="AC433" s="19"/>
      <c r="AD433" s="19"/>
      <c r="AE433" s="19"/>
      <c r="AI433" s="18">
        <f>ROUND(AI432-0.001,3)</f>
        <v>0.57199999999999995</v>
      </c>
      <c r="AJ433" s="9">
        <f t="array" ref="AJ433">PERCENTILE(IF($BB$5:$BB$2729="Y",$AY$5:$AY$2729),$AI433)</f>
        <v>1.0061370564967884</v>
      </c>
      <c r="AK433" s="9">
        <f t="array" ref="AK433">PERCENTILE(IF($BC$5:$BC$2729="Y",$AY$5:$AY$2729),$AI433)</f>
        <v>1.0143133728508349</v>
      </c>
      <c r="AL433" s="9">
        <f t="array" ref="AL433">PERCENTILE(IF($BD$5:$BD$2729="Y",$AY$5:$AY$2729),$AI433)</f>
        <v>0.98986300254257154</v>
      </c>
      <c r="AM433" s="41" t="str">
        <f>IF(AI433&lt;$BJ$7,"Up","Down")</f>
        <v>Down</v>
      </c>
      <c r="AN433" s="41" t="str">
        <f>IF(AI433&lt;$BK$7,"Down","Up")</f>
        <v>Up</v>
      </c>
      <c r="AO433" s="9">
        <f t="array" ref="AO433">PERCENTILE(IF($BT$5:$BT$2729="Y",$BQ$5:$BQ$2729),$AI433)</f>
        <v>1.007830929632807</v>
      </c>
      <c r="AP433" s="9">
        <f t="array" ref="AP433">PERCENTILE(IF($BU$5:$BU$2729="Y",$BQ$5:$BQ$2729),$AI433)</f>
        <v>1.0199858605813201</v>
      </c>
      <c r="AQ433" s="9">
        <f t="array" ref="AQ433">PERCENTILE(IF($BV$5:$BV$2729="Y",$BQ$5:$BQ$2729),$AI433)</f>
        <v>0.98827968585883452</v>
      </c>
      <c r="AR433" s="41" t="str">
        <f>IF(AI433&lt;$BJ$12,"Up","Down")</f>
        <v>Up</v>
      </c>
      <c r="AS433" s="41" t="str">
        <f>IF(AI433&lt;$BK$12,"Down","Up")</f>
        <v>Up</v>
      </c>
      <c r="AU433" s="4" t="str">
        <f>IF(AZ433=AZ434,IF(AZ433&gt;AZ432,AZ433&amp;"_O",""),AZ433&amp;"_C")</f>
        <v/>
      </c>
      <c r="AV433" s="7" t="str">
        <f>IF(RIGHT(AU433,1)="C",AX433/INDEX($AX$5:$AX$2729,MATCH(AZ433&amp;"_O",$AU$5:$AU$2729,0),1),"")</f>
        <v/>
      </c>
      <c r="AW433" s="38">
        <v>28566</v>
      </c>
      <c r="AX433" s="37">
        <v>90.2</v>
      </c>
      <c r="AY433" s="7">
        <f>AX433/AX432</f>
        <v>1.0148514851485149</v>
      </c>
      <c r="AZ433" s="4">
        <f>YEAR(AW433)</f>
        <v>1978</v>
      </c>
      <c r="BA433" s="2" t="s">
        <v>5</v>
      </c>
      <c r="BB433" s="12" t="str">
        <f>INDEX($CD$5:$CD$10,MATCH(BA433,$CC$5:$CC$10,0),1)</f>
        <v/>
      </c>
      <c r="BC433" s="12" t="str">
        <f>IF(AND(BB433="Y",AY433&gt;1),"Y","")</f>
        <v/>
      </c>
      <c r="BD433" s="12" t="str">
        <f>IF(AND(BB433="Y",AY433&lt;1),"Y","")</f>
        <v/>
      </c>
      <c r="BE433" s="12" t="str">
        <f>IF(AY433&gt;1,IF(AY432&gt;1,"Y",""),"")</f>
        <v>Y</v>
      </c>
      <c r="BF433" s="12" t="str">
        <f>IF(AY433&lt;1,IF(AY432&lt;1,"Y",""),"")</f>
        <v/>
      </c>
      <c r="BG433" s="2"/>
      <c r="BH433" s="2"/>
      <c r="BI433" s="2"/>
      <c r="BJ433" s="2"/>
      <c r="BK433" s="2"/>
      <c r="BL433" s="2"/>
      <c r="BM433" s="4" t="str">
        <f>IF(BR433=BR434,IF(BR433&gt;BR432,BR433&amp;"_O",""),BR433&amp;"_C")</f>
        <v/>
      </c>
      <c r="BN433" s="7" t="str">
        <f>IF(RIGHT(BM433,1)="C",BP433/INDEX($BP$5:$BP$2729,MATCH(BR433&amp;"_O",$BM$5:$BM$2729,0),1),"")</f>
        <v/>
      </c>
      <c r="BO433" s="38">
        <v>28965</v>
      </c>
      <c r="BP433" s="3">
        <v>133.66999999999999</v>
      </c>
      <c r="BQ433" s="7">
        <f>BP433/BP432</f>
        <v>1.0009734910888124</v>
      </c>
      <c r="BR433" s="4">
        <f>YEAR(BO433)</f>
        <v>1979</v>
      </c>
      <c r="BS433" s="2" t="s">
        <v>5</v>
      </c>
      <c r="BT433" s="12" t="str">
        <f>INDEX($CD$5:$CD$10,MATCH(BS433,$CC$5:$CC$10,0),1)</f>
        <v/>
      </c>
      <c r="BU433" s="12" t="str">
        <f>IF(AND(BT433="Y",BQ433&gt;1),"Y","")</f>
        <v/>
      </c>
      <c r="BV433" s="12" t="str">
        <f>IF(AND(BT433="Y",BQ433&lt;1),"Y","")</f>
        <v/>
      </c>
      <c r="BW433" s="12" t="str">
        <f>IF(BQ433&gt;1,IF(BQ432&gt;1,"Y",""),"")</f>
        <v/>
      </c>
      <c r="BX433" s="12" t="str">
        <f>IF(BQ433&lt;1,IF(BQ432&lt;1,"Y",""),"")</f>
        <v/>
      </c>
      <c r="BY433" s="2"/>
      <c r="BZ433" s="2"/>
      <c r="CA433" s="2"/>
    </row>
    <row r="434" spans="2:79">
      <c r="B434" s="4" t="str">
        <f>IF(G434=G435,IF(G434&gt;G433,G434&amp;"_O",""),G434&amp;"_C")</f>
        <v/>
      </c>
      <c r="C434" s="14">
        <f ca="1">RANDBETWEEN(0,1000)/1000</f>
        <v>0.82599999999999996</v>
      </c>
      <c r="D434" s="16">
        <f>D433+1</f>
        <v>430</v>
      </c>
      <c r="E434" s="10">
        <f>ROUNDDOWN(D434/52,0)+1</f>
        <v>9</v>
      </c>
      <c r="F434" s="15">
        <f>F433+7</f>
        <v>47630</v>
      </c>
      <c r="G434" s="4">
        <f>YEAR(F434)</f>
        <v>2030</v>
      </c>
      <c r="H434" s="33">
        <v>0.26700000000000002</v>
      </c>
      <c r="I434" s="33">
        <v>0.89700000000000002</v>
      </c>
      <c r="J434" s="33">
        <v>0.7</v>
      </c>
      <c r="K434" s="16" t="str">
        <f>IF(M433&gt;1,"Up","Down")</f>
        <v>Up</v>
      </c>
      <c r="L434" s="16" t="str">
        <f>IF(K434="Up",IF(H434&lt;$BJ$7,"Up","Down"),IF(H434&lt;$BK$7,"Down","Up"))</f>
        <v>Up</v>
      </c>
      <c r="M434" s="17">
        <f>IF(L434="Up",INDEX($AK$5:$AK$1005,MATCH(I434,$AI$5:$AI$1005,0),1),INDEX($AL$5:$AL$1005,MATCH(J434,$AI$5:$AI$1005,0),1))</f>
        <v>1.0325655908409301</v>
      </c>
      <c r="N434" s="16" t="str">
        <f>IF(P433&gt;1,"Up","Down")</f>
        <v>Up</v>
      </c>
      <c r="O434" s="16" t="str">
        <f>IF(N434="Up",IF(H434&lt;$BJ$12,"Up","Down"),IF(H434&lt;$BK$12,"Down","Up"))</f>
        <v>Up</v>
      </c>
      <c r="P434" s="17">
        <f>IF(O434="Up",INDEX($AP$5:$AP$1005,MATCH(I434,$AI$5:$AI$1005,0),1),INDEX($AQ$5:$AQ$1005,MATCH(J434,$AI$5:$AI$1005,0),1))</f>
        <v>1.0433968296872376</v>
      </c>
      <c r="Q434" s="19">
        <f>T433</f>
        <v>77550.695702376281</v>
      </c>
      <c r="R434" s="19">
        <f>INDEX(model!$S$5:$S$35,MATCH(G434,model!$Q$5:$Q$35,0),1)*model!$O$5</f>
        <v>125</v>
      </c>
      <c r="S434" s="19">
        <f>IF(RIGHT(B434,1)="C",T433*INDEX(model!$T$5:$T$35,MATCH(G434,model!$Q$5:$Q$35,0),1),0)</f>
        <v>0</v>
      </c>
      <c r="T434" s="19">
        <f>(Q434+R434-S434)*M434</f>
        <v>80205.250626904468</v>
      </c>
      <c r="U434" s="19">
        <f>X433</f>
        <v>68989.727270458432</v>
      </c>
      <c r="V434" s="19">
        <f>INDEX(model!$S$5:$S$35,MATCH(G434,model!$Q$5:$Q$35,0),1)*model!$O$6</f>
        <v>125</v>
      </c>
      <c r="W434" s="19">
        <f>IF(RIGHT(B434,1)="C",X433*INDEX(model!$T$5:$T$35,MATCH(G434,model!$Q$5:$Q$35,0),1),0)</f>
        <v>0</v>
      </c>
      <c r="X434" s="19">
        <f>(U434+V434-W434)*P434</f>
        <v>72114.087318694394</v>
      </c>
      <c r="Y434" s="19"/>
      <c r="Z434" s="36" t="str">
        <f>K434&amp;L434</f>
        <v>UpUp</v>
      </c>
      <c r="AA434" s="36" t="str">
        <f>N434&amp;O434</f>
        <v>UpUp</v>
      </c>
      <c r="AB434" s="19"/>
      <c r="AC434" s="19"/>
      <c r="AD434" s="19"/>
      <c r="AE434" s="19"/>
      <c r="AI434" s="18">
        <f>ROUND(AI433-0.001,3)</f>
        <v>0.57099999999999995</v>
      </c>
      <c r="AJ434" s="9">
        <f t="array" ref="AJ434">PERCENTILE(IF($BB$5:$BB$2729="Y",$AY$5:$AY$2729),$AI434)</f>
        <v>1.0061251818677714</v>
      </c>
      <c r="AK434" s="9">
        <f t="array" ref="AK434">PERCENTILE(IF($BC$5:$BC$2729="Y",$AY$5:$AY$2729),$AI434)</f>
        <v>1.0142923095911609</v>
      </c>
      <c r="AL434" s="9">
        <f t="array" ref="AL434">PERCENTILE(IF($BD$5:$BD$2729="Y",$AY$5:$AY$2729),$AI434)</f>
        <v>0.9898506551095646</v>
      </c>
      <c r="AM434" s="41" t="str">
        <f>IF(AI434&lt;$BJ$7,"Up","Down")</f>
        <v>Down</v>
      </c>
      <c r="AN434" s="41" t="str">
        <f>IF(AI434&lt;$BK$7,"Down","Up")</f>
        <v>Up</v>
      </c>
      <c r="AO434" s="9">
        <f t="array" ref="AO434">PERCENTILE(IF($BT$5:$BT$2729="Y",$BQ$5:$BQ$2729),$AI434)</f>
        <v>1.0077306803932182</v>
      </c>
      <c r="AP434" s="9">
        <f t="array" ref="AP434">PERCENTILE(IF($BU$5:$BU$2729="Y",$BQ$5:$BQ$2729),$AI434)</f>
        <v>1.0199657702647433</v>
      </c>
      <c r="AQ434" s="9">
        <f t="array" ref="AQ434">PERCENTILE(IF($BV$5:$BV$2729="Y",$BQ$5:$BQ$2729),$AI434)</f>
        <v>0.98820306082275822</v>
      </c>
      <c r="AR434" s="41" t="str">
        <f>IF(AI434&lt;$BJ$12,"Up","Down")</f>
        <v>Up</v>
      </c>
      <c r="AS434" s="41" t="str">
        <f>IF(AI434&lt;$BK$12,"Down","Up")</f>
        <v>Up</v>
      </c>
      <c r="AU434" s="4" t="str">
        <f>IF(AZ434=AZ435,IF(AZ434&gt;AZ433,AZ434&amp;"_O",""),AZ434&amp;"_C")</f>
        <v/>
      </c>
      <c r="AV434" s="7" t="str">
        <f>IF(RIGHT(AU434,1)="C",AX434/INDEX($AX$5:$AX$2729,MATCH(AZ434&amp;"_O",$AU$5:$AU$2729,0),1),"")</f>
        <v/>
      </c>
      <c r="AW434" s="38">
        <v>28572</v>
      </c>
      <c r="AX434" s="37">
        <v>89.36</v>
      </c>
      <c r="AY434" s="7">
        <f>AX434/AX433</f>
        <v>0.99068736141906866</v>
      </c>
      <c r="AZ434" s="4">
        <f>YEAR(AW434)</f>
        <v>1978</v>
      </c>
      <c r="BA434" s="2" t="s">
        <v>5</v>
      </c>
      <c r="BB434" s="12" t="str">
        <f>INDEX($CD$5:$CD$10,MATCH(BA434,$CC$5:$CC$10,0),1)</f>
        <v/>
      </c>
      <c r="BC434" s="12" t="str">
        <f>IF(AND(BB434="Y",AY434&gt;1),"Y","")</f>
        <v/>
      </c>
      <c r="BD434" s="12" t="str">
        <f>IF(AND(BB434="Y",AY434&lt;1),"Y","")</f>
        <v/>
      </c>
      <c r="BE434" s="12" t="str">
        <f>IF(AY434&gt;1,IF(AY433&gt;1,"Y",""),"")</f>
        <v/>
      </c>
      <c r="BF434" s="12" t="str">
        <f>IF(AY434&lt;1,IF(AY433&lt;1,"Y",""),"")</f>
        <v/>
      </c>
      <c r="BG434" s="2"/>
      <c r="BH434" s="2"/>
      <c r="BI434" s="2"/>
      <c r="BJ434" s="2"/>
      <c r="BK434" s="2"/>
      <c r="BL434" s="2"/>
      <c r="BM434" s="4" t="str">
        <f>IF(BR434=BR435,IF(BR434&gt;BR433,BR434&amp;"_O",""),BR434&amp;"_C")</f>
        <v/>
      </c>
      <c r="BN434" s="7" t="str">
        <f>IF(RIGHT(BM434,1)="C",BP434/INDEX($BP$5:$BP$2729,MATCH(BR434&amp;"_O",$BM$5:$BM$2729,0),1),"")</f>
        <v/>
      </c>
      <c r="BO434" s="38">
        <v>28972</v>
      </c>
      <c r="BP434" s="3">
        <v>134.37</v>
      </c>
      <c r="BQ434" s="7">
        <f>BP434/BP433</f>
        <v>1.0052367771377273</v>
      </c>
      <c r="BR434" s="4">
        <f>YEAR(BO434)</f>
        <v>1979</v>
      </c>
      <c r="BS434" s="2" t="s">
        <v>5</v>
      </c>
      <c r="BT434" s="12" t="str">
        <f>INDEX($CD$5:$CD$10,MATCH(BS434,$CC$5:$CC$10,0),1)</f>
        <v/>
      </c>
      <c r="BU434" s="12" t="str">
        <f>IF(AND(BT434="Y",BQ434&gt;1),"Y","")</f>
        <v/>
      </c>
      <c r="BV434" s="12" t="str">
        <f>IF(AND(BT434="Y",BQ434&lt;1),"Y","")</f>
        <v/>
      </c>
      <c r="BW434" s="12" t="str">
        <f>IF(BQ434&gt;1,IF(BQ433&gt;1,"Y",""),"")</f>
        <v>Y</v>
      </c>
      <c r="BX434" s="12" t="str">
        <f>IF(BQ434&lt;1,IF(BQ433&lt;1,"Y",""),"")</f>
        <v/>
      </c>
      <c r="BY434" s="2"/>
      <c r="BZ434" s="2"/>
      <c r="CA434" s="2"/>
    </row>
    <row r="435" spans="2:79">
      <c r="B435" s="4" t="str">
        <f>IF(G435=G436,IF(G435&gt;G434,G435&amp;"_O",""),G435&amp;"_C")</f>
        <v/>
      </c>
      <c r="C435" s="14">
        <f ca="1">RANDBETWEEN(0,1000)/1000</f>
        <v>0.28299999999999997</v>
      </c>
      <c r="D435" s="16">
        <f>D434+1</f>
        <v>431</v>
      </c>
      <c r="E435" s="10">
        <f>ROUNDDOWN(D435/52,0)+1</f>
        <v>9</v>
      </c>
      <c r="F435" s="15">
        <f>F434+7</f>
        <v>47637</v>
      </c>
      <c r="G435" s="4">
        <f>YEAR(F435)</f>
        <v>2030</v>
      </c>
      <c r="H435" s="33">
        <v>0.28599999999999998</v>
      </c>
      <c r="I435" s="33">
        <v>0.18099999999999999</v>
      </c>
      <c r="J435" s="33">
        <v>0.13200000000000001</v>
      </c>
      <c r="K435" s="16" t="str">
        <f>IF(M434&gt;1,"Up","Down")</f>
        <v>Up</v>
      </c>
      <c r="L435" s="16" t="str">
        <f>IF(K435="Up",IF(H435&lt;$BJ$7,"Up","Down"),IF(H435&lt;$BK$7,"Down","Up"))</f>
        <v>Up</v>
      </c>
      <c r="M435" s="17">
        <f>IF(L435="Up",INDEX($AK$5:$AK$1005,MATCH(I435,$AI$5:$AI$1005,0),1),INDEX($AL$5:$AL$1005,MATCH(J435,$AI$5:$AI$1005,0),1))</f>
        <v>1.0043108496982771</v>
      </c>
      <c r="N435" s="16" t="str">
        <f>IF(P434&gt;1,"Up","Down")</f>
        <v>Up</v>
      </c>
      <c r="O435" s="16" t="str">
        <f>IF(N435="Up",IF(H435&lt;$BJ$12,"Up","Down"),IF(H435&lt;$BK$12,"Down","Up"))</f>
        <v>Up</v>
      </c>
      <c r="P435" s="17">
        <f>IF(O435="Up",INDEX($AP$5:$AP$1005,MATCH(I435,$AI$5:$AI$1005,0),1),INDEX($AQ$5:$AQ$1005,MATCH(J435,$AI$5:$AI$1005,0),1))</f>
        <v>1.0059283227701854</v>
      </c>
      <c r="Q435" s="19">
        <f>T434</f>
        <v>80205.250626904468</v>
      </c>
      <c r="R435" s="19">
        <f>INDEX(model!$S$5:$S$35,MATCH(G435,model!$Q$5:$Q$35,0),1)*model!$O$5</f>
        <v>125</v>
      </c>
      <c r="S435" s="19">
        <f>IF(RIGHT(B435,1)="C",T434*INDEX(model!$T$5:$T$35,MATCH(G435,model!$Q$5:$Q$35,0),1),0)</f>
        <v>0</v>
      </c>
      <c r="T435" s="19">
        <f>(Q435+R435-S435)*M435</f>
        <v>80676.542263581985</v>
      </c>
      <c r="U435" s="19">
        <f>X434</f>
        <v>72114.087318694394</v>
      </c>
      <c r="V435" s="19">
        <f>INDEX(model!$S$5:$S$35,MATCH(G435,model!$Q$5:$Q$35,0),1)*model!$O$6</f>
        <v>125</v>
      </c>
      <c r="W435" s="19">
        <f>IF(RIGHT(B435,1)="C",X434*INDEX(model!$T$5:$T$35,MATCH(G435,model!$Q$5:$Q$35,0),1),0)</f>
        <v>0</v>
      </c>
      <c r="X435" s="19">
        <f>(U435+V435-W435)*P435</f>
        <v>72667.343944943219</v>
      </c>
      <c r="Y435" s="19"/>
      <c r="Z435" s="36" t="str">
        <f>K435&amp;L435</f>
        <v>UpUp</v>
      </c>
      <c r="AA435" s="36" t="str">
        <f>N435&amp;O435</f>
        <v>UpUp</v>
      </c>
      <c r="AB435" s="19"/>
      <c r="AC435" s="19"/>
      <c r="AD435" s="19"/>
      <c r="AE435" s="19"/>
      <c r="AI435" s="18">
        <f>ROUND(AI434-0.001,3)</f>
        <v>0.56999999999999995</v>
      </c>
      <c r="AJ435" s="9">
        <f t="array" ref="AJ435">PERCENTILE(IF($BB$5:$BB$2729="Y",$AY$5:$AY$2729),$AI435)</f>
        <v>1.0061095919456033</v>
      </c>
      <c r="AK435" s="9">
        <f t="array" ref="AK435">PERCENTILE(IF($BC$5:$BC$2729="Y",$AY$5:$AY$2729),$AI435)</f>
        <v>1.0142872803671918</v>
      </c>
      <c r="AL435" s="9">
        <f t="array" ref="AL435">PERCENTILE(IF($BD$5:$BD$2729="Y",$AY$5:$AY$2729),$AI435)</f>
        <v>0.98982198815989897</v>
      </c>
      <c r="AM435" s="41" t="str">
        <f>IF(AI435&lt;$BJ$7,"Up","Down")</f>
        <v>Down</v>
      </c>
      <c r="AN435" s="41" t="str">
        <f>IF(AI435&lt;$BK$7,"Down","Up")</f>
        <v>Up</v>
      </c>
      <c r="AO435" s="9">
        <f t="array" ref="AO435">PERCENTILE(IF($BT$5:$BT$2729="Y",$BQ$5:$BQ$2729),$AI435)</f>
        <v>1.0077149863869816</v>
      </c>
      <c r="AP435" s="9">
        <f t="array" ref="AP435">PERCENTILE(IF($BU$5:$BU$2729="Y",$BQ$5:$BQ$2729),$AI435)</f>
        <v>1.019914195459656</v>
      </c>
      <c r="AQ435" s="9">
        <f t="array" ref="AQ435">PERCENTILE(IF($BV$5:$BV$2729="Y",$BQ$5:$BQ$2729),$AI435)</f>
        <v>0.98817692405626745</v>
      </c>
      <c r="AR435" s="41" t="str">
        <f>IF(AI435&lt;$BJ$12,"Up","Down")</f>
        <v>Up</v>
      </c>
      <c r="AS435" s="41" t="str">
        <f>IF(AI435&lt;$BK$12,"Down","Up")</f>
        <v>Up</v>
      </c>
      <c r="AU435" s="4" t="str">
        <f>IF(AZ435=AZ436,IF(AZ435&gt;AZ434,AZ435&amp;"_O",""),AZ435&amp;"_C")</f>
        <v/>
      </c>
      <c r="AV435" s="7" t="str">
        <f>IF(RIGHT(AU435,1)="C",AX435/INDEX($AX$5:$AX$2729,MATCH(AZ435&amp;"_O",$AU$5:$AU$2729,0),1),"")</f>
        <v/>
      </c>
      <c r="AW435" s="38">
        <v>28580</v>
      </c>
      <c r="AX435" s="37">
        <v>89.21</v>
      </c>
      <c r="AY435" s="7">
        <f>AX435/AX434</f>
        <v>0.99832139659803043</v>
      </c>
      <c r="AZ435" s="4">
        <f>YEAR(AW435)</f>
        <v>1978</v>
      </c>
      <c r="BA435" s="2" t="s">
        <v>5</v>
      </c>
      <c r="BB435" s="12" t="str">
        <f>INDEX($CD$5:$CD$10,MATCH(BA435,$CC$5:$CC$10,0),1)</f>
        <v/>
      </c>
      <c r="BC435" s="12" t="str">
        <f>IF(AND(BB435="Y",AY435&gt;1),"Y","")</f>
        <v/>
      </c>
      <c r="BD435" s="12" t="str">
        <f>IF(AND(BB435="Y",AY435&lt;1),"Y","")</f>
        <v/>
      </c>
      <c r="BE435" s="12" t="str">
        <f>IF(AY435&gt;1,IF(AY434&gt;1,"Y",""),"")</f>
        <v/>
      </c>
      <c r="BF435" s="12" t="str">
        <f>IF(AY435&lt;1,IF(AY434&lt;1,"Y",""),"")</f>
        <v>Y</v>
      </c>
      <c r="BG435" s="2"/>
      <c r="BH435" s="2"/>
      <c r="BI435" s="2"/>
      <c r="BJ435" s="2"/>
      <c r="BK435" s="2"/>
      <c r="BL435" s="2"/>
      <c r="BM435" s="4" t="str">
        <f>IF(BR435=BR436,IF(BR435&gt;BR434,BR435&amp;"_O",""),BR435&amp;"_C")</f>
        <v/>
      </c>
      <c r="BN435" s="7" t="str">
        <f>IF(RIGHT(BM435,1)="C",BP435/INDEX($BP$5:$BP$2729,MATCH(BR435&amp;"_O",$BM$5:$BM$2729,0),1),"")</f>
        <v/>
      </c>
      <c r="BO435" s="38">
        <v>28979</v>
      </c>
      <c r="BP435" s="3">
        <v>133.72</v>
      </c>
      <c r="BQ435" s="7">
        <f>BP435/BP434</f>
        <v>0.99516261070179346</v>
      </c>
      <c r="BR435" s="4">
        <f>YEAR(BO435)</f>
        <v>1979</v>
      </c>
      <c r="BS435" s="2" t="s">
        <v>5</v>
      </c>
      <c r="BT435" s="12" t="str">
        <f>INDEX($CD$5:$CD$10,MATCH(BS435,$CC$5:$CC$10,0),1)</f>
        <v/>
      </c>
      <c r="BU435" s="12" t="str">
        <f>IF(AND(BT435="Y",BQ435&gt;1),"Y","")</f>
        <v/>
      </c>
      <c r="BV435" s="12" t="str">
        <f>IF(AND(BT435="Y",BQ435&lt;1),"Y","")</f>
        <v/>
      </c>
      <c r="BW435" s="12" t="str">
        <f>IF(BQ435&gt;1,IF(BQ434&gt;1,"Y",""),"")</f>
        <v/>
      </c>
      <c r="BX435" s="12" t="str">
        <f>IF(BQ435&lt;1,IF(BQ434&lt;1,"Y",""),"")</f>
        <v/>
      </c>
      <c r="BY435" s="2"/>
      <c r="BZ435" s="2"/>
      <c r="CA435" s="2"/>
    </row>
    <row r="436" spans="2:79">
      <c r="B436" s="4" t="str">
        <f>IF(G436=G437,IF(G436&gt;G435,G436&amp;"_O",""),G436&amp;"_C")</f>
        <v/>
      </c>
      <c r="C436" s="14">
        <f ca="1">RANDBETWEEN(0,1000)/1000</f>
        <v>0.113</v>
      </c>
      <c r="D436" s="16">
        <f>D435+1</f>
        <v>432</v>
      </c>
      <c r="E436" s="10">
        <f>ROUNDDOWN(D436/52,0)+1</f>
        <v>9</v>
      </c>
      <c r="F436" s="15">
        <f>F435+7</f>
        <v>47644</v>
      </c>
      <c r="G436" s="4">
        <f>YEAR(F436)</f>
        <v>2030</v>
      </c>
      <c r="H436" s="33">
        <v>0.217</v>
      </c>
      <c r="I436" s="33">
        <v>0.75800000000000001</v>
      </c>
      <c r="J436" s="33">
        <v>6.9000000000000006E-2</v>
      </c>
      <c r="K436" s="16" t="str">
        <f>IF(M435&gt;1,"Up","Down")</f>
        <v>Up</v>
      </c>
      <c r="L436" s="16" t="str">
        <f>IF(K436="Up",IF(H436&lt;$BJ$7,"Up","Down"),IF(H436&lt;$BK$7,"Down","Up"))</f>
        <v>Up</v>
      </c>
      <c r="M436" s="17">
        <f>IF(L436="Up",INDEX($AK$5:$AK$1005,MATCH(I436,$AI$5:$AI$1005,0),1),INDEX($AL$5:$AL$1005,MATCH(J436,$AI$5:$AI$1005,0),1))</f>
        <v>1.0214956883019204</v>
      </c>
      <c r="N436" s="16" t="str">
        <f>IF(P435&gt;1,"Up","Down")</f>
        <v>Up</v>
      </c>
      <c r="O436" s="16" t="str">
        <f>IF(N436="Up",IF(H436&lt;$BJ$12,"Up","Down"),IF(H436&lt;$BK$12,"Down","Up"))</f>
        <v>Up</v>
      </c>
      <c r="P436" s="17">
        <f>IF(O436="Up",INDEX($AP$5:$AP$1005,MATCH(I436,$AI$5:$AI$1005,0),1),INDEX($AQ$5:$AQ$1005,MATCH(J436,$AI$5:$AI$1005,0),1))</f>
        <v>1.0295271086773914</v>
      </c>
      <c r="Q436" s="19">
        <f>T435</f>
        <v>80676.542263581985</v>
      </c>
      <c r="R436" s="19">
        <f>INDEX(model!$S$5:$S$35,MATCH(G436,model!$Q$5:$Q$35,0),1)*model!$O$5</f>
        <v>125</v>
      </c>
      <c r="S436" s="19">
        <f>IF(RIGHT(B436,1)="C",T435*INDEX(model!$T$5:$T$35,MATCH(G436,model!$Q$5:$Q$35,0),1),0)</f>
        <v>0</v>
      </c>
      <c r="T436" s="19">
        <f>(Q436+R436-S436)*M436</f>
        <v>82538.427030394392</v>
      </c>
      <c r="U436" s="19">
        <f>X435</f>
        <v>72667.343944943219</v>
      </c>
      <c r="V436" s="19">
        <f>INDEX(model!$S$5:$S$35,MATCH(G436,model!$Q$5:$Q$35,0),1)*model!$O$6</f>
        <v>125</v>
      </c>
      <c r="W436" s="19">
        <f>IF(RIGHT(B436,1)="C",X435*INDEX(model!$T$5:$T$35,MATCH(G436,model!$Q$5:$Q$35,0),1),0)</f>
        <v>0</v>
      </c>
      <c r="X436" s="19">
        <f>(U436+V436-W436)*P436</f>
        <v>74941.691395487607</v>
      </c>
      <c r="Y436" s="19"/>
      <c r="Z436" s="36" t="str">
        <f>K436&amp;L436</f>
        <v>UpUp</v>
      </c>
      <c r="AA436" s="36" t="str">
        <f>N436&amp;O436</f>
        <v>UpUp</v>
      </c>
      <c r="AB436" s="19"/>
      <c r="AC436" s="19"/>
      <c r="AD436" s="19"/>
      <c r="AE436" s="19"/>
      <c r="AI436" s="18">
        <f>ROUND(AI435-0.001,3)</f>
        <v>0.56899999999999995</v>
      </c>
      <c r="AJ436" s="9">
        <f t="array" ref="AJ436">PERCENTILE(IF($BB$5:$BB$2729="Y",$AY$5:$AY$2729),$AI436)</f>
        <v>1.0060775975508596</v>
      </c>
      <c r="AK436" s="9">
        <f t="array" ref="AK436">PERCENTILE(IF($BC$5:$BC$2729="Y",$AY$5:$AY$2729),$AI436)</f>
        <v>1.0141943806591658</v>
      </c>
      <c r="AL436" s="9">
        <f t="array" ref="AL436">PERCENTILE(IF($BD$5:$BD$2729="Y",$AY$5:$AY$2729),$AI436)</f>
        <v>0.98975406100905416</v>
      </c>
      <c r="AM436" s="41" t="str">
        <f>IF(AI436&lt;$BJ$7,"Up","Down")</f>
        <v>Down</v>
      </c>
      <c r="AN436" s="41" t="str">
        <f>IF(AI436&lt;$BK$7,"Down","Up")</f>
        <v>Up</v>
      </c>
      <c r="AO436" s="9">
        <f t="array" ref="AO436">PERCENTILE(IF($BT$5:$BT$2729="Y",$BQ$5:$BQ$2729),$AI436)</f>
        <v>1.0076627043425213</v>
      </c>
      <c r="AP436" s="9">
        <f t="array" ref="AP436">PERCENTILE(IF($BU$5:$BU$2729="Y",$BQ$5:$BQ$2729),$AI436)</f>
        <v>1.0197985468142932</v>
      </c>
      <c r="AQ436" s="9">
        <f t="array" ref="AQ436">PERCENTILE(IF($BV$5:$BV$2729="Y",$BQ$5:$BQ$2729),$AI436)</f>
        <v>0.98816360538801218</v>
      </c>
      <c r="AR436" s="41" t="str">
        <f>IF(AI436&lt;$BJ$12,"Up","Down")</f>
        <v>Up</v>
      </c>
      <c r="AS436" s="41" t="str">
        <f>IF(AI436&lt;$BK$12,"Down","Up")</f>
        <v>Up</v>
      </c>
      <c r="AU436" s="4" t="str">
        <f>IF(AZ436=AZ437,IF(AZ436&gt;AZ435,AZ436&amp;"_O",""),AZ436&amp;"_C")</f>
        <v/>
      </c>
      <c r="AV436" s="7" t="str">
        <f>IF(RIGHT(AU436,1)="C",AX436/INDEX($AX$5:$AX$2729,MATCH(AZ436&amp;"_O",$AU$5:$AU$2729,0),1),"")</f>
        <v/>
      </c>
      <c r="AW436" s="38">
        <v>28587</v>
      </c>
      <c r="AX436" s="37">
        <v>90.17</v>
      </c>
      <c r="AY436" s="7">
        <f>AX436/AX435</f>
        <v>1.0107611254343685</v>
      </c>
      <c r="AZ436" s="4">
        <f>YEAR(AW436)</f>
        <v>1978</v>
      </c>
      <c r="BA436" s="2" t="s">
        <v>5</v>
      </c>
      <c r="BB436" s="12" t="str">
        <f>INDEX($CD$5:$CD$10,MATCH(BA436,$CC$5:$CC$10,0),1)</f>
        <v/>
      </c>
      <c r="BC436" s="12" t="str">
        <f>IF(AND(BB436="Y",AY436&gt;1),"Y","")</f>
        <v/>
      </c>
      <c r="BD436" s="12" t="str">
        <f>IF(AND(BB436="Y",AY436&lt;1),"Y","")</f>
        <v/>
      </c>
      <c r="BE436" s="12" t="str">
        <f>IF(AY436&gt;1,IF(AY435&gt;1,"Y",""),"")</f>
        <v/>
      </c>
      <c r="BF436" s="12" t="str">
        <f>IF(AY436&lt;1,IF(AY435&lt;1,"Y",""),"")</f>
        <v/>
      </c>
      <c r="BG436" s="2"/>
      <c r="BH436" s="2"/>
      <c r="BI436" s="2"/>
      <c r="BJ436" s="2"/>
      <c r="BK436" s="2"/>
      <c r="BL436" s="2"/>
      <c r="BM436" s="4" t="str">
        <f>IF(BR436=BR437,IF(BR436&gt;BR435,BR436&amp;"_O",""),BR436&amp;"_C")</f>
        <v/>
      </c>
      <c r="BN436" s="7" t="str">
        <f>IF(RIGHT(BM436,1)="C",BP436/INDEX($BP$5:$BP$2729,MATCH(BR436&amp;"_O",$BM$5:$BM$2729,0),1),"")</f>
        <v/>
      </c>
      <c r="BO436" s="38">
        <v>28986</v>
      </c>
      <c r="BP436" s="3">
        <v>129.69</v>
      </c>
      <c r="BQ436" s="7">
        <f>BP436/BP435</f>
        <v>0.96986239904277594</v>
      </c>
      <c r="BR436" s="4">
        <f>YEAR(BO436)</f>
        <v>1979</v>
      </c>
      <c r="BS436" s="2" t="s">
        <v>5</v>
      </c>
      <c r="BT436" s="12" t="str">
        <f>INDEX($CD$5:$CD$10,MATCH(BS436,$CC$5:$CC$10,0),1)</f>
        <v/>
      </c>
      <c r="BU436" s="12" t="str">
        <f>IF(AND(BT436="Y",BQ436&gt;1),"Y","")</f>
        <v/>
      </c>
      <c r="BV436" s="12" t="str">
        <f>IF(AND(BT436="Y",BQ436&lt;1),"Y","")</f>
        <v/>
      </c>
      <c r="BW436" s="12" t="str">
        <f>IF(BQ436&gt;1,IF(BQ435&gt;1,"Y",""),"")</f>
        <v/>
      </c>
      <c r="BX436" s="12" t="str">
        <f>IF(BQ436&lt;1,IF(BQ435&lt;1,"Y",""),"")</f>
        <v>Y</v>
      </c>
      <c r="BY436" s="2"/>
      <c r="BZ436" s="2"/>
      <c r="CA436" s="2"/>
    </row>
    <row r="437" spans="2:79">
      <c r="B437" s="4" t="str">
        <f>IF(G437=G438,IF(G437&gt;G436,G437&amp;"_O",""),G437&amp;"_C")</f>
        <v/>
      </c>
      <c r="C437" s="14">
        <f ca="1">RANDBETWEEN(0,1000)/1000</f>
        <v>2.3E-2</v>
      </c>
      <c r="D437" s="16">
        <f>D436+1</f>
        <v>433</v>
      </c>
      <c r="E437" s="10">
        <f>ROUNDDOWN(D437/52,0)+1</f>
        <v>9</v>
      </c>
      <c r="F437" s="15">
        <f>F436+7</f>
        <v>47651</v>
      </c>
      <c r="G437" s="4">
        <f>YEAR(F437)</f>
        <v>2030</v>
      </c>
      <c r="H437" s="33">
        <v>0.36299999999999999</v>
      </c>
      <c r="I437" s="33">
        <v>0.73</v>
      </c>
      <c r="J437" s="33">
        <v>0.92500000000000004</v>
      </c>
      <c r="K437" s="16" t="str">
        <f>IF(M436&gt;1,"Up","Down")</f>
        <v>Up</v>
      </c>
      <c r="L437" s="16" t="str">
        <f>IF(K437="Up",IF(H437&lt;$BJ$7,"Up","Down"),IF(H437&lt;$BK$7,"Down","Up"))</f>
        <v>Up</v>
      </c>
      <c r="M437" s="17">
        <f>IF(L437="Up",INDEX($AK$5:$AK$1005,MATCH(I437,$AI$5:$AI$1005,0),1),INDEX($AL$5:$AL$1005,MATCH(J437,$AI$5:$AI$1005,0),1))</f>
        <v>1.0203207136244226</v>
      </c>
      <c r="N437" s="16" t="str">
        <f>IF(P436&gt;1,"Up","Down")</f>
        <v>Up</v>
      </c>
      <c r="O437" s="16" t="str">
        <f>IF(N437="Up",IF(H437&lt;$BJ$12,"Up","Down"),IF(H437&lt;$BK$12,"Down","Up"))</f>
        <v>Up</v>
      </c>
      <c r="P437" s="17">
        <f>IF(O437="Up",INDEX($AP$5:$AP$1005,MATCH(I437,$AI$5:$AI$1005,0),1),INDEX($AQ$5:$AQ$1005,MATCH(J437,$AI$5:$AI$1005,0),1))</f>
        <v>1.0275794865972943</v>
      </c>
      <c r="Q437" s="19">
        <f>T436</f>
        <v>82538.427030394392</v>
      </c>
      <c r="R437" s="19">
        <f>INDEX(model!$S$5:$S$35,MATCH(G437,model!$Q$5:$Q$35,0),1)*model!$O$5</f>
        <v>125</v>
      </c>
      <c r="S437" s="19">
        <f>IF(RIGHT(B437,1)="C",T436*INDEX(model!$T$5:$T$35,MATCH(G437,model!$Q$5:$Q$35,0),1),0)</f>
        <v>0</v>
      </c>
      <c r="T437" s="19">
        <f>(Q437+R437-S437)*M437</f>
        <v>84343.206858292382</v>
      </c>
      <c r="U437" s="19">
        <f>X436</f>
        <v>74941.691395487607</v>
      </c>
      <c r="V437" s="19">
        <f>INDEX(model!$S$5:$S$35,MATCH(G437,model!$Q$5:$Q$35,0),1)*model!$O$6</f>
        <v>125</v>
      </c>
      <c r="W437" s="19">
        <f>IF(RIGHT(B437,1)="C",X436*INDEX(model!$T$5:$T$35,MATCH(G437,model!$Q$5:$Q$35,0),1),0)</f>
        <v>0</v>
      </c>
      <c r="X437" s="19">
        <f>(U437+V437-W437)*P437</f>
        <v>77136.992204732684</v>
      </c>
      <c r="Y437" s="19"/>
      <c r="Z437" s="36" t="str">
        <f>K437&amp;L437</f>
        <v>UpUp</v>
      </c>
      <c r="AA437" s="36" t="str">
        <f>N437&amp;O437</f>
        <v>UpUp</v>
      </c>
      <c r="AB437" s="19"/>
      <c r="AC437" s="19"/>
      <c r="AD437" s="19"/>
      <c r="AE437" s="19"/>
      <c r="AI437" s="18">
        <f>ROUND(AI436-0.001,3)</f>
        <v>0.56799999999999995</v>
      </c>
      <c r="AJ437" s="9">
        <f t="array" ref="AJ437">PERCENTILE(IF($BB$5:$BB$2729="Y",$AY$5:$AY$2729),$AI437)</f>
        <v>1.0060613951552659</v>
      </c>
      <c r="AK437" s="9">
        <f t="array" ref="AK437">PERCENTILE(IF($BC$5:$BC$2729="Y",$AY$5:$AY$2729),$AI437)</f>
        <v>1.0141401946480593</v>
      </c>
      <c r="AL437" s="9">
        <f t="array" ref="AL437">PERCENTILE(IF($BD$5:$BD$2729="Y",$AY$5:$AY$2729),$AI437)</f>
        <v>0.98973626595688946</v>
      </c>
      <c r="AM437" s="41" t="str">
        <f>IF(AI437&lt;$BJ$7,"Up","Down")</f>
        <v>Down</v>
      </c>
      <c r="AN437" s="41" t="str">
        <f>IF(AI437&lt;$BK$7,"Down","Up")</f>
        <v>Up</v>
      </c>
      <c r="AO437" s="9">
        <f t="array" ref="AO437">PERCENTILE(IF($BT$5:$BT$2729="Y",$BQ$5:$BQ$2729),$AI437)</f>
        <v>1.0076336203411753</v>
      </c>
      <c r="AP437" s="9">
        <f t="array" ref="AP437">PERCENTILE(IF($BU$5:$BU$2729="Y",$BQ$5:$BQ$2729),$AI437)</f>
        <v>1.0197409793862984</v>
      </c>
      <c r="AQ437" s="9">
        <f t="array" ref="AQ437">PERCENTILE(IF($BV$5:$BV$2729="Y",$BQ$5:$BQ$2729),$AI437)</f>
        <v>0.98814265823298653</v>
      </c>
      <c r="AR437" s="41" t="str">
        <f>IF(AI437&lt;$BJ$12,"Up","Down")</f>
        <v>Up</v>
      </c>
      <c r="AS437" s="41" t="str">
        <f>IF(AI437&lt;$BK$12,"Down","Up")</f>
        <v>Up</v>
      </c>
      <c r="AU437" s="4" t="str">
        <f>IF(AZ437=AZ438,IF(AZ437&gt;AZ436,AZ437&amp;"_O",""),AZ437&amp;"_C")</f>
        <v/>
      </c>
      <c r="AV437" s="7" t="str">
        <f>IF(RIGHT(AU437,1)="C",AX437/INDEX($AX$5:$AX$2729,MATCH(AZ437&amp;"_O",$AU$5:$AU$2729,0),1),"")</f>
        <v/>
      </c>
      <c r="AW437" s="38">
        <v>28594</v>
      </c>
      <c r="AX437" s="37">
        <v>92.92</v>
      </c>
      <c r="AY437" s="7">
        <f>AX437/AX436</f>
        <v>1.0304979483198402</v>
      </c>
      <c r="AZ437" s="4">
        <f>YEAR(AW437)</f>
        <v>1978</v>
      </c>
      <c r="BA437" s="2" t="s">
        <v>5</v>
      </c>
      <c r="BB437" s="12" t="str">
        <f>INDEX($CD$5:$CD$10,MATCH(BA437,$CC$5:$CC$10,0),1)</f>
        <v/>
      </c>
      <c r="BC437" s="12" t="str">
        <f>IF(AND(BB437="Y",AY437&gt;1),"Y","")</f>
        <v/>
      </c>
      <c r="BD437" s="12" t="str">
        <f>IF(AND(BB437="Y",AY437&lt;1),"Y","")</f>
        <v/>
      </c>
      <c r="BE437" s="12" t="str">
        <f>IF(AY437&gt;1,IF(AY436&gt;1,"Y",""),"")</f>
        <v>Y</v>
      </c>
      <c r="BF437" s="12" t="str">
        <f>IF(AY437&lt;1,IF(AY436&lt;1,"Y",""),"")</f>
        <v/>
      </c>
      <c r="BG437" s="2"/>
      <c r="BH437" s="2"/>
      <c r="BI437" s="2"/>
      <c r="BJ437" s="2"/>
      <c r="BK437" s="2"/>
      <c r="BL437" s="2"/>
      <c r="BM437" s="4" t="str">
        <f>IF(BR437=BR438,IF(BR437&gt;BR436,BR437&amp;"_O",""),BR437&amp;"_C")</f>
        <v/>
      </c>
      <c r="BN437" s="7" t="str">
        <f>IF(RIGHT(BM437,1)="C",BP437/INDEX($BP$5:$BP$2729,MATCH(BR437&amp;"_O",$BM$5:$BM$2729,0),1),"")</f>
        <v/>
      </c>
      <c r="BO437" s="38">
        <v>28993</v>
      </c>
      <c r="BP437" s="3">
        <v>131.01</v>
      </c>
      <c r="BQ437" s="7">
        <f>BP437/BP436</f>
        <v>1.0101781170483459</v>
      </c>
      <c r="BR437" s="4">
        <f>YEAR(BO437)</f>
        <v>1979</v>
      </c>
      <c r="BS437" s="2" t="s">
        <v>5</v>
      </c>
      <c r="BT437" s="12" t="str">
        <f>INDEX($CD$5:$CD$10,MATCH(BS437,$CC$5:$CC$10,0),1)</f>
        <v/>
      </c>
      <c r="BU437" s="12" t="str">
        <f>IF(AND(BT437="Y",BQ437&gt;1),"Y","")</f>
        <v/>
      </c>
      <c r="BV437" s="12" t="str">
        <f>IF(AND(BT437="Y",BQ437&lt;1),"Y","")</f>
        <v/>
      </c>
      <c r="BW437" s="12" t="str">
        <f>IF(BQ437&gt;1,IF(BQ436&gt;1,"Y",""),"")</f>
        <v/>
      </c>
      <c r="BX437" s="12" t="str">
        <f>IF(BQ437&lt;1,IF(BQ436&lt;1,"Y",""),"")</f>
        <v/>
      </c>
      <c r="BY437" s="2"/>
      <c r="BZ437" s="2"/>
      <c r="CA437" s="2"/>
    </row>
    <row r="438" spans="2:79">
      <c r="B438" s="4" t="str">
        <f>IF(G438=G439,IF(G438&gt;G437,G438&amp;"_O",""),G438&amp;"_C")</f>
        <v/>
      </c>
      <c r="C438" s="14">
        <f ca="1">RANDBETWEEN(0,1000)/1000</f>
        <v>0.153</v>
      </c>
      <c r="D438" s="16">
        <f>D437+1</f>
        <v>434</v>
      </c>
      <c r="E438" s="10">
        <f>ROUNDDOWN(D438/52,0)+1</f>
        <v>9</v>
      </c>
      <c r="F438" s="15">
        <f>F437+7</f>
        <v>47658</v>
      </c>
      <c r="G438" s="4">
        <f>YEAR(F438)</f>
        <v>2030</v>
      </c>
      <c r="H438" s="33">
        <v>0.23100000000000001</v>
      </c>
      <c r="I438" s="33">
        <v>0.65400000000000003</v>
      </c>
      <c r="J438" s="33">
        <v>0.17100000000000001</v>
      </c>
      <c r="K438" s="16" t="str">
        <f>IF(M437&gt;1,"Up","Down")</f>
        <v>Up</v>
      </c>
      <c r="L438" s="16" t="str">
        <f>IF(K438="Up",IF(H438&lt;$BJ$7,"Up","Down"),IF(H438&lt;$BK$7,"Down","Up"))</f>
        <v>Up</v>
      </c>
      <c r="M438" s="17">
        <f>IF(L438="Up",INDEX($AK$5:$AK$1005,MATCH(I438,$AI$5:$AI$1005,0),1),INDEX($AL$5:$AL$1005,MATCH(J438,$AI$5:$AI$1005,0),1))</f>
        <v>1.0167401866824897</v>
      </c>
      <c r="N438" s="16" t="str">
        <f>IF(P437&gt;1,"Up","Down")</f>
        <v>Up</v>
      </c>
      <c r="O438" s="16" t="str">
        <f>IF(N438="Up",IF(H438&lt;$BJ$12,"Up","Down"),IF(H438&lt;$BK$12,"Down","Up"))</f>
        <v>Up</v>
      </c>
      <c r="P438" s="17">
        <f>IF(O438="Up",INDEX($AP$5:$AP$1005,MATCH(I438,$AI$5:$AI$1005,0),1),INDEX($AQ$5:$AQ$1005,MATCH(J438,$AI$5:$AI$1005,0),1))</f>
        <v>1.0237808299680209</v>
      </c>
      <c r="Q438" s="19">
        <f>T437</f>
        <v>84343.206858292382</v>
      </c>
      <c r="R438" s="19">
        <f>INDEX(model!$S$5:$S$35,MATCH(G438,model!$Q$5:$Q$35,0),1)*model!$O$5</f>
        <v>125</v>
      </c>
      <c r="S438" s="19">
        <f>IF(RIGHT(B438,1)="C",T437*INDEX(model!$T$5:$T$35,MATCH(G438,model!$Q$5:$Q$35,0),1),0)</f>
        <v>0</v>
      </c>
      <c r="T438" s="19">
        <f>(Q438+R438-S438)*M438</f>
        <v>85882.220409835354</v>
      </c>
      <c r="U438" s="19">
        <f>X437</f>
        <v>77136.992204732684</v>
      </c>
      <c r="V438" s="19">
        <f>INDEX(model!$S$5:$S$35,MATCH(G438,model!$Q$5:$Q$35,0),1)*model!$O$6</f>
        <v>125</v>
      </c>
      <c r="W438" s="19">
        <f>IF(RIGHT(B438,1)="C",X437*INDEX(model!$T$5:$T$35,MATCH(G438,model!$Q$5:$Q$35,0),1),0)</f>
        <v>0</v>
      </c>
      <c r="X438" s="19">
        <f>(U438+V438-W438)*P438</f>
        <v>79099.346504343994</v>
      </c>
      <c r="Y438" s="19"/>
      <c r="Z438" s="36" t="str">
        <f>K438&amp;L438</f>
        <v>UpUp</v>
      </c>
      <c r="AA438" s="36" t="str">
        <f>N438&amp;O438</f>
        <v>UpUp</v>
      </c>
      <c r="AB438" s="19"/>
      <c r="AC438" s="19"/>
      <c r="AD438" s="19"/>
      <c r="AE438" s="19"/>
      <c r="AI438" s="18">
        <f>ROUND(AI437-0.001,3)</f>
        <v>0.56699999999999995</v>
      </c>
      <c r="AJ438" s="9">
        <f t="array" ref="AJ438">PERCENTILE(IF($BB$5:$BB$2729="Y",$AY$5:$AY$2729),$AI438)</f>
        <v>1.006044351187821</v>
      </c>
      <c r="AK438" s="9">
        <f t="array" ref="AK438">PERCENTILE(IF($BC$5:$BC$2729="Y",$AY$5:$AY$2729),$AI438)</f>
        <v>1.014105193035495</v>
      </c>
      <c r="AL438" s="9">
        <f t="array" ref="AL438">PERCENTILE(IF($BD$5:$BD$2729="Y",$AY$5:$AY$2729),$AI438)</f>
        <v>0.98972638123375012</v>
      </c>
      <c r="AM438" s="41" t="str">
        <f>IF(AI438&lt;$BJ$7,"Up","Down")</f>
        <v>Down</v>
      </c>
      <c r="AN438" s="41" t="str">
        <f>IF(AI438&lt;$BK$7,"Down","Up")</f>
        <v>Up</v>
      </c>
      <c r="AO438" s="9">
        <f t="array" ref="AO438">PERCENTILE(IF($BT$5:$BT$2729="Y",$BQ$5:$BQ$2729),$AI438)</f>
        <v>1.0076195973652895</v>
      </c>
      <c r="AP438" s="9">
        <f t="array" ref="AP438">PERCENTILE(IF($BU$5:$BU$2729="Y",$BQ$5:$BQ$2729),$AI438)</f>
        <v>1.0197025800273471</v>
      </c>
      <c r="AQ438" s="9">
        <f t="array" ref="AQ438">PERCENTILE(IF($BV$5:$BV$2729="Y",$BQ$5:$BQ$2729),$AI438)</f>
        <v>0.98803785679847911</v>
      </c>
      <c r="AR438" s="41" t="str">
        <f>IF(AI438&lt;$BJ$12,"Up","Down")</f>
        <v>Up</v>
      </c>
      <c r="AS438" s="41" t="str">
        <f>IF(AI438&lt;$BK$12,"Down","Up")</f>
        <v>Up</v>
      </c>
      <c r="AU438" s="4" t="str">
        <f>IF(AZ438=AZ439,IF(AZ438&gt;AZ437,AZ438&amp;"_O",""),AZ438&amp;"_C")</f>
        <v/>
      </c>
      <c r="AV438" s="7" t="str">
        <f>IF(RIGHT(AU438,1)="C",AX438/INDEX($AX$5:$AX$2729,MATCH(AZ438&amp;"_O",$AU$5:$AU$2729,0),1),"")</f>
        <v/>
      </c>
      <c r="AW438" s="38">
        <v>28601</v>
      </c>
      <c r="AX438" s="37">
        <v>94.34</v>
      </c>
      <c r="AY438" s="7">
        <f>AX438/AX437</f>
        <v>1.0152819629789065</v>
      </c>
      <c r="AZ438" s="4">
        <f>YEAR(AW438)</f>
        <v>1978</v>
      </c>
      <c r="BA438" s="2" t="s">
        <v>5</v>
      </c>
      <c r="BB438" s="12" t="str">
        <f>INDEX($CD$5:$CD$10,MATCH(BA438,$CC$5:$CC$10,0),1)</f>
        <v/>
      </c>
      <c r="BC438" s="12" t="str">
        <f>IF(AND(BB438="Y",AY438&gt;1),"Y","")</f>
        <v/>
      </c>
      <c r="BD438" s="12" t="str">
        <f>IF(AND(BB438="Y",AY438&lt;1),"Y","")</f>
        <v/>
      </c>
      <c r="BE438" s="12" t="str">
        <f>IF(AY438&gt;1,IF(AY437&gt;1,"Y",""),"")</f>
        <v>Y</v>
      </c>
      <c r="BF438" s="12" t="str">
        <f>IF(AY438&lt;1,IF(AY437&lt;1,"Y",""),"")</f>
        <v/>
      </c>
      <c r="BG438" s="2"/>
      <c r="BH438" s="2"/>
      <c r="BI438" s="2"/>
      <c r="BJ438" s="2"/>
      <c r="BK438" s="2"/>
      <c r="BL438" s="2"/>
      <c r="BM438" s="4" t="str">
        <f>IF(BR438=BR439,IF(BR438&gt;BR437,BR438&amp;"_O",""),BR438&amp;"_C")</f>
        <v/>
      </c>
      <c r="BN438" s="7" t="str">
        <f>IF(RIGHT(BM438,1)="C",BP438/INDEX($BP$5:$BP$2729,MATCH(BR438&amp;"_O",$BM$5:$BM$2729,0),1),"")</f>
        <v/>
      </c>
      <c r="BO438" s="38">
        <v>29000</v>
      </c>
      <c r="BP438" s="3">
        <v>132.68</v>
      </c>
      <c r="BQ438" s="7">
        <f>BP438/BP437</f>
        <v>1.0127471185405696</v>
      </c>
      <c r="BR438" s="4">
        <f>YEAR(BO438)</f>
        <v>1979</v>
      </c>
      <c r="BS438" s="2" t="s">
        <v>5</v>
      </c>
      <c r="BT438" s="12" t="str">
        <f>INDEX($CD$5:$CD$10,MATCH(BS438,$CC$5:$CC$10,0),1)</f>
        <v/>
      </c>
      <c r="BU438" s="12" t="str">
        <f>IF(AND(BT438="Y",BQ438&gt;1),"Y","")</f>
        <v/>
      </c>
      <c r="BV438" s="12" t="str">
        <f>IF(AND(BT438="Y",BQ438&lt;1),"Y","")</f>
        <v/>
      </c>
      <c r="BW438" s="12" t="str">
        <f>IF(BQ438&gt;1,IF(BQ437&gt;1,"Y",""),"")</f>
        <v>Y</v>
      </c>
      <c r="BX438" s="12" t="str">
        <f>IF(BQ438&lt;1,IF(BQ437&lt;1,"Y",""),"")</f>
        <v/>
      </c>
      <c r="BY438" s="2"/>
      <c r="BZ438" s="2"/>
      <c r="CA438" s="2"/>
    </row>
    <row r="439" spans="2:79">
      <c r="B439" s="4" t="str">
        <f>IF(G439=G440,IF(G439&gt;G438,G439&amp;"_O",""),G439&amp;"_C")</f>
        <v/>
      </c>
      <c r="C439" s="14">
        <f ca="1">RANDBETWEEN(0,1000)/1000</f>
        <v>2.9000000000000001E-2</v>
      </c>
      <c r="D439" s="16">
        <f>D438+1</f>
        <v>435</v>
      </c>
      <c r="E439" s="10">
        <f>ROUNDDOWN(D439/52,0)+1</f>
        <v>9</v>
      </c>
      <c r="F439" s="15">
        <f>F438+7</f>
        <v>47665</v>
      </c>
      <c r="G439" s="4">
        <f>YEAR(F439)</f>
        <v>2030</v>
      </c>
      <c r="H439" s="33">
        <v>0.42099999999999999</v>
      </c>
      <c r="I439" s="33">
        <v>0.13200000000000001</v>
      </c>
      <c r="J439" s="33">
        <v>0.65300000000000002</v>
      </c>
      <c r="K439" s="16" t="str">
        <f>IF(M438&gt;1,"Up","Down")</f>
        <v>Up</v>
      </c>
      <c r="L439" s="16" t="str">
        <f>IF(K439="Up",IF(H439&lt;$BJ$7,"Up","Down"),IF(H439&lt;$BK$7,"Down","Up"))</f>
        <v>Up</v>
      </c>
      <c r="M439" s="17">
        <f>IF(L439="Up",INDEX($AK$5:$AK$1005,MATCH(I439,$AI$5:$AI$1005,0),1),INDEX($AL$5:$AL$1005,MATCH(J439,$AI$5:$AI$1005,0),1))</f>
        <v>1.0031421882854972</v>
      </c>
      <c r="N439" s="16" t="str">
        <f>IF(P438&gt;1,"Up","Down")</f>
        <v>Up</v>
      </c>
      <c r="O439" s="16" t="str">
        <f>IF(N439="Up",IF(H439&lt;$BJ$12,"Up","Down"),IF(H439&lt;$BK$12,"Down","Up"))</f>
        <v>Up</v>
      </c>
      <c r="P439" s="17">
        <f>IF(O439="Up",INDEX($AP$5:$AP$1005,MATCH(I439,$AI$5:$AI$1005,0),1),INDEX($AQ$5:$AQ$1005,MATCH(J439,$AI$5:$AI$1005,0),1))</f>
        <v>1.0042946140777695</v>
      </c>
      <c r="Q439" s="19">
        <f>T438</f>
        <v>85882.220409835354</v>
      </c>
      <c r="R439" s="19">
        <f>INDEX(model!$S$5:$S$35,MATCH(G439,model!$Q$5:$Q$35,0),1)*model!$O$5</f>
        <v>125</v>
      </c>
      <c r="S439" s="19">
        <f>IF(RIGHT(B439,1)="C",T438*INDEX(model!$T$5:$T$35,MATCH(G439,model!$Q$5:$Q$35,0),1),0)</f>
        <v>0</v>
      </c>
      <c r="T439" s="19">
        <f>(Q439+R439-S439)*M439</f>
        <v>86277.471290275309</v>
      </c>
      <c r="U439" s="19">
        <f>X438</f>
        <v>79099.346504343994</v>
      </c>
      <c r="V439" s="19">
        <f>INDEX(model!$S$5:$S$35,MATCH(G439,model!$Q$5:$Q$35,0),1)*model!$O$6</f>
        <v>125</v>
      </c>
      <c r="W439" s="19">
        <f>IF(RIGHT(B439,1)="C",X438*INDEX(model!$T$5:$T$35,MATCH(G439,model!$Q$5:$Q$35,0),1),0)</f>
        <v>0</v>
      </c>
      <c r="X439" s="19">
        <f>(U439+V439-W439)*P439</f>
        <v>79564.584498143638</v>
      </c>
      <c r="Y439" s="19"/>
      <c r="Z439" s="36" t="str">
        <f>K439&amp;L439</f>
        <v>UpUp</v>
      </c>
      <c r="AA439" s="36" t="str">
        <f>N439&amp;O439</f>
        <v>UpUp</v>
      </c>
      <c r="AB439" s="19"/>
      <c r="AC439" s="19"/>
      <c r="AD439" s="19"/>
      <c r="AE439" s="19"/>
      <c r="AI439" s="18">
        <f>ROUND(AI438-0.001,3)</f>
        <v>0.56599999999999995</v>
      </c>
      <c r="AJ439" s="9">
        <f t="array" ref="AJ439">PERCENTILE(IF($BB$5:$BB$2729="Y",$AY$5:$AY$2729),$AI439)</f>
        <v>1.0060235192804665</v>
      </c>
      <c r="AK439" s="9">
        <f t="array" ref="AK439">PERCENTILE(IF($BC$5:$BC$2729="Y",$AY$5:$AY$2729),$AI439)</f>
        <v>1.0140903439070053</v>
      </c>
      <c r="AL439" s="9">
        <f t="array" ref="AL439">PERCENTILE(IF($BD$5:$BD$2729="Y",$AY$5:$AY$2729),$AI439)</f>
        <v>0.98971178475533228</v>
      </c>
      <c r="AM439" s="41" t="str">
        <f>IF(AI439&lt;$BJ$7,"Up","Down")</f>
        <v>Down</v>
      </c>
      <c r="AN439" s="41" t="str">
        <f>IF(AI439&lt;$BK$7,"Down","Up")</f>
        <v>Up</v>
      </c>
      <c r="AO439" s="9">
        <f t="array" ref="AO439">PERCENTILE(IF($BT$5:$BT$2729="Y",$BQ$5:$BQ$2729),$AI439)</f>
        <v>1.0075778963003337</v>
      </c>
      <c r="AP439" s="9">
        <f t="array" ref="AP439">PERCENTILE(IF($BU$5:$BU$2729="Y",$BQ$5:$BQ$2729),$AI439)</f>
        <v>1.0196499917362398</v>
      </c>
      <c r="AQ439" s="9">
        <f t="array" ref="AQ439">PERCENTILE(IF($BV$5:$BV$2729="Y",$BQ$5:$BQ$2729),$AI439)</f>
        <v>0.98789061574137882</v>
      </c>
      <c r="AR439" s="41" t="str">
        <f>IF(AI439&lt;$BJ$12,"Up","Down")</f>
        <v>Up</v>
      </c>
      <c r="AS439" s="41" t="str">
        <f>IF(AI439&lt;$BK$12,"Down","Up")</f>
        <v>Up</v>
      </c>
      <c r="AU439" s="4" t="str">
        <f>IF(AZ439=AZ440,IF(AZ439&gt;AZ438,AZ439&amp;"_O",""),AZ439&amp;"_C")</f>
        <v/>
      </c>
      <c r="AV439" s="7" t="str">
        <f>IF(RIGHT(AU439,1)="C",AX439/INDEX($AX$5:$AX$2729,MATCH(AZ439&amp;"_O",$AU$5:$AU$2729,0),1),"")</f>
        <v/>
      </c>
      <c r="AW439" s="38">
        <v>28608</v>
      </c>
      <c r="AX439" s="37">
        <v>96.83</v>
      </c>
      <c r="AY439" s="7">
        <f>AX439/AX438</f>
        <v>1.0263938944244222</v>
      </c>
      <c r="AZ439" s="4">
        <f>YEAR(AW439)</f>
        <v>1978</v>
      </c>
      <c r="BA439" s="2" t="s">
        <v>5</v>
      </c>
      <c r="BB439" s="12" t="str">
        <f>INDEX($CD$5:$CD$10,MATCH(BA439,$CC$5:$CC$10,0),1)</f>
        <v/>
      </c>
      <c r="BC439" s="12" t="str">
        <f>IF(AND(BB439="Y",AY439&gt;1),"Y","")</f>
        <v/>
      </c>
      <c r="BD439" s="12" t="str">
        <f>IF(AND(BB439="Y",AY439&lt;1),"Y","")</f>
        <v/>
      </c>
      <c r="BE439" s="12" t="str">
        <f>IF(AY439&gt;1,IF(AY438&gt;1,"Y",""),"")</f>
        <v>Y</v>
      </c>
      <c r="BF439" s="12" t="str">
        <f>IF(AY439&lt;1,IF(AY438&lt;1,"Y",""),"")</f>
        <v/>
      </c>
      <c r="BG439" s="2"/>
      <c r="BH439" s="2"/>
      <c r="BI439" s="2"/>
      <c r="BJ439" s="2"/>
      <c r="BK439" s="2"/>
      <c r="BL439" s="2"/>
      <c r="BM439" s="4" t="str">
        <f>IF(BR439=BR440,IF(BR439&gt;BR438,BR439&amp;"_O",""),BR439&amp;"_C")</f>
        <v/>
      </c>
      <c r="BN439" s="7" t="str">
        <f>IF(RIGHT(BM439,1)="C",BP439/INDEX($BP$5:$BP$2729,MATCH(BR439&amp;"_O",$BM$5:$BM$2729,0),1),"")</f>
        <v/>
      </c>
      <c r="BO439" s="38">
        <v>29007</v>
      </c>
      <c r="BP439" s="3">
        <v>131.76</v>
      </c>
      <c r="BQ439" s="7">
        <f>BP439/BP438</f>
        <v>0.99306602351522444</v>
      </c>
      <c r="BR439" s="4">
        <f>YEAR(BO439)</f>
        <v>1979</v>
      </c>
      <c r="BS439" s="2" t="s">
        <v>5</v>
      </c>
      <c r="BT439" s="12" t="str">
        <f>INDEX($CD$5:$CD$10,MATCH(BS439,$CC$5:$CC$10,0),1)</f>
        <v/>
      </c>
      <c r="BU439" s="12" t="str">
        <f>IF(AND(BT439="Y",BQ439&gt;1),"Y","")</f>
        <v/>
      </c>
      <c r="BV439" s="12" t="str">
        <f>IF(AND(BT439="Y",BQ439&lt;1),"Y","")</f>
        <v/>
      </c>
      <c r="BW439" s="12" t="str">
        <f>IF(BQ439&gt;1,IF(BQ438&gt;1,"Y",""),"")</f>
        <v/>
      </c>
      <c r="BX439" s="12" t="str">
        <f>IF(BQ439&lt;1,IF(BQ438&lt;1,"Y",""),"")</f>
        <v/>
      </c>
      <c r="BY439" s="2"/>
      <c r="BZ439" s="2"/>
      <c r="CA439" s="2"/>
    </row>
    <row r="440" spans="2:79">
      <c r="B440" s="4" t="str">
        <f>IF(G440=G441,IF(G440&gt;G439,G440&amp;"_O",""),G440&amp;"_C")</f>
        <v/>
      </c>
      <c r="C440" s="14">
        <f ca="1">RANDBETWEEN(0,1000)/1000</f>
        <v>0.83099999999999996</v>
      </c>
      <c r="D440" s="16">
        <f>D439+1</f>
        <v>436</v>
      </c>
      <c r="E440" s="10">
        <f>ROUNDDOWN(D440/52,0)+1</f>
        <v>9</v>
      </c>
      <c r="F440" s="15">
        <f>F439+7</f>
        <v>47672</v>
      </c>
      <c r="G440" s="4">
        <f>YEAR(F440)</f>
        <v>2030</v>
      </c>
      <c r="H440" s="33">
        <v>0.38900000000000001</v>
      </c>
      <c r="I440" s="33">
        <v>0.28599999999999998</v>
      </c>
      <c r="J440" s="33">
        <v>0.47199999999999998</v>
      </c>
      <c r="K440" s="16" t="str">
        <f>IF(M439&gt;1,"Up","Down")</f>
        <v>Up</v>
      </c>
      <c r="L440" s="16" t="str">
        <f>IF(K440="Up",IF(H440&lt;$BJ$7,"Up","Down"),IF(H440&lt;$BK$7,"Down","Up"))</f>
        <v>Up</v>
      </c>
      <c r="M440" s="17">
        <f>IF(L440="Up",INDEX($AK$5:$AK$1005,MATCH(I440,$AI$5:$AI$1005,0),1),INDEX($AL$5:$AL$1005,MATCH(J440,$AI$5:$AI$1005,0),1))</f>
        <v>1.0069039023261399</v>
      </c>
      <c r="N440" s="16" t="str">
        <f>IF(P439&gt;1,"Up","Down")</f>
        <v>Up</v>
      </c>
      <c r="O440" s="16" t="str">
        <f>IF(N440="Up",IF(H440&lt;$BJ$12,"Up","Down"),IF(H440&lt;$BK$12,"Down","Up"))</f>
        <v>Up</v>
      </c>
      <c r="P440" s="17">
        <f>IF(O440="Up",INDEX($AP$5:$AP$1005,MATCH(I440,$AI$5:$AI$1005,0),1),INDEX($AQ$5:$AQ$1005,MATCH(J440,$AI$5:$AI$1005,0),1))</f>
        <v>1.0091617521778342</v>
      </c>
      <c r="Q440" s="19">
        <f>T439</f>
        <v>86277.471290275309</v>
      </c>
      <c r="R440" s="19">
        <f>INDEX(model!$S$5:$S$35,MATCH(G440,model!$Q$5:$Q$35,0),1)*model!$O$5</f>
        <v>125</v>
      </c>
      <c r="S440" s="19">
        <f>IF(RIGHT(B440,1)="C",T439*INDEX(model!$T$5:$T$35,MATCH(G440,model!$Q$5:$Q$35,0),1),0)</f>
        <v>0</v>
      </c>
      <c r="T440" s="19">
        <f>(Q440+R440-S440)*M440</f>
        <v>86998.985512800471</v>
      </c>
      <c r="U440" s="19">
        <f>X439</f>
        <v>79564.584498143638</v>
      </c>
      <c r="V440" s="19">
        <f>INDEX(model!$S$5:$S$35,MATCH(G440,model!$Q$5:$Q$35,0),1)*model!$O$6</f>
        <v>125</v>
      </c>
      <c r="W440" s="19">
        <f>IF(RIGHT(B440,1)="C",X439*INDEX(model!$T$5:$T$35,MATCH(G440,model!$Q$5:$Q$35,0),1),0)</f>
        <v>0</v>
      </c>
      <c r="X440" s="19">
        <f>(U440+V440-W440)*P440</f>
        <v>80419.680722470206</v>
      </c>
      <c r="Y440" s="19"/>
      <c r="Z440" s="36" t="str">
        <f>K440&amp;L440</f>
        <v>UpUp</v>
      </c>
      <c r="AA440" s="36" t="str">
        <f>N440&amp;O440</f>
        <v>UpUp</v>
      </c>
      <c r="AB440" s="19"/>
      <c r="AC440" s="19"/>
      <c r="AD440" s="19"/>
      <c r="AE440" s="19"/>
      <c r="AI440" s="18">
        <f>ROUND(AI439-0.001,3)</f>
        <v>0.56499999999999995</v>
      </c>
      <c r="AJ440" s="9">
        <f t="array" ref="AJ440">PERCENTILE(IF($BB$5:$BB$2729="Y",$AY$5:$AY$2729),$AI440)</f>
        <v>1.0060045893291132</v>
      </c>
      <c r="AK440" s="9">
        <f t="array" ref="AK440">PERCENTILE(IF($BC$5:$BC$2729="Y",$AY$5:$AY$2729),$AI440)</f>
        <v>1.0140732166706379</v>
      </c>
      <c r="AL440" s="9">
        <f t="array" ref="AL440">PERCENTILE(IF($BD$5:$BD$2729="Y",$AY$5:$AY$2729),$AI440)</f>
        <v>0.98965003757414505</v>
      </c>
      <c r="AM440" s="41" t="str">
        <f>IF(AI440&lt;$BJ$7,"Up","Down")</f>
        <v>Down</v>
      </c>
      <c r="AN440" s="41" t="str">
        <f>IF(AI440&lt;$BK$7,"Down","Up")</f>
        <v>Up</v>
      </c>
      <c r="AO440" s="9">
        <f t="array" ref="AO440">PERCENTILE(IF($BT$5:$BT$2729="Y",$BQ$5:$BQ$2729),$AI440)</f>
        <v>1.0075264652356781</v>
      </c>
      <c r="AP440" s="9">
        <f t="array" ref="AP440">PERCENTILE(IF($BU$5:$BU$2729="Y",$BQ$5:$BQ$2729),$AI440)</f>
        <v>1.0196461603382252</v>
      </c>
      <c r="AQ440" s="9">
        <f t="array" ref="AQ440">PERCENTILE(IF($BV$5:$BV$2729="Y",$BQ$5:$BQ$2729),$AI440)</f>
        <v>0.98779280473474318</v>
      </c>
      <c r="AR440" s="41" t="str">
        <f>IF(AI440&lt;$BJ$12,"Up","Down")</f>
        <v>Up</v>
      </c>
      <c r="AS440" s="41" t="str">
        <f>IF(AI440&lt;$BK$12,"Down","Up")</f>
        <v>Up</v>
      </c>
      <c r="AU440" s="4" t="str">
        <f>IF(AZ440=AZ441,IF(AZ440&gt;AZ439,AZ440&amp;"_O",""),AZ440&amp;"_C")</f>
        <v/>
      </c>
      <c r="AV440" s="7" t="str">
        <f>IF(RIGHT(AU440,1)="C",AX440/INDEX($AX$5:$AX$2729,MATCH(AZ440&amp;"_O",$AU$5:$AU$2729,0),1),"")</f>
        <v/>
      </c>
      <c r="AW440" s="38">
        <v>28615</v>
      </c>
      <c r="AX440" s="37">
        <v>96.53</v>
      </c>
      <c r="AY440" s="7">
        <f>AX440/AX439</f>
        <v>0.99690178663637308</v>
      </c>
      <c r="AZ440" s="4">
        <f>YEAR(AW440)</f>
        <v>1978</v>
      </c>
      <c r="BA440" s="2" t="s">
        <v>5</v>
      </c>
      <c r="BB440" s="12" t="str">
        <f>INDEX($CD$5:$CD$10,MATCH(BA440,$CC$5:$CC$10,0),1)</f>
        <v/>
      </c>
      <c r="BC440" s="12" t="str">
        <f>IF(AND(BB440="Y",AY440&gt;1),"Y","")</f>
        <v/>
      </c>
      <c r="BD440" s="12" t="str">
        <f>IF(AND(BB440="Y",AY440&lt;1),"Y","")</f>
        <v/>
      </c>
      <c r="BE440" s="12" t="str">
        <f>IF(AY440&gt;1,IF(AY439&gt;1,"Y",""),"")</f>
        <v/>
      </c>
      <c r="BF440" s="12" t="str">
        <f>IF(AY440&lt;1,IF(AY439&lt;1,"Y",""),"")</f>
        <v/>
      </c>
      <c r="BG440" s="2"/>
      <c r="BH440" s="2"/>
      <c r="BI440" s="2"/>
      <c r="BJ440" s="2"/>
      <c r="BK440" s="2"/>
      <c r="BL440" s="2"/>
      <c r="BM440" s="4" t="str">
        <f>IF(BR440=BR441,IF(BR440&gt;BR439,BR440&amp;"_O",""),BR440&amp;"_C")</f>
        <v/>
      </c>
      <c r="BN440" s="7" t="str">
        <f>IF(RIGHT(BM440,1)="C",BP440/INDEX($BP$5:$BP$2729,MATCH(BR440&amp;"_O",$BM$5:$BM$2729,0),1),"")</f>
        <v/>
      </c>
      <c r="BO440" s="38">
        <v>29014</v>
      </c>
      <c r="BP440" s="3">
        <v>134.96</v>
      </c>
      <c r="BQ440" s="7">
        <f>BP440/BP439</f>
        <v>1.0242865816636311</v>
      </c>
      <c r="BR440" s="4">
        <f>YEAR(BO440)</f>
        <v>1979</v>
      </c>
      <c r="BS440" s="2" t="s">
        <v>5</v>
      </c>
      <c r="BT440" s="12" t="str">
        <f>INDEX($CD$5:$CD$10,MATCH(BS440,$CC$5:$CC$10,0),1)</f>
        <v/>
      </c>
      <c r="BU440" s="12" t="str">
        <f>IF(AND(BT440="Y",BQ440&gt;1),"Y","")</f>
        <v/>
      </c>
      <c r="BV440" s="12" t="str">
        <f>IF(AND(BT440="Y",BQ440&lt;1),"Y","")</f>
        <v/>
      </c>
      <c r="BW440" s="12" t="str">
        <f>IF(BQ440&gt;1,IF(BQ439&gt;1,"Y",""),"")</f>
        <v/>
      </c>
      <c r="BX440" s="12" t="str">
        <f>IF(BQ440&lt;1,IF(BQ439&lt;1,"Y",""),"")</f>
        <v/>
      </c>
      <c r="BY440" s="2"/>
      <c r="BZ440" s="2"/>
      <c r="CA440" s="2"/>
    </row>
    <row r="441" spans="2:79">
      <c r="B441" s="4" t="str">
        <f>IF(G441=G442,IF(G441&gt;G440,G441&amp;"_O",""),G441&amp;"_C")</f>
        <v/>
      </c>
      <c r="C441" s="14">
        <f ca="1">RANDBETWEEN(0,1000)/1000</f>
        <v>0.219</v>
      </c>
      <c r="D441" s="16">
        <f>D440+1</f>
        <v>437</v>
      </c>
      <c r="E441" s="10">
        <f>ROUNDDOWN(D441/52,0)+1</f>
        <v>9</v>
      </c>
      <c r="F441" s="15">
        <f>F440+7</f>
        <v>47679</v>
      </c>
      <c r="G441" s="4">
        <f>YEAR(F441)</f>
        <v>2030</v>
      </c>
      <c r="H441" s="33">
        <v>0.108</v>
      </c>
      <c r="I441" s="33">
        <v>0.84499999999999997</v>
      </c>
      <c r="J441" s="33">
        <v>0.76700000000000002</v>
      </c>
      <c r="K441" s="16" t="str">
        <f>IF(M440&gt;1,"Up","Down")</f>
        <v>Up</v>
      </c>
      <c r="L441" s="16" t="str">
        <f>IF(K441="Up",IF(H441&lt;$BJ$7,"Up","Down"),IF(H441&lt;$BK$7,"Down","Up"))</f>
        <v>Up</v>
      </c>
      <c r="M441" s="17">
        <f>IF(L441="Up",INDEX($AK$5:$AK$1005,MATCH(I441,$AI$5:$AI$1005,0),1),INDEX($AL$5:$AL$1005,MATCH(J441,$AI$5:$AI$1005,0),1))</f>
        <v>1.0280970990438498</v>
      </c>
      <c r="N441" s="16" t="str">
        <f>IF(P440&gt;1,"Up","Down")</f>
        <v>Up</v>
      </c>
      <c r="O441" s="16" t="str">
        <f>IF(N441="Up",IF(H441&lt;$BJ$12,"Up","Down"),IF(H441&lt;$BK$12,"Down","Up"))</f>
        <v>Up</v>
      </c>
      <c r="P441" s="17">
        <f>IF(O441="Up",INDEX($AP$5:$AP$1005,MATCH(I441,$AI$5:$AI$1005,0),1),INDEX($AQ$5:$AQ$1005,MATCH(J441,$AI$5:$AI$1005,0),1))</f>
        <v>1.0374581327547132</v>
      </c>
      <c r="Q441" s="19">
        <f>T440</f>
        <v>86998.985512800471</v>
      </c>
      <c r="R441" s="19">
        <f>INDEX(model!$S$5:$S$35,MATCH(G441,model!$Q$5:$Q$35,0),1)*model!$O$5</f>
        <v>125</v>
      </c>
      <c r="S441" s="19">
        <f>IF(RIGHT(B441,1)="C",T440*INDEX(model!$T$5:$T$35,MATCH(G441,model!$Q$5:$Q$35,0),1),0)</f>
        <v>0</v>
      </c>
      <c r="T441" s="19">
        <f>(Q441+R441-S441)*M441</f>
        <v>89571.916762848559</v>
      </c>
      <c r="U441" s="19">
        <f>X440</f>
        <v>80419.680722470206</v>
      </c>
      <c r="V441" s="19">
        <f>INDEX(model!$S$5:$S$35,MATCH(G441,model!$Q$5:$Q$35,0),1)*model!$O$6</f>
        <v>125</v>
      </c>
      <c r="W441" s="19">
        <f>IF(RIGHT(B441,1)="C",X440*INDEX(model!$T$5:$T$35,MATCH(G441,model!$Q$5:$Q$35,0),1),0)</f>
        <v>0</v>
      </c>
      <c r="X441" s="19">
        <f>(U441+V441-W441)*P441</f>
        <v>83561.734065658486</v>
      </c>
      <c r="Y441" s="19"/>
      <c r="Z441" s="36" t="str">
        <f>K441&amp;L441</f>
        <v>UpUp</v>
      </c>
      <c r="AA441" s="36" t="str">
        <f>N441&amp;O441</f>
        <v>UpUp</v>
      </c>
      <c r="AB441" s="19"/>
      <c r="AC441" s="19"/>
      <c r="AD441" s="19"/>
      <c r="AE441" s="19"/>
      <c r="AI441" s="18">
        <f>ROUND(AI440-0.001,3)</f>
        <v>0.56399999999999995</v>
      </c>
      <c r="AJ441" s="9">
        <f t="array" ref="AJ441">PERCENTILE(IF($BB$5:$BB$2729="Y",$AY$5:$AY$2729),$AI441)</f>
        <v>1.0059715499969681</v>
      </c>
      <c r="AK441" s="9">
        <f t="array" ref="AK441">PERCENTILE(IF($BC$5:$BC$2729="Y",$AY$5:$AY$2729),$AI441)</f>
        <v>1.0140594221695411</v>
      </c>
      <c r="AL441" s="9">
        <f t="array" ref="AL441">PERCENTILE(IF($BD$5:$BD$2729="Y",$AY$5:$AY$2729),$AI441)</f>
        <v>0.98959660660733184</v>
      </c>
      <c r="AM441" s="41" t="str">
        <f>IF(AI441&lt;$BJ$7,"Up","Down")</f>
        <v>Down</v>
      </c>
      <c r="AN441" s="41" t="str">
        <f>IF(AI441&lt;$BK$7,"Down","Up")</f>
        <v>Up</v>
      </c>
      <c r="AO441" s="9">
        <f t="array" ref="AO441">PERCENTILE(IF($BT$5:$BT$2729="Y",$BQ$5:$BQ$2729),$AI441)</f>
        <v>1.0074865187861928</v>
      </c>
      <c r="AP441" s="9">
        <f t="array" ref="AP441">PERCENTILE(IF($BU$5:$BU$2729="Y",$BQ$5:$BQ$2729),$AI441)</f>
        <v>1.0196457691271286</v>
      </c>
      <c r="AQ441" s="9">
        <f t="array" ref="AQ441">PERCENTILE(IF($BV$5:$BV$2729="Y",$BQ$5:$BQ$2729),$AI441)</f>
        <v>0.98779063255948374</v>
      </c>
      <c r="AR441" s="41" t="str">
        <f>IF(AI441&lt;$BJ$12,"Up","Down")</f>
        <v>Up</v>
      </c>
      <c r="AS441" s="41" t="str">
        <f>IF(AI441&lt;$BK$12,"Down","Up")</f>
        <v>Up</v>
      </c>
      <c r="AU441" s="4" t="str">
        <f>IF(AZ441=AZ442,IF(AZ441&gt;AZ440,AZ441&amp;"_O",""),AZ441&amp;"_C")</f>
        <v/>
      </c>
      <c r="AV441" s="7" t="str">
        <f>IF(RIGHT(AU441,1)="C",AX441/INDEX($AX$5:$AX$2729,MATCH(AZ441&amp;"_O",$AU$5:$AU$2729,0),1),"")</f>
        <v/>
      </c>
      <c r="AW441" s="38">
        <v>28622</v>
      </c>
      <c r="AX441" s="37">
        <v>98.07</v>
      </c>
      <c r="AY441" s="7">
        <f>AX441/AX440</f>
        <v>1.0159535895576504</v>
      </c>
      <c r="AZ441" s="4">
        <f>YEAR(AW441)</f>
        <v>1978</v>
      </c>
      <c r="BA441" s="2" t="s">
        <v>5</v>
      </c>
      <c r="BB441" s="12" t="str">
        <f>INDEX($CD$5:$CD$10,MATCH(BA441,$CC$5:$CC$10,0),1)</f>
        <v/>
      </c>
      <c r="BC441" s="12" t="str">
        <f>IF(AND(BB441="Y",AY441&gt;1),"Y","")</f>
        <v/>
      </c>
      <c r="BD441" s="12" t="str">
        <f>IF(AND(BB441="Y",AY441&lt;1),"Y","")</f>
        <v/>
      </c>
      <c r="BE441" s="12" t="str">
        <f>IF(AY441&gt;1,IF(AY440&gt;1,"Y",""),"")</f>
        <v/>
      </c>
      <c r="BF441" s="12" t="str">
        <f>IF(AY441&lt;1,IF(AY440&lt;1,"Y",""),"")</f>
        <v/>
      </c>
      <c r="BG441" s="2"/>
      <c r="BH441" s="2"/>
      <c r="BI441" s="2"/>
      <c r="BJ441" s="2"/>
      <c r="BK441" s="2"/>
      <c r="BL441" s="2"/>
      <c r="BM441" s="4" t="str">
        <f>IF(BR441=BR442,IF(BR441&gt;BR440,BR441&amp;"_O",""),BR441&amp;"_C")</f>
        <v/>
      </c>
      <c r="BN441" s="7" t="str">
        <f>IF(RIGHT(BM441,1)="C",BP441/INDEX($BP$5:$BP$2729,MATCH(BR441&amp;"_O",$BM$5:$BM$2729,0),1),"")</f>
        <v/>
      </c>
      <c r="BO441" s="38">
        <v>29021</v>
      </c>
      <c r="BP441" s="3">
        <v>136.25</v>
      </c>
      <c r="BQ441" s="7">
        <f>BP441/BP440</f>
        <v>1.0095583876704208</v>
      </c>
      <c r="BR441" s="4">
        <f>YEAR(BO441)</f>
        <v>1979</v>
      </c>
      <c r="BS441" s="2" t="s">
        <v>5</v>
      </c>
      <c r="BT441" s="12" t="str">
        <f>INDEX($CD$5:$CD$10,MATCH(BS441,$CC$5:$CC$10,0),1)</f>
        <v/>
      </c>
      <c r="BU441" s="12" t="str">
        <f>IF(AND(BT441="Y",BQ441&gt;1),"Y","")</f>
        <v/>
      </c>
      <c r="BV441" s="12" t="str">
        <f>IF(AND(BT441="Y",BQ441&lt;1),"Y","")</f>
        <v/>
      </c>
      <c r="BW441" s="12" t="str">
        <f>IF(BQ441&gt;1,IF(BQ440&gt;1,"Y",""),"")</f>
        <v>Y</v>
      </c>
      <c r="BX441" s="12" t="str">
        <f>IF(BQ441&lt;1,IF(BQ440&lt;1,"Y",""),"")</f>
        <v/>
      </c>
      <c r="BY441" s="2"/>
      <c r="BZ441" s="2"/>
      <c r="CA441" s="2"/>
    </row>
    <row r="442" spans="2:79">
      <c r="B442" s="4" t="str">
        <f>IF(G442=G443,IF(G442&gt;G441,G442&amp;"_O",""),G442&amp;"_C")</f>
        <v/>
      </c>
      <c r="C442" s="14">
        <f ca="1">RANDBETWEEN(0,1000)/1000</f>
        <v>0.36099999999999999</v>
      </c>
      <c r="D442" s="16">
        <f>D441+1</f>
        <v>438</v>
      </c>
      <c r="E442" s="10">
        <f>ROUNDDOWN(D442/52,0)+1</f>
        <v>9</v>
      </c>
      <c r="F442" s="15">
        <f>F441+7</f>
        <v>47686</v>
      </c>
      <c r="G442" s="4">
        <f>YEAR(F442)</f>
        <v>2030</v>
      </c>
      <c r="H442" s="33">
        <v>0.91900000000000004</v>
      </c>
      <c r="I442" s="33">
        <v>0.29899999999999999</v>
      </c>
      <c r="J442" s="33">
        <v>0.38600000000000001</v>
      </c>
      <c r="K442" s="16" t="str">
        <f>IF(M441&gt;1,"Up","Down")</f>
        <v>Up</v>
      </c>
      <c r="L442" s="16" t="str">
        <f>IF(K442="Up",IF(H442&lt;$BJ$7,"Up","Down"),IF(H442&lt;$BK$7,"Down","Up"))</f>
        <v>Down</v>
      </c>
      <c r="M442" s="17">
        <f>IF(L442="Up",INDEX($AK$5:$AK$1005,MATCH(I442,$AI$5:$AI$1005,0),1),INDEX($AL$5:$AL$1005,MATCH(J442,$AI$5:$AI$1005,0),1))</f>
        <v>0.98343142923276561</v>
      </c>
      <c r="N442" s="16" t="str">
        <f>IF(P441&gt;1,"Up","Down")</f>
        <v>Up</v>
      </c>
      <c r="O442" s="16" t="str">
        <f>IF(N442="Up",IF(H442&lt;$BJ$12,"Up","Down"),IF(H442&lt;$BK$12,"Down","Up"))</f>
        <v>Down</v>
      </c>
      <c r="P442" s="17">
        <f>IF(O442="Up",INDEX($AP$5:$AP$1005,MATCH(I442,$AI$5:$AI$1005,0),1),INDEX($AQ$5:$AQ$1005,MATCH(J442,$AI$5:$AI$1005,0),1))</f>
        <v>0.97996473336588763</v>
      </c>
      <c r="Q442" s="19">
        <f>T441</f>
        <v>89571.916762848559</v>
      </c>
      <c r="R442" s="19">
        <f>INDEX(model!$S$5:$S$35,MATCH(G442,model!$Q$5:$Q$35,0),1)*model!$O$5</f>
        <v>125</v>
      </c>
      <c r="S442" s="19">
        <f>IF(RIGHT(B442,1)="C",T441*INDEX(model!$T$5:$T$35,MATCH(G442,model!$Q$5:$Q$35,0),1),0)</f>
        <v>0</v>
      </c>
      <c r="T442" s="19">
        <f>(Q442+R442-S442)*M442</f>
        <v>88210.767049860573</v>
      </c>
      <c r="U442" s="19">
        <f>X441</f>
        <v>83561.734065658486</v>
      </c>
      <c r="V442" s="19">
        <f>INDEX(model!$S$5:$S$35,MATCH(G442,model!$Q$5:$Q$35,0),1)*model!$O$6</f>
        <v>125</v>
      </c>
      <c r="W442" s="19">
        <f>IF(RIGHT(B442,1)="C",X441*INDEX(model!$T$5:$T$35,MATCH(G442,model!$Q$5:$Q$35,0),1),0)</f>
        <v>0</v>
      </c>
      <c r="X442" s="19">
        <f>(U442+V442-W442)*P442</f>
        <v>82010.048034914958</v>
      </c>
      <c r="Y442" s="19"/>
      <c r="Z442" s="36" t="str">
        <f>K442&amp;L442</f>
        <v>UpDown</v>
      </c>
      <c r="AA442" s="36" t="str">
        <f>N442&amp;O442</f>
        <v>UpDown</v>
      </c>
      <c r="AB442" s="19"/>
      <c r="AC442" s="19"/>
      <c r="AD442" s="19"/>
      <c r="AE442" s="19"/>
      <c r="AI442" s="18">
        <f>ROUND(AI441-0.001,3)</f>
        <v>0.56299999999999994</v>
      </c>
      <c r="AJ442" s="9">
        <f t="array" ref="AJ442">PERCENTILE(IF($BB$5:$BB$2729="Y",$AY$5:$AY$2729),$AI442)</f>
        <v>1.0058686330140068</v>
      </c>
      <c r="AK442" s="9">
        <f t="array" ref="AK442">PERCENTILE(IF($BC$5:$BC$2729="Y",$AY$5:$AY$2729),$AI442)</f>
        <v>1.0140538820361169</v>
      </c>
      <c r="AL442" s="9">
        <f t="array" ref="AL442">PERCENTILE(IF($BD$5:$BD$2729="Y",$AY$5:$AY$2729),$AI442)</f>
        <v>0.98952459405484949</v>
      </c>
      <c r="AM442" s="41" t="str">
        <f>IF(AI442&lt;$BJ$7,"Up","Down")</f>
        <v>Down</v>
      </c>
      <c r="AN442" s="41" t="str">
        <f>IF(AI442&lt;$BK$7,"Down","Up")</f>
        <v>Up</v>
      </c>
      <c r="AO442" s="9">
        <f t="array" ref="AO442">PERCENTILE(IF($BT$5:$BT$2729="Y",$BQ$5:$BQ$2729),$AI442)</f>
        <v>1.0074331255011426</v>
      </c>
      <c r="AP442" s="9">
        <f t="array" ref="AP442">PERCENTILE(IF($BU$5:$BU$2729="Y",$BQ$5:$BQ$2729),$AI442)</f>
        <v>1.0195619435726833</v>
      </c>
      <c r="AQ442" s="9">
        <f t="array" ref="AQ442">PERCENTILE(IF($BV$5:$BV$2729="Y",$BQ$5:$BQ$2729),$AI442)</f>
        <v>0.98776354773529462</v>
      </c>
      <c r="AR442" s="41" t="str">
        <f>IF(AI442&lt;$BJ$12,"Up","Down")</f>
        <v>Up</v>
      </c>
      <c r="AS442" s="41" t="str">
        <f>IF(AI442&lt;$BK$12,"Down","Up")</f>
        <v>Up</v>
      </c>
      <c r="AU442" s="4" t="str">
        <f>IF(AZ442=AZ443,IF(AZ442&gt;AZ441,AZ442&amp;"_O",""),AZ442&amp;"_C")</f>
        <v/>
      </c>
      <c r="AV442" s="7" t="str">
        <f>IF(RIGHT(AU442,1)="C",AX442/INDEX($AX$5:$AX$2729,MATCH(AZ442&amp;"_O",$AU$5:$AU$2729,0),1),"")</f>
        <v/>
      </c>
      <c r="AW442" s="38">
        <v>28629</v>
      </c>
      <c r="AX442" s="37">
        <v>98.12</v>
      </c>
      <c r="AY442" s="7">
        <f>AX442/AX441</f>
        <v>1.0005098399102683</v>
      </c>
      <c r="AZ442" s="4">
        <f>YEAR(AW442)</f>
        <v>1978</v>
      </c>
      <c r="BA442" s="2" t="s">
        <v>5</v>
      </c>
      <c r="BB442" s="12" t="str">
        <f>INDEX($CD$5:$CD$10,MATCH(BA442,$CC$5:$CC$10,0),1)</f>
        <v/>
      </c>
      <c r="BC442" s="12" t="str">
        <f>IF(AND(BB442="Y",AY442&gt;1),"Y","")</f>
        <v/>
      </c>
      <c r="BD442" s="12" t="str">
        <f>IF(AND(BB442="Y",AY442&lt;1),"Y","")</f>
        <v/>
      </c>
      <c r="BE442" s="12" t="str">
        <f>IF(AY442&gt;1,IF(AY441&gt;1,"Y",""),"")</f>
        <v>Y</v>
      </c>
      <c r="BF442" s="12" t="str">
        <f>IF(AY442&lt;1,IF(AY441&lt;1,"Y",""),"")</f>
        <v/>
      </c>
      <c r="BG442" s="2"/>
      <c r="BH442" s="2"/>
      <c r="BI442" s="2"/>
      <c r="BJ442" s="2"/>
      <c r="BK442" s="2"/>
      <c r="BL442" s="2"/>
      <c r="BM442" s="4" t="str">
        <f>IF(BR442=BR443,IF(BR442&gt;BR441,BR442&amp;"_O",""),BR442&amp;"_C")</f>
        <v/>
      </c>
      <c r="BN442" s="7" t="str">
        <f>IF(RIGHT(BM442,1)="C",BP442/INDEX($BP$5:$BP$2729,MATCH(BR442&amp;"_O",$BM$5:$BM$2729,0),1),"")</f>
        <v/>
      </c>
      <c r="BO442" s="38">
        <v>29028</v>
      </c>
      <c r="BP442" s="3">
        <v>137.24</v>
      </c>
      <c r="BQ442" s="7">
        <f>BP442/BP441</f>
        <v>1.0072660550458716</v>
      </c>
      <c r="BR442" s="4">
        <f>YEAR(BO442)</f>
        <v>1979</v>
      </c>
      <c r="BS442" s="2" t="s">
        <v>5</v>
      </c>
      <c r="BT442" s="12" t="str">
        <f>INDEX($CD$5:$CD$10,MATCH(BS442,$CC$5:$CC$10,0),1)</f>
        <v/>
      </c>
      <c r="BU442" s="12" t="str">
        <f>IF(AND(BT442="Y",BQ442&gt;1),"Y","")</f>
        <v/>
      </c>
      <c r="BV442" s="12" t="str">
        <f>IF(AND(BT442="Y",BQ442&lt;1),"Y","")</f>
        <v/>
      </c>
      <c r="BW442" s="12" t="str">
        <f>IF(BQ442&gt;1,IF(BQ441&gt;1,"Y",""),"")</f>
        <v>Y</v>
      </c>
      <c r="BX442" s="12" t="str">
        <f>IF(BQ442&lt;1,IF(BQ441&lt;1,"Y",""),"")</f>
        <v/>
      </c>
      <c r="BY442" s="2"/>
      <c r="BZ442" s="2"/>
      <c r="CA442" s="2"/>
    </row>
    <row r="443" spans="2:79">
      <c r="B443" s="4" t="str">
        <f>IF(G443=G444,IF(G443&gt;G442,G443&amp;"_O",""),G443&amp;"_C")</f>
        <v/>
      </c>
      <c r="C443" s="14">
        <f ca="1">RANDBETWEEN(0,1000)/1000</f>
        <v>0.82399999999999995</v>
      </c>
      <c r="D443" s="16">
        <f>D442+1</f>
        <v>439</v>
      </c>
      <c r="E443" s="10">
        <f>ROUNDDOWN(D443/52,0)+1</f>
        <v>9</v>
      </c>
      <c r="F443" s="15">
        <f>F442+7</f>
        <v>47693</v>
      </c>
      <c r="G443" s="4">
        <f>YEAR(F443)</f>
        <v>2030</v>
      </c>
      <c r="H443" s="33">
        <v>3.4000000000000002E-2</v>
      </c>
      <c r="I443" s="33">
        <v>0.44600000000000001</v>
      </c>
      <c r="J443" s="33">
        <v>4.0000000000000001E-3</v>
      </c>
      <c r="K443" s="16" t="str">
        <f>IF(M442&gt;1,"Up","Down")</f>
        <v>Down</v>
      </c>
      <c r="L443" s="16" t="str">
        <f>IF(K443="Up",IF(H443&lt;$BJ$7,"Up","Down"),IF(H443&lt;$BK$7,"Down","Up"))</f>
        <v>Down</v>
      </c>
      <c r="M443" s="17">
        <f>IF(L443="Up",INDEX($AK$5:$AK$1005,MATCH(I443,$AI$5:$AI$1005,0),1),INDEX($AL$5:$AL$1005,MATCH(J443,$AI$5:$AI$1005,0),1))</f>
        <v>0.93797549851113715</v>
      </c>
      <c r="N443" s="16" t="str">
        <f>IF(P442&gt;1,"Up","Down")</f>
        <v>Down</v>
      </c>
      <c r="O443" s="16" t="str">
        <f>IF(N443="Up",IF(H443&lt;$BJ$12,"Up","Down"),IF(H443&lt;$BK$12,"Down","Up"))</f>
        <v>Down</v>
      </c>
      <c r="P443" s="17">
        <f>IF(O443="Up",INDEX($AP$5:$AP$1005,MATCH(I443,$AI$5:$AI$1005,0),1),INDEX($AQ$5:$AQ$1005,MATCH(J443,$AI$5:$AI$1005,0),1))</f>
        <v>0.91937546679692572</v>
      </c>
      <c r="Q443" s="19">
        <f>T442</f>
        <v>88210.767049860573</v>
      </c>
      <c r="R443" s="19">
        <f>INDEX(model!$S$5:$S$35,MATCH(G443,model!$Q$5:$Q$35,0),1)*model!$O$5</f>
        <v>125</v>
      </c>
      <c r="S443" s="19">
        <f>IF(RIGHT(B443,1)="C",T442*INDEX(model!$T$5:$T$35,MATCH(G443,model!$Q$5:$Q$35,0),1),0)</f>
        <v>0</v>
      </c>
      <c r="T443" s="19">
        <f>(Q443+R443-S443)*M443</f>
        <v>82856.785134956648</v>
      </c>
      <c r="U443" s="19">
        <f>X442</f>
        <v>82010.048034914958</v>
      </c>
      <c r="V443" s="19">
        <f>INDEX(model!$S$5:$S$35,MATCH(G443,model!$Q$5:$Q$35,0),1)*model!$O$6</f>
        <v>125</v>
      </c>
      <c r="W443" s="19">
        <f>IF(RIGHT(B443,1)="C",X442*INDEX(model!$T$5:$T$35,MATCH(G443,model!$Q$5:$Q$35,0),1),0)</f>
        <v>0</v>
      </c>
      <c r="X443" s="19">
        <f>(U443+V443-W443)*P443</f>
        <v>75512.948127487864</v>
      </c>
      <c r="Y443" s="19"/>
      <c r="Z443" s="36" t="str">
        <f>K443&amp;L443</f>
        <v>DownDown</v>
      </c>
      <c r="AA443" s="36" t="str">
        <f>N443&amp;O443</f>
        <v>DownDown</v>
      </c>
      <c r="AB443" s="19"/>
      <c r="AC443" s="19"/>
      <c r="AD443" s="19"/>
      <c r="AE443" s="19"/>
      <c r="AI443" s="18">
        <f>ROUND(AI442-0.001,3)</f>
        <v>0.56200000000000006</v>
      </c>
      <c r="AJ443" s="9">
        <f t="array" ref="AJ443">PERCENTILE(IF($BB$5:$BB$2729="Y",$AY$5:$AY$2729),$AI443)</f>
        <v>1.0058536672169345</v>
      </c>
      <c r="AK443" s="9">
        <f t="array" ref="AK443">PERCENTILE(IF($BC$5:$BC$2729="Y",$AY$5:$AY$2729),$AI443)</f>
        <v>1.0140490041445316</v>
      </c>
      <c r="AL443" s="9">
        <f t="array" ref="AL443">PERCENTILE(IF($BD$5:$BD$2729="Y",$AY$5:$AY$2729),$AI443)</f>
        <v>0.98939508584134872</v>
      </c>
      <c r="AM443" s="41" t="str">
        <f>IF(AI443&lt;$BJ$7,"Up","Down")</f>
        <v>Down</v>
      </c>
      <c r="AN443" s="41" t="str">
        <f>IF(AI443&lt;$BK$7,"Down","Up")</f>
        <v>Up</v>
      </c>
      <c r="AO443" s="9">
        <f t="array" ref="AO443">PERCENTILE(IF($BT$5:$BT$2729="Y",$BQ$5:$BQ$2729),$AI443)</f>
        <v>1.0073925880500356</v>
      </c>
      <c r="AP443" s="9">
        <f t="array" ref="AP443">PERCENTILE(IF($BU$5:$BU$2729="Y",$BQ$5:$BQ$2729),$AI443)</f>
        <v>1.0195229273629627</v>
      </c>
      <c r="AQ443" s="9">
        <f t="array" ref="AQ443">PERCENTILE(IF($BV$5:$BV$2729="Y",$BQ$5:$BQ$2729),$AI443)</f>
        <v>0.98773242737168032</v>
      </c>
      <c r="AR443" s="41" t="str">
        <f>IF(AI443&lt;$BJ$12,"Up","Down")</f>
        <v>Up</v>
      </c>
      <c r="AS443" s="41" t="str">
        <f>IF(AI443&lt;$BK$12,"Down","Up")</f>
        <v>Up</v>
      </c>
      <c r="AU443" s="4" t="str">
        <f>IF(AZ443=AZ444,IF(AZ443&gt;AZ442,AZ443&amp;"_O",""),AZ443&amp;"_C")</f>
        <v/>
      </c>
      <c r="AV443" s="7" t="str">
        <f>IF(RIGHT(AU443,1)="C",AX443/INDEX($AX$5:$AX$2729,MATCH(AZ443&amp;"_O",$AU$5:$AU$2729,0),1),"")</f>
        <v/>
      </c>
      <c r="AW443" s="38">
        <v>28636</v>
      </c>
      <c r="AX443" s="37">
        <v>96.58</v>
      </c>
      <c r="AY443" s="7">
        <f>AX443/AX442</f>
        <v>0.98430493273542596</v>
      </c>
      <c r="AZ443" s="4">
        <f>YEAR(AW443)</f>
        <v>1978</v>
      </c>
      <c r="BA443" s="2" t="s">
        <v>5</v>
      </c>
      <c r="BB443" s="12" t="str">
        <f>INDEX($CD$5:$CD$10,MATCH(BA443,$CC$5:$CC$10,0),1)</f>
        <v/>
      </c>
      <c r="BC443" s="12" t="str">
        <f>IF(AND(BB443="Y",AY443&gt;1),"Y","")</f>
        <v/>
      </c>
      <c r="BD443" s="12" t="str">
        <f>IF(AND(BB443="Y",AY443&lt;1),"Y","")</f>
        <v/>
      </c>
      <c r="BE443" s="12" t="str">
        <f>IF(AY443&gt;1,IF(AY442&gt;1,"Y",""),"")</f>
        <v/>
      </c>
      <c r="BF443" s="12" t="str">
        <f>IF(AY443&lt;1,IF(AY442&lt;1,"Y",""),"")</f>
        <v/>
      </c>
      <c r="BG443" s="2"/>
      <c r="BH443" s="2"/>
      <c r="BI443" s="2"/>
      <c r="BJ443" s="2"/>
      <c r="BK443" s="2"/>
      <c r="BL443" s="2"/>
      <c r="BM443" s="4" t="str">
        <f>IF(BR443=BR444,IF(BR443&gt;BR442,BR443&amp;"_O",""),BR443&amp;"_C")</f>
        <v/>
      </c>
      <c r="BN443" s="7" t="str">
        <f>IF(RIGHT(BM443,1)="C",BP443/INDEX($BP$5:$BP$2729,MATCH(BR443&amp;"_O",$BM$5:$BM$2729,0),1),"")</f>
        <v/>
      </c>
      <c r="BO443" s="38">
        <v>29035</v>
      </c>
      <c r="BP443" s="3">
        <v>138.13</v>
      </c>
      <c r="BQ443" s="7">
        <f>BP443/BP442</f>
        <v>1.0064849897988923</v>
      </c>
      <c r="BR443" s="4">
        <f>YEAR(BO443)</f>
        <v>1979</v>
      </c>
      <c r="BS443" s="2" t="s">
        <v>5</v>
      </c>
      <c r="BT443" s="12" t="str">
        <f>INDEX($CD$5:$CD$10,MATCH(BS443,$CC$5:$CC$10,0),1)</f>
        <v/>
      </c>
      <c r="BU443" s="12" t="str">
        <f>IF(AND(BT443="Y",BQ443&gt;1),"Y","")</f>
        <v/>
      </c>
      <c r="BV443" s="12" t="str">
        <f>IF(AND(BT443="Y",BQ443&lt;1),"Y","")</f>
        <v/>
      </c>
      <c r="BW443" s="12" t="str">
        <f>IF(BQ443&gt;1,IF(BQ442&gt;1,"Y",""),"")</f>
        <v>Y</v>
      </c>
      <c r="BX443" s="12" t="str">
        <f>IF(BQ443&lt;1,IF(BQ442&lt;1,"Y",""),"")</f>
        <v/>
      </c>
      <c r="BY443" s="2"/>
      <c r="BZ443" s="2"/>
      <c r="CA443" s="2"/>
    </row>
    <row r="444" spans="2:79">
      <c r="B444" s="4" t="str">
        <f>IF(G444=G445,IF(G444&gt;G443,G444&amp;"_O",""),G444&amp;"_C")</f>
        <v/>
      </c>
      <c r="C444" s="14">
        <f ca="1">RANDBETWEEN(0,1000)/1000</f>
        <v>0.433</v>
      </c>
      <c r="D444" s="16">
        <f>D443+1</f>
        <v>440</v>
      </c>
      <c r="E444" s="10">
        <f>ROUNDDOWN(D444/52,0)+1</f>
        <v>9</v>
      </c>
      <c r="F444" s="15">
        <f>F443+7</f>
        <v>47700</v>
      </c>
      <c r="G444" s="4">
        <f>YEAR(F444)</f>
        <v>2030</v>
      </c>
      <c r="H444" s="33">
        <v>0.94299999999999995</v>
      </c>
      <c r="I444" s="33">
        <v>0.217</v>
      </c>
      <c r="J444" s="33">
        <v>5.0000000000000001E-3</v>
      </c>
      <c r="K444" s="16" t="str">
        <f>IF(M443&gt;1,"Up","Down")</f>
        <v>Down</v>
      </c>
      <c r="L444" s="16" t="str">
        <f>IF(K444="Up",IF(H444&lt;$BJ$7,"Up","Down"),IF(H444&lt;$BK$7,"Down","Up"))</f>
        <v>Up</v>
      </c>
      <c r="M444" s="17">
        <f>IF(L444="Up",INDEX($AK$5:$AK$1005,MATCH(I444,$AI$5:$AI$1005,0),1),INDEX($AL$5:$AL$1005,MATCH(J444,$AI$5:$AI$1005,0),1))</f>
        <v>1.0053736324410736</v>
      </c>
      <c r="N444" s="16" t="str">
        <f>IF(P443&gt;1,"Up","Down")</f>
        <v>Down</v>
      </c>
      <c r="O444" s="16" t="str">
        <f>IF(N444="Up",IF(H444&lt;$BJ$12,"Up","Down"),IF(H444&lt;$BK$12,"Down","Up"))</f>
        <v>Up</v>
      </c>
      <c r="P444" s="17">
        <f>IF(O444="Up",INDEX($AP$5:$AP$1005,MATCH(I444,$AI$5:$AI$1005,0),1),INDEX($AQ$5:$AQ$1005,MATCH(J444,$AI$5:$AI$1005,0),1))</f>
        <v>1.0073534893572829</v>
      </c>
      <c r="Q444" s="19">
        <f>T443</f>
        <v>82856.785134956648</v>
      </c>
      <c r="R444" s="19">
        <f>INDEX(model!$S$5:$S$35,MATCH(G444,model!$Q$5:$Q$35,0),1)*model!$O$5</f>
        <v>125</v>
      </c>
      <c r="S444" s="19">
        <f>IF(RIGHT(B444,1)="C",T443*INDEX(model!$T$5:$T$35,MATCH(G444,model!$Q$5:$Q$35,0),1),0)</f>
        <v>0</v>
      </c>
      <c r="T444" s="19">
        <f>(Q444+R444-S444)*M444</f>
        <v>83427.698747576054</v>
      </c>
      <c r="U444" s="19">
        <f>X443</f>
        <v>75512.948127487864</v>
      </c>
      <c r="V444" s="19">
        <f>INDEX(model!$S$5:$S$35,MATCH(G444,model!$Q$5:$Q$35,0),1)*model!$O$6</f>
        <v>125</v>
      </c>
      <c r="W444" s="19">
        <f>IF(RIGHT(B444,1)="C",X443*INDEX(model!$T$5:$T$35,MATCH(G444,model!$Q$5:$Q$35,0),1),0)</f>
        <v>0</v>
      </c>
      <c r="X444" s="19">
        <f>(U444+V444-W444)*P444</f>
        <v>76194.150974050062</v>
      </c>
      <c r="Y444" s="19"/>
      <c r="Z444" s="36" t="str">
        <f>K444&amp;L444</f>
        <v>DownUp</v>
      </c>
      <c r="AA444" s="36" t="str">
        <f>N444&amp;O444</f>
        <v>DownUp</v>
      </c>
      <c r="AB444" s="19"/>
      <c r="AC444" s="19"/>
      <c r="AD444" s="19"/>
      <c r="AE444" s="19"/>
      <c r="AI444" s="18">
        <f>ROUND(AI443-0.001,3)</f>
        <v>0.56100000000000005</v>
      </c>
      <c r="AJ444" s="9">
        <f t="array" ref="AJ444">PERCENTILE(IF($BB$5:$BB$2729="Y",$AY$5:$AY$2729),$AI444)</f>
        <v>1.0058065435125094</v>
      </c>
      <c r="AK444" s="9">
        <f t="array" ref="AK444">PERCENTILE(IF($BC$5:$BC$2729="Y",$AY$5:$AY$2729),$AI444)</f>
        <v>1.0140018271548183</v>
      </c>
      <c r="AL444" s="9">
        <f t="array" ref="AL444">PERCENTILE(IF($BD$5:$BD$2729="Y",$AY$5:$AY$2729),$AI444)</f>
        <v>0.98938008869208749</v>
      </c>
      <c r="AM444" s="41" t="str">
        <f>IF(AI444&lt;$BJ$7,"Up","Down")</f>
        <v>Down</v>
      </c>
      <c r="AN444" s="41" t="str">
        <f>IF(AI444&lt;$BK$7,"Down","Up")</f>
        <v>Up</v>
      </c>
      <c r="AO444" s="9">
        <f t="array" ref="AO444">PERCENTILE(IF($BT$5:$BT$2729="Y",$BQ$5:$BQ$2729),$AI444)</f>
        <v>1.0073599784375538</v>
      </c>
      <c r="AP444" s="9">
        <f t="array" ref="AP444">PERCENTILE(IF($BU$5:$BU$2729="Y",$BQ$5:$BQ$2729),$AI444)</f>
        <v>1.0195053508440171</v>
      </c>
      <c r="AQ444" s="9">
        <f t="array" ref="AQ444">PERCENTILE(IF($BV$5:$BV$2729="Y",$BQ$5:$BQ$2729),$AI444)</f>
        <v>0.98769340997894561</v>
      </c>
      <c r="AR444" s="41" t="str">
        <f>IF(AI444&lt;$BJ$12,"Up","Down")</f>
        <v>Up</v>
      </c>
      <c r="AS444" s="41" t="str">
        <f>IF(AI444&lt;$BK$12,"Down","Up")</f>
        <v>Up</v>
      </c>
      <c r="AU444" s="4" t="str">
        <f>IF(AZ444=AZ445,IF(AZ444&gt;AZ443,AZ444&amp;"_O",""),AZ444&amp;"_C")</f>
        <v/>
      </c>
      <c r="AV444" s="7" t="str">
        <f>IF(RIGHT(AU444,1)="C",AX444/INDEX($AX$5:$AX$2729,MATCH(AZ444&amp;"_O",$AU$5:$AU$2729,0),1),"")</f>
        <v/>
      </c>
      <c r="AW444" s="38">
        <v>28643</v>
      </c>
      <c r="AX444" s="37">
        <v>98.14</v>
      </c>
      <c r="AY444" s="7">
        <f>AX444/AX443</f>
        <v>1.0161524125077657</v>
      </c>
      <c r="AZ444" s="4">
        <f>YEAR(AW444)</f>
        <v>1978</v>
      </c>
      <c r="BA444" s="2" t="s">
        <v>5</v>
      </c>
      <c r="BB444" s="12" t="str">
        <f>INDEX($CD$5:$CD$10,MATCH(BA444,$CC$5:$CC$10,0),1)</f>
        <v/>
      </c>
      <c r="BC444" s="12" t="str">
        <f>IF(AND(BB444="Y",AY444&gt;1),"Y","")</f>
        <v/>
      </c>
      <c r="BD444" s="12" t="str">
        <f>IF(AND(BB444="Y",AY444&lt;1),"Y","")</f>
        <v/>
      </c>
      <c r="BE444" s="12" t="str">
        <f>IF(AY444&gt;1,IF(AY443&gt;1,"Y",""),"")</f>
        <v/>
      </c>
      <c r="BF444" s="12" t="str">
        <f>IF(AY444&lt;1,IF(AY443&lt;1,"Y",""),"")</f>
        <v/>
      </c>
      <c r="BG444" s="2"/>
      <c r="BH444" s="2"/>
      <c r="BI444" s="2"/>
      <c r="BJ444" s="2"/>
      <c r="BK444" s="2"/>
      <c r="BL444" s="2"/>
      <c r="BM444" s="4" t="str">
        <f>IF(BR444=BR445,IF(BR444&gt;BR443,BR444&amp;"_O",""),BR444&amp;"_C")</f>
        <v/>
      </c>
      <c r="BN444" s="7" t="str">
        <f>IF(RIGHT(BM444,1)="C",BP444/INDEX($BP$5:$BP$2729,MATCH(BR444&amp;"_O",$BM$5:$BM$2729,0),1),"")</f>
        <v/>
      </c>
      <c r="BO444" s="38">
        <v>29042</v>
      </c>
      <c r="BP444" s="3">
        <v>138.63999999999999</v>
      </c>
      <c r="BQ444" s="7">
        <f>BP444/BP443</f>
        <v>1.0036921740389488</v>
      </c>
      <c r="BR444" s="4">
        <f>YEAR(BO444)</f>
        <v>1979</v>
      </c>
      <c r="BS444" s="2" t="s">
        <v>5</v>
      </c>
      <c r="BT444" s="12" t="str">
        <f>INDEX($CD$5:$CD$10,MATCH(BS444,$CC$5:$CC$10,0),1)</f>
        <v/>
      </c>
      <c r="BU444" s="12" t="str">
        <f>IF(AND(BT444="Y",BQ444&gt;1),"Y","")</f>
        <v/>
      </c>
      <c r="BV444" s="12" t="str">
        <f>IF(AND(BT444="Y",BQ444&lt;1),"Y","")</f>
        <v/>
      </c>
      <c r="BW444" s="12" t="str">
        <f>IF(BQ444&gt;1,IF(BQ443&gt;1,"Y",""),"")</f>
        <v>Y</v>
      </c>
      <c r="BX444" s="12" t="str">
        <f>IF(BQ444&lt;1,IF(BQ443&lt;1,"Y",""),"")</f>
        <v/>
      </c>
      <c r="BY444" s="2"/>
      <c r="BZ444" s="2"/>
      <c r="CA444" s="2"/>
    </row>
    <row r="445" spans="2:79">
      <c r="B445" s="4" t="str">
        <f>IF(G445=G446,IF(G445&gt;G444,G445&amp;"_O",""),G445&amp;"_C")</f>
        <v/>
      </c>
      <c r="C445" s="14">
        <f ca="1">RANDBETWEEN(0,1000)/1000</f>
        <v>0.89500000000000002</v>
      </c>
      <c r="D445" s="16">
        <f>D444+1</f>
        <v>441</v>
      </c>
      <c r="E445" s="10">
        <f>ROUNDDOWN(D445/52,0)+1</f>
        <v>9</v>
      </c>
      <c r="F445" s="15">
        <f>F444+7</f>
        <v>47707</v>
      </c>
      <c r="G445" s="4">
        <f>YEAR(F445)</f>
        <v>2030</v>
      </c>
      <c r="H445" s="33">
        <v>0.16500000000000001</v>
      </c>
      <c r="I445" s="33">
        <v>0.20399999999999999</v>
      </c>
      <c r="J445" s="33">
        <v>0.14199999999999999</v>
      </c>
      <c r="K445" s="16" t="str">
        <f>IF(M444&gt;1,"Up","Down")</f>
        <v>Up</v>
      </c>
      <c r="L445" s="16" t="str">
        <f>IF(K445="Up",IF(H445&lt;$BJ$7,"Up","Down"),IF(H445&lt;$BK$7,"Down","Up"))</f>
        <v>Up</v>
      </c>
      <c r="M445" s="17">
        <f>IF(L445="Up",INDEX($AK$5:$AK$1005,MATCH(I445,$AI$5:$AI$1005,0),1),INDEX($AL$5:$AL$1005,MATCH(J445,$AI$5:$AI$1005,0),1))</f>
        <v>1.0051445625857747</v>
      </c>
      <c r="N445" s="16" t="str">
        <f>IF(P444&gt;1,"Up","Down")</f>
        <v>Up</v>
      </c>
      <c r="O445" s="16" t="str">
        <f>IF(N445="Up",IF(H445&lt;$BJ$12,"Up","Down"),IF(H445&lt;$BK$12,"Down","Up"))</f>
        <v>Up</v>
      </c>
      <c r="P445" s="17">
        <f>IF(O445="Up",INDEX($AP$5:$AP$1005,MATCH(I445,$AI$5:$AI$1005,0),1),INDEX($AQ$5:$AQ$1005,MATCH(J445,$AI$5:$AI$1005,0),1))</f>
        <v>1.0068411832945374</v>
      </c>
      <c r="Q445" s="19">
        <f>T444</f>
        <v>83427.698747576054</v>
      </c>
      <c r="R445" s="19">
        <f>INDEX(model!$S$5:$S$35,MATCH(G445,model!$Q$5:$Q$35,0),1)*model!$O$5</f>
        <v>125</v>
      </c>
      <c r="S445" s="19">
        <f>IF(RIGHT(B445,1)="C",T444*INDEX(model!$T$5:$T$35,MATCH(G445,model!$Q$5:$Q$35,0),1),0)</f>
        <v>0</v>
      </c>
      <c r="T445" s="19">
        <f>(Q445+R445-S445)*M445</f>
        <v>83982.540835493332</v>
      </c>
      <c r="U445" s="19">
        <f>X444</f>
        <v>76194.150974050062</v>
      </c>
      <c r="V445" s="19">
        <f>INDEX(model!$S$5:$S$35,MATCH(G445,model!$Q$5:$Q$35,0),1)*model!$O$6</f>
        <v>125</v>
      </c>
      <c r="W445" s="19">
        <f>IF(RIGHT(B445,1)="C",X444*INDEX(model!$T$5:$T$35,MATCH(G445,model!$Q$5:$Q$35,0),1),0)</f>
        <v>0</v>
      </c>
      <c r="X445" s="19">
        <f>(U445+V445-W445)*P445</f>
        <v>76841.264274747009</v>
      </c>
      <c r="Y445" s="19"/>
      <c r="Z445" s="36" t="str">
        <f>K445&amp;L445</f>
        <v>UpUp</v>
      </c>
      <c r="AA445" s="36" t="str">
        <f>N445&amp;O445</f>
        <v>UpUp</v>
      </c>
      <c r="AB445" s="19"/>
      <c r="AC445" s="19"/>
      <c r="AD445" s="19"/>
      <c r="AE445" s="19"/>
      <c r="AI445" s="18">
        <f>ROUND(AI444-0.001,3)</f>
        <v>0.56000000000000005</v>
      </c>
      <c r="AJ445" s="9">
        <f t="array" ref="AJ445">PERCENTILE(IF($BB$5:$BB$2729="Y",$AY$5:$AY$2729),$AI445)</f>
        <v>1.0057654307687434</v>
      </c>
      <c r="AK445" s="9">
        <f t="array" ref="AK445">PERCENTILE(IF($BC$5:$BC$2729="Y",$AY$5:$AY$2729),$AI445)</f>
        <v>1.0139053047692732</v>
      </c>
      <c r="AL445" s="9">
        <f t="array" ref="AL445">PERCENTILE(IF($BD$5:$BD$2729="Y",$AY$5:$AY$2729),$AI445)</f>
        <v>0.98936007024741202</v>
      </c>
      <c r="AM445" s="41" t="str">
        <f>IF(AI445&lt;$BJ$7,"Up","Down")</f>
        <v>Down</v>
      </c>
      <c r="AN445" s="41" t="str">
        <f>IF(AI445&lt;$BK$7,"Down","Up")</f>
        <v>Up</v>
      </c>
      <c r="AO445" s="9">
        <f t="array" ref="AO445">PERCENTILE(IF($BT$5:$BT$2729="Y",$BQ$5:$BQ$2729),$AI445)</f>
        <v>1.0072707372317524</v>
      </c>
      <c r="AP445" s="9">
        <f t="array" ref="AP445">PERCENTILE(IF($BU$5:$BU$2729="Y",$BQ$5:$BQ$2729),$AI445)</f>
        <v>1.0194569087674232</v>
      </c>
      <c r="AQ445" s="9">
        <f t="array" ref="AQ445">PERCENTILE(IF($BV$5:$BV$2729="Y",$BQ$5:$BQ$2729),$AI445)</f>
        <v>0.98764110351149859</v>
      </c>
      <c r="AR445" s="41" t="str">
        <f>IF(AI445&lt;$BJ$12,"Up","Down")</f>
        <v>Up</v>
      </c>
      <c r="AS445" s="41" t="str">
        <f>IF(AI445&lt;$BK$12,"Down","Up")</f>
        <v>Up</v>
      </c>
      <c r="AU445" s="4" t="str">
        <f>IF(AZ445=AZ446,IF(AZ445&gt;AZ444,AZ445&amp;"_O",""),AZ445&amp;"_C")</f>
        <v/>
      </c>
      <c r="AV445" s="7" t="str">
        <f>IF(RIGHT(AU445,1)="C",AX445/INDEX($AX$5:$AX$2729,MATCH(AZ445&amp;"_O",$AU$5:$AU$2729,0),1),"")</f>
        <v/>
      </c>
      <c r="AW445" s="38">
        <v>28650</v>
      </c>
      <c r="AX445" s="37">
        <v>99.93</v>
      </c>
      <c r="AY445" s="7">
        <f>AX445/AX444</f>
        <v>1.0182392500509476</v>
      </c>
      <c r="AZ445" s="4">
        <f>YEAR(AW445)</f>
        <v>1978</v>
      </c>
      <c r="BA445" s="2" t="s">
        <v>5</v>
      </c>
      <c r="BB445" s="12" t="str">
        <f>INDEX($CD$5:$CD$10,MATCH(BA445,$CC$5:$CC$10,0),1)</f>
        <v/>
      </c>
      <c r="BC445" s="12" t="str">
        <f>IF(AND(BB445="Y",AY445&gt;1),"Y","")</f>
        <v/>
      </c>
      <c r="BD445" s="12" t="str">
        <f>IF(AND(BB445="Y",AY445&lt;1),"Y","")</f>
        <v/>
      </c>
      <c r="BE445" s="12" t="str">
        <f>IF(AY445&gt;1,IF(AY444&gt;1,"Y",""),"")</f>
        <v>Y</v>
      </c>
      <c r="BF445" s="12" t="str">
        <f>IF(AY445&lt;1,IF(AY444&lt;1,"Y",""),"")</f>
        <v/>
      </c>
      <c r="BG445" s="2"/>
      <c r="BH445" s="2"/>
      <c r="BI445" s="2"/>
      <c r="BJ445" s="2"/>
      <c r="BK445" s="2"/>
      <c r="BL445" s="2"/>
      <c r="BM445" s="4" t="str">
        <f>IF(BR445=BR446,IF(BR445&gt;BR444,BR445&amp;"_O",""),BR445&amp;"_C")</f>
        <v/>
      </c>
      <c r="BN445" s="7" t="str">
        <f>IF(RIGHT(BM445,1)="C",BP445/INDEX($BP$5:$BP$2729,MATCH(BR445&amp;"_O",$BM$5:$BM$2729,0),1),"")</f>
        <v/>
      </c>
      <c r="BO445" s="38">
        <v>29049</v>
      </c>
      <c r="BP445" s="3">
        <v>138.52000000000001</v>
      </c>
      <c r="BQ445" s="7">
        <f>BP445/BP444</f>
        <v>0.99913444893248715</v>
      </c>
      <c r="BR445" s="4">
        <f>YEAR(BO445)</f>
        <v>1979</v>
      </c>
      <c r="BS445" s="2" t="s">
        <v>5</v>
      </c>
      <c r="BT445" s="12" t="str">
        <f>INDEX($CD$5:$CD$10,MATCH(BS445,$CC$5:$CC$10,0),1)</f>
        <v/>
      </c>
      <c r="BU445" s="12" t="str">
        <f>IF(AND(BT445="Y",BQ445&gt;1),"Y","")</f>
        <v/>
      </c>
      <c r="BV445" s="12" t="str">
        <f>IF(AND(BT445="Y",BQ445&lt;1),"Y","")</f>
        <v/>
      </c>
      <c r="BW445" s="12" t="str">
        <f>IF(BQ445&gt;1,IF(BQ444&gt;1,"Y",""),"")</f>
        <v/>
      </c>
      <c r="BX445" s="12" t="str">
        <f>IF(BQ445&lt;1,IF(BQ444&lt;1,"Y",""),"")</f>
        <v/>
      </c>
      <c r="BY445" s="2"/>
      <c r="BZ445" s="2"/>
      <c r="CA445" s="2"/>
    </row>
    <row r="446" spans="2:79">
      <c r="B446" s="4" t="str">
        <f>IF(G446=G447,IF(G446&gt;G445,G446&amp;"_O",""),G446&amp;"_C")</f>
        <v/>
      </c>
      <c r="C446" s="14">
        <f ca="1">RANDBETWEEN(0,1000)/1000</f>
        <v>0.38700000000000001</v>
      </c>
      <c r="D446" s="16">
        <f>D445+1</f>
        <v>442</v>
      </c>
      <c r="E446" s="10">
        <f>ROUNDDOWN(D446/52,0)+1</f>
        <v>9</v>
      </c>
      <c r="F446" s="15">
        <f>F445+7</f>
        <v>47714</v>
      </c>
      <c r="G446" s="4">
        <f>YEAR(F446)</f>
        <v>2030</v>
      </c>
      <c r="H446" s="33">
        <v>0.40100000000000002</v>
      </c>
      <c r="I446" s="33">
        <v>0.11700000000000001</v>
      </c>
      <c r="J446" s="33">
        <v>0.88300000000000001</v>
      </c>
      <c r="K446" s="16" t="str">
        <f>IF(M445&gt;1,"Up","Down")</f>
        <v>Up</v>
      </c>
      <c r="L446" s="16" t="str">
        <f>IF(K446="Up",IF(H446&lt;$BJ$7,"Up","Down"),IF(H446&lt;$BK$7,"Down","Up"))</f>
        <v>Up</v>
      </c>
      <c r="M446" s="17">
        <f>IF(L446="Up",INDEX($AK$5:$AK$1005,MATCH(I446,$AI$5:$AI$1005,0),1),INDEX($AL$5:$AL$1005,MATCH(J446,$AI$5:$AI$1005,0),1))</f>
        <v>1.0027976984466596</v>
      </c>
      <c r="N446" s="16" t="str">
        <f>IF(P445&gt;1,"Up","Down")</f>
        <v>Up</v>
      </c>
      <c r="O446" s="16" t="str">
        <f>IF(N446="Up",IF(H446&lt;$BJ$12,"Up","Down"),IF(H446&lt;$BK$12,"Down","Up"))</f>
        <v>Up</v>
      </c>
      <c r="P446" s="17">
        <f>IF(O446="Up",INDEX($AP$5:$AP$1005,MATCH(I446,$AI$5:$AI$1005,0),1),INDEX($AQ$5:$AQ$1005,MATCH(J446,$AI$5:$AI$1005,0),1))</f>
        <v>1.0039414259013077</v>
      </c>
      <c r="Q446" s="19">
        <f>T445</f>
        <v>83982.540835493332</v>
      </c>
      <c r="R446" s="19">
        <f>INDEX(model!$S$5:$S$35,MATCH(G446,model!$Q$5:$Q$35,0),1)*model!$O$5</f>
        <v>125</v>
      </c>
      <c r="S446" s="19">
        <f>IF(RIGHT(B446,1)="C",T445*INDEX(model!$T$5:$T$35,MATCH(G446,model!$Q$5:$Q$35,0),1),0)</f>
        <v>0</v>
      </c>
      <c r="T446" s="19">
        <f>(Q446+R446-S446)*M446</f>
        <v>84342.848371841144</v>
      </c>
      <c r="U446" s="19">
        <f>X445</f>
        <v>76841.264274747009</v>
      </c>
      <c r="V446" s="19">
        <f>INDEX(model!$S$5:$S$35,MATCH(G446,model!$Q$5:$Q$35,0),1)*model!$O$6</f>
        <v>125</v>
      </c>
      <c r="W446" s="19">
        <f>IF(RIGHT(B446,1)="C",X445*INDEX(model!$T$5:$T$35,MATCH(G446,model!$Q$5:$Q$35,0),1),0)</f>
        <v>0</v>
      </c>
      <c r="X446" s="19">
        <f>(U446+V446-W446)*P446</f>
        <v>77269.621102286401</v>
      </c>
      <c r="Y446" s="19"/>
      <c r="Z446" s="36" t="str">
        <f>K446&amp;L446</f>
        <v>UpUp</v>
      </c>
      <c r="AA446" s="36" t="str">
        <f>N446&amp;O446</f>
        <v>UpUp</v>
      </c>
      <c r="AB446" s="19"/>
      <c r="AC446" s="19"/>
      <c r="AD446" s="19"/>
      <c r="AE446" s="19"/>
      <c r="AI446" s="18">
        <f>ROUND(AI445-0.001,3)</f>
        <v>0.55900000000000005</v>
      </c>
      <c r="AJ446" s="9">
        <f t="array" ref="AJ446">PERCENTILE(IF($BB$5:$BB$2729="Y",$AY$5:$AY$2729),$AI446)</f>
        <v>1.0057055153151431</v>
      </c>
      <c r="AK446" s="9">
        <f t="array" ref="AK446">PERCENTILE(IF($BC$5:$BC$2729="Y",$AY$5:$AY$2729),$AI446)</f>
        <v>1.0138444375197859</v>
      </c>
      <c r="AL446" s="9">
        <f t="array" ref="AL446">PERCENTILE(IF($BD$5:$BD$2729="Y",$AY$5:$AY$2729),$AI446)</f>
        <v>0.98932221280624388</v>
      </c>
      <c r="AM446" s="41" t="str">
        <f>IF(AI446&lt;$BJ$7,"Up","Down")</f>
        <v>Down</v>
      </c>
      <c r="AN446" s="41" t="str">
        <f>IF(AI446&lt;$BK$7,"Down","Up")</f>
        <v>Up</v>
      </c>
      <c r="AO446" s="9">
        <f t="array" ref="AO446">PERCENTILE(IF($BT$5:$BT$2729="Y",$BQ$5:$BQ$2729),$AI446)</f>
        <v>1.0071151387860502</v>
      </c>
      <c r="AP446" s="9">
        <f t="array" ref="AP446">PERCENTILE(IF($BU$5:$BU$2729="Y",$BQ$5:$BQ$2729),$AI446)</f>
        <v>1.0194262563353309</v>
      </c>
      <c r="AQ446" s="9">
        <f t="array" ref="AQ446">PERCENTILE(IF($BV$5:$BV$2729="Y",$BQ$5:$BQ$2729),$AI446)</f>
        <v>0.98756772961131312</v>
      </c>
      <c r="AR446" s="41" t="str">
        <f>IF(AI446&lt;$BJ$12,"Up","Down")</f>
        <v>Up</v>
      </c>
      <c r="AS446" s="41" t="str">
        <f>IF(AI446&lt;$BK$12,"Down","Up")</f>
        <v>Up</v>
      </c>
      <c r="AU446" s="4" t="str">
        <f>IF(AZ446=AZ447,IF(AZ446&gt;AZ445,AZ446&amp;"_O",""),AZ446&amp;"_C")</f>
        <v/>
      </c>
      <c r="AV446" s="7" t="str">
        <f>IF(RIGHT(AU446,1)="C",AX446/INDEX($AX$5:$AX$2729,MATCH(AZ446&amp;"_O",$AU$5:$AU$2729,0),1),"")</f>
        <v/>
      </c>
      <c r="AW446" s="38">
        <v>28657</v>
      </c>
      <c r="AX446" s="37">
        <v>97.42</v>
      </c>
      <c r="AY446" s="7">
        <f>AX446/AX445</f>
        <v>0.9748824176923846</v>
      </c>
      <c r="AZ446" s="4">
        <f>YEAR(AW446)</f>
        <v>1978</v>
      </c>
      <c r="BA446" s="2" t="s">
        <v>5</v>
      </c>
      <c r="BB446" s="12" t="str">
        <f>INDEX($CD$5:$CD$10,MATCH(BA446,$CC$5:$CC$10,0),1)</f>
        <v/>
      </c>
      <c r="BC446" s="12" t="str">
        <f>IF(AND(BB446="Y",AY446&gt;1),"Y","")</f>
        <v/>
      </c>
      <c r="BD446" s="12" t="str">
        <f>IF(AND(BB446="Y",AY446&lt;1),"Y","")</f>
        <v/>
      </c>
      <c r="BE446" s="12" t="str">
        <f>IF(AY446&gt;1,IF(AY445&gt;1,"Y",""),"")</f>
        <v/>
      </c>
      <c r="BF446" s="12" t="str">
        <f>IF(AY446&lt;1,IF(AY445&lt;1,"Y",""),"")</f>
        <v/>
      </c>
      <c r="BG446" s="2"/>
      <c r="BH446" s="2"/>
      <c r="BI446" s="2"/>
      <c r="BJ446" s="2"/>
      <c r="BK446" s="2"/>
      <c r="BL446" s="2"/>
      <c r="BM446" s="4" t="str">
        <f>IF(BR446=BR447,IF(BR446&gt;BR445,BR446&amp;"_O",""),BR446&amp;"_C")</f>
        <v/>
      </c>
      <c r="BN446" s="7" t="str">
        <f>IF(RIGHT(BM446,1)="C",BP446/INDEX($BP$5:$BP$2729,MATCH(BR446&amp;"_O",$BM$5:$BM$2729,0),1),"")</f>
        <v/>
      </c>
      <c r="BO446" s="38">
        <v>29056</v>
      </c>
      <c r="BP446" s="3">
        <v>137.97999999999999</v>
      </c>
      <c r="BQ446" s="7">
        <f>BP446/BP445</f>
        <v>0.9961016459717007</v>
      </c>
      <c r="BR446" s="4">
        <f>YEAR(BO446)</f>
        <v>1979</v>
      </c>
      <c r="BS446" s="2" t="s">
        <v>5</v>
      </c>
      <c r="BT446" s="12" t="str">
        <f>INDEX($CD$5:$CD$10,MATCH(BS446,$CC$5:$CC$10,0),1)</f>
        <v/>
      </c>
      <c r="BU446" s="12" t="str">
        <f>IF(AND(BT446="Y",BQ446&gt;1),"Y","")</f>
        <v/>
      </c>
      <c r="BV446" s="12" t="str">
        <f>IF(AND(BT446="Y",BQ446&lt;1),"Y","")</f>
        <v/>
      </c>
      <c r="BW446" s="12" t="str">
        <f>IF(BQ446&gt;1,IF(BQ445&gt;1,"Y",""),"")</f>
        <v/>
      </c>
      <c r="BX446" s="12" t="str">
        <f>IF(BQ446&lt;1,IF(BQ445&lt;1,"Y",""),"")</f>
        <v>Y</v>
      </c>
      <c r="BY446" s="2"/>
      <c r="BZ446" s="2"/>
      <c r="CA446" s="2"/>
    </row>
    <row r="447" spans="2:79">
      <c r="B447" s="4" t="str">
        <f>IF(G447=G448,IF(G447&gt;G446,G447&amp;"_O",""),G447&amp;"_C")</f>
        <v/>
      </c>
      <c r="C447" s="14">
        <f ca="1">RANDBETWEEN(0,1000)/1000</f>
        <v>0.374</v>
      </c>
      <c r="D447" s="16">
        <f>D446+1</f>
        <v>443</v>
      </c>
      <c r="E447" s="10">
        <f>ROUNDDOWN(D447/52,0)+1</f>
        <v>9</v>
      </c>
      <c r="F447" s="15">
        <f>F446+7</f>
        <v>47721</v>
      </c>
      <c r="G447" s="4">
        <f>YEAR(F447)</f>
        <v>2030</v>
      </c>
      <c r="H447" s="33">
        <v>0.435</v>
      </c>
      <c r="I447" s="33">
        <v>0.53700000000000003</v>
      </c>
      <c r="J447" s="33">
        <v>0.14799999999999999</v>
      </c>
      <c r="K447" s="16" t="str">
        <f>IF(M446&gt;1,"Up","Down")</f>
        <v>Up</v>
      </c>
      <c r="L447" s="16" t="str">
        <f>IF(K447="Up",IF(H447&lt;$BJ$7,"Up","Down"),IF(H447&lt;$BK$7,"Down","Up"))</f>
        <v>Up</v>
      </c>
      <c r="M447" s="17">
        <f>IF(L447="Up",INDEX($AK$5:$AK$1005,MATCH(I447,$AI$5:$AI$1005,0),1),INDEX($AL$5:$AL$1005,MATCH(J447,$AI$5:$AI$1005,0),1))</f>
        <v>1.0133151690345013</v>
      </c>
      <c r="N447" s="16" t="str">
        <f>IF(P446&gt;1,"Up","Down")</f>
        <v>Up</v>
      </c>
      <c r="O447" s="16" t="str">
        <f>IF(N447="Up",IF(H447&lt;$BJ$12,"Up","Down"),IF(H447&lt;$BK$12,"Down","Up"))</f>
        <v>Up</v>
      </c>
      <c r="P447" s="17">
        <f>IF(O447="Up",INDEX($AP$5:$AP$1005,MATCH(I447,$AI$5:$AI$1005,0),1),INDEX($AQ$5:$AQ$1005,MATCH(J447,$AI$5:$AI$1005,0),1))</f>
        <v>1.018539834272165</v>
      </c>
      <c r="Q447" s="19">
        <f>T446</f>
        <v>84342.848371841144</v>
      </c>
      <c r="R447" s="19">
        <f>INDEX(model!$S$5:$S$35,MATCH(G447,model!$Q$5:$Q$35,0),1)*model!$O$5</f>
        <v>125</v>
      </c>
      <c r="S447" s="19">
        <f>IF(RIGHT(B447,1)="C",T446*INDEX(model!$T$5:$T$35,MATCH(G447,model!$Q$5:$Q$35,0),1),0)</f>
        <v>0</v>
      </c>
      <c r="T447" s="19">
        <f>(Q447+R447-S447)*M447</f>
        <v>85592.552050892831</v>
      </c>
      <c r="U447" s="19">
        <f>X446</f>
        <v>77269.621102286401</v>
      </c>
      <c r="V447" s="19">
        <f>INDEX(model!$S$5:$S$35,MATCH(G447,model!$Q$5:$Q$35,0),1)*model!$O$6</f>
        <v>125</v>
      </c>
      <c r="W447" s="19">
        <f>IF(RIGHT(B447,1)="C",X446*INDEX(model!$T$5:$T$35,MATCH(G447,model!$Q$5:$Q$35,0),1),0)</f>
        <v>0</v>
      </c>
      <c r="X447" s="19">
        <f>(U447+V447-W447)*P447</f>
        <v>78829.504551079794</v>
      </c>
      <c r="Y447" s="19"/>
      <c r="Z447" s="36" t="str">
        <f>K447&amp;L447</f>
        <v>UpUp</v>
      </c>
      <c r="AA447" s="36" t="str">
        <f>N447&amp;O447</f>
        <v>UpUp</v>
      </c>
      <c r="AB447" s="19"/>
      <c r="AC447" s="19"/>
      <c r="AD447" s="19"/>
      <c r="AE447" s="19"/>
      <c r="AI447" s="18">
        <f>ROUND(AI446-0.001,3)</f>
        <v>0.55800000000000005</v>
      </c>
      <c r="AJ447" s="9">
        <f t="array" ref="AJ447">PERCENTILE(IF($BB$5:$BB$2729="Y",$AY$5:$AY$2729),$AI447)</f>
        <v>1.0056547606251764</v>
      </c>
      <c r="AK447" s="9">
        <f t="array" ref="AK447">PERCENTILE(IF($BC$5:$BC$2729="Y",$AY$5:$AY$2729),$AI447)</f>
        <v>1.0138318220612275</v>
      </c>
      <c r="AL447" s="9">
        <f t="array" ref="AL447">PERCENTILE(IF($BD$5:$BD$2729="Y",$AY$5:$AY$2729),$AI447)</f>
        <v>0.98929297436868557</v>
      </c>
      <c r="AM447" s="41" t="str">
        <f>IF(AI447&lt;$BJ$7,"Up","Down")</f>
        <v>Down</v>
      </c>
      <c r="AN447" s="41" t="str">
        <f>IF(AI447&lt;$BK$7,"Down","Up")</f>
        <v>Up</v>
      </c>
      <c r="AO447" s="9">
        <f t="array" ref="AO447">PERCENTILE(IF($BT$5:$BT$2729="Y",$BQ$5:$BQ$2729),$AI447)</f>
        <v>1.0070622655347721</v>
      </c>
      <c r="AP447" s="9">
        <f t="array" ref="AP447">PERCENTILE(IF($BU$5:$BU$2729="Y",$BQ$5:$BQ$2729),$AI447)</f>
        <v>1.0193984163564098</v>
      </c>
      <c r="AQ447" s="9">
        <f t="array" ref="AQ447">PERCENTILE(IF($BV$5:$BV$2729="Y",$BQ$5:$BQ$2729),$AI447)</f>
        <v>0.98752963907779556</v>
      </c>
      <c r="AR447" s="41" t="str">
        <f>IF(AI447&lt;$BJ$12,"Up","Down")</f>
        <v>Up</v>
      </c>
      <c r="AS447" s="41" t="str">
        <f>IF(AI447&lt;$BK$12,"Down","Up")</f>
        <v>Up</v>
      </c>
      <c r="AU447" s="4" t="str">
        <f>IF(AZ447=AZ448,IF(AZ447&gt;AZ446,AZ447&amp;"_O",""),AZ447&amp;"_C")</f>
        <v/>
      </c>
      <c r="AV447" s="7" t="str">
        <f>IF(RIGHT(AU447,1)="C",AX447/INDEX($AX$5:$AX$2729,MATCH(AZ447&amp;"_O",$AU$5:$AU$2729,0),1),"")</f>
        <v/>
      </c>
      <c r="AW447" s="38">
        <v>28664</v>
      </c>
      <c r="AX447" s="37">
        <v>95.85</v>
      </c>
      <c r="AY447" s="7">
        <f>AX447/AX446</f>
        <v>0.98388421268733317</v>
      </c>
      <c r="AZ447" s="4">
        <f>YEAR(AW447)</f>
        <v>1978</v>
      </c>
      <c r="BA447" s="2" t="s">
        <v>5</v>
      </c>
      <c r="BB447" s="12" t="str">
        <f>INDEX($CD$5:$CD$10,MATCH(BA447,$CC$5:$CC$10,0),1)</f>
        <v/>
      </c>
      <c r="BC447" s="12" t="str">
        <f>IF(AND(BB447="Y",AY447&gt;1),"Y","")</f>
        <v/>
      </c>
      <c r="BD447" s="12" t="str">
        <f>IF(AND(BB447="Y",AY447&lt;1),"Y","")</f>
        <v/>
      </c>
      <c r="BE447" s="12" t="str">
        <f>IF(AY447&gt;1,IF(AY446&gt;1,"Y",""),"")</f>
        <v/>
      </c>
      <c r="BF447" s="12" t="str">
        <f>IF(AY447&lt;1,IF(AY446&lt;1,"Y",""),"")</f>
        <v>Y</v>
      </c>
      <c r="BG447" s="2"/>
      <c r="BH447" s="2"/>
      <c r="BI447" s="2"/>
      <c r="BJ447" s="2"/>
      <c r="BK447" s="2"/>
      <c r="BL447" s="2"/>
      <c r="BM447" s="4" t="str">
        <f>IF(BR447=BR448,IF(BR447&gt;BR446,BR447&amp;"_O",""),BR447&amp;"_C")</f>
        <v/>
      </c>
      <c r="BN447" s="7" t="str">
        <f>IF(RIGHT(BM447,1)="C",BP447/INDEX($BP$5:$BP$2729,MATCH(BR447&amp;"_O",$BM$5:$BM$2729,0),1),"")</f>
        <v/>
      </c>
      <c r="BO447" s="38">
        <v>29063</v>
      </c>
      <c r="BP447" s="3">
        <v>140.02000000000001</v>
      </c>
      <c r="BQ447" s="7">
        <f>BP447/BP446</f>
        <v>1.0147847514132484</v>
      </c>
      <c r="BR447" s="4">
        <f>YEAR(BO447)</f>
        <v>1979</v>
      </c>
      <c r="BS447" s="2" t="s">
        <v>5</v>
      </c>
      <c r="BT447" s="12" t="str">
        <f>INDEX($CD$5:$CD$10,MATCH(BS447,$CC$5:$CC$10,0),1)</f>
        <v/>
      </c>
      <c r="BU447" s="12" t="str">
        <f>IF(AND(BT447="Y",BQ447&gt;1),"Y","")</f>
        <v/>
      </c>
      <c r="BV447" s="12" t="str">
        <f>IF(AND(BT447="Y",BQ447&lt;1),"Y","")</f>
        <v/>
      </c>
      <c r="BW447" s="12" t="str">
        <f>IF(BQ447&gt;1,IF(BQ446&gt;1,"Y",""),"")</f>
        <v/>
      </c>
      <c r="BX447" s="12" t="str">
        <f>IF(BQ447&lt;1,IF(BQ446&lt;1,"Y",""),"")</f>
        <v/>
      </c>
      <c r="BY447" s="2"/>
      <c r="BZ447" s="2"/>
      <c r="CA447" s="2"/>
    </row>
    <row r="448" spans="2:79">
      <c r="B448" s="4" t="str">
        <f>IF(G448=G449,IF(G448&gt;G447,G448&amp;"_O",""),G448&amp;"_C")</f>
        <v/>
      </c>
      <c r="C448" s="14">
        <f ca="1">RANDBETWEEN(0,1000)/1000</f>
        <v>0.19400000000000001</v>
      </c>
      <c r="D448" s="16">
        <f>D447+1</f>
        <v>444</v>
      </c>
      <c r="E448" s="10">
        <f>ROUNDDOWN(D448/52,0)+1</f>
        <v>9</v>
      </c>
      <c r="F448" s="15">
        <f>F447+7</f>
        <v>47728</v>
      </c>
      <c r="G448" s="4">
        <f>YEAR(F448)</f>
        <v>2030</v>
      </c>
      <c r="H448" s="33">
        <v>0.82199999999999995</v>
      </c>
      <c r="I448" s="33">
        <v>0.83</v>
      </c>
      <c r="J448" s="33">
        <v>0.247</v>
      </c>
      <c r="K448" s="16" t="str">
        <f>IF(M447&gt;1,"Up","Down")</f>
        <v>Up</v>
      </c>
      <c r="L448" s="16" t="str">
        <f>IF(K448="Up",IF(H448&lt;$BJ$7,"Up","Down"),IF(H448&lt;$BK$7,"Down","Up"))</f>
        <v>Down</v>
      </c>
      <c r="M448" s="17">
        <f>IF(L448="Up",INDEX($AK$5:$AK$1005,MATCH(I448,$AI$5:$AI$1005,0),1),INDEX($AL$5:$AL$1005,MATCH(J448,$AI$5:$AI$1005,0),1))</f>
        <v>0.97749012891559628</v>
      </c>
      <c r="N448" s="16" t="str">
        <f>IF(P447&gt;1,"Up","Down")</f>
        <v>Up</v>
      </c>
      <c r="O448" s="16" t="str">
        <f>IF(N448="Up",IF(H448&lt;$BJ$12,"Up","Down"),IF(H448&lt;$BK$12,"Down","Up"))</f>
        <v>Down</v>
      </c>
      <c r="P448" s="17">
        <f>IF(O448="Up",INDEX($AP$5:$AP$1005,MATCH(I448,$AI$5:$AI$1005,0),1),INDEX($AQ$5:$AQ$1005,MATCH(J448,$AI$5:$AI$1005,0),1))</f>
        <v>0.96992045298108776</v>
      </c>
      <c r="Q448" s="19">
        <f>T447</f>
        <v>85592.552050892831</v>
      </c>
      <c r="R448" s="19">
        <f>INDEX(model!$S$5:$S$35,MATCH(G448,model!$Q$5:$Q$35,0),1)*model!$O$5</f>
        <v>125</v>
      </c>
      <c r="S448" s="19">
        <f>IF(RIGHT(B448,1)="C",T447*INDEX(model!$T$5:$T$35,MATCH(G448,model!$Q$5:$Q$35,0),1),0)</f>
        <v>0</v>
      </c>
      <c r="T448" s="19">
        <f>(Q448+R448-S448)*M448</f>
        <v>83788.06100455657</v>
      </c>
      <c r="U448" s="19">
        <f>X447</f>
        <v>78829.504551079794</v>
      </c>
      <c r="V448" s="19">
        <f>INDEX(model!$S$5:$S$35,MATCH(G448,model!$Q$5:$Q$35,0),1)*model!$O$6</f>
        <v>125</v>
      </c>
      <c r="W448" s="19">
        <f>IF(RIGHT(B448,1)="C",X447*INDEX(model!$T$5:$T$35,MATCH(G448,model!$Q$5:$Q$35,0),1),0)</f>
        <v>0</v>
      </c>
      <c r="X448" s="19">
        <f>(U448+V448-W448)*P448</f>
        <v>76579.588819080673</v>
      </c>
      <c r="Y448" s="19"/>
      <c r="Z448" s="36" t="str">
        <f>K448&amp;L448</f>
        <v>UpDown</v>
      </c>
      <c r="AA448" s="36" t="str">
        <f>N448&amp;O448</f>
        <v>UpDown</v>
      </c>
      <c r="AB448" s="19"/>
      <c r="AC448" s="19"/>
      <c r="AD448" s="19"/>
      <c r="AE448" s="19"/>
      <c r="AI448" s="18">
        <f>ROUND(AI447-0.001,3)</f>
        <v>0.55700000000000005</v>
      </c>
      <c r="AJ448" s="9">
        <f t="array" ref="AJ448">PERCENTILE(IF($BB$5:$BB$2729="Y",$AY$5:$AY$2729),$AI448)</f>
        <v>1.0055416901472651</v>
      </c>
      <c r="AK448" s="9">
        <f t="array" ref="AK448">PERCENTILE(IF($BC$5:$BC$2729="Y",$AY$5:$AY$2729),$AI448)</f>
        <v>1.0138061655941535</v>
      </c>
      <c r="AL448" s="9">
        <f t="array" ref="AL448">PERCENTILE(IF($BD$5:$BD$2729="Y",$AY$5:$AY$2729),$AI448)</f>
        <v>0.98926765719889909</v>
      </c>
      <c r="AM448" s="41" t="str">
        <f>IF(AI448&lt;$BJ$7,"Up","Down")</f>
        <v>Down</v>
      </c>
      <c r="AN448" s="41" t="str">
        <f>IF(AI448&lt;$BK$7,"Down","Up")</f>
        <v>Up</v>
      </c>
      <c r="AO448" s="9">
        <f t="array" ref="AO448">PERCENTILE(IF($BT$5:$BT$2729="Y",$BQ$5:$BQ$2729),$AI448)</f>
        <v>1.0070168392524785</v>
      </c>
      <c r="AP448" s="9">
        <f t="array" ref="AP448">PERCENTILE(IF($BU$5:$BU$2729="Y",$BQ$5:$BQ$2729),$AI448)</f>
        <v>1.0193344424140833</v>
      </c>
      <c r="AQ448" s="9">
        <f t="array" ref="AQ448">PERCENTILE(IF($BV$5:$BV$2729="Y",$BQ$5:$BQ$2729),$AI448)</f>
        <v>0.98750843902534124</v>
      </c>
      <c r="AR448" s="41" t="str">
        <f>IF(AI448&lt;$BJ$12,"Up","Down")</f>
        <v>Up</v>
      </c>
      <c r="AS448" s="41" t="str">
        <f>IF(AI448&lt;$BK$12,"Down","Up")</f>
        <v>Up</v>
      </c>
      <c r="AU448" s="4" t="str">
        <f>IF(AZ448=AZ449,IF(AZ448&gt;AZ447,AZ448&amp;"_O",""),AZ448&amp;"_C")</f>
        <v/>
      </c>
      <c r="AV448" s="7" t="str">
        <f>IF(RIGHT(AU448,1)="C",AX448/INDEX($AX$5:$AX$2729,MATCH(AZ448&amp;"_O",$AU$5:$AU$2729,0),1),"")</f>
        <v/>
      </c>
      <c r="AW448" s="38">
        <v>28671</v>
      </c>
      <c r="AX448" s="37">
        <v>95.53</v>
      </c>
      <c r="AY448" s="7">
        <f>AX448/AX447</f>
        <v>0.99666145018257701</v>
      </c>
      <c r="AZ448" s="4">
        <f>YEAR(AW448)</f>
        <v>1978</v>
      </c>
      <c r="BA448" s="2" t="s">
        <v>5</v>
      </c>
      <c r="BB448" s="12" t="str">
        <f>INDEX($CD$5:$CD$10,MATCH(BA448,$CC$5:$CC$10,0),1)</f>
        <v/>
      </c>
      <c r="BC448" s="12" t="str">
        <f>IF(AND(BB448="Y",AY448&gt;1),"Y","")</f>
        <v/>
      </c>
      <c r="BD448" s="12" t="str">
        <f>IF(AND(BB448="Y",AY448&lt;1),"Y","")</f>
        <v/>
      </c>
      <c r="BE448" s="12" t="str">
        <f>IF(AY448&gt;1,IF(AY447&gt;1,"Y",""),"")</f>
        <v/>
      </c>
      <c r="BF448" s="12" t="str">
        <f>IF(AY448&lt;1,IF(AY447&lt;1,"Y",""),"")</f>
        <v>Y</v>
      </c>
      <c r="BG448" s="2"/>
      <c r="BH448" s="2"/>
      <c r="BI448" s="2"/>
      <c r="BJ448" s="2"/>
      <c r="BK448" s="2"/>
      <c r="BL448" s="2"/>
      <c r="BM448" s="4" t="str">
        <f>IF(BR448=BR449,IF(BR448&gt;BR447,BR448&amp;"_O",""),BR448&amp;"_C")</f>
        <v/>
      </c>
      <c r="BN448" s="7" t="str">
        <f>IF(RIGHT(BM448,1)="C",BP448/INDEX($BP$5:$BP$2729,MATCH(BR448&amp;"_O",$BM$5:$BM$2729,0),1),"")</f>
        <v/>
      </c>
      <c r="BO448" s="38">
        <v>29070</v>
      </c>
      <c r="BP448" s="3">
        <v>142.63</v>
      </c>
      <c r="BQ448" s="7">
        <f>BP448/BP447</f>
        <v>1.018640194257963</v>
      </c>
      <c r="BR448" s="4">
        <f>YEAR(BO448)</f>
        <v>1979</v>
      </c>
      <c r="BS448" s="2" t="s">
        <v>5</v>
      </c>
      <c r="BT448" s="12" t="str">
        <f>INDEX($CD$5:$CD$10,MATCH(BS448,$CC$5:$CC$10,0),1)</f>
        <v/>
      </c>
      <c r="BU448" s="12" t="str">
        <f>IF(AND(BT448="Y",BQ448&gt;1),"Y","")</f>
        <v/>
      </c>
      <c r="BV448" s="12" t="str">
        <f>IF(AND(BT448="Y",BQ448&lt;1),"Y","")</f>
        <v/>
      </c>
      <c r="BW448" s="12" t="str">
        <f>IF(BQ448&gt;1,IF(BQ447&gt;1,"Y",""),"")</f>
        <v>Y</v>
      </c>
      <c r="BX448" s="12" t="str">
        <f>IF(BQ448&lt;1,IF(BQ447&lt;1,"Y",""),"")</f>
        <v/>
      </c>
      <c r="BY448" s="2"/>
      <c r="BZ448" s="2"/>
      <c r="CA448" s="2"/>
    </row>
    <row r="449" spans="2:79">
      <c r="B449" s="4" t="str">
        <f>IF(G449=G450,IF(G449&gt;G448,G449&amp;"_O",""),G449&amp;"_C")</f>
        <v/>
      </c>
      <c r="C449" s="14">
        <f ca="1">RANDBETWEEN(0,1000)/1000</f>
        <v>8.3000000000000004E-2</v>
      </c>
      <c r="D449" s="16">
        <f>D448+1</f>
        <v>445</v>
      </c>
      <c r="E449" s="10">
        <f>ROUNDDOWN(D449/52,0)+1</f>
        <v>9</v>
      </c>
      <c r="F449" s="15">
        <f>F448+7</f>
        <v>47735</v>
      </c>
      <c r="G449" s="4">
        <f>YEAR(F449)</f>
        <v>2030</v>
      </c>
      <c r="H449" s="33">
        <v>0.63800000000000001</v>
      </c>
      <c r="I449" s="33">
        <v>0.38200000000000001</v>
      </c>
      <c r="J449" s="33">
        <v>0.10100000000000001</v>
      </c>
      <c r="K449" s="16" t="str">
        <f>IF(M448&gt;1,"Up","Down")</f>
        <v>Down</v>
      </c>
      <c r="L449" s="16" t="str">
        <f>IF(K449="Up",IF(H449&lt;$BJ$7,"Up","Down"),IF(H449&lt;$BK$7,"Down","Up"))</f>
        <v>Up</v>
      </c>
      <c r="M449" s="17">
        <f>IF(L449="Up",INDEX($AK$5:$AK$1005,MATCH(I449,$AI$5:$AI$1005,0),1),INDEX($AL$5:$AL$1005,MATCH(J449,$AI$5:$AI$1005,0),1))</f>
        <v>1.0091349866213295</v>
      </c>
      <c r="N449" s="16" t="str">
        <f>IF(P448&gt;1,"Up","Down")</f>
        <v>Down</v>
      </c>
      <c r="O449" s="16" t="str">
        <f>IF(N449="Up",IF(H449&lt;$BJ$12,"Up","Down"),IF(H449&lt;$BK$12,"Down","Up"))</f>
        <v>Up</v>
      </c>
      <c r="P449" s="17">
        <f>IF(O449="Up",INDEX($AP$5:$AP$1005,MATCH(I449,$AI$5:$AI$1005,0),1),INDEX($AQ$5:$AQ$1005,MATCH(J449,$AI$5:$AI$1005,0),1))</f>
        <v>1.0129468208071342</v>
      </c>
      <c r="Q449" s="19">
        <f>T448</f>
        <v>83788.06100455657</v>
      </c>
      <c r="R449" s="19">
        <f>INDEX(model!$S$5:$S$35,MATCH(G449,model!$Q$5:$Q$35,0),1)*model!$O$5</f>
        <v>125</v>
      </c>
      <c r="S449" s="19">
        <f>IF(RIGHT(B449,1)="C",T448*INDEX(model!$T$5:$T$35,MATCH(G449,model!$Q$5:$Q$35,0),1),0)</f>
        <v>0</v>
      </c>
      <c r="T449" s="19">
        <f>(Q449+R449-S449)*M449</f>
        <v>84679.605694187994</v>
      </c>
      <c r="U449" s="19">
        <f>X448</f>
        <v>76579.588819080673</v>
      </c>
      <c r="V449" s="19">
        <f>INDEX(model!$S$5:$S$35,MATCH(G449,model!$Q$5:$Q$35,0),1)*model!$O$6</f>
        <v>125</v>
      </c>
      <c r="W449" s="19">
        <f>IF(RIGHT(B449,1)="C",X448*INDEX(model!$T$5:$T$35,MATCH(G449,model!$Q$5:$Q$35,0),1),0)</f>
        <v>0</v>
      </c>
      <c r="X449" s="19">
        <f>(U449+V449-W449)*P449</f>
        <v>77697.669385606219</v>
      </c>
      <c r="Y449" s="19"/>
      <c r="Z449" s="36" t="str">
        <f>K449&amp;L449</f>
        <v>DownUp</v>
      </c>
      <c r="AA449" s="36" t="str">
        <f>N449&amp;O449</f>
        <v>DownUp</v>
      </c>
      <c r="AB449" s="19"/>
      <c r="AC449" s="19"/>
      <c r="AD449" s="19"/>
      <c r="AE449" s="19"/>
      <c r="AI449" s="18">
        <f>ROUND(AI448-0.001,3)</f>
        <v>0.55600000000000005</v>
      </c>
      <c r="AJ449" s="9">
        <f t="array" ref="AJ449">PERCENTILE(IF($BB$5:$BB$2729="Y",$AY$5:$AY$2729),$AI449)</f>
        <v>1.0055162923945284</v>
      </c>
      <c r="AK449" s="9">
        <f t="array" ref="AK449">PERCENTILE(IF($BC$5:$BC$2729="Y",$AY$5:$AY$2729),$AI449)</f>
        <v>1.0137785931386354</v>
      </c>
      <c r="AL449" s="9">
        <f t="array" ref="AL449">PERCENTILE(IF($BD$5:$BD$2729="Y",$AY$5:$AY$2729),$AI449)</f>
        <v>0.98921814141077069</v>
      </c>
      <c r="AM449" s="41" t="str">
        <f>IF(AI449&lt;$BJ$7,"Up","Down")</f>
        <v>Down</v>
      </c>
      <c r="AN449" s="41" t="str">
        <f>IF(AI449&lt;$BK$7,"Down","Up")</f>
        <v>Up</v>
      </c>
      <c r="AO449" s="9">
        <f t="array" ref="AO449">PERCENTILE(IF($BT$5:$BT$2729="Y",$BQ$5:$BQ$2729),$AI449)</f>
        <v>1.0069408247074445</v>
      </c>
      <c r="AP449" s="9">
        <f t="array" ref="AP449">PERCENTILE(IF($BU$5:$BU$2729="Y",$BQ$5:$BQ$2729),$AI449)</f>
        <v>1.0192820430004452</v>
      </c>
      <c r="AQ449" s="9">
        <f t="array" ref="AQ449">PERCENTILE(IF($BV$5:$BV$2729="Y",$BQ$5:$BQ$2729),$AI449)</f>
        <v>0.98745474224970953</v>
      </c>
      <c r="AR449" s="41" t="str">
        <f>IF(AI449&lt;$BJ$12,"Up","Down")</f>
        <v>Up</v>
      </c>
      <c r="AS449" s="41" t="str">
        <f>IF(AI449&lt;$BK$12,"Down","Up")</f>
        <v>Up</v>
      </c>
      <c r="AU449" s="4" t="str">
        <f>IF(AZ449=AZ450,IF(AZ449&gt;AZ448,AZ449&amp;"_O",""),AZ449&amp;"_C")</f>
        <v/>
      </c>
      <c r="AV449" s="7" t="str">
        <f>IF(RIGHT(AU449,1)="C",AX449/INDEX($AX$5:$AX$2729,MATCH(AZ449&amp;"_O",$AU$5:$AU$2729,0),1),"")</f>
        <v/>
      </c>
      <c r="AW449" s="38">
        <v>28678</v>
      </c>
      <c r="AX449" s="37">
        <v>94.89</v>
      </c>
      <c r="AY449" s="7">
        <f>AX449/AX448</f>
        <v>0.99330053386370776</v>
      </c>
      <c r="AZ449" s="4">
        <f>YEAR(AW449)</f>
        <v>1978</v>
      </c>
      <c r="BA449" s="2" t="s">
        <v>5</v>
      </c>
      <c r="BB449" s="12" t="str">
        <f>INDEX($CD$5:$CD$10,MATCH(BA449,$CC$5:$CC$10,0),1)</f>
        <v/>
      </c>
      <c r="BC449" s="12" t="str">
        <f>IF(AND(BB449="Y",AY449&gt;1),"Y","")</f>
        <v/>
      </c>
      <c r="BD449" s="12" t="str">
        <f>IF(AND(BB449="Y",AY449&lt;1),"Y","")</f>
        <v/>
      </c>
      <c r="BE449" s="12" t="str">
        <f>IF(AY449&gt;1,IF(AY448&gt;1,"Y",""),"")</f>
        <v/>
      </c>
      <c r="BF449" s="12" t="str">
        <f>IF(AY449&lt;1,IF(AY448&lt;1,"Y",""),"")</f>
        <v>Y</v>
      </c>
      <c r="BG449" s="2"/>
      <c r="BH449" s="2"/>
      <c r="BI449" s="2"/>
      <c r="BJ449" s="2"/>
      <c r="BK449" s="2"/>
      <c r="BL449" s="2"/>
      <c r="BM449" s="4" t="str">
        <f>IF(BR449=BR450,IF(BR449&gt;BR448,BR449&amp;"_O",""),BR449&amp;"_C")</f>
        <v/>
      </c>
      <c r="BN449" s="7" t="str">
        <f>IF(RIGHT(BM449,1)="C",BP449/INDEX($BP$5:$BP$2729,MATCH(BR449&amp;"_O",$BM$5:$BM$2729,0),1),"")</f>
        <v/>
      </c>
      <c r="BO449" s="38">
        <v>29077</v>
      </c>
      <c r="BP449" s="3">
        <v>145.07</v>
      </c>
      <c r="BQ449" s="7">
        <f>BP449/BP448</f>
        <v>1.0171072004487134</v>
      </c>
      <c r="BR449" s="4">
        <f>YEAR(BO449)</f>
        <v>1979</v>
      </c>
      <c r="BS449" s="2" t="s">
        <v>5</v>
      </c>
      <c r="BT449" s="12" t="str">
        <f>INDEX($CD$5:$CD$10,MATCH(BS449,$CC$5:$CC$10,0),1)</f>
        <v/>
      </c>
      <c r="BU449" s="12" t="str">
        <f>IF(AND(BT449="Y",BQ449&gt;1),"Y","")</f>
        <v/>
      </c>
      <c r="BV449" s="12" t="str">
        <f>IF(AND(BT449="Y",BQ449&lt;1),"Y","")</f>
        <v/>
      </c>
      <c r="BW449" s="12" t="str">
        <f>IF(BQ449&gt;1,IF(BQ448&gt;1,"Y",""),"")</f>
        <v>Y</v>
      </c>
      <c r="BX449" s="12" t="str">
        <f>IF(BQ449&lt;1,IF(BQ448&lt;1,"Y",""),"")</f>
        <v/>
      </c>
      <c r="BY449" s="2"/>
      <c r="BZ449" s="2"/>
      <c r="CA449" s="2"/>
    </row>
    <row r="450" spans="2:79">
      <c r="B450" s="4" t="str">
        <f>IF(G450=G451,IF(G450&gt;G449,G450&amp;"_O",""),G450&amp;"_C")</f>
        <v/>
      </c>
      <c r="C450" s="14">
        <f ca="1">RANDBETWEEN(0,1000)/1000</f>
        <v>0.59699999999999998</v>
      </c>
      <c r="D450" s="16">
        <f>D449+1</f>
        <v>446</v>
      </c>
      <c r="E450" s="10">
        <f>ROUNDDOWN(D450/52,0)+1</f>
        <v>9</v>
      </c>
      <c r="F450" s="15">
        <f>F449+7</f>
        <v>47742</v>
      </c>
      <c r="G450" s="4">
        <f>YEAR(F450)</f>
        <v>2030</v>
      </c>
      <c r="H450" s="33">
        <v>0.45600000000000002</v>
      </c>
      <c r="I450" s="33">
        <v>0.69399999999999995</v>
      </c>
      <c r="J450" s="33">
        <v>0.251</v>
      </c>
      <c r="K450" s="16" t="str">
        <f>IF(M449&gt;1,"Up","Down")</f>
        <v>Up</v>
      </c>
      <c r="L450" s="16" t="str">
        <f>IF(K450="Up",IF(H450&lt;$BJ$7,"Up","Down"),IF(H450&lt;$BK$7,"Down","Up"))</f>
        <v>Up</v>
      </c>
      <c r="M450" s="17">
        <f>IF(L450="Up",INDEX($AK$5:$AK$1005,MATCH(I450,$AI$5:$AI$1005,0),1),INDEX($AL$5:$AL$1005,MATCH(J450,$AI$5:$AI$1005,0),1))</f>
        <v>1.0182345680392626</v>
      </c>
      <c r="N450" s="16" t="str">
        <f>IF(P449&gt;1,"Up","Down")</f>
        <v>Up</v>
      </c>
      <c r="O450" s="16" t="str">
        <f>IF(N450="Up",IF(H450&lt;$BJ$12,"Up","Down"),IF(H450&lt;$BK$12,"Down","Up"))</f>
        <v>Up</v>
      </c>
      <c r="P450" s="17">
        <f>IF(O450="Up",INDEX($AP$5:$AP$1005,MATCH(I450,$AI$5:$AI$1005,0),1),INDEX($AQ$5:$AQ$1005,MATCH(J450,$AI$5:$AI$1005,0),1))</f>
        <v>1.025997943963614</v>
      </c>
      <c r="Q450" s="19">
        <f>T449</f>
        <v>84679.605694187994</v>
      </c>
      <c r="R450" s="19">
        <f>INDEX(model!$S$5:$S$35,MATCH(G450,model!$Q$5:$Q$35,0),1)*model!$O$5</f>
        <v>125</v>
      </c>
      <c r="S450" s="19">
        <f>IF(RIGHT(B450,1)="C",T449*INDEX(model!$T$5:$T$35,MATCH(G450,model!$Q$5:$Q$35,0),1),0)</f>
        <v>0</v>
      </c>
      <c r="T450" s="19">
        <f>(Q450+R450-S450)*M450</f>
        <v>86350.981046761503</v>
      </c>
      <c r="U450" s="19">
        <f>X449</f>
        <v>77697.669385606219</v>
      </c>
      <c r="V450" s="19">
        <f>INDEX(model!$S$5:$S$35,MATCH(G450,model!$Q$5:$Q$35,0),1)*model!$O$6</f>
        <v>125</v>
      </c>
      <c r="W450" s="19">
        <f>IF(RIGHT(B450,1)="C",X449*INDEX(model!$T$5:$T$35,MATCH(G450,model!$Q$5:$Q$35,0),1),0)</f>
        <v>0</v>
      </c>
      <c r="X450" s="19">
        <f>(U450+V450-W450)*P450</f>
        <v>79845.898783392069</v>
      </c>
      <c r="Y450" s="19"/>
      <c r="Z450" s="36" t="str">
        <f>K450&amp;L450</f>
        <v>UpUp</v>
      </c>
      <c r="AA450" s="36" t="str">
        <f>N450&amp;O450</f>
        <v>UpUp</v>
      </c>
      <c r="AB450" s="19"/>
      <c r="AC450" s="19"/>
      <c r="AD450" s="19"/>
      <c r="AE450" s="19"/>
      <c r="AI450" s="18">
        <f>ROUND(AI449-0.001,3)</f>
        <v>0.55500000000000005</v>
      </c>
      <c r="AJ450" s="9">
        <f t="array" ref="AJ450">PERCENTILE(IF($BB$5:$BB$2729="Y",$AY$5:$AY$2729),$AI450)</f>
        <v>1.0054060643962934</v>
      </c>
      <c r="AK450" s="9">
        <f t="array" ref="AK450">PERCENTILE(IF($BC$5:$BC$2729="Y",$AY$5:$AY$2729),$AI450)</f>
        <v>1.0137254834588481</v>
      </c>
      <c r="AL450" s="9">
        <f t="array" ref="AL450">PERCENTILE(IF($BD$5:$BD$2729="Y",$AY$5:$AY$2729),$AI450)</f>
        <v>0.98911596487127196</v>
      </c>
      <c r="AM450" s="41" t="str">
        <f>IF(AI450&lt;$BJ$7,"Up","Down")</f>
        <v>Down</v>
      </c>
      <c r="AN450" s="41" t="str">
        <f>IF(AI450&lt;$BK$7,"Down","Up")</f>
        <v>Up</v>
      </c>
      <c r="AO450" s="9">
        <f t="array" ref="AO450">PERCENTILE(IF($BT$5:$BT$2729="Y",$BQ$5:$BQ$2729),$AI450)</f>
        <v>1.0069217179278063</v>
      </c>
      <c r="AP450" s="9">
        <f t="array" ref="AP450">PERCENTILE(IF($BU$5:$BU$2729="Y",$BQ$5:$BQ$2729),$AI450)</f>
        <v>1.019269278607102</v>
      </c>
      <c r="AQ450" s="9">
        <f t="array" ref="AQ450">PERCENTILE(IF($BV$5:$BV$2729="Y",$BQ$5:$BQ$2729),$AI450)</f>
        <v>0.9874401677130481</v>
      </c>
      <c r="AR450" s="41" t="str">
        <f>IF(AI450&lt;$BJ$12,"Up","Down")</f>
        <v>Up</v>
      </c>
      <c r="AS450" s="41" t="str">
        <f>IF(AI450&lt;$BK$12,"Down","Up")</f>
        <v>Up</v>
      </c>
      <c r="AU450" s="4" t="str">
        <f>IF(AZ450=AZ451,IF(AZ450&gt;AZ449,AZ450&amp;"_O",""),AZ450&amp;"_C")</f>
        <v/>
      </c>
      <c r="AV450" s="7" t="str">
        <f>IF(RIGHT(AU450,1)="C",AX450/INDEX($AX$5:$AX$2729,MATCH(AZ450&amp;"_O",$AU$5:$AU$2729,0),1),"")</f>
        <v/>
      </c>
      <c r="AW450" s="38">
        <v>28685</v>
      </c>
      <c r="AX450" s="37">
        <v>97.58</v>
      </c>
      <c r="AY450" s="7">
        <f>AX450/AX449</f>
        <v>1.0283486141848457</v>
      </c>
      <c r="AZ450" s="4">
        <f>YEAR(AW450)</f>
        <v>1978</v>
      </c>
      <c r="BA450" s="2" t="s">
        <v>5</v>
      </c>
      <c r="BB450" s="12" t="str">
        <f>INDEX($CD$5:$CD$10,MATCH(BA450,$CC$5:$CC$10,0),1)</f>
        <v/>
      </c>
      <c r="BC450" s="12" t="str">
        <f>IF(AND(BB450="Y",AY450&gt;1),"Y","")</f>
        <v/>
      </c>
      <c r="BD450" s="12" t="str">
        <f>IF(AND(BB450="Y",AY450&lt;1),"Y","")</f>
        <v/>
      </c>
      <c r="BE450" s="12" t="str">
        <f>IF(AY450&gt;1,IF(AY449&gt;1,"Y",""),"")</f>
        <v/>
      </c>
      <c r="BF450" s="12" t="str">
        <f>IF(AY450&lt;1,IF(AY449&lt;1,"Y",""),"")</f>
        <v/>
      </c>
      <c r="BG450" s="2"/>
      <c r="BH450" s="2"/>
      <c r="BI450" s="2"/>
      <c r="BJ450" s="2"/>
      <c r="BK450" s="2"/>
      <c r="BL450" s="2"/>
      <c r="BM450" s="4" t="str">
        <f>IF(BR450=BR451,IF(BR450&gt;BR449,BR450&amp;"_O",""),BR450&amp;"_C")</f>
        <v/>
      </c>
      <c r="BN450" s="7" t="str">
        <f>IF(RIGHT(BM450,1)="C",BP450/INDEX($BP$5:$BP$2729,MATCH(BR450&amp;"_O",$BM$5:$BM$2729,0),1),"")</f>
        <v/>
      </c>
      <c r="BO450" s="38">
        <v>29084</v>
      </c>
      <c r="BP450" s="3">
        <v>147.84</v>
      </c>
      <c r="BQ450" s="7">
        <f>BP450/BP449</f>
        <v>1.0190942303715449</v>
      </c>
      <c r="BR450" s="4">
        <f>YEAR(BO450)</f>
        <v>1979</v>
      </c>
      <c r="BS450" s="2" t="s">
        <v>5</v>
      </c>
      <c r="BT450" s="12" t="str">
        <f>INDEX($CD$5:$CD$10,MATCH(BS450,$CC$5:$CC$10,0),1)</f>
        <v/>
      </c>
      <c r="BU450" s="12" t="str">
        <f>IF(AND(BT450="Y",BQ450&gt;1),"Y","")</f>
        <v/>
      </c>
      <c r="BV450" s="12" t="str">
        <f>IF(AND(BT450="Y",BQ450&lt;1),"Y","")</f>
        <v/>
      </c>
      <c r="BW450" s="12" t="str">
        <f>IF(BQ450&gt;1,IF(BQ449&gt;1,"Y",""),"")</f>
        <v>Y</v>
      </c>
      <c r="BX450" s="12" t="str">
        <f>IF(BQ450&lt;1,IF(BQ449&lt;1,"Y",""),"")</f>
        <v/>
      </c>
      <c r="BY450" s="2"/>
      <c r="BZ450" s="2"/>
      <c r="CA450" s="2"/>
    </row>
    <row r="451" spans="2:79">
      <c r="B451" s="4" t="str">
        <f>IF(G451=G452,IF(G451&gt;G450,G451&amp;"_O",""),G451&amp;"_C")</f>
        <v/>
      </c>
      <c r="C451" s="14">
        <f ca="1">RANDBETWEEN(0,1000)/1000</f>
        <v>0.64400000000000002</v>
      </c>
      <c r="D451" s="16">
        <f>D450+1</f>
        <v>447</v>
      </c>
      <c r="E451" s="10">
        <f>ROUNDDOWN(D451/52,0)+1</f>
        <v>9</v>
      </c>
      <c r="F451" s="15">
        <f>F450+7</f>
        <v>47749</v>
      </c>
      <c r="G451" s="4">
        <f>YEAR(F451)</f>
        <v>2030</v>
      </c>
      <c r="H451" s="33">
        <v>0.63400000000000001</v>
      </c>
      <c r="I451" s="33">
        <v>1.7999999999999999E-2</v>
      </c>
      <c r="J451" s="33">
        <v>0.7</v>
      </c>
      <c r="K451" s="16" t="str">
        <f>IF(M450&gt;1,"Up","Down")</f>
        <v>Up</v>
      </c>
      <c r="L451" s="16" t="str">
        <f>IF(K451="Up",IF(H451&lt;$BJ$7,"Up","Down"),IF(H451&lt;$BK$7,"Down","Up"))</f>
        <v>Down</v>
      </c>
      <c r="M451" s="17">
        <f>IF(L451="Up",INDEX($AK$5:$AK$1005,MATCH(I451,$AI$5:$AI$1005,0),1),INDEX($AL$5:$AL$1005,MATCH(J451,$AI$5:$AI$1005,0),1))</f>
        <v>0.99331265692533</v>
      </c>
      <c r="N451" s="16" t="str">
        <f>IF(P450&gt;1,"Up","Down")</f>
        <v>Up</v>
      </c>
      <c r="O451" s="16" t="str">
        <f>IF(N451="Up",IF(H451&lt;$BJ$12,"Up","Down"),IF(H451&lt;$BK$12,"Down","Up"))</f>
        <v>Down</v>
      </c>
      <c r="P451" s="17">
        <f>IF(O451="Up",INDEX($AP$5:$AP$1005,MATCH(I451,$AI$5:$AI$1005,0),1),INDEX($AQ$5:$AQ$1005,MATCH(J451,$AI$5:$AI$1005,0),1))</f>
        <v>0.99262241142202923</v>
      </c>
      <c r="Q451" s="19">
        <f>T450</f>
        <v>86350.981046761503</v>
      </c>
      <c r="R451" s="19">
        <f>INDEX(model!$S$5:$S$35,MATCH(G451,model!$Q$5:$Q$35,0),1)*model!$O$5</f>
        <v>125</v>
      </c>
      <c r="S451" s="19">
        <f>IF(RIGHT(B451,1)="C",T450*INDEX(model!$T$5:$T$35,MATCH(G451,model!$Q$5:$Q$35,0),1),0)</f>
        <v>0</v>
      </c>
      <c r="T451" s="19">
        <f>(Q451+R451-S451)*M451</f>
        <v>85897.686493783141</v>
      </c>
      <c r="U451" s="19">
        <f>X450</f>
        <v>79845.898783392069</v>
      </c>
      <c r="V451" s="19">
        <f>INDEX(model!$S$5:$S$35,MATCH(G451,model!$Q$5:$Q$35,0),1)*model!$O$6</f>
        <v>125</v>
      </c>
      <c r="W451" s="19">
        <f>IF(RIGHT(B451,1)="C",X450*INDEX(model!$T$5:$T$35,MATCH(G451,model!$Q$5:$Q$35,0),1),0)</f>
        <v>0</v>
      </c>
      <c r="X451" s="19">
        <f>(U451+V451-W451)*P451</f>
        <v>79380.906393957659</v>
      </c>
      <c r="Y451" s="19"/>
      <c r="Z451" s="36" t="str">
        <f>K451&amp;L451</f>
        <v>UpDown</v>
      </c>
      <c r="AA451" s="36" t="str">
        <f>N451&amp;O451</f>
        <v>UpDown</v>
      </c>
      <c r="AB451" s="19"/>
      <c r="AC451" s="19"/>
      <c r="AD451" s="19"/>
      <c r="AE451" s="19"/>
      <c r="AI451" s="18">
        <f>ROUND(AI450-0.001,3)</f>
        <v>0.55400000000000005</v>
      </c>
      <c r="AJ451" s="9">
        <f t="array" ref="AJ451">PERCENTILE(IF($BB$5:$BB$2729="Y",$AY$5:$AY$2729),$AI451)</f>
        <v>1.0053986567208495</v>
      </c>
      <c r="AK451" s="9">
        <f t="array" ref="AK451">PERCENTILE(IF($BC$5:$BC$2729="Y",$AY$5:$AY$2729),$AI451)</f>
        <v>1.0137232027384673</v>
      </c>
      <c r="AL451" s="9">
        <f t="array" ref="AL451">PERCENTILE(IF($BD$5:$BD$2729="Y",$AY$5:$AY$2729),$AI451)</f>
        <v>0.98910305004067944</v>
      </c>
      <c r="AM451" s="41" t="str">
        <f>IF(AI451&lt;$BJ$7,"Up","Down")</f>
        <v>Down</v>
      </c>
      <c r="AN451" s="41" t="str">
        <f>IF(AI451&lt;$BK$7,"Down","Up")</f>
        <v>Up</v>
      </c>
      <c r="AO451" s="9">
        <f t="array" ref="AO451">PERCENTILE(IF($BT$5:$BT$2729="Y",$BQ$5:$BQ$2729),$AI451)</f>
        <v>1.0068510791936116</v>
      </c>
      <c r="AP451" s="9">
        <f t="array" ref="AP451">PERCENTILE(IF($BU$5:$BU$2729="Y",$BQ$5:$BQ$2729),$AI451)</f>
        <v>1.019214886690317</v>
      </c>
      <c r="AQ451" s="9">
        <f t="array" ref="AQ451">PERCENTILE(IF($BV$5:$BV$2729="Y",$BQ$5:$BQ$2729),$AI451)</f>
        <v>0.98742551173114113</v>
      </c>
      <c r="AR451" s="41" t="str">
        <f>IF(AI451&lt;$BJ$12,"Up","Down")</f>
        <v>Up</v>
      </c>
      <c r="AS451" s="41" t="str">
        <f>IF(AI451&lt;$BK$12,"Down","Up")</f>
        <v>Up</v>
      </c>
      <c r="AU451" s="4" t="str">
        <f>IF(AZ451=AZ452,IF(AZ451&gt;AZ450,AZ451&amp;"_O",""),AZ451&amp;"_C")</f>
        <v/>
      </c>
      <c r="AV451" s="7" t="str">
        <f>IF(RIGHT(AU451,1)="C",AX451/INDEX($AX$5:$AX$2729,MATCH(AZ451&amp;"_O",$AU$5:$AU$2729,0),1),"")</f>
        <v/>
      </c>
      <c r="AW451" s="38">
        <v>28692</v>
      </c>
      <c r="AX451" s="37">
        <v>97.75</v>
      </c>
      <c r="AY451" s="7">
        <f>AX451/AX450</f>
        <v>1.0017421602787457</v>
      </c>
      <c r="AZ451" s="4">
        <f>YEAR(AW451)</f>
        <v>1978</v>
      </c>
      <c r="BA451" s="2" t="s">
        <v>5</v>
      </c>
      <c r="BB451" s="12" t="str">
        <f>INDEX($CD$5:$CD$10,MATCH(BA451,$CC$5:$CC$10,0),1)</f>
        <v/>
      </c>
      <c r="BC451" s="12" t="str">
        <f>IF(AND(BB451="Y",AY451&gt;1),"Y","")</f>
        <v/>
      </c>
      <c r="BD451" s="12" t="str">
        <f>IF(AND(BB451="Y",AY451&lt;1),"Y","")</f>
        <v/>
      </c>
      <c r="BE451" s="12" t="str">
        <f>IF(AY451&gt;1,IF(AY450&gt;1,"Y",""),"")</f>
        <v>Y</v>
      </c>
      <c r="BF451" s="12" t="str">
        <f>IF(AY451&lt;1,IF(AY450&lt;1,"Y",""),"")</f>
        <v/>
      </c>
      <c r="BG451" s="2"/>
      <c r="BH451" s="2"/>
      <c r="BI451" s="2"/>
      <c r="BJ451" s="2"/>
      <c r="BK451" s="2"/>
      <c r="BL451" s="2"/>
      <c r="BM451" s="4" t="str">
        <f>IF(BR451=BR452,IF(BR451&gt;BR450,BR451&amp;"_O",""),BR451&amp;"_C")</f>
        <v/>
      </c>
      <c r="BN451" s="7" t="str">
        <f>IF(RIGHT(BM451,1)="C",BP451/INDEX($BP$5:$BP$2729,MATCH(BR451&amp;"_O",$BM$5:$BM$2729,0),1),"")</f>
        <v/>
      </c>
      <c r="BO451" s="38">
        <v>29091</v>
      </c>
      <c r="BP451" s="3">
        <v>149.4</v>
      </c>
      <c r="BQ451" s="7">
        <f>BP451/BP450</f>
        <v>1.010551948051948</v>
      </c>
      <c r="BR451" s="4">
        <f>YEAR(BO451)</f>
        <v>1979</v>
      </c>
      <c r="BS451" s="2" t="s">
        <v>5</v>
      </c>
      <c r="BT451" s="12" t="str">
        <f>INDEX($CD$5:$CD$10,MATCH(BS451,$CC$5:$CC$10,0),1)</f>
        <v/>
      </c>
      <c r="BU451" s="12" t="str">
        <f>IF(AND(BT451="Y",BQ451&gt;1),"Y","")</f>
        <v/>
      </c>
      <c r="BV451" s="12" t="str">
        <f>IF(AND(BT451="Y",BQ451&lt;1),"Y","")</f>
        <v/>
      </c>
      <c r="BW451" s="12" t="str">
        <f>IF(BQ451&gt;1,IF(BQ450&gt;1,"Y",""),"")</f>
        <v>Y</v>
      </c>
      <c r="BX451" s="12" t="str">
        <f>IF(BQ451&lt;1,IF(BQ450&lt;1,"Y",""),"")</f>
        <v/>
      </c>
      <c r="BY451" s="2"/>
      <c r="BZ451" s="2"/>
      <c r="CA451" s="2"/>
    </row>
    <row r="452" spans="2:79">
      <c r="B452" s="4" t="str">
        <f>IF(G452=G453,IF(G452&gt;G451,G452&amp;"_O",""),G452&amp;"_C")</f>
        <v/>
      </c>
      <c r="C452" s="14">
        <f ca="1">RANDBETWEEN(0,1000)/1000</f>
        <v>0.81899999999999995</v>
      </c>
      <c r="D452" s="16">
        <f>D451+1</f>
        <v>448</v>
      </c>
      <c r="E452" s="10">
        <f>ROUNDDOWN(D452/52,0)+1</f>
        <v>9</v>
      </c>
      <c r="F452" s="15">
        <f>F451+7</f>
        <v>47756</v>
      </c>
      <c r="G452" s="4">
        <f>YEAR(F452)</f>
        <v>2030</v>
      </c>
      <c r="H452" s="33">
        <v>0.252</v>
      </c>
      <c r="I452" s="33">
        <v>0.68200000000000005</v>
      </c>
      <c r="J452" s="33">
        <v>0.11899999999999999</v>
      </c>
      <c r="K452" s="16" t="str">
        <f>IF(M451&gt;1,"Up","Down")</f>
        <v>Down</v>
      </c>
      <c r="L452" s="16" t="str">
        <f>IF(K452="Up",IF(H452&lt;$BJ$7,"Up","Down"),IF(H452&lt;$BK$7,"Down","Up"))</f>
        <v>Down</v>
      </c>
      <c r="M452" s="17">
        <f>IF(L452="Up",INDEX($AK$5:$AK$1005,MATCH(I452,$AI$5:$AI$1005,0),1),INDEX($AL$5:$AL$1005,MATCH(J452,$AI$5:$AI$1005,0),1))</f>
        <v>0.96525495147818985</v>
      </c>
      <c r="N452" s="16" t="str">
        <f>IF(P451&gt;1,"Up","Down")</f>
        <v>Down</v>
      </c>
      <c r="O452" s="16" t="str">
        <f>IF(N452="Up",IF(H452&lt;$BJ$12,"Up","Down"),IF(H452&lt;$BK$12,"Down","Up"))</f>
        <v>Down</v>
      </c>
      <c r="P452" s="17">
        <f>IF(O452="Up",INDEX($AP$5:$AP$1005,MATCH(I452,$AI$5:$AI$1005,0),1),INDEX($AQ$5:$AQ$1005,MATCH(J452,$AI$5:$AI$1005,0),1))</f>
        <v>0.95413376798550187</v>
      </c>
      <c r="Q452" s="19">
        <f>T451</f>
        <v>85897.686493783141</v>
      </c>
      <c r="R452" s="19">
        <f>INDEX(model!$S$5:$S$35,MATCH(G452,model!$Q$5:$Q$35,0),1)*model!$O$5</f>
        <v>125</v>
      </c>
      <c r="S452" s="19">
        <f>IF(RIGHT(B452,1)="C",T451*INDEX(model!$T$5:$T$35,MATCH(G452,model!$Q$5:$Q$35,0),1),0)</f>
        <v>0</v>
      </c>
      <c r="T452" s="19">
        <f>(Q452+R452-S452)*M452</f>
        <v>83033.824077580182</v>
      </c>
      <c r="U452" s="19">
        <f>X451</f>
        <v>79380.906393957659</v>
      </c>
      <c r="V452" s="19">
        <f>INDEX(model!$S$5:$S$35,MATCH(G452,model!$Q$5:$Q$35,0),1)*model!$O$6</f>
        <v>125</v>
      </c>
      <c r="W452" s="19">
        <f>IF(RIGHT(B452,1)="C",X451*INDEX(model!$T$5:$T$35,MATCH(G452,model!$Q$5:$Q$35,0),1),0)</f>
        <v>0</v>
      </c>
      <c r="X452" s="19">
        <f>(U452+V452-W452)*P452</f>
        <v>75859.270044769422</v>
      </c>
      <c r="Y452" s="19"/>
      <c r="Z452" s="36" t="str">
        <f>K452&amp;L452</f>
        <v>DownDown</v>
      </c>
      <c r="AA452" s="36" t="str">
        <f>N452&amp;O452</f>
        <v>DownDown</v>
      </c>
      <c r="AB452" s="19"/>
      <c r="AC452" s="19"/>
      <c r="AD452" s="19"/>
      <c r="AE452" s="19"/>
      <c r="AI452" s="18">
        <f>ROUND(AI451-0.001,3)</f>
        <v>0.55300000000000005</v>
      </c>
      <c r="AJ452" s="9">
        <f t="array" ref="AJ452">PERCENTILE(IF($BB$5:$BB$2729="Y",$AY$5:$AY$2729),$AI452)</f>
        <v>1.0053959155851062</v>
      </c>
      <c r="AK452" s="9">
        <f t="array" ref="AK452">PERCENTILE(IF($BC$5:$BC$2729="Y",$AY$5:$AY$2729),$AI452)</f>
        <v>1.0137103219393864</v>
      </c>
      <c r="AL452" s="9">
        <f t="array" ref="AL452">PERCENTILE(IF($BD$5:$BD$2729="Y",$AY$5:$AY$2729),$AI452)</f>
        <v>0.98905051439820935</v>
      </c>
      <c r="AM452" s="41" t="str">
        <f>IF(AI452&lt;$BJ$7,"Up","Down")</f>
        <v>Down</v>
      </c>
      <c r="AN452" s="41" t="str">
        <f>IF(AI452&lt;$BK$7,"Down","Up")</f>
        <v>Up</v>
      </c>
      <c r="AO452" s="9">
        <f t="array" ref="AO452">PERCENTILE(IF($BT$5:$BT$2729="Y",$BQ$5:$BQ$2729),$AI452)</f>
        <v>1.0068347218489462</v>
      </c>
      <c r="AP452" s="9">
        <f t="array" ref="AP452">PERCENTILE(IF($BU$5:$BU$2729="Y",$BQ$5:$BQ$2729),$AI452)</f>
        <v>1.0190848991890047</v>
      </c>
      <c r="AQ452" s="9">
        <f t="array" ref="AQ452">PERCENTILE(IF($BV$5:$BV$2729="Y",$BQ$5:$BQ$2729),$AI452)</f>
        <v>0.98740472503369259</v>
      </c>
      <c r="AR452" s="41" t="str">
        <f>IF(AI452&lt;$BJ$12,"Up","Down")</f>
        <v>Up</v>
      </c>
      <c r="AS452" s="41" t="str">
        <f>IF(AI452&lt;$BK$12,"Down","Up")</f>
        <v>Up</v>
      </c>
      <c r="AU452" s="4" t="str">
        <f>IF(AZ452=AZ453,IF(AZ452&gt;AZ451,AZ452&amp;"_O",""),AZ452&amp;"_C")</f>
        <v/>
      </c>
      <c r="AV452" s="7" t="str">
        <f>IF(RIGHT(AU452,1)="C",AX452/INDEX($AX$5:$AX$2729,MATCH(AZ452&amp;"_O",$AU$5:$AU$2729,0),1),"")</f>
        <v/>
      </c>
      <c r="AW452" s="38">
        <v>28699</v>
      </c>
      <c r="AX452" s="37">
        <v>100</v>
      </c>
      <c r="AY452" s="7">
        <f>AX452/AX451</f>
        <v>1.0230179028132993</v>
      </c>
      <c r="AZ452" s="4">
        <f>YEAR(AW452)</f>
        <v>1978</v>
      </c>
      <c r="BA452" s="2" t="s">
        <v>5</v>
      </c>
      <c r="BB452" s="12" t="str">
        <f>INDEX($CD$5:$CD$10,MATCH(BA452,$CC$5:$CC$10,0),1)</f>
        <v/>
      </c>
      <c r="BC452" s="12" t="str">
        <f>IF(AND(BB452="Y",AY452&gt;1),"Y","")</f>
        <v/>
      </c>
      <c r="BD452" s="12" t="str">
        <f>IF(AND(BB452="Y",AY452&lt;1),"Y","")</f>
        <v/>
      </c>
      <c r="BE452" s="12" t="str">
        <f>IF(AY452&gt;1,IF(AY451&gt;1,"Y",""),"")</f>
        <v>Y</v>
      </c>
      <c r="BF452" s="12" t="str">
        <f>IF(AY452&lt;1,IF(AY451&lt;1,"Y",""),"")</f>
        <v/>
      </c>
      <c r="BG452" s="2"/>
      <c r="BH452" s="2"/>
      <c r="BI452" s="2"/>
      <c r="BJ452" s="2"/>
      <c r="BK452" s="2"/>
      <c r="BL452" s="2"/>
      <c r="BM452" s="4" t="str">
        <f>IF(BR452=BR453,IF(BR452&gt;BR451,BR452&amp;"_O",""),BR452&amp;"_C")</f>
        <v/>
      </c>
      <c r="BN452" s="7" t="str">
        <f>IF(RIGHT(BM452,1)="C",BP452/INDEX($BP$5:$BP$2729,MATCH(BR452&amp;"_O",$BM$5:$BM$2729,0),1),"")</f>
        <v/>
      </c>
      <c r="BO452" s="38">
        <v>29098</v>
      </c>
      <c r="BP452" s="3">
        <v>150.44</v>
      </c>
      <c r="BQ452" s="7">
        <f>BP452/BP451</f>
        <v>1.0069611780455154</v>
      </c>
      <c r="BR452" s="4">
        <f>YEAR(BO452)</f>
        <v>1979</v>
      </c>
      <c r="BS452" s="2" t="s">
        <v>5</v>
      </c>
      <c r="BT452" s="12" t="str">
        <f>INDEX($CD$5:$CD$10,MATCH(BS452,$CC$5:$CC$10,0),1)</f>
        <v/>
      </c>
      <c r="BU452" s="12" t="str">
        <f>IF(AND(BT452="Y",BQ452&gt;1),"Y","")</f>
        <v/>
      </c>
      <c r="BV452" s="12" t="str">
        <f>IF(AND(BT452="Y",BQ452&lt;1),"Y","")</f>
        <v/>
      </c>
      <c r="BW452" s="12" t="str">
        <f>IF(BQ452&gt;1,IF(BQ451&gt;1,"Y",""),"")</f>
        <v>Y</v>
      </c>
      <c r="BX452" s="12" t="str">
        <f>IF(BQ452&lt;1,IF(BQ451&lt;1,"Y",""),"")</f>
        <v/>
      </c>
      <c r="BY452" s="2"/>
      <c r="BZ452" s="2"/>
      <c r="CA452" s="2"/>
    </row>
    <row r="453" spans="2:79">
      <c r="B453" s="4" t="str">
        <f>IF(G453=G454,IF(G453&gt;G452,G453&amp;"_O",""),G453&amp;"_C")</f>
        <v/>
      </c>
      <c r="C453" s="14">
        <f ca="1">RANDBETWEEN(0,1000)/1000</f>
        <v>0.71799999999999997</v>
      </c>
      <c r="D453" s="16">
        <f>D452+1</f>
        <v>449</v>
      </c>
      <c r="E453" s="10">
        <f>ROUNDDOWN(D453/52,0)+1</f>
        <v>9</v>
      </c>
      <c r="F453" s="15">
        <f>F452+7</f>
        <v>47763</v>
      </c>
      <c r="G453" s="4">
        <f>YEAR(F453)</f>
        <v>2030</v>
      </c>
      <c r="H453" s="33">
        <v>0.69199999999999995</v>
      </c>
      <c r="I453" s="33">
        <v>0.84599999999999997</v>
      </c>
      <c r="J453" s="33">
        <v>0.51600000000000001</v>
      </c>
      <c r="K453" s="16" t="str">
        <f>IF(M452&gt;1,"Up","Down")</f>
        <v>Down</v>
      </c>
      <c r="L453" s="16" t="str">
        <f>IF(K453="Up",IF(H453&lt;$BJ$7,"Up","Down"),IF(H453&lt;$BK$7,"Down","Up"))</f>
        <v>Up</v>
      </c>
      <c r="M453" s="17">
        <f>IF(L453="Up",INDEX($AK$5:$AK$1005,MATCH(I453,$AI$5:$AI$1005,0),1),INDEX($AL$5:$AL$1005,MATCH(J453,$AI$5:$AI$1005,0),1))</f>
        <v>1.0282331511099023</v>
      </c>
      <c r="N453" s="16" t="str">
        <f>IF(P452&gt;1,"Up","Down")</f>
        <v>Down</v>
      </c>
      <c r="O453" s="16" t="str">
        <f>IF(N453="Up",IF(H453&lt;$BJ$12,"Up","Down"),IF(H453&lt;$BK$12,"Down","Up"))</f>
        <v>Up</v>
      </c>
      <c r="P453" s="17">
        <f>IF(O453="Up",INDEX($AP$5:$AP$1005,MATCH(I453,$AI$5:$AI$1005,0),1),INDEX($AQ$5:$AQ$1005,MATCH(J453,$AI$5:$AI$1005,0),1))</f>
        <v>1.0374992246322581</v>
      </c>
      <c r="Q453" s="19">
        <f>T452</f>
        <v>83033.824077580182</v>
      </c>
      <c r="R453" s="19">
        <f>INDEX(model!$S$5:$S$35,MATCH(G453,model!$Q$5:$Q$35,0),1)*model!$O$5</f>
        <v>125</v>
      </c>
      <c r="S453" s="19">
        <f>IF(RIGHT(B453,1)="C",T452*INDEX(model!$T$5:$T$35,MATCH(G453,model!$Q$5:$Q$35,0),1),0)</f>
        <v>0</v>
      </c>
      <c r="T453" s="19">
        <f>(Q453+R453-S453)*M453</f>
        <v>85506.659723884281</v>
      </c>
      <c r="U453" s="19">
        <f>X452</f>
        <v>75859.270044769422</v>
      </c>
      <c r="V453" s="19">
        <f>INDEX(model!$S$5:$S$35,MATCH(G453,model!$Q$5:$Q$35,0),1)*model!$O$6</f>
        <v>125</v>
      </c>
      <c r="W453" s="19">
        <f>IF(RIGHT(B453,1)="C",X452*INDEX(model!$T$5:$T$35,MATCH(G453,model!$Q$5:$Q$35,0),1),0)</f>
        <v>0</v>
      </c>
      <c r="X453" s="19">
        <f>(U453+V453-W453)*P453</f>
        <v>78833.621255696387</v>
      </c>
      <c r="Y453" s="19"/>
      <c r="Z453" s="36" t="str">
        <f>K453&amp;L453</f>
        <v>DownUp</v>
      </c>
      <c r="AA453" s="36" t="str">
        <f>N453&amp;O453</f>
        <v>DownUp</v>
      </c>
      <c r="AB453" s="19"/>
      <c r="AC453" s="19"/>
      <c r="AD453" s="19"/>
      <c r="AE453" s="19"/>
      <c r="AI453" s="18">
        <f>ROUND(AI452-0.001,3)</f>
        <v>0.55200000000000005</v>
      </c>
      <c r="AJ453" s="9">
        <f t="array" ref="AJ453">PERCENTILE(IF($BB$5:$BB$2729="Y",$AY$5:$AY$2729),$AI453)</f>
        <v>1.0053586425598657</v>
      </c>
      <c r="AK453" s="9">
        <f t="array" ref="AK453">PERCENTILE(IF($BC$5:$BC$2729="Y",$AY$5:$AY$2729),$AI453)</f>
        <v>1.0136874865500851</v>
      </c>
      <c r="AL453" s="9">
        <f t="array" ref="AL453">PERCENTILE(IF($BD$5:$BD$2729="Y",$AY$5:$AY$2729),$AI453)</f>
        <v>0.98897237485188272</v>
      </c>
      <c r="AM453" s="41" t="str">
        <f>IF(AI453&lt;$BJ$7,"Up","Down")</f>
        <v>Down</v>
      </c>
      <c r="AN453" s="41" t="str">
        <f>IF(AI453&lt;$BK$7,"Down","Up")</f>
        <v>Up</v>
      </c>
      <c r="AO453" s="9">
        <f t="array" ref="AO453">PERCENTILE(IF($BT$5:$BT$2729="Y",$BQ$5:$BQ$2729),$AI453)</f>
        <v>1.0068075089781259</v>
      </c>
      <c r="AP453" s="9">
        <f t="array" ref="AP453">PERCENTILE(IF($BU$5:$BU$2729="Y",$BQ$5:$BQ$2729),$AI453)</f>
        <v>1.0190080932107555</v>
      </c>
      <c r="AQ453" s="9">
        <f t="array" ref="AQ453">PERCENTILE(IF($BV$5:$BV$2729="Y",$BQ$5:$BQ$2729),$AI453)</f>
        <v>0.98738729227348165</v>
      </c>
      <c r="AR453" s="41" t="str">
        <f>IF(AI453&lt;$BJ$12,"Up","Down")</f>
        <v>Up</v>
      </c>
      <c r="AS453" s="41" t="str">
        <f>IF(AI453&lt;$BK$12,"Down","Up")</f>
        <v>Up</v>
      </c>
      <c r="AU453" s="4" t="str">
        <f>IF(AZ453=AZ454,IF(AZ453&gt;AZ452,AZ453&amp;"_O",""),AZ453&amp;"_C")</f>
        <v/>
      </c>
      <c r="AV453" s="7" t="str">
        <f>IF(RIGHT(AU453,1)="C",AX453/INDEX($AX$5:$AX$2729,MATCH(AZ453&amp;"_O",$AU$5:$AU$2729,0),1),"")</f>
        <v/>
      </c>
      <c r="AW453" s="38">
        <v>28706</v>
      </c>
      <c r="AX453" s="37">
        <v>103.92</v>
      </c>
      <c r="AY453" s="7">
        <f>AX453/AX452</f>
        <v>1.0392000000000001</v>
      </c>
      <c r="AZ453" s="4">
        <f>YEAR(AW453)</f>
        <v>1978</v>
      </c>
      <c r="BA453" s="2" t="s">
        <v>5</v>
      </c>
      <c r="BB453" s="12" t="str">
        <f>INDEX($CD$5:$CD$10,MATCH(BA453,$CC$5:$CC$10,0),1)</f>
        <v/>
      </c>
      <c r="BC453" s="12" t="str">
        <f>IF(AND(BB453="Y",AY453&gt;1),"Y","")</f>
        <v/>
      </c>
      <c r="BD453" s="12" t="str">
        <f>IF(AND(BB453="Y",AY453&lt;1),"Y","")</f>
        <v/>
      </c>
      <c r="BE453" s="12" t="str">
        <f>IF(AY453&gt;1,IF(AY452&gt;1,"Y",""),"")</f>
        <v>Y</v>
      </c>
      <c r="BF453" s="12" t="str">
        <f>IF(AY453&lt;1,IF(AY452&lt;1,"Y",""),"")</f>
        <v/>
      </c>
      <c r="BG453" s="2"/>
      <c r="BH453" s="2"/>
      <c r="BI453" s="2"/>
      <c r="BJ453" s="2"/>
      <c r="BK453" s="2"/>
      <c r="BL453" s="2"/>
      <c r="BM453" s="4" t="str">
        <f>IF(BR453=BR454,IF(BR453&gt;BR452,BR453&amp;"_O",""),BR453&amp;"_C")</f>
        <v/>
      </c>
      <c r="BN453" s="7" t="str">
        <f>IF(RIGHT(BM453,1)="C",BP453/INDEX($BP$5:$BP$2729,MATCH(BR453&amp;"_O",$BM$5:$BM$2729,0),1),"")</f>
        <v/>
      </c>
      <c r="BO453" s="38">
        <v>29105</v>
      </c>
      <c r="BP453" s="3">
        <v>148.07</v>
      </c>
      <c r="BQ453" s="7">
        <f>BP453/BP452</f>
        <v>0.98424621111406541</v>
      </c>
      <c r="BR453" s="4">
        <f>YEAR(BO453)</f>
        <v>1979</v>
      </c>
      <c r="BS453" s="2" t="s">
        <v>5</v>
      </c>
      <c r="BT453" s="12" t="str">
        <f>INDEX($CD$5:$CD$10,MATCH(BS453,$CC$5:$CC$10,0),1)</f>
        <v/>
      </c>
      <c r="BU453" s="12" t="str">
        <f>IF(AND(BT453="Y",BQ453&gt;1),"Y","")</f>
        <v/>
      </c>
      <c r="BV453" s="12" t="str">
        <f>IF(AND(BT453="Y",BQ453&lt;1),"Y","")</f>
        <v/>
      </c>
      <c r="BW453" s="12" t="str">
        <f>IF(BQ453&gt;1,IF(BQ452&gt;1,"Y",""),"")</f>
        <v/>
      </c>
      <c r="BX453" s="12" t="str">
        <f>IF(BQ453&lt;1,IF(BQ452&lt;1,"Y",""),"")</f>
        <v/>
      </c>
      <c r="BY453" s="2"/>
      <c r="BZ453" s="2"/>
      <c r="CA453" s="2"/>
    </row>
    <row r="454" spans="2:79">
      <c r="B454" s="4" t="str">
        <f>IF(G454=G455,IF(G454&gt;G453,G454&amp;"_O",""),G454&amp;"_C")</f>
        <v/>
      </c>
      <c r="C454" s="14">
        <f ca="1">RANDBETWEEN(0,1000)/1000</f>
        <v>0.81100000000000005</v>
      </c>
      <c r="D454" s="16">
        <f>D453+1</f>
        <v>450</v>
      </c>
      <c r="E454" s="10">
        <f>ROUNDDOWN(D454/52,0)+1</f>
        <v>9</v>
      </c>
      <c r="F454" s="15">
        <f>F453+7</f>
        <v>47770</v>
      </c>
      <c r="G454" s="4">
        <f>YEAR(F454)</f>
        <v>2030</v>
      </c>
      <c r="H454" s="33">
        <v>0.85099999999999998</v>
      </c>
      <c r="I454" s="33">
        <v>0.96599999999999997</v>
      </c>
      <c r="J454" s="33">
        <v>7.0000000000000007E-2</v>
      </c>
      <c r="K454" s="16" t="str">
        <f>IF(M453&gt;1,"Up","Down")</f>
        <v>Up</v>
      </c>
      <c r="L454" s="16" t="str">
        <f>IF(K454="Up",IF(H454&lt;$BJ$7,"Up","Down"),IF(H454&lt;$BK$7,"Down","Up"))</f>
        <v>Down</v>
      </c>
      <c r="M454" s="17">
        <f>IF(L454="Up",INDEX($AK$5:$AK$1005,MATCH(I454,$AI$5:$AI$1005,0),1),INDEX($AL$5:$AL$1005,MATCH(J454,$AI$5:$AI$1005,0),1))</f>
        <v>0.95654326942589118</v>
      </c>
      <c r="N454" s="16" t="str">
        <f>IF(P453&gt;1,"Up","Down")</f>
        <v>Up</v>
      </c>
      <c r="O454" s="16" t="str">
        <f>IF(N454="Up",IF(H454&lt;$BJ$12,"Up","Down"),IF(H454&lt;$BK$12,"Down","Up"))</f>
        <v>Down</v>
      </c>
      <c r="P454" s="17">
        <f>IF(O454="Up",INDEX($AP$5:$AP$1005,MATCH(I454,$AI$5:$AI$1005,0),1),INDEX($AQ$5:$AQ$1005,MATCH(J454,$AI$5:$AI$1005,0),1))</f>
        <v>0.94165944401574098</v>
      </c>
      <c r="Q454" s="19">
        <f>T453</f>
        <v>85506.659723884281</v>
      </c>
      <c r="R454" s="19">
        <f>INDEX(model!$S$5:$S$35,MATCH(G454,model!$Q$5:$Q$35,0),1)*model!$O$5</f>
        <v>125</v>
      </c>
      <c r="S454" s="19">
        <f>IF(RIGHT(B454,1)="C",T453*INDEX(model!$T$5:$T$35,MATCH(G454,model!$Q$5:$Q$35,0),1),0)</f>
        <v>0</v>
      </c>
      <c r="T454" s="19">
        <f>(Q454+R454-S454)*M454</f>
        <v>81910.387758649682</v>
      </c>
      <c r="U454" s="19">
        <f>X453</f>
        <v>78833.621255696387</v>
      </c>
      <c r="V454" s="19">
        <f>INDEX(model!$S$5:$S$35,MATCH(G454,model!$Q$5:$Q$35,0),1)*model!$O$6</f>
        <v>125</v>
      </c>
      <c r="W454" s="19">
        <f>IF(RIGHT(B454,1)="C",X453*INDEX(model!$T$5:$T$35,MATCH(G454,model!$Q$5:$Q$35,0),1),0)</f>
        <v>0</v>
      </c>
      <c r="X454" s="19">
        <f>(U454+V454-W454)*P454</f>
        <v>74352.131391888528</v>
      </c>
      <c r="Y454" s="19"/>
      <c r="Z454" s="36" t="str">
        <f>K454&amp;L454</f>
        <v>UpDown</v>
      </c>
      <c r="AA454" s="36" t="str">
        <f>N454&amp;O454</f>
        <v>UpDown</v>
      </c>
      <c r="AB454" s="19"/>
      <c r="AC454" s="19"/>
      <c r="AD454" s="19"/>
      <c r="AE454" s="19"/>
      <c r="AI454" s="18">
        <f>ROUND(AI453-0.001,3)</f>
        <v>0.55100000000000005</v>
      </c>
      <c r="AJ454" s="9">
        <f t="array" ref="AJ454">PERCENTILE(IF($BB$5:$BB$2729="Y",$AY$5:$AY$2729),$AI454)</f>
        <v>1.0053412724354371</v>
      </c>
      <c r="AK454" s="9">
        <f t="array" ref="AK454">PERCENTILE(IF($BC$5:$BC$2729="Y",$AY$5:$AY$2729),$AI454)</f>
        <v>1.0135973066049588</v>
      </c>
      <c r="AL454" s="9">
        <f t="array" ref="AL454">PERCENTILE(IF($BD$5:$BD$2729="Y",$AY$5:$AY$2729),$AI454)</f>
        <v>0.98896038643475603</v>
      </c>
      <c r="AM454" s="41" t="str">
        <f>IF(AI454&lt;$BJ$7,"Up","Down")</f>
        <v>Down</v>
      </c>
      <c r="AN454" s="41" t="str">
        <f>IF(AI454&lt;$BK$7,"Down","Up")</f>
        <v>Up</v>
      </c>
      <c r="AO454" s="9">
        <f t="array" ref="AO454">PERCENTILE(IF($BT$5:$BT$2729="Y",$BQ$5:$BQ$2729),$AI454)</f>
        <v>1.0067546052309999</v>
      </c>
      <c r="AP454" s="9">
        <f t="array" ref="AP454">PERCENTILE(IF($BU$5:$BU$2729="Y",$BQ$5:$BQ$2729),$AI454)</f>
        <v>1.0189891326543588</v>
      </c>
      <c r="AQ454" s="9">
        <f t="array" ref="AQ454">PERCENTILE(IF($BV$5:$BV$2729="Y",$BQ$5:$BQ$2729),$AI454)</f>
        <v>0.98736779837142985</v>
      </c>
      <c r="AR454" s="41" t="str">
        <f>IF(AI454&lt;$BJ$12,"Up","Down")</f>
        <v>Up</v>
      </c>
      <c r="AS454" s="41" t="str">
        <f>IF(AI454&lt;$BK$12,"Down","Up")</f>
        <v>Up</v>
      </c>
      <c r="AU454" s="4" t="str">
        <f>IF(AZ454=AZ455,IF(AZ454&gt;AZ453,AZ454&amp;"_O",""),AZ454&amp;"_C")</f>
        <v/>
      </c>
      <c r="AV454" s="7" t="str">
        <f>IF(RIGHT(AU454,1)="C",AX454/INDEX($AX$5:$AX$2729,MATCH(AZ454&amp;"_O",$AU$5:$AU$2729,0),1),"")</f>
        <v/>
      </c>
      <c r="AW454" s="38">
        <v>28713</v>
      </c>
      <c r="AX454" s="37">
        <v>103.96</v>
      </c>
      <c r="AY454" s="7">
        <f>AX454/AX453</f>
        <v>1.0003849114703618</v>
      </c>
      <c r="AZ454" s="4">
        <f>YEAR(AW454)</f>
        <v>1978</v>
      </c>
      <c r="BA454" s="2" t="s">
        <v>5</v>
      </c>
      <c r="BB454" s="12" t="str">
        <f>INDEX($CD$5:$CD$10,MATCH(BA454,$CC$5:$CC$10,0),1)</f>
        <v/>
      </c>
      <c r="BC454" s="12" t="str">
        <f>IF(AND(BB454="Y",AY454&gt;1),"Y","")</f>
        <v/>
      </c>
      <c r="BD454" s="12" t="str">
        <f>IF(AND(BB454="Y",AY454&lt;1),"Y","")</f>
        <v/>
      </c>
      <c r="BE454" s="12" t="str">
        <f>IF(AY454&gt;1,IF(AY453&gt;1,"Y",""),"")</f>
        <v>Y</v>
      </c>
      <c r="BF454" s="12" t="str">
        <f>IF(AY454&lt;1,IF(AY453&lt;1,"Y",""),"")</f>
        <v/>
      </c>
      <c r="BG454" s="2"/>
      <c r="BH454" s="2"/>
      <c r="BI454" s="2"/>
      <c r="BJ454" s="2"/>
      <c r="BK454" s="2"/>
      <c r="BL454" s="2"/>
      <c r="BM454" s="4" t="str">
        <f>IF(BR454=BR455,IF(BR454&gt;BR453,BR454&amp;"_O",""),BR454&amp;"_C")</f>
        <v/>
      </c>
      <c r="BN454" s="7" t="str">
        <f>IF(RIGHT(BM454,1)="C",BP454/INDEX($BP$5:$BP$2729,MATCH(BR454&amp;"_O",$BM$5:$BM$2729,0),1),"")</f>
        <v/>
      </c>
      <c r="BO454" s="38">
        <v>29112</v>
      </c>
      <c r="BP454" s="3">
        <v>150.56</v>
      </c>
      <c r="BQ454" s="7">
        <f>BP454/BP453</f>
        <v>1.0168163706355102</v>
      </c>
      <c r="BR454" s="4">
        <f>YEAR(BO454)</f>
        <v>1979</v>
      </c>
      <c r="BS454" s="2" t="s">
        <v>5</v>
      </c>
      <c r="BT454" s="12" t="str">
        <f>INDEX($CD$5:$CD$10,MATCH(BS454,$CC$5:$CC$10,0),1)</f>
        <v/>
      </c>
      <c r="BU454" s="12" t="str">
        <f>IF(AND(BT454="Y",BQ454&gt;1),"Y","")</f>
        <v/>
      </c>
      <c r="BV454" s="12" t="str">
        <f>IF(AND(BT454="Y",BQ454&lt;1),"Y","")</f>
        <v/>
      </c>
      <c r="BW454" s="12" t="str">
        <f>IF(BQ454&gt;1,IF(BQ453&gt;1,"Y",""),"")</f>
        <v/>
      </c>
      <c r="BX454" s="12" t="str">
        <f>IF(BQ454&lt;1,IF(BQ453&lt;1,"Y",""),"")</f>
        <v/>
      </c>
      <c r="BY454" s="2"/>
      <c r="BZ454" s="2"/>
      <c r="CA454" s="2"/>
    </row>
    <row r="455" spans="2:79">
      <c r="B455" s="4" t="str">
        <f>IF(G455=G456,IF(G455&gt;G454,G455&amp;"_O",""),G455&amp;"_C")</f>
        <v/>
      </c>
      <c r="C455" s="14">
        <f ca="1">RANDBETWEEN(0,1000)/1000</f>
        <v>4.7E-2</v>
      </c>
      <c r="D455" s="16">
        <f>D454+1</f>
        <v>451</v>
      </c>
      <c r="E455" s="10">
        <f>ROUNDDOWN(D455/52,0)+1</f>
        <v>9</v>
      </c>
      <c r="F455" s="15">
        <f>F454+7</f>
        <v>47777</v>
      </c>
      <c r="G455" s="4">
        <f>YEAR(F455)</f>
        <v>2030</v>
      </c>
      <c r="H455" s="33">
        <v>0.39</v>
      </c>
      <c r="I455" s="33">
        <v>0.85399999999999998</v>
      </c>
      <c r="J455" s="33">
        <v>0.502</v>
      </c>
      <c r="K455" s="16" t="str">
        <f>IF(M454&gt;1,"Up","Down")</f>
        <v>Down</v>
      </c>
      <c r="L455" s="16" t="str">
        <f>IF(K455="Up",IF(H455&lt;$BJ$7,"Up","Down"),IF(H455&lt;$BK$7,"Down","Up"))</f>
        <v>Down</v>
      </c>
      <c r="M455" s="17">
        <f>IF(L455="Up",INDEX($AK$5:$AK$1005,MATCH(I455,$AI$5:$AI$1005,0),1),INDEX($AL$5:$AL$1005,MATCH(J455,$AI$5:$AI$1005,0),1))</f>
        <v>0.98766764890142589</v>
      </c>
      <c r="N455" s="16" t="str">
        <f>IF(P454&gt;1,"Up","Down")</f>
        <v>Down</v>
      </c>
      <c r="O455" s="16" t="str">
        <f>IF(N455="Up",IF(H455&lt;$BJ$12,"Up","Down"),IF(H455&lt;$BK$12,"Down","Up"))</f>
        <v>Down</v>
      </c>
      <c r="P455" s="17">
        <f>IF(O455="Up",INDEX($AP$5:$AP$1005,MATCH(I455,$AI$5:$AI$1005,0),1),INDEX($AQ$5:$AQ$1005,MATCH(J455,$AI$5:$AI$1005,0),1))</f>
        <v>0.985042902349615</v>
      </c>
      <c r="Q455" s="19">
        <f>T454</f>
        <v>81910.387758649682</v>
      </c>
      <c r="R455" s="19">
        <f>INDEX(model!$S$5:$S$35,MATCH(G455,model!$Q$5:$Q$35,0),1)*model!$O$5</f>
        <v>125</v>
      </c>
      <c r="S455" s="19">
        <f>IF(RIGHT(B455,1)="C",T454*INDEX(model!$T$5:$T$35,MATCH(G455,model!$Q$5:$Q$35,0),1),0)</f>
        <v>0</v>
      </c>
      <c r="T455" s="19">
        <f>(Q455+R455-S455)*M455</f>
        <v>81023.698554302347</v>
      </c>
      <c r="U455" s="19">
        <f>X454</f>
        <v>74352.131391888528</v>
      </c>
      <c r="V455" s="19">
        <f>INDEX(model!$S$5:$S$35,MATCH(G455,model!$Q$5:$Q$35,0),1)*model!$O$6</f>
        <v>125</v>
      </c>
      <c r="W455" s="19">
        <f>IF(RIGHT(B455,1)="C",X454*INDEX(model!$T$5:$T$35,MATCH(G455,model!$Q$5:$Q$35,0),1),0)</f>
        <v>0</v>
      </c>
      <c r="X455" s="19">
        <f>(U455+V455-W455)*P455</f>
        <v>73363.169664939502</v>
      </c>
      <c r="Y455" s="19"/>
      <c r="Z455" s="36" t="str">
        <f>K455&amp;L455</f>
        <v>DownDown</v>
      </c>
      <c r="AA455" s="36" t="str">
        <f>N455&amp;O455</f>
        <v>DownDown</v>
      </c>
      <c r="AB455" s="19"/>
      <c r="AC455" s="19"/>
      <c r="AD455" s="19"/>
      <c r="AE455" s="19"/>
      <c r="AI455" s="18">
        <f>ROUND(AI454-0.001,3)</f>
        <v>0.55000000000000004</v>
      </c>
      <c r="AJ455" s="9">
        <f t="array" ref="AJ455">PERCENTILE(IF($BB$5:$BB$2729="Y",$AY$5:$AY$2729),$AI455)</f>
        <v>1.0053236496967988</v>
      </c>
      <c r="AK455" s="9">
        <f t="array" ref="AK455">PERCENTILE(IF($BC$5:$BC$2729="Y",$AY$5:$AY$2729),$AI455)</f>
        <v>1.0135948608976282</v>
      </c>
      <c r="AL455" s="9">
        <f t="array" ref="AL455">PERCENTILE(IF($BD$5:$BD$2729="Y",$AY$5:$AY$2729),$AI455)</f>
        <v>0.98893713033104302</v>
      </c>
      <c r="AM455" s="41" t="str">
        <f>IF(AI455&lt;$BJ$7,"Up","Down")</f>
        <v>Down</v>
      </c>
      <c r="AN455" s="41" t="str">
        <f>IF(AI455&lt;$BK$7,"Down","Up")</f>
        <v>Up</v>
      </c>
      <c r="AO455" s="9">
        <f t="array" ref="AO455">PERCENTILE(IF($BT$5:$BT$2729="Y",$BQ$5:$BQ$2729),$AI455)</f>
        <v>1.0066929789179941</v>
      </c>
      <c r="AP455" s="9">
        <f t="array" ref="AP455">PERCENTILE(IF($BU$5:$BU$2729="Y",$BQ$5:$BQ$2729),$AI455)</f>
        <v>1.0189868028948488</v>
      </c>
      <c r="AQ455" s="9">
        <f t="array" ref="AQ455">PERCENTILE(IF($BV$5:$BV$2729="Y",$BQ$5:$BQ$2729),$AI455)</f>
        <v>0.98733765631631154</v>
      </c>
      <c r="AR455" s="41" t="str">
        <f>IF(AI455&lt;$BJ$12,"Up","Down")</f>
        <v>Up</v>
      </c>
      <c r="AS455" s="41" t="str">
        <f>IF(AI455&lt;$BK$12,"Down","Up")</f>
        <v>Up</v>
      </c>
      <c r="AU455" s="4" t="str">
        <f>IF(AZ455=AZ456,IF(AZ455&gt;AZ454,AZ455&amp;"_O",""),AZ455&amp;"_C")</f>
        <v/>
      </c>
      <c r="AV455" s="7" t="str">
        <f>IF(RIGHT(AU455,1)="C",AX455/INDEX($AX$5:$AX$2729,MATCH(AZ455&amp;"_O",$AU$5:$AU$2729,0),1),"")</f>
        <v/>
      </c>
      <c r="AW455" s="38">
        <v>28720</v>
      </c>
      <c r="AX455" s="37">
        <v>104.73</v>
      </c>
      <c r="AY455" s="7">
        <f>AX455/AX454</f>
        <v>1.0074066948826472</v>
      </c>
      <c r="AZ455" s="4">
        <f>YEAR(AW455)</f>
        <v>1978</v>
      </c>
      <c r="BA455" s="2" t="s">
        <v>5</v>
      </c>
      <c r="BB455" s="12" t="str">
        <f>INDEX($CD$5:$CD$10,MATCH(BA455,$CC$5:$CC$10,0),1)</f>
        <v/>
      </c>
      <c r="BC455" s="12" t="str">
        <f>IF(AND(BB455="Y",AY455&gt;1),"Y","")</f>
        <v/>
      </c>
      <c r="BD455" s="12" t="str">
        <f>IF(AND(BB455="Y",AY455&lt;1),"Y","")</f>
        <v/>
      </c>
      <c r="BE455" s="12" t="str">
        <f>IF(AY455&gt;1,IF(AY454&gt;1,"Y",""),"")</f>
        <v>Y</v>
      </c>
      <c r="BF455" s="12" t="str">
        <f>IF(AY455&lt;1,IF(AY454&lt;1,"Y",""),"")</f>
        <v/>
      </c>
      <c r="BG455" s="2"/>
      <c r="BH455" s="2"/>
      <c r="BI455" s="2"/>
      <c r="BJ455" s="2"/>
      <c r="BK455" s="2"/>
      <c r="BL455" s="2"/>
      <c r="BM455" s="4" t="str">
        <f>IF(BR455=BR456,IF(BR455&gt;BR454,BR455&amp;"_O",""),BR455&amp;"_C")</f>
        <v/>
      </c>
      <c r="BN455" s="7" t="str">
        <f>IF(RIGHT(BM455,1)="C",BP455/INDEX($BP$5:$BP$2729,MATCH(BR455&amp;"_O",$BM$5:$BM$2729,0),1),"")</f>
        <v/>
      </c>
      <c r="BO455" s="38">
        <v>29119</v>
      </c>
      <c r="BP455" s="3">
        <v>150.65</v>
      </c>
      <c r="BQ455" s="7">
        <f>BP455/BP454</f>
        <v>1.0005977683315621</v>
      </c>
      <c r="BR455" s="4">
        <f>YEAR(BO455)</f>
        <v>1979</v>
      </c>
      <c r="BS455" s="2" t="s">
        <v>5</v>
      </c>
      <c r="BT455" s="12" t="str">
        <f>INDEX($CD$5:$CD$10,MATCH(BS455,$CC$5:$CC$10,0),1)</f>
        <v/>
      </c>
      <c r="BU455" s="12" t="str">
        <f>IF(AND(BT455="Y",BQ455&gt;1),"Y","")</f>
        <v/>
      </c>
      <c r="BV455" s="12" t="str">
        <f>IF(AND(BT455="Y",BQ455&lt;1),"Y","")</f>
        <v/>
      </c>
      <c r="BW455" s="12" t="str">
        <f>IF(BQ455&gt;1,IF(BQ454&gt;1,"Y",""),"")</f>
        <v>Y</v>
      </c>
      <c r="BX455" s="12" t="str">
        <f>IF(BQ455&lt;1,IF(BQ454&lt;1,"Y",""),"")</f>
        <v/>
      </c>
      <c r="BY455" s="2"/>
      <c r="BZ455" s="2"/>
      <c r="CA455" s="2"/>
    </row>
    <row r="456" spans="2:79">
      <c r="B456" s="4" t="str">
        <f>IF(G456=G457,IF(G456&gt;G455,G456&amp;"_O",""),G456&amp;"_C")</f>
        <v/>
      </c>
      <c r="C456" s="14">
        <f ca="1">RANDBETWEEN(0,1000)/1000</f>
        <v>0.51600000000000001</v>
      </c>
      <c r="D456" s="16">
        <f>D455+1</f>
        <v>452</v>
      </c>
      <c r="E456" s="10">
        <f>ROUNDDOWN(D456/52,0)+1</f>
        <v>9</v>
      </c>
      <c r="F456" s="15">
        <f>F455+7</f>
        <v>47784</v>
      </c>
      <c r="G456" s="4">
        <f>YEAR(F456)</f>
        <v>2030</v>
      </c>
      <c r="H456" s="33">
        <v>0.88900000000000001</v>
      </c>
      <c r="I456" s="33">
        <v>0.83299999999999996</v>
      </c>
      <c r="J456" s="33">
        <v>0.48799999999999999</v>
      </c>
      <c r="K456" s="16" t="str">
        <f>IF(M455&gt;1,"Up","Down")</f>
        <v>Down</v>
      </c>
      <c r="L456" s="16" t="str">
        <f>IF(K456="Up",IF(H456&lt;$BJ$7,"Up","Down"),IF(H456&lt;$BK$7,"Down","Up"))</f>
        <v>Up</v>
      </c>
      <c r="M456" s="17">
        <f>IF(L456="Up",INDEX($AK$5:$AK$1005,MATCH(I456,$AI$5:$AI$1005,0),1),INDEX($AL$5:$AL$1005,MATCH(J456,$AI$5:$AI$1005,0),1))</f>
        <v>1.027031848233239</v>
      </c>
      <c r="N456" s="16" t="str">
        <f>IF(P455&gt;1,"Up","Down")</f>
        <v>Down</v>
      </c>
      <c r="O456" s="16" t="str">
        <f>IF(N456="Up",IF(H456&lt;$BJ$12,"Up","Down"),IF(H456&lt;$BK$12,"Down","Up"))</f>
        <v>Up</v>
      </c>
      <c r="P456" s="17">
        <f>IF(O456="Up",INDEX($AP$5:$AP$1005,MATCH(I456,$AI$5:$AI$1005,0),1),INDEX($AQ$5:$AQ$1005,MATCH(J456,$AI$5:$AI$1005,0),1))</f>
        <v>1.0361391980872448</v>
      </c>
      <c r="Q456" s="19">
        <f>T455</f>
        <v>81023.698554302347</v>
      </c>
      <c r="R456" s="19">
        <f>INDEX(model!$S$5:$S$35,MATCH(G456,model!$Q$5:$Q$35,0),1)*model!$O$5</f>
        <v>125</v>
      </c>
      <c r="S456" s="19">
        <f>IF(RIGHT(B456,1)="C",T455*INDEX(model!$T$5:$T$35,MATCH(G456,model!$Q$5:$Q$35,0),1),0)</f>
        <v>0</v>
      </c>
      <c r="T456" s="19">
        <f>(Q456+R456-S456)*M456</f>
        <v>83342.297857947109</v>
      </c>
      <c r="U456" s="19">
        <f>X455</f>
        <v>73363.169664939502</v>
      </c>
      <c r="V456" s="19">
        <f>INDEX(model!$S$5:$S$35,MATCH(G456,model!$Q$5:$Q$35,0),1)*model!$O$6</f>
        <v>125</v>
      </c>
      <c r="W456" s="19">
        <f>IF(RIGHT(B456,1)="C",X455*INDEX(model!$T$5:$T$35,MATCH(G456,model!$Q$5:$Q$35,0),1),0)</f>
        <v>0</v>
      </c>
      <c r="X456" s="19">
        <f>(U456+V456-W456)*P456</f>
        <v>76143.973185529801</v>
      </c>
      <c r="Y456" s="19"/>
      <c r="Z456" s="36" t="str">
        <f>K456&amp;L456</f>
        <v>DownUp</v>
      </c>
      <c r="AA456" s="36" t="str">
        <f>N456&amp;O456</f>
        <v>DownUp</v>
      </c>
      <c r="AB456" s="19"/>
      <c r="AC456" s="19"/>
      <c r="AD456" s="19"/>
      <c r="AE456" s="19"/>
      <c r="AI456" s="18">
        <f>ROUND(AI455-0.001,3)</f>
        <v>0.54900000000000004</v>
      </c>
      <c r="AJ456" s="9">
        <f t="array" ref="AJ456">PERCENTILE(IF($BB$5:$BB$2729="Y",$AY$5:$AY$2729),$AI456)</f>
        <v>1.0052923797093949</v>
      </c>
      <c r="AK456" s="9">
        <f t="array" ref="AK456">PERCENTILE(IF($BC$5:$BC$2729="Y",$AY$5:$AY$2729),$AI456)</f>
        <v>1.0135467269002136</v>
      </c>
      <c r="AL456" s="9">
        <f t="array" ref="AL456">PERCENTILE(IF($BD$5:$BD$2729="Y",$AY$5:$AY$2729),$AI456)</f>
        <v>0.98889620656961219</v>
      </c>
      <c r="AM456" s="41" t="str">
        <f>IF(AI456&lt;$BJ$7,"Up","Down")</f>
        <v>Down</v>
      </c>
      <c r="AN456" s="41" t="str">
        <f>IF(AI456&lt;$BK$7,"Down","Up")</f>
        <v>Up</v>
      </c>
      <c r="AO456" s="9">
        <f t="array" ref="AO456">PERCENTILE(IF($BT$5:$BT$2729="Y",$BQ$5:$BQ$2729),$AI456)</f>
        <v>1.0066638993069748</v>
      </c>
      <c r="AP456" s="9">
        <f t="array" ref="AP456">PERCENTILE(IF($BU$5:$BU$2729="Y",$BQ$5:$BQ$2729),$AI456)</f>
        <v>1.0189851178298643</v>
      </c>
      <c r="AQ456" s="9">
        <f t="array" ref="AQ456">PERCENTILE(IF($BV$5:$BV$2729="Y",$BQ$5:$BQ$2729),$AI456)</f>
        <v>0.9872947812596895</v>
      </c>
      <c r="AR456" s="41" t="str">
        <f>IF(AI456&lt;$BJ$12,"Up","Down")</f>
        <v>Up</v>
      </c>
      <c r="AS456" s="41" t="str">
        <f>IF(AI456&lt;$BK$12,"Down","Up")</f>
        <v>Up</v>
      </c>
      <c r="AU456" s="4" t="str">
        <f>IF(AZ456=AZ457,IF(AZ456&gt;AZ455,AZ456&amp;"_O",""),AZ456&amp;"_C")</f>
        <v/>
      </c>
      <c r="AV456" s="7" t="str">
        <f>IF(RIGHT(AU456,1)="C",AX456/INDEX($AX$5:$AX$2729,MATCH(AZ456&amp;"_O",$AU$5:$AU$2729,0),1),"")</f>
        <v/>
      </c>
      <c r="AW456" s="38">
        <v>28727</v>
      </c>
      <c r="AX456" s="37">
        <v>104.9</v>
      </c>
      <c r="AY456" s="7">
        <f>AX456/AX455</f>
        <v>1.0016232216174925</v>
      </c>
      <c r="AZ456" s="4">
        <f>YEAR(AW456)</f>
        <v>1978</v>
      </c>
      <c r="BA456" s="2" t="s">
        <v>5</v>
      </c>
      <c r="BB456" s="12" t="str">
        <f>INDEX($CD$5:$CD$10,MATCH(BA456,$CC$5:$CC$10,0),1)</f>
        <v/>
      </c>
      <c r="BC456" s="12" t="str">
        <f>IF(AND(BB456="Y",AY456&gt;1),"Y","")</f>
        <v/>
      </c>
      <c r="BD456" s="12" t="str">
        <f>IF(AND(BB456="Y",AY456&lt;1),"Y","")</f>
        <v/>
      </c>
      <c r="BE456" s="12" t="str">
        <f>IF(AY456&gt;1,IF(AY455&gt;1,"Y",""),"")</f>
        <v>Y</v>
      </c>
      <c r="BF456" s="12" t="str">
        <f>IF(AY456&lt;1,IF(AY455&lt;1,"Y",""),"")</f>
        <v/>
      </c>
      <c r="BG456" s="2"/>
      <c r="BH456" s="2"/>
      <c r="BI456" s="2"/>
      <c r="BJ456" s="2"/>
      <c r="BK456" s="2"/>
      <c r="BL456" s="2"/>
      <c r="BM456" s="4" t="str">
        <f>IF(BR456=BR457,IF(BR456&gt;BR455,BR456&amp;"_O",""),BR456&amp;"_C")</f>
        <v/>
      </c>
      <c r="BN456" s="7" t="str">
        <f>IF(RIGHT(BM456,1)="C",BP456/INDEX($BP$5:$BP$2729,MATCH(BR456&amp;"_O",$BM$5:$BM$2729,0),1),"")</f>
        <v/>
      </c>
      <c r="BO456" s="38">
        <v>29126</v>
      </c>
      <c r="BP456" s="3">
        <v>149.97999999999999</v>
      </c>
      <c r="BQ456" s="7">
        <f>BP456/BP455</f>
        <v>0.99555260537670087</v>
      </c>
      <c r="BR456" s="4">
        <f>YEAR(BO456)</f>
        <v>1979</v>
      </c>
      <c r="BS456" s="2" t="s">
        <v>5</v>
      </c>
      <c r="BT456" s="12" t="str">
        <f>INDEX($CD$5:$CD$10,MATCH(BS456,$CC$5:$CC$10,0),1)</f>
        <v/>
      </c>
      <c r="BU456" s="12" t="str">
        <f>IF(AND(BT456="Y",BQ456&gt;1),"Y","")</f>
        <v/>
      </c>
      <c r="BV456" s="12" t="str">
        <f>IF(AND(BT456="Y",BQ456&lt;1),"Y","")</f>
        <v/>
      </c>
      <c r="BW456" s="12" t="str">
        <f>IF(BQ456&gt;1,IF(BQ455&gt;1,"Y",""),"")</f>
        <v/>
      </c>
      <c r="BX456" s="12" t="str">
        <f>IF(BQ456&lt;1,IF(BQ455&lt;1,"Y",""),"")</f>
        <v/>
      </c>
      <c r="BY456" s="2"/>
      <c r="BZ456" s="2"/>
      <c r="CA456" s="2"/>
    </row>
    <row r="457" spans="2:79">
      <c r="B457" s="4" t="str">
        <f>IF(G457=G458,IF(G457&gt;G456,G457&amp;"_O",""),G457&amp;"_C")</f>
        <v/>
      </c>
      <c r="C457" s="14">
        <f ca="1">RANDBETWEEN(0,1000)/1000</f>
        <v>0.49399999999999999</v>
      </c>
      <c r="D457" s="16">
        <f>D456+1</f>
        <v>453</v>
      </c>
      <c r="E457" s="10">
        <f>ROUNDDOWN(D457/52,0)+1</f>
        <v>9</v>
      </c>
      <c r="F457" s="15">
        <f>F456+7</f>
        <v>47791</v>
      </c>
      <c r="G457" s="4">
        <f>YEAR(F457)</f>
        <v>2030</v>
      </c>
      <c r="H457" s="33">
        <v>0.80700000000000005</v>
      </c>
      <c r="I457" s="33">
        <v>3.7999999999999999E-2</v>
      </c>
      <c r="J457" s="33">
        <v>0.85699999999999998</v>
      </c>
      <c r="K457" s="16" t="str">
        <f>IF(M456&gt;1,"Up","Down")</f>
        <v>Up</v>
      </c>
      <c r="L457" s="16" t="str">
        <f>IF(K457="Up",IF(H457&lt;$BJ$7,"Up","Down"),IF(H457&lt;$BK$7,"Down","Up"))</f>
        <v>Down</v>
      </c>
      <c r="M457" s="17">
        <f>IF(L457="Up",INDEX($AK$5:$AK$1005,MATCH(I457,$AI$5:$AI$1005,0),1),INDEX($AL$5:$AL$1005,MATCH(J457,$AI$5:$AI$1005,0),1))</f>
        <v>0.99712841703367328</v>
      </c>
      <c r="N457" s="16" t="str">
        <f>IF(P456&gt;1,"Up","Down")</f>
        <v>Up</v>
      </c>
      <c r="O457" s="16" t="str">
        <f>IF(N457="Up",IF(H457&lt;$BJ$12,"Up","Down"),IF(H457&lt;$BK$12,"Down","Up"))</f>
        <v>Down</v>
      </c>
      <c r="P457" s="17">
        <f>IF(O457="Up",INDEX($AP$5:$AP$1005,MATCH(I457,$AI$5:$AI$1005,0),1),INDEX($AQ$5:$AQ$1005,MATCH(J457,$AI$5:$AI$1005,0),1))</f>
        <v>0.99649932056358848</v>
      </c>
      <c r="Q457" s="19">
        <f>T456</f>
        <v>83342.297857947109</v>
      </c>
      <c r="R457" s="19">
        <f>INDEX(model!$S$5:$S$35,MATCH(G457,model!$Q$5:$Q$35,0),1)*model!$O$5</f>
        <v>125</v>
      </c>
      <c r="S457" s="19">
        <f>IF(RIGHT(B457,1)="C",T456*INDEX(model!$T$5:$T$35,MATCH(G457,model!$Q$5:$Q$35,0),1),0)</f>
        <v>0</v>
      </c>
      <c r="T457" s="19">
        <f>(Q457+R457-S457)*M457</f>
        <v>83227.61458717291</v>
      </c>
      <c r="U457" s="19">
        <f>X456</f>
        <v>76143.973185529801</v>
      </c>
      <c r="V457" s="19">
        <f>INDEX(model!$S$5:$S$35,MATCH(G457,model!$Q$5:$Q$35,0),1)*model!$O$6</f>
        <v>125</v>
      </c>
      <c r="W457" s="19">
        <f>IF(RIGHT(B457,1)="C",X456*INDEX(model!$T$5:$T$35,MATCH(G457,model!$Q$5:$Q$35,0),1),0)</f>
        <v>0</v>
      </c>
      <c r="X457" s="19">
        <f>(U457+V457-W457)*P457</f>
        <v>76001.979959463002</v>
      </c>
      <c r="Y457" s="19"/>
      <c r="Z457" s="36" t="str">
        <f>K457&amp;L457</f>
        <v>UpDown</v>
      </c>
      <c r="AA457" s="36" t="str">
        <f>N457&amp;O457</f>
        <v>UpDown</v>
      </c>
      <c r="AB457" s="19"/>
      <c r="AC457" s="19"/>
      <c r="AD457" s="19"/>
      <c r="AE457" s="19"/>
      <c r="AI457" s="18">
        <f>ROUND(AI456-0.001,3)</f>
        <v>0.54800000000000004</v>
      </c>
      <c r="AJ457" s="9">
        <f t="array" ref="AJ457">PERCENTILE(IF($BB$5:$BB$2729="Y",$AY$5:$AY$2729),$AI457)</f>
        <v>1.0052830210224815</v>
      </c>
      <c r="AK457" s="9">
        <f t="array" ref="AK457">PERCENTILE(IF($BC$5:$BC$2729="Y",$AY$5:$AY$2729),$AI457)</f>
        <v>1.0135285103956972</v>
      </c>
      <c r="AL457" s="9">
        <f t="array" ref="AL457">PERCENTILE(IF($BD$5:$BD$2729="Y",$AY$5:$AY$2729),$AI457)</f>
        <v>0.98883151911963596</v>
      </c>
      <c r="AM457" s="41" t="str">
        <f>IF(AI457&lt;$BJ$7,"Up","Down")</f>
        <v>Up</v>
      </c>
      <c r="AN457" s="41" t="str">
        <f>IF(AI457&lt;$BK$7,"Down","Up")</f>
        <v>Up</v>
      </c>
      <c r="AO457" s="9">
        <f t="array" ref="AO457">PERCENTILE(IF($BT$5:$BT$2729="Y",$BQ$5:$BQ$2729),$AI457)</f>
        <v>1.0065419431727989</v>
      </c>
      <c r="AP457" s="9">
        <f t="array" ref="AP457">PERCENTILE(IF($BU$5:$BU$2729="Y",$BQ$5:$BQ$2729),$AI457)</f>
        <v>1.018982159413405</v>
      </c>
      <c r="AQ457" s="9">
        <f t="array" ref="AQ457">PERCENTILE(IF($BV$5:$BV$2729="Y",$BQ$5:$BQ$2729),$AI457)</f>
        <v>0.98728868242732715</v>
      </c>
      <c r="AR457" s="41" t="str">
        <f>IF(AI457&lt;$BJ$12,"Up","Down")</f>
        <v>Up</v>
      </c>
      <c r="AS457" s="41" t="str">
        <f>IF(AI457&lt;$BK$12,"Down","Up")</f>
        <v>Up</v>
      </c>
      <c r="AU457" s="4" t="str">
        <f>IF(AZ457=AZ458,IF(AZ457&gt;AZ456,AZ457&amp;"_O",""),AZ457&amp;"_C")</f>
        <v/>
      </c>
      <c r="AV457" s="7" t="str">
        <f>IF(RIGHT(AU457,1)="C",AX457/INDEX($AX$5:$AX$2729,MATCH(AZ457&amp;"_O",$AU$5:$AU$2729,0),1),"")</f>
        <v/>
      </c>
      <c r="AW457" s="38">
        <v>28734</v>
      </c>
      <c r="AX457" s="37">
        <v>103.68</v>
      </c>
      <c r="AY457" s="7">
        <f>AX457/AX456</f>
        <v>0.98836987607244997</v>
      </c>
      <c r="AZ457" s="4">
        <f>YEAR(AW457)</f>
        <v>1978</v>
      </c>
      <c r="BA457" s="2" t="s">
        <v>5</v>
      </c>
      <c r="BB457" s="12" t="str">
        <f>INDEX($CD$5:$CD$10,MATCH(BA457,$CC$5:$CC$10,0),1)</f>
        <v/>
      </c>
      <c r="BC457" s="12" t="str">
        <f>IF(AND(BB457="Y",AY457&gt;1),"Y","")</f>
        <v/>
      </c>
      <c r="BD457" s="12" t="str">
        <f>IF(AND(BB457="Y",AY457&lt;1),"Y","")</f>
        <v/>
      </c>
      <c r="BE457" s="12" t="str">
        <f>IF(AY457&gt;1,IF(AY456&gt;1,"Y",""),"")</f>
        <v/>
      </c>
      <c r="BF457" s="12" t="str">
        <f>IF(AY457&lt;1,IF(AY456&lt;1,"Y",""),"")</f>
        <v/>
      </c>
      <c r="BG457" s="2"/>
      <c r="BH457" s="2"/>
      <c r="BI457" s="2"/>
      <c r="BJ457" s="2"/>
      <c r="BK457" s="2"/>
      <c r="BL457" s="2"/>
      <c r="BM457" s="4" t="str">
        <f>IF(BR457=BR458,IF(BR457&gt;BR456,BR457&amp;"_O",""),BR457&amp;"_C")</f>
        <v/>
      </c>
      <c r="BN457" s="7" t="str">
        <f>IF(RIGHT(BM457,1)="C",BP457/INDEX($BP$5:$BP$2729,MATCH(BR457&amp;"_O",$BM$5:$BM$2729,0),1),"")</f>
        <v/>
      </c>
      <c r="BO457" s="38">
        <v>29133</v>
      </c>
      <c r="BP457" s="3">
        <v>152.29</v>
      </c>
      <c r="BQ457" s="7">
        <f>BP457/BP456</f>
        <v>1.0154020536071475</v>
      </c>
      <c r="BR457" s="4">
        <f>YEAR(BO457)</f>
        <v>1979</v>
      </c>
      <c r="BS457" s="2" t="s">
        <v>5</v>
      </c>
      <c r="BT457" s="12" t="str">
        <f>INDEX($CD$5:$CD$10,MATCH(BS457,$CC$5:$CC$10,0),1)</f>
        <v/>
      </c>
      <c r="BU457" s="12" t="str">
        <f>IF(AND(BT457="Y",BQ457&gt;1),"Y","")</f>
        <v/>
      </c>
      <c r="BV457" s="12" t="str">
        <f>IF(AND(BT457="Y",BQ457&lt;1),"Y","")</f>
        <v/>
      </c>
      <c r="BW457" s="12" t="str">
        <f>IF(BQ457&gt;1,IF(BQ456&gt;1,"Y",""),"")</f>
        <v/>
      </c>
      <c r="BX457" s="12" t="str">
        <f>IF(BQ457&lt;1,IF(BQ456&lt;1,"Y",""),"")</f>
        <v/>
      </c>
      <c r="BY457" s="2"/>
      <c r="BZ457" s="2"/>
      <c r="CA457" s="2"/>
    </row>
    <row r="458" spans="2:79">
      <c r="B458" s="4" t="str">
        <f>IF(G458=G459,IF(G458&gt;G457,G458&amp;"_O",""),G458&amp;"_C")</f>
        <v/>
      </c>
      <c r="C458" s="14">
        <f ca="1">RANDBETWEEN(0,1000)/1000</f>
        <v>0.79500000000000004</v>
      </c>
      <c r="D458" s="16">
        <f>D457+1</f>
        <v>454</v>
      </c>
      <c r="E458" s="10">
        <f>ROUNDDOWN(D458/52,0)+1</f>
        <v>9</v>
      </c>
      <c r="F458" s="15">
        <f>F457+7</f>
        <v>47798</v>
      </c>
      <c r="G458" s="4">
        <f>YEAR(F458)</f>
        <v>2030</v>
      </c>
      <c r="H458" s="33">
        <v>0.71099999999999997</v>
      </c>
      <c r="I458" s="33">
        <v>0.38600000000000001</v>
      </c>
      <c r="J458" s="33">
        <v>0.218</v>
      </c>
      <c r="K458" s="16" t="str">
        <f>IF(M457&gt;1,"Up","Down")</f>
        <v>Down</v>
      </c>
      <c r="L458" s="16" t="str">
        <f>IF(K458="Up",IF(H458&lt;$BJ$7,"Up","Down"),IF(H458&lt;$BK$7,"Down","Up"))</f>
        <v>Up</v>
      </c>
      <c r="M458" s="17">
        <f>IF(L458="Up",INDEX($AK$5:$AK$1005,MATCH(I458,$AI$5:$AI$1005,0),1),INDEX($AL$5:$AL$1005,MATCH(J458,$AI$5:$AI$1005,0),1))</f>
        <v>1.0092535786275381</v>
      </c>
      <c r="N458" s="16" t="str">
        <f>IF(P457&gt;1,"Up","Down")</f>
        <v>Down</v>
      </c>
      <c r="O458" s="16" t="str">
        <f>IF(N458="Up",IF(H458&lt;$BJ$12,"Up","Down"),IF(H458&lt;$BK$12,"Down","Up"))</f>
        <v>Up</v>
      </c>
      <c r="P458" s="17">
        <f>IF(O458="Up",INDEX($AP$5:$AP$1005,MATCH(I458,$AI$5:$AI$1005,0),1),INDEX($AQ$5:$AQ$1005,MATCH(J458,$AI$5:$AI$1005,0),1))</f>
        <v>1.0130117715619935</v>
      </c>
      <c r="Q458" s="19">
        <f>T457</f>
        <v>83227.61458717291</v>
      </c>
      <c r="R458" s="19">
        <f>INDEX(model!$S$5:$S$35,MATCH(G458,model!$Q$5:$Q$35,0),1)*model!$O$5</f>
        <v>125</v>
      </c>
      <c r="S458" s="19">
        <f>IF(RIGHT(B458,1)="C",T457*INDEX(model!$T$5:$T$35,MATCH(G458,model!$Q$5:$Q$35,0),1),0)</f>
        <v>0</v>
      </c>
      <c r="T458" s="19">
        <f>(Q458+R458-S458)*M458</f>
        <v>84123.924560066196</v>
      </c>
      <c r="U458" s="19">
        <f>X457</f>
        <v>76001.979959463002</v>
      </c>
      <c r="V458" s="19">
        <f>INDEX(model!$S$5:$S$35,MATCH(G458,model!$Q$5:$Q$35,0),1)*model!$O$6</f>
        <v>125</v>
      </c>
      <c r="W458" s="19">
        <f>IF(RIGHT(B458,1)="C",X457*INDEX(model!$T$5:$T$35,MATCH(G458,model!$Q$5:$Q$35,0),1),0)</f>
        <v>0</v>
      </c>
      <c r="X458" s="19">
        <f>(U458+V458-W458)*P458</f>
        <v>77117.526832399992</v>
      </c>
      <c r="Y458" s="19"/>
      <c r="Z458" s="36" t="str">
        <f>K458&amp;L458</f>
        <v>DownUp</v>
      </c>
      <c r="AA458" s="36" t="str">
        <f>N458&amp;O458</f>
        <v>DownUp</v>
      </c>
      <c r="AB458" s="19"/>
      <c r="AC458" s="19"/>
      <c r="AD458" s="19"/>
      <c r="AE458" s="19"/>
      <c r="AI458" s="18">
        <f>ROUND(AI457-0.001,3)</f>
        <v>0.54700000000000004</v>
      </c>
      <c r="AJ458" s="9">
        <f t="array" ref="AJ458">PERCENTILE(IF($BB$5:$BB$2729="Y",$AY$5:$AY$2729),$AI458)</f>
        <v>1.0052348432686333</v>
      </c>
      <c r="AK458" s="9">
        <f t="array" ref="AK458">PERCENTILE(IF($BC$5:$BC$2729="Y",$AY$5:$AY$2729),$AI458)</f>
        <v>1.0135146038342302</v>
      </c>
      <c r="AL458" s="9">
        <f t="array" ref="AL458">PERCENTILE(IF($BD$5:$BD$2729="Y",$AY$5:$AY$2729),$AI458)</f>
        <v>0.98882237485577229</v>
      </c>
      <c r="AM458" s="41" t="str">
        <f>IF(AI458&lt;$BJ$7,"Up","Down")</f>
        <v>Up</v>
      </c>
      <c r="AN458" s="41" t="str">
        <f>IF(AI458&lt;$BK$7,"Down","Up")</f>
        <v>Up</v>
      </c>
      <c r="AO458" s="9">
        <f t="array" ref="AO458">PERCENTILE(IF($BT$5:$BT$2729="Y",$BQ$5:$BQ$2729),$AI458)</f>
        <v>1.0065278256866539</v>
      </c>
      <c r="AP458" s="9">
        <f t="array" ref="AP458">PERCENTILE(IF($BU$5:$BU$2729="Y",$BQ$5:$BQ$2729),$AI458)</f>
        <v>1.0189644085791953</v>
      </c>
      <c r="AQ458" s="9">
        <f t="array" ref="AQ458">PERCENTILE(IF($BV$5:$BV$2729="Y",$BQ$5:$BQ$2729),$AI458)</f>
        <v>0.98724269969808653</v>
      </c>
      <c r="AR458" s="41" t="str">
        <f>IF(AI458&lt;$BJ$12,"Up","Down")</f>
        <v>Up</v>
      </c>
      <c r="AS458" s="41" t="str">
        <f>IF(AI458&lt;$BK$12,"Down","Up")</f>
        <v>Up</v>
      </c>
      <c r="AU458" s="4" t="str">
        <f>IF(AZ458=AZ459,IF(AZ458&gt;AZ457,AZ458&amp;"_O",""),AZ458&amp;"_C")</f>
        <v/>
      </c>
      <c r="AV458" s="7" t="str">
        <f>IF(RIGHT(AU458,1)="C",AX458/INDEX($AX$5:$AX$2729,MATCH(AZ458&amp;"_O",$AU$5:$AU$2729,0),1),"")</f>
        <v/>
      </c>
      <c r="AW458" s="38">
        <v>28741</v>
      </c>
      <c r="AX458" s="37">
        <v>106.79</v>
      </c>
      <c r="AY458" s="7">
        <f>AX458/AX457</f>
        <v>1.0299961419753085</v>
      </c>
      <c r="AZ458" s="4">
        <f>YEAR(AW458)</f>
        <v>1978</v>
      </c>
      <c r="BA458" s="2" t="s">
        <v>5</v>
      </c>
      <c r="BB458" s="12" t="str">
        <f>INDEX($CD$5:$CD$10,MATCH(BA458,$CC$5:$CC$10,0),1)</f>
        <v/>
      </c>
      <c r="BC458" s="12" t="str">
        <f>IF(AND(BB458="Y",AY458&gt;1),"Y","")</f>
        <v/>
      </c>
      <c r="BD458" s="12" t="str">
        <f>IF(AND(BB458="Y",AY458&lt;1),"Y","")</f>
        <v/>
      </c>
      <c r="BE458" s="12" t="str">
        <f>IF(AY458&gt;1,IF(AY457&gt;1,"Y",""),"")</f>
        <v/>
      </c>
      <c r="BF458" s="12" t="str">
        <f>IF(AY458&lt;1,IF(AY457&lt;1,"Y",""),"")</f>
        <v/>
      </c>
      <c r="BG458" s="2"/>
      <c r="BH458" s="2"/>
      <c r="BI458" s="2"/>
      <c r="BJ458" s="2"/>
      <c r="BK458" s="2"/>
      <c r="BL458" s="2"/>
      <c r="BM458" s="4" t="str">
        <f>IF(BR458=BR459,IF(BR458&gt;BR457,BR458&amp;"_O",""),BR458&amp;"_C")</f>
        <v/>
      </c>
      <c r="BN458" s="7" t="str">
        <f>IF(RIGHT(BM458,1)="C",BP458/INDEX($BP$5:$BP$2729,MATCH(BR458&amp;"_O",$BM$5:$BM$2729,0),1),"")</f>
        <v/>
      </c>
      <c r="BO458" s="38">
        <v>29140</v>
      </c>
      <c r="BP458" s="3">
        <v>140.71</v>
      </c>
      <c r="BQ458" s="7">
        <f>BP458/BP457</f>
        <v>0.92396086414078415</v>
      </c>
      <c r="BR458" s="4">
        <f>YEAR(BO458)</f>
        <v>1979</v>
      </c>
      <c r="BS458" s="2" t="s">
        <v>5</v>
      </c>
      <c r="BT458" s="12" t="str">
        <f>INDEX($CD$5:$CD$10,MATCH(BS458,$CC$5:$CC$10,0),1)</f>
        <v/>
      </c>
      <c r="BU458" s="12" t="str">
        <f>IF(AND(BT458="Y",BQ458&gt;1),"Y","")</f>
        <v/>
      </c>
      <c r="BV458" s="12" t="str">
        <f>IF(AND(BT458="Y",BQ458&lt;1),"Y","")</f>
        <v/>
      </c>
      <c r="BW458" s="12" t="str">
        <f>IF(BQ458&gt;1,IF(BQ457&gt;1,"Y",""),"")</f>
        <v/>
      </c>
      <c r="BX458" s="12" t="str">
        <f>IF(BQ458&lt;1,IF(BQ457&lt;1,"Y",""),"")</f>
        <v/>
      </c>
      <c r="BY458" s="2"/>
      <c r="BZ458" s="2"/>
      <c r="CA458" s="2"/>
    </row>
    <row r="459" spans="2:79">
      <c r="B459" s="4" t="str">
        <f>IF(G459=G460,IF(G459&gt;G458,G459&amp;"_O",""),G459&amp;"_C")</f>
        <v/>
      </c>
      <c r="C459" s="14">
        <f ca="1">RANDBETWEEN(0,1000)/1000</f>
        <v>2.1999999999999999E-2</v>
      </c>
      <c r="D459" s="16">
        <f>D458+1</f>
        <v>455</v>
      </c>
      <c r="E459" s="10">
        <f>ROUNDDOWN(D459/52,0)+1</f>
        <v>9</v>
      </c>
      <c r="F459" s="15">
        <f>F458+7</f>
        <v>47805</v>
      </c>
      <c r="G459" s="4">
        <f>YEAR(F459)</f>
        <v>2030</v>
      </c>
      <c r="H459" s="33">
        <v>0.495</v>
      </c>
      <c r="I459" s="33">
        <v>0.14399999999999999</v>
      </c>
      <c r="J459" s="33">
        <v>0.94299999999999995</v>
      </c>
      <c r="K459" s="16" t="str">
        <f>IF(M458&gt;1,"Up","Down")</f>
        <v>Up</v>
      </c>
      <c r="L459" s="16" t="str">
        <f>IF(K459="Up",IF(H459&lt;$BJ$7,"Up","Down"),IF(H459&lt;$BK$7,"Down","Up"))</f>
        <v>Up</v>
      </c>
      <c r="M459" s="17">
        <f>IF(L459="Up",INDEX($AK$5:$AK$1005,MATCH(I459,$AI$5:$AI$1005,0),1),INDEX($AL$5:$AL$1005,MATCH(J459,$AI$5:$AI$1005,0),1))</f>
        <v>1.0033538484806963</v>
      </c>
      <c r="N459" s="16" t="str">
        <f>IF(P458&gt;1,"Up","Down")</f>
        <v>Up</v>
      </c>
      <c r="O459" s="16" t="str">
        <f>IF(N459="Up",IF(H459&lt;$BJ$12,"Up","Down"),IF(H459&lt;$BK$12,"Down","Up"))</f>
        <v>Up</v>
      </c>
      <c r="P459" s="17">
        <f>IF(O459="Up",INDEX($AP$5:$AP$1005,MATCH(I459,$AI$5:$AI$1005,0),1),INDEX($AQ$5:$AQ$1005,MATCH(J459,$AI$5:$AI$1005,0),1))</f>
        <v>1.0045849657552943</v>
      </c>
      <c r="Q459" s="19">
        <f>T458</f>
        <v>84123.924560066196</v>
      </c>
      <c r="R459" s="19">
        <f>INDEX(model!$S$5:$S$35,MATCH(G459,model!$Q$5:$Q$35,0),1)*model!$O$5</f>
        <v>125</v>
      </c>
      <c r="S459" s="19">
        <f>IF(RIGHT(B459,1)="C",T458*INDEX(model!$T$5:$T$35,MATCH(G459,model!$Q$5:$Q$35,0),1),0)</f>
        <v>0</v>
      </c>
      <c r="T459" s="19">
        <f>(Q459+R459-S459)*M459</f>
        <v>84531.482687702272</v>
      </c>
      <c r="U459" s="19">
        <f>X458</f>
        <v>77117.526832399992</v>
      </c>
      <c r="V459" s="19">
        <f>INDEX(model!$S$5:$S$35,MATCH(G459,model!$Q$5:$Q$35,0),1)*model!$O$6</f>
        <v>125</v>
      </c>
      <c r="W459" s="19">
        <f>IF(RIGHT(B459,1)="C",X458*INDEX(model!$T$5:$T$35,MATCH(G459,model!$Q$5:$Q$35,0),1),0)</f>
        <v>0</v>
      </c>
      <c r="X459" s="19">
        <f>(U459+V459-W459)*P459</f>
        <v>77596.681172778946</v>
      </c>
      <c r="Y459" s="19"/>
      <c r="Z459" s="36" t="str">
        <f>K459&amp;L459</f>
        <v>UpUp</v>
      </c>
      <c r="AA459" s="36" t="str">
        <f>N459&amp;O459</f>
        <v>UpUp</v>
      </c>
      <c r="AB459" s="19"/>
      <c r="AC459" s="19"/>
      <c r="AD459" s="19"/>
      <c r="AE459" s="19"/>
      <c r="AI459" s="18">
        <f>ROUND(AI458-0.001,3)</f>
        <v>0.54600000000000004</v>
      </c>
      <c r="AJ459" s="9">
        <f t="array" ref="AJ459">PERCENTILE(IF($BB$5:$BB$2729="Y",$AY$5:$AY$2729),$AI459)</f>
        <v>1.0052114479999641</v>
      </c>
      <c r="AK459" s="9">
        <f t="array" ref="AK459">PERCENTILE(IF($BC$5:$BC$2729="Y",$AY$5:$AY$2729),$AI459)</f>
        <v>1.0135078624098424</v>
      </c>
      <c r="AL459" s="9">
        <f t="array" ref="AL459">PERCENTILE(IF($BD$5:$BD$2729="Y",$AY$5:$AY$2729),$AI459)</f>
        <v>0.98879241169282972</v>
      </c>
      <c r="AM459" s="41" t="str">
        <f>IF(AI459&lt;$BJ$7,"Up","Down")</f>
        <v>Up</v>
      </c>
      <c r="AN459" s="41" t="str">
        <f>IF(AI459&lt;$BK$7,"Down","Up")</f>
        <v>Up</v>
      </c>
      <c r="AO459" s="9">
        <f t="array" ref="AO459">PERCENTILE(IF($BT$5:$BT$2729="Y",$BQ$5:$BQ$2729),$AI459)</f>
        <v>1.0065227938139882</v>
      </c>
      <c r="AP459" s="9">
        <f t="array" ref="AP459">PERCENTILE(IF($BU$5:$BU$2729="Y",$BQ$5:$BQ$2729),$AI459)</f>
        <v>1.0189358264782848</v>
      </c>
      <c r="AQ459" s="9">
        <f t="array" ref="AQ459">PERCENTILE(IF($BV$5:$BV$2729="Y",$BQ$5:$BQ$2729),$AI459)</f>
        <v>0.98718877158183949</v>
      </c>
      <c r="AR459" s="41" t="str">
        <f>IF(AI459&lt;$BJ$12,"Up","Down")</f>
        <v>Up</v>
      </c>
      <c r="AS459" s="41" t="str">
        <f>IF(AI459&lt;$BK$12,"Down","Up")</f>
        <v>Up</v>
      </c>
      <c r="AU459" s="4" t="str">
        <f>IF(AZ459=AZ460,IF(AZ459&gt;AZ458,AZ459&amp;"_O",""),AZ459&amp;"_C")</f>
        <v/>
      </c>
      <c r="AV459" s="7" t="str">
        <f>IF(RIGHT(AU459,1)="C",AX459/INDEX($AX$5:$AX$2729,MATCH(AZ459&amp;"_O",$AU$5:$AU$2729,0),1),"")</f>
        <v/>
      </c>
      <c r="AW459" s="38">
        <v>28748</v>
      </c>
      <c r="AX459" s="37">
        <v>104.12</v>
      </c>
      <c r="AY459" s="7">
        <f>AX459/AX458</f>
        <v>0.9749976589568311</v>
      </c>
      <c r="AZ459" s="4">
        <f>YEAR(AW459)</f>
        <v>1978</v>
      </c>
      <c r="BA459" s="2" t="s">
        <v>5</v>
      </c>
      <c r="BB459" s="12" t="str">
        <f>INDEX($CD$5:$CD$10,MATCH(BA459,$CC$5:$CC$10,0),1)</f>
        <v/>
      </c>
      <c r="BC459" s="12" t="str">
        <f>IF(AND(BB459="Y",AY459&gt;1),"Y","")</f>
        <v/>
      </c>
      <c r="BD459" s="12" t="str">
        <f>IF(AND(BB459="Y",AY459&lt;1),"Y","")</f>
        <v/>
      </c>
      <c r="BE459" s="12" t="str">
        <f>IF(AY459&gt;1,IF(AY458&gt;1,"Y",""),"")</f>
        <v/>
      </c>
      <c r="BF459" s="12" t="str">
        <f>IF(AY459&lt;1,IF(AY458&lt;1,"Y",""),"")</f>
        <v/>
      </c>
      <c r="BG459" s="2"/>
      <c r="BH459" s="2"/>
      <c r="BI459" s="2"/>
      <c r="BJ459" s="2"/>
      <c r="BK459" s="2"/>
      <c r="BL459" s="2"/>
      <c r="BM459" s="4" t="str">
        <f>IF(BR459=BR460,IF(BR459&gt;BR458,BR459&amp;"_O",""),BR459&amp;"_C")</f>
        <v/>
      </c>
      <c r="BN459" s="7" t="str">
        <f>IF(RIGHT(BM459,1)="C",BP459/INDEX($BP$5:$BP$2729,MATCH(BR459&amp;"_O",$BM$5:$BM$2729,0),1),"")</f>
        <v/>
      </c>
      <c r="BO459" s="38">
        <v>29147</v>
      </c>
      <c r="BP459" s="3">
        <v>136.59</v>
      </c>
      <c r="BQ459" s="7">
        <f>BP459/BP458</f>
        <v>0.97071992040366706</v>
      </c>
      <c r="BR459" s="4">
        <f>YEAR(BO459)</f>
        <v>1979</v>
      </c>
      <c r="BS459" s="2" t="s">
        <v>5</v>
      </c>
      <c r="BT459" s="12" t="str">
        <f>INDEX($CD$5:$CD$10,MATCH(BS459,$CC$5:$CC$10,0),1)</f>
        <v/>
      </c>
      <c r="BU459" s="12" t="str">
        <f>IF(AND(BT459="Y",BQ459&gt;1),"Y","")</f>
        <v/>
      </c>
      <c r="BV459" s="12" t="str">
        <f>IF(AND(BT459="Y",BQ459&lt;1),"Y","")</f>
        <v/>
      </c>
      <c r="BW459" s="12" t="str">
        <f>IF(BQ459&gt;1,IF(BQ458&gt;1,"Y",""),"")</f>
        <v/>
      </c>
      <c r="BX459" s="12" t="str">
        <f>IF(BQ459&lt;1,IF(BQ458&lt;1,"Y",""),"")</f>
        <v>Y</v>
      </c>
      <c r="BY459" s="2"/>
      <c r="BZ459" s="2"/>
      <c r="CA459" s="2"/>
    </row>
    <row r="460" spans="2:79">
      <c r="B460" s="4" t="str">
        <f>IF(G460=G461,IF(G460&gt;G459,G460&amp;"_O",""),G460&amp;"_C")</f>
        <v/>
      </c>
      <c r="C460" s="14">
        <f ca="1">RANDBETWEEN(0,1000)/1000</f>
        <v>0.85499999999999998</v>
      </c>
      <c r="D460" s="16">
        <f>D459+1</f>
        <v>456</v>
      </c>
      <c r="E460" s="10">
        <f>ROUNDDOWN(D460/52,0)+1</f>
        <v>9</v>
      </c>
      <c r="F460" s="15">
        <f>F459+7</f>
        <v>47812</v>
      </c>
      <c r="G460" s="4">
        <f>YEAR(F460)</f>
        <v>2030</v>
      </c>
      <c r="H460" s="33">
        <v>0.88</v>
      </c>
      <c r="I460" s="33">
        <v>0.50700000000000001</v>
      </c>
      <c r="J460" s="33">
        <v>0.82199999999999995</v>
      </c>
      <c r="K460" s="16" t="str">
        <f>IF(M459&gt;1,"Up","Down")</f>
        <v>Up</v>
      </c>
      <c r="L460" s="16" t="str">
        <f>IF(K460="Up",IF(H460&lt;$BJ$7,"Up","Down"),IF(H460&lt;$BK$7,"Down","Up"))</f>
        <v>Down</v>
      </c>
      <c r="M460" s="17">
        <f>IF(L460="Up",INDEX($AK$5:$AK$1005,MATCH(I460,$AI$5:$AI$1005,0),1),INDEX($AL$5:$AL$1005,MATCH(J460,$AI$5:$AI$1005,0),1))</f>
        <v>0.99637286901539834</v>
      </c>
      <c r="N460" s="16" t="str">
        <f>IF(P459&gt;1,"Up","Down")</f>
        <v>Up</v>
      </c>
      <c r="O460" s="16" t="str">
        <f>IF(N460="Up",IF(H460&lt;$BJ$12,"Up","Down"),IF(H460&lt;$BK$12,"Down","Up"))</f>
        <v>Down</v>
      </c>
      <c r="P460" s="17">
        <f>IF(O460="Up",INDEX($AP$5:$AP$1005,MATCH(I460,$AI$5:$AI$1005,0),1),INDEX($AQ$5:$AQ$1005,MATCH(J460,$AI$5:$AI$1005,0),1))</f>
        <v>0.99588103087023516</v>
      </c>
      <c r="Q460" s="19">
        <f>T459</f>
        <v>84531.482687702272</v>
      </c>
      <c r="R460" s="19">
        <f>INDEX(model!$S$5:$S$35,MATCH(G460,model!$Q$5:$Q$35,0),1)*model!$O$5</f>
        <v>125</v>
      </c>
      <c r="S460" s="19">
        <f>IF(RIGHT(B460,1)="C",T459*INDEX(model!$T$5:$T$35,MATCH(G460,model!$Q$5:$Q$35,0),1),0)</f>
        <v>0</v>
      </c>
      <c r="T460" s="19">
        <f>(Q460+R460-S460)*M460</f>
        <v>84349.422536298312</v>
      </c>
      <c r="U460" s="19">
        <f>X459</f>
        <v>77596.681172778946</v>
      </c>
      <c r="V460" s="19">
        <f>INDEX(model!$S$5:$S$35,MATCH(G460,model!$Q$5:$Q$35,0),1)*model!$O$6</f>
        <v>125</v>
      </c>
      <c r="W460" s="19">
        <f>IF(RIGHT(B460,1)="C",X459*INDEX(model!$T$5:$T$35,MATCH(G460,model!$Q$5:$Q$35,0),1),0)</f>
        <v>0</v>
      </c>
      <c r="X460" s="19">
        <f>(U460+V460-W460)*P460</f>
        <v>77401.547967314851</v>
      </c>
      <c r="Y460" s="19"/>
      <c r="Z460" s="36" t="str">
        <f>K460&amp;L460</f>
        <v>UpDown</v>
      </c>
      <c r="AA460" s="36" t="str">
        <f>N460&amp;O460</f>
        <v>UpDown</v>
      </c>
      <c r="AB460" s="19"/>
      <c r="AC460" s="19"/>
      <c r="AD460" s="19"/>
      <c r="AE460" s="19"/>
      <c r="AI460" s="18">
        <f>ROUND(AI459-0.001,3)</f>
        <v>0.54500000000000004</v>
      </c>
      <c r="AJ460" s="9">
        <f t="array" ref="AJ460">PERCENTILE(IF($BB$5:$BB$2729="Y",$AY$5:$AY$2729),$AI460)</f>
        <v>1.0051295007710364</v>
      </c>
      <c r="AK460" s="9">
        <f t="array" ref="AK460">PERCENTILE(IF($BC$5:$BC$2729="Y",$AY$5:$AY$2729),$AI460)</f>
        <v>1.0134925431906281</v>
      </c>
      <c r="AL460" s="9">
        <f t="array" ref="AL460">PERCENTILE(IF($BD$5:$BD$2729="Y",$AY$5:$AY$2729),$AI460)</f>
        <v>0.98875004262664656</v>
      </c>
      <c r="AM460" s="41" t="str">
        <f>IF(AI460&lt;$BJ$7,"Up","Down")</f>
        <v>Up</v>
      </c>
      <c r="AN460" s="41" t="str">
        <f>IF(AI460&lt;$BK$7,"Down","Up")</f>
        <v>Up</v>
      </c>
      <c r="AO460" s="9">
        <f t="array" ref="AO460">PERCENTILE(IF($BT$5:$BT$2729="Y",$BQ$5:$BQ$2729),$AI460)</f>
        <v>1.0064139905208676</v>
      </c>
      <c r="AP460" s="9">
        <f t="array" ref="AP460">PERCENTILE(IF($BU$5:$BU$2729="Y",$BQ$5:$BQ$2729),$AI460)</f>
        <v>1.0189155903959879</v>
      </c>
      <c r="AQ460" s="9">
        <f t="array" ref="AQ460">PERCENTILE(IF($BV$5:$BV$2729="Y",$BQ$5:$BQ$2729),$AI460)</f>
        <v>0.98715697283742398</v>
      </c>
      <c r="AR460" s="41" t="str">
        <f>IF(AI460&lt;$BJ$12,"Up","Down")</f>
        <v>Up</v>
      </c>
      <c r="AS460" s="41" t="str">
        <f>IF(AI460&lt;$BK$12,"Down","Up")</f>
        <v>Up</v>
      </c>
      <c r="AU460" s="4" t="str">
        <f>IF(AZ460=AZ461,IF(AZ460&gt;AZ459,AZ460&amp;"_O",""),AZ460&amp;"_C")</f>
        <v/>
      </c>
      <c r="AV460" s="7" t="str">
        <f>IF(RIGHT(AU460,1)="C",AX460/INDEX($AX$5:$AX$2729,MATCH(AZ460&amp;"_O",$AU$5:$AU$2729,0),1),"")</f>
        <v/>
      </c>
      <c r="AW460" s="38">
        <v>28755</v>
      </c>
      <c r="AX460" s="37">
        <v>101.84</v>
      </c>
      <c r="AY460" s="7">
        <f>AX460/AX459</f>
        <v>0.97810218978102192</v>
      </c>
      <c r="AZ460" s="4">
        <f>YEAR(AW460)</f>
        <v>1978</v>
      </c>
      <c r="BA460" s="2" t="s">
        <v>5</v>
      </c>
      <c r="BB460" s="12" t="str">
        <f>INDEX($CD$5:$CD$10,MATCH(BA460,$CC$5:$CC$10,0),1)</f>
        <v/>
      </c>
      <c r="BC460" s="12" t="str">
        <f>IF(AND(BB460="Y",AY460&gt;1),"Y","")</f>
        <v/>
      </c>
      <c r="BD460" s="12" t="str">
        <f>IF(AND(BB460="Y",AY460&lt;1),"Y","")</f>
        <v/>
      </c>
      <c r="BE460" s="12" t="str">
        <f>IF(AY460&gt;1,IF(AY459&gt;1,"Y",""),"")</f>
        <v/>
      </c>
      <c r="BF460" s="12" t="str">
        <f>IF(AY460&lt;1,IF(AY459&lt;1,"Y",""),"")</f>
        <v>Y</v>
      </c>
      <c r="BG460" s="2"/>
      <c r="BH460" s="2"/>
      <c r="BI460" s="2"/>
      <c r="BJ460" s="2"/>
      <c r="BK460" s="2"/>
      <c r="BL460" s="2"/>
      <c r="BM460" s="4" t="str">
        <f>IF(BR460=BR461,IF(BR460&gt;BR459,BR460&amp;"_O",""),BR460&amp;"_C")</f>
        <v/>
      </c>
      <c r="BN460" s="7" t="str">
        <f>IF(RIGHT(BM460,1)="C",BP460/INDEX($BP$5:$BP$2729,MATCH(BR460&amp;"_O",$BM$5:$BM$2729,0),1),"")</f>
        <v/>
      </c>
      <c r="BO460" s="38">
        <v>29154</v>
      </c>
      <c r="BP460" s="3">
        <v>133.75</v>
      </c>
      <c r="BQ460" s="7">
        <f>BP460/BP459</f>
        <v>0.97920784830514673</v>
      </c>
      <c r="BR460" s="4">
        <f>YEAR(BO460)</f>
        <v>1979</v>
      </c>
      <c r="BS460" s="2" t="s">
        <v>5</v>
      </c>
      <c r="BT460" s="12" t="str">
        <f>INDEX($CD$5:$CD$10,MATCH(BS460,$CC$5:$CC$10,0),1)</f>
        <v/>
      </c>
      <c r="BU460" s="12" t="str">
        <f>IF(AND(BT460="Y",BQ460&gt;1),"Y","")</f>
        <v/>
      </c>
      <c r="BV460" s="12" t="str">
        <f>IF(AND(BT460="Y",BQ460&lt;1),"Y","")</f>
        <v/>
      </c>
      <c r="BW460" s="12" t="str">
        <f>IF(BQ460&gt;1,IF(BQ459&gt;1,"Y",""),"")</f>
        <v/>
      </c>
      <c r="BX460" s="12" t="str">
        <f>IF(BQ460&lt;1,IF(BQ459&lt;1,"Y",""),"")</f>
        <v>Y</v>
      </c>
      <c r="BY460" s="2"/>
      <c r="BZ460" s="2"/>
      <c r="CA460" s="2"/>
    </row>
    <row r="461" spans="2:79">
      <c r="B461" s="4" t="str">
        <f>IF(G461=G462,IF(G461&gt;G460,G461&amp;"_O",""),G461&amp;"_C")</f>
        <v/>
      </c>
      <c r="C461" s="14">
        <f ca="1">RANDBETWEEN(0,1000)/1000</f>
        <v>0.51800000000000002</v>
      </c>
      <c r="D461" s="16">
        <f>D460+1</f>
        <v>457</v>
      </c>
      <c r="E461" s="10">
        <f>ROUNDDOWN(D461/52,0)+1</f>
        <v>9</v>
      </c>
      <c r="F461" s="15">
        <f>F460+7</f>
        <v>47819</v>
      </c>
      <c r="G461" s="4">
        <f>YEAR(F461)</f>
        <v>2030</v>
      </c>
      <c r="H461" s="33">
        <v>6.6000000000000003E-2</v>
      </c>
      <c r="I461" s="33">
        <v>6.7000000000000004E-2</v>
      </c>
      <c r="J461" s="33">
        <v>0.54800000000000004</v>
      </c>
      <c r="K461" s="16" t="str">
        <f>IF(M460&gt;1,"Up","Down")</f>
        <v>Down</v>
      </c>
      <c r="L461" s="16" t="str">
        <f>IF(K461="Up",IF(H461&lt;$BJ$7,"Up","Down"),IF(H461&lt;$BK$7,"Down","Up"))</f>
        <v>Down</v>
      </c>
      <c r="M461" s="17">
        <f>IF(L461="Up",INDEX($AK$5:$AK$1005,MATCH(I461,$AI$5:$AI$1005,0),1),INDEX($AL$5:$AL$1005,MATCH(J461,$AI$5:$AI$1005,0),1))</f>
        <v>0.98883151911963596</v>
      </c>
      <c r="N461" s="16" t="str">
        <f>IF(P460&gt;1,"Up","Down")</f>
        <v>Down</v>
      </c>
      <c r="O461" s="16" t="str">
        <f>IF(N461="Up",IF(H461&lt;$BJ$12,"Up","Down"),IF(H461&lt;$BK$12,"Down","Up"))</f>
        <v>Down</v>
      </c>
      <c r="P461" s="17">
        <f>IF(O461="Up",INDEX($AP$5:$AP$1005,MATCH(I461,$AI$5:$AI$1005,0),1),INDEX($AQ$5:$AQ$1005,MATCH(J461,$AI$5:$AI$1005,0),1))</f>
        <v>0.98728868242732715</v>
      </c>
      <c r="Q461" s="19">
        <f>T460</f>
        <v>84349.422536298312</v>
      </c>
      <c r="R461" s="19">
        <f>INDEX(model!$S$5:$S$35,MATCH(G461,model!$Q$5:$Q$35,0),1)*model!$O$5</f>
        <v>125</v>
      </c>
      <c r="S461" s="19">
        <f>IF(RIGHT(B461,1)="C",T460*INDEX(model!$T$5:$T$35,MATCH(G461,model!$Q$5:$Q$35,0),1),0)</f>
        <v>0</v>
      </c>
      <c r="T461" s="19">
        <f>(Q461+R461-S461)*M461</f>
        <v>83530.971563321873</v>
      </c>
      <c r="U461" s="19">
        <f>X460</f>
        <v>77401.547967314851</v>
      </c>
      <c r="V461" s="19">
        <f>INDEX(model!$S$5:$S$35,MATCH(G461,model!$Q$5:$Q$35,0),1)*model!$O$6</f>
        <v>125</v>
      </c>
      <c r="W461" s="19">
        <f>IF(RIGHT(B461,1)="C",X460*INDEX(model!$T$5:$T$35,MATCH(G461,model!$Q$5:$Q$35,0),1),0)</f>
        <v>0</v>
      </c>
      <c r="X461" s="19">
        <f>(U461+V461-W461)*P461</f>
        <v>76541.083395789261</v>
      </c>
      <c r="Y461" s="19"/>
      <c r="Z461" s="36" t="str">
        <f>K461&amp;L461</f>
        <v>DownDown</v>
      </c>
      <c r="AA461" s="36" t="str">
        <f>N461&amp;O461</f>
        <v>DownDown</v>
      </c>
      <c r="AB461" s="19"/>
      <c r="AC461" s="19"/>
      <c r="AD461" s="19"/>
      <c r="AE461" s="19"/>
      <c r="AI461" s="18">
        <f>ROUND(AI460-0.001,3)</f>
        <v>0.54400000000000004</v>
      </c>
      <c r="AJ461" s="9">
        <f t="array" ref="AJ461">PERCENTILE(IF($BB$5:$BB$2729="Y",$AY$5:$AY$2729),$AI461)</f>
        <v>1.0050900576564514</v>
      </c>
      <c r="AK461" s="9">
        <f t="array" ref="AK461">PERCENTILE(IF($BC$5:$BC$2729="Y",$AY$5:$AY$2729),$AI461)</f>
        <v>1.0134620678828581</v>
      </c>
      <c r="AL461" s="9">
        <f t="array" ref="AL461">PERCENTILE(IF($BD$5:$BD$2729="Y",$AY$5:$AY$2729),$AI461)</f>
        <v>0.98871781400323688</v>
      </c>
      <c r="AM461" s="41" t="str">
        <f>IF(AI461&lt;$BJ$7,"Up","Down")</f>
        <v>Up</v>
      </c>
      <c r="AN461" s="41" t="str">
        <f>IF(AI461&lt;$BK$7,"Down","Up")</f>
        <v>Up</v>
      </c>
      <c r="AO461" s="9">
        <f t="array" ref="AO461">PERCENTILE(IF($BT$5:$BT$2729="Y",$BQ$5:$BQ$2729),$AI461)</f>
        <v>1.0063761776562421</v>
      </c>
      <c r="AP461" s="9">
        <f t="array" ref="AP461">PERCENTILE(IF($BU$5:$BU$2729="Y",$BQ$5:$BQ$2729),$AI461)</f>
        <v>1.0188551468041231</v>
      </c>
      <c r="AQ461" s="9">
        <f t="array" ref="AQ461">PERCENTILE(IF($BV$5:$BV$2729="Y",$BQ$5:$BQ$2729),$AI461)</f>
        <v>0.98706417472695795</v>
      </c>
      <c r="AR461" s="41" t="str">
        <f>IF(AI461&lt;$BJ$12,"Up","Down")</f>
        <v>Up</v>
      </c>
      <c r="AS461" s="41" t="str">
        <f>IF(AI461&lt;$BK$12,"Down","Up")</f>
        <v>Up</v>
      </c>
      <c r="AU461" s="4" t="str">
        <f>IF(AZ461=AZ462,IF(AZ461&gt;AZ460,AZ461&amp;"_O",""),AZ461&amp;"_C")</f>
        <v/>
      </c>
      <c r="AV461" s="7" t="str">
        <f>IF(RIGHT(AU461,1)="C",AX461/INDEX($AX$5:$AX$2729,MATCH(AZ461&amp;"_O",$AU$5:$AU$2729,0),1),"")</f>
        <v/>
      </c>
      <c r="AW461" s="38">
        <v>28762</v>
      </c>
      <c r="AX461" s="37">
        <v>102.54</v>
      </c>
      <c r="AY461" s="7">
        <f>AX461/AX460</f>
        <v>1.0068735271013354</v>
      </c>
      <c r="AZ461" s="4">
        <f>YEAR(AW461)</f>
        <v>1978</v>
      </c>
      <c r="BA461" s="2" t="s">
        <v>5</v>
      </c>
      <c r="BB461" s="12" t="str">
        <f>INDEX($CD$5:$CD$10,MATCH(BA461,$CC$5:$CC$10,0),1)</f>
        <v/>
      </c>
      <c r="BC461" s="12" t="str">
        <f>IF(AND(BB461="Y",AY461&gt;1),"Y","")</f>
        <v/>
      </c>
      <c r="BD461" s="12" t="str">
        <f>IF(AND(BB461="Y",AY461&lt;1),"Y","")</f>
        <v/>
      </c>
      <c r="BE461" s="12" t="str">
        <f>IF(AY461&gt;1,IF(AY460&gt;1,"Y",""),"")</f>
        <v/>
      </c>
      <c r="BF461" s="12" t="str">
        <f>IF(AY461&lt;1,IF(AY460&lt;1,"Y",""),"")</f>
        <v/>
      </c>
      <c r="BG461" s="2"/>
      <c r="BH461" s="2"/>
      <c r="BI461" s="2"/>
      <c r="BJ461" s="2"/>
      <c r="BK461" s="2"/>
      <c r="BL461" s="2"/>
      <c r="BM461" s="4" t="str">
        <f>IF(BR461=BR462,IF(BR461&gt;BR460,BR461&amp;"_O",""),BR461&amp;"_C")</f>
        <v/>
      </c>
      <c r="BN461" s="7" t="str">
        <f>IF(RIGHT(BM461,1)="C",BP461/INDEX($BP$5:$BP$2729,MATCH(BR461&amp;"_O",$BM$5:$BM$2729,0),1),"")</f>
        <v/>
      </c>
      <c r="BO461" s="38">
        <v>29161</v>
      </c>
      <c r="BP461" s="3">
        <v>136.88</v>
      </c>
      <c r="BQ461" s="7">
        <f>BP461/BP460</f>
        <v>1.0234018691588784</v>
      </c>
      <c r="BR461" s="4">
        <f>YEAR(BO461)</f>
        <v>1979</v>
      </c>
      <c r="BS461" s="2" t="s">
        <v>5</v>
      </c>
      <c r="BT461" s="12" t="str">
        <f>INDEX($CD$5:$CD$10,MATCH(BS461,$CC$5:$CC$10,0),1)</f>
        <v/>
      </c>
      <c r="BU461" s="12" t="str">
        <f>IF(AND(BT461="Y",BQ461&gt;1),"Y","")</f>
        <v/>
      </c>
      <c r="BV461" s="12" t="str">
        <f>IF(AND(BT461="Y",BQ461&lt;1),"Y","")</f>
        <v/>
      </c>
      <c r="BW461" s="12" t="str">
        <f>IF(BQ461&gt;1,IF(BQ460&gt;1,"Y",""),"")</f>
        <v/>
      </c>
      <c r="BX461" s="12" t="str">
        <f>IF(BQ461&lt;1,IF(BQ460&lt;1,"Y",""),"")</f>
        <v/>
      </c>
      <c r="BY461" s="2"/>
      <c r="BZ461" s="2"/>
      <c r="CA461" s="2"/>
    </row>
    <row r="462" spans="2:79">
      <c r="B462" s="4" t="str">
        <f>IF(G462=G463,IF(G462&gt;G461,G462&amp;"_O",""),G462&amp;"_C")</f>
        <v/>
      </c>
      <c r="C462" s="14">
        <f ca="1">RANDBETWEEN(0,1000)/1000</f>
        <v>0.99099999999999999</v>
      </c>
      <c r="D462" s="16">
        <f>D461+1</f>
        <v>458</v>
      </c>
      <c r="E462" s="10">
        <f>ROUNDDOWN(D462/52,0)+1</f>
        <v>9</v>
      </c>
      <c r="F462" s="15">
        <f>F461+7</f>
        <v>47826</v>
      </c>
      <c r="G462" s="4">
        <f>YEAR(F462)</f>
        <v>2030</v>
      </c>
      <c r="H462" s="33">
        <v>0.64900000000000002</v>
      </c>
      <c r="I462" s="33">
        <v>0.114</v>
      </c>
      <c r="J462" s="33">
        <v>0.34699999999999998</v>
      </c>
      <c r="K462" s="16" t="str">
        <f>IF(M461&gt;1,"Up","Down")</f>
        <v>Down</v>
      </c>
      <c r="L462" s="16" t="str">
        <f>IF(K462="Up",IF(H462&lt;$BJ$7,"Up","Down"),IF(H462&lt;$BK$7,"Down","Up"))</f>
        <v>Up</v>
      </c>
      <c r="M462" s="17">
        <f>IF(L462="Up",INDEX($AK$5:$AK$1005,MATCH(I462,$AI$5:$AI$1005,0),1),INDEX($AL$5:$AL$1005,MATCH(J462,$AI$5:$AI$1005,0),1))</f>
        <v>1.0027142480015387</v>
      </c>
      <c r="N462" s="16" t="str">
        <f>IF(P461&gt;1,"Up","Down")</f>
        <v>Down</v>
      </c>
      <c r="O462" s="16" t="str">
        <f>IF(N462="Up",IF(H462&lt;$BJ$12,"Up","Down"),IF(H462&lt;$BK$12,"Down","Up"))</f>
        <v>Up</v>
      </c>
      <c r="P462" s="17">
        <f>IF(O462="Up",INDEX($AP$5:$AP$1005,MATCH(I462,$AI$5:$AI$1005,0),1),INDEX($AQ$5:$AQ$1005,MATCH(J462,$AI$5:$AI$1005,0),1))</f>
        <v>1.0038965319672988</v>
      </c>
      <c r="Q462" s="19">
        <f>T461</f>
        <v>83530.971563321873</v>
      </c>
      <c r="R462" s="19">
        <f>INDEX(model!$S$5:$S$35,MATCH(G462,model!$Q$5:$Q$35,0),1)*model!$O$5</f>
        <v>125</v>
      </c>
      <c r="S462" s="19">
        <f>IF(RIGHT(B462,1)="C",T461*INDEX(model!$T$5:$T$35,MATCH(G462,model!$Q$5:$Q$35,0),1),0)</f>
        <v>0</v>
      </c>
      <c r="T462" s="19">
        <f>(Q462+R462-S462)*M462</f>
        <v>83883.034616954406</v>
      </c>
      <c r="U462" s="19">
        <f>X461</f>
        <v>76541.083395789261</v>
      </c>
      <c r="V462" s="19">
        <f>INDEX(model!$S$5:$S$35,MATCH(G462,model!$Q$5:$Q$35,0),1)*model!$O$6</f>
        <v>125</v>
      </c>
      <c r="W462" s="19">
        <f>IF(RIGHT(B462,1)="C",X461*INDEX(model!$T$5:$T$35,MATCH(G462,model!$Q$5:$Q$35,0),1),0)</f>
        <v>0</v>
      </c>
      <c r="X462" s="19">
        <f>(U462+V462-W462)*P462</f>
        <v>76964.815240548545</v>
      </c>
      <c r="Y462" s="19"/>
      <c r="Z462" s="36" t="str">
        <f>K462&amp;L462</f>
        <v>DownUp</v>
      </c>
      <c r="AA462" s="36" t="str">
        <f>N462&amp;O462</f>
        <v>DownUp</v>
      </c>
      <c r="AB462" s="19"/>
      <c r="AC462" s="19"/>
      <c r="AD462" s="19"/>
      <c r="AE462" s="19"/>
      <c r="AI462" s="18">
        <f>ROUND(AI461-0.001,3)</f>
        <v>0.54300000000000004</v>
      </c>
      <c r="AJ462" s="9">
        <f t="array" ref="AJ462">PERCENTILE(IF($BB$5:$BB$2729="Y",$AY$5:$AY$2729),$AI462)</f>
        <v>1.0050717985703603</v>
      </c>
      <c r="AK462" s="9">
        <f t="array" ref="AK462">PERCENTILE(IF($BC$5:$BC$2729="Y",$AY$5:$AY$2729),$AI462)</f>
        <v>1.0134502469900248</v>
      </c>
      <c r="AL462" s="9">
        <f t="array" ref="AL462">PERCENTILE(IF($BD$5:$BD$2729="Y",$AY$5:$AY$2729),$AI462)</f>
        <v>0.98868502359880772</v>
      </c>
      <c r="AM462" s="41" t="str">
        <f>IF(AI462&lt;$BJ$7,"Up","Down")</f>
        <v>Up</v>
      </c>
      <c r="AN462" s="41" t="str">
        <f>IF(AI462&lt;$BK$7,"Down","Up")</f>
        <v>Up</v>
      </c>
      <c r="AO462" s="9">
        <f t="array" ref="AO462">PERCENTILE(IF($BT$5:$BT$2729="Y",$BQ$5:$BQ$2729),$AI462)</f>
        <v>1.0063435120157029</v>
      </c>
      <c r="AP462" s="9">
        <f t="array" ref="AP462">PERCENTILE(IF($BU$5:$BU$2729="Y",$BQ$5:$BQ$2729),$AI462)</f>
        <v>1.0188216013875597</v>
      </c>
      <c r="AQ462" s="9">
        <f t="array" ref="AQ462">PERCENTILE(IF($BV$5:$BV$2729="Y",$BQ$5:$BQ$2729),$AI462)</f>
        <v>0.98701792312342085</v>
      </c>
      <c r="AR462" s="41" t="str">
        <f>IF(AI462&lt;$BJ$12,"Up","Down")</f>
        <v>Up</v>
      </c>
      <c r="AS462" s="41" t="str">
        <f>IF(AI462&lt;$BK$12,"Down","Up")</f>
        <v>Up</v>
      </c>
      <c r="AU462" s="4" t="str">
        <f>IF(AZ462=AZ463,IF(AZ462&gt;AZ461,AZ462&amp;"_O",""),AZ462&amp;"_C")</f>
        <v/>
      </c>
      <c r="AV462" s="7" t="str">
        <f>IF(RIGHT(AU462,1)="C",AX462/INDEX($AX$5:$AX$2729,MATCH(AZ462&amp;"_O",$AU$5:$AU$2729,0),1),"")</f>
        <v/>
      </c>
      <c r="AW462" s="38">
        <v>28769</v>
      </c>
      <c r="AX462" s="37">
        <v>103.52</v>
      </c>
      <c r="AY462" s="7">
        <f>AX462/AX461</f>
        <v>1.0095572459527988</v>
      </c>
      <c r="AZ462" s="4">
        <f>YEAR(AW462)</f>
        <v>1978</v>
      </c>
      <c r="BA462" s="2" t="s">
        <v>5</v>
      </c>
      <c r="BB462" s="12" t="str">
        <f>INDEX($CD$5:$CD$10,MATCH(BA462,$CC$5:$CC$10,0),1)</f>
        <v/>
      </c>
      <c r="BC462" s="12" t="str">
        <f>IF(AND(BB462="Y",AY462&gt;1),"Y","")</f>
        <v/>
      </c>
      <c r="BD462" s="12" t="str">
        <f>IF(AND(BB462="Y",AY462&lt;1),"Y","")</f>
        <v/>
      </c>
      <c r="BE462" s="12" t="str">
        <f>IF(AY462&gt;1,IF(AY461&gt;1,"Y",""),"")</f>
        <v>Y</v>
      </c>
      <c r="BF462" s="12" t="str">
        <f>IF(AY462&lt;1,IF(AY461&lt;1,"Y",""),"")</f>
        <v/>
      </c>
      <c r="BG462" s="2"/>
      <c r="BH462" s="2"/>
      <c r="BI462" s="2"/>
      <c r="BJ462" s="2"/>
      <c r="BK462" s="2"/>
      <c r="BL462" s="2"/>
      <c r="BM462" s="4" t="str">
        <f>IF(BR462=BR463,IF(BR462&gt;BR461,BR462&amp;"_O",""),BR462&amp;"_C")</f>
        <v/>
      </c>
      <c r="BN462" s="7" t="str">
        <f>IF(RIGHT(BM462,1)="C",BP462/INDEX($BP$5:$BP$2729,MATCH(BR462&amp;"_O",$BM$5:$BM$2729,0),1),"")</f>
        <v/>
      </c>
      <c r="BO462" s="38">
        <v>29168</v>
      </c>
      <c r="BP462" s="3">
        <v>135.86000000000001</v>
      </c>
      <c r="BQ462" s="7">
        <f>BP462/BP461</f>
        <v>0.99254821741671551</v>
      </c>
      <c r="BR462" s="4">
        <f>YEAR(BO462)</f>
        <v>1979</v>
      </c>
      <c r="BS462" s="2" t="s">
        <v>5</v>
      </c>
      <c r="BT462" s="12" t="str">
        <f>INDEX($CD$5:$CD$10,MATCH(BS462,$CC$5:$CC$10,0),1)</f>
        <v/>
      </c>
      <c r="BU462" s="12" t="str">
        <f>IF(AND(BT462="Y",BQ462&gt;1),"Y","")</f>
        <v/>
      </c>
      <c r="BV462" s="12" t="str">
        <f>IF(AND(BT462="Y",BQ462&lt;1),"Y","")</f>
        <v/>
      </c>
      <c r="BW462" s="12" t="str">
        <f>IF(BQ462&gt;1,IF(BQ461&gt;1,"Y",""),"")</f>
        <v/>
      </c>
      <c r="BX462" s="12" t="str">
        <f>IF(BQ462&lt;1,IF(BQ461&lt;1,"Y",""),"")</f>
        <v/>
      </c>
      <c r="BY462" s="2"/>
      <c r="BZ462" s="2"/>
      <c r="CA462" s="2"/>
    </row>
    <row r="463" spans="2:79">
      <c r="B463" s="4" t="str">
        <f>IF(G463=G464,IF(G463&gt;G462,G463&amp;"_O",""),G463&amp;"_C")</f>
        <v/>
      </c>
      <c r="C463" s="14">
        <f ca="1">RANDBETWEEN(0,1000)/1000</f>
        <v>0.45800000000000002</v>
      </c>
      <c r="D463" s="16">
        <f>D462+1</f>
        <v>459</v>
      </c>
      <c r="E463" s="10">
        <f>ROUNDDOWN(D463/52,0)+1</f>
        <v>9</v>
      </c>
      <c r="F463" s="15">
        <f>F462+7</f>
        <v>47833</v>
      </c>
      <c r="G463" s="4">
        <f>YEAR(F463)</f>
        <v>2030</v>
      </c>
      <c r="H463" s="33">
        <v>0.73</v>
      </c>
      <c r="I463" s="33">
        <v>0.437</v>
      </c>
      <c r="J463" s="33">
        <v>0.498</v>
      </c>
      <c r="K463" s="16" t="str">
        <f>IF(M462&gt;1,"Up","Down")</f>
        <v>Up</v>
      </c>
      <c r="L463" s="16" t="str">
        <f>IF(K463="Up",IF(H463&lt;$BJ$7,"Up","Down"),IF(H463&lt;$BK$7,"Down","Up"))</f>
        <v>Down</v>
      </c>
      <c r="M463" s="17">
        <f>IF(L463="Up",INDEX($AK$5:$AK$1005,MATCH(I463,$AI$5:$AI$1005,0),1),INDEX($AL$5:$AL$1005,MATCH(J463,$AI$5:$AI$1005,0),1))</f>
        <v>0.98758409480153031</v>
      </c>
      <c r="N463" s="16" t="str">
        <f>IF(P462&gt;1,"Up","Down")</f>
        <v>Up</v>
      </c>
      <c r="O463" s="16" t="str">
        <f>IF(N463="Up",IF(H463&lt;$BJ$12,"Up","Down"),IF(H463&lt;$BK$12,"Down","Up"))</f>
        <v>Down</v>
      </c>
      <c r="P463" s="17">
        <f>IF(O463="Up",INDEX($AP$5:$AP$1005,MATCH(I463,$AI$5:$AI$1005,0),1),INDEX($AQ$5:$AQ$1005,MATCH(J463,$AI$5:$AI$1005,0),1))</f>
        <v>0.98472923662857414</v>
      </c>
      <c r="Q463" s="19">
        <f>T462</f>
        <v>83883.034616954406</v>
      </c>
      <c r="R463" s="19">
        <f>INDEX(model!$S$5:$S$35,MATCH(G463,model!$Q$5:$Q$35,0),1)*model!$O$5</f>
        <v>125</v>
      </c>
      <c r="S463" s="19">
        <f>IF(RIGHT(B463,1)="C",T462*INDEX(model!$T$5:$T$35,MATCH(G463,model!$Q$5:$Q$35,0),1),0)</f>
        <v>0</v>
      </c>
      <c r="T463" s="19">
        <f>(Q463+R463-S463)*M463</f>
        <v>82964.998823240545</v>
      </c>
      <c r="U463" s="19">
        <f>X462</f>
        <v>76964.815240548545</v>
      </c>
      <c r="V463" s="19">
        <f>INDEX(model!$S$5:$S$35,MATCH(G463,model!$Q$5:$Q$35,0),1)*model!$O$6</f>
        <v>125</v>
      </c>
      <c r="W463" s="19">
        <f>IF(RIGHT(B463,1)="C",X462*INDEX(model!$T$5:$T$35,MATCH(G463,model!$Q$5:$Q$35,0),1),0)</f>
        <v>0</v>
      </c>
      <c r="X463" s="19">
        <f>(U463+V463-W463)*P463</f>
        <v>75912.594913663197</v>
      </c>
      <c r="Y463" s="19"/>
      <c r="Z463" s="36" t="str">
        <f>K463&amp;L463</f>
        <v>UpDown</v>
      </c>
      <c r="AA463" s="36" t="str">
        <f>N463&amp;O463</f>
        <v>UpDown</v>
      </c>
      <c r="AB463" s="19"/>
      <c r="AC463" s="19"/>
      <c r="AD463" s="19"/>
      <c r="AE463" s="19"/>
      <c r="AI463" s="18">
        <f>ROUND(AI462-0.001,3)</f>
        <v>0.54200000000000004</v>
      </c>
      <c r="AJ463" s="9">
        <f t="array" ref="AJ463">PERCENTILE(IF($BB$5:$BB$2729="Y",$AY$5:$AY$2729),$AI463)</f>
        <v>1.0050601605706802</v>
      </c>
      <c r="AK463" s="9">
        <f t="array" ref="AK463">PERCENTILE(IF($BC$5:$BC$2729="Y",$AY$5:$AY$2729),$AI463)</f>
        <v>1.0134340993230204</v>
      </c>
      <c r="AL463" s="9">
        <f t="array" ref="AL463">PERCENTILE(IF($BD$5:$BD$2729="Y",$AY$5:$AY$2729),$AI463)</f>
        <v>0.98866279532848711</v>
      </c>
      <c r="AM463" s="41" t="str">
        <f>IF(AI463&lt;$BJ$7,"Up","Down")</f>
        <v>Up</v>
      </c>
      <c r="AN463" s="41" t="str">
        <f>IF(AI463&lt;$BK$7,"Down","Up")</f>
        <v>Up</v>
      </c>
      <c r="AO463" s="9">
        <f t="array" ref="AO463">PERCENTILE(IF($BT$5:$BT$2729="Y",$BQ$5:$BQ$2729),$AI463)</f>
        <v>1.006270583797868</v>
      </c>
      <c r="AP463" s="9">
        <f t="array" ref="AP463">PERCENTILE(IF($BU$5:$BU$2729="Y",$BQ$5:$BQ$2729),$AI463)</f>
        <v>1.018739010906605</v>
      </c>
      <c r="AQ463" s="9">
        <f t="array" ref="AQ463">PERCENTILE(IF($BV$5:$BV$2729="Y",$BQ$5:$BQ$2729),$AI463)</f>
        <v>0.98699472395938659</v>
      </c>
      <c r="AR463" s="41" t="str">
        <f>IF(AI463&lt;$BJ$12,"Up","Down")</f>
        <v>Up</v>
      </c>
      <c r="AS463" s="41" t="str">
        <f>IF(AI463&lt;$BK$12,"Down","Up")</f>
        <v>Up</v>
      </c>
      <c r="AU463" s="4" t="str">
        <f>IF(AZ463=AZ464,IF(AZ463&gt;AZ462,AZ463&amp;"_O",""),AZ463&amp;"_C")</f>
        <v/>
      </c>
      <c r="AV463" s="7" t="str">
        <f>IF(RIGHT(AU463,1)="C",AX463/INDEX($AX$5:$AX$2729,MATCH(AZ463&amp;"_O",$AU$5:$AU$2729,0),1),"")</f>
        <v/>
      </c>
      <c r="AW463" s="38">
        <v>28776</v>
      </c>
      <c r="AX463" s="37">
        <v>104.66</v>
      </c>
      <c r="AY463" s="7">
        <f>AX463/AX462</f>
        <v>1.0110123647604328</v>
      </c>
      <c r="AZ463" s="4">
        <f>YEAR(AW463)</f>
        <v>1978</v>
      </c>
      <c r="BA463" s="2" t="s">
        <v>5</v>
      </c>
      <c r="BB463" s="12" t="str">
        <f>INDEX($CD$5:$CD$10,MATCH(BA463,$CC$5:$CC$10,0),1)</f>
        <v/>
      </c>
      <c r="BC463" s="12" t="str">
        <f>IF(AND(BB463="Y",AY463&gt;1),"Y","")</f>
        <v/>
      </c>
      <c r="BD463" s="12" t="str">
        <f>IF(AND(BB463="Y",AY463&lt;1),"Y","")</f>
        <v/>
      </c>
      <c r="BE463" s="12" t="str">
        <f>IF(AY463&gt;1,IF(AY462&gt;1,"Y",""),"")</f>
        <v>Y</v>
      </c>
      <c r="BF463" s="12" t="str">
        <f>IF(AY463&lt;1,IF(AY462&lt;1,"Y",""),"")</f>
        <v/>
      </c>
      <c r="BG463" s="2"/>
      <c r="BH463" s="2"/>
      <c r="BI463" s="2"/>
      <c r="BJ463" s="2"/>
      <c r="BK463" s="2"/>
      <c r="BL463" s="2"/>
      <c r="BM463" s="4" t="str">
        <f>IF(BR463=BR464,IF(BR463&gt;BR462,BR463&amp;"_O",""),BR463&amp;"_C")</f>
        <v/>
      </c>
      <c r="BN463" s="7" t="str">
        <f>IF(RIGHT(BM463,1)="C",BP463/INDEX($BP$5:$BP$2729,MATCH(BR463&amp;"_O",$BM$5:$BM$2729,0),1),"")</f>
        <v/>
      </c>
      <c r="BO463" s="38">
        <v>29175</v>
      </c>
      <c r="BP463" s="3">
        <v>139.07</v>
      </c>
      <c r="BQ463" s="7">
        <f>BP463/BP462</f>
        <v>1.0236272633593404</v>
      </c>
      <c r="BR463" s="4">
        <f>YEAR(BO463)</f>
        <v>1979</v>
      </c>
      <c r="BS463" s="2" t="s">
        <v>5</v>
      </c>
      <c r="BT463" s="12" t="str">
        <f>INDEX($CD$5:$CD$10,MATCH(BS463,$CC$5:$CC$10,0),1)</f>
        <v/>
      </c>
      <c r="BU463" s="12" t="str">
        <f>IF(AND(BT463="Y",BQ463&gt;1),"Y","")</f>
        <v/>
      </c>
      <c r="BV463" s="12" t="str">
        <f>IF(AND(BT463="Y",BQ463&lt;1),"Y","")</f>
        <v/>
      </c>
      <c r="BW463" s="12" t="str">
        <f>IF(BQ463&gt;1,IF(BQ462&gt;1,"Y",""),"")</f>
        <v/>
      </c>
      <c r="BX463" s="12" t="str">
        <f>IF(BQ463&lt;1,IF(BQ462&lt;1,"Y",""),"")</f>
        <v/>
      </c>
      <c r="BY463" s="2"/>
      <c r="BZ463" s="2"/>
      <c r="CA463" s="2"/>
    </row>
    <row r="464" spans="2:79">
      <c r="B464" s="4" t="str">
        <f>IF(G464=G465,IF(G464&gt;G463,G464&amp;"_O",""),G464&amp;"_C")</f>
        <v/>
      </c>
      <c r="C464" s="14">
        <f ca="1">RANDBETWEEN(0,1000)/1000</f>
        <v>0.85699999999999998</v>
      </c>
      <c r="D464" s="16">
        <f>D463+1</f>
        <v>460</v>
      </c>
      <c r="E464" s="10">
        <f>ROUNDDOWN(D464/52,0)+1</f>
        <v>9</v>
      </c>
      <c r="F464" s="15">
        <f>F463+7</f>
        <v>47840</v>
      </c>
      <c r="G464" s="4">
        <f>YEAR(F464)</f>
        <v>2030</v>
      </c>
      <c r="H464" s="33">
        <v>0.71</v>
      </c>
      <c r="I464" s="33">
        <v>4.2000000000000003E-2</v>
      </c>
      <c r="J464" s="33">
        <v>0.38200000000000001</v>
      </c>
      <c r="K464" s="16" t="str">
        <f>IF(M463&gt;1,"Up","Down")</f>
        <v>Down</v>
      </c>
      <c r="L464" s="16" t="str">
        <f>IF(K464="Up",IF(H464&lt;$BJ$7,"Up","Down"),IF(H464&lt;$BK$7,"Down","Up"))</f>
        <v>Up</v>
      </c>
      <c r="M464" s="17">
        <f>IF(L464="Up",INDEX($AK$5:$AK$1005,MATCH(I464,$AI$5:$AI$1005,0),1),INDEX($AL$5:$AL$1005,MATCH(J464,$AI$5:$AI$1005,0),1))</f>
        <v>1.0008748756678534</v>
      </c>
      <c r="N464" s="16" t="str">
        <f>IF(P463&gt;1,"Up","Down")</f>
        <v>Down</v>
      </c>
      <c r="O464" s="16" t="str">
        <f>IF(N464="Up",IF(H464&lt;$BJ$12,"Up","Down"),IF(H464&lt;$BK$12,"Down","Up"))</f>
        <v>Up</v>
      </c>
      <c r="P464" s="17">
        <f>IF(O464="Up",INDEX($AP$5:$AP$1005,MATCH(I464,$AI$5:$AI$1005,0),1),INDEX($AQ$5:$AQ$1005,MATCH(J464,$AI$5:$AI$1005,0),1))</f>
        <v>1.0014855127780513</v>
      </c>
      <c r="Q464" s="19">
        <f>T463</f>
        <v>82964.998823240545</v>
      </c>
      <c r="R464" s="19">
        <f>INDEX(model!$S$5:$S$35,MATCH(G464,model!$Q$5:$Q$35,0),1)*model!$O$5</f>
        <v>125</v>
      </c>
      <c r="S464" s="19">
        <f>IF(RIGHT(B464,1)="C",T463*INDEX(model!$T$5:$T$35,MATCH(G464,model!$Q$5:$Q$35,0),1),0)</f>
        <v>0</v>
      </c>
      <c r="T464" s="19">
        <f>(Q464+R464-S464)*M464</f>
        <v>83162.692241452969</v>
      </c>
      <c r="U464" s="19">
        <f>X463</f>
        <v>75912.594913663197</v>
      </c>
      <c r="V464" s="19">
        <f>INDEX(model!$S$5:$S$35,MATCH(G464,model!$Q$5:$Q$35,0),1)*model!$O$6</f>
        <v>125</v>
      </c>
      <c r="W464" s="19">
        <f>IF(RIGHT(B464,1)="C",X463*INDEX(model!$T$5:$T$35,MATCH(G464,model!$Q$5:$Q$35,0),1),0)</f>
        <v>0</v>
      </c>
      <c r="X464" s="19">
        <f>(U464+V464-W464)*P464</f>
        <v>76150.549732519736</v>
      </c>
      <c r="Y464" s="19"/>
      <c r="Z464" s="36" t="str">
        <f>K464&amp;L464</f>
        <v>DownUp</v>
      </c>
      <c r="AA464" s="36" t="str">
        <f>N464&amp;O464</f>
        <v>DownUp</v>
      </c>
      <c r="AB464" s="19"/>
      <c r="AC464" s="19"/>
      <c r="AD464" s="19"/>
      <c r="AE464" s="19"/>
      <c r="AI464" s="18">
        <f>ROUND(AI463-0.001,3)</f>
        <v>0.54100000000000004</v>
      </c>
      <c r="AJ464" s="9">
        <f t="array" ref="AJ464">PERCENTILE(IF($BB$5:$BB$2729="Y",$AY$5:$AY$2729),$AI464)</f>
        <v>1.0050371200206714</v>
      </c>
      <c r="AK464" s="9">
        <f t="array" ref="AK464">PERCENTILE(IF($BC$5:$BC$2729="Y",$AY$5:$AY$2729),$AI464)</f>
        <v>1.0133968586404967</v>
      </c>
      <c r="AL464" s="9">
        <f t="array" ref="AL464">PERCENTILE(IF($BD$5:$BD$2729="Y",$AY$5:$AY$2729),$AI464)</f>
        <v>0.98865368900798212</v>
      </c>
      <c r="AM464" s="41" t="str">
        <f>IF(AI464&lt;$BJ$7,"Up","Down")</f>
        <v>Up</v>
      </c>
      <c r="AN464" s="41" t="str">
        <f>IF(AI464&lt;$BK$7,"Down","Up")</f>
        <v>Up</v>
      </c>
      <c r="AO464" s="9">
        <f t="array" ref="AO464">PERCENTILE(IF($BT$5:$BT$2729="Y",$BQ$5:$BQ$2729),$AI464)</f>
        <v>1.0059335277255939</v>
      </c>
      <c r="AP464" s="9">
        <f t="array" ref="AP464">PERCENTILE(IF($BU$5:$BU$2729="Y",$BQ$5:$BQ$2729),$AI464)</f>
        <v>1.0186556973896717</v>
      </c>
      <c r="AQ464" s="9">
        <f t="array" ref="AQ464">PERCENTILE(IF($BV$5:$BV$2729="Y",$BQ$5:$BQ$2729),$AI464)</f>
        <v>0.98693832653143798</v>
      </c>
      <c r="AR464" s="41" t="str">
        <f>IF(AI464&lt;$BJ$12,"Up","Down")</f>
        <v>Up</v>
      </c>
      <c r="AS464" s="41" t="str">
        <f>IF(AI464&lt;$BK$12,"Down","Up")</f>
        <v>Up</v>
      </c>
      <c r="AU464" s="4" t="str">
        <f>IF(AZ464=AZ465,IF(AZ464&gt;AZ463,AZ464&amp;"_O",""),AZ464&amp;"_C")</f>
        <v/>
      </c>
      <c r="AV464" s="7" t="str">
        <f>IF(RIGHT(AU464,1)="C",AX464/INDEX($AX$5:$AX$2729,MATCH(AZ464&amp;"_O",$AU$5:$AU$2729,0),1),"")</f>
        <v/>
      </c>
      <c r="AW464" s="38">
        <v>28783</v>
      </c>
      <c r="AX464" s="37">
        <v>97.95</v>
      </c>
      <c r="AY464" s="7">
        <f>AX464/AX463</f>
        <v>0.93588763615516912</v>
      </c>
      <c r="AZ464" s="4">
        <f>YEAR(AW464)</f>
        <v>1978</v>
      </c>
      <c r="BA464" s="2" t="s">
        <v>5</v>
      </c>
      <c r="BB464" s="12" t="str">
        <f>INDEX($CD$5:$CD$10,MATCH(BA464,$CC$5:$CC$10,0),1)</f>
        <v/>
      </c>
      <c r="BC464" s="12" t="str">
        <f>IF(AND(BB464="Y",AY464&gt;1),"Y","")</f>
        <v/>
      </c>
      <c r="BD464" s="12" t="str">
        <f>IF(AND(BB464="Y",AY464&lt;1),"Y","")</f>
        <v/>
      </c>
      <c r="BE464" s="12" t="str">
        <f>IF(AY464&gt;1,IF(AY463&gt;1,"Y",""),"")</f>
        <v/>
      </c>
      <c r="BF464" s="12" t="str">
        <f>IF(AY464&lt;1,IF(AY463&lt;1,"Y",""),"")</f>
        <v/>
      </c>
      <c r="BG464" s="2"/>
      <c r="BH464" s="2"/>
      <c r="BI464" s="2"/>
      <c r="BJ464" s="2"/>
      <c r="BK464" s="2"/>
      <c r="BL464" s="2"/>
      <c r="BM464" s="4" t="str">
        <f>IF(BR464=BR465,IF(BR464&gt;BR463,BR464&amp;"_O",""),BR464&amp;"_C")</f>
        <v/>
      </c>
      <c r="BN464" s="7" t="str">
        <f>IF(RIGHT(BM464,1)="C",BP464/INDEX($BP$5:$BP$2729,MATCH(BR464&amp;"_O",$BM$5:$BM$2729,0),1),"")</f>
        <v/>
      </c>
      <c r="BO464" s="38">
        <v>29182</v>
      </c>
      <c r="BP464" s="3">
        <v>139.85</v>
      </c>
      <c r="BQ464" s="7">
        <f>BP464/BP463</f>
        <v>1.0056086862731</v>
      </c>
      <c r="BR464" s="4">
        <f>YEAR(BO464)</f>
        <v>1979</v>
      </c>
      <c r="BS464" s="2" t="s">
        <v>5</v>
      </c>
      <c r="BT464" s="12" t="str">
        <f>INDEX($CD$5:$CD$10,MATCH(BS464,$CC$5:$CC$10,0),1)</f>
        <v/>
      </c>
      <c r="BU464" s="12" t="str">
        <f>IF(AND(BT464="Y",BQ464&gt;1),"Y","")</f>
        <v/>
      </c>
      <c r="BV464" s="12" t="str">
        <f>IF(AND(BT464="Y",BQ464&lt;1),"Y","")</f>
        <v/>
      </c>
      <c r="BW464" s="12" t="str">
        <f>IF(BQ464&gt;1,IF(BQ463&gt;1,"Y",""),"")</f>
        <v>Y</v>
      </c>
      <c r="BX464" s="12" t="str">
        <f>IF(BQ464&lt;1,IF(BQ463&lt;1,"Y",""),"")</f>
        <v/>
      </c>
      <c r="BY464" s="2"/>
      <c r="BZ464" s="2"/>
      <c r="CA464" s="2"/>
    </row>
    <row r="465" spans="2:79">
      <c r="B465" s="4" t="str">
        <f>IF(G465=G466,IF(G465&gt;G464,G465&amp;"_O",""),G465&amp;"_C")</f>
        <v>2030_C</v>
      </c>
      <c r="C465" s="14">
        <f ca="1">RANDBETWEEN(0,1000)/1000</f>
        <v>0.76700000000000002</v>
      </c>
      <c r="D465" s="16">
        <f>D464+1</f>
        <v>461</v>
      </c>
      <c r="E465" s="10">
        <f>ROUNDDOWN(D465/52,0)+1</f>
        <v>9</v>
      </c>
      <c r="F465" s="15">
        <f>F464+7</f>
        <v>47847</v>
      </c>
      <c r="G465" s="4">
        <f>YEAR(F465)</f>
        <v>2030</v>
      </c>
      <c r="H465" s="33">
        <v>0.40200000000000002</v>
      </c>
      <c r="I465" s="33">
        <v>0.316</v>
      </c>
      <c r="J465" s="33">
        <v>0.873</v>
      </c>
      <c r="K465" s="16" t="str">
        <f>IF(M464&gt;1,"Up","Down")</f>
        <v>Up</v>
      </c>
      <c r="L465" s="16" t="str">
        <f>IF(K465="Up",IF(H465&lt;$BJ$7,"Up","Down"),IF(H465&lt;$BK$7,"Down","Up"))</f>
        <v>Up</v>
      </c>
      <c r="M465" s="17">
        <f>IF(L465="Up",INDEX($AK$5:$AK$1005,MATCH(I465,$AI$5:$AI$1005,0),1),INDEX($AL$5:$AL$1005,MATCH(J465,$AI$5:$AI$1005,0),1))</f>
        <v>1.0075860613744971</v>
      </c>
      <c r="N465" s="16" t="str">
        <f>IF(P464&gt;1,"Up","Down")</f>
        <v>Up</v>
      </c>
      <c r="O465" s="16" t="str">
        <f>IF(N465="Up",IF(H465&lt;$BJ$12,"Up","Down"),IF(H465&lt;$BK$12,"Down","Up"))</f>
        <v>Up</v>
      </c>
      <c r="P465" s="17">
        <f>IF(O465="Up",INDEX($AP$5:$AP$1005,MATCH(I465,$AI$5:$AI$1005,0),1),INDEX($AQ$5:$AQ$1005,MATCH(J465,$AI$5:$AI$1005,0),1))</f>
        <v>1.0104803673223024</v>
      </c>
      <c r="Q465" s="19">
        <f>T464</f>
        <v>83162.692241452969</v>
      </c>
      <c r="R465" s="19">
        <f>INDEX(model!$S$5:$S$35,MATCH(G465,model!$Q$5:$Q$35,0),1)*model!$O$5</f>
        <v>125</v>
      </c>
      <c r="S465" s="19">
        <f>IF(RIGHT(B465,1)="C",T464*INDEX(model!$T$5:$T$35,MATCH(G465,model!$Q$5:$Q$35,0),1),0)</f>
        <v>0</v>
      </c>
      <c r="T465" s="19">
        <f>(Q465+R465-S465)*M465</f>
        <v>83919.517786536861</v>
      </c>
      <c r="U465" s="19">
        <f>X464</f>
        <v>76150.549732519736</v>
      </c>
      <c r="V465" s="19">
        <f>INDEX(model!$S$5:$S$35,MATCH(G465,model!$Q$5:$Q$35,0),1)*model!$O$6</f>
        <v>125</v>
      </c>
      <c r="W465" s="19">
        <f>IF(RIGHT(B465,1)="C",X464*INDEX(model!$T$5:$T$35,MATCH(G465,model!$Q$5:$Q$35,0),1),0)</f>
        <v>0</v>
      </c>
      <c r="X465" s="19">
        <f>(U465+V465-W465)*P465</f>
        <v>77074.945511427082</v>
      </c>
      <c r="Y465" s="19"/>
      <c r="Z465" s="36" t="str">
        <f>K465&amp;L465</f>
        <v>UpUp</v>
      </c>
      <c r="AA465" s="36" t="str">
        <f>N465&amp;O465</f>
        <v>UpUp</v>
      </c>
      <c r="AB465" s="19"/>
      <c r="AC465" s="19"/>
      <c r="AD465" s="19"/>
      <c r="AE465" s="19"/>
      <c r="AI465" s="18">
        <f>ROUND(AI464-0.001,3)</f>
        <v>0.54</v>
      </c>
      <c r="AJ465" s="9">
        <f t="array" ref="AJ465">PERCENTILE(IF($BB$5:$BB$2729="Y",$AY$5:$AY$2729),$AI465)</f>
        <v>1.004904677773655</v>
      </c>
      <c r="AK465" s="9">
        <f t="array" ref="AK465">PERCENTILE(IF($BC$5:$BC$2729="Y",$AY$5:$AY$2729),$AI465)</f>
        <v>1.0133761071642069</v>
      </c>
      <c r="AL465" s="9">
        <f t="array" ref="AL465">PERCENTILE(IF($BD$5:$BD$2729="Y",$AY$5:$AY$2729),$AI465)</f>
        <v>0.98858996776682762</v>
      </c>
      <c r="AM465" s="41" t="str">
        <f>IF(AI465&lt;$BJ$7,"Up","Down")</f>
        <v>Up</v>
      </c>
      <c r="AN465" s="41" t="str">
        <f>IF(AI465&lt;$BK$7,"Down","Up")</f>
        <v>Up</v>
      </c>
      <c r="AO465" s="9">
        <f t="array" ref="AO465">PERCENTILE(IF($BT$5:$BT$2729="Y",$BQ$5:$BQ$2729),$AI465)</f>
        <v>1.0059079040617389</v>
      </c>
      <c r="AP465" s="9">
        <f t="array" ref="AP465">PERCENTILE(IF($BU$5:$BU$2729="Y",$BQ$5:$BQ$2729),$AI465)</f>
        <v>1.0186147250644739</v>
      </c>
      <c r="AQ465" s="9">
        <f t="array" ref="AQ465">PERCENTILE(IF($BV$5:$BV$2729="Y",$BQ$5:$BQ$2729),$AI465)</f>
        <v>0.98690326438294718</v>
      </c>
      <c r="AR465" s="41" t="str">
        <f>IF(AI465&lt;$BJ$12,"Up","Down")</f>
        <v>Up</v>
      </c>
      <c r="AS465" s="41" t="str">
        <f>IF(AI465&lt;$BK$12,"Down","Up")</f>
        <v>Up</v>
      </c>
      <c r="AU465" s="4" t="str">
        <f>IF(AZ465=AZ466,IF(AZ465&gt;AZ464,AZ465&amp;"_O",""),AZ465&amp;"_C")</f>
        <v/>
      </c>
      <c r="AV465" s="7" t="str">
        <f>IF(RIGHT(AU465,1)="C",AX465/INDEX($AX$5:$AX$2729,MATCH(AZ465&amp;"_O",$AU$5:$AU$2729,0),1),"")</f>
        <v/>
      </c>
      <c r="AW465" s="38">
        <v>28790</v>
      </c>
      <c r="AX465" s="37">
        <v>94.59</v>
      </c>
      <c r="AY465" s="7">
        <f>AX465/AX464</f>
        <v>0.9656967840735069</v>
      </c>
      <c r="AZ465" s="4">
        <f>YEAR(AW465)</f>
        <v>1978</v>
      </c>
      <c r="BA465" s="2" t="s">
        <v>5</v>
      </c>
      <c r="BB465" s="12" t="str">
        <f>INDEX($CD$5:$CD$10,MATCH(BA465,$CC$5:$CC$10,0),1)</f>
        <v/>
      </c>
      <c r="BC465" s="12" t="str">
        <f>IF(AND(BB465="Y",AY465&gt;1),"Y","")</f>
        <v/>
      </c>
      <c r="BD465" s="12" t="str">
        <f>IF(AND(BB465="Y",AY465&lt;1),"Y","")</f>
        <v/>
      </c>
      <c r="BE465" s="12" t="str">
        <f>IF(AY465&gt;1,IF(AY464&gt;1,"Y",""),"")</f>
        <v/>
      </c>
      <c r="BF465" s="12" t="str">
        <f>IF(AY465&lt;1,IF(AY464&lt;1,"Y",""),"")</f>
        <v>Y</v>
      </c>
      <c r="BG465" s="2"/>
      <c r="BH465" s="2"/>
      <c r="BI465" s="2"/>
      <c r="BJ465" s="2"/>
      <c r="BK465" s="2"/>
      <c r="BL465" s="2"/>
      <c r="BM465" s="4" t="str">
        <f>IF(BR465=BR466,IF(BR465&gt;BR464,BR465&amp;"_O",""),BR465&amp;"_C")</f>
        <v/>
      </c>
      <c r="BN465" s="7" t="str">
        <f>IF(RIGHT(BM465,1)="C",BP465/INDEX($BP$5:$BP$2729,MATCH(BR465&amp;"_O",$BM$5:$BM$2729,0),1),"")</f>
        <v/>
      </c>
      <c r="BO465" s="38">
        <v>29189</v>
      </c>
      <c r="BP465" s="3">
        <v>144.26</v>
      </c>
      <c r="BQ465" s="7">
        <f>BP465/BP464</f>
        <v>1.0315337861994995</v>
      </c>
      <c r="BR465" s="4">
        <f>YEAR(BO465)</f>
        <v>1979</v>
      </c>
      <c r="BS465" s="2" t="s">
        <v>5</v>
      </c>
      <c r="BT465" s="12" t="str">
        <f>INDEX($CD$5:$CD$10,MATCH(BS465,$CC$5:$CC$10,0),1)</f>
        <v/>
      </c>
      <c r="BU465" s="12" t="str">
        <f>IF(AND(BT465="Y",BQ465&gt;1),"Y","")</f>
        <v/>
      </c>
      <c r="BV465" s="12" t="str">
        <f>IF(AND(BT465="Y",BQ465&lt;1),"Y","")</f>
        <v/>
      </c>
      <c r="BW465" s="12" t="str">
        <f>IF(BQ465&gt;1,IF(BQ464&gt;1,"Y",""),"")</f>
        <v>Y</v>
      </c>
      <c r="BX465" s="12" t="str">
        <f>IF(BQ465&lt;1,IF(BQ464&lt;1,"Y",""),"")</f>
        <v/>
      </c>
      <c r="BY465" s="2"/>
      <c r="BZ465" s="2"/>
      <c r="CA465" s="2"/>
    </row>
    <row r="466" spans="2:79">
      <c r="B466" s="4" t="str">
        <f>IF(G466=G467,IF(G466&gt;G465,G466&amp;"_O",""),G466&amp;"_C")</f>
        <v>2031_O</v>
      </c>
      <c r="C466" s="14">
        <f ca="1">RANDBETWEEN(0,1000)/1000</f>
        <v>0.98399999999999999</v>
      </c>
      <c r="D466" s="16">
        <f>D465+1</f>
        <v>462</v>
      </c>
      <c r="E466" s="10">
        <f>ROUNDDOWN(D466/52,0)+1</f>
        <v>9</v>
      </c>
      <c r="F466" s="15">
        <f>F465+7</f>
        <v>47854</v>
      </c>
      <c r="G466" s="4">
        <f>YEAR(F466)</f>
        <v>2031</v>
      </c>
      <c r="H466" s="33">
        <v>8.3000000000000004E-2</v>
      </c>
      <c r="I466" s="33">
        <v>0.68500000000000005</v>
      </c>
      <c r="J466" s="33">
        <v>0.70199999999999996</v>
      </c>
      <c r="K466" s="16" t="str">
        <f>IF(M465&gt;1,"Up","Down")</f>
        <v>Up</v>
      </c>
      <c r="L466" s="16" t="str">
        <f>IF(K466="Up",IF(H466&lt;$BJ$7,"Up","Down"),IF(H466&lt;$BK$7,"Down","Up"))</f>
        <v>Up</v>
      </c>
      <c r="M466" s="17">
        <f>IF(L466="Up",INDEX($AK$5:$AK$1005,MATCH(I466,$AI$5:$AI$1005,0),1),INDEX($AL$5:$AL$1005,MATCH(J466,$AI$5:$AI$1005,0),1))</f>
        <v>1.0179387951721135</v>
      </c>
      <c r="N466" s="16" t="str">
        <f>IF(P465&gt;1,"Up","Down")</f>
        <v>Up</v>
      </c>
      <c r="O466" s="16" t="str">
        <f>IF(N466="Up",IF(H466&lt;$BJ$12,"Up","Down"),IF(H466&lt;$BK$12,"Down","Up"))</f>
        <v>Up</v>
      </c>
      <c r="P466" s="17">
        <f>IF(O466="Up",INDEX($AP$5:$AP$1005,MATCH(I466,$AI$5:$AI$1005,0),1),INDEX($AQ$5:$AQ$1005,MATCH(J466,$AI$5:$AI$1005,0),1))</f>
        <v>1.0255556821468781</v>
      </c>
      <c r="Q466" s="19">
        <f>T465</f>
        <v>83919.517786536861</v>
      </c>
      <c r="R466" s="19">
        <f>INDEX(model!$S$5:$S$35,MATCH(G466,model!$Q$5:$Q$35,0),1)*model!$O$5</f>
        <v>125</v>
      </c>
      <c r="S466" s="19">
        <f>IF(RIGHT(B466,1)="C",T465*INDEX(model!$T$5:$T$35,MATCH(G466,model!$Q$5:$Q$35,0),1),0)</f>
        <v>0</v>
      </c>
      <c r="T466" s="19">
        <f>(Q466+R466-S466)*M466</f>
        <v>85552.175176448596</v>
      </c>
      <c r="U466" s="19">
        <f>X465</f>
        <v>77074.945511427082</v>
      </c>
      <c r="V466" s="19">
        <f>INDEX(model!$S$5:$S$35,MATCH(G466,model!$Q$5:$Q$35,0),1)*model!$O$6</f>
        <v>125</v>
      </c>
      <c r="W466" s="19">
        <f>IF(RIGHT(B466,1)="C",X465*INDEX(model!$T$5:$T$35,MATCH(G466,model!$Q$5:$Q$35,0),1),0)</f>
        <v>0</v>
      </c>
      <c r="X466" s="19">
        <f>(U466+V466-W466)*P466</f>
        <v>79172.842780673425</v>
      </c>
      <c r="Y466" s="19"/>
      <c r="Z466" s="36" t="str">
        <f>K466&amp;L466</f>
        <v>UpUp</v>
      </c>
      <c r="AA466" s="36" t="str">
        <f>N466&amp;O466</f>
        <v>UpUp</v>
      </c>
      <c r="AB466" s="19"/>
      <c r="AC466" s="19"/>
      <c r="AD466" s="19"/>
      <c r="AE466" s="19"/>
      <c r="AI466" s="18">
        <f>ROUND(AI465-0.001,3)</f>
        <v>0.53900000000000003</v>
      </c>
      <c r="AJ466" s="9">
        <f t="array" ref="AJ466">PERCENTILE(IF($BB$5:$BB$2729="Y",$AY$5:$AY$2729),$AI466)</f>
        <v>1.004798799965996</v>
      </c>
      <c r="AK466" s="9">
        <f t="array" ref="AK466">PERCENTILE(IF($BC$5:$BC$2729="Y",$AY$5:$AY$2729),$AI466)</f>
        <v>1.0133699691221871</v>
      </c>
      <c r="AL466" s="9">
        <f t="array" ref="AL466">PERCENTILE(IF($BD$5:$BD$2729="Y",$AY$5:$AY$2729),$AI466)</f>
        <v>0.98856598311885624</v>
      </c>
      <c r="AM466" s="41" t="str">
        <f>IF(AI466&lt;$BJ$7,"Up","Down")</f>
        <v>Up</v>
      </c>
      <c r="AN466" s="41" t="str">
        <f>IF(AI466&lt;$BK$7,"Down","Up")</f>
        <v>Up</v>
      </c>
      <c r="AO466" s="9">
        <f t="array" ref="AO466">PERCENTILE(IF($BT$5:$BT$2729="Y",$BQ$5:$BQ$2729),$AI466)</f>
        <v>1.005884287774641</v>
      </c>
      <c r="AP466" s="9">
        <f t="array" ref="AP466">PERCENTILE(IF($BU$5:$BU$2729="Y",$BQ$5:$BQ$2729),$AI466)</f>
        <v>1.0185680537788695</v>
      </c>
      <c r="AQ466" s="9">
        <f t="array" ref="AQ466">PERCENTILE(IF($BV$5:$BV$2729="Y",$BQ$5:$BQ$2729),$AI466)</f>
        <v>0.98688026883483682</v>
      </c>
      <c r="AR466" s="41" t="str">
        <f>IF(AI466&lt;$BJ$12,"Up","Down")</f>
        <v>Up</v>
      </c>
      <c r="AS466" s="41" t="str">
        <f>IF(AI466&lt;$BK$12,"Down","Up")</f>
        <v>Up</v>
      </c>
      <c r="AU466" s="4" t="str">
        <f>IF(AZ466=AZ467,IF(AZ466&gt;AZ465,AZ466&amp;"_O",""),AZ466&amp;"_C")</f>
        <v/>
      </c>
      <c r="AV466" s="7" t="str">
        <f>IF(RIGHT(AU466,1)="C",AX466/INDEX($AX$5:$AX$2729,MATCH(AZ466&amp;"_O",$AU$5:$AU$2729,0),1),"")</f>
        <v/>
      </c>
      <c r="AW466" s="38">
        <v>28797</v>
      </c>
      <c r="AX466" s="37">
        <v>96.18</v>
      </c>
      <c r="AY466" s="7">
        <f>AX466/AX465</f>
        <v>1.0168093878845543</v>
      </c>
      <c r="AZ466" s="4">
        <f>YEAR(AW466)</f>
        <v>1978</v>
      </c>
      <c r="BA466" s="2" t="s">
        <v>5</v>
      </c>
      <c r="BB466" s="12" t="str">
        <f>INDEX($CD$5:$CD$10,MATCH(BA466,$CC$5:$CC$10,0),1)</f>
        <v/>
      </c>
      <c r="BC466" s="12" t="str">
        <f>IF(AND(BB466="Y",AY466&gt;1),"Y","")</f>
        <v/>
      </c>
      <c r="BD466" s="12" t="str">
        <f>IF(AND(BB466="Y",AY466&lt;1),"Y","")</f>
        <v/>
      </c>
      <c r="BE466" s="12" t="str">
        <f>IF(AY466&gt;1,IF(AY465&gt;1,"Y",""),"")</f>
        <v/>
      </c>
      <c r="BF466" s="12" t="str">
        <f>IF(AY466&lt;1,IF(AY465&lt;1,"Y",""),"")</f>
        <v/>
      </c>
      <c r="BG466" s="2"/>
      <c r="BH466" s="2"/>
      <c r="BI466" s="2"/>
      <c r="BJ466" s="2"/>
      <c r="BK466" s="2"/>
      <c r="BL466" s="2"/>
      <c r="BM466" s="4" t="str">
        <f>IF(BR466=BR467,IF(BR466&gt;BR465,BR466&amp;"_O",""),BR466&amp;"_C")</f>
        <v/>
      </c>
      <c r="BN466" s="7" t="str">
        <f>IF(RIGHT(BM466,1)="C",BP466/INDEX($BP$5:$BP$2729,MATCH(BR466&amp;"_O",$BM$5:$BM$2729,0),1),"")</f>
        <v/>
      </c>
      <c r="BO466" s="38">
        <v>29196</v>
      </c>
      <c r="BP466" s="3">
        <v>147.49</v>
      </c>
      <c r="BQ466" s="7">
        <f>BP466/BP465</f>
        <v>1.0223901289338695</v>
      </c>
      <c r="BR466" s="4">
        <f>YEAR(BO466)</f>
        <v>1979</v>
      </c>
      <c r="BS466" s="2" t="s">
        <v>5</v>
      </c>
      <c r="BT466" s="12" t="str">
        <f>INDEX($CD$5:$CD$10,MATCH(BS466,$CC$5:$CC$10,0),1)</f>
        <v/>
      </c>
      <c r="BU466" s="12" t="str">
        <f>IF(AND(BT466="Y",BQ466&gt;1),"Y","")</f>
        <v/>
      </c>
      <c r="BV466" s="12" t="str">
        <f>IF(AND(BT466="Y",BQ466&lt;1),"Y","")</f>
        <v/>
      </c>
      <c r="BW466" s="12" t="str">
        <f>IF(BQ466&gt;1,IF(BQ465&gt;1,"Y",""),"")</f>
        <v>Y</v>
      </c>
      <c r="BX466" s="12" t="str">
        <f>IF(BQ466&lt;1,IF(BQ465&lt;1,"Y",""),"")</f>
        <v/>
      </c>
      <c r="BY466" s="2"/>
      <c r="BZ466" s="2"/>
      <c r="CA466" s="2"/>
    </row>
    <row r="467" spans="2:79">
      <c r="B467" s="4" t="str">
        <f>IF(G467=G468,IF(G467&gt;G466,G467&amp;"_O",""),G467&amp;"_C")</f>
        <v/>
      </c>
      <c r="C467" s="14">
        <f ca="1">RANDBETWEEN(0,1000)/1000</f>
        <v>0.75</v>
      </c>
      <c r="D467" s="16">
        <f>D466+1</f>
        <v>463</v>
      </c>
      <c r="E467" s="10">
        <f>ROUNDDOWN(D467/52,0)+1</f>
        <v>9</v>
      </c>
      <c r="F467" s="15">
        <f>F466+7</f>
        <v>47861</v>
      </c>
      <c r="G467" s="4">
        <f>YEAR(F467)</f>
        <v>2031</v>
      </c>
      <c r="H467" s="33">
        <v>0.74399999999999999</v>
      </c>
      <c r="I467" s="33">
        <v>0.11600000000000001</v>
      </c>
      <c r="J467" s="33">
        <v>0.16300000000000001</v>
      </c>
      <c r="K467" s="16" t="str">
        <f>IF(M466&gt;1,"Up","Down")</f>
        <v>Up</v>
      </c>
      <c r="L467" s="16" t="str">
        <f>IF(K467="Up",IF(H467&lt;$BJ$7,"Up","Down"),IF(H467&lt;$BK$7,"Down","Up"))</f>
        <v>Down</v>
      </c>
      <c r="M467" s="17">
        <f>IF(L467="Up",INDEX($AK$5:$AK$1005,MATCH(I467,$AI$5:$AI$1005,0),1),INDEX($AL$5:$AL$1005,MATCH(J467,$AI$5:$AI$1005,0),1))</f>
        <v>0.97212150889957905</v>
      </c>
      <c r="N467" s="16" t="str">
        <f>IF(P466&gt;1,"Up","Down")</f>
        <v>Up</v>
      </c>
      <c r="O467" s="16" t="str">
        <f>IF(N467="Up",IF(H467&lt;$BJ$12,"Up","Down"),IF(H467&lt;$BK$12,"Down","Up"))</f>
        <v>Down</v>
      </c>
      <c r="P467" s="17">
        <f>IF(O467="Up",INDEX($AP$5:$AP$1005,MATCH(I467,$AI$5:$AI$1005,0),1),INDEX($AQ$5:$AQ$1005,MATCH(J467,$AI$5:$AI$1005,0),1))</f>
        <v>0.95992097641424179</v>
      </c>
      <c r="Q467" s="19">
        <f>T466</f>
        <v>85552.175176448596</v>
      </c>
      <c r="R467" s="19">
        <f>INDEX(model!$S$5:$S$35,MATCH(G467,model!$Q$5:$Q$35,0),1)*model!$O$5</f>
        <v>125</v>
      </c>
      <c r="S467" s="19">
        <f>IF(RIGHT(B467,1)="C",T466*INDEX(model!$T$5:$T$35,MATCH(G467,model!$Q$5:$Q$35,0),1),0)</f>
        <v>0</v>
      </c>
      <c r="T467" s="19">
        <f>(Q467+R467-S467)*M467</f>
        <v>83288.624810782771</v>
      </c>
      <c r="U467" s="19">
        <f>X466</f>
        <v>79172.842780673425</v>
      </c>
      <c r="V467" s="19">
        <f>INDEX(model!$S$5:$S$35,MATCH(G467,model!$Q$5:$Q$35,0),1)*model!$O$6</f>
        <v>125</v>
      </c>
      <c r="W467" s="19">
        <f>IF(RIGHT(B467,1)="C",X466*INDEX(model!$T$5:$T$35,MATCH(G467,model!$Q$5:$Q$35,0),1),0)</f>
        <v>0</v>
      </c>
      <c r="X467" s="19">
        <f>(U467+V467-W467)*P467</f>
        <v>76119.662669567071</v>
      </c>
      <c r="Y467" s="19"/>
      <c r="Z467" s="36" t="str">
        <f>K467&amp;L467</f>
        <v>UpDown</v>
      </c>
      <c r="AA467" s="36" t="str">
        <f>N467&amp;O467</f>
        <v>UpDown</v>
      </c>
      <c r="AB467" s="19"/>
      <c r="AC467" s="19"/>
      <c r="AD467" s="19"/>
      <c r="AE467" s="19"/>
      <c r="AI467" s="18">
        <f>ROUND(AI466-0.001,3)</f>
        <v>0.53800000000000003</v>
      </c>
      <c r="AJ467" s="9">
        <f t="array" ref="AJ467">PERCENTILE(IF($BB$5:$BB$2729="Y",$AY$5:$AY$2729),$AI467)</f>
        <v>1.0047391026577535</v>
      </c>
      <c r="AK467" s="9">
        <f t="array" ref="AK467">PERCENTILE(IF($BC$5:$BC$2729="Y",$AY$5:$AY$2729),$AI467)</f>
        <v>1.0133439111345368</v>
      </c>
      <c r="AL467" s="9">
        <f t="array" ref="AL467">PERCENTILE(IF($BD$5:$BD$2729="Y",$AY$5:$AY$2729),$AI467)</f>
        <v>0.98856349508414287</v>
      </c>
      <c r="AM467" s="41" t="str">
        <f>IF(AI467&lt;$BJ$7,"Up","Down")</f>
        <v>Up</v>
      </c>
      <c r="AN467" s="41" t="str">
        <f>IF(AI467&lt;$BK$7,"Down","Up")</f>
        <v>Up</v>
      </c>
      <c r="AO467" s="9">
        <f t="array" ref="AO467">PERCENTILE(IF($BT$5:$BT$2729="Y",$BQ$5:$BQ$2729),$AI467)</f>
        <v>1.0058656779840351</v>
      </c>
      <c r="AP467" s="9">
        <f t="array" ref="AP467">PERCENTILE(IF($BU$5:$BU$2729="Y",$BQ$5:$BQ$2729),$AI467)</f>
        <v>1.0185612344462165</v>
      </c>
      <c r="AQ467" s="9">
        <f t="array" ref="AQ467">PERCENTILE(IF($BV$5:$BV$2729="Y",$BQ$5:$BQ$2729),$AI467)</f>
        <v>0.9868648096146726</v>
      </c>
      <c r="AR467" s="41" t="str">
        <f>IF(AI467&lt;$BJ$12,"Up","Down")</f>
        <v>Up</v>
      </c>
      <c r="AS467" s="41" t="str">
        <f>IF(AI467&lt;$BK$12,"Down","Up")</f>
        <v>Up</v>
      </c>
      <c r="AU467" s="4" t="str">
        <f>IF(AZ467=AZ468,IF(AZ467&gt;AZ466,AZ467&amp;"_O",""),AZ467&amp;"_C")</f>
        <v/>
      </c>
      <c r="AV467" s="7" t="str">
        <f>IF(RIGHT(AU467,1)="C",AX467/INDEX($AX$5:$AX$2729,MATCH(AZ467&amp;"_O",$AU$5:$AU$2729,0),1),"")</f>
        <v/>
      </c>
      <c r="AW467" s="38">
        <v>28804</v>
      </c>
      <c r="AX467" s="37">
        <v>94.77</v>
      </c>
      <c r="AY467" s="7">
        <f>AX467/AX466</f>
        <v>0.98533998752339358</v>
      </c>
      <c r="AZ467" s="4">
        <f>YEAR(AW467)</f>
        <v>1978</v>
      </c>
      <c r="BA467" s="2" t="s">
        <v>5</v>
      </c>
      <c r="BB467" s="12" t="str">
        <f>INDEX($CD$5:$CD$10,MATCH(BA467,$CC$5:$CC$10,0),1)</f>
        <v/>
      </c>
      <c r="BC467" s="12" t="str">
        <f>IF(AND(BB467="Y",AY467&gt;1),"Y","")</f>
        <v/>
      </c>
      <c r="BD467" s="12" t="str">
        <f>IF(AND(BB467="Y",AY467&lt;1),"Y","")</f>
        <v/>
      </c>
      <c r="BE467" s="12" t="str">
        <f>IF(AY467&gt;1,IF(AY466&gt;1,"Y",""),"")</f>
        <v/>
      </c>
      <c r="BF467" s="12" t="str">
        <f>IF(AY467&lt;1,IF(AY466&lt;1,"Y",""),"")</f>
        <v/>
      </c>
      <c r="BG467" s="2"/>
      <c r="BH467" s="2"/>
      <c r="BI467" s="2"/>
      <c r="BJ467" s="2"/>
      <c r="BK467" s="2"/>
      <c r="BL467" s="2"/>
      <c r="BM467" s="4" t="str">
        <f>IF(BR467=BR468,IF(BR467&gt;BR466,BR467&amp;"_O",""),BR467&amp;"_C")</f>
        <v/>
      </c>
      <c r="BN467" s="7" t="str">
        <f>IF(RIGHT(BM467,1)="C",BP467/INDEX($BP$5:$BP$2729,MATCH(BR467&amp;"_O",$BM$5:$BM$2729,0),1),"")</f>
        <v/>
      </c>
      <c r="BO467" s="38">
        <v>29203</v>
      </c>
      <c r="BP467" s="3">
        <v>150.03</v>
      </c>
      <c r="BQ467" s="7">
        <f>BP467/BP466</f>
        <v>1.0172215065428165</v>
      </c>
      <c r="BR467" s="4">
        <f>YEAR(BO467)</f>
        <v>1979</v>
      </c>
      <c r="BS467" s="2" t="s">
        <v>5</v>
      </c>
      <c r="BT467" s="12" t="str">
        <f>INDEX($CD$5:$CD$10,MATCH(BS467,$CC$5:$CC$10,0),1)</f>
        <v/>
      </c>
      <c r="BU467" s="12" t="str">
        <f>IF(AND(BT467="Y",BQ467&gt;1),"Y","")</f>
        <v/>
      </c>
      <c r="BV467" s="12" t="str">
        <f>IF(AND(BT467="Y",BQ467&lt;1),"Y","")</f>
        <v/>
      </c>
      <c r="BW467" s="12" t="str">
        <f>IF(BQ467&gt;1,IF(BQ466&gt;1,"Y",""),"")</f>
        <v>Y</v>
      </c>
      <c r="BX467" s="12" t="str">
        <f>IF(BQ467&lt;1,IF(BQ466&lt;1,"Y",""),"")</f>
        <v/>
      </c>
      <c r="BY467" s="2"/>
      <c r="BZ467" s="2"/>
      <c r="CA467" s="2"/>
    </row>
    <row r="468" spans="2:79">
      <c r="B468" s="4" t="str">
        <f>IF(G468=G469,IF(G468&gt;G467,G468&amp;"_O",""),G468&amp;"_C")</f>
        <v/>
      </c>
      <c r="C468" s="14">
        <f ca="1">RANDBETWEEN(0,1000)/1000</f>
        <v>0.88200000000000001</v>
      </c>
      <c r="D468" s="16">
        <f>D467+1</f>
        <v>464</v>
      </c>
      <c r="E468" s="10">
        <f>ROUNDDOWN(D468/52,0)+1</f>
        <v>9</v>
      </c>
      <c r="F468" s="15">
        <f>F467+7</f>
        <v>47868</v>
      </c>
      <c r="G468" s="4">
        <f>YEAR(F468)</f>
        <v>2031</v>
      </c>
      <c r="H468" s="33">
        <v>0.32700000000000001</v>
      </c>
      <c r="I468" s="33">
        <v>0.34200000000000003</v>
      </c>
      <c r="J468" s="33">
        <v>0.57899999999999996</v>
      </c>
      <c r="K468" s="16" t="str">
        <f>IF(M467&gt;1,"Up","Down")</f>
        <v>Down</v>
      </c>
      <c r="L468" s="16" t="str">
        <f>IF(K468="Up",IF(H468&lt;$BJ$7,"Up","Down"),IF(H468&lt;$BK$7,"Down","Up"))</f>
        <v>Down</v>
      </c>
      <c r="M468" s="17">
        <f>IF(L468="Up",INDEX($AK$5:$AK$1005,MATCH(I468,$AI$5:$AI$1005,0),1),INDEX($AL$5:$AL$1005,MATCH(J468,$AI$5:$AI$1005,0),1))</f>
        <v>0.98995132605929381</v>
      </c>
      <c r="N468" s="16" t="str">
        <f>IF(P467&gt;1,"Up","Down")</f>
        <v>Down</v>
      </c>
      <c r="O468" s="16" t="str">
        <f>IF(N468="Up",IF(H468&lt;$BJ$12,"Up","Down"),IF(H468&lt;$BK$12,"Down","Up"))</f>
        <v>Down</v>
      </c>
      <c r="P468" s="17">
        <f>IF(O468="Up",INDEX($AP$5:$AP$1005,MATCH(I468,$AI$5:$AI$1005,0),1),INDEX($AQ$5:$AQ$1005,MATCH(J468,$AI$5:$AI$1005,0),1))</f>
        <v>0.9885541933766101</v>
      </c>
      <c r="Q468" s="19">
        <f>T467</f>
        <v>83288.624810782771</v>
      </c>
      <c r="R468" s="19">
        <f>INDEX(model!$S$5:$S$35,MATCH(G468,model!$Q$5:$Q$35,0),1)*model!$O$5</f>
        <v>125</v>
      </c>
      <c r="S468" s="19">
        <f>IF(RIGHT(B468,1)="C",T467*INDEX(model!$T$5:$T$35,MATCH(G468,model!$Q$5:$Q$35,0),1),0)</f>
        <v>0</v>
      </c>
      <c r="T468" s="19">
        <f>(Q468+R468-S468)*M468</f>
        <v>82575.428492846811</v>
      </c>
      <c r="U468" s="19">
        <f>X467</f>
        <v>76119.662669567071</v>
      </c>
      <c r="V468" s="19">
        <f>INDEX(model!$S$5:$S$35,MATCH(G468,model!$Q$5:$Q$35,0),1)*model!$O$6</f>
        <v>125</v>
      </c>
      <c r="W468" s="19">
        <f>IF(RIGHT(B468,1)="C",X467*INDEX(model!$T$5:$T$35,MATCH(G468,model!$Q$5:$Q$35,0),1),0)</f>
        <v>0</v>
      </c>
      <c r="X468" s="19">
        <f>(U468+V468-W468)*P468</f>
        <v>75371.981004585614</v>
      </c>
      <c r="Y468" s="19"/>
      <c r="Z468" s="36" t="str">
        <f>K468&amp;L468</f>
        <v>DownDown</v>
      </c>
      <c r="AA468" s="36" t="str">
        <f>N468&amp;O468</f>
        <v>DownDown</v>
      </c>
      <c r="AB468" s="19"/>
      <c r="AC468" s="19"/>
      <c r="AD468" s="19"/>
      <c r="AE468" s="19"/>
      <c r="AI468" s="18">
        <f>ROUND(AI467-0.001,3)</f>
        <v>0.53700000000000003</v>
      </c>
      <c r="AJ468" s="9">
        <f t="array" ref="AJ468">PERCENTILE(IF($BB$5:$BB$2729="Y",$AY$5:$AY$2729),$AI468)</f>
        <v>1.0046964586633256</v>
      </c>
      <c r="AK468" s="9">
        <f t="array" ref="AK468">PERCENTILE(IF($BC$5:$BC$2729="Y",$AY$5:$AY$2729),$AI468)</f>
        <v>1.0133151690345013</v>
      </c>
      <c r="AL468" s="9">
        <f t="array" ref="AL468">PERCENTILE(IF($BD$5:$BD$2729="Y",$AY$5:$AY$2729),$AI468)</f>
        <v>0.98855793084946519</v>
      </c>
      <c r="AM468" s="41" t="str">
        <f>IF(AI468&lt;$BJ$7,"Up","Down")</f>
        <v>Up</v>
      </c>
      <c r="AN468" s="41" t="str">
        <f>IF(AI468&lt;$BK$7,"Down","Up")</f>
        <v>Up</v>
      </c>
      <c r="AO468" s="9">
        <f t="array" ref="AO468">PERCENTILE(IF($BT$5:$BT$2729="Y",$BQ$5:$BQ$2729),$AI468)</f>
        <v>1.0057872166518425</v>
      </c>
      <c r="AP468" s="9">
        <f t="array" ref="AP468">PERCENTILE(IF($BU$5:$BU$2729="Y",$BQ$5:$BQ$2729),$AI468)</f>
        <v>1.018539834272165</v>
      </c>
      <c r="AQ468" s="9">
        <f t="array" ref="AQ468">PERCENTILE(IF($BV$5:$BV$2729="Y",$BQ$5:$BQ$2729),$AI468)</f>
        <v>0.98684319319997948</v>
      </c>
      <c r="AR468" s="41" t="str">
        <f>IF(AI468&lt;$BJ$12,"Up","Down")</f>
        <v>Up</v>
      </c>
      <c r="AS468" s="41" t="str">
        <f>IF(AI468&lt;$BK$12,"Down","Up")</f>
        <v>Up</v>
      </c>
      <c r="AU468" s="4" t="str">
        <f>IF(AZ468=AZ469,IF(AZ468&gt;AZ467,AZ468&amp;"_O",""),AZ468&amp;"_C")</f>
        <v/>
      </c>
      <c r="AV468" s="7" t="str">
        <f>IF(RIGHT(AU468,1)="C",AX468/INDEX($AX$5:$AX$2729,MATCH(AZ468&amp;"_O",$AU$5:$AU$2729,0),1),"")</f>
        <v/>
      </c>
      <c r="AW468" s="38">
        <v>28811</v>
      </c>
      <c r="AX468" s="37">
        <v>94.42</v>
      </c>
      <c r="AY468" s="7">
        <f>AX468/AX467</f>
        <v>0.99630684815870008</v>
      </c>
      <c r="AZ468" s="4">
        <f>YEAR(AW468)</f>
        <v>1978</v>
      </c>
      <c r="BA468" s="2" t="s">
        <v>5</v>
      </c>
      <c r="BB468" s="12" t="str">
        <f>INDEX($CD$5:$CD$10,MATCH(BA468,$CC$5:$CC$10,0),1)</f>
        <v/>
      </c>
      <c r="BC468" s="12" t="str">
        <f>IF(AND(BB468="Y",AY468&gt;1),"Y","")</f>
        <v/>
      </c>
      <c r="BD468" s="12" t="str">
        <f>IF(AND(BB468="Y",AY468&lt;1),"Y","")</f>
        <v/>
      </c>
      <c r="BE468" s="12" t="str">
        <f>IF(AY468&gt;1,IF(AY467&gt;1,"Y",""),"")</f>
        <v/>
      </c>
      <c r="BF468" s="12" t="str">
        <f>IF(AY468&lt;1,IF(AY467&lt;1,"Y",""),"")</f>
        <v>Y</v>
      </c>
      <c r="BG468" s="2"/>
      <c r="BH468" s="2"/>
      <c r="BI468" s="2"/>
      <c r="BJ468" s="2"/>
      <c r="BK468" s="2"/>
      <c r="BL468" s="2"/>
      <c r="BM468" s="4" t="str">
        <f>IF(BR468=BR469,IF(BR468&gt;BR467,BR468&amp;"_O",""),BR468&amp;"_C")</f>
        <v/>
      </c>
      <c r="BN468" s="7" t="str">
        <f>IF(RIGHT(BM468,1)="C",BP468/INDEX($BP$5:$BP$2729,MATCH(BR468&amp;"_O",$BM$5:$BM$2729,0),1),"")</f>
        <v/>
      </c>
      <c r="BO468" s="38">
        <v>29210</v>
      </c>
      <c r="BP468" s="3">
        <v>150.16999999999999</v>
      </c>
      <c r="BQ468" s="7">
        <f>BP468/BP467</f>
        <v>1.0009331467039924</v>
      </c>
      <c r="BR468" s="4">
        <f>YEAR(BO468)</f>
        <v>1979</v>
      </c>
      <c r="BS468" s="2" t="s">
        <v>5</v>
      </c>
      <c r="BT468" s="12" t="str">
        <f>INDEX($CD$5:$CD$10,MATCH(BS468,$CC$5:$CC$10,0),1)</f>
        <v/>
      </c>
      <c r="BU468" s="12" t="str">
        <f>IF(AND(BT468="Y",BQ468&gt;1),"Y","")</f>
        <v/>
      </c>
      <c r="BV468" s="12" t="str">
        <f>IF(AND(BT468="Y",BQ468&lt;1),"Y","")</f>
        <v/>
      </c>
      <c r="BW468" s="12" t="str">
        <f>IF(BQ468&gt;1,IF(BQ467&gt;1,"Y",""),"")</f>
        <v>Y</v>
      </c>
      <c r="BX468" s="12" t="str">
        <f>IF(BQ468&lt;1,IF(BQ467&lt;1,"Y",""),"")</f>
        <v/>
      </c>
      <c r="BY468" s="2"/>
      <c r="BZ468" s="2"/>
      <c r="CA468" s="2"/>
    </row>
    <row r="469" spans="2:79">
      <c r="B469" s="4" t="str">
        <f>IF(G469=G470,IF(G469&gt;G468,G469&amp;"_O",""),G469&amp;"_C")</f>
        <v/>
      </c>
      <c r="C469" s="14">
        <f ca="1">RANDBETWEEN(0,1000)/1000</f>
        <v>0.88500000000000001</v>
      </c>
      <c r="D469" s="16">
        <f>D468+1</f>
        <v>465</v>
      </c>
      <c r="E469" s="10">
        <f>ROUNDDOWN(D469/52,0)+1</f>
        <v>9</v>
      </c>
      <c r="F469" s="15">
        <f>F468+7</f>
        <v>47875</v>
      </c>
      <c r="G469" s="4">
        <f>YEAR(F469)</f>
        <v>2031</v>
      </c>
      <c r="H469" s="33">
        <v>0.35099999999999998</v>
      </c>
      <c r="I469" s="33">
        <v>0.89100000000000001</v>
      </c>
      <c r="J469" s="33">
        <v>0.88</v>
      </c>
      <c r="K469" s="16" t="str">
        <f>IF(M468&gt;1,"Up","Down")</f>
        <v>Down</v>
      </c>
      <c r="L469" s="16" t="str">
        <f>IF(K469="Up",IF(H469&lt;$BJ$7,"Up","Down"),IF(H469&lt;$BK$7,"Down","Up"))</f>
        <v>Down</v>
      </c>
      <c r="M469" s="17">
        <f>IF(L469="Up",INDEX($AK$5:$AK$1005,MATCH(I469,$AI$5:$AI$1005,0),1),INDEX($AL$5:$AL$1005,MATCH(J469,$AI$5:$AI$1005,0),1))</f>
        <v>0.99742993838120841</v>
      </c>
      <c r="N469" s="16" t="str">
        <f>IF(P468&gt;1,"Up","Down")</f>
        <v>Down</v>
      </c>
      <c r="O469" s="16" t="str">
        <f>IF(N469="Up",IF(H469&lt;$BJ$12,"Up","Down"),IF(H469&lt;$BK$12,"Down","Up"))</f>
        <v>Down</v>
      </c>
      <c r="P469" s="17">
        <f>IF(O469="Up",INDEX($AP$5:$AP$1005,MATCH(I469,$AI$5:$AI$1005,0),1),INDEX($AQ$5:$AQ$1005,MATCH(J469,$AI$5:$AI$1005,0),1))</f>
        <v>0.99698848312401922</v>
      </c>
      <c r="Q469" s="19">
        <f>T468</f>
        <v>82575.428492846811</v>
      </c>
      <c r="R469" s="19">
        <f>INDEX(model!$S$5:$S$35,MATCH(G469,model!$Q$5:$Q$35,0),1)*model!$O$5</f>
        <v>125</v>
      </c>
      <c r="S469" s="19">
        <f>IF(RIGHT(B469,1)="C",T468*INDEX(model!$T$5:$T$35,MATCH(G469,model!$Q$5:$Q$35,0),1),0)</f>
        <v>0</v>
      </c>
      <c r="T469" s="19">
        <f>(Q469+R469-S469)*M469</f>
        <v>82487.88329571973</v>
      </c>
      <c r="U469" s="19">
        <f>X468</f>
        <v>75371.981004585614</v>
      </c>
      <c r="V469" s="19">
        <f>INDEX(model!$S$5:$S$35,MATCH(G469,model!$Q$5:$Q$35,0),1)*model!$O$6</f>
        <v>125</v>
      </c>
      <c r="W469" s="19">
        <f>IF(RIGHT(B469,1)="C",X468*INDEX(model!$T$5:$T$35,MATCH(G469,model!$Q$5:$Q$35,0),1),0)</f>
        <v>0</v>
      </c>
      <c r="X469" s="19">
        <f>(U469+V469-W469)*P469</f>
        <v>75269.620572204702</v>
      </c>
      <c r="Y469" s="19"/>
      <c r="Z469" s="36" t="str">
        <f>K469&amp;L469</f>
        <v>DownDown</v>
      </c>
      <c r="AA469" s="36" t="str">
        <f>N469&amp;O469</f>
        <v>DownDown</v>
      </c>
      <c r="AB469" s="19"/>
      <c r="AC469" s="19"/>
      <c r="AD469" s="19"/>
      <c r="AE469" s="19"/>
      <c r="AI469" s="18">
        <f>ROUND(AI468-0.001,3)</f>
        <v>0.53600000000000003</v>
      </c>
      <c r="AJ469" s="9">
        <f t="array" ref="AJ469">PERCENTILE(IF($BB$5:$BB$2729="Y",$AY$5:$AY$2729),$AI469)</f>
        <v>1.0046782163248698</v>
      </c>
      <c r="AK469" s="9">
        <f t="array" ref="AK469">PERCENTILE(IF($BC$5:$BC$2729="Y",$AY$5:$AY$2729),$AI469)</f>
        <v>1.0132932347160641</v>
      </c>
      <c r="AL469" s="9">
        <f t="array" ref="AL469">PERCENTILE(IF($BD$5:$BD$2729="Y",$AY$5:$AY$2729),$AI469)</f>
        <v>0.98853924890416456</v>
      </c>
      <c r="AM469" s="41" t="str">
        <f>IF(AI469&lt;$BJ$7,"Up","Down")</f>
        <v>Up</v>
      </c>
      <c r="AN469" s="41" t="str">
        <f>IF(AI469&lt;$BK$7,"Down","Up")</f>
        <v>Up</v>
      </c>
      <c r="AO469" s="9">
        <f t="array" ref="AO469">PERCENTILE(IF($BT$5:$BT$2729="Y",$BQ$5:$BQ$2729),$AI469)</f>
        <v>1.0057416646607462</v>
      </c>
      <c r="AP469" s="9">
        <f t="array" ref="AP469">PERCENTILE(IF($BU$5:$BU$2729="Y",$BQ$5:$BQ$2729),$AI469)</f>
        <v>1.0185081892860914</v>
      </c>
      <c r="AQ469" s="9">
        <f t="array" ref="AQ469">PERCENTILE(IF($BV$5:$BV$2729="Y",$BQ$5:$BQ$2729),$AI469)</f>
        <v>0.98683782002114362</v>
      </c>
      <c r="AR469" s="41" t="str">
        <f>IF(AI469&lt;$BJ$12,"Up","Down")</f>
        <v>Up</v>
      </c>
      <c r="AS469" s="41" t="str">
        <f>IF(AI469&lt;$BK$12,"Down","Up")</f>
        <v>Up</v>
      </c>
      <c r="AU469" s="4" t="str">
        <f>IF(AZ469=AZ470,IF(AZ469&gt;AZ468,AZ469&amp;"_O",""),AZ469&amp;"_C")</f>
        <v/>
      </c>
      <c r="AV469" s="7" t="str">
        <f>IF(RIGHT(AU469,1)="C",AX469/INDEX($AX$5:$AX$2729,MATCH(AZ469&amp;"_O",$AU$5:$AU$2729,0),1),"")</f>
        <v/>
      </c>
      <c r="AW469" s="38">
        <v>28818</v>
      </c>
      <c r="AX469" s="37">
        <v>95.79</v>
      </c>
      <c r="AY469" s="7">
        <f>AX469/AX468</f>
        <v>1.0145096377886043</v>
      </c>
      <c r="AZ469" s="4">
        <f>YEAR(AW469)</f>
        <v>1978</v>
      </c>
      <c r="BA469" s="2" t="s">
        <v>5</v>
      </c>
      <c r="BB469" s="12" t="str">
        <f>INDEX($CD$5:$CD$10,MATCH(BA469,$CC$5:$CC$10,0),1)</f>
        <v/>
      </c>
      <c r="BC469" s="12" t="str">
        <f>IF(AND(BB469="Y",AY469&gt;1),"Y","")</f>
        <v/>
      </c>
      <c r="BD469" s="12" t="str">
        <f>IF(AND(BB469="Y",AY469&lt;1),"Y","")</f>
        <v/>
      </c>
      <c r="BE469" s="12" t="str">
        <f>IF(AY469&gt;1,IF(AY468&gt;1,"Y",""),"")</f>
        <v/>
      </c>
      <c r="BF469" s="12" t="str">
        <f>IF(AY469&lt;1,IF(AY468&lt;1,"Y",""),"")</f>
        <v/>
      </c>
      <c r="BG469" s="2"/>
      <c r="BH469" s="2"/>
      <c r="BI469" s="2"/>
      <c r="BJ469" s="2"/>
      <c r="BK469" s="2"/>
      <c r="BL469" s="2"/>
      <c r="BM469" s="4" t="str">
        <f>IF(BR469=BR470,IF(BR469&gt;BR468,BR469&amp;"_O",""),BR469&amp;"_C")</f>
        <v>1979_C</v>
      </c>
      <c r="BN469" s="7">
        <f>IF(RIGHT(BM469,1)="C",BP469/INDEX($BP$5:$BP$2729,MATCH(BR469&amp;"_O",$BM$5:$BM$2729,0),1),"")</f>
        <v>1.2358049979516592</v>
      </c>
      <c r="BO469" s="38">
        <v>29217</v>
      </c>
      <c r="BP469" s="3">
        <v>150.83000000000001</v>
      </c>
      <c r="BQ469" s="7">
        <f>BP469/BP468</f>
        <v>1.0043950189784911</v>
      </c>
      <c r="BR469" s="4">
        <f>YEAR(BO469)</f>
        <v>1979</v>
      </c>
      <c r="BS469" s="2" t="s">
        <v>5</v>
      </c>
      <c r="BT469" s="12" t="str">
        <f>INDEX($CD$5:$CD$10,MATCH(BS469,$CC$5:$CC$10,0),1)</f>
        <v/>
      </c>
      <c r="BU469" s="12" t="str">
        <f>IF(AND(BT469="Y",BQ469&gt;1),"Y","")</f>
        <v/>
      </c>
      <c r="BV469" s="12" t="str">
        <f>IF(AND(BT469="Y",BQ469&lt;1),"Y","")</f>
        <v/>
      </c>
      <c r="BW469" s="12" t="str">
        <f>IF(BQ469&gt;1,IF(BQ468&gt;1,"Y",""),"")</f>
        <v>Y</v>
      </c>
      <c r="BX469" s="12" t="str">
        <f>IF(BQ469&lt;1,IF(BQ468&lt;1,"Y",""),"")</f>
        <v/>
      </c>
      <c r="BY469" s="2"/>
      <c r="BZ469" s="2"/>
      <c r="CA469" s="2"/>
    </row>
    <row r="470" spans="2:79">
      <c r="B470" s="4" t="str">
        <f>IF(G470=G471,IF(G470&gt;G469,G470&amp;"_O",""),G470&amp;"_C")</f>
        <v/>
      </c>
      <c r="C470" s="14">
        <f ca="1">RANDBETWEEN(0,1000)/1000</f>
        <v>0.27900000000000003</v>
      </c>
      <c r="D470" s="16">
        <f>D469+1</f>
        <v>466</v>
      </c>
      <c r="E470" s="10">
        <f>ROUNDDOWN(D470/52,0)+1</f>
        <v>9</v>
      </c>
      <c r="F470" s="15">
        <f>F469+7</f>
        <v>47882</v>
      </c>
      <c r="G470" s="4">
        <f>YEAR(F470)</f>
        <v>2031</v>
      </c>
      <c r="H470" s="33">
        <v>0.14000000000000001</v>
      </c>
      <c r="I470" s="33">
        <v>0.126</v>
      </c>
      <c r="J470" s="33">
        <v>3.5000000000000003E-2</v>
      </c>
      <c r="K470" s="16" t="str">
        <f>IF(M469&gt;1,"Up","Down")</f>
        <v>Down</v>
      </c>
      <c r="L470" s="16" t="str">
        <f>IF(K470="Up",IF(H470&lt;$BJ$7,"Up","Down"),IF(H470&lt;$BK$7,"Down","Up"))</f>
        <v>Down</v>
      </c>
      <c r="M470" s="17">
        <f>IF(L470="Up",INDEX($AK$5:$AK$1005,MATCH(I470,$AI$5:$AI$1005,0),1),INDEX($AL$5:$AL$1005,MATCH(J470,$AI$5:$AI$1005,0),1))</f>
        <v>0.9440291041608696</v>
      </c>
      <c r="N470" s="16" t="str">
        <f>IF(P469&gt;1,"Up","Down")</f>
        <v>Down</v>
      </c>
      <c r="O470" s="16" t="str">
        <f>IF(N470="Up",IF(H470&lt;$BJ$12,"Up","Down"),IF(H470&lt;$BK$12,"Down","Up"))</f>
        <v>Down</v>
      </c>
      <c r="P470" s="17">
        <f>IF(O470="Up",INDEX($AP$5:$AP$1005,MATCH(I470,$AI$5:$AI$1005,0),1),INDEX($AQ$5:$AQ$1005,MATCH(J470,$AI$5:$AI$1005,0),1))</f>
        <v>0.92557805418694084</v>
      </c>
      <c r="Q470" s="19">
        <f>T469</f>
        <v>82487.88329571973</v>
      </c>
      <c r="R470" s="19">
        <f>INDEX(model!$S$5:$S$35,MATCH(G470,model!$Q$5:$Q$35,0),1)*model!$O$5</f>
        <v>125</v>
      </c>
      <c r="S470" s="19">
        <f>IF(RIGHT(B470,1)="C",T469*INDEX(model!$T$5:$T$35,MATCH(G470,model!$Q$5:$Q$35,0),1),0)</f>
        <v>0</v>
      </c>
      <c r="T470" s="19">
        <f>(Q470+R470-S470)*M470</f>
        <v>77988.96620980477</v>
      </c>
      <c r="U470" s="19">
        <f>X469</f>
        <v>75269.620572204702</v>
      </c>
      <c r="V470" s="19">
        <f>INDEX(model!$S$5:$S$35,MATCH(G470,model!$Q$5:$Q$35,0),1)*model!$O$6</f>
        <v>125</v>
      </c>
      <c r="W470" s="19">
        <f>IF(RIGHT(B470,1)="C",X469*INDEX(model!$T$5:$T$35,MATCH(G470,model!$Q$5:$Q$35,0),1),0)</f>
        <v>0</v>
      </c>
      <c r="X470" s="19">
        <f>(U470+V470-W470)*P470</f>
        <v>69783.606205383927</v>
      </c>
      <c r="Y470" s="19"/>
      <c r="Z470" s="36" t="str">
        <f>K470&amp;L470</f>
        <v>DownDown</v>
      </c>
      <c r="AA470" s="36" t="str">
        <f>N470&amp;O470</f>
        <v>DownDown</v>
      </c>
      <c r="AB470" s="19"/>
      <c r="AC470" s="19"/>
      <c r="AD470" s="19"/>
      <c r="AE470" s="19"/>
      <c r="AI470" s="18">
        <f>ROUND(AI469-0.001,3)</f>
        <v>0.53500000000000003</v>
      </c>
      <c r="AJ470" s="9">
        <f t="array" ref="AJ470">PERCENTILE(IF($BB$5:$BB$2729="Y",$AY$5:$AY$2729),$AI470)</f>
        <v>1.0046270840732707</v>
      </c>
      <c r="AK470" s="9">
        <f t="array" ref="AK470">PERCENTILE(IF($BC$5:$BC$2729="Y",$AY$5:$AY$2729),$AI470)</f>
        <v>1.0132747296360478</v>
      </c>
      <c r="AL470" s="9">
        <f t="array" ref="AL470">PERCENTILE(IF($BD$5:$BD$2729="Y",$AY$5:$AY$2729),$AI470)</f>
        <v>0.98852716482063574</v>
      </c>
      <c r="AM470" s="41" t="str">
        <f>IF(AI470&lt;$BJ$7,"Up","Down")</f>
        <v>Up</v>
      </c>
      <c r="AN470" s="41" t="str">
        <f>IF(AI470&lt;$BK$7,"Down","Up")</f>
        <v>Up</v>
      </c>
      <c r="AO470" s="9">
        <f t="array" ref="AO470">PERCENTILE(IF($BT$5:$BT$2729="Y",$BQ$5:$BQ$2729),$AI470)</f>
        <v>1.0055751579957521</v>
      </c>
      <c r="AP470" s="9">
        <f t="array" ref="AP470">PERCENTILE(IF($BU$5:$BU$2729="Y",$BQ$5:$BQ$2729),$AI470)</f>
        <v>1.0184751628570585</v>
      </c>
      <c r="AQ470" s="9">
        <f t="array" ref="AQ470">PERCENTILE(IF($BV$5:$BV$2729="Y",$BQ$5:$BQ$2729),$AI470)</f>
        <v>0.98678535696996716</v>
      </c>
      <c r="AR470" s="41" t="str">
        <f>IF(AI470&lt;$BJ$12,"Up","Down")</f>
        <v>Up</v>
      </c>
      <c r="AS470" s="41" t="str">
        <f>IF(AI470&lt;$BK$12,"Down","Up")</f>
        <v>Up</v>
      </c>
      <c r="AU470" s="4" t="str">
        <f>IF(AZ470=AZ471,IF(AZ470&gt;AZ469,AZ470&amp;"_O",""),AZ470&amp;"_C")</f>
        <v/>
      </c>
      <c r="AV470" s="7" t="str">
        <f>IF(RIGHT(AU470,1)="C",AX470/INDEX($AX$5:$AX$2729,MATCH(AZ470&amp;"_O",$AU$5:$AU$2729,0),1),"")</f>
        <v/>
      </c>
      <c r="AW470" s="38">
        <v>28825</v>
      </c>
      <c r="AX470" s="37">
        <v>96.28</v>
      </c>
      <c r="AY470" s="7">
        <f>AX470/AX469</f>
        <v>1.0051153565090301</v>
      </c>
      <c r="AZ470" s="4">
        <f>YEAR(AW470)</f>
        <v>1978</v>
      </c>
      <c r="BA470" s="2" t="s">
        <v>5</v>
      </c>
      <c r="BB470" s="12" t="str">
        <f>INDEX($CD$5:$CD$10,MATCH(BA470,$CC$5:$CC$10,0),1)</f>
        <v/>
      </c>
      <c r="BC470" s="12" t="str">
        <f>IF(AND(BB470="Y",AY470&gt;1),"Y","")</f>
        <v/>
      </c>
      <c r="BD470" s="12" t="str">
        <f>IF(AND(BB470="Y",AY470&lt;1),"Y","")</f>
        <v/>
      </c>
      <c r="BE470" s="12" t="str">
        <f>IF(AY470&gt;1,IF(AY469&gt;1,"Y",""),"")</f>
        <v>Y</v>
      </c>
      <c r="BF470" s="12" t="str">
        <f>IF(AY470&lt;1,IF(AY469&lt;1,"Y",""),"")</f>
        <v/>
      </c>
      <c r="BG470" s="2"/>
      <c r="BH470" s="2"/>
      <c r="BI470" s="2"/>
      <c r="BJ470" s="2"/>
      <c r="BK470" s="2"/>
      <c r="BL470" s="2"/>
      <c r="BM470" s="4" t="str">
        <f>IF(BR470=BR471,IF(BR470&gt;BR469,BR470&amp;"_O",""),BR470&amp;"_C")</f>
        <v>1980_O</v>
      </c>
      <c r="BN470" s="7" t="str">
        <f>IF(RIGHT(BM470,1)="C",BP470/INDEX($BP$5:$BP$2729,MATCH(BR470&amp;"_O",$BM$5:$BM$2729,0),1),"")</f>
        <v/>
      </c>
      <c r="BO470" s="38">
        <v>29224</v>
      </c>
      <c r="BP470" s="3">
        <v>148.02000000000001</v>
      </c>
      <c r="BQ470" s="7">
        <f>BP470/BP469</f>
        <v>0.98136975402771331</v>
      </c>
      <c r="BR470" s="4">
        <f>YEAR(BO470)</f>
        <v>1980</v>
      </c>
      <c r="BS470" s="2" t="s">
        <v>6</v>
      </c>
      <c r="BT470" s="12" t="str">
        <f>INDEX($CD$5:$CD$10,MATCH(BS470,$CC$5:$CC$10,0),1)</f>
        <v/>
      </c>
      <c r="BU470" s="12" t="str">
        <f>IF(AND(BT470="Y",BQ470&gt;1),"Y","")</f>
        <v/>
      </c>
      <c r="BV470" s="12" t="str">
        <f>IF(AND(BT470="Y",BQ470&lt;1),"Y","")</f>
        <v/>
      </c>
      <c r="BW470" s="12" t="str">
        <f>IF(BQ470&gt;1,IF(BQ469&gt;1,"Y",""),"")</f>
        <v/>
      </c>
      <c r="BX470" s="12" t="str">
        <f>IF(BQ470&lt;1,IF(BQ469&lt;1,"Y",""),"")</f>
        <v/>
      </c>
      <c r="BY470" s="2"/>
      <c r="BZ470" s="2"/>
      <c r="CA470" s="2"/>
    </row>
    <row r="471" spans="2:79">
      <c r="B471" s="4" t="str">
        <f>IF(G471=G472,IF(G471&gt;G470,G471&amp;"_O",""),G471&amp;"_C")</f>
        <v/>
      </c>
      <c r="C471" s="14">
        <f ca="1">RANDBETWEEN(0,1000)/1000</f>
        <v>0.45900000000000002</v>
      </c>
      <c r="D471" s="16">
        <f>D470+1</f>
        <v>467</v>
      </c>
      <c r="E471" s="10">
        <f>ROUNDDOWN(D471/52,0)+1</f>
        <v>9</v>
      </c>
      <c r="F471" s="15">
        <f>F470+7</f>
        <v>47889</v>
      </c>
      <c r="G471" s="4">
        <f>YEAR(F471)</f>
        <v>2031</v>
      </c>
      <c r="H471" s="33">
        <v>0.48199999999999998</v>
      </c>
      <c r="I471" s="33">
        <v>0.31900000000000001</v>
      </c>
      <c r="J471" s="33">
        <v>0.20899999999999999</v>
      </c>
      <c r="K471" s="16" t="str">
        <f>IF(M470&gt;1,"Up","Down")</f>
        <v>Down</v>
      </c>
      <c r="L471" s="16" t="str">
        <f>IF(K471="Up",IF(H471&lt;$BJ$7,"Up","Down"),IF(H471&lt;$BK$7,"Down","Up"))</f>
        <v>Up</v>
      </c>
      <c r="M471" s="17">
        <f>IF(L471="Up",INDEX($AK$5:$AK$1005,MATCH(I471,$AI$5:$AI$1005,0),1),INDEX($AL$5:$AL$1005,MATCH(J471,$AI$5:$AI$1005,0),1))</f>
        <v>1.0076860944246218</v>
      </c>
      <c r="N471" s="16" t="str">
        <f>IF(P470&gt;1,"Up","Down")</f>
        <v>Down</v>
      </c>
      <c r="O471" s="16" t="str">
        <f>IF(N471="Up",IF(H471&lt;$BJ$12,"Up","Down"),IF(H471&lt;$BK$12,"Down","Up"))</f>
        <v>Up</v>
      </c>
      <c r="P471" s="17">
        <f>IF(O471="Up",INDEX($AP$5:$AP$1005,MATCH(I471,$AI$5:$AI$1005,0),1),INDEX($AQ$5:$AQ$1005,MATCH(J471,$AI$5:$AI$1005,0),1))</f>
        <v>1.0106393657885884</v>
      </c>
      <c r="Q471" s="19">
        <f>T470</f>
        <v>77988.96620980477</v>
      </c>
      <c r="R471" s="19">
        <f>INDEX(model!$S$5:$S$35,MATCH(G471,model!$Q$5:$Q$35,0),1)*model!$O$5</f>
        <v>125</v>
      </c>
      <c r="S471" s="19">
        <f>IF(RIGHT(B471,1)="C",T470*INDEX(model!$T$5:$T$35,MATCH(G471,model!$Q$5:$Q$35,0),1),0)</f>
        <v>0</v>
      </c>
      <c r="T471" s="19">
        <f>(Q471+R471-S471)*M471</f>
        <v>78714.357529975037</v>
      </c>
      <c r="U471" s="19">
        <f>X470</f>
        <v>69783.606205383927</v>
      </c>
      <c r="V471" s="19">
        <f>INDEX(model!$S$5:$S$35,MATCH(G471,model!$Q$5:$Q$35,0),1)*model!$O$6</f>
        <v>125</v>
      </c>
      <c r="W471" s="19">
        <f>IF(RIGHT(B471,1)="C",X470*INDEX(model!$T$5:$T$35,MATCH(G471,model!$Q$5:$Q$35,0),1),0)</f>
        <v>0</v>
      </c>
      <c r="X471" s="19">
        <f>(U471+V471-W471)*P471</f>
        <v>70652.389438573387</v>
      </c>
      <c r="Y471" s="19"/>
      <c r="Z471" s="36" t="str">
        <f>K471&amp;L471</f>
        <v>DownUp</v>
      </c>
      <c r="AA471" s="36" t="str">
        <f>N471&amp;O471</f>
        <v>DownUp</v>
      </c>
      <c r="AB471" s="19"/>
      <c r="AC471" s="19"/>
      <c r="AD471" s="19"/>
      <c r="AE471" s="19"/>
      <c r="AI471" s="18">
        <f>ROUND(AI470-0.001,3)</f>
        <v>0.53400000000000003</v>
      </c>
      <c r="AJ471" s="9">
        <f t="array" ref="AJ471">PERCENTILE(IF($BB$5:$BB$2729="Y",$AY$5:$AY$2729),$AI471)</f>
        <v>1.0045683700900363</v>
      </c>
      <c r="AK471" s="9">
        <f t="array" ref="AK471">PERCENTILE(IF($BC$5:$BC$2729="Y",$AY$5:$AY$2729),$AI471)</f>
        <v>1.0132660019356878</v>
      </c>
      <c r="AL471" s="9">
        <f t="array" ref="AL471">PERCENTILE(IF($BD$5:$BD$2729="Y",$AY$5:$AY$2729),$AI471)</f>
        <v>0.9885215339566743</v>
      </c>
      <c r="AM471" s="41" t="str">
        <f>IF(AI471&lt;$BJ$7,"Up","Down")</f>
        <v>Up</v>
      </c>
      <c r="AN471" s="41" t="str">
        <f>IF(AI471&lt;$BK$7,"Down","Up")</f>
        <v>Up</v>
      </c>
      <c r="AO471" s="9">
        <f t="array" ref="AO471">PERCENTILE(IF($BT$5:$BT$2729="Y",$BQ$5:$BQ$2729),$AI471)</f>
        <v>1.0055157500932599</v>
      </c>
      <c r="AP471" s="9">
        <f t="array" ref="AP471">PERCENTILE(IF($BU$5:$BU$2729="Y",$BQ$5:$BQ$2729),$AI471)</f>
        <v>1.018472350086431</v>
      </c>
      <c r="AQ471" s="9">
        <f t="array" ref="AQ471">PERCENTILE(IF($BV$5:$BV$2729="Y",$BQ$5:$BQ$2729),$AI471)</f>
        <v>0.98666456556180604</v>
      </c>
      <c r="AR471" s="41" t="str">
        <f>IF(AI471&lt;$BJ$12,"Up","Down")</f>
        <v>Up</v>
      </c>
      <c r="AS471" s="41" t="str">
        <f>IF(AI471&lt;$BK$12,"Down","Up")</f>
        <v>Up</v>
      </c>
      <c r="AU471" s="4" t="str">
        <f>IF(AZ471=AZ472,IF(AZ471&gt;AZ470,AZ471&amp;"_O",""),AZ471&amp;"_C")</f>
        <v/>
      </c>
      <c r="AV471" s="7" t="str">
        <f>IF(RIGHT(AU471,1)="C",AX471/INDEX($AX$5:$AX$2729,MATCH(AZ471&amp;"_O",$AU$5:$AU$2729,0),1),"")</f>
        <v/>
      </c>
      <c r="AW471" s="38">
        <v>28832</v>
      </c>
      <c r="AX471" s="37">
        <v>96.63</v>
      </c>
      <c r="AY471" s="7">
        <f>AX471/AX470</f>
        <v>1.0036352305774823</v>
      </c>
      <c r="AZ471" s="4">
        <f>YEAR(AW471)</f>
        <v>1978</v>
      </c>
      <c r="BA471" s="2" t="s">
        <v>5</v>
      </c>
      <c r="BB471" s="12" t="str">
        <f>INDEX($CD$5:$CD$10,MATCH(BA471,$CC$5:$CC$10,0),1)</f>
        <v/>
      </c>
      <c r="BC471" s="12" t="str">
        <f>IF(AND(BB471="Y",AY471&gt;1),"Y","")</f>
        <v/>
      </c>
      <c r="BD471" s="12" t="str">
        <f>IF(AND(BB471="Y",AY471&lt;1),"Y","")</f>
        <v/>
      </c>
      <c r="BE471" s="12" t="str">
        <f>IF(AY471&gt;1,IF(AY470&gt;1,"Y",""),"")</f>
        <v>Y</v>
      </c>
      <c r="BF471" s="12" t="str">
        <f>IF(AY471&lt;1,IF(AY470&lt;1,"Y",""),"")</f>
        <v/>
      </c>
      <c r="BG471" s="2"/>
      <c r="BH471" s="2"/>
      <c r="BI471" s="2"/>
      <c r="BJ471" s="2"/>
      <c r="BK471" s="2"/>
      <c r="BL471" s="2"/>
      <c r="BM471" s="4" t="str">
        <f>IF(BR471=BR472,IF(BR471&gt;BR470,BR471&amp;"_O",""),BR471&amp;"_C")</f>
        <v/>
      </c>
      <c r="BN471" s="7" t="str">
        <f>IF(RIGHT(BM471,1)="C",BP471/INDEX($BP$5:$BP$2729,MATCH(BR471&amp;"_O",$BM$5:$BM$2729,0),1),"")</f>
        <v/>
      </c>
      <c r="BO471" s="38">
        <v>29231</v>
      </c>
      <c r="BP471" s="3">
        <v>153.87</v>
      </c>
      <c r="BQ471" s="7">
        <f>BP471/BP470</f>
        <v>1.0395216862586136</v>
      </c>
      <c r="BR471" s="4">
        <f>YEAR(BO471)</f>
        <v>1980</v>
      </c>
      <c r="BS471" s="2" t="s">
        <v>6</v>
      </c>
      <c r="BT471" s="12" t="str">
        <f>INDEX($CD$5:$CD$10,MATCH(BS471,$CC$5:$CC$10,0),1)</f>
        <v/>
      </c>
      <c r="BU471" s="12" t="str">
        <f>IF(AND(BT471="Y",BQ471&gt;1),"Y","")</f>
        <v/>
      </c>
      <c r="BV471" s="12" t="str">
        <f>IF(AND(BT471="Y",BQ471&lt;1),"Y","")</f>
        <v/>
      </c>
      <c r="BW471" s="12" t="str">
        <f>IF(BQ471&gt;1,IF(BQ470&gt;1,"Y",""),"")</f>
        <v/>
      </c>
      <c r="BX471" s="12" t="str">
        <f>IF(BQ471&lt;1,IF(BQ470&lt;1,"Y",""),"")</f>
        <v/>
      </c>
      <c r="BY471" s="2"/>
      <c r="BZ471" s="2"/>
      <c r="CA471" s="2"/>
    </row>
    <row r="472" spans="2:79">
      <c r="B472" s="4" t="str">
        <f>IF(G472=G473,IF(G472&gt;G471,G472&amp;"_O",""),G472&amp;"_C")</f>
        <v/>
      </c>
      <c r="C472" s="14">
        <f ca="1">RANDBETWEEN(0,1000)/1000</f>
        <v>0.27600000000000002</v>
      </c>
      <c r="D472" s="16">
        <f>D471+1</f>
        <v>468</v>
      </c>
      <c r="E472" s="10">
        <f>ROUNDDOWN(D472/52,0)+1</f>
        <v>10</v>
      </c>
      <c r="F472" s="15">
        <f>F471+7</f>
        <v>47896</v>
      </c>
      <c r="G472" s="4">
        <f>YEAR(F472)</f>
        <v>2031</v>
      </c>
      <c r="H472" s="33">
        <v>0.35699999999999998</v>
      </c>
      <c r="I472" s="33">
        <v>0.215</v>
      </c>
      <c r="J472" s="33">
        <v>0.308</v>
      </c>
      <c r="K472" s="16" t="str">
        <f>IF(M471&gt;1,"Up","Down")</f>
        <v>Up</v>
      </c>
      <c r="L472" s="16" t="str">
        <f>IF(K472="Up",IF(H472&lt;$BJ$7,"Up","Down"),IF(H472&lt;$BK$7,"Down","Up"))</f>
        <v>Up</v>
      </c>
      <c r="M472" s="17">
        <f>IF(L472="Up",INDEX($AK$5:$AK$1005,MATCH(I472,$AI$5:$AI$1005,0),1),INDEX($AL$5:$AL$1005,MATCH(J472,$AI$5:$AI$1005,0),1))</f>
        <v>1.0053492252788394</v>
      </c>
      <c r="N472" s="16" t="str">
        <f>IF(P471&gt;1,"Up","Down")</f>
        <v>Up</v>
      </c>
      <c r="O472" s="16" t="str">
        <f>IF(N472="Up",IF(H472&lt;$BJ$12,"Up","Down"),IF(H472&lt;$BK$12,"Down","Up"))</f>
        <v>Up</v>
      </c>
      <c r="P472" s="17">
        <f>IF(O472="Up",INDEX($AP$5:$AP$1005,MATCH(I472,$AI$5:$AI$1005,0),1),INDEX($AQ$5:$AQ$1005,MATCH(J472,$AI$5:$AI$1005,0),1))</f>
        <v>1.0072133407416362</v>
      </c>
      <c r="Q472" s="19">
        <f>T471</f>
        <v>78714.357529975037</v>
      </c>
      <c r="R472" s="19">
        <f>INDEX(model!$S$5:$S$35,MATCH(G472,model!$Q$5:$Q$35,0),1)*model!$O$5</f>
        <v>125</v>
      </c>
      <c r="S472" s="19">
        <f>IF(RIGHT(B472,1)="C",T471*INDEX(model!$T$5:$T$35,MATCH(G472,model!$Q$5:$Q$35,0),1),0)</f>
        <v>0</v>
      </c>
      <c r="T472" s="19">
        <f>(Q472+R472-S472)*M472</f>
        <v>79261.087014241843</v>
      </c>
      <c r="U472" s="19">
        <f>X471</f>
        <v>70652.389438573387</v>
      </c>
      <c r="V472" s="19">
        <f>INDEX(model!$S$5:$S$35,MATCH(G472,model!$Q$5:$Q$35,0),1)*model!$O$6</f>
        <v>125</v>
      </c>
      <c r="W472" s="19">
        <f>IF(RIGHT(B472,1)="C",X471*INDEX(model!$T$5:$T$35,MATCH(G472,model!$Q$5:$Q$35,0),1),0)</f>
        <v>0</v>
      </c>
      <c r="X472" s="19">
        <f>(U472+V472-W472)*P472</f>
        <v>71287.930865397298</v>
      </c>
      <c r="Y472" s="19"/>
      <c r="Z472" s="36" t="str">
        <f>K472&amp;L472</f>
        <v>UpUp</v>
      </c>
      <c r="AA472" s="36" t="str">
        <f>N472&amp;O472</f>
        <v>UpUp</v>
      </c>
      <c r="AB472" s="19"/>
      <c r="AC472" s="19"/>
      <c r="AD472" s="19"/>
      <c r="AE472" s="19"/>
      <c r="AI472" s="18">
        <f>ROUND(AI471-0.001,3)</f>
        <v>0.53300000000000003</v>
      </c>
      <c r="AJ472" s="9">
        <f t="array" ref="AJ472">PERCENTILE(IF($BB$5:$BB$2729="Y",$AY$5:$AY$2729),$AI472)</f>
        <v>1.0043703854641919</v>
      </c>
      <c r="AK472" s="9">
        <f t="array" ref="AK472">PERCENTILE(IF($BC$5:$BC$2729="Y",$AY$5:$AY$2729),$AI472)</f>
        <v>1.0132298434879927</v>
      </c>
      <c r="AL472" s="9">
        <f t="array" ref="AL472">PERCENTILE(IF($BD$5:$BD$2729="Y",$AY$5:$AY$2729),$AI472)</f>
        <v>0.98847127532122858</v>
      </c>
      <c r="AM472" s="41" t="str">
        <f>IF(AI472&lt;$BJ$7,"Up","Down")</f>
        <v>Up</v>
      </c>
      <c r="AN472" s="41" t="str">
        <f>IF(AI472&lt;$BK$7,"Down","Up")</f>
        <v>Up</v>
      </c>
      <c r="AO472" s="9">
        <f t="array" ref="AO472">PERCENTILE(IF($BT$5:$BT$2729="Y",$BQ$5:$BQ$2729),$AI472)</f>
        <v>1.0054969197465478</v>
      </c>
      <c r="AP472" s="9">
        <f t="array" ref="AP472">PERCENTILE(IF($BU$5:$BU$2729="Y",$BQ$5:$BQ$2729),$AI472)</f>
        <v>1.0184541981154471</v>
      </c>
      <c r="AQ472" s="9">
        <f t="array" ref="AQ472">PERCENTILE(IF($BV$5:$BV$2729="Y",$BQ$5:$BQ$2729),$AI472)</f>
        <v>0.98657784385353575</v>
      </c>
      <c r="AR472" s="41" t="str">
        <f>IF(AI472&lt;$BJ$12,"Up","Down")</f>
        <v>Up</v>
      </c>
      <c r="AS472" s="41" t="str">
        <f>IF(AI472&lt;$BK$12,"Down","Up")</f>
        <v>Up</v>
      </c>
      <c r="AU472" s="4" t="str">
        <f>IF(AZ472=AZ473,IF(AZ472&gt;AZ471,AZ472&amp;"_O",""),AZ472&amp;"_C")</f>
        <v/>
      </c>
      <c r="AV472" s="7" t="str">
        <f>IF(RIGHT(AU472,1)="C",AX472/INDEX($AX$5:$AX$2729,MATCH(AZ472&amp;"_O",$AU$5:$AU$2729,0),1),"")</f>
        <v/>
      </c>
      <c r="AW472" s="38">
        <v>28839</v>
      </c>
      <c r="AX472" s="37">
        <v>95.33</v>
      </c>
      <c r="AY472" s="7">
        <f>AX472/AX471</f>
        <v>0.98654662113215363</v>
      </c>
      <c r="AZ472" s="4">
        <f>YEAR(AW472)</f>
        <v>1978</v>
      </c>
      <c r="BA472" s="2" t="s">
        <v>5</v>
      </c>
      <c r="BB472" s="12" t="str">
        <f>INDEX($CD$5:$CD$10,MATCH(BA472,$CC$5:$CC$10,0),1)</f>
        <v/>
      </c>
      <c r="BC472" s="12" t="str">
        <f>IF(AND(BB472="Y",AY472&gt;1),"Y","")</f>
        <v/>
      </c>
      <c r="BD472" s="12" t="str">
        <f>IF(AND(BB472="Y",AY472&lt;1),"Y","")</f>
        <v/>
      </c>
      <c r="BE472" s="12" t="str">
        <f>IF(AY472&gt;1,IF(AY471&gt;1,"Y",""),"")</f>
        <v/>
      </c>
      <c r="BF472" s="12" t="str">
        <f>IF(AY472&lt;1,IF(AY471&lt;1,"Y",""),"")</f>
        <v/>
      </c>
      <c r="BG472" s="2"/>
      <c r="BH472" s="2"/>
      <c r="BI472" s="2"/>
      <c r="BJ472" s="2"/>
      <c r="BK472" s="2"/>
      <c r="BL472" s="2"/>
      <c r="BM472" s="4" t="str">
        <f>IF(BR472=BR473,IF(BR472&gt;BR471,BR472&amp;"_O",""),BR472&amp;"_C")</f>
        <v/>
      </c>
      <c r="BN472" s="7" t="str">
        <f>IF(RIGHT(BM472,1)="C",BP472/INDEX($BP$5:$BP$2729,MATCH(BR472&amp;"_O",$BM$5:$BM$2729,0),1),"")</f>
        <v/>
      </c>
      <c r="BO472" s="38">
        <v>29238</v>
      </c>
      <c r="BP472" s="3">
        <v>156.13999999999999</v>
      </c>
      <c r="BQ472" s="7">
        <f>BP472/BP471</f>
        <v>1.0147527133294338</v>
      </c>
      <c r="BR472" s="4">
        <f>YEAR(BO472)</f>
        <v>1980</v>
      </c>
      <c r="BS472" s="2" t="s">
        <v>6</v>
      </c>
      <c r="BT472" s="12" t="str">
        <f>INDEX($CD$5:$CD$10,MATCH(BS472,$CC$5:$CC$10,0),1)</f>
        <v/>
      </c>
      <c r="BU472" s="12" t="str">
        <f>IF(AND(BT472="Y",BQ472&gt;1),"Y","")</f>
        <v/>
      </c>
      <c r="BV472" s="12" t="str">
        <f>IF(AND(BT472="Y",BQ472&lt;1),"Y","")</f>
        <v/>
      </c>
      <c r="BW472" s="12" t="str">
        <f>IF(BQ472&gt;1,IF(BQ471&gt;1,"Y",""),"")</f>
        <v>Y</v>
      </c>
      <c r="BX472" s="12" t="str">
        <f>IF(BQ472&lt;1,IF(BQ471&lt;1,"Y",""),"")</f>
        <v/>
      </c>
      <c r="BY472" s="2"/>
      <c r="BZ472" s="2"/>
      <c r="CA472" s="2"/>
    </row>
    <row r="473" spans="2:79">
      <c r="B473" s="4" t="str">
        <f>IF(G473=G474,IF(G473&gt;G472,G473&amp;"_O",""),G473&amp;"_C")</f>
        <v/>
      </c>
      <c r="C473" s="14">
        <f ca="1">RANDBETWEEN(0,1000)/1000</f>
        <v>0.98399999999999999</v>
      </c>
      <c r="D473" s="16">
        <f>D472+1</f>
        <v>469</v>
      </c>
      <c r="E473" s="10">
        <f>ROUNDDOWN(D473/52,0)+1</f>
        <v>10</v>
      </c>
      <c r="F473" s="15">
        <f>F472+7</f>
        <v>47903</v>
      </c>
      <c r="G473" s="4">
        <f>YEAR(F473)</f>
        <v>2031</v>
      </c>
      <c r="H473" s="33">
        <v>0.93400000000000005</v>
      </c>
      <c r="I473" s="33">
        <v>0.505</v>
      </c>
      <c r="J473" s="33">
        <v>0.39</v>
      </c>
      <c r="K473" s="16" t="str">
        <f>IF(M472&gt;1,"Up","Down")</f>
        <v>Up</v>
      </c>
      <c r="L473" s="16" t="str">
        <f>IF(K473="Up",IF(H473&lt;$BJ$7,"Up","Down"),IF(H473&lt;$BK$7,"Down","Up"))</f>
        <v>Down</v>
      </c>
      <c r="M473" s="17">
        <f>IF(L473="Up",INDEX($AK$5:$AK$1005,MATCH(I473,$AI$5:$AI$1005,0),1),INDEX($AL$5:$AL$1005,MATCH(J473,$AI$5:$AI$1005,0),1))</f>
        <v>0.98357809604793911</v>
      </c>
      <c r="N473" s="16" t="str">
        <f>IF(P472&gt;1,"Up","Down")</f>
        <v>Up</v>
      </c>
      <c r="O473" s="16" t="str">
        <f>IF(N473="Up",IF(H473&lt;$BJ$12,"Up","Down"),IF(H473&lt;$BK$12,"Down","Up"))</f>
        <v>Down</v>
      </c>
      <c r="P473" s="17">
        <f>IF(O473="Up",INDEX($AP$5:$AP$1005,MATCH(I473,$AI$5:$AI$1005,0),1),INDEX($AQ$5:$AQ$1005,MATCH(J473,$AI$5:$AI$1005,0),1))</f>
        <v>0.98008195860985181</v>
      </c>
      <c r="Q473" s="19">
        <f>T472</f>
        <v>79261.087014241843</v>
      </c>
      <c r="R473" s="19">
        <f>INDEX(model!$S$5:$S$35,MATCH(G473,model!$Q$5:$Q$35,0),1)*model!$O$5</f>
        <v>125</v>
      </c>
      <c r="S473" s="19">
        <f>IF(RIGHT(B473,1)="C",T472*INDEX(model!$T$5:$T$35,MATCH(G473,model!$Q$5:$Q$35,0),1),0)</f>
        <v>0</v>
      </c>
      <c r="T473" s="19">
        <f>(Q473+R473-S473)*M473</f>
        <v>78082.416318164018</v>
      </c>
      <c r="U473" s="19">
        <f>X472</f>
        <v>71287.930865397298</v>
      </c>
      <c r="V473" s="19">
        <f>INDEX(model!$S$5:$S$35,MATCH(G473,model!$Q$5:$Q$35,0),1)*model!$O$6</f>
        <v>125</v>
      </c>
      <c r="W473" s="19">
        <f>IF(RIGHT(B473,1)="C",X472*INDEX(model!$T$5:$T$35,MATCH(G473,model!$Q$5:$Q$35,0),1),0)</f>
        <v>0</v>
      </c>
      <c r="X473" s="19">
        <f>(U473+V473-W473)*P473</f>
        <v>69990.525152628528</v>
      </c>
      <c r="Y473" s="19"/>
      <c r="Z473" s="36" t="str">
        <f>K473&amp;L473</f>
        <v>UpDown</v>
      </c>
      <c r="AA473" s="36" t="str">
        <f>N473&amp;O473</f>
        <v>UpDown</v>
      </c>
      <c r="AB473" s="19"/>
      <c r="AC473" s="19"/>
      <c r="AD473" s="19"/>
      <c r="AE473" s="19"/>
      <c r="AI473" s="18">
        <f>ROUND(AI472-0.001,3)</f>
        <v>0.53200000000000003</v>
      </c>
      <c r="AJ473" s="9">
        <f t="array" ref="AJ473">PERCENTILE(IF($BB$5:$BB$2729="Y",$AY$5:$AY$2729),$AI473)</f>
        <v>1.0043108496982771</v>
      </c>
      <c r="AK473" s="9">
        <f t="array" ref="AK473">PERCENTILE(IF($BC$5:$BC$2729="Y",$AY$5:$AY$2729),$AI473)</f>
        <v>1.013167442336014</v>
      </c>
      <c r="AL473" s="9">
        <f t="array" ref="AL473">PERCENTILE(IF($BD$5:$BD$2729="Y",$AY$5:$AY$2729),$AI473)</f>
        <v>0.9884403459336053</v>
      </c>
      <c r="AM473" s="41" t="str">
        <f>IF(AI473&lt;$BJ$7,"Up","Down")</f>
        <v>Up</v>
      </c>
      <c r="AN473" s="41" t="str">
        <f>IF(AI473&lt;$BK$7,"Down","Up")</f>
        <v>Up</v>
      </c>
      <c r="AO473" s="9">
        <f t="array" ref="AO473">PERCENTILE(IF($BT$5:$BT$2729="Y",$BQ$5:$BQ$2729),$AI473)</f>
        <v>1.0053802712207349</v>
      </c>
      <c r="AP473" s="9">
        <f t="array" ref="AP473">PERCENTILE(IF($BU$5:$BU$2729="Y",$BQ$5:$BQ$2729),$AI473)</f>
        <v>1.0184488227121071</v>
      </c>
      <c r="AQ473" s="9">
        <f t="array" ref="AQ473">PERCENTILE(IF($BV$5:$BV$2729="Y",$BQ$5:$BQ$2729),$AI473)</f>
        <v>0.98653430368076933</v>
      </c>
      <c r="AR473" s="41" t="str">
        <f>IF(AI473&lt;$BJ$12,"Up","Down")</f>
        <v>Up</v>
      </c>
      <c r="AS473" s="41" t="str">
        <f>IF(AI473&lt;$BK$12,"Down","Up")</f>
        <v>Up</v>
      </c>
      <c r="AU473" s="4" t="str">
        <f>IF(AZ473=AZ474,IF(AZ473&gt;AZ472,AZ473&amp;"_O",""),AZ473&amp;"_C")</f>
        <v/>
      </c>
      <c r="AV473" s="7" t="str">
        <f>IF(RIGHT(AU473,1)="C",AX473/INDEX($AX$5:$AX$2729,MATCH(AZ473&amp;"_O",$AU$5:$AU$2729,0),1),"")</f>
        <v/>
      </c>
      <c r="AW473" s="38">
        <v>28846</v>
      </c>
      <c r="AX473" s="37">
        <v>96.31</v>
      </c>
      <c r="AY473" s="7">
        <f>AX473/AX472</f>
        <v>1.0102800797230673</v>
      </c>
      <c r="AZ473" s="4">
        <f>YEAR(AW473)</f>
        <v>1978</v>
      </c>
      <c r="BA473" s="2" t="s">
        <v>5</v>
      </c>
      <c r="BB473" s="12" t="str">
        <f>INDEX($CD$5:$CD$10,MATCH(BA473,$CC$5:$CC$10,0),1)</f>
        <v/>
      </c>
      <c r="BC473" s="12" t="str">
        <f>IF(AND(BB473="Y",AY473&gt;1),"Y","")</f>
        <v/>
      </c>
      <c r="BD473" s="12" t="str">
        <f>IF(AND(BB473="Y",AY473&lt;1),"Y","")</f>
        <v/>
      </c>
      <c r="BE473" s="12" t="str">
        <f>IF(AY473&gt;1,IF(AY472&gt;1,"Y",""),"")</f>
        <v/>
      </c>
      <c r="BF473" s="12" t="str">
        <f>IF(AY473&lt;1,IF(AY472&lt;1,"Y",""),"")</f>
        <v/>
      </c>
      <c r="BG473" s="2"/>
      <c r="BH473" s="2"/>
      <c r="BI473" s="2"/>
      <c r="BJ473" s="2"/>
      <c r="BK473" s="2"/>
      <c r="BL473" s="2"/>
      <c r="BM473" s="4" t="str">
        <f>IF(BR473=BR474,IF(BR473&gt;BR472,BR473&amp;"_O",""),BR473&amp;"_C")</f>
        <v/>
      </c>
      <c r="BN473" s="7" t="str">
        <f>IF(RIGHT(BM473,1)="C",BP473/INDEX($BP$5:$BP$2729,MATCH(BR473&amp;"_O",$BM$5:$BM$2729,0),1),"")</f>
        <v/>
      </c>
      <c r="BO473" s="38">
        <v>29245</v>
      </c>
      <c r="BP473" s="3">
        <v>159.69999999999999</v>
      </c>
      <c r="BQ473" s="7">
        <f>BP473/BP472</f>
        <v>1.0228000512360702</v>
      </c>
      <c r="BR473" s="4">
        <f>YEAR(BO473)</f>
        <v>1980</v>
      </c>
      <c r="BS473" s="2" t="s">
        <v>6</v>
      </c>
      <c r="BT473" s="12" t="str">
        <f>INDEX($CD$5:$CD$10,MATCH(BS473,$CC$5:$CC$10,0),1)</f>
        <v/>
      </c>
      <c r="BU473" s="12" t="str">
        <f>IF(AND(BT473="Y",BQ473&gt;1),"Y","")</f>
        <v/>
      </c>
      <c r="BV473" s="12" t="str">
        <f>IF(AND(BT473="Y",BQ473&lt;1),"Y","")</f>
        <v/>
      </c>
      <c r="BW473" s="12" t="str">
        <f>IF(BQ473&gt;1,IF(BQ472&gt;1,"Y",""),"")</f>
        <v>Y</v>
      </c>
      <c r="BX473" s="12" t="str">
        <f>IF(BQ473&lt;1,IF(BQ472&lt;1,"Y",""),"")</f>
        <v/>
      </c>
      <c r="BY473" s="2"/>
      <c r="BZ473" s="2"/>
      <c r="CA473" s="2"/>
    </row>
    <row r="474" spans="2:79">
      <c r="B474" s="4" t="str">
        <f>IF(G474=G475,IF(G474&gt;G473,G474&amp;"_O",""),G474&amp;"_C")</f>
        <v/>
      </c>
      <c r="C474" s="14">
        <f ca="1">RANDBETWEEN(0,1000)/1000</f>
        <v>0.89400000000000002</v>
      </c>
      <c r="D474" s="16">
        <f>D473+1</f>
        <v>470</v>
      </c>
      <c r="E474" s="10">
        <f>ROUNDDOWN(D474/52,0)+1</f>
        <v>10</v>
      </c>
      <c r="F474" s="15">
        <f>F473+7</f>
        <v>47910</v>
      </c>
      <c r="G474" s="4">
        <f>YEAR(F474)</f>
        <v>2031</v>
      </c>
      <c r="H474" s="33">
        <v>0.96699999999999997</v>
      </c>
      <c r="I474" s="33">
        <v>0.125</v>
      </c>
      <c r="J474" s="33">
        <v>0.377</v>
      </c>
      <c r="K474" s="16" t="str">
        <f>IF(M473&gt;1,"Up","Down")</f>
        <v>Down</v>
      </c>
      <c r="L474" s="16" t="str">
        <f>IF(K474="Up",IF(H474&lt;$BJ$7,"Up","Down"),IF(H474&lt;$BK$7,"Down","Up"))</f>
        <v>Up</v>
      </c>
      <c r="M474" s="17">
        <f>IF(L474="Up",INDEX($AK$5:$AK$1005,MATCH(I474,$AI$5:$AI$1005,0),1),INDEX($AL$5:$AL$1005,MATCH(J474,$AI$5:$AI$1005,0),1))</f>
        <v>1.0030286034772855</v>
      </c>
      <c r="N474" s="16" t="str">
        <f>IF(P473&gt;1,"Up","Down")</f>
        <v>Down</v>
      </c>
      <c r="O474" s="16" t="str">
        <f>IF(N474="Up",IF(H474&lt;$BJ$12,"Up","Down"),IF(H474&lt;$BK$12,"Down","Up"))</f>
        <v>Up</v>
      </c>
      <c r="P474" s="17">
        <f>IF(O474="Up",INDEX($AP$5:$AP$1005,MATCH(I474,$AI$5:$AI$1005,0),1),INDEX($AQ$5:$AQ$1005,MATCH(J474,$AI$5:$AI$1005,0),1))</f>
        <v>1.0041442424890539</v>
      </c>
      <c r="Q474" s="19">
        <f>T473</f>
        <v>78082.416318164018</v>
      </c>
      <c r="R474" s="19">
        <f>INDEX(model!$S$5:$S$35,MATCH(G474,model!$Q$5:$Q$35,0),1)*model!$O$5</f>
        <v>125</v>
      </c>
      <c r="S474" s="19">
        <f>IF(RIGHT(B474,1)="C",T473*INDEX(model!$T$5:$T$35,MATCH(G474,model!$Q$5:$Q$35,0),1),0)</f>
        <v>0</v>
      </c>
      <c r="T474" s="19">
        <f>(Q474+R474-S474)*M474</f>
        <v>78444.27557117473</v>
      </c>
      <c r="U474" s="19">
        <f>X473</f>
        <v>69990.525152628528</v>
      </c>
      <c r="V474" s="19">
        <f>INDEX(model!$S$5:$S$35,MATCH(G474,model!$Q$5:$Q$35,0),1)*model!$O$6</f>
        <v>125</v>
      </c>
      <c r="W474" s="19">
        <f>IF(RIGHT(B474,1)="C",X473*INDEX(model!$T$5:$T$35,MATCH(G474,model!$Q$5:$Q$35,0),1),0)</f>
        <v>0</v>
      </c>
      <c r="X474" s="19">
        <f>(U474+V474-W474)*P474</f>
        <v>70406.100891108377</v>
      </c>
      <c r="Y474" s="19"/>
      <c r="Z474" s="36" t="str">
        <f>K474&amp;L474</f>
        <v>DownUp</v>
      </c>
      <c r="AA474" s="36" t="str">
        <f>N474&amp;O474</f>
        <v>DownUp</v>
      </c>
      <c r="AB474" s="19"/>
      <c r="AC474" s="19"/>
      <c r="AD474" s="19"/>
      <c r="AE474" s="19"/>
      <c r="AI474" s="18">
        <f>ROUND(AI473-0.001,3)</f>
        <v>0.53100000000000003</v>
      </c>
      <c r="AJ474" s="9">
        <f t="array" ref="AJ474">PERCENTILE(IF($BB$5:$BB$2729="Y",$AY$5:$AY$2729),$AI474)</f>
        <v>1.0042649579936203</v>
      </c>
      <c r="AK474" s="9">
        <f t="array" ref="AK474">PERCENTILE(IF($BC$5:$BC$2729="Y",$AY$5:$AY$2729),$AI474)</f>
        <v>1.0131068348428067</v>
      </c>
      <c r="AL474" s="9">
        <f t="array" ref="AL474">PERCENTILE(IF($BD$5:$BD$2729="Y",$AY$5:$AY$2729),$AI474)</f>
        <v>0.98840709617316802</v>
      </c>
      <c r="AM474" s="41" t="str">
        <f>IF(AI474&lt;$BJ$7,"Up","Down")</f>
        <v>Up</v>
      </c>
      <c r="AN474" s="41" t="str">
        <f>IF(AI474&lt;$BK$7,"Down","Up")</f>
        <v>Up</v>
      </c>
      <c r="AO474" s="9">
        <f t="array" ref="AO474">PERCENTILE(IF($BT$5:$BT$2729="Y",$BQ$5:$BQ$2729),$AI474)</f>
        <v>1.0052848051001677</v>
      </c>
      <c r="AP474" s="9">
        <f t="array" ref="AP474">PERCENTILE(IF($BU$5:$BU$2729="Y",$BQ$5:$BQ$2729),$AI474)</f>
        <v>1.0184483803821289</v>
      </c>
      <c r="AQ474" s="9">
        <f t="array" ref="AQ474">PERCENTILE(IF($BV$5:$BV$2729="Y",$BQ$5:$BQ$2729),$AI474)</f>
        <v>0.98647520462979643</v>
      </c>
      <c r="AR474" s="41" t="str">
        <f>IF(AI474&lt;$BJ$12,"Up","Down")</f>
        <v>Up</v>
      </c>
      <c r="AS474" s="41" t="str">
        <f>IF(AI474&lt;$BK$12,"Down","Up")</f>
        <v>Up</v>
      </c>
      <c r="AU474" s="4" t="str">
        <f>IF(AZ474=AZ475,IF(AZ474&gt;AZ473,AZ474&amp;"_O",""),AZ474&amp;"_C")</f>
        <v>1978_C</v>
      </c>
      <c r="AV474" s="7">
        <f>IF(RIGHT(AU474,1)="C",AX474/INDEX($AX$5:$AX$2729,MATCH(AZ474&amp;"_O",$AU$5:$AU$2729,0),1),"")</f>
        <v>1.0490067670814232</v>
      </c>
      <c r="AW474" s="38">
        <v>28853</v>
      </c>
      <c r="AX474" s="37">
        <v>96.11</v>
      </c>
      <c r="AY474" s="7">
        <f>AX474/AX473</f>
        <v>0.99792337244315232</v>
      </c>
      <c r="AZ474" s="4">
        <f>YEAR(AW474)</f>
        <v>1978</v>
      </c>
      <c r="BA474" s="2" t="s">
        <v>5</v>
      </c>
      <c r="BB474" s="12" t="str">
        <f>INDEX($CD$5:$CD$10,MATCH(BA474,$CC$5:$CC$10,0),1)</f>
        <v/>
      </c>
      <c r="BC474" s="12" t="str">
        <f>IF(AND(BB474="Y",AY474&gt;1),"Y","")</f>
        <v/>
      </c>
      <c r="BD474" s="12" t="str">
        <f>IF(AND(BB474="Y",AY474&lt;1),"Y","")</f>
        <v/>
      </c>
      <c r="BE474" s="12" t="str">
        <f>IF(AY474&gt;1,IF(AY473&gt;1,"Y",""),"")</f>
        <v/>
      </c>
      <c r="BF474" s="12" t="str">
        <f>IF(AY474&lt;1,IF(AY473&lt;1,"Y",""),"")</f>
        <v/>
      </c>
      <c r="BG474" s="2"/>
      <c r="BH474" s="2"/>
      <c r="BI474" s="2"/>
      <c r="BJ474" s="2"/>
      <c r="BK474" s="2"/>
      <c r="BL474" s="2"/>
      <c r="BM474" s="4" t="str">
        <f>IF(BR474=BR475,IF(BR474&gt;BR473,BR474&amp;"_O",""),BR474&amp;"_C")</f>
        <v/>
      </c>
      <c r="BN474" s="7" t="str">
        <f>IF(RIGHT(BM474,1)="C",BP474/INDEX($BP$5:$BP$2729,MATCH(BR474&amp;"_O",$BM$5:$BM$2729,0),1),"")</f>
        <v/>
      </c>
      <c r="BO474" s="38">
        <v>29252</v>
      </c>
      <c r="BP474" s="3">
        <v>162.30000000000001</v>
      </c>
      <c r="BQ474" s="7">
        <f>BP474/BP473</f>
        <v>1.0162805259862242</v>
      </c>
      <c r="BR474" s="4">
        <f>YEAR(BO474)</f>
        <v>1980</v>
      </c>
      <c r="BS474" s="2" t="s">
        <v>6</v>
      </c>
      <c r="BT474" s="12" t="str">
        <f>INDEX($CD$5:$CD$10,MATCH(BS474,$CC$5:$CC$10,0),1)</f>
        <v/>
      </c>
      <c r="BU474" s="12" t="str">
        <f>IF(AND(BT474="Y",BQ474&gt;1),"Y","")</f>
        <v/>
      </c>
      <c r="BV474" s="12" t="str">
        <f>IF(AND(BT474="Y",BQ474&lt;1),"Y","")</f>
        <v/>
      </c>
      <c r="BW474" s="12" t="str">
        <f>IF(BQ474&gt;1,IF(BQ473&gt;1,"Y",""),"")</f>
        <v>Y</v>
      </c>
      <c r="BX474" s="12" t="str">
        <f>IF(BQ474&lt;1,IF(BQ473&lt;1,"Y",""),"")</f>
        <v/>
      </c>
      <c r="BY474" s="2"/>
      <c r="BZ474" s="2"/>
      <c r="CA474" s="2"/>
    </row>
    <row r="475" spans="2:79">
      <c r="B475" s="4" t="str">
        <f>IF(G475=G476,IF(G475&gt;G474,G475&amp;"_O",""),G475&amp;"_C")</f>
        <v/>
      </c>
      <c r="C475" s="14">
        <f ca="1">RANDBETWEEN(0,1000)/1000</f>
        <v>0.77800000000000002</v>
      </c>
      <c r="D475" s="16">
        <f>D474+1</f>
        <v>471</v>
      </c>
      <c r="E475" s="10">
        <f>ROUNDDOWN(D475/52,0)+1</f>
        <v>10</v>
      </c>
      <c r="F475" s="15">
        <f>F474+7</f>
        <v>47917</v>
      </c>
      <c r="G475" s="4">
        <f>YEAR(F475)</f>
        <v>2031</v>
      </c>
      <c r="H475" s="33">
        <v>0.78200000000000003</v>
      </c>
      <c r="I475" s="33">
        <v>0.63400000000000001</v>
      </c>
      <c r="J475" s="33">
        <v>8.0000000000000002E-3</v>
      </c>
      <c r="K475" s="16" t="str">
        <f>IF(M474&gt;1,"Up","Down")</f>
        <v>Up</v>
      </c>
      <c r="L475" s="16" t="str">
        <f>IF(K475="Up",IF(H475&lt;$BJ$7,"Up","Down"),IF(H475&lt;$BK$7,"Down","Up"))</f>
        <v>Down</v>
      </c>
      <c r="M475" s="17">
        <f>IF(L475="Up",INDEX($AK$5:$AK$1005,MATCH(I475,$AI$5:$AI$1005,0),1),INDEX($AL$5:$AL$1005,MATCH(J475,$AI$5:$AI$1005,0),1))</f>
        <v>0.93797549851113715</v>
      </c>
      <c r="N475" s="16" t="str">
        <f>IF(P474&gt;1,"Up","Down")</f>
        <v>Up</v>
      </c>
      <c r="O475" s="16" t="str">
        <f>IF(N475="Up",IF(H475&lt;$BJ$12,"Up","Down"),IF(H475&lt;$BK$12,"Down","Up"))</f>
        <v>Down</v>
      </c>
      <c r="P475" s="17">
        <f>IF(O475="Up",INDEX($AP$5:$AP$1005,MATCH(I475,$AI$5:$AI$1005,0),1),INDEX($AQ$5:$AQ$1005,MATCH(J475,$AI$5:$AI$1005,0),1))</f>
        <v>0.91937546679692572</v>
      </c>
      <c r="Q475" s="19">
        <f>T474</f>
        <v>78444.27557117473</v>
      </c>
      <c r="R475" s="19">
        <f>INDEX(model!$S$5:$S$35,MATCH(G475,model!$Q$5:$Q$35,0),1)*model!$O$5</f>
        <v>125</v>
      </c>
      <c r="S475" s="19">
        <f>IF(RIGHT(B475,1)="C",T474*INDEX(model!$T$5:$T$35,MATCH(G475,model!$Q$5:$Q$35,0),1),0)</f>
        <v>0</v>
      </c>
      <c r="T475" s="19">
        <f>(Q475+R475-S475)*M475</f>
        <v>73696.055421531535</v>
      </c>
      <c r="U475" s="19">
        <f>X474</f>
        <v>70406.100891108377</v>
      </c>
      <c r="V475" s="19">
        <f>INDEX(model!$S$5:$S$35,MATCH(G475,model!$Q$5:$Q$35,0),1)*model!$O$6</f>
        <v>125</v>
      </c>
      <c r="W475" s="19">
        <f>IF(RIGHT(B475,1)="C",X474*INDEX(model!$T$5:$T$35,MATCH(G475,model!$Q$5:$Q$35,0),1),0)</f>
        <v>0</v>
      </c>
      <c r="X475" s="19">
        <f>(U475+V475-W475)*P475</f>
        <v>64844.563805463826</v>
      </c>
      <c r="Y475" s="19"/>
      <c r="Z475" s="36" t="str">
        <f>K475&amp;L475</f>
        <v>UpDown</v>
      </c>
      <c r="AA475" s="36" t="str">
        <f>N475&amp;O475</f>
        <v>UpDown</v>
      </c>
      <c r="AB475" s="19"/>
      <c r="AC475" s="19"/>
      <c r="AD475" s="19"/>
      <c r="AE475" s="19"/>
      <c r="AI475" s="18">
        <f>ROUND(AI474-0.001,3)</f>
        <v>0.53</v>
      </c>
      <c r="AJ475" s="9">
        <f t="array" ref="AJ475">PERCENTILE(IF($BB$5:$BB$2729="Y",$AY$5:$AY$2729),$AI475)</f>
        <v>1.0041605257803621</v>
      </c>
      <c r="AK475" s="9">
        <f t="array" ref="AK475">PERCENTILE(IF($BC$5:$BC$2729="Y",$AY$5:$AY$2729),$AI475)</f>
        <v>1.013030235224236</v>
      </c>
      <c r="AL475" s="9">
        <f t="array" ref="AL475">PERCENTILE(IF($BD$5:$BD$2729="Y",$AY$5:$AY$2729),$AI475)</f>
        <v>0.98834678869068049</v>
      </c>
      <c r="AM475" s="41" t="str">
        <f>IF(AI475&lt;$BJ$7,"Up","Down")</f>
        <v>Up</v>
      </c>
      <c r="AN475" s="41" t="str">
        <f>IF(AI475&lt;$BK$7,"Down","Up")</f>
        <v>Up</v>
      </c>
      <c r="AO475" s="9">
        <f t="array" ref="AO475">PERCENTILE(IF($BT$5:$BT$2729="Y",$BQ$5:$BQ$2729),$AI475)</f>
        <v>1.0052212907396392</v>
      </c>
      <c r="AP475" s="9">
        <f t="array" ref="AP475">PERCENTILE(IF($BU$5:$BU$2729="Y",$BQ$5:$BQ$2729),$AI475)</f>
        <v>1.0184114072684172</v>
      </c>
      <c r="AQ475" s="9">
        <f t="array" ref="AQ475">PERCENTILE(IF($BV$5:$BV$2729="Y",$BQ$5:$BQ$2729),$AI475)</f>
        <v>0.98634809876747087</v>
      </c>
      <c r="AR475" s="41" t="str">
        <f>IF(AI475&lt;$BJ$12,"Up","Down")</f>
        <v>Up</v>
      </c>
      <c r="AS475" s="41" t="str">
        <f>IF(AI475&lt;$BK$12,"Down","Up")</f>
        <v>Up</v>
      </c>
      <c r="AU475" s="4" t="str">
        <f>IF(AZ475=AZ476,IF(AZ475&gt;AZ474,AZ475&amp;"_O",""),AZ475&amp;"_C")</f>
        <v>1979_O</v>
      </c>
      <c r="AV475" s="7" t="str">
        <f>IF(RIGHT(AU475,1)="C",AX475/INDEX($AX$5:$AX$2729,MATCH(AZ475&amp;"_O",$AU$5:$AU$2729,0),1),"")</f>
        <v/>
      </c>
      <c r="AW475" s="38">
        <v>28860</v>
      </c>
      <c r="AX475" s="37">
        <v>99.13</v>
      </c>
      <c r="AY475" s="7">
        <f>AX475/AX474</f>
        <v>1.0314223285818334</v>
      </c>
      <c r="AZ475" s="4">
        <f>YEAR(AW475)</f>
        <v>1979</v>
      </c>
      <c r="BA475" s="2" t="s">
        <v>5</v>
      </c>
      <c r="BB475" s="12" t="str">
        <f>INDEX($CD$5:$CD$10,MATCH(BA475,$CC$5:$CC$10,0),1)</f>
        <v/>
      </c>
      <c r="BC475" s="12" t="str">
        <f>IF(AND(BB475="Y",AY475&gt;1),"Y","")</f>
        <v/>
      </c>
      <c r="BD475" s="12" t="str">
        <f>IF(AND(BB475="Y",AY475&lt;1),"Y","")</f>
        <v/>
      </c>
      <c r="BE475" s="12" t="str">
        <f>IF(AY475&gt;1,IF(AY474&gt;1,"Y",""),"")</f>
        <v/>
      </c>
      <c r="BF475" s="12" t="str">
        <f>IF(AY475&lt;1,IF(AY474&lt;1,"Y",""),"")</f>
        <v/>
      </c>
      <c r="BG475" s="2"/>
      <c r="BH475" s="2"/>
      <c r="BI475" s="2"/>
      <c r="BJ475" s="2"/>
      <c r="BK475" s="2"/>
      <c r="BL475" s="2"/>
      <c r="BM475" s="4" t="str">
        <f>IF(BR475=BR476,IF(BR475&gt;BR474,BR475&amp;"_O",""),BR475&amp;"_C")</f>
        <v/>
      </c>
      <c r="BN475" s="7" t="str">
        <f>IF(RIGHT(BM475,1)="C",BP475/INDEX($BP$5:$BP$2729,MATCH(BR475&amp;"_O",$BM$5:$BM$2729,0),1),"")</f>
        <v/>
      </c>
      <c r="BO475" s="38">
        <v>29259</v>
      </c>
      <c r="BP475" s="3">
        <v>165.25</v>
      </c>
      <c r="BQ475" s="7">
        <f>BP475/BP474</f>
        <v>1.0181762168823165</v>
      </c>
      <c r="BR475" s="4">
        <f>YEAR(BO475)</f>
        <v>1980</v>
      </c>
      <c r="BS475" s="2" t="s">
        <v>6</v>
      </c>
      <c r="BT475" s="12" t="str">
        <f>INDEX($CD$5:$CD$10,MATCH(BS475,$CC$5:$CC$10,0),1)</f>
        <v/>
      </c>
      <c r="BU475" s="12" t="str">
        <f>IF(AND(BT475="Y",BQ475&gt;1),"Y","")</f>
        <v/>
      </c>
      <c r="BV475" s="12" t="str">
        <f>IF(AND(BT475="Y",BQ475&lt;1),"Y","")</f>
        <v/>
      </c>
      <c r="BW475" s="12" t="str">
        <f>IF(BQ475&gt;1,IF(BQ474&gt;1,"Y",""),"")</f>
        <v>Y</v>
      </c>
      <c r="BX475" s="12" t="str">
        <f>IF(BQ475&lt;1,IF(BQ474&lt;1,"Y",""),"")</f>
        <v/>
      </c>
      <c r="BY475" s="2"/>
      <c r="BZ475" s="2"/>
      <c r="CA475" s="2"/>
    </row>
    <row r="476" spans="2:79">
      <c r="B476" s="4" t="str">
        <f>IF(G476=G477,IF(G476&gt;G475,G476&amp;"_O",""),G476&amp;"_C")</f>
        <v/>
      </c>
      <c r="C476" s="14">
        <f ca="1">RANDBETWEEN(0,1000)/1000</f>
        <v>0.311</v>
      </c>
      <c r="D476" s="16">
        <f>D475+1</f>
        <v>472</v>
      </c>
      <c r="E476" s="10">
        <f>ROUNDDOWN(D476/52,0)+1</f>
        <v>10</v>
      </c>
      <c r="F476" s="15">
        <f>F475+7</f>
        <v>47924</v>
      </c>
      <c r="G476" s="4">
        <f>YEAR(F476)</f>
        <v>2031</v>
      </c>
      <c r="H476" s="33">
        <v>0.20100000000000001</v>
      </c>
      <c r="I476" s="33">
        <v>0.109</v>
      </c>
      <c r="J476" s="33">
        <v>0.89100000000000001</v>
      </c>
      <c r="K476" s="16" t="str">
        <f>IF(M475&gt;1,"Up","Down")</f>
        <v>Down</v>
      </c>
      <c r="L476" s="16" t="str">
        <f>IF(K476="Up",IF(H476&lt;$BJ$7,"Up","Down"),IF(H476&lt;$BK$7,"Down","Up"))</f>
        <v>Down</v>
      </c>
      <c r="M476" s="17">
        <f>IF(L476="Up",INDEX($AK$5:$AK$1005,MATCH(I476,$AI$5:$AI$1005,0),1),INDEX($AL$5:$AL$1005,MATCH(J476,$AI$5:$AI$1005,0),1))</f>
        <v>0.99756534110412076</v>
      </c>
      <c r="N476" s="16" t="str">
        <f>IF(P475&gt;1,"Up","Down")</f>
        <v>Down</v>
      </c>
      <c r="O476" s="16" t="str">
        <f>IF(N476="Up",IF(H476&lt;$BJ$12,"Up","Down"),IF(H476&lt;$BK$12,"Down","Up"))</f>
        <v>Down</v>
      </c>
      <c r="P476" s="17">
        <f>IF(O476="Up",INDEX($AP$5:$AP$1005,MATCH(I476,$AI$5:$AI$1005,0),1),INDEX($AQ$5:$AQ$1005,MATCH(J476,$AI$5:$AI$1005,0),1))</f>
        <v>0.99740221129906292</v>
      </c>
      <c r="Q476" s="19">
        <f>T475</f>
        <v>73696.055421531535</v>
      </c>
      <c r="R476" s="19">
        <f>INDEX(model!$S$5:$S$35,MATCH(G476,model!$Q$5:$Q$35,0),1)*model!$O$5</f>
        <v>125</v>
      </c>
      <c r="S476" s="19">
        <f>IF(RIGHT(B476,1)="C",T475*INDEX(model!$T$5:$T$35,MATCH(G476,model!$Q$5:$Q$35,0),1),0)</f>
        <v>0</v>
      </c>
      <c r="T476" s="19">
        <f>(Q476+R476-S476)*M476</f>
        <v>73641.326332246303</v>
      </c>
      <c r="U476" s="19">
        <f>X475</f>
        <v>64844.563805463826</v>
      </c>
      <c r="V476" s="19">
        <f>INDEX(model!$S$5:$S$35,MATCH(G476,model!$Q$5:$Q$35,0),1)*model!$O$6</f>
        <v>125</v>
      </c>
      <c r="W476" s="19">
        <f>IF(RIGHT(B476,1)="C",X475*INDEX(model!$T$5:$T$35,MATCH(G476,model!$Q$5:$Q$35,0),1),0)</f>
        <v>0</v>
      </c>
      <c r="X476" s="19">
        <f>(U476+V476-W476)*P476</f>
        <v>64800.78660670518</v>
      </c>
      <c r="Y476" s="19"/>
      <c r="Z476" s="36" t="str">
        <f>K476&amp;L476</f>
        <v>DownDown</v>
      </c>
      <c r="AA476" s="36" t="str">
        <f>N476&amp;O476</f>
        <v>DownDown</v>
      </c>
      <c r="AB476" s="19"/>
      <c r="AC476" s="19"/>
      <c r="AD476" s="19"/>
      <c r="AE476" s="19"/>
      <c r="AI476" s="18">
        <f>ROUND(AI475-0.001,3)</f>
        <v>0.52900000000000003</v>
      </c>
      <c r="AJ476" s="9">
        <f t="array" ref="AJ476">PERCENTILE(IF($BB$5:$BB$2729="Y",$AY$5:$AY$2729),$AI476)</f>
        <v>1.0041180207413887</v>
      </c>
      <c r="AK476" s="9">
        <f t="array" ref="AK476">PERCENTILE(IF($BC$5:$BC$2729="Y",$AY$5:$AY$2729),$AI476)</f>
        <v>1.0130154761709662</v>
      </c>
      <c r="AL476" s="9">
        <f t="array" ref="AL476">PERCENTILE(IF($BD$5:$BD$2729="Y",$AY$5:$AY$2729),$AI476)</f>
        <v>0.98832794791396439</v>
      </c>
      <c r="AM476" s="41" t="str">
        <f>IF(AI476&lt;$BJ$7,"Up","Down")</f>
        <v>Up</v>
      </c>
      <c r="AN476" s="41" t="str">
        <f>IF(AI476&lt;$BK$7,"Down","Up")</f>
        <v>Up</v>
      </c>
      <c r="AO476" s="9">
        <f t="array" ref="AO476">PERCENTILE(IF($BT$5:$BT$2729="Y",$BQ$5:$BQ$2729),$AI476)</f>
        <v>1.0051556453824178</v>
      </c>
      <c r="AP476" s="9">
        <f t="array" ref="AP476">PERCENTILE(IF($BU$5:$BU$2729="Y",$BQ$5:$BQ$2729),$AI476)</f>
        <v>1.0183732511411081</v>
      </c>
      <c r="AQ476" s="9">
        <f t="array" ref="AQ476">PERCENTILE(IF($BV$5:$BV$2729="Y",$BQ$5:$BQ$2729),$AI476)</f>
        <v>0.98632487030622884</v>
      </c>
      <c r="AR476" s="41" t="str">
        <f>IF(AI476&lt;$BJ$12,"Up","Down")</f>
        <v>Up</v>
      </c>
      <c r="AS476" s="41" t="str">
        <f>IF(AI476&lt;$BK$12,"Down","Up")</f>
        <v>Up</v>
      </c>
      <c r="AU476" s="4" t="str">
        <f>IF(AZ476=AZ477,IF(AZ476&gt;AZ475,AZ476&amp;"_O",""),AZ476&amp;"_C")</f>
        <v/>
      </c>
      <c r="AV476" s="7" t="str">
        <f>IF(RIGHT(AU476,1)="C",AX476/INDEX($AX$5:$AX$2729,MATCH(AZ476&amp;"_O",$AU$5:$AU$2729,0),1),"")</f>
        <v/>
      </c>
      <c r="AW476" s="38">
        <v>28867</v>
      </c>
      <c r="AX476" s="37">
        <v>99.93</v>
      </c>
      <c r="AY476" s="7">
        <f>AX476/AX475</f>
        <v>1.0080702108342581</v>
      </c>
      <c r="AZ476" s="4">
        <f>YEAR(AW476)</f>
        <v>1979</v>
      </c>
      <c r="BA476" s="2" t="s">
        <v>5</v>
      </c>
      <c r="BB476" s="12" t="str">
        <f>INDEX($CD$5:$CD$10,MATCH(BA476,$CC$5:$CC$10,0),1)</f>
        <v/>
      </c>
      <c r="BC476" s="12" t="str">
        <f>IF(AND(BB476="Y",AY476&gt;1),"Y","")</f>
        <v/>
      </c>
      <c r="BD476" s="12" t="str">
        <f>IF(AND(BB476="Y",AY476&lt;1),"Y","")</f>
        <v/>
      </c>
      <c r="BE476" s="12" t="str">
        <f>IF(AY476&gt;1,IF(AY475&gt;1,"Y",""),"")</f>
        <v>Y</v>
      </c>
      <c r="BF476" s="12" t="str">
        <f>IF(AY476&lt;1,IF(AY475&lt;1,"Y",""),"")</f>
        <v/>
      </c>
      <c r="BG476" s="2"/>
      <c r="BH476" s="2"/>
      <c r="BI476" s="2"/>
      <c r="BJ476" s="2"/>
      <c r="BK476" s="2"/>
      <c r="BL476" s="2"/>
      <c r="BM476" s="4" t="str">
        <f>IF(BR476=BR477,IF(BR476&gt;BR475,BR476&amp;"_O",""),BR476&amp;"_C")</f>
        <v/>
      </c>
      <c r="BN476" s="7" t="str">
        <f>IF(RIGHT(BM476,1)="C",BP476/INDEX($BP$5:$BP$2729,MATCH(BR476&amp;"_O",$BM$5:$BM$2729,0),1),"")</f>
        <v/>
      </c>
      <c r="BO476" s="38">
        <v>29266</v>
      </c>
      <c r="BP476" s="3">
        <v>162.56</v>
      </c>
      <c r="BQ476" s="7">
        <f>BP476/BP475</f>
        <v>0.98372163388804845</v>
      </c>
      <c r="BR476" s="4">
        <f>YEAR(BO476)</f>
        <v>1980</v>
      </c>
      <c r="BS476" s="2" t="s">
        <v>6</v>
      </c>
      <c r="BT476" s="12" t="str">
        <f>INDEX($CD$5:$CD$10,MATCH(BS476,$CC$5:$CC$10,0),1)</f>
        <v/>
      </c>
      <c r="BU476" s="12" t="str">
        <f>IF(AND(BT476="Y",BQ476&gt;1),"Y","")</f>
        <v/>
      </c>
      <c r="BV476" s="12" t="str">
        <f>IF(AND(BT476="Y",BQ476&lt;1),"Y","")</f>
        <v/>
      </c>
      <c r="BW476" s="12" t="str">
        <f>IF(BQ476&gt;1,IF(BQ475&gt;1,"Y",""),"")</f>
        <v/>
      </c>
      <c r="BX476" s="12" t="str">
        <f>IF(BQ476&lt;1,IF(BQ475&lt;1,"Y",""),"")</f>
        <v/>
      </c>
      <c r="BY476" s="2"/>
      <c r="BZ476" s="2"/>
      <c r="CA476" s="2"/>
    </row>
    <row r="477" spans="2:79">
      <c r="B477" s="4" t="str">
        <f>IF(G477=G478,IF(G477&gt;G476,G477&amp;"_O",""),G477&amp;"_C")</f>
        <v/>
      </c>
      <c r="C477" s="14">
        <f ca="1">RANDBETWEEN(0,1000)/1000</f>
        <v>0.10100000000000001</v>
      </c>
      <c r="D477" s="16">
        <f>D476+1</f>
        <v>473</v>
      </c>
      <c r="E477" s="10">
        <f>ROUNDDOWN(D477/52,0)+1</f>
        <v>10</v>
      </c>
      <c r="F477" s="15">
        <f>F476+7</f>
        <v>47931</v>
      </c>
      <c r="G477" s="4">
        <f>YEAR(F477)</f>
        <v>2031</v>
      </c>
      <c r="H477" s="33">
        <v>0.45100000000000001</v>
      </c>
      <c r="I477" s="33">
        <v>0.55300000000000005</v>
      </c>
      <c r="J477" s="33">
        <v>9.6000000000000002E-2</v>
      </c>
      <c r="K477" s="16" t="str">
        <f>IF(M476&gt;1,"Up","Down")</f>
        <v>Down</v>
      </c>
      <c r="L477" s="16" t="str">
        <f>IF(K477="Up",IF(H477&lt;$BJ$7,"Up","Down"),IF(H477&lt;$BK$7,"Down","Up"))</f>
        <v>Up</v>
      </c>
      <c r="M477" s="17">
        <f>IF(L477="Up",INDEX($AK$5:$AK$1005,MATCH(I477,$AI$5:$AI$1005,0),1),INDEX($AL$5:$AL$1005,MATCH(J477,$AI$5:$AI$1005,0),1))</f>
        <v>1.0137103219393864</v>
      </c>
      <c r="N477" s="16" t="str">
        <f>IF(P476&gt;1,"Up","Down")</f>
        <v>Down</v>
      </c>
      <c r="O477" s="16" t="str">
        <f>IF(N477="Up",IF(H477&lt;$BJ$12,"Up","Down"),IF(H477&lt;$BK$12,"Down","Up"))</f>
        <v>Down</v>
      </c>
      <c r="P477" s="17">
        <f>IF(O477="Up",INDEX($AP$5:$AP$1005,MATCH(I477,$AI$5:$AI$1005,0),1),INDEX($AQ$5:$AQ$1005,MATCH(J477,$AI$5:$AI$1005,0),1))</f>
        <v>0.94977488543860367</v>
      </c>
      <c r="Q477" s="19">
        <f>T476</f>
        <v>73641.326332246303</v>
      </c>
      <c r="R477" s="19">
        <f>INDEX(model!$S$5:$S$35,MATCH(G477,model!$Q$5:$Q$35,0),1)*model!$O$5</f>
        <v>125</v>
      </c>
      <c r="S477" s="19">
        <f>IF(RIGHT(B477,1)="C",T476*INDEX(model!$T$5:$T$35,MATCH(G477,model!$Q$5:$Q$35,0),1),0)</f>
        <v>0</v>
      </c>
      <c r="T477" s="19">
        <f>(Q477+R477-S477)*M477</f>
        <v>74777.686414547235</v>
      </c>
      <c r="U477" s="19">
        <f>X476</f>
        <v>64800.78660670518</v>
      </c>
      <c r="V477" s="19">
        <f>INDEX(model!$S$5:$S$35,MATCH(G477,model!$Q$5:$Q$35,0),1)*model!$O$6</f>
        <v>125</v>
      </c>
      <c r="W477" s="19">
        <f>IF(RIGHT(B477,1)="C",X476*INDEX(model!$T$5:$T$35,MATCH(G477,model!$Q$5:$Q$35,0),1),0)</f>
        <v>0</v>
      </c>
      <c r="X477" s="19">
        <f>(U477+V477-W477)*P477</f>
        <v>61664.881536394641</v>
      </c>
      <c r="Y477" s="19"/>
      <c r="Z477" s="36" t="str">
        <f>K477&amp;L477</f>
        <v>DownUp</v>
      </c>
      <c r="AA477" s="36" t="str">
        <f>N477&amp;O477</f>
        <v>DownDown</v>
      </c>
      <c r="AB477" s="19"/>
      <c r="AC477" s="19"/>
      <c r="AD477" s="19"/>
      <c r="AE477" s="19"/>
      <c r="AI477" s="18">
        <f>ROUND(AI476-0.001,3)</f>
        <v>0.52800000000000002</v>
      </c>
      <c r="AJ477" s="9">
        <f t="array" ref="AJ477">PERCENTILE(IF($BB$5:$BB$2729="Y",$AY$5:$AY$2729),$AI477)</f>
        <v>1.0040909479875093</v>
      </c>
      <c r="AK477" s="9">
        <f t="array" ref="AK477">PERCENTILE(IF($BC$5:$BC$2729="Y",$AY$5:$AY$2729),$AI477)</f>
        <v>1.0130038826200221</v>
      </c>
      <c r="AL477" s="9">
        <f t="array" ref="AL477">PERCENTILE(IF($BD$5:$BD$2729="Y",$AY$5:$AY$2729),$AI477)</f>
        <v>0.98831149284687592</v>
      </c>
      <c r="AM477" s="41" t="str">
        <f>IF(AI477&lt;$BJ$7,"Up","Down")</f>
        <v>Up</v>
      </c>
      <c r="AN477" s="41" t="str">
        <f>IF(AI477&lt;$BK$7,"Down","Up")</f>
        <v>Up</v>
      </c>
      <c r="AO477" s="9">
        <f t="array" ref="AO477">PERCENTILE(IF($BT$5:$BT$2729="Y",$BQ$5:$BQ$2729),$AI477)</f>
        <v>1.0050289188658812</v>
      </c>
      <c r="AP477" s="9">
        <f t="array" ref="AP477">PERCENTILE(IF($BU$5:$BU$2729="Y",$BQ$5:$BQ$2729),$AI477)</f>
        <v>1.0182987471697762</v>
      </c>
      <c r="AQ477" s="9">
        <f t="array" ref="AQ477">PERCENTILE(IF($BV$5:$BV$2729="Y",$BQ$5:$BQ$2729),$AI477)</f>
        <v>0.98624826495804752</v>
      </c>
      <c r="AR477" s="41" t="str">
        <f>IF(AI477&lt;$BJ$12,"Up","Down")</f>
        <v>Up</v>
      </c>
      <c r="AS477" s="41" t="str">
        <f>IF(AI477&lt;$BK$12,"Down","Up")</f>
        <v>Up</v>
      </c>
      <c r="AU477" s="4" t="str">
        <f>IF(AZ477=AZ478,IF(AZ477&gt;AZ476,AZ477&amp;"_O",""),AZ477&amp;"_C")</f>
        <v/>
      </c>
      <c r="AV477" s="7" t="str">
        <f>IF(RIGHT(AU477,1)="C",AX477/INDEX($AX$5:$AX$2729,MATCH(AZ477&amp;"_O",$AU$5:$AU$2729,0),1),"")</f>
        <v/>
      </c>
      <c r="AW477" s="38">
        <v>28874</v>
      </c>
      <c r="AX477" s="37">
        <v>99.75</v>
      </c>
      <c r="AY477" s="7">
        <f>AX477/AX476</f>
        <v>0.99819873911738211</v>
      </c>
      <c r="AZ477" s="4">
        <f>YEAR(AW477)</f>
        <v>1979</v>
      </c>
      <c r="BA477" s="2" t="s">
        <v>5</v>
      </c>
      <c r="BB477" s="12" t="str">
        <f>INDEX($CD$5:$CD$10,MATCH(BA477,$CC$5:$CC$10,0),1)</f>
        <v/>
      </c>
      <c r="BC477" s="12" t="str">
        <f>IF(AND(BB477="Y",AY477&gt;1),"Y","")</f>
        <v/>
      </c>
      <c r="BD477" s="12" t="str">
        <f>IF(AND(BB477="Y",AY477&lt;1),"Y","")</f>
        <v/>
      </c>
      <c r="BE477" s="12" t="str">
        <f>IF(AY477&gt;1,IF(AY476&gt;1,"Y",""),"")</f>
        <v/>
      </c>
      <c r="BF477" s="12" t="str">
        <f>IF(AY477&lt;1,IF(AY476&lt;1,"Y",""),"")</f>
        <v/>
      </c>
      <c r="BG477" s="2"/>
      <c r="BH477" s="2"/>
      <c r="BI477" s="2"/>
      <c r="BJ477" s="2"/>
      <c r="BK477" s="2"/>
      <c r="BL477" s="2"/>
      <c r="BM477" s="4" t="str">
        <f>IF(BR477=BR478,IF(BR477&gt;BR476,BR477&amp;"_O",""),BR477&amp;"_C")</f>
        <v/>
      </c>
      <c r="BN477" s="7" t="str">
        <f>IF(RIGHT(BM477,1)="C",BP477/INDEX($BP$5:$BP$2729,MATCH(BR477&amp;"_O",$BM$5:$BM$2729,0),1),"")</f>
        <v/>
      </c>
      <c r="BO477" s="38">
        <v>29273</v>
      </c>
      <c r="BP477" s="3">
        <v>160.08000000000001</v>
      </c>
      <c r="BQ477" s="7">
        <f>BP477/BP476</f>
        <v>0.984744094488189</v>
      </c>
      <c r="BR477" s="4">
        <f>YEAR(BO477)</f>
        <v>1980</v>
      </c>
      <c r="BS477" s="2" t="s">
        <v>6</v>
      </c>
      <c r="BT477" s="12" t="str">
        <f>INDEX($CD$5:$CD$10,MATCH(BS477,$CC$5:$CC$10,0),1)</f>
        <v/>
      </c>
      <c r="BU477" s="12" t="str">
        <f>IF(AND(BT477="Y",BQ477&gt;1),"Y","")</f>
        <v/>
      </c>
      <c r="BV477" s="12" t="str">
        <f>IF(AND(BT477="Y",BQ477&lt;1),"Y","")</f>
        <v/>
      </c>
      <c r="BW477" s="12" t="str">
        <f>IF(BQ477&gt;1,IF(BQ476&gt;1,"Y",""),"")</f>
        <v/>
      </c>
      <c r="BX477" s="12" t="str">
        <f>IF(BQ477&lt;1,IF(BQ476&lt;1,"Y",""),"")</f>
        <v>Y</v>
      </c>
      <c r="BY477" s="2"/>
      <c r="BZ477" s="2"/>
      <c r="CA477" s="2"/>
    </row>
    <row r="478" spans="2:79">
      <c r="B478" s="4" t="str">
        <f>IF(G478=G479,IF(G478&gt;G477,G478&amp;"_O",""),G478&amp;"_C")</f>
        <v/>
      </c>
      <c r="C478" s="14">
        <f ca="1">RANDBETWEEN(0,1000)/1000</f>
        <v>0.8</v>
      </c>
      <c r="D478" s="16">
        <f>D477+1</f>
        <v>474</v>
      </c>
      <c r="E478" s="10">
        <f>ROUNDDOWN(D478/52,0)+1</f>
        <v>10</v>
      </c>
      <c r="F478" s="15">
        <f>F477+7</f>
        <v>47938</v>
      </c>
      <c r="G478" s="4">
        <f>YEAR(F478)</f>
        <v>2031</v>
      </c>
      <c r="H478" s="33">
        <v>0.13500000000000001</v>
      </c>
      <c r="I478" s="33">
        <v>0.57799999999999996</v>
      </c>
      <c r="J478" s="33">
        <v>0.14199999999999999</v>
      </c>
      <c r="K478" s="16" t="str">
        <f>IF(M477&gt;1,"Up","Down")</f>
        <v>Up</v>
      </c>
      <c r="L478" s="16" t="str">
        <f>IF(K478="Up",IF(H478&lt;$BJ$7,"Up","Down"),IF(H478&lt;$BK$7,"Down","Up"))</f>
        <v>Up</v>
      </c>
      <c r="M478" s="17">
        <f>IF(L478="Up",INDEX($AK$5:$AK$1005,MATCH(I478,$AI$5:$AI$1005,0),1),INDEX($AL$5:$AL$1005,MATCH(J478,$AI$5:$AI$1005,0),1))</f>
        <v>1.0144141418943411</v>
      </c>
      <c r="N478" s="16" t="str">
        <f>IF(P477&gt;1,"Up","Down")</f>
        <v>Down</v>
      </c>
      <c r="O478" s="16" t="str">
        <f>IF(N478="Up",IF(H478&lt;$BJ$12,"Up","Down"),IF(H478&lt;$BK$12,"Down","Up"))</f>
        <v>Down</v>
      </c>
      <c r="P478" s="17">
        <f>IF(O478="Up",INDEX($AP$5:$AP$1005,MATCH(I478,$AI$5:$AI$1005,0),1),INDEX($AQ$5:$AQ$1005,MATCH(J478,$AI$5:$AI$1005,0),1))</f>
        <v>0.95728933385690029</v>
      </c>
      <c r="Q478" s="19">
        <f>T477</f>
        <v>74777.686414547235</v>
      </c>
      <c r="R478" s="19">
        <f>INDEX(model!$S$5:$S$35,MATCH(G478,model!$Q$5:$Q$35,0),1)*model!$O$5</f>
        <v>125</v>
      </c>
      <c r="S478" s="19">
        <f>IF(RIGHT(B478,1)="C",T477*INDEX(model!$T$5:$T$35,MATCH(G478,model!$Q$5:$Q$35,0),1),0)</f>
        <v>0</v>
      </c>
      <c r="T478" s="19">
        <f>(Q478+R478-S478)*M478</f>
        <v>75982.344364793855</v>
      </c>
      <c r="U478" s="19">
        <f>X477</f>
        <v>61664.881536394641</v>
      </c>
      <c r="V478" s="19">
        <f>INDEX(model!$S$5:$S$35,MATCH(G478,model!$Q$5:$Q$35,0),1)*model!$O$6</f>
        <v>125</v>
      </c>
      <c r="W478" s="19">
        <f>IF(RIGHT(B478,1)="C",X477*INDEX(model!$T$5:$T$35,MATCH(G478,model!$Q$5:$Q$35,0),1),0)</f>
        <v>0</v>
      </c>
      <c r="X478" s="19">
        <f>(U478+V478-W478)*P478</f>
        <v>59150.794535072011</v>
      </c>
      <c r="Y478" s="19"/>
      <c r="Z478" s="36" t="str">
        <f>K478&amp;L478</f>
        <v>UpUp</v>
      </c>
      <c r="AA478" s="36" t="str">
        <f>N478&amp;O478</f>
        <v>DownDown</v>
      </c>
      <c r="AB478" s="19"/>
      <c r="AC478" s="19"/>
      <c r="AD478" s="19"/>
      <c r="AE478" s="19"/>
      <c r="AI478" s="18">
        <f>ROUND(AI477-0.001,3)</f>
        <v>0.52700000000000002</v>
      </c>
      <c r="AJ478" s="9">
        <f t="array" ref="AJ478">PERCENTILE(IF($BB$5:$BB$2729="Y",$AY$5:$AY$2729),$AI478)</f>
        <v>1.0040374061486534</v>
      </c>
      <c r="AK478" s="9">
        <f t="array" ref="AK478">PERCENTILE(IF($BC$5:$BC$2729="Y",$AY$5:$AY$2729),$AI478)</f>
        <v>1.0129837567990234</v>
      </c>
      <c r="AL478" s="9">
        <f t="array" ref="AL478">PERCENTILE(IF($BD$5:$BD$2729="Y",$AY$5:$AY$2729),$AI478)</f>
        <v>0.98829277034078788</v>
      </c>
      <c r="AM478" s="41" t="str">
        <f>IF(AI478&lt;$BJ$7,"Up","Down")</f>
        <v>Up</v>
      </c>
      <c r="AN478" s="41" t="str">
        <f>IF(AI478&lt;$BK$7,"Down","Up")</f>
        <v>Up</v>
      </c>
      <c r="AO478" s="9">
        <f t="array" ref="AO478">PERCENTILE(IF($BT$5:$BT$2729="Y",$BQ$5:$BQ$2729),$AI478)</f>
        <v>1.0049710489283703</v>
      </c>
      <c r="AP478" s="9">
        <f t="array" ref="AP478">PERCENTILE(IF($BU$5:$BU$2729="Y",$BQ$5:$BQ$2729),$AI478)</f>
        <v>1.0182356226069611</v>
      </c>
      <c r="AQ478" s="9">
        <f t="array" ref="AQ478">PERCENTILE(IF($BV$5:$BV$2729="Y",$BQ$5:$BQ$2729),$AI478)</f>
        <v>0.98613196408300563</v>
      </c>
      <c r="AR478" s="41" t="str">
        <f>IF(AI478&lt;$BJ$12,"Up","Down")</f>
        <v>Up</v>
      </c>
      <c r="AS478" s="41" t="str">
        <f>IF(AI478&lt;$BK$12,"Down","Up")</f>
        <v>Up</v>
      </c>
      <c r="AU478" s="4" t="str">
        <f>IF(AZ478=AZ479,IF(AZ478&gt;AZ477,AZ478&amp;"_O",""),AZ478&amp;"_C")</f>
        <v/>
      </c>
      <c r="AV478" s="7" t="str">
        <f>IF(RIGHT(AU478,1)="C",AX478/INDEX($AX$5:$AX$2729,MATCH(AZ478&amp;"_O",$AU$5:$AU$2729,0),1),"")</f>
        <v/>
      </c>
      <c r="AW478" s="38">
        <v>28881</v>
      </c>
      <c r="AX478" s="37">
        <v>101.86</v>
      </c>
      <c r="AY478" s="7">
        <f>AX478/AX477</f>
        <v>1.0211528822055138</v>
      </c>
      <c r="AZ478" s="4">
        <f>YEAR(AW478)</f>
        <v>1979</v>
      </c>
      <c r="BA478" s="2" t="s">
        <v>5</v>
      </c>
      <c r="BB478" s="12" t="str">
        <f>INDEX($CD$5:$CD$10,MATCH(BA478,$CC$5:$CC$10,0),1)</f>
        <v/>
      </c>
      <c r="BC478" s="12" t="str">
        <f>IF(AND(BB478="Y",AY478&gt;1),"Y","")</f>
        <v/>
      </c>
      <c r="BD478" s="12" t="str">
        <f>IF(AND(BB478="Y",AY478&lt;1),"Y","")</f>
        <v/>
      </c>
      <c r="BE478" s="12" t="str">
        <f>IF(AY478&gt;1,IF(AY477&gt;1,"Y",""),"")</f>
        <v/>
      </c>
      <c r="BF478" s="12" t="str">
        <f>IF(AY478&lt;1,IF(AY477&lt;1,"Y",""),"")</f>
        <v/>
      </c>
      <c r="BG478" s="2"/>
      <c r="BH478" s="2"/>
      <c r="BI478" s="2"/>
      <c r="BJ478" s="2"/>
      <c r="BK478" s="2"/>
      <c r="BL478" s="2"/>
      <c r="BM478" s="4" t="str">
        <f>IF(BR478=BR479,IF(BR478&gt;BR477,BR478&amp;"_O",""),BR478&amp;"_C")</f>
        <v/>
      </c>
      <c r="BN478" s="7" t="str">
        <f>IF(RIGHT(BM478,1)="C",BP478/INDEX($BP$5:$BP$2729,MATCH(BR478&amp;"_O",$BM$5:$BM$2729,0),1),"")</f>
        <v/>
      </c>
      <c r="BO478" s="38">
        <v>29280</v>
      </c>
      <c r="BP478" s="3">
        <v>158.03</v>
      </c>
      <c r="BQ478" s="7">
        <f>BP478/BP477</f>
        <v>0.98719390304847565</v>
      </c>
      <c r="BR478" s="4">
        <f>YEAR(BO478)</f>
        <v>1980</v>
      </c>
      <c r="BS478" s="2" t="s">
        <v>6</v>
      </c>
      <c r="BT478" s="12" t="str">
        <f>INDEX($CD$5:$CD$10,MATCH(BS478,$CC$5:$CC$10,0),1)</f>
        <v/>
      </c>
      <c r="BU478" s="12" t="str">
        <f>IF(AND(BT478="Y",BQ478&gt;1),"Y","")</f>
        <v/>
      </c>
      <c r="BV478" s="12" t="str">
        <f>IF(AND(BT478="Y",BQ478&lt;1),"Y","")</f>
        <v/>
      </c>
      <c r="BW478" s="12" t="str">
        <f>IF(BQ478&gt;1,IF(BQ477&gt;1,"Y",""),"")</f>
        <v/>
      </c>
      <c r="BX478" s="12" t="str">
        <f>IF(BQ478&lt;1,IF(BQ477&lt;1,"Y",""),"")</f>
        <v>Y</v>
      </c>
      <c r="BY478" s="2"/>
      <c r="BZ478" s="2"/>
      <c r="CA478" s="2"/>
    </row>
    <row r="479" spans="2:79">
      <c r="B479" s="4" t="str">
        <f>IF(G479=G480,IF(G479&gt;G478,G479&amp;"_O",""),G479&amp;"_C")</f>
        <v/>
      </c>
      <c r="C479" s="14">
        <f ca="1">RANDBETWEEN(0,1000)/1000</f>
        <v>0.17599999999999999</v>
      </c>
      <c r="D479" s="16">
        <f>D478+1</f>
        <v>475</v>
      </c>
      <c r="E479" s="10">
        <f>ROUNDDOWN(D479/52,0)+1</f>
        <v>10</v>
      </c>
      <c r="F479" s="15">
        <f>F478+7</f>
        <v>47945</v>
      </c>
      <c r="G479" s="4">
        <f>YEAR(F479)</f>
        <v>2031</v>
      </c>
      <c r="H479" s="33">
        <v>0.79500000000000004</v>
      </c>
      <c r="I479" s="33">
        <v>0.22</v>
      </c>
      <c r="J479" s="33">
        <v>0.27900000000000003</v>
      </c>
      <c r="K479" s="16" t="str">
        <f>IF(M478&gt;1,"Up","Down")</f>
        <v>Up</v>
      </c>
      <c r="L479" s="16" t="str">
        <f>IF(K479="Up",IF(H479&lt;$BJ$7,"Up","Down"),IF(H479&lt;$BK$7,"Down","Up"))</f>
        <v>Down</v>
      </c>
      <c r="M479" s="17">
        <f>IF(L479="Up",INDEX($AK$5:$AK$1005,MATCH(I479,$AI$5:$AI$1005,0),1),INDEX($AL$5:$AL$1005,MATCH(J479,$AI$5:$AI$1005,0),1))</f>
        <v>0.97889031574694751</v>
      </c>
      <c r="N479" s="16" t="str">
        <f>IF(P478&gt;1,"Up","Down")</f>
        <v>Down</v>
      </c>
      <c r="O479" s="16" t="str">
        <f>IF(N479="Up",IF(H479&lt;$BJ$12,"Up","Down"),IF(H479&lt;$BK$12,"Down","Up"))</f>
        <v>Up</v>
      </c>
      <c r="P479" s="17">
        <f>IF(O479="Up",INDEX($AP$5:$AP$1005,MATCH(I479,$AI$5:$AI$1005,0),1),INDEX($AQ$5:$AQ$1005,MATCH(J479,$AI$5:$AI$1005,0),1))</f>
        <v>1.007422143369936</v>
      </c>
      <c r="Q479" s="19">
        <f>T478</f>
        <v>75982.344364793855</v>
      </c>
      <c r="R479" s="19">
        <f>INDEX(model!$S$5:$S$35,MATCH(G479,model!$Q$5:$Q$35,0),1)*model!$O$5</f>
        <v>125</v>
      </c>
      <c r="S479" s="19">
        <f>IF(RIGHT(B479,1)="C",T478*INDEX(model!$T$5:$T$35,MATCH(G479,model!$Q$5:$Q$35,0),1),0)</f>
        <v>0</v>
      </c>
      <c r="T479" s="19">
        <f>(Q479+R479-S479)*M479</f>
        <v>74500.742355914728</v>
      </c>
      <c r="U479" s="19">
        <f>X478</f>
        <v>59150.794535072011</v>
      </c>
      <c r="V479" s="19">
        <f>INDEX(model!$S$5:$S$35,MATCH(G479,model!$Q$5:$Q$35,0),1)*model!$O$6</f>
        <v>125</v>
      </c>
      <c r="W479" s="19">
        <f>IF(RIGHT(B479,1)="C",X478*INDEX(model!$T$5:$T$35,MATCH(G479,model!$Q$5:$Q$35,0),1),0)</f>
        <v>0</v>
      </c>
      <c r="X479" s="19">
        <f>(U479+V479-W479)*P479</f>
        <v>59715.747980478183</v>
      </c>
      <c r="Y479" s="19"/>
      <c r="Z479" s="36" t="str">
        <f>K479&amp;L479</f>
        <v>UpDown</v>
      </c>
      <c r="AA479" s="36" t="str">
        <f>N479&amp;O479</f>
        <v>DownUp</v>
      </c>
      <c r="AB479" s="19"/>
      <c r="AC479" s="19"/>
      <c r="AD479" s="19"/>
      <c r="AE479" s="19"/>
      <c r="AI479" s="18">
        <f>ROUND(AI478-0.001,3)</f>
        <v>0.52600000000000002</v>
      </c>
      <c r="AJ479" s="9">
        <f t="array" ref="AJ479">PERCENTILE(IF($BB$5:$BB$2729="Y",$AY$5:$AY$2729),$AI479)</f>
        <v>1.0039935443046335</v>
      </c>
      <c r="AK479" s="9">
        <f t="array" ref="AK479">PERCENTILE(IF($BC$5:$BC$2729="Y",$AY$5:$AY$2729),$AI479)</f>
        <v>1.0129538123346158</v>
      </c>
      <c r="AL479" s="9">
        <f t="array" ref="AL479">PERCENTILE(IF($BD$5:$BD$2729="Y",$AY$5:$AY$2729),$AI479)</f>
        <v>0.98827203542737296</v>
      </c>
      <c r="AM479" s="41" t="str">
        <f>IF(AI479&lt;$BJ$7,"Up","Down")</f>
        <v>Up</v>
      </c>
      <c r="AN479" s="41" t="str">
        <f>IF(AI479&lt;$BK$7,"Down","Up")</f>
        <v>Up</v>
      </c>
      <c r="AO479" s="9">
        <f t="array" ref="AO479">PERCENTILE(IF($BT$5:$BT$2729="Y",$BQ$5:$BQ$2729),$AI479)</f>
        <v>1.0048853319050886</v>
      </c>
      <c r="AP479" s="9">
        <f t="array" ref="AP479">PERCENTILE(IF($BU$5:$BU$2729="Y",$BQ$5:$BQ$2729),$AI479)</f>
        <v>1.0181814356846353</v>
      </c>
      <c r="AQ479" s="9">
        <f t="array" ref="AQ479">PERCENTILE(IF($BV$5:$BV$2729="Y",$BQ$5:$BQ$2729),$AI479)</f>
        <v>0.98600425151197868</v>
      </c>
      <c r="AR479" s="41" t="str">
        <f>IF(AI479&lt;$BJ$12,"Up","Down")</f>
        <v>Up</v>
      </c>
      <c r="AS479" s="41" t="str">
        <f>IF(AI479&lt;$BK$12,"Down","Up")</f>
        <v>Up</v>
      </c>
      <c r="AU479" s="4" t="str">
        <f>IF(AZ479=AZ480,IF(AZ479&gt;AZ478,AZ479&amp;"_O",""),AZ479&amp;"_C")</f>
        <v/>
      </c>
      <c r="AV479" s="7" t="str">
        <f>IF(RIGHT(AU479,1)="C",AX479/INDEX($AX$5:$AX$2729,MATCH(AZ479&amp;"_O",$AU$5:$AU$2729,0),1),"")</f>
        <v/>
      </c>
      <c r="AW479" s="38">
        <v>28888</v>
      </c>
      <c r="AX479" s="37">
        <v>99.5</v>
      </c>
      <c r="AY479" s="7">
        <f>AX479/AX478</f>
        <v>0.97683094443353624</v>
      </c>
      <c r="AZ479" s="4">
        <f>YEAR(AW479)</f>
        <v>1979</v>
      </c>
      <c r="BA479" s="2" t="s">
        <v>5</v>
      </c>
      <c r="BB479" s="12" t="str">
        <f>INDEX($CD$5:$CD$10,MATCH(BA479,$CC$5:$CC$10,0),1)</f>
        <v/>
      </c>
      <c r="BC479" s="12" t="str">
        <f>IF(AND(BB479="Y",AY479&gt;1),"Y","")</f>
        <v/>
      </c>
      <c r="BD479" s="12" t="str">
        <f>IF(AND(BB479="Y",AY479&lt;1),"Y","")</f>
        <v/>
      </c>
      <c r="BE479" s="12" t="str">
        <f>IF(AY479&gt;1,IF(AY478&gt;1,"Y",""),"")</f>
        <v/>
      </c>
      <c r="BF479" s="12" t="str">
        <f>IF(AY479&lt;1,IF(AY478&lt;1,"Y",""),"")</f>
        <v/>
      </c>
      <c r="BG479" s="2"/>
      <c r="BH479" s="2"/>
      <c r="BI479" s="2"/>
      <c r="BJ479" s="2"/>
      <c r="BK479" s="2"/>
      <c r="BL479" s="2"/>
      <c r="BM479" s="4" t="str">
        <f>IF(BR479=BR480,IF(BR479&gt;BR478,BR479&amp;"_O",""),BR479&amp;"_C")</f>
        <v/>
      </c>
      <c r="BN479" s="7" t="str">
        <f>IF(RIGHT(BM479,1)="C",BP479/INDEX($BP$5:$BP$2729,MATCH(BR479&amp;"_O",$BM$5:$BM$2729,0),1),"")</f>
        <v/>
      </c>
      <c r="BO479" s="38">
        <v>29287</v>
      </c>
      <c r="BP479" s="3">
        <v>146.19</v>
      </c>
      <c r="BQ479" s="7">
        <f>BP479/BP478</f>
        <v>0.92507751692716567</v>
      </c>
      <c r="BR479" s="4">
        <f>YEAR(BO479)</f>
        <v>1980</v>
      </c>
      <c r="BS479" s="2" t="s">
        <v>6</v>
      </c>
      <c r="BT479" s="12" t="str">
        <f>INDEX($CD$5:$CD$10,MATCH(BS479,$CC$5:$CC$10,0),1)</f>
        <v/>
      </c>
      <c r="BU479" s="12" t="str">
        <f>IF(AND(BT479="Y",BQ479&gt;1),"Y","")</f>
        <v/>
      </c>
      <c r="BV479" s="12" t="str">
        <f>IF(AND(BT479="Y",BQ479&lt;1),"Y","")</f>
        <v/>
      </c>
      <c r="BW479" s="12" t="str">
        <f>IF(BQ479&gt;1,IF(BQ478&gt;1,"Y",""),"")</f>
        <v/>
      </c>
      <c r="BX479" s="12" t="str">
        <f>IF(BQ479&lt;1,IF(BQ478&lt;1,"Y",""),"")</f>
        <v>Y</v>
      </c>
      <c r="BY479" s="2"/>
      <c r="BZ479" s="2"/>
      <c r="CA479" s="2"/>
    </row>
    <row r="480" spans="2:79">
      <c r="B480" s="4" t="str">
        <f>IF(G480=G481,IF(G480&gt;G479,G480&amp;"_O",""),G480&amp;"_C")</f>
        <v/>
      </c>
      <c r="C480" s="14">
        <f ca="1">RANDBETWEEN(0,1000)/1000</f>
        <v>0.57299999999999995</v>
      </c>
      <c r="D480" s="16">
        <f>D479+1</f>
        <v>476</v>
      </c>
      <c r="E480" s="10">
        <f>ROUNDDOWN(D480/52,0)+1</f>
        <v>10</v>
      </c>
      <c r="F480" s="15">
        <f>F479+7</f>
        <v>47952</v>
      </c>
      <c r="G480" s="4">
        <f>YEAR(F480)</f>
        <v>2031</v>
      </c>
      <c r="H480" s="33">
        <v>0.90900000000000003</v>
      </c>
      <c r="I480" s="33">
        <v>0.32900000000000001</v>
      </c>
      <c r="J480" s="33">
        <v>0.94399999999999995</v>
      </c>
      <c r="K480" s="16" t="str">
        <f>IF(M479&gt;1,"Up","Down")</f>
        <v>Down</v>
      </c>
      <c r="L480" s="16" t="str">
        <f>IF(K480="Up",IF(H480&lt;$BJ$7,"Up","Down"),IF(H480&lt;$BK$7,"Down","Up"))</f>
        <v>Up</v>
      </c>
      <c r="M480" s="17">
        <f>IF(L480="Up",INDEX($AK$5:$AK$1005,MATCH(I480,$AI$5:$AI$1005,0),1),INDEX($AL$5:$AL$1005,MATCH(J480,$AI$5:$AI$1005,0),1))</f>
        <v>1.0079752611562325</v>
      </c>
      <c r="N480" s="16" t="str">
        <f>IF(P479&gt;1,"Up","Down")</f>
        <v>Up</v>
      </c>
      <c r="O480" s="16" t="str">
        <f>IF(N480="Up",IF(H480&lt;$BJ$12,"Up","Down"),IF(H480&lt;$BK$12,"Down","Up"))</f>
        <v>Down</v>
      </c>
      <c r="P480" s="17">
        <f>IF(O480="Up",INDEX($AP$5:$AP$1005,MATCH(I480,$AI$5:$AI$1005,0),1),INDEX($AQ$5:$AQ$1005,MATCH(J480,$AI$5:$AI$1005,0),1))</f>
        <v>0.99866323734371698</v>
      </c>
      <c r="Q480" s="19">
        <f>T479</f>
        <v>74500.742355914728</v>
      </c>
      <c r="R480" s="19">
        <f>INDEX(model!$S$5:$S$35,MATCH(G480,model!$Q$5:$Q$35,0),1)*model!$O$5</f>
        <v>125</v>
      </c>
      <c r="S480" s="19">
        <f>IF(RIGHT(B480,1)="C",T479*INDEX(model!$T$5:$T$35,MATCH(G480,model!$Q$5:$Q$35,0),1),0)</f>
        <v>0</v>
      </c>
      <c r="T480" s="19">
        <f>(Q480+R480-S480)*M480</f>
        <v>75220.902140180871</v>
      </c>
      <c r="U480" s="19">
        <f>X479</f>
        <v>59715.747980478183</v>
      </c>
      <c r="V480" s="19">
        <f>INDEX(model!$S$5:$S$35,MATCH(G480,model!$Q$5:$Q$35,0),1)*model!$O$6</f>
        <v>125</v>
      </c>
      <c r="W480" s="19">
        <f>IF(RIGHT(B480,1)="C",X479*INDEX(model!$T$5:$T$35,MATCH(G480,model!$Q$5:$Q$35,0),1),0)</f>
        <v>0</v>
      </c>
      <c r="X480" s="19">
        <f>(U480+V480-W480)*P480</f>
        <v>59760.755103253839</v>
      </c>
      <c r="Y480" s="19"/>
      <c r="Z480" s="36" t="str">
        <f>K480&amp;L480</f>
        <v>DownUp</v>
      </c>
      <c r="AA480" s="36" t="str">
        <f>N480&amp;O480</f>
        <v>UpDown</v>
      </c>
      <c r="AB480" s="19"/>
      <c r="AC480" s="19"/>
      <c r="AD480" s="19"/>
      <c r="AE480" s="19"/>
      <c r="AI480" s="18">
        <f>ROUND(AI479-0.001,3)</f>
        <v>0.52500000000000002</v>
      </c>
      <c r="AJ480" s="9">
        <f t="array" ref="AJ480">PERCENTILE(IF($BB$5:$BB$2729="Y",$AY$5:$AY$2729),$AI480)</f>
        <v>1.0039519716667387</v>
      </c>
      <c r="AK480" s="9">
        <f t="array" ref="AK480">PERCENTILE(IF($BC$5:$BC$2729="Y",$AY$5:$AY$2729),$AI480)</f>
        <v>1.0128153308447658</v>
      </c>
      <c r="AL480" s="9">
        <f t="array" ref="AL480">PERCENTILE(IF($BD$5:$BD$2729="Y",$AY$5:$AY$2729),$AI480)</f>
        <v>0.98825343933177334</v>
      </c>
      <c r="AM480" s="41" t="str">
        <f>IF(AI480&lt;$BJ$7,"Up","Down")</f>
        <v>Up</v>
      </c>
      <c r="AN480" s="41" t="str">
        <f>IF(AI480&lt;$BK$7,"Down","Up")</f>
        <v>Up</v>
      </c>
      <c r="AO480" s="9">
        <f t="array" ref="AO480">PERCENTILE(IF($BT$5:$BT$2729="Y",$BQ$5:$BQ$2729),$AI480)</f>
        <v>1.0047898904094061</v>
      </c>
      <c r="AP480" s="9">
        <f t="array" ref="AP480">PERCENTILE(IF($BU$5:$BU$2729="Y",$BQ$5:$BQ$2729),$AI480)</f>
        <v>1.0181529007330892</v>
      </c>
      <c r="AQ480" s="9">
        <f t="array" ref="AQ480">PERCENTILE(IF($BV$5:$BV$2729="Y",$BQ$5:$BQ$2729),$AI480)</f>
        <v>0.98597425687342877</v>
      </c>
      <c r="AR480" s="41" t="str">
        <f>IF(AI480&lt;$BJ$12,"Up","Down")</f>
        <v>Up</v>
      </c>
      <c r="AS480" s="41" t="str">
        <f>IF(AI480&lt;$BK$12,"Down","Up")</f>
        <v>Up</v>
      </c>
      <c r="AU480" s="4" t="str">
        <f>IF(AZ480=AZ481,IF(AZ480&gt;AZ479,AZ480&amp;"_O",""),AZ480&amp;"_C")</f>
        <v/>
      </c>
      <c r="AV480" s="7" t="str">
        <f>IF(RIGHT(AU480,1)="C",AX480/INDEX($AX$5:$AX$2729,MATCH(AZ480&amp;"_O",$AU$5:$AU$2729,0),1),"")</f>
        <v/>
      </c>
      <c r="AW480" s="38">
        <v>28895</v>
      </c>
      <c r="AX480" s="37">
        <v>97.87</v>
      </c>
      <c r="AY480" s="7">
        <f>AX480/AX479</f>
        <v>0.98361809045226134</v>
      </c>
      <c r="AZ480" s="4">
        <f>YEAR(AW480)</f>
        <v>1979</v>
      </c>
      <c r="BA480" s="2" t="s">
        <v>5</v>
      </c>
      <c r="BB480" s="12" t="str">
        <f>INDEX($CD$5:$CD$10,MATCH(BA480,$CC$5:$CC$10,0),1)</f>
        <v/>
      </c>
      <c r="BC480" s="12" t="str">
        <f>IF(AND(BB480="Y",AY480&gt;1),"Y","")</f>
        <v/>
      </c>
      <c r="BD480" s="12" t="str">
        <f>IF(AND(BB480="Y",AY480&lt;1),"Y","")</f>
        <v/>
      </c>
      <c r="BE480" s="12" t="str">
        <f>IF(AY480&gt;1,IF(AY479&gt;1,"Y",""),"")</f>
        <v/>
      </c>
      <c r="BF480" s="12" t="str">
        <f>IF(AY480&lt;1,IF(AY479&lt;1,"Y",""),"")</f>
        <v>Y</v>
      </c>
      <c r="BG480" s="2"/>
      <c r="BH480" s="2"/>
      <c r="BI480" s="2"/>
      <c r="BJ480" s="2"/>
      <c r="BK480" s="2"/>
      <c r="BL480" s="2"/>
      <c r="BM480" s="4" t="str">
        <f>IF(BR480=BR481,IF(BR480&gt;BR479,BR480&amp;"_O",""),BR480&amp;"_C")</f>
        <v/>
      </c>
      <c r="BN480" s="7" t="str">
        <f>IF(RIGHT(BM480,1)="C",BP480/INDEX($BP$5:$BP$2729,MATCH(BR480&amp;"_O",$BM$5:$BM$2729,0),1),"")</f>
        <v/>
      </c>
      <c r="BO480" s="38">
        <v>29294</v>
      </c>
      <c r="BP480" s="3">
        <v>144.44</v>
      </c>
      <c r="BQ480" s="7">
        <f>BP480/BP479</f>
        <v>0.98802927696832887</v>
      </c>
      <c r="BR480" s="4">
        <f>YEAR(BO480)</f>
        <v>1980</v>
      </c>
      <c r="BS480" s="2" t="s">
        <v>6</v>
      </c>
      <c r="BT480" s="12" t="str">
        <f>INDEX($CD$5:$CD$10,MATCH(BS480,$CC$5:$CC$10,0),1)</f>
        <v/>
      </c>
      <c r="BU480" s="12" t="str">
        <f>IF(AND(BT480="Y",BQ480&gt;1),"Y","")</f>
        <v/>
      </c>
      <c r="BV480" s="12" t="str">
        <f>IF(AND(BT480="Y",BQ480&lt;1),"Y","")</f>
        <v/>
      </c>
      <c r="BW480" s="12" t="str">
        <f>IF(BQ480&gt;1,IF(BQ479&gt;1,"Y",""),"")</f>
        <v/>
      </c>
      <c r="BX480" s="12" t="str">
        <f>IF(BQ480&lt;1,IF(BQ479&lt;1,"Y",""),"")</f>
        <v>Y</v>
      </c>
      <c r="BY480" s="2"/>
      <c r="BZ480" s="2"/>
      <c r="CA480" s="2"/>
    </row>
    <row r="481" spans="2:79">
      <c r="B481" s="4" t="str">
        <f>IF(G481=G482,IF(G481&gt;G480,G481&amp;"_O",""),G481&amp;"_C")</f>
        <v/>
      </c>
      <c r="C481" s="14">
        <f ca="1">RANDBETWEEN(0,1000)/1000</f>
        <v>0.40699999999999997</v>
      </c>
      <c r="D481" s="16">
        <f>D480+1</f>
        <v>477</v>
      </c>
      <c r="E481" s="10">
        <f>ROUNDDOWN(D481/52,0)+1</f>
        <v>10</v>
      </c>
      <c r="F481" s="15">
        <f>F480+7</f>
        <v>47959</v>
      </c>
      <c r="G481" s="4">
        <f>YEAR(F481)</f>
        <v>2031</v>
      </c>
      <c r="H481" s="33">
        <v>0.28299999999999997</v>
      </c>
      <c r="I481" s="33">
        <v>0.96499999999999997</v>
      </c>
      <c r="J481" s="33">
        <v>4.5999999999999999E-2</v>
      </c>
      <c r="K481" s="16" t="str">
        <f>IF(M480&gt;1,"Up","Down")</f>
        <v>Up</v>
      </c>
      <c r="L481" s="16" t="str">
        <f>IF(K481="Up",IF(H481&lt;$BJ$7,"Up","Down"),IF(H481&lt;$BK$7,"Down","Up"))</f>
        <v>Up</v>
      </c>
      <c r="M481" s="17">
        <f>IF(L481="Up",INDEX($AK$5:$AK$1005,MATCH(I481,$AI$5:$AI$1005,0),1),INDEX($AL$5:$AL$1005,MATCH(J481,$AI$5:$AI$1005,0),1))</f>
        <v>1.0419549581058682</v>
      </c>
      <c r="N481" s="16" t="str">
        <f>IF(P480&gt;1,"Up","Down")</f>
        <v>Down</v>
      </c>
      <c r="O481" s="16" t="str">
        <f>IF(N481="Up",IF(H481&lt;$BJ$12,"Up","Down"),IF(H481&lt;$BK$12,"Down","Up"))</f>
        <v>Down</v>
      </c>
      <c r="P481" s="17">
        <f>IF(O481="Up",INDEX($AP$5:$AP$1005,MATCH(I481,$AI$5:$AI$1005,0),1),INDEX($AQ$5:$AQ$1005,MATCH(J481,$AI$5:$AI$1005,0),1))</f>
        <v>0.93367582397850102</v>
      </c>
      <c r="Q481" s="19">
        <f>T480</f>
        <v>75220.902140180871</v>
      </c>
      <c r="R481" s="19">
        <f>INDEX(model!$S$5:$S$35,MATCH(G481,model!$Q$5:$Q$35,0),1)*model!$O$5</f>
        <v>125</v>
      </c>
      <c r="S481" s="19">
        <f>IF(RIGHT(B481,1)="C",T480*INDEX(model!$T$5:$T$35,MATCH(G481,model!$Q$5:$Q$35,0),1),0)</f>
        <v>0</v>
      </c>
      <c r="T481" s="19">
        <f>(Q481+R481-S481)*M481</f>
        <v>78507.036307921007</v>
      </c>
      <c r="U481" s="19">
        <f>X480</f>
        <v>59760.755103253839</v>
      </c>
      <c r="V481" s="19">
        <f>INDEX(model!$S$5:$S$35,MATCH(G481,model!$Q$5:$Q$35,0),1)*model!$O$6</f>
        <v>125</v>
      </c>
      <c r="W481" s="19">
        <f>IF(RIGHT(B481,1)="C",X480*INDEX(model!$T$5:$T$35,MATCH(G481,model!$Q$5:$Q$35,0),1),0)</f>
        <v>0</v>
      </c>
      <c r="X481" s="19">
        <f>(U481+V481-W481)*P481</f>
        <v>55913.881740605248</v>
      </c>
      <c r="Y481" s="19"/>
      <c r="Z481" s="36" t="str">
        <f>K481&amp;L481</f>
        <v>UpUp</v>
      </c>
      <c r="AA481" s="36" t="str">
        <f>N481&amp;O481</f>
        <v>DownDown</v>
      </c>
      <c r="AB481" s="19"/>
      <c r="AC481" s="19"/>
      <c r="AD481" s="19"/>
      <c r="AE481" s="19"/>
      <c r="AI481" s="18">
        <f>ROUND(AI480-0.001,3)</f>
        <v>0.52400000000000002</v>
      </c>
      <c r="AJ481" s="9">
        <f t="array" ref="AJ481">PERCENTILE(IF($BB$5:$BB$2729="Y",$AY$5:$AY$2729),$AI481)</f>
        <v>1.0039476108384191</v>
      </c>
      <c r="AK481" s="9">
        <f t="array" ref="AK481">PERCENTILE(IF($BC$5:$BC$2729="Y",$AY$5:$AY$2729),$AI481)</f>
        <v>1.0128113615088925</v>
      </c>
      <c r="AL481" s="9">
        <f t="array" ref="AL481">PERCENTILE(IF($BD$5:$BD$2729="Y",$AY$5:$AY$2729),$AI481)</f>
        <v>0.98821885531306464</v>
      </c>
      <c r="AM481" s="41" t="str">
        <f>IF(AI481&lt;$BJ$7,"Up","Down")</f>
        <v>Up</v>
      </c>
      <c r="AN481" s="41" t="str">
        <f>IF(AI481&lt;$BK$7,"Down","Up")</f>
        <v>Up</v>
      </c>
      <c r="AO481" s="9">
        <f t="array" ref="AO481">PERCENTILE(IF($BT$5:$BT$2729="Y",$BQ$5:$BQ$2729),$AI481)</f>
        <v>1.0047829004616045</v>
      </c>
      <c r="AP481" s="9">
        <f t="array" ref="AP481">PERCENTILE(IF($BU$5:$BU$2729="Y",$BQ$5:$BQ$2729),$AI481)</f>
        <v>1.0181327959970286</v>
      </c>
      <c r="AQ481" s="9">
        <f t="array" ref="AQ481">PERCENTILE(IF($BV$5:$BV$2729="Y",$BQ$5:$BQ$2729),$AI481)</f>
        <v>0.9859347005261373</v>
      </c>
      <c r="AR481" s="41" t="str">
        <f>IF(AI481&lt;$BJ$12,"Up","Down")</f>
        <v>Up</v>
      </c>
      <c r="AS481" s="41" t="str">
        <f>IF(AI481&lt;$BK$12,"Down","Up")</f>
        <v>Up</v>
      </c>
      <c r="AU481" s="4" t="str">
        <f>IF(AZ481=AZ482,IF(AZ481&gt;AZ480,AZ481&amp;"_O",""),AZ481&amp;"_C")</f>
        <v/>
      </c>
      <c r="AV481" s="7" t="str">
        <f>IF(RIGHT(AU481,1)="C",AX481/INDEX($AX$5:$AX$2729,MATCH(AZ481&amp;"_O",$AU$5:$AU$2729,0),1),"")</f>
        <v/>
      </c>
      <c r="AW481" s="38">
        <v>28902</v>
      </c>
      <c r="AX481" s="37">
        <v>98.67</v>
      </c>
      <c r="AY481" s="7">
        <f>AX481/AX480</f>
        <v>1.0081741085112905</v>
      </c>
      <c r="AZ481" s="4">
        <f>YEAR(AW481)</f>
        <v>1979</v>
      </c>
      <c r="BA481" s="2" t="s">
        <v>5</v>
      </c>
      <c r="BB481" s="12" t="str">
        <f>INDEX($CD$5:$CD$10,MATCH(BA481,$CC$5:$CC$10,0),1)</f>
        <v/>
      </c>
      <c r="BC481" s="12" t="str">
        <f>IF(AND(BB481="Y",AY481&gt;1),"Y","")</f>
        <v/>
      </c>
      <c r="BD481" s="12" t="str">
        <f>IF(AND(BB481="Y",AY481&lt;1),"Y","")</f>
        <v/>
      </c>
      <c r="BE481" s="12" t="str">
        <f>IF(AY481&gt;1,IF(AY480&gt;1,"Y",""),"")</f>
        <v/>
      </c>
      <c r="BF481" s="12" t="str">
        <f>IF(AY481&lt;1,IF(AY480&lt;1,"Y",""),"")</f>
        <v/>
      </c>
      <c r="BG481" s="2"/>
      <c r="BH481" s="2"/>
      <c r="BI481" s="2"/>
      <c r="BJ481" s="2"/>
      <c r="BK481" s="2"/>
      <c r="BL481" s="2"/>
      <c r="BM481" s="4" t="str">
        <f>IF(BR481=BR482,IF(BR481&gt;BR480,BR481&amp;"_O",""),BR481&amp;"_C")</f>
        <v/>
      </c>
      <c r="BN481" s="7" t="str">
        <f>IF(RIGHT(BM481,1)="C",BP481/INDEX($BP$5:$BP$2729,MATCH(BR481&amp;"_O",$BM$5:$BM$2729,0),1),"")</f>
        <v/>
      </c>
      <c r="BO481" s="38">
        <v>29301</v>
      </c>
      <c r="BP481" s="3">
        <v>138.80000000000001</v>
      </c>
      <c r="BQ481" s="7">
        <f>BP481/BP480</f>
        <v>0.96095264469676001</v>
      </c>
      <c r="BR481" s="4">
        <f>YEAR(BO481)</f>
        <v>1980</v>
      </c>
      <c r="BS481" s="2" t="s">
        <v>6</v>
      </c>
      <c r="BT481" s="12" t="str">
        <f>INDEX($CD$5:$CD$10,MATCH(BS481,$CC$5:$CC$10,0),1)</f>
        <v/>
      </c>
      <c r="BU481" s="12" t="str">
        <f>IF(AND(BT481="Y",BQ481&gt;1),"Y","")</f>
        <v/>
      </c>
      <c r="BV481" s="12" t="str">
        <f>IF(AND(BT481="Y",BQ481&lt;1),"Y","")</f>
        <v/>
      </c>
      <c r="BW481" s="12" t="str">
        <f>IF(BQ481&gt;1,IF(BQ480&gt;1,"Y",""),"")</f>
        <v/>
      </c>
      <c r="BX481" s="12" t="str">
        <f>IF(BQ481&lt;1,IF(BQ480&lt;1,"Y",""),"")</f>
        <v>Y</v>
      </c>
      <c r="BY481" s="2"/>
      <c r="BZ481" s="2"/>
      <c r="CA481" s="2"/>
    </row>
    <row r="482" spans="2:79">
      <c r="B482" s="4" t="str">
        <f>IF(G482=G483,IF(G482&gt;G481,G482&amp;"_O",""),G482&amp;"_C")</f>
        <v/>
      </c>
      <c r="C482" s="14">
        <f ca="1">RANDBETWEEN(0,1000)/1000</f>
        <v>0.27800000000000002</v>
      </c>
      <c r="D482" s="16">
        <f>D481+1</f>
        <v>478</v>
      </c>
      <c r="E482" s="10">
        <f>ROUNDDOWN(D482/52,0)+1</f>
        <v>10</v>
      </c>
      <c r="F482" s="15">
        <f>F481+7</f>
        <v>47966</v>
      </c>
      <c r="G482" s="4">
        <f>YEAR(F482)</f>
        <v>2031</v>
      </c>
      <c r="H482" s="33">
        <v>0.66700000000000004</v>
      </c>
      <c r="I482" s="33">
        <v>0.11600000000000001</v>
      </c>
      <c r="J482" s="33">
        <v>0.879</v>
      </c>
      <c r="K482" s="16" t="str">
        <f>IF(M481&gt;1,"Up","Down")</f>
        <v>Up</v>
      </c>
      <c r="L482" s="16" t="str">
        <f>IF(K482="Up",IF(H482&lt;$BJ$7,"Up","Down"),IF(H482&lt;$BK$7,"Down","Up"))</f>
        <v>Down</v>
      </c>
      <c r="M482" s="17">
        <f>IF(L482="Up",INDEX($AK$5:$AK$1005,MATCH(I482,$AI$5:$AI$1005,0),1),INDEX($AL$5:$AL$1005,MATCH(J482,$AI$5:$AI$1005,0),1))</f>
        <v>0.9973882129069026</v>
      </c>
      <c r="N482" s="16" t="str">
        <f>IF(P481&gt;1,"Up","Down")</f>
        <v>Down</v>
      </c>
      <c r="O482" s="16" t="str">
        <f>IF(N482="Up",IF(H482&lt;$BJ$12,"Up","Down"),IF(H482&lt;$BK$12,"Down","Up"))</f>
        <v>Up</v>
      </c>
      <c r="P482" s="17">
        <f>IF(O482="Up",INDEX($AP$5:$AP$1005,MATCH(I482,$AI$5:$AI$1005,0),1),INDEX($AQ$5:$AQ$1005,MATCH(J482,$AI$5:$AI$1005,0),1))</f>
        <v>1.0039286594064059</v>
      </c>
      <c r="Q482" s="19">
        <f>T481</f>
        <v>78507.036307921007</v>
      </c>
      <c r="R482" s="19">
        <f>INDEX(model!$S$5:$S$35,MATCH(G482,model!$Q$5:$Q$35,0),1)*model!$O$5</f>
        <v>125</v>
      </c>
      <c r="S482" s="19">
        <f>IF(RIGHT(B482,1)="C",T481*INDEX(model!$T$5:$T$35,MATCH(G482,model!$Q$5:$Q$35,0),1),0)</f>
        <v>0</v>
      </c>
      <c r="T482" s="19">
        <f>(Q482+R482-S482)*M482</f>
        <v>78426.666170388009</v>
      </c>
      <c r="U482" s="19">
        <f>X481</f>
        <v>55913.881740605248</v>
      </c>
      <c r="V482" s="19">
        <f>INDEX(model!$S$5:$S$35,MATCH(G482,model!$Q$5:$Q$35,0),1)*model!$O$6</f>
        <v>125</v>
      </c>
      <c r="W482" s="19">
        <f>IF(RIGHT(B482,1)="C",X481*INDEX(model!$T$5:$T$35,MATCH(G482,model!$Q$5:$Q$35,0),1),0)</f>
        <v>0</v>
      </c>
      <c r="X482" s="19">
        <f>(U482+V482-W482)*P482</f>
        <v>56259.039420479945</v>
      </c>
      <c r="Y482" s="19"/>
      <c r="Z482" s="36" t="str">
        <f>K482&amp;L482</f>
        <v>UpDown</v>
      </c>
      <c r="AA482" s="36" t="str">
        <f>N482&amp;O482</f>
        <v>DownUp</v>
      </c>
      <c r="AB482" s="19"/>
      <c r="AC482" s="19"/>
      <c r="AD482" s="19"/>
      <c r="AE482" s="19"/>
      <c r="AI482" s="18">
        <f>ROUND(AI481-0.001,3)</f>
        <v>0.52300000000000002</v>
      </c>
      <c r="AJ482" s="9">
        <f t="array" ref="AJ482">PERCENTILE(IF($BB$5:$BB$2729="Y",$AY$5:$AY$2729),$AI482)</f>
        <v>1.0038797603469021</v>
      </c>
      <c r="AK482" s="9">
        <f t="array" ref="AK482">PERCENTILE(IF($BC$5:$BC$2729="Y",$AY$5:$AY$2729),$AI482)</f>
        <v>1.0127504427143712</v>
      </c>
      <c r="AL482" s="9">
        <f t="array" ref="AL482">PERCENTILE(IF($BD$5:$BD$2729="Y",$AY$5:$AY$2729),$AI482)</f>
        <v>0.98815160868399721</v>
      </c>
      <c r="AM482" s="41" t="str">
        <f>IF(AI482&lt;$BJ$7,"Up","Down")</f>
        <v>Up</v>
      </c>
      <c r="AN482" s="41" t="str">
        <f>IF(AI482&lt;$BK$7,"Down","Up")</f>
        <v>Up</v>
      </c>
      <c r="AO482" s="9">
        <f t="array" ref="AO482">PERCENTILE(IF($BT$5:$BT$2729="Y",$BQ$5:$BQ$2729),$AI482)</f>
        <v>1.0047529212872686</v>
      </c>
      <c r="AP482" s="9">
        <f t="array" ref="AP482">PERCENTILE(IF($BU$5:$BU$2729="Y",$BQ$5:$BQ$2729),$AI482)</f>
        <v>1.0180849157964424</v>
      </c>
      <c r="AQ482" s="9">
        <f t="array" ref="AQ482">PERCENTILE(IF($BV$5:$BV$2729="Y",$BQ$5:$BQ$2729),$AI482)</f>
        <v>0.98587223205882202</v>
      </c>
      <c r="AR482" s="41" t="str">
        <f>IF(AI482&lt;$BJ$12,"Up","Down")</f>
        <v>Up</v>
      </c>
      <c r="AS482" s="41" t="str">
        <f>IF(AI482&lt;$BK$12,"Down","Up")</f>
        <v>Up</v>
      </c>
      <c r="AU482" s="4" t="str">
        <f>IF(AZ482=AZ483,IF(AZ482&gt;AZ481,AZ482&amp;"_O",""),AZ482&amp;"_C")</f>
        <v/>
      </c>
      <c r="AV482" s="7" t="str">
        <f>IF(RIGHT(AU482,1)="C",AX482/INDEX($AX$5:$AX$2729,MATCH(AZ482&amp;"_O",$AU$5:$AU$2729,0),1),"")</f>
        <v/>
      </c>
      <c r="AW482" s="38">
        <v>28909</v>
      </c>
      <c r="AX482" s="37">
        <v>97.78</v>
      </c>
      <c r="AY482" s="7">
        <f>AX482/AX481</f>
        <v>0.9909800344582953</v>
      </c>
      <c r="AZ482" s="4">
        <f>YEAR(AW482)</f>
        <v>1979</v>
      </c>
      <c r="BA482" s="2" t="s">
        <v>5</v>
      </c>
      <c r="BB482" s="12" t="str">
        <f>INDEX($CD$5:$CD$10,MATCH(BA482,$CC$5:$CC$10,0),1)</f>
        <v/>
      </c>
      <c r="BC482" s="12" t="str">
        <f>IF(AND(BB482="Y",AY482&gt;1),"Y","")</f>
        <v/>
      </c>
      <c r="BD482" s="12" t="str">
        <f>IF(AND(BB482="Y",AY482&lt;1),"Y","")</f>
        <v/>
      </c>
      <c r="BE482" s="12" t="str">
        <f>IF(AY482&gt;1,IF(AY481&gt;1,"Y",""),"")</f>
        <v/>
      </c>
      <c r="BF482" s="12" t="str">
        <f>IF(AY482&lt;1,IF(AY481&lt;1,"Y",""),"")</f>
        <v/>
      </c>
      <c r="BG482" s="2"/>
      <c r="BH482" s="2"/>
      <c r="BI482" s="2"/>
      <c r="BJ482" s="2"/>
      <c r="BK482" s="2"/>
      <c r="BL482" s="2"/>
      <c r="BM482" s="4" t="str">
        <f>IF(BR482=BR483,IF(BR482&gt;BR481,BR482&amp;"_O",""),BR482&amp;"_C")</f>
        <v/>
      </c>
      <c r="BN482" s="7" t="str">
        <f>IF(RIGHT(BM482,1)="C",BP482/INDEX($BP$5:$BP$2729,MATCH(BR482&amp;"_O",$BM$5:$BM$2729,0),1),"")</f>
        <v/>
      </c>
      <c r="BO482" s="38">
        <v>29308</v>
      </c>
      <c r="BP482" s="3">
        <v>129.25</v>
      </c>
      <c r="BQ482" s="7">
        <f>BP482/BP481</f>
        <v>0.93119596541786731</v>
      </c>
      <c r="BR482" s="4">
        <f>YEAR(BO482)</f>
        <v>1980</v>
      </c>
      <c r="BS482" s="2" t="s">
        <v>6</v>
      </c>
      <c r="BT482" s="12" t="str">
        <f>INDEX($CD$5:$CD$10,MATCH(BS482,$CC$5:$CC$10,0),1)</f>
        <v/>
      </c>
      <c r="BU482" s="12" t="str">
        <f>IF(AND(BT482="Y",BQ482&gt;1),"Y","")</f>
        <v/>
      </c>
      <c r="BV482" s="12" t="str">
        <f>IF(AND(BT482="Y",BQ482&lt;1),"Y","")</f>
        <v/>
      </c>
      <c r="BW482" s="12" t="str">
        <f>IF(BQ482&gt;1,IF(BQ481&gt;1,"Y",""),"")</f>
        <v/>
      </c>
      <c r="BX482" s="12" t="str">
        <f>IF(BQ482&lt;1,IF(BQ481&lt;1,"Y",""),"")</f>
        <v>Y</v>
      </c>
      <c r="BY482" s="2"/>
      <c r="BZ482" s="2"/>
      <c r="CA482" s="2"/>
    </row>
    <row r="483" spans="2:79">
      <c r="B483" s="4" t="str">
        <f>IF(G483=G484,IF(G483&gt;G482,G483&amp;"_O",""),G483&amp;"_C")</f>
        <v/>
      </c>
      <c r="C483" s="14">
        <f ca="1">RANDBETWEEN(0,1000)/1000</f>
        <v>0.88700000000000001</v>
      </c>
      <c r="D483" s="16">
        <f>D482+1</f>
        <v>479</v>
      </c>
      <c r="E483" s="10">
        <f>ROUNDDOWN(D483/52,0)+1</f>
        <v>10</v>
      </c>
      <c r="F483" s="15">
        <f>F482+7</f>
        <v>47973</v>
      </c>
      <c r="G483" s="4">
        <f>YEAR(F483)</f>
        <v>2031</v>
      </c>
      <c r="H483" s="33">
        <v>0.88700000000000001</v>
      </c>
      <c r="I483" s="33">
        <v>0.63800000000000001</v>
      </c>
      <c r="J483" s="33">
        <v>0.48899999999999999</v>
      </c>
      <c r="K483" s="16" t="str">
        <f>IF(M482&gt;1,"Up","Down")</f>
        <v>Down</v>
      </c>
      <c r="L483" s="16" t="str">
        <f>IF(K483="Up",IF(H483&lt;$BJ$7,"Up","Down"),IF(H483&lt;$BK$7,"Down","Up"))</f>
        <v>Up</v>
      </c>
      <c r="M483" s="17">
        <f>IF(L483="Up",INDEX($AK$5:$AK$1005,MATCH(I483,$AI$5:$AI$1005,0),1),INDEX($AL$5:$AL$1005,MATCH(J483,$AI$5:$AI$1005,0),1))</f>
        <v>1.016388106505232</v>
      </c>
      <c r="N483" s="16" t="str">
        <f>IF(P482&gt;1,"Up","Down")</f>
        <v>Up</v>
      </c>
      <c r="O483" s="16" t="str">
        <f>IF(N483="Up",IF(H483&lt;$BJ$12,"Up","Down"),IF(H483&lt;$BK$12,"Down","Up"))</f>
        <v>Down</v>
      </c>
      <c r="P483" s="17">
        <f>IF(O483="Up",INDEX($AP$5:$AP$1005,MATCH(I483,$AI$5:$AI$1005,0),1),INDEX($AQ$5:$AQ$1005,MATCH(J483,$AI$5:$AI$1005,0),1))</f>
        <v>0.9844673822622213</v>
      </c>
      <c r="Q483" s="19">
        <f>T482</f>
        <v>78426.666170388009</v>
      </c>
      <c r="R483" s="19">
        <f>INDEX(model!$S$5:$S$35,MATCH(G483,model!$Q$5:$Q$35,0),1)*model!$O$5</f>
        <v>125</v>
      </c>
      <c r="S483" s="19">
        <f>IF(RIGHT(B483,1)="C",T482*INDEX(model!$T$5:$T$35,MATCH(G483,model!$Q$5:$Q$35,0),1),0)</f>
        <v>0</v>
      </c>
      <c r="T483" s="19">
        <f>(Q483+R483-S483)*M483</f>
        <v>79838.97924175176</v>
      </c>
      <c r="U483" s="19">
        <f>X482</f>
        <v>56259.039420479945</v>
      </c>
      <c r="V483" s="19">
        <f>INDEX(model!$S$5:$S$35,MATCH(G483,model!$Q$5:$Q$35,0),1)*model!$O$6</f>
        <v>125</v>
      </c>
      <c r="W483" s="19">
        <f>IF(RIGHT(B483,1)="C",X482*INDEX(model!$T$5:$T$35,MATCH(G483,model!$Q$5:$Q$35,0),1),0)</f>
        <v>0</v>
      </c>
      <c r="X483" s="19">
        <f>(U483+V483-W483)*P483</f>
        <v>55508.247689649783</v>
      </c>
      <c r="Y483" s="19"/>
      <c r="Z483" s="36" t="str">
        <f>K483&amp;L483</f>
        <v>DownUp</v>
      </c>
      <c r="AA483" s="36" t="str">
        <f>N483&amp;O483</f>
        <v>UpDown</v>
      </c>
      <c r="AB483" s="19"/>
      <c r="AC483" s="19"/>
      <c r="AD483" s="19"/>
      <c r="AE483" s="19"/>
      <c r="AI483" s="18">
        <f>ROUND(AI482-0.001,3)</f>
        <v>0.52200000000000002</v>
      </c>
      <c r="AJ483" s="9">
        <f t="array" ref="AJ483">PERCENTILE(IF($BB$5:$BB$2729="Y",$AY$5:$AY$2729),$AI483)</f>
        <v>1.0038338119937344</v>
      </c>
      <c r="AK483" s="9">
        <f t="array" ref="AK483">PERCENTILE(IF($BC$5:$BC$2729="Y",$AY$5:$AY$2729),$AI483)</f>
        <v>1.0127400754420579</v>
      </c>
      <c r="AL483" s="9">
        <f t="array" ref="AL483">PERCENTILE(IF($BD$5:$BD$2729="Y",$AY$5:$AY$2729),$AI483)</f>
        <v>0.98814564640811919</v>
      </c>
      <c r="AM483" s="41" t="str">
        <f>IF(AI483&lt;$BJ$7,"Up","Down")</f>
        <v>Up</v>
      </c>
      <c r="AN483" s="41" t="str">
        <f>IF(AI483&lt;$BK$7,"Down","Up")</f>
        <v>Up</v>
      </c>
      <c r="AO483" s="9">
        <f t="array" ref="AO483">PERCENTILE(IF($BT$5:$BT$2729="Y",$BQ$5:$BQ$2729),$AI483)</f>
        <v>1.0047149948889682</v>
      </c>
      <c r="AP483" s="9">
        <f t="array" ref="AP483">PERCENTILE(IF($BU$5:$BU$2729="Y",$BQ$5:$BQ$2729),$AI483)</f>
        <v>1.0180322560742243</v>
      </c>
      <c r="AQ483" s="9">
        <f t="array" ref="AQ483">PERCENTILE(IF($BV$5:$BV$2729="Y",$BQ$5:$BQ$2729),$AI483)</f>
        <v>0.98579573666605436</v>
      </c>
      <c r="AR483" s="41" t="str">
        <f>IF(AI483&lt;$BJ$12,"Up","Down")</f>
        <v>Up</v>
      </c>
      <c r="AS483" s="41" t="str">
        <f>IF(AI483&lt;$BK$12,"Down","Up")</f>
        <v>Up</v>
      </c>
      <c r="AU483" s="4" t="str">
        <f>IF(AZ483=AZ484,IF(AZ483&gt;AZ482,AZ483&amp;"_O",""),AZ483&amp;"_C")</f>
        <v/>
      </c>
      <c r="AV483" s="7" t="str">
        <f>IF(RIGHT(AU483,1)="C",AX483/INDEX($AX$5:$AX$2729,MATCH(AZ483&amp;"_O",$AU$5:$AU$2729,0),1),"")</f>
        <v/>
      </c>
      <c r="AW483" s="38">
        <v>28916</v>
      </c>
      <c r="AX483" s="37">
        <v>96.97</v>
      </c>
      <c r="AY483" s="7">
        <f>AX483/AX482</f>
        <v>0.99171609736142363</v>
      </c>
      <c r="AZ483" s="4">
        <f>YEAR(AW483)</f>
        <v>1979</v>
      </c>
      <c r="BA483" s="2" t="s">
        <v>5</v>
      </c>
      <c r="BB483" s="12" t="str">
        <f>INDEX($CD$5:$CD$10,MATCH(BA483,$CC$5:$CC$10,0),1)</f>
        <v/>
      </c>
      <c r="BC483" s="12" t="str">
        <f>IF(AND(BB483="Y",AY483&gt;1),"Y","")</f>
        <v/>
      </c>
      <c r="BD483" s="12" t="str">
        <f>IF(AND(BB483="Y",AY483&lt;1),"Y","")</f>
        <v/>
      </c>
      <c r="BE483" s="12" t="str">
        <f>IF(AY483&gt;1,IF(AY482&gt;1,"Y",""),"")</f>
        <v/>
      </c>
      <c r="BF483" s="12" t="str">
        <f>IF(AY483&lt;1,IF(AY482&lt;1,"Y",""),"")</f>
        <v>Y</v>
      </c>
      <c r="BG483" s="2"/>
      <c r="BH483" s="2"/>
      <c r="BI483" s="2"/>
      <c r="BJ483" s="2"/>
      <c r="BK483" s="2"/>
      <c r="BL483" s="2"/>
      <c r="BM483" s="4" t="str">
        <f>IF(BR483=BR484,IF(BR483&gt;BR482,BR483&amp;"_O",""),BR483&amp;"_C")</f>
        <v/>
      </c>
      <c r="BN483" s="7" t="str">
        <f>IF(RIGHT(BM483,1)="C",BP483/INDEX($BP$5:$BP$2729,MATCH(BR483&amp;"_O",$BM$5:$BM$2729,0),1),"")</f>
        <v/>
      </c>
      <c r="BO483" s="38">
        <v>29314</v>
      </c>
      <c r="BP483" s="3">
        <v>136.01</v>
      </c>
      <c r="BQ483" s="7">
        <f>BP483/BP482</f>
        <v>1.0523017408123791</v>
      </c>
      <c r="BR483" s="4">
        <f>YEAR(BO483)</f>
        <v>1980</v>
      </c>
      <c r="BS483" s="2" t="s">
        <v>6</v>
      </c>
      <c r="BT483" s="12" t="str">
        <f>INDEX($CD$5:$CD$10,MATCH(BS483,$CC$5:$CC$10,0),1)</f>
        <v/>
      </c>
      <c r="BU483" s="12" t="str">
        <f>IF(AND(BT483="Y",BQ483&gt;1),"Y","")</f>
        <v/>
      </c>
      <c r="BV483" s="12" t="str">
        <f>IF(AND(BT483="Y",BQ483&lt;1),"Y","")</f>
        <v/>
      </c>
      <c r="BW483" s="12" t="str">
        <f>IF(BQ483&gt;1,IF(BQ482&gt;1,"Y",""),"")</f>
        <v/>
      </c>
      <c r="BX483" s="12" t="str">
        <f>IF(BQ483&lt;1,IF(BQ482&lt;1,"Y",""),"")</f>
        <v/>
      </c>
      <c r="BY483" s="2"/>
      <c r="BZ483" s="2"/>
      <c r="CA483" s="2"/>
    </row>
    <row r="484" spans="2:79">
      <c r="B484" s="4" t="str">
        <f>IF(G484=G485,IF(G484&gt;G483,G484&amp;"_O",""),G484&amp;"_C")</f>
        <v/>
      </c>
      <c r="C484" s="14">
        <f ca="1">RANDBETWEEN(0,1000)/1000</f>
        <v>0.64300000000000002</v>
      </c>
      <c r="D484" s="16">
        <f>D483+1</f>
        <v>480</v>
      </c>
      <c r="E484" s="10">
        <f>ROUNDDOWN(D484/52,0)+1</f>
        <v>10</v>
      </c>
      <c r="F484" s="15">
        <f>F483+7</f>
        <v>47980</v>
      </c>
      <c r="G484" s="4">
        <f>YEAR(F484)</f>
        <v>2031</v>
      </c>
      <c r="H484" s="33">
        <v>0.77700000000000002</v>
      </c>
      <c r="I484" s="33">
        <v>0.63500000000000001</v>
      </c>
      <c r="J484" s="33">
        <v>0.96899999999999997</v>
      </c>
      <c r="K484" s="16" t="str">
        <f>IF(M483&gt;1,"Up","Down")</f>
        <v>Up</v>
      </c>
      <c r="L484" s="16" t="str">
        <f>IF(K484="Up",IF(H484&lt;$BJ$7,"Up","Down"),IF(H484&lt;$BK$7,"Down","Up"))</f>
        <v>Down</v>
      </c>
      <c r="M484" s="17">
        <f>IF(L484="Up",INDEX($AK$5:$AK$1005,MATCH(I484,$AI$5:$AI$1005,0),1),INDEX($AL$5:$AL$1005,MATCH(J484,$AI$5:$AI$1005,0),1))</f>
        <v>0.99886116656416635</v>
      </c>
      <c r="N484" s="16" t="str">
        <f>IF(P483&gt;1,"Up","Down")</f>
        <v>Down</v>
      </c>
      <c r="O484" s="16" t="str">
        <f>IF(N484="Up",IF(H484&lt;$BJ$12,"Up","Down"),IF(H484&lt;$BK$12,"Down","Up"))</f>
        <v>Up</v>
      </c>
      <c r="P484" s="17">
        <f>IF(O484="Up",INDEX($AP$5:$AP$1005,MATCH(I484,$AI$5:$AI$1005,0),1),INDEX($AQ$5:$AQ$1005,MATCH(J484,$AI$5:$AI$1005,0),1))</f>
        <v>1.0231897190814108</v>
      </c>
      <c r="Q484" s="19">
        <f>T483</f>
        <v>79838.97924175176</v>
      </c>
      <c r="R484" s="19">
        <f>INDEX(model!$S$5:$S$35,MATCH(G484,model!$Q$5:$Q$35,0),1)*model!$O$5</f>
        <v>125</v>
      </c>
      <c r="S484" s="19">
        <f>IF(RIGHT(B484,1)="C",T483*INDEX(model!$T$5:$T$35,MATCH(G484,model!$Q$5:$Q$35,0),1),0)</f>
        <v>0</v>
      </c>
      <c r="T484" s="19">
        <f>(Q484+R484-S484)*M484</f>
        <v>79872.913588528943</v>
      </c>
      <c r="U484" s="19">
        <f>X483</f>
        <v>55508.247689649783</v>
      </c>
      <c r="V484" s="19">
        <f>INDEX(model!$S$5:$S$35,MATCH(G484,model!$Q$5:$Q$35,0),1)*model!$O$6</f>
        <v>125</v>
      </c>
      <c r="W484" s="19">
        <f>IF(RIGHT(B484,1)="C",X483*INDEX(model!$T$5:$T$35,MATCH(G484,model!$Q$5:$Q$35,0),1),0)</f>
        <v>0</v>
      </c>
      <c r="X484" s="19">
        <f>(U484+V484-W484)*P484</f>
        <v>56923.367075159309</v>
      </c>
      <c r="Y484" s="19"/>
      <c r="Z484" s="36" t="str">
        <f>K484&amp;L484</f>
        <v>UpDown</v>
      </c>
      <c r="AA484" s="36" t="str">
        <f>N484&amp;O484</f>
        <v>DownUp</v>
      </c>
      <c r="AB484" s="19"/>
      <c r="AC484" s="19"/>
      <c r="AD484" s="19"/>
      <c r="AE484" s="19"/>
      <c r="AI484" s="18">
        <f>ROUND(AI483-0.001,3)</f>
        <v>0.52100000000000002</v>
      </c>
      <c r="AJ484" s="9">
        <f t="array" ref="AJ484">PERCENTILE(IF($BB$5:$BB$2729="Y",$AY$5:$AY$2729),$AI484)</f>
        <v>1.0037851431914351</v>
      </c>
      <c r="AK484" s="9">
        <f t="array" ref="AK484">PERCENTILE(IF($BC$5:$BC$2729="Y",$AY$5:$AY$2729),$AI484)</f>
        <v>1.0127051291277018</v>
      </c>
      <c r="AL484" s="9">
        <f t="array" ref="AL484">PERCENTILE(IF($BD$5:$BD$2729="Y",$AY$5:$AY$2729),$AI484)</f>
        <v>0.98813634722621657</v>
      </c>
      <c r="AM484" s="41" t="str">
        <f>IF(AI484&lt;$BJ$7,"Up","Down")</f>
        <v>Up</v>
      </c>
      <c r="AN484" s="41" t="str">
        <f>IF(AI484&lt;$BK$7,"Down","Up")</f>
        <v>Up</v>
      </c>
      <c r="AO484" s="9">
        <f t="array" ref="AO484">PERCENTILE(IF($BT$5:$BT$2729="Y",$BQ$5:$BQ$2729),$AI484)</f>
        <v>1.0046556704028937</v>
      </c>
      <c r="AP484" s="9">
        <f t="array" ref="AP484">PERCENTILE(IF($BU$5:$BU$2729="Y",$BQ$5:$BQ$2729),$AI484)</f>
        <v>1.0180046018215014</v>
      </c>
      <c r="AQ484" s="9">
        <f t="array" ref="AQ484">PERCENTILE(IF($BV$5:$BV$2729="Y",$BQ$5:$BQ$2729),$AI484)</f>
        <v>0.98569701352729067</v>
      </c>
      <c r="AR484" s="41" t="str">
        <f>IF(AI484&lt;$BJ$12,"Up","Down")</f>
        <v>Up</v>
      </c>
      <c r="AS484" s="41" t="str">
        <f>IF(AI484&lt;$BK$12,"Down","Up")</f>
        <v>Up</v>
      </c>
      <c r="AU484" s="4" t="str">
        <f>IF(AZ484=AZ485,IF(AZ484&gt;AZ483,AZ484&amp;"_O",""),AZ484&amp;"_C")</f>
        <v/>
      </c>
      <c r="AV484" s="7" t="str">
        <f>IF(RIGHT(AU484,1)="C",AX484/INDEX($AX$5:$AX$2729,MATCH(AZ484&amp;"_O",$AU$5:$AU$2729,0),1),"")</f>
        <v/>
      </c>
      <c r="AW484" s="38">
        <v>28923</v>
      </c>
      <c r="AX484" s="37">
        <v>99.54</v>
      </c>
      <c r="AY484" s="7">
        <f>AX484/AX483</f>
        <v>1.0265030421779933</v>
      </c>
      <c r="AZ484" s="4">
        <f>YEAR(AW484)</f>
        <v>1979</v>
      </c>
      <c r="BA484" s="2" t="s">
        <v>5</v>
      </c>
      <c r="BB484" s="12" t="str">
        <f>INDEX($CD$5:$CD$10,MATCH(BA484,$CC$5:$CC$10,0),1)</f>
        <v/>
      </c>
      <c r="BC484" s="12" t="str">
        <f>IF(AND(BB484="Y",AY484&gt;1),"Y","")</f>
        <v/>
      </c>
      <c r="BD484" s="12" t="str">
        <f>IF(AND(BB484="Y",AY484&lt;1),"Y","")</f>
        <v/>
      </c>
      <c r="BE484" s="12" t="str">
        <f>IF(AY484&gt;1,IF(AY483&gt;1,"Y",""),"")</f>
        <v/>
      </c>
      <c r="BF484" s="12" t="str">
        <f>IF(AY484&lt;1,IF(AY483&lt;1,"Y",""),"")</f>
        <v/>
      </c>
      <c r="BG484" s="2"/>
      <c r="BH484" s="2"/>
      <c r="BI484" s="2"/>
      <c r="BJ484" s="2"/>
      <c r="BK484" s="2"/>
      <c r="BL484" s="2"/>
      <c r="BM484" s="4" t="str">
        <f>IF(BR484=BR485,IF(BR484&gt;BR483,BR484&amp;"_O",""),BR484&amp;"_C")</f>
        <v/>
      </c>
      <c r="BN484" s="7" t="str">
        <f>IF(RIGHT(BM484,1)="C",BP484/INDEX($BP$5:$BP$2729,MATCH(BR484&amp;"_O",$BM$5:$BM$2729,0),1),"")</f>
        <v/>
      </c>
      <c r="BO484" s="38">
        <v>29322</v>
      </c>
      <c r="BP484" s="3">
        <v>137.75</v>
      </c>
      <c r="BQ484" s="7">
        <f>BP484/BP483</f>
        <v>1.0127931769722816</v>
      </c>
      <c r="BR484" s="4">
        <f>YEAR(BO484)</f>
        <v>1980</v>
      </c>
      <c r="BS484" s="2" t="s">
        <v>6</v>
      </c>
      <c r="BT484" s="12" t="str">
        <f>INDEX($CD$5:$CD$10,MATCH(BS484,$CC$5:$CC$10,0),1)</f>
        <v/>
      </c>
      <c r="BU484" s="12" t="str">
        <f>IF(AND(BT484="Y",BQ484&gt;1),"Y","")</f>
        <v/>
      </c>
      <c r="BV484" s="12" t="str">
        <f>IF(AND(BT484="Y",BQ484&lt;1),"Y","")</f>
        <v/>
      </c>
      <c r="BW484" s="12" t="str">
        <f>IF(BQ484&gt;1,IF(BQ483&gt;1,"Y",""),"")</f>
        <v>Y</v>
      </c>
      <c r="BX484" s="12" t="str">
        <f>IF(BQ484&lt;1,IF(BQ483&lt;1,"Y",""),"")</f>
        <v/>
      </c>
      <c r="BY484" s="2"/>
      <c r="BZ484" s="2"/>
      <c r="CA484" s="2"/>
    </row>
    <row r="485" spans="2:79">
      <c r="B485" s="4" t="str">
        <f>IF(G485=G486,IF(G485&gt;G484,G485&amp;"_O",""),G485&amp;"_C")</f>
        <v/>
      </c>
      <c r="C485" s="14">
        <f ca="1">RANDBETWEEN(0,1000)/1000</f>
        <v>0.438</v>
      </c>
      <c r="D485" s="16">
        <f>D484+1</f>
        <v>481</v>
      </c>
      <c r="E485" s="10">
        <f>ROUNDDOWN(D485/52,0)+1</f>
        <v>10</v>
      </c>
      <c r="F485" s="15">
        <f>F484+7</f>
        <v>47987</v>
      </c>
      <c r="G485" s="4">
        <f>YEAR(F485)</f>
        <v>2031</v>
      </c>
      <c r="H485" s="33">
        <v>0.17199999999999999</v>
      </c>
      <c r="I485" s="33">
        <v>0.124</v>
      </c>
      <c r="J485" s="33">
        <v>0.67900000000000005</v>
      </c>
      <c r="K485" s="16" t="str">
        <f>IF(M484&gt;1,"Up","Down")</f>
        <v>Down</v>
      </c>
      <c r="L485" s="16" t="str">
        <f>IF(K485="Up",IF(H485&lt;$BJ$7,"Up","Down"),IF(H485&lt;$BK$7,"Down","Up"))</f>
        <v>Down</v>
      </c>
      <c r="M485" s="17">
        <f>IF(L485="Up",INDEX($AK$5:$AK$1005,MATCH(I485,$AI$5:$AI$1005,0),1),INDEX($AL$5:$AL$1005,MATCH(J485,$AI$5:$AI$1005,0),1))</f>
        <v>0.99284191531738364</v>
      </c>
      <c r="N485" s="16" t="str">
        <f>IF(P484&gt;1,"Up","Down")</f>
        <v>Up</v>
      </c>
      <c r="O485" s="16" t="str">
        <f>IF(N485="Up",IF(H485&lt;$BJ$12,"Up","Down"),IF(H485&lt;$BK$12,"Down","Up"))</f>
        <v>Up</v>
      </c>
      <c r="P485" s="17">
        <f>IF(O485="Up",INDEX($AP$5:$AP$1005,MATCH(I485,$AI$5:$AI$1005,0),1),INDEX($AQ$5:$AQ$1005,MATCH(J485,$AI$5:$AI$1005,0),1))</f>
        <v>1.0041319840266074</v>
      </c>
      <c r="Q485" s="19">
        <f>T484</f>
        <v>79872.913588528943</v>
      </c>
      <c r="R485" s="19">
        <f>INDEX(model!$S$5:$S$35,MATCH(G485,model!$Q$5:$Q$35,0),1)*model!$O$5</f>
        <v>125</v>
      </c>
      <c r="S485" s="19">
        <f>IF(RIGHT(B485,1)="C",T484*INDEX(model!$T$5:$T$35,MATCH(G485,model!$Q$5:$Q$35,0),1),0)</f>
        <v>0</v>
      </c>
      <c r="T485" s="19">
        <f>(Q485+R485-S485)*M485</f>
        <v>79425.281748629626</v>
      </c>
      <c r="U485" s="19">
        <f>X484</f>
        <v>56923.367075159309</v>
      </c>
      <c r="V485" s="19">
        <f>INDEX(model!$S$5:$S$35,MATCH(G485,model!$Q$5:$Q$35,0),1)*model!$O$6</f>
        <v>125</v>
      </c>
      <c r="W485" s="19">
        <f>IF(RIGHT(B485,1)="C",X484*INDEX(model!$T$5:$T$35,MATCH(G485,model!$Q$5:$Q$35,0),1),0)</f>
        <v>0</v>
      </c>
      <c r="X485" s="19">
        <f>(U485+V485-W485)*P485</f>
        <v>57284.090016657901</v>
      </c>
      <c r="Y485" s="19"/>
      <c r="Z485" s="36" t="str">
        <f>K485&amp;L485</f>
        <v>DownDown</v>
      </c>
      <c r="AA485" s="36" t="str">
        <f>N485&amp;O485</f>
        <v>UpUp</v>
      </c>
      <c r="AB485" s="19"/>
      <c r="AC485" s="19"/>
      <c r="AD485" s="19"/>
      <c r="AE485" s="19"/>
      <c r="AI485" s="18">
        <f>ROUND(AI484-0.001,3)</f>
        <v>0.52</v>
      </c>
      <c r="AJ485" s="9">
        <f t="array" ref="AJ485">PERCENTILE(IF($BB$5:$BB$2729="Y",$AY$5:$AY$2729),$AI485)</f>
        <v>1.0037418033563976</v>
      </c>
      <c r="AK485" s="9">
        <f t="array" ref="AK485">PERCENTILE(IF($BC$5:$BC$2729="Y",$AY$5:$AY$2729),$AI485)</f>
        <v>1.0126709305586552</v>
      </c>
      <c r="AL485" s="9">
        <f t="array" ref="AL485">PERCENTILE(IF($BD$5:$BD$2729="Y",$AY$5:$AY$2729),$AI485)</f>
        <v>0.9881119041825952</v>
      </c>
      <c r="AM485" s="41" t="str">
        <f>IF(AI485&lt;$BJ$7,"Up","Down")</f>
        <v>Up</v>
      </c>
      <c r="AN485" s="41" t="str">
        <f>IF(AI485&lt;$BK$7,"Down","Up")</f>
        <v>Up</v>
      </c>
      <c r="AO485" s="9">
        <f t="array" ref="AO485">PERCENTILE(IF($BT$5:$BT$2729="Y",$BQ$5:$BQ$2729),$AI485)</f>
        <v>1.0045880733870451</v>
      </c>
      <c r="AP485" s="9">
        <f t="array" ref="AP485">PERCENTILE(IF($BU$5:$BU$2729="Y",$BQ$5:$BQ$2729),$AI485)</f>
        <v>1.0180007822730599</v>
      </c>
      <c r="AQ485" s="9">
        <f t="array" ref="AQ485">PERCENTILE(IF($BV$5:$BV$2729="Y",$BQ$5:$BQ$2729),$AI485)</f>
        <v>0.98563504266185842</v>
      </c>
      <c r="AR485" s="41" t="str">
        <f>IF(AI485&lt;$BJ$12,"Up","Down")</f>
        <v>Up</v>
      </c>
      <c r="AS485" s="41" t="str">
        <f>IF(AI485&lt;$BK$12,"Down","Up")</f>
        <v>Up</v>
      </c>
      <c r="AU485" s="4" t="str">
        <f>IF(AZ485=AZ486,IF(AZ485&gt;AZ484,AZ485&amp;"_O",""),AZ485&amp;"_C")</f>
        <v/>
      </c>
      <c r="AV485" s="7" t="str">
        <f>IF(RIGHT(AU485,1)="C",AX485/INDEX($AX$5:$AX$2729,MATCH(AZ485&amp;"_O",$AU$5:$AU$2729,0),1),"")</f>
        <v/>
      </c>
      <c r="AW485" s="38">
        <v>28930</v>
      </c>
      <c r="AX485" s="37">
        <v>100.69</v>
      </c>
      <c r="AY485" s="7">
        <f>AX485/AX484</f>
        <v>1.0115531444645367</v>
      </c>
      <c r="AZ485" s="4">
        <f>YEAR(AW485)</f>
        <v>1979</v>
      </c>
      <c r="BA485" s="2" t="s">
        <v>5</v>
      </c>
      <c r="BB485" s="12" t="str">
        <f>INDEX($CD$5:$CD$10,MATCH(BA485,$CC$5:$CC$10,0),1)</f>
        <v/>
      </c>
      <c r="BC485" s="12" t="str">
        <f>IF(AND(BB485="Y",AY485&gt;1),"Y","")</f>
        <v/>
      </c>
      <c r="BD485" s="12" t="str">
        <f>IF(AND(BB485="Y",AY485&lt;1),"Y","")</f>
        <v/>
      </c>
      <c r="BE485" s="12" t="str">
        <f>IF(AY485&gt;1,IF(AY484&gt;1,"Y",""),"")</f>
        <v>Y</v>
      </c>
      <c r="BF485" s="12" t="str">
        <f>IF(AY485&lt;1,IF(AY484&lt;1,"Y",""),"")</f>
        <v/>
      </c>
      <c r="BG485" s="2"/>
      <c r="BH485" s="2"/>
      <c r="BI485" s="2"/>
      <c r="BJ485" s="2"/>
      <c r="BK485" s="2"/>
      <c r="BL485" s="2"/>
      <c r="BM485" s="4" t="str">
        <f>IF(BR485=BR486,IF(BR485&gt;BR484,BR485&amp;"_O",""),BR485&amp;"_C")</f>
        <v/>
      </c>
      <c r="BN485" s="7" t="str">
        <f>IF(RIGHT(BM485,1)="C",BP485/INDEX($BP$5:$BP$2729,MATCH(BR485&amp;"_O",$BM$5:$BM$2729,0),1),"")</f>
        <v/>
      </c>
      <c r="BO485" s="38">
        <v>29329</v>
      </c>
      <c r="BP485" s="3">
        <v>134.66</v>
      </c>
      <c r="BQ485" s="7">
        <f>BP485/BP484</f>
        <v>0.97756805807622504</v>
      </c>
      <c r="BR485" s="4">
        <f>YEAR(BO485)</f>
        <v>1980</v>
      </c>
      <c r="BS485" s="2" t="s">
        <v>6</v>
      </c>
      <c r="BT485" s="12" t="str">
        <f>INDEX($CD$5:$CD$10,MATCH(BS485,$CC$5:$CC$10,0),1)</f>
        <v/>
      </c>
      <c r="BU485" s="12" t="str">
        <f>IF(AND(BT485="Y",BQ485&gt;1),"Y","")</f>
        <v/>
      </c>
      <c r="BV485" s="12" t="str">
        <f>IF(AND(BT485="Y",BQ485&lt;1),"Y","")</f>
        <v/>
      </c>
      <c r="BW485" s="12" t="str">
        <f>IF(BQ485&gt;1,IF(BQ484&gt;1,"Y",""),"")</f>
        <v/>
      </c>
      <c r="BX485" s="12" t="str">
        <f>IF(BQ485&lt;1,IF(BQ484&lt;1,"Y",""),"")</f>
        <v/>
      </c>
      <c r="BY485" s="2"/>
      <c r="BZ485" s="2"/>
      <c r="CA485" s="2"/>
    </row>
    <row r="486" spans="2:79">
      <c r="B486" s="4" t="str">
        <f>IF(G486=G487,IF(G486&gt;G485,G486&amp;"_O",""),G486&amp;"_C")</f>
        <v/>
      </c>
      <c r="C486" s="14">
        <f ca="1">RANDBETWEEN(0,1000)/1000</f>
        <v>0.54400000000000004</v>
      </c>
      <c r="D486" s="16">
        <f>D485+1</f>
        <v>482</v>
      </c>
      <c r="E486" s="10">
        <f>ROUNDDOWN(D486/52,0)+1</f>
        <v>10</v>
      </c>
      <c r="F486" s="15">
        <f>F485+7</f>
        <v>47994</v>
      </c>
      <c r="G486" s="4">
        <f>YEAR(F486)</f>
        <v>2031</v>
      </c>
      <c r="H486" s="33">
        <v>0.11</v>
      </c>
      <c r="I486" s="33">
        <v>0.40899999999999997</v>
      </c>
      <c r="J486" s="33">
        <v>0.21299999999999999</v>
      </c>
      <c r="K486" s="16" t="str">
        <f>IF(M485&gt;1,"Up","Down")</f>
        <v>Down</v>
      </c>
      <c r="L486" s="16" t="str">
        <f>IF(K486="Up",IF(H486&lt;$BJ$7,"Up","Down"),IF(H486&lt;$BK$7,"Down","Up"))</f>
        <v>Down</v>
      </c>
      <c r="M486" s="17">
        <f>IF(L486="Up",INDEX($AK$5:$AK$1005,MATCH(I486,$AI$5:$AI$1005,0),1),INDEX($AL$5:$AL$1005,MATCH(J486,$AI$5:$AI$1005,0),1))</f>
        <v>0.97554124673930176</v>
      </c>
      <c r="N486" s="16" t="str">
        <f>IF(P485&gt;1,"Up","Down")</f>
        <v>Up</v>
      </c>
      <c r="O486" s="16" t="str">
        <f>IF(N486="Up",IF(H486&lt;$BJ$12,"Up","Down"),IF(H486&lt;$BK$12,"Down","Up"))</f>
        <v>Up</v>
      </c>
      <c r="P486" s="17">
        <f>IF(O486="Up",INDEX($AP$5:$AP$1005,MATCH(I486,$AI$5:$AI$1005,0),1),INDEX($AQ$5:$AQ$1005,MATCH(J486,$AI$5:$AI$1005,0),1))</f>
        <v>1.0136156050767788</v>
      </c>
      <c r="Q486" s="19">
        <f>T485</f>
        <v>79425.281748629626</v>
      </c>
      <c r="R486" s="19">
        <f>INDEX(model!$S$5:$S$35,MATCH(G486,model!$Q$5:$Q$35,0),1)*model!$O$5</f>
        <v>125</v>
      </c>
      <c r="S486" s="19">
        <f>IF(RIGHT(B486,1)="C",T485*INDEX(model!$T$5:$T$35,MATCH(G486,model!$Q$5:$Q$35,0),1),0)</f>
        <v>0</v>
      </c>
      <c r="T486" s="19">
        <f>(Q486+R486-S486)*M486</f>
        <v>77604.581035520867</v>
      </c>
      <c r="U486" s="19">
        <f>X485</f>
        <v>57284.090016657901</v>
      </c>
      <c r="V486" s="19">
        <f>INDEX(model!$S$5:$S$35,MATCH(G486,model!$Q$5:$Q$35,0),1)*model!$O$6</f>
        <v>125</v>
      </c>
      <c r="W486" s="19">
        <f>IF(RIGHT(B486,1)="C",X485*INDEX(model!$T$5:$T$35,MATCH(G486,model!$Q$5:$Q$35,0),1),0)</f>
        <v>0</v>
      </c>
      <c r="X486" s="19">
        <f>(U486+V486-W486)*P486</f>
        <v>58190.749514141964</v>
      </c>
      <c r="Y486" s="19"/>
      <c r="Z486" s="36" t="str">
        <f>K486&amp;L486</f>
        <v>DownDown</v>
      </c>
      <c r="AA486" s="36" t="str">
        <f>N486&amp;O486</f>
        <v>UpUp</v>
      </c>
      <c r="AB486" s="19"/>
      <c r="AC486" s="19"/>
      <c r="AD486" s="19"/>
      <c r="AE486" s="19"/>
      <c r="AI486" s="18">
        <f>ROUND(AI485-0.001,3)</f>
        <v>0.51900000000000002</v>
      </c>
      <c r="AJ486" s="9">
        <f t="array" ref="AJ486">PERCENTILE(IF($BB$5:$BB$2729="Y",$AY$5:$AY$2729),$AI486)</f>
        <v>1.0036851539617557</v>
      </c>
      <c r="AK486" s="9">
        <f t="array" ref="AK486">PERCENTILE(IF($BC$5:$BC$2729="Y",$AY$5:$AY$2729),$AI486)</f>
        <v>1.0126415412353156</v>
      </c>
      <c r="AL486" s="9">
        <f t="array" ref="AL486">PERCENTILE(IF($BD$5:$BD$2729="Y",$AY$5:$AY$2729),$AI486)</f>
        <v>0.98803823829466442</v>
      </c>
      <c r="AM486" s="41" t="str">
        <f>IF(AI486&lt;$BJ$7,"Up","Down")</f>
        <v>Up</v>
      </c>
      <c r="AN486" s="41" t="str">
        <f>IF(AI486&lt;$BK$7,"Down","Up")</f>
        <v>Up</v>
      </c>
      <c r="AO486" s="9">
        <f t="array" ref="AO486">PERCENTILE(IF($BT$5:$BT$2729="Y",$BQ$5:$BQ$2729),$AI486)</f>
        <v>1.0045708075216213</v>
      </c>
      <c r="AP486" s="9">
        <f t="array" ref="AP486">PERCENTILE(IF($BU$5:$BU$2729="Y",$BQ$5:$BQ$2729),$AI486)</f>
        <v>1.0179815685604146</v>
      </c>
      <c r="AQ486" s="9">
        <f t="array" ref="AQ486">PERCENTILE(IF($BV$5:$BV$2729="Y",$BQ$5:$BQ$2729),$AI486)</f>
        <v>0.98562274702882635</v>
      </c>
      <c r="AR486" s="41" t="str">
        <f>IF(AI486&lt;$BJ$12,"Up","Down")</f>
        <v>Up</v>
      </c>
      <c r="AS486" s="41" t="str">
        <f>IF(AI486&lt;$BK$12,"Down","Up")</f>
        <v>Up</v>
      </c>
      <c r="AU486" s="4" t="str">
        <f>IF(AZ486=AZ487,IF(AZ486&gt;AZ485,AZ486&amp;"_O",""),AZ486&amp;"_C")</f>
        <v/>
      </c>
      <c r="AV486" s="7" t="str">
        <f>IF(RIGHT(AU486,1)="C",AX486/INDEX($AX$5:$AX$2729,MATCH(AZ486&amp;"_O",$AU$5:$AU$2729,0),1),"")</f>
        <v/>
      </c>
      <c r="AW486" s="38">
        <v>28937</v>
      </c>
      <c r="AX486" s="37">
        <v>101.6</v>
      </c>
      <c r="AY486" s="7">
        <f>AX486/AX485</f>
        <v>1.0090376402820538</v>
      </c>
      <c r="AZ486" s="4">
        <f>YEAR(AW486)</f>
        <v>1979</v>
      </c>
      <c r="BA486" s="2" t="s">
        <v>5</v>
      </c>
      <c r="BB486" s="12" t="str">
        <f>INDEX($CD$5:$CD$10,MATCH(BA486,$CC$5:$CC$10,0),1)</f>
        <v/>
      </c>
      <c r="BC486" s="12" t="str">
        <f>IF(AND(BB486="Y",AY486&gt;1),"Y","")</f>
        <v/>
      </c>
      <c r="BD486" s="12" t="str">
        <f>IF(AND(BB486="Y",AY486&lt;1),"Y","")</f>
        <v/>
      </c>
      <c r="BE486" s="12" t="str">
        <f>IF(AY486&gt;1,IF(AY485&gt;1,"Y",""),"")</f>
        <v>Y</v>
      </c>
      <c r="BF486" s="12" t="str">
        <f>IF(AY486&lt;1,IF(AY485&lt;1,"Y",""),"")</f>
        <v/>
      </c>
      <c r="BG486" s="2"/>
      <c r="BH486" s="2"/>
      <c r="BI486" s="2"/>
      <c r="BJ486" s="2"/>
      <c r="BK486" s="2"/>
      <c r="BL486" s="2"/>
      <c r="BM486" s="4" t="str">
        <f>IF(BR486=BR487,IF(BR486&gt;BR485,BR486&amp;"_O",""),BR486&amp;"_C")</f>
        <v/>
      </c>
      <c r="BN486" s="7" t="str">
        <f>IF(RIGHT(BM486,1)="C",BP486/INDEX($BP$5:$BP$2729,MATCH(BR486&amp;"_O",$BM$5:$BM$2729,0),1),"")</f>
        <v/>
      </c>
      <c r="BO486" s="38">
        <v>29336</v>
      </c>
      <c r="BP486" s="3">
        <v>137.91999999999999</v>
      </c>
      <c r="BQ486" s="7">
        <f>BP486/BP485</f>
        <v>1.0242091192633298</v>
      </c>
      <c r="BR486" s="4">
        <f>YEAR(BO486)</f>
        <v>1980</v>
      </c>
      <c r="BS486" s="2" t="s">
        <v>6</v>
      </c>
      <c r="BT486" s="12" t="str">
        <f>INDEX($CD$5:$CD$10,MATCH(BS486,$CC$5:$CC$10,0),1)</f>
        <v/>
      </c>
      <c r="BU486" s="12" t="str">
        <f>IF(AND(BT486="Y",BQ486&gt;1),"Y","")</f>
        <v/>
      </c>
      <c r="BV486" s="12" t="str">
        <f>IF(AND(BT486="Y",BQ486&lt;1),"Y","")</f>
        <v/>
      </c>
      <c r="BW486" s="12" t="str">
        <f>IF(BQ486&gt;1,IF(BQ485&gt;1,"Y",""),"")</f>
        <v/>
      </c>
      <c r="BX486" s="12" t="str">
        <f>IF(BQ486&lt;1,IF(BQ485&lt;1,"Y",""),"")</f>
        <v/>
      </c>
      <c r="BY486" s="2"/>
      <c r="BZ486" s="2"/>
      <c r="CA486" s="2"/>
    </row>
    <row r="487" spans="2:79">
      <c r="B487" s="4" t="str">
        <f>IF(G487=G488,IF(G487&gt;G486,G487&amp;"_O",""),G487&amp;"_C")</f>
        <v/>
      </c>
      <c r="C487" s="14">
        <f ca="1">RANDBETWEEN(0,1000)/1000</f>
        <v>4.2000000000000003E-2</v>
      </c>
      <c r="D487" s="16">
        <f>D486+1</f>
        <v>483</v>
      </c>
      <c r="E487" s="10">
        <f>ROUNDDOWN(D487/52,0)+1</f>
        <v>10</v>
      </c>
      <c r="F487" s="15">
        <f>F486+7</f>
        <v>48001</v>
      </c>
      <c r="G487" s="4">
        <f>YEAR(F487)</f>
        <v>2031</v>
      </c>
      <c r="H487" s="33">
        <v>0.11</v>
      </c>
      <c r="I487" s="33">
        <v>0.65700000000000003</v>
      </c>
      <c r="J487" s="33">
        <v>0.80400000000000005</v>
      </c>
      <c r="K487" s="16" t="str">
        <f>IF(M486&gt;1,"Up","Down")</f>
        <v>Down</v>
      </c>
      <c r="L487" s="16" t="str">
        <f>IF(K487="Up",IF(H487&lt;$BJ$7,"Up","Down"),IF(H487&lt;$BK$7,"Down","Up"))</f>
        <v>Down</v>
      </c>
      <c r="M487" s="17">
        <f>IF(L487="Up",INDEX($AK$5:$AK$1005,MATCH(I487,$AI$5:$AI$1005,0),1),INDEX($AL$5:$AL$1005,MATCH(J487,$AI$5:$AI$1005,0),1))</f>
        <v>0.99598164686085855</v>
      </c>
      <c r="N487" s="16" t="str">
        <f>IF(P486&gt;1,"Up","Down")</f>
        <v>Up</v>
      </c>
      <c r="O487" s="16" t="str">
        <f>IF(N487="Up",IF(H487&lt;$BJ$12,"Up","Down"),IF(H487&lt;$BK$12,"Down","Up"))</f>
        <v>Up</v>
      </c>
      <c r="P487" s="17">
        <f>IF(O487="Up",INDEX($AP$5:$AP$1005,MATCH(I487,$AI$5:$AI$1005,0),1),INDEX($AQ$5:$AQ$1005,MATCH(J487,$AI$5:$AI$1005,0),1))</f>
        <v>1.0238559729260441</v>
      </c>
      <c r="Q487" s="19">
        <f>T486</f>
        <v>77604.581035520867</v>
      </c>
      <c r="R487" s="19">
        <f>INDEX(model!$S$5:$S$35,MATCH(G487,model!$Q$5:$Q$35,0),1)*model!$O$5</f>
        <v>125</v>
      </c>
      <c r="S487" s="19">
        <f>IF(RIGHT(B487,1)="C",T486*INDEX(model!$T$5:$T$35,MATCH(G487,model!$Q$5:$Q$35,0),1),0)</f>
        <v>0</v>
      </c>
      <c r="T487" s="19">
        <f>(Q487+R487-S487)*M487</f>
        <v>77417.236129562632</v>
      </c>
      <c r="U487" s="19">
        <f>X486</f>
        <v>58190.749514141964</v>
      </c>
      <c r="V487" s="19">
        <f>INDEX(model!$S$5:$S$35,MATCH(G487,model!$Q$5:$Q$35,0),1)*model!$O$6</f>
        <v>125</v>
      </c>
      <c r="W487" s="19">
        <f>IF(RIGHT(B487,1)="C",X486*INDEX(model!$T$5:$T$35,MATCH(G487,model!$Q$5:$Q$35,0),1),0)</f>
        <v>0</v>
      </c>
      <c r="X487" s="19">
        <f>(U487+V487-W487)*P487</f>
        <v>59706.928455713307</v>
      </c>
      <c r="Y487" s="19"/>
      <c r="Z487" s="36" t="str">
        <f>K487&amp;L487</f>
        <v>DownDown</v>
      </c>
      <c r="AA487" s="36" t="str">
        <f>N487&amp;O487</f>
        <v>UpUp</v>
      </c>
      <c r="AB487" s="19"/>
      <c r="AC487" s="19"/>
      <c r="AD487" s="19"/>
      <c r="AE487" s="19"/>
      <c r="AI487" s="18">
        <f>ROUND(AI486-0.001,3)</f>
        <v>0.51800000000000002</v>
      </c>
      <c r="AJ487" s="9">
        <f t="array" ref="AJ487">PERCENTILE(IF($BB$5:$BB$2729="Y",$AY$5:$AY$2729),$AI487)</f>
        <v>1.0036582703723498</v>
      </c>
      <c r="AK487" s="9">
        <f t="array" ref="AK487">PERCENTILE(IF($BC$5:$BC$2729="Y",$AY$5:$AY$2729),$AI487)</f>
        <v>1.0126243850437704</v>
      </c>
      <c r="AL487" s="9">
        <f t="array" ref="AL487">PERCENTILE(IF($BD$5:$BD$2729="Y",$AY$5:$AY$2729),$AI487)</f>
        <v>0.9880071976515884</v>
      </c>
      <c r="AM487" s="41" t="str">
        <f>IF(AI487&lt;$BJ$7,"Up","Down")</f>
        <v>Up</v>
      </c>
      <c r="AN487" s="41" t="str">
        <f>IF(AI487&lt;$BK$7,"Down","Up")</f>
        <v>Up</v>
      </c>
      <c r="AO487" s="9">
        <f t="array" ref="AO487">PERCENTILE(IF($BT$5:$BT$2729="Y",$BQ$5:$BQ$2729),$AI487)</f>
        <v>1.0045532333551952</v>
      </c>
      <c r="AP487" s="9">
        <f t="array" ref="AP487">PERCENTILE(IF($BU$5:$BU$2729="Y",$BQ$5:$BQ$2729),$AI487)</f>
        <v>1.0178916905503932</v>
      </c>
      <c r="AQ487" s="9">
        <f t="array" ref="AQ487">PERCENTILE(IF($BV$5:$BV$2729="Y",$BQ$5:$BQ$2729),$AI487)</f>
        <v>0.98554577686954292</v>
      </c>
      <c r="AR487" s="41" t="str">
        <f>IF(AI487&lt;$BJ$12,"Up","Down")</f>
        <v>Up</v>
      </c>
      <c r="AS487" s="41" t="str">
        <f>IF(AI487&lt;$BK$12,"Down","Up")</f>
        <v>Up</v>
      </c>
      <c r="AU487" s="4" t="str">
        <f>IF(AZ487=AZ488,IF(AZ487&gt;AZ486,AZ487&amp;"_O",""),AZ487&amp;"_C")</f>
        <v/>
      </c>
      <c r="AV487" s="7" t="str">
        <f>IF(RIGHT(AU487,1)="C",AX487/INDEX($AX$5:$AX$2729,MATCH(AZ487&amp;"_O",$AU$5:$AU$2729,0),1),"")</f>
        <v/>
      </c>
      <c r="AW487" s="38">
        <v>28944</v>
      </c>
      <c r="AX487" s="37">
        <v>101.59</v>
      </c>
      <c r="AY487" s="7">
        <f>AX487/AX486</f>
        <v>0.99990157480314967</v>
      </c>
      <c r="AZ487" s="4">
        <f>YEAR(AW487)</f>
        <v>1979</v>
      </c>
      <c r="BA487" s="2" t="s">
        <v>5</v>
      </c>
      <c r="BB487" s="12" t="str">
        <f>INDEX($CD$5:$CD$10,MATCH(BA487,$CC$5:$CC$10,0),1)</f>
        <v/>
      </c>
      <c r="BC487" s="12" t="str">
        <f>IF(AND(BB487="Y",AY487&gt;1),"Y","")</f>
        <v/>
      </c>
      <c r="BD487" s="12" t="str">
        <f>IF(AND(BB487="Y",AY487&lt;1),"Y","")</f>
        <v/>
      </c>
      <c r="BE487" s="12" t="str">
        <f>IF(AY487&gt;1,IF(AY486&gt;1,"Y",""),"")</f>
        <v/>
      </c>
      <c r="BF487" s="12" t="str">
        <f>IF(AY487&lt;1,IF(AY486&lt;1,"Y",""),"")</f>
        <v/>
      </c>
      <c r="BG487" s="2"/>
      <c r="BH487" s="2"/>
      <c r="BI487" s="2"/>
      <c r="BJ487" s="2"/>
      <c r="BK487" s="2"/>
      <c r="BL487" s="2"/>
      <c r="BM487" s="4" t="str">
        <f>IF(BR487=BR488,IF(BR487&gt;BR486,BR487&amp;"_O",""),BR487&amp;"_C")</f>
        <v/>
      </c>
      <c r="BN487" s="7" t="str">
        <f>IF(RIGHT(BM487,1)="C",BP487/INDEX($BP$5:$BP$2729,MATCH(BR487&amp;"_O",$BM$5:$BM$2729,0),1),"")</f>
        <v/>
      </c>
      <c r="BO487" s="38">
        <v>29343</v>
      </c>
      <c r="BP487" s="3">
        <v>140.25</v>
      </c>
      <c r="BQ487" s="7">
        <f>BP487/BP486</f>
        <v>1.0168938515081207</v>
      </c>
      <c r="BR487" s="4">
        <f>YEAR(BO487)</f>
        <v>1980</v>
      </c>
      <c r="BS487" s="2" t="s">
        <v>6</v>
      </c>
      <c r="BT487" s="12" t="str">
        <f>INDEX($CD$5:$CD$10,MATCH(BS487,$CC$5:$CC$10,0),1)</f>
        <v/>
      </c>
      <c r="BU487" s="12" t="str">
        <f>IF(AND(BT487="Y",BQ487&gt;1),"Y","")</f>
        <v/>
      </c>
      <c r="BV487" s="12" t="str">
        <f>IF(AND(BT487="Y",BQ487&lt;1),"Y","")</f>
        <v/>
      </c>
      <c r="BW487" s="12" t="str">
        <f>IF(BQ487&gt;1,IF(BQ486&gt;1,"Y",""),"")</f>
        <v>Y</v>
      </c>
      <c r="BX487" s="12" t="str">
        <f>IF(BQ487&lt;1,IF(BQ486&lt;1,"Y",""),"")</f>
        <v/>
      </c>
      <c r="BY487" s="2"/>
      <c r="BZ487" s="2"/>
      <c r="CA487" s="2"/>
    </row>
    <row r="488" spans="2:79">
      <c r="B488" s="4" t="str">
        <f>IF(G488=G489,IF(G488&gt;G487,G488&amp;"_O",""),G488&amp;"_C")</f>
        <v/>
      </c>
      <c r="C488" s="14">
        <f ca="1">RANDBETWEEN(0,1000)/1000</f>
        <v>0.27200000000000002</v>
      </c>
      <c r="D488" s="16">
        <f>D487+1</f>
        <v>484</v>
      </c>
      <c r="E488" s="10">
        <f>ROUNDDOWN(D488/52,0)+1</f>
        <v>10</v>
      </c>
      <c r="F488" s="15">
        <f>F487+7</f>
        <v>48008</v>
      </c>
      <c r="G488" s="4">
        <f>YEAR(F488)</f>
        <v>2031</v>
      </c>
      <c r="H488" s="33">
        <v>0.124</v>
      </c>
      <c r="I488" s="33">
        <v>0.62</v>
      </c>
      <c r="J488" s="33">
        <v>0.625</v>
      </c>
      <c r="K488" s="16" t="str">
        <f>IF(M487&gt;1,"Up","Down")</f>
        <v>Down</v>
      </c>
      <c r="L488" s="16" t="str">
        <f>IF(K488="Up",IF(H488&lt;$BJ$7,"Up","Down"),IF(H488&lt;$BK$7,"Down","Up"))</f>
        <v>Down</v>
      </c>
      <c r="M488" s="17">
        <f>IF(L488="Up",INDEX($AK$5:$AK$1005,MATCH(I488,$AI$5:$AI$1005,0),1),INDEX($AL$5:$AL$1005,MATCH(J488,$AI$5:$AI$1005,0),1))</f>
        <v>0.99103562295633396</v>
      </c>
      <c r="N488" s="16" t="str">
        <f>IF(P487&gt;1,"Up","Down")</f>
        <v>Up</v>
      </c>
      <c r="O488" s="16" t="str">
        <f>IF(N488="Up",IF(H488&lt;$BJ$12,"Up","Down"),IF(H488&lt;$BK$12,"Down","Up"))</f>
        <v>Up</v>
      </c>
      <c r="P488" s="17">
        <f>IF(O488="Up",INDEX($AP$5:$AP$1005,MATCH(I488,$AI$5:$AI$1005,0),1),INDEX($AQ$5:$AQ$1005,MATCH(J488,$AI$5:$AI$1005,0),1))</f>
        <v>1.0224384654703929</v>
      </c>
      <c r="Q488" s="19">
        <f>T487</f>
        <v>77417.236129562632</v>
      </c>
      <c r="R488" s="19">
        <f>INDEX(model!$S$5:$S$35,MATCH(G488,model!$Q$5:$Q$35,0),1)*model!$O$5</f>
        <v>125</v>
      </c>
      <c r="S488" s="19">
        <f>IF(RIGHT(B488,1)="C",T487*INDEX(model!$T$5:$T$35,MATCH(G488,model!$Q$5:$Q$35,0),1),0)</f>
        <v>0</v>
      </c>
      <c r="T488" s="19">
        <f>(Q488+R488-S488)*M488</f>
        <v>76847.118288088255</v>
      </c>
      <c r="U488" s="19">
        <f>X487</f>
        <v>59706.928455713307</v>
      </c>
      <c r="V488" s="19">
        <f>INDEX(model!$S$5:$S$35,MATCH(G488,model!$Q$5:$Q$35,0),1)*model!$O$6</f>
        <v>125</v>
      </c>
      <c r="W488" s="19">
        <f>IF(RIGHT(B488,1)="C",X487*INDEX(model!$T$5:$T$35,MATCH(G488,model!$Q$5:$Q$35,0),1),0)</f>
        <v>0</v>
      </c>
      <c r="X488" s="19">
        <f>(U488+V488-W488)*P488</f>
        <v>61174.465116393847</v>
      </c>
      <c r="Y488" s="19"/>
      <c r="Z488" s="36" t="str">
        <f>K488&amp;L488</f>
        <v>DownDown</v>
      </c>
      <c r="AA488" s="36" t="str">
        <f>N488&amp;O488</f>
        <v>UpUp</v>
      </c>
      <c r="AB488" s="19"/>
      <c r="AC488" s="19"/>
      <c r="AD488" s="19"/>
      <c r="AE488" s="19"/>
      <c r="AI488" s="18">
        <f>ROUND(AI487-0.001,3)</f>
        <v>0.51700000000000002</v>
      </c>
      <c r="AJ488" s="9">
        <f t="array" ref="AJ488">PERCENTILE(IF($BB$5:$BB$2729="Y",$AY$5:$AY$2729),$AI488)</f>
        <v>1.0036361253093091</v>
      </c>
      <c r="AK488" s="9">
        <f t="array" ref="AK488">PERCENTILE(IF($BC$5:$BC$2729="Y",$AY$5:$AY$2729),$AI488)</f>
        <v>1.0125676467286413</v>
      </c>
      <c r="AL488" s="9">
        <f t="array" ref="AL488">PERCENTILE(IF($BD$5:$BD$2729="Y",$AY$5:$AY$2729),$AI488)</f>
        <v>0.98799275881074022</v>
      </c>
      <c r="AM488" s="41" t="str">
        <f>IF(AI488&lt;$BJ$7,"Up","Down")</f>
        <v>Up</v>
      </c>
      <c r="AN488" s="41" t="str">
        <f>IF(AI488&lt;$BK$7,"Down","Up")</f>
        <v>Up</v>
      </c>
      <c r="AO488" s="9">
        <f t="array" ref="AO488">PERCENTILE(IF($BT$5:$BT$2729="Y",$BQ$5:$BQ$2729),$AI488)</f>
        <v>1.0044829930546522</v>
      </c>
      <c r="AP488" s="9">
        <f t="array" ref="AP488">PERCENTILE(IF($BU$5:$BU$2729="Y",$BQ$5:$BQ$2729),$AI488)</f>
        <v>1.0178437618429197</v>
      </c>
      <c r="AQ488" s="9">
        <f t="array" ref="AQ488">PERCENTILE(IF($BV$5:$BV$2729="Y",$BQ$5:$BQ$2729),$AI488)</f>
        <v>0.98550018613896451</v>
      </c>
      <c r="AR488" s="41" t="str">
        <f>IF(AI488&lt;$BJ$12,"Up","Down")</f>
        <v>Up</v>
      </c>
      <c r="AS488" s="41" t="str">
        <f>IF(AI488&lt;$BK$12,"Down","Up")</f>
        <v>Up</v>
      </c>
      <c r="AU488" s="4" t="str">
        <f>IF(AZ488=AZ489,IF(AZ488&gt;AZ487,AZ488&amp;"_O",""),AZ488&amp;"_C")</f>
        <v/>
      </c>
      <c r="AV488" s="7" t="str">
        <f>IF(RIGHT(AU488,1)="C",AX488/INDEX($AX$5:$AX$2729,MATCH(AZ488&amp;"_O",$AU$5:$AU$2729,0),1),"")</f>
        <v/>
      </c>
      <c r="AW488" s="38">
        <v>28951</v>
      </c>
      <c r="AX488" s="37">
        <v>103.18</v>
      </c>
      <c r="AY488" s="7">
        <f>AX488/AX487</f>
        <v>1.015651146766414</v>
      </c>
      <c r="AZ488" s="4">
        <f>YEAR(AW488)</f>
        <v>1979</v>
      </c>
      <c r="BA488" s="2" t="s">
        <v>5</v>
      </c>
      <c r="BB488" s="12" t="str">
        <f>INDEX($CD$5:$CD$10,MATCH(BA488,$CC$5:$CC$10,0),1)</f>
        <v/>
      </c>
      <c r="BC488" s="12" t="str">
        <f>IF(AND(BB488="Y",AY488&gt;1),"Y","")</f>
        <v/>
      </c>
      <c r="BD488" s="12" t="str">
        <f>IF(AND(BB488="Y",AY488&lt;1),"Y","")</f>
        <v/>
      </c>
      <c r="BE488" s="12" t="str">
        <f>IF(AY488&gt;1,IF(AY487&gt;1,"Y",""),"")</f>
        <v/>
      </c>
      <c r="BF488" s="12" t="str">
        <f>IF(AY488&lt;1,IF(AY487&lt;1,"Y",""),"")</f>
        <v/>
      </c>
      <c r="BG488" s="2"/>
      <c r="BH488" s="2"/>
      <c r="BI488" s="2"/>
      <c r="BJ488" s="2"/>
      <c r="BK488" s="2"/>
      <c r="BL488" s="2"/>
      <c r="BM488" s="4" t="str">
        <f>IF(BR488=BR489,IF(BR488&gt;BR487,BR488&amp;"_O",""),BR488&amp;"_C")</f>
        <v/>
      </c>
      <c r="BN488" s="7" t="str">
        <f>IF(RIGHT(BM488,1)="C",BP488/INDEX($BP$5:$BP$2729,MATCH(BR488&amp;"_O",$BM$5:$BM$2729,0),1),"")</f>
        <v/>
      </c>
      <c r="BO488" s="38">
        <v>29350</v>
      </c>
      <c r="BP488" s="3">
        <v>143.06</v>
      </c>
      <c r="BQ488" s="7">
        <f>BP488/BP487</f>
        <v>1.0200356506238859</v>
      </c>
      <c r="BR488" s="4">
        <f>YEAR(BO488)</f>
        <v>1980</v>
      </c>
      <c r="BS488" s="2" t="s">
        <v>6</v>
      </c>
      <c r="BT488" s="12" t="str">
        <f>INDEX($CD$5:$CD$10,MATCH(BS488,$CC$5:$CC$10,0),1)</f>
        <v/>
      </c>
      <c r="BU488" s="12" t="str">
        <f>IF(AND(BT488="Y",BQ488&gt;1),"Y","")</f>
        <v/>
      </c>
      <c r="BV488" s="12" t="str">
        <f>IF(AND(BT488="Y",BQ488&lt;1),"Y","")</f>
        <v/>
      </c>
      <c r="BW488" s="12" t="str">
        <f>IF(BQ488&gt;1,IF(BQ487&gt;1,"Y",""),"")</f>
        <v>Y</v>
      </c>
      <c r="BX488" s="12" t="str">
        <f>IF(BQ488&lt;1,IF(BQ487&lt;1,"Y",""),"")</f>
        <v/>
      </c>
      <c r="BY488" s="2"/>
      <c r="BZ488" s="2"/>
      <c r="CA488" s="2"/>
    </row>
    <row r="489" spans="2:79">
      <c r="B489" s="4" t="str">
        <f>IF(G489=G490,IF(G489&gt;G488,G489&amp;"_O",""),G489&amp;"_C")</f>
        <v/>
      </c>
      <c r="C489" s="14">
        <f ca="1">RANDBETWEEN(0,1000)/1000</f>
        <v>0.3</v>
      </c>
      <c r="D489" s="16">
        <f>D488+1</f>
        <v>485</v>
      </c>
      <c r="E489" s="10">
        <f>ROUNDDOWN(D489/52,0)+1</f>
        <v>10</v>
      </c>
      <c r="F489" s="15">
        <f>F488+7</f>
        <v>48015</v>
      </c>
      <c r="G489" s="4">
        <f>YEAR(F489)</f>
        <v>2031</v>
      </c>
      <c r="H489" s="33">
        <v>0</v>
      </c>
      <c r="I489" s="33">
        <v>0.56499999999999995</v>
      </c>
      <c r="J489" s="33">
        <v>0.90900000000000003</v>
      </c>
      <c r="K489" s="16" t="str">
        <f>IF(M488&gt;1,"Up","Down")</f>
        <v>Down</v>
      </c>
      <c r="L489" s="16" t="str">
        <f>IF(K489="Up",IF(H489&lt;$BJ$7,"Up","Down"),IF(H489&lt;$BK$7,"Down","Up"))</f>
        <v>Down</v>
      </c>
      <c r="M489" s="17">
        <f>IF(L489="Up",INDEX($AK$5:$AK$1005,MATCH(I489,$AI$5:$AI$1005,0),1),INDEX($AL$5:$AL$1005,MATCH(J489,$AI$5:$AI$1005,0),1))</f>
        <v>0.99793916334029453</v>
      </c>
      <c r="N489" s="16" t="str">
        <f>IF(P488&gt;1,"Up","Down")</f>
        <v>Up</v>
      </c>
      <c r="O489" s="16" t="str">
        <f>IF(N489="Up",IF(H489&lt;$BJ$12,"Up","Down"),IF(H489&lt;$BK$12,"Down","Up"))</f>
        <v>Up</v>
      </c>
      <c r="P489" s="17">
        <f>IF(O489="Up",INDEX($AP$5:$AP$1005,MATCH(I489,$AI$5:$AI$1005,0),1),INDEX($AQ$5:$AQ$1005,MATCH(J489,$AI$5:$AI$1005,0),1))</f>
        <v>1.0196461603382252</v>
      </c>
      <c r="Q489" s="19">
        <f>T488</f>
        <v>76847.118288088255</v>
      </c>
      <c r="R489" s="19">
        <f>INDEX(model!$S$5:$S$35,MATCH(G489,model!$Q$5:$Q$35,0),1)*model!$O$5</f>
        <v>125</v>
      </c>
      <c r="S489" s="19">
        <f>IF(RIGHT(B489,1)="C",T488*INDEX(model!$T$5:$T$35,MATCH(G489,model!$Q$5:$Q$35,0),1),0)</f>
        <v>0</v>
      </c>
      <c r="T489" s="19">
        <f>(Q489+R489-S489)*M489</f>
        <v>76813.491324944975</v>
      </c>
      <c r="U489" s="19">
        <f>X488</f>
        <v>61174.465116393847</v>
      </c>
      <c r="V489" s="19">
        <f>INDEX(model!$S$5:$S$35,MATCH(G489,model!$Q$5:$Q$35,0),1)*model!$O$6</f>
        <v>125</v>
      </c>
      <c r="W489" s="19">
        <f>IF(RIGHT(B489,1)="C",X488*INDEX(model!$T$5:$T$35,MATCH(G489,model!$Q$5:$Q$35,0),1),0)</f>
        <v>0</v>
      </c>
      <c r="X489" s="19">
        <f>(U489+V489-W489)*P489</f>
        <v>62503.764236717965</v>
      </c>
      <c r="Y489" s="19"/>
      <c r="Z489" s="36" t="str">
        <f>K489&amp;L489</f>
        <v>DownDown</v>
      </c>
      <c r="AA489" s="36" t="str">
        <f>N489&amp;O489</f>
        <v>UpUp</v>
      </c>
      <c r="AB489" s="19"/>
      <c r="AC489" s="19"/>
      <c r="AD489" s="19"/>
      <c r="AE489" s="19"/>
      <c r="AI489" s="18">
        <f>ROUND(AI488-0.001,3)</f>
        <v>0.51600000000000001</v>
      </c>
      <c r="AJ489" s="9">
        <f t="array" ref="AJ489">PERCENTILE(IF($BB$5:$BB$2729="Y",$AY$5:$AY$2729),$AI489)</f>
        <v>1.0036170110390423</v>
      </c>
      <c r="AK489" s="9">
        <f t="array" ref="AK489">PERCENTILE(IF($BC$5:$BC$2729="Y",$AY$5:$AY$2729),$AI489)</f>
        <v>1.0125371867618684</v>
      </c>
      <c r="AL489" s="9">
        <f t="array" ref="AL489">PERCENTILE(IF($BD$5:$BD$2729="Y",$AY$5:$AY$2729),$AI489)</f>
        <v>0.98798518632096488</v>
      </c>
      <c r="AM489" s="41" t="str">
        <f>IF(AI489&lt;$BJ$7,"Up","Down")</f>
        <v>Up</v>
      </c>
      <c r="AN489" s="41" t="str">
        <f>IF(AI489&lt;$BK$7,"Down","Up")</f>
        <v>Up</v>
      </c>
      <c r="AO489" s="9">
        <f t="array" ref="AO489">PERCENTILE(IF($BT$5:$BT$2729="Y",$BQ$5:$BQ$2729),$AI489)</f>
        <v>1.004394611002194</v>
      </c>
      <c r="AP489" s="9">
        <f t="array" ref="AP489">PERCENTILE(IF($BU$5:$BU$2729="Y",$BQ$5:$BQ$2729),$AI489)</f>
        <v>1.0178200199241356</v>
      </c>
      <c r="AQ489" s="9">
        <f t="array" ref="AQ489">PERCENTILE(IF($BV$5:$BV$2729="Y",$BQ$5:$BQ$2729),$AI489)</f>
        <v>0.98546730647135428</v>
      </c>
      <c r="AR489" s="41" t="str">
        <f>IF(AI489&lt;$BJ$12,"Up","Down")</f>
        <v>Up</v>
      </c>
      <c r="AS489" s="41" t="str">
        <f>IF(AI489&lt;$BK$12,"Down","Up")</f>
        <v>Up</v>
      </c>
      <c r="AU489" s="4" t="str">
        <f>IF(AZ489=AZ490,IF(AZ489&gt;AZ488,AZ489&amp;"_O",""),AZ489&amp;"_C")</f>
        <v/>
      </c>
      <c r="AV489" s="7" t="str">
        <f>IF(RIGHT(AU489,1)="C",AX489/INDEX($AX$5:$AX$2729,MATCH(AZ489&amp;"_O",$AU$5:$AU$2729,0),1),"")</f>
        <v/>
      </c>
      <c r="AW489" s="38">
        <v>28957</v>
      </c>
      <c r="AX489" s="37">
        <v>102</v>
      </c>
      <c r="AY489" s="7">
        <f>AX489/AX488</f>
        <v>0.9885636751308392</v>
      </c>
      <c r="AZ489" s="4">
        <f>YEAR(AW489)</f>
        <v>1979</v>
      </c>
      <c r="BA489" s="2" t="s">
        <v>5</v>
      </c>
      <c r="BB489" s="12" t="str">
        <f>INDEX($CD$5:$CD$10,MATCH(BA489,$CC$5:$CC$10,0),1)</f>
        <v/>
      </c>
      <c r="BC489" s="12" t="str">
        <f>IF(AND(BB489="Y",AY489&gt;1),"Y","")</f>
        <v/>
      </c>
      <c r="BD489" s="12" t="str">
        <f>IF(AND(BB489="Y",AY489&lt;1),"Y","")</f>
        <v/>
      </c>
      <c r="BE489" s="12" t="str">
        <f>IF(AY489&gt;1,IF(AY488&gt;1,"Y",""),"")</f>
        <v/>
      </c>
      <c r="BF489" s="12" t="str">
        <f>IF(AY489&lt;1,IF(AY488&lt;1,"Y",""),"")</f>
        <v/>
      </c>
      <c r="BG489" s="2"/>
      <c r="BH489" s="2"/>
      <c r="BI489" s="2"/>
      <c r="BJ489" s="2"/>
      <c r="BK489" s="2"/>
      <c r="BL489" s="2"/>
      <c r="BM489" s="4" t="str">
        <f>IF(BR489=BR490,IF(BR489&gt;BR488,BR489&amp;"_O",""),BR489&amp;"_C")</f>
        <v/>
      </c>
      <c r="BN489" s="7" t="str">
        <f>IF(RIGHT(BM489,1)="C",BP489/INDEX($BP$5:$BP$2729,MATCH(BR489&amp;"_O",$BM$5:$BM$2729,0),1),"")</f>
        <v/>
      </c>
      <c r="BO489" s="38">
        <v>29357</v>
      </c>
      <c r="BP489" s="3">
        <v>147.24</v>
      </c>
      <c r="BQ489" s="7">
        <f>BP489/BP488</f>
        <v>1.029218509716203</v>
      </c>
      <c r="BR489" s="4">
        <f>YEAR(BO489)</f>
        <v>1980</v>
      </c>
      <c r="BS489" s="2" t="s">
        <v>6</v>
      </c>
      <c r="BT489" s="12" t="str">
        <f>INDEX($CD$5:$CD$10,MATCH(BS489,$CC$5:$CC$10,0),1)</f>
        <v/>
      </c>
      <c r="BU489" s="12" t="str">
        <f>IF(AND(BT489="Y",BQ489&gt;1),"Y","")</f>
        <v/>
      </c>
      <c r="BV489" s="12" t="str">
        <f>IF(AND(BT489="Y",BQ489&lt;1),"Y","")</f>
        <v/>
      </c>
      <c r="BW489" s="12" t="str">
        <f>IF(BQ489&gt;1,IF(BQ488&gt;1,"Y",""),"")</f>
        <v>Y</v>
      </c>
      <c r="BX489" s="12" t="str">
        <f>IF(BQ489&lt;1,IF(BQ488&lt;1,"Y",""),"")</f>
        <v/>
      </c>
      <c r="BY489" s="2"/>
      <c r="BZ489" s="2"/>
      <c r="CA489" s="2"/>
    </row>
    <row r="490" spans="2:79">
      <c r="B490" s="4" t="str">
        <f>IF(G490=G491,IF(G490&gt;G489,G490&amp;"_O",""),G490&amp;"_C")</f>
        <v/>
      </c>
      <c r="C490" s="14">
        <f ca="1">RANDBETWEEN(0,1000)/1000</f>
        <v>0.48099999999999998</v>
      </c>
      <c r="D490" s="16">
        <f>D489+1</f>
        <v>486</v>
      </c>
      <c r="E490" s="10">
        <f>ROUNDDOWN(D490/52,0)+1</f>
        <v>10</v>
      </c>
      <c r="F490" s="15">
        <f>F489+7</f>
        <v>48022</v>
      </c>
      <c r="G490" s="4">
        <f>YEAR(F490)</f>
        <v>2031</v>
      </c>
      <c r="H490" s="33">
        <v>0.28699999999999998</v>
      </c>
      <c r="I490" s="33">
        <v>0.89</v>
      </c>
      <c r="J490" s="33">
        <v>0.80700000000000005</v>
      </c>
      <c r="K490" s="16" t="str">
        <f>IF(M489&gt;1,"Up","Down")</f>
        <v>Down</v>
      </c>
      <c r="L490" s="16" t="str">
        <f>IF(K490="Up",IF(H490&lt;$BJ$7,"Up","Down"),IF(H490&lt;$BK$7,"Down","Up"))</f>
        <v>Down</v>
      </c>
      <c r="M490" s="17">
        <f>IF(L490="Up",INDEX($AK$5:$AK$1005,MATCH(I490,$AI$5:$AI$1005,0),1),INDEX($AL$5:$AL$1005,MATCH(J490,$AI$5:$AI$1005,0),1))</f>
        <v>0.99603206082168372</v>
      </c>
      <c r="N490" s="16" t="str">
        <f>IF(P489&gt;1,"Up","Down")</f>
        <v>Up</v>
      </c>
      <c r="O490" s="16" t="str">
        <f>IF(N490="Up",IF(H490&lt;$BJ$12,"Up","Down"),IF(H490&lt;$BK$12,"Down","Up"))</f>
        <v>Up</v>
      </c>
      <c r="P490" s="17">
        <f>IF(O490="Up",INDEX($AP$5:$AP$1005,MATCH(I490,$AI$5:$AI$1005,0),1),INDEX($AQ$5:$AQ$1005,MATCH(J490,$AI$5:$AI$1005,0),1))</f>
        <v>1.0422452969459928</v>
      </c>
      <c r="Q490" s="19">
        <f>T489</f>
        <v>76813.491324944975</v>
      </c>
      <c r="R490" s="19">
        <f>INDEX(model!$S$5:$S$35,MATCH(G490,model!$Q$5:$Q$35,0),1)*model!$O$5</f>
        <v>125</v>
      </c>
      <c r="S490" s="19">
        <f>IF(RIGHT(B490,1)="C",T489*INDEX(model!$T$5:$T$35,MATCH(G490,model!$Q$5:$Q$35,0),1),0)</f>
        <v>0</v>
      </c>
      <c r="T490" s="19">
        <f>(Q490+R490-S490)*M490</f>
        <v>76633.204070896172</v>
      </c>
      <c r="U490" s="19">
        <f>X489</f>
        <v>62503.764236717965</v>
      </c>
      <c r="V490" s="19">
        <f>INDEX(model!$S$5:$S$35,MATCH(G490,model!$Q$5:$Q$35,0),1)*model!$O$6</f>
        <v>125</v>
      </c>
      <c r="W490" s="19">
        <f>IF(RIGHT(B490,1)="C",X489*INDEX(model!$T$5:$T$35,MATCH(G490,model!$Q$5:$Q$35,0),1),0)</f>
        <v>0</v>
      </c>
      <c r="X490" s="19">
        <f>(U490+V490-W490)*P490</f>
        <v>65274.534979258686</v>
      </c>
      <c r="Y490" s="19"/>
      <c r="Z490" s="36" t="str">
        <f>K490&amp;L490</f>
        <v>DownDown</v>
      </c>
      <c r="AA490" s="36" t="str">
        <f>N490&amp;O490</f>
        <v>UpUp</v>
      </c>
      <c r="AB490" s="19"/>
      <c r="AC490" s="19"/>
      <c r="AD490" s="19"/>
      <c r="AE490" s="19"/>
      <c r="AI490" s="18">
        <f>ROUND(AI489-0.001,3)</f>
        <v>0.51500000000000001</v>
      </c>
      <c r="AJ490" s="9">
        <f t="array" ref="AJ490">PERCENTILE(IF($BB$5:$BB$2729="Y",$AY$5:$AY$2729),$AI490)</f>
        <v>1.0035453280603692</v>
      </c>
      <c r="AK490" s="9">
        <f t="array" ref="AK490">PERCENTILE(IF($BC$5:$BC$2729="Y",$AY$5:$AY$2729),$AI490)</f>
        <v>1.0125294931735667</v>
      </c>
      <c r="AL490" s="9">
        <f t="array" ref="AL490">PERCENTILE(IF($BD$5:$BD$2729="Y",$AY$5:$AY$2729),$AI490)</f>
        <v>0.98796019211212682</v>
      </c>
      <c r="AM490" s="41" t="str">
        <f>IF(AI490&lt;$BJ$7,"Up","Down")</f>
        <v>Up</v>
      </c>
      <c r="AN490" s="41" t="str">
        <f>IF(AI490&lt;$BK$7,"Down","Up")</f>
        <v>Up</v>
      </c>
      <c r="AO490" s="9">
        <f t="array" ref="AO490">PERCENTILE(IF($BT$5:$BT$2729="Y",$BQ$5:$BQ$2729),$AI490)</f>
        <v>1.0043505498151117</v>
      </c>
      <c r="AP490" s="9">
        <f t="array" ref="AP490">PERCENTILE(IF($BU$5:$BU$2729="Y",$BQ$5:$BQ$2729),$AI490)</f>
        <v>1.0178031364233064</v>
      </c>
      <c r="AQ490" s="9">
        <f t="array" ref="AQ490">PERCENTILE(IF($BV$5:$BV$2729="Y",$BQ$5:$BQ$2729),$AI490)</f>
        <v>0.98543436505057369</v>
      </c>
      <c r="AR490" s="41" t="str">
        <f>IF(AI490&lt;$BJ$12,"Up","Down")</f>
        <v>Up</v>
      </c>
      <c r="AS490" s="41" t="str">
        <f>IF(AI490&lt;$BK$12,"Down","Up")</f>
        <v>Up</v>
      </c>
      <c r="AU490" s="4" t="str">
        <f>IF(AZ490=AZ491,IF(AZ490&gt;AZ489,AZ490&amp;"_O",""),AZ490&amp;"_C")</f>
        <v/>
      </c>
      <c r="AV490" s="7" t="str">
        <f>IF(RIGHT(AU490,1)="C",AX490/INDEX($AX$5:$AX$2729,MATCH(AZ490&amp;"_O",$AU$5:$AU$2729,0),1),"")</f>
        <v/>
      </c>
      <c r="AW490" s="38">
        <v>28965</v>
      </c>
      <c r="AX490" s="37">
        <v>101.23</v>
      </c>
      <c r="AY490" s="7">
        <f>AX490/AX489</f>
        <v>0.99245098039215696</v>
      </c>
      <c r="AZ490" s="4">
        <f>YEAR(AW490)</f>
        <v>1979</v>
      </c>
      <c r="BA490" s="2" t="s">
        <v>5</v>
      </c>
      <c r="BB490" s="12" t="str">
        <f>INDEX($CD$5:$CD$10,MATCH(BA490,$CC$5:$CC$10,0),1)</f>
        <v/>
      </c>
      <c r="BC490" s="12" t="str">
        <f>IF(AND(BB490="Y",AY490&gt;1),"Y","")</f>
        <v/>
      </c>
      <c r="BD490" s="12" t="str">
        <f>IF(AND(BB490="Y",AY490&lt;1),"Y","")</f>
        <v/>
      </c>
      <c r="BE490" s="12" t="str">
        <f>IF(AY490&gt;1,IF(AY489&gt;1,"Y",""),"")</f>
        <v/>
      </c>
      <c r="BF490" s="12" t="str">
        <f>IF(AY490&lt;1,IF(AY489&lt;1,"Y",""),"")</f>
        <v>Y</v>
      </c>
      <c r="BG490" s="2"/>
      <c r="BH490" s="2"/>
      <c r="BI490" s="2"/>
      <c r="BJ490" s="2"/>
      <c r="BK490" s="2"/>
      <c r="BL490" s="2"/>
      <c r="BM490" s="4" t="str">
        <f>IF(BR490=BR491,IF(BR490&gt;BR489,BR490&amp;"_O",""),BR490&amp;"_C")</f>
        <v/>
      </c>
      <c r="BN490" s="7" t="str">
        <f>IF(RIGHT(BM490,1)="C",BP490/INDEX($BP$5:$BP$2729,MATCH(BR490&amp;"_O",$BM$5:$BM$2729,0),1),"")</f>
        <v/>
      </c>
      <c r="BO490" s="38">
        <v>29364</v>
      </c>
      <c r="BP490" s="3">
        <v>149.47999999999999</v>
      </c>
      <c r="BQ490" s="7">
        <f>BP490/BP489</f>
        <v>1.0152132572670469</v>
      </c>
      <c r="BR490" s="4">
        <f>YEAR(BO490)</f>
        <v>1980</v>
      </c>
      <c r="BS490" s="2" t="s">
        <v>6</v>
      </c>
      <c r="BT490" s="12" t="str">
        <f>INDEX($CD$5:$CD$10,MATCH(BS490,$CC$5:$CC$10,0),1)</f>
        <v/>
      </c>
      <c r="BU490" s="12" t="str">
        <f>IF(AND(BT490="Y",BQ490&gt;1),"Y","")</f>
        <v/>
      </c>
      <c r="BV490" s="12" t="str">
        <f>IF(AND(BT490="Y",BQ490&lt;1),"Y","")</f>
        <v/>
      </c>
      <c r="BW490" s="12" t="str">
        <f>IF(BQ490&gt;1,IF(BQ489&gt;1,"Y",""),"")</f>
        <v>Y</v>
      </c>
      <c r="BX490" s="12" t="str">
        <f>IF(BQ490&lt;1,IF(BQ489&lt;1,"Y",""),"")</f>
        <v/>
      </c>
      <c r="BY490" s="2"/>
      <c r="BZ490" s="2"/>
      <c r="CA490" s="2"/>
    </row>
    <row r="491" spans="2:79">
      <c r="B491" s="4" t="str">
        <f>IF(G491=G492,IF(G491&gt;G490,G491&amp;"_O",""),G491&amp;"_C")</f>
        <v/>
      </c>
      <c r="C491" s="14">
        <f ca="1">RANDBETWEEN(0,1000)/1000</f>
        <v>0.63300000000000001</v>
      </c>
      <c r="D491" s="16">
        <f>D490+1</f>
        <v>487</v>
      </c>
      <c r="E491" s="10">
        <f>ROUNDDOWN(D491/52,0)+1</f>
        <v>10</v>
      </c>
      <c r="F491" s="15">
        <f>F490+7</f>
        <v>48029</v>
      </c>
      <c r="G491" s="4">
        <f>YEAR(F491)</f>
        <v>2031</v>
      </c>
      <c r="H491" s="33">
        <v>0.1</v>
      </c>
      <c r="I491" s="33">
        <v>0.68200000000000005</v>
      </c>
      <c r="J491" s="33">
        <v>0.52100000000000002</v>
      </c>
      <c r="K491" s="16" t="str">
        <f>IF(M490&gt;1,"Up","Down")</f>
        <v>Down</v>
      </c>
      <c r="L491" s="16" t="str">
        <f>IF(K491="Up",IF(H491&lt;$BJ$7,"Up","Down"),IF(H491&lt;$BK$7,"Down","Up"))</f>
        <v>Down</v>
      </c>
      <c r="M491" s="17">
        <f>IF(L491="Up",INDEX($AK$5:$AK$1005,MATCH(I491,$AI$5:$AI$1005,0),1),INDEX($AL$5:$AL$1005,MATCH(J491,$AI$5:$AI$1005,0),1))</f>
        <v>0.98813634722621657</v>
      </c>
      <c r="N491" s="16" t="str">
        <f>IF(P490&gt;1,"Up","Down")</f>
        <v>Up</v>
      </c>
      <c r="O491" s="16" t="str">
        <f>IF(N491="Up",IF(H491&lt;$BJ$12,"Up","Down"),IF(H491&lt;$BK$12,"Down","Up"))</f>
        <v>Up</v>
      </c>
      <c r="P491" s="17">
        <f>IF(O491="Up",INDEX($AP$5:$AP$1005,MATCH(I491,$AI$5:$AI$1005,0),1),INDEX($AQ$5:$AQ$1005,MATCH(J491,$AI$5:$AI$1005,0),1))</f>
        <v>1.0253676770527342</v>
      </c>
      <c r="Q491" s="19">
        <f>T490</f>
        <v>76633.204070896172</v>
      </c>
      <c r="R491" s="19">
        <f>INDEX(model!$S$5:$S$35,MATCH(G491,model!$Q$5:$Q$35,0),1)*model!$O$5</f>
        <v>125</v>
      </c>
      <c r="S491" s="19">
        <f>IF(RIGHT(B491,1)="C",T490*INDEX(model!$T$5:$T$35,MATCH(G491,model!$Q$5:$Q$35,0),1),0)</f>
        <v>0</v>
      </c>
      <c r="T491" s="19">
        <f>(Q491+R491-S491)*M491</f>
        <v>75847.571390259851</v>
      </c>
      <c r="U491" s="19">
        <f>X490</f>
        <v>65274.534979258686</v>
      </c>
      <c r="V491" s="19">
        <f>INDEX(model!$S$5:$S$35,MATCH(G491,model!$Q$5:$Q$35,0),1)*model!$O$6</f>
        <v>125</v>
      </c>
      <c r="W491" s="19">
        <f>IF(RIGHT(B491,1)="C",X490*INDEX(model!$T$5:$T$35,MATCH(G491,model!$Q$5:$Q$35,0),1),0)</f>
        <v>0</v>
      </c>
      <c r="X491" s="19">
        <f>(U491+V491-W491)*P491</f>
        <v>67058.569262011515</v>
      </c>
      <c r="Y491" s="19"/>
      <c r="Z491" s="36" t="str">
        <f>K491&amp;L491</f>
        <v>DownDown</v>
      </c>
      <c r="AA491" s="36" t="str">
        <f>N491&amp;O491</f>
        <v>UpUp</v>
      </c>
      <c r="AB491" s="19"/>
      <c r="AC491" s="19"/>
      <c r="AD491" s="19"/>
      <c r="AE491" s="19"/>
      <c r="AI491" s="18">
        <f>ROUND(AI490-0.001,3)</f>
        <v>0.51400000000000001</v>
      </c>
      <c r="AJ491" s="9">
        <f t="array" ref="AJ491">PERCENTILE(IF($BB$5:$BB$2729="Y",$AY$5:$AY$2729),$AI491)</f>
        <v>1.0034905102966889</v>
      </c>
      <c r="AK491" s="9">
        <f t="array" ref="AK491">PERCENTILE(IF($BC$5:$BC$2729="Y",$AY$5:$AY$2729),$AI491)</f>
        <v>1.0125231374140613</v>
      </c>
      <c r="AL491" s="9">
        <f t="array" ref="AL491">PERCENTILE(IF($BD$5:$BD$2729="Y",$AY$5:$AY$2729),$AI491)</f>
        <v>0.98795005200123431</v>
      </c>
      <c r="AM491" s="41" t="str">
        <f>IF(AI491&lt;$BJ$7,"Up","Down")</f>
        <v>Up</v>
      </c>
      <c r="AN491" s="41" t="str">
        <f>IF(AI491&lt;$BK$7,"Down","Up")</f>
        <v>Up</v>
      </c>
      <c r="AO491" s="9">
        <f t="array" ref="AO491">PERCENTILE(IF($BT$5:$BT$2729="Y",$BQ$5:$BQ$2729),$AI491)</f>
        <v>1.0043170632827199</v>
      </c>
      <c r="AP491" s="9">
        <f t="array" ref="AP491">PERCENTILE(IF($BU$5:$BU$2729="Y",$BQ$5:$BQ$2729),$AI491)</f>
        <v>1.0177846647301203</v>
      </c>
      <c r="AQ491" s="9">
        <f t="array" ref="AQ491">PERCENTILE(IF($BV$5:$BV$2729="Y",$BQ$5:$BQ$2729),$AI491)</f>
        <v>0.98536150063431482</v>
      </c>
      <c r="AR491" s="41" t="str">
        <f>IF(AI491&lt;$BJ$12,"Up","Down")</f>
        <v>Up</v>
      </c>
      <c r="AS491" s="41" t="str">
        <f>IF(AI491&lt;$BK$12,"Down","Up")</f>
        <v>Up</v>
      </c>
      <c r="AU491" s="4" t="str">
        <f>IF(AZ491=AZ492,IF(AZ491&gt;AZ490,AZ491&amp;"_O",""),AZ491&amp;"_C")</f>
        <v/>
      </c>
      <c r="AV491" s="7" t="str">
        <f>IF(RIGHT(AU491,1)="C",AX491/INDEX($AX$5:$AX$2729,MATCH(AZ491&amp;"_O",$AU$5:$AU$2729,0),1),"")</f>
        <v/>
      </c>
      <c r="AW491" s="38">
        <v>28972</v>
      </c>
      <c r="AX491" s="37">
        <v>101.8</v>
      </c>
      <c r="AY491" s="7">
        <f>AX491/AX490</f>
        <v>1.0056307418749382</v>
      </c>
      <c r="AZ491" s="4">
        <f>YEAR(AW491)</f>
        <v>1979</v>
      </c>
      <c r="BA491" s="2" t="s">
        <v>5</v>
      </c>
      <c r="BB491" s="12" t="str">
        <f>INDEX($CD$5:$CD$10,MATCH(BA491,$CC$5:$CC$10,0),1)</f>
        <v/>
      </c>
      <c r="BC491" s="12" t="str">
        <f>IF(AND(BB491="Y",AY491&gt;1),"Y","")</f>
        <v/>
      </c>
      <c r="BD491" s="12" t="str">
        <f>IF(AND(BB491="Y",AY491&lt;1),"Y","")</f>
        <v/>
      </c>
      <c r="BE491" s="12" t="str">
        <f>IF(AY491&gt;1,IF(AY490&gt;1,"Y",""),"")</f>
        <v/>
      </c>
      <c r="BF491" s="12" t="str">
        <f>IF(AY491&lt;1,IF(AY490&lt;1,"Y",""),"")</f>
        <v/>
      </c>
      <c r="BG491" s="2"/>
      <c r="BH491" s="2"/>
      <c r="BI491" s="2"/>
      <c r="BJ491" s="2"/>
      <c r="BK491" s="2"/>
      <c r="BL491" s="2"/>
      <c r="BM491" s="4" t="str">
        <f>IF(BR491=BR492,IF(BR491&gt;BR490,BR491&amp;"_O",""),BR491&amp;"_C")</f>
        <v/>
      </c>
      <c r="BN491" s="7" t="str">
        <f>IF(RIGHT(BM491,1)="C",BP491/INDEX($BP$5:$BP$2729,MATCH(BR491&amp;"_O",$BM$5:$BM$2729,0),1),"")</f>
        <v/>
      </c>
      <c r="BO491" s="38">
        <v>29371</v>
      </c>
      <c r="BP491" s="3">
        <v>150.44999999999999</v>
      </c>
      <c r="BQ491" s="7">
        <f>BP491/BP490</f>
        <v>1.0064891624297565</v>
      </c>
      <c r="BR491" s="4">
        <f>YEAR(BO491)</f>
        <v>1980</v>
      </c>
      <c r="BS491" s="2" t="s">
        <v>6</v>
      </c>
      <c r="BT491" s="12" t="str">
        <f>INDEX($CD$5:$CD$10,MATCH(BS491,$CC$5:$CC$10,0),1)</f>
        <v/>
      </c>
      <c r="BU491" s="12" t="str">
        <f>IF(AND(BT491="Y",BQ491&gt;1),"Y","")</f>
        <v/>
      </c>
      <c r="BV491" s="12" t="str">
        <f>IF(AND(BT491="Y",BQ491&lt;1),"Y","")</f>
        <v/>
      </c>
      <c r="BW491" s="12" t="str">
        <f>IF(BQ491&gt;1,IF(BQ490&gt;1,"Y",""),"")</f>
        <v>Y</v>
      </c>
      <c r="BX491" s="12" t="str">
        <f>IF(BQ491&lt;1,IF(BQ490&lt;1,"Y",""),"")</f>
        <v/>
      </c>
      <c r="BY491" s="2"/>
      <c r="BZ491" s="2"/>
      <c r="CA491" s="2"/>
    </row>
    <row r="492" spans="2:79">
      <c r="B492" s="4" t="str">
        <f>IF(G492=G493,IF(G492&gt;G491,G492&amp;"_O",""),G492&amp;"_C")</f>
        <v/>
      </c>
      <c r="C492" s="14">
        <f ca="1">RANDBETWEEN(0,1000)/1000</f>
        <v>0.36699999999999999</v>
      </c>
      <c r="D492" s="16">
        <f>D491+1</f>
        <v>488</v>
      </c>
      <c r="E492" s="10">
        <f>ROUNDDOWN(D492/52,0)+1</f>
        <v>10</v>
      </c>
      <c r="F492" s="15">
        <f>F491+7</f>
        <v>48036</v>
      </c>
      <c r="G492" s="4">
        <f>YEAR(F492)</f>
        <v>2031</v>
      </c>
      <c r="H492" s="33">
        <v>0.44500000000000001</v>
      </c>
      <c r="I492" s="33">
        <v>0.443</v>
      </c>
      <c r="J492" s="33">
        <v>0.64300000000000002</v>
      </c>
      <c r="K492" s="16" t="str">
        <f>IF(M491&gt;1,"Up","Down")</f>
        <v>Down</v>
      </c>
      <c r="L492" s="16" t="str">
        <f>IF(K492="Up",IF(H492&lt;$BJ$7,"Up","Down"),IF(H492&lt;$BK$7,"Down","Up"))</f>
        <v>Up</v>
      </c>
      <c r="M492" s="17">
        <f>IF(L492="Up",INDEX($AK$5:$AK$1005,MATCH(I492,$AI$5:$AI$1005,0),1),INDEX($AL$5:$AL$1005,MATCH(J492,$AI$5:$AI$1005,0),1))</f>
        <v>1.0109732170428205</v>
      </c>
      <c r="N492" s="16" t="str">
        <f>IF(P491&gt;1,"Up","Down")</f>
        <v>Up</v>
      </c>
      <c r="O492" s="16" t="str">
        <f>IF(N492="Up",IF(H492&lt;$BJ$12,"Up","Down"),IF(H492&lt;$BK$12,"Down","Up"))</f>
        <v>Up</v>
      </c>
      <c r="P492" s="17">
        <f>IF(O492="Up",INDEX($AP$5:$AP$1005,MATCH(I492,$AI$5:$AI$1005,0),1),INDEX($AQ$5:$AQ$1005,MATCH(J492,$AI$5:$AI$1005,0),1))</f>
        <v>1.0147914586487485</v>
      </c>
      <c r="Q492" s="19">
        <f>T491</f>
        <v>75847.571390259851</v>
      </c>
      <c r="R492" s="19">
        <f>INDEX(model!$S$5:$S$35,MATCH(G492,model!$Q$5:$Q$35,0),1)*model!$O$5</f>
        <v>125</v>
      </c>
      <c r="S492" s="19">
        <f>IF(RIGHT(B492,1)="C",T491*INDEX(model!$T$5:$T$35,MATCH(G492,model!$Q$5:$Q$35,0),1),0)</f>
        <v>0</v>
      </c>
      <c r="T492" s="19">
        <f>(Q492+R492-S492)*M492</f>
        <v>76806.234905426347</v>
      </c>
      <c r="U492" s="19">
        <f>X491</f>
        <v>67058.569262011515</v>
      </c>
      <c r="V492" s="19">
        <f>INDEX(model!$S$5:$S$35,MATCH(G492,model!$Q$5:$Q$35,0),1)*model!$O$6</f>
        <v>125</v>
      </c>
      <c r="W492" s="19">
        <f>IF(RIGHT(B492,1)="C",X491*INDEX(model!$T$5:$T$35,MATCH(G492,model!$Q$5:$Q$35,0),1),0)</f>
        <v>0</v>
      </c>
      <c r="X492" s="19">
        <f>(U492+V492-W492)*P492</f>
        <v>68177.312248625894</v>
      </c>
      <c r="Y492" s="19"/>
      <c r="Z492" s="36" t="str">
        <f>K492&amp;L492</f>
        <v>DownUp</v>
      </c>
      <c r="AA492" s="36" t="str">
        <f>N492&amp;O492</f>
        <v>UpUp</v>
      </c>
      <c r="AB492" s="19"/>
      <c r="AC492" s="19"/>
      <c r="AD492" s="19"/>
      <c r="AE492" s="19"/>
      <c r="AI492" s="18">
        <f>ROUND(AI491-0.001,3)</f>
        <v>0.51300000000000001</v>
      </c>
      <c r="AJ492" s="9">
        <f t="array" ref="AJ492">PERCENTILE(IF($BB$5:$BB$2729="Y",$AY$5:$AY$2729),$AI492)</f>
        <v>1.0034598367433238</v>
      </c>
      <c r="AK492" s="9">
        <f t="array" ref="AK492">PERCENTILE(IF($BC$5:$BC$2729="Y",$AY$5:$AY$2729),$AI492)</f>
        <v>1.0125190856363488</v>
      </c>
      <c r="AL492" s="9">
        <f t="array" ref="AL492">PERCENTILE(IF($BD$5:$BD$2729="Y",$AY$5:$AY$2729),$AI492)</f>
        <v>0.98794193355571358</v>
      </c>
      <c r="AM492" s="41" t="str">
        <f>IF(AI492&lt;$BJ$7,"Up","Down")</f>
        <v>Up</v>
      </c>
      <c r="AN492" s="41" t="str">
        <f>IF(AI492&lt;$BK$7,"Down","Up")</f>
        <v>Up</v>
      </c>
      <c r="AO492" s="9">
        <f t="array" ref="AO492">PERCENTILE(IF($BT$5:$BT$2729="Y",$BQ$5:$BQ$2729),$AI492)</f>
        <v>1.0042935935658901</v>
      </c>
      <c r="AP492" s="9">
        <f t="array" ref="AP492">PERCENTILE(IF($BU$5:$BU$2729="Y",$BQ$5:$BQ$2729),$AI492)</f>
        <v>1.0177627224075332</v>
      </c>
      <c r="AQ492" s="9">
        <f t="array" ref="AQ492">PERCENTILE(IF($BV$5:$BV$2729="Y",$BQ$5:$BQ$2729),$AI492)</f>
        <v>0.98531567679813392</v>
      </c>
      <c r="AR492" s="41" t="str">
        <f>IF(AI492&lt;$BJ$12,"Up","Down")</f>
        <v>Up</v>
      </c>
      <c r="AS492" s="41" t="str">
        <f>IF(AI492&lt;$BK$12,"Down","Up")</f>
        <v>Up</v>
      </c>
      <c r="AU492" s="4" t="str">
        <f>IF(AZ492=AZ493,IF(AZ492&gt;AZ491,AZ492&amp;"_O",""),AZ492&amp;"_C")</f>
        <v/>
      </c>
      <c r="AV492" s="7" t="str">
        <f>IF(RIGHT(AU492,1)="C",AX492/INDEX($AX$5:$AX$2729,MATCH(AZ492&amp;"_O",$AU$5:$AU$2729,0),1),"")</f>
        <v/>
      </c>
      <c r="AW492" s="38">
        <v>28979</v>
      </c>
      <c r="AX492" s="37">
        <v>100.69</v>
      </c>
      <c r="AY492" s="7">
        <f>AX492/AX491</f>
        <v>0.98909626719056976</v>
      </c>
      <c r="AZ492" s="4">
        <f>YEAR(AW492)</f>
        <v>1979</v>
      </c>
      <c r="BA492" s="2" t="s">
        <v>5</v>
      </c>
      <c r="BB492" s="12" t="str">
        <f>INDEX($CD$5:$CD$10,MATCH(BA492,$CC$5:$CC$10,0),1)</f>
        <v/>
      </c>
      <c r="BC492" s="12" t="str">
        <f>IF(AND(BB492="Y",AY492&gt;1),"Y","")</f>
        <v/>
      </c>
      <c r="BD492" s="12" t="str">
        <f>IF(AND(BB492="Y",AY492&lt;1),"Y","")</f>
        <v/>
      </c>
      <c r="BE492" s="12" t="str">
        <f>IF(AY492&gt;1,IF(AY491&gt;1,"Y",""),"")</f>
        <v/>
      </c>
      <c r="BF492" s="12" t="str">
        <f>IF(AY492&lt;1,IF(AY491&lt;1,"Y",""),"")</f>
        <v/>
      </c>
      <c r="BG492" s="2"/>
      <c r="BH492" s="2"/>
      <c r="BI492" s="2"/>
      <c r="BJ492" s="2"/>
      <c r="BK492" s="2"/>
      <c r="BL492" s="2"/>
      <c r="BM492" s="4" t="str">
        <f>IF(BR492=BR493,IF(BR492&gt;BR491,BR492&amp;"_O",""),BR492&amp;"_C")</f>
        <v/>
      </c>
      <c r="BN492" s="7" t="str">
        <f>IF(RIGHT(BM492,1)="C",BP492/INDEX($BP$5:$BP$2729,MATCH(BR492&amp;"_O",$BM$5:$BM$2729,0),1),"")</f>
        <v/>
      </c>
      <c r="BO492" s="38">
        <v>29378</v>
      </c>
      <c r="BP492" s="3">
        <v>152.68</v>
      </c>
      <c r="BQ492" s="7">
        <f>BP492/BP491</f>
        <v>1.0148222000664673</v>
      </c>
      <c r="BR492" s="4">
        <f>YEAR(BO492)</f>
        <v>1980</v>
      </c>
      <c r="BS492" s="2" t="s">
        <v>6</v>
      </c>
      <c r="BT492" s="12" t="str">
        <f>INDEX($CD$5:$CD$10,MATCH(BS492,$CC$5:$CC$10,0),1)</f>
        <v/>
      </c>
      <c r="BU492" s="12" t="str">
        <f>IF(AND(BT492="Y",BQ492&gt;1),"Y","")</f>
        <v/>
      </c>
      <c r="BV492" s="12" t="str">
        <f>IF(AND(BT492="Y",BQ492&lt;1),"Y","")</f>
        <v/>
      </c>
      <c r="BW492" s="12" t="str">
        <f>IF(BQ492&gt;1,IF(BQ491&gt;1,"Y",""),"")</f>
        <v>Y</v>
      </c>
      <c r="BX492" s="12" t="str">
        <f>IF(BQ492&lt;1,IF(BQ491&lt;1,"Y",""),"")</f>
        <v/>
      </c>
      <c r="BY492" s="2"/>
      <c r="BZ492" s="2"/>
      <c r="CA492" s="2"/>
    </row>
    <row r="493" spans="2:79">
      <c r="B493" s="4" t="str">
        <f>IF(G493=G494,IF(G493&gt;G492,G493&amp;"_O",""),G493&amp;"_C")</f>
        <v/>
      </c>
      <c r="C493" s="14">
        <f ca="1">RANDBETWEEN(0,1000)/1000</f>
        <v>0.68300000000000005</v>
      </c>
      <c r="D493" s="16">
        <f>D492+1</f>
        <v>489</v>
      </c>
      <c r="E493" s="10">
        <f>ROUNDDOWN(D493/52,0)+1</f>
        <v>10</v>
      </c>
      <c r="F493" s="15">
        <f>F492+7</f>
        <v>48043</v>
      </c>
      <c r="G493" s="4">
        <f>YEAR(F493)</f>
        <v>2031</v>
      </c>
      <c r="H493" s="33">
        <v>0.104</v>
      </c>
      <c r="I493" s="33">
        <v>0.16500000000000001</v>
      </c>
      <c r="J493" s="33">
        <v>0.83599999999999997</v>
      </c>
      <c r="K493" s="16" t="str">
        <f>IF(M492&gt;1,"Up","Down")</f>
        <v>Up</v>
      </c>
      <c r="L493" s="16" t="str">
        <f>IF(K493="Up",IF(H493&lt;$BJ$7,"Up","Down"),IF(H493&lt;$BK$7,"Down","Up"))</f>
        <v>Up</v>
      </c>
      <c r="M493" s="17">
        <f>IF(L493="Up",INDEX($AK$5:$AK$1005,MATCH(I493,$AI$5:$AI$1005,0),1),INDEX($AL$5:$AL$1005,MATCH(J493,$AI$5:$AI$1005,0),1))</f>
        <v>1.0038743016818881</v>
      </c>
      <c r="N493" s="16" t="str">
        <f>IF(P492&gt;1,"Up","Down")</f>
        <v>Up</v>
      </c>
      <c r="O493" s="16" t="str">
        <f>IF(N493="Up",IF(H493&lt;$BJ$12,"Up","Down"),IF(H493&lt;$BK$12,"Down","Up"))</f>
        <v>Up</v>
      </c>
      <c r="P493" s="17">
        <f>IF(O493="Up",INDEX($AP$5:$AP$1005,MATCH(I493,$AI$5:$AI$1005,0),1),INDEX($AQ$5:$AQ$1005,MATCH(J493,$AI$5:$AI$1005,0),1))</f>
        <v>1.0053597621763339</v>
      </c>
      <c r="Q493" s="19">
        <f>T492</f>
        <v>76806.234905426347</v>
      </c>
      <c r="R493" s="19">
        <f>INDEX(model!$S$5:$S$35,MATCH(G493,model!$Q$5:$Q$35,0),1)*model!$O$5</f>
        <v>125</v>
      </c>
      <c r="S493" s="19">
        <f>IF(RIGHT(B493,1)="C",T492*INDEX(model!$T$5:$T$35,MATCH(G493,model!$Q$5:$Q$35,0),1),0)</f>
        <v>0</v>
      </c>
      <c r="T493" s="19">
        <f>(Q493+R493-S493)*M493</f>
        <v>77229.289718210173</v>
      </c>
      <c r="U493" s="19">
        <f>X492</f>
        <v>68177.312248625894</v>
      </c>
      <c r="V493" s="19">
        <f>INDEX(model!$S$5:$S$35,MATCH(G493,model!$Q$5:$Q$35,0),1)*model!$O$6</f>
        <v>125</v>
      </c>
      <c r="W493" s="19">
        <f>IF(RIGHT(B493,1)="C",X492*INDEX(model!$T$5:$T$35,MATCH(G493,model!$Q$5:$Q$35,0),1),0)</f>
        <v>0</v>
      </c>
      <c r="X493" s="19">
        <f>(U493+V493-W493)*P493</f>
        <v>68668.396398372235</v>
      </c>
      <c r="Y493" s="19"/>
      <c r="Z493" s="36" t="str">
        <f>K493&amp;L493</f>
        <v>UpUp</v>
      </c>
      <c r="AA493" s="36" t="str">
        <f>N493&amp;O493</f>
        <v>UpUp</v>
      </c>
      <c r="AB493" s="19"/>
      <c r="AC493" s="19"/>
      <c r="AD493" s="19"/>
      <c r="AE493" s="19"/>
      <c r="AI493" s="18">
        <f>ROUND(AI492-0.001,3)</f>
        <v>0.51200000000000001</v>
      </c>
      <c r="AJ493" s="9">
        <f t="array" ref="AJ493">PERCENTILE(IF($BB$5:$BB$2729="Y",$AY$5:$AY$2729),$AI493)</f>
        <v>1.0034105924972132</v>
      </c>
      <c r="AK493" s="9">
        <f t="array" ref="AK493">PERCENTILE(IF($BC$5:$BC$2729="Y",$AY$5:$AY$2729),$AI493)</f>
        <v>1.0125014015138245</v>
      </c>
      <c r="AL493" s="9">
        <f t="array" ref="AL493">PERCENTILE(IF($BD$5:$BD$2729="Y",$AY$5:$AY$2729),$AI493)</f>
        <v>0.98790497220613727</v>
      </c>
      <c r="AM493" s="41" t="str">
        <f>IF(AI493&lt;$BJ$7,"Up","Down")</f>
        <v>Up</v>
      </c>
      <c r="AN493" s="41" t="str">
        <f>IF(AI493&lt;$BK$7,"Down","Up")</f>
        <v>Up</v>
      </c>
      <c r="AO493" s="9">
        <f t="array" ref="AO493">PERCENTILE(IF($BT$5:$BT$2729="Y",$BQ$5:$BQ$2729),$AI493)</f>
        <v>1.0042773318754614</v>
      </c>
      <c r="AP493" s="9">
        <f t="array" ref="AP493">PERCENTILE(IF($BU$5:$BU$2729="Y",$BQ$5:$BQ$2729),$AI493)</f>
        <v>1.0177342075339675</v>
      </c>
      <c r="AQ493" s="9">
        <f t="array" ref="AQ493">PERCENTILE(IF($BV$5:$BV$2729="Y",$BQ$5:$BQ$2729),$AI493)</f>
        <v>0.98528363065195779</v>
      </c>
      <c r="AR493" s="41" t="str">
        <f>IF(AI493&lt;$BJ$12,"Up","Down")</f>
        <v>Up</v>
      </c>
      <c r="AS493" s="41" t="str">
        <f>IF(AI493&lt;$BK$12,"Down","Up")</f>
        <v>Up</v>
      </c>
      <c r="AU493" s="4" t="str">
        <f>IF(AZ493=AZ494,IF(AZ493&gt;AZ492,AZ493&amp;"_O",""),AZ493&amp;"_C")</f>
        <v/>
      </c>
      <c r="AV493" s="7" t="str">
        <f>IF(RIGHT(AU493,1)="C",AX493/INDEX($AX$5:$AX$2729,MATCH(AZ493&amp;"_O",$AU$5:$AU$2729,0),1),"")</f>
        <v/>
      </c>
      <c r="AW493" s="38">
        <v>28986</v>
      </c>
      <c r="AX493" s="37">
        <v>98.52</v>
      </c>
      <c r="AY493" s="7">
        <f>AX493/AX492</f>
        <v>0.97844870394279471</v>
      </c>
      <c r="AZ493" s="4">
        <f>YEAR(AW493)</f>
        <v>1979</v>
      </c>
      <c r="BA493" s="2" t="s">
        <v>5</v>
      </c>
      <c r="BB493" s="12" t="str">
        <f>INDEX($CD$5:$CD$10,MATCH(BA493,$CC$5:$CC$10,0),1)</f>
        <v/>
      </c>
      <c r="BC493" s="12" t="str">
        <f>IF(AND(BB493="Y",AY493&gt;1),"Y","")</f>
        <v/>
      </c>
      <c r="BD493" s="12" t="str">
        <f>IF(AND(BB493="Y",AY493&lt;1),"Y","")</f>
        <v/>
      </c>
      <c r="BE493" s="12" t="str">
        <f>IF(AY493&gt;1,IF(AY492&gt;1,"Y",""),"")</f>
        <v/>
      </c>
      <c r="BF493" s="12" t="str">
        <f>IF(AY493&lt;1,IF(AY492&lt;1,"Y",""),"")</f>
        <v>Y</v>
      </c>
      <c r="BG493" s="2"/>
      <c r="BH493" s="2"/>
      <c r="BI493" s="2"/>
      <c r="BJ493" s="2"/>
      <c r="BK493" s="2"/>
      <c r="BL493" s="2"/>
      <c r="BM493" s="4" t="str">
        <f>IF(BR493=BR494,IF(BR493&gt;BR492,BR493&amp;"_O",""),BR493&amp;"_C")</f>
        <v/>
      </c>
      <c r="BN493" s="7" t="str">
        <f>IF(RIGHT(BM493,1)="C",BP493/INDEX($BP$5:$BP$2729,MATCH(BR493&amp;"_O",$BM$5:$BM$2729,0),1),"")</f>
        <v/>
      </c>
      <c r="BO493" s="38">
        <v>29385</v>
      </c>
      <c r="BP493" s="3">
        <v>156.59</v>
      </c>
      <c r="BQ493" s="7">
        <f>BP493/BP492</f>
        <v>1.0256091171076762</v>
      </c>
      <c r="BR493" s="4">
        <f>YEAR(BO493)</f>
        <v>1980</v>
      </c>
      <c r="BS493" s="2" t="s">
        <v>6</v>
      </c>
      <c r="BT493" s="12" t="str">
        <f>INDEX($CD$5:$CD$10,MATCH(BS493,$CC$5:$CC$10,0),1)</f>
        <v/>
      </c>
      <c r="BU493" s="12" t="str">
        <f>IF(AND(BT493="Y",BQ493&gt;1),"Y","")</f>
        <v/>
      </c>
      <c r="BV493" s="12" t="str">
        <f>IF(AND(BT493="Y",BQ493&lt;1),"Y","")</f>
        <v/>
      </c>
      <c r="BW493" s="12" t="str">
        <f>IF(BQ493&gt;1,IF(BQ492&gt;1,"Y",""),"")</f>
        <v>Y</v>
      </c>
      <c r="BX493" s="12" t="str">
        <f>IF(BQ493&lt;1,IF(BQ492&lt;1,"Y",""),"")</f>
        <v/>
      </c>
      <c r="BY493" s="2"/>
      <c r="BZ493" s="2"/>
      <c r="CA493" s="2"/>
    </row>
    <row r="494" spans="2:79">
      <c r="B494" s="4" t="str">
        <f>IF(G494=G495,IF(G494&gt;G493,G494&amp;"_O",""),G494&amp;"_C")</f>
        <v/>
      </c>
      <c r="C494" s="14">
        <f ca="1">RANDBETWEEN(0,1000)/1000</f>
        <v>0.26100000000000001</v>
      </c>
      <c r="D494" s="16">
        <f>D493+1</f>
        <v>490</v>
      </c>
      <c r="E494" s="10">
        <f>ROUNDDOWN(D494/52,0)+1</f>
        <v>10</v>
      </c>
      <c r="F494" s="15">
        <f>F493+7</f>
        <v>48050</v>
      </c>
      <c r="G494" s="4">
        <f>YEAR(F494)</f>
        <v>2031</v>
      </c>
      <c r="H494" s="33">
        <v>0.92300000000000004</v>
      </c>
      <c r="I494" s="33">
        <v>0.68100000000000005</v>
      </c>
      <c r="J494" s="33">
        <v>0.46200000000000002</v>
      </c>
      <c r="K494" s="16" t="str">
        <f>IF(M493&gt;1,"Up","Down")</f>
        <v>Up</v>
      </c>
      <c r="L494" s="16" t="str">
        <f>IF(K494="Up",IF(H494&lt;$BJ$7,"Up","Down"),IF(H494&lt;$BK$7,"Down","Up"))</f>
        <v>Down</v>
      </c>
      <c r="M494" s="17">
        <f>IF(L494="Up",INDEX($AK$5:$AK$1005,MATCH(I494,$AI$5:$AI$1005,0),1),INDEX($AL$5:$AL$1005,MATCH(J494,$AI$5:$AI$1005,0),1))</f>
        <v>0.9863471590399866</v>
      </c>
      <c r="N494" s="16" t="str">
        <f>IF(P493&gt;1,"Up","Down")</f>
        <v>Up</v>
      </c>
      <c r="O494" s="16" t="str">
        <f>IF(N494="Up",IF(H494&lt;$BJ$12,"Up","Down"),IF(H494&lt;$BK$12,"Down","Up"))</f>
        <v>Down</v>
      </c>
      <c r="P494" s="17">
        <f>IF(O494="Up",INDEX($AP$5:$AP$1005,MATCH(I494,$AI$5:$AI$1005,0),1),INDEX($AQ$5:$AQ$1005,MATCH(J494,$AI$5:$AI$1005,0),1))</f>
        <v>0.9833496544439474</v>
      </c>
      <c r="Q494" s="19">
        <f>T493</f>
        <v>77229.289718210173</v>
      </c>
      <c r="R494" s="19">
        <f>INDEX(model!$S$5:$S$35,MATCH(G494,model!$Q$5:$Q$35,0),1)*model!$O$5</f>
        <v>125</v>
      </c>
      <c r="S494" s="19">
        <f>IF(RIGHT(B494,1)="C",T493*INDEX(model!$T$5:$T$35,MATCH(G494,model!$Q$5:$Q$35,0),1),0)</f>
        <v>0</v>
      </c>
      <c r="T494" s="19">
        <f>(Q494+R494-S494)*M494</f>
        <v>76298.183903112644</v>
      </c>
      <c r="U494" s="19">
        <f>X493</f>
        <v>68668.396398372235</v>
      </c>
      <c r="V494" s="19">
        <f>INDEX(model!$S$5:$S$35,MATCH(G494,model!$Q$5:$Q$35,0),1)*model!$O$6</f>
        <v>125</v>
      </c>
      <c r="W494" s="19">
        <f>IF(RIGHT(B494,1)="C",X493*INDEX(model!$T$5:$T$35,MATCH(G494,model!$Q$5:$Q$35,0),1),0)</f>
        <v>0</v>
      </c>
      <c r="X494" s="19">
        <f>(U494+V494-W494)*P494</f>
        <v>67647.962576364836</v>
      </c>
      <c r="Y494" s="19"/>
      <c r="Z494" s="36" t="str">
        <f>K494&amp;L494</f>
        <v>UpDown</v>
      </c>
      <c r="AA494" s="36" t="str">
        <f>N494&amp;O494</f>
        <v>UpDown</v>
      </c>
      <c r="AB494" s="19"/>
      <c r="AC494" s="19"/>
      <c r="AD494" s="19"/>
      <c r="AE494" s="19"/>
      <c r="AI494" s="18">
        <f>ROUND(AI493-0.001,3)</f>
        <v>0.51100000000000001</v>
      </c>
      <c r="AJ494" s="9">
        <f t="array" ref="AJ494">PERCENTILE(IF($BB$5:$BB$2729="Y",$AY$5:$AY$2729),$AI494)</f>
        <v>1.0033625030803965</v>
      </c>
      <c r="AK494" s="9">
        <f t="array" ref="AK494">PERCENTILE(IF($BC$5:$BC$2729="Y",$AY$5:$AY$2729),$AI494)</f>
        <v>1.0124780561201723</v>
      </c>
      <c r="AL494" s="9">
        <f t="array" ref="AL494">PERCENTILE(IF($BD$5:$BD$2729="Y",$AY$5:$AY$2729),$AI494)</f>
        <v>0.98789397874437668</v>
      </c>
      <c r="AM494" s="41" t="str">
        <f>IF(AI494&lt;$BJ$7,"Up","Down")</f>
        <v>Up</v>
      </c>
      <c r="AN494" s="41" t="str">
        <f>IF(AI494&lt;$BK$7,"Down","Up")</f>
        <v>Up</v>
      </c>
      <c r="AO494" s="9">
        <f t="array" ref="AO494">PERCENTILE(IF($BT$5:$BT$2729="Y",$BQ$5:$BQ$2729),$AI494)</f>
        <v>1.0042223651267157</v>
      </c>
      <c r="AP494" s="9">
        <f t="array" ref="AP494">PERCENTILE(IF($BU$5:$BU$2729="Y",$BQ$5:$BQ$2729),$AI494)</f>
        <v>1.0176964287306374</v>
      </c>
      <c r="AQ494" s="9">
        <f t="array" ref="AQ494">PERCENTILE(IF($BV$5:$BV$2729="Y",$BQ$5:$BQ$2729),$AI494)</f>
        <v>0.98524353974360235</v>
      </c>
      <c r="AR494" s="41" t="str">
        <f>IF(AI494&lt;$BJ$12,"Up","Down")</f>
        <v>Up</v>
      </c>
      <c r="AS494" s="41" t="str">
        <f>IF(AI494&lt;$BK$12,"Down","Up")</f>
        <v>Up</v>
      </c>
      <c r="AU494" s="4" t="str">
        <f>IF(AZ494=AZ495,IF(AZ494&gt;AZ493,AZ494&amp;"_O",""),AZ494&amp;"_C")</f>
        <v/>
      </c>
      <c r="AV494" s="7" t="str">
        <f>IF(RIGHT(AU494,1)="C",AX494/INDEX($AX$5:$AX$2729,MATCH(AZ494&amp;"_O",$AU$5:$AU$2729,0),1),"")</f>
        <v/>
      </c>
      <c r="AW494" s="38">
        <v>28993</v>
      </c>
      <c r="AX494" s="37">
        <v>99.93</v>
      </c>
      <c r="AY494" s="7">
        <f>AX494/AX493</f>
        <v>1.0143118148599271</v>
      </c>
      <c r="AZ494" s="4">
        <f>YEAR(AW494)</f>
        <v>1979</v>
      </c>
      <c r="BA494" s="2" t="s">
        <v>5</v>
      </c>
      <c r="BB494" s="12" t="str">
        <f>INDEX($CD$5:$CD$10,MATCH(BA494,$CC$5:$CC$10,0),1)</f>
        <v/>
      </c>
      <c r="BC494" s="12" t="str">
        <f>IF(AND(BB494="Y",AY494&gt;1),"Y","")</f>
        <v/>
      </c>
      <c r="BD494" s="12" t="str">
        <f>IF(AND(BB494="Y",AY494&lt;1),"Y","")</f>
        <v/>
      </c>
      <c r="BE494" s="12" t="str">
        <f>IF(AY494&gt;1,IF(AY493&gt;1,"Y",""),"")</f>
        <v/>
      </c>
      <c r="BF494" s="12" t="str">
        <f>IF(AY494&lt;1,IF(AY493&lt;1,"Y",""),"")</f>
        <v/>
      </c>
      <c r="BG494" s="2"/>
      <c r="BH494" s="2"/>
      <c r="BI494" s="2"/>
      <c r="BJ494" s="2"/>
      <c r="BK494" s="2"/>
      <c r="BL494" s="2"/>
      <c r="BM494" s="4" t="str">
        <f>IF(BR494=BR495,IF(BR494&gt;BR493,BR494&amp;"_O",""),BR494&amp;"_C")</f>
        <v/>
      </c>
      <c r="BN494" s="7" t="str">
        <f>IF(RIGHT(BM494,1)="C",BP494/INDEX($BP$5:$BP$2729,MATCH(BR494&amp;"_O",$BM$5:$BM$2729,0),1),"")</f>
        <v/>
      </c>
      <c r="BO494" s="38">
        <v>29392</v>
      </c>
      <c r="BP494" s="3">
        <v>156.51</v>
      </c>
      <c r="BQ494" s="7">
        <f>BP494/BP493</f>
        <v>0.99948911169295607</v>
      </c>
      <c r="BR494" s="4">
        <f>YEAR(BO494)</f>
        <v>1980</v>
      </c>
      <c r="BS494" s="2" t="s">
        <v>6</v>
      </c>
      <c r="BT494" s="12" t="str">
        <f>INDEX($CD$5:$CD$10,MATCH(BS494,$CC$5:$CC$10,0),1)</f>
        <v/>
      </c>
      <c r="BU494" s="12" t="str">
        <f>IF(AND(BT494="Y",BQ494&gt;1),"Y","")</f>
        <v/>
      </c>
      <c r="BV494" s="12" t="str">
        <f>IF(AND(BT494="Y",BQ494&lt;1),"Y","")</f>
        <v/>
      </c>
      <c r="BW494" s="12" t="str">
        <f>IF(BQ494&gt;1,IF(BQ493&gt;1,"Y",""),"")</f>
        <v/>
      </c>
      <c r="BX494" s="12" t="str">
        <f>IF(BQ494&lt;1,IF(BQ493&lt;1,"Y",""),"")</f>
        <v/>
      </c>
      <c r="BY494" s="2"/>
      <c r="BZ494" s="2"/>
      <c r="CA494" s="2"/>
    </row>
    <row r="495" spans="2:79">
      <c r="B495" s="4" t="str">
        <f>IF(G495=G496,IF(G495&gt;G494,G495&amp;"_O",""),G495&amp;"_C")</f>
        <v/>
      </c>
      <c r="C495" s="14">
        <f ca="1">RANDBETWEEN(0,1000)/1000</f>
        <v>0.622</v>
      </c>
      <c r="D495" s="16">
        <f>D494+1</f>
        <v>491</v>
      </c>
      <c r="E495" s="10">
        <f>ROUNDDOWN(D495/52,0)+1</f>
        <v>10</v>
      </c>
      <c r="F495" s="15">
        <f>F494+7</f>
        <v>48057</v>
      </c>
      <c r="G495" s="4">
        <f>YEAR(F495)</f>
        <v>2031</v>
      </c>
      <c r="H495" s="33">
        <v>0.86699999999999999</v>
      </c>
      <c r="I495" s="33">
        <v>0.91200000000000003</v>
      </c>
      <c r="J495" s="33">
        <v>0.87</v>
      </c>
      <c r="K495" s="16" t="str">
        <f>IF(M494&gt;1,"Up","Down")</f>
        <v>Down</v>
      </c>
      <c r="L495" s="16" t="str">
        <f>IF(K495="Up",IF(H495&lt;$BJ$7,"Up","Down"),IF(H495&lt;$BK$7,"Down","Up"))</f>
        <v>Up</v>
      </c>
      <c r="M495" s="17">
        <f>IF(L495="Up",INDEX($AK$5:$AK$1005,MATCH(I495,$AI$5:$AI$1005,0),1),INDEX($AL$5:$AL$1005,MATCH(J495,$AI$5:$AI$1005,0),1))</f>
        <v>1.0354321072028536</v>
      </c>
      <c r="N495" s="16" t="str">
        <f>IF(P494&gt;1,"Up","Down")</f>
        <v>Down</v>
      </c>
      <c r="O495" s="16" t="str">
        <f>IF(N495="Up",IF(H495&lt;$BJ$12,"Up","Down"),IF(H495&lt;$BK$12,"Down","Up"))</f>
        <v>Up</v>
      </c>
      <c r="P495" s="17">
        <f>IF(O495="Up",INDEX($AP$5:$AP$1005,MATCH(I495,$AI$5:$AI$1005,0),1),INDEX($AQ$5:$AQ$1005,MATCH(J495,$AI$5:$AI$1005,0),1))</f>
        <v>1.0459134509311405</v>
      </c>
      <c r="Q495" s="19">
        <f>T494</f>
        <v>76298.183903112644</v>
      </c>
      <c r="R495" s="19">
        <f>INDEX(model!$S$5:$S$35,MATCH(G495,model!$Q$5:$Q$35,0),1)*model!$O$5</f>
        <v>125</v>
      </c>
      <c r="S495" s="19">
        <f>IF(RIGHT(B495,1)="C",T494*INDEX(model!$T$5:$T$35,MATCH(G495,model!$Q$5:$Q$35,0),1),0)</f>
        <v>0</v>
      </c>
      <c r="T495" s="19">
        <f>(Q495+R495-S495)*M495</f>
        <v>79131.018347951132</v>
      </c>
      <c r="U495" s="19">
        <f>X494</f>
        <v>67647.962576364836</v>
      </c>
      <c r="V495" s="19">
        <f>INDEX(model!$S$5:$S$35,MATCH(G495,model!$Q$5:$Q$35,0),1)*model!$O$6</f>
        <v>125</v>
      </c>
      <c r="W495" s="19">
        <f>IF(RIGHT(B495,1)="C",X494*INDEX(model!$T$5:$T$35,MATCH(G495,model!$Q$5:$Q$35,0),1),0)</f>
        <v>0</v>
      </c>
      <c r="X495" s="19">
        <f>(U495+V495-W495)*P495</f>
        <v>70884.653168072793</v>
      </c>
      <c r="Y495" s="19"/>
      <c r="Z495" s="36" t="str">
        <f>K495&amp;L495</f>
        <v>DownUp</v>
      </c>
      <c r="AA495" s="36" t="str">
        <f>N495&amp;O495</f>
        <v>DownUp</v>
      </c>
      <c r="AB495" s="19"/>
      <c r="AC495" s="19"/>
      <c r="AD495" s="19"/>
      <c r="AE495" s="19"/>
      <c r="AI495" s="18">
        <f>ROUND(AI494-0.001,3)</f>
        <v>0.51</v>
      </c>
      <c r="AJ495" s="9">
        <f t="array" ref="AJ495">PERCENTILE(IF($BB$5:$BB$2729="Y",$AY$5:$AY$2729),$AI495)</f>
        <v>1.0033122492189919</v>
      </c>
      <c r="AK495" s="9">
        <f t="array" ref="AK495">PERCENTILE(IF($BC$5:$BC$2729="Y",$AY$5:$AY$2729),$AI495)</f>
        <v>1.0124670907406845</v>
      </c>
      <c r="AL495" s="9">
        <f t="array" ref="AL495">PERCENTILE(IF($BD$5:$BD$2729="Y",$AY$5:$AY$2729),$AI495)</f>
        <v>0.9878831882776915</v>
      </c>
      <c r="AM495" s="41" t="str">
        <f>IF(AI495&lt;$BJ$7,"Up","Down")</f>
        <v>Up</v>
      </c>
      <c r="AN495" s="41" t="str">
        <f>IF(AI495&lt;$BK$7,"Down","Up")</f>
        <v>Up</v>
      </c>
      <c r="AO495" s="9">
        <f t="array" ref="AO495">PERCENTILE(IF($BT$5:$BT$2729="Y",$BQ$5:$BQ$2729),$AI495)</f>
        <v>1.00418307264113</v>
      </c>
      <c r="AP495" s="9">
        <f t="array" ref="AP495">PERCENTILE(IF($BU$5:$BU$2729="Y",$BQ$5:$BQ$2729),$AI495)</f>
        <v>1.017635911330548</v>
      </c>
      <c r="AQ495" s="9">
        <f t="array" ref="AQ495">PERCENTILE(IF($BV$5:$BV$2729="Y",$BQ$5:$BQ$2729),$AI495)</f>
        <v>0.98522434364728118</v>
      </c>
      <c r="AR495" s="41" t="str">
        <f>IF(AI495&lt;$BJ$12,"Up","Down")</f>
        <v>Up</v>
      </c>
      <c r="AS495" s="41" t="str">
        <f>IF(AI495&lt;$BK$12,"Down","Up")</f>
        <v>Up</v>
      </c>
      <c r="AU495" s="4" t="str">
        <f>IF(AZ495=AZ496,IF(AZ495&gt;AZ494,AZ495&amp;"_O",""),AZ495&amp;"_C")</f>
        <v/>
      </c>
      <c r="AV495" s="7" t="str">
        <f>IF(RIGHT(AU495,1)="C",AX495/INDEX($AX$5:$AX$2729,MATCH(AZ495&amp;"_O",$AU$5:$AU$2729,0),1),"")</f>
        <v/>
      </c>
      <c r="AW495" s="38">
        <v>29000</v>
      </c>
      <c r="AX495" s="37">
        <v>100.22</v>
      </c>
      <c r="AY495" s="7">
        <f>AX495/AX494</f>
        <v>1.0029020314219954</v>
      </c>
      <c r="AZ495" s="4">
        <f>YEAR(AW495)</f>
        <v>1979</v>
      </c>
      <c r="BA495" s="2" t="s">
        <v>5</v>
      </c>
      <c r="BB495" s="12" t="str">
        <f>INDEX($CD$5:$CD$10,MATCH(BA495,$CC$5:$CC$10,0),1)</f>
        <v/>
      </c>
      <c r="BC495" s="12" t="str">
        <f>IF(AND(BB495="Y",AY495&gt;1),"Y","")</f>
        <v/>
      </c>
      <c r="BD495" s="12" t="str">
        <f>IF(AND(BB495="Y",AY495&lt;1),"Y","")</f>
        <v/>
      </c>
      <c r="BE495" s="12" t="str">
        <f>IF(AY495&gt;1,IF(AY494&gt;1,"Y",""),"")</f>
        <v>Y</v>
      </c>
      <c r="BF495" s="12" t="str">
        <f>IF(AY495&lt;1,IF(AY494&lt;1,"Y",""),"")</f>
        <v/>
      </c>
      <c r="BG495" s="2"/>
      <c r="BH495" s="2"/>
      <c r="BI495" s="2"/>
      <c r="BJ495" s="2"/>
      <c r="BK495" s="2"/>
      <c r="BL495" s="2"/>
      <c r="BM495" s="4" t="str">
        <f>IF(BR495=BR496,IF(BR495&gt;BR494,BR495&amp;"_O",""),BR495&amp;"_C")</f>
        <v/>
      </c>
      <c r="BN495" s="7" t="str">
        <f>IF(RIGHT(BM495,1)="C",BP495/INDEX($BP$5:$BP$2729,MATCH(BR495&amp;"_O",$BM$5:$BM$2729,0),1),"")</f>
        <v/>
      </c>
      <c r="BO495" s="38">
        <v>29399</v>
      </c>
      <c r="BP495" s="3">
        <v>159.18</v>
      </c>
      <c r="BQ495" s="7">
        <f>BP495/BP494</f>
        <v>1.0170596128042937</v>
      </c>
      <c r="BR495" s="4">
        <f>YEAR(BO495)</f>
        <v>1980</v>
      </c>
      <c r="BS495" s="2" t="s">
        <v>6</v>
      </c>
      <c r="BT495" s="12" t="str">
        <f>INDEX($CD$5:$CD$10,MATCH(BS495,$CC$5:$CC$10,0),1)</f>
        <v/>
      </c>
      <c r="BU495" s="12" t="str">
        <f>IF(AND(BT495="Y",BQ495&gt;1),"Y","")</f>
        <v/>
      </c>
      <c r="BV495" s="12" t="str">
        <f>IF(AND(BT495="Y",BQ495&lt;1),"Y","")</f>
        <v/>
      </c>
      <c r="BW495" s="12" t="str">
        <f>IF(BQ495&gt;1,IF(BQ494&gt;1,"Y",""),"")</f>
        <v/>
      </c>
      <c r="BX495" s="12" t="str">
        <f>IF(BQ495&lt;1,IF(BQ494&lt;1,"Y",""),"")</f>
        <v/>
      </c>
      <c r="BY495" s="2"/>
      <c r="BZ495" s="2"/>
      <c r="CA495" s="2"/>
    </row>
    <row r="496" spans="2:79">
      <c r="B496" s="4" t="str">
        <f>IF(G496=G497,IF(G496&gt;G495,G496&amp;"_O",""),G496&amp;"_C")</f>
        <v/>
      </c>
      <c r="C496" s="14">
        <f ca="1">RANDBETWEEN(0,1000)/1000</f>
        <v>0.97299999999999998</v>
      </c>
      <c r="D496" s="16">
        <f>D495+1</f>
        <v>492</v>
      </c>
      <c r="E496" s="10">
        <f>ROUNDDOWN(D496/52,0)+1</f>
        <v>10</v>
      </c>
      <c r="F496" s="15">
        <f>F495+7</f>
        <v>48064</v>
      </c>
      <c r="G496" s="4">
        <f>YEAR(F496)</f>
        <v>2031</v>
      </c>
      <c r="H496" s="33">
        <v>0.311</v>
      </c>
      <c r="I496" s="33">
        <v>0.65100000000000002</v>
      </c>
      <c r="J496" s="33">
        <v>0.79100000000000004</v>
      </c>
      <c r="K496" s="16" t="str">
        <f>IF(M495&gt;1,"Up","Down")</f>
        <v>Up</v>
      </c>
      <c r="L496" s="16" t="str">
        <f>IF(K496="Up",IF(H496&lt;$BJ$7,"Up","Down"),IF(H496&lt;$BK$7,"Down","Up"))</f>
        <v>Up</v>
      </c>
      <c r="M496" s="17">
        <f>IF(L496="Up",INDEX($AK$5:$AK$1005,MATCH(I496,$AI$5:$AI$1005,0),1),INDEX($AL$5:$AL$1005,MATCH(J496,$AI$5:$AI$1005,0),1))</f>
        <v>1.0167020582348139</v>
      </c>
      <c r="N496" s="16" t="str">
        <f>IF(P495&gt;1,"Up","Down")</f>
        <v>Up</v>
      </c>
      <c r="O496" s="16" t="str">
        <f>IF(N496="Up",IF(H496&lt;$BJ$12,"Up","Down"),IF(H496&lt;$BK$12,"Down","Up"))</f>
        <v>Up</v>
      </c>
      <c r="P496" s="17">
        <f>IF(O496="Up",INDEX($AP$5:$AP$1005,MATCH(I496,$AI$5:$AI$1005,0),1),INDEX($AQ$5:$AQ$1005,MATCH(J496,$AI$5:$AI$1005,0),1))</f>
        <v>1.0237163882756026</v>
      </c>
      <c r="Q496" s="19">
        <f>T495</f>
        <v>79131.018347951132</v>
      </c>
      <c r="R496" s="19">
        <f>INDEX(model!$S$5:$S$35,MATCH(G496,model!$Q$5:$Q$35,0),1)*model!$O$5</f>
        <v>125</v>
      </c>
      <c r="S496" s="19">
        <f>IF(RIGHT(B496,1)="C",T495*INDEX(model!$T$5:$T$35,MATCH(G496,model!$Q$5:$Q$35,0),1),0)</f>
        <v>0</v>
      </c>
      <c r="T496" s="19">
        <f>(Q496+R496-S496)*M496</f>
        <v>80579.756981858081</v>
      </c>
      <c r="U496" s="19">
        <f>X495</f>
        <v>70884.653168072793</v>
      </c>
      <c r="V496" s="19">
        <f>INDEX(model!$S$5:$S$35,MATCH(G496,model!$Q$5:$Q$35,0),1)*model!$O$6</f>
        <v>125</v>
      </c>
      <c r="W496" s="19">
        <f>IF(RIGHT(B496,1)="C",X495*INDEX(model!$T$5:$T$35,MATCH(G496,model!$Q$5:$Q$35,0),1),0)</f>
        <v>0</v>
      </c>
      <c r="X496" s="19">
        <f>(U496+V496-W496)*P496</f>
        <v>72693.745673922691</v>
      </c>
      <c r="Y496" s="19"/>
      <c r="Z496" s="36" t="str">
        <f>K496&amp;L496</f>
        <v>UpUp</v>
      </c>
      <c r="AA496" s="36" t="str">
        <f>N496&amp;O496</f>
        <v>UpUp</v>
      </c>
      <c r="AB496" s="19"/>
      <c r="AC496" s="19"/>
      <c r="AD496" s="19"/>
      <c r="AE496" s="19"/>
      <c r="AI496" s="18">
        <f>ROUND(AI495-0.001,3)</f>
        <v>0.50900000000000001</v>
      </c>
      <c r="AJ496" s="9">
        <f t="array" ref="AJ496">PERCENTILE(IF($BB$5:$BB$2729="Y",$AY$5:$AY$2729),$AI496)</f>
        <v>1.0032642619037138</v>
      </c>
      <c r="AK496" s="9">
        <f t="array" ref="AK496">PERCENTILE(IF($BC$5:$BC$2729="Y",$AY$5:$AY$2729),$AI496)</f>
        <v>1.0124523937901551</v>
      </c>
      <c r="AL496" s="9">
        <f t="array" ref="AL496">PERCENTILE(IF($BD$5:$BD$2729="Y",$AY$5:$AY$2729),$AI496)</f>
        <v>0.98786556578908835</v>
      </c>
      <c r="AM496" s="41" t="str">
        <f>IF(AI496&lt;$BJ$7,"Up","Down")</f>
        <v>Up</v>
      </c>
      <c r="AN496" s="41" t="str">
        <f>IF(AI496&lt;$BK$7,"Down","Up")</f>
        <v>Up</v>
      </c>
      <c r="AO496" s="9">
        <f t="array" ref="AO496">PERCENTILE(IF($BT$5:$BT$2729="Y",$BQ$5:$BQ$2729),$AI496)</f>
        <v>1.0041437691180437</v>
      </c>
      <c r="AP496" s="9">
        <f t="array" ref="AP496">PERCENTILE(IF($BU$5:$BU$2729="Y",$BQ$5:$BQ$2729),$AI496)</f>
        <v>1.0175654620892571</v>
      </c>
      <c r="AQ496" s="9">
        <f t="array" ref="AQ496">PERCENTILE(IF($BV$5:$BV$2729="Y",$BQ$5:$BQ$2729),$AI496)</f>
        <v>0.98520417813276762</v>
      </c>
      <c r="AR496" s="41" t="str">
        <f>IF(AI496&lt;$BJ$12,"Up","Down")</f>
        <v>Up</v>
      </c>
      <c r="AS496" s="41" t="str">
        <f>IF(AI496&lt;$BK$12,"Down","Up")</f>
        <v>Up</v>
      </c>
      <c r="AU496" s="4" t="str">
        <f>IF(AZ496=AZ497,IF(AZ496&gt;AZ495,AZ496&amp;"_O",""),AZ496&amp;"_C")</f>
        <v/>
      </c>
      <c r="AV496" s="7" t="str">
        <f>IF(RIGHT(AU496,1)="C",AX496/INDEX($AX$5:$AX$2729,MATCH(AZ496&amp;"_O",$AU$5:$AU$2729,0),1),"")</f>
        <v/>
      </c>
      <c r="AW496" s="38">
        <v>29007</v>
      </c>
      <c r="AX496" s="37">
        <v>99.17</v>
      </c>
      <c r="AY496" s="7">
        <f>AX496/AX495</f>
        <v>0.98952304929155865</v>
      </c>
      <c r="AZ496" s="4">
        <f>YEAR(AW496)</f>
        <v>1979</v>
      </c>
      <c r="BA496" s="2" t="s">
        <v>5</v>
      </c>
      <c r="BB496" s="12" t="str">
        <f>INDEX($CD$5:$CD$10,MATCH(BA496,$CC$5:$CC$10,0),1)</f>
        <v/>
      </c>
      <c r="BC496" s="12" t="str">
        <f>IF(AND(BB496="Y",AY496&gt;1),"Y","")</f>
        <v/>
      </c>
      <c r="BD496" s="12" t="str">
        <f>IF(AND(BB496="Y",AY496&lt;1),"Y","")</f>
        <v/>
      </c>
      <c r="BE496" s="12" t="str">
        <f>IF(AY496&gt;1,IF(AY495&gt;1,"Y",""),"")</f>
        <v/>
      </c>
      <c r="BF496" s="12" t="str">
        <f>IF(AY496&lt;1,IF(AY495&lt;1,"Y",""),"")</f>
        <v/>
      </c>
      <c r="BG496" s="2"/>
      <c r="BH496" s="2"/>
      <c r="BI496" s="2"/>
      <c r="BJ496" s="2"/>
      <c r="BK496" s="2"/>
      <c r="BL496" s="2"/>
      <c r="BM496" s="4" t="str">
        <f>IF(BR496=BR497,IF(BR496&gt;BR495,BR496&amp;"_O",""),BR496&amp;"_C")</f>
        <v/>
      </c>
      <c r="BN496" s="7" t="str">
        <f>IF(RIGHT(BM496,1)="C",BP496/INDEX($BP$5:$BP$2729,MATCH(BR496&amp;"_O",$BM$5:$BM$2729,0),1),"")</f>
        <v/>
      </c>
      <c r="BO496" s="38">
        <v>29405</v>
      </c>
      <c r="BP496" s="3">
        <v>160.87</v>
      </c>
      <c r="BQ496" s="7">
        <f>BP496/BP495</f>
        <v>1.0106169116723207</v>
      </c>
      <c r="BR496" s="4">
        <f>YEAR(BO496)</f>
        <v>1980</v>
      </c>
      <c r="BS496" s="2" t="s">
        <v>6</v>
      </c>
      <c r="BT496" s="12" t="str">
        <f>INDEX($CD$5:$CD$10,MATCH(BS496,$CC$5:$CC$10,0),1)</f>
        <v/>
      </c>
      <c r="BU496" s="12" t="str">
        <f>IF(AND(BT496="Y",BQ496&gt;1),"Y","")</f>
        <v/>
      </c>
      <c r="BV496" s="12" t="str">
        <f>IF(AND(BT496="Y",BQ496&lt;1),"Y","")</f>
        <v/>
      </c>
      <c r="BW496" s="12" t="str">
        <f>IF(BQ496&gt;1,IF(BQ495&gt;1,"Y",""),"")</f>
        <v>Y</v>
      </c>
      <c r="BX496" s="12" t="str">
        <f>IF(BQ496&lt;1,IF(BQ495&lt;1,"Y",""),"")</f>
        <v/>
      </c>
      <c r="BY496" s="2"/>
      <c r="BZ496" s="2"/>
      <c r="CA496" s="2"/>
    </row>
    <row r="497" spans="2:79">
      <c r="B497" s="4" t="str">
        <f>IF(G497=G498,IF(G497&gt;G496,G497&amp;"_O",""),G497&amp;"_C")</f>
        <v/>
      </c>
      <c r="C497" s="14">
        <f ca="1">RANDBETWEEN(0,1000)/1000</f>
        <v>0.79500000000000004</v>
      </c>
      <c r="D497" s="16">
        <f>D496+1</f>
        <v>493</v>
      </c>
      <c r="E497" s="10">
        <f>ROUNDDOWN(D497/52,0)+1</f>
        <v>10</v>
      </c>
      <c r="F497" s="15">
        <f>F496+7</f>
        <v>48071</v>
      </c>
      <c r="G497" s="4">
        <f>YEAR(F497)</f>
        <v>2031</v>
      </c>
      <c r="H497" s="33">
        <v>0.86299999999999999</v>
      </c>
      <c r="I497" s="33">
        <v>0.52200000000000002</v>
      </c>
      <c r="J497" s="33">
        <v>0.871</v>
      </c>
      <c r="K497" s="16" t="str">
        <f>IF(M496&gt;1,"Up","Down")</f>
        <v>Up</v>
      </c>
      <c r="L497" s="16" t="str">
        <f>IF(K497="Up",IF(H497&lt;$BJ$7,"Up","Down"),IF(H497&lt;$BK$7,"Down","Up"))</f>
        <v>Down</v>
      </c>
      <c r="M497" s="17">
        <f>IF(L497="Up",INDEX($AK$5:$AK$1005,MATCH(I497,$AI$5:$AI$1005,0),1),INDEX($AL$5:$AL$1005,MATCH(J497,$AI$5:$AI$1005,0),1))</f>
        <v>0.9973054586310196</v>
      </c>
      <c r="N497" s="16" t="str">
        <f>IF(P496&gt;1,"Up","Down")</f>
        <v>Up</v>
      </c>
      <c r="O497" s="16" t="str">
        <f>IF(N497="Up",IF(H497&lt;$BJ$12,"Up","Down"),IF(H497&lt;$BK$12,"Down","Up"))</f>
        <v>Down</v>
      </c>
      <c r="P497" s="17">
        <f>IF(O497="Up",INDEX($AP$5:$AP$1005,MATCH(I497,$AI$5:$AI$1005,0),1),INDEX($AQ$5:$AQ$1005,MATCH(J497,$AI$5:$AI$1005,0),1))</f>
        <v>0.99682066942980474</v>
      </c>
      <c r="Q497" s="19">
        <f>T496</f>
        <v>80579.756981858081</v>
      </c>
      <c r="R497" s="19">
        <f>INDEX(model!$S$5:$S$35,MATCH(G497,model!$Q$5:$Q$35,0),1)*model!$O$5</f>
        <v>125</v>
      </c>
      <c r="S497" s="19">
        <f>IF(RIGHT(B497,1)="C",T496*INDEX(model!$T$5:$T$35,MATCH(G497,model!$Q$5:$Q$35,0),1),0)</f>
        <v>0</v>
      </c>
      <c r="T497" s="19">
        <f>(Q497+R497-S497)*M497</f>
        <v>80487.29467549696</v>
      </c>
      <c r="U497" s="19">
        <f>X496</f>
        <v>72693.745673922691</v>
      </c>
      <c r="V497" s="19">
        <f>INDEX(model!$S$5:$S$35,MATCH(G497,model!$Q$5:$Q$35,0),1)*model!$O$6</f>
        <v>125</v>
      </c>
      <c r="W497" s="19">
        <f>IF(RIGHT(B497,1)="C",X496*INDEX(model!$T$5:$T$35,MATCH(G497,model!$Q$5:$Q$35,0),1),0)</f>
        <v>0</v>
      </c>
      <c r="X497" s="19">
        <f>(U497+V497-W497)*P497</f>
        <v>72587.230809718312</v>
      </c>
      <c r="Y497" s="19"/>
      <c r="Z497" s="36" t="str">
        <f>K497&amp;L497</f>
        <v>UpDown</v>
      </c>
      <c r="AA497" s="36" t="str">
        <f>N497&amp;O497</f>
        <v>UpDown</v>
      </c>
      <c r="AB497" s="19"/>
      <c r="AC497" s="19"/>
      <c r="AD497" s="19"/>
      <c r="AE497" s="19"/>
      <c r="AI497" s="18">
        <f>ROUND(AI496-0.001,3)</f>
        <v>0.50800000000000001</v>
      </c>
      <c r="AJ497" s="9">
        <f t="array" ref="AJ497">PERCENTILE(IF($BB$5:$BB$2729="Y",$AY$5:$AY$2729),$AI497)</f>
        <v>1.0032516486879102</v>
      </c>
      <c r="AK497" s="9">
        <f t="array" ref="AK497">PERCENTILE(IF($BC$5:$BC$2729="Y",$AY$5:$AY$2729),$AI497)</f>
        <v>1.0124249089262709</v>
      </c>
      <c r="AL497" s="9">
        <f t="array" ref="AL497">PERCENTILE(IF($BD$5:$BD$2729="Y",$AY$5:$AY$2729),$AI497)</f>
        <v>0.98785556763376059</v>
      </c>
      <c r="AM497" s="41" t="str">
        <f>IF(AI497&lt;$BJ$7,"Up","Down")</f>
        <v>Up</v>
      </c>
      <c r="AN497" s="41" t="str">
        <f>IF(AI497&lt;$BK$7,"Down","Up")</f>
        <v>Up</v>
      </c>
      <c r="AO497" s="9">
        <f t="array" ref="AO497">PERCENTILE(IF($BT$5:$BT$2729="Y",$BQ$5:$BQ$2729),$AI497)</f>
        <v>1.0041009487472208</v>
      </c>
      <c r="AP497" s="9">
        <f t="array" ref="AP497">PERCENTILE(IF($BU$5:$BU$2729="Y",$BQ$5:$BQ$2729),$AI497)</f>
        <v>1.017528385406623</v>
      </c>
      <c r="AQ497" s="9">
        <f t="array" ref="AQ497">PERCENTILE(IF($BV$5:$BV$2729="Y",$BQ$5:$BQ$2729),$AI497)</f>
        <v>0.98517859033191513</v>
      </c>
      <c r="AR497" s="41" t="str">
        <f>IF(AI497&lt;$BJ$12,"Up","Down")</f>
        <v>Up</v>
      </c>
      <c r="AS497" s="41" t="str">
        <f>IF(AI497&lt;$BK$12,"Down","Up")</f>
        <v>Up</v>
      </c>
      <c r="AU497" s="4" t="str">
        <f>IF(AZ497=AZ498,IF(AZ497&gt;AZ496,AZ497&amp;"_O",""),AZ497&amp;"_C")</f>
        <v/>
      </c>
      <c r="AV497" s="7" t="str">
        <f>IF(RIGHT(AU497,1)="C",AX497/INDEX($AX$5:$AX$2729,MATCH(AZ497&amp;"_O",$AU$5:$AU$2729,0),1),"")</f>
        <v/>
      </c>
      <c r="AW497" s="38">
        <v>29014</v>
      </c>
      <c r="AX497" s="37">
        <v>101.49</v>
      </c>
      <c r="AY497" s="7">
        <f>AX497/AX496</f>
        <v>1.0233941716244832</v>
      </c>
      <c r="AZ497" s="4">
        <f>YEAR(AW497)</f>
        <v>1979</v>
      </c>
      <c r="BA497" s="2" t="s">
        <v>5</v>
      </c>
      <c r="BB497" s="12" t="str">
        <f>INDEX($CD$5:$CD$10,MATCH(BA497,$CC$5:$CC$10,0),1)</f>
        <v/>
      </c>
      <c r="BC497" s="12" t="str">
        <f>IF(AND(BB497="Y",AY497&gt;1),"Y","")</f>
        <v/>
      </c>
      <c r="BD497" s="12" t="str">
        <f>IF(AND(BB497="Y",AY497&lt;1),"Y","")</f>
        <v/>
      </c>
      <c r="BE497" s="12" t="str">
        <f>IF(AY497&gt;1,IF(AY496&gt;1,"Y",""),"")</f>
        <v/>
      </c>
      <c r="BF497" s="12" t="str">
        <f>IF(AY497&lt;1,IF(AY496&lt;1,"Y",""),"")</f>
        <v/>
      </c>
      <c r="BG497" s="2"/>
      <c r="BH497" s="2"/>
      <c r="BI497" s="2"/>
      <c r="BJ497" s="2"/>
      <c r="BK497" s="2"/>
      <c r="BL497" s="2"/>
      <c r="BM497" s="4" t="str">
        <f>IF(BR497=BR498,IF(BR497&gt;BR496,BR497&amp;"_O",""),BR497&amp;"_C")</f>
        <v/>
      </c>
      <c r="BN497" s="7" t="str">
        <f>IF(RIGHT(BM497,1)="C",BP497/INDEX($BP$5:$BP$2729,MATCH(BR497&amp;"_O",$BM$5:$BM$2729,0),1),"")</f>
        <v/>
      </c>
      <c r="BO497" s="38">
        <v>29413</v>
      </c>
      <c r="BP497" s="3">
        <v>164.82</v>
      </c>
      <c r="BQ497" s="7">
        <f>BP497/BP496</f>
        <v>1.0245539876919252</v>
      </c>
      <c r="BR497" s="4">
        <f>YEAR(BO497)</f>
        <v>1980</v>
      </c>
      <c r="BS497" s="2" t="s">
        <v>6</v>
      </c>
      <c r="BT497" s="12" t="str">
        <f>INDEX($CD$5:$CD$10,MATCH(BS497,$CC$5:$CC$10,0),1)</f>
        <v/>
      </c>
      <c r="BU497" s="12" t="str">
        <f>IF(AND(BT497="Y",BQ497&gt;1),"Y","")</f>
        <v/>
      </c>
      <c r="BV497" s="12" t="str">
        <f>IF(AND(BT497="Y",BQ497&lt;1),"Y","")</f>
        <v/>
      </c>
      <c r="BW497" s="12" t="str">
        <f>IF(BQ497&gt;1,IF(BQ496&gt;1,"Y",""),"")</f>
        <v>Y</v>
      </c>
      <c r="BX497" s="12" t="str">
        <f>IF(BQ497&lt;1,IF(BQ496&lt;1,"Y",""),"")</f>
        <v/>
      </c>
      <c r="BY497" s="2"/>
      <c r="BZ497" s="2"/>
      <c r="CA497" s="2"/>
    </row>
    <row r="498" spans="2:79">
      <c r="B498" s="4" t="str">
        <f>IF(G498=G499,IF(G498&gt;G497,G498&amp;"_O",""),G498&amp;"_C")</f>
        <v/>
      </c>
      <c r="C498" s="14">
        <f ca="1">RANDBETWEEN(0,1000)/1000</f>
        <v>0.82199999999999995</v>
      </c>
      <c r="D498" s="16">
        <f>D497+1</f>
        <v>494</v>
      </c>
      <c r="E498" s="10">
        <f>ROUNDDOWN(D498/52,0)+1</f>
        <v>10</v>
      </c>
      <c r="F498" s="15">
        <f>F497+7</f>
        <v>48078</v>
      </c>
      <c r="G498" s="4">
        <f>YEAR(F498)</f>
        <v>2031</v>
      </c>
      <c r="H498" s="33">
        <v>0.64300000000000002</v>
      </c>
      <c r="I498" s="33">
        <v>0.61199999999999999</v>
      </c>
      <c r="J498" s="33">
        <v>1.0999999999999999E-2</v>
      </c>
      <c r="K498" s="16" t="str">
        <f>IF(M497&gt;1,"Up","Down")</f>
        <v>Down</v>
      </c>
      <c r="L498" s="16" t="str">
        <f>IF(K498="Up",IF(H498&lt;$BJ$7,"Up","Down"),IF(H498&lt;$BK$7,"Down","Up"))</f>
        <v>Up</v>
      </c>
      <c r="M498" s="17">
        <f>IF(L498="Up",INDEX($AK$5:$AK$1005,MATCH(I498,$AI$5:$AI$1005,0),1),INDEX($AL$5:$AL$1005,MATCH(J498,$AI$5:$AI$1005,0),1))</f>
        <v>1.0157048048389381</v>
      </c>
      <c r="N498" s="16" t="str">
        <f>IF(P497&gt;1,"Up","Down")</f>
        <v>Down</v>
      </c>
      <c r="O498" s="16" t="str">
        <f>IF(N498="Up",IF(H498&lt;$BJ$12,"Up","Down"),IF(H498&lt;$BK$12,"Down","Up"))</f>
        <v>Up</v>
      </c>
      <c r="P498" s="17">
        <f>IF(O498="Up",INDEX($AP$5:$AP$1005,MATCH(I498,$AI$5:$AI$1005,0),1),INDEX($AQ$5:$AQ$1005,MATCH(J498,$AI$5:$AI$1005,0),1))</f>
        <v>1.0221384246173579</v>
      </c>
      <c r="Q498" s="19">
        <f>T497</f>
        <v>80487.29467549696</v>
      </c>
      <c r="R498" s="19">
        <f>INDEX(model!$S$5:$S$35,MATCH(G498,model!$Q$5:$Q$35,0),1)*model!$O$5</f>
        <v>125</v>
      </c>
      <c r="S498" s="19">
        <f>IF(RIGHT(B498,1)="C",T497*INDEX(model!$T$5:$T$35,MATCH(G498,model!$Q$5:$Q$35,0),1),0)</f>
        <v>0</v>
      </c>
      <c r="T498" s="19">
        <f>(Q498+R498-S498)*M498</f>
        <v>81878.295030994603</v>
      </c>
      <c r="U498" s="19">
        <f>X497</f>
        <v>72587.230809718312</v>
      </c>
      <c r="V498" s="19">
        <f>INDEX(model!$S$5:$S$35,MATCH(G498,model!$Q$5:$Q$35,0),1)*model!$O$6</f>
        <v>125</v>
      </c>
      <c r="W498" s="19">
        <f>IF(RIGHT(B498,1)="C",X497*INDEX(model!$T$5:$T$35,MATCH(G498,model!$Q$5:$Q$35,0),1),0)</f>
        <v>0</v>
      </c>
      <c r="X498" s="19">
        <f>(U498+V498-W498)*P498</f>
        <v>74321.965050259198</v>
      </c>
      <c r="Y498" s="19"/>
      <c r="Z498" s="36" t="str">
        <f>K498&amp;L498</f>
        <v>DownUp</v>
      </c>
      <c r="AA498" s="36" t="str">
        <f>N498&amp;O498</f>
        <v>DownUp</v>
      </c>
      <c r="AB498" s="19"/>
      <c r="AC498" s="19"/>
      <c r="AD498" s="19"/>
      <c r="AE498" s="19"/>
      <c r="AI498" s="18">
        <f>ROUND(AI497-0.001,3)</f>
        <v>0.50700000000000001</v>
      </c>
      <c r="AJ498" s="9">
        <f t="array" ref="AJ498">PERCENTILE(IF($BB$5:$BB$2729="Y",$AY$5:$AY$2729),$AI498)</f>
        <v>1.0032345688258675</v>
      </c>
      <c r="AK498" s="9">
        <f t="array" ref="AK498">PERCENTILE(IF($BC$5:$BC$2729="Y",$AY$5:$AY$2729),$AI498)</f>
        <v>1.0123861610833162</v>
      </c>
      <c r="AL498" s="9">
        <f t="array" ref="AL498">PERCENTILE(IF($BD$5:$BD$2729="Y",$AY$5:$AY$2729),$AI498)</f>
        <v>0.98783816428960247</v>
      </c>
      <c r="AM498" s="41" t="str">
        <f>IF(AI498&lt;$BJ$7,"Up","Down")</f>
        <v>Up</v>
      </c>
      <c r="AN498" s="41" t="str">
        <f>IF(AI498&lt;$BK$7,"Down","Up")</f>
        <v>Up</v>
      </c>
      <c r="AO498" s="9">
        <f t="array" ref="AO498">PERCENTILE(IF($BT$5:$BT$2729="Y",$BQ$5:$BQ$2729),$AI498)</f>
        <v>1.0040751055889128</v>
      </c>
      <c r="AP498" s="9">
        <f t="array" ref="AP498">PERCENTILE(IF($BU$5:$BU$2729="Y",$BQ$5:$BQ$2729),$AI498)</f>
        <v>1.0174916242014524</v>
      </c>
      <c r="AQ498" s="9">
        <f t="array" ref="AQ498">PERCENTILE(IF($BV$5:$BV$2729="Y",$BQ$5:$BQ$2729),$AI498)</f>
        <v>0.98514086326828021</v>
      </c>
      <c r="AR498" s="41" t="str">
        <f>IF(AI498&lt;$BJ$12,"Up","Down")</f>
        <v>Up</v>
      </c>
      <c r="AS498" s="41" t="str">
        <f>IF(AI498&lt;$BK$12,"Down","Up")</f>
        <v>Up</v>
      </c>
      <c r="AU498" s="4" t="str">
        <f>IF(AZ498=AZ499,IF(AZ498&gt;AZ497,AZ498&amp;"_O",""),AZ498&amp;"_C")</f>
        <v/>
      </c>
      <c r="AV498" s="7" t="str">
        <f>IF(RIGHT(AU498,1)="C",AX498/INDEX($AX$5:$AX$2729,MATCH(AZ498&amp;"_O",$AU$5:$AU$2729,0),1),"")</f>
        <v/>
      </c>
      <c r="AW498" s="38">
        <v>29021</v>
      </c>
      <c r="AX498" s="37">
        <v>102.09</v>
      </c>
      <c r="AY498" s="7">
        <f>AX498/AX497</f>
        <v>1.005911912503695</v>
      </c>
      <c r="AZ498" s="4">
        <f>YEAR(AW498)</f>
        <v>1979</v>
      </c>
      <c r="BA498" s="2" t="s">
        <v>5</v>
      </c>
      <c r="BB498" s="12" t="str">
        <f>INDEX($CD$5:$CD$10,MATCH(BA498,$CC$5:$CC$10,0),1)</f>
        <v/>
      </c>
      <c r="BC498" s="12" t="str">
        <f>IF(AND(BB498="Y",AY498&gt;1),"Y","")</f>
        <v/>
      </c>
      <c r="BD498" s="12" t="str">
        <f>IF(AND(BB498="Y",AY498&lt;1),"Y","")</f>
        <v/>
      </c>
      <c r="BE498" s="12" t="str">
        <f>IF(AY498&gt;1,IF(AY497&gt;1,"Y",""),"")</f>
        <v>Y</v>
      </c>
      <c r="BF498" s="12" t="str">
        <f>IF(AY498&lt;1,IF(AY497&lt;1,"Y",""),"")</f>
        <v/>
      </c>
      <c r="BG498" s="2"/>
      <c r="BH498" s="2"/>
      <c r="BI498" s="2"/>
      <c r="BJ498" s="2"/>
      <c r="BK498" s="2"/>
      <c r="BL498" s="2"/>
      <c r="BM498" s="4" t="str">
        <f>IF(BR498=BR499,IF(BR498&gt;BR497,BR498&amp;"_O",""),BR498&amp;"_C")</f>
        <v/>
      </c>
      <c r="BN498" s="7" t="str">
        <f>IF(RIGHT(BM498,1)="C",BP498/INDEX($BP$5:$BP$2729,MATCH(BR498&amp;"_O",$BM$5:$BM$2729,0),1),"")</f>
        <v/>
      </c>
      <c r="BO498" s="38">
        <v>29420</v>
      </c>
      <c r="BP498" s="3">
        <v>169.99</v>
      </c>
      <c r="BQ498" s="7">
        <f>BP498/BP497</f>
        <v>1.0313675524814951</v>
      </c>
      <c r="BR498" s="4">
        <f>YEAR(BO498)</f>
        <v>1980</v>
      </c>
      <c r="BS498" s="2" t="s">
        <v>6</v>
      </c>
      <c r="BT498" s="12" t="str">
        <f>INDEX($CD$5:$CD$10,MATCH(BS498,$CC$5:$CC$10,0),1)</f>
        <v/>
      </c>
      <c r="BU498" s="12" t="str">
        <f>IF(AND(BT498="Y",BQ498&gt;1),"Y","")</f>
        <v/>
      </c>
      <c r="BV498" s="12" t="str">
        <f>IF(AND(BT498="Y",BQ498&lt;1),"Y","")</f>
        <v/>
      </c>
      <c r="BW498" s="12" t="str">
        <f>IF(BQ498&gt;1,IF(BQ497&gt;1,"Y",""),"")</f>
        <v>Y</v>
      </c>
      <c r="BX498" s="12" t="str">
        <f>IF(BQ498&lt;1,IF(BQ497&lt;1,"Y",""),"")</f>
        <v/>
      </c>
      <c r="BY498" s="2"/>
      <c r="BZ498" s="2"/>
      <c r="CA498" s="2"/>
    </row>
    <row r="499" spans="2:79">
      <c r="B499" s="4" t="str">
        <f>IF(G499=G500,IF(G499&gt;G498,G499&amp;"_O",""),G499&amp;"_C")</f>
        <v/>
      </c>
      <c r="C499" s="14">
        <f ca="1">RANDBETWEEN(0,1000)/1000</f>
        <v>0.39200000000000002</v>
      </c>
      <c r="D499" s="16">
        <f>D498+1</f>
        <v>495</v>
      </c>
      <c r="E499" s="10">
        <f>ROUNDDOWN(D499/52,0)+1</f>
        <v>10</v>
      </c>
      <c r="F499" s="15">
        <f>F498+7</f>
        <v>48085</v>
      </c>
      <c r="G499" s="4">
        <f>YEAR(F499)</f>
        <v>2031</v>
      </c>
      <c r="H499" s="33">
        <v>0.106</v>
      </c>
      <c r="I499" s="33">
        <v>0.61199999999999999</v>
      </c>
      <c r="J499" s="33">
        <v>0.33600000000000002</v>
      </c>
      <c r="K499" s="16" t="str">
        <f>IF(M498&gt;1,"Up","Down")</f>
        <v>Up</v>
      </c>
      <c r="L499" s="16" t="str">
        <f>IF(K499="Up",IF(H499&lt;$BJ$7,"Up","Down"),IF(H499&lt;$BK$7,"Down","Up"))</f>
        <v>Up</v>
      </c>
      <c r="M499" s="17">
        <f>IF(L499="Up",INDEX($AK$5:$AK$1005,MATCH(I499,$AI$5:$AI$1005,0),1),INDEX($AL$5:$AL$1005,MATCH(J499,$AI$5:$AI$1005,0),1))</f>
        <v>1.0157048048389381</v>
      </c>
      <c r="N499" s="16" t="str">
        <f>IF(P498&gt;1,"Up","Down")</f>
        <v>Up</v>
      </c>
      <c r="O499" s="16" t="str">
        <f>IF(N499="Up",IF(H499&lt;$BJ$12,"Up","Down"),IF(H499&lt;$BK$12,"Down","Up"))</f>
        <v>Up</v>
      </c>
      <c r="P499" s="17">
        <f>IF(O499="Up",INDEX($AP$5:$AP$1005,MATCH(I499,$AI$5:$AI$1005,0),1),INDEX($AQ$5:$AQ$1005,MATCH(J499,$AI$5:$AI$1005,0),1))</f>
        <v>1.0221384246173579</v>
      </c>
      <c r="Q499" s="19">
        <f>T498</f>
        <v>81878.295030994603</v>
      </c>
      <c r="R499" s="19">
        <f>INDEX(model!$S$5:$S$35,MATCH(G499,model!$Q$5:$Q$35,0),1)*model!$O$5</f>
        <v>125</v>
      </c>
      <c r="S499" s="19">
        <f>IF(RIGHT(B499,1)="C",T498*INDEX(model!$T$5:$T$35,MATCH(G499,model!$Q$5:$Q$35,0),1),0)</f>
        <v>0</v>
      </c>
      <c r="T499" s="19">
        <f>(Q499+R499-S499)*M499</f>
        <v>83291.14077560624</v>
      </c>
      <c r="U499" s="19">
        <f>X498</f>
        <v>74321.965050259198</v>
      </c>
      <c r="V499" s="19">
        <f>INDEX(model!$S$5:$S$35,MATCH(G499,model!$Q$5:$Q$35,0),1)*model!$O$6</f>
        <v>125</v>
      </c>
      <c r="W499" s="19">
        <f>IF(RIGHT(B499,1)="C",X498*INDEX(model!$T$5:$T$35,MATCH(G499,model!$Q$5:$Q$35,0),1),0)</f>
        <v>0</v>
      </c>
      <c r="X499" s="19">
        <f>(U499+V499-W499)*P499</f>
        <v>76095.103574015448</v>
      </c>
      <c r="Y499" s="19"/>
      <c r="Z499" s="36" t="str">
        <f>K499&amp;L499</f>
        <v>UpUp</v>
      </c>
      <c r="AA499" s="36" t="str">
        <f>N499&amp;O499</f>
        <v>UpUp</v>
      </c>
      <c r="AB499" s="19"/>
      <c r="AC499" s="19"/>
      <c r="AD499" s="19"/>
      <c r="AE499" s="19"/>
      <c r="AI499" s="18">
        <f>ROUND(AI498-0.001,3)</f>
        <v>0.50600000000000001</v>
      </c>
      <c r="AJ499" s="9">
        <f t="array" ref="AJ499">PERCENTILE(IF($BB$5:$BB$2729="Y",$AY$5:$AY$2729),$AI499)</f>
        <v>1.0032204948909687</v>
      </c>
      <c r="AK499" s="9">
        <f t="array" ref="AK499">PERCENTILE(IF($BC$5:$BC$2729="Y",$AY$5:$AY$2729),$AI499)</f>
        <v>1.0123376327587426</v>
      </c>
      <c r="AL499" s="9">
        <f t="array" ref="AL499">PERCENTILE(IF($BD$5:$BD$2729="Y",$AY$5:$AY$2729),$AI499)</f>
        <v>0.98781266204708595</v>
      </c>
      <c r="AM499" s="41" t="str">
        <f>IF(AI499&lt;$BJ$7,"Up","Down")</f>
        <v>Up</v>
      </c>
      <c r="AN499" s="41" t="str">
        <f>IF(AI499&lt;$BK$7,"Down","Up")</f>
        <v>Up</v>
      </c>
      <c r="AO499" s="9">
        <f t="array" ref="AO499">PERCENTILE(IF($BT$5:$BT$2729="Y",$BQ$5:$BQ$2729),$AI499)</f>
        <v>1.0040349401240816</v>
      </c>
      <c r="AP499" s="9">
        <f t="array" ref="AP499">PERCENTILE(IF($BU$5:$BU$2729="Y",$BQ$5:$BQ$2729),$AI499)</f>
        <v>1.0174326931444959</v>
      </c>
      <c r="AQ499" s="9">
        <f t="array" ref="AQ499">PERCENTILE(IF($BV$5:$BV$2729="Y",$BQ$5:$BQ$2729),$AI499)</f>
        <v>0.98513234789791682</v>
      </c>
      <c r="AR499" s="41" t="str">
        <f>IF(AI499&lt;$BJ$12,"Up","Down")</f>
        <v>Up</v>
      </c>
      <c r="AS499" s="41" t="str">
        <f>IF(AI499&lt;$BK$12,"Down","Up")</f>
        <v>Up</v>
      </c>
      <c r="AU499" s="4" t="str">
        <f>IF(AZ499=AZ500,IF(AZ499&gt;AZ498,AZ499&amp;"_O",""),AZ499&amp;"_C")</f>
        <v/>
      </c>
      <c r="AV499" s="7" t="str">
        <f>IF(RIGHT(AU499,1)="C",AX499/INDEX($AX$5:$AX$2729,MATCH(AZ499&amp;"_O",$AU$5:$AU$2729,0),1),"")</f>
        <v/>
      </c>
      <c r="AW499" s="38">
        <v>29028</v>
      </c>
      <c r="AX499" s="37">
        <v>102.64</v>
      </c>
      <c r="AY499" s="7">
        <f>AX499/AX498</f>
        <v>1.005387403271623</v>
      </c>
      <c r="AZ499" s="4">
        <f>YEAR(AW499)</f>
        <v>1979</v>
      </c>
      <c r="BA499" s="2" t="s">
        <v>5</v>
      </c>
      <c r="BB499" s="12" t="str">
        <f>INDEX($CD$5:$CD$10,MATCH(BA499,$CC$5:$CC$10,0),1)</f>
        <v/>
      </c>
      <c r="BC499" s="12" t="str">
        <f>IF(AND(BB499="Y",AY499&gt;1),"Y","")</f>
        <v/>
      </c>
      <c r="BD499" s="12" t="str">
        <f>IF(AND(BB499="Y",AY499&lt;1),"Y","")</f>
        <v/>
      </c>
      <c r="BE499" s="12" t="str">
        <f>IF(AY499&gt;1,IF(AY498&gt;1,"Y",""),"")</f>
        <v>Y</v>
      </c>
      <c r="BF499" s="12" t="str">
        <f>IF(AY499&lt;1,IF(AY498&lt;1,"Y",""),"")</f>
        <v/>
      </c>
      <c r="BG499" s="2"/>
      <c r="BH499" s="2"/>
      <c r="BI499" s="2"/>
      <c r="BJ499" s="2"/>
      <c r="BK499" s="2"/>
      <c r="BL499" s="2"/>
      <c r="BM499" s="4" t="str">
        <f>IF(BR499=BR500,IF(BR499&gt;BR498,BR499&amp;"_O",""),BR499&amp;"_C")</f>
        <v/>
      </c>
      <c r="BN499" s="7" t="str">
        <f>IF(RIGHT(BM499,1)="C",BP499/INDEX($BP$5:$BP$2729,MATCH(BR499&amp;"_O",$BM$5:$BM$2729,0),1),"")</f>
        <v/>
      </c>
      <c r="BO499" s="38">
        <v>29427</v>
      </c>
      <c r="BP499" s="3">
        <v>169.63</v>
      </c>
      <c r="BQ499" s="7">
        <f>BP499/BP498</f>
        <v>0.99788222836637441</v>
      </c>
      <c r="BR499" s="4">
        <f>YEAR(BO499)</f>
        <v>1980</v>
      </c>
      <c r="BS499" s="2" t="s">
        <v>6</v>
      </c>
      <c r="BT499" s="12" t="str">
        <f>INDEX($CD$5:$CD$10,MATCH(BS499,$CC$5:$CC$10,0),1)</f>
        <v/>
      </c>
      <c r="BU499" s="12" t="str">
        <f>IF(AND(BT499="Y",BQ499&gt;1),"Y","")</f>
        <v/>
      </c>
      <c r="BV499" s="12" t="str">
        <f>IF(AND(BT499="Y",BQ499&lt;1),"Y","")</f>
        <v/>
      </c>
      <c r="BW499" s="12" t="str">
        <f>IF(BQ499&gt;1,IF(BQ498&gt;1,"Y",""),"")</f>
        <v/>
      </c>
      <c r="BX499" s="12" t="str">
        <f>IF(BQ499&lt;1,IF(BQ498&lt;1,"Y",""),"")</f>
        <v/>
      </c>
      <c r="BY499" s="2"/>
      <c r="BZ499" s="2"/>
      <c r="CA499" s="2"/>
    </row>
    <row r="500" spans="2:79">
      <c r="B500" s="4" t="str">
        <f>IF(G500=G501,IF(G500&gt;G499,G500&amp;"_O",""),G500&amp;"_C")</f>
        <v/>
      </c>
      <c r="C500" s="14">
        <f ca="1">RANDBETWEEN(0,1000)/1000</f>
        <v>0.54500000000000004</v>
      </c>
      <c r="D500" s="16">
        <f>D499+1</f>
        <v>496</v>
      </c>
      <c r="E500" s="10">
        <f>ROUNDDOWN(D500/52,0)+1</f>
        <v>10</v>
      </c>
      <c r="F500" s="15">
        <f>F499+7</f>
        <v>48092</v>
      </c>
      <c r="G500" s="4">
        <f>YEAR(F500)</f>
        <v>2031</v>
      </c>
      <c r="H500" s="33">
        <v>0.92700000000000005</v>
      </c>
      <c r="I500" s="33">
        <v>0.78300000000000003</v>
      </c>
      <c r="J500" s="33">
        <v>0.57299999999999995</v>
      </c>
      <c r="K500" s="16" t="str">
        <f>IF(M499&gt;1,"Up","Down")</f>
        <v>Up</v>
      </c>
      <c r="L500" s="16" t="str">
        <f>IF(K500="Up",IF(H500&lt;$BJ$7,"Up","Down"),IF(H500&lt;$BK$7,"Down","Up"))</f>
        <v>Down</v>
      </c>
      <c r="M500" s="17">
        <f>IF(L500="Up",INDEX($AK$5:$AK$1005,MATCH(I500,$AI$5:$AI$1005,0),1),INDEX($AL$5:$AL$1005,MATCH(J500,$AI$5:$AI$1005,0),1))</f>
        <v>0.989868345269731</v>
      </c>
      <c r="N500" s="16" t="str">
        <f>IF(P499&gt;1,"Up","Down")</f>
        <v>Up</v>
      </c>
      <c r="O500" s="16" t="str">
        <f>IF(N500="Up",IF(H500&lt;$BJ$12,"Up","Down"),IF(H500&lt;$BK$12,"Down","Up"))</f>
        <v>Down</v>
      </c>
      <c r="P500" s="17">
        <f>IF(O500="Up",INDEX($AP$5:$AP$1005,MATCH(I500,$AI$5:$AI$1005,0),1),INDEX($AQ$5:$AQ$1005,MATCH(J500,$AI$5:$AI$1005,0),1))</f>
        <v>0.98829740159873991</v>
      </c>
      <c r="Q500" s="19">
        <f>T499</f>
        <v>83291.14077560624</v>
      </c>
      <c r="R500" s="19">
        <f>INDEX(model!$S$5:$S$35,MATCH(G500,model!$Q$5:$Q$35,0),1)*model!$O$5</f>
        <v>125</v>
      </c>
      <c r="S500" s="19">
        <f>IF(RIGHT(B500,1)="C",T499*INDEX(model!$T$5:$T$35,MATCH(G500,model!$Q$5:$Q$35,0),1),0)</f>
        <v>0</v>
      </c>
      <c r="T500" s="19">
        <f>(Q500+R500-S500)*M500</f>
        <v>82570.997238336291</v>
      </c>
      <c r="U500" s="19">
        <f>X499</f>
        <v>76095.103574015448</v>
      </c>
      <c r="V500" s="19">
        <f>INDEX(model!$S$5:$S$35,MATCH(G500,model!$Q$5:$Q$35,0),1)*model!$O$6</f>
        <v>125</v>
      </c>
      <c r="W500" s="19">
        <f>IF(RIGHT(B500,1)="C",X499*INDEX(model!$T$5:$T$35,MATCH(G500,model!$Q$5:$Q$35,0),1),0)</f>
        <v>0</v>
      </c>
      <c r="X500" s="19">
        <f>(U500+V500-W500)*P500</f>
        <v>75328.130311786299</v>
      </c>
      <c r="Y500" s="19"/>
      <c r="Z500" s="36" t="str">
        <f>K500&amp;L500</f>
        <v>UpDown</v>
      </c>
      <c r="AA500" s="36" t="str">
        <f>N500&amp;O500</f>
        <v>UpDown</v>
      </c>
      <c r="AB500" s="19"/>
      <c r="AC500" s="19"/>
      <c r="AD500" s="19"/>
      <c r="AE500" s="19"/>
      <c r="AI500" s="18">
        <f>ROUND(AI499-0.001,3)</f>
        <v>0.505</v>
      </c>
      <c r="AJ500" s="9">
        <f t="array" ref="AJ500">PERCENTILE(IF($BB$5:$BB$2729="Y",$AY$5:$AY$2729),$AI500)</f>
        <v>1.0032029162613323</v>
      </c>
      <c r="AK500" s="9">
        <f t="array" ref="AK500">PERCENTILE(IF($BC$5:$BC$2729="Y",$AY$5:$AY$2729),$AI500)</f>
        <v>1.0122988242529574</v>
      </c>
      <c r="AL500" s="9">
        <f t="array" ref="AL500">PERCENTILE(IF($BD$5:$BD$2729="Y",$AY$5:$AY$2729),$AI500)</f>
        <v>0.987775402424514</v>
      </c>
      <c r="AM500" s="41" t="str">
        <f>IF(AI500&lt;$BJ$7,"Up","Down")</f>
        <v>Up</v>
      </c>
      <c r="AN500" s="41" t="str">
        <f>IF(AI500&lt;$BK$7,"Down","Up")</f>
        <v>Up</v>
      </c>
      <c r="AO500" s="9">
        <f t="array" ref="AO500">PERCENTILE(IF($BT$5:$BT$2729="Y",$BQ$5:$BQ$2729),$AI500)</f>
        <v>1.0039593520679395</v>
      </c>
      <c r="AP500" s="9">
        <f t="array" ref="AP500">PERCENTILE(IF($BU$5:$BU$2729="Y",$BQ$5:$BQ$2729),$AI500)</f>
        <v>1.0174016277253759</v>
      </c>
      <c r="AQ500" s="9">
        <f t="array" ref="AQ500">PERCENTILE(IF($BV$5:$BV$2729="Y",$BQ$5:$BQ$2729),$AI500)</f>
        <v>0.98512319363259815</v>
      </c>
      <c r="AR500" s="41" t="str">
        <f>IF(AI500&lt;$BJ$12,"Up","Down")</f>
        <v>Up</v>
      </c>
      <c r="AS500" s="41" t="str">
        <f>IF(AI500&lt;$BK$12,"Down","Up")</f>
        <v>Up</v>
      </c>
      <c r="AU500" s="4" t="str">
        <f>IF(AZ500=AZ501,IF(AZ500&gt;AZ499,AZ500&amp;"_O",""),AZ500&amp;"_C")</f>
        <v/>
      </c>
      <c r="AV500" s="7" t="str">
        <f>IF(RIGHT(AU500,1)="C",AX500/INDEX($AX$5:$AX$2729,MATCH(AZ500&amp;"_O",$AU$5:$AU$2729,0),1),"")</f>
        <v/>
      </c>
      <c r="AW500" s="38">
        <v>29035</v>
      </c>
      <c r="AX500" s="37">
        <v>102.91</v>
      </c>
      <c r="AY500" s="7">
        <f>AX500/AX499</f>
        <v>1.0026305533904909</v>
      </c>
      <c r="AZ500" s="4">
        <f>YEAR(AW500)</f>
        <v>1979</v>
      </c>
      <c r="BA500" s="2" t="s">
        <v>5</v>
      </c>
      <c r="BB500" s="12" t="str">
        <f>INDEX($CD$5:$CD$10,MATCH(BA500,$CC$5:$CC$10,0),1)</f>
        <v/>
      </c>
      <c r="BC500" s="12" t="str">
        <f>IF(AND(BB500="Y",AY500&gt;1),"Y","")</f>
        <v/>
      </c>
      <c r="BD500" s="12" t="str">
        <f>IF(AND(BB500="Y",AY500&lt;1),"Y","")</f>
        <v/>
      </c>
      <c r="BE500" s="12" t="str">
        <f>IF(AY500&gt;1,IF(AY499&gt;1,"Y",""),"")</f>
        <v>Y</v>
      </c>
      <c r="BF500" s="12" t="str">
        <f>IF(AY500&lt;1,IF(AY499&lt;1,"Y",""),"")</f>
        <v/>
      </c>
      <c r="BG500" s="2"/>
      <c r="BH500" s="2"/>
      <c r="BI500" s="2"/>
      <c r="BJ500" s="2"/>
      <c r="BK500" s="2"/>
      <c r="BL500" s="2"/>
      <c r="BM500" s="4" t="str">
        <f>IF(BR500=BR501,IF(BR500&gt;BR499,BR500&amp;"_O",""),BR500&amp;"_C")</f>
        <v/>
      </c>
      <c r="BN500" s="7" t="str">
        <f>IF(RIGHT(BM500,1)="C",BP500/INDEX($BP$5:$BP$2729,MATCH(BR500&amp;"_O",$BM$5:$BM$2729,0),1),"")</f>
        <v/>
      </c>
      <c r="BO500" s="38">
        <v>29434</v>
      </c>
      <c r="BP500" s="3">
        <v>172.49</v>
      </c>
      <c r="BQ500" s="7">
        <f>BP500/BP499</f>
        <v>1.016860225196015</v>
      </c>
      <c r="BR500" s="4">
        <f>YEAR(BO500)</f>
        <v>1980</v>
      </c>
      <c r="BS500" s="2" t="s">
        <v>6</v>
      </c>
      <c r="BT500" s="12" t="str">
        <f>INDEX($CD$5:$CD$10,MATCH(BS500,$CC$5:$CC$10,0),1)</f>
        <v/>
      </c>
      <c r="BU500" s="12" t="str">
        <f>IF(AND(BT500="Y",BQ500&gt;1),"Y","")</f>
        <v/>
      </c>
      <c r="BV500" s="12" t="str">
        <f>IF(AND(BT500="Y",BQ500&lt;1),"Y","")</f>
        <v/>
      </c>
      <c r="BW500" s="12" t="str">
        <f>IF(BQ500&gt;1,IF(BQ499&gt;1,"Y",""),"")</f>
        <v/>
      </c>
      <c r="BX500" s="12" t="str">
        <f>IF(BQ500&lt;1,IF(BQ499&lt;1,"Y",""),"")</f>
        <v/>
      </c>
      <c r="BY500" s="2"/>
      <c r="BZ500" s="2"/>
      <c r="CA500" s="2"/>
    </row>
    <row r="501" spans="2:79">
      <c r="B501" s="4" t="str">
        <f>IF(G501=G502,IF(G501&gt;G500,G501&amp;"_O",""),G501&amp;"_C")</f>
        <v/>
      </c>
      <c r="C501" s="14">
        <f ca="1">RANDBETWEEN(0,1000)/1000</f>
        <v>0.59099999999999997</v>
      </c>
      <c r="D501" s="16">
        <f>D500+1</f>
        <v>497</v>
      </c>
      <c r="E501" s="10">
        <f>ROUNDDOWN(D501/52,0)+1</f>
        <v>10</v>
      </c>
      <c r="F501" s="15">
        <f>F500+7</f>
        <v>48099</v>
      </c>
      <c r="G501" s="4">
        <f>YEAR(F501)</f>
        <v>2031</v>
      </c>
      <c r="H501" s="33">
        <v>0.66300000000000003</v>
      </c>
      <c r="I501" s="33">
        <v>9.0999999999999998E-2</v>
      </c>
      <c r="J501" s="33">
        <v>0.158</v>
      </c>
      <c r="K501" s="16" t="str">
        <f>IF(M500&gt;1,"Up","Down")</f>
        <v>Down</v>
      </c>
      <c r="L501" s="16" t="str">
        <f>IF(K501="Up",IF(H501&lt;$BJ$7,"Up","Down"),IF(H501&lt;$BK$7,"Down","Up"))</f>
        <v>Up</v>
      </c>
      <c r="M501" s="17">
        <f>IF(L501="Up",INDEX($AK$5:$AK$1005,MATCH(I501,$AI$5:$AI$1005,0),1),INDEX($AL$5:$AL$1005,MATCH(J501,$AI$5:$AI$1005,0),1))</f>
        <v>1.0021265253488074</v>
      </c>
      <c r="N501" s="16" t="str">
        <f>IF(P500&gt;1,"Up","Down")</f>
        <v>Down</v>
      </c>
      <c r="O501" s="16" t="str">
        <f>IF(N501="Up",IF(H501&lt;$BJ$12,"Up","Down"),IF(H501&lt;$BK$12,"Down","Up"))</f>
        <v>Up</v>
      </c>
      <c r="P501" s="17">
        <f>IF(O501="Up",INDEX($AP$5:$AP$1005,MATCH(I501,$AI$5:$AI$1005,0),1),INDEX($AQ$5:$AQ$1005,MATCH(J501,$AI$5:$AI$1005,0),1))</f>
        <v>1.0031372629529736</v>
      </c>
      <c r="Q501" s="19">
        <f>T500</f>
        <v>82570.997238336291</v>
      </c>
      <c r="R501" s="19">
        <f>INDEX(model!$S$5:$S$35,MATCH(G501,model!$Q$5:$Q$35,0),1)*model!$O$5</f>
        <v>125</v>
      </c>
      <c r="S501" s="19">
        <f>IF(RIGHT(B501,1)="C",T500*INDEX(model!$T$5:$T$35,MATCH(G501,model!$Q$5:$Q$35,0),1),0)</f>
        <v>0</v>
      </c>
      <c r="T501" s="19">
        <f>(Q501+R501-S501)*M501</f>
        <v>82871.852372708527</v>
      </c>
      <c r="U501" s="19">
        <f>X500</f>
        <v>75328.130311786299</v>
      </c>
      <c r="V501" s="19">
        <f>INDEX(model!$S$5:$S$35,MATCH(G501,model!$Q$5:$Q$35,0),1)*model!$O$6</f>
        <v>125</v>
      </c>
      <c r="W501" s="19">
        <f>IF(RIGHT(B501,1)="C",X500*INDEX(model!$T$5:$T$35,MATCH(G501,model!$Q$5:$Q$35,0),1),0)</f>
        <v>0</v>
      </c>
      <c r="X501" s="19">
        <f>(U501+V501-W501)*P501</f>
        <v>75689.846622199359</v>
      </c>
      <c r="Y501" s="19"/>
      <c r="Z501" s="36" t="str">
        <f>K501&amp;L501</f>
        <v>DownUp</v>
      </c>
      <c r="AA501" s="36" t="str">
        <f>N501&amp;O501</f>
        <v>DownUp</v>
      </c>
      <c r="AB501" s="19"/>
      <c r="AC501" s="19"/>
      <c r="AD501" s="19"/>
      <c r="AE501" s="19"/>
      <c r="AI501" s="18">
        <f>ROUND(AI500-0.001,3)</f>
        <v>0.504</v>
      </c>
      <c r="AJ501" s="9">
        <f t="array" ref="AJ501">PERCENTILE(IF($BB$5:$BB$2729="Y",$AY$5:$AY$2729),$AI501)</f>
        <v>1.0031421882854972</v>
      </c>
      <c r="AK501" s="9">
        <f t="array" ref="AK501">PERCENTILE(IF($BC$5:$BC$2729="Y",$AY$5:$AY$2729),$AI501)</f>
        <v>1.0122834378208267</v>
      </c>
      <c r="AL501" s="9">
        <f t="array" ref="AL501">PERCENTILE(IF($BD$5:$BD$2729="Y",$AY$5:$AY$2729),$AI501)</f>
        <v>0.98775548370574984</v>
      </c>
      <c r="AM501" s="41" t="str">
        <f>IF(AI501&lt;$BJ$7,"Up","Down")</f>
        <v>Up</v>
      </c>
      <c r="AN501" s="41" t="str">
        <f>IF(AI501&lt;$BK$7,"Down","Up")</f>
        <v>Up</v>
      </c>
      <c r="AO501" s="9">
        <f t="array" ref="AO501">PERCENTILE(IF($BT$5:$BT$2729="Y",$BQ$5:$BQ$2729),$AI501)</f>
        <v>1.0039222286893761</v>
      </c>
      <c r="AP501" s="9">
        <f t="array" ref="AP501">PERCENTILE(IF($BU$5:$BU$2729="Y",$BQ$5:$BQ$2729),$AI501)</f>
        <v>1.0173687396129194</v>
      </c>
      <c r="AQ501" s="9">
        <f t="array" ref="AQ501">PERCENTILE(IF($BV$5:$BV$2729="Y",$BQ$5:$BQ$2729),$AI501)</f>
        <v>0.98510249977930542</v>
      </c>
      <c r="AR501" s="41" t="str">
        <f>IF(AI501&lt;$BJ$12,"Up","Down")</f>
        <v>Up</v>
      </c>
      <c r="AS501" s="41" t="str">
        <f>IF(AI501&lt;$BK$12,"Down","Up")</f>
        <v>Up</v>
      </c>
      <c r="AU501" s="4" t="str">
        <f>IF(AZ501=AZ502,IF(AZ501&gt;AZ500,AZ501&amp;"_O",""),AZ501&amp;"_C")</f>
        <v/>
      </c>
      <c r="AV501" s="7" t="str">
        <f>IF(RIGHT(AU501,1)="C",AX501/INDEX($AX$5:$AX$2729,MATCH(AZ501&amp;"_O",$AU$5:$AU$2729,0),1),"")</f>
        <v/>
      </c>
      <c r="AW501" s="38">
        <v>29042</v>
      </c>
      <c r="AX501" s="37">
        <v>103.62</v>
      </c>
      <c r="AY501" s="7">
        <f>AX501/AX500</f>
        <v>1.006899232338937</v>
      </c>
      <c r="AZ501" s="4">
        <f>YEAR(AW501)</f>
        <v>1979</v>
      </c>
      <c r="BA501" s="2" t="s">
        <v>5</v>
      </c>
      <c r="BB501" s="12" t="str">
        <f>INDEX($CD$5:$CD$10,MATCH(BA501,$CC$5:$CC$10,0),1)</f>
        <v/>
      </c>
      <c r="BC501" s="12" t="str">
        <f>IF(AND(BB501="Y",AY501&gt;1),"Y","")</f>
        <v/>
      </c>
      <c r="BD501" s="12" t="str">
        <f>IF(AND(BB501="Y",AY501&lt;1),"Y","")</f>
        <v/>
      </c>
      <c r="BE501" s="12" t="str">
        <f>IF(AY501&gt;1,IF(AY500&gt;1,"Y",""),"")</f>
        <v>Y</v>
      </c>
      <c r="BF501" s="12" t="str">
        <f>IF(AY501&lt;1,IF(AY500&lt;1,"Y",""),"")</f>
        <v/>
      </c>
      <c r="BG501" s="2"/>
      <c r="BH501" s="2"/>
      <c r="BI501" s="2"/>
      <c r="BJ501" s="2"/>
      <c r="BK501" s="2"/>
      <c r="BL501" s="2"/>
      <c r="BM501" s="4" t="str">
        <f>IF(BR501=BR502,IF(BR501&gt;BR500,BR501&amp;"_O",""),BR501&amp;"_C")</f>
        <v/>
      </c>
      <c r="BN501" s="7" t="str">
        <f>IF(RIGHT(BM501,1)="C",BP501/INDEX($BP$5:$BP$2729,MATCH(BR501&amp;"_O",$BM$5:$BM$2729,0),1),"")</f>
        <v/>
      </c>
      <c r="BO501" s="38">
        <v>29441</v>
      </c>
      <c r="BP501" s="3">
        <v>175.88</v>
      </c>
      <c r="BQ501" s="7">
        <f>BP501/BP500</f>
        <v>1.0196533132355499</v>
      </c>
      <c r="BR501" s="4">
        <f>YEAR(BO501)</f>
        <v>1980</v>
      </c>
      <c r="BS501" s="2" t="s">
        <v>6</v>
      </c>
      <c r="BT501" s="12" t="str">
        <f>INDEX($CD$5:$CD$10,MATCH(BS501,$CC$5:$CC$10,0),1)</f>
        <v/>
      </c>
      <c r="BU501" s="12" t="str">
        <f>IF(AND(BT501="Y",BQ501&gt;1),"Y","")</f>
        <v/>
      </c>
      <c r="BV501" s="12" t="str">
        <f>IF(AND(BT501="Y",BQ501&lt;1),"Y","")</f>
        <v/>
      </c>
      <c r="BW501" s="12" t="str">
        <f>IF(BQ501&gt;1,IF(BQ500&gt;1,"Y",""),"")</f>
        <v>Y</v>
      </c>
      <c r="BX501" s="12" t="str">
        <f>IF(BQ501&lt;1,IF(BQ500&lt;1,"Y",""),"")</f>
        <v/>
      </c>
      <c r="BY501" s="2"/>
      <c r="BZ501" s="2"/>
      <c r="CA501" s="2"/>
    </row>
    <row r="502" spans="2:79">
      <c r="B502" s="4" t="str">
        <f>IF(G502=G503,IF(G502&gt;G501,G502&amp;"_O",""),G502&amp;"_C")</f>
        <v/>
      </c>
      <c r="C502" s="14">
        <f ca="1">RANDBETWEEN(0,1000)/1000</f>
        <v>0.91700000000000004</v>
      </c>
      <c r="D502" s="16">
        <f>D501+1</f>
        <v>498</v>
      </c>
      <c r="E502" s="10">
        <f>ROUNDDOWN(D502/52,0)+1</f>
        <v>10</v>
      </c>
      <c r="F502" s="15">
        <f>F501+7</f>
        <v>48106</v>
      </c>
      <c r="G502" s="4">
        <f>YEAR(F502)</f>
        <v>2031</v>
      </c>
      <c r="H502" s="33">
        <v>0.56200000000000006</v>
      </c>
      <c r="I502" s="33">
        <v>0.83899999999999997</v>
      </c>
      <c r="J502" s="33">
        <v>0.97899999999999998</v>
      </c>
      <c r="K502" s="16" t="str">
        <f>IF(M501&gt;1,"Up","Down")</f>
        <v>Up</v>
      </c>
      <c r="L502" s="16" t="str">
        <f>IF(K502="Up",IF(H502&lt;$BJ$7,"Up","Down"),IF(H502&lt;$BK$7,"Down","Up"))</f>
        <v>Down</v>
      </c>
      <c r="M502" s="17">
        <f>IF(L502="Up",INDEX($AK$5:$AK$1005,MATCH(I502,$AI$5:$AI$1005,0),1),INDEX($AL$5:$AL$1005,MATCH(J502,$AI$5:$AI$1005,0),1))</f>
        <v>0.99886116656416635</v>
      </c>
      <c r="N502" s="16" t="str">
        <f>IF(P501&gt;1,"Up","Down")</f>
        <v>Up</v>
      </c>
      <c r="O502" s="16" t="str">
        <f>IF(N502="Up",IF(H502&lt;$BJ$12,"Up","Down"),IF(H502&lt;$BK$12,"Down","Up"))</f>
        <v>Up</v>
      </c>
      <c r="P502" s="17">
        <f>IF(O502="Up",INDEX($AP$5:$AP$1005,MATCH(I502,$AI$5:$AI$1005,0),1),INDEX($AQ$5:$AQ$1005,MATCH(J502,$AI$5:$AI$1005,0),1))</f>
        <v>1.036866373902521</v>
      </c>
      <c r="Q502" s="19">
        <f>T501</f>
        <v>82871.852372708527</v>
      </c>
      <c r="R502" s="19">
        <f>INDEX(model!$S$5:$S$35,MATCH(G502,model!$Q$5:$Q$35,0),1)*model!$O$5</f>
        <v>125</v>
      </c>
      <c r="S502" s="19">
        <f>IF(RIGHT(B502,1)="C",T501*INDEX(model!$T$5:$T$35,MATCH(G502,model!$Q$5:$Q$35,0),1),0)</f>
        <v>0</v>
      </c>
      <c r="T502" s="19">
        <f>(Q502+R502-S502)*M502</f>
        <v>82902.332782157537</v>
      </c>
      <c r="U502" s="19">
        <f>X501</f>
        <v>75689.846622199359</v>
      </c>
      <c r="V502" s="19">
        <f>INDEX(model!$S$5:$S$35,MATCH(G502,model!$Q$5:$Q$35,0),1)*model!$O$6</f>
        <v>125</v>
      </c>
      <c r="W502" s="19">
        <f>IF(RIGHT(B502,1)="C",X501*INDEX(model!$T$5:$T$35,MATCH(G502,model!$Q$5:$Q$35,0),1),0)</f>
        <v>0</v>
      </c>
      <c r="X502" s="19">
        <f>(U502+V502-W502)*P502</f>
        <v>78609.865105135643</v>
      </c>
      <c r="Y502" s="19"/>
      <c r="Z502" s="36" t="str">
        <f>K502&amp;L502</f>
        <v>UpDown</v>
      </c>
      <c r="AA502" s="36" t="str">
        <f>N502&amp;O502</f>
        <v>UpUp</v>
      </c>
      <c r="AB502" s="19"/>
      <c r="AC502" s="19"/>
      <c r="AD502" s="19"/>
      <c r="AE502" s="19"/>
      <c r="AI502" s="18">
        <f>ROUND(AI501-0.001,3)</f>
        <v>0.503</v>
      </c>
      <c r="AJ502" s="9">
        <f t="array" ref="AJ502">PERCENTILE(IF($BB$5:$BB$2729="Y",$AY$5:$AY$2729),$AI502)</f>
        <v>1.0031190878838909</v>
      </c>
      <c r="AK502" s="9">
        <f t="array" ref="AK502">PERCENTILE(IF($BC$5:$BC$2729="Y",$AY$5:$AY$2729),$AI502)</f>
        <v>1.0122350547288275</v>
      </c>
      <c r="AL502" s="9">
        <f t="array" ref="AL502">PERCENTILE(IF($BD$5:$BD$2729="Y",$AY$5:$AY$2729),$AI502)</f>
        <v>0.98772020166348595</v>
      </c>
      <c r="AM502" s="41" t="str">
        <f>IF(AI502&lt;$BJ$7,"Up","Down")</f>
        <v>Up</v>
      </c>
      <c r="AN502" s="41" t="str">
        <f>IF(AI502&lt;$BK$7,"Down","Up")</f>
        <v>Up</v>
      </c>
      <c r="AO502" s="9">
        <f t="array" ref="AO502">PERCENTILE(IF($BT$5:$BT$2729="Y",$BQ$5:$BQ$2729),$AI502)</f>
        <v>1.0038946943214533</v>
      </c>
      <c r="AP502" s="9">
        <f t="array" ref="AP502">PERCENTILE(IF($BU$5:$BU$2729="Y",$BQ$5:$BQ$2729),$AI502)</f>
        <v>1.0173154692348407</v>
      </c>
      <c r="AQ502" s="9">
        <f t="array" ref="AQ502">PERCENTILE(IF($BV$5:$BV$2729="Y",$BQ$5:$BQ$2729),$AI502)</f>
        <v>0.98505587569472897</v>
      </c>
      <c r="AR502" s="41" t="str">
        <f>IF(AI502&lt;$BJ$12,"Up","Down")</f>
        <v>Up</v>
      </c>
      <c r="AS502" s="41" t="str">
        <f>IF(AI502&lt;$BK$12,"Down","Up")</f>
        <v>Up</v>
      </c>
      <c r="AU502" s="4" t="str">
        <f>IF(AZ502=AZ503,IF(AZ502&gt;AZ501,AZ502&amp;"_O",""),AZ502&amp;"_C")</f>
        <v/>
      </c>
      <c r="AV502" s="7" t="str">
        <f>IF(RIGHT(AU502,1)="C",AX502/INDEX($AX$5:$AX$2729,MATCH(AZ502&amp;"_O",$AU$5:$AU$2729,0),1),"")</f>
        <v/>
      </c>
      <c r="AW502" s="38">
        <v>29049</v>
      </c>
      <c r="AX502" s="37">
        <v>102.32</v>
      </c>
      <c r="AY502" s="7">
        <f>AX502/AX501</f>
        <v>0.98745415942868164</v>
      </c>
      <c r="AZ502" s="4">
        <f>YEAR(AW502)</f>
        <v>1979</v>
      </c>
      <c r="BA502" s="2" t="s">
        <v>5</v>
      </c>
      <c r="BB502" s="12" t="str">
        <f>INDEX($CD$5:$CD$10,MATCH(BA502,$CC$5:$CC$10,0),1)</f>
        <v/>
      </c>
      <c r="BC502" s="12" t="str">
        <f>IF(AND(BB502="Y",AY502&gt;1),"Y","")</f>
        <v/>
      </c>
      <c r="BD502" s="12" t="str">
        <f>IF(AND(BB502="Y",AY502&lt;1),"Y","")</f>
        <v/>
      </c>
      <c r="BE502" s="12" t="str">
        <f>IF(AY502&gt;1,IF(AY501&gt;1,"Y",""),"")</f>
        <v/>
      </c>
      <c r="BF502" s="12" t="str">
        <f>IF(AY502&lt;1,IF(AY501&lt;1,"Y",""),"")</f>
        <v/>
      </c>
      <c r="BG502" s="2"/>
      <c r="BH502" s="2"/>
      <c r="BI502" s="2"/>
      <c r="BJ502" s="2"/>
      <c r="BK502" s="2"/>
      <c r="BL502" s="2"/>
      <c r="BM502" s="4" t="str">
        <f>IF(BR502=BR503,IF(BR502&gt;BR501,BR502&amp;"_O",""),BR502&amp;"_C")</f>
        <v/>
      </c>
      <c r="BN502" s="7" t="str">
        <f>IF(RIGHT(BM502,1)="C",BP502/INDEX($BP$5:$BP$2729,MATCH(BR502&amp;"_O",$BM$5:$BM$2729,0),1),"")</f>
        <v/>
      </c>
      <c r="BO502" s="38">
        <v>29448</v>
      </c>
      <c r="BP502" s="3">
        <v>179.89</v>
      </c>
      <c r="BQ502" s="7">
        <f>BP502/BP501</f>
        <v>1.0227996361155334</v>
      </c>
      <c r="BR502" s="4">
        <f>YEAR(BO502)</f>
        <v>1980</v>
      </c>
      <c r="BS502" s="2" t="s">
        <v>6</v>
      </c>
      <c r="BT502" s="12" t="str">
        <f>INDEX($CD$5:$CD$10,MATCH(BS502,$CC$5:$CC$10,0),1)</f>
        <v/>
      </c>
      <c r="BU502" s="12" t="str">
        <f>IF(AND(BT502="Y",BQ502&gt;1),"Y","")</f>
        <v/>
      </c>
      <c r="BV502" s="12" t="str">
        <f>IF(AND(BT502="Y",BQ502&lt;1),"Y","")</f>
        <v/>
      </c>
      <c r="BW502" s="12" t="str">
        <f>IF(BQ502&gt;1,IF(BQ501&gt;1,"Y",""),"")</f>
        <v>Y</v>
      </c>
      <c r="BX502" s="12" t="str">
        <f>IF(BQ502&lt;1,IF(BQ501&lt;1,"Y",""),"")</f>
        <v/>
      </c>
      <c r="BY502" s="2"/>
      <c r="BZ502" s="2"/>
      <c r="CA502" s="2"/>
    </row>
    <row r="503" spans="2:79">
      <c r="B503" s="4" t="str">
        <f>IF(G503=G504,IF(G503&gt;G502,G503&amp;"_O",""),G503&amp;"_C")</f>
        <v/>
      </c>
      <c r="C503" s="14">
        <f ca="1">RANDBETWEEN(0,1000)/1000</f>
        <v>0.29799999999999999</v>
      </c>
      <c r="D503" s="16">
        <f>D502+1</f>
        <v>499</v>
      </c>
      <c r="E503" s="10">
        <f>ROUNDDOWN(D503/52,0)+1</f>
        <v>10</v>
      </c>
      <c r="F503" s="15">
        <f>F502+7</f>
        <v>48113</v>
      </c>
      <c r="G503" s="4">
        <f>YEAR(F503)</f>
        <v>2031</v>
      </c>
      <c r="H503" s="33">
        <v>0.46899999999999997</v>
      </c>
      <c r="I503" s="33">
        <v>0.88800000000000001</v>
      </c>
      <c r="J503" s="33">
        <v>0.31</v>
      </c>
      <c r="K503" s="16" t="str">
        <f>IF(M502&gt;1,"Up","Down")</f>
        <v>Down</v>
      </c>
      <c r="L503" s="16" t="str">
        <f>IF(K503="Up",IF(H503&lt;$BJ$7,"Up","Down"),IF(H503&lt;$BK$7,"Down","Up"))</f>
        <v>Up</v>
      </c>
      <c r="M503" s="17">
        <f>IF(L503="Up",INDEX($AK$5:$AK$1005,MATCH(I503,$AI$5:$AI$1005,0),1),INDEX($AL$5:$AL$1005,MATCH(J503,$AI$5:$AI$1005,0),1))</f>
        <v>1.0319997562666774</v>
      </c>
      <c r="N503" s="16" t="str">
        <f>IF(P502&gt;1,"Up","Down")</f>
        <v>Up</v>
      </c>
      <c r="O503" s="16" t="str">
        <f>IF(N503="Up",IF(H503&lt;$BJ$12,"Up","Down"),IF(H503&lt;$BK$12,"Down","Up"))</f>
        <v>Up</v>
      </c>
      <c r="P503" s="17">
        <f>IF(O503="Up",INDEX($AP$5:$AP$1005,MATCH(I503,$AI$5:$AI$1005,0),1),INDEX($AQ$5:$AQ$1005,MATCH(J503,$AI$5:$AI$1005,0),1))</f>
        <v>1.0420929717676604</v>
      </c>
      <c r="Q503" s="19">
        <f>T502</f>
        <v>82902.332782157537</v>
      </c>
      <c r="R503" s="19">
        <f>INDEX(model!$S$5:$S$35,MATCH(G503,model!$Q$5:$Q$35,0),1)*model!$O$5</f>
        <v>125</v>
      </c>
      <c r="S503" s="19">
        <f>IF(RIGHT(B503,1)="C",T502*INDEX(model!$T$5:$T$35,MATCH(G503,model!$Q$5:$Q$35,0),1),0)</f>
        <v>0</v>
      </c>
      <c r="T503" s="19">
        <f>(Q503+R503-S503)*M503</f>
        <v>85684.187194658894</v>
      </c>
      <c r="U503" s="19">
        <f>X502</f>
        <v>78609.865105135643</v>
      </c>
      <c r="V503" s="19">
        <f>INDEX(model!$S$5:$S$35,MATCH(G503,model!$Q$5:$Q$35,0),1)*model!$O$6</f>
        <v>125</v>
      </c>
      <c r="W503" s="19">
        <f>IF(RIGHT(B503,1)="C",X502*INDEX(model!$T$5:$T$35,MATCH(G503,model!$Q$5:$Q$35,0),1),0)</f>
        <v>0</v>
      </c>
      <c r="X503" s="19">
        <f>(U503+V503-W503)*P503</f>
        <v>82049.049559136663</v>
      </c>
      <c r="Y503" s="19"/>
      <c r="Z503" s="36" t="str">
        <f>K503&amp;L503</f>
        <v>DownUp</v>
      </c>
      <c r="AA503" s="36" t="str">
        <f>N503&amp;O503</f>
        <v>UpUp</v>
      </c>
      <c r="AB503" s="19"/>
      <c r="AC503" s="19"/>
      <c r="AD503" s="19"/>
      <c r="AE503" s="19"/>
      <c r="AI503" s="18">
        <f>ROUND(AI502-0.001,3)</f>
        <v>0.502</v>
      </c>
      <c r="AJ503" s="9">
        <f t="array" ref="AJ503">PERCENTILE(IF($BB$5:$BB$2729="Y",$AY$5:$AY$2729),$AI503)</f>
        <v>1.0030834021181667</v>
      </c>
      <c r="AK503" s="9">
        <f t="array" ref="AK503">PERCENTILE(IF($BC$5:$BC$2729="Y",$AY$5:$AY$2729),$AI503)</f>
        <v>1.0122312716710278</v>
      </c>
      <c r="AL503" s="9">
        <f t="array" ref="AL503">PERCENTILE(IF($BD$5:$BD$2729="Y",$AY$5:$AY$2729),$AI503)</f>
        <v>0.98766764890142589</v>
      </c>
      <c r="AM503" s="41" t="str">
        <f>IF(AI503&lt;$BJ$7,"Up","Down")</f>
        <v>Up</v>
      </c>
      <c r="AN503" s="41" t="str">
        <f>IF(AI503&lt;$BK$7,"Down","Up")</f>
        <v>Up</v>
      </c>
      <c r="AO503" s="9">
        <f t="array" ref="AO503">PERCENTILE(IF($BT$5:$BT$2729="Y",$BQ$5:$BQ$2729),$AI503)</f>
        <v>1.0038495073608875</v>
      </c>
      <c r="AP503" s="9">
        <f t="array" ref="AP503">PERCENTILE(IF($BU$5:$BU$2729="Y",$BQ$5:$BQ$2729),$AI503)</f>
        <v>1.0172480836513622</v>
      </c>
      <c r="AQ503" s="9">
        <f t="array" ref="AQ503">PERCENTILE(IF($BV$5:$BV$2729="Y",$BQ$5:$BQ$2729),$AI503)</f>
        <v>0.985042902349615</v>
      </c>
      <c r="AR503" s="41" t="str">
        <f>IF(AI503&lt;$BJ$12,"Up","Down")</f>
        <v>Up</v>
      </c>
      <c r="AS503" s="41" t="str">
        <f>IF(AI503&lt;$BK$12,"Down","Up")</f>
        <v>Up</v>
      </c>
      <c r="AU503" s="4" t="str">
        <f>IF(AZ503=AZ504,IF(AZ503&gt;AZ502,AZ503&amp;"_O",""),AZ503&amp;"_C")</f>
        <v/>
      </c>
      <c r="AV503" s="7" t="str">
        <f>IF(RIGHT(AU503,1)="C",AX503/INDEX($AX$5:$AX$2729,MATCH(AZ503&amp;"_O",$AU$5:$AU$2729,0),1),"")</f>
        <v/>
      </c>
      <c r="AW503" s="38">
        <v>29056</v>
      </c>
      <c r="AX503" s="37">
        <v>101.82</v>
      </c>
      <c r="AY503" s="7">
        <f>AX503/AX502</f>
        <v>0.99511336982017196</v>
      </c>
      <c r="AZ503" s="4">
        <f>YEAR(AW503)</f>
        <v>1979</v>
      </c>
      <c r="BA503" s="2" t="s">
        <v>5</v>
      </c>
      <c r="BB503" s="12" t="str">
        <f>INDEX($CD$5:$CD$10,MATCH(BA503,$CC$5:$CC$10,0),1)</f>
        <v/>
      </c>
      <c r="BC503" s="12" t="str">
        <f>IF(AND(BB503="Y",AY503&gt;1),"Y","")</f>
        <v/>
      </c>
      <c r="BD503" s="12" t="str">
        <f>IF(AND(BB503="Y",AY503&lt;1),"Y","")</f>
        <v/>
      </c>
      <c r="BE503" s="12" t="str">
        <f>IF(AY503&gt;1,IF(AY502&gt;1,"Y",""),"")</f>
        <v/>
      </c>
      <c r="BF503" s="12" t="str">
        <f>IF(AY503&lt;1,IF(AY502&lt;1,"Y",""),"")</f>
        <v>Y</v>
      </c>
      <c r="BG503" s="2"/>
      <c r="BH503" s="2"/>
      <c r="BI503" s="2"/>
      <c r="BJ503" s="2"/>
      <c r="BK503" s="2"/>
      <c r="BL503" s="2"/>
      <c r="BM503" s="4" t="str">
        <f>IF(BR503=BR504,IF(BR503&gt;BR502,BR503&amp;"_O",""),BR503&amp;"_C")</f>
        <v/>
      </c>
      <c r="BN503" s="7" t="str">
        <f>IF(RIGHT(BM503,1)="C",BP503/INDEX($BP$5:$BP$2729,MATCH(BR503&amp;"_O",$BM$5:$BM$2729,0),1),"")</f>
        <v/>
      </c>
      <c r="BO503" s="38">
        <v>29455</v>
      </c>
      <c r="BP503" s="3">
        <v>181.7</v>
      </c>
      <c r="BQ503" s="7">
        <f>BP503/BP502</f>
        <v>1.0100617043748958</v>
      </c>
      <c r="BR503" s="4">
        <f>YEAR(BO503)</f>
        <v>1980</v>
      </c>
      <c r="BS503" s="2" t="s">
        <v>6</v>
      </c>
      <c r="BT503" s="12" t="str">
        <f>INDEX($CD$5:$CD$10,MATCH(BS503,$CC$5:$CC$10,0),1)</f>
        <v/>
      </c>
      <c r="BU503" s="12" t="str">
        <f>IF(AND(BT503="Y",BQ503&gt;1),"Y","")</f>
        <v/>
      </c>
      <c r="BV503" s="12" t="str">
        <f>IF(AND(BT503="Y",BQ503&lt;1),"Y","")</f>
        <v/>
      </c>
      <c r="BW503" s="12" t="str">
        <f>IF(BQ503&gt;1,IF(BQ502&gt;1,"Y",""),"")</f>
        <v>Y</v>
      </c>
      <c r="BX503" s="12" t="str">
        <f>IF(BQ503&lt;1,IF(BQ502&lt;1,"Y",""),"")</f>
        <v/>
      </c>
      <c r="BY503" s="2"/>
      <c r="BZ503" s="2"/>
      <c r="CA503" s="2"/>
    </row>
    <row r="504" spans="2:79">
      <c r="B504" s="4" t="str">
        <f>IF(G504=G505,IF(G504&gt;G503,G504&amp;"_O",""),G504&amp;"_C")</f>
        <v/>
      </c>
      <c r="C504" s="14">
        <f ca="1">RANDBETWEEN(0,1000)/1000</f>
        <v>0.29299999999999998</v>
      </c>
      <c r="D504" s="16">
        <f>D503+1</f>
        <v>500</v>
      </c>
      <c r="E504" s="10">
        <f>ROUNDDOWN(D504/52,0)+1</f>
        <v>10</v>
      </c>
      <c r="F504" s="15">
        <f>F503+7</f>
        <v>48120</v>
      </c>
      <c r="G504" s="4">
        <f>YEAR(F504)</f>
        <v>2031</v>
      </c>
      <c r="H504" s="33">
        <v>0.215</v>
      </c>
      <c r="I504" s="33">
        <v>9.0999999999999998E-2</v>
      </c>
      <c r="J504" s="33">
        <v>0.43099999999999999</v>
      </c>
      <c r="K504" s="16" t="str">
        <f>IF(M503&gt;1,"Up","Down")</f>
        <v>Up</v>
      </c>
      <c r="L504" s="16" t="str">
        <f>IF(K504="Up",IF(H504&lt;$BJ$7,"Up","Down"),IF(H504&lt;$BK$7,"Down","Up"))</f>
        <v>Up</v>
      </c>
      <c r="M504" s="17">
        <f>IF(L504="Up",INDEX($AK$5:$AK$1005,MATCH(I504,$AI$5:$AI$1005,0),1),INDEX($AL$5:$AL$1005,MATCH(J504,$AI$5:$AI$1005,0),1))</f>
        <v>1.0021265253488074</v>
      </c>
      <c r="N504" s="16" t="str">
        <f>IF(P503&gt;1,"Up","Down")</f>
        <v>Up</v>
      </c>
      <c r="O504" s="16" t="str">
        <f>IF(N504="Up",IF(H504&lt;$BJ$12,"Up","Down"),IF(H504&lt;$BK$12,"Down","Up"))</f>
        <v>Up</v>
      </c>
      <c r="P504" s="17">
        <f>IF(O504="Up",INDEX($AP$5:$AP$1005,MATCH(I504,$AI$5:$AI$1005,0),1),INDEX($AQ$5:$AQ$1005,MATCH(J504,$AI$5:$AI$1005,0),1))</f>
        <v>1.0031372629529736</v>
      </c>
      <c r="Q504" s="19">
        <f>T503</f>
        <v>85684.187194658894</v>
      </c>
      <c r="R504" s="19">
        <f>INDEX(model!$S$5:$S$35,MATCH(G504,model!$Q$5:$Q$35,0),1)*model!$O$5</f>
        <v>125</v>
      </c>
      <c r="S504" s="19">
        <f>IF(RIGHT(B504,1)="C",T503*INDEX(model!$T$5:$T$35,MATCH(G504,model!$Q$5:$Q$35,0),1),0)</f>
        <v>0</v>
      </c>
      <c r="T504" s="19">
        <f>(Q504+R504-S504)*M504</f>
        <v>85991.662606388898</v>
      </c>
      <c r="U504" s="19">
        <f>X503</f>
        <v>82049.049559136663</v>
      </c>
      <c r="V504" s="19">
        <f>INDEX(model!$S$5:$S$35,MATCH(G504,model!$Q$5:$Q$35,0),1)*model!$O$6</f>
        <v>125</v>
      </c>
      <c r="W504" s="19">
        <f>IF(RIGHT(B504,1)="C",X503*INDEX(model!$T$5:$T$35,MATCH(G504,model!$Q$5:$Q$35,0),1),0)</f>
        <v>0</v>
      </c>
      <c r="X504" s="19">
        <f>(U504+V504-W504)*P504</f>
        <v>82431.851160514358</v>
      </c>
      <c r="Y504" s="19"/>
      <c r="Z504" s="36" t="str">
        <f>K504&amp;L504</f>
        <v>UpUp</v>
      </c>
      <c r="AA504" s="36" t="str">
        <f>N504&amp;O504</f>
        <v>UpUp</v>
      </c>
      <c r="AB504" s="19"/>
      <c r="AC504" s="19"/>
      <c r="AD504" s="19"/>
      <c r="AE504" s="19"/>
      <c r="AI504" s="18">
        <f>ROUND(AI503-0.001,3)</f>
        <v>0.501</v>
      </c>
      <c r="AJ504" s="9">
        <f t="array" ref="AJ504">PERCENTILE(IF($BB$5:$BB$2729="Y",$AY$5:$AY$2729),$AI504)</f>
        <v>1.0030576733550196</v>
      </c>
      <c r="AK504" s="9">
        <f t="array" ref="AK504">PERCENTILE(IF($BC$5:$BC$2729="Y",$AY$5:$AY$2729),$AI504)</f>
        <v>1.012217622839763</v>
      </c>
      <c r="AL504" s="9">
        <f t="array" ref="AL504">PERCENTILE(IF($BD$5:$BD$2729="Y",$AY$5:$AY$2729),$AI504)</f>
        <v>0.98764121451011277</v>
      </c>
      <c r="AM504" s="41" t="str">
        <f>IF(AI504&lt;$BJ$7,"Up","Down")</f>
        <v>Up</v>
      </c>
      <c r="AN504" s="41" t="str">
        <f>IF(AI504&lt;$BK$7,"Down","Up")</f>
        <v>Up</v>
      </c>
      <c r="AO504" s="9">
        <f t="array" ref="AO504">PERCENTILE(IF($BT$5:$BT$2729="Y",$BQ$5:$BQ$2729),$AI504)</f>
        <v>1.0037999308161896</v>
      </c>
      <c r="AP504" s="9">
        <f t="array" ref="AP504">PERCENTILE(IF($BU$5:$BU$2729="Y",$BQ$5:$BQ$2729),$AI504)</f>
        <v>1.0171550654057773</v>
      </c>
      <c r="AQ504" s="9">
        <f t="array" ref="AQ504">PERCENTILE(IF($BV$5:$BV$2729="Y",$BQ$5:$BQ$2729),$AI504)</f>
        <v>0.9850123515364152</v>
      </c>
      <c r="AR504" s="41" t="str">
        <f>IF(AI504&lt;$BJ$12,"Up","Down")</f>
        <v>Up</v>
      </c>
      <c r="AS504" s="41" t="str">
        <f>IF(AI504&lt;$BK$12,"Down","Up")</f>
        <v>Up</v>
      </c>
      <c r="AU504" s="4" t="str">
        <f>IF(AZ504=AZ505,IF(AZ504&gt;AZ503,AZ504&amp;"_O",""),AZ504&amp;"_C")</f>
        <v/>
      </c>
      <c r="AV504" s="7" t="str">
        <f>IF(RIGHT(AU504,1)="C",AX504/INDEX($AX$5:$AX$2729,MATCH(AZ504&amp;"_O",$AU$5:$AU$2729,0),1),"")</f>
        <v/>
      </c>
      <c r="AW504" s="38">
        <v>29063</v>
      </c>
      <c r="AX504" s="37">
        <v>103.1</v>
      </c>
      <c r="AY504" s="7">
        <f>AX504/AX503</f>
        <v>1.0125712040856414</v>
      </c>
      <c r="AZ504" s="4">
        <f>YEAR(AW504)</f>
        <v>1979</v>
      </c>
      <c r="BA504" s="2" t="s">
        <v>5</v>
      </c>
      <c r="BB504" s="12" t="str">
        <f>INDEX($CD$5:$CD$10,MATCH(BA504,$CC$5:$CC$10,0),1)</f>
        <v/>
      </c>
      <c r="BC504" s="12" t="str">
        <f>IF(AND(BB504="Y",AY504&gt;1),"Y","")</f>
        <v/>
      </c>
      <c r="BD504" s="12" t="str">
        <f>IF(AND(BB504="Y",AY504&lt;1),"Y","")</f>
        <v/>
      </c>
      <c r="BE504" s="12" t="str">
        <f>IF(AY504&gt;1,IF(AY503&gt;1,"Y",""),"")</f>
        <v/>
      </c>
      <c r="BF504" s="12" t="str">
        <f>IF(AY504&lt;1,IF(AY503&lt;1,"Y",""),"")</f>
        <v/>
      </c>
      <c r="BG504" s="2"/>
      <c r="BH504" s="2"/>
      <c r="BI504" s="2"/>
      <c r="BJ504" s="2"/>
      <c r="BK504" s="2"/>
      <c r="BL504" s="2"/>
      <c r="BM504" s="4" t="str">
        <f>IF(BR504=BR505,IF(BR504&gt;BR503,BR504&amp;"_O",""),BR504&amp;"_C")</f>
        <v/>
      </c>
      <c r="BN504" s="7" t="str">
        <f>IF(RIGHT(BM504,1)="C",BP504/INDEX($BP$5:$BP$2729,MATCH(BR504&amp;"_O",$BM$5:$BM$2729,0),1),"")</f>
        <v/>
      </c>
      <c r="BO504" s="38">
        <v>29462</v>
      </c>
      <c r="BP504" s="3">
        <v>181.52</v>
      </c>
      <c r="BQ504" s="7">
        <f>BP504/BP503</f>
        <v>0.99900935608145303</v>
      </c>
      <c r="BR504" s="4">
        <f>YEAR(BO504)</f>
        <v>1980</v>
      </c>
      <c r="BS504" s="2" t="s">
        <v>6</v>
      </c>
      <c r="BT504" s="12" t="str">
        <f>INDEX($CD$5:$CD$10,MATCH(BS504,$CC$5:$CC$10,0),1)</f>
        <v/>
      </c>
      <c r="BU504" s="12" t="str">
        <f>IF(AND(BT504="Y",BQ504&gt;1),"Y","")</f>
        <v/>
      </c>
      <c r="BV504" s="12" t="str">
        <f>IF(AND(BT504="Y",BQ504&lt;1),"Y","")</f>
        <v/>
      </c>
      <c r="BW504" s="12" t="str">
        <f>IF(BQ504&gt;1,IF(BQ503&gt;1,"Y",""),"")</f>
        <v/>
      </c>
      <c r="BX504" s="12" t="str">
        <f>IF(BQ504&lt;1,IF(BQ503&lt;1,"Y",""),"")</f>
        <v/>
      </c>
      <c r="BY504" s="2"/>
      <c r="BZ504" s="2"/>
      <c r="CA504" s="2"/>
    </row>
    <row r="505" spans="2:79">
      <c r="B505" s="4" t="str">
        <f>IF(G505=G506,IF(G505&gt;G504,G505&amp;"_O",""),G505&amp;"_C")</f>
        <v/>
      </c>
      <c r="C505" s="14">
        <f ca="1">RANDBETWEEN(0,1000)/1000</f>
        <v>0.77400000000000002</v>
      </c>
      <c r="D505" s="16">
        <f>D504+1</f>
        <v>501</v>
      </c>
      <c r="E505" s="10">
        <f>ROUNDDOWN(D505/52,0)+1</f>
        <v>10</v>
      </c>
      <c r="F505" s="15">
        <f>F504+7</f>
        <v>48127</v>
      </c>
      <c r="G505" s="4">
        <f>YEAR(F505)</f>
        <v>2031</v>
      </c>
      <c r="H505" s="33">
        <v>0.63800000000000001</v>
      </c>
      <c r="I505" s="33">
        <v>0.96</v>
      </c>
      <c r="J505" s="33">
        <v>0.82099999999999995</v>
      </c>
      <c r="K505" s="16" t="str">
        <f>IF(M504&gt;1,"Up","Down")</f>
        <v>Up</v>
      </c>
      <c r="L505" s="16" t="str">
        <f>IF(K505="Up",IF(H505&lt;$BJ$7,"Up","Down"),IF(H505&lt;$BK$7,"Down","Up"))</f>
        <v>Down</v>
      </c>
      <c r="M505" s="17">
        <f>IF(L505="Up",INDEX($AK$5:$AK$1005,MATCH(I505,$AI$5:$AI$1005,0),1),INDEX($AL$5:$AL$1005,MATCH(J505,$AI$5:$AI$1005,0),1))</f>
        <v>0.99636616715319826</v>
      </c>
      <c r="N505" s="16" t="str">
        <f>IF(P504&gt;1,"Up","Down")</f>
        <v>Up</v>
      </c>
      <c r="O505" s="16" t="str">
        <f>IF(N505="Up",IF(H505&lt;$BJ$12,"Up","Down"),IF(H505&lt;$BK$12,"Down","Up"))</f>
        <v>Down</v>
      </c>
      <c r="P505" s="17">
        <f>IF(O505="Up",INDEX($AP$5:$AP$1005,MATCH(I505,$AI$5:$AI$1005,0),1),INDEX($AQ$5:$AQ$1005,MATCH(J505,$AI$5:$AI$1005,0),1))</f>
        <v>0.99586329614442259</v>
      </c>
      <c r="Q505" s="19">
        <f>T504</f>
        <v>85991.662606388898</v>
      </c>
      <c r="R505" s="19">
        <f>INDEX(model!$S$5:$S$35,MATCH(G505,model!$Q$5:$Q$35,0),1)*model!$O$5</f>
        <v>125</v>
      </c>
      <c r="S505" s="19">
        <f>IF(RIGHT(B505,1)="C",T504*INDEX(model!$T$5:$T$35,MATCH(G505,model!$Q$5:$Q$35,0),1),0)</f>
        <v>0</v>
      </c>
      <c r="T505" s="19">
        <f>(Q505+R505-S505)*M505</f>
        <v>85803.729049152855</v>
      </c>
      <c r="U505" s="19">
        <f>X504</f>
        <v>82431.851160514358</v>
      </c>
      <c r="V505" s="19">
        <f>INDEX(model!$S$5:$S$35,MATCH(G505,model!$Q$5:$Q$35,0),1)*model!$O$6</f>
        <v>125</v>
      </c>
      <c r="W505" s="19">
        <f>IF(RIGHT(B505,1)="C",X504*INDEX(model!$T$5:$T$35,MATCH(G505,model!$Q$5:$Q$35,0),1),0)</f>
        <v>0</v>
      </c>
      <c r="X505" s="19">
        <f>(U505+V505-W505)*P505</f>
        <v>82215.337916014323</v>
      </c>
      <c r="Y505" s="19"/>
      <c r="Z505" s="36" t="str">
        <f>K505&amp;L505</f>
        <v>UpDown</v>
      </c>
      <c r="AA505" s="36" t="str">
        <f>N505&amp;O505</f>
        <v>UpDown</v>
      </c>
      <c r="AB505" s="19"/>
      <c r="AC505" s="19"/>
      <c r="AD505" s="19"/>
      <c r="AE505" s="19"/>
      <c r="AI505" s="18">
        <f>ROUND(AI504-0.001,3)</f>
        <v>0.5</v>
      </c>
      <c r="AJ505" s="9">
        <f t="array" ref="AJ505">PERCENTILE(IF($BB$5:$BB$2729="Y",$AY$5:$AY$2729),$AI505)</f>
        <v>1.0030286034772855</v>
      </c>
      <c r="AK505" s="9">
        <f t="array" ref="AK505">PERCENTILE(IF($BC$5:$BC$2729="Y",$AY$5:$AY$2729),$AI505)</f>
        <v>1.0121726609068382</v>
      </c>
      <c r="AL505" s="9">
        <f t="array" ref="AL505">PERCENTILE(IF($BD$5:$BD$2729="Y",$AY$5:$AY$2729),$AI505)</f>
        <v>0.98761540938306513</v>
      </c>
      <c r="AM505" s="41" t="str">
        <f>IF(AI505&lt;$BJ$7,"Up","Down")</f>
        <v>Up</v>
      </c>
      <c r="AN505" s="41" t="str">
        <f>IF(AI505&lt;$BK$7,"Down","Up")</f>
        <v>Up</v>
      </c>
      <c r="AO505" s="9">
        <f t="array" ref="AO505">PERCENTILE(IF($BT$5:$BT$2729="Y",$BQ$5:$BQ$2729),$AI505)</f>
        <v>1.0036835861896736</v>
      </c>
      <c r="AP505" s="9">
        <f t="array" ref="AP505">PERCENTILE(IF($BU$5:$BU$2729="Y",$BQ$5:$BQ$2729),$AI505)</f>
        <v>1.0171519225248102</v>
      </c>
      <c r="AQ505" s="9">
        <f t="array" ref="AQ505">PERCENTILE(IF($BV$5:$BV$2729="Y",$BQ$5:$BQ$2729),$AI505)</f>
        <v>0.98492839483537542</v>
      </c>
      <c r="AR505" s="41" t="str">
        <f>IF(AI505&lt;$BJ$12,"Up","Down")</f>
        <v>Up</v>
      </c>
      <c r="AS505" s="41" t="str">
        <f>IF(AI505&lt;$BK$12,"Down","Up")</f>
        <v>Up</v>
      </c>
      <c r="AU505" s="4" t="str">
        <f>IF(AZ505=AZ506,IF(AZ505&gt;AZ504,AZ505&amp;"_O",""),AZ505&amp;"_C")</f>
        <v/>
      </c>
      <c r="AV505" s="7" t="str">
        <f>IF(RIGHT(AU505,1)="C",AX505/INDEX($AX$5:$AX$2729,MATCH(AZ505&amp;"_O",$AU$5:$AU$2729,0),1),"")</f>
        <v/>
      </c>
      <c r="AW505" s="38">
        <v>29070</v>
      </c>
      <c r="AX505" s="37">
        <v>104.04</v>
      </c>
      <c r="AY505" s="7">
        <f>AX505/AX504</f>
        <v>1.0091173617846751</v>
      </c>
      <c r="AZ505" s="4">
        <f>YEAR(AW505)</f>
        <v>1979</v>
      </c>
      <c r="BA505" s="2" t="s">
        <v>5</v>
      </c>
      <c r="BB505" s="12" t="str">
        <f>INDEX($CD$5:$CD$10,MATCH(BA505,$CC$5:$CC$10,0),1)</f>
        <v/>
      </c>
      <c r="BC505" s="12" t="str">
        <f>IF(AND(BB505="Y",AY505&gt;1),"Y","")</f>
        <v/>
      </c>
      <c r="BD505" s="12" t="str">
        <f>IF(AND(BB505="Y",AY505&lt;1),"Y","")</f>
        <v/>
      </c>
      <c r="BE505" s="12" t="str">
        <f>IF(AY505&gt;1,IF(AY504&gt;1,"Y",""),"")</f>
        <v>Y</v>
      </c>
      <c r="BF505" s="12" t="str">
        <f>IF(AY505&lt;1,IF(AY504&lt;1,"Y",""),"")</f>
        <v/>
      </c>
      <c r="BG505" s="2"/>
      <c r="BH505" s="2"/>
      <c r="BI505" s="2"/>
      <c r="BJ505" s="2"/>
      <c r="BK505" s="2"/>
      <c r="BL505" s="2"/>
      <c r="BM505" s="4" t="str">
        <f>IF(BR505=BR506,IF(BR505&gt;BR504,BR505&amp;"_O",""),BR505&amp;"_C")</f>
        <v/>
      </c>
      <c r="BN505" s="7" t="str">
        <f>IF(RIGHT(BM505,1)="C",BP505/INDEX($BP$5:$BP$2729,MATCH(BR505&amp;"_O",$BM$5:$BM$2729,0),1),"")</f>
        <v/>
      </c>
      <c r="BO505" s="38">
        <v>29469</v>
      </c>
      <c r="BP505" s="3">
        <v>185.61</v>
      </c>
      <c r="BQ505" s="7">
        <f>BP505/BP504</f>
        <v>1.0225319524019392</v>
      </c>
      <c r="BR505" s="4">
        <f>YEAR(BO505)</f>
        <v>1980</v>
      </c>
      <c r="BS505" s="2" t="s">
        <v>6</v>
      </c>
      <c r="BT505" s="12" t="str">
        <f>INDEX($CD$5:$CD$10,MATCH(BS505,$CC$5:$CC$10,0),1)</f>
        <v/>
      </c>
      <c r="BU505" s="12" t="str">
        <f>IF(AND(BT505="Y",BQ505&gt;1),"Y","")</f>
        <v/>
      </c>
      <c r="BV505" s="12" t="str">
        <f>IF(AND(BT505="Y",BQ505&lt;1),"Y","")</f>
        <v/>
      </c>
      <c r="BW505" s="12" t="str">
        <f>IF(BQ505&gt;1,IF(BQ504&gt;1,"Y",""),"")</f>
        <v/>
      </c>
      <c r="BX505" s="12" t="str">
        <f>IF(BQ505&lt;1,IF(BQ504&lt;1,"Y",""),"")</f>
        <v/>
      </c>
      <c r="BY505" s="2"/>
      <c r="BZ505" s="2"/>
      <c r="CA505" s="2"/>
    </row>
    <row r="506" spans="2:79">
      <c r="B506" s="4" t="str">
        <f>IF(G506=G507,IF(G506&gt;G505,G506&amp;"_O",""),G506&amp;"_C")</f>
        <v/>
      </c>
      <c r="C506" s="14">
        <f ca="1">RANDBETWEEN(0,1000)/1000</f>
        <v>0.107</v>
      </c>
      <c r="D506" s="16">
        <f>D505+1</f>
        <v>502</v>
      </c>
      <c r="E506" s="10">
        <f>ROUNDDOWN(D506/52,0)+1</f>
        <v>10</v>
      </c>
      <c r="F506" s="15">
        <f>F505+7</f>
        <v>48134</v>
      </c>
      <c r="G506" s="4">
        <f>YEAR(F506)</f>
        <v>2031</v>
      </c>
      <c r="H506" s="33">
        <v>0.97699999999999998</v>
      </c>
      <c r="I506" s="33">
        <v>0.16800000000000001</v>
      </c>
      <c r="J506" s="33">
        <v>0.13700000000000001</v>
      </c>
      <c r="K506" s="16" t="str">
        <f>IF(M505&gt;1,"Up","Down")</f>
        <v>Down</v>
      </c>
      <c r="L506" s="16" t="str">
        <f>IF(K506="Up",IF(H506&lt;$BJ$7,"Up","Down"),IF(H506&lt;$BK$7,"Down","Up"))</f>
        <v>Up</v>
      </c>
      <c r="M506" s="17">
        <f>IF(L506="Up",INDEX($AK$5:$AK$1005,MATCH(I506,$AI$5:$AI$1005,0),1),INDEX($AL$5:$AL$1005,MATCH(J506,$AI$5:$AI$1005,0),1))</f>
        <v>1.0039512284195276</v>
      </c>
      <c r="N506" s="16" t="str">
        <f>IF(P505&gt;1,"Up","Down")</f>
        <v>Down</v>
      </c>
      <c r="O506" s="16" t="str">
        <f>IF(N506="Up",IF(H506&lt;$BJ$12,"Up","Down"),IF(H506&lt;$BK$12,"Down","Up"))</f>
        <v>Up</v>
      </c>
      <c r="P506" s="17">
        <f>IF(O506="Up",INDEX($AP$5:$AP$1005,MATCH(I506,$AI$5:$AI$1005,0),1),INDEX($AQ$5:$AQ$1005,MATCH(J506,$AI$5:$AI$1005,0),1))</f>
        <v>1.0055101379046851</v>
      </c>
      <c r="Q506" s="19">
        <f>T505</f>
        <v>85803.729049152855</v>
      </c>
      <c r="R506" s="19">
        <f>INDEX(model!$S$5:$S$35,MATCH(G506,model!$Q$5:$Q$35,0),1)*model!$O$5</f>
        <v>125</v>
      </c>
      <c r="S506" s="19">
        <f>IF(RIGHT(B506,1)="C",T505*INDEX(model!$T$5:$T$35,MATCH(G506,model!$Q$5:$Q$35,0),1),0)</f>
        <v>0</v>
      </c>
      <c r="T506" s="19">
        <f>(Q506+R506-S506)*M506</f>
        <v>86268.253085425749</v>
      </c>
      <c r="U506" s="19">
        <f>X505</f>
        <v>82215.337916014323</v>
      </c>
      <c r="V506" s="19">
        <f>INDEX(model!$S$5:$S$35,MATCH(G506,model!$Q$5:$Q$35,0),1)*model!$O$6</f>
        <v>125</v>
      </c>
      <c r="W506" s="19">
        <f>IF(RIGHT(B506,1)="C",X505*INDEX(model!$T$5:$T$35,MATCH(G506,model!$Q$5:$Q$35,0),1),0)</f>
        <v>0</v>
      </c>
      <c r="X506" s="19">
        <f>(U506+V506-W506)*P506</f>
        <v>82794.044533049935</v>
      </c>
      <c r="Y506" s="19"/>
      <c r="Z506" s="36" t="str">
        <f>K506&amp;L506</f>
        <v>DownUp</v>
      </c>
      <c r="AA506" s="36" t="str">
        <f>N506&amp;O506</f>
        <v>DownUp</v>
      </c>
      <c r="AB506" s="19"/>
      <c r="AC506" s="19"/>
      <c r="AD506" s="19"/>
      <c r="AE506" s="19"/>
      <c r="AI506" s="18">
        <f>ROUND(AI505-0.001,3)</f>
        <v>0.499</v>
      </c>
      <c r="AJ506" s="9">
        <f t="array" ref="AJ506">PERCENTILE(IF($BB$5:$BB$2729="Y",$AY$5:$AY$2729),$AI506)</f>
        <v>1.0029212992696366</v>
      </c>
      <c r="AK506" s="9">
        <f t="array" ref="AK506">PERCENTILE(IF($BC$5:$BC$2729="Y",$AY$5:$AY$2729),$AI506)</f>
        <v>1.0121676218214528</v>
      </c>
      <c r="AL506" s="9">
        <f t="array" ref="AL506">PERCENTILE(IF($BD$5:$BD$2729="Y",$AY$5:$AY$2729),$AI506)</f>
        <v>0.98759448971568153</v>
      </c>
      <c r="AM506" s="41" t="str">
        <f>IF(AI506&lt;$BJ$7,"Up","Down")</f>
        <v>Up</v>
      </c>
      <c r="AN506" s="41" t="str">
        <f>IF(AI506&lt;$BK$7,"Down","Up")</f>
        <v>Up</v>
      </c>
      <c r="AO506" s="9">
        <f t="array" ref="AO506">PERCENTILE(IF($BT$5:$BT$2729="Y",$BQ$5:$BQ$2729),$AI506)</f>
        <v>1.0035431608656293</v>
      </c>
      <c r="AP506" s="9">
        <f t="array" ref="AP506">PERCENTILE(IF($BU$5:$BU$2729="Y",$BQ$5:$BQ$2729),$AI506)</f>
        <v>1.0171493826120677</v>
      </c>
      <c r="AQ506" s="9">
        <f t="array" ref="AQ506">PERCENTILE(IF($BV$5:$BV$2729="Y",$BQ$5:$BQ$2729),$AI506)</f>
        <v>0.98487214991877903</v>
      </c>
      <c r="AR506" s="41" t="str">
        <f>IF(AI506&lt;$BJ$12,"Up","Down")</f>
        <v>Up</v>
      </c>
      <c r="AS506" s="41" t="str">
        <f>IF(AI506&lt;$BK$12,"Down","Up")</f>
        <v>Up</v>
      </c>
      <c r="AU506" s="4" t="str">
        <f>IF(AZ506=AZ507,IF(AZ506&gt;AZ505,AZ506&amp;"_O",""),AZ506&amp;"_C")</f>
        <v/>
      </c>
      <c r="AV506" s="7" t="str">
        <f>IF(RIGHT(AU506,1)="C",AX506/INDEX($AX$5:$AX$2729,MATCH(AZ506&amp;"_O",$AU$5:$AU$2729,0),1),"")</f>
        <v/>
      </c>
      <c r="AW506" s="38">
        <v>29077</v>
      </c>
      <c r="AX506" s="37">
        <v>106.4</v>
      </c>
      <c r="AY506" s="7">
        <f>AX506/AX505</f>
        <v>1.0226835832372165</v>
      </c>
      <c r="AZ506" s="4">
        <f>YEAR(AW506)</f>
        <v>1979</v>
      </c>
      <c r="BA506" s="2" t="s">
        <v>5</v>
      </c>
      <c r="BB506" s="12" t="str">
        <f>INDEX($CD$5:$CD$10,MATCH(BA506,$CC$5:$CC$10,0),1)</f>
        <v/>
      </c>
      <c r="BC506" s="12" t="str">
        <f>IF(AND(BB506="Y",AY506&gt;1),"Y","")</f>
        <v/>
      </c>
      <c r="BD506" s="12" t="str">
        <f>IF(AND(BB506="Y",AY506&lt;1),"Y","")</f>
        <v/>
      </c>
      <c r="BE506" s="12" t="str">
        <f>IF(AY506&gt;1,IF(AY505&gt;1,"Y",""),"")</f>
        <v>Y</v>
      </c>
      <c r="BF506" s="12" t="str">
        <f>IF(AY506&lt;1,IF(AY505&lt;1,"Y",""),"")</f>
        <v/>
      </c>
      <c r="BG506" s="2"/>
      <c r="BH506" s="2"/>
      <c r="BI506" s="2"/>
      <c r="BJ506" s="2"/>
      <c r="BK506" s="2"/>
      <c r="BL506" s="2"/>
      <c r="BM506" s="4" t="str">
        <f>IF(BR506=BR507,IF(BR506&gt;BR505,BR506&amp;"_O",""),BR506&amp;"_C")</f>
        <v/>
      </c>
      <c r="BN506" s="7" t="str">
        <f>IF(RIGHT(BM506,1)="C",BP506/INDEX($BP$5:$BP$2729,MATCH(BR506&amp;"_O",$BM$5:$BM$2729,0),1),"")</f>
        <v/>
      </c>
      <c r="BO506" s="38">
        <v>29476</v>
      </c>
      <c r="BP506" s="3">
        <v>189.58</v>
      </c>
      <c r="BQ506" s="7">
        <f>BP506/BP505</f>
        <v>1.0213889337858952</v>
      </c>
      <c r="BR506" s="4">
        <f>YEAR(BO506)</f>
        <v>1980</v>
      </c>
      <c r="BS506" s="2" t="s">
        <v>6</v>
      </c>
      <c r="BT506" s="12" t="str">
        <f>INDEX($CD$5:$CD$10,MATCH(BS506,$CC$5:$CC$10,0),1)</f>
        <v/>
      </c>
      <c r="BU506" s="12" t="str">
        <f>IF(AND(BT506="Y",BQ506&gt;1),"Y","")</f>
        <v/>
      </c>
      <c r="BV506" s="12" t="str">
        <f>IF(AND(BT506="Y",BQ506&lt;1),"Y","")</f>
        <v/>
      </c>
      <c r="BW506" s="12" t="str">
        <f>IF(BQ506&gt;1,IF(BQ505&gt;1,"Y",""),"")</f>
        <v>Y</v>
      </c>
      <c r="BX506" s="12" t="str">
        <f>IF(BQ506&lt;1,IF(BQ505&lt;1,"Y",""),"")</f>
        <v/>
      </c>
      <c r="BY506" s="2"/>
      <c r="BZ506" s="2"/>
      <c r="CA506" s="2"/>
    </row>
    <row r="507" spans="2:79">
      <c r="B507" s="4" t="str">
        <f>IF(G507=G508,IF(G507&gt;G506,G507&amp;"_O",""),G507&amp;"_C")</f>
        <v/>
      </c>
      <c r="C507" s="14">
        <f ca="1">RANDBETWEEN(0,1000)/1000</f>
        <v>0.21</v>
      </c>
      <c r="D507" s="16">
        <f>D506+1</f>
        <v>503</v>
      </c>
      <c r="E507" s="10">
        <f>ROUNDDOWN(D507/52,0)+1</f>
        <v>10</v>
      </c>
      <c r="F507" s="15">
        <f>F506+7</f>
        <v>48141</v>
      </c>
      <c r="G507" s="4">
        <f>YEAR(F507)</f>
        <v>2031</v>
      </c>
      <c r="H507" s="33">
        <v>0.184</v>
      </c>
      <c r="I507" s="33">
        <v>0.22500000000000001</v>
      </c>
      <c r="J507" s="33">
        <v>0.16400000000000001</v>
      </c>
      <c r="K507" s="16" t="str">
        <f>IF(M506&gt;1,"Up","Down")</f>
        <v>Up</v>
      </c>
      <c r="L507" s="16" t="str">
        <f>IF(K507="Up",IF(H507&lt;$BJ$7,"Up","Down"),IF(H507&lt;$BK$7,"Down","Up"))</f>
        <v>Up</v>
      </c>
      <c r="M507" s="17">
        <f>IF(L507="Up",INDEX($AK$5:$AK$1005,MATCH(I507,$AI$5:$AI$1005,0),1),INDEX($AL$5:$AL$1005,MATCH(J507,$AI$5:$AI$1005,0),1))</f>
        <v>1.0055487539986572</v>
      </c>
      <c r="N507" s="16" t="str">
        <f>IF(P506&gt;1,"Up","Down")</f>
        <v>Up</v>
      </c>
      <c r="O507" s="16" t="str">
        <f>IF(N507="Up",IF(H507&lt;$BJ$12,"Up","Down"),IF(H507&lt;$BK$12,"Down","Up"))</f>
        <v>Up</v>
      </c>
      <c r="P507" s="17">
        <f>IF(O507="Up",INDEX($AP$5:$AP$1005,MATCH(I507,$AI$5:$AI$1005,0),1),INDEX($AQ$5:$AQ$1005,MATCH(J507,$AI$5:$AI$1005,0),1))</f>
        <v>1.0075484126762402</v>
      </c>
      <c r="Q507" s="19">
        <f>T506</f>
        <v>86268.253085425749</v>
      </c>
      <c r="R507" s="19">
        <f>INDEX(model!$S$5:$S$35,MATCH(G507,model!$Q$5:$Q$35,0),1)*model!$O$5</f>
        <v>125</v>
      </c>
      <c r="S507" s="19">
        <f>IF(RIGHT(B507,1)="C",T506*INDEX(model!$T$5:$T$35,MATCH(G507,model!$Q$5:$Q$35,0),1),0)</f>
        <v>0</v>
      </c>
      <c r="T507" s="19">
        <f>(Q507+R507-S507)*M507</f>
        <v>86872.627993940507</v>
      </c>
      <c r="U507" s="19">
        <f>X506</f>
        <v>82794.044533049935</v>
      </c>
      <c r="V507" s="19">
        <f>INDEX(model!$S$5:$S$35,MATCH(G507,model!$Q$5:$Q$35,0),1)*model!$O$6</f>
        <v>125</v>
      </c>
      <c r="W507" s="19">
        <f>IF(RIGHT(B507,1)="C",X506*INDEX(model!$T$5:$T$35,MATCH(G507,model!$Q$5:$Q$35,0),1),0)</f>
        <v>0</v>
      </c>
      <c r="X507" s="19">
        <f>(U507+V507-W507)*P507</f>
        <v>83544.951699904937</v>
      </c>
      <c r="Y507" s="19"/>
      <c r="Z507" s="36" t="str">
        <f>K507&amp;L507</f>
        <v>UpUp</v>
      </c>
      <c r="AA507" s="36" t="str">
        <f>N507&amp;O507</f>
        <v>UpUp</v>
      </c>
      <c r="AB507" s="19"/>
      <c r="AC507" s="19"/>
      <c r="AD507" s="19"/>
      <c r="AE507" s="19"/>
      <c r="AI507" s="18">
        <f>ROUND(AI506-0.001,3)</f>
        <v>0.498</v>
      </c>
      <c r="AJ507" s="9">
        <f t="array" ref="AJ507">PERCENTILE(IF($BB$5:$BB$2729="Y",$AY$5:$AY$2729),$AI507)</f>
        <v>1.0028699017686653</v>
      </c>
      <c r="AK507" s="9">
        <f t="array" ref="AK507">PERCENTILE(IF($BC$5:$BC$2729="Y",$AY$5:$AY$2729),$AI507)</f>
        <v>1.012156236501885</v>
      </c>
      <c r="AL507" s="9">
        <f t="array" ref="AL507">PERCENTILE(IF($BD$5:$BD$2729="Y",$AY$5:$AY$2729),$AI507)</f>
        <v>0.98758409480153031</v>
      </c>
      <c r="AM507" s="41" t="str">
        <f>IF(AI507&lt;$BJ$7,"Up","Down")</f>
        <v>Up</v>
      </c>
      <c r="AN507" s="41" t="str">
        <f>IF(AI507&lt;$BK$7,"Down","Up")</f>
        <v>Up</v>
      </c>
      <c r="AO507" s="9">
        <f t="array" ref="AO507">PERCENTILE(IF($BT$5:$BT$2729="Y",$BQ$5:$BQ$2729),$AI507)</f>
        <v>1.003522111714735</v>
      </c>
      <c r="AP507" s="9">
        <f t="array" ref="AP507">PERCENTILE(IF($BU$5:$BU$2729="Y",$BQ$5:$BQ$2729),$AI507)</f>
        <v>1.0171021112362704</v>
      </c>
      <c r="AQ507" s="9">
        <f t="array" ref="AQ507">PERCENTILE(IF($BV$5:$BV$2729="Y",$BQ$5:$BQ$2729),$AI507)</f>
        <v>0.98472923662857414</v>
      </c>
      <c r="AR507" s="41" t="str">
        <f>IF(AI507&lt;$BJ$12,"Up","Down")</f>
        <v>Up</v>
      </c>
      <c r="AS507" s="41" t="str">
        <f>IF(AI507&lt;$BK$12,"Down","Up")</f>
        <v>Up</v>
      </c>
      <c r="AU507" s="4" t="str">
        <f>IF(AZ507=AZ508,IF(AZ507&gt;AZ506,AZ507&amp;"_O",""),AZ507&amp;"_C")</f>
        <v/>
      </c>
      <c r="AV507" s="7" t="str">
        <f>IF(RIGHT(AU507,1)="C",AX507/INDEX($AX$5:$AX$2729,MATCH(AZ507&amp;"_O",$AU$5:$AU$2729,0),1),"")</f>
        <v/>
      </c>
      <c r="AW507" s="38">
        <v>29084</v>
      </c>
      <c r="AX507" s="37">
        <v>108.3</v>
      </c>
      <c r="AY507" s="7">
        <f>AX507/AX506</f>
        <v>1.0178571428571428</v>
      </c>
      <c r="AZ507" s="4">
        <f>YEAR(AW507)</f>
        <v>1979</v>
      </c>
      <c r="BA507" s="2" t="s">
        <v>5</v>
      </c>
      <c r="BB507" s="12" t="str">
        <f>INDEX($CD$5:$CD$10,MATCH(BA507,$CC$5:$CC$10,0),1)</f>
        <v/>
      </c>
      <c r="BC507" s="12" t="str">
        <f>IF(AND(BB507="Y",AY507&gt;1),"Y","")</f>
        <v/>
      </c>
      <c r="BD507" s="12" t="str">
        <f>IF(AND(BB507="Y",AY507&lt;1),"Y","")</f>
        <v/>
      </c>
      <c r="BE507" s="12" t="str">
        <f>IF(AY507&gt;1,IF(AY506&gt;1,"Y",""),"")</f>
        <v>Y</v>
      </c>
      <c r="BF507" s="12" t="str">
        <f>IF(AY507&lt;1,IF(AY506&lt;1,"Y",""),"")</f>
        <v/>
      </c>
      <c r="BG507" s="2"/>
      <c r="BH507" s="2"/>
      <c r="BI507" s="2"/>
      <c r="BJ507" s="2"/>
      <c r="BK507" s="2"/>
      <c r="BL507" s="2"/>
      <c r="BM507" s="4" t="str">
        <f>IF(BR507=BR508,IF(BR507&gt;BR506,BR507&amp;"_O",""),BR507&amp;"_C")</f>
        <v/>
      </c>
      <c r="BN507" s="7" t="str">
        <f>IF(RIGHT(BM507,1)="C",BP507/INDEX($BP$5:$BP$2729,MATCH(BR507&amp;"_O",$BM$5:$BM$2729,0),1),"")</f>
        <v/>
      </c>
      <c r="BO507" s="38">
        <v>29483</v>
      </c>
      <c r="BP507" s="3">
        <v>195.33</v>
      </c>
      <c r="BQ507" s="7">
        <f>BP507/BP506</f>
        <v>1.0303302036079756</v>
      </c>
      <c r="BR507" s="4">
        <f>YEAR(BO507)</f>
        <v>1980</v>
      </c>
      <c r="BS507" s="2" t="s">
        <v>6</v>
      </c>
      <c r="BT507" s="12" t="str">
        <f>INDEX($CD$5:$CD$10,MATCH(BS507,$CC$5:$CC$10,0),1)</f>
        <v/>
      </c>
      <c r="BU507" s="12" t="str">
        <f>IF(AND(BT507="Y",BQ507&gt;1),"Y","")</f>
        <v/>
      </c>
      <c r="BV507" s="12" t="str">
        <f>IF(AND(BT507="Y",BQ507&lt;1),"Y","")</f>
        <v/>
      </c>
      <c r="BW507" s="12" t="str">
        <f>IF(BQ507&gt;1,IF(BQ506&gt;1,"Y",""),"")</f>
        <v>Y</v>
      </c>
      <c r="BX507" s="12" t="str">
        <f>IF(BQ507&lt;1,IF(BQ506&lt;1,"Y",""),"")</f>
        <v/>
      </c>
      <c r="BY507" s="2"/>
      <c r="BZ507" s="2"/>
      <c r="CA507" s="2"/>
    </row>
    <row r="508" spans="2:79">
      <c r="B508" s="4" t="str">
        <f>IF(G508=G509,IF(G508&gt;G507,G508&amp;"_O",""),G508&amp;"_C")</f>
        <v/>
      </c>
      <c r="C508" s="14">
        <f ca="1">RANDBETWEEN(0,1000)/1000</f>
        <v>0.34499999999999997</v>
      </c>
      <c r="D508" s="16">
        <f>D507+1</f>
        <v>504</v>
      </c>
      <c r="E508" s="10">
        <f>ROUNDDOWN(D508/52,0)+1</f>
        <v>10</v>
      </c>
      <c r="F508" s="15">
        <f>F507+7</f>
        <v>48148</v>
      </c>
      <c r="G508" s="4">
        <f>YEAR(F508)</f>
        <v>2031</v>
      </c>
      <c r="H508" s="33">
        <v>0.65200000000000002</v>
      </c>
      <c r="I508" s="33">
        <v>0.68799999999999994</v>
      </c>
      <c r="J508" s="33">
        <v>0.24399999999999999</v>
      </c>
      <c r="K508" s="16" t="str">
        <f>IF(M507&gt;1,"Up","Down")</f>
        <v>Up</v>
      </c>
      <c r="L508" s="16" t="str">
        <f>IF(K508="Up",IF(H508&lt;$BJ$7,"Up","Down"),IF(H508&lt;$BK$7,"Down","Up"))</f>
        <v>Down</v>
      </c>
      <c r="M508" s="17">
        <f>IF(L508="Up",INDEX($AK$5:$AK$1005,MATCH(I508,$AI$5:$AI$1005,0),1),INDEX($AL$5:$AL$1005,MATCH(J508,$AI$5:$AI$1005,0),1))</f>
        <v>0.97744464321010172</v>
      </c>
      <c r="N508" s="16" t="str">
        <f>IF(P507&gt;1,"Up","Down")</f>
        <v>Up</v>
      </c>
      <c r="O508" s="16" t="str">
        <f>IF(N508="Up",IF(H508&lt;$BJ$12,"Up","Down"),IF(H508&lt;$BK$12,"Down","Up"))</f>
        <v>Down</v>
      </c>
      <c r="P508" s="17">
        <f>IF(O508="Up",INDEX($AP$5:$AP$1005,MATCH(I508,$AI$5:$AI$1005,0),1),INDEX($AQ$5:$AQ$1005,MATCH(J508,$AI$5:$AI$1005,0),1))</f>
        <v>0.96974520918146012</v>
      </c>
      <c r="Q508" s="19">
        <f>T507</f>
        <v>86872.627993940507</v>
      </c>
      <c r="R508" s="19">
        <f>INDEX(model!$S$5:$S$35,MATCH(G508,model!$Q$5:$Q$35,0),1)*model!$O$5</f>
        <v>125</v>
      </c>
      <c r="S508" s="19">
        <f>IF(RIGHT(B508,1)="C",T507*INDEX(model!$T$5:$T$35,MATCH(G508,model!$Q$5:$Q$35,0),1),0)</f>
        <v>0</v>
      </c>
      <c r="T508" s="19">
        <f>(Q508+R508-S508)*M508</f>
        <v>85035.365454662329</v>
      </c>
      <c r="U508" s="19">
        <f>X507</f>
        <v>83544.951699904937</v>
      </c>
      <c r="V508" s="19">
        <f>INDEX(model!$S$5:$S$35,MATCH(G508,model!$Q$5:$Q$35,0),1)*model!$O$6</f>
        <v>125</v>
      </c>
      <c r="W508" s="19">
        <f>IF(RIGHT(B508,1)="C",X507*INDEX(model!$T$5:$T$35,MATCH(G508,model!$Q$5:$Q$35,0),1),0)</f>
        <v>0</v>
      </c>
      <c r="X508" s="19">
        <f>(U508+V508-W508)*P508</f>
        <v>81138.534813426973</v>
      </c>
      <c r="Y508" s="19"/>
      <c r="Z508" s="36" t="str">
        <f>K508&amp;L508</f>
        <v>UpDown</v>
      </c>
      <c r="AA508" s="36" t="str">
        <f>N508&amp;O508</f>
        <v>UpDown</v>
      </c>
      <c r="AB508" s="19"/>
      <c r="AC508" s="19"/>
      <c r="AD508" s="19"/>
      <c r="AE508" s="19"/>
      <c r="AI508" s="18">
        <f>ROUND(AI507-0.001,3)</f>
        <v>0.497</v>
      </c>
      <c r="AJ508" s="9">
        <f t="array" ref="AJ508">PERCENTILE(IF($BB$5:$BB$2729="Y",$AY$5:$AY$2729),$AI508)</f>
        <v>1.0028298380828014</v>
      </c>
      <c r="AK508" s="9">
        <f t="array" ref="AK508">PERCENTILE(IF($BC$5:$BC$2729="Y",$AY$5:$AY$2729),$AI508)</f>
        <v>1.012153731549239</v>
      </c>
      <c r="AL508" s="9">
        <f t="array" ref="AL508">PERCENTILE(IF($BD$5:$BD$2729="Y",$AY$5:$AY$2729),$AI508)</f>
        <v>0.98758103620554172</v>
      </c>
      <c r="AM508" s="41" t="str">
        <f>IF(AI508&lt;$BJ$7,"Up","Down")</f>
        <v>Up</v>
      </c>
      <c r="AN508" s="41" t="str">
        <f>IF(AI508&lt;$BK$7,"Down","Up")</f>
        <v>Up</v>
      </c>
      <c r="AO508" s="9">
        <f t="array" ref="AO508">PERCENTILE(IF($BT$5:$BT$2729="Y",$BQ$5:$BQ$2729),$AI508)</f>
        <v>1.0034663820587475</v>
      </c>
      <c r="AP508" s="9">
        <f t="array" ref="AP508">PERCENTILE(IF($BU$5:$BU$2729="Y",$BQ$5:$BQ$2729),$AI508)</f>
        <v>1.017088625260137</v>
      </c>
      <c r="AQ508" s="9">
        <f t="array" ref="AQ508">PERCENTILE(IF($BV$5:$BV$2729="Y",$BQ$5:$BQ$2729),$AI508)</f>
        <v>0.98458938658225736</v>
      </c>
      <c r="AR508" s="41" t="str">
        <f>IF(AI508&lt;$BJ$12,"Up","Down")</f>
        <v>Up</v>
      </c>
      <c r="AS508" s="41" t="str">
        <f>IF(AI508&lt;$BK$12,"Down","Up")</f>
        <v>Up</v>
      </c>
      <c r="AU508" s="4" t="str">
        <f>IF(AZ508=AZ509,IF(AZ508&gt;AZ507,AZ508&amp;"_O",""),AZ508&amp;"_C")</f>
        <v/>
      </c>
      <c r="AV508" s="7" t="str">
        <f>IF(RIGHT(AU508,1)="C",AX508/INDEX($AX$5:$AX$2729,MATCH(AZ508&amp;"_O",$AU$5:$AU$2729,0),1),"")</f>
        <v/>
      </c>
      <c r="AW508" s="38">
        <v>29091</v>
      </c>
      <c r="AX508" s="37">
        <v>108.6</v>
      </c>
      <c r="AY508" s="7">
        <f>AX508/AX507</f>
        <v>1.002770083102493</v>
      </c>
      <c r="AZ508" s="4">
        <f>YEAR(AW508)</f>
        <v>1979</v>
      </c>
      <c r="BA508" s="2" t="s">
        <v>5</v>
      </c>
      <c r="BB508" s="12" t="str">
        <f>INDEX($CD$5:$CD$10,MATCH(BA508,$CC$5:$CC$10,0),1)</f>
        <v/>
      </c>
      <c r="BC508" s="12" t="str">
        <f>IF(AND(BB508="Y",AY508&gt;1),"Y","")</f>
        <v/>
      </c>
      <c r="BD508" s="12" t="str">
        <f>IF(AND(BB508="Y",AY508&lt;1),"Y","")</f>
        <v/>
      </c>
      <c r="BE508" s="12" t="str">
        <f>IF(AY508&gt;1,IF(AY507&gt;1,"Y",""),"")</f>
        <v>Y</v>
      </c>
      <c r="BF508" s="12" t="str">
        <f>IF(AY508&lt;1,IF(AY507&lt;1,"Y",""),"")</f>
        <v/>
      </c>
      <c r="BG508" s="2"/>
      <c r="BH508" s="2"/>
      <c r="BI508" s="2"/>
      <c r="BJ508" s="2"/>
      <c r="BK508" s="2"/>
      <c r="BL508" s="2"/>
      <c r="BM508" s="4" t="str">
        <f>IF(BR508=BR509,IF(BR508&gt;BR507,BR508&amp;"_O",""),BR508&amp;"_C")</f>
        <v/>
      </c>
      <c r="BN508" s="7" t="str">
        <f>IF(RIGHT(BM508,1)="C",BP508/INDEX($BP$5:$BP$2729,MATCH(BR508&amp;"_O",$BM$5:$BM$2729,0),1),"")</f>
        <v/>
      </c>
      <c r="BO508" s="38">
        <v>29490</v>
      </c>
      <c r="BP508" s="3">
        <v>190.77</v>
      </c>
      <c r="BQ508" s="7">
        <f>BP508/BP507</f>
        <v>0.97665489172170172</v>
      </c>
      <c r="BR508" s="4">
        <f>YEAR(BO508)</f>
        <v>1980</v>
      </c>
      <c r="BS508" s="2" t="s">
        <v>6</v>
      </c>
      <c r="BT508" s="12" t="str">
        <f>INDEX($CD$5:$CD$10,MATCH(BS508,$CC$5:$CC$10,0),1)</f>
        <v/>
      </c>
      <c r="BU508" s="12" t="str">
        <f>IF(AND(BT508="Y",BQ508&gt;1),"Y","")</f>
        <v/>
      </c>
      <c r="BV508" s="12" t="str">
        <f>IF(AND(BT508="Y",BQ508&lt;1),"Y","")</f>
        <v/>
      </c>
      <c r="BW508" s="12" t="str">
        <f>IF(BQ508&gt;1,IF(BQ507&gt;1,"Y",""),"")</f>
        <v/>
      </c>
      <c r="BX508" s="12" t="str">
        <f>IF(BQ508&lt;1,IF(BQ507&lt;1,"Y",""),"")</f>
        <v/>
      </c>
      <c r="BY508" s="2"/>
      <c r="BZ508" s="2"/>
      <c r="CA508" s="2"/>
    </row>
    <row r="509" spans="2:79">
      <c r="B509" s="4" t="str">
        <f>IF(G509=G510,IF(G509&gt;G508,G509&amp;"_O",""),G509&amp;"_C")</f>
        <v/>
      </c>
      <c r="C509" s="14">
        <f ca="1">RANDBETWEEN(0,1000)/1000</f>
        <v>0.57699999999999996</v>
      </c>
      <c r="D509" s="16">
        <f>D508+1</f>
        <v>505</v>
      </c>
      <c r="E509" s="10">
        <f>ROUNDDOWN(D509/52,0)+1</f>
        <v>10</v>
      </c>
      <c r="F509" s="15">
        <f>F508+7</f>
        <v>48155</v>
      </c>
      <c r="G509" s="4">
        <f>YEAR(F509)</f>
        <v>2031</v>
      </c>
      <c r="H509" s="33">
        <v>0.79800000000000004</v>
      </c>
      <c r="I509" s="33">
        <v>0.27600000000000002</v>
      </c>
      <c r="J509" s="33">
        <v>0.81699999999999995</v>
      </c>
      <c r="K509" s="16" t="str">
        <f>IF(M508&gt;1,"Up","Down")</f>
        <v>Down</v>
      </c>
      <c r="L509" s="16" t="str">
        <f>IF(K509="Up",IF(H509&lt;$BJ$7,"Up","Down"),IF(H509&lt;$BK$7,"Down","Up"))</f>
        <v>Up</v>
      </c>
      <c r="M509" s="17">
        <f>IF(L509="Up",INDEX($AK$5:$AK$1005,MATCH(I509,$AI$5:$AI$1005,0),1),INDEX($AL$5:$AL$1005,MATCH(J509,$AI$5:$AI$1005,0),1))</f>
        <v>1.0066651996289893</v>
      </c>
      <c r="N509" s="16" t="str">
        <f>IF(P508&gt;1,"Up","Down")</f>
        <v>Down</v>
      </c>
      <c r="O509" s="16" t="str">
        <f>IF(N509="Up",IF(H509&lt;$BJ$12,"Up","Down"),IF(H509&lt;$BK$12,"Down","Up"))</f>
        <v>Up</v>
      </c>
      <c r="P509" s="17">
        <f>IF(O509="Up",INDEX($AP$5:$AP$1005,MATCH(I509,$AI$5:$AI$1005,0),1),INDEX($AQ$5:$AQ$1005,MATCH(J509,$AI$5:$AI$1005,0),1))</f>
        <v>1.0089618682898647</v>
      </c>
      <c r="Q509" s="19">
        <f>T508</f>
        <v>85035.365454662329</v>
      </c>
      <c r="R509" s="19">
        <f>INDEX(model!$S$5:$S$35,MATCH(G509,model!$Q$5:$Q$35,0),1)*model!$O$5</f>
        <v>125</v>
      </c>
      <c r="S509" s="19">
        <f>IF(RIGHT(B509,1)="C",T508*INDEX(model!$T$5:$T$35,MATCH(G509,model!$Q$5:$Q$35,0),1),0)</f>
        <v>0</v>
      </c>
      <c r="T509" s="19">
        <f>(Q509+R509-S509)*M509</f>
        <v>85727.976290895342</v>
      </c>
      <c r="U509" s="19">
        <f>X508</f>
        <v>81138.534813426973</v>
      </c>
      <c r="V509" s="19">
        <f>INDEX(model!$S$5:$S$35,MATCH(G509,model!$Q$5:$Q$35,0),1)*model!$O$6</f>
        <v>125</v>
      </c>
      <c r="W509" s="19">
        <f>IF(RIGHT(B509,1)="C",X508*INDEX(model!$T$5:$T$35,MATCH(G509,model!$Q$5:$Q$35,0),1),0)</f>
        <v>0</v>
      </c>
      <c r="X509" s="19">
        <f>(U509+V509-W509)*P509</f>
        <v>81991.80790919374</v>
      </c>
      <c r="Y509" s="19"/>
      <c r="Z509" s="36" t="str">
        <f>K509&amp;L509</f>
        <v>DownUp</v>
      </c>
      <c r="AA509" s="36" t="str">
        <f>N509&amp;O509</f>
        <v>DownUp</v>
      </c>
      <c r="AB509" s="19"/>
      <c r="AC509" s="19"/>
      <c r="AD509" s="19"/>
      <c r="AE509" s="19"/>
      <c r="AI509" s="18">
        <f>ROUND(AI508-0.001,3)</f>
        <v>0.496</v>
      </c>
      <c r="AJ509" s="9">
        <f t="array" ref="AJ509">PERCENTILE(IF($BB$5:$BB$2729="Y",$AY$5:$AY$2729),$AI509)</f>
        <v>1.0028184778849227</v>
      </c>
      <c r="AK509" s="9">
        <f t="array" ref="AK509">PERCENTILE(IF($BC$5:$BC$2729="Y",$AY$5:$AY$2729),$AI509)</f>
        <v>1.0121510774013152</v>
      </c>
      <c r="AL509" s="9">
        <f t="array" ref="AL509">PERCENTILE(IF($BD$5:$BD$2729="Y",$AY$5:$AY$2729),$AI509)</f>
        <v>0.98757892987208462</v>
      </c>
      <c r="AM509" s="41" t="str">
        <f>IF(AI509&lt;$BJ$7,"Up","Down")</f>
        <v>Up</v>
      </c>
      <c r="AN509" s="41" t="str">
        <f>IF(AI509&lt;$BK$7,"Down","Up")</f>
        <v>Up</v>
      </c>
      <c r="AO509" s="9">
        <f t="array" ref="AO509">PERCENTILE(IF($BT$5:$BT$2729="Y",$BQ$5:$BQ$2729),$AI509)</f>
        <v>1.0033850250923466</v>
      </c>
      <c r="AP509" s="9">
        <f t="array" ref="AP509">PERCENTILE(IF($BU$5:$BU$2729="Y",$BQ$5:$BQ$2729),$AI509)</f>
        <v>1.0170428279361967</v>
      </c>
      <c r="AQ509" s="9">
        <f t="array" ref="AQ509">PERCENTILE(IF($BV$5:$BV$2729="Y",$BQ$5:$BQ$2729),$AI509)</f>
        <v>0.98458733895085471</v>
      </c>
      <c r="AR509" s="41" t="str">
        <f>IF(AI509&lt;$BJ$12,"Up","Down")</f>
        <v>Up</v>
      </c>
      <c r="AS509" s="41" t="str">
        <f>IF(AI509&lt;$BK$12,"Down","Up")</f>
        <v>Up</v>
      </c>
      <c r="AU509" s="4" t="str">
        <f>IF(AZ509=AZ510,IF(AZ509&gt;AZ508,AZ509&amp;"_O",""),AZ509&amp;"_C")</f>
        <v/>
      </c>
      <c r="AV509" s="7" t="str">
        <f>IF(RIGHT(AU509,1)="C",AX509/INDEX($AX$5:$AX$2729,MATCH(AZ509&amp;"_O",$AU$5:$AU$2729,0),1),"")</f>
        <v/>
      </c>
      <c r="AW509" s="38">
        <v>29098</v>
      </c>
      <c r="AX509" s="37">
        <v>109.32</v>
      </c>
      <c r="AY509" s="7">
        <f>AX509/AX508</f>
        <v>1.0066298342541435</v>
      </c>
      <c r="AZ509" s="4">
        <f>YEAR(AW509)</f>
        <v>1979</v>
      </c>
      <c r="BA509" s="2" t="s">
        <v>5</v>
      </c>
      <c r="BB509" s="12" t="str">
        <f>INDEX($CD$5:$CD$10,MATCH(BA509,$CC$5:$CC$10,0),1)</f>
        <v/>
      </c>
      <c r="BC509" s="12" t="str">
        <f>IF(AND(BB509="Y",AY509&gt;1),"Y","")</f>
        <v/>
      </c>
      <c r="BD509" s="12" t="str">
        <f>IF(AND(BB509="Y",AY509&lt;1),"Y","")</f>
        <v/>
      </c>
      <c r="BE509" s="12" t="str">
        <f>IF(AY509&gt;1,IF(AY508&gt;1,"Y",""),"")</f>
        <v>Y</v>
      </c>
      <c r="BF509" s="12" t="str">
        <f>IF(AY509&lt;1,IF(AY508&lt;1,"Y",""),"")</f>
        <v/>
      </c>
      <c r="BG509" s="2"/>
      <c r="BH509" s="2"/>
      <c r="BI509" s="2"/>
      <c r="BJ509" s="2"/>
      <c r="BK509" s="2"/>
      <c r="BL509" s="2"/>
      <c r="BM509" s="4" t="str">
        <f>IF(BR509=BR510,IF(BR509&gt;BR508,BR509&amp;"_O",""),BR509&amp;"_C")</f>
        <v/>
      </c>
      <c r="BN509" s="7" t="str">
        <f>IF(RIGHT(BM509,1)="C",BP509/INDEX($BP$5:$BP$2729,MATCH(BR509&amp;"_O",$BM$5:$BM$2729,0),1),"")</f>
        <v/>
      </c>
      <c r="BO509" s="38">
        <v>29497</v>
      </c>
      <c r="BP509" s="3">
        <v>193.43</v>
      </c>
      <c r="BQ509" s="7">
        <f>BP509/BP508</f>
        <v>1.0139434921633381</v>
      </c>
      <c r="BR509" s="4">
        <f>YEAR(BO509)</f>
        <v>1980</v>
      </c>
      <c r="BS509" s="2" t="s">
        <v>6</v>
      </c>
      <c r="BT509" s="12" t="str">
        <f>INDEX($CD$5:$CD$10,MATCH(BS509,$CC$5:$CC$10,0),1)</f>
        <v/>
      </c>
      <c r="BU509" s="12" t="str">
        <f>IF(AND(BT509="Y",BQ509&gt;1),"Y","")</f>
        <v/>
      </c>
      <c r="BV509" s="12" t="str">
        <f>IF(AND(BT509="Y",BQ509&lt;1),"Y","")</f>
        <v/>
      </c>
      <c r="BW509" s="12" t="str">
        <f>IF(BQ509&gt;1,IF(BQ508&gt;1,"Y",""),"")</f>
        <v/>
      </c>
      <c r="BX509" s="12" t="str">
        <f>IF(BQ509&lt;1,IF(BQ508&lt;1,"Y",""),"")</f>
        <v/>
      </c>
      <c r="BY509" s="2"/>
      <c r="BZ509" s="2"/>
      <c r="CA509" s="2"/>
    </row>
    <row r="510" spans="2:79">
      <c r="B510" s="4" t="str">
        <f>IF(G510=G511,IF(G510&gt;G509,G510&amp;"_O",""),G510&amp;"_C")</f>
        <v/>
      </c>
      <c r="C510" s="14">
        <f ca="1">RANDBETWEEN(0,1000)/1000</f>
        <v>0.45600000000000002</v>
      </c>
      <c r="D510" s="16">
        <f>D509+1</f>
        <v>506</v>
      </c>
      <c r="E510" s="10">
        <f>ROUNDDOWN(D510/52,0)+1</f>
        <v>10</v>
      </c>
      <c r="F510" s="15">
        <f>F509+7</f>
        <v>48162</v>
      </c>
      <c r="G510" s="4">
        <f>YEAR(F510)</f>
        <v>2031</v>
      </c>
      <c r="H510" s="33">
        <v>0.84499999999999997</v>
      </c>
      <c r="I510" s="33">
        <v>0.67500000000000004</v>
      </c>
      <c r="J510" s="33">
        <v>0.77800000000000002</v>
      </c>
      <c r="K510" s="16" t="str">
        <f>IF(M509&gt;1,"Up","Down")</f>
        <v>Up</v>
      </c>
      <c r="L510" s="16" t="str">
        <f>IF(K510="Up",IF(H510&lt;$BJ$7,"Up","Down"),IF(H510&lt;$BK$7,"Down","Up"))</f>
        <v>Down</v>
      </c>
      <c r="M510" s="17">
        <f>IF(L510="Up",INDEX($AK$5:$AK$1005,MATCH(I510,$AI$5:$AI$1005,0),1),INDEX($AL$5:$AL$1005,MATCH(J510,$AI$5:$AI$1005,0),1))</f>
        <v>0.995394638621237</v>
      </c>
      <c r="N510" s="16" t="str">
        <f>IF(P509&gt;1,"Up","Down")</f>
        <v>Up</v>
      </c>
      <c r="O510" s="16" t="str">
        <f>IF(N510="Up",IF(H510&lt;$BJ$12,"Up","Down"),IF(H510&lt;$BK$12,"Down","Up"))</f>
        <v>Down</v>
      </c>
      <c r="P510" s="17">
        <f>IF(O510="Up",INDEX($AP$5:$AP$1005,MATCH(I510,$AI$5:$AI$1005,0),1),INDEX($AQ$5:$AQ$1005,MATCH(J510,$AI$5:$AI$1005,0),1))</f>
        <v>0.99458577269467674</v>
      </c>
      <c r="Q510" s="19">
        <f>T509</f>
        <v>85727.976290895342</v>
      </c>
      <c r="R510" s="19">
        <f>INDEX(model!$S$5:$S$35,MATCH(G510,model!$Q$5:$Q$35,0),1)*model!$O$5</f>
        <v>125</v>
      </c>
      <c r="S510" s="19">
        <f>IF(RIGHT(B510,1)="C",T509*INDEX(model!$T$5:$T$35,MATCH(G510,model!$Q$5:$Q$35,0),1),0)</f>
        <v>0</v>
      </c>
      <c r="T510" s="19">
        <f>(Q510+R510-S510)*M510</f>
        <v>85457.592309633401</v>
      </c>
      <c r="U510" s="19">
        <f>X509</f>
        <v>81991.80790919374</v>
      </c>
      <c r="V510" s="19">
        <f>INDEX(model!$S$5:$S$35,MATCH(G510,model!$Q$5:$Q$35,0),1)*model!$O$6</f>
        <v>125</v>
      </c>
      <c r="W510" s="19">
        <f>IF(RIGHT(B510,1)="C",X509*INDEX(model!$T$5:$T$35,MATCH(G510,model!$Q$5:$Q$35,0),1),0)</f>
        <v>0</v>
      </c>
      <c r="X510" s="19">
        <f>(U510+V510-W510)*P510</f>
        <v>81672.208845585803</v>
      </c>
      <c r="Y510" s="19"/>
      <c r="Z510" s="36" t="str">
        <f>K510&amp;L510</f>
        <v>UpDown</v>
      </c>
      <c r="AA510" s="36" t="str">
        <f>N510&amp;O510</f>
        <v>UpDown</v>
      </c>
      <c r="AB510" s="19"/>
      <c r="AC510" s="19"/>
      <c r="AD510" s="19"/>
      <c r="AE510" s="19"/>
      <c r="AI510" s="18">
        <f>ROUND(AI509-0.001,3)</f>
        <v>0.495</v>
      </c>
      <c r="AJ510" s="9">
        <f t="array" ref="AJ510">PERCENTILE(IF($BB$5:$BB$2729="Y",$AY$5:$AY$2729),$AI510)</f>
        <v>1.0027683789611423</v>
      </c>
      <c r="AK510" s="9">
        <f t="array" ref="AK510">PERCENTILE(IF($BC$5:$BC$2729="Y",$AY$5:$AY$2729),$AI510)</f>
        <v>1.0121284696375705</v>
      </c>
      <c r="AL510" s="9">
        <f t="array" ref="AL510">PERCENTILE(IF($BD$5:$BD$2729="Y",$AY$5:$AY$2729),$AI510)</f>
        <v>0.98757122777281559</v>
      </c>
      <c r="AM510" s="41" t="str">
        <f>IF(AI510&lt;$BJ$7,"Up","Down")</f>
        <v>Up</v>
      </c>
      <c r="AN510" s="41" t="str">
        <f>IF(AI510&lt;$BK$7,"Down","Up")</f>
        <v>Up</v>
      </c>
      <c r="AO510" s="9">
        <f t="array" ref="AO510">PERCENTILE(IF($BT$5:$BT$2729="Y",$BQ$5:$BQ$2729),$AI510)</f>
        <v>1.0033625073317012</v>
      </c>
      <c r="AP510" s="9">
        <f t="array" ref="AP510">PERCENTILE(IF($BU$5:$BU$2729="Y",$BQ$5:$BQ$2729),$AI510)</f>
        <v>1.0170074574433658</v>
      </c>
      <c r="AQ510" s="9">
        <f t="array" ref="AQ510">PERCENTILE(IF($BV$5:$BV$2729="Y",$BQ$5:$BQ$2729),$AI510)</f>
        <v>0.98458450975923495</v>
      </c>
      <c r="AR510" s="41" t="str">
        <f>IF(AI510&lt;$BJ$12,"Up","Down")</f>
        <v>Up</v>
      </c>
      <c r="AS510" s="41" t="str">
        <f>IF(AI510&lt;$BK$12,"Down","Up")</f>
        <v>Up</v>
      </c>
      <c r="AU510" s="4" t="str">
        <f>IF(AZ510=AZ511,IF(AZ510&gt;AZ509,AZ510&amp;"_O",""),AZ510&amp;"_C")</f>
        <v/>
      </c>
      <c r="AV510" s="7" t="str">
        <f>IF(RIGHT(AU510,1)="C",AX510/INDEX($AX$5:$AX$2729,MATCH(AZ510&amp;"_O",$AU$5:$AU$2729,0),1),"")</f>
        <v/>
      </c>
      <c r="AW510" s="38">
        <v>29105</v>
      </c>
      <c r="AX510" s="37">
        <v>107.66</v>
      </c>
      <c r="AY510" s="7">
        <f>AX510/AX509</f>
        <v>0.98481522136845956</v>
      </c>
      <c r="AZ510" s="4">
        <f>YEAR(AW510)</f>
        <v>1979</v>
      </c>
      <c r="BA510" s="2" t="s">
        <v>5</v>
      </c>
      <c r="BB510" s="12" t="str">
        <f>INDEX($CD$5:$CD$10,MATCH(BA510,$CC$5:$CC$10,0),1)</f>
        <v/>
      </c>
      <c r="BC510" s="12" t="str">
        <f>IF(AND(BB510="Y",AY510&gt;1),"Y","")</f>
        <v/>
      </c>
      <c r="BD510" s="12" t="str">
        <f>IF(AND(BB510="Y",AY510&lt;1),"Y","")</f>
        <v/>
      </c>
      <c r="BE510" s="12" t="str">
        <f>IF(AY510&gt;1,IF(AY509&gt;1,"Y",""),"")</f>
        <v/>
      </c>
      <c r="BF510" s="12" t="str">
        <f>IF(AY510&lt;1,IF(AY509&lt;1,"Y",""),"")</f>
        <v/>
      </c>
      <c r="BG510" s="2"/>
      <c r="BH510" s="2"/>
      <c r="BI510" s="2"/>
      <c r="BJ510" s="2"/>
      <c r="BK510" s="2"/>
      <c r="BL510" s="2"/>
      <c r="BM510" s="4" t="str">
        <f>IF(BR510=BR511,IF(BR510&gt;BR509,BR510&amp;"_O",""),BR510&amp;"_C")</f>
        <v/>
      </c>
      <c r="BN510" s="7" t="str">
        <f>IF(RIGHT(BM510,1)="C",BP510/INDEX($BP$5:$BP$2729,MATCH(BR510&amp;"_O",$BM$5:$BM$2729,0),1),"")</f>
        <v/>
      </c>
      <c r="BO510" s="38">
        <v>29504</v>
      </c>
      <c r="BP510" s="3">
        <v>197.79</v>
      </c>
      <c r="BQ510" s="7">
        <f>BP510/BP509</f>
        <v>1.0225404539109755</v>
      </c>
      <c r="BR510" s="4">
        <f>YEAR(BO510)</f>
        <v>1980</v>
      </c>
      <c r="BS510" s="2" t="s">
        <v>6</v>
      </c>
      <c r="BT510" s="12" t="str">
        <f>INDEX($CD$5:$CD$10,MATCH(BS510,$CC$5:$CC$10,0),1)</f>
        <v/>
      </c>
      <c r="BU510" s="12" t="str">
        <f>IF(AND(BT510="Y",BQ510&gt;1),"Y","")</f>
        <v/>
      </c>
      <c r="BV510" s="12" t="str">
        <f>IF(AND(BT510="Y",BQ510&lt;1),"Y","")</f>
        <v/>
      </c>
      <c r="BW510" s="12" t="str">
        <f>IF(BQ510&gt;1,IF(BQ509&gt;1,"Y",""),"")</f>
        <v>Y</v>
      </c>
      <c r="BX510" s="12" t="str">
        <f>IF(BQ510&lt;1,IF(BQ509&lt;1,"Y",""),"")</f>
        <v/>
      </c>
      <c r="BY510" s="2"/>
      <c r="BZ510" s="2"/>
      <c r="CA510" s="2"/>
    </row>
    <row r="511" spans="2:79">
      <c r="B511" s="4" t="str">
        <f>IF(G511=G512,IF(G511&gt;G510,G511&amp;"_O",""),G511&amp;"_C")</f>
        <v/>
      </c>
      <c r="C511" s="14">
        <f ca="1">RANDBETWEEN(0,1000)/1000</f>
        <v>0.52400000000000002</v>
      </c>
      <c r="D511" s="16">
        <f>D510+1</f>
        <v>507</v>
      </c>
      <c r="E511" s="10">
        <f>ROUNDDOWN(D511/52,0)+1</f>
        <v>10</v>
      </c>
      <c r="F511" s="15">
        <f>F510+7</f>
        <v>48169</v>
      </c>
      <c r="G511" s="4">
        <f>YEAR(F511)</f>
        <v>2031</v>
      </c>
      <c r="H511" s="33">
        <v>0.24399999999999999</v>
      </c>
      <c r="I511" s="33">
        <v>0.86799999999999999</v>
      </c>
      <c r="J511" s="33">
        <v>0.66500000000000004</v>
      </c>
      <c r="K511" s="16" t="str">
        <f>IF(M510&gt;1,"Up","Down")</f>
        <v>Down</v>
      </c>
      <c r="L511" s="16" t="str">
        <f>IF(K511="Up",IF(H511&lt;$BJ$7,"Up","Down"),IF(H511&lt;$BK$7,"Down","Up"))</f>
        <v>Down</v>
      </c>
      <c r="M511" s="17">
        <f>IF(L511="Up",INDEX($AK$5:$AK$1005,MATCH(I511,$AI$5:$AI$1005,0),1),INDEX($AL$5:$AL$1005,MATCH(J511,$AI$5:$AI$1005,0),1))</f>
        <v>0.99236028973054979</v>
      </c>
      <c r="N511" s="16" t="str">
        <f>IF(P510&gt;1,"Up","Down")</f>
        <v>Down</v>
      </c>
      <c r="O511" s="16" t="str">
        <f>IF(N511="Up",IF(H511&lt;$BJ$12,"Up","Down"),IF(H511&lt;$BK$12,"Down","Up"))</f>
        <v>Down</v>
      </c>
      <c r="P511" s="17">
        <f>IF(O511="Up",INDEX($AP$5:$AP$1005,MATCH(I511,$AI$5:$AI$1005,0),1),INDEX($AQ$5:$AQ$1005,MATCH(J511,$AI$5:$AI$1005,0),1))</f>
        <v>0.99168819151340226</v>
      </c>
      <c r="Q511" s="19">
        <f>T510</f>
        <v>85457.592309633401</v>
      </c>
      <c r="R511" s="19">
        <f>INDEX(model!$S$5:$S$35,MATCH(G511,model!$Q$5:$Q$35,0),1)*model!$O$5</f>
        <v>125</v>
      </c>
      <c r="S511" s="19">
        <f>IF(RIGHT(B511,1)="C",T510*INDEX(model!$T$5:$T$35,MATCH(G511,model!$Q$5:$Q$35,0),1),0)</f>
        <v>0</v>
      </c>
      <c r="T511" s="19">
        <f>(Q511+R511-S511)*M511</f>
        <v>84928.766100279317</v>
      </c>
      <c r="U511" s="19">
        <f>X510</f>
        <v>81672.208845585803</v>
      </c>
      <c r="V511" s="19">
        <f>INDEX(model!$S$5:$S$35,MATCH(G511,model!$Q$5:$Q$35,0),1)*model!$O$6</f>
        <v>125</v>
      </c>
      <c r="W511" s="19">
        <f>IF(RIGHT(B511,1)="C",X510*INDEX(model!$T$5:$T$35,MATCH(G511,model!$Q$5:$Q$35,0),1),0)</f>
        <v>0</v>
      </c>
      <c r="X511" s="19">
        <f>(U511+V511-W511)*P511</f>
        <v>81117.326110923052</v>
      </c>
      <c r="Y511" s="19"/>
      <c r="Z511" s="36" t="str">
        <f>K511&amp;L511</f>
        <v>DownDown</v>
      </c>
      <c r="AA511" s="36" t="str">
        <f>N511&amp;O511</f>
        <v>DownDown</v>
      </c>
      <c r="AB511" s="19"/>
      <c r="AC511" s="19"/>
      <c r="AD511" s="19"/>
      <c r="AE511" s="19"/>
      <c r="AI511" s="18">
        <f>ROUND(AI510-0.001,3)</f>
        <v>0.49399999999999999</v>
      </c>
      <c r="AJ511" s="9">
        <f t="array" ref="AJ511">PERCENTILE(IF($BB$5:$BB$2729="Y",$AY$5:$AY$2729),$AI511)</f>
        <v>1.0027266346511121</v>
      </c>
      <c r="AK511" s="9">
        <f t="array" ref="AK511">PERCENTILE(IF($BC$5:$BC$2729="Y",$AY$5:$AY$2729),$AI511)</f>
        <v>1.0120999919497291</v>
      </c>
      <c r="AL511" s="9">
        <f t="array" ref="AL511">PERCENTILE(IF($BD$5:$BD$2729="Y",$AY$5:$AY$2729),$AI511)</f>
        <v>0.98752521274530591</v>
      </c>
      <c r="AM511" s="41" t="str">
        <f>IF(AI511&lt;$BJ$7,"Up","Down")</f>
        <v>Up</v>
      </c>
      <c r="AN511" s="41" t="str">
        <f>IF(AI511&lt;$BK$7,"Down","Up")</f>
        <v>Up</v>
      </c>
      <c r="AO511" s="9">
        <f t="array" ref="AO511">PERCENTILE(IF($BT$5:$BT$2729="Y",$BQ$5:$BQ$2729),$AI511)</f>
        <v>1.0033502003578136</v>
      </c>
      <c r="AP511" s="9">
        <f t="array" ref="AP511">PERCENTILE(IF($BU$5:$BU$2729="Y",$BQ$5:$BQ$2729),$AI511)</f>
        <v>1.0169906478240032</v>
      </c>
      <c r="AQ511" s="9">
        <f t="array" ref="AQ511">PERCENTILE(IF($BV$5:$BV$2729="Y",$BQ$5:$BQ$2729),$AI511)</f>
        <v>0.98457885085579866</v>
      </c>
      <c r="AR511" s="41" t="str">
        <f>IF(AI511&lt;$BJ$12,"Up","Down")</f>
        <v>Up</v>
      </c>
      <c r="AS511" s="41" t="str">
        <f>IF(AI511&lt;$BK$12,"Down","Up")</f>
        <v>Up</v>
      </c>
      <c r="AU511" s="4" t="str">
        <f>IF(AZ511=AZ512,IF(AZ511&gt;AZ510,AZ511&amp;"_O",""),AZ511&amp;"_C")</f>
        <v/>
      </c>
      <c r="AV511" s="7" t="str">
        <f>IF(RIGHT(AU511,1)="C",AX511/INDEX($AX$5:$AX$2729,MATCH(AZ511&amp;"_O",$AU$5:$AU$2729,0),1),"")</f>
        <v/>
      </c>
      <c r="AW511" s="38">
        <v>29112</v>
      </c>
      <c r="AX511" s="37">
        <v>108.76</v>
      </c>
      <c r="AY511" s="7">
        <f>AX511/AX510</f>
        <v>1.0102173509195616</v>
      </c>
      <c r="AZ511" s="4">
        <f>YEAR(AW511)</f>
        <v>1979</v>
      </c>
      <c r="BA511" s="2" t="s">
        <v>5</v>
      </c>
      <c r="BB511" s="12" t="str">
        <f>INDEX($CD$5:$CD$10,MATCH(BA511,$CC$5:$CC$10,0),1)</f>
        <v/>
      </c>
      <c r="BC511" s="12" t="str">
        <f>IF(AND(BB511="Y",AY511&gt;1),"Y","")</f>
        <v/>
      </c>
      <c r="BD511" s="12" t="str">
        <f>IF(AND(BB511="Y",AY511&lt;1),"Y","")</f>
        <v/>
      </c>
      <c r="BE511" s="12" t="str">
        <f>IF(AY511&gt;1,IF(AY510&gt;1,"Y",""),"")</f>
        <v/>
      </c>
      <c r="BF511" s="12" t="str">
        <f>IF(AY511&lt;1,IF(AY510&lt;1,"Y",""),"")</f>
        <v/>
      </c>
      <c r="BG511" s="2"/>
      <c r="BH511" s="2"/>
      <c r="BI511" s="2"/>
      <c r="BJ511" s="2"/>
      <c r="BK511" s="2"/>
      <c r="BL511" s="2"/>
      <c r="BM511" s="4" t="str">
        <f>IF(BR511=BR512,IF(BR511&gt;BR510,BR511&amp;"_O",""),BR511&amp;"_C")</f>
        <v/>
      </c>
      <c r="BN511" s="7" t="str">
        <f>IF(RIGHT(BM511,1)="C",BP511/INDEX($BP$5:$BP$2729,MATCH(BR511&amp;"_O",$BM$5:$BM$2729,0),1),"")</f>
        <v/>
      </c>
      <c r="BO511" s="38">
        <v>29511</v>
      </c>
      <c r="BP511" s="3">
        <v>197.24</v>
      </c>
      <c r="BQ511" s="7">
        <f>BP511/BP510</f>
        <v>0.99721927296627744</v>
      </c>
      <c r="BR511" s="4">
        <f>YEAR(BO511)</f>
        <v>1980</v>
      </c>
      <c r="BS511" s="2" t="s">
        <v>6</v>
      </c>
      <c r="BT511" s="12" t="str">
        <f>INDEX($CD$5:$CD$10,MATCH(BS511,$CC$5:$CC$10,0),1)</f>
        <v/>
      </c>
      <c r="BU511" s="12" t="str">
        <f>IF(AND(BT511="Y",BQ511&gt;1),"Y","")</f>
        <v/>
      </c>
      <c r="BV511" s="12" t="str">
        <f>IF(AND(BT511="Y",BQ511&lt;1),"Y","")</f>
        <v/>
      </c>
      <c r="BW511" s="12" t="str">
        <f>IF(BQ511&gt;1,IF(BQ510&gt;1,"Y",""),"")</f>
        <v/>
      </c>
      <c r="BX511" s="12" t="str">
        <f>IF(BQ511&lt;1,IF(BQ510&lt;1,"Y",""),"")</f>
        <v/>
      </c>
      <c r="BY511" s="2"/>
      <c r="BZ511" s="2"/>
      <c r="CA511" s="2"/>
    </row>
    <row r="512" spans="2:79">
      <c r="B512" s="4" t="str">
        <f>IF(G512=G513,IF(G512&gt;G511,G512&amp;"_O",""),G512&amp;"_C")</f>
        <v/>
      </c>
      <c r="C512" s="14">
        <f ca="1">RANDBETWEEN(0,1000)/1000</f>
        <v>0.99</v>
      </c>
      <c r="D512" s="16">
        <f>D511+1</f>
        <v>508</v>
      </c>
      <c r="E512" s="10">
        <f>ROUNDDOWN(D512/52,0)+1</f>
        <v>10</v>
      </c>
      <c r="F512" s="15">
        <f>F511+7</f>
        <v>48176</v>
      </c>
      <c r="G512" s="4">
        <f>YEAR(F512)</f>
        <v>2031</v>
      </c>
      <c r="H512" s="33">
        <v>1.4E-2</v>
      </c>
      <c r="I512" s="33">
        <v>0.66500000000000004</v>
      </c>
      <c r="J512" s="33">
        <v>0.29399999999999998</v>
      </c>
      <c r="K512" s="16" t="str">
        <f>IF(M511&gt;1,"Up","Down")</f>
        <v>Down</v>
      </c>
      <c r="L512" s="16" t="str">
        <f>IF(K512="Up",IF(H512&lt;$BJ$7,"Up","Down"),IF(H512&lt;$BK$7,"Down","Up"))</f>
        <v>Down</v>
      </c>
      <c r="M512" s="17">
        <f>IF(L512="Up",INDEX($AK$5:$AK$1005,MATCH(I512,$AI$5:$AI$1005,0),1),INDEX($AL$5:$AL$1005,MATCH(J512,$AI$5:$AI$1005,0),1))</f>
        <v>0.97953707236497067</v>
      </c>
      <c r="N512" s="16" t="str">
        <f>IF(P511&gt;1,"Up","Down")</f>
        <v>Down</v>
      </c>
      <c r="O512" s="16" t="str">
        <f>IF(N512="Up",IF(H512&lt;$BJ$12,"Up","Down"),IF(H512&lt;$BK$12,"Down","Up"))</f>
        <v>Down</v>
      </c>
      <c r="P512" s="17">
        <f>IF(O512="Up",INDEX($AP$5:$AP$1005,MATCH(I512,$AI$5:$AI$1005,0),1),INDEX($AQ$5:$AQ$1005,MATCH(J512,$AI$5:$AI$1005,0),1))</f>
        <v>0.97367022080319265</v>
      </c>
      <c r="Q512" s="19">
        <f>T511</f>
        <v>84928.766100279317</v>
      </c>
      <c r="R512" s="19">
        <f>INDEX(model!$S$5:$S$35,MATCH(G512,model!$Q$5:$Q$35,0),1)*model!$O$5</f>
        <v>125</v>
      </c>
      <c r="S512" s="19">
        <f>IF(RIGHT(B512,1)="C",T511*INDEX(model!$T$5:$T$35,MATCH(G512,model!$Q$5:$Q$35,0),1),0)</f>
        <v>0</v>
      </c>
      <c r="T512" s="19">
        <f>(Q512+R512-S512)*M512</f>
        <v>83313.317039482587</v>
      </c>
      <c r="U512" s="19">
        <f>X511</f>
        <v>81117.326110923052</v>
      </c>
      <c r="V512" s="19">
        <f>INDEX(model!$S$5:$S$35,MATCH(G512,model!$Q$5:$Q$35,0),1)*model!$O$6</f>
        <v>125</v>
      </c>
      <c r="W512" s="19">
        <f>IF(RIGHT(B512,1)="C",X511*INDEX(model!$T$5:$T$35,MATCH(G512,model!$Q$5:$Q$35,0),1),0)</f>
        <v>0</v>
      </c>
      <c r="X512" s="19">
        <f>(U512+V512-W512)*P512</f>
        <v>79103.233602987428</v>
      </c>
      <c r="Y512" s="19"/>
      <c r="Z512" s="36" t="str">
        <f>K512&amp;L512</f>
        <v>DownDown</v>
      </c>
      <c r="AA512" s="36" t="str">
        <f>N512&amp;O512</f>
        <v>DownDown</v>
      </c>
      <c r="AB512" s="19"/>
      <c r="AC512" s="19"/>
      <c r="AD512" s="19"/>
      <c r="AE512" s="19"/>
      <c r="AI512" s="18">
        <f>ROUND(AI511-0.001,3)</f>
        <v>0.49299999999999999</v>
      </c>
      <c r="AJ512" s="9">
        <f t="array" ref="AJ512">PERCENTILE(IF($BB$5:$BB$2729="Y",$AY$5:$AY$2729),$AI512)</f>
        <v>1.0027009433989027</v>
      </c>
      <c r="AK512" s="9">
        <f t="array" ref="AK512">PERCENTILE(IF($BC$5:$BC$2729="Y",$AY$5:$AY$2729),$AI512)</f>
        <v>1.0120779909437532</v>
      </c>
      <c r="AL512" s="9">
        <f t="array" ref="AL512">PERCENTILE(IF($BD$5:$BD$2729="Y",$AY$5:$AY$2729),$AI512)</f>
        <v>0.98748130109629917</v>
      </c>
      <c r="AM512" s="41" t="str">
        <f>IF(AI512&lt;$BJ$7,"Up","Down")</f>
        <v>Up</v>
      </c>
      <c r="AN512" s="41" t="str">
        <f>IF(AI512&lt;$BK$7,"Down","Up")</f>
        <v>Up</v>
      </c>
      <c r="AO512" s="9">
        <f t="array" ref="AO512">PERCENTILE(IF($BT$5:$BT$2729="Y",$BQ$5:$BQ$2729),$AI512)</f>
        <v>1.0033242620938683</v>
      </c>
      <c r="AP512" s="9">
        <f t="array" ref="AP512">PERCENTILE(IF($BU$5:$BU$2729="Y",$BQ$5:$BQ$2729),$AI512)</f>
        <v>1.0169863169166544</v>
      </c>
      <c r="AQ512" s="9">
        <f t="array" ref="AQ512">PERCENTILE(IF($BV$5:$BV$2729="Y",$BQ$5:$BQ$2729),$AI512)</f>
        <v>0.98457011641540537</v>
      </c>
      <c r="AR512" s="41" t="str">
        <f>IF(AI512&lt;$BJ$12,"Up","Down")</f>
        <v>Up</v>
      </c>
      <c r="AS512" s="41" t="str">
        <f>IF(AI512&lt;$BK$12,"Down","Up")</f>
        <v>Up</v>
      </c>
      <c r="AU512" s="4" t="str">
        <f>IF(AZ512=AZ513,IF(AZ512&gt;AZ511,AZ512&amp;"_O",""),AZ512&amp;"_C")</f>
        <v/>
      </c>
      <c r="AV512" s="7" t="str">
        <f>IF(RIGHT(AU512,1)="C",AX512/INDEX($AX$5:$AX$2729,MATCH(AZ512&amp;"_O",$AU$5:$AU$2729,0),1),"")</f>
        <v/>
      </c>
      <c r="AW512" s="38">
        <v>29119</v>
      </c>
      <c r="AX512" s="37">
        <v>110.47</v>
      </c>
      <c r="AY512" s="7">
        <f>AX512/AX511</f>
        <v>1.0157226921662375</v>
      </c>
      <c r="AZ512" s="4">
        <f>YEAR(AW512)</f>
        <v>1979</v>
      </c>
      <c r="BA512" s="2" t="s">
        <v>5</v>
      </c>
      <c r="BB512" s="12" t="str">
        <f>INDEX($CD$5:$CD$10,MATCH(BA512,$CC$5:$CC$10,0),1)</f>
        <v/>
      </c>
      <c r="BC512" s="12" t="str">
        <f>IF(AND(BB512="Y",AY512&gt;1),"Y","")</f>
        <v/>
      </c>
      <c r="BD512" s="12" t="str">
        <f>IF(AND(BB512="Y",AY512&lt;1),"Y","")</f>
        <v/>
      </c>
      <c r="BE512" s="12" t="str">
        <f>IF(AY512&gt;1,IF(AY511&gt;1,"Y",""),"")</f>
        <v>Y</v>
      </c>
      <c r="BF512" s="12" t="str">
        <f>IF(AY512&lt;1,IF(AY511&lt;1,"Y",""),"")</f>
        <v/>
      </c>
      <c r="BG512" s="2"/>
      <c r="BH512" s="2"/>
      <c r="BI512" s="2"/>
      <c r="BJ512" s="2"/>
      <c r="BK512" s="2"/>
      <c r="BL512" s="2"/>
      <c r="BM512" s="4" t="str">
        <f>IF(BR512=BR513,IF(BR512&gt;BR511,BR512&amp;"_O",""),BR512&amp;"_C")</f>
        <v/>
      </c>
      <c r="BN512" s="7" t="str">
        <f>IF(RIGHT(BM512,1)="C",BP512/INDEX($BP$5:$BP$2729,MATCH(BR512&amp;"_O",$BM$5:$BM$2729,0),1),"")</f>
        <v/>
      </c>
      <c r="BO512" s="38">
        <v>29518</v>
      </c>
      <c r="BP512" s="3">
        <v>196.17</v>
      </c>
      <c r="BQ512" s="7">
        <f>BP512/BP511</f>
        <v>0.99457513688906907</v>
      </c>
      <c r="BR512" s="4">
        <f>YEAR(BO512)</f>
        <v>1980</v>
      </c>
      <c r="BS512" s="2" t="s">
        <v>6</v>
      </c>
      <c r="BT512" s="12" t="str">
        <f>INDEX($CD$5:$CD$10,MATCH(BS512,$CC$5:$CC$10,0),1)</f>
        <v/>
      </c>
      <c r="BU512" s="12" t="str">
        <f>IF(AND(BT512="Y",BQ512&gt;1),"Y","")</f>
        <v/>
      </c>
      <c r="BV512" s="12" t="str">
        <f>IF(AND(BT512="Y",BQ512&lt;1),"Y","")</f>
        <v/>
      </c>
      <c r="BW512" s="12" t="str">
        <f>IF(BQ512&gt;1,IF(BQ511&gt;1,"Y",""),"")</f>
        <v/>
      </c>
      <c r="BX512" s="12" t="str">
        <f>IF(BQ512&lt;1,IF(BQ511&lt;1,"Y",""),"")</f>
        <v>Y</v>
      </c>
      <c r="BY512" s="2"/>
      <c r="BZ512" s="2"/>
      <c r="CA512" s="2"/>
    </row>
    <row r="513" spans="2:79">
      <c r="B513" s="4" t="str">
        <f>IF(G513=G514,IF(G513&gt;G512,G513&amp;"_O",""),G513&amp;"_C")</f>
        <v/>
      </c>
      <c r="C513" s="14">
        <f ca="1">RANDBETWEEN(0,1000)/1000</f>
        <v>0.39</v>
      </c>
      <c r="D513" s="16">
        <f>D512+1</f>
        <v>509</v>
      </c>
      <c r="E513" s="10">
        <f>ROUNDDOWN(D513/52,0)+1</f>
        <v>10</v>
      </c>
      <c r="F513" s="15">
        <f>F512+7</f>
        <v>48183</v>
      </c>
      <c r="G513" s="4">
        <f>YEAR(F513)</f>
        <v>2031</v>
      </c>
      <c r="H513" s="33">
        <v>0.32800000000000001</v>
      </c>
      <c r="I513" s="33">
        <v>0.68200000000000005</v>
      </c>
      <c r="J513" s="33">
        <v>0.86599999999999999</v>
      </c>
      <c r="K513" s="16" t="str">
        <f>IF(M512&gt;1,"Up","Down")</f>
        <v>Down</v>
      </c>
      <c r="L513" s="16" t="str">
        <f>IF(K513="Up",IF(H513&lt;$BJ$7,"Up","Down"),IF(H513&lt;$BK$7,"Down","Up"))</f>
        <v>Down</v>
      </c>
      <c r="M513" s="17">
        <f>IF(L513="Up",INDEX($AK$5:$AK$1005,MATCH(I513,$AI$5:$AI$1005,0),1),INDEX($AL$5:$AL$1005,MATCH(J513,$AI$5:$AI$1005,0),1))</f>
        <v>0.99724862234018297</v>
      </c>
      <c r="N513" s="16" t="str">
        <f>IF(P512&gt;1,"Up","Down")</f>
        <v>Down</v>
      </c>
      <c r="O513" s="16" t="str">
        <f>IF(N513="Up",IF(H513&lt;$BJ$12,"Up","Down"),IF(H513&lt;$BK$12,"Down","Up"))</f>
        <v>Down</v>
      </c>
      <c r="P513" s="17">
        <f>IF(O513="Up",INDEX($AP$5:$AP$1005,MATCH(I513,$AI$5:$AI$1005,0),1),INDEX($AQ$5:$AQ$1005,MATCH(J513,$AI$5:$AI$1005,0),1))</f>
        <v>0.99666029907055753</v>
      </c>
      <c r="Q513" s="19">
        <f>T512</f>
        <v>83313.317039482587</v>
      </c>
      <c r="R513" s="19">
        <f>INDEX(model!$S$5:$S$35,MATCH(G513,model!$Q$5:$Q$35,0),1)*model!$O$5</f>
        <v>125</v>
      </c>
      <c r="S513" s="19">
        <f>IF(RIGHT(B513,1)="C",T512*INDEX(model!$T$5:$T$35,MATCH(G513,model!$Q$5:$Q$35,0),1),0)</f>
        <v>0</v>
      </c>
      <c r="T513" s="19">
        <f>(Q513+R513-S513)*M513</f>
        <v>83208.746718007416</v>
      </c>
      <c r="U513" s="19">
        <f>X512</f>
        <v>79103.233602987428</v>
      </c>
      <c r="V513" s="19">
        <f>INDEX(model!$S$5:$S$35,MATCH(G513,model!$Q$5:$Q$35,0),1)*model!$O$6</f>
        <v>125</v>
      </c>
      <c r="W513" s="19">
        <f>IF(RIGHT(B513,1)="C",X512*INDEX(model!$T$5:$T$35,MATCH(G513,model!$Q$5:$Q$35,0),1),0)</f>
        <v>0</v>
      </c>
      <c r="X513" s="19">
        <f>(U513+V513-W513)*P513</f>
        <v>78963.634997585439</v>
      </c>
      <c r="Y513" s="19"/>
      <c r="Z513" s="36" t="str">
        <f>K513&amp;L513</f>
        <v>DownDown</v>
      </c>
      <c r="AA513" s="36" t="str">
        <f>N513&amp;O513</f>
        <v>DownDown</v>
      </c>
      <c r="AB513" s="19"/>
      <c r="AC513" s="19"/>
      <c r="AD513" s="19"/>
      <c r="AE513" s="19"/>
      <c r="AI513" s="18">
        <f>ROUND(AI512-0.001,3)</f>
        <v>0.49199999999999999</v>
      </c>
      <c r="AJ513" s="9">
        <f t="array" ref="AJ513">PERCENTILE(IF($BB$5:$BB$2729="Y",$AY$5:$AY$2729),$AI513)</f>
        <v>1.0026487220504081</v>
      </c>
      <c r="AK513" s="9">
        <f t="array" ref="AK513">PERCENTILE(IF($BC$5:$BC$2729="Y",$AY$5:$AY$2729),$AI513)</f>
        <v>1.0120708749927183</v>
      </c>
      <c r="AL513" s="9">
        <f t="array" ref="AL513">PERCENTILE(IF($BD$5:$BD$2729="Y",$AY$5:$AY$2729),$AI513)</f>
        <v>0.98744877398174757</v>
      </c>
      <c r="AM513" s="41" t="str">
        <f>IF(AI513&lt;$BJ$7,"Up","Down")</f>
        <v>Up</v>
      </c>
      <c r="AN513" s="41" t="str">
        <f>IF(AI513&lt;$BK$7,"Down","Up")</f>
        <v>Up</v>
      </c>
      <c r="AO513" s="9">
        <f t="array" ref="AO513">PERCENTILE(IF($BT$5:$BT$2729="Y",$BQ$5:$BQ$2729),$AI513)</f>
        <v>1.0032696030605521</v>
      </c>
      <c r="AP513" s="9">
        <f t="array" ref="AP513">PERCENTILE(IF($BU$5:$BU$2729="Y",$BQ$5:$BQ$2729),$AI513)</f>
        <v>1.0169759761776542</v>
      </c>
      <c r="AQ513" s="9">
        <f t="array" ref="AQ513">PERCENTILE(IF($BV$5:$BV$2729="Y",$BQ$5:$BQ$2729),$AI513)</f>
        <v>0.98455781841118195</v>
      </c>
      <c r="AR513" s="41" t="str">
        <f>IF(AI513&lt;$BJ$12,"Up","Down")</f>
        <v>Up</v>
      </c>
      <c r="AS513" s="41" t="str">
        <f>IF(AI513&lt;$BK$12,"Down","Up")</f>
        <v>Up</v>
      </c>
      <c r="AU513" s="4" t="str">
        <f>IF(AZ513=AZ514,IF(AZ513&gt;AZ512,AZ513&amp;"_O",""),AZ513&amp;"_C")</f>
        <v/>
      </c>
      <c r="AV513" s="7" t="str">
        <f>IF(RIGHT(AU513,1)="C",AX513/INDEX($AX$5:$AX$2729,MATCH(AZ513&amp;"_O",$AU$5:$AU$2729,0),1),"")</f>
        <v/>
      </c>
      <c r="AW513" s="38">
        <v>29126</v>
      </c>
      <c r="AX513" s="37">
        <v>109.32</v>
      </c>
      <c r="AY513" s="7">
        <f>AX513/AX512</f>
        <v>0.98958993391871086</v>
      </c>
      <c r="AZ513" s="4">
        <f>YEAR(AW513)</f>
        <v>1979</v>
      </c>
      <c r="BA513" s="2" t="s">
        <v>5</v>
      </c>
      <c r="BB513" s="12" t="str">
        <f>INDEX($CD$5:$CD$10,MATCH(BA513,$CC$5:$CC$10,0),1)</f>
        <v/>
      </c>
      <c r="BC513" s="12" t="str">
        <f>IF(AND(BB513="Y",AY513&gt;1),"Y","")</f>
        <v/>
      </c>
      <c r="BD513" s="12" t="str">
        <f>IF(AND(BB513="Y",AY513&lt;1),"Y","")</f>
        <v/>
      </c>
      <c r="BE513" s="12" t="str">
        <f>IF(AY513&gt;1,IF(AY512&gt;1,"Y",""),"")</f>
        <v/>
      </c>
      <c r="BF513" s="12" t="str">
        <f>IF(AY513&lt;1,IF(AY512&lt;1,"Y",""),"")</f>
        <v/>
      </c>
      <c r="BG513" s="2"/>
      <c r="BH513" s="2"/>
      <c r="BI513" s="2"/>
      <c r="BJ513" s="2"/>
      <c r="BK513" s="2"/>
      <c r="BL513" s="2"/>
      <c r="BM513" s="4" t="str">
        <f>IF(BR513=BR514,IF(BR513&gt;BR512,BR513&amp;"_O",""),BR513&amp;"_C")</f>
        <v/>
      </c>
      <c r="BN513" s="7" t="str">
        <f>IF(RIGHT(BM513,1)="C",BP513/INDEX($BP$5:$BP$2729,MATCH(BR513&amp;"_O",$BM$5:$BM$2729,0),1),"")</f>
        <v/>
      </c>
      <c r="BO513" s="38">
        <v>29525</v>
      </c>
      <c r="BP513" s="3">
        <v>192.78</v>
      </c>
      <c r="BQ513" s="7">
        <f>BP513/BP512</f>
        <v>0.98271907019421934</v>
      </c>
      <c r="BR513" s="4">
        <f>YEAR(BO513)</f>
        <v>1980</v>
      </c>
      <c r="BS513" s="2" t="s">
        <v>6</v>
      </c>
      <c r="BT513" s="12" t="str">
        <f>INDEX($CD$5:$CD$10,MATCH(BS513,$CC$5:$CC$10,0),1)</f>
        <v/>
      </c>
      <c r="BU513" s="12" t="str">
        <f>IF(AND(BT513="Y",BQ513&gt;1),"Y","")</f>
        <v/>
      </c>
      <c r="BV513" s="12" t="str">
        <f>IF(AND(BT513="Y",BQ513&lt;1),"Y","")</f>
        <v/>
      </c>
      <c r="BW513" s="12" t="str">
        <f>IF(BQ513&gt;1,IF(BQ512&gt;1,"Y",""),"")</f>
        <v/>
      </c>
      <c r="BX513" s="12" t="str">
        <f>IF(BQ513&lt;1,IF(BQ512&lt;1,"Y",""),"")</f>
        <v>Y</v>
      </c>
      <c r="BY513" s="2"/>
      <c r="BZ513" s="2"/>
      <c r="CA513" s="2"/>
    </row>
    <row r="514" spans="2:79">
      <c r="B514" s="4" t="str">
        <f>IF(G514=G515,IF(G514&gt;G513,G514&amp;"_O",""),G514&amp;"_C")</f>
        <v/>
      </c>
      <c r="C514" s="14">
        <f ca="1">RANDBETWEEN(0,1000)/1000</f>
        <v>0.80200000000000005</v>
      </c>
      <c r="D514" s="16">
        <f>D513+1</f>
        <v>510</v>
      </c>
      <c r="E514" s="10">
        <f>ROUNDDOWN(D514/52,0)+1</f>
        <v>10</v>
      </c>
      <c r="F514" s="15">
        <f>F513+7</f>
        <v>48190</v>
      </c>
      <c r="G514" s="4">
        <f>YEAR(F514)</f>
        <v>2031</v>
      </c>
      <c r="H514" s="33">
        <v>0.70399999999999996</v>
      </c>
      <c r="I514" s="33">
        <v>0.308</v>
      </c>
      <c r="J514" s="33">
        <v>0.32900000000000001</v>
      </c>
      <c r="K514" s="16" t="str">
        <f>IF(M513&gt;1,"Up","Down")</f>
        <v>Down</v>
      </c>
      <c r="L514" s="16" t="str">
        <f>IF(K514="Up",IF(H514&lt;$BJ$7,"Up","Down"),IF(H514&lt;$BK$7,"Down","Up"))</f>
        <v>Up</v>
      </c>
      <c r="M514" s="17">
        <f>IF(L514="Up",INDEX($AK$5:$AK$1005,MATCH(I514,$AI$5:$AI$1005,0),1),INDEX($AL$5:$AL$1005,MATCH(J514,$AI$5:$AI$1005,0),1))</f>
        <v>1.0074939547704926</v>
      </c>
      <c r="N514" s="16" t="str">
        <f>IF(P513&gt;1,"Up","Down")</f>
        <v>Down</v>
      </c>
      <c r="O514" s="16" t="str">
        <f>IF(N514="Up",IF(H514&lt;$BJ$12,"Up","Down"),IF(H514&lt;$BK$12,"Down","Up"))</f>
        <v>Up</v>
      </c>
      <c r="P514" s="17">
        <f>IF(O514="Up",INDEX($AP$5:$AP$1005,MATCH(I514,$AI$5:$AI$1005,0),1),INDEX($AQ$5:$AQ$1005,MATCH(J514,$AI$5:$AI$1005,0),1))</f>
        <v>1.0101295928440863</v>
      </c>
      <c r="Q514" s="19">
        <f>T513</f>
        <v>83208.746718007416</v>
      </c>
      <c r="R514" s="19">
        <f>INDEX(model!$S$5:$S$35,MATCH(G514,model!$Q$5:$Q$35,0),1)*model!$O$5</f>
        <v>125</v>
      </c>
      <c r="S514" s="19">
        <f>IF(RIGHT(B514,1)="C",T513*INDEX(model!$T$5:$T$35,MATCH(G514,model!$Q$5:$Q$35,0),1),0)</f>
        <v>0</v>
      </c>
      <c r="T514" s="19">
        <f>(Q514+R514-S514)*M514</f>
        <v>83958.246046767847</v>
      </c>
      <c r="U514" s="19">
        <f>X513</f>
        <v>78963.634997585439</v>
      </c>
      <c r="V514" s="19">
        <f>INDEX(model!$S$5:$S$35,MATCH(G514,model!$Q$5:$Q$35,0),1)*model!$O$6</f>
        <v>125</v>
      </c>
      <c r="W514" s="19">
        <f>IF(RIGHT(B514,1)="C",X513*INDEX(model!$T$5:$T$35,MATCH(G514,model!$Q$5:$Q$35,0),1),0)</f>
        <v>0</v>
      </c>
      <c r="X514" s="19">
        <f>(U514+V514-W514)*P514</f>
        <v>79889.770668705532</v>
      </c>
      <c r="Y514" s="19"/>
      <c r="Z514" s="36" t="str">
        <f>K514&amp;L514</f>
        <v>DownUp</v>
      </c>
      <c r="AA514" s="36" t="str">
        <f>N514&amp;O514</f>
        <v>DownUp</v>
      </c>
      <c r="AB514" s="19"/>
      <c r="AC514" s="19"/>
      <c r="AD514" s="19"/>
      <c r="AE514" s="19"/>
      <c r="AI514" s="18">
        <f>ROUND(AI513-0.001,3)</f>
        <v>0.49099999999999999</v>
      </c>
      <c r="AJ514" s="9">
        <f t="array" ref="AJ514">PERCENTILE(IF($BB$5:$BB$2729="Y",$AY$5:$AY$2729),$AI514)</f>
        <v>1.0025956430712952</v>
      </c>
      <c r="AK514" s="9">
        <f t="array" ref="AK514">PERCENTILE(IF($BC$5:$BC$2729="Y",$AY$5:$AY$2729),$AI514)</f>
        <v>1.0120646115378571</v>
      </c>
      <c r="AL514" s="9">
        <f t="array" ref="AL514">PERCENTILE(IF($BD$5:$BD$2729="Y",$AY$5:$AY$2729),$AI514)</f>
        <v>0.98743598414490097</v>
      </c>
      <c r="AM514" s="41" t="str">
        <f>IF(AI514&lt;$BJ$7,"Up","Down")</f>
        <v>Up</v>
      </c>
      <c r="AN514" s="41" t="str">
        <f>IF(AI514&lt;$BK$7,"Down","Up")</f>
        <v>Up</v>
      </c>
      <c r="AO514" s="9">
        <f t="array" ref="AO514">PERCENTILE(IF($BT$5:$BT$2729="Y",$BQ$5:$BQ$2729),$AI514)</f>
        <v>1.0031648848504668</v>
      </c>
      <c r="AP514" s="9">
        <f t="array" ref="AP514">PERCENTILE(IF($BU$5:$BU$2729="Y",$BQ$5:$BQ$2729),$AI514)</f>
        <v>1.0169426063206444</v>
      </c>
      <c r="AQ514" s="9">
        <f t="array" ref="AQ514">PERCENTILE(IF($BV$5:$BV$2729="Y",$BQ$5:$BQ$2729),$AI514)</f>
        <v>0.98455340949327319</v>
      </c>
      <c r="AR514" s="41" t="str">
        <f>IF(AI514&lt;$BJ$12,"Up","Down")</f>
        <v>Up</v>
      </c>
      <c r="AS514" s="41" t="str">
        <f>IF(AI514&lt;$BK$12,"Down","Up")</f>
        <v>Up</v>
      </c>
      <c r="AU514" s="4" t="str">
        <f>IF(AZ514=AZ515,IF(AZ514&gt;AZ513,AZ514&amp;"_O",""),AZ514&amp;"_C")</f>
        <v/>
      </c>
      <c r="AV514" s="7" t="str">
        <f>IF(RIGHT(AU514,1)="C",AX514/INDEX($AX$5:$AX$2729,MATCH(AZ514&amp;"_O",$AU$5:$AU$2729,0),1),"")</f>
        <v/>
      </c>
      <c r="AW514" s="38">
        <v>29133</v>
      </c>
      <c r="AX514" s="37">
        <v>111.27</v>
      </c>
      <c r="AY514" s="7">
        <f>AX514/AX513</f>
        <v>1.0178375411635565</v>
      </c>
      <c r="AZ514" s="4">
        <f>YEAR(AW514)</f>
        <v>1979</v>
      </c>
      <c r="BA514" s="2" t="s">
        <v>5</v>
      </c>
      <c r="BB514" s="12" t="str">
        <f>INDEX($CD$5:$CD$10,MATCH(BA514,$CC$5:$CC$10,0),1)</f>
        <v/>
      </c>
      <c r="BC514" s="12" t="str">
        <f>IF(AND(BB514="Y",AY514&gt;1),"Y","")</f>
        <v/>
      </c>
      <c r="BD514" s="12" t="str">
        <f>IF(AND(BB514="Y",AY514&lt;1),"Y","")</f>
        <v/>
      </c>
      <c r="BE514" s="12" t="str">
        <f>IF(AY514&gt;1,IF(AY513&gt;1,"Y",""),"")</f>
        <v/>
      </c>
      <c r="BF514" s="12" t="str">
        <f>IF(AY514&lt;1,IF(AY513&lt;1,"Y",""),"")</f>
        <v/>
      </c>
      <c r="BG514" s="2"/>
      <c r="BH514" s="2"/>
      <c r="BI514" s="2"/>
      <c r="BJ514" s="2"/>
      <c r="BK514" s="2"/>
      <c r="BL514" s="2"/>
      <c r="BM514" s="4" t="str">
        <f>IF(BR514=BR515,IF(BR514&gt;BR513,BR514&amp;"_O",""),BR514&amp;"_C")</f>
        <v/>
      </c>
      <c r="BN514" s="7" t="str">
        <f>IF(RIGHT(BM514,1)="C",BP514/INDEX($BP$5:$BP$2729,MATCH(BR514&amp;"_O",$BM$5:$BM$2729,0),1),"")</f>
        <v/>
      </c>
      <c r="BO514" s="38">
        <v>29532</v>
      </c>
      <c r="BP514" s="3">
        <v>193.51</v>
      </c>
      <c r="BQ514" s="7">
        <f>BP514/BP513</f>
        <v>1.0037866998651312</v>
      </c>
      <c r="BR514" s="4">
        <f>YEAR(BO514)</f>
        <v>1980</v>
      </c>
      <c r="BS514" s="2" t="s">
        <v>6</v>
      </c>
      <c r="BT514" s="12" t="str">
        <f>INDEX($CD$5:$CD$10,MATCH(BS514,$CC$5:$CC$10,0),1)</f>
        <v/>
      </c>
      <c r="BU514" s="12" t="str">
        <f>IF(AND(BT514="Y",BQ514&gt;1),"Y","")</f>
        <v/>
      </c>
      <c r="BV514" s="12" t="str">
        <f>IF(AND(BT514="Y",BQ514&lt;1),"Y","")</f>
        <v/>
      </c>
      <c r="BW514" s="12" t="str">
        <f>IF(BQ514&gt;1,IF(BQ513&gt;1,"Y",""),"")</f>
        <v/>
      </c>
      <c r="BX514" s="12" t="str">
        <f>IF(BQ514&lt;1,IF(BQ513&lt;1,"Y",""),"")</f>
        <v/>
      </c>
      <c r="BY514" s="2"/>
      <c r="BZ514" s="2"/>
      <c r="CA514" s="2"/>
    </row>
    <row r="515" spans="2:79">
      <c r="B515" s="4" t="str">
        <f>IF(G515=G516,IF(G515&gt;G514,G515&amp;"_O",""),G515&amp;"_C")</f>
        <v/>
      </c>
      <c r="C515" s="14">
        <f ca="1">RANDBETWEEN(0,1000)/1000</f>
        <v>0.67600000000000005</v>
      </c>
      <c r="D515" s="16">
        <f>D514+1</f>
        <v>511</v>
      </c>
      <c r="E515" s="10">
        <f>ROUNDDOWN(D515/52,0)+1</f>
        <v>10</v>
      </c>
      <c r="F515" s="15">
        <f>F514+7</f>
        <v>48197</v>
      </c>
      <c r="G515" s="4">
        <f>YEAR(F515)</f>
        <v>2031</v>
      </c>
      <c r="H515" s="33">
        <v>0.97599999999999998</v>
      </c>
      <c r="I515" s="33">
        <v>0.38</v>
      </c>
      <c r="J515" s="33">
        <v>0.84</v>
      </c>
      <c r="K515" s="16" t="str">
        <f>IF(M514&gt;1,"Up","Down")</f>
        <v>Up</v>
      </c>
      <c r="L515" s="16" t="str">
        <f>IF(K515="Up",IF(H515&lt;$BJ$7,"Up","Down"),IF(H515&lt;$BK$7,"Down","Up"))</f>
        <v>Down</v>
      </c>
      <c r="M515" s="17">
        <f>IF(L515="Up",INDEX($AK$5:$AK$1005,MATCH(I515,$AI$5:$AI$1005,0),1),INDEX($AL$5:$AL$1005,MATCH(J515,$AI$5:$AI$1005,0),1))</f>
        <v>0.99673981593463212</v>
      </c>
      <c r="N515" s="16" t="str">
        <f>IF(P514&gt;1,"Up","Down")</f>
        <v>Up</v>
      </c>
      <c r="O515" s="16" t="str">
        <f>IF(N515="Up",IF(H515&lt;$BJ$12,"Up","Down"),IF(H515&lt;$BK$12,"Down","Up"))</f>
        <v>Down</v>
      </c>
      <c r="P515" s="17">
        <f>IF(O515="Up",INDEX($AP$5:$AP$1005,MATCH(I515,$AI$5:$AI$1005,0),1),INDEX($AQ$5:$AQ$1005,MATCH(J515,$AI$5:$AI$1005,0),1))</f>
        <v>0.99619489774971814</v>
      </c>
      <c r="Q515" s="19">
        <f>T514</f>
        <v>83958.246046767847</v>
      </c>
      <c r="R515" s="19">
        <f>INDEX(model!$S$5:$S$35,MATCH(G515,model!$Q$5:$Q$35,0),1)*model!$O$5</f>
        <v>125</v>
      </c>
      <c r="S515" s="19">
        <f>IF(RIGHT(B515,1)="C",T514*INDEX(model!$T$5:$T$35,MATCH(G515,model!$Q$5:$Q$35,0),1),0)</f>
        <v>0</v>
      </c>
      <c r="T515" s="19">
        <f>(Q515+R515-S515)*M515</f>
        <v>83809.119187841774</v>
      </c>
      <c r="U515" s="19">
        <f>X514</f>
        <v>79889.770668705532</v>
      </c>
      <c r="V515" s="19">
        <f>INDEX(model!$S$5:$S$35,MATCH(G515,model!$Q$5:$Q$35,0),1)*model!$O$6</f>
        <v>125</v>
      </c>
      <c r="W515" s="19">
        <f>IF(RIGHT(B515,1)="C",X514*INDEX(model!$T$5:$T$35,MATCH(G515,model!$Q$5:$Q$35,0),1),0)</f>
        <v>0</v>
      </c>
      <c r="X515" s="19">
        <f>(U515+V515-W515)*P515</f>
        <v>79710.306284778257</v>
      </c>
      <c r="Y515" s="19"/>
      <c r="Z515" s="36" t="str">
        <f>K515&amp;L515</f>
        <v>UpDown</v>
      </c>
      <c r="AA515" s="36" t="str">
        <f>N515&amp;O515</f>
        <v>UpDown</v>
      </c>
      <c r="AB515" s="19"/>
      <c r="AC515" s="19"/>
      <c r="AD515" s="19"/>
      <c r="AE515" s="19"/>
      <c r="AI515" s="18">
        <f>ROUND(AI514-0.001,3)</f>
        <v>0.49</v>
      </c>
      <c r="AJ515" s="9">
        <f t="array" ref="AJ515">PERCENTILE(IF($BB$5:$BB$2729="Y",$AY$5:$AY$2729),$AI515)</f>
        <v>1.0024737778376103</v>
      </c>
      <c r="AK515" s="9">
        <f t="array" ref="AK515">PERCENTILE(IF($BC$5:$BC$2729="Y",$AY$5:$AY$2729),$AI515)</f>
        <v>1.0120420367607854</v>
      </c>
      <c r="AL515" s="9">
        <f t="array" ref="AL515">PERCENTILE(IF($BD$5:$BD$2729="Y",$AY$5:$AY$2729),$AI515)</f>
        <v>0.987435376984105</v>
      </c>
      <c r="AM515" s="41" t="str">
        <f>IF(AI515&lt;$BJ$7,"Up","Down")</f>
        <v>Up</v>
      </c>
      <c r="AN515" s="41" t="str">
        <f>IF(AI515&lt;$BK$7,"Down","Up")</f>
        <v>Up</v>
      </c>
      <c r="AO515" s="9">
        <f t="array" ref="AO515">PERCENTILE(IF($BT$5:$BT$2729="Y",$BQ$5:$BQ$2729),$AI515)</f>
        <v>1.0031223826155677</v>
      </c>
      <c r="AP515" s="9">
        <f t="array" ref="AP515">PERCENTILE(IF($BU$5:$BU$2729="Y",$BQ$5:$BQ$2729),$AI515)</f>
        <v>1.016858711053279</v>
      </c>
      <c r="AQ515" s="9">
        <f t="array" ref="AQ515">PERCENTILE(IF($BV$5:$BV$2729="Y",$BQ$5:$BQ$2729),$AI515)</f>
        <v>0.98452672463342095</v>
      </c>
      <c r="AR515" s="41" t="str">
        <f>IF(AI515&lt;$BJ$12,"Up","Down")</f>
        <v>Up</v>
      </c>
      <c r="AS515" s="41" t="str">
        <f>IF(AI515&lt;$BK$12,"Down","Up")</f>
        <v>Up</v>
      </c>
      <c r="AU515" s="4" t="str">
        <f>IF(AZ515=AZ516,IF(AZ515&gt;AZ514,AZ515&amp;"_O",""),AZ515&amp;"_C")</f>
        <v/>
      </c>
      <c r="AV515" s="7" t="str">
        <f>IF(RIGHT(AU515,1)="C",AX515/INDEX($AX$5:$AX$2729,MATCH(AZ515&amp;"_O",$AU$5:$AU$2729,0),1),"")</f>
        <v/>
      </c>
      <c r="AW515" s="38">
        <v>29140</v>
      </c>
      <c r="AX515" s="37">
        <v>104.49</v>
      </c>
      <c r="AY515" s="7">
        <f>AX515/AX514</f>
        <v>0.93906713399838226</v>
      </c>
      <c r="AZ515" s="4">
        <f>YEAR(AW515)</f>
        <v>1979</v>
      </c>
      <c r="BA515" s="2" t="s">
        <v>5</v>
      </c>
      <c r="BB515" s="12" t="str">
        <f>INDEX($CD$5:$CD$10,MATCH(BA515,$CC$5:$CC$10,0),1)</f>
        <v/>
      </c>
      <c r="BC515" s="12" t="str">
        <f>IF(AND(BB515="Y",AY515&gt;1),"Y","")</f>
        <v/>
      </c>
      <c r="BD515" s="12" t="str">
        <f>IF(AND(BB515="Y",AY515&lt;1),"Y","")</f>
        <v/>
      </c>
      <c r="BE515" s="12" t="str">
        <f>IF(AY515&gt;1,IF(AY514&gt;1,"Y",""),"")</f>
        <v/>
      </c>
      <c r="BF515" s="12" t="str">
        <f>IF(AY515&lt;1,IF(AY514&lt;1,"Y",""),"")</f>
        <v/>
      </c>
      <c r="BG515" s="2"/>
      <c r="BH515" s="2"/>
      <c r="BI515" s="2"/>
      <c r="BJ515" s="2"/>
      <c r="BK515" s="2"/>
      <c r="BL515" s="2"/>
      <c r="BM515" s="4" t="str">
        <f>IF(BR515=BR516,IF(BR515&gt;BR514,BR515&amp;"_O",""),BR515&amp;"_C")</f>
        <v/>
      </c>
      <c r="BN515" s="7" t="str">
        <f>IF(RIGHT(BM515,1)="C",BP515/INDEX($BP$5:$BP$2729,MATCH(BR515&amp;"_O",$BM$5:$BM$2729,0),1),"")</f>
        <v/>
      </c>
      <c r="BO515" s="38">
        <v>29539</v>
      </c>
      <c r="BP515" s="3">
        <v>201.76</v>
      </c>
      <c r="BQ515" s="7">
        <f>BP515/BP514</f>
        <v>1.0426334556353676</v>
      </c>
      <c r="BR515" s="4">
        <f>YEAR(BO515)</f>
        <v>1980</v>
      </c>
      <c r="BS515" s="2" t="s">
        <v>6</v>
      </c>
      <c r="BT515" s="12" t="str">
        <f>INDEX($CD$5:$CD$10,MATCH(BS515,$CC$5:$CC$10,0),1)</f>
        <v/>
      </c>
      <c r="BU515" s="12" t="str">
        <f>IF(AND(BT515="Y",BQ515&gt;1),"Y","")</f>
        <v/>
      </c>
      <c r="BV515" s="12" t="str">
        <f>IF(AND(BT515="Y",BQ515&lt;1),"Y","")</f>
        <v/>
      </c>
      <c r="BW515" s="12" t="str">
        <f>IF(BQ515&gt;1,IF(BQ514&gt;1,"Y",""),"")</f>
        <v>Y</v>
      </c>
      <c r="BX515" s="12" t="str">
        <f>IF(BQ515&lt;1,IF(BQ514&lt;1,"Y",""),"")</f>
        <v/>
      </c>
      <c r="BY515" s="2"/>
      <c r="BZ515" s="2"/>
      <c r="CA515" s="2"/>
    </row>
    <row r="516" spans="2:79">
      <c r="B516" s="4" t="str">
        <f>IF(G516=G517,IF(G516&gt;G515,G516&amp;"_O",""),G516&amp;"_C")</f>
        <v/>
      </c>
      <c r="C516" s="14">
        <f ca="1">RANDBETWEEN(0,1000)/1000</f>
        <v>0.65400000000000003</v>
      </c>
      <c r="D516" s="16">
        <f>D515+1</f>
        <v>512</v>
      </c>
      <c r="E516" s="10">
        <f>ROUNDDOWN(D516/52,0)+1</f>
        <v>10</v>
      </c>
      <c r="F516" s="15">
        <f>F515+7</f>
        <v>48204</v>
      </c>
      <c r="G516" s="4">
        <f>YEAR(F516)</f>
        <v>2031</v>
      </c>
      <c r="H516" s="33">
        <v>0.96599999999999997</v>
      </c>
      <c r="I516" s="33">
        <v>0.38500000000000001</v>
      </c>
      <c r="J516" s="33">
        <v>1.2999999999999999E-2</v>
      </c>
      <c r="K516" s="16" t="str">
        <f>IF(M515&gt;1,"Up","Down")</f>
        <v>Down</v>
      </c>
      <c r="L516" s="16" t="str">
        <f>IF(K516="Up",IF(H516&lt;$BJ$7,"Up","Down"),IF(H516&lt;$BK$7,"Down","Up"))</f>
        <v>Up</v>
      </c>
      <c r="M516" s="17">
        <f>IF(L516="Up",INDEX($AK$5:$AK$1005,MATCH(I516,$AI$5:$AI$1005,0),1),INDEX($AL$5:$AL$1005,MATCH(J516,$AI$5:$AI$1005,0),1))</f>
        <v>1.0092384937113903</v>
      </c>
      <c r="N516" s="16" t="str">
        <f>IF(P515&gt;1,"Up","Down")</f>
        <v>Down</v>
      </c>
      <c r="O516" s="16" t="str">
        <f>IF(N516="Up",IF(H516&lt;$BJ$12,"Up","Down"),IF(H516&lt;$BK$12,"Down","Up"))</f>
        <v>Up</v>
      </c>
      <c r="P516" s="17">
        <f>IF(O516="Up",INDEX($AP$5:$AP$1005,MATCH(I516,$AI$5:$AI$1005,0),1),INDEX($AQ$5:$AQ$1005,MATCH(J516,$AI$5:$AI$1005,0),1))</f>
        <v>1.0129928365512584</v>
      </c>
      <c r="Q516" s="19">
        <f>T515</f>
        <v>83809.119187841774</v>
      </c>
      <c r="R516" s="19">
        <f>INDEX(model!$S$5:$S$35,MATCH(G516,model!$Q$5:$Q$35,0),1)*model!$O$5</f>
        <v>125</v>
      </c>
      <c r="S516" s="19">
        <f>IF(RIGHT(B516,1)="C",T515*INDEX(model!$T$5:$T$35,MATCH(G516,model!$Q$5:$Q$35,0),1),0)</f>
        <v>0</v>
      </c>
      <c r="T516" s="19">
        <f>(Q516+R516-S516)*M516</f>
        <v>84709.544020129732</v>
      </c>
      <c r="U516" s="19">
        <f>X515</f>
        <v>79710.306284778257</v>
      </c>
      <c r="V516" s="19">
        <f>INDEX(model!$S$5:$S$35,MATCH(G516,model!$Q$5:$Q$35,0),1)*model!$O$6</f>
        <v>125</v>
      </c>
      <c r="W516" s="19">
        <f>IF(RIGHT(B516,1)="C",X515*INDEX(model!$T$5:$T$35,MATCH(G516,model!$Q$5:$Q$35,0),1),0)</f>
        <v>0</v>
      </c>
      <c r="X516" s="19">
        <f>(U516+V516-W516)*P516</f>
        <v>80872.593370356029</v>
      </c>
      <c r="Y516" s="19"/>
      <c r="Z516" s="36" t="str">
        <f>K516&amp;L516</f>
        <v>DownUp</v>
      </c>
      <c r="AA516" s="36" t="str">
        <f>N516&amp;O516</f>
        <v>DownUp</v>
      </c>
      <c r="AB516" s="19"/>
      <c r="AC516" s="19"/>
      <c r="AD516" s="19"/>
      <c r="AE516" s="19"/>
      <c r="AI516" s="18">
        <f>ROUND(AI515-0.001,3)</f>
        <v>0.48899999999999999</v>
      </c>
      <c r="AJ516" s="9">
        <f t="array" ref="AJ516">PERCENTILE(IF($BB$5:$BB$2729="Y",$AY$5:$AY$2729),$AI516)</f>
        <v>1.0024131926774447</v>
      </c>
      <c r="AK516" s="9">
        <f t="array" ref="AK516">PERCENTILE(IF($BC$5:$BC$2729="Y",$AY$5:$AY$2729),$AI516)</f>
        <v>1.0120108036662847</v>
      </c>
      <c r="AL516" s="9">
        <f t="array" ref="AL516">PERCENTILE(IF($BD$5:$BD$2729="Y",$AY$5:$AY$2729),$AI516)</f>
        <v>0.98742815430809505</v>
      </c>
      <c r="AM516" s="41" t="str">
        <f>IF(AI516&lt;$BJ$7,"Up","Down")</f>
        <v>Up</v>
      </c>
      <c r="AN516" s="41" t="str">
        <f>IF(AI516&lt;$BK$7,"Down","Up")</f>
        <v>Up</v>
      </c>
      <c r="AO516" s="9">
        <f t="array" ref="AO516">PERCENTILE(IF($BT$5:$BT$2729="Y",$BQ$5:$BQ$2729),$AI516)</f>
        <v>1.0029888256042963</v>
      </c>
      <c r="AP516" s="9">
        <f t="array" ref="AP516">PERCENTILE(IF($BU$5:$BU$2729="Y",$BQ$5:$BQ$2729),$AI516)</f>
        <v>1.0167704728877502</v>
      </c>
      <c r="AQ516" s="9">
        <f t="array" ref="AQ516">PERCENTILE(IF($BV$5:$BV$2729="Y",$BQ$5:$BQ$2729),$AI516)</f>
        <v>0.9844673822622213</v>
      </c>
      <c r="AR516" s="41" t="str">
        <f>IF(AI516&lt;$BJ$12,"Up","Down")</f>
        <v>Up</v>
      </c>
      <c r="AS516" s="41" t="str">
        <f>IF(AI516&lt;$BK$12,"Down","Up")</f>
        <v>Up</v>
      </c>
      <c r="AU516" s="4" t="str">
        <f>IF(AZ516=AZ517,IF(AZ516&gt;AZ515,AZ516&amp;"_O",""),AZ516&amp;"_C")</f>
        <v/>
      </c>
      <c r="AV516" s="7" t="str">
        <f>IF(RIGHT(AU516,1)="C",AX516/INDEX($AX$5:$AX$2729,MATCH(AZ516&amp;"_O",$AU$5:$AU$2729,0),1),"")</f>
        <v/>
      </c>
      <c r="AW516" s="38">
        <v>29147</v>
      </c>
      <c r="AX516" s="37">
        <v>101.6</v>
      </c>
      <c r="AY516" s="7">
        <f>AX516/AX515</f>
        <v>0.9723418508948225</v>
      </c>
      <c r="AZ516" s="4">
        <f>YEAR(AW516)</f>
        <v>1979</v>
      </c>
      <c r="BA516" s="2" t="s">
        <v>5</v>
      </c>
      <c r="BB516" s="12" t="str">
        <f>INDEX($CD$5:$CD$10,MATCH(BA516,$CC$5:$CC$10,0),1)</f>
        <v/>
      </c>
      <c r="BC516" s="12" t="str">
        <f>IF(AND(BB516="Y",AY516&gt;1),"Y","")</f>
        <v/>
      </c>
      <c r="BD516" s="12" t="str">
        <f>IF(AND(BB516="Y",AY516&lt;1),"Y","")</f>
        <v/>
      </c>
      <c r="BE516" s="12" t="str">
        <f>IF(AY516&gt;1,IF(AY515&gt;1,"Y",""),"")</f>
        <v/>
      </c>
      <c r="BF516" s="12" t="str">
        <f>IF(AY516&lt;1,IF(AY515&lt;1,"Y",""),"")</f>
        <v>Y</v>
      </c>
      <c r="BG516" s="2"/>
      <c r="BH516" s="2"/>
      <c r="BI516" s="2"/>
      <c r="BJ516" s="2"/>
      <c r="BK516" s="2"/>
      <c r="BL516" s="2"/>
      <c r="BM516" s="4" t="str">
        <f>IF(BR516=BR517,IF(BR516&gt;BR515,BR516&amp;"_O",""),BR516&amp;"_C")</f>
        <v/>
      </c>
      <c r="BN516" s="7" t="str">
        <f>IF(RIGHT(BM516,1)="C",BP516/INDEX($BP$5:$BP$2729,MATCH(BR516&amp;"_O",$BM$5:$BM$2729,0),1),"")</f>
        <v/>
      </c>
      <c r="BO516" s="38">
        <v>29546</v>
      </c>
      <c r="BP516" s="3">
        <v>206.07</v>
      </c>
      <c r="BQ516" s="7">
        <f>BP516/BP515</f>
        <v>1.0213620142743853</v>
      </c>
      <c r="BR516" s="4">
        <f>YEAR(BO516)</f>
        <v>1980</v>
      </c>
      <c r="BS516" s="2" t="s">
        <v>6</v>
      </c>
      <c r="BT516" s="12" t="str">
        <f>INDEX($CD$5:$CD$10,MATCH(BS516,$CC$5:$CC$10,0),1)</f>
        <v/>
      </c>
      <c r="BU516" s="12" t="str">
        <f>IF(AND(BT516="Y",BQ516&gt;1),"Y","")</f>
        <v/>
      </c>
      <c r="BV516" s="12" t="str">
        <f>IF(AND(BT516="Y",BQ516&lt;1),"Y","")</f>
        <v/>
      </c>
      <c r="BW516" s="12" t="str">
        <f>IF(BQ516&gt;1,IF(BQ515&gt;1,"Y",""),"")</f>
        <v>Y</v>
      </c>
      <c r="BX516" s="12" t="str">
        <f>IF(BQ516&lt;1,IF(BQ515&lt;1,"Y",""),"")</f>
        <v/>
      </c>
      <c r="BY516" s="2"/>
      <c r="BZ516" s="2"/>
      <c r="CA516" s="2"/>
    </row>
    <row r="517" spans="2:79">
      <c r="B517" s="4" t="str">
        <f>IF(G517=G518,IF(G517&gt;G516,G517&amp;"_O",""),G517&amp;"_C")</f>
        <v>2031_C</v>
      </c>
      <c r="C517" s="14">
        <f ca="1">RANDBETWEEN(0,1000)/1000</f>
        <v>8.8999999999999996E-2</v>
      </c>
      <c r="D517" s="16">
        <f>D516+1</f>
        <v>513</v>
      </c>
      <c r="E517" s="10">
        <f>ROUNDDOWN(D517/52,0)+1</f>
        <v>10</v>
      </c>
      <c r="F517" s="15">
        <f>F516+7</f>
        <v>48211</v>
      </c>
      <c r="G517" s="4">
        <f>YEAR(F517)</f>
        <v>2031</v>
      </c>
      <c r="H517" s="33">
        <v>0.63400000000000001</v>
      </c>
      <c r="I517" s="33">
        <v>0.82199999999999995</v>
      </c>
      <c r="J517" s="33">
        <v>0.73</v>
      </c>
      <c r="K517" s="16" t="str">
        <f>IF(M516&gt;1,"Up","Down")</f>
        <v>Up</v>
      </c>
      <c r="L517" s="16" t="str">
        <f>IF(K517="Up",IF(H517&lt;$BJ$7,"Up","Down"),IF(H517&lt;$BK$7,"Down","Up"))</f>
        <v>Down</v>
      </c>
      <c r="M517" s="17">
        <f>IF(L517="Up",INDEX($AK$5:$AK$1005,MATCH(I517,$AI$5:$AI$1005,0),1),INDEX($AL$5:$AL$1005,MATCH(J517,$AI$5:$AI$1005,0),1))</f>
        <v>0.99410207477931334</v>
      </c>
      <c r="N517" s="16" t="str">
        <f>IF(P516&gt;1,"Up","Down")</f>
        <v>Up</v>
      </c>
      <c r="O517" s="16" t="str">
        <f>IF(N517="Up",IF(H517&lt;$BJ$12,"Up","Down"),IF(H517&lt;$BK$12,"Down","Up"))</f>
        <v>Down</v>
      </c>
      <c r="P517" s="17">
        <f>IF(O517="Up",INDEX($AP$5:$AP$1005,MATCH(I517,$AI$5:$AI$1005,0),1),INDEX($AQ$5:$AQ$1005,MATCH(J517,$AI$5:$AI$1005,0),1))</f>
        <v>0.99339836561847716</v>
      </c>
      <c r="Q517" s="19">
        <f>T516</f>
        <v>84709.544020129732</v>
      </c>
      <c r="R517" s="19">
        <f>INDEX(model!$S$5:$S$35,MATCH(G517,model!$Q$5:$Q$35,0),1)*model!$O$5</f>
        <v>125</v>
      </c>
      <c r="S517" s="19">
        <f>IF(RIGHT(B517,1)="C",T516*INDEX(model!$T$5:$T$35,MATCH(G517,model!$Q$5:$Q$35,0),1),0)</f>
        <v>0</v>
      </c>
      <c r="T517" s="19">
        <f>(Q517+R517-S517)*M517</f>
        <v>84334.196223367951</v>
      </c>
      <c r="U517" s="19">
        <f>X516</f>
        <v>80872.593370356029</v>
      </c>
      <c r="V517" s="19">
        <f>INDEX(model!$S$5:$S$35,MATCH(G517,model!$Q$5:$Q$35,0),1)*model!$O$6</f>
        <v>125</v>
      </c>
      <c r="W517" s="19">
        <f>IF(RIGHT(B517,1)="C",X516*INDEX(model!$T$5:$T$35,MATCH(G517,model!$Q$5:$Q$35,0),1),0)</f>
        <v>0</v>
      </c>
      <c r="X517" s="19">
        <f>(U517+V517-W517)*P517</f>
        <v>80462.876873141679</v>
      </c>
      <c r="Y517" s="19"/>
      <c r="Z517" s="36" t="str">
        <f>K517&amp;L517</f>
        <v>UpDown</v>
      </c>
      <c r="AA517" s="36" t="str">
        <f>N517&amp;O517</f>
        <v>UpDown</v>
      </c>
      <c r="AB517" s="19"/>
      <c r="AC517" s="19"/>
      <c r="AD517" s="19"/>
      <c r="AE517" s="19"/>
      <c r="AI517" s="18">
        <f>ROUND(AI516-0.001,3)</f>
        <v>0.48799999999999999</v>
      </c>
      <c r="AJ517" s="9">
        <f t="array" ref="AJ517">PERCENTILE(IF($BB$5:$BB$2729="Y",$AY$5:$AY$2729),$AI517)</f>
        <v>1.0024113253920823</v>
      </c>
      <c r="AK517" s="9">
        <f t="array" ref="AK517">PERCENTILE(IF($BC$5:$BC$2729="Y",$AY$5:$AY$2729),$AI517)</f>
        <v>1.0119720013909035</v>
      </c>
      <c r="AL517" s="9">
        <f t="array" ref="AL517">PERCENTILE(IF($BD$5:$BD$2729="Y",$AY$5:$AY$2729),$AI517)</f>
        <v>0.98740462280991448</v>
      </c>
      <c r="AM517" s="41" t="str">
        <f>IF(AI517&lt;$BJ$7,"Up","Down")</f>
        <v>Up</v>
      </c>
      <c r="AN517" s="41" t="str">
        <f>IF(AI517&lt;$BK$7,"Down","Up")</f>
        <v>Up</v>
      </c>
      <c r="AO517" s="9">
        <f t="array" ref="AO517">PERCENTILE(IF($BT$5:$BT$2729="Y",$BQ$5:$BQ$2729),$AI517)</f>
        <v>1.0028879485441424</v>
      </c>
      <c r="AP517" s="9">
        <f t="array" ref="AP517">PERCENTILE(IF($BU$5:$BU$2729="Y",$BQ$5:$BQ$2729),$AI517)</f>
        <v>1.0167573976579931</v>
      </c>
      <c r="AQ517" s="9">
        <f t="array" ref="AQ517">PERCENTILE(IF($BV$5:$BV$2729="Y",$BQ$5:$BQ$2729),$AI517)</f>
        <v>0.98436422454455252</v>
      </c>
      <c r="AR517" s="41" t="str">
        <f>IF(AI517&lt;$BJ$12,"Up","Down")</f>
        <v>Up</v>
      </c>
      <c r="AS517" s="41" t="str">
        <f>IF(AI517&lt;$BK$12,"Down","Up")</f>
        <v>Up</v>
      </c>
      <c r="AU517" s="4" t="str">
        <f>IF(AZ517=AZ518,IF(AZ517&gt;AZ516,AZ517&amp;"_O",""),AZ517&amp;"_C")</f>
        <v/>
      </c>
      <c r="AV517" s="7" t="str">
        <f>IF(RIGHT(AU517,1)="C",AX517/INDEX($AX$5:$AX$2729,MATCH(AZ517&amp;"_O",$AU$5:$AU$2729,0),1),"")</f>
        <v/>
      </c>
      <c r="AW517" s="38">
        <v>29154</v>
      </c>
      <c r="AX517" s="37">
        <v>100.57</v>
      </c>
      <c r="AY517" s="7">
        <f>AX517/AX516</f>
        <v>0.98986220472440944</v>
      </c>
      <c r="AZ517" s="4">
        <f>YEAR(AW517)</f>
        <v>1979</v>
      </c>
      <c r="BA517" s="2" t="s">
        <v>5</v>
      </c>
      <c r="BB517" s="12" t="str">
        <f>INDEX($CD$5:$CD$10,MATCH(BA517,$CC$5:$CC$10,0),1)</f>
        <v/>
      </c>
      <c r="BC517" s="12" t="str">
        <f>IF(AND(BB517="Y",AY517&gt;1),"Y","")</f>
        <v/>
      </c>
      <c r="BD517" s="12" t="str">
        <f>IF(AND(BB517="Y",AY517&lt;1),"Y","")</f>
        <v/>
      </c>
      <c r="BE517" s="12" t="str">
        <f>IF(AY517&gt;1,IF(AY516&gt;1,"Y",""),"")</f>
        <v/>
      </c>
      <c r="BF517" s="12" t="str">
        <f>IF(AY517&lt;1,IF(AY516&lt;1,"Y",""),"")</f>
        <v>Y</v>
      </c>
      <c r="BG517" s="2"/>
      <c r="BH517" s="2"/>
      <c r="BI517" s="2"/>
      <c r="BJ517" s="2"/>
      <c r="BK517" s="2"/>
      <c r="BL517" s="2"/>
      <c r="BM517" s="4" t="str">
        <f>IF(BR517=BR518,IF(BR517&gt;BR516,BR517&amp;"_O",""),BR517&amp;"_C")</f>
        <v/>
      </c>
      <c r="BN517" s="7" t="str">
        <f>IF(RIGHT(BM517,1)="C",BP517/INDEX($BP$5:$BP$2729,MATCH(BR517&amp;"_O",$BM$5:$BM$2729,0),1),"")</f>
        <v/>
      </c>
      <c r="BO517" s="38">
        <v>29553</v>
      </c>
      <c r="BP517" s="3">
        <v>208.15</v>
      </c>
      <c r="BQ517" s="7">
        <f>BP517/BP516</f>
        <v>1.0100936574950261</v>
      </c>
      <c r="BR517" s="4">
        <f>YEAR(BO517)</f>
        <v>1980</v>
      </c>
      <c r="BS517" s="2" t="s">
        <v>6</v>
      </c>
      <c r="BT517" s="12" t="str">
        <f>INDEX($CD$5:$CD$10,MATCH(BS517,$CC$5:$CC$10,0),1)</f>
        <v/>
      </c>
      <c r="BU517" s="12" t="str">
        <f>IF(AND(BT517="Y",BQ517&gt;1),"Y","")</f>
        <v/>
      </c>
      <c r="BV517" s="12" t="str">
        <f>IF(AND(BT517="Y",BQ517&lt;1),"Y","")</f>
        <v/>
      </c>
      <c r="BW517" s="12" t="str">
        <f>IF(BQ517&gt;1,IF(BQ516&gt;1,"Y",""),"")</f>
        <v>Y</v>
      </c>
      <c r="BX517" s="12" t="str">
        <f>IF(BQ517&lt;1,IF(BQ516&lt;1,"Y",""),"")</f>
        <v/>
      </c>
      <c r="BY517" s="2"/>
      <c r="BZ517" s="2"/>
      <c r="CA517" s="2"/>
    </row>
    <row r="518" spans="2:79">
      <c r="B518" s="4" t="str">
        <f>IF(G518=G519,IF(G518&gt;G517,G518&amp;"_O",""),G518&amp;"_C")</f>
        <v>2032_O</v>
      </c>
      <c r="C518" s="14">
        <f ca="1">RANDBETWEEN(0,1000)/1000</f>
        <v>0.64400000000000002</v>
      </c>
      <c r="D518" s="16">
        <f>D517+1</f>
        <v>514</v>
      </c>
      <c r="E518" s="10">
        <f>ROUNDDOWN(D518/52,0)+1</f>
        <v>10</v>
      </c>
      <c r="F518" s="15">
        <f>F517+7</f>
        <v>48218</v>
      </c>
      <c r="G518" s="4">
        <f>YEAR(F518)</f>
        <v>2032</v>
      </c>
      <c r="H518" s="33">
        <v>0.51</v>
      </c>
      <c r="I518" s="33">
        <v>0.86399999999999999</v>
      </c>
      <c r="J518" s="33">
        <v>8.4000000000000005E-2</v>
      </c>
      <c r="K518" s="16" t="str">
        <f>IF(M517&gt;1,"Up","Down")</f>
        <v>Down</v>
      </c>
      <c r="L518" s="16" t="str">
        <f>IF(K518="Up",IF(H518&lt;$BJ$7,"Up","Down"),IF(H518&lt;$BK$7,"Down","Up"))</f>
        <v>Up</v>
      </c>
      <c r="M518" s="17">
        <f>IF(L518="Up",INDEX($AK$5:$AK$1005,MATCH(I518,$AI$5:$AI$1005,0),1),INDEX($AL$5:$AL$1005,MATCH(J518,$AI$5:$AI$1005,0),1))</f>
        <v>1.0296370309709366</v>
      </c>
      <c r="N518" s="16" t="str">
        <f>IF(P517&gt;1,"Up","Down")</f>
        <v>Down</v>
      </c>
      <c r="O518" s="16" t="str">
        <f>IF(N518="Up",IF(H518&lt;$BJ$12,"Up","Down"),IF(H518&lt;$BK$12,"Down","Up"))</f>
        <v>Up</v>
      </c>
      <c r="P518" s="17">
        <f>IF(O518="Up",INDEX($AP$5:$AP$1005,MATCH(I518,$AI$5:$AI$1005,0),1),INDEX($AQ$5:$AQ$1005,MATCH(J518,$AI$5:$AI$1005,0),1))</f>
        <v>1.0391500400076883</v>
      </c>
      <c r="Q518" s="19">
        <f>T517</f>
        <v>84334.196223367951</v>
      </c>
      <c r="R518" s="19">
        <f>INDEX(model!$S$5:$S$35,MATCH(G518,model!$Q$5:$Q$35,0),1)*model!$O$5</f>
        <v>125</v>
      </c>
      <c r="S518" s="19">
        <f>IF(RIGHT(B518,1)="C",T517*INDEX(model!$T$5:$T$35,MATCH(G518,model!$Q$5:$Q$35,0),1),0)</f>
        <v>0</v>
      </c>
      <c r="T518" s="19">
        <f>(Q518+R518-S518)*M518</f>
        <v>86962.316037620316</v>
      </c>
      <c r="U518" s="19">
        <f>X517</f>
        <v>80462.876873141679</v>
      </c>
      <c r="V518" s="19">
        <f>INDEX(model!$S$5:$S$35,MATCH(G518,model!$Q$5:$Q$35,0),1)*model!$O$6</f>
        <v>125</v>
      </c>
      <c r="W518" s="19">
        <f>IF(RIGHT(B518,1)="C",X517*INDEX(model!$T$5:$T$35,MATCH(G518,model!$Q$5:$Q$35,0),1),0)</f>
        <v>0</v>
      </c>
      <c r="X518" s="19">
        <f>(U518+V518-W518)*P518</f>
        <v>83742.895476859834</v>
      </c>
      <c r="Y518" s="19"/>
      <c r="Z518" s="36" t="str">
        <f>K518&amp;L518</f>
        <v>DownUp</v>
      </c>
      <c r="AA518" s="36" t="str">
        <f>N518&amp;O518</f>
        <v>DownUp</v>
      </c>
      <c r="AB518" s="19"/>
      <c r="AC518" s="19"/>
      <c r="AD518" s="19"/>
      <c r="AE518" s="19"/>
      <c r="AI518" s="18">
        <f>ROUND(AI517-0.001,3)</f>
        <v>0.48699999999999999</v>
      </c>
      <c r="AJ518" s="9">
        <f t="array" ref="AJ518">PERCENTILE(IF($BB$5:$BB$2729="Y",$AY$5:$AY$2729),$AI518)</f>
        <v>1.0023857111012813</v>
      </c>
      <c r="AK518" s="9">
        <f t="array" ref="AK518">PERCENTILE(IF($BC$5:$BC$2729="Y",$AY$5:$AY$2729),$AI518)</f>
        <v>1.0119460504904483</v>
      </c>
      <c r="AL518" s="9">
        <f t="array" ref="AL518">PERCENTILE(IF($BD$5:$BD$2729="Y",$AY$5:$AY$2729),$AI518)</f>
        <v>0.98733073381919689</v>
      </c>
      <c r="AM518" s="41" t="str">
        <f>IF(AI518&lt;$BJ$7,"Up","Down")</f>
        <v>Up</v>
      </c>
      <c r="AN518" s="41" t="str">
        <f>IF(AI518&lt;$BK$7,"Down","Up")</f>
        <v>Up</v>
      </c>
      <c r="AO518" s="9">
        <f t="array" ref="AO518">PERCENTILE(IF($BT$5:$BT$2729="Y",$BQ$5:$BQ$2729),$AI518)</f>
        <v>1.002856368357854</v>
      </c>
      <c r="AP518" s="9">
        <f t="array" ref="AP518">PERCENTILE(IF($BU$5:$BU$2729="Y",$BQ$5:$BQ$2729),$AI518)</f>
        <v>1.0167399786335645</v>
      </c>
      <c r="AQ518" s="9">
        <f t="array" ref="AQ518">PERCENTILE(IF($BV$5:$BV$2729="Y",$BQ$5:$BQ$2729),$AI518)</f>
        <v>0.98433685884612643</v>
      </c>
      <c r="AR518" s="41" t="str">
        <f>IF(AI518&lt;$BJ$12,"Up","Down")</f>
        <v>Up</v>
      </c>
      <c r="AS518" s="41" t="str">
        <f>IF(AI518&lt;$BK$12,"Down","Up")</f>
        <v>Up</v>
      </c>
      <c r="AU518" s="4" t="str">
        <f>IF(AZ518=AZ519,IF(AZ518&gt;AZ517,AZ518&amp;"_O",""),AZ518&amp;"_C")</f>
        <v/>
      </c>
      <c r="AV518" s="7" t="str">
        <f>IF(RIGHT(AU518,1)="C",AX518/INDEX($AX$5:$AX$2729,MATCH(AZ518&amp;"_O",$AU$5:$AU$2729,0),1),"")</f>
        <v/>
      </c>
      <c r="AW518" s="38">
        <v>29161</v>
      </c>
      <c r="AX518" s="37">
        <v>102.51</v>
      </c>
      <c r="AY518" s="7">
        <f>AX518/AX517</f>
        <v>1.0192900467336186</v>
      </c>
      <c r="AZ518" s="4">
        <f>YEAR(AW518)</f>
        <v>1979</v>
      </c>
      <c r="BA518" s="2" t="s">
        <v>5</v>
      </c>
      <c r="BB518" s="12" t="str">
        <f>INDEX($CD$5:$CD$10,MATCH(BA518,$CC$5:$CC$10,0),1)</f>
        <v/>
      </c>
      <c r="BC518" s="12" t="str">
        <f>IF(AND(BB518="Y",AY518&gt;1),"Y","")</f>
        <v/>
      </c>
      <c r="BD518" s="12" t="str">
        <f>IF(AND(BB518="Y",AY518&lt;1),"Y","")</f>
        <v/>
      </c>
      <c r="BE518" s="12" t="str">
        <f>IF(AY518&gt;1,IF(AY517&gt;1,"Y",""),"")</f>
        <v/>
      </c>
      <c r="BF518" s="12" t="str">
        <f>IF(AY518&lt;1,IF(AY517&lt;1,"Y",""),"")</f>
        <v/>
      </c>
      <c r="BG518" s="2"/>
      <c r="BH518" s="2"/>
      <c r="BI518" s="2"/>
      <c r="BJ518" s="2"/>
      <c r="BK518" s="2"/>
      <c r="BL518" s="2"/>
      <c r="BM518" s="4" t="str">
        <f>IF(BR518=BR519,IF(BR518&gt;BR517,BR518&amp;"_O",""),BR518&amp;"_C")</f>
        <v/>
      </c>
      <c r="BN518" s="7" t="str">
        <f>IF(RIGHT(BM518,1)="C",BP518/INDEX($BP$5:$BP$2729,MATCH(BR518&amp;"_O",$BM$5:$BM$2729,0),1),"")</f>
        <v/>
      </c>
      <c r="BO518" s="38">
        <v>29560</v>
      </c>
      <c r="BP518" s="3">
        <v>203.02</v>
      </c>
      <c r="BQ518" s="7">
        <f>BP518/BP517</f>
        <v>0.97535431179437904</v>
      </c>
      <c r="BR518" s="4">
        <f>YEAR(BO518)</f>
        <v>1980</v>
      </c>
      <c r="BS518" s="2" t="s">
        <v>6</v>
      </c>
      <c r="BT518" s="12" t="str">
        <f>INDEX($CD$5:$CD$10,MATCH(BS518,$CC$5:$CC$10,0),1)</f>
        <v/>
      </c>
      <c r="BU518" s="12" t="str">
        <f>IF(AND(BT518="Y",BQ518&gt;1),"Y","")</f>
        <v/>
      </c>
      <c r="BV518" s="12" t="str">
        <f>IF(AND(BT518="Y",BQ518&lt;1),"Y","")</f>
        <v/>
      </c>
      <c r="BW518" s="12" t="str">
        <f>IF(BQ518&gt;1,IF(BQ517&gt;1,"Y",""),"")</f>
        <v/>
      </c>
      <c r="BX518" s="12" t="str">
        <f>IF(BQ518&lt;1,IF(BQ517&lt;1,"Y",""),"")</f>
        <v/>
      </c>
      <c r="BY518" s="2"/>
      <c r="BZ518" s="2"/>
      <c r="CA518" s="2"/>
    </row>
    <row r="519" spans="2:79">
      <c r="B519" s="4" t="str">
        <f>IF(G519=G520,IF(G519&gt;G518,G519&amp;"_O",""),G519&amp;"_C")</f>
        <v/>
      </c>
      <c r="C519" s="14">
        <f ca="1">RANDBETWEEN(0,1000)/1000</f>
        <v>0.68300000000000005</v>
      </c>
      <c r="D519" s="16">
        <f>D518+1</f>
        <v>515</v>
      </c>
      <c r="E519" s="10">
        <f>ROUNDDOWN(D519/52,0)+1</f>
        <v>10</v>
      </c>
      <c r="F519" s="15">
        <f>F518+7</f>
        <v>48225</v>
      </c>
      <c r="G519" s="4">
        <f>YEAR(F519)</f>
        <v>2032</v>
      </c>
      <c r="H519" s="33">
        <v>0.872</v>
      </c>
      <c r="I519" s="33">
        <v>0.376</v>
      </c>
      <c r="J519" s="33">
        <v>0.503</v>
      </c>
      <c r="K519" s="16" t="str">
        <f>IF(M518&gt;1,"Up","Down")</f>
        <v>Up</v>
      </c>
      <c r="L519" s="16" t="str">
        <f>IF(K519="Up",IF(H519&lt;$BJ$7,"Up","Down"),IF(H519&lt;$BK$7,"Down","Up"))</f>
        <v>Down</v>
      </c>
      <c r="M519" s="17">
        <f>IF(L519="Up",INDEX($AK$5:$AK$1005,MATCH(I519,$AI$5:$AI$1005,0),1),INDEX($AL$5:$AL$1005,MATCH(J519,$AI$5:$AI$1005,0),1))</f>
        <v>0.98772020166348595</v>
      </c>
      <c r="N519" s="16" t="str">
        <f>IF(P518&gt;1,"Up","Down")</f>
        <v>Up</v>
      </c>
      <c r="O519" s="16" t="str">
        <f>IF(N519="Up",IF(H519&lt;$BJ$12,"Up","Down"),IF(H519&lt;$BK$12,"Down","Up"))</f>
        <v>Down</v>
      </c>
      <c r="P519" s="17">
        <f>IF(O519="Up",INDEX($AP$5:$AP$1005,MATCH(I519,$AI$5:$AI$1005,0),1),INDEX($AQ$5:$AQ$1005,MATCH(J519,$AI$5:$AI$1005,0),1))</f>
        <v>0.98505587569472897</v>
      </c>
      <c r="Q519" s="19">
        <f>T518</f>
        <v>86962.316037620316</v>
      </c>
      <c r="R519" s="19">
        <f>INDEX(model!$S$5:$S$35,MATCH(G519,model!$Q$5:$Q$35,0),1)*model!$O$5</f>
        <v>125</v>
      </c>
      <c r="S519" s="19">
        <f>IF(RIGHT(B519,1)="C",T518*INDEX(model!$T$5:$T$35,MATCH(G519,model!$Q$5:$Q$35,0),1),0)</f>
        <v>0</v>
      </c>
      <c r="T519" s="19">
        <f>(Q519+R519-S519)*M519</f>
        <v>86017.901359010066</v>
      </c>
      <c r="U519" s="19">
        <f>X518</f>
        <v>83742.895476859834</v>
      </c>
      <c r="V519" s="19">
        <f>INDEX(model!$S$5:$S$35,MATCH(G519,model!$Q$5:$Q$35,0),1)*model!$O$6</f>
        <v>125</v>
      </c>
      <c r="W519" s="19">
        <f>IF(RIGHT(B519,1)="C",X518*INDEX(model!$T$5:$T$35,MATCH(G519,model!$Q$5:$Q$35,0),1),0)</f>
        <v>0</v>
      </c>
      <c r="X519" s="19">
        <f>(U519+V519-W519)*P519</f>
        <v>82614.563221632168</v>
      </c>
      <c r="Y519" s="19"/>
      <c r="Z519" s="36" t="str">
        <f>K519&amp;L519</f>
        <v>UpDown</v>
      </c>
      <c r="AA519" s="36" t="str">
        <f>N519&amp;O519</f>
        <v>UpDown</v>
      </c>
      <c r="AB519" s="19"/>
      <c r="AC519" s="19"/>
      <c r="AD519" s="19"/>
      <c r="AE519" s="19"/>
      <c r="AI519" s="18">
        <f>ROUND(AI518-0.001,3)</f>
        <v>0.48599999999999999</v>
      </c>
      <c r="AJ519" s="9">
        <f t="array" ref="AJ519">PERCENTILE(IF($BB$5:$BB$2729="Y",$AY$5:$AY$2729),$AI519)</f>
        <v>1.0023597774939961</v>
      </c>
      <c r="AK519" s="9">
        <f t="array" ref="AK519">PERCENTILE(IF($BC$5:$BC$2729="Y",$AY$5:$AY$2729),$AI519)</f>
        <v>1.0119389469667472</v>
      </c>
      <c r="AL519" s="9">
        <f t="array" ref="AL519">PERCENTILE(IF($BD$5:$BD$2729="Y",$AY$5:$AY$2729),$AI519)</f>
        <v>0.98731129903001014</v>
      </c>
      <c r="AM519" s="41" t="str">
        <f>IF(AI519&lt;$BJ$7,"Up","Down")</f>
        <v>Up</v>
      </c>
      <c r="AN519" s="41" t="str">
        <f>IF(AI519&lt;$BK$7,"Down","Up")</f>
        <v>Up</v>
      </c>
      <c r="AO519" s="9">
        <f t="array" ref="AO519">PERCENTILE(IF($BT$5:$BT$2729="Y",$BQ$5:$BQ$2729),$AI519)</f>
        <v>1.0028219603345494</v>
      </c>
      <c r="AP519" s="9">
        <f t="array" ref="AP519">PERCENTILE(IF($BU$5:$BU$2729="Y",$BQ$5:$BQ$2729),$AI519)</f>
        <v>1.0167150377660699</v>
      </c>
      <c r="AQ519" s="9">
        <f t="array" ref="AQ519">PERCENTILE(IF($BV$5:$BV$2729="Y",$BQ$5:$BQ$2729),$AI519)</f>
        <v>0.98433210877558919</v>
      </c>
      <c r="AR519" s="41" t="str">
        <f>IF(AI519&lt;$BJ$12,"Up","Down")</f>
        <v>Up</v>
      </c>
      <c r="AS519" s="41" t="str">
        <f>IF(AI519&lt;$BK$12,"Down","Up")</f>
        <v>Up</v>
      </c>
      <c r="AU519" s="4" t="str">
        <f>IF(AZ519=AZ520,IF(AZ519&gt;AZ518,AZ519&amp;"_O",""),AZ519&amp;"_C")</f>
        <v/>
      </c>
      <c r="AV519" s="7" t="str">
        <f>IF(RIGHT(AU519,1)="C",AX519/INDEX($AX$5:$AX$2729,MATCH(AZ519&amp;"_O",$AU$5:$AU$2729,0),1),"")</f>
        <v/>
      </c>
      <c r="AW519" s="38">
        <v>29168</v>
      </c>
      <c r="AX519" s="37">
        <v>101.51</v>
      </c>
      <c r="AY519" s="7">
        <f>AX519/AX518</f>
        <v>0.99024485416056973</v>
      </c>
      <c r="AZ519" s="4">
        <f>YEAR(AW519)</f>
        <v>1979</v>
      </c>
      <c r="BA519" s="2" t="s">
        <v>5</v>
      </c>
      <c r="BB519" s="12" t="str">
        <f>INDEX($CD$5:$CD$10,MATCH(BA519,$CC$5:$CC$10,0),1)</f>
        <v/>
      </c>
      <c r="BC519" s="12" t="str">
        <f>IF(AND(BB519="Y",AY519&gt;1),"Y","")</f>
        <v/>
      </c>
      <c r="BD519" s="12" t="str">
        <f>IF(AND(BB519="Y",AY519&lt;1),"Y","")</f>
        <v/>
      </c>
      <c r="BE519" s="12" t="str">
        <f>IF(AY519&gt;1,IF(AY518&gt;1,"Y",""),"")</f>
        <v/>
      </c>
      <c r="BF519" s="12" t="str">
        <f>IF(AY519&lt;1,IF(AY518&lt;1,"Y",""),"")</f>
        <v/>
      </c>
      <c r="BG519" s="2"/>
      <c r="BH519" s="2"/>
      <c r="BI519" s="2"/>
      <c r="BJ519" s="2"/>
      <c r="BK519" s="2"/>
      <c r="BL519" s="2"/>
      <c r="BM519" s="4" t="str">
        <f>IF(BR519=BR520,IF(BR519&gt;BR518,BR519&amp;"_O",""),BR519&amp;"_C")</f>
        <v/>
      </c>
      <c r="BN519" s="7" t="str">
        <f>IF(RIGHT(BM519,1)="C",BP519/INDEX($BP$5:$BP$2729,MATCH(BR519&amp;"_O",$BM$5:$BM$2729,0),1),"")</f>
        <v/>
      </c>
      <c r="BO519" s="38">
        <v>29567</v>
      </c>
      <c r="BP519" s="3">
        <v>191.22</v>
      </c>
      <c r="BQ519" s="7">
        <f>BP519/BP518</f>
        <v>0.94187764752241154</v>
      </c>
      <c r="BR519" s="4">
        <f>YEAR(BO519)</f>
        <v>1980</v>
      </c>
      <c r="BS519" s="2" t="s">
        <v>6</v>
      </c>
      <c r="BT519" s="12" t="str">
        <f>INDEX($CD$5:$CD$10,MATCH(BS519,$CC$5:$CC$10,0),1)</f>
        <v/>
      </c>
      <c r="BU519" s="12" t="str">
        <f>IF(AND(BT519="Y",BQ519&gt;1),"Y","")</f>
        <v/>
      </c>
      <c r="BV519" s="12" t="str">
        <f>IF(AND(BT519="Y",BQ519&lt;1),"Y","")</f>
        <v/>
      </c>
      <c r="BW519" s="12" t="str">
        <f>IF(BQ519&gt;1,IF(BQ518&gt;1,"Y",""),"")</f>
        <v/>
      </c>
      <c r="BX519" s="12" t="str">
        <f>IF(BQ519&lt;1,IF(BQ518&lt;1,"Y",""),"")</f>
        <v>Y</v>
      </c>
      <c r="BY519" s="2"/>
      <c r="BZ519" s="2"/>
      <c r="CA519" s="2"/>
    </row>
    <row r="520" spans="2:79">
      <c r="B520" s="4" t="str">
        <f>IF(G520=G521,IF(G520&gt;G519,G520&amp;"_O",""),G520&amp;"_C")</f>
        <v/>
      </c>
      <c r="C520" s="14">
        <f ca="1">RANDBETWEEN(0,1000)/1000</f>
        <v>0.32600000000000001</v>
      </c>
      <c r="D520" s="16">
        <f>D519+1</f>
        <v>516</v>
      </c>
      <c r="E520" s="10">
        <f>ROUNDDOWN(D520/52,0)+1</f>
        <v>10</v>
      </c>
      <c r="F520" s="15">
        <f>F519+7</f>
        <v>48232</v>
      </c>
      <c r="G520" s="4">
        <f>YEAR(F520)</f>
        <v>2032</v>
      </c>
      <c r="H520" s="33">
        <v>0.497</v>
      </c>
      <c r="I520" s="33">
        <v>0.95799999999999996</v>
      </c>
      <c r="J520" s="33">
        <v>0.51600000000000001</v>
      </c>
      <c r="K520" s="16" t="str">
        <f>IF(M519&gt;1,"Up","Down")</f>
        <v>Down</v>
      </c>
      <c r="L520" s="16" t="str">
        <f>IF(K520="Up",IF(H520&lt;$BJ$7,"Up","Down"),IF(H520&lt;$BK$7,"Down","Up"))</f>
        <v>Up</v>
      </c>
      <c r="M520" s="17">
        <f>IF(L520="Up",INDEX($AK$5:$AK$1005,MATCH(I520,$AI$5:$AI$1005,0),1),INDEX($AL$5:$AL$1005,MATCH(J520,$AI$5:$AI$1005,0),1))</f>
        <v>1.0419549581058682</v>
      </c>
      <c r="N520" s="16" t="str">
        <f>IF(P519&gt;1,"Up","Down")</f>
        <v>Down</v>
      </c>
      <c r="O520" s="16" t="str">
        <f>IF(N520="Up",IF(H520&lt;$BJ$12,"Up","Down"),IF(H520&lt;$BK$12,"Down","Up"))</f>
        <v>Up</v>
      </c>
      <c r="P520" s="17">
        <f>IF(O520="Up",INDEX($AP$5:$AP$1005,MATCH(I520,$AI$5:$AI$1005,0),1),INDEX($AQ$5:$AQ$1005,MATCH(J520,$AI$5:$AI$1005,0),1))</f>
        <v>1.0554235434480017</v>
      </c>
      <c r="Q520" s="19">
        <f>T519</f>
        <v>86017.901359010066</v>
      </c>
      <c r="R520" s="19">
        <f>INDEX(model!$S$5:$S$35,MATCH(G520,model!$Q$5:$Q$35,0),1)*model!$O$5</f>
        <v>125</v>
      </c>
      <c r="S520" s="19">
        <f>IF(RIGHT(B520,1)="C",T519*INDEX(model!$T$5:$T$35,MATCH(G520,model!$Q$5:$Q$35,0),1),0)</f>
        <v>0</v>
      </c>
      <c r="T520" s="19">
        <f>(Q520+R520-S520)*M520</f>
        <v>89757.023176645278</v>
      </c>
      <c r="U520" s="19">
        <f>X519</f>
        <v>82614.563221632168</v>
      </c>
      <c r="V520" s="19">
        <f>INDEX(model!$S$5:$S$35,MATCH(G520,model!$Q$5:$Q$35,0),1)*model!$O$6</f>
        <v>125</v>
      </c>
      <c r="W520" s="19">
        <f>IF(RIGHT(B520,1)="C",X519*INDEX(model!$T$5:$T$35,MATCH(G520,model!$Q$5:$Q$35,0),1),0)</f>
        <v>0</v>
      </c>
      <c r="X520" s="19">
        <f>(U520+V520-W520)*P520</f>
        <v>87325.282998714989</v>
      </c>
      <c r="Y520" s="19"/>
      <c r="Z520" s="36" t="str">
        <f>K520&amp;L520</f>
        <v>DownUp</v>
      </c>
      <c r="AA520" s="36" t="str">
        <f>N520&amp;O520</f>
        <v>DownUp</v>
      </c>
      <c r="AB520" s="19"/>
      <c r="AC520" s="19"/>
      <c r="AD520" s="19"/>
      <c r="AE520" s="19"/>
      <c r="AI520" s="18">
        <f>ROUND(AI519-0.001,3)</f>
        <v>0.48499999999999999</v>
      </c>
      <c r="AJ520" s="9">
        <f t="array" ref="AJ520">PERCENTILE(IF($BB$5:$BB$2729="Y",$AY$5:$AY$2729),$AI520)</f>
        <v>1.0023274275303868</v>
      </c>
      <c r="AK520" s="9">
        <f t="array" ref="AK520">PERCENTILE(IF($BC$5:$BC$2729="Y",$AY$5:$AY$2729),$AI520)</f>
        <v>1.0119238258145218</v>
      </c>
      <c r="AL520" s="9">
        <f t="array" ref="AL520">PERCENTILE(IF($BD$5:$BD$2729="Y",$AY$5:$AY$2729),$AI520)</f>
        <v>0.9872825529549949</v>
      </c>
      <c r="AM520" s="41" t="str">
        <f>IF(AI520&lt;$BJ$7,"Up","Down")</f>
        <v>Up</v>
      </c>
      <c r="AN520" s="41" t="str">
        <f>IF(AI520&lt;$BK$7,"Down","Up")</f>
        <v>Up</v>
      </c>
      <c r="AO520" s="9">
        <f t="array" ref="AO520">PERCENTILE(IF($BT$5:$BT$2729="Y",$BQ$5:$BQ$2729),$AI520)</f>
        <v>1.0027460272176425</v>
      </c>
      <c r="AP520" s="9">
        <f t="array" ref="AP520">PERCENTILE(IF($BU$5:$BU$2729="Y",$BQ$5:$BQ$2729),$AI520)</f>
        <v>1.0166899769017743</v>
      </c>
      <c r="AQ520" s="9">
        <f t="array" ref="AQ520">PERCENTILE(IF($BV$5:$BV$2729="Y",$BQ$5:$BQ$2729),$AI520)</f>
        <v>0.98432026521619698</v>
      </c>
      <c r="AR520" s="41" t="str">
        <f>IF(AI520&lt;$BJ$12,"Up","Down")</f>
        <v>Up</v>
      </c>
      <c r="AS520" s="41" t="str">
        <f>IF(AI520&lt;$BK$12,"Down","Up")</f>
        <v>Up</v>
      </c>
      <c r="AU520" s="4" t="str">
        <f>IF(AZ520=AZ521,IF(AZ520&gt;AZ519,AZ520&amp;"_O",""),AZ520&amp;"_C")</f>
        <v/>
      </c>
      <c r="AV520" s="7" t="str">
        <f>IF(RIGHT(AU520,1)="C",AX520/INDEX($AX$5:$AX$2729,MATCH(AZ520&amp;"_O",$AU$5:$AU$2729,0),1),"")</f>
        <v/>
      </c>
      <c r="AW520" s="38">
        <v>29175</v>
      </c>
      <c r="AX520" s="37">
        <v>103.79</v>
      </c>
      <c r="AY520" s="7">
        <f>AX520/AX519</f>
        <v>1.022460841296424</v>
      </c>
      <c r="AZ520" s="4">
        <f>YEAR(AW520)</f>
        <v>1979</v>
      </c>
      <c r="BA520" s="2" t="s">
        <v>5</v>
      </c>
      <c r="BB520" s="12" t="str">
        <f>INDEX($CD$5:$CD$10,MATCH(BA520,$CC$5:$CC$10,0),1)</f>
        <v/>
      </c>
      <c r="BC520" s="12" t="str">
        <f>IF(AND(BB520="Y",AY520&gt;1),"Y","")</f>
        <v/>
      </c>
      <c r="BD520" s="12" t="str">
        <f>IF(AND(BB520="Y",AY520&lt;1),"Y","")</f>
        <v/>
      </c>
      <c r="BE520" s="12" t="str">
        <f>IF(AY520&gt;1,IF(AY519&gt;1,"Y",""),"")</f>
        <v/>
      </c>
      <c r="BF520" s="12" t="str">
        <f>IF(AY520&lt;1,IF(AY519&lt;1,"Y",""),"")</f>
        <v/>
      </c>
      <c r="BG520" s="2"/>
      <c r="BH520" s="2"/>
      <c r="BI520" s="2"/>
      <c r="BJ520" s="2"/>
      <c r="BK520" s="2"/>
      <c r="BL520" s="2"/>
      <c r="BM520" s="4" t="str">
        <f>IF(BR520=BR521,IF(BR520&gt;BR519,BR520&amp;"_O",""),BR520&amp;"_C")</f>
        <v/>
      </c>
      <c r="BN520" s="7" t="str">
        <f>IF(RIGHT(BM520,1)="C",BP520/INDEX($BP$5:$BP$2729,MATCH(BR520&amp;"_O",$BM$5:$BM$2729,0),1),"")</f>
        <v/>
      </c>
      <c r="BO520" s="38">
        <v>29574</v>
      </c>
      <c r="BP520" s="3">
        <v>197.91</v>
      </c>
      <c r="BQ520" s="7">
        <f>BP520/BP519</f>
        <v>1.0349858801380609</v>
      </c>
      <c r="BR520" s="4">
        <f>YEAR(BO520)</f>
        <v>1980</v>
      </c>
      <c r="BS520" s="2" t="s">
        <v>6</v>
      </c>
      <c r="BT520" s="12" t="str">
        <f>INDEX($CD$5:$CD$10,MATCH(BS520,$CC$5:$CC$10,0),1)</f>
        <v/>
      </c>
      <c r="BU520" s="12" t="str">
        <f>IF(AND(BT520="Y",BQ520&gt;1),"Y","")</f>
        <v/>
      </c>
      <c r="BV520" s="12" t="str">
        <f>IF(AND(BT520="Y",BQ520&lt;1),"Y","")</f>
        <v/>
      </c>
      <c r="BW520" s="12" t="str">
        <f>IF(BQ520&gt;1,IF(BQ519&gt;1,"Y",""),"")</f>
        <v/>
      </c>
      <c r="BX520" s="12" t="str">
        <f>IF(BQ520&lt;1,IF(BQ519&lt;1,"Y",""),"")</f>
        <v/>
      </c>
      <c r="BY520" s="2"/>
      <c r="BZ520" s="2"/>
      <c r="CA520" s="2"/>
    </row>
    <row r="521" spans="2:79">
      <c r="B521" s="4" t="str">
        <f>IF(G521=G522,IF(G521&gt;G520,G521&amp;"_O",""),G521&amp;"_C")</f>
        <v/>
      </c>
      <c r="C521" s="14">
        <f ca="1">RANDBETWEEN(0,1000)/1000</f>
        <v>0.439</v>
      </c>
      <c r="D521" s="16">
        <f>D520+1</f>
        <v>517</v>
      </c>
      <c r="E521" s="10">
        <f>ROUNDDOWN(D521/52,0)+1</f>
        <v>10</v>
      </c>
      <c r="F521" s="15">
        <f>F520+7</f>
        <v>48239</v>
      </c>
      <c r="G521" s="4">
        <f>YEAR(F521)</f>
        <v>2032</v>
      </c>
      <c r="H521" s="33">
        <v>0.38700000000000001</v>
      </c>
      <c r="I521" s="33">
        <v>0.33800000000000002</v>
      </c>
      <c r="J521" s="33">
        <v>0.79300000000000004</v>
      </c>
      <c r="K521" s="16" t="str">
        <f>IF(M520&gt;1,"Up","Down")</f>
        <v>Up</v>
      </c>
      <c r="L521" s="16" t="str">
        <f>IF(K521="Up",IF(H521&lt;$BJ$7,"Up","Down"),IF(H521&lt;$BK$7,"Down","Up"))</f>
        <v>Up</v>
      </c>
      <c r="M521" s="17">
        <f>IF(L521="Up",INDEX($AK$5:$AK$1005,MATCH(I521,$AI$5:$AI$1005,0),1),INDEX($AL$5:$AL$1005,MATCH(J521,$AI$5:$AI$1005,0),1))</f>
        <v>1.0081155916870326</v>
      </c>
      <c r="N521" s="16" t="str">
        <f>IF(P520&gt;1,"Up","Down")</f>
        <v>Up</v>
      </c>
      <c r="O521" s="16" t="str">
        <f>IF(N521="Up",IF(H521&lt;$BJ$12,"Up","Down"),IF(H521&lt;$BK$12,"Down","Up"))</f>
        <v>Up</v>
      </c>
      <c r="P521" s="17">
        <f>IF(O521="Up",INDEX($AP$5:$AP$1005,MATCH(I521,$AI$5:$AI$1005,0),1),INDEX($AQ$5:$AQ$1005,MATCH(J521,$AI$5:$AI$1005,0),1))</f>
        <v>1.0111972907127431</v>
      </c>
      <c r="Q521" s="19">
        <f>T520</f>
        <v>89757.023176645278</v>
      </c>
      <c r="R521" s="19">
        <f>INDEX(model!$S$5:$S$35,MATCH(G521,model!$Q$5:$Q$35,0),1)*model!$O$5</f>
        <v>125</v>
      </c>
      <c r="S521" s="19">
        <f>IF(RIGHT(B521,1)="C",T520*INDEX(model!$T$5:$T$35,MATCH(G521,model!$Q$5:$Q$35,0),1),0)</f>
        <v>0</v>
      </c>
      <c r="T521" s="19">
        <f>(Q521+R521-S521)*M521</f>
        <v>90611.468976751334</v>
      </c>
      <c r="U521" s="19">
        <f>X520</f>
        <v>87325.282998714989</v>
      </c>
      <c r="V521" s="19">
        <f>INDEX(model!$S$5:$S$35,MATCH(G521,model!$Q$5:$Q$35,0),1)*model!$O$6</f>
        <v>125</v>
      </c>
      <c r="W521" s="19">
        <f>IF(RIGHT(B521,1)="C",X520*INDEX(model!$T$5:$T$35,MATCH(G521,model!$Q$5:$Q$35,0),1),0)</f>
        <v>0</v>
      </c>
      <c r="X521" s="19">
        <f>(U521+V521-W521)*P521</f>
        <v>88429.489240363255</v>
      </c>
      <c r="Y521" s="19"/>
      <c r="Z521" s="36" t="str">
        <f>K521&amp;L521</f>
        <v>UpUp</v>
      </c>
      <c r="AA521" s="36" t="str">
        <f>N521&amp;O521</f>
        <v>UpUp</v>
      </c>
      <c r="AB521" s="19"/>
      <c r="AC521" s="19"/>
      <c r="AD521" s="19"/>
      <c r="AE521" s="19"/>
      <c r="AI521" s="18">
        <f>ROUND(AI520-0.001,3)</f>
        <v>0.48399999999999999</v>
      </c>
      <c r="AJ521" s="9">
        <f t="array" ref="AJ521">PERCENTILE(IF($BB$5:$BB$2729="Y",$AY$5:$AY$2729),$AI521)</f>
        <v>1.0022789256897313</v>
      </c>
      <c r="AK521" s="9">
        <f t="array" ref="AK521">PERCENTILE(IF($BC$5:$BC$2729="Y",$AY$5:$AY$2729),$AI521)</f>
        <v>1.0119034299958138</v>
      </c>
      <c r="AL521" s="9">
        <f t="array" ref="AL521">PERCENTILE(IF($BD$5:$BD$2729="Y",$AY$5:$AY$2729),$AI521)</f>
        <v>0.98721675709911005</v>
      </c>
      <c r="AM521" s="41" t="str">
        <f>IF(AI521&lt;$BJ$7,"Up","Down")</f>
        <v>Up</v>
      </c>
      <c r="AN521" s="41" t="str">
        <f>IF(AI521&lt;$BK$7,"Down","Up")</f>
        <v>Up</v>
      </c>
      <c r="AO521" s="9">
        <f t="array" ref="AO521">PERCENTILE(IF($BT$5:$BT$2729="Y",$BQ$5:$BQ$2729),$AI521)</f>
        <v>1.0026909839738969</v>
      </c>
      <c r="AP521" s="9">
        <f t="array" ref="AP521">PERCENTILE(IF($BU$5:$BU$2729="Y",$BQ$5:$BQ$2729),$AI521)</f>
        <v>1.0166865470317015</v>
      </c>
      <c r="AQ521" s="9">
        <f t="array" ref="AQ521">PERCENTILE(IF($BV$5:$BV$2729="Y",$BQ$5:$BQ$2729),$AI521)</f>
        <v>0.98430343896109807</v>
      </c>
      <c r="AR521" s="41" t="str">
        <f>IF(AI521&lt;$BJ$12,"Up","Down")</f>
        <v>Up</v>
      </c>
      <c r="AS521" s="41" t="str">
        <f>IF(AI521&lt;$BK$12,"Down","Up")</f>
        <v>Up</v>
      </c>
      <c r="AU521" s="4" t="str">
        <f>IF(AZ521=AZ522,IF(AZ521&gt;AZ520,AZ521&amp;"_O",""),AZ521&amp;"_C")</f>
        <v/>
      </c>
      <c r="AV521" s="7" t="str">
        <f>IF(RIGHT(AU521,1)="C",AX521/INDEX($AX$5:$AX$2729,MATCH(AZ521&amp;"_O",$AU$5:$AU$2729,0),1),"")</f>
        <v/>
      </c>
      <c r="AW521" s="38">
        <v>29182</v>
      </c>
      <c r="AX521" s="37">
        <v>104.67</v>
      </c>
      <c r="AY521" s="7">
        <f>AX521/AX520</f>
        <v>1.0084786588303305</v>
      </c>
      <c r="AZ521" s="4">
        <f>YEAR(AW521)</f>
        <v>1979</v>
      </c>
      <c r="BA521" s="2" t="s">
        <v>5</v>
      </c>
      <c r="BB521" s="12" t="str">
        <f>INDEX($CD$5:$CD$10,MATCH(BA521,$CC$5:$CC$10,0),1)</f>
        <v/>
      </c>
      <c r="BC521" s="12" t="str">
        <f>IF(AND(BB521="Y",AY521&gt;1),"Y","")</f>
        <v/>
      </c>
      <c r="BD521" s="12" t="str">
        <f>IF(AND(BB521="Y",AY521&lt;1),"Y","")</f>
        <v/>
      </c>
      <c r="BE521" s="12" t="str">
        <f>IF(AY521&gt;1,IF(AY520&gt;1,"Y",""),"")</f>
        <v>Y</v>
      </c>
      <c r="BF521" s="12" t="str">
        <f>IF(AY521&lt;1,IF(AY520&lt;1,"Y",""),"")</f>
        <v/>
      </c>
      <c r="BG521" s="2"/>
      <c r="BH521" s="2"/>
      <c r="BI521" s="2"/>
      <c r="BJ521" s="2"/>
      <c r="BK521" s="2"/>
      <c r="BL521" s="2"/>
      <c r="BM521" s="4" t="str">
        <f>IF(BR521=BR522,IF(BR521&gt;BR520,BR521&amp;"_O",""),BR521&amp;"_C")</f>
        <v>1980_C</v>
      </c>
      <c r="BN521" s="7">
        <f>IF(RIGHT(BM521,1)="C",BP521/INDEX($BP$5:$BP$2729,MATCH(BR521&amp;"_O",$BM$5:$BM$2729,0),1),"")</f>
        <v>1.3598162410485068</v>
      </c>
      <c r="BO521" s="38">
        <v>29581</v>
      </c>
      <c r="BP521" s="3">
        <v>201.28</v>
      </c>
      <c r="BQ521" s="7">
        <f>BP521/BP520</f>
        <v>1.0170279419938355</v>
      </c>
      <c r="BR521" s="4">
        <f>YEAR(BO521)</f>
        <v>1980</v>
      </c>
      <c r="BS521" s="2" t="s">
        <v>6</v>
      </c>
      <c r="BT521" s="12" t="str">
        <f>INDEX($CD$5:$CD$10,MATCH(BS521,$CC$5:$CC$10,0),1)</f>
        <v/>
      </c>
      <c r="BU521" s="12" t="str">
        <f>IF(AND(BT521="Y",BQ521&gt;1),"Y","")</f>
        <v/>
      </c>
      <c r="BV521" s="12" t="str">
        <f>IF(AND(BT521="Y",BQ521&lt;1),"Y","")</f>
        <v/>
      </c>
      <c r="BW521" s="12" t="str">
        <f>IF(BQ521&gt;1,IF(BQ520&gt;1,"Y",""),"")</f>
        <v>Y</v>
      </c>
      <c r="BX521" s="12" t="str">
        <f>IF(BQ521&lt;1,IF(BQ520&lt;1,"Y",""),"")</f>
        <v/>
      </c>
      <c r="BY521" s="2"/>
      <c r="BZ521" s="2"/>
      <c r="CA521" s="2"/>
    </row>
    <row r="522" spans="2:79">
      <c r="B522" s="4" t="str">
        <f>IF(G522=G523,IF(G522&gt;G521,G522&amp;"_O",""),G522&amp;"_C")</f>
        <v/>
      </c>
      <c r="C522" s="14">
        <f ca="1">RANDBETWEEN(0,1000)/1000</f>
        <v>0.32100000000000001</v>
      </c>
      <c r="D522" s="16">
        <f>D521+1</f>
        <v>518</v>
      </c>
      <c r="E522" s="10">
        <f>ROUNDDOWN(D522/52,0)+1</f>
        <v>10</v>
      </c>
      <c r="F522" s="15">
        <f>F521+7</f>
        <v>48246</v>
      </c>
      <c r="G522" s="4">
        <f>YEAR(F522)</f>
        <v>2032</v>
      </c>
      <c r="H522" s="33">
        <v>0.17399999999999999</v>
      </c>
      <c r="I522" s="33">
        <v>0.64900000000000002</v>
      </c>
      <c r="J522" s="33">
        <v>5.2999999999999999E-2</v>
      </c>
      <c r="K522" s="16" t="str">
        <f>IF(M521&gt;1,"Up","Down")</f>
        <v>Up</v>
      </c>
      <c r="L522" s="16" t="str">
        <f>IF(K522="Up",IF(H522&lt;$BJ$7,"Up","Down"),IF(H522&lt;$BK$7,"Down","Up"))</f>
        <v>Up</v>
      </c>
      <c r="M522" s="17">
        <f>IF(L522="Up",INDEX($AK$5:$AK$1005,MATCH(I522,$AI$5:$AI$1005,0),1),INDEX($AL$5:$AL$1005,MATCH(J522,$AI$5:$AI$1005,0),1))</f>
        <v>1.0166513193488467</v>
      </c>
      <c r="N522" s="16" t="str">
        <f>IF(P521&gt;1,"Up","Down")</f>
        <v>Up</v>
      </c>
      <c r="O522" s="16" t="str">
        <f>IF(N522="Up",IF(H522&lt;$BJ$12,"Up","Down"),IF(H522&lt;$BK$12,"Down","Up"))</f>
        <v>Up</v>
      </c>
      <c r="P522" s="17">
        <f>IF(O522="Up",INDEX($AP$5:$AP$1005,MATCH(I522,$AI$5:$AI$1005,0),1),INDEX($AQ$5:$AQ$1005,MATCH(J522,$AI$5:$AI$1005,0),1))</f>
        <v>1.0236712867779925</v>
      </c>
      <c r="Q522" s="19">
        <f>T521</f>
        <v>90611.468976751334</v>
      </c>
      <c r="R522" s="19">
        <f>INDEX(model!$S$5:$S$35,MATCH(G522,model!$Q$5:$Q$35,0),1)*model!$O$5</f>
        <v>125</v>
      </c>
      <c r="S522" s="19">
        <f>IF(RIGHT(B522,1)="C",T521*INDEX(model!$T$5:$T$35,MATCH(G522,model!$Q$5:$Q$35,0),1),0)</f>
        <v>0</v>
      </c>
      <c r="T522" s="19">
        <f>(Q522+R522-S522)*M522</f>
        <v>92247.350898269942</v>
      </c>
      <c r="U522" s="19">
        <f>X521</f>
        <v>88429.489240363255</v>
      </c>
      <c r="V522" s="19">
        <f>INDEX(model!$S$5:$S$35,MATCH(G522,model!$Q$5:$Q$35,0),1)*model!$O$6</f>
        <v>125</v>
      </c>
      <c r="W522" s="19">
        <f>IF(RIGHT(B522,1)="C",X521*INDEX(model!$T$5:$T$35,MATCH(G522,model!$Q$5:$Q$35,0),1),0)</f>
        <v>0</v>
      </c>
      <c r="X522" s="19">
        <f>(U522+V522-W522)*P522</f>
        <v>90650.687950650536</v>
      </c>
      <c r="Y522" s="19"/>
      <c r="Z522" s="36" t="str">
        <f>K522&amp;L522</f>
        <v>UpUp</v>
      </c>
      <c r="AA522" s="36" t="str">
        <f>N522&amp;O522</f>
        <v>UpUp</v>
      </c>
      <c r="AB522" s="19"/>
      <c r="AC522" s="19"/>
      <c r="AD522" s="19"/>
      <c r="AE522" s="19"/>
      <c r="AI522" s="18">
        <f>ROUND(AI521-0.001,3)</f>
        <v>0.48299999999999998</v>
      </c>
      <c r="AJ522" s="9">
        <f t="array" ref="AJ522">PERCENTILE(IF($BB$5:$BB$2729="Y",$AY$5:$AY$2729),$AI522)</f>
        <v>1.0022383193514326</v>
      </c>
      <c r="AK522" s="9">
        <f t="array" ref="AK522">PERCENTILE(IF($BC$5:$BC$2729="Y",$AY$5:$AY$2729),$AI522)</f>
        <v>1.0118924545661276</v>
      </c>
      <c r="AL522" s="9">
        <f t="array" ref="AL522">PERCENTILE(IF($BD$5:$BD$2729="Y",$AY$5:$AY$2729),$AI522)</f>
        <v>0.98706965801083435</v>
      </c>
      <c r="AM522" s="41" t="str">
        <f>IF(AI522&lt;$BJ$7,"Up","Down")</f>
        <v>Up</v>
      </c>
      <c r="AN522" s="41" t="str">
        <f>IF(AI522&lt;$BK$7,"Down","Up")</f>
        <v>Up</v>
      </c>
      <c r="AO522" s="9">
        <f t="array" ref="AO522">PERCENTILE(IF($BT$5:$BT$2729="Y",$BQ$5:$BQ$2729),$AI522)</f>
        <v>1.0026487562838355</v>
      </c>
      <c r="AP522" s="9">
        <f t="array" ref="AP522">PERCENTILE(IF($BU$5:$BU$2729="Y",$BQ$5:$BQ$2729),$AI522)</f>
        <v>1.016634646138298</v>
      </c>
      <c r="AQ522" s="9">
        <f t="array" ref="AQ522">PERCENTILE(IF($BV$5:$BV$2729="Y",$BQ$5:$BQ$2729),$AI522)</f>
        <v>0.98426389957395066</v>
      </c>
      <c r="AR522" s="41" t="str">
        <f>IF(AI522&lt;$BJ$12,"Up","Down")</f>
        <v>Up</v>
      </c>
      <c r="AS522" s="41" t="str">
        <f>IF(AI522&lt;$BK$12,"Down","Up")</f>
        <v>Up</v>
      </c>
      <c r="AU522" s="4" t="str">
        <f>IF(AZ522=AZ523,IF(AZ522&gt;AZ521,AZ522&amp;"_O",""),AZ522&amp;"_C")</f>
        <v/>
      </c>
      <c r="AV522" s="7" t="str">
        <f>IF(RIGHT(AU522,1)="C",AX522/INDEX($AX$5:$AX$2729,MATCH(AZ522&amp;"_O",$AU$5:$AU$2729,0),1),"")</f>
        <v/>
      </c>
      <c r="AW522" s="38">
        <v>29189</v>
      </c>
      <c r="AX522" s="37">
        <v>106.16</v>
      </c>
      <c r="AY522" s="7">
        <f>AX522/AX521</f>
        <v>1.0142352154389986</v>
      </c>
      <c r="AZ522" s="4">
        <f>YEAR(AW522)</f>
        <v>1979</v>
      </c>
      <c r="BA522" s="2" t="s">
        <v>5</v>
      </c>
      <c r="BB522" s="12" t="str">
        <f>INDEX($CD$5:$CD$10,MATCH(BA522,$CC$5:$CC$10,0),1)</f>
        <v/>
      </c>
      <c r="BC522" s="12" t="str">
        <f>IF(AND(BB522="Y",AY522&gt;1),"Y","")</f>
        <v/>
      </c>
      <c r="BD522" s="12" t="str">
        <f>IF(AND(BB522="Y",AY522&lt;1),"Y","")</f>
        <v/>
      </c>
      <c r="BE522" s="12" t="str">
        <f>IF(AY522&gt;1,IF(AY521&gt;1,"Y",""),"")</f>
        <v>Y</v>
      </c>
      <c r="BF522" s="12" t="str">
        <f>IF(AY522&lt;1,IF(AY521&lt;1,"Y",""),"")</f>
        <v/>
      </c>
      <c r="BG522" s="2"/>
      <c r="BH522" s="2"/>
      <c r="BI522" s="2"/>
      <c r="BJ522" s="2"/>
      <c r="BK522" s="2"/>
      <c r="BL522" s="2"/>
      <c r="BM522" s="4" t="str">
        <f>IF(BR522=BR523,IF(BR522&gt;BR521,BR522&amp;"_O",""),BR522&amp;"_C")</f>
        <v>1981_O</v>
      </c>
      <c r="BN522" s="7" t="str">
        <f>IF(RIGHT(BM522,1)="C",BP522/INDEX($BP$5:$BP$2729,MATCH(BR522&amp;"_O",$BM$5:$BM$2729,0),1),"")</f>
        <v/>
      </c>
      <c r="BO522" s="38">
        <v>29588</v>
      </c>
      <c r="BP522" s="3">
        <v>203.55</v>
      </c>
      <c r="BQ522" s="7">
        <f>BP522/BP521</f>
        <v>1.0112778219395866</v>
      </c>
      <c r="BR522" s="4">
        <f>YEAR(BO522)</f>
        <v>1981</v>
      </c>
      <c r="BS522" s="2" t="s">
        <v>6</v>
      </c>
      <c r="BT522" s="12" t="str">
        <f>INDEX($CD$5:$CD$10,MATCH(BS522,$CC$5:$CC$10,0),1)</f>
        <v/>
      </c>
      <c r="BU522" s="12" t="str">
        <f>IF(AND(BT522="Y",BQ522&gt;1),"Y","")</f>
        <v/>
      </c>
      <c r="BV522" s="12" t="str">
        <f>IF(AND(BT522="Y",BQ522&lt;1),"Y","")</f>
        <v/>
      </c>
      <c r="BW522" s="12" t="str">
        <f>IF(BQ522&gt;1,IF(BQ521&gt;1,"Y",""),"")</f>
        <v>Y</v>
      </c>
      <c r="BX522" s="12" t="str">
        <f>IF(BQ522&lt;1,IF(BQ521&lt;1,"Y",""),"")</f>
        <v/>
      </c>
      <c r="BY522" s="2"/>
      <c r="BZ522" s="2"/>
      <c r="CA522" s="2"/>
    </row>
    <row r="523" spans="2:79">
      <c r="B523" s="4" t="str">
        <f>IF(G523=G524,IF(G523&gt;G522,G523&amp;"_O",""),G523&amp;"_C")</f>
        <v/>
      </c>
      <c r="C523" s="14">
        <f ca="1">RANDBETWEEN(0,1000)/1000</f>
        <v>0.40100000000000002</v>
      </c>
      <c r="D523" s="16">
        <f>D522+1</f>
        <v>519</v>
      </c>
      <c r="E523" s="10">
        <f>ROUNDDOWN(D523/52,0)+1</f>
        <v>10</v>
      </c>
      <c r="F523" s="15">
        <f>F522+7</f>
        <v>48253</v>
      </c>
      <c r="G523" s="4">
        <f>YEAR(F523)</f>
        <v>2032</v>
      </c>
      <c r="H523" s="33">
        <v>0.77</v>
      </c>
      <c r="I523" s="33">
        <v>0.92800000000000005</v>
      </c>
      <c r="J523" s="33">
        <v>0.16200000000000001</v>
      </c>
      <c r="K523" s="16" t="str">
        <f>IF(M522&gt;1,"Up","Down")</f>
        <v>Up</v>
      </c>
      <c r="L523" s="16" t="str">
        <f>IF(K523="Up",IF(H523&lt;$BJ$7,"Up","Down"),IF(H523&lt;$BK$7,"Down","Up"))</f>
        <v>Down</v>
      </c>
      <c r="M523" s="17">
        <f>IF(L523="Up",INDEX($AK$5:$AK$1005,MATCH(I523,$AI$5:$AI$1005,0),1),INDEX($AL$5:$AL$1005,MATCH(J523,$AI$5:$AI$1005,0),1))</f>
        <v>0.97205479174667586</v>
      </c>
      <c r="N523" s="16" t="str">
        <f>IF(P522&gt;1,"Up","Down")</f>
        <v>Up</v>
      </c>
      <c r="O523" s="16" t="str">
        <f>IF(N523="Up",IF(H523&lt;$BJ$12,"Up","Down"),IF(H523&lt;$BK$12,"Down","Up"))</f>
        <v>Down</v>
      </c>
      <c r="P523" s="17">
        <f>IF(O523="Up",INDEX($AP$5:$AP$1005,MATCH(I523,$AI$5:$AI$1005,0),1),INDEX($AQ$5:$AQ$1005,MATCH(J523,$AI$5:$AI$1005,0),1))</f>
        <v>0.95960839482213967</v>
      </c>
      <c r="Q523" s="19">
        <f>T522</f>
        <v>92247.350898269942</v>
      </c>
      <c r="R523" s="19">
        <f>INDEX(model!$S$5:$S$35,MATCH(G523,model!$Q$5:$Q$35,0),1)*model!$O$5</f>
        <v>125</v>
      </c>
      <c r="S523" s="19">
        <f>IF(RIGHT(B523,1)="C",T522*INDEX(model!$T$5:$T$35,MATCH(G523,model!$Q$5:$Q$35,0),1),0)</f>
        <v>0</v>
      </c>
      <c r="T523" s="19">
        <f>(Q523+R523-S523)*M523</f>
        <v>89790.986315568662</v>
      </c>
      <c r="U523" s="19">
        <f>X522</f>
        <v>90650.687950650536</v>
      </c>
      <c r="V523" s="19">
        <f>INDEX(model!$S$5:$S$35,MATCH(G523,model!$Q$5:$Q$35,0),1)*model!$O$6</f>
        <v>125</v>
      </c>
      <c r="W523" s="19">
        <f>IF(RIGHT(B523,1)="C",X522*INDEX(model!$T$5:$T$35,MATCH(G523,model!$Q$5:$Q$35,0),1),0)</f>
        <v>0</v>
      </c>
      <c r="X523" s="19">
        <f>(U523+V523-W523)*P523</f>
        <v>87109.112203199213</v>
      </c>
      <c r="Y523" s="19"/>
      <c r="Z523" s="36" t="str">
        <f>K523&amp;L523</f>
        <v>UpDown</v>
      </c>
      <c r="AA523" s="36" t="str">
        <f>N523&amp;O523</f>
        <v>UpDown</v>
      </c>
      <c r="AB523" s="19"/>
      <c r="AC523" s="19"/>
      <c r="AD523" s="19"/>
      <c r="AE523" s="19"/>
      <c r="AI523" s="18">
        <f>ROUND(AI522-0.001,3)</f>
        <v>0.48199999999999998</v>
      </c>
      <c r="AJ523" s="9">
        <f t="array" ref="AJ523">PERCENTILE(IF($BB$5:$BB$2729="Y",$AY$5:$AY$2729),$AI523)</f>
        <v>1.0021783647828844</v>
      </c>
      <c r="AK523" s="9">
        <f t="array" ref="AK523">PERCENTILE(IF($BC$5:$BC$2729="Y",$AY$5:$AY$2729),$AI523)</f>
        <v>1.0118775387453927</v>
      </c>
      <c r="AL523" s="9">
        <f t="array" ref="AL523">PERCENTILE(IF($BD$5:$BD$2729="Y",$AY$5:$AY$2729),$AI523)</f>
        <v>0.98698862572983803</v>
      </c>
      <c r="AM523" s="41" t="str">
        <f>IF(AI523&lt;$BJ$7,"Up","Down")</f>
        <v>Up</v>
      </c>
      <c r="AN523" s="41" t="str">
        <f>IF(AI523&lt;$BK$7,"Down","Up")</f>
        <v>Up</v>
      </c>
      <c r="AO523" s="9">
        <f t="array" ref="AO523">PERCENTILE(IF($BT$5:$BT$2729="Y",$BQ$5:$BQ$2729),$AI523)</f>
        <v>1.0025195524001818</v>
      </c>
      <c r="AP523" s="9">
        <f t="array" ref="AP523">PERCENTILE(IF($BU$5:$BU$2729="Y",$BQ$5:$BQ$2729),$AI523)</f>
        <v>1.016625331033385</v>
      </c>
      <c r="AQ523" s="9">
        <f t="array" ref="AQ523">PERCENTILE(IF($BV$5:$BV$2729="Y",$BQ$5:$BQ$2729),$AI523)</f>
        <v>0.98421755726141769</v>
      </c>
      <c r="AR523" s="41" t="str">
        <f>IF(AI523&lt;$BJ$12,"Up","Down")</f>
        <v>Up</v>
      </c>
      <c r="AS523" s="41" t="str">
        <f>IF(AI523&lt;$BK$12,"Down","Up")</f>
        <v>Up</v>
      </c>
      <c r="AU523" s="4" t="str">
        <f>IF(AZ523=AZ524,IF(AZ523&gt;AZ522,AZ523&amp;"_O",""),AZ523&amp;"_C")</f>
        <v/>
      </c>
      <c r="AV523" s="7" t="str">
        <f>IF(RIGHT(AU523,1)="C",AX523/INDEX($AX$5:$AX$2729,MATCH(AZ523&amp;"_O",$AU$5:$AU$2729,0),1),"")</f>
        <v/>
      </c>
      <c r="AW523" s="38">
        <v>29196</v>
      </c>
      <c r="AX523" s="37">
        <v>107.52</v>
      </c>
      <c r="AY523" s="7">
        <f>AX523/AX522</f>
        <v>1.012810851544838</v>
      </c>
      <c r="AZ523" s="4">
        <f>YEAR(AW523)</f>
        <v>1979</v>
      </c>
      <c r="BA523" s="2" t="s">
        <v>5</v>
      </c>
      <c r="BB523" s="12" t="str">
        <f>INDEX($CD$5:$CD$10,MATCH(BA523,$CC$5:$CC$10,0),1)</f>
        <v/>
      </c>
      <c r="BC523" s="12" t="str">
        <f>IF(AND(BB523="Y",AY523&gt;1),"Y","")</f>
        <v/>
      </c>
      <c r="BD523" s="12" t="str">
        <f>IF(AND(BB523="Y",AY523&lt;1),"Y","")</f>
        <v/>
      </c>
      <c r="BE523" s="12" t="str">
        <f>IF(AY523&gt;1,IF(AY522&gt;1,"Y",""),"")</f>
        <v>Y</v>
      </c>
      <c r="BF523" s="12" t="str">
        <f>IF(AY523&lt;1,IF(AY522&lt;1,"Y",""),"")</f>
        <v/>
      </c>
      <c r="BG523" s="2"/>
      <c r="BH523" s="2"/>
      <c r="BI523" s="2"/>
      <c r="BJ523" s="2"/>
      <c r="BK523" s="2"/>
      <c r="BL523" s="2"/>
      <c r="BM523" s="4" t="str">
        <f>IF(BR523=BR524,IF(BR523&gt;BR522,BR523&amp;"_O",""),BR523&amp;"_C")</f>
        <v/>
      </c>
      <c r="BN523" s="7" t="str">
        <f>IF(RIGHT(BM523,1)="C",BP523/INDEX($BP$5:$BP$2729,MATCH(BR523&amp;"_O",$BM$5:$BM$2729,0),1),"")</f>
        <v/>
      </c>
      <c r="BO523" s="38">
        <v>29595</v>
      </c>
      <c r="BP523" s="3">
        <v>197.66</v>
      </c>
      <c r="BQ523" s="7">
        <f>BP523/BP522</f>
        <v>0.9710636207320068</v>
      </c>
      <c r="BR523" s="4">
        <f>YEAR(BO523)</f>
        <v>1981</v>
      </c>
      <c r="BS523" s="2" t="s">
        <v>6</v>
      </c>
      <c r="BT523" s="12" t="str">
        <f>INDEX($CD$5:$CD$10,MATCH(BS523,$CC$5:$CC$10,0),1)</f>
        <v/>
      </c>
      <c r="BU523" s="12" t="str">
        <f>IF(AND(BT523="Y",BQ523&gt;1),"Y","")</f>
        <v/>
      </c>
      <c r="BV523" s="12" t="str">
        <f>IF(AND(BT523="Y",BQ523&lt;1),"Y","")</f>
        <v/>
      </c>
      <c r="BW523" s="12" t="str">
        <f>IF(BQ523&gt;1,IF(BQ522&gt;1,"Y",""),"")</f>
        <v/>
      </c>
      <c r="BX523" s="12" t="str">
        <f>IF(BQ523&lt;1,IF(BQ522&lt;1,"Y",""),"")</f>
        <v/>
      </c>
      <c r="BY523" s="2"/>
      <c r="BZ523" s="2"/>
      <c r="CA523" s="2"/>
    </row>
    <row r="524" spans="2:79">
      <c r="B524" s="4" t="str">
        <f>IF(G524=G525,IF(G524&gt;G523,G524&amp;"_O",""),G524&amp;"_C")</f>
        <v/>
      </c>
      <c r="C524" s="14">
        <f ca="1">RANDBETWEEN(0,1000)/1000</f>
        <v>7.2999999999999995E-2</v>
      </c>
      <c r="D524" s="16">
        <f>D523+1</f>
        <v>520</v>
      </c>
      <c r="E524" s="10">
        <f>ROUNDDOWN(D524/52,0)+1</f>
        <v>11</v>
      </c>
      <c r="F524" s="15">
        <f>F523+7</f>
        <v>48260</v>
      </c>
      <c r="G524" s="4">
        <f>YEAR(F524)</f>
        <v>2032</v>
      </c>
      <c r="H524" s="33">
        <v>0.33800000000000002</v>
      </c>
      <c r="I524" s="33">
        <v>0.20399999999999999</v>
      </c>
      <c r="J524" s="33">
        <v>0.97199999999999998</v>
      </c>
      <c r="K524" s="16" t="str">
        <f>IF(M523&gt;1,"Up","Down")</f>
        <v>Down</v>
      </c>
      <c r="L524" s="16" t="str">
        <f>IF(K524="Up",IF(H524&lt;$BJ$7,"Up","Down"),IF(H524&lt;$BK$7,"Down","Up"))</f>
        <v>Down</v>
      </c>
      <c r="M524" s="17">
        <f>IF(L524="Up",INDEX($AK$5:$AK$1005,MATCH(I524,$AI$5:$AI$1005,0),1),INDEX($AL$5:$AL$1005,MATCH(J524,$AI$5:$AI$1005,0),1))</f>
        <v>0.99886116656416635</v>
      </c>
      <c r="N524" s="16" t="str">
        <f>IF(P523&gt;1,"Up","Down")</f>
        <v>Down</v>
      </c>
      <c r="O524" s="16" t="str">
        <f>IF(N524="Up",IF(H524&lt;$BJ$12,"Up","Down"),IF(H524&lt;$BK$12,"Down","Up"))</f>
        <v>Down</v>
      </c>
      <c r="P524" s="17">
        <f>IF(O524="Up",INDEX($AP$5:$AP$1005,MATCH(I524,$AI$5:$AI$1005,0),1),INDEX($AQ$5:$AQ$1005,MATCH(J524,$AI$5:$AI$1005,0),1))</f>
        <v>0.99887260400586109</v>
      </c>
      <c r="Q524" s="19">
        <f>T523</f>
        <v>89790.986315568662</v>
      </c>
      <c r="R524" s="19">
        <f>INDEX(model!$S$5:$S$35,MATCH(G524,model!$Q$5:$Q$35,0),1)*model!$O$5</f>
        <v>125</v>
      </c>
      <c r="S524" s="19">
        <f>IF(RIGHT(B524,1)="C",T523*INDEX(model!$T$5:$T$35,MATCH(G524,model!$Q$5:$Q$35,0),1),0)</f>
        <v>0</v>
      </c>
      <c r="T524" s="19">
        <f>(Q524+R524-S524)*M524</f>
        <v>89813.586983936533</v>
      </c>
      <c r="U524" s="19">
        <f>X523</f>
        <v>87109.112203199213</v>
      </c>
      <c r="V524" s="19">
        <f>INDEX(model!$S$5:$S$35,MATCH(G524,model!$Q$5:$Q$35,0),1)*model!$O$6</f>
        <v>125</v>
      </c>
      <c r="W524" s="19">
        <f>IF(RIGHT(B524,1)="C",X523*INDEX(model!$T$5:$T$35,MATCH(G524,model!$Q$5:$Q$35,0),1),0)</f>
        <v>0</v>
      </c>
      <c r="X524" s="19">
        <f>(U524+V524-W524)*P524</f>
        <v>87135.764814549068</v>
      </c>
      <c r="Y524" s="19"/>
      <c r="Z524" s="36" t="str">
        <f>K524&amp;L524</f>
        <v>DownDown</v>
      </c>
      <c r="AA524" s="36" t="str">
        <f>N524&amp;O524</f>
        <v>DownDown</v>
      </c>
      <c r="AB524" s="19"/>
      <c r="AC524" s="19"/>
      <c r="AD524" s="19"/>
      <c r="AE524" s="19"/>
      <c r="AI524" s="18">
        <f>ROUND(AI523-0.001,3)</f>
        <v>0.48099999999999998</v>
      </c>
      <c r="AJ524" s="9">
        <f t="array" ref="AJ524">PERCENTILE(IF($BB$5:$BB$2729="Y",$AY$5:$AY$2729),$AI524)</f>
        <v>1.0021459483122668</v>
      </c>
      <c r="AK524" s="9">
        <f t="array" ref="AK524">PERCENTILE(IF($BC$5:$BC$2729="Y",$AY$5:$AY$2729),$AI524)</f>
        <v>1.0118497992703965</v>
      </c>
      <c r="AL524" s="9">
        <f t="array" ref="AL524">PERCENTILE(IF($BD$5:$BD$2729="Y",$AY$5:$AY$2729),$AI524)</f>
        <v>0.98693940957527559</v>
      </c>
      <c r="AM524" s="41" t="str">
        <f>IF(AI524&lt;$BJ$7,"Up","Down")</f>
        <v>Up</v>
      </c>
      <c r="AN524" s="41" t="str">
        <f>IF(AI524&lt;$BK$7,"Down","Up")</f>
        <v>Up</v>
      </c>
      <c r="AO524" s="9">
        <f t="array" ref="AO524">PERCENTILE(IF($BT$5:$BT$2729="Y",$BQ$5:$BQ$2729),$AI524)</f>
        <v>1.0024892843256226</v>
      </c>
      <c r="AP524" s="9">
        <f t="array" ref="AP524">PERCENTILE(IF($BU$5:$BU$2729="Y",$BQ$5:$BQ$2729),$AI524)</f>
        <v>1.0165923251725604</v>
      </c>
      <c r="AQ524" s="9">
        <f t="array" ref="AQ524">PERCENTILE(IF($BV$5:$BV$2729="Y",$BQ$5:$BQ$2729),$AI524)</f>
        <v>0.98418441620541119</v>
      </c>
      <c r="AR524" s="41" t="str">
        <f>IF(AI524&lt;$BJ$12,"Up","Down")</f>
        <v>Up</v>
      </c>
      <c r="AS524" s="41" t="str">
        <f>IF(AI524&lt;$BK$12,"Down","Up")</f>
        <v>Up</v>
      </c>
      <c r="AU524" s="4" t="str">
        <f>IF(AZ524=AZ525,IF(AZ524&gt;AZ523,AZ524&amp;"_O",""),AZ524&amp;"_C")</f>
        <v/>
      </c>
      <c r="AV524" s="7" t="str">
        <f>IF(RIGHT(AU524,1)="C",AX524/INDEX($AX$5:$AX$2729,MATCH(AZ524&amp;"_O",$AU$5:$AU$2729,0),1),"")</f>
        <v/>
      </c>
      <c r="AW524" s="38">
        <v>29203</v>
      </c>
      <c r="AX524" s="37">
        <v>108.92</v>
      </c>
      <c r="AY524" s="7">
        <f>AX524/AX523</f>
        <v>1.0130208333333335</v>
      </c>
      <c r="AZ524" s="4">
        <f>YEAR(AW524)</f>
        <v>1979</v>
      </c>
      <c r="BA524" s="2" t="s">
        <v>5</v>
      </c>
      <c r="BB524" s="12" t="str">
        <f>INDEX($CD$5:$CD$10,MATCH(BA524,$CC$5:$CC$10,0),1)</f>
        <v/>
      </c>
      <c r="BC524" s="12" t="str">
        <f>IF(AND(BB524="Y",AY524&gt;1),"Y","")</f>
        <v/>
      </c>
      <c r="BD524" s="12" t="str">
        <f>IF(AND(BB524="Y",AY524&lt;1),"Y","")</f>
        <v/>
      </c>
      <c r="BE524" s="12" t="str">
        <f>IF(AY524&gt;1,IF(AY523&gt;1,"Y",""),"")</f>
        <v>Y</v>
      </c>
      <c r="BF524" s="12" t="str">
        <f>IF(AY524&lt;1,IF(AY523&lt;1,"Y",""),"")</f>
        <v/>
      </c>
      <c r="BG524" s="2"/>
      <c r="BH524" s="2"/>
      <c r="BI524" s="2"/>
      <c r="BJ524" s="2"/>
      <c r="BK524" s="2"/>
      <c r="BL524" s="2"/>
      <c r="BM524" s="4" t="str">
        <f>IF(BR524=BR525,IF(BR524&gt;BR523,BR524&amp;"_O",""),BR524&amp;"_C")</f>
        <v/>
      </c>
      <c r="BN524" s="7" t="str">
        <f>IF(RIGHT(BM524,1)="C",BP524/INDEX($BP$5:$BP$2729,MATCH(BR524&amp;"_O",$BM$5:$BM$2729,0),1),"")</f>
        <v/>
      </c>
      <c r="BO524" s="38">
        <v>29602</v>
      </c>
      <c r="BP524" s="3">
        <v>201.13</v>
      </c>
      <c r="BQ524" s="7">
        <f>BP524/BP523</f>
        <v>1.017555398158454</v>
      </c>
      <c r="BR524" s="4">
        <f>YEAR(BO524)</f>
        <v>1981</v>
      </c>
      <c r="BS524" s="2" t="s">
        <v>6</v>
      </c>
      <c r="BT524" s="12" t="str">
        <f>INDEX($CD$5:$CD$10,MATCH(BS524,$CC$5:$CC$10,0),1)</f>
        <v/>
      </c>
      <c r="BU524" s="12" t="str">
        <f>IF(AND(BT524="Y",BQ524&gt;1),"Y","")</f>
        <v/>
      </c>
      <c r="BV524" s="12" t="str">
        <f>IF(AND(BT524="Y",BQ524&lt;1),"Y","")</f>
        <v/>
      </c>
      <c r="BW524" s="12" t="str">
        <f>IF(BQ524&gt;1,IF(BQ523&gt;1,"Y",""),"")</f>
        <v/>
      </c>
      <c r="BX524" s="12" t="str">
        <f>IF(BQ524&lt;1,IF(BQ523&lt;1,"Y",""),"")</f>
        <v/>
      </c>
      <c r="BY524" s="2"/>
      <c r="BZ524" s="2"/>
      <c r="CA524" s="2"/>
    </row>
    <row r="525" spans="2:79">
      <c r="B525" s="4" t="str">
        <f>IF(G525=G526,IF(G525&gt;G524,G525&amp;"_O",""),G525&amp;"_C")</f>
        <v/>
      </c>
      <c r="C525" s="14">
        <f ca="1">RANDBETWEEN(0,1000)/1000</f>
        <v>0.68600000000000005</v>
      </c>
      <c r="D525" s="16">
        <f>D524+1</f>
        <v>521</v>
      </c>
      <c r="E525" s="10">
        <f>ROUNDDOWN(D525/52,0)+1</f>
        <v>11</v>
      </c>
      <c r="F525" s="15">
        <f>F524+7</f>
        <v>48267</v>
      </c>
      <c r="G525" s="4">
        <f>YEAR(F525)</f>
        <v>2032</v>
      </c>
      <c r="H525" s="33">
        <v>0.624</v>
      </c>
      <c r="I525" s="33">
        <v>0.753</v>
      </c>
      <c r="J525" s="33">
        <v>0.14199999999999999</v>
      </c>
      <c r="K525" s="16" t="str">
        <f>IF(M524&gt;1,"Up","Down")</f>
        <v>Down</v>
      </c>
      <c r="L525" s="16" t="str">
        <f>IF(K525="Up",IF(H525&lt;$BJ$7,"Up","Down"),IF(H525&lt;$BK$7,"Down","Up"))</f>
        <v>Up</v>
      </c>
      <c r="M525" s="17">
        <f>IF(L525="Up",INDEX($AK$5:$AK$1005,MATCH(I525,$AI$5:$AI$1005,0),1),INDEX($AL$5:$AL$1005,MATCH(J525,$AI$5:$AI$1005,0),1))</f>
        <v>1.0211216024858214</v>
      </c>
      <c r="N525" s="16" t="str">
        <f>IF(P524&gt;1,"Up","Down")</f>
        <v>Down</v>
      </c>
      <c r="O525" s="16" t="str">
        <f>IF(N525="Up",IF(H525&lt;$BJ$12,"Up","Down"),IF(H525&lt;$BK$12,"Down","Up"))</f>
        <v>Up</v>
      </c>
      <c r="P525" s="17">
        <f>IF(O525="Up",INDEX($AP$5:$AP$1005,MATCH(I525,$AI$5:$AI$1005,0),1),INDEX($AQ$5:$AQ$1005,MATCH(J525,$AI$5:$AI$1005,0),1))</f>
        <v>1.0289892773783564</v>
      </c>
      <c r="Q525" s="19">
        <f>T524</f>
        <v>89813.586983936533</v>
      </c>
      <c r="R525" s="19">
        <f>INDEX(model!$S$5:$S$35,MATCH(G525,model!$Q$5:$Q$35,0),1)*model!$O$5</f>
        <v>125</v>
      </c>
      <c r="S525" s="19">
        <f>IF(RIGHT(B525,1)="C",T524*INDEX(model!$T$5:$T$35,MATCH(G525,model!$Q$5:$Q$35,0),1),0)</f>
        <v>0</v>
      </c>
      <c r="T525" s="19">
        <f>(Q525+R525-S525)*M525</f>
        <v>91838.234066347708</v>
      </c>
      <c r="U525" s="19">
        <f>X524</f>
        <v>87135.764814549068</v>
      </c>
      <c r="V525" s="19">
        <f>INDEX(model!$S$5:$S$35,MATCH(G525,model!$Q$5:$Q$35,0),1)*model!$O$6</f>
        <v>125</v>
      </c>
      <c r="W525" s="19">
        <f>IF(RIGHT(B525,1)="C",X524*INDEX(model!$T$5:$T$35,MATCH(G525,model!$Q$5:$Q$35,0),1),0)</f>
        <v>0</v>
      </c>
      <c r="X525" s="19">
        <f>(U525+V525-W525)*P525</f>
        <v>89790.391330005557</v>
      </c>
      <c r="Y525" s="19"/>
      <c r="Z525" s="36" t="str">
        <f>K525&amp;L525</f>
        <v>DownUp</v>
      </c>
      <c r="AA525" s="36" t="str">
        <f>N525&amp;O525</f>
        <v>DownUp</v>
      </c>
      <c r="AB525" s="19"/>
      <c r="AC525" s="19"/>
      <c r="AD525" s="19"/>
      <c r="AE525" s="19"/>
      <c r="AI525" s="18">
        <f>ROUND(AI524-0.001,3)</f>
        <v>0.48</v>
      </c>
      <c r="AJ525" s="9">
        <f t="array" ref="AJ525">PERCENTILE(IF($BB$5:$BB$2729="Y",$AY$5:$AY$2729),$AI525)</f>
        <v>1.0020639005331358</v>
      </c>
      <c r="AK525" s="9">
        <f t="array" ref="AK525">PERCENTILE(IF($BC$5:$BC$2729="Y",$AY$5:$AY$2729),$AI525)</f>
        <v>1.0118148549001817</v>
      </c>
      <c r="AL525" s="9">
        <f t="array" ref="AL525">PERCENTILE(IF($BD$5:$BD$2729="Y",$AY$5:$AY$2729),$AI525)</f>
        <v>0.98685696388845245</v>
      </c>
      <c r="AM525" s="41" t="str">
        <f>IF(AI525&lt;$BJ$7,"Up","Down")</f>
        <v>Up</v>
      </c>
      <c r="AN525" s="41" t="str">
        <f>IF(AI525&lt;$BK$7,"Down","Up")</f>
        <v>Up</v>
      </c>
      <c r="AO525" s="9">
        <f t="array" ref="AO525">PERCENTILE(IF($BT$5:$BT$2729="Y",$BQ$5:$BQ$2729),$AI525)</f>
        <v>1.0024164961811848</v>
      </c>
      <c r="AP525" s="9">
        <f t="array" ref="AP525">PERCENTILE(IF($BU$5:$BU$2729="Y",$BQ$5:$BQ$2729),$AI525)</f>
        <v>1.0165845590915508</v>
      </c>
      <c r="AQ525" s="9">
        <f t="array" ref="AQ525">PERCENTILE(IF($BV$5:$BV$2729="Y",$BQ$5:$BQ$2729),$AI525)</f>
        <v>0.98413571981249204</v>
      </c>
      <c r="AR525" s="41" t="str">
        <f>IF(AI525&lt;$BJ$12,"Up","Down")</f>
        <v>Up</v>
      </c>
      <c r="AS525" s="41" t="str">
        <f>IF(AI525&lt;$BK$12,"Down","Up")</f>
        <v>Up</v>
      </c>
      <c r="AU525" s="4" t="str">
        <f>IF(AZ525=AZ526,IF(AZ525&gt;AZ524,AZ525&amp;"_O",""),AZ525&amp;"_C")</f>
        <v/>
      </c>
      <c r="AV525" s="7" t="str">
        <f>IF(RIGHT(AU525,1)="C",AX525/INDEX($AX$5:$AX$2729,MATCH(AZ525&amp;"_O",$AU$5:$AU$2729,0),1),"")</f>
        <v/>
      </c>
      <c r="AW525" s="38">
        <v>29210</v>
      </c>
      <c r="AX525" s="37">
        <v>107.59</v>
      </c>
      <c r="AY525" s="7">
        <f>AX525/AX524</f>
        <v>0.98778920308483287</v>
      </c>
      <c r="AZ525" s="4">
        <f>YEAR(AW525)</f>
        <v>1979</v>
      </c>
      <c r="BA525" s="2" t="s">
        <v>5</v>
      </c>
      <c r="BB525" s="12" t="str">
        <f>INDEX($CD$5:$CD$10,MATCH(BA525,$CC$5:$CC$10,0),1)</f>
        <v/>
      </c>
      <c r="BC525" s="12" t="str">
        <f>IF(AND(BB525="Y",AY525&gt;1),"Y","")</f>
        <v/>
      </c>
      <c r="BD525" s="12" t="str">
        <f>IF(AND(BB525="Y",AY525&lt;1),"Y","")</f>
        <v/>
      </c>
      <c r="BE525" s="12" t="str">
        <f>IF(AY525&gt;1,IF(AY524&gt;1,"Y",""),"")</f>
        <v/>
      </c>
      <c r="BF525" s="12" t="str">
        <f>IF(AY525&lt;1,IF(AY524&lt;1,"Y",""),"")</f>
        <v/>
      </c>
      <c r="BG525" s="2"/>
      <c r="BH525" s="2"/>
      <c r="BI525" s="2"/>
      <c r="BJ525" s="2"/>
      <c r="BK525" s="2"/>
      <c r="BL525" s="2"/>
      <c r="BM525" s="4" t="str">
        <f>IF(BR525=BR526,IF(BR525&gt;BR524,BR525&amp;"_O",""),BR525&amp;"_C")</f>
        <v/>
      </c>
      <c r="BN525" s="7" t="str">
        <f>IF(RIGHT(BM525,1)="C",BP525/INDEX($BP$5:$BP$2729,MATCH(BR525&amp;"_O",$BM$5:$BM$2729,0),1),"")</f>
        <v/>
      </c>
      <c r="BO525" s="38">
        <v>29609</v>
      </c>
      <c r="BP525" s="3">
        <v>197.52</v>
      </c>
      <c r="BQ525" s="7">
        <f>BP525/BP524</f>
        <v>0.98205140953612102</v>
      </c>
      <c r="BR525" s="4">
        <f>YEAR(BO525)</f>
        <v>1981</v>
      </c>
      <c r="BS525" s="2" t="s">
        <v>6</v>
      </c>
      <c r="BT525" s="12" t="str">
        <f>INDEX($CD$5:$CD$10,MATCH(BS525,$CC$5:$CC$10,0),1)</f>
        <v/>
      </c>
      <c r="BU525" s="12" t="str">
        <f>IF(AND(BT525="Y",BQ525&gt;1),"Y","")</f>
        <v/>
      </c>
      <c r="BV525" s="12" t="str">
        <f>IF(AND(BT525="Y",BQ525&lt;1),"Y","")</f>
        <v/>
      </c>
      <c r="BW525" s="12" t="str">
        <f>IF(BQ525&gt;1,IF(BQ524&gt;1,"Y",""),"")</f>
        <v/>
      </c>
      <c r="BX525" s="12" t="str">
        <f>IF(BQ525&lt;1,IF(BQ524&lt;1,"Y",""),"")</f>
        <v/>
      </c>
      <c r="BY525" s="2"/>
      <c r="BZ525" s="2"/>
      <c r="CA525" s="2"/>
    </row>
    <row r="526" spans="2:79">
      <c r="B526" s="4" t="str">
        <f>IF(G526=G527,IF(G526&gt;G525,G526&amp;"_O",""),G526&amp;"_C")</f>
        <v/>
      </c>
      <c r="C526" s="14">
        <f ca="1">RANDBETWEEN(0,1000)/1000</f>
        <v>0.36299999999999999</v>
      </c>
      <c r="D526" s="16">
        <f>D525+1</f>
        <v>522</v>
      </c>
      <c r="E526" s="10">
        <f>ROUNDDOWN(D526/52,0)+1</f>
        <v>11</v>
      </c>
      <c r="F526" s="15">
        <f>F525+7</f>
        <v>48274</v>
      </c>
      <c r="G526" s="4">
        <f>YEAR(F526)</f>
        <v>2032</v>
      </c>
      <c r="H526" s="33">
        <v>0.20499999999999999</v>
      </c>
      <c r="I526" s="33">
        <v>0.11</v>
      </c>
      <c r="J526" s="33">
        <v>0.82199999999999995</v>
      </c>
      <c r="K526" s="16" t="str">
        <f>IF(M525&gt;1,"Up","Down")</f>
        <v>Up</v>
      </c>
      <c r="L526" s="16" t="str">
        <f>IF(K526="Up",IF(H526&lt;$BJ$7,"Up","Down"),IF(H526&lt;$BK$7,"Down","Up"))</f>
        <v>Up</v>
      </c>
      <c r="M526" s="17">
        <f>IF(L526="Up",INDEX($AK$5:$AK$1005,MATCH(I526,$AI$5:$AI$1005,0),1),INDEX($AL$5:$AL$1005,MATCH(J526,$AI$5:$AI$1005,0),1))</f>
        <v>1.0026154325854522</v>
      </c>
      <c r="N526" s="16" t="str">
        <f>IF(P525&gt;1,"Up","Down")</f>
        <v>Up</v>
      </c>
      <c r="O526" s="16" t="str">
        <f>IF(N526="Up",IF(H526&lt;$BJ$12,"Up","Down"),IF(H526&lt;$BK$12,"Down","Up"))</f>
        <v>Up</v>
      </c>
      <c r="P526" s="17">
        <f>IF(O526="Up",INDEX($AP$5:$AP$1005,MATCH(I526,$AI$5:$AI$1005,0),1),INDEX($AQ$5:$AQ$1005,MATCH(J526,$AI$5:$AI$1005,0),1))</f>
        <v>1.0037889683334651</v>
      </c>
      <c r="Q526" s="19">
        <f>T525</f>
        <v>91838.234066347708</v>
      </c>
      <c r="R526" s="19">
        <f>INDEX(model!$S$5:$S$35,MATCH(G526,model!$Q$5:$Q$35,0),1)*model!$O$5</f>
        <v>125</v>
      </c>
      <c r="S526" s="19">
        <f>IF(RIGHT(B526,1)="C",T525*INDEX(model!$T$5:$T$35,MATCH(G526,model!$Q$5:$Q$35,0),1),0)</f>
        <v>0</v>
      </c>
      <c r="T526" s="19">
        <f>(Q526+R526-S526)*M526</f>
        <v>92203.757705388402</v>
      </c>
      <c r="U526" s="19">
        <f>X525</f>
        <v>89790.391330005557</v>
      </c>
      <c r="V526" s="19">
        <f>INDEX(model!$S$5:$S$35,MATCH(G526,model!$Q$5:$Q$35,0),1)*model!$O$6</f>
        <v>125</v>
      </c>
      <c r="W526" s="19">
        <f>IF(RIGHT(B526,1)="C",X525*INDEX(model!$T$5:$T$35,MATCH(G526,model!$Q$5:$Q$35,0),1),0)</f>
        <v>0</v>
      </c>
      <c r="X526" s="19">
        <f>(U526+V526-W526)*P526</f>
        <v>90256.077900446064</v>
      </c>
      <c r="Y526" s="19"/>
      <c r="Z526" s="36" t="str">
        <f>K526&amp;L526</f>
        <v>UpUp</v>
      </c>
      <c r="AA526" s="36" t="str">
        <f>N526&amp;O526</f>
        <v>UpUp</v>
      </c>
      <c r="AB526" s="19"/>
      <c r="AC526" s="19"/>
      <c r="AD526" s="19"/>
      <c r="AE526" s="19"/>
      <c r="AI526" s="18">
        <f>ROUND(AI525-0.001,3)</f>
        <v>0.47899999999999998</v>
      </c>
      <c r="AJ526" s="9">
        <f t="array" ref="AJ526">PERCENTILE(IF($BB$5:$BB$2729="Y",$AY$5:$AY$2729),$AI526)</f>
        <v>1.0020255234664472</v>
      </c>
      <c r="AK526" s="9">
        <f t="array" ref="AK526">PERCENTILE(IF($BC$5:$BC$2729="Y",$AY$5:$AY$2729),$AI526)</f>
        <v>1.0117770940244666</v>
      </c>
      <c r="AL526" s="9">
        <f t="array" ref="AL526">PERCENTILE(IF($BD$5:$BD$2729="Y",$AY$5:$AY$2729),$AI526)</f>
        <v>0.98681727351714232</v>
      </c>
      <c r="AM526" s="41" t="str">
        <f>IF(AI526&lt;$BJ$7,"Up","Down")</f>
        <v>Up</v>
      </c>
      <c r="AN526" s="41" t="str">
        <f>IF(AI526&lt;$BK$7,"Down","Up")</f>
        <v>Up</v>
      </c>
      <c r="AO526" s="9">
        <f t="array" ref="AO526">PERCENTILE(IF($BT$5:$BT$2729="Y",$BQ$5:$BQ$2729),$AI526)</f>
        <v>1.0023955373091993</v>
      </c>
      <c r="AP526" s="9">
        <f t="array" ref="AP526">PERCENTILE(IF($BU$5:$BU$2729="Y",$BQ$5:$BQ$2729),$AI526)</f>
        <v>1.0165182495244738</v>
      </c>
      <c r="AQ526" s="9">
        <f t="array" ref="AQ526">PERCENTILE(IF($BV$5:$BV$2729="Y",$BQ$5:$BQ$2729),$AI526)</f>
        <v>0.98406666879951543</v>
      </c>
      <c r="AR526" s="41" t="str">
        <f>IF(AI526&lt;$BJ$12,"Up","Down")</f>
        <v>Up</v>
      </c>
      <c r="AS526" s="41" t="str">
        <f>IF(AI526&lt;$BK$12,"Down","Up")</f>
        <v>Up</v>
      </c>
      <c r="AU526" s="4" t="str">
        <f>IF(AZ526=AZ527,IF(AZ526&gt;AZ525,AZ526&amp;"_O",""),AZ526&amp;"_C")</f>
        <v>1979_C</v>
      </c>
      <c r="AV526" s="7">
        <f>IF(RIGHT(AU526,1)="C",AX526/INDEX($AX$5:$AX$2729,MATCH(AZ526&amp;"_O",$AU$5:$AU$2729,0),1),"")</f>
        <v>1.0878644204579846</v>
      </c>
      <c r="AW526" s="38">
        <v>29217</v>
      </c>
      <c r="AX526" s="37">
        <v>107.84</v>
      </c>
      <c r="AY526" s="7">
        <f>AX526/AX525</f>
        <v>1.0023236360256529</v>
      </c>
      <c r="AZ526" s="4">
        <f>YEAR(AW526)</f>
        <v>1979</v>
      </c>
      <c r="BA526" s="2" t="s">
        <v>5</v>
      </c>
      <c r="BB526" s="12" t="str">
        <f>INDEX($CD$5:$CD$10,MATCH(BA526,$CC$5:$CC$10,0),1)</f>
        <v/>
      </c>
      <c r="BC526" s="12" t="str">
        <f>IF(AND(BB526="Y",AY526&gt;1),"Y","")</f>
        <v/>
      </c>
      <c r="BD526" s="12" t="str">
        <f>IF(AND(BB526="Y",AY526&lt;1),"Y","")</f>
        <v/>
      </c>
      <c r="BE526" s="12" t="str">
        <f>IF(AY526&gt;1,IF(AY525&gt;1,"Y",""),"")</f>
        <v/>
      </c>
      <c r="BF526" s="12" t="str">
        <f>IF(AY526&lt;1,IF(AY525&lt;1,"Y",""),"")</f>
        <v/>
      </c>
      <c r="BG526" s="2"/>
      <c r="BH526" s="2"/>
      <c r="BI526" s="2"/>
      <c r="BJ526" s="2"/>
      <c r="BK526" s="2"/>
      <c r="BL526" s="2"/>
      <c r="BM526" s="4" t="str">
        <f>IF(BR526=BR527,IF(BR526&gt;BR525,BR526&amp;"_O",""),BR526&amp;"_C")</f>
        <v/>
      </c>
      <c r="BN526" s="7" t="str">
        <f>IF(RIGHT(BM526,1)="C",BP526/INDEX($BP$5:$BP$2729,MATCH(BR526&amp;"_O",$BM$5:$BM$2729,0),1),"")</f>
        <v/>
      </c>
      <c r="BO526" s="38">
        <v>29616</v>
      </c>
      <c r="BP526" s="3">
        <v>197.81</v>
      </c>
      <c r="BQ526" s="7">
        <f>BP526/BP525</f>
        <v>1.0014682057513162</v>
      </c>
      <c r="BR526" s="4">
        <f>YEAR(BO526)</f>
        <v>1981</v>
      </c>
      <c r="BS526" s="2" t="s">
        <v>6</v>
      </c>
      <c r="BT526" s="12" t="str">
        <f>INDEX($CD$5:$CD$10,MATCH(BS526,$CC$5:$CC$10,0),1)</f>
        <v/>
      </c>
      <c r="BU526" s="12" t="str">
        <f>IF(AND(BT526="Y",BQ526&gt;1),"Y","")</f>
        <v/>
      </c>
      <c r="BV526" s="12" t="str">
        <f>IF(AND(BT526="Y",BQ526&lt;1),"Y","")</f>
        <v/>
      </c>
      <c r="BW526" s="12" t="str">
        <f>IF(BQ526&gt;1,IF(BQ525&gt;1,"Y",""),"")</f>
        <v/>
      </c>
      <c r="BX526" s="12" t="str">
        <f>IF(BQ526&lt;1,IF(BQ525&lt;1,"Y",""),"")</f>
        <v/>
      </c>
      <c r="BY526" s="2"/>
      <c r="BZ526" s="2"/>
      <c r="CA526" s="2"/>
    </row>
    <row r="527" spans="2:79">
      <c r="B527" s="4" t="str">
        <f>IF(G527=G528,IF(G527&gt;G526,G527&amp;"_O",""),G527&amp;"_C")</f>
        <v/>
      </c>
      <c r="C527" s="14">
        <f ca="1">RANDBETWEEN(0,1000)/1000</f>
        <v>7.2999999999999995E-2</v>
      </c>
      <c r="D527" s="16">
        <f>D526+1</f>
        <v>523</v>
      </c>
      <c r="E527" s="10">
        <f>ROUNDDOWN(D527/52,0)+1</f>
        <v>11</v>
      </c>
      <c r="F527" s="15">
        <f>F526+7</f>
        <v>48281</v>
      </c>
      <c r="G527" s="4">
        <f>YEAR(F527)</f>
        <v>2032</v>
      </c>
      <c r="H527" s="33">
        <v>0.187</v>
      </c>
      <c r="I527" s="33">
        <v>0.58299999999999996</v>
      </c>
      <c r="J527" s="33">
        <v>0.40100000000000002</v>
      </c>
      <c r="K527" s="16" t="str">
        <f>IF(M526&gt;1,"Up","Down")</f>
        <v>Up</v>
      </c>
      <c r="L527" s="16" t="str">
        <f>IF(K527="Up",IF(H527&lt;$BJ$7,"Up","Down"),IF(H527&lt;$BK$7,"Down","Up"))</f>
        <v>Up</v>
      </c>
      <c r="M527" s="17">
        <f>IF(L527="Up",INDEX($AK$5:$AK$1005,MATCH(I527,$AI$5:$AI$1005,0),1),INDEX($AL$5:$AL$1005,MATCH(J527,$AI$5:$AI$1005,0),1))</f>
        <v>1.0146150332097583</v>
      </c>
      <c r="N527" s="16" t="str">
        <f>IF(P526&gt;1,"Up","Down")</f>
        <v>Up</v>
      </c>
      <c r="O527" s="16" t="str">
        <f>IF(N527="Up",IF(H527&lt;$BJ$12,"Up","Down"),IF(H527&lt;$BK$12,"Down","Up"))</f>
        <v>Up</v>
      </c>
      <c r="P527" s="17">
        <f>IF(O527="Up",INDEX($AP$5:$AP$1005,MATCH(I527,$AI$5:$AI$1005,0),1),INDEX($AQ$5:$AQ$1005,MATCH(J527,$AI$5:$AI$1005,0),1))</f>
        <v>1.0206762586826004</v>
      </c>
      <c r="Q527" s="19">
        <f>T526</f>
        <v>92203.757705388402</v>
      </c>
      <c r="R527" s="19">
        <f>INDEX(model!$S$5:$S$35,MATCH(G527,model!$Q$5:$Q$35,0),1)*model!$O$5</f>
        <v>125</v>
      </c>
      <c r="S527" s="19">
        <f>IF(RIGHT(B527,1)="C",T526*INDEX(model!$T$5:$T$35,MATCH(G527,model!$Q$5:$Q$35,0),1),0)</f>
        <v>0</v>
      </c>
      <c r="T527" s="19">
        <f>(Q527+R527-S527)*M527</f>
        <v>93678.145565468381</v>
      </c>
      <c r="U527" s="19">
        <f>X526</f>
        <v>90256.077900446064</v>
      </c>
      <c r="V527" s="19">
        <f>INDEX(model!$S$5:$S$35,MATCH(G527,model!$Q$5:$Q$35,0),1)*model!$O$6</f>
        <v>125</v>
      </c>
      <c r="W527" s="19">
        <f>IF(RIGHT(B527,1)="C",X526*INDEX(model!$T$5:$T$35,MATCH(G527,model!$Q$5:$Q$35,0),1),0)</f>
        <v>0</v>
      </c>
      <c r="X527" s="19">
        <f>(U527+V527-W527)*P527</f>
        <v>92249.820447127946</v>
      </c>
      <c r="Y527" s="19"/>
      <c r="Z527" s="36" t="str">
        <f>K527&amp;L527</f>
        <v>UpUp</v>
      </c>
      <c r="AA527" s="36" t="str">
        <f>N527&amp;O527</f>
        <v>UpUp</v>
      </c>
      <c r="AB527" s="19"/>
      <c r="AC527" s="19"/>
      <c r="AD527" s="19"/>
      <c r="AE527" s="19"/>
      <c r="AI527" s="18">
        <f>ROUND(AI526-0.001,3)</f>
        <v>0.47799999999999998</v>
      </c>
      <c r="AJ527" s="9">
        <f t="array" ref="AJ527">PERCENTILE(IF($BB$5:$BB$2729="Y",$AY$5:$AY$2729),$AI527)</f>
        <v>1.0019696561611504</v>
      </c>
      <c r="AK527" s="9">
        <f t="array" ref="AK527">PERCENTILE(IF($BC$5:$BC$2729="Y",$AY$5:$AY$2729),$AI527)</f>
        <v>1.0117682061452846</v>
      </c>
      <c r="AL527" s="9">
        <f t="array" ref="AL527">PERCENTILE(IF($BD$5:$BD$2729="Y",$AY$5:$AY$2729),$AI527)</f>
        <v>0.98679694930372275</v>
      </c>
      <c r="AM527" s="41" t="str">
        <f>IF(AI527&lt;$BJ$7,"Up","Down")</f>
        <v>Up</v>
      </c>
      <c r="AN527" s="41" t="str">
        <f>IF(AI527&lt;$BK$7,"Down","Up")</f>
        <v>Up</v>
      </c>
      <c r="AO527" s="9">
        <f t="array" ref="AO527">PERCENTILE(IF($BT$5:$BT$2729="Y",$BQ$5:$BQ$2729),$AI527)</f>
        <v>1.0023726403643394</v>
      </c>
      <c r="AP527" s="9">
        <f t="array" ref="AP527">PERCENTILE(IF($BU$5:$BU$2729="Y",$BQ$5:$BQ$2729),$AI527)</f>
        <v>1.0164906352907221</v>
      </c>
      <c r="AQ527" s="9">
        <f t="array" ref="AQ527">PERCENTILE(IF($BV$5:$BV$2729="Y",$BQ$5:$BQ$2729),$AI527)</f>
        <v>0.98399960751305815</v>
      </c>
      <c r="AR527" s="41" t="str">
        <f>IF(AI527&lt;$BJ$12,"Up","Down")</f>
        <v>Up</v>
      </c>
      <c r="AS527" s="41" t="str">
        <f>IF(AI527&lt;$BK$12,"Down","Up")</f>
        <v>Up</v>
      </c>
      <c r="AU527" s="4" t="str">
        <f>IF(AZ527=AZ528,IF(AZ527&gt;AZ526,AZ527&amp;"_O",""),AZ527&amp;"_C")</f>
        <v>1980_O</v>
      </c>
      <c r="AV527" s="7" t="str">
        <f>IF(RIGHT(AU527,1)="C",AX527/INDEX($AX$5:$AX$2729,MATCH(AZ527&amp;"_O",$AU$5:$AU$2729,0),1),"")</f>
        <v/>
      </c>
      <c r="AW527" s="38">
        <v>29224</v>
      </c>
      <c r="AX527" s="37">
        <v>106.52</v>
      </c>
      <c r="AY527" s="7">
        <f>AX527/AX526</f>
        <v>0.98775964391691384</v>
      </c>
      <c r="AZ527" s="4">
        <f>YEAR(AW527)</f>
        <v>1980</v>
      </c>
      <c r="BA527" s="2" t="s">
        <v>6</v>
      </c>
      <c r="BB527" s="12" t="str">
        <f>INDEX($CD$5:$CD$10,MATCH(BA527,$CC$5:$CC$10,0),1)</f>
        <v/>
      </c>
      <c r="BC527" s="12" t="str">
        <f>IF(AND(BB527="Y",AY527&gt;1),"Y","")</f>
        <v/>
      </c>
      <c r="BD527" s="12" t="str">
        <f>IF(AND(BB527="Y",AY527&lt;1),"Y","")</f>
        <v/>
      </c>
      <c r="BE527" s="12" t="str">
        <f>IF(AY527&gt;1,IF(AY526&gt;1,"Y",""),"")</f>
        <v/>
      </c>
      <c r="BF527" s="12" t="str">
        <f>IF(AY527&lt;1,IF(AY526&lt;1,"Y",""),"")</f>
        <v/>
      </c>
      <c r="BG527" s="2"/>
      <c r="BH527" s="2"/>
      <c r="BI527" s="2"/>
      <c r="BJ527" s="2"/>
      <c r="BK527" s="2"/>
      <c r="BL527" s="2"/>
      <c r="BM527" s="4" t="str">
        <f>IF(BR527=BR528,IF(BR527&gt;BR526,BR527&amp;"_O",""),BR527&amp;"_C")</f>
        <v/>
      </c>
      <c r="BN527" s="7" t="str">
        <f>IF(RIGHT(BM527,1)="C",BP527/INDEX($BP$5:$BP$2729,MATCH(BR527&amp;"_O",$BM$5:$BM$2729,0),1),"")</f>
        <v/>
      </c>
      <c r="BO527" s="38">
        <v>29623</v>
      </c>
      <c r="BP527" s="3">
        <v>197.87</v>
      </c>
      <c r="BQ527" s="7">
        <f>BP527/BP526</f>
        <v>1.0003033213689905</v>
      </c>
      <c r="BR527" s="4">
        <f>YEAR(BO527)</f>
        <v>1981</v>
      </c>
      <c r="BS527" s="2" t="s">
        <v>6</v>
      </c>
      <c r="BT527" s="12" t="str">
        <f>INDEX($CD$5:$CD$10,MATCH(BS527,$CC$5:$CC$10,0),1)</f>
        <v/>
      </c>
      <c r="BU527" s="12" t="str">
        <f>IF(AND(BT527="Y",BQ527&gt;1),"Y","")</f>
        <v/>
      </c>
      <c r="BV527" s="12" t="str">
        <f>IF(AND(BT527="Y",BQ527&lt;1),"Y","")</f>
        <v/>
      </c>
      <c r="BW527" s="12" t="str">
        <f>IF(BQ527&gt;1,IF(BQ526&gt;1,"Y",""),"")</f>
        <v>Y</v>
      </c>
      <c r="BX527" s="12" t="str">
        <f>IF(BQ527&lt;1,IF(BQ526&lt;1,"Y",""),"")</f>
        <v/>
      </c>
      <c r="BY527" s="2"/>
      <c r="BZ527" s="2"/>
      <c r="CA527" s="2"/>
    </row>
    <row r="528" spans="2:79">
      <c r="B528" s="4" t="str">
        <f>IF(G528=G529,IF(G528&gt;G527,G528&amp;"_O",""),G528&amp;"_C")</f>
        <v/>
      </c>
      <c r="C528" s="14">
        <f ca="1">RANDBETWEEN(0,1000)/1000</f>
        <v>0.33900000000000002</v>
      </c>
      <c r="D528" s="16">
        <f>D527+1</f>
        <v>524</v>
      </c>
      <c r="E528" s="10">
        <f>ROUNDDOWN(D528/52,0)+1</f>
        <v>11</v>
      </c>
      <c r="F528" s="15">
        <f>F527+7</f>
        <v>48288</v>
      </c>
      <c r="G528" s="4">
        <f>YEAR(F528)</f>
        <v>2032</v>
      </c>
      <c r="H528" s="33">
        <v>0.29299999999999998</v>
      </c>
      <c r="I528" s="33">
        <v>0.30399999999999999</v>
      </c>
      <c r="J528" s="33">
        <v>0.749</v>
      </c>
      <c r="K528" s="16" t="str">
        <f>IF(M527&gt;1,"Up","Down")</f>
        <v>Up</v>
      </c>
      <c r="L528" s="16" t="str">
        <f>IF(K528="Up",IF(H528&lt;$BJ$7,"Up","Down"),IF(H528&lt;$BK$7,"Down","Up"))</f>
        <v>Up</v>
      </c>
      <c r="M528" s="17">
        <f>IF(L528="Up",INDEX($AK$5:$AK$1005,MATCH(I528,$AI$5:$AI$1005,0),1),INDEX($AL$5:$AL$1005,MATCH(J528,$AI$5:$AI$1005,0),1))</f>
        <v>1.0073634333715085</v>
      </c>
      <c r="N528" s="16" t="str">
        <f>IF(P527&gt;1,"Up","Down")</f>
        <v>Up</v>
      </c>
      <c r="O528" s="16" t="str">
        <f>IF(N528="Up",IF(H528&lt;$BJ$12,"Up","Down"),IF(H528&lt;$BK$12,"Down","Up"))</f>
        <v>Up</v>
      </c>
      <c r="P528" s="17">
        <f>IF(O528="Up",INDEX($AP$5:$AP$1005,MATCH(I528,$AI$5:$AI$1005,0),1),INDEX($AQ$5:$AQ$1005,MATCH(J528,$AI$5:$AI$1005,0),1))</f>
        <v>1.0099902369757208</v>
      </c>
      <c r="Q528" s="19">
        <f>T527</f>
        <v>93678.145565468381</v>
      </c>
      <c r="R528" s="19">
        <f>INDEX(model!$S$5:$S$35,MATCH(G528,model!$Q$5:$Q$35,0),1)*model!$O$5</f>
        <v>125</v>
      </c>
      <c r="S528" s="19">
        <f>IF(RIGHT(B528,1)="C",T527*INDEX(model!$T$5:$T$35,MATCH(G528,model!$Q$5:$Q$35,0),1),0)</f>
        <v>0</v>
      </c>
      <c r="T528" s="19">
        <f>(Q528+R528-S528)*M528</f>
        <v>94493.858777877613</v>
      </c>
      <c r="U528" s="19">
        <f>X527</f>
        <v>92249.820447127946</v>
      </c>
      <c r="V528" s="19">
        <f>INDEX(model!$S$5:$S$35,MATCH(G528,model!$Q$5:$Q$35,0),1)*model!$O$6</f>
        <v>125</v>
      </c>
      <c r="W528" s="19">
        <f>IF(RIGHT(B528,1)="C",X527*INDEX(model!$T$5:$T$35,MATCH(G528,model!$Q$5:$Q$35,0),1),0)</f>
        <v>0</v>
      </c>
      <c r="X528" s="19">
        <f>(U528+V528-W528)*P528</f>
        <v>93297.666793984405</v>
      </c>
      <c r="Y528" s="19"/>
      <c r="Z528" s="36" t="str">
        <f>K528&amp;L528</f>
        <v>UpUp</v>
      </c>
      <c r="AA528" s="36" t="str">
        <f>N528&amp;O528</f>
        <v>UpUp</v>
      </c>
      <c r="AB528" s="19"/>
      <c r="AC528" s="19"/>
      <c r="AD528" s="19"/>
      <c r="AE528" s="19"/>
      <c r="AI528" s="18">
        <f>ROUND(AI527-0.001,3)</f>
        <v>0.47699999999999998</v>
      </c>
      <c r="AJ528" s="9">
        <f t="array" ref="AJ528">PERCENTILE(IF($BB$5:$BB$2729="Y",$AY$5:$AY$2729),$AI528)</f>
        <v>1.001934854659237</v>
      </c>
      <c r="AK528" s="9">
        <f t="array" ref="AK528">PERCENTILE(IF($BC$5:$BC$2729="Y",$AY$5:$AY$2729),$AI528)</f>
        <v>1.0117209397237814</v>
      </c>
      <c r="AL528" s="9">
        <f t="array" ref="AL528">PERCENTILE(IF($BD$5:$BD$2729="Y",$AY$5:$AY$2729),$AI528)</f>
        <v>0.98678898287092265</v>
      </c>
      <c r="AM528" s="41" t="str">
        <f>IF(AI528&lt;$BJ$7,"Up","Down")</f>
        <v>Up</v>
      </c>
      <c r="AN528" s="41" t="str">
        <f>IF(AI528&lt;$BK$7,"Down","Up")</f>
        <v>Up</v>
      </c>
      <c r="AO528" s="9">
        <f t="array" ref="AO528">PERCENTILE(IF($BT$5:$BT$2729="Y",$BQ$5:$BQ$2729),$AI528)</f>
        <v>1.0023328126050772</v>
      </c>
      <c r="AP528" s="9">
        <f t="array" ref="AP528">PERCENTILE(IF($BU$5:$BU$2729="Y",$BQ$5:$BQ$2729),$AI528)</f>
        <v>1.0164728257754814</v>
      </c>
      <c r="AQ528" s="9">
        <f t="array" ref="AQ528">PERCENTILE(IF($BV$5:$BV$2729="Y",$BQ$5:$BQ$2729),$AI528)</f>
        <v>0.98399893829587581</v>
      </c>
      <c r="AR528" s="41" t="str">
        <f>IF(AI528&lt;$BJ$12,"Up","Down")</f>
        <v>Up</v>
      </c>
      <c r="AS528" s="41" t="str">
        <f>IF(AI528&lt;$BK$12,"Down","Up")</f>
        <v>Up</v>
      </c>
      <c r="AU528" s="4" t="str">
        <f>IF(AZ528=AZ529,IF(AZ528&gt;AZ527,AZ528&amp;"_O",""),AZ528&amp;"_C")</f>
        <v/>
      </c>
      <c r="AV528" s="7" t="str">
        <f>IF(RIGHT(AU528,1)="C",AX528/INDEX($AX$5:$AX$2729,MATCH(AZ528&amp;"_O",$AU$5:$AU$2729,0),1),"")</f>
        <v/>
      </c>
      <c r="AW528" s="38">
        <v>29231</v>
      </c>
      <c r="AX528" s="37">
        <v>109.92</v>
      </c>
      <c r="AY528" s="7">
        <f>AX528/AX527</f>
        <v>1.0319188884716486</v>
      </c>
      <c r="AZ528" s="4">
        <f>YEAR(AW528)</f>
        <v>1980</v>
      </c>
      <c r="BA528" s="2" t="s">
        <v>6</v>
      </c>
      <c r="BB528" s="12" t="str">
        <f>INDEX($CD$5:$CD$10,MATCH(BA528,$CC$5:$CC$10,0),1)</f>
        <v/>
      </c>
      <c r="BC528" s="12" t="str">
        <f>IF(AND(BB528="Y",AY528&gt;1),"Y","")</f>
        <v/>
      </c>
      <c r="BD528" s="12" t="str">
        <f>IF(AND(BB528="Y",AY528&lt;1),"Y","")</f>
        <v/>
      </c>
      <c r="BE528" s="12" t="str">
        <f>IF(AY528&gt;1,IF(AY527&gt;1,"Y",""),"")</f>
        <v/>
      </c>
      <c r="BF528" s="12" t="str">
        <f>IF(AY528&lt;1,IF(AY527&lt;1,"Y",""),"")</f>
        <v/>
      </c>
      <c r="BG528" s="2"/>
      <c r="BH528" s="2"/>
      <c r="BI528" s="2"/>
      <c r="BJ528" s="2"/>
      <c r="BK528" s="2"/>
      <c r="BL528" s="2"/>
      <c r="BM528" s="4" t="str">
        <f>IF(BR528=BR529,IF(BR528&gt;BR527,BR528&amp;"_O",""),BR528&amp;"_C")</f>
        <v/>
      </c>
      <c r="BN528" s="7" t="str">
        <f>IF(RIGHT(BM528,1)="C",BP528/INDEX($BP$5:$BP$2729,MATCH(BR528&amp;"_O",$BM$5:$BM$2729,0),1),"")</f>
        <v/>
      </c>
      <c r="BO528" s="38">
        <v>29630</v>
      </c>
      <c r="BP528" s="3">
        <v>193.89</v>
      </c>
      <c r="BQ528" s="7">
        <f>BP528/BP527</f>
        <v>0.97988578359528977</v>
      </c>
      <c r="BR528" s="4">
        <f>YEAR(BO528)</f>
        <v>1981</v>
      </c>
      <c r="BS528" s="2" t="s">
        <v>6</v>
      </c>
      <c r="BT528" s="12" t="str">
        <f>INDEX($CD$5:$CD$10,MATCH(BS528,$CC$5:$CC$10,0),1)</f>
        <v/>
      </c>
      <c r="BU528" s="12" t="str">
        <f>IF(AND(BT528="Y",BQ528&gt;1),"Y","")</f>
        <v/>
      </c>
      <c r="BV528" s="12" t="str">
        <f>IF(AND(BT528="Y",BQ528&lt;1),"Y","")</f>
        <v/>
      </c>
      <c r="BW528" s="12" t="str">
        <f>IF(BQ528&gt;1,IF(BQ527&gt;1,"Y",""),"")</f>
        <v/>
      </c>
      <c r="BX528" s="12" t="str">
        <f>IF(BQ528&lt;1,IF(BQ527&lt;1,"Y",""),"")</f>
        <v/>
      </c>
      <c r="BY528" s="2"/>
      <c r="BZ528" s="2"/>
      <c r="CA528" s="2"/>
    </row>
    <row r="529" spans="2:79">
      <c r="B529" s="4" t="str">
        <f>IF(G529=G530,IF(G529&gt;G528,G529&amp;"_O",""),G529&amp;"_C")</f>
        <v/>
      </c>
      <c r="C529" s="14">
        <f ca="1">RANDBETWEEN(0,1000)/1000</f>
        <v>0.39</v>
      </c>
      <c r="D529" s="16">
        <f>D528+1</f>
        <v>525</v>
      </c>
      <c r="E529" s="10">
        <f>ROUNDDOWN(D529/52,0)+1</f>
        <v>11</v>
      </c>
      <c r="F529" s="15">
        <f>F528+7</f>
        <v>48295</v>
      </c>
      <c r="G529" s="4">
        <f>YEAR(F529)</f>
        <v>2032</v>
      </c>
      <c r="H529" s="33">
        <v>0.111</v>
      </c>
      <c r="I529" s="33">
        <v>0.27600000000000002</v>
      </c>
      <c r="J529" s="33">
        <v>0.46600000000000003</v>
      </c>
      <c r="K529" s="16" t="str">
        <f>IF(M528&gt;1,"Up","Down")</f>
        <v>Up</v>
      </c>
      <c r="L529" s="16" t="str">
        <f>IF(K529="Up",IF(H529&lt;$BJ$7,"Up","Down"),IF(H529&lt;$BK$7,"Down","Up"))</f>
        <v>Up</v>
      </c>
      <c r="M529" s="17">
        <f>IF(L529="Up",INDEX($AK$5:$AK$1005,MATCH(I529,$AI$5:$AI$1005,0),1),INDEX($AL$5:$AL$1005,MATCH(J529,$AI$5:$AI$1005,0),1))</f>
        <v>1.0066651996289893</v>
      </c>
      <c r="N529" s="16" t="str">
        <f>IF(P528&gt;1,"Up","Down")</f>
        <v>Up</v>
      </c>
      <c r="O529" s="16" t="str">
        <f>IF(N529="Up",IF(H529&lt;$BJ$12,"Up","Down"),IF(H529&lt;$BK$12,"Down","Up"))</f>
        <v>Up</v>
      </c>
      <c r="P529" s="17">
        <f>IF(O529="Up",INDEX($AP$5:$AP$1005,MATCH(I529,$AI$5:$AI$1005,0),1),INDEX($AQ$5:$AQ$1005,MATCH(J529,$AI$5:$AI$1005,0),1))</f>
        <v>1.0089618682898647</v>
      </c>
      <c r="Q529" s="19">
        <f>T528</f>
        <v>94493.858777877613</v>
      </c>
      <c r="R529" s="19">
        <f>INDEX(model!$S$5:$S$35,MATCH(G529,model!$Q$5:$Q$35,0),1)*model!$O$5</f>
        <v>125</v>
      </c>
      <c r="S529" s="19">
        <f>IF(RIGHT(B529,1)="C",T528*INDEX(model!$T$5:$T$35,MATCH(G529,model!$Q$5:$Q$35,0),1),0)</f>
        <v>0</v>
      </c>
      <c r="T529" s="19">
        <f>(Q529+R529-S529)*M529</f>
        <v>95249.512360299312</v>
      </c>
      <c r="U529" s="19">
        <f>X528</f>
        <v>93297.666793984405</v>
      </c>
      <c r="V529" s="19">
        <f>INDEX(model!$S$5:$S$35,MATCH(G529,model!$Q$5:$Q$35,0),1)*model!$O$6</f>
        <v>125</v>
      </c>
      <c r="W529" s="19">
        <f>IF(RIGHT(B529,1)="C",X528*INDEX(model!$T$5:$T$35,MATCH(G529,model!$Q$5:$Q$35,0),1),0)</f>
        <v>0</v>
      </c>
      <c r="X529" s="19">
        <f>(U529+V529-W529)*P529</f>
        <v>94259.908429080009</v>
      </c>
      <c r="Y529" s="19"/>
      <c r="Z529" s="36" t="str">
        <f>K529&amp;L529</f>
        <v>UpUp</v>
      </c>
      <c r="AA529" s="36" t="str">
        <f>N529&amp;O529</f>
        <v>UpUp</v>
      </c>
      <c r="AB529" s="19"/>
      <c r="AC529" s="19"/>
      <c r="AD529" s="19"/>
      <c r="AE529" s="19"/>
      <c r="AI529" s="18">
        <f>ROUND(AI528-0.001,3)</f>
        <v>0.47599999999999998</v>
      </c>
      <c r="AJ529" s="9">
        <f t="array" ref="AJ529">PERCENTILE(IF($BB$5:$BB$2729="Y",$AY$5:$AY$2729),$AI529)</f>
        <v>1.0019048887697204</v>
      </c>
      <c r="AK529" s="9">
        <f t="array" ref="AK529">PERCENTILE(IF($BC$5:$BC$2729="Y",$AY$5:$AY$2729),$AI529)</f>
        <v>1.0117076343627893</v>
      </c>
      <c r="AL529" s="9">
        <f t="array" ref="AL529">PERCENTILE(IF($BD$5:$BD$2729="Y",$AY$5:$AY$2729),$AI529)</f>
        <v>0.98675775249002595</v>
      </c>
      <c r="AM529" s="41" t="str">
        <f>IF(AI529&lt;$BJ$7,"Up","Down")</f>
        <v>Up</v>
      </c>
      <c r="AN529" s="41" t="str">
        <f>IF(AI529&lt;$BK$7,"Down","Up")</f>
        <v>Up</v>
      </c>
      <c r="AO529" s="9">
        <f t="array" ref="AO529">PERCENTILE(IF($BT$5:$BT$2729="Y",$BQ$5:$BQ$2729),$AI529)</f>
        <v>1.0022717040114548</v>
      </c>
      <c r="AP529" s="9">
        <f t="array" ref="AP529">PERCENTILE(IF($BU$5:$BU$2729="Y",$BQ$5:$BQ$2729),$AI529)</f>
        <v>1.016396862316824</v>
      </c>
      <c r="AQ529" s="9">
        <f t="array" ref="AQ529">PERCENTILE(IF($BV$5:$BV$2729="Y",$BQ$5:$BQ$2729),$AI529)</f>
        <v>0.9839838904951792</v>
      </c>
      <c r="AR529" s="41" t="str">
        <f>IF(AI529&lt;$BJ$12,"Up","Down")</f>
        <v>Up</v>
      </c>
      <c r="AS529" s="41" t="str">
        <f>IF(AI529&lt;$BK$12,"Down","Up")</f>
        <v>Up</v>
      </c>
      <c r="AU529" s="4" t="str">
        <f>IF(AZ529=AZ530,IF(AZ529&gt;AZ528,AZ529&amp;"_O",""),AZ529&amp;"_C")</f>
        <v/>
      </c>
      <c r="AV529" s="7" t="str">
        <f>IF(RIGHT(AU529,1)="C",AX529/INDEX($AX$5:$AX$2729,MATCH(AZ529&amp;"_O",$AU$5:$AU$2729,0),1),"")</f>
        <v/>
      </c>
      <c r="AW529" s="38">
        <v>29238</v>
      </c>
      <c r="AX529" s="37">
        <v>111.07</v>
      </c>
      <c r="AY529" s="7">
        <f>AX529/AX528</f>
        <v>1.010462154294032</v>
      </c>
      <c r="AZ529" s="4">
        <f>YEAR(AW529)</f>
        <v>1980</v>
      </c>
      <c r="BA529" s="2" t="s">
        <v>6</v>
      </c>
      <c r="BB529" s="12" t="str">
        <f>INDEX($CD$5:$CD$10,MATCH(BA529,$CC$5:$CC$10,0),1)</f>
        <v/>
      </c>
      <c r="BC529" s="12" t="str">
        <f>IF(AND(BB529="Y",AY529&gt;1),"Y","")</f>
        <v/>
      </c>
      <c r="BD529" s="12" t="str">
        <f>IF(AND(BB529="Y",AY529&lt;1),"Y","")</f>
        <v/>
      </c>
      <c r="BE529" s="12" t="str">
        <f>IF(AY529&gt;1,IF(AY528&gt;1,"Y",""),"")</f>
        <v>Y</v>
      </c>
      <c r="BF529" s="12" t="str">
        <f>IF(AY529&lt;1,IF(AY528&lt;1,"Y",""),"")</f>
        <v/>
      </c>
      <c r="BG529" s="2"/>
      <c r="BH529" s="2"/>
      <c r="BI529" s="2"/>
      <c r="BJ529" s="2"/>
      <c r="BK529" s="2"/>
      <c r="BL529" s="2"/>
      <c r="BM529" s="4" t="str">
        <f>IF(BR529=BR530,IF(BR529&gt;BR528,BR529&amp;"_O",""),BR529&amp;"_C")</f>
        <v/>
      </c>
      <c r="BN529" s="7" t="str">
        <f>IF(RIGHT(BM529,1)="C",BP529/INDEX($BP$5:$BP$2729,MATCH(BR529&amp;"_O",$BM$5:$BM$2729,0),1),"")</f>
        <v/>
      </c>
      <c r="BO529" s="38">
        <v>29637</v>
      </c>
      <c r="BP529" s="3">
        <v>192.29</v>
      </c>
      <c r="BQ529" s="7">
        <f>BP529/BP528</f>
        <v>0.99174789829284649</v>
      </c>
      <c r="BR529" s="4">
        <f>YEAR(BO529)</f>
        <v>1981</v>
      </c>
      <c r="BS529" s="2" t="s">
        <v>6</v>
      </c>
      <c r="BT529" s="12" t="str">
        <f>INDEX($CD$5:$CD$10,MATCH(BS529,$CC$5:$CC$10,0),1)</f>
        <v/>
      </c>
      <c r="BU529" s="12" t="str">
        <f>IF(AND(BT529="Y",BQ529&gt;1),"Y","")</f>
        <v/>
      </c>
      <c r="BV529" s="12" t="str">
        <f>IF(AND(BT529="Y",BQ529&lt;1),"Y","")</f>
        <v/>
      </c>
      <c r="BW529" s="12" t="str">
        <f>IF(BQ529&gt;1,IF(BQ528&gt;1,"Y",""),"")</f>
        <v/>
      </c>
      <c r="BX529" s="12" t="str">
        <f>IF(BQ529&lt;1,IF(BQ528&lt;1,"Y",""),"")</f>
        <v>Y</v>
      </c>
      <c r="BY529" s="2"/>
      <c r="BZ529" s="2"/>
      <c r="CA529" s="2"/>
    </row>
    <row r="530" spans="2:79">
      <c r="B530" s="4" t="str">
        <f>IF(G530=G531,IF(G530&gt;G529,G530&amp;"_O",""),G530&amp;"_C")</f>
        <v/>
      </c>
      <c r="C530" s="14">
        <f ca="1">RANDBETWEEN(0,1000)/1000</f>
        <v>8.9999999999999993E-3</v>
      </c>
      <c r="D530" s="16">
        <f>D529+1</f>
        <v>526</v>
      </c>
      <c r="E530" s="10">
        <f>ROUNDDOWN(D530/52,0)+1</f>
        <v>11</v>
      </c>
      <c r="F530" s="15">
        <f>F529+7</f>
        <v>48302</v>
      </c>
      <c r="G530" s="4">
        <f>YEAR(F530)</f>
        <v>2032</v>
      </c>
      <c r="H530" s="33">
        <v>0.67800000000000005</v>
      </c>
      <c r="I530" s="33">
        <v>0.499</v>
      </c>
      <c r="J530" s="33">
        <v>0.51100000000000001</v>
      </c>
      <c r="K530" s="16" t="str">
        <f>IF(M529&gt;1,"Up","Down")</f>
        <v>Up</v>
      </c>
      <c r="L530" s="16" t="str">
        <f>IF(K530="Up",IF(H530&lt;$BJ$7,"Up","Down"),IF(H530&lt;$BK$7,"Down","Up"))</f>
        <v>Down</v>
      </c>
      <c r="M530" s="17">
        <f>IF(L530="Up",INDEX($AK$5:$AK$1005,MATCH(I530,$AI$5:$AI$1005,0),1),INDEX($AL$5:$AL$1005,MATCH(J530,$AI$5:$AI$1005,0),1))</f>
        <v>0.98789397874437668</v>
      </c>
      <c r="N530" s="16" t="str">
        <f>IF(P529&gt;1,"Up","Down")</f>
        <v>Up</v>
      </c>
      <c r="O530" s="16" t="str">
        <f>IF(N530="Up",IF(H530&lt;$BJ$12,"Up","Down"),IF(H530&lt;$BK$12,"Down","Up"))</f>
        <v>Down</v>
      </c>
      <c r="P530" s="17">
        <f>IF(O530="Up",INDEX($AP$5:$AP$1005,MATCH(I530,$AI$5:$AI$1005,0),1),INDEX($AQ$5:$AQ$1005,MATCH(J530,$AI$5:$AI$1005,0),1))</f>
        <v>0.98524353974360235</v>
      </c>
      <c r="Q530" s="19">
        <f>T529</f>
        <v>95249.512360299312</v>
      </c>
      <c r="R530" s="19">
        <f>INDEX(model!$S$5:$S$35,MATCH(G530,model!$Q$5:$Q$35,0),1)*model!$O$5</f>
        <v>125</v>
      </c>
      <c r="S530" s="19">
        <f>IF(RIGHT(B530,1)="C",T529*INDEX(model!$T$5:$T$35,MATCH(G530,model!$Q$5:$Q$35,0),1),0)</f>
        <v>0</v>
      </c>
      <c r="T530" s="19">
        <f>(Q530+R530-S530)*M530</f>
        <v>94219.906486420819</v>
      </c>
      <c r="U530" s="19">
        <f>X529</f>
        <v>94259.908429080009</v>
      </c>
      <c r="V530" s="19">
        <f>INDEX(model!$S$5:$S$35,MATCH(G530,model!$Q$5:$Q$35,0),1)*model!$O$6</f>
        <v>125</v>
      </c>
      <c r="W530" s="19">
        <f>IF(RIGHT(B530,1)="C",X529*INDEX(model!$T$5:$T$35,MATCH(G530,model!$Q$5:$Q$35,0),1),0)</f>
        <v>0</v>
      </c>
      <c r="X530" s="19">
        <f>(U530+V530-W530)*P530</f>
        <v>92992.121279042563</v>
      </c>
      <c r="Y530" s="19"/>
      <c r="Z530" s="36" t="str">
        <f>K530&amp;L530</f>
        <v>UpDown</v>
      </c>
      <c r="AA530" s="36" t="str">
        <f>N530&amp;O530</f>
        <v>UpDown</v>
      </c>
      <c r="AB530" s="19"/>
      <c r="AC530" s="19"/>
      <c r="AD530" s="19"/>
      <c r="AE530" s="19"/>
      <c r="AI530" s="18">
        <f>ROUND(AI529-0.001,3)</f>
        <v>0.47499999999999998</v>
      </c>
      <c r="AJ530" s="9">
        <f t="array" ref="AJ530">PERCENTILE(IF($BB$5:$BB$2729="Y",$AY$5:$AY$2729),$AI530)</f>
        <v>1.0017474624170164</v>
      </c>
      <c r="AK530" s="9">
        <f t="array" ref="AK530">PERCENTILE(IF($BC$5:$BC$2729="Y",$AY$5:$AY$2729),$AI530)</f>
        <v>1.0116839175292098</v>
      </c>
      <c r="AL530" s="9">
        <f t="array" ref="AL530">PERCENTILE(IF($BD$5:$BD$2729="Y",$AY$5:$AY$2729),$AI530)</f>
        <v>0.98673927402839923</v>
      </c>
      <c r="AM530" s="41" t="str">
        <f>IF(AI530&lt;$BJ$7,"Up","Down")</f>
        <v>Up</v>
      </c>
      <c r="AN530" s="41" t="str">
        <f>IF(AI530&lt;$BK$7,"Down","Up")</f>
        <v>Up</v>
      </c>
      <c r="AO530" s="9">
        <f t="array" ref="AO530">PERCENTILE(IF($BT$5:$BT$2729="Y",$BQ$5:$BQ$2729),$AI530)</f>
        <v>1.0022121005064319</v>
      </c>
      <c r="AP530" s="9">
        <f t="array" ref="AP530">PERCENTILE(IF($BU$5:$BU$2729="Y",$BQ$5:$BQ$2729),$AI530)</f>
        <v>1.0162938530342362</v>
      </c>
      <c r="AQ530" s="9">
        <f t="array" ref="AQ530">PERCENTILE(IF($BV$5:$BV$2729="Y",$BQ$5:$BQ$2729),$AI530)</f>
        <v>0.9839676473168385</v>
      </c>
      <c r="AR530" s="41" t="str">
        <f>IF(AI530&lt;$BJ$12,"Up","Down")</f>
        <v>Up</v>
      </c>
      <c r="AS530" s="41" t="str">
        <f>IF(AI530&lt;$BK$12,"Down","Up")</f>
        <v>Up</v>
      </c>
      <c r="AU530" s="4" t="str">
        <f>IF(AZ530=AZ531,IF(AZ530&gt;AZ529,AZ530&amp;"_O",""),AZ530&amp;"_C")</f>
        <v/>
      </c>
      <c r="AV530" s="7" t="str">
        <f>IF(RIGHT(AU530,1)="C",AX530/INDEX($AX$5:$AX$2729,MATCH(AZ530&amp;"_O",$AU$5:$AU$2729,0),1),"")</f>
        <v/>
      </c>
      <c r="AW530" s="38">
        <v>29245</v>
      </c>
      <c r="AX530" s="37">
        <v>113.61</v>
      </c>
      <c r="AY530" s="7">
        <f>AX530/AX529</f>
        <v>1.0228684613306924</v>
      </c>
      <c r="AZ530" s="4">
        <f>YEAR(AW530)</f>
        <v>1980</v>
      </c>
      <c r="BA530" s="2" t="s">
        <v>6</v>
      </c>
      <c r="BB530" s="12" t="str">
        <f>INDEX($CD$5:$CD$10,MATCH(BA530,$CC$5:$CC$10,0),1)</f>
        <v/>
      </c>
      <c r="BC530" s="12" t="str">
        <f>IF(AND(BB530="Y",AY530&gt;1),"Y","")</f>
        <v/>
      </c>
      <c r="BD530" s="12" t="str">
        <f>IF(AND(BB530="Y",AY530&lt;1),"Y","")</f>
        <v/>
      </c>
      <c r="BE530" s="12" t="str">
        <f>IF(AY530&gt;1,IF(AY529&gt;1,"Y",""),"")</f>
        <v>Y</v>
      </c>
      <c r="BF530" s="12" t="str">
        <f>IF(AY530&lt;1,IF(AY529&lt;1,"Y",""),"")</f>
        <v/>
      </c>
      <c r="BG530" s="2"/>
      <c r="BH530" s="2"/>
      <c r="BI530" s="2"/>
      <c r="BJ530" s="2"/>
      <c r="BK530" s="2"/>
      <c r="BL530" s="2"/>
      <c r="BM530" s="4" t="str">
        <f>IF(BR530=BR531,IF(BR530&gt;BR529,BR530&amp;"_O",""),BR530&amp;"_C")</f>
        <v/>
      </c>
      <c r="BN530" s="7" t="str">
        <f>IF(RIGHT(BM530,1)="C",BP530/INDEX($BP$5:$BP$2729,MATCH(BR530&amp;"_O",$BM$5:$BM$2729,0),1),"")</f>
        <v/>
      </c>
      <c r="BO530" s="38">
        <v>29644</v>
      </c>
      <c r="BP530" s="3">
        <v>198.01</v>
      </c>
      <c r="BQ530" s="7">
        <f>BP530/BP529</f>
        <v>1.0297467366997763</v>
      </c>
      <c r="BR530" s="4">
        <f>YEAR(BO530)</f>
        <v>1981</v>
      </c>
      <c r="BS530" s="2" t="s">
        <v>6</v>
      </c>
      <c r="BT530" s="12" t="str">
        <f>INDEX($CD$5:$CD$10,MATCH(BS530,$CC$5:$CC$10,0),1)</f>
        <v/>
      </c>
      <c r="BU530" s="12" t="str">
        <f>IF(AND(BT530="Y",BQ530&gt;1),"Y","")</f>
        <v/>
      </c>
      <c r="BV530" s="12" t="str">
        <f>IF(AND(BT530="Y",BQ530&lt;1),"Y","")</f>
        <v/>
      </c>
      <c r="BW530" s="12" t="str">
        <f>IF(BQ530&gt;1,IF(BQ529&gt;1,"Y",""),"")</f>
        <v/>
      </c>
      <c r="BX530" s="12" t="str">
        <f>IF(BQ530&lt;1,IF(BQ529&lt;1,"Y",""),"")</f>
        <v/>
      </c>
      <c r="BY530" s="2"/>
      <c r="BZ530" s="2"/>
      <c r="CA530" s="2"/>
    </row>
    <row r="531" spans="2:79">
      <c r="B531" s="4" t="str">
        <f>IF(G531=G532,IF(G531&gt;G530,G531&amp;"_O",""),G531&amp;"_C")</f>
        <v/>
      </c>
      <c r="C531" s="14">
        <f ca="1">RANDBETWEEN(0,1000)/1000</f>
        <v>0.77900000000000003</v>
      </c>
      <c r="D531" s="16">
        <f>D530+1</f>
        <v>527</v>
      </c>
      <c r="E531" s="10">
        <f>ROUNDDOWN(D531/52,0)+1</f>
        <v>11</v>
      </c>
      <c r="F531" s="15">
        <f>F530+7</f>
        <v>48309</v>
      </c>
      <c r="G531" s="4">
        <f>YEAR(F531)</f>
        <v>2032</v>
      </c>
      <c r="H531" s="33">
        <v>0.433</v>
      </c>
      <c r="I531" s="33">
        <v>0.70599999999999996</v>
      </c>
      <c r="J531" s="33">
        <v>0.624</v>
      </c>
      <c r="K531" s="16" t="str">
        <f>IF(M530&gt;1,"Up","Down")</f>
        <v>Down</v>
      </c>
      <c r="L531" s="16" t="str">
        <f>IF(K531="Up",IF(H531&lt;$BJ$7,"Up","Down"),IF(H531&lt;$BK$7,"Down","Up"))</f>
        <v>Up</v>
      </c>
      <c r="M531" s="17">
        <f>IF(L531="Up",INDEX($AK$5:$AK$1005,MATCH(I531,$AI$5:$AI$1005,0),1),INDEX($AL$5:$AL$1005,MATCH(J531,$AI$5:$AI$1005,0),1))</f>
        <v>1.0189097789571766</v>
      </c>
      <c r="N531" s="16" t="str">
        <f>IF(P530&gt;1,"Up","Down")</f>
        <v>Down</v>
      </c>
      <c r="O531" s="16" t="str">
        <f>IF(N531="Up",IF(H531&lt;$BJ$12,"Up","Down"),IF(H531&lt;$BK$12,"Down","Up"))</f>
        <v>Down</v>
      </c>
      <c r="P531" s="17">
        <f>IF(O531="Up",INDEX($AP$5:$AP$1005,MATCH(I531,$AI$5:$AI$1005,0),1),INDEX($AQ$5:$AQ$1005,MATCH(J531,$AI$5:$AI$1005,0),1))</f>
        <v>0.99023313406934554</v>
      </c>
      <c r="Q531" s="19">
        <f>T530</f>
        <v>94219.906486420819</v>
      </c>
      <c r="R531" s="19">
        <f>INDEX(model!$S$5:$S$35,MATCH(G531,model!$Q$5:$Q$35,0),1)*model!$O$5</f>
        <v>125</v>
      </c>
      <c r="S531" s="19">
        <f>IF(RIGHT(B531,1)="C",T530*INDEX(model!$T$5:$T$35,MATCH(G531,model!$Q$5:$Q$35,0),1),0)</f>
        <v>0</v>
      </c>
      <c r="T531" s="19">
        <f>(Q531+R531-S531)*M531</f>
        <v>96128.947813814535</v>
      </c>
      <c r="U531" s="19">
        <f>X530</f>
        <v>92992.121279042563</v>
      </c>
      <c r="V531" s="19">
        <f>INDEX(model!$S$5:$S$35,MATCH(G531,model!$Q$5:$Q$35,0),1)*model!$O$6</f>
        <v>125</v>
      </c>
      <c r="W531" s="19">
        <f>IF(RIGHT(B531,1)="C",X530*INDEX(model!$T$5:$T$35,MATCH(G531,model!$Q$5:$Q$35,0),1),0)</f>
        <v>0</v>
      </c>
      <c r="X531" s="19">
        <f>(U531+V531-W531)*P531</f>
        <v>92207.658839661657</v>
      </c>
      <c r="Y531" s="19"/>
      <c r="Z531" s="36" t="str">
        <f>K531&amp;L531</f>
        <v>DownUp</v>
      </c>
      <c r="AA531" s="36" t="str">
        <f>N531&amp;O531</f>
        <v>DownDown</v>
      </c>
      <c r="AB531" s="19"/>
      <c r="AC531" s="19"/>
      <c r="AD531" s="19"/>
      <c r="AE531" s="19"/>
      <c r="AI531" s="18">
        <f>ROUND(AI530-0.001,3)</f>
        <v>0.47399999999999998</v>
      </c>
      <c r="AJ531" s="9">
        <f t="array" ref="AJ531">PERCENTILE(IF($BB$5:$BB$2729="Y",$AY$5:$AY$2729),$AI531)</f>
        <v>1.0017224039027566</v>
      </c>
      <c r="AK531" s="9">
        <f t="array" ref="AK531">PERCENTILE(IF($BC$5:$BC$2729="Y",$AY$5:$AY$2729),$AI531)</f>
        <v>1.0116675795400065</v>
      </c>
      <c r="AL531" s="9">
        <f t="array" ref="AL531">PERCENTILE(IF($BD$5:$BD$2729="Y",$AY$5:$AY$2729),$AI531)</f>
        <v>0.98672699879632364</v>
      </c>
      <c r="AM531" s="41" t="str">
        <f>IF(AI531&lt;$BJ$7,"Up","Down")</f>
        <v>Up</v>
      </c>
      <c r="AN531" s="41" t="str">
        <f>IF(AI531&lt;$BK$7,"Down","Up")</f>
        <v>Up</v>
      </c>
      <c r="AO531" s="9">
        <f t="array" ref="AO531">PERCENTILE(IF($BT$5:$BT$2729="Y",$BQ$5:$BQ$2729),$AI531)</f>
        <v>1.0021894289322417</v>
      </c>
      <c r="AP531" s="9">
        <f t="array" ref="AP531">PERCENTILE(IF($BU$5:$BU$2729="Y",$BQ$5:$BQ$2729),$AI531)</f>
        <v>1.0162271252490915</v>
      </c>
      <c r="AQ531" s="9">
        <f t="array" ref="AQ531">PERCENTILE(IF($BV$5:$BV$2729="Y",$BQ$5:$BQ$2729),$AI531)</f>
        <v>0.98394647307816685</v>
      </c>
      <c r="AR531" s="41" t="str">
        <f>IF(AI531&lt;$BJ$12,"Up","Down")</f>
        <v>Up</v>
      </c>
      <c r="AS531" s="41" t="str">
        <f>IF(AI531&lt;$BK$12,"Down","Up")</f>
        <v>Up</v>
      </c>
      <c r="AU531" s="4" t="str">
        <f>IF(AZ531=AZ532,IF(AZ531&gt;AZ530,AZ531&amp;"_O",""),AZ531&amp;"_C")</f>
        <v/>
      </c>
      <c r="AV531" s="7" t="str">
        <f>IF(RIGHT(AU531,1)="C",AX531/INDEX($AX$5:$AX$2729,MATCH(AZ531&amp;"_O",$AU$5:$AU$2729,0),1),"")</f>
        <v/>
      </c>
      <c r="AW531" s="38">
        <v>29252</v>
      </c>
      <c r="AX531" s="37">
        <v>115.12</v>
      </c>
      <c r="AY531" s="7">
        <f>AX531/AX530</f>
        <v>1.0132910835313793</v>
      </c>
      <c r="AZ531" s="4">
        <f>YEAR(AW531)</f>
        <v>1980</v>
      </c>
      <c r="BA531" s="2" t="s">
        <v>6</v>
      </c>
      <c r="BB531" s="12" t="str">
        <f>INDEX($CD$5:$CD$10,MATCH(BA531,$CC$5:$CC$10,0),1)</f>
        <v/>
      </c>
      <c r="BC531" s="12" t="str">
        <f>IF(AND(BB531="Y",AY531&gt;1),"Y","")</f>
        <v/>
      </c>
      <c r="BD531" s="12" t="str">
        <f>IF(AND(BB531="Y",AY531&lt;1),"Y","")</f>
        <v/>
      </c>
      <c r="BE531" s="12" t="str">
        <f>IF(AY531&gt;1,IF(AY530&gt;1,"Y",""),"")</f>
        <v>Y</v>
      </c>
      <c r="BF531" s="12" t="str">
        <f>IF(AY531&lt;1,IF(AY530&lt;1,"Y",""),"")</f>
        <v/>
      </c>
      <c r="BG531" s="2"/>
      <c r="BH531" s="2"/>
      <c r="BI531" s="2"/>
      <c r="BJ531" s="2"/>
      <c r="BK531" s="2"/>
      <c r="BL531" s="2"/>
      <c r="BM531" s="4" t="str">
        <f>IF(BR531=BR532,IF(BR531&gt;BR530,BR531&amp;"_O",""),BR531&amp;"_C")</f>
        <v/>
      </c>
      <c r="BN531" s="7" t="str">
        <f>IF(RIGHT(BM531,1)="C",BP531/INDEX($BP$5:$BP$2729,MATCH(BR531&amp;"_O",$BM$5:$BM$2729,0),1),"")</f>
        <v/>
      </c>
      <c r="BO531" s="38">
        <v>29651</v>
      </c>
      <c r="BP531" s="3">
        <v>199.89</v>
      </c>
      <c r="BQ531" s="7">
        <f>BP531/BP530</f>
        <v>1.0094944699762638</v>
      </c>
      <c r="BR531" s="4">
        <f>YEAR(BO531)</f>
        <v>1981</v>
      </c>
      <c r="BS531" s="2" t="s">
        <v>6</v>
      </c>
      <c r="BT531" s="12" t="str">
        <f>INDEX($CD$5:$CD$10,MATCH(BS531,$CC$5:$CC$10,0),1)</f>
        <v/>
      </c>
      <c r="BU531" s="12" t="str">
        <f>IF(AND(BT531="Y",BQ531&gt;1),"Y","")</f>
        <v/>
      </c>
      <c r="BV531" s="12" t="str">
        <f>IF(AND(BT531="Y",BQ531&lt;1),"Y","")</f>
        <v/>
      </c>
      <c r="BW531" s="12" t="str">
        <f>IF(BQ531&gt;1,IF(BQ530&gt;1,"Y",""),"")</f>
        <v>Y</v>
      </c>
      <c r="BX531" s="12" t="str">
        <f>IF(BQ531&lt;1,IF(BQ530&lt;1,"Y",""),"")</f>
        <v/>
      </c>
      <c r="BY531" s="2"/>
      <c r="BZ531" s="2"/>
      <c r="CA531" s="2"/>
    </row>
    <row r="532" spans="2:79">
      <c r="B532" s="4" t="str">
        <f>IF(G532=G533,IF(G532&gt;G531,G532&amp;"_O",""),G532&amp;"_C")</f>
        <v/>
      </c>
      <c r="C532" s="14">
        <f ca="1">RANDBETWEEN(0,1000)/1000</f>
        <v>0.126</v>
      </c>
      <c r="D532" s="16">
        <f>D531+1</f>
        <v>528</v>
      </c>
      <c r="E532" s="10">
        <f>ROUNDDOWN(D532/52,0)+1</f>
        <v>11</v>
      </c>
      <c r="F532" s="15">
        <f>F531+7</f>
        <v>48316</v>
      </c>
      <c r="G532" s="4">
        <f>YEAR(F532)</f>
        <v>2032</v>
      </c>
      <c r="H532" s="33">
        <v>0.66700000000000004</v>
      </c>
      <c r="I532" s="33">
        <v>0.871</v>
      </c>
      <c r="J532" s="33">
        <v>0.22700000000000001</v>
      </c>
      <c r="K532" s="16" t="str">
        <f>IF(M531&gt;1,"Up","Down")</f>
        <v>Up</v>
      </c>
      <c r="L532" s="16" t="str">
        <f>IF(K532="Up",IF(H532&lt;$BJ$7,"Up","Down"),IF(H532&lt;$BK$7,"Down","Up"))</f>
        <v>Down</v>
      </c>
      <c r="M532" s="17">
        <f>IF(L532="Up",INDEX($AK$5:$AK$1005,MATCH(I532,$AI$5:$AI$1005,0),1),INDEX($AL$5:$AL$1005,MATCH(J532,$AI$5:$AI$1005,0),1))</f>
        <v>0.97633476689787257</v>
      </c>
      <c r="N532" s="16" t="str">
        <f>IF(P531&gt;1,"Up","Down")</f>
        <v>Down</v>
      </c>
      <c r="O532" s="16" t="str">
        <f>IF(N532="Up",IF(H532&lt;$BJ$12,"Up","Down"),IF(H532&lt;$BK$12,"Down","Up"))</f>
        <v>Up</v>
      </c>
      <c r="P532" s="17">
        <f>IF(O532="Up",INDEX($AP$5:$AP$1005,MATCH(I532,$AI$5:$AI$1005,0),1),INDEX($AQ$5:$AQ$1005,MATCH(J532,$AI$5:$AI$1005,0),1))</f>
        <v>1.039946811006804</v>
      </c>
      <c r="Q532" s="19">
        <f>T531</f>
        <v>96128.947813814535</v>
      </c>
      <c r="R532" s="19">
        <f>INDEX(model!$S$5:$S$35,MATCH(G532,model!$Q$5:$Q$35,0),1)*model!$O$5</f>
        <v>125</v>
      </c>
      <c r="S532" s="19">
        <f>IF(RIGHT(B532,1)="C",T531*INDEX(model!$T$5:$T$35,MATCH(G532,model!$Q$5:$Q$35,0),1),0)</f>
        <v>0</v>
      </c>
      <c r="T532" s="19">
        <f>(Q532+R532-S532)*M532</f>
        <v>93976.075701800612</v>
      </c>
      <c r="U532" s="19">
        <f>X531</f>
        <v>92207.658839661657</v>
      </c>
      <c r="V532" s="19">
        <f>INDEX(model!$S$5:$S$35,MATCH(G532,model!$Q$5:$Q$35,0),1)*model!$O$6</f>
        <v>125</v>
      </c>
      <c r="W532" s="19">
        <f>IF(RIGHT(B532,1)="C",X531*INDEX(model!$T$5:$T$35,MATCH(G532,model!$Q$5:$Q$35,0),1),0)</f>
        <v>0</v>
      </c>
      <c r="X532" s="19">
        <f>(U532+V532-W532)*P532</f>
        <v>96021.05411208533</v>
      </c>
      <c r="Y532" s="19"/>
      <c r="Z532" s="36" t="str">
        <f>K532&amp;L532</f>
        <v>UpDown</v>
      </c>
      <c r="AA532" s="36" t="str">
        <f>N532&amp;O532</f>
        <v>DownUp</v>
      </c>
      <c r="AB532" s="19"/>
      <c r="AC532" s="19"/>
      <c r="AD532" s="19"/>
      <c r="AE532" s="19"/>
      <c r="AI532" s="18">
        <f>ROUND(AI531-0.001,3)</f>
        <v>0.47299999999999998</v>
      </c>
      <c r="AJ532" s="9">
        <f t="array" ref="AJ532">PERCENTILE(IF($BB$5:$BB$2729="Y",$AY$5:$AY$2729),$AI532)</f>
        <v>1.0016937655872864</v>
      </c>
      <c r="AK532" s="9">
        <f t="array" ref="AK532">PERCENTILE(IF($BC$5:$BC$2729="Y",$AY$5:$AY$2729),$AI532)</f>
        <v>1.0116661439964241</v>
      </c>
      <c r="AL532" s="9">
        <f t="array" ref="AL532">PERCENTILE(IF($BD$5:$BD$2729="Y",$AY$5:$AY$2729),$AI532)</f>
        <v>0.98671378389534736</v>
      </c>
      <c r="AM532" s="41" t="str">
        <f>IF(AI532&lt;$BJ$7,"Up","Down")</f>
        <v>Up</v>
      </c>
      <c r="AN532" s="41" t="str">
        <f>IF(AI532&lt;$BK$7,"Down","Up")</f>
        <v>Up</v>
      </c>
      <c r="AO532" s="9">
        <f t="array" ref="AO532">PERCENTILE(IF($BT$5:$BT$2729="Y",$BQ$5:$BQ$2729),$AI532)</f>
        <v>1.0021682570019061</v>
      </c>
      <c r="AP532" s="9">
        <f t="array" ref="AP532">PERCENTILE(IF($BU$5:$BU$2729="Y",$BQ$5:$BQ$2729),$AI532)</f>
        <v>1.0161806683111922</v>
      </c>
      <c r="AQ532" s="9">
        <f t="array" ref="AQ532">PERCENTILE(IF($BV$5:$BV$2729="Y",$BQ$5:$BQ$2729),$AI532)</f>
        <v>0.98387390656085016</v>
      </c>
      <c r="AR532" s="41" t="str">
        <f>IF(AI532&lt;$BJ$12,"Up","Down")</f>
        <v>Up</v>
      </c>
      <c r="AS532" s="41" t="str">
        <f>IF(AI532&lt;$BK$12,"Down","Up")</f>
        <v>Up</v>
      </c>
      <c r="AU532" s="4" t="str">
        <f>IF(AZ532=AZ533,IF(AZ532&gt;AZ531,AZ532&amp;"_O",""),AZ532&amp;"_C")</f>
        <v/>
      </c>
      <c r="AV532" s="7" t="str">
        <f>IF(RIGHT(AU532,1)="C",AX532/INDEX($AX$5:$AX$2729,MATCH(AZ532&amp;"_O",$AU$5:$AU$2729,0),1),"")</f>
        <v/>
      </c>
      <c r="AW532" s="38">
        <v>29259</v>
      </c>
      <c r="AX532" s="37">
        <v>117.95</v>
      </c>
      <c r="AY532" s="7">
        <f>AX532/AX531</f>
        <v>1.0245830437804031</v>
      </c>
      <c r="AZ532" s="4">
        <f>YEAR(AW532)</f>
        <v>1980</v>
      </c>
      <c r="BA532" s="2" t="s">
        <v>6</v>
      </c>
      <c r="BB532" s="12" t="str">
        <f>INDEX($CD$5:$CD$10,MATCH(BA532,$CC$5:$CC$10,0),1)</f>
        <v/>
      </c>
      <c r="BC532" s="12" t="str">
        <f>IF(AND(BB532="Y",AY532&gt;1),"Y","")</f>
        <v/>
      </c>
      <c r="BD532" s="12" t="str">
        <f>IF(AND(BB532="Y",AY532&lt;1),"Y","")</f>
        <v/>
      </c>
      <c r="BE532" s="12" t="str">
        <f>IF(AY532&gt;1,IF(AY531&gt;1,"Y",""),"")</f>
        <v>Y</v>
      </c>
      <c r="BF532" s="12" t="str">
        <f>IF(AY532&lt;1,IF(AY531&lt;1,"Y",""),"")</f>
        <v/>
      </c>
      <c r="BG532" s="2"/>
      <c r="BH532" s="2"/>
      <c r="BI532" s="2"/>
      <c r="BJ532" s="2"/>
      <c r="BK532" s="2"/>
      <c r="BL532" s="2"/>
      <c r="BM532" s="4" t="str">
        <f>IF(BR532=BR533,IF(BR532&gt;BR531,BR532&amp;"_O",""),BR532&amp;"_C")</f>
        <v/>
      </c>
      <c r="BN532" s="7" t="str">
        <f>IF(RIGHT(BM532,1)="C",BP532/INDEX($BP$5:$BP$2729,MATCH(BR532&amp;"_O",$BM$5:$BM$2729,0),1),"")</f>
        <v/>
      </c>
      <c r="BO532" s="38">
        <v>29658</v>
      </c>
      <c r="BP532" s="3">
        <v>202.17</v>
      </c>
      <c r="BQ532" s="7">
        <f>BP532/BP531</f>
        <v>1.0114062734503977</v>
      </c>
      <c r="BR532" s="4">
        <f>YEAR(BO532)</f>
        <v>1981</v>
      </c>
      <c r="BS532" s="2" t="s">
        <v>6</v>
      </c>
      <c r="BT532" s="12" t="str">
        <f>INDEX($CD$5:$CD$10,MATCH(BS532,$CC$5:$CC$10,0),1)</f>
        <v/>
      </c>
      <c r="BU532" s="12" t="str">
        <f>IF(AND(BT532="Y",BQ532&gt;1),"Y","")</f>
        <v/>
      </c>
      <c r="BV532" s="12" t="str">
        <f>IF(AND(BT532="Y",BQ532&lt;1),"Y","")</f>
        <v/>
      </c>
      <c r="BW532" s="12" t="str">
        <f>IF(BQ532&gt;1,IF(BQ531&gt;1,"Y",""),"")</f>
        <v>Y</v>
      </c>
      <c r="BX532" s="12" t="str">
        <f>IF(BQ532&lt;1,IF(BQ531&lt;1,"Y",""),"")</f>
        <v/>
      </c>
      <c r="BY532" s="2"/>
      <c r="BZ532" s="2"/>
      <c r="CA532" s="2"/>
    </row>
    <row r="533" spans="2:79">
      <c r="B533" s="4" t="str">
        <f>IF(G533=G534,IF(G533&gt;G532,G533&amp;"_O",""),G533&amp;"_C")</f>
        <v/>
      </c>
      <c r="C533" s="14">
        <f ca="1">RANDBETWEEN(0,1000)/1000</f>
        <v>0.42099999999999999</v>
      </c>
      <c r="D533" s="16">
        <f>D532+1</f>
        <v>529</v>
      </c>
      <c r="E533" s="10">
        <f>ROUNDDOWN(D533/52,0)+1</f>
        <v>11</v>
      </c>
      <c r="F533" s="15">
        <f>F532+7</f>
        <v>48323</v>
      </c>
      <c r="G533" s="4">
        <f>YEAR(F533)</f>
        <v>2032</v>
      </c>
      <c r="H533" s="33">
        <v>0.51300000000000001</v>
      </c>
      <c r="I533" s="33">
        <v>0.93</v>
      </c>
      <c r="J533" s="33">
        <v>0.313</v>
      </c>
      <c r="K533" s="16" t="str">
        <f>IF(M532&gt;1,"Up","Down")</f>
        <v>Down</v>
      </c>
      <c r="L533" s="16" t="str">
        <f>IF(K533="Up",IF(H533&lt;$BJ$7,"Up","Down"),IF(H533&lt;$BK$7,"Down","Up"))</f>
        <v>Up</v>
      </c>
      <c r="M533" s="17">
        <f>IF(L533="Up",INDEX($AK$5:$AK$1005,MATCH(I533,$AI$5:$AI$1005,0),1),INDEX($AL$5:$AL$1005,MATCH(J533,$AI$5:$AI$1005,0),1))</f>
        <v>1.0379146884871038</v>
      </c>
      <c r="N533" s="16" t="str">
        <f>IF(P532&gt;1,"Up","Down")</f>
        <v>Up</v>
      </c>
      <c r="O533" s="16" t="str">
        <f>IF(N533="Up",IF(H533&lt;$BJ$12,"Up","Down"),IF(H533&lt;$BK$12,"Down","Up"))</f>
        <v>Up</v>
      </c>
      <c r="P533" s="17">
        <f>IF(O533="Up",INDEX($AP$5:$AP$1005,MATCH(I533,$AI$5:$AI$1005,0),1),INDEX($AQ$5:$AQ$1005,MATCH(J533,$AI$5:$AI$1005,0),1))</f>
        <v>1.0481764519317485</v>
      </c>
      <c r="Q533" s="19">
        <f>T532</f>
        <v>93976.075701800612</v>
      </c>
      <c r="R533" s="19">
        <f>INDEX(model!$S$5:$S$35,MATCH(G533,model!$Q$5:$Q$35,0),1)*model!$O$5</f>
        <v>125</v>
      </c>
      <c r="S533" s="19">
        <f>IF(RIGHT(B533,1)="C",T532*INDEX(model!$T$5:$T$35,MATCH(G533,model!$Q$5:$Q$35,0),1),0)</f>
        <v>0</v>
      </c>
      <c r="T533" s="19">
        <f>(Q533+R533-S533)*M533</f>
        <v>97668.88867333575</v>
      </c>
      <c r="U533" s="19">
        <f>X532</f>
        <v>96021.05411208533</v>
      </c>
      <c r="V533" s="19">
        <f>INDEX(model!$S$5:$S$35,MATCH(G533,model!$Q$5:$Q$35,0),1)*model!$O$6</f>
        <v>125</v>
      </c>
      <c r="W533" s="19">
        <f>IF(RIGHT(B533,1)="C",X532*INDEX(model!$T$5:$T$35,MATCH(G533,model!$Q$5:$Q$35,0),1),0)</f>
        <v>0</v>
      </c>
      <c r="X533" s="19">
        <f>(U533+V533-W533)*P533</f>
        <v>100778.0298664435</v>
      </c>
      <c r="Y533" s="19"/>
      <c r="Z533" s="36" t="str">
        <f>K533&amp;L533</f>
        <v>DownUp</v>
      </c>
      <c r="AA533" s="36" t="str">
        <f>N533&amp;O533</f>
        <v>UpUp</v>
      </c>
      <c r="AB533" s="19"/>
      <c r="AC533" s="19"/>
      <c r="AD533" s="19"/>
      <c r="AE533" s="19"/>
      <c r="AI533" s="18">
        <f>ROUND(AI532-0.001,3)</f>
        <v>0.47199999999999998</v>
      </c>
      <c r="AJ533" s="9">
        <f t="array" ref="AJ533">PERCENTILE(IF($BB$5:$BB$2729="Y",$AY$5:$AY$2729),$AI533)</f>
        <v>1.0016766753117088</v>
      </c>
      <c r="AK533" s="9">
        <f t="array" ref="AK533">PERCENTILE(IF($BC$5:$BC$2729="Y",$AY$5:$AY$2729),$AI533)</f>
        <v>1.0116358825686553</v>
      </c>
      <c r="AL533" s="9">
        <f t="array" ref="AL533">PERCENTILE(IF($BD$5:$BD$2729="Y",$AY$5:$AY$2729),$AI533)</f>
        <v>0.98667851193485645</v>
      </c>
      <c r="AM533" s="41" t="str">
        <f>IF(AI533&lt;$BJ$7,"Up","Down")</f>
        <v>Up</v>
      </c>
      <c r="AN533" s="41" t="str">
        <f>IF(AI533&lt;$BK$7,"Down","Up")</f>
        <v>Up</v>
      </c>
      <c r="AO533" s="9">
        <f t="array" ref="AO533">PERCENTILE(IF($BT$5:$BT$2729="Y",$BQ$5:$BQ$2729),$AI533)</f>
        <v>1.002147669492444</v>
      </c>
      <c r="AP533" s="9">
        <f t="array" ref="AP533">PERCENTILE(IF($BU$5:$BU$2729="Y",$BQ$5:$BQ$2729),$AI533)</f>
        <v>1.0161311202737588</v>
      </c>
      <c r="AQ533" s="9">
        <f t="array" ref="AQ533">PERCENTILE(IF($BV$5:$BV$2729="Y",$BQ$5:$BQ$2729),$AI533)</f>
        <v>0.98366448559222441</v>
      </c>
      <c r="AR533" s="41" t="str">
        <f>IF(AI533&lt;$BJ$12,"Up","Down")</f>
        <v>Up</v>
      </c>
      <c r="AS533" s="41" t="str">
        <f>IF(AI533&lt;$BK$12,"Down","Up")</f>
        <v>Up</v>
      </c>
      <c r="AU533" s="4" t="str">
        <f>IF(AZ533=AZ534,IF(AZ533&gt;AZ532,AZ533&amp;"_O",""),AZ533&amp;"_C")</f>
        <v/>
      </c>
      <c r="AV533" s="7" t="str">
        <f>IF(RIGHT(AU533,1)="C",AX533/INDEX($AX$5:$AX$2729,MATCH(AZ533&amp;"_O",$AU$5:$AU$2729,0),1),"")</f>
        <v/>
      </c>
      <c r="AW533" s="38">
        <v>29266</v>
      </c>
      <c r="AX533" s="37">
        <v>115.41</v>
      </c>
      <c r="AY533" s="7">
        <f>AX533/AX532</f>
        <v>0.97846545146248409</v>
      </c>
      <c r="AZ533" s="4">
        <f>YEAR(AW533)</f>
        <v>1980</v>
      </c>
      <c r="BA533" s="2" t="s">
        <v>6</v>
      </c>
      <c r="BB533" s="12" t="str">
        <f>INDEX($CD$5:$CD$10,MATCH(BA533,$CC$5:$CC$10,0),1)</f>
        <v/>
      </c>
      <c r="BC533" s="12" t="str">
        <f>IF(AND(BB533="Y",AY533&gt;1),"Y","")</f>
        <v/>
      </c>
      <c r="BD533" s="12" t="str">
        <f>IF(AND(BB533="Y",AY533&lt;1),"Y","")</f>
        <v/>
      </c>
      <c r="BE533" s="12" t="str">
        <f>IF(AY533&gt;1,IF(AY532&gt;1,"Y",""),"")</f>
        <v/>
      </c>
      <c r="BF533" s="12" t="str">
        <f>IF(AY533&lt;1,IF(AY532&lt;1,"Y",""),"")</f>
        <v/>
      </c>
      <c r="BG533" s="2"/>
      <c r="BH533" s="2"/>
      <c r="BI533" s="2"/>
      <c r="BJ533" s="2"/>
      <c r="BK533" s="2"/>
      <c r="BL533" s="2"/>
      <c r="BM533" s="4" t="str">
        <f>IF(BR533=BR534,IF(BR533&gt;BR532,BR533&amp;"_O",""),BR533&amp;"_C")</f>
        <v/>
      </c>
      <c r="BN533" s="7" t="str">
        <f>IF(RIGHT(BM533,1)="C",BP533/INDEX($BP$5:$BP$2729,MATCH(BR533&amp;"_O",$BM$5:$BM$2729,0),1),"")</f>
        <v/>
      </c>
      <c r="BO533" s="38">
        <v>29665</v>
      </c>
      <c r="BP533" s="3">
        <v>206.29</v>
      </c>
      <c r="BQ533" s="7">
        <f>BP533/BP532</f>
        <v>1.0203788890537666</v>
      </c>
      <c r="BR533" s="4">
        <f>YEAR(BO533)</f>
        <v>1981</v>
      </c>
      <c r="BS533" s="2" t="s">
        <v>6</v>
      </c>
      <c r="BT533" s="12" t="str">
        <f>INDEX($CD$5:$CD$10,MATCH(BS533,$CC$5:$CC$10,0),1)</f>
        <v/>
      </c>
      <c r="BU533" s="12" t="str">
        <f>IF(AND(BT533="Y",BQ533&gt;1),"Y","")</f>
        <v/>
      </c>
      <c r="BV533" s="12" t="str">
        <f>IF(AND(BT533="Y",BQ533&lt;1),"Y","")</f>
        <v/>
      </c>
      <c r="BW533" s="12" t="str">
        <f>IF(BQ533&gt;1,IF(BQ532&gt;1,"Y",""),"")</f>
        <v>Y</v>
      </c>
      <c r="BX533" s="12" t="str">
        <f>IF(BQ533&lt;1,IF(BQ532&lt;1,"Y",""),"")</f>
        <v/>
      </c>
      <c r="BY533" s="2"/>
      <c r="BZ533" s="2"/>
      <c r="CA533" s="2"/>
    </row>
    <row r="534" spans="2:79">
      <c r="B534" s="4" t="str">
        <f>IF(G534=G535,IF(G534&gt;G533,G534&amp;"_O",""),G534&amp;"_C")</f>
        <v/>
      </c>
      <c r="C534" s="14">
        <f ca="1">RANDBETWEEN(0,1000)/1000</f>
        <v>0.83099999999999996</v>
      </c>
      <c r="D534" s="16">
        <f>D533+1</f>
        <v>530</v>
      </c>
      <c r="E534" s="10">
        <f>ROUNDDOWN(D534/52,0)+1</f>
        <v>11</v>
      </c>
      <c r="F534" s="15">
        <f>F533+7</f>
        <v>48330</v>
      </c>
      <c r="G534" s="4">
        <f>YEAR(F534)</f>
        <v>2032</v>
      </c>
      <c r="H534" s="33">
        <v>0.79500000000000004</v>
      </c>
      <c r="I534" s="33">
        <v>0.624</v>
      </c>
      <c r="J534" s="33">
        <v>8.4000000000000005E-2</v>
      </c>
      <c r="K534" s="16" t="str">
        <f>IF(M533&gt;1,"Up","Down")</f>
        <v>Up</v>
      </c>
      <c r="L534" s="16" t="str">
        <f>IF(K534="Up",IF(H534&lt;$BJ$7,"Up","Down"),IF(H534&lt;$BK$7,"Down","Up"))</f>
        <v>Down</v>
      </c>
      <c r="M534" s="17">
        <f>IF(L534="Up",INDEX($AK$5:$AK$1005,MATCH(I534,$AI$5:$AI$1005,0),1),INDEX($AL$5:$AL$1005,MATCH(J534,$AI$5:$AI$1005,0),1))</f>
        <v>0.95941778623160112</v>
      </c>
      <c r="N534" s="16" t="str">
        <f>IF(P533&gt;1,"Up","Down")</f>
        <v>Up</v>
      </c>
      <c r="O534" s="16" t="str">
        <f>IF(N534="Up",IF(H534&lt;$BJ$12,"Up","Down"),IF(H534&lt;$BK$12,"Down","Up"))</f>
        <v>Down</v>
      </c>
      <c r="P534" s="17">
        <f>IF(O534="Up",INDEX($AP$5:$AP$1005,MATCH(I534,$AI$5:$AI$1005,0),1),INDEX($AQ$5:$AQ$1005,MATCH(J534,$AI$5:$AI$1005,0),1))</f>
        <v>0.94709060628421737</v>
      </c>
      <c r="Q534" s="19">
        <f>T533</f>
        <v>97668.88867333575</v>
      </c>
      <c r="R534" s="19">
        <f>INDEX(model!$S$5:$S$35,MATCH(G534,model!$Q$5:$Q$35,0),1)*model!$O$5</f>
        <v>125</v>
      </c>
      <c r="S534" s="19">
        <f>IF(RIGHT(B534,1)="C",T533*INDEX(model!$T$5:$T$35,MATCH(G534,model!$Q$5:$Q$35,0),1),0)</f>
        <v>0</v>
      </c>
      <c r="T534" s="19">
        <f>(Q534+R534-S534)*M534</f>
        <v>93825.196177951439</v>
      </c>
      <c r="U534" s="19">
        <f>X533</f>
        <v>100778.0298664435</v>
      </c>
      <c r="V534" s="19">
        <f>INDEX(model!$S$5:$S$35,MATCH(G534,model!$Q$5:$Q$35,0),1)*model!$O$6</f>
        <v>125</v>
      </c>
      <c r="W534" s="19">
        <f>IF(RIGHT(B534,1)="C",X533*INDEX(model!$T$5:$T$35,MATCH(G534,model!$Q$5:$Q$35,0),1),0)</f>
        <v>0</v>
      </c>
      <c r="X534" s="19">
        <f>(U534+V534-W534)*P534</f>
        <v>95564.311732124464</v>
      </c>
      <c r="Y534" s="19"/>
      <c r="Z534" s="36" t="str">
        <f>K534&amp;L534</f>
        <v>UpDown</v>
      </c>
      <c r="AA534" s="36" t="str">
        <f>N534&amp;O534</f>
        <v>UpDown</v>
      </c>
      <c r="AB534" s="19"/>
      <c r="AC534" s="19"/>
      <c r="AD534" s="19"/>
      <c r="AE534" s="19"/>
      <c r="AI534" s="18">
        <f>ROUND(AI533-0.001,3)</f>
        <v>0.47099999999999997</v>
      </c>
      <c r="AJ534" s="9">
        <f t="array" ref="AJ534">PERCENTILE(IF($BB$5:$BB$2729="Y",$AY$5:$AY$2729),$AI534)</f>
        <v>1.0016490465552792</v>
      </c>
      <c r="AK534" s="9">
        <f t="array" ref="AK534">PERCENTILE(IF($BC$5:$BC$2729="Y",$AY$5:$AY$2729),$AI534)</f>
        <v>1.0116172967717552</v>
      </c>
      <c r="AL534" s="9">
        <f t="array" ref="AL534">PERCENTILE(IF($BD$5:$BD$2729="Y",$AY$5:$AY$2729),$AI534)</f>
        <v>0.98664112095863277</v>
      </c>
      <c r="AM534" s="41" t="str">
        <f>IF(AI534&lt;$BJ$7,"Up","Down")</f>
        <v>Up</v>
      </c>
      <c r="AN534" s="41" t="str">
        <f>IF(AI534&lt;$BK$7,"Down","Up")</f>
        <v>Up</v>
      </c>
      <c r="AO534" s="9">
        <f t="array" ref="AO534">PERCENTILE(IF($BT$5:$BT$2729="Y",$BQ$5:$BQ$2729),$AI534)</f>
        <v>1.0021220154125006</v>
      </c>
      <c r="AP534" s="9">
        <f t="array" ref="AP534">PERCENTILE(IF($BU$5:$BU$2729="Y",$BQ$5:$BQ$2729),$AI534)</f>
        <v>1.0161166295777135</v>
      </c>
      <c r="AQ534" s="9">
        <f t="array" ref="AQ534">PERCENTILE(IF($BV$5:$BV$2729="Y",$BQ$5:$BQ$2729),$AI534)</f>
        <v>0.98349963375711968</v>
      </c>
      <c r="AR534" s="41" t="str">
        <f>IF(AI534&lt;$BJ$12,"Up","Down")</f>
        <v>Up</v>
      </c>
      <c r="AS534" s="41" t="str">
        <f>IF(AI534&lt;$BK$12,"Down","Up")</f>
        <v>Up</v>
      </c>
      <c r="AU534" s="4" t="str">
        <f>IF(AZ534=AZ535,IF(AZ534&gt;AZ533,AZ534&amp;"_O",""),AZ534&amp;"_C")</f>
        <v/>
      </c>
      <c r="AV534" s="7" t="str">
        <f>IF(RIGHT(AU534,1)="C",AX534/INDEX($AX$5:$AX$2729,MATCH(AZ534&amp;"_O",$AU$5:$AU$2729,0),1),"")</f>
        <v/>
      </c>
      <c r="AW534" s="38">
        <v>29273</v>
      </c>
      <c r="AX534" s="37">
        <v>115.04</v>
      </c>
      <c r="AY534" s="7">
        <f>AX534/AX533</f>
        <v>0.99679403864483151</v>
      </c>
      <c r="AZ534" s="4">
        <f>YEAR(AW534)</f>
        <v>1980</v>
      </c>
      <c r="BA534" s="2" t="s">
        <v>6</v>
      </c>
      <c r="BB534" s="12" t="str">
        <f>INDEX($CD$5:$CD$10,MATCH(BA534,$CC$5:$CC$10,0),1)</f>
        <v/>
      </c>
      <c r="BC534" s="12" t="str">
        <f>IF(AND(BB534="Y",AY534&gt;1),"Y","")</f>
        <v/>
      </c>
      <c r="BD534" s="12" t="str">
        <f>IF(AND(BB534="Y",AY534&lt;1),"Y","")</f>
        <v/>
      </c>
      <c r="BE534" s="12" t="str">
        <f>IF(AY534&gt;1,IF(AY533&gt;1,"Y",""),"")</f>
        <v/>
      </c>
      <c r="BF534" s="12" t="str">
        <f>IF(AY534&lt;1,IF(AY533&lt;1,"Y",""),"")</f>
        <v>Y</v>
      </c>
      <c r="BG534" s="2"/>
      <c r="BH534" s="2"/>
      <c r="BI534" s="2"/>
      <c r="BJ534" s="2"/>
      <c r="BK534" s="2"/>
      <c r="BL534" s="2"/>
      <c r="BM534" s="4" t="str">
        <f>IF(BR534=BR535,IF(BR534&gt;BR533,BR534&amp;"_O",""),BR534&amp;"_C")</f>
        <v/>
      </c>
      <c r="BN534" s="7" t="str">
        <f>IF(RIGHT(BM534,1)="C",BP534/INDEX($BP$5:$BP$2729,MATCH(BR534&amp;"_O",$BM$5:$BM$2729,0),1),"")</f>
        <v/>
      </c>
      <c r="BO534" s="38">
        <v>29672</v>
      </c>
      <c r="BP534" s="3">
        <v>208.82</v>
      </c>
      <c r="BQ534" s="7">
        <f>BP534/BP533</f>
        <v>1.0122642881380581</v>
      </c>
      <c r="BR534" s="4">
        <f>YEAR(BO534)</f>
        <v>1981</v>
      </c>
      <c r="BS534" s="2" t="s">
        <v>6</v>
      </c>
      <c r="BT534" s="12" t="str">
        <f>INDEX($CD$5:$CD$10,MATCH(BS534,$CC$5:$CC$10,0),1)</f>
        <v/>
      </c>
      <c r="BU534" s="12" t="str">
        <f>IF(AND(BT534="Y",BQ534&gt;1),"Y","")</f>
        <v/>
      </c>
      <c r="BV534" s="12" t="str">
        <f>IF(AND(BT534="Y",BQ534&lt;1),"Y","")</f>
        <v/>
      </c>
      <c r="BW534" s="12" t="str">
        <f>IF(BQ534&gt;1,IF(BQ533&gt;1,"Y",""),"")</f>
        <v>Y</v>
      </c>
      <c r="BX534" s="12" t="str">
        <f>IF(BQ534&lt;1,IF(BQ533&lt;1,"Y",""),"")</f>
        <v/>
      </c>
      <c r="BY534" s="2"/>
      <c r="BZ534" s="2"/>
      <c r="CA534" s="2"/>
    </row>
    <row r="535" spans="2:79">
      <c r="B535" s="4" t="str">
        <f>IF(G535=G536,IF(G535&gt;G534,G535&amp;"_O",""),G535&amp;"_C")</f>
        <v/>
      </c>
      <c r="C535" s="14">
        <f ca="1">RANDBETWEEN(0,1000)/1000</f>
        <v>0.89400000000000002</v>
      </c>
      <c r="D535" s="16">
        <f>D534+1</f>
        <v>531</v>
      </c>
      <c r="E535" s="10">
        <f>ROUNDDOWN(D535/52,0)+1</f>
        <v>11</v>
      </c>
      <c r="F535" s="15">
        <f>F534+7</f>
        <v>48337</v>
      </c>
      <c r="G535" s="4">
        <f>YEAR(F535)</f>
        <v>2032</v>
      </c>
      <c r="H535" s="33">
        <v>8.7999999999999995E-2</v>
      </c>
      <c r="I535" s="33">
        <v>0.44900000000000001</v>
      </c>
      <c r="J535" s="33">
        <v>0.75600000000000001</v>
      </c>
      <c r="K535" s="16" t="str">
        <f>IF(M534&gt;1,"Up","Down")</f>
        <v>Down</v>
      </c>
      <c r="L535" s="16" t="str">
        <f>IF(K535="Up",IF(H535&lt;$BJ$7,"Up","Down"),IF(H535&lt;$BK$7,"Down","Up"))</f>
        <v>Down</v>
      </c>
      <c r="M535" s="17">
        <f>IF(L535="Up",INDEX($AK$5:$AK$1005,MATCH(I535,$AI$5:$AI$1005,0),1),INDEX($AL$5:$AL$1005,MATCH(J535,$AI$5:$AI$1005,0),1))</f>
        <v>0.99470363123069716</v>
      </c>
      <c r="N535" s="16" t="str">
        <f>IF(P534&gt;1,"Up","Down")</f>
        <v>Down</v>
      </c>
      <c r="O535" s="16" t="str">
        <f>IF(N535="Up",IF(H535&lt;$BJ$12,"Up","Down"),IF(H535&lt;$BK$12,"Down","Up"))</f>
        <v>Down</v>
      </c>
      <c r="P535" s="17">
        <f>IF(O535="Up",INDEX($AP$5:$AP$1005,MATCH(I535,$AI$5:$AI$1005,0),1),INDEX($AQ$5:$AQ$1005,MATCH(J535,$AI$5:$AI$1005,0),1))</f>
        <v>0.9940289645269984</v>
      </c>
      <c r="Q535" s="19">
        <f>T534</f>
        <v>93825.196177951439</v>
      </c>
      <c r="R535" s="19">
        <f>INDEX(model!$S$5:$S$35,MATCH(G535,model!$Q$5:$Q$35,0),1)*model!$O$5</f>
        <v>125</v>
      </c>
      <c r="S535" s="19">
        <f>IF(RIGHT(B535,1)="C",T534*INDEX(model!$T$5:$T$35,MATCH(G535,model!$Q$5:$Q$35,0),1),0)</f>
        <v>0</v>
      </c>
      <c r="T535" s="19">
        <f>(Q535+R535-S535)*M535</f>
        <v>93452.60129304466</v>
      </c>
      <c r="U535" s="19">
        <f>X534</f>
        <v>95564.311732124464</v>
      </c>
      <c r="V535" s="19">
        <f>INDEX(model!$S$5:$S$35,MATCH(G535,model!$Q$5:$Q$35,0),1)*model!$O$6</f>
        <v>125</v>
      </c>
      <c r="W535" s="19">
        <f>IF(RIGHT(B535,1)="C",X534*INDEX(model!$T$5:$T$35,MATCH(G535,model!$Q$5:$Q$35,0),1),0)</f>
        <v>0</v>
      </c>
      <c r="X535" s="19">
        <f>(U535+V535-W535)*P535</f>
        <v>95117.947457384842</v>
      </c>
      <c r="Y535" s="19"/>
      <c r="Z535" s="36" t="str">
        <f>K535&amp;L535</f>
        <v>DownDown</v>
      </c>
      <c r="AA535" s="36" t="str">
        <f>N535&amp;O535</f>
        <v>DownDown</v>
      </c>
      <c r="AB535" s="19"/>
      <c r="AC535" s="19"/>
      <c r="AD535" s="19"/>
      <c r="AE535" s="19"/>
      <c r="AI535" s="18">
        <f>ROUND(AI534-0.001,3)</f>
        <v>0.47</v>
      </c>
      <c r="AJ535" s="9">
        <f t="array" ref="AJ535">PERCENTILE(IF($BB$5:$BB$2729="Y",$AY$5:$AY$2729),$AI535)</f>
        <v>1.0015969931165938</v>
      </c>
      <c r="AK535" s="9">
        <f t="array" ref="AK535">PERCENTILE(IF($BC$5:$BC$2729="Y",$AY$5:$AY$2729),$AI535)</f>
        <v>1.0116109977744163</v>
      </c>
      <c r="AL535" s="9">
        <f t="array" ref="AL535">PERCENTILE(IF($BD$5:$BD$2729="Y",$AY$5:$AY$2729),$AI535)</f>
        <v>0.98660238802255984</v>
      </c>
      <c r="AM535" s="41" t="str">
        <f>IF(AI535&lt;$BJ$7,"Up","Down")</f>
        <v>Up</v>
      </c>
      <c r="AN535" s="41" t="str">
        <f>IF(AI535&lt;$BK$7,"Down","Up")</f>
        <v>Up</v>
      </c>
      <c r="AO535" s="9">
        <f t="array" ref="AO535">PERCENTILE(IF($BT$5:$BT$2729="Y",$BQ$5:$BQ$2729),$AI535)</f>
        <v>1.0020609049517983</v>
      </c>
      <c r="AP535" s="9">
        <f t="array" ref="AP535">PERCENTILE(IF($BU$5:$BU$2729="Y",$BQ$5:$BQ$2729),$AI535)</f>
        <v>1.016109689847577</v>
      </c>
      <c r="AQ535" s="9">
        <f t="array" ref="AQ535">PERCENTILE(IF($BV$5:$BV$2729="Y",$BQ$5:$BQ$2729),$AI535)</f>
        <v>0.98347570806224194</v>
      </c>
      <c r="AR535" s="41" t="str">
        <f>IF(AI535&lt;$BJ$12,"Up","Down")</f>
        <v>Up</v>
      </c>
      <c r="AS535" s="41" t="str">
        <f>IF(AI535&lt;$BK$12,"Down","Up")</f>
        <v>Up</v>
      </c>
      <c r="AU535" s="4" t="str">
        <f>IF(AZ535=AZ536,IF(AZ535&gt;AZ534,AZ535&amp;"_O",""),AZ535&amp;"_C")</f>
        <v/>
      </c>
      <c r="AV535" s="7" t="str">
        <f>IF(RIGHT(AU535,1)="C",AX535/INDEX($AX$5:$AX$2729,MATCH(AZ535&amp;"_O",$AU$5:$AU$2729,0),1),"")</f>
        <v/>
      </c>
      <c r="AW535" s="38">
        <v>29280</v>
      </c>
      <c r="AX535" s="37">
        <v>113.66</v>
      </c>
      <c r="AY535" s="7">
        <f>AX535/AX534</f>
        <v>0.98800417246175232</v>
      </c>
      <c r="AZ535" s="4">
        <f>YEAR(AW535)</f>
        <v>1980</v>
      </c>
      <c r="BA535" s="2" t="s">
        <v>6</v>
      </c>
      <c r="BB535" s="12" t="str">
        <f>INDEX($CD$5:$CD$10,MATCH(BA535,$CC$5:$CC$10,0),1)</f>
        <v/>
      </c>
      <c r="BC535" s="12" t="str">
        <f>IF(AND(BB535="Y",AY535&gt;1),"Y","")</f>
        <v/>
      </c>
      <c r="BD535" s="12" t="str">
        <f>IF(AND(BB535="Y",AY535&lt;1),"Y","")</f>
        <v/>
      </c>
      <c r="BE535" s="12" t="str">
        <f>IF(AY535&gt;1,IF(AY534&gt;1,"Y",""),"")</f>
        <v/>
      </c>
      <c r="BF535" s="12" t="str">
        <f>IF(AY535&lt;1,IF(AY534&lt;1,"Y",""),"")</f>
        <v>Y</v>
      </c>
      <c r="BG535" s="2"/>
      <c r="BH535" s="2"/>
      <c r="BI535" s="2"/>
      <c r="BJ535" s="2"/>
      <c r="BK535" s="2"/>
      <c r="BL535" s="2"/>
      <c r="BM535" s="4" t="str">
        <f>IF(BR535=BR536,IF(BR535&gt;BR534,BR535&amp;"_O",""),BR535&amp;"_C")</f>
        <v/>
      </c>
      <c r="BN535" s="7" t="str">
        <f>IF(RIGHT(BM535,1)="C",BP535/INDEX($BP$5:$BP$2729,MATCH(BR535&amp;"_O",$BM$5:$BM$2729,0),1),"")</f>
        <v/>
      </c>
      <c r="BO535" s="38">
        <v>29679</v>
      </c>
      <c r="BP535" s="3">
        <v>212.65</v>
      </c>
      <c r="BQ535" s="7">
        <f>BP535/BP534</f>
        <v>1.0183411550617758</v>
      </c>
      <c r="BR535" s="4">
        <f>YEAR(BO535)</f>
        <v>1981</v>
      </c>
      <c r="BS535" s="2" t="s">
        <v>6</v>
      </c>
      <c r="BT535" s="12" t="str">
        <f>INDEX($CD$5:$CD$10,MATCH(BS535,$CC$5:$CC$10,0),1)</f>
        <v/>
      </c>
      <c r="BU535" s="12" t="str">
        <f>IF(AND(BT535="Y",BQ535&gt;1),"Y","")</f>
        <v/>
      </c>
      <c r="BV535" s="12" t="str">
        <f>IF(AND(BT535="Y",BQ535&lt;1),"Y","")</f>
        <v/>
      </c>
      <c r="BW535" s="12" t="str">
        <f>IF(BQ535&gt;1,IF(BQ534&gt;1,"Y",""),"")</f>
        <v>Y</v>
      </c>
      <c r="BX535" s="12" t="str">
        <f>IF(BQ535&lt;1,IF(BQ534&lt;1,"Y",""),"")</f>
        <v/>
      </c>
      <c r="BY535" s="2"/>
      <c r="BZ535" s="2"/>
      <c r="CA535" s="2"/>
    </row>
    <row r="536" spans="2:79">
      <c r="B536" s="4" t="str">
        <f>IF(G536=G537,IF(G536&gt;G535,G536&amp;"_O",""),G536&amp;"_C")</f>
        <v/>
      </c>
      <c r="C536" s="14">
        <f ca="1">RANDBETWEEN(0,1000)/1000</f>
        <v>0.82</v>
      </c>
      <c r="D536" s="16">
        <f>D535+1</f>
        <v>532</v>
      </c>
      <c r="E536" s="10">
        <f>ROUNDDOWN(D536/52,0)+1</f>
        <v>11</v>
      </c>
      <c r="F536" s="15">
        <f>F535+7</f>
        <v>48344</v>
      </c>
      <c r="G536" s="4">
        <f>YEAR(F536)</f>
        <v>2032</v>
      </c>
      <c r="H536" s="33">
        <v>0.95899999999999996</v>
      </c>
      <c r="I536" s="33">
        <v>0.46300000000000002</v>
      </c>
      <c r="J536" s="33">
        <v>0.67900000000000005</v>
      </c>
      <c r="K536" s="16" t="str">
        <f>IF(M535&gt;1,"Up","Down")</f>
        <v>Down</v>
      </c>
      <c r="L536" s="16" t="str">
        <f>IF(K536="Up",IF(H536&lt;$BJ$7,"Up","Down"),IF(H536&lt;$BK$7,"Down","Up"))</f>
        <v>Up</v>
      </c>
      <c r="M536" s="17">
        <f>IF(L536="Up",INDEX($AK$5:$AK$1005,MATCH(I536,$AI$5:$AI$1005,0),1),INDEX($AL$5:$AL$1005,MATCH(J536,$AI$5:$AI$1005,0),1))</f>
        <v>1.0114859673025289</v>
      </c>
      <c r="N536" s="16" t="str">
        <f>IF(P535&gt;1,"Up","Down")</f>
        <v>Down</v>
      </c>
      <c r="O536" s="16" t="str">
        <f>IF(N536="Up",IF(H536&lt;$BJ$12,"Up","Down"),IF(H536&lt;$BK$12,"Down","Up"))</f>
        <v>Up</v>
      </c>
      <c r="P536" s="17">
        <f>IF(O536="Up",INDEX($AP$5:$AP$1005,MATCH(I536,$AI$5:$AI$1005,0),1),INDEX($AQ$5:$AQ$1005,MATCH(J536,$AI$5:$AI$1005,0),1))</f>
        <v>1.0156433875162256</v>
      </c>
      <c r="Q536" s="19">
        <f>T535</f>
        <v>93452.60129304466</v>
      </c>
      <c r="R536" s="19">
        <f>INDEX(model!$S$5:$S$35,MATCH(G536,model!$Q$5:$Q$35,0),1)*model!$O$5</f>
        <v>125</v>
      </c>
      <c r="S536" s="19">
        <f>IF(RIGHT(B536,1)="C",T535*INDEX(model!$T$5:$T$35,MATCH(G536,model!$Q$5:$Q$35,0),1),0)</f>
        <v>0</v>
      </c>
      <c r="T536" s="19">
        <f>(Q536+R536-S536)*M536</f>
        <v>94652.430561745656</v>
      </c>
      <c r="U536" s="19">
        <f>X535</f>
        <v>95117.947457384842</v>
      </c>
      <c r="V536" s="19">
        <f>INDEX(model!$S$5:$S$35,MATCH(G536,model!$Q$5:$Q$35,0),1)*model!$O$6</f>
        <v>125</v>
      </c>
      <c r="W536" s="19">
        <f>IF(RIGHT(B536,1)="C",X535*INDEX(model!$T$5:$T$35,MATCH(G536,model!$Q$5:$Q$35,0),1),0)</f>
        <v>0</v>
      </c>
      <c r="X536" s="19">
        <f>(U536+V536-W536)*P536</f>
        <v>96732.869792648227</v>
      </c>
      <c r="Y536" s="19"/>
      <c r="Z536" s="36" t="str">
        <f>K536&amp;L536</f>
        <v>DownUp</v>
      </c>
      <c r="AA536" s="36" t="str">
        <f>N536&amp;O536</f>
        <v>DownUp</v>
      </c>
      <c r="AB536" s="19"/>
      <c r="AC536" s="19"/>
      <c r="AD536" s="19"/>
      <c r="AE536" s="19"/>
      <c r="AI536" s="18">
        <f>ROUND(AI535-0.001,3)</f>
        <v>0.46899999999999997</v>
      </c>
      <c r="AJ536" s="9">
        <f t="array" ref="AJ536">PERCENTILE(IF($BB$5:$BB$2729="Y",$AY$5:$AY$2729),$AI536)</f>
        <v>1.0015883166323791</v>
      </c>
      <c r="AK536" s="9">
        <f t="array" ref="AK536">PERCENTILE(IF($BC$5:$BC$2729="Y",$AY$5:$AY$2729),$AI536)</f>
        <v>1.0116091661380548</v>
      </c>
      <c r="AL536" s="9">
        <f t="array" ref="AL536">PERCENTILE(IF($BD$5:$BD$2729="Y",$AY$5:$AY$2729),$AI536)</f>
        <v>0.98654229641819802</v>
      </c>
      <c r="AM536" s="41" t="str">
        <f>IF(AI536&lt;$BJ$7,"Up","Down")</f>
        <v>Up</v>
      </c>
      <c r="AN536" s="41" t="str">
        <f>IF(AI536&lt;$BK$7,"Down","Up")</f>
        <v>Up</v>
      </c>
      <c r="AO536" s="9">
        <f t="array" ref="AO536">PERCENTILE(IF($BT$5:$BT$2729="Y",$BQ$5:$BQ$2729),$AI536)</f>
        <v>1.0020508711289611</v>
      </c>
      <c r="AP536" s="9">
        <f t="array" ref="AP536">PERCENTILE(IF($BU$5:$BU$2729="Y",$BQ$5:$BQ$2729),$AI536)</f>
        <v>1.0160629035747712</v>
      </c>
      <c r="AQ536" s="9">
        <f t="array" ref="AQ536">PERCENTILE(IF($BV$5:$BV$2729="Y",$BQ$5:$BQ$2729),$AI536)</f>
        <v>0.98346715002536078</v>
      </c>
      <c r="AR536" s="41" t="str">
        <f>IF(AI536&lt;$BJ$12,"Up","Down")</f>
        <v>Up</v>
      </c>
      <c r="AS536" s="41" t="str">
        <f>IF(AI536&lt;$BK$12,"Down","Up")</f>
        <v>Up</v>
      </c>
      <c r="AU536" s="4" t="str">
        <f>IF(AZ536=AZ537,IF(AZ536&gt;AZ535,AZ536&amp;"_O",""),AZ536&amp;"_C")</f>
        <v/>
      </c>
      <c r="AV536" s="7" t="str">
        <f>IF(RIGHT(AU536,1)="C",AX536/INDEX($AX$5:$AX$2729,MATCH(AZ536&amp;"_O",$AU$5:$AU$2729,0),1),"")</f>
        <v/>
      </c>
      <c r="AW536" s="38">
        <v>29287</v>
      </c>
      <c r="AX536" s="37">
        <v>106.9</v>
      </c>
      <c r="AY536" s="7">
        <f>AX536/AX535</f>
        <v>0.94052437093084651</v>
      </c>
      <c r="AZ536" s="4">
        <f>YEAR(AW536)</f>
        <v>1980</v>
      </c>
      <c r="BA536" s="2" t="s">
        <v>6</v>
      </c>
      <c r="BB536" s="12" t="str">
        <f>INDEX($CD$5:$CD$10,MATCH(BA536,$CC$5:$CC$10,0),1)</f>
        <v/>
      </c>
      <c r="BC536" s="12" t="str">
        <f>IF(AND(BB536="Y",AY536&gt;1),"Y","")</f>
        <v/>
      </c>
      <c r="BD536" s="12" t="str">
        <f>IF(AND(BB536="Y",AY536&lt;1),"Y","")</f>
        <v/>
      </c>
      <c r="BE536" s="12" t="str">
        <f>IF(AY536&gt;1,IF(AY535&gt;1,"Y",""),"")</f>
        <v/>
      </c>
      <c r="BF536" s="12" t="str">
        <f>IF(AY536&lt;1,IF(AY535&lt;1,"Y",""),"")</f>
        <v>Y</v>
      </c>
      <c r="BG536" s="2"/>
      <c r="BH536" s="2"/>
      <c r="BI536" s="2"/>
      <c r="BJ536" s="2"/>
      <c r="BK536" s="2"/>
      <c r="BL536" s="2"/>
      <c r="BM536" s="4" t="str">
        <f>IF(BR536=BR537,IF(BR536&gt;BR535,BR536&amp;"_O",""),BR536&amp;"_C")</f>
        <v/>
      </c>
      <c r="BN536" s="7" t="str">
        <f>IF(RIGHT(BM536,1)="C",BP536/INDEX($BP$5:$BP$2729,MATCH(BR536&amp;"_O",$BM$5:$BM$2729,0),1),"")</f>
        <v/>
      </c>
      <c r="BO536" s="38">
        <v>29686</v>
      </c>
      <c r="BP536" s="3">
        <v>215.15</v>
      </c>
      <c r="BQ536" s="7">
        <f>BP536/BP535</f>
        <v>1.0117564072419469</v>
      </c>
      <c r="BR536" s="4">
        <f>YEAR(BO536)</f>
        <v>1981</v>
      </c>
      <c r="BS536" s="2" t="s">
        <v>6</v>
      </c>
      <c r="BT536" s="12" t="str">
        <f>INDEX($CD$5:$CD$10,MATCH(BS536,$CC$5:$CC$10,0),1)</f>
        <v/>
      </c>
      <c r="BU536" s="12" t="str">
        <f>IF(AND(BT536="Y",BQ536&gt;1),"Y","")</f>
        <v/>
      </c>
      <c r="BV536" s="12" t="str">
        <f>IF(AND(BT536="Y",BQ536&lt;1),"Y","")</f>
        <v/>
      </c>
      <c r="BW536" s="12" t="str">
        <f>IF(BQ536&gt;1,IF(BQ535&gt;1,"Y",""),"")</f>
        <v>Y</v>
      </c>
      <c r="BX536" s="12" t="str">
        <f>IF(BQ536&lt;1,IF(BQ535&lt;1,"Y",""),"")</f>
        <v/>
      </c>
      <c r="BY536" s="2"/>
      <c r="BZ536" s="2"/>
      <c r="CA536" s="2"/>
    </row>
    <row r="537" spans="2:79">
      <c r="B537" s="4" t="str">
        <f>IF(G537=G538,IF(G537&gt;G536,G537&amp;"_O",""),G537&amp;"_C")</f>
        <v/>
      </c>
      <c r="C537" s="14">
        <f ca="1">RANDBETWEEN(0,1000)/1000</f>
        <v>0.56299999999999994</v>
      </c>
      <c r="D537" s="16">
        <f>D536+1</f>
        <v>533</v>
      </c>
      <c r="E537" s="10">
        <f>ROUNDDOWN(D537/52,0)+1</f>
        <v>11</v>
      </c>
      <c r="F537" s="15">
        <f>F536+7</f>
        <v>48351</v>
      </c>
      <c r="G537" s="4">
        <f>YEAR(F537)</f>
        <v>2032</v>
      </c>
      <c r="H537" s="33">
        <v>9.0999999999999998E-2</v>
      </c>
      <c r="I537" s="33">
        <v>0.52800000000000002</v>
      </c>
      <c r="J537" s="33">
        <v>0.191</v>
      </c>
      <c r="K537" s="16" t="str">
        <f>IF(M536&gt;1,"Up","Down")</f>
        <v>Up</v>
      </c>
      <c r="L537" s="16" t="str">
        <f>IF(K537="Up",IF(H537&lt;$BJ$7,"Up","Down"),IF(H537&lt;$BK$7,"Down","Up"))</f>
        <v>Up</v>
      </c>
      <c r="M537" s="17">
        <f>IF(L537="Up",INDEX($AK$5:$AK$1005,MATCH(I537,$AI$5:$AI$1005,0),1),INDEX($AL$5:$AL$1005,MATCH(J537,$AI$5:$AI$1005,0),1))</f>
        <v>1.0130038826200221</v>
      </c>
      <c r="N537" s="16" t="str">
        <f>IF(P536&gt;1,"Up","Down")</f>
        <v>Up</v>
      </c>
      <c r="O537" s="16" t="str">
        <f>IF(N537="Up",IF(H537&lt;$BJ$12,"Up","Down"),IF(H537&lt;$BK$12,"Down","Up"))</f>
        <v>Up</v>
      </c>
      <c r="P537" s="17">
        <f>IF(O537="Up",INDEX($AP$5:$AP$1005,MATCH(I537,$AI$5:$AI$1005,0),1),INDEX($AQ$5:$AQ$1005,MATCH(J537,$AI$5:$AI$1005,0),1))</f>
        <v>1.0182987471697762</v>
      </c>
      <c r="Q537" s="19">
        <f>T536</f>
        <v>94652.430561745656</v>
      </c>
      <c r="R537" s="19">
        <f>INDEX(model!$S$5:$S$35,MATCH(G537,model!$Q$5:$Q$35,0),1)*model!$O$5</f>
        <v>125</v>
      </c>
      <c r="S537" s="19">
        <f>IF(RIGHT(B537,1)="C",T536*INDEX(model!$T$5:$T$35,MATCH(G537,model!$Q$5:$Q$35,0),1),0)</f>
        <v>0</v>
      </c>
      <c r="T537" s="19">
        <f>(Q537+R537-S537)*M537</f>
        <v>96009.905143797892</v>
      </c>
      <c r="U537" s="19">
        <f>X536</f>
        <v>96732.869792648227</v>
      </c>
      <c r="V537" s="19">
        <f>INDEX(model!$S$5:$S$35,MATCH(G537,model!$Q$5:$Q$35,0),1)*model!$O$6</f>
        <v>125</v>
      </c>
      <c r="W537" s="19">
        <f>IF(RIGHT(B537,1)="C",X536*INDEX(model!$T$5:$T$35,MATCH(G537,model!$Q$5:$Q$35,0),1),0)</f>
        <v>0</v>
      </c>
      <c r="X537" s="19">
        <f>(U537+V537-W537)*P537</f>
        <v>98630.247463387001</v>
      </c>
      <c r="Y537" s="19"/>
      <c r="Z537" s="36" t="str">
        <f>K537&amp;L537</f>
        <v>UpUp</v>
      </c>
      <c r="AA537" s="36" t="str">
        <f>N537&amp;O537</f>
        <v>UpUp</v>
      </c>
      <c r="AB537" s="19"/>
      <c r="AC537" s="19"/>
      <c r="AD537" s="19"/>
      <c r="AE537" s="19"/>
      <c r="AI537" s="18">
        <f>ROUND(AI536-0.001,3)</f>
        <v>0.46800000000000003</v>
      </c>
      <c r="AJ537" s="9">
        <f t="array" ref="AJ537">PERCENTILE(IF($BB$5:$BB$2729="Y",$AY$5:$AY$2729),$AI537)</f>
        <v>1.0015723960087017</v>
      </c>
      <c r="AK537" s="9">
        <f t="array" ref="AK537">PERCENTILE(IF($BC$5:$BC$2729="Y",$AY$5:$AY$2729),$AI537)</f>
        <v>1.0115996025648177</v>
      </c>
      <c r="AL537" s="9">
        <f t="array" ref="AL537">PERCENTILE(IF($BD$5:$BD$2729="Y",$AY$5:$AY$2729),$AI537)</f>
        <v>0.98652099250721437</v>
      </c>
      <c r="AM537" s="41" t="str">
        <f>IF(AI537&lt;$BJ$7,"Up","Down")</f>
        <v>Up</v>
      </c>
      <c r="AN537" s="41" t="str">
        <f>IF(AI537&lt;$BK$7,"Down","Up")</f>
        <v>Up</v>
      </c>
      <c r="AO537" s="9">
        <f t="array" ref="AO537">PERCENTILE(IF($BT$5:$BT$2729="Y",$BQ$5:$BQ$2729),$AI537)</f>
        <v>1.0019608569368466</v>
      </c>
      <c r="AP537" s="9">
        <f t="array" ref="AP537">PERCENTILE(IF($BU$5:$BU$2729="Y",$BQ$5:$BQ$2729),$AI537)</f>
        <v>1.0159238349364308</v>
      </c>
      <c r="AQ537" s="9">
        <f t="array" ref="AQ537">PERCENTILE(IF($BV$5:$BV$2729="Y",$BQ$5:$BQ$2729),$AI537)</f>
        <v>0.98346253045414056</v>
      </c>
      <c r="AR537" s="41" t="str">
        <f>IF(AI537&lt;$BJ$12,"Up","Down")</f>
        <v>Up</v>
      </c>
      <c r="AS537" s="41" t="str">
        <f>IF(AI537&lt;$BK$12,"Down","Up")</f>
        <v>Up</v>
      </c>
      <c r="AU537" s="4" t="str">
        <f>IF(AZ537=AZ538,IF(AZ537&gt;AZ536,AZ537&amp;"_O",""),AZ537&amp;"_C")</f>
        <v/>
      </c>
      <c r="AV537" s="7" t="str">
        <f>IF(RIGHT(AU537,1)="C",AX537/INDEX($AX$5:$AX$2729,MATCH(AZ537&amp;"_O",$AU$5:$AU$2729,0),1),"")</f>
        <v/>
      </c>
      <c r="AW537" s="38">
        <v>29294</v>
      </c>
      <c r="AX537" s="37">
        <v>105.43</v>
      </c>
      <c r="AY537" s="7">
        <f>AX537/AX536</f>
        <v>0.98624883068288116</v>
      </c>
      <c r="AZ537" s="4">
        <f>YEAR(AW537)</f>
        <v>1980</v>
      </c>
      <c r="BA537" s="2" t="s">
        <v>6</v>
      </c>
      <c r="BB537" s="12" t="str">
        <f>INDEX($CD$5:$CD$10,MATCH(BA537,$CC$5:$CC$10,0),1)</f>
        <v/>
      </c>
      <c r="BC537" s="12" t="str">
        <f>IF(AND(BB537="Y",AY537&gt;1),"Y","")</f>
        <v/>
      </c>
      <c r="BD537" s="12" t="str">
        <f>IF(AND(BB537="Y",AY537&lt;1),"Y","")</f>
        <v/>
      </c>
      <c r="BE537" s="12" t="str">
        <f>IF(AY537&gt;1,IF(AY536&gt;1,"Y",""),"")</f>
        <v/>
      </c>
      <c r="BF537" s="12" t="str">
        <f>IF(AY537&lt;1,IF(AY536&lt;1,"Y",""),"")</f>
        <v>Y</v>
      </c>
      <c r="BG537" s="2"/>
      <c r="BH537" s="2"/>
      <c r="BI537" s="2"/>
      <c r="BJ537" s="2"/>
      <c r="BK537" s="2"/>
      <c r="BL537" s="2"/>
      <c r="BM537" s="4" t="str">
        <f>IF(BR537=BR538,IF(BR537&gt;BR536,BR537&amp;"_O",""),BR537&amp;"_C")</f>
        <v/>
      </c>
      <c r="BN537" s="7" t="str">
        <f>IF(RIGHT(BM537,1)="C",BP537/INDEX($BP$5:$BP$2729,MATCH(BR537&amp;"_O",$BM$5:$BM$2729,0),1),"")</f>
        <v/>
      </c>
      <c r="BO537" s="38">
        <v>29692</v>
      </c>
      <c r="BP537" s="3">
        <v>216.64</v>
      </c>
      <c r="BQ537" s="7">
        <f>BP537/BP536</f>
        <v>1.0069254008831048</v>
      </c>
      <c r="BR537" s="4">
        <f>YEAR(BO537)</f>
        <v>1981</v>
      </c>
      <c r="BS537" s="2" t="s">
        <v>6</v>
      </c>
      <c r="BT537" s="12" t="str">
        <f>INDEX($CD$5:$CD$10,MATCH(BS537,$CC$5:$CC$10,0),1)</f>
        <v/>
      </c>
      <c r="BU537" s="12" t="str">
        <f>IF(AND(BT537="Y",BQ537&gt;1),"Y","")</f>
        <v/>
      </c>
      <c r="BV537" s="12" t="str">
        <f>IF(AND(BT537="Y",BQ537&lt;1),"Y","")</f>
        <v/>
      </c>
      <c r="BW537" s="12" t="str">
        <f>IF(BQ537&gt;1,IF(BQ536&gt;1,"Y",""),"")</f>
        <v>Y</v>
      </c>
      <c r="BX537" s="12" t="str">
        <f>IF(BQ537&lt;1,IF(BQ536&lt;1,"Y",""),"")</f>
        <v/>
      </c>
      <c r="BY537" s="2"/>
      <c r="BZ537" s="2"/>
      <c r="CA537" s="2"/>
    </row>
    <row r="538" spans="2:79">
      <c r="B538" s="4" t="str">
        <f>IF(G538=G539,IF(G538&gt;G537,G538&amp;"_O",""),G538&amp;"_C")</f>
        <v/>
      </c>
      <c r="C538" s="14">
        <f ca="1">RANDBETWEEN(0,1000)/1000</f>
        <v>0.71399999999999997</v>
      </c>
      <c r="D538" s="16">
        <f>D537+1</f>
        <v>534</v>
      </c>
      <c r="E538" s="10">
        <f>ROUNDDOWN(D538/52,0)+1</f>
        <v>11</v>
      </c>
      <c r="F538" s="15">
        <f>F537+7</f>
        <v>48358</v>
      </c>
      <c r="G538" s="4">
        <f>YEAR(F538)</f>
        <v>2032</v>
      </c>
      <c r="H538" s="33">
        <v>0.83499999999999996</v>
      </c>
      <c r="I538" s="33">
        <v>9.5000000000000001E-2</v>
      </c>
      <c r="J538" s="33">
        <v>0.92600000000000005</v>
      </c>
      <c r="K538" s="16" t="str">
        <f>IF(M537&gt;1,"Up","Down")</f>
        <v>Up</v>
      </c>
      <c r="L538" s="16" t="str">
        <f>IF(K538="Up",IF(H538&lt;$BJ$7,"Up","Down"),IF(H538&lt;$BK$7,"Down","Up"))</f>
        <v>Down</v>
      </c>
      <c r="M538" s="17">
        <f>IF(L538="Up",INDEX($AK$5:$AK$1005,MATCH(I538,$AI$5:$AI$1005,0),1),INDEX($AL$5:$AL$1005,MATCH(J538,$AI$5:$AI$1005,0),1))</f>
        <v>0.99838966808658691</v>
      </c>
      <c r="N538" s="16" t="str">
        <f>IF(P537&gt;1,"Up","Down")</f>
        <v>Up</v>
      </c>
      <c r="O538" s="16" t="str">
        <f>IF(N538="Up",IF(H538&lt;$BJ$12,"Up","Down"),IF(H538&lt;$BK$12,"Down","Up"))</f>
        <v>Down</v>
      </c>
      <c r="P538" s="17">
        <f>IF(O538="Up",INDEX($AP$5:$AP$1005,MATCH(I538,$AI$5:$AI$1005,0),1),INDEX($AQ$5:$AQ$1005,MATCH(J538,$AI$5:$AI$1005,0),1))</f>
        <v>0.99815987067731327</v>
      </c>
      <c r="Q538" s="19">
        <f>T537</f>
        <v>96009.905143797892</v>
      </c>
      <c r="R538" s="19">
        <f>INDEX(model!$S$5:$S$35,MATCH(G538,model!$Q$5:$Q$35,0),1)*model!$O$5</f>
        <v>125</v>
      </c>
      <c r="S538" s="19">
        <f>IF(RIGHT(B538,1)="C",T537*INDEX(model!$T$5:$T$35,MATCH(G538,model!$Q$5:$Q$35,0),1),0)</f>
        <v>0</v>
      </c>
      <c r="T538" s="19">
        <f>(Q538+R538-S538)*M538</f>
        <v>95980.096038051895</v>
      </c>
      <c r="U538" s="19">
        <f>X537</f>
        <v>98630.247463387001</v>
      </c>
      <c r="V538" s="19">
        <f>INDEX(model!$S$5:$S$35,MATCH(G538,model!$Q$5:$Q$35,0),1)*model!$O$6</f>
        <v>125</v>
      </c>
      <c r="W538" s="19">
        <f>IF(RIGHT(B538,1)="C",X537*INDEX(model!$T$5:$T$35,MATCH(G538,model!$Q$5:$Q$35,0),1),0)</f>
        <v>0</v>
      </c>
      <c r="X538" s="19">
        <f>(U538+V538-W538)*P538</f>
        <v>98573.525036760431</v>
      </c>
      <c r="Y538" s="19"/>
      <c r="Z538" s="36" t="str">
        <f>K538&amp;L538</f>
        <v>UpDown</v>
      </c>
      <c r="AA538" s="36" t="str">
        <f>N538&amp;O538</f>
        <v>UpDown</v>
      </c>
      <c r="AB538" s="19"/>
      <c r="AC538" s="19"/>
      <c r="AD538" s="19"/>
      <c r="AE538" s="19"/>
      <c r="AI538" s="18">
        <f>ROUND(AI537-0.001,3)</f>
        <v>0.46700000000000003</v>
      </c>
      <c r="AJ538" s="9">
        <f t="array" ref="AJ538">PERCENTILE(IF($BB$5:$BB$2729="Y",$AY$5:$AY$2729),$AI538)</f>
        <v>1.0015690865858502</v>
      </c>
      <c r="AK538" s="9">
        <f t="array" ref="AK538">PERCENTILE(IF($BC$5:$BC$2729="Y",$AY$5:$AY$2729),$AI538)</f>
        <v>1.0115711817796769</v>
      </c>
      <c r="AL538" s="9">
        <f t="array" ref="AL538">PERCENTILE(IF($BD$5:$BD$2729="Y",$AY$5:$AY$2729),$AI538)</f>
        <v>0.98651696716493098</v>
      </c>
      <c r="AM538" s="41" t="str">
        <f>IF(AI538&lt;$BJ$7,"Up","Down")</f>
        <v>Up</v>
      </c>
      <c r="AN538" s="41" t="str">
        <f>IF(AI538&lt;$BK$7,"Down","Up")</f>
        <v>Up</v>
      </c>
      <c r="AO538" s="9">
        <f t="array" ref="AO538">PERCENTILE(IF($BT$5:$BT$2729="Y",$BQ$5:$BQ$2729),$AI538)</f>
        <v>1.0018948487842045</v>
      </c>
      <c r="AP538" s="9">
        <f t="array" ref="AP538">PERCENTILE(IF($BU$5:$BU$2729="Y",$BQ$5:$BQ$2729),$AI538)</f>
        <v>1.0159125916951464</v>
      </c>
      <c r="AQ538" s="9">
        <f t="array" ref="AQ538">PERCENTILE(IF($BV$5:$BV$2729="Y",$BQ$5:$BQ$2729),$AI538)</f>
        <v>0.98345597908832838</v>
      </c>
      <c r="AR538" s="41" t="str">
        <f>IF(AI538&lt;$BJ$12,"Up","Down")</f>
        <v>Up</v>
      </c>
      <c r="AS538" s="41" t="str">
        <f>IF(AI538&lt;$BK$12,"Down","Up")</f>
        <v>Up</v>
      </c>
      <c r="AU538" s="4" t="str">
        <f>IF(AZ538=AZ539,IF(AZ538&gt;AZ537,AZ538&amp;"_O",""),AZ538&amp;"_C")</f>
        <v/>
      </c>
      <c r="AV538" s="7" t="str">
        <f>IF(RIGHT(AU538,1)="C",AX538/INDEX($AX$5:$AX$2729,MATCH(AZ538&amp;"_O",$AU$5:$AU$2729,0),1),"")</f>
        <v/>
      </c>
      <c r="AW538" s="38">
        <v>29301</v>
      </c>
      <c r="AX538" s="37">
        <v>102.31</v>
      </c>
      <c r="AY538" s="7">
        <f>AX538/AX537</f>
        <v>0.97040690505548699</v>
      </c>
      <c r="AZ538" s="4">
        <f>YEAR(AW538)</f>
        <v>1980</v>
      </c>
      <c r="BA538" s="2" t="s">
        <v>6</v>
      </c>
      <c r="BB538" s="12" t="str">
        <f>INDEX($CD$5:$CD$10,MATCH(BA538,$CC$5:$CC$10,0),1)</f>
        <v/>
      </c>
      <c r="BC538" s="12" t="str">
        <f>IF(AND(BB538="Y",AY538&gt;1),"Y","")</f>
        <v/>
      </c>
      <c r="BD538" s="12" t="str">
        <f>IF(AND(BB538="Y",AY538&lt;1),"Y","")</f>
        <v/>
      </c>
      <c r="BE538" s="12" t="str">
        <f>IF(AY538&gt;1,IF(AY537&gt;1,"Y",""),"")</f>
        <v/>
      </c>
      <c r="BF538" s="12" t="str">
        <f>IF(AY538&lt;1,IF(AY537&lt;1,"Y",""),"")</f>
        <v>Y</v>
      </c>
      <c r="BG538" s="2"/>
      <c r="BH538" s="2"/>
      <c r="BI538" s="2"/>
      <c r="BJ538" s="2"/>
      <c r="BK538" s="2"/>
      <c r="BL538" s="2"/>
      <c r="BM538" s="4" t="str">
        <f>IF(BR538=BR539,IF(BR538&gt;BR537,BR538&amp;"_O",""),BR538&amp;"_C")</f>
        <v/>
      </c>
      <c r="BN538" s="7" t="str">
        <f>IF(RIGHT(BM538,1)="C",BP538/INDEX($BP$5:$BP$2729,MATCH(BR538&amp;"_O",$BM$5:$BM$2729,0),1),"")</f>
        <v/>
      </c>
      <c r="BO538" s="38">
        <v>29700</v>
      </c>
      <c r="BP538" s="3">
        <v>219.56</v>
      </c>
      <c r="BQ538" s="7">
        <f>BP538/BP537</f>
        <v>1.0134785819793206</v>
      </c>
      <c r="BR538" s="4">
        <f>YEAR(BO538)</f>
        <v>1981</v>
      </c>
      <c r="BS538" s="2" t="s">
        <v>6</v>
      </c>
      <c r="BT538" s="12" t="str">
        <f>INDEX($CD$5:$CD$10,MATCH(BS538,$CC$5:$CC$10,0),1)</f>
        <v/>
      </c>
      <c r="BU538" s="12" t="str">
        <f>IF(AND(BT538="Y",BQ538&gt;1),"Y","")</f>
        <v/>
      </c>
      <c r="BV538" s="12" t="str">
        <f>IF(AND(BT538="Y",BQ538&lt;1),"Y","")</f>
        <v/>
      </c>
      <c r="BW538" s="12" t="str">
        <f>IF(BQ538&gt;1,IF(BQ537&gt;1,"Y",""),"")</f>
        <v>Y</v>
      </c>
      <c r="BX538" s="12" t="str">
        <f>IF(BQ538&lt;1,IF(BQ537&lt;1,"Y",""),"")</f>
        <v/>
      </c>
      <c r="BY538" s="2"/>
      <c r="BZ538" s="2"/>
      <c r="CA538" s="2"/>
    </row>
    <row r="539" spans="2:79">
      <c r="B539" s="4" t="str">
        <f>IF(G539=G540,IF(G539&gt;G538,G539&amp;"_O",""),G539&amp;"_C")</f>
        <v/>
      </c>
      <c r="C539" s="14">
        <f ca="1">RANDBETWEEN(0,1000)/1000</f>
        <v>0.17100000000000001</v>
      </c>
      <c r="D539" s="16">
        <f>D538+1</f>
        <v>535</v>
      </c>
      <c r="E539" s="10">
        <f>ROUNDDOWN(D539/52,0)+1</f>
        <v>11</v>
      </c>
      <c r="F539" s="15">
        <f>F538+7</f>
        <v>48365</v>
      </c>
      <c r="G539" s="4">
        <f>YEAR(F539)</f>
        <v>2032</v>
      </c>
      <c r="H539" s="33">
        <v>8.2000000000000003E-2</v>
      </c>
      <c r="I539" s="33">
        <v>0.91200000000000003</v>
      </c>
      <c r="J539" s="33">
        <v>2.9000000000000001E-2</v>
      </c>
      <c r="K539" s="16" t="str">
        <f>IF(M538&gt;1,"Up","Down")</f>
        <v>Down</v>
      </c>
      <c r="L539" s="16" t="str">
        <f>IF(K539="Up",IF(H539&lt;$BJ$7,"Up","Down"),IF(H539&lt;$BK$7,"Down","Up"))</f>
        <v>Down</v>
      </c>
      <c r="M539" s="17">
        <f>IF(L539="Up",INDEX($AK$5:$AK$1005,MATCH(I539,$AI$5:$AI$1005,0),1),INDEX($AL$5:$AL$1005,MATCH(J539,$AI$5:$AI$1005,0),1))</f>
        <v>0.94047678203331408</v>
      </c>
      <c r="N539" s="16" t="str">
        <f>IF(P538&gt;1,"Up","Down")</f>
        <v>Down</v>
      </c>
      <c r="O539" s="16" t="str">
        <f>IF(N539="Up",IF(H539&lt;$BJ$12,"Up","Down"),IF(H539&lt;$BK$12,"Down","Up"))</f>
        <v>Down</v>
      </c>
      <c r="P539" s="17">
        <f>IF(O539="Up",INDEX($AP$5:$AP$1005,MATCH(I539,$AI$5:$AI$1005,0),1),INDEX($AQ$5:$AQ$1005,MATCH(J539,$AI$5:$AI$1005,0),1))</f>
        <v>0.92121539617316583</v>
      </c>
      <c r="Q539" s="19">
        <f>T538</f>
        <v>95980.096038051895</v>
      </c>
      <c r="R539" s="19">
        <f>INDEX(model!$S$5:$S$35,MATCH(G539,model!$Q$5:$Q$35,0),1)*model!$O$5</f>
        <v>125</v>
      </c>
      <c r="S539" s="19">
        <f>IF(RIGHT(B539,1)="C",T538*INDEX(model!$T$5:$T$35,MATCH(G539,model!$Q$5:$Q$35,0),1),0)</f>
        <v>0</v>
      </c>
      <c r="T539" s="19">
        <f>(Q539+R539-S539)*M539</f>
        <v>90384.611458869651</v>
      </c>
      <c r="U539" s="19">
        <f>X538</f>
        <v>98573.525036760431</v>
      </c>
      <c r="V539" s="19">
        <f>INDEX(model!$S$5:$S$35,MATCH(G539,model!$Q$5:$Q$35,0),1)*model!$O$6</f>
        <v>125</v>
      </c>
      <c r="W539" s="19">
        <f>IF(RIGHT(B539,1)="C",X538*INDEX(model!$T$5:$T$35,MATCH(G539,model!$Q$5:$Q$35,0),1),0)</f>
        <v>0</v>
      </c>
      <c r="X539" s="19">
        <f>(U539+V539-W539)*P539</f>
        <v>90922.600843446387</v>
      </c>
      <c r="Y539" s="19"/>
      <c r="Z539" s="36" t="str">
        <f>K539&amp;L539</f>
        <v>DownDown</v>
      </c>
      <c r="AA539" s="36" t="str">
        <f>N539&amp;O539</f>
        <v>DownDown</v>
      </c>
      <c r="AB539" s="19"/>
      <c r="AC539" s="19"/>
      <c r="AD539" s="19"/>
      <c r="AE539" s="19"/>
      <c r="AI539" s="18">
        <f>ROUND(AI538-0.001,3)</f>
        <v>0.46600000000000003</v>
      </c>
      <c r="AJ539" s="9">
        <f t="array" ref="AJ539">PERCENTILE(IF($BB$5:$BB$2729="Y",$AY$5:$AY$2729),$AI539)</f>
        <v>1.001546293822738</v>
      </c>
      <c r="AK539" s="9">
        <f t="array" ref="AK539">PERCENTILE(IF($BC$5:$BC$2729="Y",$AY$5:$AY$2729),$AI539)</f>
        <v>1.0115587060310884</v>
      </c>
      <c r="AL539" s="9">
        <f t="array" ref="AL539">PERCENTILE(IF($BD$5:$BD$2729="Y",$AY$5:$AY$2729),$AI539)</f>
        <v>0.98651547320009425</v>
      </c>
      <c r="AM539" s="41" t="str">
        <f>IF(AI539&lt;$BJ$7,"Up","Down")</f>
        <v>Up</v>
      </c>
      <c r="AN539" s="41" t="str">
        <f>IF(AI539&lt;$BK$7,"Down","Up")</f>
        <v>Up</v>
      </c>
      <c r="AO539" s="9">
        <f t="array" ref="AO539">PERCENTILE(IF($BT$5:$BT$2729="Y",$BQ$5:$BQ$2729),$AI539)</f>
        <v>1.0018290426789922</v>
      </c>
      <c r="AP539" s="9">
        <f t="array" ref="AP539">PERCENTILE(IF($BU$5:$BU$2729="Y",$BQ$5:$BQ$2729),$AI539)</f>
        <v>1.0158072181517466</v>
      </c>
      <c r="AQ539" s="9">
        <f t="array" ref="AQ539">PERCENTILE(IF($BV$5:$BV$2729="Y",$BQ$5:$BQ$2729),$AI539)</f>
        <v>0.98344039353169765</v>
      </c>
      <c r="AR539" s="41" t="str">
        <f>IF(AI539&lt;$BJ$12,"Up","Down")</f>
        <v>Up</v>
      </c>
      <c r="AS539" s="41" t="str">
        <f>IF(AI539&lt;$BK$12,"Down","Up")</f>
        <v>Up</v>
      </c>
      <c r="AU539" s="4" t="str">
        <f>IF(AZ539=AZ540,IF(AZ539&gt;AZ538,AZ539&amp;"_O",""),AZ539&amp;"_C")</f>
        <v/>
      </c>
      <c r="AV539" s="7" t="str">
        <f>IF(RIGHT(AU539,1)="C",AX539/INDEX($AX$5:$AX$2729,MATCH(AZ539&amp;"_O",$AU$5:$AU$2729,0),1),"")</f>
        <v/>
      </c>
      <c r="AW539" s="38">
        <v>29308</v>
      </c>
      <c r="AX539" s="37">
        <v>100.68</v>
      </c>
      <c r="AY539" s="7">
        <f>AX539/AX538</f>
        <v>0.98406802854070963</v>
      </c>
      <c r="AZ539" s="4">
        <f>YEAR(AW539)</f>
        <v>1980</v>
      </c>
      <c r="BA539" s="2" t="s">
        <v>6</v>
      </c>
      <c r="BB539" s="12" t="str">
        <f>INDEX($CD$5:$CD$10,MATCH(BA539,$CC$5:$CC$10,0),1)</f>
        <v/>
      </c>
      <c r="BC539" s="12" t="str">
        <f>IF(AND(BB539="Y",AY539&gt;1),"Y","")</f>
        <v/>
      </c>
      <c r="BD539" s="12" t="str">
        <f>IF(AND(BB539="Y",AY539&lt;1),"Y","")</f>
        <v/>
      </c>
      <c r="BE539" s="12" t="str">
        <f>IF(AY539&gt;1,IF(AY538&gt;1,"Y",""),"")</f>
        <v/>
      </c>
      <c r="BF539" s="12" t="str">
        <f>IF(AY539&lt;1,IF(AY538&lt;1,"Y",""),"")</f>
        <v>Y</v>
      </c>
      <c r="BG539" s="2"/>
      <c r="BH539" s="2"/>
      <c r="BI539" s="2"/>
      <c r="BJ539" s="2"/>
      <c r="BK539" s="2"/>
      <c r="BL539" s="2"/>
      <c r="BM539" s="4" t="str">
        <f>IF(BR539=BR540,IF(BR539&gt;BR538,BR539&amp;"_O",""),BR539&amp;"_C")</f>
        <v/>
      </c>
      <c r="BN539" s="7" t="str">
        <f>IF(RIGHT(BM539,1)="C",BP539/INDEX($BP$5:$BP$2729,MATCH(BR539&amp;"_O",$BM$5:$BM$2729,0),1),"")</f>
        <v/>
      </c>
      <c r="BO539" s="38">
        <v>29707</v>
      </c>
      <c r="BP539" s="3">
        <v>216.68</v>
      </c>
      <c r="BQ539" s="7">
        <f>BP539/BP538</f>
        <v>0.98688285662233555</v>
      </c>
      <c r="BR539" s="4">
        <f>YEAR(BO539)</f>
        <v>1981</v>
      </c>
      <c r="BS539" s="2" t="s">
        <v>6</v>
      </c>
      <c r="BT539" s="12" t="str">
        <f>INDEX($CD$5:$CD$10,MATCH(BS539,$CC$5:$CC$10,0),1)</f>
        <v/>
      </c>
      <c r="BU539" s="12" t="str">
        <f>IF(AND(BT539="Y",BQ539&gt;1),"Y","")</f>
        <v/>
      </c>
      <c r="BV539" s="12" t="str">
        <f>IF(AND(BT539="Y",BQ539&lt;1),"Y","")</f>
        <v/>
      </c>
      <c r="BW539" s="12" t="str">
        <f>IF(BQ539&gt;1,IF(BQ538&gt;1,"Y",""),"")</f>
        <v/>
      </c>
      <c r="BX539" s="12" t="str">
        <f>IF(BQ539&lt;1,IF(BQ538&lt;1,"Y",""),"")</f>
        <v/>
      </c>
      <c r="BY539" s="2"/>
      <c r="BZ539" s="2"/>
      <c r="CA539" s="2"/>
    </row>
    <row r="540" spans="2:79">
      <c r="B540" s="4" t="str">
        <f>IF(G540=G541,IF(G540&gt;G539,G540&amp;"_O",""),G540&amp;"_C")</f>
        <v/>
      </c>
      <c r="C540" s="14">
        <f ca="1">RANDBETWEEN(0,1000)/1000</f>
        <v>0.93100000000000005</v>
      </c>
      <c r="D540" s="16">
        <f>D539+1</f>
        <v>536</v>
      </c>
      <c r="E540" s="10">
        <f>ROUNDDOWN(D540/52,0)+1</f>
        <v>11</v>
      </c>
      <c r="F540" s="15">
        <f>F539+7</f>
        <v>48372</v>
      </c>
      <c r="G540" s="4">
        <f>YEAR(F540)</f>
        <v>2032</v>
      </c>
      <c r="H540" s="33">
        <v>0.79500000000000004</v>
      </c>
      <c r="I540" s="33">
        <v>0.66500000000000004</v>
      </c>
      <c r="J540" s="33">
        <v>0.47699999999999998</v>
      </c>
      <c r="K540" s="16" t="str">
        <f>IF(M539&gt;1,"Up","Down")</f>
        <v>Down</v>
      </c>
      <c r="L540" s="16" t="str">
        <f>IF(K540="Up",IF(H540&lt;$BJ$7,"Up","Down"),IF(H540&lt;$BK$7,"Down","Up"))</f>
        <v>Up</v>
      </c>
      <c r="M540" s="17">
        <f>IF(L540="Up",INDEX($AK$5:$AK$1005,MATCH(I540,$AI$5:$AI$1005,0),1),INDEX($AL$5:$AL$1005,MATCH(J540,$AI$5:$AI$1005,0),1))</f>
        <v>1.0171158121794606</v>
      </c>
      <c r="N540" s="16" t="str">
        <f>IF(P539&gt;1,"Up","Down")</f>
        <v>Down</v>
      </c>
      <c r="O540" s="16" t="str">
        <f>IF(N540="Up",IF(H540&lt;$BJ$12,"Up","Down"),IF(H540&lt;$BK$12,"Down","Up"))</f>
        <v>Up</v>
      </c>
      <c r="P540" s="17">
        <f>IF(O540="Up",INDEX($AP$5:$AP$1005,MATCH(I540,$AI$5:$AI$1005,0),1),INDEX($AQ$5:$AQ$1005,MATCH(J540,$AI$5:$AI$1005,0),1))</f>
        <v>1.0244151484111244</v>
      </c>
      <c r="Q540" s="19">
        <f>T539</f>
        <v>90384.611458869651</v>
      </c>
      <c r="R540" s="19">
        <f>INDEX(model!$S$5:$S$35,MATCH(G540,model!$Q$5:$Q$35,0),1)*model!$O$5</f>
        <v>125</v>
      </c>
      <c r="S540" s="19">
        <f>IF(RIGHT(B540,1)="C",T539*INDEX(model!$T$5:$T$35,MATCH(G540,model!$Q$5:$Q$35,0),1),0)</f>
        <v>0</v>
      </c>
      <c r="T540" s="19">
        <f>(Q540+R540-S540)*M540</f>
        <v>92058.756969035618</v>
      </c>
      <c r="U540" s="19">
        <f>X539</f>
        <v>90922.600843446387</v>
      </c>
      <c r="V540" s="19">
        <f>INDEX(model!$S$5:$S$35,MATCH(G540,model!$Q$5:$Q$35,0),1)*model!$O$6</f>
        <v>125</v>
      </c>
      <c r="W540" s="19">
        <f>IF(RIGHT(B540,1)="C",X539*INDEX(model!$T$5:$T$35,MATCH(G540,model!$Q$5:$Q$35,0),1),0)</f>
        <v>0</v>
      </c>
      <c r="X540" s="19">
        <f>(U540+V540-W540)*P540</f>
        <v>93270.54153051594</v>
      </c>
      <c r="Y540" s="19"/>
      <c r="Z540" s="36" t="str">
        <f>K540&amp;L540</f>
        <v>DownUp</v>
      </c>
      <c r="AA540" s="36" t="str">
        <f>N540&amp;O540</f>
        <v>DownUp</v>
      </c>
      <c r="AB540" s="19"/>
      <c r="AC540" s="19"/>
      <c r="AD540" s="19"/>
      <c r="AE540" s="19"/>
      <c r="AI540" s="18">
        <f>ROUND(AI539-0.001,3)</f>
        <v>0.46500000000000002</v>
      </c>
      <c r="AJ540" s="9">
        <f t="array" ref="AJ540">PERCENTILE(IF($BB$5:$BB$2729="Y",$AY$5:$AY$2729),$AI540)</f>
        <v>1.0015085791980423</v>
      </c>
      <c r="AK540" s="9">
        <f t="array" ref="AK540">PERCENTILE(IF($BC$5:$BC$2729="Y",$AY$5:$AY$2729),$AI540)</f>
        <v>1.0115218057203097</v>
      </c>
      <c r="AL540" s="9">
        <f t="array" ref="AL540">PERCENTILE(IF($BD$5:$BD$2729="Y",$AY$5:$AY$2729),$AI540)</f>
        <v>0.98641799932486762</v>
      </c>
      <c r="AM540" s="41" t="str">
        <f>IF(AI540&lt;$BJ$7,"Up","Down")</f>
        <v>Up</v>
      </c>
      <c r="AN540" s="41" t="str">
        <f>IF(AI540&lt;$BK$7,"Down","Up")</f>
        <v>Up</v>
      </c>
      <c r="AO540" s="9">
        <f t="array" ref="AO540">PERCENTILE(IF($BT$5:$BT$2729="Y",$BQ$5:$BQ$2729),$AI540)</f>
        <v>1.0017669235683384</v>
      </c>
      <c r="AP540" s="9">
        <f t="array" ref="AP540">PERCENTILE(IF($BU$5:$BU$2729="Y",$BQ$5:$BQ$2729),$AI540)</f>
        <v>1.0157719680105759</v>
      </c>
      <c r="AQ540" s="9">
        <f t="array" ref="AQ540">PERCENTILE(IF($BV$5:$BV$2729="Y",$BQ$5:$BQ$2729),$AI540)</f>
        <v>0.98340059575136418</v>
      </c>
      <c r="AR540" s="41" t="str">
        <f>IF(AI540&lt;$BJ$12,"Up","Down")</f>
        <v>Up</v>
      </c>
      <c r="AS540" s="41" t="str">
        <f>IF(AI540&lt;$BK$12,"Down","Up")</f>
        <v>Up</v>
      </c>
      <c r="AU540" s="4" t="str">
        <f>IF(AZ540=AZ541,IF(AZ540&gt;AZ539,AZ540&amp;"_O",""),AZ540&amp;"_C")</f>
        <v/>
      </c>
      <c r="AV540" s="7" t="str">
        <f>IF(RIGHT(AU540,1)="C",AX540/INDEX($AX$5:$AX$2729,MATCH(AZ540&amp;"_O",$AU$5:$AU$2729,0),1),"")</f>
        <v/>
      </c>
      <c r="AW540" s="38">
        <v>29314</v>
      </c>
      <c r="AX540" s="37">
        <v>102.15</v>
      </c>
      <c r="AY540" s="7">
        <f>AX540/AX539</f>
        <v>1.014600715137068</v>
      </c>
      <c r="AZ540" s="4">
        <f>YEAR(AW540)</f>
        <v>1980</v>
      </c>
      <c r="BA540" s="2" t="s">
        <v>6</v>
      </c>
      <c r="BB540" s="12" t="str">
        <f>INDEX($CD$5:$CD$10,MATCH(BA540,$CC$5:$CC$10,0),1)</f>
        <v/>
      </c>
      <c r="BC540" s="12" t="str">
        <f>IF(AND(BB540="Y",AY540&gt;1),"Y","")</f>
        <v/>
      </c>
      <c r="BD540" s="12" t="str">
        <f>IF(AND(BB540="Y",AY540&lt;1),"Y","")</f>
        <v/>
      </c>
      <c r="BE540" s="12" t="str">
        <f>IF(AY540&gt;1,IF(AY539&gt;1,"Y",""),"")</f>
        <v/>
      </c>
      <c r="BF540" s="12" t="str">
        <f>IF(AY540&lt;1,IF(AY539&lt;1,"Y",""),"")</f>
        <v/>
      </c>
      <c r="BG540" s="2"/>
      <c r="BH540" s="2"/>
      <c r="BI540" s="2"/>
      <c r="BJ540" s="2"/>
      <c r="BK540" s="2"/>
      <c r="BL540" s="2"/>
      <c r="BM540" s="4" t="str">
        <f>IF(BR540=BR541,IF(BR540&gt;BR539,BR540&amp;"_O",""),BR540&amp;"_C")</f>
        <v/>
      </c>
      <c r="BN540" s="7" t="str">
        <f>IF(RIGHT(BM540,1)="C",BP540/INDEX($BP$5:$BP$2729,MATCH(BR540&amp;"_O",$BM$5:$BM$2729,0),1),"")</f>
        <v/>
      </c>
      <c r="BO540" s="38">
        <v>29714</v>
      </c>
      <c r="BP540" s="3">
        <v>214.84</v>
      </c>
      <c r="BQ540" s="7">
        <f>BP540/BP539</f>
        <v>0.99150821487908436</v>
      </c>
      <c r="BR540" s="4">
        <f>YEAR(BO540)</f>
        <v>1981</v>
      </c>
      <c r="BS540" s="2" t="s">
        <v>6</v>
      </c>
      <c r="BT540" s="12" t="str">
        <f>INDEX($CD$5:$CD$10,MATCH(BS540,$CC$5:$CC$10,0),1)</f>
        <v/>
      </c>
      <c r="BU540" s="12" t="str">
        <f>IF(AND(BT540="Y",BQ540&gt;1),"Y","")</f>
        <v/>
      </c>
      <c r="BV540" s="12" t="str">
        <f>IF(AND(BT540="Y",BQ540&lt;1),"Y","")</f>
        <v/>
      </c>
      <c r="BW540" s="12" t="str">
        <f>IF(BQ540&gt;1,IF(BQ539&gt;1,"Y",""),"")</f>
        <v/>
      </c>
      <c r="BX540" s="12" t="str">
        <f>IF(BQ540&lt;1,IF(BQ539&lt;1,"Y",""),"")</f>
        <v>Y</v>
      </c>
      <c r="BY540" s="2"/>
      <c r="BZ540" s="2"/>
      <c r="CA540" s="2"/>
    </row>
    <row r="541" spans="2:79">
      <c r="B541" s="4" t="str">
        <f>IF(G541=G542,IF(G541&gt;G540,G541&amp;"_O",""),G541&amp;"_C")</f>
        <v/>
      </c>
      <c r="C541" s="14">
        <f ca="1">RANDBETWEEN(0,1000)/1000</f>
        <v>0.57999999999999996</v>
      </c>
      <c r="D541" s="16">
        <f>D540+1</f>
        <v>537</v>
      </c>
      <c r="E541" s="10">
        <f>ROUNDDOWN(D541/52,0)+1</f>
        <v>11</v>
      </c>
      <c r="F541" s="15">
        <f>F540+7</f>
        <v>48379</v>
      </c>
      <c r="G541" s="4">
        <f>YEAR(F541)</f>
        <v>2032</v>
      </c>
      <c r="H541" s="33">
        <v>0.70699999999999996</v>
      </c>
      <c r="I541" s="33">
        <v>0.46800000000000003</v>
      </c>
      <c r="J541" s="33">
        <v>0.186</v>
      </c>
      <c r="K541" s="16" t="str">
        <f>IF(M540&gt;1,"Up","Down")</f>
        <v>Up</v>
      </c>
      <c r="L541" s="16" t="str">
        <f>IF(K541="Up",IF(H541&lt;$BJ$7,"Up","Down"),IF(H541&lt;$BK$7,"Down","Up"))</f>
        <v>Down</v>
      </c>
      <c r="M541" s="17">
        <f>IF(L541="Up",INDEX($AK$5:$AK$1005,MATCH(I541,$AI$5:$AI$1005,0),1),INDEX($AL$5:$AL$1005,MATCH(J541,$AI$5:$AI$1005,0),1))</f>
        <v>0.9736663356066203</v>
      </c>
      <c r="N541" s="16" t="str">
        <f>IF(P540&gt;1,"Up","Down")</f>
        <v>Up</v>
      </c>
      <c r="O541" s="16" t="str">
        <f>IF(N541="Up",IF(H541&lt;$BJ$12,"Up","Down"),IF(H541&lt;$BK$12,"Down","Up"))</f>
        <v>Down</v>
      </c>
      <c r="P541" s="17">
        <f>IF(O541="Up",INDEX($AP$5:$AP$1005,MATCH(I541,$AI$5:$AI$1005,0),1),INDEX($AQ$5:$AQ$1005,MATCH(J541,$AI$5:$AI$1005,0),1))</f>
        <v>0.96305301974261814</v>
      </c>
      <c r="Q541" s="19">
        <f>T540</f>
        <v>92058.756969035618</v>
      </c>
      <c r="R541" s="19">
        <f>INDEX(model!$S$5:$S$35,MATCH(G541,model!$Q$5:$Q$35,0),1)*model!$O$5</f>
        <v>125</v>
      </c>
      <c r="S541" s="19">
        <f>IF(RIGHT(B541,1)="C",T540*INDEX(model!$T$5:$T$35,MATCH(G541,model!$Q$5:$Q$35,0),1),0)</f>
        <v>0</v>
      </c>
      <c r="T541" s="19">
        <f>(Q541+R541-S541)*M541</f>
        <v>89756.220850492158</v>
      </c>
      <c r="U541" s="19">
        <f>X540</f>
        <v>93270.54153051594</v>
      </c>
      <c r="V541" s="19">
        <f>INDEX(model!$S$5:$S$35,MATCH(G541,model!$Q$5:$Q$35,0),1)*model!$O$6</f>
        <v>125</v>
      </c>
      <c r="W541" s="19">
        <f>IF(RIGHT(B541,1)="C",X540*INDEX(model!$T$5:$T$35,MATCH(G541,model!$Q$5:$Q$35,0),1),0)</f>
        <v>0</v>
      </c>
      <c r="X541" s="19">
        <f>(U541+V541-W541)*P541</f>
        <v>89944.858301460481</v>
      </c>
      <c r="Y541" s="19"/>
      <c r="Z541" s="36" t="str">
        <f>K541&amp;L541</f>
        <v>UpDown</v>
      </c>
      <c r="AA541" s="36" t="str">
        <f>N541&amp;O541</f>
        <v>UpDown</v>
      </c>
      <c r="AB541" s="19"/>
      <c r="AC541" s="19"/>
      <c r="AD541" s="19"/>
      <c r="AE541" s="19"/>
      <c r="AI541" s="18">
        <f>ROUND(AI540-0.001,3)</f>
        <v>0.46400000000000002</v>
      </c>
      <c r="AJ541" s="9">
        <f t="array" ref="AJ541">PERCENTILE(IF($BB$5:$BB$2729="Y",$AY$5:$AY$2729),$AI541)</f>
        <v>1.0014775309970283</v>
      </c>
      <c r="AK541" s="9">
        <f t="array" ref="AK541">PERCENTILE(IF($BC$5:$BC$2729="Y",$AY$5:$AY$2729),$AI541)</f>
        <v>1.0114928285267453</v>
      </c>
      <c r="AL541" s="9">
        <f t="array" ref="AL541">PERCENTILE(IF($BD$5:$BD$2729="Y",$AY$5:$AY$2729),$AI541)</f>
        <v>0.98636846133828715</v>
      </c>
      <c r="AM541" s="41" t="str">
        <f>IF(AI541&lt;$BJ$7,"Up","Down")</f>
        <v>Up</v>
      </c>
      <c r="AN541" s="41" t="str">
        <f>IF(AI541&lt;$BK$7,"Down","Up")</f>
        <v>Up</v>
      </c>
      <c r="AO541" s="9">
        <f t="array" ref="AO541">PERCENTILE(IF($BT$5:$BT$2729="Y",$BQ$5:$BQ$2729),$AI541)</f>
        <v>1.0016013083715714</v>
      </c>
      <c r="AP541" s="9">
        <f t="array" ref="AP541">PERCENTILE(IF($BU$5:$BU$2729="Y",$BQ$5:$BQ$2729),$AI541)</f>
        <v>1.0156961311835544</v>
      </c>
      <c r="AQ541" s="9">
        <f t="array" ref="AQ541">PERCENTILE(IF($BV$5:$BV$2729="Y",$BQ$5:$BQ$2729),$AI541)</f>
        <v>0.9833792262084593</v>
      </c>
      <c r="AR541" s="41" t="str">
        <f>IF(AI541&lt;$BJ$12,"Up","Down")</f>
        <v>Up</v>
      </c>
      <c r="AS541" s="41" t="str">
        <f>IF(AI541&lt;$BK$12,"Down","Up")</f>
        <v>Up</v>
      </c>
      <c r="AU541" s="4" t="str">
        <f>IF(AZ541=AZ542,IF(AZ541&gt;AZ540,AZ541&amp;"_O",""),AZ541&amp;"_C")</f>
        <v/>
      </c>
      <c r="AV541" s="7" t="str">
        <f>IF(RIGHT(AU541,1)="C",AX541/INDEX($AX$5:$AX$2729,MATCH(AZ541&amp;"_O",$AU$5:$AU$2729,0),1),"")</f>
        <v/>
      </c>
      <c r="AW541" s="38">
        <v>29322</v>
      </c>
      <c r="AX541" s="37">
        <v>103.79</v>
      </c>
      <c r="AY541" s="7">
        <f>AX541/AX540</f>
        <v>1.0160548213411649</v>
      </c>
      <c r="AZ541" s="4">
        <f>YEAR(AW541)</f>
        <v>1980</v>
      </c>
      <c r="BA541" s="2" t="s">
        <v>6</v>
      </c>
      <c r="BB541" s="12" t="str">
        <f>INDEX($CD$5:$CD$10,MATCH(BA541,$CC$5:$CC$10,0),1)</f>
        <v/>
      </c>
      <c r="BC541" s="12" t="str">
        <f>IF(AND(BB541="Y",AY541&gt;1),"Y","")</f>
        <v/>
      </c>
      <c r="BD541" s="12" t="str">
        <f>IF(AND(BB541="Y",AY541&lt;1),"Y","")</f>
        <v/>
      </c>
      <c r="BE541" s="12" t="str">
        <f>IF(AY541&gt;1,IF(AY540&gt;1,"Y",""),"")</f>
        <v>Y</v>
      </c>
      <c r="BF541" s="12" t="str">
        <f>IF(AY541&lt;1,IF(AY540&lt;1,"Y",""),"")</f>
        <v/>
      </c>
      <c r="BG541" s="2"/>
      <c r="BH541" s="2"/>
      <c r="BI541" s="2"/>
      <c r="BJ541" s="2"/>
      <c r="BK541" s="2"/>
      <c r="BL541" s="2"/>
      <c r="BM541" s="4" t="str">
        <f>IF(BR541=BR542,IF(BR541&gt;BR540,BR541&amp;"_O",""),BR541&amp;"_C")</f>
        <v/>
      </c>
      <c r="BN541" s="7" t="str">
        <f>IF(RIGHT(BM541,1)="C",BP541/INDEX($BP$5:$BP$2729,MATCH(BR541&amp;"_O",$BM$5:$BM$2729,0),1),"")</f>
        <v/>
      </c>
      <c r="BO541" s="38">
        <v>29721</v>
      </c>
      <c r="BP541" s="3">
        <v>216.51</v>
      </c>
      <c r="BQ541" s="7">
        <f>BP541/BP540</f>
        <v>1.0077732265872277</v>
      </c>
      <c r="BR541" s="4">
        <f>YEAR(BO541)</f>
        <v>1981</v>
      </c>
      <c r="BS541" s="2" t="s">
        <v>6</v>
      </c>
      <c r="BT541" s="12" t="str">
        <f>INDEX($CD$5:$CD$10,MATCH(BS541,$CC$5:$CC$10,0),1)</f>
        <v/>
      </c>
      <c r="BU541" s="12" t="str">
        <f>IF(AND(BT541="Y",BQ541&gt;1),"Y","")</f>
        <v/>
      </c>
      <c r="BV541" s="12" t="str">
        <f>IF(AND(BT541="Y",BQ541&lt;1),"Y","")</f>
        <v/>
      </c>
      <c r="BW541" s="12" t="str">
        <f>IF(BQ541&gt;1,IF(BQ540&gt;1,"Y",""),"")</f>
        <v/>
      </c>
      <c r="BX541" s="12" t="str">
        <f>IF(BQ541&lt;1,IF(BQ540&lt;1,"Y",""),"")</f>
        <v/>
      </c>
      <c r="BY541" s="2"/>
      <c r="BZ541" s="2"/>
      <c r="CA541" s="2"/>
    </row>
    <row r="542" spans="2:79">
      <c r="B542" s="4" t="str">
        <f>IF(G542=G543,IF(G542&gt;G541,G542&amp;"_O",""),G542&amp;"_C")</f>
        <v/>
      </c>
      <c r="C542" s="14">
        <f ca="1">RANDBETWEEN(0,1000)/1000</f>
        <v>0.79600000000000004</v>
      </c>
      <c r="D542" s="16">
        <f>D541+1</f>
        <v>538</v>
      </c>
      <c r="E542" s="10">
        <f>ROUNDDOWN(D542/52,0)+1</f>
        <v>11</v>
      </c>
      <c r="F542" s="15">
        <f>F541+7</f>
        <v>48386</v>
      </c>
      <c r="G542" s="4">
        <f>YEAR(F542)</f>
        <v>2032</v>
      </c>
      <c r="H542" s="33">
        <v>7.2999999999999995E-2</v>
      </c>
      <c r="I542" s="33">
        <v>0.33100000000000002</v>
      </c>
      <c r="J542" s="33">
        <v>0.04</v>
      </c>
      <c r="K542" s="16" t="str">
        <f>IF(M541&gt;1,"Up","Down")</f>
        <v>Down</v>
      </c>
      <c r="L542" s="16" t="str">
        <f>IF(K542="Up",IF(H542&lt;$BJ$7,"Up","Down"),IF(H542&lt;$BK$7,"Down","Up"))</f>
        <v>Down</v>
      </c>
      <c r="M542" s="17">
        <f>IF(L542="Up",INDEX($AK$5:$AK$1005,MATCH(I542,$AI$5:$AI$1005,0),1),INDEX($AL$5:$AL$1005,MATCH(J542,$AI$5:$AI$1005,0),1))</f>
        <v>0.94936990913583508</v>
      </c>
      <c r="N542" s="16" t="str">
        <f>IF(P541&gt;1,"Up","Down")</f>
        <v>Down</v>
      </c>
      <c r="O542" s="16" t="str">
        <f>IF(N542="Up",IF(H542&lt;$BJ$12,"Up","Down"),IF(H542&lt;$BK$12,"Down","Up"))</f>
        <v>Down</v>
      </c>
      <c r="P542" s="17">
        <f>IF(O542="Up",INDEX($AP$5:$AP$1005,MATCH(I542,$AI$5:$AI$1005,0),1),INDEX($AQ$5:$AQ$1005,MATCH(J542,$AI$5:$AI$1005,0),1))</f>
        <v>0.92803090995158943</v>
      </c>
      <c r="Q542" s="19">
        <f>T541</f>
        <v>89756.220850492158</v>
      </c>
      <c r="R542" s="19">
        <f>INDEX(model!$S$5:$S$35,MATCH(G542,model!$Q$5:$Q$35,0),1)*model!$O$5</f>
        <v>125</v>
      </c>
      <c r="S542" s="19">
        <f>IF(RIGHT(B542,1)="C",T541*INDEX(model!$T$5:$T$35,MATCH(G542,model!$Q$5:$Q$35,0),1),0)</f>
        <v>0</v>
      </c>
      <c r="T542" s="19">
        <f>(Q542+R542-S542)*M542</f>
        <v>85330.526471849662</v>
      </c>
      <c r="U542" s="19">
        <f>X541</f>
        <v>89944.858301460481</v>
      </c>
      <c r="V542" s="19">
        <f>INDEX(model!$S$5:$S$35,MATCH(G542,model!$Q$5:$Q$35,0),1)*model!$O$6</f>
        <v>125</v>
      </c>
      <c r="W542" s="19">
        <f>IF(RIGHT(B542,1)="C",X541*INDEX(model!$T$5:$T$35,MATCH(G542,model!$Q$5:$Q$35,0),1),0)</f>
        <v>0</v>
      </c>
      <c r="X542" s="19">
        <f>(U542+V542-W542)*P542</f>
        <v>83587.612558715089</v>
      </c>
      <c r="Y542" s="19"/>
      <c r="Z542" s="36" t="str">
        <f>K542&amp;L542</f>
        <v>DownDown</v>
      </c>
      <c r="AA542" s="36" t="str">
        <f>N542&amp;O542</f>
        <v>DownDown</v>
      </c>
      <c r="AB542" s="19"/>
      <c r="AC542" s="19"/>
      <c r="AD542" s="19"/>
      <c r="AE542" s="19"/>
      <c r="AI542" s="18">
        <f>ROUND(AI541-0.001,3)</f>
        <v>0.46300000000000002</v>
      </c>
      <c r="AJ542" s="9">
        <f t="array" ref="AJ542">PERCENTILE(IF($BB$5:$BB$2729="Y",$AY$5:$AY$2729),$AI542)</f>
        <v>1.0014683559564861</v>
      </c>
      <c r="AK542" s="9">
        <f t="array" ref="AK542">PERCENTILE(IF($BC$5:$BC$2729="Y",$AY$5:$AY$2729),$AI542)</f>
        <v>1.0114859673025289</v>
      </c>
      <c r="AL542" s="9">
        <f t="array" ref="AL542">PERCENTILE(IF($BD$5:$BD$2729="Y",$AY$5:$AY$2729),$AI542)</f>
        <v>0.98636510294029622</v>
      </c>
      <c r="AM542" s="41" t="str">
        <f>IF(AI542&lt;$BJ$7,"Up","Down")</f>
        <v>Up</v>
      </c>
      <c r="AN542" s="41" t="str">
        <f>IF(AI542&lt;$BK$7,"Down","Up")</f>
        <v>Up</v>
      </c>
      <c r="AO542" s="9">
        <f t="array" ref="AO542">PERCENTILE(IF($BT$5:$BT$2729="Y",$BQ$5:$BQ$2729),$AI542)</f>
        <v>1.0015245117276397</v>
      </c>
      <c r="AP542" s="9">
        <f t="array" ref="AP542">PERCENTILE(IF($BU$5:$BU$2729="Y",$BQ$5:$BQ$2729),$AI542)</f>
        <v>1.0156433875162256</v>
      </c>
      <c r="AQ542" s="9">
        <f t="array" ref="AQ542">PERCENTILE(IF($BV$5:$BV$2729="Y",$BQ$5:$BQ$2729),$AI542)</f>
        <v>0.9833696182945254</v>
      </c>
      <c r="AR542" s="41" t="str">
        <f>IF(AI542&lt;$BJ$12,"Up","Down")</f>
        <v>Up</v>
      </c>
      <c r="AS542" s="41" t="str">
        <f>IF(AI542&lt;$BK$12,"Down","Up")</f>
        <v>Up</v>
      </c>
      <c r="AU542" s="4" t="str">
        <f>IF(AZ542=AZ543,IF(AZ542&gt;AZ541,AZ542&amp;"_O",""),AZ542&amp;"_C")</f>
        <v/>
      </c>
      <c r="AV542" s="7" t="str">
        <f>IF(RIGHT(AU542,1)="C",AX542/INDEX($AX$5:$AX$2729,MATCH(AZ542&amp;"_O",$AU$5:$AU$2729,0),1),"")</f>
        <v/>
      </c>
      <c r="AW542" s="38">
        <v>29329</v>
      </c>
      <c r="AX542" s="37">
        <v>100.55</v>
      </c>
      <c r="AY542" s="7">
        <f>AX542/AX541</f>
        <v>0.96878311976105591</v>
      </c>
      <c r="AZ542" s="4">
        <f>YEAR(AW542)</f>
        <v>1980</v>
      </c>
      <c r="BA542" s="2" t="s">
        <v>6</v>
      </c>
      <c r="BB542" s="12" t="str">
        <f>INDEX($CD$5:$CD$10,MATCH(BA542,$CC$5:$CC$10,0),1)</f>
        <v/>
      </c>
      <c r="BC542" s="12" t="str">
        <f>IF(AND(BB542="Y",AY542&gt;1),"Y","")</f>
        <v/>
      </c>
      <c r="BD542" s="12" t="str">
        <f>IF(AND(BB542="Y",AY542&lt;1),"Y","")</f>
        <v/>
      </c>
      <c r="BE542" s="12" t="str">
        <f>IF(AY542&gt;1,IF(AY541&gt;1,"Y",""),"")</f>
        <v/>
      </c>
      <c r="BF542" s="12" t="str">
        <f>IF(AY542&lt;1,IF(AY541&lt;1,"Y",""),"")</f>
        <v/>
      </c>
      <c r="BG542" s="2"/>
      <c r="BH542" s="2"/>
      <c r="BI542" s="2"/>
      <c r="BJ542" s="2"/>
      <c r="BK542" s="2"/>
      <c r="BL542" s="2"/>
      <c r="BM542" s="4" t="str">
        <f>IF(BR542=BR543,IF(BR542&gt;BR541,BR542&amp;"_O",""),BR542&amp;"_C")</f>
        <v/>
      </c>
      <c r="BN542" s="7" t="str">
        <f>IF(RIGHT(BM542,1)="C",BP542/INDEX($BP$5:$BP$2729,MATCH(BR542&amp;"_O",$BM$5:$BM$2729,0),1),"")</f>
        <v/>
      </c>
      <c r="BO542" s="38">
        <v>29728</v>
      </c>
      <c r="BP542" s="3">
        <v>219.23</v>
      </c>
      <c r="BQ542" s="7">
        <f>BP542/BP541</f>
        <v>1.0125629301187011</v>
      </c>
      <c r="BR542" s="4">
        <f>YEAR(BO542)</f>
        <v>1981</v>
      </c>
      <c r="BS542" s="2" t="s">
        <v>6</v>
      </c>
      <c r="BT542" s="12" t="str">
        <f>INDEX($CD$5:$CD$10,MATCH(BS542,$CC$5:$CC$10,0),1)</f>
        <v/>
      </c>
      <c r="BU542" s="12" t="str">
        <f>IF(AND(BT542="Y",BQ542&gt;1),"Y","")</f>
        <v/>
      </c>
      <c r="BV542" s="12" t="str">
        <f>IF(AND(BT542="Y",BQ542&lt;1),"Y","")</f>
        <v/>
      </c>
      <c r="BW542" s="12" t="str">
        <f>IF(BQ542&gt;1,IF(BQ541&gt;1,"Y",""),"")</f>
        <v>Y</v>
      </c>
      <c r="BX542" s="12" t="str">
        <f>IF(BQ542&lt;1,IF(BQ541&lt;1,"Y",""),"")</f>
        <v/>
      </c>
      <c r="BY542" s="2"/>
      <c r="BZ542" s="2"/>
      <c r="CA542" s="2"/>
    </row>
    <row r="543" spans="2:79">
      <c r="B543" s="4" t="str">
        <f>IF(G543=G544,IF(G543&gt;G542,G543&amp;"_O",""),G543&amp;"_C")</f>
        <v/>
      </c>
      <c r="C543" s="14">
        <f ca="1">RANDBETWEEN(0,1000)/1000</f>
        <v>0.308</v>
      </c>
      <c r="D543" s="16">
        <f>D542+1</f>
        <v>539</v>
      </c>
      <c r="E543" s="10">
        <f>ROUNDDOWN(D543/52,0)+1</f>
        <v>11</v>
      </c>
      <c r="F543" s="15">
        <f>F542+7</f>
        <v>48393</v>
      </c>
      <c r="G543" s="4">
        <f>YEAR(F543)</f>
        <v>2032</v>
      </c>
      <c r="H543" s="33">
        <v>0.55400000000000005</v>
      </c>
      <c r="I543" s="33">
        <v>0.44900000000000001</v>
      </c>
      <c r="J543" s="33">
        <v>0.77700000000000002</v>
      </c>
      <c r="K543" s="16" t="str">
        <f>IF(M542&gt;1,"Up","Down")</f>
        <v>Down</v>
      </c>
      <c r="L543" s="16" t="str">
        <f>IF(K543="Up",IF(H543&lt;$BJ$7,"Up","Down"),IF(H543&lt;$BK$7,"Down","Up"))</f>
        <v>Up</v>
      </c>
      <c r="M543" s="17">
        <f>IF(L543="Up",INDEX($AK$5:$AK$1005,MATCH(I543,$AI$5:$AI$1005,0),1),INDEX($AL$5:$AL$1005,MATCH(J543,$AI$5:$AI$1005,0),1))</f>
        <v>1.0110732009966061</v>
      </c>
      <c r="N543" s="16" t="str">
        <f>IF(P542&gt;1,"Up","Down")</f>
        <v>Down</v>
      </c>
      <c r="O543" s="16" t="str">
        <f>IF(N543="Up",IF(H543&lt;$BJ$12,"Up","Down"),IF(H543&lt;$BK$12,"Down","Up"))</f>
        <v>Up</v>
      </c>
      <c r="P543" s="17">
        <f>IF(O543="Up",INDEX($AP$5:$AP$1005,MATCH(I543,$AI$5:$AI$1005,0),1),INDEX($AQ$5:$AQ$1005,MATCH(J543,$AI$5:$AI$1005,0),1))</f>
        <v>1.0151560457177573</v>
      </c>
      <c r="Q543" s="19">
        <f>T542</f>
        <v>85330.526471849662</v>
      </c>
      <c r="R543" s="19">
        <f>INDEX(model!$S$5:$S$35,MATCH(G543,model!$Q$5:$Q$35,0),1)*model!$O$5</f>
        <v>125</v>
      </c>
      <c r="S543" s="19">
        <f>IF(RIGHT(B543,1)="C",T542*INDEX(model!$T$5:$T$35,MATCH(G543,model!$Q$5:$Q$35,0),1),0)</f>
        <v>0</v>
      </c>
      <c r="T543" s="19">
        <f>(Q543+R543-S543)*M543</f>
        <v>86401.792692743256</v>
      </c>
      <c r="U543" s="19">
        <f>X542</f>
        <v>83587.612558715089</v>
      </c>
      <c r="V543" s="19">
        <f>INDEX(model!$S$5:$S$35,MATCH(G543,model!$Q$5:$Q$35,0),1)*model!$O$6</f>
        <v>125</v>
      </c>
      <c r="W543" s="19">
        <f>IF(RIGHT(B543,1)="C",X542*INDEX(model!$T$5:$T$35,MATCH(G543,model!$Q$5:$Q$35,0),1),0)</f>
        <v>0</v>
      </c>
      <c r="X543" s="19">
        <f>(U543+V543-W543)*P543</f>
        <v>84981.364741807876</v>
      </c>
      <c r="Y543" s="19"/>
      <c r="Z543" s="36" t="str">
        <f>K543&amp;L543</f>
        <v>DownUp</v>
      </c>
      <c r="AA543" s="36" t="str">
        <f>N543&amp;O543</f>
        <v>DownUp</v>
      </c>
      <c r="AB543" s="19"/>
      <c r="AC543" s="19"/>
      <c r="AD543" s="19"/>
      <c r="AE543" s="19"/>
      <c r="AI543" s="18">
        <f>ROUND(AI542-0.001,3)</f>
        <v>0.46200000000000002</v>
      </c>
      <c r="AJ543" s="9">
        <f t="array" ref="AJ543">PERCENTILE(IF($BB$5:$BB$2729="Y",$AY$5:$AY$2729),$AI543)</f>
        <v>1.0013530854063346</v>
      </c>
      <c r="AK543" s="9">
        <f t="array" ref="AK543">PERCENTILE(IF($BC$5:$BC$2729="Y",$AY$5:$AY$2729),$AI543)</f>
        <v>1.0114769022888823</v>
      </c>
      <c r="AL543" s="9">
        <f t="array" ref="AL543">PERCENTILE(IF($BD$5:$BD$2729="Y",$AY$5:$AY$2729),$AI543)</f>
        <v>0.9863471590399866</v>
      </c>
      <c r="AM543" s="41" t="str">
        <f>IF(AI543&lt;$BJ$7,"Up","Down")</f>
        <v>Up</v>
      </c>
      <c r="AN543" s="41" t="str">
        <f>IF(AI543&lt;$BK$7,"Down","Up")</f>
        <v>Up</v>
      </c>
      <c r="AO543" s="9">
        <f t="array" ref="AO543">PERCENTILE(IF($BT$5:$BT$2729="Y",$BQ$5:$BQ$2729),$AI543)</f>
        <v>1.0014323817221928</v>
      </c>
      <c r="AP543" s="9">
        <f t="array" ref="AP543">PERCENTILE(IF($BU$5:$BU$2729="Y",$BQ$5:$BQ$2729),$AI543)</f>
        <v>1.0156171079070826</v>
      </c>
      <c r="AQ543" s="9">
        <f t="array" ref="AQ543">PERCENTILE(IF($BV$5:$BV$2729="Y",$BQ$5:$BQ$2729),$AI543)</f>
        <v>0.9833496544439474</v>
      </c>
      <c r="AR543" s="41" t="str">
        <f>IF(AI543&lt;$BJ$12,"Up","Down")</f>
        <v>Up</v>
      </c>
      <c r="AS543" s="41" t="str">
        <f>IF(AI543&lt;$BK$12,"Down","Up")</f>
        <v>Up</v>
      </c>
      <c r="AU543" s="4" t="str">
        <f>IF(AZ543=AZ544,IF(AZ543&gt;AZ542,AZ543&amp;"_O",""),AZ543&amp;"_C")</f>
        <v/>
      </c>
      <c r="AV543" s="7" t="str">
        <f>IF(RIGHT(AU543,1)="C",AX543/INDEX($AX$5:$AX$2729,MATCH(AZ543&amp;"_O",$AU$5:$AU$2729,0),1),"")</f>
        <v/>
      </c>
      <c r="AW543" s="38">
        <v>29336</v>
      </c>
      <c r="AX543" s="37">
        <v>105.16</v>
      </c>
      <c r="AY543" s="7">
        <f>AX543/AX542</f>
        <v>1.0458478368970661</v>
      </c>
      <c r="AZ543" s="4">
        <f>YEAR(AW543)</f>
        <v>1980</v>
      </c>
      <c r="BA543" s="2" t="s">
        <v>6</v>
      </c>
      <c r="BB543" s="12" t="str">
        <f>INDEX($CD$5:$CD$10,MATCH(BA543,$CC$5:$CC$10,0),1)</f>
        <v/>
      </c>
      <c r="BC543" s="12" t="str">
        <f>IF(AND(BB543="Y",AY543&gt;1),"Y","")</f>
        <v/>
      </c>
      <c r="BD543" s="12" t="str">
        <f>IF(AND(BB543="Y",AY543&lt;1),"Y","")</f>
        <v/>
      </c>
      <c r="BE543" s="12" t="str">
        <f>IF(AY543&gt;1,IF(AY542&gt;1,"Y",""),"")</f>
        <v/>
      </c>
      <c r="BF543" s="12" t="str">
        <f>IF(AY543&lt;1,IF(AY542&lt;1,"Y",""),"")</f>
        <v/>
      </c>
      <c r="BG543" s="2"/>
      <c r="BH543" s="2"/>
      <c r="BI543" s="2"/>
      <c r="BJ543" s="2"/>
      <c r="BK543" s="2"/>
      <c r="BL543" s="2"/>
      <c r="BM543" s="4" t="str">
        <f>IF(BR543=BR544,IF(BR543&gt;BR542,BR543&amp;"_O",""),BR543&amp;"_C")</f>
        <v/>
      </c>
      <c r="BN543" s="7" t="str">
        <f>IF(RIGHT(BM543,1)="C",BP543/INDEX($BP$5:$BP$2729,MATCH(BR543&amp;"_O",$BM$5:$BM$2729,0),1),"")</f>
        <v/>
      </c>
      <c r="BO543" s="38">
        <v>29735</v>
      </c>
      <c r="BP543" s="3">
        <v>223.47</v>
      </c>
      <c r="BQ543" s="7">
        <f>BP543/BP542</f>
        <v>1.0193404187383115</v>
      </c>
      <c r="BR543" s="4">
        <f>YEAR(BO543)</f>
        <v>1981</v>
      </c>
      <c r="BS543" s="2" t="s">
        <v>6</v>
      </c>
      <c r="BT543" s="12" t="str">
        <f>INDEX($CD$5:$CD$10,MATCH(BS543,$CC$5:$CC$10,0),1)</f>
        <v/>
      </c>
      <c r="BU543" s="12" t="str">
        <f>IF(AND(BT543="Y",BQ543&gt;1),"Y","")</f>
        <v/>
      </c>
      <c r="BV543" s="12" t="str">
        <f>IF(AND(BT543="Y",BQ543&lt;1),"Y","")</f>
        <v/>
      </c>
      <c r="BW543" s="12" t="str">
        <f>IF(BQ543&gt;1,IF(BQ542&gt;1,"Y",""),"")</f>
        <v>Y</v>
      </c>
      <c r="BX543" s="12" t="str">
        <f>IF(BQ543&lt;1,IF(BQ542&lt;1,"Y",""),"")</f>
        <v/>
      </c>
      <c r="BY543" s="2"/>
      <c r="BZ543" s="2"/>
      <c r="CA543" s="2"/>
    </row>
    <row r="544" spans="2:79">
      <c r="B544" s="4" t="str">
        <f>IF(G544=G545,IF(G544&gt;G543,G544&amp;"_O",""),G544&amp;"_C")</f>
        <v/>
      </c>
      <c r="C544" s="14">
        <f ca="1">RANDBETWEEN(0,1000)/1000</f>
        <v>0.223</v>
      </c>
      <c r="D544" s="16">
        <f>D543+1</f>
        <v>540</v>
      </c>
      <c r="E544" s="10">
        <f>ROUNDDOWN(D544/52,0)+1</f>
        <v>11</v>
      </c>
      <c r="F544" s="15">
        <f>F543+7</f>
        <v>48400</v>
      </c>
      <c r="G544" s="4">
        <f>YEAR(F544)</f>
        <v>2032</v>
      </c>
      <c r="H544" s="33">
        <v>0.37</v>
      </c>
      <c r="I544" s="33">
        <v>0.88800000000000001</v>
      </c>
      <c r="J544" s="33">
        <v>0.76100000000000001</v>
      </c>
      <c r="K544" s="16" t="str">
        <f>IF(M543&gt;1,"Up","Down")</f>
        <v>Up</v>
      </c>
      <c r="L544" s="16" t="str">
        <f>IF(K544="Up",IF(H544&lt;$BJ$7,"Up","Down"),IF(H544&lt;$BK$7,"Down","Up"))</f>
        <v>Up</v>
      </c>
      <c r="M544" s="17">
        <f>IF(L544="Up",INDEX($AK$5:$AK$1005,MATCH(I544,$AI$5:$AI$1005,0),1),INDEX($AL$5:$AL$1005,MATCH(J544,$AI$5:$AI$1005,0),1))</f>
        <v>1.0319997562666774</v>
      </c>
      <c r="N544" s="16" t="str">
        <f>IF(P543&gt;1,"Up","Down")</f>
        <v>Up</v>
      </c>
      <c r="O544" s="16" t="str">
        <f>IF(N544="Up",IF(H544&lt;$BJ$12,"Up","Down"),IF(H544&lt;$BK$12,"Down","Up"))</f>
        <v>Up</v>
      </c>
      <c r="P544" s="17">
        <f>IF(O544="Up",INDEX($AP$5:$AP$1005,MATCH(I544,$AI$5:$AI$1005,0),1),INDEX($AQ$5:$AQ$1005,MATCH(J544,$AI$5:$AI$1005,0),1))</f>
        <v>1.0420929717676604</v>
      </c>
      <c r="Q544" s="19">
        <f>T543</f>
        <v>86401.792692743256</v>
      </c>
      <c r="R544" s="19">
        <f>INDEX(model!$S$5:$S$35,MATCH(G544,model!$Q$5:$Q$35,0),1)*model!$O$5</f>
        <v>125</v>
      </c>
      <c r="S544" s="19">
        <f>IF(RIGHT(B544,1)="C",T543*INDEX(model!$T$5:$T$35,MATCH(G544,model!$Q$5:$Q$35,0),1),0)</f>
        <v>0</v>
      </c>
      <c r="T544" s="19">
        <f>(Q544+R544-S544)*M544</f>
        <v>89295.628969448357</v>
      </c>
      <c r="U544" s="19">
        <f>X543</f>
        <v>84981.364741807876</v>
      </c>
      <c r="V544" s="19">
        <f>INDEX(model!$S$5:$S$35,MATCH(G544,model!$Q$5:$Q$35,0),1)*model!$O$6</f>
        <v>125</v>
      </c>
      <c r="W544" s="19">
        <f>IF(RIGHT(B544,1)="C",X543*INDEX(model!$T$5:$T$35,MATCH(G544,model!$Q$5:$Q$35,0),1),0)</f>
        <v>0</v>
      </c>
      <c r="X544" s="19">
        <f>(U544+V544-W544)*P544</f>
        <v>88688.744550132993</v>
      </c>
      <c r="Y544" s="19"/>
      <c r="Z544" s="36" t="str">
        <f>K544&amp;L544</f>
        <v>UpUp</v>
      </c>
      <c r="AA544" s="36" t="str">
        <f>N544&amp;O544</f>
        <v>UpUp</v>
      </c>
      <c r="AB544" s="19"/>
      <c r="AC544" s="19"/>
      <c r="AD544" s="19"/>
      <c r="AE544" s="19"/>
      <c r="AI544" s="18">
        <f>ROUND(AI543-0.001,3)</f>
        <v>0.46100000000000002</v>
      </c>
      <c r="AJ544" s="9">
        <f t="array" ref="AJ544">PERCENTILE(IF($BB$5:$BB$2729="Y",$AY$5:$AY$2729),$AI544)</f>
        <v>1.0012770202305434</v>
      </c>
      <c r="AK544" s="9">
        <f t="array" ref="AK544">PERCENTILE(IF($BC$5:$BC$2729="Y",$AY$5:$AY$2729),$AI544)</f>
        <v>1.0114511438866356</v>
      </c>
      <c r="AL544" s="9">
        <f t="array" ref="AL544">PERCENTILE(IF($BD$5:$BD$2729="Y",$AY$5:$AY$2729),$AI544)</f>
        <v>0.98632815425962594</v>
      </c>
      <c r="AM544" s="41" t="str">
        <f>IF(AI544&lt;$BJ$7,"Up","Down")</f>
        <v>Up</v>
      </c>
      <c r="AN544" s="41" t="str">
        <f>IF(AI544&lt;$BK$7,"Down","Up")</f>
        <v>Up</v>
      </c>
      <c r="AO544" s="9">
        <f t="array" ref="AO544">PERCENTILE(IF($BT$5:$BT$2729="Y",$BQ$5:$BQ$2729),$AI544)</f>
        <v>1.0013615066327428</v>
      </c>
      <c r="AP544" s="9">
        <f t="array" ref="AP544">PERCENTILE(IF($BU$5:$BU$2729="Y",$BQ$5:$BQ$2729),$AI544)</f>
        <v>1.0155686226956142</v>
      </c>
      <c r="AQ544" s="9">
        <f t="array" ref="AQ544">PERCENTILE(IF($BV$5:$BV$2729="Y",$BQ$5:$BQ$2729),$AI544)</f>
        <v>0.98326826060401507</v>
      </c>
      <c r="AR544" s="41" t="str">
        <f>IF(AI544&lt;$BJ$12,"Up","Down")</f>
        <v>Up</v>
      </c>
      <c r="AS544" s="41" t="str">
        <f>IF(AI544&lt;$BK$12,"Down","Up")</f>
        <v>Up</v>
      </c>
      <c r="AU544" s="4" t="str">
        <f>IF(AZ544=AZ545,IF(AZ544&gt;AZ543,AZ544&amp;"_O",""),AZ544&amp;"_C")</f>
        <v/>
      </c>
      <c r="AV544" s="7" t="str">
        <f>IF(RIGHT(AU544,1)="C",AX544/INDEX($AX$5:$AX$2729,MATCH(AZ544&amp;"_O",$AU$5:$AU$2729,0),1),"")</f>
        <v/>
      </c>
      <c r="AW544" s="38">
        <v>29343</v>
      </c>
      <c r="AX544" s="37">
        <v>105.58</v>
      </c>
      <c r="AY544" s="7">
        <f>AX544/AX543</f>
        <v>1.003993914035755</v>
      </c>
      <c r="AZ544" s="4">
        <f>YEAR(AW544)</f>
        <v>1980</v>
      </c>
      <c r="BA544" s="2" t="s">
        <v>6</v>
      </c>
      <c r="BB544" s="12" t="str">
        <f>INDEX($CD$5:$CD$10,MATCH(BA544,$CC$5:$CC$10,0),1)</f>
        <v/>
      </c>
      <c r="BC544" s="12" t="str">
        <f>IF(AND(BB544="Y",AY544&gt;1),"Y","")</f>
        <v/>
      </c>
      <c r="BD544" s="12" t="str">
        <f>IF(AND(BB544="Y",AY544&lt;1),"Y","")</f>
        <v/>
      </c>
      <c r="BE544" s="12" t="str">
        <f>IF(AY544&gt;1,IF(AY543&gt;1,"Y",""),"")</f>
        <v>Y</v>
      </c>
      <c r="BF544" s="12" t="str">
        <f>IF(AY544&lt;1,IF(AY543&lt;1,"Y",""),"")</f>
        <v/>
      </c>
      <c r="BG544" s="2"/>
      <c r="BH544" s="2"/>
      <c r="BI544" s="2"/>
      <c r="BJ544" s="2"/>
      <c r="BK544" s="2"/>
      <c r="BL544" s="2"/>
      <c r="BM544" s="4" t="str">
        <f>IF(BR544=BR545,IF(BR544&gt;BR543,BR544&amp;"_O",""),BR544&amp;"_C")</f>
        <v/>
      </c>
      <c r="BN544" s="7" t="str">
        <f>IF(RIGHT(BM544,1)="C",BP544/INDEX($BP$5:$BP$2729,MATCH(BR544&amp;"_O",$BM$5:$BM$2729,0),1),"")</f>
        <v/>
      </c>
      <c r="BO544" s="38">
        <v>29742</v>
      </c>
      <c r="BP544" s="3">
        <v>221.3</v>
      </c>
      <c r="BQ544" s="7">
        <f>BP544/BP543</f>
        <v>0.99028952432093797</v>
      </c>
      <c r="BR544" s="4">
        <f>YEAR(BO544)</f>
        <v>1981</v>
      </c>
      <c r="BS544" s="2" t="s">
        <v>6</v>
      </c>
      <c r="BT544" s="12" t="str">
        <f>INDEX($CD$5:$CD$10,MATCH(BS544,$CC$5:$CC$10,0),1)</f>
        <v/>
      </c>
      <c r="BU544" s="12" t="str">
        <f>IF(AND(BT544="Y",BQ544&gt;1),"Y","")</f>
        <v/>
      </c>
      <c r="BV544" s="12" t="str">
        <f>IF(AND(BT544="Y",BQ544&lt;1),"Y","")</f>
        <v/>
      </c>
      <c r="BW544" s="12" t="str">
        <f>IF(BQ544&gt;1,IF(BQ543&gt;1,"Y",""),"")</f>
        <v/>
      </c>
      <c r="BX544" s="12" t="str">
        <f>IF(BQ544&lt;1,IF(BQ543&lt;1,"Y",""),"")</f>
        <v/>
      </c>
      <c r="BY544" s="2"/>
      <c r="BZ544" s="2"/>
      <c r="CA544" s="2"/>
    </row>
    <row r="545" spans="2:79">
      <c r="B545" s="4" t="str">
        <f>IF(G545=G546,IF(G545&gt;G544,G545&amp;"_O",""),G545&amp;"_C")</f>
        <v/>
      </c>
      <c r="C545" s="14">
        <f ca="1">RANDBETWEEN(0,1000)/1000</f>
        <v>0.29599999999999999</v>
      </c>
      <c r="D545" s="16">
        <f>D544+1</f>
        <v>541</v>
      </c>
      <c r="E545" s="10">
        <f>ROUNDDOWN(D545/52,0)+1</f>
        <v>11</v>
      </c>
      <c r="F545" s="15">
        <f>F544+7</f>
        <v>48407</v>
      </c>
      <c r="G545" s="4">
        <f>YEAR(F545)</f>
        <v>2032</v>
      </c>
      <c r="H545" s="33">
        <v>0.30099999999999999</v>
      </c>
      <c r="I545" s="33">
        <v>0.57699999999999996</v>
      </c>
      <c r="J545" s="33">
        <v>0.82099999999999995</v>
      </c>
      <c r="K545" s="16" t="str">
        <f>IF(M544&gt;1,"Up","Down")</f>
        <v>Up</v>
      </c>
      <c r="L545" s="16" t="str">
        <f>IF(K545="Up",IF(H545&lt;$BJ$7,"Up","Down"),IF(H545&lt;$BK$7,"Down","Up"))</f>
        <v>Up</v>
      </c>
      <c r="M545" s="17">
        <f>IF(L545="Up",INDEX($AK$5:$AK$1005,MATCH(I545,$AI$5:$AI$1005,0),1),INDEX($AL$5:$AL$1005,MATCH(J545,$AI$5:$AI$1005,0),1))</f>
        <v>1.0144097896318653</v>
      </c>
      <c r="N545" s="16" t="str">
        <f>IF(P544&gt;1,"Up","Down")</f>
        <v>Up</v>
      </c>
      <c r="O545" s="16" t="str">
        <f>IF(N545="Up",IF(H545&lt;$BJ$12,"Up","Down"),IF(H545&lt;$BK$12,"Down","Up"))</f>
        <v>Up</v>
      </c>
      <c r="P545" s="17">
        <f>IF(O545="Up",INDEX($AP$5:$AP$1005,MATCH(I545,$AI$5:$AI$1005,0),1),INDEX($AQ$5:$AQ$1005,MATCH(J545,$AI$5:$AI$1005,0),1))</f>
        <v>1.0204993303220649</v>
      </c>
      <c r="Q545" s="19">
        <f>T544</f>
        <v>89295.628969448357</v>
      </c>
      <c r="R545" s="19">
        <f>INDEX(model!$S$5:$S$35,MATCH(G545,model!$Q$5:$Q$35,0),1)*model!$O$5</f>
        <v>125</v>
      </c>
      <c r="S545" s="19">
        <f>IF(RIGHT(B545,1)="C",T544*INDEX(model!$T$5:$T$35,MATCH(G545,model!$Q$5:$Q$35,0),1),0)</f>
        <v>0</v>
      </c>
      <c r="T545" s="19">
        <f>(Q545+R545-S545)*M545</f>
        <v>90709.161421647193</v>
      </c>
      <c r="U545" s="19">
        <f>X544</f>
        <v>88688.744550132993</v>
      </c>
      <c r="V545" s="19">
        <f>INDEX(model!$S$5:$S$35,MATCH(G545,model!$Q$5:$Q$35,0),1)*model!$O$6</f>
        <v>125</v>
      </c>
      <c r="W545" s="19">
        <f>IF(RIGHT(B545,1)="C",X544*INDEX(model!$T$5:$T$35,MATCH(G545,model!$Q$5:$Q$35,0),1),0)</f>
        <v>0</v>
      </c>
      <c r="X545" s="19">
        <f>(U545+V545-W545)*P545</f>
        <v>90634.366836805653</v>
      </c>
      <c r="Y545" s="19"/>
      <c r="Z545" s="36" t="str">
        <f>K545&amp;L545</f>
        <v>UpUp</v>
      </c>
      <c r="AA545" s="36" t="str">
        <f>N545&amp;O545</f>
        <v>UpUp</v>
      </c>
      <c r="AB545" s="19"/>
      <c r="AC545" s="19"/>
      <c r="AD545" s="19"/>
      <c r="AE545" s="19"/>
      <c r="AI545" s="18">
        <f>ROUND(AI544-0.001,3)</f>
        <v>0.46</v>
      </c>
      <c r="AJ545" s="9">
        <f t="array" ref="AJ545">PERCENTILE(IF($BB$5:$BB$2729="Y",$AY$5:$AY$2729),$AI545)</f>
        <v>1.0012702927301773</v>
      </c>
      <c r="AK545" s="9">
        <f t="array" ref="AK545">PERCENTILE(IF($BC$5:$BC$2729="Y",$AY$5:$AY$2729),$AI545)</f>
        <v>1.0114181188763458</v>
      </c>
      <c r="AL545" s="9">
        <f t="array" ref="AL545">PERCENTILE(IF($BD$5:$BD$2729="Y",$AY$5:$AY$2729),$AI545)</f>
        <v>0.98631071874092213</v>
      </c>
      <c r="AM545" s="41" t="str">
        <f>IF(AI545&lt;$BJ$7,"Up","Down")</f>
        <v>Up</v>
      </c>
      <c r="AN545" s="41" t="str">
        <f>IF(AI545&lt;$BK$7,"Down","Up")</f>
        <v>Up</v>
      </c>
      <c r="AO545" s="9">
        <f t="array" ref="AO545">PERCENTILE(IF($BT$5:$BT$2729="Y",$BQ$5:$BQ$2729),$AI545)</f>
        <v>1.0013001732059921</v>
      </c>
      <c r="AP545" s="9">
        <f t="array" ref="AP545">PERCENTILE(IF($BU$5:$BU$2729="Y",$BQ$5:$BQ$2729),$AI545)</f>
        <v>1.0154993605732423</v>
      </c>
      <c r="AQ545" s="9">
        <f t="array" ref="AQ545">PERCENTILE(IF($BV$5:$BV$2729="Y",$BQ$5:$BQ$2729),$AI545)</f>
        <v>0.98319390220621117</v>
      </c>
      <c r="AR545" s="41" t="str">
        <f>IF(AI545&lt;$BJ$12,"Up","Down")</f>
        <v>Up</v>
      </c>
      <c r="AS545" s="41" t="str">
        <f>IF(AI545&lt;$BK$12,"Down","Up")</f>
        <v>Up</v>
      </c>
      <c r="AU545" s="4" t="str">
        <f>IF(AZ545=AZ546,IF(AZ545&gt;AZ544,AZ545&amp;"_O",""),AZ545&amp;"_C")</f>
        <v/>
      </c>
      <c r="AV545" s="7" t="str">
        <f>IF(RIGHT(AU545,1)="C",AX545/INDEX($AX$5:$AX$2729,MATCH(AZ545&amp;"_O",$AU$5:$AU$2729,0),1),"")</f>
        <v/>
      </c>
      <c r="AW545" s="38">
        <v>29350</v>
      </c>
      <c r="AX545" s="37">
        <v>104.72</v>
      </c>
      <c r="AY545" s="7">
        <f>AX545/AX544</f>
        <v>0.99185451790111767</v>
      </c>
      <c r="AZ545" s="4">
        <f>YEAR(AW545)</f>
        <v>1980</v>
      </c>
      <c r="BA545" s="2" t="s">
        <v>6</v>
      </c>
      <c r="BB545" s="12" t="str">
        <f>INDEX($CD$5:$CD$10,MATCH(BA545,$CC$5:$CC$10,0),1)</f>
        <v/>
      </c>
      <c r="BC545" s="12" t="str">
        <f>IF(AND(BB545="Y",AY545&gt;1),"Y","")</f>
        <v/>
      </c>
      <c r="BD545" s="12" t="str">
        <f>IF(AND(BB545="Y",AY545&lt;1),"Y","")</f>
        <v/>
      </c>
      <c r="BE545" s="12" t="str">
        <f>IF(AY545&gt;1,IF(AY544&gt;1,"Y",""),"")</f>
        <v/>
      </c>
      <c r="BF545" s="12" t="str">
        <f>IF(AY545&lt;1,IF(AY544&lt;1,"Y",""),"")</f>
        <v/>
      </c>
      <c r="BG545" s="2"/>
      <c r="BH545" s="2"/>
      <c r="BI545" s="2"/>
      <c r="BJ545" s="2"/>
      <c r="BK545" s="2"/>
      <c r="BL545" s="2"/>
      <c r="BM545" s="4" t="str">
        <f>IF(BR545=BR546,IF(BR545&gt;BR544,BR545&amp;"_O",""),BR545&amp;"_C")</f>
        <v/>
      </c>
      <c r="BN545" s="7" t="str">
        <f>IF(RIGHT(BM545,1)="C",BP545/INDEX($BP$5:$BP$2729,MATCH(BR545&amp;"_O",$BM$5:$BM$2729,0),1),"")</f>
        <v/>
      </c>
      <c r="BO545" s="38">
        <v>29749</v>
      </c>
      <c r="BP545" s="3">
        <v>222.76</v>
      </c>
      <c r="BQ545" s="7">
        <f>BP545/BP544</f>
        <v>1.0065973791233618</v>
      </c>
      <c r="BR545" s="4">
        <f>YEAR(BO545)</f>
        <v>1981</v>
      </c>
      <c r="BS545" s="2" t="s">
        <v>6</v>
      </c>
      <c r="BT545" s="12" t="str">
        <f>INDEX($CD$5:$CD$10,MATCH(BS545,$CC$5:$CC$10,0),1)</f>
        <v/>
      </c>
      <c r="BU545" s="12" t="str">
        <f>IF(AND(BT545="Y",BQ545&gt;1),"Y","")</f>
        <v/>
      </c>
      <c r="BV545" s="12" t="str">
        <f>IF(AND(BT545="Y",BQ545&lt;1),"Y","")</f>
        <v/>
      </c>
      <c r="BW545" s="12" t="str">
        <f>IF(BQ545&gt;1,IF(BQ544&gt;1,"Y",""),"")</f>
        <v/>
      </c>
      <c r="BX545" s="12" t="str">
        <f>IF(BQ545&lt;1,IF(BQ544&lt;1,"Y",""),"")</f>
        <v/>
      </c>
      <c r="BY545" s="2"/>
      <c r="BZ545" s="2"/>
      <c r="CA545" s="2"/>
    </row>
    <row r="546" spans="2:79">
      <c r="B546" s="4" t="str">
        <f>IF(G546=G547,IF(G546&gt;G545,G546&amp;"_O",""),G546&amp;"_C")</f>
        <v/>
      </c>
      <c r="C546" s="14">
        <f ca="1">RANDBETWEEN(0,1000)/1000</f>
        <v>0.83899999999999997</v>
      </c>
      <c r="D546" s="16">
        <f>D545+1</f>
        <v>542</v>
      </c>
      <c r="E546" s="10">
        <f>ROUNDDOWN(D546/52,0)+1</f>
        <v>11</v>
      </c>
      <c r="F546" s="15">
        <f>F545+7</f>
        <v>48414</v>
      </c>
      <c r="G546" s="4">
        <f>YEAR(F546)</f>
        <v>2032</v>
      </c>
      <c r="H546" s="33">
        <v>0.13400000000000001</v>
      </c>
      <c r="I546" s="33">
        <v>0.152</v>
      </c>
      <c r="J546" s="33">
        <v>0.34100000000000003</v>
      </c>
      <c r="K546" s="16" t="str">
        <f>IF(M545&gt;1,"Up","Down")</f>
        <v>Up</v>
      </c>
      <c r="L546" s="16" t="str">
        <f>IF(K546="Up",IF(H546&lt;$BJ$7,"Up","Down"),IF(H546&lt;$BK$7,"Down","Up"))</f>
        <v>Up</v>
      </c>
      <c r="M546" s="17">
        <f>IF(L546="Up",INDEX($AK$5:$AK$1005,MATCH(I546,$AI$5:$AI$1005,0),1),INDEX($AL$5:$AL$1005,MATCH(J546,$AI$5:$AI$1005,0),1))</f>
        <v>1.003576836263804</v>
      </c>
      <c r="N546" s="16" t="str">
        <f>IF(P545&gt;1,"Up","Down")</f>
        <v>Up</v>
      </c>
      <c r="O546" s="16" t="str">
        <f>IF(N546="Up",IF(H546&lt;$BJ$12,"Up","Down"),IF(H546&lt;$BK$12,"Down","Up"))</f>
        <v>Up</v>
      </c>
      <c r="P546" s="17">
        <f>IF(O546="Up",INDEX($AP$5:$AP$1005,MATCH(I546,$AI$5:$AI$1005,0),1),INDEX($AQ$5:$AQ$1005,MATCH(J546,$AI$5:$AI$1005,0),1))</f>
        <v>1.0047847866115434</v>
      </c>
      <c r="Q546" s="19">
        <f>T545</f>
        <v>90709.161421647193</v>
      </c>
      <c r="R546" s="19">
        <f>INDEX(model!$S$5:$S$35,MATCH(G546,model!$Q$5:$Q$35,0),1)*model!$O$5</f>
        <v>125</v>
      </c>
      <c r="S546" s="19">
        <f>IF(RIGHT(B546,1)="C",T545*INDEX(model!$T$5:$T$35,MATCH(G546,model!$Q$5:$Q$35,0),1),0)</f>
        <v>0</v>
      </c>
      <c r="T546" s="19">
        <f>(Q546+R546-S546)*M546</f>
        <v>91159.060344212368</v>
      </c>
      <c r="U546" s="19">
        <f>X545</f>
        <v>90634.366836805653</v>
      </c>
      <c r="V546" s="19">
        <f>INDEX(model!$S$5:$S$35,MATCH(G546,model!$Q$5:$Q$35,0),1)*model!$O$6</f>
        <v>125</v>
      </c>
      <c r="W546" s="19">
        <f>IF(RIGHT(B546,1)="C",X545*INDEX(model!$T$5:$T$35,MATCH(G546,model!$Q$5:$Q$35,0),1),0)</f>
        <v>0</v>
      </c>
      <c r="X546" s="19">
        <f>(U546+V546-W546)*P546</f>
        <v>91193.631040118547</v>
      </c>
      <c r="Y546" s="19"/>
      <c r="Z546" s="36" t="str">
        <f>K546&amp;L546</f>
        <v>UpUp</v>
      </c>
      <c r="AA546" s="36" t="str">
        <f>N546&amp;O546</f>
        <v>UpUp</v>
      </c>
      <c r="AB546" s="19"/>
      <c r="AC546" s="19"/>
      <c r="AD546" s="19"/>
      <c r="AE546" s="19"/>
      <c r="AI546" s="18">
        <f>ROUND(AI545-0.001,3)</f>
        <v>0.45900000000000002</v>
      </c>
      <c r="AJ546" s="9">
        <f t="array" ref="AJ546">PERCENTILE(IF($BB$5:$BB$2729="Y",$AY$5:$AY$2729),$AI546)</f>
        <v>1.0012320090580429</v>
      </c>
      <c r="AK546" s="9">
        <f t="array" ref="AK546">PERCENTILE(IF($BC$5:$BC$2729="Y",$AY$5:$AY$2729),$AI546)</f>
        <v>1.0114046301626232</v>
      </c>
      <c r="AL546" s="9">
        <f t="array" ref="AL546">PERCENTILE(IF($BD$5:$BD$2729="Y",$AY$5:$AY$2729),$AI546)</f>
        <v>0.98629666978205999</v>
      </c>
      <c r="AM546" s="41" t="str">
        <f>IF(AI546&lt;$BJ$7,"Up","Down")</f>
        <v>Up</v>
      </c>
      <c r="AN546" s="41" t="str">
        <f>IF(AI546&lt;$BK$7,"Down","Up")</f>
        <v>Up</v>
      </c>
      <c r="AO546" s="9">
        <f t="array" ref="AO546">PERCENTILE(IF($BT$5:$BT$2729="Y",$BQ$5:$BQ$2729),$AI546)</f>
        <v>1.0012624156490537</v>
      </c>
      <c r="AP546" s="9">
        <f t="array" ref="AP546">PERCENTILE(IF($BU$5:$BU$2729="Y",$BQ$5:$BQ$2729),$AI546)</f>
        <v>1.0154570365658178</v>
      </c>
      <c r="AQ546" s="9">
        <f t="array" ref="AQ546">PERCENTILE(IF($BV$5:$BV$2729="Y",$BQ$5:$BQ$2729),$AI546)</f>
        <v>0.9831291052090575</v>
      </c>
      <c r="AR546" s="41" t="str">
        <f>IF(AI546&lt;$BJ$12,"Up","Down")</f>
        <v>Up</v>
      </c>
      <c r="AS546" s="41" t="str">
        <f>IF(AI546&lt;$BK$12,"Down","Up")</f>
        <v>Up</v>
      </c>
      <c r="AU546" s="4" t="str">
        <f>IF(AZ546=AZ547,IF(AZ546&gt;AZ545,AZ546&amp;"_O",""),AZ546&amp;"_C")</f>
        <v/>
      </c>
      <c r="AV546" s="7" t="str">
        <f>IF(RIGHT(AU546,1)="C",AX546/INDEX($AX$5:$AX$2729,MATCH(AZ546&amp;"_O",$AU$5:$AU$2729,0),1),"")</f>
        <v/>
      </c>
      <c r="AW546" s="38">
        <v>29357</v>
      </c>
      <c r="AX546" s="37">
        <v>107.35</v>
      </c>
      <c r="AY546" s="7">
        <f>AX546/AX545</f>
        <v>1.0251145912910617</v>
      </c>
      <c r="AZ546" s="4">
        <f>YEAR(AW546)</f>
        <v>1980</v>
      </c>
      <c r="BA546" s="2" t="s">
        <v>6</v>
      </c>
      <c r="BB546" s="12" t="str">
        <f>INDEX($CD$5:$CD$10,MATCH(BA546,$CC$5:$CC$10,0),1)</f>
        <v/>
      </c>
      <c r="BC546" s="12" t="str">
        <f>IF(AND(BB546="Y",AY546&gt;1),"Y","")</f>
        <v/>
      </c>
      <c r="BD546" s="12" t="str">
        <f>IF(AND(BB546="Y",AY546&lt;1),"Y","")</f>
        <v/>
      </c>
      <c r="BE546" s="12" t="str">
        <f>IF(AY546&gt;1,IF(AY545&gt;1,"Y",""),"")</f>
        <v/>
      </c>
      <c r="BF546" s="12" t="str">
        <f>IF(AY546&lt;1,IF(AY545&lt;1,"Y",""),"")</f>
        <v/>
      </c>
      <c r="BG546" s="2"/>
      <c r="BH546" s="2"/>
      <c r="BI546" s="2"/>
      <c r="BJ546" s="2"/>
      <c r="BK546" s="2"/>
      <c r="BL546" s="2"/>
      <c r="BM546" s="4" t="str">
        <f>IF(BR546=BR547,IF(BR546&gt;BR545,BR546&amp;"_O",""),BR546&amp;"_C")</f>
        <v/>
      </c>
      <c r="BN546" s="7" t="str">
        <f>IF(RIGHT(BM546,1)="C",BP546/INDEX($BP$5:$BP$2729,MATCH(BR546&amp;"_O",$BM$5:$BM$2729,0),1),"")</f>
        <v/>
      </c>
      <c r="BO546" s="38">
        <v>29756</v>
      </c>
      <c r="BP546" s="3">
        <v>219.56</v>
      </c>
      <c r="BQ546" s="7">
        <f>BP546/BP545</f>
        <v>0.98563476387143123</v>
      </c>
      <c r="BR546" s="4">
        <f>YEAR(BO546)</f>
        <v>1981</v>
      </c>
      <c r="BS546" s="2" t="s">
        <v>6</v>
      </c>
      <c r="BT546" s="12" t="str">
        <f>INDEX($CD$5:$CD$10,MATCH(BS546,$CC$5:$CC$10,0),1)</f>
        <v/>
      </c>
      <c r="BU546" s="12" t="str">
        <f>IF(AND(BT546="Y",BQ546&gt;1),"Y","")</f>
        <v/>
      </c>
      <c r="BV546" s="12" t="str">
        <f>IF(AND(BT546="Y",BQ546&lt;1),"Y","")</f>
        <v/>
      </c>
      <c r="BW546" s="12" t="str">
        <f>IF(BQ546&gt;1,IF(BQ545&gt;1,"Y",""),"")</f>
        <v/>
      </c>
      <c r="BX546" s="12" t="str">
        <f>IF(BQ546&lt;1,IF(BQ545&lt;1,"Y",""),"")</f>
        <v/>
      </c>
      <c r="BY546" s="2"/>
      <c r="BZ546" s="2"/>
      <c r="CA546" s="2"/>
    </row>
    <row r="547" spans="2:79">
      <c r="B547" s="4" t="str">
        <f>IF(G547=G548,IF(G547&gt;G546,G547&amp;"_O",""),G547&amp;"_C")</f>
        <v/>
      </c>
      <c r="C547" s="14">
        <f ca="1">RANDBETWEEN(0,1000)/1000</f>
        <v>0.22500000000000001</v>
      </c>
      <c r="D547" s="16">
        <f>D546+1</f>
        <v>543</v>
      </c>
      <c r="E547" s="10">
        <f>ROUNDDOWN(D547/52,0)+1</f>
        <v>11</v>
      </c>
      <c r="F547" s="15">
        <f>F546+7</f>
        <v>48421</v>
      </c>
      <c r="G547" s="4">
        <f>YEAR(F547)</f>
        <v>2032</v>
      </c>
      <c r="H547" s="33">
        <v>1.7999999999999999E-2</v>
      </c>
      <c r="I547" s="33">
        <v>0.76300000000000001</v>
      </c>
      <c r="J547" s="33">
        <v>0.92800000000000005</v>
      </c>
      <c r="K547" s="16" t="str">
        <f>IF(M546&gt;1,"Up","Down")</f>
        <v>Up</v>
      </c>
      <c r="L547" s="16" t="str">
        <f>IF(K547="Up",IF(H547&lt;$BJ$7,"Up","Down"),IF(H547&lt;$BK$7,"Down","Up"))</f>
        <v>Up</v>
      </c>
      <c r="M547" s="17">
        <f>IF(L547="Up",INDEX($AK$5:$AK$1005,MATCH(I547,$AI$5:$AI$1005,0),1),INDEX($AL$5:$AL$1005,MATCH(J547,$AI$5:$AI$1005,0),1))</f>
        <v>1.0218009430771682</v>
      </c>
      <c r="N547" s="16" t="str">
        <f>IF(P546&gt;1,"Up","Down")</f>
        <v>Up</v>
      </c>
      <c r="O547" s="16" t="str">
        <f>IF(N547="Up",IF(H547&lt;$BJ$12,"Up","Down"),IF(H547&lt;$BK$12,"Down","Up"))</f>
        <v>Up</v>
      </c>
      <c r="P547" s="17">
        <f>IF(O547="Up",INDEX($AP$5:$AP$1005,MATCH(I547,$AI$5:$AI$1005,0),1),INDEX($AQ$5:$AQ$1005,MATCH(J547,$AI$5:$AI$1005,0),1))</f>
        <v>1.0297528321873022</v>
      </c>
      <c r="Q547" s="19">
        <f>T546</f>
        <v>91159.060344212368</v>
      </c>
      <c r="R547" s="19">
        <f>INDEX(model!$S$5:$S$35,MATCH(G547,model!$Q$5:$Q$35,0),1)*model!$O$5</f>
        <v>125</v>
      </c>
      <c r="S547" s="19">
        <f>IF(RIGHT(B547,1)="C",T546*INDEX(model!$T$5:$T$35,MATCH(G547,model!$Q$5:$Q$35,0),1),0)</f>
        <v>0</v>
      </c>
      <c r="T547" s="19">
        <f>(Q547+R547-S547)*M547</f>
        <v>93274.138947629326</v>
      </c>
      <c r="U547" s="19">
        <f>X546</f>
        <v>91193.631040118547</v>
      </c>
      <c r="V547" s="19">
        <f>INDEX(model!$S$5:$S$35,MATCH(G547,model!$Q$5:$Q$35,0),1)*model!$O$6</f>
        <v>125</v>
      </c>
      <c r="W547" s="19">
        <f>IF(RIGHT(B547,1)="C",X546*INDEX(model!$T$5:$T$35,MATCH(G547,model!$Q$5:$Q$35,0),1),0)</f>
        <v>0</v>
      </c>
      <c r="X547" s="19">
        <f>(U547+V547-W547)*P547</f>
        <v>94035.61894502936</v>
      </c>
      <c r="Y547" s="19"/>
      <c r="Z547" s="36" t="str">
        <f>K547&amp;L547</f>
        <v>UpUp</v>
      </c>
      <c r="AA547" s="36" t="str">
        <f>N547&amp;O547</f>
        <v>UpUp</v>
      </c>
      <c r="AB547" s="19"/>
      <c r="AC547" s="19"/>
      <c r="AD547" s="19"/>
      <c r="AE547" s="19"/>
      <c r="AI547" s="18">
        <f>ROUND(AI546-0.001,3)</f>
        <v>0.45800000000000002</v>
      </c>
      <c r="AJ547" s="9">
        <f t="array" ref="AJ547">PERCENTILE(IF($BB$5:$BB$2729="Y",$AY$5:$AY$2729),$AI547)</f>
        <v>1.0012188847924213</v>
      </c>
      <c r="AK547" s="9">
        <f t="array" ref="AK547">PERCENTILE(IF($BC$5:$BC$2729="Y",$AY$5:$AY$2729),$AI547)</f>
        <v>1.0113916744016793</v>
      </c>
      <c r="AL547" s="9">
        <f t="array" ref="AL547">PERCENTILE(IF($BD$5:$BD$2729="Y",$AY$5:$AY$2729),$AI547)</f>
        <v>0.98628696244271974</v>
      </c>
      <c r="AM547" s="41" t="str">
        <f>IF(AI547&lt;$BJ$7,"Up","Down")</f>
        <v>Up</v>
      </c>
      <c r="AN547" s="41" t="str">
        <f>IF(AI547&lt;$BK$7,"Down","Up")</f>
        <v>Up</v>
      </c>
      <c r="AO547" s="9">
        <f t="array" ref="AO547">PERCENTILE(IF($BT$5:$BT$2729="Y",$BQ$5:$BQ$2729),$AI547)</f>
        <v>1.0011680537117391</v>
      </c>
      <c r="AP547" s="9">
        <f t="array" ref="AP547">PERCENTILE(IF($BU$5:$BU$2729="Y",$BQ$5:$BQ$2729),$AI547)</f>
        <v>1.0154446190730262</v>
      </c>
      <c r="AQ547" s="9">
        <f t="array" ref="AQ547">PERCENTILE(IF($BV$5:$BV$2729="Y",$BQ$5:$BQ$2729),$AI547)</f>
        <v>0.98300467970315741</v>
      </c>
      <c r="AR547" s="41" t="str">
        <f>IF(AI547&lt;$BJ$12,"Up","Down")</f>
        <v>Up</v>
      </c>
      <c r="AS547" s="41" t="str">
        <f>IF(AI547&lt;$BK$12,"Down","Up")</f>
        <v>Up</v>
      </c>
      <c r="AU547" s="4" t="str">
        <f>IF(AZ547=AZ548,IF(AZ547&gt;AZ546,AZ547&amp;"_O",""),AZ547&amp;"_C")</f>
        <v/>
      </c>
      <c r="AV547" s="7" t="str">
        <f>IF(RIGHT(AU547,1)="C",AX547/INDEX($AX$5:$AX$2729,MATCH(AZ547&amp;"_O",$AU$5:$AU$2729,0),1),"")</f>
        <v/>
      </c>
      <c r="AW547" s="38">
        <v>29364</v>
      </c>
      <c r="AX547" s="37">
        <v>110.62</v>
      </c>
      <c r="AY547" s="7">
        <f>AX547/AX546</f>
        <v>1.0304611085235214</v>
      </c>
      <c r="AZ547" s="4">
        <f>YEAR(AW547)</f>
        <v>1980</v>
      </c>
      <c r="BA547" s="2" t="s">
        <v>6</v>
      </c>
      <c r="BB547" s="12" t="str">
        <f>INDEX($CD$5:$CD$10,MATCH(BA547,$CC$5:$CC$10,0),1)</f>
        <v/>
      </c>
      <c r="BC547" s="12" t="str">
        <f>IF(AND(BB547="Y",AY547&gt;1),"Y","")</f>
        <v/>
      </c>
      <c r="BD547" s="12" t="str">
        <f>IF(AND(BB547="Y",AY547&lt;1),"Y","")</f>
        <v/>
      </c>
      <c r="BE547" s="12" t="str">
        <f>IF(AY547&gt;1,IF(AY546&gt;1,"Y",""),"")</f>
        <v>Y</v>
      </c>
      <c r="BF547" s="12" t="str">
        <f>IF(AY547&lt;1,IF(AY546&lt;1,"Y",""),"")</f>
        <v/>
      </c>
      <c r="BG547" s="2"/>
      <c r="BH547" s="2"/>
      <c r="BI547" s="2"/>
      <c r="BJ547" s="2"/>
      <c r="BK547" s="2"/>
      <c r="BL547" s="2"/>
      <c r="BM547" s="4" t="str">
        <f>IF(BR547=BR548,IF(BR547&gt;BR546,BR547&amp;"_O",""),BR547&amp;"_C")</f>
        <v/>
      </c>
      <c r="BN547" s="7" t="str">
        <f>IF(RIGHT(BM547,1)="C",BP547/INDEX($BP$5:$BP$2729,MATCH(BR547&amp;"_O",$BM$5:$BM$2729,0),1),"")</f>
        <v/>
      </c>
      <c r="BO547" s="38">
        <v>29763</v>
      </c>
      <c r="BP547" s="3">
        <v>219.76</v>
      </c>
      <c r="BQ547" s="7">
        <f>BP547/BP546</f>
        <v>1.0009109127345599</v>
      </c>
      <c r="BR547" s="4">
        <f>YEAR(BO547)</f>
        <v>1981</v>
      </c>
      <c r="BS547" s="2" t="s">
        <v>6</v>
      </c>
      <c r="BT547" s="12" t="str">
        <f>INDEX($CD$5:$CD$10,MATCH(BS547,$CC$5:$CC$10,0),1)</f>
        <v/>
      </c>
      <c r="BU547" s="12" t="str">
        <f>IF(AND(BT547="Y",BQ547&gt;1),"Y","")</f>
        <v/>
      </c>
      <c r="BV547" s="12" t="str">
        <f>IF(AND(BT547="Y",BQ547&lt;1),"Y","")</f>
        <v/>
      </c>
      <c r="BW547" s="12" t="str">
        <f>IF(BQ547&gt;1,IF(BQ546&gt;1,"Y",""),"")</f>
        <v/>
      </c>
      <c r="BX547" s="12" t="str">
        <f>IF(BQ547&lt;1,IF(BQ546&lt;1,"Y",""),"")</f>
        <v/>
      </c>
      <c r="BY547" s="2"/>
      <c r="BZ547" s="2"/>
      <c r="CA547" s="2"/>
    </row>
    <row r="548" spans="2:79">
      <c r="B548" s="4" t="str">
        <f>IF(G548=G549,IF(G548&gt;G547,G548&amp;"_O",""),G548&amp;"_C")</f>
        <v/>
      </c>
      <c r="C548" s="14">
        <f ca="1">RANDBETWEEN(0,1000)/1000</f>
        <v>0.63500000000000001</v>
      </c>
      <c r="D548" s="16">
        <f>D547+1</f>
        <v>544</v>
      </c>
      <c r="E548" s="10">
        <f>ROUNDDOWN(D548/52,0)+1</f>
        <v>11</v>
      </c>
      <c r="F548" s="15">
        <f>F547+7</f>
        <v>48428</v>
      </c>
      <c r="G548" s="4">
        <f>YEAR(F548)</f>
        <v>2032</v>
      </c>
      <c r="H548" s="33">
        <v>0.68799999999999994</v>
      </c>
      <c r="I548" s="33">
        <v>0.79200000000000004</v>
      </c>
      <c r="J548" s="33">
        <v>8.5000000000000006E-2</v>
      </c>
      <c r="K548" s="16" t="str">
        <f>IF(M547&gt;1,"Up","Down")</f>
        <v>Up</v>
      </c>
      <c r="L548" s="16" t="str">
        <f>IF(K548="Up",IF(H548&lt;$BJ$7,"Up","Down"),IF(H548&lt;$BK$7,"Down","Up"))</f>
        <v>Down</v>
      </c>
      <c r="M548" s="17">
        <f>IF(L548="Up",INDEX($AK$5:$AK$1005,MATCH(I548,$AI$5:$AI$1005,0),1),INDEX($AL$5:$AL$1005,MATCH(J548,$AI$5:$AI$1005,0),1))</f>
        <v>0.9596699077215326</v>
      </c>
      <c r="N548" s="16" t="str">
        <f>IF(P547&gt;1,"Up","Down")</f>
        <v>Up</v>
      </c>
      <c r="O548" s="16" t="str">
        <f>IF(N548="Up",IF(H548&lt;$BJ$12,"Up","Down"),IF(H548&lt;$BK$12,"Down","Up"))</f>
        <v>Down</v>
      </c>
      <c r="P548" s="17">
        <f>IF(O548="Up",INDEX($AP$5:$AP$1005,MATCH(I548,$AI$5:$AI$1005,0),1),INDEX($AQ$5:$AQ$1005,MATCH(J548,$AI$5:$AI$1005,0),1))</f>
        <v>0.94718053442752737</v>
      </c>
      <c r="Q548" s="19">
        <f>T547</f>
        <v>93274.138947629326</v>
      </c>
      <c r="R548" s="19">
        <f>INDEX(model!$S$5:$S$35,MATCH(G548,model!$Q$5:$Q$35,0),1)*model!$O$5</f>
        <v>125</v>
      </c>
      <c r="S548" s="19">
        <f>IF(RIGHT(B548,1)="C",T547*INDEX(model!$T$5:$T$35,MATCH(G548,model!$Q$5:$Q$35,0),1),0)</f>
        <v>0</v>
      </c>
      <c r="T548" s="19">
        <f>(Q548+R548-S548)*M548</f>
        <v>89632.343055142032</v>
      </c>
      <c r="U548" s="19">
        <f>X547</f>
        <v>94035.61894502936</v>
      </c>
      <c r="V548" s="19">
        <f>INDEX(model!$S$5:$S$35,MATCH(G548,model!$Q$5:$Q$35,0),1)*model!$O$6</f>
        <v>125</v>
      </c>
      <c r="W548" s="19">
        <f>IF(RIGHT(B548,1)="C",X547*INDEX(model!$T$5:$T$35,MATCH(G548,model!$Q$5:$Q$35,0),1),0)</f>
        <v>0</v>
      </c>
      <c r="X548" s="19">
        <f>(U548+V548-W548)*P548</f>
        <v>89187.105374379666</v>
      </c>
      <c r="Y548" s="19"/>
      <c r="Z548" s="36" t="str">
        <f>K548&amp;L548</f>
        <v>UpDown</v>
      </c>
      <c r="AA548" s="36" t="str">
        <f>N548&amp;O548</f>
        <v>UpDown</v>
      </c>
      <c r="AB548" s="19"/>
      <c r="AC548" s="19"/>
      <c r="AD548" s="19"/>
      <c r="AE548" s="19"/>
      <c r="AI548" s="18">
        <f>ROUND(AI547-0.001,3)</f>
        <v>0.45700000000000002</v>
      </c>
      <c r="AJ548" s="9">
        <f t="array" ref="AJ548">PERCENTILE(IF($BB$5:$BB$2729="Y",$AY$5:$AY$2729),$AI548)</f>
        <v>1.0011723158646864</v>
      </c>
      <c r="AK548" s="9">
        <f t="array" ref="AK548">PERCENTILE(IF($BC$5:$BC$2729="Y",$AY$5:$AY$2729),$AI548)</f>
        <v>1.0113484483241861</v>
      </c>
      <c r="AL548" s="9">
        <f t="array" ref="AL548">PERCENTILE(IF($BD$5:$BD$2729="Y",$AY$5:$AY$2729),$AI548)</f>
        <v>0.98626986029324148</v>
      </c>
      <c r="AM548" s="41" t="str">
        <f>IF(AI548&lt;$BJ$7,"Up","Down")</f>
        <v>Up</v>
      </c>
      <c r="AN548" s="41" t="str">
        <f>IF(AI548&lt;$BK$7,"Down","Up")</f>
        <v>Up</v>
      </c>
      <c r="AO548" s="9">
        <f t="array" ref="AO548">PERCENTILE(IF($BT$5:$BT$2729="Y",$BQ$5:$BQ$2729),$AI548)</f>
        <v>1.0011096680683007</v>
      </c>
      <c r="AP548" s="9">
        <f t="array" ref="AP548">PERCENTILE(IF($BU$5:$BU$2729="Y",$BQ$5:$BQ$2729),$AI548)</f>
        <v>1.0154220139724799</v>
      </c>
      <c r="AQ548" s="9">
        <f t="array" ref="AQ548">PERCENTILE(IF($BV$5:$BV$2729="Y",$BQ$5:$BQ$2729),$AI548)</f>
        <v>0.98293243739766389</v>
      </c>
      <c r="AR548" s="41" t="str">
        <f>IF(AI548&lt;$BJ$12,"Up","Down")</f>
        <v>Up</v>
      </c>
      <c r="AS548" s="41" t="str">
        <f>IF(AI548&lt;$BK$12,"Down","Up")</f>
        <v>Up</v>
      </c>
      <c r="AU548" s="4" t="str">
        <f>IF(AZ548=AZ549,IF(AZ548&gt;AZ547,AZ548&amp;"_O",""),AZ548&amp;"_C")</f>
        <v/>
      </c>
      <c r="AV548" s="7" t="str">
        <f>IF(RIGHT(AU548,1)="C",AX548/INDEX($AX$5:$AX$2729,MATCH(AZ548&amp;"_O",$AU$5:$AU$2729,0),1),"")</f>
        <v/>
      </c>
      <c r="AW548" s="38">
        <v>29371</v>
      </c>
      <c r="AX548" s="37">
        <v>111.24</v>
      </c>
      <c r="AY548" s="7">
        <f>AX548/AX547</f>
        <v>1.005604773097089</v>
      </c>
      <c r="AZ548" s="4">
        <f>YEAR(AW548)</f>
        <v>1980</v>
      </c>
      <c r="BA548" s="2" t="s">
        <v>6</v>
      </c>
      <c r="BB548" s="12" t="str">
        <f>INDEX($CD$5:$CD$10,MATCH(BA548,$CC$5:$CC$10,0),1)</f>
        <v/>
      </c>
      <c r="BC548" s="12" t="str">
        <f>IF(AND(BB548="Y",AY548&gt;1),"Y","")</f>
        <v/>
      </c>
      <c r="BD548" s="12" t="str">
        <f>IF(AND(BB548="Y",AY548&lt;1),"Y","")</f>
        <v/>
      </c>
      <c r="BE548" s="12" t="str">
        <f>IF(AY548&gt;1,IF(AY547&gt;1,"Y",""),"")</f>
        <v>Y</v>
      </c>
      <c r="BF548" s="12" t="str">
        <f>IF(AY548&lt;1,IF(AY547&lt;1,"Y",""),"")</f>
        <v/>
      </c>
      <c r="BG548" s="2"/>
      <c r="BH548" s="2"/>
      <c r="BI548" s="2"/>
      <c r="BJ548" s="2"/>
      <c r="BK548" s="2"/>
      <c r="BL548" s="2"/>
      <c r="BM548" s="4" t="str">
        <f>IF(BR548=BR549,IF(BR548&gt;BR547,BR548&amp;"_O",""),BR548&amp;"_C")</f>
        <v/>
      </c>
      <c r="BN548" s="7" t="str">
        <f>IF(RIGHT(BM548,1)="C",BP548/INDEX($BP$5:$BP$2729,MATCH(BR548&amp;"_O",$BM$5:$BM$2729,0),1),"")</f>
        <v/>
      </c>
      <c r="BO548" s="38">
        <v>29769</v>
      </c>
      <c r="BP548" s="3">
        <v>212.8</v>
      </c>
      <c r="BQ548" s="7">
        <f>BP548/BP547</f>
        <v>0.9683290862759375</v>
      </c>
      <c r="BR548" s="4">
        <f>YEAR(BO548)</f>
        <v>1981</v>
      </c>
      <c r="BS548" s="2" t="s">
        <v>6</v>
      </c>
      <c r="BT548" s="12" t="str">
        <f>INDEX($CD$5:$CD$10,MATCH(BS548,$CC$5:$CC$10,0),1)</f>
        <v/>
      </c>
      <c r="BU548" s="12" t="str">
        <f>IF(AND(BT548="Y",BQ548&gt;1),"Y","")</f>
        <v/>
      </c>
      <c r="BV548" s="12" t="str">
        <f>IF(AND(BT548="Y",BQ548&lt;1),"Y","")</f>
        <v/>
      </c>
      <c r="BW548" s="12" t="str">
        <f>IF(BQ548&gt;1,IF(BQ547&gt;1,"Y",""),"")</f>
        <v/>
      </c>
      <c r="BX548" s="12" t="str">
        <f>IF(BQ548&lt;1,IF(BQ547&lt;1,"Y",""),"")</f>
        <v/>
      </c>
      <c r="BY548" s="2"/>
      <c r="BZ548" s="2"/>
      <c r="CA548" s="2"/>
    </row>
    <row r="549" spans="2:79">
      <c r="B549" s="4" t="str">
        <f>IF(G549=G550,IF(G549&gt;G548,G549&amp;"_O",""),G549&amp;"_C")</f>
        <v/>
      </c>
      <c r="C549" s="14">
        <f ca="1">RANDBETWEEN(0,1000)/1000</f>
        <v>0.17499999999999999</v>
      </c>
      <c r="D549" s="16">
        <f>D548+1</f>
        <v>545</v>
      </c>
      <c r="E549" s="10">
        <f>ROUNDDOWN(D549/52,0)+1</f>
        <v>11</v>
      </c>
      <c r="F549" s="15">
        <f>F548+7</f>
        <v>48435</v>
      </c>
      <c r="G549" s="4">
        <f>YEAR(F549)</f>
        <v>2032</v>
      </c>
      <c r="H549" s="33">
        <v>0.92300000000000004</v>
      </c>
      <c r="I549" s="33">
        <v>0.98299999999999998</v>
      </c>
      <c r="J549" s="33">
        <v>0.35299999999999998</v>
      </c>
      <c r="K549" s="16" t="str">
        <f>IF(M548&gt;1,"Up","Down")</f>
        <v>Down</v>
      </c>
      <c r="L549" s="16" t="str">
        <f>IF(K549="Up",IF(H549&lt;$BJ$7,"Up","Down"),IF(H549&lt;$BK$7,"Down","Up"))</f>
        <v>Up</v>
      </c>
      <c r="M549" s="17">
        <f>IF(L549="Up",INDEX($AK$5:$AK$1005,MATCH(I549,$AI$5:$AI$1005,0),1),INDEX($AL$5:$AL$1005,MATCH(J549,$AI$5:$AI$1005,0),1))</f>
        <v>1.0419549581058682</v>
      </c>
      <c r="N549" s="16" t="str">
        <f>IF(P548&gt;1,"Up","Down")</f>
        <v>Down</v>
      </c>
      <c r="O549" s="16" t="str">
        <f>IF(N549="Up",IF(H549&lt;$BJ$12,"Up","Down"),IF(H549&lt;$BK$12,"Down","Up"))</f>
        <v>Up</v>
      </c>
      <c r="P549" s="17">
        <f>IF(O549="Up",INDEX($AP$5:$AP$1005,MATCH(I549,$AI$5:$AI$1005,0),1),INDEX($AQ$5:$AQ$1005,MATCH(J549,$AI$5:$AI$1005,0),1))</f>
        <v>1.0554235434480017</v>
      </c>
      <c r="Q549" s="19">
        <f>T548</f>
        <v>89632.343055142032</v>
      </c>
      <c r="R549" s="19">
        <f>INDEX(model!$S$5:$S$35,MATCH(G549,model!$Q$5:$Q$35,0),1)*model!$O$5</f>
        <v>125</v>
      </c>
      <c r="S549" s="19">
        <f>IF(RIGHT(B549,1)="C",T548*INDEX(model!$T$5:$T$35,MATCH(G549,model!$Q$5:$Q$35,0),1),0)</f>
        <v>0</v>
      </c>
      <c r="T549" s="19">
        <f>(Q549+R549-S549)*M549</f>
        <v>93523.108622714557</v>
      </c>
      <c r="U549" s="19">
        <f>X548</f>
        <v>89187.105374379666</v>
      </c>
      <c r="V549" s="19">
        <f>INDEX(model!$S$5:$S$35,MATCH(G549,model!$Q$5:$Q$35,0),1)*model!$O$6</f>
        <v>125</v>
      </c>
      <c r="W549" s="19">
        <f>IF(RIGHT(B549,1)="C",X548*INDEX(model!$T$5:$T$35,MATCH(G549,model!$Q$5:$Q$35,0),1),0)</f>
        <v>0</v>
      </c>
      <c r="X549" s="19">
        <f>(U549+V549-W549)*P549</f>
        <v>94262.098727029108</v>
      </c>
      <c r="Y549" s="19"/>
      <c r="Z549" s="36" t="str">
        <f>K549&amp;L549</f>
        <v>DownUp</v>
      </c>
      <c r="AA549" s="36" t="str">
        <f>N549&amp;O549</f>
        <v>DownUp</v>
      </c>
      <c r="AB549" s="19"/>
      <c r="AC549" s="19"/>
      <c r="AD549" s="19"/>
      <c r="AE549" s="19"/>
      <c r="AI549" s="18">
        <f>ROUND(AI548-0.001,3)</f>
        <v>0.45600000000000002</v>
      </c>
      <c r="AJ549" s="9">
        <f t="array" ref="AJ549">PERCENTILE(IF($BB$5:$BB$2729="Y",$AY$5:$AY$2729),$AI549)</f>
        <v>1.0010670082397104</v>
      </c>
      <c r="AK549" s="9">
        <f t="array" ref="AK549">PERCENTILE(IF($BC$5:$BC$2729="Y",$AY$5:$AY$2729),$AI549)</f>
        <v>1.0112998704589327</v>
      </c>
      <c r="AL549" s="9">
        <f t="array" ref="AL549">PERCENTILE(IF($BD$5:$BD$2729="Y",$AY$5:$AY$2729),$AI549)</f>
        <v>0.98624682604372438</v>
      </c>
      <c r="AM549" s="41" t="str">
        <f>IF(AI549&lt;$BJ$7,"Up","Down")</f>
        <v>Up</v>
      </c>
      <c r="AN549" s="41" t="str">
        <f>IF(AI549&lt;$BK$7,"Down","Up")</f>
        <v>Up</v>
      </c>
      <c r="AO549" s="9">
        <f t="array" ref="AO549">PERCENTILE(IF($BT$5:$BT$2729="Y",$BQ$5:$BQ$2729),$AI549)</f>
        <v>1.001060179649286</v>
      </c>
      <c r="AP549" s="9">
        <f t="array" ref="AP549">PERCENTILE(IF($BU$5:$BU$2729="Y",$BQ$5:$BQ$2729),$AI549)</f>
        <v>1.0153720500224179</v>
      </c>
      <c r="AQ549" s="9">
        <f t="array" ref="AQ549">PERCENTILE(IF($BV$5:$BV$2729="Y",$BQ$5:$BQ$2729),$AI549)</f>
        <v>0.98288370619724175</v>
      </c>
      <c r="AR549" s="41" t="str">
        <f>IF(AI549&lt;$BJ$12,"Up","Down")</f>
        <v>Up</v>
      </c>
      <c r="AS549" s="41" t="str">
        <f>IF(AI549&lt;$BK$12,"Down","Up")</f>
        <v>Down</v>
      </c>
      <c r="AU549" s="4" t="str">
        <f>IF(AZ549=AZ550,IF(AZ549&gt;AZ548,AZ549&amp;"_O",""),AZ549&amp;"_C")</f>
        <v/>
      </c>
      <c r="AV549" s="7" t="str">
        <f>IF(RIGHT(AU549,1)="C",AX549/INDEX($AX$5:$AX$2729,MATCH(AZ549&amp;"_O",$AU$5:$AU$2729,0),1),"")</f>
        <v/>
      </c>
      <c r="AW549" s="38">
        <v>29378</v>
      </c>
      <c r="AX549" s="37">
        <v>113.2</v>
      </c>
      <c r="AY549" s="7">
        <f>AX549/AX548</f>
        <v>1.0176195613088819</v>
      </c>
      <c r="AZ549" s="4">
        <f>YEAR(AW549)</f>
        <v>1980</v>
      </c>
      <c r="BA549" s="2" t="s">
        <v>6</v>
      </c>
      <c r="BB549" s="12" t="str">
        <f>INDEX($CD$5:$CD$10,MATCH(BA549,$CC$5:$CC$10,0),1)</f>
        <v/>
      </c>
      <c r="BC549" s="12" t="str">
        <f>IF(AND(BB549="Y",AY549&gt;1),"Y","")</f>
        <v/>
      </c>
      <c r="BD549" s="12" t="str">
        <f>IF(AND(BB549="Y",AY549&lt;1),"Y","")</f>
        <v/>
      </c>
      <c r="BE549" s="12" t="str">
        <f>IF(AY549&gt;1,IF(AY548&gt;1,"Y",""),"")</f>
        <v>Y</v>
      </c>
      <c r="BF549" s="12" t="str">
        <f>IF(AY549&lt;1,IF(AY548&lt;1,"Y",""),"")</f>
        <v/>
      </c>
      <c r="BG549" s="2"/>
      <c r="BH549" s="2"/>
      <c r="BI549" s="2"/>
      <c r="BJ549" s="2"/>
      <c r="BK549" s="2"/>
      <c r="BL549" s="2"/>
      <c r="BM549" s="4" t="str">
        <f>IF(BR549=BR550,IF(BR549&gt;BR548,BR549&amp;"_O",""),BR549&amp;"_C")</f>
        <v/>
      </c>
      <c r="BN549" s="7" t="str">
        <f>IF(RIGHT(BM549,1)="C",BP549/INDEX($BP$5:$BP$2729,MATCH(BR549&amp;"_O",$BM$5:$BM$2729,0),1),"")</f>
        <v/>
      </c>
      <c r="BO549" s="38">
        <v>29777</v>
      </c>
      <c r="BP549" s="3">
        <v>210.54</v>
      </c>
      <c r="BQ549" s="7">
        <f>BP549/BP548</f>
        <v>0.98937969924812019</v>
      </c>
      <c r="BR549" s="4">
        <f>YEAR(BO549)</f>
        <v>1981</v>
      </c>
      <c r="BS549" s="2" t="s">
        <v>6</v>
      </c>
      <c r="BT549" s="12" t="str">
        <f>INDEX($CD$5:$CD$10,MATCH(BS549,$CC$5:$CC$10,0),1)</f>
        <v/>
      </c>
      <c r="BU549" s="12" t="str">
        <f>IF(AND(BT549="Y",BQ549&gt;1),"Y","")</f>
        <v/>
      </c>
      <c r="BV549" s="12" t="str">
        <f>IF(AND(BT549="Y",BQ549&lt;1),"Y","")</f>
        <v/>
      </c>
      <c r="BW549" s="12" t="str">
        <f>IF(BQ549&gt;1,IF(BQ548&gt;1,"Y",""),"")</f>
        <v/>
      </c>
      <c r="BX549" s="12" t="str">
        <f>IF(BQ549&lt;1,IF(BQ548&lt;1,"Y",""),"")</f>
        <v>Y</v>
      </c>
      <c r="BY549" s="2"/>
      <c r="BZ549" s="2"/>
      <c r="CA549" s="2"/>
    </row>
    <row r="550" spans="2:79">
      <c r="B550" s="4" t="str">
        <f>IF(G550=G551,IF(G550&gt;G549,G550&amp;"_O",""),G550&amp;"_C")</f>
        <v/>
      </c>
      <c r="C550" s="14">
        <f ca="1">RANDBETWEEN(0,1000)/1000</f>
        <v>0.9</v>
      </c>
      <c r="D550" s="16">
        <f>D549+1</f>
        <v>546</v>
      </c>
      <c r="E550" s="10">
        <f>ROUNDDOWN(D550/52,0)+1</f>
        <v>11</v>
      </c>
      <c r="F550" s="15">
        <f>F549+7</f>
        <v>48442</v>
      </c>
      <c r="G550" s="4">
        <f>YEAR(F550)</f>
        <v>2032</v>
      </c>
      <c r="H550" s="33">
        <v>0.246</v>
      </c>
      <c r="I550" s="33">
        <v>0.33500000000000002</v>
      </c>
      <c r="J550" s="33">
        <v>0.51500000000000001</v>
      </c>
      <c r="K550" s="16" t="str">
        <f>IF(M549&gt;1,"Up","Down")</f>
        <v>Up</v>
      </c>
      <c r="L550" s="16" t="str">
        <f>IF(K550="Up",IF(H550&lt;$BJ$7,"Up","Down"),IF(H550&lt;$BK$7,"Down","Up"))</f>
        <v>Up</v>
      </c>
      <c r="M550" s="17">
        <f>IF(L550="Up",INDEX($AK$5:$AK$1005,MATCH(I550,$AI$5:$AI$1005,0),1),INDEX($AL$5:$AL$1005,MATCH(J550,$AI$5:$AI$1005,0),1))</f>
        <v>1.0080737361894829</v>
      </c>
      <c r="N550" s="16" t="str">
        <f>IF(P549&gt;1,"Up","Down")</f>
        <v>Up</v>
      </c>
      <c r="O550" s="16" t="str">
        <f>IF(N550="Up",IF(H550&lt;$BJ$12,"Up","Down"),IF(H550&lt;$BK$12,"Down","Up"))</f>
        <v>Up</v>
      </c>
      <c r="P550" s="17">
        <f>IF(O550="Up",INDEX($AP$5:$AP$1005,MATCH(I550,$AI$5:$AI$1005,0),1),INDEX($AQ$5:$AQ$1005,MATCH(J550,$AI$5:$AI$1005,0),1))</f>
        <v>1.0111118599198778</v>
      </c>
      <c r="Q550" s="19">
        <f>T549</f>
        <v>93523.108622714557</v>
      </c>
      <c r="R550" s="19">
        <f>INDEX(model!$S$5:$S$35,MATCH(G550,model!$Q$5:$Q$35,0),1)*model!$O$5</f>
        <v>125</v>
      </c>
      <c r="S550" s="19">
        <f>IF(RIGHT(B550,1)="C",T549*INDEX(model!$T$5:$T$35,MATCH(G550,model!$Q$5:$Q$35,0),1),0)</f>
        <v>0</v>
      </c>
      <c r="T550" s="19">
        <f>(Q550+R550-S550)*M550</f>
        <v>94404.198746378403</v>
      </c>
      <c r="U550" s="19">
        <f>X549</f>
        <v>94262.098727029108</v>
      </c>
      <c r="V550" s="19">
        <f>INDEX(model!$S$5:$S$35,MATCH(G550,model!$Q$5:$Q$35,0),1)*model!$O$6</f>
        <v>125</v>
      </c>
      <c r="W550" s="19">
        <f>IF(RIGHT(B550,1)="C",X549*INDEX(model!$T$5:$T$35,MATCH(G550,model!$Q$5:$Q$35,0),1),0)</f>
        <v>0</v>
      </c>
      <c r="X550" s="19">
        <f>(U550+V550-W550)*P550</f>
        <v>95435.914946327539</v>
      </c>
      <c r="Y550" s="19"/>
      <c r="Z550" s="36" t="str">
        <f>K550&amp;L550</f>
        <v>UpUp</v>
      </c>
      <c r="AA550" s="36" t="str">
        <f>N550&amp;O550</f>
        <v>UpUp</v>
      </c>
      <c r="AB550" s="19"/>
      <c r="AC550" s="19"/>
      <c r="AD550" s="19"/>
      <c r="AE550" s="19"/>
      <c r="AI550" s="18">
        <f>ROUND(AI549-0.001,3)</f>
        <v>0.45500000000000002</v>
      </c>
      <c r="AJ550" s="9">
        <f t="array" ref="AJ550">PERCENTILE(IF($BB$5:$BB$2729="Y",$AY$5:$AY$2729),$AI550)</f>
        <v>1.0010581208320322</v>
      </c>
      <c r="AK550" s="9">
        <f t="array" ref="AK550">PERCENTILE(IF($BC$5:$BC$2729="Y",$AY$5:$AY$2729),$AI550)</f>
        <v>1.0112798706623838</v>
      </c>
      <c r="AL550" s="9">
        <f t="array" ref="AL550">PERCENTILE(IF($BD$5:$BD$2729="Y",$AY$5:$AY$2729),$AI550)</f>
        <v>0.98622172545772435</v>
      </c>
      <c r="AM550" s="41" t="str">
        <f>IF(AI550&lt;$BJ$7,"Up","Down")</f>
        <v>Up</v>
      </c>
      <c r="AN550" s="41" t="str">
        <f>IF(AI550&lt;$BK$7,"Down","Up")</f>
        <v>Up</v>
      </c>
      <c r="AO550" s="9">
        <f t="array" ref="AO550">PERCENTILE(IF($BT$5:$BT$2729="Y",$BQ$5:$BQ$2729),$AI550)</f>
        <v>1.0010437975616673</v>
      </c>
      <c r="AP550" s="9">
        <f t="array" ref="AP550">PERCENTILE(IF($BU$5:$BU$2729="Y",$BQ$5:$BQ$2729),$AI550)</f>
        <v>1.0153263026220578</v>
      </c>
      <c r="AQ550" s="9">
        <f t="array" ref="AQ550">PERCENTILE(IF($BV$5:$BV$2729="Y",$BQ$5:$BQ$2729),$AI550)</f>
        <v>0.9828452025326927</v>
      </c>
      <c r="AR550" s="41" t="str">
        <f>IF(AI550&lt;$BJ$12,"Up","Down")</f>
        <v>Up</v>
      </c>
      <c r="AS550" s="41" t="str">
        <f>IF(AI550&lt;$BK$12,"Down","Up")</f>
        <v>Down</v>
      </c>
      <c r="AU550" s="4" t="str">
        <f>IF(AZ550=AZ551,IF(AZ550&gt;AZ549,AZ550&amp;"_O",""),AZ550&amp;"_C")</f>
        <v/>
      </c>
      <c r="AV550" s="7" t="str">
        <f>IF(RIGHT(AU550,1)="C",AX550/INDEX($AX$5:$AX$2729,MATCH(AZ550&amp;"_O",$AU$5:$AU$2729,0),1),"")</f>
        <v/>
      </c>
      <c r="AW550" s="38">
        <v>29385</v>
      </c>
      <c r="AX550" s="37">
        <v>115.81</v>
      </c>
      <c r="AY550" s="7">
        <f>AX550/AX549</f>
        <v>1.0230565371024736</v>
      </c>
      <c r="AZ550" s="4">
        <f>YEAR(AW550)</f>
        <v>1980</v>
      </c>
      <c r="BA550" s="2" t="s">
        <v>6</v>
      </c>
      <c r="BB550" s="12" t="str">
        <f>INDEX($CD$5:$CD$10,MATCH(BA550,$CC$5:$CC$10,0),1)</f>
        <v/>
      </c>
      <c r="BC550" s="12" t="str">
        <f>IF(AND(BB550="Y",AY550&gt;1),"Y","")</f>
        <v/>
      </c>
      <c r="BD550" s="12" t="str">
        <f>IF(AND(BB550="Y",AY550&lt;1),"Y","")</f>
        <v/>
      </c>
      <c r="BE550" s="12" t="str">
        <f>IF(AY550&gt;1,IF(AY549&gt;1,"Y",""),"")</f>
        <v>Y</v>
      </c>
      <c r="BF550" s="12" t="str">
        <f>IF(AY550&lt;1,IF(AY549&lt;1,"Y",""),"")</f>
        <v/>
      </c>
      <c r="BG550" s="2"/>
      <c r="BH550" s="2"/>
      <c r="BI550" s="2"/>
      <c r="BJ550" s="2"/>
      <c r="BK550" s="2"/>
      <c r="BL550" s="2"/>
      <c r="BM550" s="4" t="str">
        <f>IF(BR550=BR551,IF(BR550&gt;BR549,BR550&amp;"_O",""),BR550&amp;"_C")</f>
        <v/>
      </c>
      <c r="BN550" s="7" t="str">
        <f>IF(RIGHT(BM550,1)="C",BP550/INDEX($BP$5:$BP$2729,MATCH(BR550&amp;"_O",$BM$5:$BM$2729,0),1),"")</f>
        <v/>
      </c>
      <c r="BO550" s="38">
        <v>29784</v>
      </c>
      <c r="BP550" s="3">
        <v>212.76</v>
      </c>
      <c r="BQ550" s="7">
        <f>BP550/BP549</f>
        <v>1.0105443146195496</v>
      </c>
      <c r="BR550" s="4">
        <f>YEAR(BO550)</f>
        <v>1981</v>
      </c>
      <c r="BS550" s="2" t="s">
        <v>6</v>
      </c>
      <c r="BT550" s="12" t="str">
        <f>INDEX($CD$5:$CD$10,MATCH(BS550,$CC$5:$CC$10,0),1)</f>
        <v/>
      </c>
      <c r="BU550" s="12" t="str">
        <f>IF(AND(BT550="Y",BQ550&gt;1),"Y","")</f>
        <v/>
      </c>
      <c r="BV550" s="12" t="str">
        <f>IF(AND(BT550="Y",BQ550&lt;1),"Y","")</f>
        <v/>
      </c>
      <c r="BW550" s="12" t="str">
        <f>IF(BQ550&gt;1,IF(BQ549&gt;1,"Y",""),"")</f>
        <v/>
      </c>
      <c r="BX550" s="12" t="str">
        <f>IF(BQ550&lt;1,IF(BQ549&lt;1,"Y",""),"")</f>
        <v/>
      </c>
      <c r="BY550" s="2"/>
      <c r="BZ550" s="2"/>
      <c r="CA550" s="2"/>
    </row>
    <row r="551" spans="2:79">
      <c r="B551" s="4" t="str">
        <f>IF(G551=G552,IF(G551&gt;G550,G551&amp;"_O",""),G551&amp;"_C")</f>
        <v/>
      </c>
      <c r="C551" s="14">
        <f ca="1">RANDBETWEEN(0,1000)/1000</f>
        <v>0.45400000000000001</v>
      </c>
      <c r="D551" s="16">
        <f>D550+1</f>
        <v>547</v>
      </c>
      <c r="E551" s="10">
        <f>ROUNDDOWN(D551/52,0)+1</f>
        <v>11</v>
      </c>
      <c r="F551" s="15">
        <f>F550+7</f>
        <v>48449</v>
      </c>
      <c r="G551" s="4">
        <f>YEAR(F551)</f>
        <v>2032</v>
      </c>
      <c r="H551" s="33">
        <v>0.30099999999999999</v>
      </c>
      <c r="I551" s="33">
        <v>0.89900000000000002</v>
      </c>
      <c r="J551" s="33">
        <v>0.42</v>
      </c>
      <c r="K551" s="16" t="str">
        <f>IF(M550&gt;1,"Up","Down")</f>
        <v>Up</v>
      </c>
      <c r="L551" s="16" t="str">
        <f>IF(K551="Up",IF(H551&lt;$BJ$7,"Up","Down"),IF(H551&lt;$BK$7,"Down","Up"))</f>
        <v>Up</v>
      </c>
      <c r="M551" s="17">
        <f>IF(L551="Up",INDEX($AK$5:$AK$1005,MATCH(I551,$AI$5:$AI$1005,0),1),INDEX($AL$5:$AL$1005,MATCH(J551,$AI$5:$AI$1005,0),1))</f>
        <v>1.0326884764296151</v>
      </c>
      <c r="N551" s="16" t="str">
        <f>IF(P550&gt;1,"Up","Down")</f>
        <v>Up</v>
      </c>
      <c r="O551" s="16" t="str">
        <f>IF(N551="Up",IF(H551&lt;$BJ$12,"Up","Down"),IF(H551&lt;$BK$12,"Down","Up"))</f>
        <v>Up</v>
      </c>
      <c r="P551" s="17">
        <f>IF(O551="Up",INDEX($AP$5:$AP$1005,MATCH(I551,$AI$5:$AI$1005,0),1),INDEX($AQ$5:$AQ$1005,MATCH(J551,$AI$5:$AI$1005,0),1))</f>
        <v>1.0437655263427819</v>
      </c>
      <c r="Q551" s="19">
        <f>T550</f>
        <v>94404.198746378403</v>
      </c>
      <c r="R551" s="19">
        <f>INDEX(model!$S$5:$S$35,MATCH(G551,model!$Q$5:$Q$35,0),1)*model!$O$5</f>
        <v>125</v>
      </c>
      <c r="S551" s="19">
        <f>IF(RIGHT(B551,1)="C",T550*INDEX(model!$T$5:$T$35,MATCH(G551,model!$Q$5:$Q$35,0),1),0)</f>
        <v>0</v>
      </c>
      <c r="T551" s="19">
        <f>(Q551+R551-S551)*M551</f>
        <v>97619.214231509803</v>
      </c>
      <c r="U551" s="19">
        <f>X550</f>
        <v>95435.914946327539</v>
      </c>
      <c r="V551" s="19">
        <f>INDEX(model!$S$5:$S$35,MATCH(G551,model!$Q$5:$Q$35,0),1)*model!$O$6</f>
        <v>125</v>
      </c>
      <c r="W551" s="19">
        <f>IF(RIGHT(B551,1)="C",X550*INDEX(model!$T$5:$T$35,MATCH(G551,model!$Q$5:$Q$35,0),1),0)</f>
        <v>0</v>
      </c>
      <c r="X551" s="19">
        <f>(U551+V551-W551)*P551</f>
        <v>99743.188686751368</v>
      </c>
      <c r="Y551" s="19"/>
      <c r="Z551" s="36" t="str">
        <f>K551&amp;L551</f>
        <v>UpUp</v>
      </c>
      <c r="AA551" s="36" t="str">
        <f>N551&amp;O551</f>
        <v>UpUp</v>
      </c>
      <c r="AB551" s="19"/>
      <c r="AC551" s="19"/>
      <c r="AD551" s="19"/>
      <c r="AE551" s="19"/>
      <c r="AI551" s="18">
        <f>ROUND(AI550-0.001,3)</f>
        <v>0.45400000000000001</v>
      </c>
      <c r="AJ551" s="9">
        <f t="array" ref="AJ551">PERCENTILE(IF($BB$5:$BB$2729="Y",$AY$5:$AY$2729),$AI551)</f>
        <v>1.0009695354790138</v>
      </c>
      <c r="AK551" s="9">
        <f t="array" ref="AK551">PERCENTILE(IF($BC$5:$BC$2729="Y",$AY$5:$AY$2729),$AI551)</f>
        <v>1.0112431243232856</v>
      </c>
      <c r="AL551" s="9">
        <f t="array" ref="AL551">PERCENTILE(IF($BD$5:$BD$2729="Y",$AY$5:$AY$2729),$AI551)</f>
        <v>0.98620154736506227</v>
      </c>
      <c r="AM551" s="41" t="str">
        <f>IF(AI551&lt;$BJ$7,"Up","Down")</f>
        <v>Up</v>
      </c>
      <c r="AN551" s="41" t="str">
        <f>IF(AI551&lt;$BK$7,"Down","Up")</f>
        <v>Up</v>
      </c>
      <c r="AO551" s="9">
        <f t="array" ref="AO551">PERCENTILE(IF($BT$5:$BT$2729="Y",$BQ$5:$BQ$2729),$AI551)</f>
        <v>1.0010091273738628</v>
      </c>
      <c r="AP551" s="9">
        <f t="array" ref="AP551">PERCENTILE(IF($BU$5:$BU$2729="Y",$BQ$5:$BQ$2729),$AI551)</f>
        <v>1.0153087096372564</v>
      </c>
      <c r="AQ551" s="9">
        <f t="array" ref="AQ551">PERCENTILE(IF($BV$5:$BV$2729="Y",$BQ$5:$BQ$2729),$AI551)</f>
        <v>0.98278486815527166</v>
      </c>
      <c r="AR551" s="41" t="str">
        <f>IF(AI551&lt;$BJ$12,"Up","Down")</f>
        <v>Up</v>
      </c>
      <c r="AS551" s="41" t="str">
        <f>IF(AI551&lt;$BK$12,"Down","Up")</f>
        <v>Down</v>
      </c>
      <c r="AU551" s="4" t="str">
        <f>IF(AZ551=AZ552,IF(AZ551&gt;AZ550,AZ551&amp;"_O",""),AZ551&amp;"_C")</f>
        <v/>
      </c>
      <c r="AV551" s="7" t="str">
        <f>IF(RIGHT(AU551,1)="C",AX551/INDEX($AX$5:$AX$2729,MATCH(AZ551&amp;"_O",$AU$5:$AU$2729,0),1),"")</f>
        <v/>
      </c>
      <c r="AW551" s="38">
        <v>29392</v>
      </c>
      <c r="AX551" s="37">
        <v>114.06</v>
      </c>
      <c r="AY551" s="7">
        <f>AX551/AX550</f>
        <v>0.98488904239702957</v>
      </c>
      <c r="AZ551" s="4">
        <f>YEAR(AW551)</f>
        <v>1980</v>
      </c>
      <c r="BA551" s="2" t="s">
        <v>6</v>
      </c>
      <c r="BB551" s="12" t="str">
        <f>INDEX($CD$5:$CD$10,MATCH(BA551,$CC$5:$CC$10,0),1)</f>
        <v/>
      </c>
      <c r="BC551" s="12" t="str">
        <f>IF(AND(BB551="Y",AY551&gt;1),"Y","")</f>
        <v/>
      </c>
      <c r="BD551" s="12" t="str">
        <f>IF(AND(BB551="Y",AY551&lt;1),"Y","")</f>
        <v/>
      </c>
      <c r="BE551" s="12" t="str">
        <f>IF(AY551&gt;1,IF(AY550&gt;1,"Y",""),"")</f>
        <v/>
      </c>
      <c r="BF551" s="12" t="str">
        <f>IF(AY551&lt;1,IF(AY550&lt;1,"Y",""),"")</f>
        <v/>
      </c>
      <c r="BG551" s="2"/>
      <c r="BH551" s="2"/>
      <c r="BI551" s="2"/>
      <c r="BJ551" s="2"/>
      <c r="BK551" s="2"/>
      <c r="BL551" s="2"/>
      <c r="BM551" s="4" t="str">
        <f>IF(BR551=BR552,IF(BR551&gt;BR550,BR551&amp;"_O",""),BR551&amp;"_C")</f>
        <v/>
      </c>
      <c r="BN551" s="7" t="str">
        <f>IF(RIGHT(BM551,1)="C",BP551/INDEX($BP$5:$BP$2729,MATCH(BR551&amp;"_O",$BM$5:$BM$2729,0),1),"")</f>
        <v/>
      </c>
      <c r="BO551" s="38">
        <v>29791</v>
      </c>
      <c r="BP551" s="3">
        <v>208</v>
      </c>
      <c r="BQ551" s="7">
        <f>BP551/BP550</f>
        <v>0.9776273735664599</v>
      </c>
      <c r="BR551" s="4">
        <f>YEAR(BO551)</f>
        <v>1981</v>
      </c>
      <c r="BS551" s="2" t="s">
        <v>6</v>
      </c>
      <c r="BT551" s="12" t="str">
        <f>INDEX($CD$5:$CD$10,MATCH(BS551,$CC$5:$CC$10,0),1)</f>
        <v/>
      </c>
      <c r="BU551" s="12" t="str">
        <f>IF(AND(BT551="Y",BQ551&gt;1),"Y","")</f>
        <v/>
      </c>
      <c r="BV551" s="12" t="str">
        <f>IF(AND(BT551="Y",BQ551&lt;1),"Y","")</f>
        <v/>
      </c>
      <c r="BW551" s="12" t="str">
        <f>IF(BQ551&gt;1,IF(BQ550&gt;1,"Y",""),"")</f>
        <v/>
      </c>
      <c r="BX551" s="12" t="str">
        <f>IF(BQ551&lt;1,IF(BQ550&lt;1,"Y",""),"")</f>
        <v/>
      </c>
      <c r="BY551" s="2"/>
      <c r="BZ551" s="2"/>
      <c r="CA551" s="2"/>
    </row>
    <row r="552" spans="2:79">
      <c r="B552" s="4" t="str">
        <f>IF(G552=G553,IF(G552&gt;G551,G552&amp;"_O",""),G552&amp;"_C")</f>
        <v/>
      </c>
      <c r="C552" s="14">
        <f ca="1">RANDBETWEEN(0,1000)/1000</f>
        <v>0.66100000000000003</v>
      </c>
      <c r="D552" s="16">
        <f>D551+1</f>
        <v>548</v>
      </c>
      <c r="E552" s="10">
        <f>ROUNDDOWN(D552/52,0)+1</f>
        <v>11</v>
      </c>
      <c r="F552" s="15">
        <f>F551+7</f>
        <v>48456</v>
      </c>
      <c r="G552" s="4">
        <f>YEAR(F552)</f>
        <v>2032</v>
      </c>
      <c r="H552" s="33">
        <v>0.49199999999999999</v>
      </c>
      <c r="I552" s="33">
        <v>0.23499999999999999</v>
      </c>
      <c r="J552" s="33">
        <v>0.57699999999999996</v>
      </c>
      <c r="K552" s="16" t="str">
        <f>IF(M551&gt;1,"Up","Down")</f>
        <v>Up</v>
      </c>
      <c r="L552" s="16" t="str">
        <f>IF(K552="Up",IF(H552&lt;$BJ$7,"Up","Down"),IF(H552&lt;$BK$7,"Down","Up"))</f>
        <v>Up</v>
      </c>
      <c r="M552" s="17">
        <f>IF(L552="Up",INDEX($AK$5:$AK$1005,MATCH(I552,$AI$5:$AI$1005,0),1),INDEX($AL$5:$AL$1005,MATCH(J552,$AI$5:$AI$1005,0),1))</f>
        <v>1.005865565612422</v>
      </c>
      <c r="N552" s="16" t="str">
        <f>IF(P551&gt;1,"Up","Down")</f>
        <v>Up</v>
      </c>
      <c r="O552" s="16" t="str">
        <f>IF(N552="Up",IF(H552&lt;$BJ$12,"Up","Down"),IF(H552&lt;$BK$12,"Down","Up"))</f>
        <v>Up</v>
      </c>
      <c r="P552" s="17">
        <f>IF(O552="Up",INDEX($AP$5:$AP$1005,MATCH(I552,$AI$5:$AI$1005,0),1),INDEX($AQ$5:$AQ$1005,MATCH(J552,$AI$5:$AI$1005,0),1))</f>
        <v>1.0077304335872233</v>
      </c>
      <c r="Q552" s="19">
        <f>T551</f>
        <v>97619.214231509803</v>
      </c>
      <c r="R552" s="19">
        <f>INDEX(model!$S$5:$S$35,MATCH(G552,model!$Q$5:$Q$35,0),1)*model!$O$5</f>
        <v>125</v>
      </c>
      <c r="S552" s="19">
        <f>IF(RIGHT(B552,1)="C",T551*INDEX(model!$T$5:$T$35,MATCH(G552,model!$Q$5:$Q$35,0),1),0)</f>
        <v>0</v>
      </c>
      <c r="T552" s="19">
        <f>(Q552+R552-S552)*M552</f>
        <v>98317.539333319364</v>
      </c>
      <c r="U552" s="19">
        <f>X551</f>
        <v>99743.188686751368</v>
      </c>
      <c r="V552" s="19">
        <f>INDEX(model!$S$5:$S$35,MATCH(G552,model!$Q$5:$Q$35,0),1)*model!$O$6</f>
        <v>125</v>
      </c>
      <c r="W552" s="19">
        <f>IF(RIGHT(B552,1)="C",X551*INDEX(model!$T$5:$T$35,MATCH(G552,model!$Q$5:$Q$35,0),1),0)</f>
        <v>0</v>
      </c>
      <c r="X552" s="19">
        <f>(U552+V552-W552)*P552</f>
        <v>100640.21308687059</v>
      </c>
      <c r="Y552" s="19"/>
      <c r="Z552" s="36" t="str">
        <f>K552&amp;L552</f>
        <v>UpUp</v>
      </c>
      <c r="AA552" s="36" t="str">
        <f>N552&amp;O552</f>
        <v>UpUp</v>
      </c>
      <c r="AB552" s="19"/>
      <c r="AC552" s="19"/>
      <c r="AD552" s="19"/>
      <c r="AE552" s="19"/>
      <c r="AI552" s="18">
        <f>ROUND(AI551-0.001,3)</f>
        <v>0.45300000000000001</v>
      </c>
      <c r="AJ552" s="9">
        <f t="array" ref="AJ552">PERCENTILE(IF($BB$5:$BB$2729="Y",$AY$5:$AY$2729),$AI552)</f>
        <v>1.0009053658652041</v>
      </c>
      <c r="AK552" s="9">
        <f t="array" ref="AK552">PERCENTILE(IF($BC$5:$BC$2729="Y",$AY$5:$AY$2729),$AI552)</f>
        <v>1.0112157110018862</v>
      </c>
      <c r="AL552" s="9">
        <f t="array" ref="AL552">PERCENTILE(IF($BD$5:$BD$2729="Y",$AY$5:$AY$2729),$AI552)</f>
        <v>0.9861734955541448</v>
      </c>
      <c r="AM552" s="41" t="str">
        <f>IF(AI552&lt;$BJ$7,"Up","Down")</f>
        <v>Up</v>
      </c>
      <c r="AN552" s="41" t="str">
        <f>IF(AI552&lt;$BK$7,"Down","Up")</f>
        <v>Up</v>
      </c>
      <c r="AO552" s="9">
        <f t="array" ref="AO552">PERCENTILE(IF($BT$5:$BT$2729="Y",$BQ$5:$BQ$2729),$AI552)</f>
        <v>1.0009389692900945</v>
      </c>
      <c r="AP552" s="9">
        <f t="array" ref="AP552">PERCENTILE(IF($BU$5:$BU$2729="Y",$BQ$5:$BQ$2729),$AI552)</f>
        <v>1.0152786578356485</v>
      </c>
      <c r="AQ552" s="9">
        <f t="array" ref="AQ552">PERCENTILE(IF($BV$5:$BV$2729="Y",$BQ$5:$BQ$2729),$AI552)</f>
        <v>0.98258199076934372</v>
      </c>
      <c r="AR552" s="41" t="str">
        <f>IF(AI552&lt;$BJ$12,"Up","Down")</f>
        <v>Up</v>
      </c>
      <c r="AS552" s="41" t="str">
        <f>IF(AI552&lt;$BK$12,"Down","Up")</f>
        <v>Down</v>
      </c>
      <c r="AU552" s="4" t="str">
        <f>IF(AZ552=AZ553,IF(AZ552&gt;AZ551,AZ552&amp;"_O",""),AZ552&amp;"_C")</f>
        <v/>
      </c>
      <c r="AV552" s="7" t="str">
        <f>IF(RIGHT(AU552,1)="C",AX552/INDEX($AX$5:$AX$2729,MATCH(AZ552&amp;"_O",$AU$5:$AU$2729,0),1),"")</f>
        <v/>
      </c>
      <c r="AW552" s="38">
        <v>29399</v>
      </c>
      <c r="AX552" s="37">
        <v>116</v>
      </c>
      <c r="AY552" s="7">
        <f>AX552/AX551</f>
        <v>1.017008591969139</v>
      </c>
      <c r="AZ552" s="4">
        <f>YEAR(AW552)</f>
        <v>1980</v>
      </c>
      <c r="BA552" s="2" t="s">
        <v>6</v>
      </c>
      <c r="BB552" s="12" t="str">
        <f>INDEX($CD$5:$CD$10,MATCH(BA552,$CC$5:$CC$10,0),1)</f>
        <v/>
      </c>
      <c r="BC552" s="12" t="str">
        <f>IF(AND(BB552="Y",AY552&gt;1),"Y","")</f>
        <v/>
      </c>
      <c r="BD552" s="12" t="str">
        <f>IF(AND(BB552="Y",AY552&lt;1),"Y","")</f>
        <v/>
      </c>
      <c r="BE552" s="12" t="str">
        <f>IF(AY552&gt;1,IF(AY551&gt;1,"Y",""),"")</f>
        <v/>
      </c>
      <c r="BF552" s="12" t="str">
        <f>IF(AY552&lt;1,IF(AY551&lt;1,"Y",""),"")</f>
        <v/>
      </c>
      <c r="BG552" s="2"/>
      <c r="BH552" s="2"/>
      <c r="BI552" s="2"/>
      <c r="BJ552" s="2"/>
      <c r="BK552" s="2"/>
      <c r="BL552" s="2"/>
      <c r="BM552" s="4" t="str">
        <f>IF(BR552=BR553,IF(BR552&gt;BR551,BR552&amp;"_O",""),BR552&amp;"_C")</f>
        <v/>
      </c>
      <c r="BN552" s="7" t="str">
        <f>IF(RIGHT(BM552,1)="C",BP552/INDEX($BP$5:$BP$2729,MATCH(BR552&amp;"_O",$BM$5:$BM$2729,0),1),"")</f>
        <v/>
      </c>
      <c r="BO552" s="38">
        <v>29798</v>
      </c>
      <c r="BP552" s="3">
        <v>211.63</v>
      </c>
      <c r="BQ552" s="7">
        <f>BP552/BP551</f>
        <v>1.017451923076923</v>
      </c>
      <c r="BR552" s="4">
        <f>YEAR(BO552)</f>
        <v>1981</v>
      </c>
      <c r="BS552" s="2" t="s">
        <v>6</v>
      </c>
      <c r="BT552" s="12" t="str">
        <f>INDEX($CD$5:$CD$10,MATCH(BS552,$CC$5:$CC$10,0),1)</f>
        <v/>
      </c>
      <c r="BU552" s="12" t="str">
        <f>IF(AND(BT552="Y",BQ552&gt;1),"Y","")</f>
        <v/>
      </c>
      <c r="BV552" s="12" t="str">
        <f>IF(AND(BT552="Y",BQ552&lt;1),"Y","")</f>
        <v/>
      </c>
      <c r="BW552" s="12" t="str">
        <f>IF(BQ552&gt;1,IF(BQ551&gt;1,"Y",""),"")</f>
        <v/>
      </c>
      <c r="BX552" s="12" t="str">
        <f>IF(BQ552&lt;1,IF(BQ551&lt;1,"Y",""),"")</f>
        <v/>
      </c>
      <c r="BY552" s="2"/>
      <c r="BZ552" s="2"/>
      <c r="CA552" s="2"/>
    </row>
    <row r="553" spans="2:79">
      <c r="B553" s="4" t="str">
        <f>IF(G553=G554,IF(G553&gt;G552,G553&amp;"_O",""),G553&amp;"_C")</f>
        <v/>
      </c>
      <c r="C553" s="14">
        <f ca="1">RANDBETWEEN(0,1000)/1000</f>
        <v>0.27800000000000002</v>
      </c>
      <c r="D553" s="16">
        <f>D552+1</f>
        <v>549</v>
      </c>
      <c r="E553" s="10">
        <f>ROUNDDOWN(D553/52,0)+1</f>
        <v>11</v>
      </c>
      <c r="F553" s="15">
        <f>F552+7</f>
        <v>48463</v>
      </c>
      <c r="G553" s="4">
        <f>YEAR(F553)</f>
        <v>2032</v>
      </c>
      <c r="H553" s="33">
        <v>0.38</v>
      </c>
      <c r="I553" s="33">
        <v>0.153</v>
      </c>
      <c r="J553" s="33">
        <v>0.46400000000000002</v>
      </c>
      <c r="K553" s="16" t="str">
        <f>IF(M552&gt;1,"Up","Down")</f>
        <v>Up</v>
      </c>
      <c r="L553" s="16" t="str">
        <f>IF(K553="Up",IF(H553&lt;$BJ$7,"Up","Down"),IF(H553&lt;$BK$7,"Down","Up"))</f>
        <v>Up</v>
      </c>
      <c r="M553" s="17">
        <f>IF(L553="Up",INDEX($AK$5:$AK$1005,MATCH(I553,$AI$5:$AI$1005,0),1),INDEX($AL$5:$AL$1005,MATCH(J553,$AI$5:$AI$1005,0),1))</f>
        <v>1.0036170110390423</v>
      </c>
      <c r="N553" s="16" t="str">
        <f>IF(P552&gt;1,"Up","Down")</f>
        <v>Up</v>
      </c>
      <c r="O553" s="16" t="str">
        <f>IF(N553="Up",IF(H553&lt;$BJ$12,"Up","Down"),IF(H553&lt;$BK$12,"Down","Up"))</f>
        <v>Up</v>
      </c>
      <c r="P553" s="17">
        <f>IF(O553="Up",INDEX($AP$5:$AP$1005,MATCH(I553,$AI$5:$AI$1005,0),1),INDEX($AQ$5:$AQ$1005,MATCH(J553,$AI$5:$AI$1005,0),1))</f>
        <v>1.0047894674075899</v>
      </c>
      <c r="Q553" s="19">
        <f>T552</f>
        <v>98317.539333319364</v>
      </c>
      <c r="R553" s="19">
        <f>INDEX(model!$S$5:$S$35,MATCH(G553,model!$Q$5:$Q$35,0),1)*model!$O$5</f>
        <v>125</v>
      </c>
      <c r="S553" s="19">
        <f>IF(RIGHT(B553,1)="C",T552*INDEX(model!$T$5:$T$35,MATCH(G553,model!$Q$5:$Q$35,0),1),0)</f>
        <v>0</v>
      </c>
      <c r="T553" s="19">
        <f>(Q553+R553-S553)*M553</f>
        <v>98798.60708479934</v>
      </c>
      <c r="U553" s="19">
        <f>X552</f>
        <v>100640.21308687059</v>
      </c>
      <c r="V553" s="19">
        <f>INDEX(model!$S$5:$S$35,MATCH(G553,model!$Q$5:$Q$35,0),1)*model!$O$6</f>
        <v>125</v>
      </c>
      <c r="W553" s="19">
        <f>IF(RIGHT(B553,1)="C",X552*INDEX(model!$T$5:$T$35,MATCH(G553,model!$Q$5:$Q$35,0),1),0)</f>
        <v>0</v>
      </c>
      <c r="X553" s="19">
        <f>(U553+V553-W553)*P553</f>
        <v>101247.82479076901</v>
      </c>
      <c r="Y553" s="19"/>
      <c r="Z553" s="36" t="str">
        <f>K553&amp;L553</f>
        <v>UpUp</v>
      </c>
      <c r="AA553" s="36" t="str">
        <f>N553&amp;O553</f>
        <v>UpUp</v>
      </c>
      <c r="AB553" s="19"/>
      <c r="AC553" s="19"/>
      <c r="AD553" s="19"/>
      <c r="AE553" s="19"/>
      <c r="AI553" s="18">
        <f>ROUND(AI552-0.001,3)</f>
        <v>0.45200000000000001</v>
      </c>
      <c r="AJ553" s="9">
        <f t="array" ref="AJ553">PERCENTILE(IF($BB$5:$BB$2729="Y",$AY$5:$AY$2729),$AI553)</f>
        <v>1.0008369518644105</v>
      </c>
      <c r="AK553" s="9">
        <f t="array" ref="AK553">PERCENTILE(IF($BC$5:$BC$2729="Y",$AY$5:$AY$2729),$AI553)</f>
        <v>1.011159963447126</v>
      </c>
      <c r="AL553" s="9">
        <f t="array" ref="AL553">PERCENTILE(IF($BD$5:$BD$2729="Y",$AY$5:$AY$2729),$AI553)</f>
        <v>0.98613271861207163</v>
      </c>
      <c r="AM553" s="41" t="str">
        <f>IF(AI553&lt;$BJ$7,"Up","Down")</f>
        <v>Up</v>
      </c>
      <c r="AN553" s="41" t="str">
        <f>IF(AI553&lt;$BK$7,"Down","Up")</f>
        <v>Up</v>
      </c>
      <c r="AO553" s="9">
        <f t="array" ref="AO553">PERCENTILE(IF($BT$5:$BT$2729="Y",$BQ$5:$BQ$2729),$AI553)</f>
        <v>1.0008731839872613</v>
      </c>
      <c r="AP553" s="9">
        <f t="array" ref="AP553">PERCENTILE(IF($BU$5:$BU$2729="Y",$BQ$5:$BQ$2729),$AI553)</f>
        <v>1.0152640897439633</v>
      </c>
      <c r="AQ553" s="9">
        <f t="array" ref="AQ553">PERCENTILE(IF($BV$5:$BV$2729="Y",$BQ$5:$BQ$2729),$AI553)</f>
        <v>0.98239427586757821</v>
      </c>
      <c r="AR553" s="41" t="str">
        <f>IF(AI553&lt;$BJ$12,"Up","Down")</f>
        <v>Up</v>
      </c>
      <c r="AS553" s="41" t="str">
        <f>IF(AI553&lt;$BK$12,"Down","Up")</f>
        <v>Down</v>
      </c>
      <c r="AU553" s="4" t="str">
        <f>IF(AZ553=AZ554,IF(AZ553&gt;AZ552,AZ553&amp;"_O",""),AZ553&amp;"_C")</f>
        <v/>
      </c>
      <c r="AV553" s="7" t="str">
        <f>IF(RIGHT(AU553,1)="C",AX553/INDEX($AX$5:$AX$2729,MATCH(AZ553&amp;"_O",$AU$5:$AU$2729,0),1),"")</f>
        <v/>
      </c>
      <c r="AW553" s="38">
        <v>29405</v>
      </c>
      <c r="AX553" s="37">
        <v>117.46</v>
      </c>
      <c r="AY553" s="7">
        <f>AX553/AX552</f>
        <v>1.0125862068965517</v>
      </c>
      <c r="AZ553" s="4">
        <f>YEAR(AW553)</f>
        <v>1980</v>
      </c>
      <c r="BA553" s="2" t="s">
        <v>6</v>
      </c>
      <c r="BB553" s="12" t="str">
        <f>INDEX($CD$5:$CD$10,MATCH(BA553,$CC$5:$CC$10,0),1)</f>
        <v/>
      </c>
      <c r="BC553" s="12" t="str">
        <f>IF(AND(BB553="Y",AY553&gt;1),"Y","")</f>
        <v/>
      </c>
      <c r="BD553" s="12" t="str">
        <f>IF(AND(BB553="Y",AY553&lt;1),"Y","")</f>
        <v/>
      </c>
      <c r="BE553" s="12" t="str">
        <f>IF(AY553&gt;1,IF(AY552&gt;1,"Y",""),"")</f>
        <v>Y</v>
      </c>
      <c r="BF553" s="12" t="str">
        <f>IF(AY553&lt;1,IF(AY552&lt;1,"Y",""),"")</f>
        <v/>
      </c>
      <c r="BG553" s="2"/>
      <c r="BH553" s="2"/>
      <c r="BI553" s="2"/>
      <c r="BJ553" s="2"/>
      <c r="BK553" s="2"/>
      <c r="BL553" s="2"/>
      <c r="BM553" s="4" t="str">
        <f>IF(BR553=BR554,IF(BR553&gt;BR552,BR553&amp;"_O",""),BR553&amp;"_C")</f>
        <v/>
      </c>
      <c r="BN553" s="7" t="str">
        <f>IF(RIGHT(BM553,1)="C",BP553/INDEX($BP$5:$BP$2729,MATCH(BR553&amp;"_O",$BM$5:$BM$2729,0),1),"")</f>
        <v/>
      </c>
      <c r="BO553" s="38">
        <v>29805</v>
      </c>
      <c r="BP553" s="3">
        <v>211.36</v>
      </c>
      <c r="BQ553" s="7">
        <f>BP553/BP552</f>
        <v>0.99872418844209243</v>
      </c>
      <c r="BR553" s="4">
        <f>YEAR(BO553)</f>
        <v>1981</v>
      </c>
      <c r="BS553" s="2" t="s">
        <v>6</v>
      </c>
      <c r="BT553" s="12" t="str">
        <f>INDEX($CD$5:$CD$10,MATCH(BS553,$CC$5:$CC$10,0),1)</f>
        <v/>
      </c>
      <c r="BU553" s="12" t="str">
        <f>IF(AND(BT553="Y",BQ553&gt;1),"Y","")</f>
        <v/>
      </c>
      <c r="BV553" s="12" t="str">
        <f>IF(AND(BT553="Y",BQ553&lt;1),"Y","")</f>
        <v/>
      </c>
      <c r="BW553" s="12" t="str">
        <f>IF(BQ553&gt;1,IF(BQ552&gt;1,"Y",""),"")</f>
        <v/>
      </c>
      <c r="BX553" s="12" t="str">
        <f>IF(BQ553&lt;1,IF(BQ552&lt;1,"Y",""),"")</f>
        <v/>
      </c>
      <c r="BY553" s="2"/>
      <c r="BZ553" s="2"/>
      <c r="CA553" s="2"/>
    </row>
    <row r="554" spans="2:79">
      <c r="B554" s="4" t="str">
        <f>IF(G554=G555,IF(G554&gt;G553,G554&amp;"_O",""),G554&amp;"_C")</f>
        <v/>
      </c>
      <c r="C554" s="14">
        <f ca="1">RANDBETWEEN(0,1000)/1000</f>
        <v>0.83599999999999997</v>
      </c>
      <c r="D554" s="16">
        <f>D553+1</f>
        <v>550</v>
      </c>
      <c r="E554" s="10">
        <f>ROUNDDOWN(D554/52,0)+1</f>
        <v>11</v>
      </c>
      <c r="F554" s="15">
        <f>F553+7</f>
        <v>48470</v>
      </c>
      <c r="G554" s="4">
        <f>YEAR(F554)</f>
        <v>2032</v>
      </c>
      <c r="H554" s="33">
        <v>0.86799999999999999</v>
      </c>
      <c r="I554" s="33">
        <v>0.106</v>
      </c>
      <c r="J554" s="33">
        <v>0.42499999999999999</v>
      </c>
      <c r="K554" s="16" t="str">
        <f>IF(M553&gt;1,"Up","Down")</f>
        <v>Up</v>
      </c>
      <c r="L554" s="16" t="str">
        <f>IF(K554="Up",IF(H554&lt;$BJ$7,"Up","Down"),IF(H554&lt;$BK$7,"Down","Up"))</f>
        <v>Down</v>
      </c>
      <c r="M554" s="17">
        <f>IF(L554="Up",INDEX($AK$5:$AK$1005,MATCH(I554,$AI$5:$AI$1005,0),1),INDEX($AL$5:$AL$1005,MATCH(J554,$AI$5:$AI$1005,0),1))</f>
        <v>0.98520966318095293</v>
      </c>
      <c r="N554" s="16" t="str">
        <f>IF(P553&gt;1,"Up","Down")</f>
        <v>Up</v>
      </c>
      <c r="O554" s="16" t="str">
        <f>IF(N554="Up",IF(H554&lt;$BJ$12,"Up","Down"),IF(H554&lt;$BK$12,"Down","Up"))</f>
        <v>Down</v>
      </c>
      <c r="P554" s="17">
        <f>IF(O554="Up",INDEX($AP$5:$AP$1005,MATCH(I554,$AI$5:$AI$1005,0),1),INDEX($AQ$5:$AQ$1005,MATCH(J554,$AI$5:$AI$1005,0),1))</f>
        <v>0.98142821427008642</v>
      </c>
      <c r="Q554" s="19">
        <f>T553</f>
        <v>98798.60708479934</v>
      </c>
      <c r="R554" s="19">
        <f>INDEX(model!$S$5:$S$35,MATCH(G554,model!$Q$5:$Q$35,0),1)*model!$O$5</f>
        <v>125</v>
      </c>
      <c r="S554" s="19">
        <f>IF(RIGHT(B554,1)="C",T553*INDEX(model!$T$5:$T$35,MATCH(G554,model!$Q$5:$Q$35,0),1),0)</f>
        <v>0</v>
      </c>
      <c r="T554" s="19">
        <f>(Q554+R554-S554)*M554</f>
        <v>97460.493616660082</v>
      </c>
      <c r="U554" s="19">
        <f>X553</f>
        <v>101247.82479076901</v>
      </c>
      <c r="V554" s="19">
        <f>INDEX(model!$S$5:$S$35,MATCH(G554,model!$Q$5:$Q$35,0),1)*model!$O$6</f>
        <v>125</v>
      </c>
      <c r="W554" s="19">
        <f>IF(RIGHT(B554,1)="C",X553*INDEX(model!$T$5:$T$35,MATCH(G554,model!$Q$5:$Q$35,0),1),0)</f>
        <v>0</v>
      </c>
      <c r="X554" s="19">
        <f>(U554+V554-W554)*P554</f>
        <v>99490.150409918773</v>
      </c>
      <c r="Y554" s="19"/>
      <c r="Z554" s="36" t="str">
        <f>K554&amp;L554</f>
        <v>UpDown</v>
      </c>
      <c r="AA554" s="36" t="str">
        <f>N554&amp;O554</f>
        <v>UpDown</v>
      </c>
      <c r="AB554" s="19"/>
      <c r="AC554" s="19"/>
      <c r="AD554" s="19"/>
      <c r="AE554" s="19"/>
      <c r="AI554" s="18">
        <f>ROUND(AI553-0.001,3)</f>
        <v>0.45100000000000001</v>
      </c>
      <c r="AJ554" s="9">
        <f t="array" ref="AJ554">PERCENTILE(IF($BB$5:$BB$2729="Y",$AY$5:$AY$2729),$AI554)</f>
        <v>1.0007932469795588</v>
      </c>
      <c r="AK554" s="9">
        <f t="array" ref="AK554">PERCENTILE(IF($BC$5:$BC$2729="Y",$AY$5:$AY$2729),$AI554)</f>
        <v>1.0111239222391011</v>
      </c>
      <c r="AL554" s="9">
        <f t="array" ref="AL554">PERCENTILE(IF($BD$5:$BD$2729="Y",$AY$5:$AY$2729),$AI554)</f>
        <v>0.98612320289500444</v>
      </c>
      <c r="AM554" s="41" t="str">
        <f>IF(AI554&lt;$BJ$7,"Up","Down")</f>
        <v>Up</v>
      </c>
      <c r="AN554" s="41" t="str">
        <f>IF(AI554&lt;$BK$7,"Down","Up")</f>
        <v>Up</v>
      </c>
      <c r="AO554" s="9">
        <f t="array" ref="AO554">PERCENTILE(IF($BT$5:$BT$2729="Y",$BQ$5:$BQ$2729),$AI554)</f>
        <v>1.0007755832884124</v>
      </c>
      <c r="AP554" s="9">
        <f t="array" ref="AP554">PERCENTILE(IF($BU$5:$BU$2729="Y",$BQ$5:$BQ$2729),$AI554)</f>
        <v>1.0152270970192003</v>
      </c>
      <c r="AQ554" s="9">
        <f t="array" ref="AQ554">PERCENTILE(IF($BV$5:$BV$2729="Y",$BQ$5:$BQ$2729),$AI554)</f>
        <v>0.98238553475488721</v>
      </c>
      <c r="AR554" s="41" t="str">
        <f>IF(AI554&lt;$BJ$12,"Up","Down")</f>
        <v>Up</v>
      </c>
      <c r="AS554" s="41" t="str">
        <f>IF(AI554&lt;$BK$12,"Down","Up")</f>
        <v>Down</v>
      </c>
      <c r="AU554" s="4" t="str">
        <f>IF(AZ554=AZ555,IF(AZ554&gt;AZ553,AZ554&amp;"_O",""),AZ554&amp;"_C")</f>
        <v/>
      </c>
      <c r="AV554" s="7" t="str">
        <f>IF(RIGHT(AU554,1)="C",AX554/INDEX($AX$5:$AX$2729,MATCH(AZ554&amp;"_O",$AU$5:$AU$2729,0),1),"")</f>
        <v/>
      </c>
      <c r="AW554" s="38">
        <v>29413</v>
      </c>
      <c r="AX554" s="37">
        <v>117.84</v>
      </c>
      <c r="AY554" s="7">
        <f>AX554/AX553</f>
        <v>1.0032351438787672</v>
      </c>
      <c r="AZ554" s="4">
        <f>YEAR(AW554)</f>
        <v>1980</v>
      </c>
      <c r="BA554" s="2" t="s">
        <v>6</v>
      </c>
      <c r="BB554" s="12" t="str">
        <f>INDEX($CD$5:$CD$10,MATCH(BA554,$CC$5:$CC$10,0),1)</f>
        <v/>
      </c>
      <c r="BC554" s="12" t="str">
        <f>IF(AND(BB554="Y",AY554&gt;1),"Y","")</f>
        <v/>
      </c>
      <c r="BD554" s="12" t="str">
        <f>IF(AND(BB554="Y",AY554&lt;1),"Y","")</f>
        <v/>
      </c>
      <c r="BE554" s="12" t="str">
        <f>IF(AY554&gt;1,IF(AY553&gt;1,"Y",""),"")</f>
        <v>Y</v>
      </c>
      <c r="BF554" s="12" t="str">
        <f>IF(AY554&lt;1,IF(AY553&lt;1,"Y",""),"")</f>
        <v/>
      </c>
      <c r="BG554" s="2"/>
      <c r="BH554" s="2"/>
      <c r="BI554" s="2"/>
      <c r="BJ554" s="2"/>
      <c r="BK554" s="2"/>
      <c r="BL554" s="2"/>
      <c r="BM554" s="4" t="str">
        <f>IF(BR554=BR555,IF(BR554&gt;BR553,BR554&amp;"_O",""),BR554&amp;"_C")</f>
        <v/>
      </c>
      <c r="BN554" s="7" t="str">
        <f>IF(RIGHT(BM554,1)="C",BP554/INDEX($BP$5:$BP$2729,MATCH(BR554&amp;"_O",$BM$5:$BM$2729,0),1),"")</f>
        <v/>
      </c>
      <c r="BO554" s="38">
        <v>29812</v>
      </c>
      <c r="BP554" s="3">
        <v>212.12</v>
      </c>
      <c r="BQ554" s="7">
        <f>BP554/BP553</f>
        <v>1.0035957607872823</v>
      </c>
      <c r="BR554" s="4">
        <f>YEAR(BO554)</f>
        <v>1981</v>
      </c>
      <c r="BS554" s="2" t="s">
        <v>6</v>
      </c>
      <c r="BT554" s="12" t="str">
        <f>INDEX($CD$5:$CD$10,MATCH(BS554,$CC$5:$CC$10,0),1)</f>
        <v/>
      </c>
      <c r="BU554" s="12" t="str">
        <f>IF(AND(BT554="Y",BQ554&gt;1),"Y","")</f>
        <v/>
      </c>
      <c r="BV554" s="12" t="str">
        <f>IF(AND(BT554="Y",BQ554&lt;1),"Y","")</f>
        <v/>
      </c>
      <c r="BW554" s="12" t="str">
        <f>IF(BQ554&gt;1,IF(BQ553&gt;1,"Y",""),"")</f>
        <v/>
      </c>
      <c r="BX554" s="12" t="str">
        <f>IF(BQ554&lt;1,IF(BQ553&lt;1,"Y",""),"")</f>
        <v/>
      </c>
      <c r="BY554" s="2"/>
      <c r="BZ554" s="2"/>
      <c r="CA554" s="2"/>
    </row>
    <row r="555" spans="2:79">
      <c r="B555" s="4" t="str">
        <f>IF(G555=G556,IF(G555&gt;G554,G555&amp;"_O",""),G555&amp;"_C")</f>
        <v/>
      </c>
      <c r="C555" s="14">
        <f ca="1">RANDBETWEEN(0,1000)/1000</f>
        <v>0.77300000000000002</v>
      </c>
      <c r="D555" s="16">
        <f>D554+1</f>
        <v>551</v>
      </c>
      <c r="E555" s="10">
        <f>ROUNDDOWN(D555/52,0)+1</f>
        <v>11</v>
      </c>
      <c r="F555" s="15">
        <f>F554+7</f>
        <v>48477</v>
      </c>
      <c r="G555" s="4">
        <f>YEAR(F555)</f>
        <v>2032</v>
      </c>
      <c r="H555" s="33">
        <v>0.95099999999999996</v>
      </c>
      <c r="I555" s="33">
        <v>0.96699999999999997</v>
      </c>
      <c r="J555" s="33">
        <v>0.59799999999999998</v>
      </c>
      <c r="K555" s="16" t="str">
        <f>IF(M554&gt;1,"Up","Down")</f>
        <v>Down</v>
      </c>
      <c r="L555" s="16" t="str">
        <f>IF(K555="Up",IF(H555&lt;$BJ$7,"Up","Down"),IF(H555&lt;$BK$7,"Down","Up"))</f>
        <v>Up</v>
      </c>
      <c r="M555" s="17">
        <f>IF(L555="Up",INDEX($AK$5:$AK$1005,MATCH(I555,$AI$5:$AI$1005,0),1),INDEX($AL$5:$AL$1005,MATCH(J555,$AI$5:$AI$1005,0),1))</f>
        <v>1.0419549581058682</v>
      </c>
      <c r="N555" s="16" t="str">
        <f>IF(P554&gt;1,"Up","Down")</f>
        <v>Down</v>
      </c>
      <c r="O555" s="16" t="str">
        <f>IF(N555="Up",IF(H555&lt;$BJ$12,"Up","Down"),IF(H555&lt;$BK$12,"Down","Up"))</f>
        <v>Up</v>
      </c>
      <c r="P555" s="17">
        <f>IF(O555="Up",INDEX($AP$5:$AP$1005,MATCH(I555,$AI$5:$AI$1005,0),1),INDEX($AQ$5:$AQ$1005,MATCH(J555,$AI$5:$AI$1005,0),1))</f>
        <v>1.0554235434480017</v>
      </c>
      <c r="Q555" s="19">
        <f>T554</f>
        <v>97460.493616660082</v>
      </c>
      <c r="R555" s="19">
        <f>INDEX(model!$S$5:$S$35,MATCH(G555,model!$Q$5:$Q$35,0),1)*model!$O$5</f>
        <v>125</v>
      </c>
      <c r="S555" s="19">
        <f>IF(RIGHT(B555,1)="C",T554*INDEX(model!$T$5:$T$35,MATCH(G555,model!$Q$5:$Q$35,0),1),0)</f>
        <v>0</v>
      </c>
      <c r="T555" s="19">
        <f>(Q555+R555-S555)*M555</f>
        <v>101679.68891308754</v>
      </c>
      <c r="U555" s="19">
        <f>X554</f>
        <v>99490.150409918773</v>
      </c>
      <c r="V555" s="19">
        <f>INDEX(model!$S$5:$S$35,MATCH(G555,model!$Q$5:$Q$35,0),1)*model!$O$6</f>
        <v>125</v>
      </c>
      <c r="W555" s="19">
        <f>IF(RIGHT(B555,1)="C",X554*INDEX(model!$T$5:$T$35,MATCH(G555,model!$Q$5:$Q$35,0),1),0)</f>
        <v>0</v>
      </c>
      <c r="X555" s="19">
        <f>(U555+V555-W555)*P555</f>
        <v>105136.17502674213</v>
      </c>
      <c r="Y555" s="19"/>
      <c r="Z555" s="36" t="str">
        <f>K555&amp;L555</f>
        <v>DownUp</v>
      </c>
      <c r="AA555" s="36" t="str">
        <f>N555&amp;O555</f>
        <v>DownUp</v>
      </c>
      <c r="AB555" s="19"/>
      <c r="AC555" s="19"/>
      <c r="AD555" s="19"/>
      <c r="AE555" s="19"/>
      <c r="AI555" s="18">
        <f>ROUND(AI554-0.001,3)</f>
        <v>0.45</v>
      </c>
      <c r="AJ555" s="9">
        <f t="array" ref="AJ555">PERCENTILE(IF($BB$5:$BB$2729="Y",$AY$5:$AY$2729),$AI555)</f>
        <v>1.0007800971831913</v>
      </c>
      <c r="AK555" s="9">
        <f t="array" ref="AK555">PERCENTILE(IF($BC$5:$BC$2729="Y",$AY$5:$AY$2729),$AI555)</f>
        <v>1.0111000555002776</v>
      </c>
      <c r="AL555" s="9">
        <f t="array" ref="AL555">PERCENTILE(IF($BD$5:$BD$2729="Y",$AY$5:$AY$2729),$AI555)</f>
        <v>0.98609839405426791</v>
      </c>
      <c r="AM555" s="41" t="str">
        <f>IF(AI555&lt;$BJ$7,"Up","Down")</f>
        <v>Up</v>
      </c>
      <c r="AN555" s="41" t="str">
        <f>IF(AI555&lt;$BK$7,"Down","Up")</f>
        <v>Up</v>
      </c>
      <c r="AO555" s="9">
        <f t="array" ref="AO555">PERCENTILE(IF($BT$5:$BT$2729="Y",$BQ$5:$BQ$2729),$AI555)</f>
        <v>1.0007578594919107</v>
      </c>
      <c r="AP555" s="9">
        <f t="array" ref="AP555">PERCENTILE(IF($BU$5:$BU$2729="Y",$BQ$5:$BQ$2729),$AI555)</f>
        <v>1.0151846420977231</v>
      </c>
      <c r="AQ555" s="9">
        <f t="array" ref="AQ555">PERCENTILE(IF($BV$5:$BV$2729="Y",$BQ$5:$BQ$2729),$AI555)</f>
        <v>0.98237748157858684</v>
      </c>
      <c r="AR555" s="41" t="str">
        <f>IF(AI555&lt;$BJ$12,"Up","Down")</f>
        <v>Up</v>
      </c>
      <c r="AS555" s="41" t="str">
        <f>IF(AI555&lt;$BK$12,"Down","Up")</f>
        <v>Down</v>
      </c>
      <c r="AU555" s="4" t="str">
        <f>IF(AZ555=AZ556,IF(AZ555&gt;AZ554,AZ555&amp;"_O",""),AZ555&amp;"_C")</f>
        <v/>
      </c>
      <c r="AV555" s="7" t="str">
        <f>IF(RIGHT(AU555,1)="C",AX555/INDEX($AX$5:$AX$2729,MATCH(AZ555&amp;"_O",$AU$5:$AU$2729,0),1),"")</f>
        <v/>
      </c>
      <c r="AW555" s="38">
        <v>29420</v>
      </c>
      <c r="AX555" s="37">
        <v>122.04</v>
      </c>
      <c r="AY555" s="7">
        <f>AX555/AX554</f>
        <v>1.0356415478615071</v>
      </c>
      <c r="AZ555" s="4">
        <f>YEAR(AW555)</f>
        <v>1980</v>
      </c>
      <c r="BA555" s="2" t="s">
        <v>6</v>
      </c>
      <c r="BB555" s="12" t="str">
        <f>INDEX($CD$5:$CD$10,MATCH(BA555,$CC$5:$CC$10,0),1)</f>
        <v/>
      </c>
      <c r="BC555" s="12" t="str">
        <f>IF(AND(BB555="Y",AY555&gt;1),"Y","")</f>
        <v/>
      </c>
      <c r="BD555" s="12" t="str">
        <f>IF(AND(BB555="Y",AY555&lt;1),"Y","")</f>
        <v/>
      </c>
      <c r="BE555" s="12" t="str">
        <f>IF(AY555&gt;1,IF(AY554&gt;1,"Y",""),"")</f>
        <v>Y</v>
      </c>
      <c r="BF555" s="12" t="str">
        <f>IF(AY555&lt;1,IF(AY554&lt;1,"Y",""),"")</f>
        <v/>
      </c>
      <c r="BG555" s="2"/>
      <c r="BH555" s="2"/>
      <c r="BI555" s="2"/>
      <c r="BJ555" s="2"/>
      <c r="BK555" s="2"/>
      <c r="BL555" s="2"/>
      <c r="BM555" s="4" t="str">
        <f>IF(BR555=BR556,IF(BR555&gt;BR554,BR555&amp;"_O",""),BR555&amp;"_C")</f>
        <v/>
      </c>
      <c r="BN555" s="7" t="str">
        <f>IF(RIGHT(BM555,1)="C",BP555/INDEX($BP$5:$BP$2729,MATCH(BR555&amp;"_O",$BM$5:$BM$2729,0),1),"")</f>
        <v/>
      </c>
      <c r="BO555" s="38">
        <v>29819</v>
      </c>
      <c r="BP555" s="3">
        <v>206.76</v>
      </c>
      <c r="BQ555" s="7">
        <f>BP555/BP554</f>
        <v>0.97473128417876664</v>
      </c>
      <c r="BR555" s="4">
        <f>YEAR(BO555)</f>
        <v>1981</v>
      </c>
      <c r="BS555" s="2" t="s">
        <v>6</v>
      </c>
      <c r="BT555" s="12" t="str">
        <f>INDEX($CD$5:$CD$10,MATCH(BS555,$CC$5:$CC$10,0),1)</f>
        <v/>
      </c>
      <c r="BU555" s="12" t="str">
        <f>IF(AND(BT555="Y",BQ555&gt;1),"Y","")</f>
        <v/>
      </c>
      <c r="BV555" s="12" t="str">
        <f>IF(AND(BT555="Y",BQ555&lt;1),"Y","")</f>
        <v/>
      </c>
      <c r="BW555" s="12" t="str">
        <f>IF(BQ555&gt;1,IF(BQ554&gt;1,"Y",""),"")</f>
        <v/>
      </c>
      <c r="BX555" s="12" t="str">
        <f>IF(BQ555&lt;1,IF(BQ554&lt;1,"Y",""),"")</f>
        <v/>
      </c>
      <c r="BY555" s="2"/>
      <c r="BZ555" s="2"/>
      <c r="CA555" s="2"/>
    </row>
    <row r="556" spans="2:79">
      <c r="B556" s="4" t="str">
        <f>IF(G556=G557,IF(G556&gt;G555,G556&amp;"_O",""),G556&amp;"_C")</f>
        <v/>
      </c>
      <c r="C556" s="14">
        <f ca="1">RANDBETWEEN(0,1000)/1000</f>
        <v>0.55800000000000005</v>
      </c>
      <c r="D556" s="16">
        <f>D555+1</f>
        <v>552</v>
      </c>
      <c r="E556" s="10">
        <f>ROUNDDOWN(D556/52,0)+1</f>
        <v>11</v>
      </c>
      <c r="F556" s="15">
        <f>F555+7</f>
        <v>48484</v>
      </c>
      <c r="G556" s="4">
        <f>YEAR(F556)</f>
        <v>2032</v>
      </c>
      <c r="H556" s="33">
        <v>0.86599999999999999</v>
      </c>
      <c r="I556" s="33">
        <v>0.98899999999999999</v>
      </c>
      <c r="J556" s="33">
        <v>0.17499999999999999</v>
      </c>
      <c r="K556" s="16" t="str">
        <f>IF(M555&gt;1,"Up","Down")</f>
        <v>Up</v>
      </c>
      <c r="L556" s="16" t="str">
        <f>IF(K556="Up",IF(H556&lt;$BJ$7,"Up","Down"),IF(H556&lt;$BK$7,"Down","Up"))</f>
        <v>Down</v>
      </c>
      <c r="M556" s="17">
        <f>IF(L556="Up",INDEX($AK$5:$AK$1005,MATCH(I556,$AI$5:$AI$1005,0),1),INDEX($AL$5:$AL$1005,MATCH(J556,$AI$5:$AI$1005,0),1))</f>
        <v>0.97319976186925827</v>
      </c>
      <c r="N556" s="16" t="str">
        <f>IF(P555&gt;1,"Up","Down")</f>
        <v>Up</v>
      </c>
      <c r="O556" s="16" t="str">
        <f>IF(N556="Up",IF(H556&lt;$BJ$12,"Up","Down"),IF(H556&lt;$BK$12,"Down","Up"))</f>
        <v>Down</v>
      </c>
      <c r="P556" s="17">
        <f>IF(O556="Up",INDEX($AP$5:$AP$1005,MATCH(I556,$AI$5:$AI$1005,0),1),INDEX($AQ$5:$AQ$1005,MATCH(J556,$AI$5:$AI$1005,0),1))</f>
        <v>0.96174920283731269</v>
      </c>
      <c r="Q556" s="19">
        <f>T555</f>
        <v>101679.68891308754</v>
      </c>
      <c r="R556" s="19">
        <f>INDEX(model!$S$5:$S$35,MATCH(G556,model!$Q$5:$Q$35,0),1)*model!$O$5</f>
        <v>125</v>
      </c>
      <c r="S556" s="19">
        <f>IF(RIGHT(B556,1)="C",T555*INDEX(model!$T$5:$T$35,MATCH(G556,model!$Q$5:$Q$35,0),1),0)</f>
        <v>0</v>
      </c>
      <c r="T556" s="19">
        <f>(Q556+R556-S556)*M556</f>
        <v>99076.299007390713</v>
      </c>
      <c r="U556" s="19">
        <f>X555</f>
        <v>105136.17502674213</v>
      </c>
      <c r="V556" s="19">
        <f>INDEX(model!$S$5:$S$35,MATCH(G556,model!$Q$5:$Q$35,0),1)*model!$O$6</f>
        <v>125</v>
      </c>
      <c r="W556" s="19">
        <f>IF(RIGHT(B556,1)="C",X555*INDEX(model!$T$5:$T$35,MATCH(G556,model!$Q$5:$Q$35,0),1),0)</f>
        <v>0</v>
      </c>
      <c r="X556" s="19">
        <f>(U556+V556-W556)*P556</f>
        <v>101234.85117168809</v>
      </c>
      <c r="Y556" s="19"/>
      <c r="Z556" s="36" t="str">
        <f>K556&amp;L556</f>
        <v>UpDown</v>
      </c>
      <c r="AA556" s="36" t="str">
        <f>N556&amp;O556</f>
        <v>UpDown</v>
      </c>
      <c r="AB556" s="19"/>
      <c r="AC556" s="19"/>
      <c r="AD556" s="19"/>
      <c r="AE556" s="19"/>
      <c r="AI556" s="18">
        <f>ROUND(AI555-0.001,3)</f>
        <v>0.44900000000000001</v>
      </c>
      <c r="AJ556" s="9">
        <f t="array" ref="AJ556">PERCENTILE(IF($BB$5:$BB$2729="Y",$AY$5:$AY$2729),$AI556)</f>
        <v>1.0007630228800268</v>
      </c>
      <c r="AK556" s="9">
        <f t="array" ref="AK556">PERCENTILE(IF($BC$5:$BC$2729="Y",$AY$5:$AY$2729),$AI556)</f>
        <v>1.0110732009966061</v>
      </c>
      <c r="AL556" s="9">
        <f t="array" ref="AL556">PERCENTILE(IF($BD$5:$BD$2729="Y",$AY$5:$AY$2729),$AI556)</f>
        <v>0.98606249533750323</v>
      </c>
      <c r="AM556" s="41" t="str">
        <f>IF(AI556&lt;$BJ$7,"Up","Down")</f>
        <v>Up</v>
      </c>
      <c r="AN556" s="41" t="str">
        <f>IF(AI556&lt;$BK$7,"Down","Up")</f>
        <v>Up</v>
      </c>
      <c r="AO556" s="9">
        <f t="array" ref="AO556">PERCENTILE(IF($BT$5:$BT$2729="Y",$BQ$5:$BQ$2729),$AI556)</f>
        <v>1.0007033810785664</v>
      </c>
      <c r="AP556" s="9">
        <f t="array" ref="AP556">PERCENTILE(IF($BU$5:$BU$2729="Y",$BQ$5:$BQ$2729),$AI556)</f>
        <v>1.0151560457177573</v>
      </c>
      <c r="AQ556" s="9">
        <f t="array" ref="AQ556">PERCENTILE(IF($BV$5:$BV$2729="Y",$BQ$5:$BQ$2729),$AI556)</f>
        <v>0.98237417322434462</v>
      </c>
      <c r="AR556" s="41" t="str">
        <f>IF(AI556&lt;$BJ$12,"Up","Down")</f>
        <v>Up</v>
      </c>
      <c r="AS556" s="41" t="str">
        <f>IF(AI556&lt;$BK$12,"Down","Up")</f>
        <v>Down</v>
      </c>
      <c r="AU556" s="4" t="str">
        <f>IF(AZ556=AZ557,IF(AZ556&gt;AZ555,AZ556&amp;"_O",""),AZ556&amp;"_C")</f>
        <v/>
      </c>
      <c r="AV556" s="7" t="str">
        <f>IF(RIGHT(AU556,1)="C",AX556/INDEX($AX$5:$AX$2729,MATCH(AZ556&amp;"_O",$AU$5:$AU$2729,0),1),"")</f>
        <v/>
      </c>
      <c r="AW556" s="38">
        <v>29427</v>
      </c>
      <c r="AX556" s="37">
        <v>120.78</v>
      </c>
      <c r="AY556" s="7">
        <f>AX556/AX555</f>
        <v>0.9896755162241887</v>
      </c>
      <c r="AZ556" s="4">
        <f>YEAR(AW556)</f>
        <v>1980</v>
      </c>
      <c r="BA556" s="2" t="s">
        <v>6</v>
      </c>
      <c r="BB556" s="12" t="str">
        <f>INDEX($CD$5:$CD$10,MATCH(BA556,$CC$5:$CC$10,0),1)</f>
        <v/>
      </c>
      <c r="BC556" s="12" t="str">
        <f>IF(AND(BB556="Y",AY556&gt;1),"Y","")</f>
        <v/>
      </c>
      <c r="BD556" s="12" t="str">
        <f>IF(AND(BB556="Y",AY556&lt;1),"Y","")</f>
        <v/>
      </c>
      <c r="BE556" s="12" t="str">
        <f>IF(AY556&gt;1,IF(AY555&gt;1,"Y",""),"")</f>
        <v/>
      </c>
      <c r="BF556" s="12" t="str">
        <f>IF(AY556&lt;1,IF(AY555&lt;1,"Y",""),"")</f>
        <v/>
      </c>
      <c r="BG556" s="2"/>
      <c r="BH556" s="2"/>
      <c r="BI556" s="2"/>
      <c r="BJ556" s="2"/>
      <c r="BK556" s="2"/>
      <c r="BL556" s="2"/>
      <c r="BM556" s="4" t="str">
        <f>IF(BR556=BR557,IF(BR556&gt;BR555,BR556&amp;"_O",""),BR556&amp;"_C")</f>
        <v/>
      </c>
      <c r="BN556" s="7" t="str">
        <f>IF(RIGHT(BM556,1)="C",BP556/INDEX($BP$5:$BP$2729,MATCH(BR556&amp;"_O",$BM$5:$BM$2729,0),1),"")</f>
        <v/>
      </c>
      <c r="BO556" s="38">
        <v>29826</v>
      </c>
      <c r="BP556" s="3">
        <v>197.55</v>
      </c>
      <c r="BQ556" s="7">
        <f>BP556/BP555</f>
        <v>0.95545560069645974</v>
      </c>
      <c r="BR556" s="4">
        <f>YEAR(BO556)</f>
        <v>1981</v>
      </c>
      <c r="BS556" s="2" t="s">
        <v>6</v>
      </c>
      <c r="BT556" s="12" t="str">
        <f>INDEX($CD$5:$CD$10,MATCH(BS556,$CC$5:$CC$10,0),1)</f>
        <v/>
      </c>
      <c r="BU556" s="12" t="str">
        <f>IF(AND(BT556="Y",BQ556&gt;1),"Y","")</f>
        <v/>
      </c>
      <c r="BV556" s="12" t="str">
        <f>IF(AND(BT556="Y",BQ556&lt;1),"Y","")</f>
        <v/>
      </c>
      <c r="BW556" s="12" t="str">
        <f>IF(BQ556&gt;1,IF(BQ555&gt;1,"Y",""),"")</f>
        <v/>
      </c>
      <c r="BX556" s="12" t="str">
        <f>IF(BQ556&lt;1,IF(BQ555&lt;1,"Y",""),"")</f>
        <v>Y</v>
      </c>
      <c r="BY556" s="2"/>
      <c r="BZ556" s="2"/>
      <c r="CA556" s="2"/>
    </row>
    <row r="557" spans="2:79">
      <c r="B557" s="4" t="str">
        <f>IF(G557=G558,IF(G557&gt;G556,G557&amp;"_O",""),G557&amp;"_C")</f>
        <v/>
      </c>
      <c r="C557" s="14">
        <f ca="1">RANDBETWEEN(0,1000)/1000</f>
        <v>0.97399999999999998</v>
      </c>
      <c r="D557" s="16">
        <f>D556+1</f>
        <v>553</v>
      </c>
      <c r="E557" s="10">
        <f>ROUNDDOWN(D557/52,0)+1</f>
        <v>11</v>
      </c>
      <c r="F557" s="15">
        <f>F556+7</f>
        <v>48491</v>
      </c>
      <c r="G557" s="4">
        <f>YEAR(F557)</f>
        <v>2032</v>
      </c>
      <c r="H557" s="33">
        <v>8.7999999999999995E-2</v>
      </c>
      <c r="I557" s="33">
        <v>0.92700000000000005</v>
      </c>
      <c r="J557" s="33">
        <v>0.57699999999999996</v>
      </c>
      <c r="K557" s="16" t="str">
        <f>IF(M556&gt;1,"Up","Down")</f>
        <v>Down</v>
      </c>
      <c r="L557" s="16" t="str">
        <f>IF(K557="Up",IF(H557&lt;$BJ$7,"Up","Down"),IF(H557&lt;$BK$7,"Down","Up"))</f>
        <v>Down</v>
      </c>
      <c r="M557" s="17">
        <f>IF(L557="Up",INDEX($AK$5:$AK$1005,MATCH(I557,$AI$5:$AI$1005,0),1),INDEX($AL$5:$AL$1005,MATCH(J557,$AI$5:$AI$1005,0),1))</f>
        <v>0.98989652050423316</v>
      </c>
      <c r="N557" s="16" t="str">
        <f>IF(P556&gt;1,"Up","Down")</f>
        <v>Down</v>
      </c>
      <c r="O557" s="16" t="str">
        <f>IF(N557="Up",IF(H557&lt;$BJ$12,"Up","Down"),IF(H557&lt;$BK$12,"Down","Up"))</f>
        <v>Down</v>
      </c>
      <c r="P557" s="17">
        <f>IF(O557="Up",INDEX($AP$5:$AP$1005,MATCH(I557,$AI$5:$AI$1005,0),1),INDEX($AQ$5:$AQ$1005,MATCH(J557,$AI$5:$AI$1005,0),1))</f>
        <v>0.98853878247976024</v>
      </c>
      <c r="Q557" s="19">
        <f>T556</f>
        <v>99076.299007390713</v>
      </c>
      <c r="R557" s="19">
        <f>INDEX(model!$S$5:$S$35,MATCH(G557,model!$Q$5:$Q$35,0),1)*model!$O$5</f>
        <v>125</v>
      </c>
      <c r="S557" s="19">
        <f>IF(RIGHT(B557,1)="C",T556*INDEX(model!$T$5:$T$35,MATCH(G557,model!$Q$5:$Q$35,0),1),0)</f>
        <v>0</v>
      </c>
      <c r="T557" s="19">
        <f>(Q557+R557-S557)*M557</f>
        <v>98199.0207169161</v>
      </c>
      <c r="U557" s="19">
        <f>X556</f>
        <v>101234.85117168809</v>
      </c>
      <c r="V557" s="19">
        <f>INDEX(model!$S$5:$S$35,MATCH(G557,model!$Q$5:$Q$35,0),1)*model!$O$6</f>
        <v>125</v>
      </c>
      <c r="W557" s="19">
        <f>IF(RIGHT(B557,1)="C",X556*INDEX(model!$T$5:$T$35,MATCH(G557,model!$Q$5:$Q$35,0),1),0)</f>
        <v>0</v>
      </c>
      <c r="X557" s="19">
        <f>(U557+V557-W557)*P557</f>
        <v>100198.14386959025</v>
      </c>
      <c r="Y557" s="19"/>
      <c r="Z557" s="36" t="str">
        <f>K557&amp;L557</f>
        <v>DownDown</v>
      </c>
      <c r="AA557" s="36" t="str">
        <f>N557&amp;O557</f>
        <v>DownDown</v>
      </c>
      <c r="AB557" s="19"/>
      <c r="AC557" s="19"/>
      <c r="AD557" s="19"/>
      <c r="AE557" s="19"/>
      <c r="AI557" s="18">
        <f>ROUND(AI556-0.001,3)</f>
        <v>0.44800000000000001</v>
      </c>
      <c r="AJ557" s="9">
        <f t="array" ref="AJ557">PERCENTILE(IF($BB$5:$BB$2729="Y",$AY$5:$AY$2729),$AI557)</f>
        <v>1.000728604206679</v>
      </c>
      <c r="AK557" s="9">
        <f t="array" ref="AK557">PERCENTILE(IF($BC$5:$BC$2729="Y",$AY$5:$AY$2729),$AI557)</f>
        <v>1.0110610865357377</v>
      </c>
      <c r="AL557" s="9">
        <f t="array" ref="AL557">PERCENTILE(IF($BD$5:$BD$2729="Y",$AY$5:$AY$2729),$AI557)</f>
        <v>0.98602025701955387</v>
      </c>
      <c r="AM557" s="41" t="str">
        <f>IF(AI557&lt;$BJ$7,"Up","Down")</f>
        <v>Up</v>
      </c>
      <c r="AN557" s="41" t="str">
        <f>IF(AI557&lt;$BK$7,"Down","Up")</f>
        <v>Up</v>
      </c>
      <c r="AO557" s="9">
        <f t="array" ref="AO557">PERCENTILE(IF($BT$5:$BT$2729="Y",$BQ$5:$BQ$2729),$AI557)</f>
        <v>1.0006654369722563</v>
      </c>
      <c r="AP557" s="9">
        <f t="array" ref="AP557">PERCENTILE(IF($BU$5:$BU$2729="Y",$BQ$5:$BQ$2729),$AI557)</f>
        <v>1.0151377377950783</v>
      </c>
      <c r="AQ557" s="9">
        <f t="array" ref="AQ557">PERCENTILE(IF($BV$5:$BV$2729="Y",$BQ$5:$BQ$2729),$AI557)</f>
        <v>0.9823601786632471</v>
      </c>
      <c r="AR557" s="41" t="str">
        <f>IF(AI557&lt;$BJ$12,"Up","Down")</f>
        <v>Up</v>
      </c>
      <c r="AS557" s="41" t="str">
        <f>IF(AI557&lt;$BK$12,"Down","Up")</f>
        <v>Down</v>
      </c>
      <c r="AU557" s="4" t="str">
        <f>IF(AZ557=AZ558,IF(AZ557&gt;AZ556,AZ557&amp;"_O",""),AZ557&amp;"_C")</f>
        <v/>
      </c>
      <c r="AV557" s="7" t="str">
        <f>IF(RIGHT(AU557,1)="C",AX557/INDEX($AX$5:$AX$2729,MATCH(AZ557&amp;"_O",$AU$5:$AU$2729,0),1),"")</f>
        <v/>
      </c>
      <c r="AW557" s="38">
        <v>29434</v>
      </c>
      <c r="AX557" s="37">
        <v>121.21</v>
      </c>
      <c r="AY557" s="7">
        <f>AX557/AX556</f>
        <v>1.0035601920847821</v>
      </c>
      <c r="AZ557" s="4">
        <f>YEAR(AW557)</f>
        <v>1980</v>
      </c>
      <c r="BA557" s="2" t="s">
        <v>6</v>
      </c>
      <c r="BB557" s="12" t="str">
        <f>INDEX($CD$5:$CD$10,MATCH(BA557,$CC$5:$CC$10,0),1)</f>
        <v/>
      </c>
      <c r="BC557" s="12" t="str">
        <f>IF(AND(BB557="Y",AY557&gt;1),"Y","")</f>
        <v/>
      </c>
      <c r="BD557" s="12" t="str">
        <f>IF(AND(BB557="Y",AY557&lt;1),"Y","")</f>
        <v/>
      </c>
      <c r="BE557" s="12" t="str">
        <f>IF(AY557&gt;1,IF(AY556&gt;1,"Y",""),"")</f>
        <v/>
      </c>
      <c r="BF557" s="12" t="str">
        <f>IF(AY557&lt;1,IF(AY556&lt;1,"Y",""),"")</f>
        <v/>
      </c>
      <c r="BG557" s="2"/>
      <c r="BH557" s="2"/>
      <c r="BI557" s="2"/>
      <c r="BJ557" s="2"/>
      <c r="BK557" s="2"/>
      <c r="BL557" s="2"/>
      <c r="BM557" s="4" t="str">
        <f>IF(BR557=BR558,IF(BR557&gt;BR556,BR557&amp;"_O",""),BR557&amp;"_C")</f>
        <v/>
      </c>
      <c r="BN557" s="7" t="str">
        <f>IF(RIGHT(BM557,1)="C",BP557/INDEX($BP$5:$BP$2729,MATCH(BR557&amp;"_O",$BM$5:$BM$2729,0),1),"")</f>
        <v/>
      </c>
      <c r="BO557" s="38">
        <v>29833</v>
      </c>
      <c r="BP557" s="3">
        <v>189.63</v>
      </c>
      <c r="BQ557" s="7">
        <f>BP557/BP556</f>
        <v>0.95990888382687922</v>
      </c>
      <c r="BR557" s="4">
        <f>YEAR(BO557)</f>
        <v>1981</v>
      </c>
      <c r="BS557" s="2" t="s">
        <v>6</v>
      </c>
      <c r="BT557" s="12" t="str">
        <f>INDEX($CD$5:$CD$10,MATCH(BS557,$CC$5:$CC$10,0),1)</f>
        <v/>
      </c>
      <c r="BU557" s="12" t="str">
        <f>IF(AND(BT557="Y",BQ557&gt;1),"Y","")</f>
        <v/>
      </c>
      <c r="BV557" s="12" t="str">
        <f>IF(AND(BT557="Y",BQ557&lt;1),"Y","")</f>
        <v/>
      </c>
      <c r="BW557" s="12" t="str">
        <f>IF(BQ557&gt;1,IF(BQ556&gt;1,"Y",""),"")</f>
        <v/>
      </c>
      <c r="BX557" s="12" t="str">
        <f>IF(BQ557&lt;1,IF(BQ556&lt;1,"Y",""),"")</f>
        <v>Y</v>
      </c>
      <c r="BY557" s="2"/>
      <c r="BZ557" s="2"/>
      <c r="CA557" s="2"/>
    </row>
    <row r="558" spans="2:79">
      <c r="B558" s="4" t="str">
        <f>IF(G558=G559,IF(G558&gt;G557,G558&amp;"_O",""),G558&amp;"_C")</f>
        <v/>
      </c>
      <c r="C558" s="14">
        <f ca="1">RANDBETWEEN(0,1000)/1000</f>
        <v>0.72599999999999998</v>
      </c>
      <c r="D558" s="16">
        <f>D557+1</f>
        <v>554</v>
      </c>
      <c r="E558" s="10">
        <f>ROUNDDOWN(D558/52,0)+1</f>
        <v>11</v>
      </c>
      <c r="F558" s="15">
        <f>F557+7</f>
        <v>48498</v>
      </c>
      <c r="G558" s="4">
        <f>YEAR(F558)</f>
        <v>2032</v>
      </c>
      <c r="H558" s="33">
        <v>0.56599999999999995</v>
      </c>
      <c r="I558" s="33">
        <v>0.622</v>
      </c>
      <c r="J558" s="33">
        <v>0.46500000000000002</v>
      </c>
      <c r="K558" s="16" t="str">
        <f>IF(M557&gt;1,"Up","Down")</f>
        <v>Down</v>
      </c>
      <c r="L558" s="16" t="str">
        <f>IF(K558="Up",IF(H558&lt;$BJ$7,"Up","Down"),IF(H558&lt;$BK$7,"Down","Up"))</f>
        <v>Up</v>
      </c>
      <c r="M558" s="17">
        <f>IF(L558="Up",INDEX($AK$5:$AK$1005,MATCH(I558,$AI$5:$AI$1005,0),1),INDEX($AL$5:$AL$1005,MATCH(J558,$AI$5:$AI$1005,0),1))</f>
        <v>1.0159031793427316</v>
      </c>
      <c r="N558" s="16" t="str">
        <f>IF(P557&gt;1,"Up","Down")</f>
        <v>Down</v>
      </c>
      <c r="O558" s="16" t="str">
        <f>IF(N558="Up",IF(H558&lt;$BJ$12,"Up","Down"),IF(H558&lt;$BK$12,"Down","Up"))</f>
        <v>Up</v>
      </c>
      <c r="P558" s="17">
        <f>IF(O558="Up",INDEX($AP$5:$AP$1005,MATCH(I558,$AI$5:$AI$1005,0),1),INDEX($AQ$5:$AQ$1005,MATCH(J558,$AI$5:$AI$1005,0),1))</f>
        <v>1.0226171809497653</v>
      </c>
      <c r="Q558" s="19">
        <f>T557</f>
        <v>98199.0207169161</v>
      </c>
      <c r="R558" s="19">
        <f>INDEX(model!$S$5:$S$35,MATCH(G558,model!$Q$5:$Q$35,0),1)*model!$O$5</f>
        <v>125</v>
      </c>
      <c r="S558" s="19">
        <f>IF(RIGHT(B558,1)="C",T557*INDEX(model!$T$5:$T$35,MATCH(G558,model!$Q$5:$Q$35,0),1),0)</f>
        <v>0</v>
      </c>
      <c r="T558" s="19">
        <f>(Q558+R558-S558)*M558</f>
        <v>99887.685252075666</v>
      </c>
      <c r="U558" s="19">
        <f>X557</f>
        <v>100198.14386959025</v>
      </c>
      <c r="V558" s="19">
        <f>INDEX(model!$S$5:$S$35,MATCH(G558,model!$Q$5:$Q$35,0),1)*model!$O$6</f>
        <v>125</v>
      </c>
      <c r="W558" s="19">
        <f>IF(RIGHT(B558,1)="C",X557*INDEX(model!$T$5:$T$35,MATCH(G558,model!$Q$5:$Q$35,0),1),0)</f>
        <v>0</v>
      </c>
      <c r="X558" s="19">
        <f>(U558+V558-W558)*P558</f>
        <v>102592.17056793811</v>
      </c>
      <c r="Y558" s="19"/>
      <c r="Z558" s="36" t="str">
        <f>K558&amp;L558</f>
        <v>DownUp</v>
      </c>
      <c r="AA558" s="36" t="str">
        <f>N558&amp;O558</f>
        <v>DownUp</v>
      </c>
      <c r="AB558" s="19"/>
      <c r="AC558" s="19"/>
      <c r="AD558" s="19"/>
      <c r="AE558" s="19"/>
      <c r="AI558" s="18">
        <f>ROUND(AI557-0.001,3)</f>
        <v>0.44700000000000001</v>
      </c>
      <c r="AJ558" s="9">
        <f t="array" ref="AJ558">PERCENTILE(IF($BB$5:$BB$2729="Y",$AY$5:$AY$2729),$AI558)</f>
        <v>1.0007192323776339</v>
      </c>
      <c r="AK558" s="9">
        <f t="array" ref="AK558">PERCENTILE(IF($BC$5:$BC$2729="Y",$AY$5:$AY$2729),$AI558)</f>
        <v>1.0110473000221472</v>
      </c>
      <c r="AL558" s="9">
        <f t="array" ref="AL558">PERCENTILE(IF($BD$5:$BD$2729="Y",$AY$5:$AY$2729),$AI558)</f>
        <v>0.98595061503509607</v>
      </c>
      <c r="AM558" s="41" t="str">
        <f>IF(AI558&lt;$BJ$7,"Up","Down")</f>
        <v>Up</v>
      </c>
      <c r="AN558" s="41" t="str">
        <f>IF(AI558&lt;$BK$7,"Down","Up")</f>
        <v>Up</v>
      </c>
      <c r="AO558" s="9">
        <f t="array" ref="AO558">PERCENTILE(IF($BT$5:$BT$2729="Y",$BQ$5:$BQ$2729),$AI558)</f>
        <v>1.0005868609588593</v>
      </c>
      <c r="AP558" s="9">
        <f t="array" ref="AP558">PERCENTILE(IF($BU$5:$BU$2729="Y",$BQ$5:$BQ$2729),$AI558)</f>
        <v>1.0150060221499246</v>
      </c>
      <c r="AQ558" s="9">
        <f t="array" ref="AQ558">PERCENTILE(IF($BV$5:$BV$2729="Y",$BQ$5:$BQ$2729),$AI558)</f>
        <v>0.98229920967165818</v>
      </c>
      <c r="AR558" s="41" t="str">
        <f>IF(AI558&lt;$BJ$12,"Up","Down")</f>
        <v>Up</v>
      </c>
      <c r="AS558" s="41" t="str">
        <f>IF(AI558&lt;$BK$12,"Down","Up")</f>
        <v>Down</v>
      </c>
      <c r="AU558" s="4" t="str">
        <f>IF(AZ558=AZ559,IF(AZ558&gt;AZ557,AZ558&amp;"_O",""),AZ558&amp;"_C")</f>
        <v/>
      </c>
      <c r="AV558" s="7" t="str">
        <f>IF(RIGHT(AU558,1)="C",AX558/INDEX($AX$5:$AX$2729,MATCH(AZ558&amp;"_O",$AU$5:$AU$2729,0),1),"")</f>
        <v/>
      </c>
      <c r="AW558" s="38">
        <v>29441</v>
      </c>
      <c r="AX558" s="37">
        <v>123.61</v>
      </c>
      <c r="AY558" s="7">
        <f>AX558/AX557</f>
        <v>1.0198003465060639</v>
      </c>
      <c r="AZ558" s="4">
        <f>YEAR(AW558)</f>
        <v>1980</v>
      </c>
      <c r="BA558" s="2" t="s">
        <v>6</v>
      </c>
      <c r="BB558" s="12" t="str">
        <f>INDEX($CD$5:$CD$10,MATCH(BA558,$CC$5:$CC$10,0),1)</f>
        <v/>
      </c>
      <c r="BC558" s="12" t="str">
        <f>IF(AND(BB558="Y",AY558&gt;1),"Y","")</f>
        <v/>
      </c>
      <c r="BD558" s="12" t="str">
        <f>IF(AND(BB558="Y",AY558&lt;1),"Y","")</f>
        <v/>
      </c>
      <c r="BE558" s="12" t="str">
        <f>IF(AY558&gt;1,IF(AY557&gt;1,"Y",""),"")</f>
        <v>Y</v>
      </c>
      <c r="BF558" s="12" t="str">
        <f>IF(AY558&lt;1,IF(AY557&lt;1,"Y",""),"")</f>
        <v/>
      </c>
      <c r="BG558" s="2"/>
      <c r="BH558" s="2"/>
      <c r="BI558" s="2"/>
      <c r="BJ558" s="2"/>
      <c r="BK558" s="2"/>
      <c r="BL558" s="2"/>
      <c r="BM558" s="4" t="str">
        <f>IF(BR558=BR559,IF(BR558&gt;BR557,BR558&amp;"_O",""),BR558&amp;"_C")</f>
        <v/>
      </c>
      <c r="BN558" s="7" t="str">
        <f>IF(RIGHT(BM558,1)="C",BP558/INDEX($BP$5:$BP$2729,MATCH(BR558&amp;"_O",$BM$5:$BM$2729,0),1),"")</f>
        <v/>
      </c>
      <c r="BO558" s="38">
        <v>29840</v>
      </c>
      <c r="BP558" s="3">
        <v>189.81</v>
      </c>
      <c r="BQ558" s="7">
        <f>BP558/BP557</f>
        <v>1.0009492168960608</v>
      </c>
      <c r="BR558" s="4">
        <f>YEAR(BO558)</f>
        <v>1981</v>
      </c>
      <c r="BS558" s="2" t="s">
        <v>6</v>
      </c>
      <c r="BT558" s="12" t="str">
        <f>INDEX($CD$5:$CD$10,MATCH(BS558,$CC$5:$CC$10,0),1)</f>
        <v/>
      </c>
      <c r="BU558" s="12" t="str">
        <f>IF(AND(BT558="Y",BQ558&gt;1),"Y","")</f>
        <v/>
      </c>
      <c r="BV558" s="12" t="str">
        <f>IF(AND(BT558="Y",BQ558&lt;1),"Y","")</f>
        <v/>
      </c>
      <c r="BW558" s="12" t="str">
        <f>IF(BQ558&gt;1,IF(BQ557&gt;1,"Y",""),"")</f>
        <v/>
      </c>
      <c r="BX558" s="12" t="str">
        <f>IF(BQ558&lt;1,IF(BQ557&lt;1,"Y",""),"")</f>
        <v/>
      </c>
      <c r="BY558" s="2"/>
      <c r="BZ558" s="2"/>
      <c r="CA558" s="2"/>
    </row>
    <row r="559" spans="2:79">
      <c r="B559" s="4" t="str">
        <f>IF(G559=G560,IF(G559&gt;G558,G559&amp;"_O",""),G559&amp;"_C")</f>
        <v/>
      </c>
      <c r="C559" s="14">
        <f ca="1">RANDBETWEEN(0,1000)/1000</f>
        <v>0.57399999999999995</v>
      </c>
      <c r="D559" s="16">
        <f>D558+1</f>
        <v>555</v>
      </c>
      <c r="E559" s="10">
        <f>ROUNDDOWN(D559/52,0)+1</f>
        <v>11</v>
      </c>
      <c r="F559" s="15">
        <f>F558+7</f>
        <v>48505</v>
      </c>
      <c r="G559" s="4">
        <f>YEAR(F559)</f>
        <v>2032</v>
      </c>
      <c r="H559" s="33">
        <v>0.17499999999999999</v>
      </c>
      <c r="I559" s="33">
        <v>0.64500000000000002</v>
      </c>
      <c r="J559" s="33">
        <v>0.502</v>
      </c>
      <c r="K559" s="16" t="str">
        <f>IF(M558&gt;1,"Up","Down")</f>
        <v>Up</v>
      </c>
      <c r="L559" s="16" t="str">
        <f>IF(K559="Up",IF(H559&lt;$BJ$7,"Up","Down"),IF(H559&lt;$BK$7,"Down","Up"))</f>
        <v>Up</v>
      </c>
      <c r="M559" s="17">
        <f>IF(L559="Up",INDEX($AK$5:$AK$1005,MATCH(I559,$AI$5:$AI$1005,0),1),INDEX($AL$5:$AL$1005,MATCH(J559,$AI$5:$AI$1005,0),1))</f>
        <v>1.0165431653546846</v>
      </c>
      <c r="N559" s="16" t="str">
        <f>IF(P558&gt;1,"Up","Down")</f>
        <v>Up</v>
      </c>
      <c r="O559" s="16" t="str">
        <f>IF(N559="Up",IF(H559&lt;$BJ$12,"Up","Down"),IF(H559&lt;$BK$12,"Down","Up"))</f>
        <v>Up</v>
      </c>
      <c r="P559" s="17">
        <f>IF(O559="Up",INDEX($AP$5:$AP$1005,MATCH(I559,$AI$5:$AI$1005,0),1),INDEX($AQ$5:$AQ$1005,MATCH(J559,$AI$5:$AI$1005,0),1))</f>
        <v>1.0235090827947348</v>
      </c>
      <c r="Q559" s="19">
        <f>T558</f>
        <v>99887.685252075666</v>
      </c>
      <c r="R559" s="19">
        <f>INDEX(model!$S$5:$S$35,MATCH(G559,model!$Q$5:$Q$35,0),1)*model!$O$5</f>
        <v>125</v>
      </c>
      <c r="S559" s="19">
        <f>IF(RIGHT(B559,1)="C",T558*INDEX(model!$T$5:$T$35,MATCH(G559,model!$Q$5:$Q$35,0),1),0)</f>
        <v>0</v>
      </c>
      <c r="T559" s="19">
        <f>(Q559+R559-S559)*M559</f>
        <v>101667.21164176677</v>
      </c>
      <c r="U559" s="19">
        <f>X558</f>
        <v>102592.17056793811</v>
      </c>
      <c r="V559" s="19">
        <f>INDEX(model!$S$5:$S$35,MATCH(G559,model!$Q$5:$Q$35,0),1)*model!$O$6</f>
        <v>125</v>
      </c>
      <c r="W559" s="19">
        <f>IF(RIGHT(B559,1)="C",X558*INDEX(model!$T$5:$T$35,MATCH(G559,model!$Q$5:$Q$35,0),1),0)</f>
        <v>0</v>
      </c>
      <c r="X559" s="19">
        <f>(U559+V559-W559)*P559</f>
        <v>105131.95703526067</v>
      </c>
      <c r="Y559" s="19"/>
      <c r="Z559" s="36" t="str">
        <f>K559&amp;L559</f>
        <v>UpUp</v>
      </c>
      <c r="AA559" s="36" t="str">
        <f>N559&amp;O559</f>
        <v>UpUp</v>
      </c>
      <c r="AB559" s="19"/>
      <c r="AC559" s="19"/>
      <c r="AD559" s="19"/>
      <c r="AE559" s="19"/>
      <c r="AI559" s="18">
        <f>ROUND(AI558-0.001,3)</f>
        <v>0.44600000000000001</v>
      </c>
      <c r="AJ559" s="9">
        <f t="array" ref="AJ559">PERCENTILE(IF($BB$5:$BB$2729="Y",$AY$5:$AY$2729),$AI559)</f>
        <v>1.0006985148236145</v>
      </c>
      <c r="AK559" s="9">
        <f t="array" ref="AK559">PERCENTILE(IF($BC$5:$BC$2729="Y",$AY$5:$AY$2729),$AI559)</f>
        <v>1.0110246272111119</v>
      </c>
      <c r="AL559" s="9">
        <f t="array" ref="AL559">PERCENTILE(IF($BD$5:$BD$2729="Y",$AY$5:$AY$2729),$AI559)</f>
        <v>0.98588674720031066</v>
      </c>
      <c r="AM559" s="41" t="str">
        <f>IF(AI559&lt;$BJ$7,"Up","Down")</f>
        <v>Up</v>
      </c>
      <c r="AN559" s="41" t="str">
        <f>IF(AI559&lt;$BK$7,"Down","Up")</f>
        <v>Up</v>
      </c>
      <c r="AO559" s="9">
        <f t="array" ref="AO559">PERCENTILE(IF($BT$5:$BT$2729="Y",$BQ$5:$BQ$2729),$AI559)</f>
        <v>1.0005630656251598</v>
      </c>
      <c r="AP559" s="9">
        <f t="array" ref="AP559">PERCENTILE(IF($BU$5:$BU$2729="Y",$BQ$5:$BQ$2729),$AI559)</f>
        <v>1.0149765570683371</v>
      </c>
      <c r="AQ559" s="9">
        <f t="array" ref="AQ559">PERCENTILE(IF($BV$5:$BV$2729="Y",$BQ$5:$BQ$2729),$AI559)</f>
        <v>0.98227420246136798</v>
      </c>
      <c r="AR559" s="41" t="str">
        <f>IF(AI559&lt;$BJ$12,"Up","Down")</f>
        <v>Up</v>
      </c>
      <c r="AS559" s="41" t="str">
        <f>IF(AI559&lt;$BK$12,"Down","Up")</f>
        <v>Down</v>
      </c>
      <c r="AU559" s="4" t="str">
        <f>IF(AZ559=AZ560,IF(AZ559&gt;AZ558,AZ559&amp;"_O",""),AZ559&amp;"_C")</f>
        <v/>
      </c>
      <c r="AV559" s="7" t="str">
        <f>IF(RIGHT(AU559,1)="C",AX559/INDEX($AX$5:$AX$2729,MATCH(AZ559&amp;"_O",$AU$5:$AU$2729,0),1),"")</f>
        <v/>
      </c>
      <c r="AW559" s="38">
        <v>29448</v>
      </c>
      <c r="AX559" s="37">
        <v>125.72</v>
      </c>
      <c r="AY559" s="7">
        <f>AX559/AX558</f>
        <v>1.0170698163578999</v>
      </c>
      <c r="AZ559" s="4">
        <f>YEAR(AW559)</f>
        <v>1980</v>
      </c>
      <c r="BA559" s="2" t="s">
        <v>6</v>
      </c>
      <c r="BB559" s="12" t="str">
        <f>INDEX($CD$5:$CD$10,MATCH(BA559,$CC$5:$CC$10,0),1)</f>
        <v/>
      </c>
      <c r="BC559" s="12" t="str">
        <f>IF(AND(BB559="Y",AY559&gt;1),"Y","")</f>
        <v/>
      </c>
      <c r="BD559" s="12" t="str">
        <f>IF(AND(BB559="Y",AY559&lt;1),"Y","")</f>
        <v/>
      </c>
      <c r="BE559" s="12" t="str">
        <f>IF(AY559&gt;1,IF(AY558&gt;1,"Y",""),"")</f>
        <v>Y</v>
      </c>
      <c r="BF559" s="12" t="str">
        <f>IF(AY559&lt;1,IF(AY558&lt;1,"Y",""),"")</f>
        <v/>
      </c>
      <c r="BG559" s="2"/>
      <c r="BH559" s="2"/>
      <c r="BI559" s="2"/>
      <c r="BJ559" s="2"/>
      <c r="BK559" s="2"/>
      <c r="BL559" s="2"/>
      <c r="BM559" s="4" t="str">
        <f>IF(BR559=BR560,IF(BR559&gt;BR558,BR559&amp;"_O",""),BR559&amp;"_C")</f>
        <v/>
      </c>
      <c r="BN559" s="7" t="str">
        <f>IF(RIGHT(BM559,1)="C",BP559/INDEX($BP$5:$BP$2729,MATCH(BR559&amp;"_O",$BM$5:$BM$2729,0),1),"")</f>
        <v/>
      </c>
      <c r="BO559" s="38">
        <v>29847</v>
      </c>
      <c r="BP559" s="3">
        <v>184.27</v>
      </c>
      <c r="BQ559" s="7">
        <f>BP559/BP558</f>
        <v>0.9708129181813393</v>
      </c>
      <c r="BR559" s="4">
        <f>YEAR(BO559)</f>
        <v>1981</v>
      </c>
      <c r="BS559" s="2" t="s">
        <v>6</v>
      </c>
      <c r="BT559" s="12" t="str">
        <f>INDEX($CD$5:$CD$10,MATCH(BS559,$CC$5:$CC$10,0),1)</f>
        <v/>
      </c>
      <c r="BU559" s="12" t="str">
        <f>IF(AND(BT559="Y",BQ559&gt;1),"Y","")</f>
        <v/>
      </c>
      <c r="BV559" s="12" t="str">
        <f>IF(AND(BT559="Y",BQ559&lt;1),"Y","")</f>
        <v/>
      </c>
      <c r="BW559" s="12" t="str">
        <f>IF(BQ559&gt;1,IF(BQ558&gt;1,"Y",""),"")</f>
        <v/>
      </c>
      <c r="BX559" s="12" t="str">
        <f>IF(BQ559&lt;1,IF(BQ558&lt;1,"Y",""),"")</f>
        <v/>
      </c>
      <c r="BY559" s="2"/>
      <c r="BZ559" s="2"/>
      <c r="CA559" s="2"/>
    </row>
    <row r="560" spans="2:79">
      <c r="B560" s="4" t="str">
        <f>IF(G560=G561,IF(G560&gt;G559,G560&amp;"_O",""),G560&amp;"_C")</f>
        <v/>
      </c>
      <c r="C560" s="14">
        <f ca="1">RANDBETWEEN(0,1000)/1000</f>
        <v>0.152</v>
      </c>
      <c r="D560" s="16">
        <f>D559+1</f>
        <v>556</v>
      </c>
      <c r="E560" s="10">
        <f>ROUNDDOWN(D560/52,0)+1</f>
        <v>11</v>
      </c>
      <c r="F560" s="15">
        <f>F559+7</f>
        <v>48512</v>
      </c>
      <c r="G560" s="4">
        <f>YEAR(F560)</f>
        <v>2032</v>
      </c>
      <c r="H560" s="33">
        <v>0.65900000000000003</v>
      </c>
      <c r="I560" s="33">
        <v>0.47799999999999998</v>
      </c>
      <c r="J560" s="33">
        <v>0.95099999999999996</v>
      </c>
      <c r="K560" s="16" t="str">
        <f>IF(M559&gt;1,"Up","Down")</f>
        <v>Up</v>
      </c>
      <c r="L560" s="16" t="str">
        <f>IF(K560="Up",IF(H560&lt;$BJ$7,"Up","Down"),IF(H560&lt;$BK$7,"Down","Up"))</f>
        <v>Down</v>
      </c>
      <c r="M560" s="17">
        <f>IF(L560="Up",INDEX($AK$5:$AK$1005,MATCH(I560,$AI$5:$AI$1005,0),1),INDEX($AL$5:$AL$1005,MATCH(J560,$AI$5:$AI$1005,0),1))</f>
        <v>0.99886116656416635</v>
      </c>
      <c r="N560" s="16" t="str">
        <f>IF(P559&gt;1,"Up","Down")</f>
        <v>Up</v>
      </c>
      <c r="O560" s="16" t="str">
        <f>IF(N560="Up",IF(H560&lt;$BJ$12,"Up","Down"),IF(H560&lt;$BK$12,"Down","Up"))</f>
        <v>Down</v>
      </c>
      <c r="P560" s="17">
        <f>IF(O560="Up",INDEX($AP$5:$AP$1005,MATCH(I560,$AI$5:$AI$1005,0),1),INDEX($AQ$5:$AQ$1005,MATCH(J560,$AI$5:$AI$1005,0),1))</f>
        <v>0.99887260400586109</v>
      </c>
      <c r="Q560" s="19">
        <f>T559</f>
        <v>101667.21164176677</v>
      </c>
      <c r="R560" s="19">
        <f>INDEX(model!$S$5:$S$35,MATCH(G560,model!$Q$5:$Q$35,0),1)*model!$O$5</f>
        <v>125</v>
      </c>
      <c r="S560" s="19">
        <f>IF(RIGHT(B560,1)="C",T559*INDEX(model!$T$5:$T$35,MATCH(G560,model!$Q$5:$Q$35,0),1),0)</f>
        <v>0</v>
      </c>
      <c r="T560" s="19">
        <f>(Q560+R560-S560)*M560</f>
        <v>101676.28726764167</v>
      </c>
      <c r="U560" s="19">
        <f>X559</f>
        <v>105131.95703526067</v>
      </c>
      <c r="V560" s="19">
        <f>INDEX(model!$S$5:$S$35,MATCH(G560,model!$Q$5:$Q$35,0),1)*model!$O$6</f>
        <v>125</v>
      </c>
      <c r="W560" s="19">
        <f>IF(RIGHT(B560,1)="C",X559*INDEX(model!$T$5:$T$35,MATCH(G560,model!$Q$5:$Q$35,0),1),0)</f>
        <v>0</v>
      </c>
      <c r="X560" s="19">
        <f>(U560+V560-W560)*P560</f>
        <v>105138.29076354386</v>
      </c>
      <c r="Y560" s="19"/>
      <c r="Z560" s="36" t="str">
        <f>K560&amp;L560</f>
        <v>UpDown</v>
      </c>
      <c r="AA560" s="36" t="str">
        <f>N560&amp;O560</f>
        <v>UpDown</v>
      </c>
      <c r="AB560" s="19"/>
      <c r="AC560" s="19"/>
      <c r="AD560" s="19"/>
      <c r="AE560" s="19"/>
      <c r="AI560" s="18">
        <f>ROUND(AI559-0.001,3)</f>
        <v>0.44500000000000001</v>
      </c>
      <c r="AJ560" s="9">
        <f t="array" ref="AJ560">PERCENTILE(IF($BB$5:$BB$2729="Y",$AY$5:$AY$2729),$AI560)</f>
        <v>1.0006746456754667</v>
      </c>
      <c r="AK560" s="9">
        <f t="array" ref="AK560">PERCENTILE(IF($BC$5:$BC$2729="Y",$AY$5:$AY$2729),$AI560)</f>
        <v>1.011002965952178</v>
      </c>
      <c r="AL560" s="9">
        <f t="array" ref="AL560">PERCENTILE(IF($BD$5:$BD$2729="Y",$AY$5:$AY$2729),$AI560)</f>
        <v>0.98583418766368114</v>
      </c>
      <c r="AM560" s="41" t="str">
        <f>IF(AI560&lt;$BJ$7,"Up","Down")</f>
        <v>Up</v>
      </c>
      <c r="AN560" s="41" t="str">
        <f>IF(AI560&lt;$BK$7,"Down","Up")</f>
        <v>Up</v>
      </c>
      <c r="AO560" s="9">
        <f t="array" ref="AO560">PERCENTILE(IF($BT$5:$BT$2729="Y",$BQ$5:$BQ$2729),$AI560)</f>
        <v>1.0004656969315135</v>
      </c>
      <c r="AP560" s="9">
        <f t="array" ref="AP560">PERCENTILE(IF($BU$5:$BU$2729="Y",$BQ$5:$BQ$2729),$AI560)</f>
        <v>1.0148769612396233</v>
      </c>
      <c r="AQ560" s="9">
        <f t="array" ref="AQ560">PERCENTILE(IF($BV$5:$BV$2729="Y",$BQ$5:$BQ$2729),$AI560)</f>
        <v>0.98225908677884488</v>
      </c>
      <c r="AR560" s="41" t="str">
        <f>IF(AI560&lt;$BJ$12,"Up","Down")</f>
        <v>Up</v>
      </c>
      <c r="AS560" s="41" t="str">
        <f>IF(AI560&lt;$BK$12,"Down","Up")</f>
        <v>Down</v>
      </c>
      <c r="AU560" s="4" t="str">
        <f>IF(AZ560=AZ561,IF(AZ560&gt;AZ559,AZ560&amp;"_O",""),AZ560&amp;"_C")</f>
        <v/>
      </c>
      <c r="AV560" s="7" t="str">
        <f>IF(RIGHT(AU560,1)="C",AX560/INDEX($AX$5:$AX$2729,MATCH(AZ560&amp;"_O",$AU$5:$AU$2729,0),1),"")</f>
        <v/>
      </c>
      <c r="AW560" s="38">
        <v>29455</v>
      </c>
      <c r="AX560" s="37">
        <v>126.02</v>
      </c>
      <c r="AY560" s="7">
        <f>AX560/AX559</f>
        <v>1.0023862551702196</v>
      </c>
      <c r="AZ560" s="4">
        <f>YEAR(AW560)</f>
        <v>1980</v>
      </c>
      <c r="BA560" s="2" t="s">
        <v>6</v>
      </c>
      <c r="BB560" s="12" t="str">
        <f>INDEX($CD$5:$CD$10,MATCH(BA560,$CC$5:$CC$10,0),1)</f>
        <v/>
      </c>
      <c r="BC560" s="12" t="str">
        <f>IF(AND(BB560="Y",AY560&gt;1),"Y","")</f>
        <v/>
      </c>
      <c r="BD560" s="12" t="str">
        <f>IF(AND(BB560="Y",AY560&lt;1),"Y","")</f>
        <v/>
      </c>
      <c r="BE560" s="12" t="str">
        <f>IF(AY560&gt;1,IF(AY559&gt;1,"Y",""),"")</f>
        <v>Y</v>
      </c>
      <c r="BF560" s="12" t="str">
        <f>IF(AY560&lt;1,IF(AY559&lt;1,"Y",""),"")</f>
        <v/>
      </c>
      <c r="BG560" s="2"/>
      <c r="BH560" s="2"/>
      <c r="BI560" s="2"/>
      <c r="BJ560" s="2"/>
      <c r="BK560" s="2"/>
      <c r="BL560" s="2"/>
      <c r="BM560" s="4" t="str">
        <f>IF(BR560=BR561,IF(BR560&gt;BR559,BR560&amp;"_O",""),BR560&amp;"_C")</f>
        <v/>
      </c>
      <c r="BN560" s="7" t="str">
        <f>IF(RIGHT(BM560,1)="C",BP560/INDEX($BP$5:$BP$2729,MATCH(BR560&amp;"_O",$BM$5:$BM$2729,0),1),"")</f>
        <v/>
      </c>
      <c r="BO560" s="38">
        <v>29854</v>
      </c>
      <c r="BP560" s="3">
        <v>175.12</v>
      </c>
      <c r="BQ560" s="7">
        <f>BP560/BP559</f>
        <v>0.95034460302816515</v>
      </c>
      <c r="BR560" s="4">
        <f>YEAR(BO560)</f>
        <v>1981</v>
      </c>
      <c r="BS560" s="2" t="s">
        <v>6</v>
      </c>
      <c r="BT560" s="12" t="str">
        <f>INDEX($CD$5:$CD$10,MATCH(BS560,$CC$5:$CC$10,0),1)</f>
        <v/>
      </c>
      <c r="BU560" s="12" t="str">
        <f>IF(AND(BT560="Y",BQ560&gt;1),"Y","")</f>
        <v/>
      </c>
      <c r="BV560" s="12" t="str">
        <f>IF(AND(BT560="Y",BQ560&lt;1),"Y","")</f>
        <v/>
      </c>
      <c r="BW560" s="12" t="str">
        <f>IF(BQ560&gt;1,IF(BQ559&gt;1,"Y",""),"")</f>
        <v/>
      </c>
      <c r="BX560" s="12" t="str">
        <f>IF(BQ560&lt;1,IF(BQ559&lt;1,"Y",""),"")</f>
        <v>Y</v>
      </c>
      <c r="BY560" s="2"/>
      <c r="BZ560" s="2"/>
      <c r="CA560" s="2"/>
    </row>
    <row r="561" spans="2:79">
      <c r="B561" s="4" t="str">
        <f>IF(G561=G562,IF(G561&gt;G560,G561&amp;"_O",""),G561&amp;"_C")</f>
        <v/>
      </c>
      <c r="C561" s="14">
        <f ca="1">RANDBETWEEN(0,1000)/1000</f>
        <v>0.23100000000000001</v>
      </c>
      <c r="D561" s="16">
        <f>D560+1</f>
        <v>557</v>
      </c>
      <c r="E561" s="10">
        <f>ROUNDDOWN(D561/52,0)+1</f>
        <v>11</v>
      </c>
      <c r="F561" s="15">
        <f>F560+7</f>
        <v>48519</v>
      </c>
      <c r="G561" s="4">
        <f>YEAR(F561)</f>
        <v>2032</v>
      </c>
      <c r="H561" s="33">
        <v>0.61</v>
      </c>
      <c r="I561" s="33">
        <v>0.81</v>
      </c>
      <c r="J561" s="33">
        <v>0.92200000000000004</v>
      </c>
      <c r="K561" s="16" t="str">
        <f>IF(M560&gt;1,"Up","Down")</f>
        <v>Down</v>
      </c>
      <c r="L561" s="16" t="str">
        <f>IF(K561="Up",IF(H561&lt;$BJ$7,"Up","Down"),IF(H561&lt;$BK$7,"Down","Up"))</f>
        <v>Up</v>
      </c>
      <c r="M561" s="17">
        <f>IF(L561="Up",INDEX($AK$5:$AK$1005,MATCH(I561,$AI$5:$AI$1005,0),1),INDEX($AL$5:$AL$1005,MATCH(J561,$AI$5:$AI$1005,0),1))</f>
        <v>1.0247723431365057</v>
      </c>
      <c r="N561" s="16" t="str">
        <f>IF(P560&gt;1,"Up","Down")</f>
        <v>Down</v>
      </c>
      <c r="O561" s="16" t="str">
        <f>IF(N561="Up",IF(H561&lt;$BJ$12,"Up","Down"),IF(H561&lt;$BK$12,"Down","Up"))</f>
        <v>Up</v>
      </c>
      <c r="P561" s="17">
        <f>IF(O561="Up",INDEX($AP$5:$AP$1005,MATCH(I561,$AI$5:$AI$1005,0),1),INDEX($AQ$5:$AQ$1005,MATCH(J561,$AI$5:$AI$1005,0),1))</f>
        <v>1.0337950104375884</v>
      </c>
      <c r="Q561" s="19">
        <f>T560</f>
        <v>101676.28726764167</v>
      </c>
      <c r="R561" s="19">
        <f>INDEX(model!$S$5:$S$35,MATCH(G561,model!$Q$5:$Q$35,0),1)*model!$O$5</f>
        <v>125</v>
      </c>
      <c r="S561" s="19">
        <f>IF(RIGHT(B561,1)="C",T560*INDEX(model!$T$5:$T$35,MATCH(G561,model!$Q$5:$Q$35,0),1),0)</f>
        <v>0</v>
      </c>
      <c r="T561" s="19">
        <f>(Q561+R561-S561)*M561</f>
        <v>104323.14368757368</v>
      </c>
      <c r="U561" s="19">
        <f>X560</f>
        <v>105138.29076354386</v>
      </c>
      <c r="V561" s="19">
        <f>INDEX(model!$S$5:$S$35,MATCH(G561,model!$Q$5:$Q$35,0),1)*model!$O$6</f>
        <v>125</v>
      </c>
      <c r="W561" s="19">
        <f>IF(RIGHT(B561,1)="C",X560*INDEX(model!$T$5:$T$35,MATCH(G561,model!$Q$5:$Q$35,0),1),0)</f>
        <v>0</v>
      </c>
      <c r="X561" s="19">
        <f>(U561+V561-W561)*P561</f>
        <v>108820.66477359273</v>
      </c>
      <c r="Y561" s="19"/>
      <c r="Z561" s="36" t="str">
        <f>K561&amp;L561</f>
        <v>DownUp</v>
      </c>
      <c r="AA561" s="36" t="str">
        <f>N561&amp;O561</f>
        <v>DownUp</v>
      </c>
      <c r="AB561" s="19"/>
      <c r="AC561" s="19"/>
      <c r="AD561" s="19"/>
      <c r="AE561" s="19"/>
      <c r="AI561" s="18">
        <f>ROUND(AI560-0.001,3)</f>
        <v>0.44400000000000001</v>
      </c>
      <c r="AJ561" s="9">
        <f t="array" ref="AJ561">PERCENTILE(IF($BB$5:$BB$2729="Y",$AY$5:$AY$2729),$AI561)</f>
        <v>1.0006317767194435</v>
      </c>
      <c r="AK561" s="9">
        <f t="array" ref="AK561">PERCENTILE(IF($BC$5:$BC$2729="Y",$AY$5:$AY$2729),$AI561)</f>
        <v>1.0109800037440038</v>
      </c>
      <c r="AL561" s="9">
        <f t="array" ref="AL561">PERCENTILE(IF($BD$5:$BD$2729="Y",$AY$5:$AY$2729),$AI561)</f>
        <v>0.98575544526302339</v>
      </c>
      <c r="AM561" s="41" t="str">
        <f>IF(AI561&lt;$BJ$7,"Up","Down")</f>
        <v>Up</v>
      </c>
      <c r="AN561" s="41" t="str">
        <f>IF(AI561&lt;$BK$7,"Down","Up")</f>
        <v>Up</v>
      </c>
      <c r="AO561" s="9">
        <f t="array" ref="AO561">PERCENTILE(IF($BT$5:$BT$2729="Y",$BQ$5:$BQ$2729),$AI561)</f>
        <v>1.0003974718766233</v>
      </c>
      <c r="AP561" s="9">
        <f t="array" ref="AP561">PERCENTILE(IF($BU$5:$BU$2729="Y",$BQ$5:$BQ$2729),$AI561)</f>
        <v>1.0148088318555977</v>
      </c>
      <c r="AQ561" s="9">
        <f t="array" ref="AQ561">PERCENTILE(IF($BV$5:$BV$2729="Y",$BQ$5:$BQ$2729),$AI561)</f>
        <v>0.98224341567719153</v>
      </c>
      <c r="AR561" s="41" t="str">
        <f>IF(AI561&lt;$BJ$12,"Up","Down")</f>
        <v>Up</v>
      </c>
      <c r="AS561" s="41" t="str">
        <f>IF(AI561&lt;$BK$12,"Down","Up")</f>
        <v>Down</v>
      </c>
      <c r="AU561" s="4" t="str">
        <f>IF(AZ561=AZ562,IF(AZ561&gt;AZ560,AZ561&amp;"_O",""),AZ561&amp;"_C")</f>
        <v/>
      </c>
      <c r="AV561" s="7" t="str">
        <f>IF(RIGHT(AU561,1)="C",AX561/INDEX($AX$5:$AX$2729,MATCH(AZ561&amp;"_O",$AU$5:$AU$2729,0),1),"")</f>
        <v/>
      </c>
      <c r="AW561" s="38">
        <v>29462</v>
      </c>
      <c r="AX561" s="37">
        <v>122.38</v>
      </c>
      <c r="AY561" s="7">
        <f>AX561/AX560</f>
        <v>0.97111569592128233</v>
      </c>
      <c r="AZ561" s="4">
        <f>YEAR(AW561)</f>
        <v>1980</v>
      </c>
      <c r="BA561" s="2" t="s">
        <v>6</v>
      </c>
      <c r="BB561" s="12" t="str">
        <f>INDEX($CD$5:$CD$10,MATCH(BA561,$CC$5:$CC$10,0),1)</f>
        <v/>
      </c>
      <c r="BC561" s="12" t="str">
        <f>IF(AND(BB561="Y",AY561&gt;1),"Y","")</f>
        <v/>
      </c>
      <c r="BD561" s="12" t="str">
        <f>IF(AND(BB561="Y",AY561&lt;1),"Y","")</f>
        <v/>
      </c>
      <c r="BE561" s="12" t="str">
        <f>IF(AY561&gt;1,IF(AY560&gt;1,"Y",""),"")</f>
        <v/>
      </c>
      <c r="BF561" s="12" t="str">
        <f>IF(AY561&lt;1,IF(AY560&lt;1,"Y",""),"")</f>
        <v/>
      </c>
      <c r="BG561" s="2"/>
      <c r="BH561" s="2"/>
      <c r="BI561" s="2"/>
      <c r="BJ561" s="2"/>
      <c r="BK561" s="2"/>
      <c r="BL561" s="2"/>
      <c r="BM561" s="4" t="str">
        <f>IF(BR561=BR562,IF(BR561&gt;BR560,BR561&amp;"_O",""),BR561&amp;"_C")</f>
        <v/>
      </c>
      <c r="BN561" s="7" t="str">
        <f>IF(RIGHT(BM561,1)="C",BP561/INDEX($BP$5:$BP$2729,MATCH(BR561&amp;"_O",$BM$5:$BM$2729,0),1),"")</f>
        <v/>
      </c>
      <c r="BO561" s="38">
        <v>29861</v>
      </c>
      <c r="BP561" s="3">
        <v>184.37</v>
      </c>
      <c r="BQ561" s="7">
        <f>BP561/BP560</f>
        <v>1.0528209227957972</v>
      </c>
      <c r="BR561" s="4">
        <f>YEAR(BO561)</f>
        <v>1981</v>
      </c>
      <c r="BS561" s="2" t="s">
        <v>6</v>
      </c>
      <c r="BT561" s="12" t="str">
        <f>INDEX($CD$5:$CD$10,MATCH(BS561,$CC$5:$CC$10,0),1)</f>
        <v/>
      </c>
      <c r="BU561" s="12" t="str">
        <f>IF(AND(BT561="Y",BQ561&gt;1),"Y","")</f>
        <v/>
      </c>
      <c r="BV561" s="12" t="str">
        <f>IF(AND(BT561="Y",BQ561&lt;1),"Y","")</f>
        <v/>
      </c>
      <c r="BW561" s="12" t="str">
        <f>IF(BQ561&gt;1,IF(BQ560&gt;1,"Y",""),"")</f>
        <v/>
      </c>
      <c r="BX561" s="12" t="str">
        <f>IF(BQ561&lt;1,IF(BQ560&lt;1,"Y",""),"")</f>
        <v/>
      </c>
      <c r="BY561" s="2"/>
      <c r="BZ561" s="2"/>
      <c r="CA561" s="2"/>
    </row>
    <row r="562" spans="2:79">
      <c r="B562" s="4" t="str">
        <f>IF(G562=G563,IF(G562&gt;G561,G562&amp;"_O",""),G562&amp;"_C")</f>
        <v/>
      </c>
      <c r="C562" s="14">
        <f ca="1">RANDBETWEEN(0,1000)/1000</f>
        <v>6.0000000000000001E-3</v>
      </c>
      <c r="D562" s="16">
        <f>D561+1</f>
        <v>558</v>
      </c>
      <c r="E562" s="10">
        <f>ROUNDDOWN(D562/52,0)+1</f>
        <v>11</v>
      </c>
      <c r="F562" s="15">
        <f>F561+7</f>
        <v>48526</v>
      </c>
      <c r="G562" s="4">
        <f>YEAR(F562)</f>
        <v>2032</v>
      </c>
      <c r="H562" s="33">
        <v>0.60299999999999998</v>
      </c>
      <c r="I562" s="33">
        <v>0.68100000000000005</v>
      </c>
      <c r="J562" s="33">
        <v>0.65</v>
      </c>
      <c r="K562" s="16" t="str">
        <f>IF(M561&gt;1,"Up","Down")</f>
        <v>Up</v>
      </c>
      <c r="L562" s="16" t="str">
        <f>IF(K562="Up",IF(H562&lt;$BJ$7,"Up","Down"),IF(H562&lt;$BK$7,"Down","Up"))</f>
        <v>Down</v>
      </c>
      <c r="M562" s="17">
        <f>IF(L562="Up",INDEX($AK$5:$AK$1005,MATCH(I562,$AI$5:$AI$1005,0),1),INDEX($AL$5:$AL$1005,MATCH(J562,$AI$5:$AI$1005,0),1))</f>
        <v>0.99186244900391651</v>
      </c>
      <c r="N562" s="16" t="str">
        <f>IF(P561&gt;1,"Up","Down")</f>
        <v>Up</v>
      </c>
      <c r="O562" s="16" t="str">
        <f>IF(N562="Up",IF(H562&lt;$BJ$12,"Up","Down"),IF(H562&lt;$BK$12,"Down","Up"))</f>
        <v>Down</v>
      </c>
      <c r="P562" s="17">
        <f>IF(O562="Up",INDEX($AP$5:$AP$1005,MATCH(I562,$AI$5:$AI$1005,0),1),INDEX($AQ$5:$AQ$1005,MATCH(J562,$AI$5:$AI$1005,0),1))</f>
        <v>0.99124274160700787</v>
      </c>
      <c r="Q562" s="19">
        <f>T561</f>
        <v>104323.14368757368</v>
      </c>
      <c r="R562" s="19">
        <f>INDEX(model!$S$5:$S$35,MATCH(G562,model!$Q$5:$Q$35,0),1)*model!$O$5</f>
        <v>125</v>
      </c>
      <c r="S562" s="19">
        <f>IF(RIGHT(B562,1)="C",T561*INDEX(model!$T$5:$T$35,MATCH(G562,model!$Q$5:$Q$35,0),1),0)</f>
        <v>0</v>
      </c>
      <c r="T562" s="19">
        <f>(Q562+R562-S562)*M562</f>
        <v>103598.19159186979</v>
      </c>
      <c r="U562" s="19">
        <f>X561</f>
        <v>108820.66477359273</v>
      </c>
      <c r="V562" s="19">
        <f>INDEX(model!$S$5:$S$35,MATCH(G562,model!$Q$5:$Q$35,0),1)*model!$O$6</f>
        <v>125</v>
      </c>
      <c r="W562" s="19">
        <f>IF(RIGHT(B562,1)="C",X561*INDEX(model!$T$5:$T$35,MATCH(G562,model!$Q$5:$Q$35,0),1),0)</f>
        <v>0</v>
      </c>
      <c r="X562" s="19">
        <f>(U562+V562-W562)*P562</f>
        <v>107991.59943637408</v>
      </c>
      <c r="Y562" s="19"/>
      <c r="Z562" s="36" t="str">
        <f>K562&amp;L562</f>
        <v>UpDown</v>
      </c>
      <c r="AA562" s="36" t="str">
        <f>N562&amp;O562</f>
        <v>UpDown</v>
      </c>
      <c r="AB562" s="19"/>
      <c r="AC562" s="19"/>
      <c r="AD562" s="19"/>
      <c r="AE562" s="19"/>
      <c r="AI562" s="18">
        <f>ROUND(AI561-0.001,3)</f>
        <v>0.443</v>
      </c>
      <c r="AJ562" s="9">
        <f t="array" ref="AJ562">PERCENTILE(IF($BB$5:$BB$2729="Y",$AY$5:$AY$2729),$AI562)</f>
        <v>1.0005889509417103</v>
      </c>
      <c r="AK562" s="9">
        <f t="array" ref="AK562">PERCENTILE(IF($BC$5:$BC$2729="Y",$AY$5:$AY$2729),$AI562)</f>
        <v>1.0109732170428205</v>
      </c>
      <c r="AL562" s="9">
        <f t="array" ref="AL562">PERCENTILE(IF($BD$5:$BD$2729="Y",$AY$5:$AY$2729),$AI562)</f>
        <v>0.98570313064058368</v>
      </c>
      <c r="AM562" s="41" t="str">
        <f>IF(AI562&lt;$BJ$7,"Up","Down")</f>
        <v>Up</v>
      </c>
      <c r="AN562" s="41" t="str">
        <f>IF(AI562&lt;$BK$7,"Down","Up")</f>
        <v>Up</v>
      </c>
      <c r="AO562" s="9">
        <f t="array" ref="AO562">PERCENTILE(IF($BT$5:$BT$2729="Y",$BQ$5:$BQ$2729),$AI562)</f>
        <v>1.0003509621540105</v>
      </c>
      <c r="AP562" s="9">
        <f t="array" ref="AP562">PERCENTILE(IF($BU$5:$BU$2729="Y",$BQ$5:$BQ$2729),$AI562)</f>
        <v>1.0147914586487485</v>
      </c>
      <c r="AQ562" s="9">
        <f t="array" ref="AQ562">PERCENTILE(IF($BV$5:$BV$2729="Y",$BQ$5:$BQ$2729),$AI562)</f>
        <v>0.98219845489670499</v>
      </c>
      <c r="AR562" s="41" t="str">
        <f>IF(AI562&lt;$BJ$12,"Up","Down")</f>
        <v>Up</v>
      </c>
      <c r="AS562" s="41" t="str">
        <f>IF(AI562&lt;$BK$12,"Down","Up")</f>
        <v>Down</v>
      </c>
      <c r="AU562" s="4" t="str">
        <f>IF(AZ562=AZ563,IF(AZ562&gt;AZ561,AZ562&amp;"_O",""),AZ562&amp;"_C")</f>
        <v/>
      </c>
      <c r="AV562" s="7" t="str">
        <f>IF(RIGHT(AU562,1)="C",AX562/INDEX($AX$5:$AX$2729,MATCH(AZ562&amp;"_O",$AU$5:$AU$2729,0),1),"")</f>
        <v/>
      </c>
      <c r="AW562" s="38">
        <v>29469</v>
      </c>
      <c r="AX562" s="37">
        <v>124.88</v>
      </c>
      <c r="AY562" s="7">
        <f>AX562/AX561</f>
        <v>1.0204281745383232</v>
      </c>
      <c r="AZ562" s="4">
        <f>YEAR(AW562)</f>
        <v>1980</v>
      </c>
      <c r="BA562" s="2" t="s">
        <v>6</v>
      </c>
      <c r="BB562" s="12" t="str">
        <f>INDEX($CD$5:$CD$10,MATCH(BA562,$CC$5:$CC$10,0),1)</f>
        <v/>
      </c>
      <c r="BC562" s="12" t="str">
        <f>IF(AND(BB562="Y",AY562&gt;1),"Y","")</f>
        <v/>
      </c>
      <c r="BD562" s="12" t="str">
        <f>IF(AND(BB562="Y",AY562&lt;1),"Y","")</f>
        <v/>
      </c>
      <c r="BE562" s="12" t="str">
        <f>IF(AY562&gt;1,IF(AY561&gt;1,"Y",""),"")</f>
        <v/>
      </c>
      <c r="BF562" s="12" t="str">
        <f>IF(AY562&lt;1,IF(AY561&lt;1,"Y",""),"")</f>
        <v/>
      </c>
      <c r="BG562" s="2"/>
      <c r="BH562" s="2"/>
      <c r="BI562" s="2"/>
      <c r="BJ562" s="2"/>
      <c r="BK562" s="2"/>
      <c r="BL562" s="2"/>
      <c r="BM562" s="4" t="str">
        <f>IF(BR562=BR563,IF(BR562&gt;BR561,BR562&amp;"_O",""),BR562&amp;"_C")</f>
        <v/>
      </c>
      <c r="BN562" s="7" t="str">
        <f>IF(RIGHT(BM562,1)="C",BP562/INDEX($BP$5:$BP$2729,MATCH(BR562&amp;"_O",$BM$5:$BM$2729,0),1),"")</f>
        <v/>
      </c>
      <c r="BO562" s="38">
        <v>29868</v>
      </c>
      <c r="BP562" s="3">
        <v>191.27</v>
      </c>
      <c r="BQ562" s="7">
        <f>BP562/BP561</f>
        <v>1.0374247437218638</v>
      </c>
      <c r="BR562" s="4">
        <f>YEAR(BO562)</f>
        <v>1981</v>
      </c>
      <c r="BS562" s="2" t="s">
        <v>6</v>
      </c>
      <c r="BT562" s="12" t="str">
        <f>INDEX($CD$5:$CD$10,MATCH(BS562,$CC$5:$CC$10,0),1)</f>
        <v/>
      </c>
      <c r="BU562" s="12" t="str">
        <f>IF(AND(BT562="Y",BQ562&gt;1),"Y","")</f>
        <v/>
      </c>
      <c r="BV562" s="12" t="str">
        <f>IF(AND(BT562="Y",BQ562&lt;1),"Y","")</f>
        <v/>
      </c>
      <c r="BW562" s="12" t="str">
        <f>IF(BQ562&gt;1,IF(BQ561&gt;1,"Y",""),"")</f>
        <v>Y</v>
      </c>
      <c r="BX562" s="12" t="str">
        <f>IF(BQ562&lt;1,IF(BQ561&lt;1,"Y",""),"")</f>
        <v/>
      </c>
      <c r="BY562" s="2"/>
      <c r="BZ562" s="2"/>
      <c r="CA562" s="2"/>
    </row>
    <row r="563" spans="2:79">
      <c r="B563" s="4" t="str">
        <f>IF(G563=G564,IF(G563&gt;G562,G563&amp;"_O",""),G563&amp;"_C")</f>
        <v/>
      </c>
      <c r="C563" s="14">
        <f ca="1">RANDBETWEEN(0,1000)/1000</f>
        <v>0.13600000000000001</v>
      </c>
      <c r="D563" s="16">
        <f>D562+1</f>
        <v>559</v>
      </c>
      <c r="E563" s="10">
        <f>ROUNDDOWN(D563/52,0)+1</f>
        <v>11</v>
      </c>
      <c r="F563" s="15">
        <f>F562+7</f>
        <v>48533</v>
      </c>
      <c r="G563" s="4">
        <f>YEAR(F563)</f>
        <v>2032</v>
      </c>
      <c r="H563" s="33">
        <v>0.879</v>
      </c>
      <c r="I563" s="33">
        <v>0.71499999999999997</v>
      </c>
      <c r="J563" s="33">
        <v>0.35799999999999998</v>
      </c>
      <c r="K563" s="16" t="str">
        <f>IF(M562&gt;1,"Up","Down")</f>
        <v>Down</v>
      </c>
      <c r="L563" s="16" t="str">
        <f>IF(K563="Up",IF(H563&lt;$BJ$7,"Up","Down"),IF(H563&lt;$BK$7,"Down","Up"))</f>
        <v>Up</v>
      </c>
      <c r="M563" s="17">
        <f>IF(L563="Up",INDEX($AK$5:$AK$1005,MATCH(I563,$AI$5:$AI$1005,0),1),INDEX($AL$5:$AL$1005,MATCH(J563,$AI$5:$AI$1005,0),1))</f>
        <v>1.01948160712355</v>
      </c>
      <c r="N563" s="16" t="str">
        <f>IF(P562&gt;1,"Up","Down")</f>
        <v>Down</v>
      </c>
      <c r="O563" s="16" t="str">
        <f>IF(N563="Up",IF(H563&lt;$BJ$12,"Up","Down"),IF(H563&lt;$BK$12,"Down","Up"))</f>
        <v>Up</v>
      </c>
      <c r="P563" s="17">
        <f>IF(O563="Up",INDEX($AP$5:$AP$1005,MATCH(I563,$AI$5:$AI$1005,0),1),INDEX($AQ$5:$AQ$1005,MATCH(J563,$AI$5:$AI$1005,0),1))</f>
        <v>1.0269845181857744</v>
      </c>
      <c r="Q563" s="19">
        <f>T562</f>
        <v>103598.19159186979</v>
      </c>
      <c r="R563" s="19">
        <f>INDEX(model!$S$5:$S$35,MATCH(G563,model!$Q$5:$Q$35,0),1)*model!$O$5</f>
        <v>125</v>
      </c>
      <c r="S563" s="19">
        <f>IF(RIGHT(B563,1)="C",T562*INDEX(model!$T$5:$T$35,MATCH(G563,model!$Q$5:$Q$35,0),1),0)</f>
        <v>0</v>
      </c>
      <c r="T563" s="19">
        <f>(Q563+R563-S563)*M563</f>
        <v>105743.88606006331</v>
      </c>
      <c r="U563" s="19">
        <f>X562</f>
        <v>107991.59943637408</v>
      </c>
      <c r="V563" s="19">
        <f>INDEX(model!$S$5:$S$35,MATCH(G563,model!$Q$5:$Q$35,0),1)*model!$O$6</f>
        <v>125</v>
      </c>
      <c r="W563" s="19">
        <f>IF(RIGHT(B563,1)="C",X562*INDEX(model!$T$5:$T$35,MATCH(G563,model!$Q$5:$Q$35,0),1),0)</f>
        <v>0</v>
      </c>
      <c r="X563" s="19">
        <f>(U563+V563-W563)*P563</f>
        <v>111034.073780049</v>
      </c>
      <c r="Y563" s="19"/>
      <c r="Z563" s="36" t="str">
        <f>K563&amp;L563</f>
        <v>DownUp</v>
      </c>
      <c r="AA563" s="36" t="str">
        <f>N563&amp;O563</f>
        <v>DownUp</v>
      </c>
      <c r="AB563" s="19"/>
      <c r="AC563" s="19"/>
      <c r="AD563" s="19"/>
      <c r="AE563" s="19"/>
      <c r="AI563" s="18">
        <f>ROUND(AI562-0.001,3)</f>
        <v>0.442</v>
      </c>
      <c r="AJ563" s="9">
        <f t="array" ref="AJ563">PERCENTILE(IF($BB$5:$BB$2729="Y",$AY$5:$AY$2729),$AI563)</f>
        <v>1.0005556452145323</v>
      </c>
      <c r="AK563" s="9">
        <f t="array" ref="AK563">PERCENTILE(IF($BC$5:$BC$2729="Y",$AY$5:$AY$2729),$AI563)</f>
        <v>1.0109443701111613</v>
      </c>
      <c r="AL563" s="9">
        <f t="array" ref="AL563">PERCENTILE(IF($BD$5:$BD$2729="Y",$AY$5:$AY$2729),$AI563)</f>
        <v>0.98567244078603611</v>
      </c>
      <c r="AM563" s="41" t="str">
        <f>IF(AI563&lt;$BJ$7,"Up","Down")</f>
        <v>Up</v>
      </c>
      <c r="AN563" s="41" t="str">
        <f>IF(AI563&lt;$BK$7,"Down","Up")</f>
        <v>Up</v>
      </c>
      <c r="AO563" s="9">
        <f t="array" ref="AO563">PERCENTILE(IF($BT$5:$BT$2729="Y",$BQ$5:$BQ$2729),$AI563)</f>
        <v>1.0002501009051936</v>
      </c>
      <c r="AP563" s="9">
        <f t="array" ref="AP563">PERCENTILE(IF($BU$5:$BU$2729="Y",$BQ$5:$BQ$2729),$AI563)</f>
        <v>1.0147628963434263</v>
      </c>
      <c r="AQ563" s="9">
        <f t="array" ref="AQ563">PERCENTILE(IF($BV$5:$BV$2729="Y",$BQ$5:$BQ$2729),$AI563)</f>
        <v>0.98218123218083664</v>
      </c>
      <c r="AR563" s="41" t="str">
        <f>IF(AI563&lt;$BJ$12,"Up","Down")</f>
        <v>Up</v>
      </c>
      <c r="AS563" s="41" t="str">
        <f>IF(AI563&lt;$BK$12,"Down","Up")</f>
        <v>Down</v>
      </c>
      <c r="AU563" s="4" t="str">
        <f>IF(AZ563=AZ564,IF(AZ563&gt;AZ562,AZ563&amp;"_O",""),AZ563&amp;"_C")</f>
        <v/>
      </c>
      <c r="AV563" s="7" t="str">
        <f>IF(RIGHT(AU563,1)="C",AX563/INDEX($AX$5:$AX$2729,MATCH(AZ563&amp;"_O",$AU$5:$AU$2729,0),1),"")</f>
        <v/>
      </c>
      <c r="AW563" s="38">
        <v>29476</v>
      </c>
      <c r="AX563" s="37">
        <v>125.54</v>
      </c>
      <c r="AY563" s="7">
        <f>AX563/AX562</f>
        <v>1.0052850736707239</v>
      </c>
      <c r="AZ563" s="4">
        <f>YEAR(AW563)</f>
        <v>1980</v>
      </c>
      <c r="BA563" s="2" t="s">
        <v>6</v>
      </c>
      <c r="BB563" s="12" t="str">
        <f>INDEX($CD$5:$CD$10,MATCH(BA563,$CC$5:$CC$10,0),1)</f>
        <v/>
      </c>
      <c r="BC563" s="12" t="str">
        <f>IF(AND(BB563="Y",AY563&gt;1),"Y","")</f>
        <v/>
      </c>
      <c r="BD563" s="12" t="str">
        <f>IF(AND(BB563="Y",AY563&lt;1),"Y","")</f>
        <v/>
      </c>
      <c r="BE563" s="12" t="str">
        <f>IF(AY563&gt;1,IF(AY562&gt;1,"Y",""),"")</f>
        <v>Y</v>
      </c>
      <c r="BF563" s="12" t="str">
        <f>IF(AY563&lt;1,IF(AY562&lt;1,"Y",""),"")</f>
        <v/>
      </c>
      <c r="BG563" s="2"/>
      <c r="BH563" s="2"/>
      <c r="BI563" s="2"/>
      <c r="BJ563" s="2"/>
      <c r="BK563" s="2"/>
      <c r="BL563" s="2"/>
      <c r="BM563" s="4" t="str">
        <f>IF(BR563=BR564,IF(BR563&gt;BR562,BR563&amp;"_O",""),BR563&amp;"_C")</f>
        <v/>
      </c>
      <c r="BN563" s="7" t="str">
        <f>IF(RIGHT(BM563,1)="C",BP563/INDEX($BP$5:$BP$2729,MATCH(BR563&amp;"_O",$BM$5:$BM$2729,0),1),"")</f>
        <v/>
      </c>
      <c r="BO563" s="38">
        <v>29875</v>
      </c>
      <c r="BP563" s="3">
        <v>190.24</v>
      </c>
      <c r="BQ563" s="7">
        <f>BP563/BP562</f>
        <v>0.99461494222826374</v>
      </c>
      <c r="BR563" s="4">
        <f>YEAR(BO563)</f>
        <v>1981</v>
      </c>
      <c r="BS563" s="2" t="s">
        <v>6</v>
      </c>
      <c r="BT563" s="12" t="str">
        <f>INDEX($CD$5:$CD$10,MATCH(BS563,$CC$5:$CC$10,0),1)</f>
        <v/>
      </c>
      <c r="BU563" s="12" t="str">
        <f>IF(AND(BT563="Y",BQ563&gt;1),"Y","")</f>
        <v/>
      </c>
      <c r="BV563" s="12" t="str">
        <f>IF(AND(BT563="Y",BQ563&lt;1),"Y","")</f>
        <v/>
      </c>
      <c r="BW563" s="12" t="str">
        <f>IF(BQ563&gt;1,IF(BQ562&gt;1,"Y",""),"")</f>
        <v/>
      </c>
      <c r="BX563" s="12" t="str">
        <f>IF(BQ563&lt;1,IF(BQ562&lt;1,"Y",""),"")</f>
        <v/>
      </c>
      <c r="BY563" s="2"/>
      <c r="BZ563" s="2"/>
      <c r="CA563" s="2"/>
    </row>
    <row r="564" spans="2:79">
      <c r="B564" s="4" t="str">
        <f>IF(G564=G565,IF(G564&gt;G563,G564&amp;"_O",""),G564&amp;"_C")</f>
        <v/>
      </c>
      <c r="C564" s="14">
        <f ca="1">RANDBETWEEN(0,1000)/1000</f>
        <v>0.47899999999999998</v>
      </c>
      <c r="D564" s="16">
        <f>D563+1</f>
        <v>560</v>
      </c>
      <c r="E564" s="10">
        <f>ROUNDDOWN(D564/52,0)+1</f>
        <v>11</v>
      </c>
      <c r="F564" s="15">
        <f>F563+7</f>
        <v>48540</v>
      </c>
      <c r="G564" s="4">
        <f>YEAR(F564)</f>
        <v>2032</v>
      </c>
      <c r="H564" s="33">
        <v>0.64200000000000002</v>
      </c>
      <c r="I564" s="33">
        <v>0.88</v>
      </c>
      <c r="J564" s="33">
        <v>7.0000000000000001E-3</v>
      </c>
      <c r="K564" s="16" t="str">
        <f>IF(M563&gt;1,"Up","Down")</f>
        <v>Up</v>
      </c>
      <c r="L564" s="16" t="str">
        <f>IF(K564="Up",IF(H564&lt;$BJ$7,"Up","Down"),IF(H564&lt;$BK$7,"Down","Up"))</f>
        <v>Down</v>
      </c>
      <c r="M564" s="17">
        <f>IF(L564="Up",INDEX($AK$5:$AK$1005,MATCH(I564,$AI$5:$AI$1005,0),1),INDEX($AL$5:$AL$1005,MATCH(J564,$AI$5:$AI$1005,0),1))</f>
        <v>0.93797549851113715</v>
      </c>
      <c r="N564" s="16" t="str">
        <f>IF(P563&gt;1,"Up","Down")</f>
        <v>Up</v>
      </c>
      <c r="O564" s="16" t="str">
        <f>IF(N564="Up",IF(H564&lt;$BJ$12,"Up","Down"),IF(H564&lt;$BK$12,"Down","Up"))</f>
        <v>Down</v>
      </c>
      <c r="P564" s="17">
        <f>IF(O564="Up",INDEX($AP$5:$AP$1005,MATCH(I564,$AI$5:$AI$1005,0),1),INDEX($AQ$5:$AQ$1005,MATCH(J564,$AI$5:$AI$1005,0),1))</f>
        <v>0.91937546679692572</v>
      </c>
      <c r="Q564" s="19">
        <f>T563</f>
        <v>105743.88606006331</v>
      </c>
      <c r="R564" s="19">
        <f>INDEX(model!$S$5:$S$35,MATCH(G564,model!$Q$5:$Q$35,0),1)*model!$O$5</f>
        <v>125</v>
      </c>
      <c r="S564" s="19">
        <f>IF(RIGHT(B564,1)="C",T563*INDEX(model!$T$5:$T$35,MATCH(G564,model!$Q$5:$Q$35,0),1),0)</f>
        <v>0</v>
      </c>
      <c r="T564" s="19">
        <f>(Q564+R564-S564)*M564</f>
        <v>99302.421179006662</v>
      </c>
      <c r="U564" s="19">
        <f>X563</f>
        <v>111034.073780049</v>
      </c>
      <c r="V564" s="19">
        <f>INDEX(model!$S$5:$S$35,MATCH(G564,model!$Q$5:$Q$35,0),1)*model!$O$6</f>
        <v>125</v>
      </c>
      <c r="W564" s="19">
        <f>IF(RIGHT(B564,1)="C",X563*INDEX(model!$T$5:$T$35,MATCH(G564,model!$Q$5:$Q$35,0),1),0)</f>
        <v>0</v>
      </c>
      <c r="X564" s="19">
        <f>(U564+V564-W564)*P564</f>
        <v>102196.92534524646</v>
      </c>
      <c r="Y564" s="19"/>
      <c r="Z564" s="36" t="str">
        <f>K564&amp;L564</f>
        <v>UpDown</v>
      </c>
      <c r="AA564" s="36" t="str">
        <f>N564&amp;O564</f>
        <v>UpDown</v>
      </c>
      <c r="AB564" s="19"/>
      <c r="AC564" s="19"/>
      <c r="AD564" s="19"/>
      <c r="AE564" s="19"/>
      <c r="AI564" s="18">
        <f>ROUND(AI563-0.001,3)</f>
        <v>0.441</v>
      </c>
      <c r="AJ564" s="9">
        <f t="array" ref="AJ564">PERCENTILE(IF($BB$5:$BB$2729="Y",$AY$5:$AY$2729),$AI564)</f>
        <v>1.0005316251792955</v>
      </c>
      <c r="AK564" s="9">
        <f t="array" ref="AK564">PERCENTILE(IF($BC$5:$BC$2729="Y",$AY$5:$AY$2729),$AI564)</f>
        <v>1.0108787041550455</v>
      </c>
      <c r="AL564" s="9">
        <f t="array" ref="AL564">PERCENTILE(IF($BD$5:$BD$2729="Y",$AY$5:$AY$2729),$AI564)</f>
        <v>0.98566404800566554</v>
      </c>
      <c r="AM564" s="41" t="str">
        <f>IF(AI564&lt;$BJ$7,"Up","Down")</f>
        <v>Up</v>
      </c>
      <c r="AN564" s="41" t="str">
        <f>IF(AI564&lt;$BK$7,"Down","Up")</f>
        <v>Up</v>
      </c>
      <c r="AO564" s="9">
        <f t="array" ref="AO564">PERCENTILE(IF($BT$5:$BT$2729="Y",$BQ$5:$BQ$2729),$AI564)</f>
        <v>1.0002099983182398</v>
      </c>
      <c r="AP564" s="9">
        <f t="array" ref="AP564">PERCENTILE(IF($BU$5:$BU$2729="Y",$BQ$5:$BQ$2729),$AI564)</f>
        <v>1.0147218715596296</v>
      </c>
      <c r="AQ564" s="9">
        <f t="array" ref="AQ564">PERCENTILE(IF($BV$5:$BV$2729="Y",$BQ$5:$BQ$2729),$AI564)</f>
        <v>0.98214410050333567</v>
      </c>
      <c r="AR564" s="41" t="str">
        <f>IF(AI564&lt;$BJ$12,"Up","Down")</f>
        <v>Up</v>
      </c>
      <c r="AS564" s="41" t="str">
        <f>IF(AI564&lt;$BK$12,"Down","Up")</f>
        <v>Down</v>
      </c>
      <c r="AU564" s="4" t="str">
        <f>IF(AZ564=AZ565,IF(AZ564&gt;AZ563,AZ564&amp;"_O",""),AZ564&amp;"_C")</f>
        <v/>
      </c>
      <c r="AV564" s="7" t="str">
        <f>IF(RIGHT(AU564,1)="C",AX564/INDEX($AX$5:$AX$2729,MATCH(AZ564&amp;"_O",$AU$5:$AU$2729,0),1),"")</f>
        <v/>
      </c>
      <c r="AW564" s="38">
        <v>29483</v>
      </c>
      <c r="AX564" s="37">
        <v>129.25</v>
      </c>
      <c r="AY564" s="7">
        <f>AX564/AX563</f>
        <v>1.0295523339174764</v>
      </c>
      <c r="AZ564" s="4">
        <f>YEAR(AW564)</f>
        <v>1980</v>
      </c>
      <c r="BA564" s="2" t="s">
        <v>6</v>
      </c>
      <c r="BB564" s="12" t="str">
        <f>INDEX($CD$5:$CD$10,MATCH(BA564,$CC$5:$CC$10,0),1)</f>
        <v/>
      </c>
      <c r="BC564" s="12" t="str">
        <f>IF(AND(BB564="Y",AY564&gt;1),"Y","")</f>
        <v/>
      </c>
      <c r="BD564" s="12" t="str">
        <f>IF(AND(BB564="Y",AY564&lt;1),"Y","")</f>
        <v/>
      </c>
      <c r="BE564" s="12" t="str">
        <f>IF(AY564&gt;1,IF(AY563&gt;1,"Y",""),"")</f>
        <v>Y</v>
      </c>
      <c r="BF564" s="12" t="str">
        <f>IF(AY564&lt;1,IF(AY563&lt;1,"Y",""),"")</f>
        <v/>
      </c>
      <c r="BG564" s="2"/>
      <c r="BH564" s="2"/>
      <c r="BI564" s="2"/>
      <c r="BJ564" s="2"/>
      <c r="BK564" s="2"/>
      <c r="BL564" s="2"/>
      <c r="BM564" s="4" t="str">
        <f>IF(BR564=BR565,IF(BR564&gt;BR563,BR564&amp;"_O",""),BR564&amp;"_C")</f>
        <v/>
      </c>
      <c r="BN564" s="7" t="str">
        <f>IF(RIGHT(BM564,1)="C",BP564/INDEX($BP$5:$BP$2729,MATCH(BR564&amp;"_O",$BM$5:$BM$2729,0),1),"")</f>
        <v/>
      </c>
      <c r="BO564" s="38">
        <v>29882</v>
      </c>
      <c r="BP564" s="3">
        <v>191.91</v>
      </c>
      <c r="BQ564" s="7">
        <f>BP564/BP563</f>
        <v>1.0087783851976451</v>
      </c>
      <c r="BR564" s="4">
        <f>YEAR(BO564)</f>
        <v>1981</v>
      </c>
      <c r="BS564" s="2" t="s">
        <v>6</v>
      </c>
      <c r="BT564" s="12" t="str">
        <f>INDEX($CD$5:$CD$10,MATCH(BS564,$CC$5:$CC$10,0),1)</f>
        <v/>
      </c>
      <c r="BU564" s="12" t="str">
        <f>IF(AND(BT564="Y",BQ564&gt;1),"Y","")</f>
        <v/>
      </c>
      <c r="BV564" s="12" t="str">
        <f>IF(AND(BT564="Y",BQ564&lt;1),"Y","")</f>
        <v/>
      </c>
      <c r="BW564" s="12" t="str">
        <f>IF(BQ564&gt;1,IF(BQ563&gt;1,"Y",""),"")</f>
        <v/>
      </c>
      <c r="BX564" s="12" t="str">
        <f>IF(BQ564&lt;1,IF(BQ563&lt;1,"Y",""),"")</f>
        <v/>
      </c>
      <c r="BY564" s="2"/>
      <c r="BZ564" s="2"/>
      <c r="CA564" s="2"/>
    </row>
    <row r="565" spans="2:79">
      <c r="B565" s="4" t="str">
        <f>IF(G565=G566,IF(G565&gt;G564,G565&amp;"_O",""),G565&amp;"_C")</f>
        <v/>
      </c>
      <c r="C565" s="14">
        <f ca="1">RANDBETWEEN(0,1000)/1000</f>
        <v>0.52400000000000002</v>
      </c>
      <c r="D565" s="16">
        <f>D564+1</f>
        <v>561</v>
      </c>
      <c r="E565" s="10">
        <f>ROUNDDOWN(D565/52,0)+1</f>
        <v>11</v>
      </c>
      <c r="F565" s="15">
        <f>F564+7</f>
        <v>48547</v>
      </c>
      <c r="G565" s="4">
        <f>YEAR(F565)</f>
        <v>2032</v>
      </c>
      <c r="H565" s="33">
        <v>0.151</v>
      </c>
      <c r="I565" s="33">
        <v>0.37</v>
      </c>
      <c r="J565" s="33">
        <v>0.371</v>
      </c>
      <c r="K565" s="16" t="str">
        <f>IF(M564&gt;1,"Up","Down")</f>
        <v>Down</v>
      </c>
      <c r="L565" s="16" t="str">
        <f>IF(K565="Up",IF(H565&lt;$BJ$7,"Up","Down"),IF(H565&lt;$BK$7,"Down","Up"))</f>
        <v>Down</v>
      </c>
      <c r="M565" s="17">
        <f>IF(L565="Up",INDEX($AK$5:$AK$1005,MATCH(I565,$AI$5:$AI$1005,0),1),INDEX($AL$5:$AL$1005,MATCH(J565,$AI$5:$AI$1005,0),1))</f>
        <v>0.98295501901298621</v>
      </c>
      <c r="N565" s="16" t="str">
        <f>IF(P564&gt;1,"Up","Down")</f>
        <v>Down</v>
      </c>
      <c r="O565" s="16" t="str">
        <f>IF(N565="Up",IF(H565&lt;$BJ$12,"Up","Down"),IF(H565&lt;$BK$12,"Down","Up"))</f>
        <v>Down</v>
      </c>
      <c r="P565" s="17">
        <f>IF(O565="Up",INDEX($AP$5:$AP$1005,MATCH(I565,$AI$5:$AI$1005,0),1),INDEX($AQ$5:$AQ$1005,MATCH(J565,$AI$5:$AI$1005,0),1))</f>
        <v>0.97907612895421536</v>
      </c>
      <c r="Q565" s="19">
        <f>T564</f>
        <v>99302.421179006662</v>
      </c>
      <c r="R565" s="19">
        <f>INDEX(model!$S$5:$S$35,MATCH(G565,model!$Q$5:$Q$35,0),1)*model!$O$5</f>
        <v>125</v>
      </c>
      <c r="S565" s="19">
        <f>IF(RIGHT(B565,1)="C",T564*INDEX(model!$T$5:$T$35,MATCH(G565,model!$Q$5:$Q$35,0),1),0)</f>
        <v>0</v>
      </c>
      <c r="T565" s="19">
        <f>(Q565+R565-S565)*M565</f>
        <v>97732.682675422679</v>
      </c>
      <c r="U565" s="19">
        <f>X564</f>
        <v>102196.92534524646</v>
      </c>
      <c r="V565" s="19">
        <f>INDEX(model!$S$5:$S$35,MATCH(G565,model!$Q$5:$Q$35,0),1)*model!$O$6</f>
        <v>125</v>
      </c>
      <c r="W565" s="19">
        <f>IF(RIGHT(B565,1)="C",X564*INDEX(model!$T$5:$T$35,MATCH(G565,model!$Q$5:$Q$35,0),1),0)</f>
        <v>0</v>
      </c>
      <c r="X565" s="19">
        <f>(U565+V565-W565)*P565</f>
        <v>100180.95457416613</v>
      </c>
      <c r="Y565" s="19"/>
      <c r="Z565" s="36" t="str">
        <f>K565&amp;L565</f>
        <v>DownDown</v>
      </c>
      <c r="AA565" s="36" t="str">
        <f>N565&amp;O565</f>
        <v>DownDown</v>
      </c>
      <c r="AB565" s="19"/>
      <c r="AC565" s="19"/>
      <c r="AD565" s="19"/>
      <c r="AE565" s="19"/>
      <c r="AI565" s="18">
        <f>ROUND(AI564-0.001,3)</f>
        <v>0.44</v>
      </c>
      <c r="AJ565" s="9">
        <f t="array" ref="AJ565">PERCENTILE(IF($BB$5:$BB$2729="Y",$AY$5:$AY$2729),$AI565)</f>
        <v>1.0005248260018749</v>
      </c>
      <c r="AK565" s="9">
        <f t="array" ref="AK565">PERCENTILE(IF($BC$5:$BC$2729="Y",$AY$5:$AY$2729),$AI565)</f>
        <v>1.0108326800544492</v>
      </c>
      <c r="AL565" s="9">
        <f t="array" ref="AL565">PERCENTILE(IF($BD$5:$BD$2729="Y",$AY$5:$AY$2729),$AI565)</f>
        <v>0.98565626231760972</v>
      </c>
      <c r="AM565" s="41" t="str">
        <f>IF(AI565&lt;$BJ$7,"Up","Down")</f>
        <v>Up</v>
      </c>
      <c r="AN565" s="41" t="str">
        <f>IF(AI565&lt;$BK$7,"Down","Up")</f>
        <v>Up</v>
      </c>
      <c r="AO565" s="9">
        <f t="array" ref="AO565">PERCENTILE(IF($BT$5:$BT$2729="Y",$BQ$5:$BQ$2729),$AI565)</f>
        <v>1.0001893849541541</v>
      </c>
      <c r="AP565" s="9">
        <f t="array" ref="AP565">PERCENTILE(IF($BU$5:$BU$2729="Y",$BQ$5:$BQ$2729),$AI565)</f>
        <v>1.0146986204649577</v>
      </c>
      <c r="AQ565" s="9">
        <f t="array" ref="AQ565">PERCENTILE(IF($BV$5:$BV$2729="Y",$BQ$5:$BQ$2729),$AI565)</f>
        <v>0.98207100864543784</v>
      </c>
      <c r="AR565" s="41" t="str">
        <f>IF(AI565&lt;$BJ$12,"Up","Down")</f>
        <v>Up</v>
      </c>
      <c r="AS565" s="41" t="str">
        <f>IF(AI565&lt;$BK$12,"Down","Up")</f>
        <v>Down</v>
      </c>
      <c r="AU565" s="4" t="str">
        <f>IF(AZ565=AZ566,IF(AZ565&gt;AZ564,AZ565&amp;"_O",""),AZ565&amp;"_C")</f>
        <v/>
      </c>
      <c r="AV565" s="7" t="str">
        <f>IF(RIGHT(AU565,1)="C",AX565/INDEX($AX$5:$AX$2729,MATCH(AZ565&amp;"_O",$AU$5:$AU$2729,0),1),"")</f>
        <v/>
      </c>
      <c r="AW565" s="38">
        <v>29490</v>
      </c>
      <c r="AX565" s="37">
        <v>126.35</v>
      </c>
      <c r="AY565" s="7">
        <f>AX565/AX564</f>
        <v>0.97756286266924564</v>
      </c>
      <c r="AZ565" s="4">
        <f>YEAR(AW565)</f>
        <v>1980</v>
      </c>
      <c r="BA565" s="2" t="s">
        <v>6</v>
      </c>
      <c r="BB565" s="12" t="str">
        <f>INDEX($CD$5:$CD$10,MATCH(BA565,$CC$5:$CC$10,0),1)</f>
        <v/>
      </c>
      <c r="BC565" s="12" t="str">
        <f>IF(AND(BB565="Y",AY565&gt;1),"Y","")</f>
        <v/>
      </c>
      <c r="BD565" s="12" t="str">
        <f>IF(AND(BB565="Y",AY565&lt;1),"Y","")</f>
        <v/>
      </c>
      <c r="BE565" s="12" t="str">
        <f>IF(AY565&gt;1,IF(AY564&gt;1,"Y",""),"")</f>
        <v/>
      </c>
      <c r="BF565" s="12" t="str">
        <f>IF(AY565&lt;1,IF(AY564&lt;1,"Y",""),"")</f>
        <v/>
      </c>
      <c r="BG565" s="2"/>
      <c r="BH565" s="2"/>
      <c r="BI565" s="2"/>
      <c r="BJ565" s="2"/>
      <c r="BK565" s="2"/>
      <c r="BL565" s="2"/>
      <c r="BM565" s="4" t="str">
        <f>IF(BR565=BR566,IF(BR565&gt;BR564,BR565&amp;"_O",""),BR565&amp;"_C")</f>
        <v/>
      </c>
      <c r="BN565" s="7" t="str">
        <f>IF(RIGHT(BM565,1)="C",BP565/INDEX($BP$5:$BP$2729,MATCH(BR565&amp;"_O",$BM$5:$BM$2729,0),1),"")</f>
        <v/>
      </c>
      <c r="BO565" s="38">
        <v>29889</v>
      </c>
      <c r="BP565" s="3">
        <v>195.24</v>
      </c>
      <c r="BQ565" s="7">
        <f>BP565/BP564</f>
        <v>1.0173518836954822</v>
      </c>
      <c r="BR565" s="4">
        <f>YEAR(BO565)</f>
        <v>1981</v>
      </c>
      <c r="BS565" s="2" t="s">
        <v>6</v>
      </c>
      <c r="BT565" s="12" t="str">
        <f>INDEX($CD$5:$CD$10,MATCH(BS565,$CC$5:$CC$10,0),1)</f>
        <v/>
      </c>
      <c r="BU565" s="12" t="str">
        <f>IF(AND(BT565="Y",BQ565&gt;1),"Y","")</f>
        <v/>
      </c>
      <c r="BV565" s="12" t="str">
        <f>IF(AND(BT565="Y",BQ565&lt;1),"Y","")</f>
        <v/>
      </c>
      <c r="BW565" s="12" t="str">
        <f>IF(BQ565&gt;1,IF(BQ564&gt;1,"Y",""),"")</f>
        <v>Y</v>
      </c>
      <c r="BX565" s="12" t="str">
        <f>IF(BQ565&lt;1,IF(BQ564&lt;1,"Y",""),"")</f>
        <v/>
      </c>
      <c r="BY565" s="2"/>
      <c r="BZ565" s="2"/>
      <c r="CA565" s="2"/>
    </row>
    <row r="566" spans="2:79">
      <c r="B566" s="4" t="str">
        <f>IF(G566=G567,IF(G566&gt;G565,G566&amp;"_O",""),G566&amp;"_C")</f>
        <v/>
      </c>
      <c r="C566" s="14">
        <f ca="1">RANDBETWEEN(0,1000)/1000</f>
        <v>0.96899999999999997</v>
      </c>
      <c r="D566" s="16">
        <f>D565+1</f>
        <v>562</v>
      </c>
      <c r="E566" s="10">
        <f>ROUNDDOWN(D566/52,0)+1</f>
        <v>11</v>
      </c>
      <c r="F566" s="15">
        <f>F565+7</f>
        <v>48554</v>
      </c>
      <c r="G566" s="4">
        <f>YEAR(F566)</f>
        <v>2032</v>
      </c>
      <c r="H566" s="33">
        <v>0.56200000000000006</v>
      </c>
      <c r="I566" s="33">
        <v>0.85699999999999998</v>
      </c>
      <c r="J566" s="33">
        <v>0.55200000000000005</v>
      </c>
      <c r="K566" s="16" t="str">
        <f>IF(M565&gt;1,"Up","Down")</f>
        <v>Down</v>
      </c>
      <c r="L566" s="16" t="str">
        <f>IF(K566="Up",IF(H566&lt;$BJ$7,"Up","Down"),IF(H566&lt;$BK$7,"Down","Up"))</f>
        <v>Up</v>
      </c>
      <c r="M566" s="17">
        <f>IF(L566="Up",INDEX($AK$5:$AK$1005,MATCH(I566,$AI$5:$AI$1005,0),1),INDEX($AL$5:$AL$1005,MATCH(J566,$AI$5:$AI$1005,0),1))</f>
        <v>1.0289905377454984</v>
      </c>
      <c r="N566" s="16" t="str">
        <f>IF(P565&gt;1,"Up","Down")</f>
        <v>Down</v>
      </c>
      <c r="O566" s="16" t="str">
        <f>IF(N566="Up",IF(H566&lt;$BJ$12,"Up","Down"),IF(H566&lt;$BK$12,"Down","Up"))</f>
        <v>Up</v>
      </c>
      <c r="P566" s="17">
        <f>IF(O566="Up",INDEX($AP$5:$AP$1005,MATCH(I566,$AI$5:$AI$1005,0),1),INDEX($AQ$5:$AQ$1005,MATCH(J566,$AI$5:$AI$1005,0),1))</f>
        <v>1.0384219857150589</v>
      </c>
      <c r="Q566" s="19">
        <f>T565</f>
        <v>97732.682675422679</v>
      </c>
      <c r="R566" s="19">
        <f>INDEX(model!$S$5:$S$35,MATCH(G566,model!$Q$5:$Q$35,0),1)*model!$O$5</f>
        <v>125</v>
      </c>
      <c r="S566" s="19">
        <f>IF(RIGHT(B566,1)="C",T565*INDEX(model!$T$5:$T$35,MATCH(G566,model!$Q$5:$Q$35,0),1),0)</f>
        <v>0</v>
      </c>
      <c r="T566" s="19">
        <f>(Q566+R566-S566)*M566</f>
        <v>100694.62951871153</v>
      </c>
      <c r="U566" s="19">
        <f>X565</f>
        <v>100180.95457416613</v>
      </c>
      <c r="V566" s="19">
        <f>INDEX(model!$S$5:$S$35,MATCH(G566,model!$Q$5:$Q$35,0),1)*model!$O$6</f>
        <v>125</v>
      </c>
      <c r="W566" s="19">
        <f>IF(RIGHT(B566,1)="C",X565*INDEX(model!$T$5:$T$35,MATCH(G566,model!$Q$5:$Q$35,0),1),0)</f>
        <v>0</v>
      </c>
      <c r="X566" s="19">
        <f>(U566+V566-W566)*P566</f>
        <v>104159.90852795009</v>
      </c>
      <c r="Y566" s="19"/>
      <c r="Z566" s="36" t="str">
        <f>K566&amp;L566</f>
        <v>DownUp</v>
      </c>
      <c r="AA566" s="36" t="str">
        <f>N566&amp;O566</f>
        <v>DownUp</v>
      </c>
      <c r="AB566" s="19"/>
      <c r="AC566" s="19"/>
      <c r="AD566" s="19"/>
      <c r="AE566" s="19"/>
      <c r="AI566" s="18">
        <f>ROUND(AI565-0.001,3)</f>
        <v>0.439</v>
      </c>
      <c r="AJ566" s="9">
        <f t="array" ref="AJ566">PERCENTILE(IF($BB$5:$BB$2729="Y",$AY$5:$AY$2729),$AI566)</f>
        <v>1.0005084910269588</v>
      </c>
      <c r="AK566" s="9">
        <f t="array" ref="AK566">PERCENTILE(IF($BC$5:$BC$2729="Y",$AY$5:$AY$2729),$AI566)</f>
        <v>1.0107945229080579</v>
      </c>
      <c r="AL566" s="9">
        <f t="array" ref="AL566">PERCENTILE(IF($BD$5:$BD$2729="Y",$AY$5:$AY$2729),$AI566)</f>
        <v>0.98564830206799292</v>
      </c>
      <c r="AM566" s="41" t="str">
        <f>IF(AI566&lt;$BJ$7,"Up","Down")</f>
        <v>Up</v>
      </c>
      <c r="AN566" s="41" t="str">
        <f>IF(AI566&lt;$BK$7,"Down","Up")</f>
        <v>Up</v>
      </c>
      <c r="AO566" s="9">
        <f t="array" ref="AO566">PERCENTILE(IF($BT$5:$BT$2729="Y",$BQ$5:$BQ$2729),$AI566)</f>
        <v>1.0000915540216662</v>
      </c>
      <c r="AP566" s="9">
        <f t="array" ref="AP566">PERCENTILE(IF($BU$5:$BU$2729="Y",$BQ$5:$BQ$2729),$AI566)</f>
        <v>1.0146699025456558</v>
      </c>
      <c r="AQ566" s="9">
        <f t="array" ref="AQ566">PERCENTILE(IF($BV$5:$BV$2729="Y",$BQ$5:$BQ$2729),$AI566)</f>
        <v>0.98204778609342713</v>
      </c>
      <c r="AR566" s="41" t="str">
        <f>IF(AI566&lt;$BJ$12,"Up","Down")</f>
        <v>Up</v>
      </c>
      <c r="AS566" s="41" t="str">
        <f>IF(AI566&lt;$BK$12,"Down","Up")</f>
        <v>Down</v>
      </c>
      <c r="AU566" s="4" t="str">
        <f>IF(AZ566=AZ567,IF(AZ566&gt;AZ565,AZ566&amp;"_O",""),AZ566&amp;"_C")</f>
        <v/>
      </c>
      <c r="AV566" s="7" t="str">
        <f>IF(RIGHT(AU566,1)="C",AX566/INDEX($AX$5:$AX$2729,MATCH(AZ566&amp;"_O",$AU$5:$AU$2729,0),1),"")</f>
        <v/>
      </c>
      <c r="AW566" s="38">
        <v>29497</v>
      </c>
      <c r="AX566" s="37">
        <v>129.33000000000001</v>
      </c>
      <c r="AY566" s="7">
        <f>AX566/AX565</f>
        <v>1.0235852789869411</v>
      </c>
      <c r="AZ566" s="4">
        <f>YEAR(AW566)</f>
        <v>1980</v>
      </c>
      <c r="BA566" s="2" t="s">
        <v>6</v>
      </c>
      <c r="BB566" s="12" t="str">
        <f>INDEX($CD$5:$CD$10,MATCH(BA566,$CC$5:$CC$10,0),1)</f>
        <v/>
      </c>
      <c r="BC566" s="12" t="str">
        <f>IF(AND(BB566="Y",AY566&gt;1),"Y","")</f>
        <v/>
      </c>
      <c r="BD566" s="12" t="str">
        <f>IF(AND(BB566="Y",AY566&lt;1),"Y","")</f>
        <v/>
      </c>
      <c r="BE566" s="12" t="str">
        <f>IF(AY566&gt;1,IF(AY565&gt;1,"Y",""),"")</f>
        <v/>
      </c>
      <c r="BF566" s="12" t="str">
        <f>IF(AY566&lt;1,IF(AY565&lt;1,"Y",""),"")</f>
        <v/>
      </c>
      <c r="BG566" s="2"/>
      <c r="BH566" s="2"/>
      <c r="BI566" s="2"/>
      <c r="BJ566" s="2"/>
      <c r="BK566" s="2"/>
      <c r="BL566" s="2"/>
      <c r="BM566" s="4" t="str">
        <f>IF(BR566=BR567,IF(BR566&gt;BR565,BR566&amp;"_O",""),BR566&amp;"_C")</f>
        <v/>
      </c>
      <c r="BN566" s="7" t="str">
        <f>IF(RIGHT(BM566,1)="C",BP566/INDEX($BP$5:$BP$2729,MATCH(BR566&amp;"_O",$BM$5:$BM$2729,0),1),"")</f>
        <v/>
      </c>
      <c r="BO566" s="38">
        <v>29896</v>
      </c>
      <c r="BP566" s="3">
        <v>199.97</v>
      </c>
      <c r="BQ566" s="7">
        <f>BP566/BP565</f>
        <v>1.0242265929112886</v>
      </c>
      <c r="BR566" s="4">
        <f>YEAR(BO566)</f>
        <v>1981</v>
      </c>
      <c r="BS566" s="2" t="s">
        <v>6</v>
      </c>
      <c r="BT566" s="12" t="str">
        <f>INDEX($CD$5:$CD$10,MATCH(BS566,$CC$5:$CC$10,0),1)</f>
        <v/>
      </c>
      <c r="BU566" s="12" t="str">
        <f>IF(AND(BT566="Y",BQ566&gt;1),"Y","")</f>
        <v/>
      </c>
      <c r="BV566" s="12" t="str">
        <f>IF(AND(BT566="Y",BQ566&lt;1),"Y","")</f>
        <v/>
      </c>
      <c r="BW566" s="12" t="str">
        <f>IF(BQ566&gt;1,IF(BQ565&gt;1,"Y",""),"")</f>
        <v>Y</v>
      </c>
      <c r="BX566" s="12" t="str">
        <f>IF(BQ566&lt;1,IF(BQ565&lt;1,"Y",""),"")</f>
        <v/>
      </c>
      <c r="BY566" s="2"/>
      <c r="BZ566" s="2"/>
      <c r="CA566" s="2"/>
    </row>
    <row r="567" spans="2:79">
      <c r="B567" s="4" t="str">
        <f>IF(G567=G568,IF(G567&gt;G566,G567&amp;"_O",""),G567&amp;"_C")</f>
        <v/>
      </c>
      <c r="C567" s="14">
        <f ca="1">RANDBETWEEN(0,1000)/1000</f>
        <v>0.22600000000000001</v>
      </c>
      <c r="D567" s="16">
        <f>D566+1</f>
        <v>563</v>
      </c>
      <c r="E567" s="10">
        <f>ROUNDDOWN(D567/52,0)+1</f>
        <v>11</v>
      </c>
      <c r="F567" s="15">
        <f>F566+7</f>
        <v>48561</v>
      </c>
      <c r="G567" s="4">
        <f>YEAR(F567)</f>
        <v>2032</v>
      </c>
      <c r="H567" s="33">
        <v>0.52500000000000002</v>
      </c>
      <c r="I567" s="33">
        <v>0.28799999999999998</v>
      </c>
      <c r="J567" s="33">
        <v>3.3000000000000002E-2</v>
      </c>
      <c r="K567" s="16" t="str">
        <f>IF(M566&gt;1,"Up","Down")</f>
        <v>Up</v>
      </c>
      <c r="L567" s="16" t="str">
        <f>IF(K567="Up",IF(H567&lt;$BJ$7,"Up","Down"),IF(H567&lt;$BK$7,"Down","Up"))</f>
        <v>Up</v>
      </c>
      <c r="M567" s="17">
        <f>IF(L567="Up",INDEX($AK$5:$AK$1005,MATCH(I567,$AI$5:$AI$1005,0),1),INDEX($AL$5:$AL$1005,MATCH(J567,$AI$5:$AI$1005,0),1))</f>
        <v>1.0070597849415441</v>
      </c>
      <c r="N567" s="16" t="str">
        <f>IF(P566&gt;1,"Up","Down")</f>
        <v>Up</v>
      </c>
      <c r="O567" s="16" t="str">
        <f>IF(N567="Up",IF(H567&lt;$BJ$12,"Up","Down"),IF(H567&lt;$BK$12,"Down","Up"))</f>
        <v>Up</v>
      </c>
      <c r="P567" s="17">
        <f>IF(O567="Up",INDEX($AP$5:$AP$1005,MATCH(I567,$AI$5:$AI$1005,0),1),INDEX($AQ$5:$AQ$1005,MATCH(J567,$AI$5:$AI$1005,0),1))</f>
        <v>1.0092921944948086</v>
      </c>
      <c r="Q567" s="19">
        <f>T566</f>
        <v>100694.62951871153</v>
      </c>
      <c r="R567" s="19">
        <f>INDEX(model!$S$5:$S$35,MATCH(G567,model!$Q$5:$Q$35,0),1)*model!$O$5</f>
        <v>125</v>
      </c>
      <c r="S567" s="19">
        <f>IF(RIGHT(B567,1)="C",T566*INDEX(model!$T$5:$T$35,MATCH(G567,model!$Q$5:$Q$35,0),1),0)</f>
        <v>0</v>
      </c>
      <c r="T567" s="19">
        <f>(Q567+R567-S567)*M567</f>
        <v>101531.39442099979</v>
      </c>
      <c r="U567" s="19">
        <f>X566</f>
        <v>104159.90852795009</v>
      </c>
      <c r="V567" s="19">
        <f>INDEX(model!$S$5:$S$35,MATCH(G567,model!$Q$5:$Q$35,0),1)*model!$O$6</f>
        <v>125</v>
      </c>
      <c r="W567" s="19">
        <f>IF(RIGHT(B567,1)="C",X566*INDEX(model!$T$5:$T$35,MATCH(G567,model!$Q$5:$Q$35,0),1),0)</f>
        <v>0</v>
      </c>
      <c r="X567" s="19">
        <f>(U567+V567-W567)*P567</f>
        <v>105253.94418086512</v>
      </c>
      <c r="Y567" s="19"/>
      <c r="Z567" s="36" t="str">
        <f>K567&amp;L567</f>
        <v>UpUp</v>
      </c>
      <c r="AA567" s="36" t="str">
        <f>N567&amp;O567</f>
        <v>UpUp</v>
      </c>
      <c r="AB567" s="19"/>
      <c r="AC567" s="19"/>
      <c r="AD567" s="19"/>
      <c r="AE567" s="19"/>
      <c r="AI567" s="18">
        <f>ROUND(AI566-0.001,3)</f>
        <v>0.438</v>
      </c>
      <c r="AJ567" s="9">
        <f t="array" ref="AJ567">PERCENTILE(IF($BB$5:$BB$2729="Y",$AY$5:$AY$2729),$AI567)</f>
        <v>1.0004473281455428</v>
      </c>
      <c r="AK567" s="9">
        <f t="array" ref="AK567">PERCENTILE(IF($BC$5:$BC$2729="Y",$AY$5:$AY$2729),$AI567)</f>
        <v>1.0107461338650952</v>
      </c>
      <c r="AL567" s="9">
        <f t="array" ref="AL567">PERCENTILE(IF($BD$5:$BD$2729="Y",$AY$5:$AY$2729),$AI567)</f>
        <v>0.98563851454103135</v>
      </c>
      <c r="AM567" s="41" t="str">
        <f>IF(AI567&lt;$BJ$7,"Up","Down")</f>
        <v>Up</v>
      </c>
      <c r="AN567" s="41" t="str">
        <f>IF(AI567&lt;$BK$7,"Down","Up")</f>
        <v>Up</v>
      </c>
      <c r="AO567" s="9">
        <f t="array" ref="AO567">PERCENTILE(IF($BT$5:$BT$2729="Y",$BQ$5:$BQ$2729),$AI567)</f>
        <v>0.99996740541892848</v>
      </c>
      <c r="AP567" s="9">
        <f t="array" ref="AP567">PERCENTILE(IF($BU$5:$BU$2729="Y",$BQ$5:$BQ$2729),$AI567)</f>
        <v>1.0146030104665438</v>
      </c>
      <c r="AQ567" s="9">
        <f t="array" ref="AQ567">PERCENTILE(IF($BV$5:$BV$2729="Y",$BQ$5:$BQ$2729),$AI567)</f>
        <v>0.98198166293713829</v>
      </c>
      <c r="AR567" s="41" t="str">
        <f>IF(AI567&lt;$BJ$12,"Up","Down")</f>
        <v>Up</v>
      </c>
      <c r="AS567" s="41" t="str">
        <f>IF(AI567&lt;$BK$12,"Down","Up")</f>
        <v>Down</v>
      </c>
      <c r="AU567" s="4" t="str">
        <f>IF(AZ567=AZ568,IF(AZ567&gt;AZ566,AZ567&amp;"_O",""),AZ567&amp;"_C")</f>
        <v/>
      </c>
      <c r="AV567" s="7" t="str">
        <f>IF(RIGHT(AU567,1)="C",AX567/INDEX($AX$5:$AX$2729,MATCH(AZ567&amp;"_O",$AU$5:$AU$2729,0),1),"")</f>
        <v/>
      </c>
      <c r="AW567" s="38">
        <v>29504</v>
      </c>
      <c r="AX567" s="37">
        <v>130.29</v>
      </c>
      <c r="AY567" s="7">
        <f>AX567/AX566</f>
        <v>1.0074228717234979</v>
      </c>
      <c r="AZ567" s="4">
        <f>YEAR(AW567)</f>
        <v>1980</v>
      </c>
      <c r="BA567" s="2" t="s">
        <v>6</v>
      </c>
      <c r="BB567" s="12" t="str">
        <f>INDEX($CD$5:$CD$10,MATCH(BA567,$CC$5:$CC$10,0),1)</f>
        <v/>
      </c>
      <c r="BC567" s="12" t="str">
        <f>IF(AND(BB567="Y",AY567&gt;1),"Y","")</f>
        <v/>
      </c>
      <c r="BD567" s="12" t="str">
        <f>IF(AND(BB567="Y",AY567&lt;1),"Y","")</f>
        <v/>
      </c>
      <c r="BE567" s="12" t="str">
        <f>IF(AY567&gt;1,IF(AY566&gt;1,"Y",""),"")</f>
        <v>Y</v>
      </c>
      <c r="BF567" s="12" t="str">
        <f>IF(AY567&lt;1,IF(AY566&lt;1,"Y",""),"")</f>
        <v/>
      </c>
      <c r="BG567" s="2"/>
      <c r="BH567" s="2"/>
      <c r="BI567" s="2"/>
      <c r="BJ567" s="2"/>
      <c r="BK567" s="2"/>
      <c r="BL567" s="2"/>
      <c r="BM567" s="4" t="str">
        <f>IF(BR567=BR568,IF(BR567&gt;BR566,BR567&amp;"_O",""),BR567&amp;"_C")</f>
        <v/>
      </c>
      <c r="BN567" s="7" t="str">
        <f>IF(RIGHT(BM567,1)="C",BP567/INDEX($BP$5:$BP$2729,MATCH(BR567&amp;"_O",$BM$5:$BM$2729,0),1),"")</f>
        <v/>
      </c>
      <c r="BO567" s="38">
        <v>29903</v>
      </c>
      <c r="BP567" s="3">
        <v>200.16</v>
      </c>
      <c r="BQ567" s="7">
        <f>BP567/BP566</f>
        <v>1.0009501425213783</v>
      </c>
      <c r="BR567" s="4">
        <f>YEAR(BO567)</f>
        <v>1981</v>
      </c>
      <c r="BS567" s="2" t="s">
        <v>6</v>
      </c>
      <c r="BT567" s="12" t="str">
        <f>INDEX($CD$5:$CD$10,MATCH(BS567,$CC$5:$CC$10,0),1)</f>
        <v/>
      </c>
      <c r="BU567" s="12" t="str">
        <f>IF(AND(BT567="Y",BQ567&gt;1),"Y","")</f>
        <v/>
      </c>
      <c r="BV567" s="12" t="str">
        <f>IF(AND(BT567="Y",BQ567&lt;1),"Y","")</f>
        <v/>
      </c>
      <c r="BW567" s="12" t="str">
        <f>IF(BQ567&gt;1,IF(BQ566&gt;1,"Y",""),"")</f>
        <v>Y</v>
      </c>
      <c r="BX567" s="12" t="str">
        <f>IF(BQ567&lt;1,IF(BQ566&lt;1,"Y",""),"")</f>
        <v/>
      </c>
      <c r="BY567" s="2"/>
      <c r="BZ567" s="2"/>
      <c r="CA567" s="2"/>
    </row>
    <row r="568" spans="2:79">
      <c r="B568" s="4" t="str">
        <f>IF(G568=G569,IF(G568&gt;G567,G568&amp;"_O",""),G568&amp;"_C")</f>
        <v/>
      </c>
      <c r="C568" s="14">
        <f ca="1">RANDBETWEEN(0,1000)/1000</f>
        <v>0.67600000000000005</v>
      </c>
      <c r="D568" s="16">
        <f>D567+1</f>
        <v>564</v>
      </c>
      <c r="E568" s="10">
        <f>ROUNDDOWN(D568/52,0)+1</f>
        <v>11</v>
      </c>
      <c r="F568" s="15">
        <f>F567+7</f>
        <v>48568</v>
      </c>
      <c r="G568" s="4">
        <f>YEAR(F568)</f>
        <v>2032</v>
      </c>
      <c r="H568" s="33">
        <v>0.84299999999999997</v>
      </c>
      <c r="I568" s="33">
        <v>0.23300000000000001</v>
      </c>
      <c r="J568" s="33">
        <v>0.47799999999999998</v>
      </c>
      <c r="K568" s="16" t="str">
        <f>IF(M567&gt;1,"Up","Down")</f>
        <v>Up</v>
      </c>
      <c r="L568" s="16" t="str">
        <f>IF(K568="Up",IF(H568&lt;$BJ$7,"Up","Down"),IF(H568&lt;$BK$7,"Down","Up"))</f>
        <v>Down</v>
      </c>
      <c r="M568" s="17">
        <f>IF(L568="Up",INDEX($AK$5:$AK$1005,MATCH(I568,$AI$5:$AI$1005,0),1),INDEX($AL$5:$AL$1005,MATCH(J568,$AI$5:$AI$1005,0),1))</f>
        <v>0.98679694930372275</v>
      </c>
      <c r="N568" s="16" t="str">
        <f>IF(P567&gt;1,"Up","Down")</f>
        <v>Up</v>
      </c>
      <c r="O568" s="16" t="str">
        <f>IF(N568="Up",IF(H568&lt;$BJ$12,"Up","Down"),IF(H568&lt;$BK$12,"Down","Up"))</f>
        <v>Down</v>
      </c>
      <c r="P568" s="17">
        <f>IF(O568="Up",INDEX($AP$5:$AP$1005,MATCH(I568,$AI$5:$AI$1005,0),1),INDEX($AQ$5:$AQ$1005,MATCH(J568,$AI$5:$AI$1005,0),1))</f>
        <v>0.98399960751305815</v>
      </c>
      <c r="Q568" s="19">
        <f>T567</f>
        <v>101531.39442099979</v>
      </c>
      <c r="R568" s="19">
        <f>INDEX(model!$S$5:$S$35,MATCH(G568,model!$Q$5:$Q$35,0),1)*model!$O$5</f>
        <v>125</v>
      </c>
      <c r="S568" s="19">
        <f>IF(RIGHT(B568,1)="C",T567*INDEX(model!$T$5:$T$35,MATCH(G568,model!$Q$5:$Q$35,0),1),0)</f>
        <v>0</v>
      </c>
      <c r="T568" s="19">
        <f>(Q568+R568-S568)*M568</f>
        <v>100314.21989185856</v>
      </c>
      <c r="U568" s="19">
        <f>X567</f>
        <v>105253.94418086512</v>
      </c>
      <c r="V568" s="19">
        <f>INDEX(model!$S$5:$S$35,MATCH(G568,model!$Q$5:$Q$35,0),1)*model!$O$6</f>
        <v>125</v>
      </c>
      <c r="W568" s="19">
        <f>IF(RIGHT(B568,1)="C",X567*INDEX(model!$T$5:$T$35,MATCH(G568,model!$Q$5:$Q$35,0),1),0)</f>
        <v>0</v>
      </c>
      <c r="X568" s="19">
        <f>(U568+V568-W568)*P568</f>
        <v>103692.83971411173</v>
      </c>
      <c r="Y568" s="19"/>
      <c r="Z568" s="36" t="str">
        <f>K568&amp;L568</f>
        <v>UpDown</v>
      </c>
      <c r="AA568" s="36" t="str">
        <f>N568&amp;O568</f>
        <v>UpDown</v>
      </c>
      <c r="AB568" s="19"/>
      <c r="AC568" s="19"/>
      <c r="AD568" s="19"/>
      <c r="AE568" s="19"/>
      <c r="AI568" s="18">
        <f>ROUND(AI567-0.001,3)</f>
        <v>0.437</v>
      </c>
      <c r="AJ568" s="9">
        <f t="array" ref="AJ568">PERCENTILE(IF($BB$5:$BB$2729="Y",$AY$5:$AY$2729),$AI568)</f>
        <v>1.0004153224096235</v>
      </c>
      <c r="AK568" s="9">
        <f t="array" ref="AK568">PERCENTILE(IF($BC$5:$BC$2729="Y",$AY$5:$AY$2729),$AI568)</f>
        <v>1.0107097331661516</v>
      </c>
      <c r="AL568" s="9">
        <f t="array" ref="AL568">PERCENTILE(IF($BD$5:$BD$2729="Y",$AY$5:$AY$2729),$AI568)</f>
        <v>0.98561576662815442</v>
      </c>
      <c r="AM568" s="41" t="str">
        <f>IF(AI568&lt;$BJ$7,"Up","Down")</f>
        <v>Up</v>
      </c>
      <c r="AN568" s="41" t="str">
        <f>IF(AI568&lt;$BK$7,"Down","Up")</f>
        <v>Up</v>
      </c>
      <c r="AO568" s="9">
        <f t="array" ref="AO568">PERCENTILE(IF($BT$5:$BT$2729="Y",$BQ$5:$BQ$2729),$AI568)</f>
        <v>0.9998536138919728</v>
      </c>
      <c r="AP568" s="9">
        <f t="array" ref="AP568">PERCENTILE(IF($BU$5:$BU$2729="Y",$BQ$5:$BQ$2729),$AI568)</f>
        <v>1.0145444566671951</v>
      </c>
      <c r="AQ568" s="9">
        <f t="array" ref="AQ568">PERCENTILE(IF($BV$5:$BV$2729="Y",$BQ$5:$BQ$2729),$AI568)</f>
        <v>0.98192182160647679</v>
      </c>
      <c r="AR568" s="41" t="str">
        <f>IF(AI568&lt;$BJ$12,"Up","Down")</f>
        <v>Up</v>
      </c>
      <c r="AS568" s="41" t="str">
        <f>IF(AI568&lt;$BK$12,"Down","Up")</f>
        <v>Down</v>
      </c>
      <c r="AU568" s="4" t="str">
        <f>IF(AZ568=AZ569,IF(AZ568&gt;AZ567,AZ568&amp;"_O",""),AZ568&amp;"_C")</f>
        <v/>
      </c>
      <c r="AV568" s="7" t="str">
        <f>IF(RIGHT(AU568,1)="C",AX568/INDEX($AX$5:$AX$2729,MATCH(AZ568&amp;"_O",$AU$5:$AU$2729,0),1),"")</f>
        <v/>
      </c>
      <c r="AW568" s="38">
        <v>29511</v>
      </c>
      <c r="AX568" s="37">
        <v>131.52000000000001</v>
      </c>
      <c r="AY568" s="7">
        <f>AX568/AX567</f>
        <v>1.0094404789316143</v>
      </c>
      <c r="AZ568" s="4">
        <f>YEAR(AW568)</f>
        <v>1980</v>
      </c>
      <c r="BA568" s="2" t="s">
        <v>6</v>
      </c>
      <c r="BB568" s="12" t="str">
        <f>INDEX($CD$5:$CD$10,MATCH(BA568,$CC$5:$CC$10,0),1)</f>
        <v/>
      </c>
      <c r="BC568" s="12" t="str">
        <f>IF(AND(BB568="Y",AY568&gt;1),"Y","")</f>
        <v/>
      </c>
      <c r="BD568" s="12" t="str">
        <f>IF(AND(BB568="Y",AY568&lt;1),"Y","")</f>
        <v/>
      </c>
      <c r="BE568" s="12" t="str">
        <f>IF(AY568&gt;1,IF(AY567&gt;1,"Y",""),"")</f>
        <v>Y</v>
      </c>
      <c r="BF568" s="12" t="str">
        <f>IF(AY568&lt;1,IF(AY567&lt;1,"Y",""),"")</f>
        <v/>
      </c>
      <c r="BG568" s="2"/>
      <c r="BH568" s="2"/>
      <c r="BI568" s="2"/>
      <c r="BJ568" s="2"/>
      <c r="BK568" s="2"/>
      <c r="BL568" s="2"/>
      <c r="BM568" s="4" t="str">
        <f>IF(BR568=BR569,IF(BR568&gt;BR567,BR568&amp;"_O",""),BR568&amp;"_C")</f>
        <v/>
      </c>
      <c r="BN568" s="7" t="str">
        <f>IF(RIGHT(BM568,1)="C",BP568/INDEX($BP$5:$BP$2729,MATCH(BR568&amp;"_O",$BM$5:$BM$2729,0),1),"")</f>
        <v/>
      </c>
      <c r="BO568" s="38">
        <v>29910</v>
      </c>
      <c r="BP568" s="3">
        <v>198.6</v>
      </c>
      <c r="BQ568" s="7">
        <f>BP568/BP567</f>
        <v>0.99220623501199035</v>
      </c>
      <c r="BR568" s="4">
        <f>YEAR(BO568)</f>
        <v>1981</v>
      </c>
      <c r="BS568" s="2" t="s">
        <v>6</v>
      </c>
      <c r="BT568" s="12" t="str">
        <f>INDEX($CD$5:$CD$10,MATCH(BS568,$CC$5:$CC$10,0),1)</f>
        <v/>
      </c>
      <c r="BU568" s="12" t="str">
        <f>IF(AND(BT568="Y",BQ568&gt;1),"Y","")</f>
        <v/>
      </c>
      <c r="BV568" s="12" t="str">
        <f>IF(AND(BT568="Y",BQ568&lt;1),"Y","")</f>
        <v/>
      </c>
      <c r="BW568" s="12" t="str">
        <f>IF(BQ568&gt;1,IF(BQ567&gt;1,"Y",""),"")</f>
        <v/>
      </c>
      <c r="BX568" s="12" t="str">
        <f>IF(BQ568&lt;1,IF(BQ567&lt;1,"Y",""),"")</f>
        <v/>
      </c>
      <c r="BY568" s="2"/>
      <c r="BZ568" s="2"/>
      <c r="CA568" s="2"/>
    </row>
    <row r="569" spans="2:79">
      <c r="B569" s="4" t="str">
        <f>IF(G569=G570,IF(G569&gt;G568,G569&amp;"_O",""),G569&amp;"_C")</f>
        <v>2032_C</v>
      </c>
      <c r="C569" s="14">
        <f ca="1">RANDBETWEEN(0,1000)/1000</f>
        <v>0.45700000000000002</v>
      </c>
      <c r="D569" s="16">
        <f>D568+1</f>
        <v>565</v>
      </c>
      <c r="E569" s="10">
        <f>ROUNDDOWN(D569/52,0)+1</f>
        <v>11</v>
      </c>
      <c r="F569" s="15">
        <f>F568+7</f>
        <v>48575</v>
      </c>
      <c r="G569" s="4">
        <f>YEAR(F569)</f>
        <v>2032</v>
      </c>
      <c r="H569" s="33">
        <v>0.85799999999999998</v>
      </c>
      <c r="I569" s="33">
        <v>0.82599999999999996</v>
      </c>
      <c r="J569" s="33">
        <v>0.66700000000000004</v>
      </c>
      <c r="K569" s="16" t="str">
        <f>IF(M568&gt;1,"Up","Down")</f>
        <v>Down</v>
      </c>
      <c r="L569" s="16" t="str">
        <f>IF(K569="Up",IF(H569&lt;$BJ$7,"Up","Down"),IF(H569&lt;$BK$7,"Down","Up"))</f>
        <v>Up</v>
      </c>
      <c r="M569" s="17">
        <f>IF(L569="Up",INDEX($AK$5:$AK$1005,MATCH(I569,$AI$5:$AI$1005,0),1),INDEX($AL$5:$AL$1005,MATCH(J569,$AI$5:$AI$1005,0),1))</f>
        <v>1.0263868458239358</v>
      </c>
      <c r="N569" s="16" t="str">
        <f>IF(P568&gt;1,"Up","Down")</f>
        <v>Down</v>
      </c>
      <c r="O569" s="16" t="str">
        <f>IF(N569="Up",IF(H569&lt;$BJ$12,"Up","Down"),IF(H569&lt;$BK$12,"Down","Up"))</f>
        <v>Up</v>
      </c>
      <c r="P569" s="17">
        <f>IF(O569="Up",INDEX($AP$5:$AP$1005,MATCH(I569,$AI$5:$AI$1005,0),1),INDEX($AQ$5:$AQ$1005,MATCH(J569,$AI$5:$AI$1005,0),1))</f>
        <v>1.0352627658164049</v>
      </c>
      <c r="Q569" s="19">
        <f>T568</f>
        <v>100314.21989185856</v>
      </c>
      <c r="R569" s="19">
        <f>INDEX(model!$S$5:$S$35,MATCH(G569,model!$Q$5:$Q$35,0),1)*model!$O$5</f>
        <v>125</v>
      </c>
      <c r="S569" s="19">
        <f>IF(RIGHT(B569,1)="C",T568*INDEX(model!$T$5:$T$35,MATCH(G569,model!$Q$5:$Q$35,0),1),0)</f>
        <v>0</v>
      </c>
      <c r="T569" s="19">
        <f>(Q569+R569-S569)*M569</f>
        <v>103089.49410182142</v>
      </c>
      <c r="U569" s="19">
        <f>X568</f>
        <v>103692.83971411173</v>
      </c>
      <c r="V569" s="19">
        <f>INDEX(model!$S$5:$S$35,MATCH(G569,model!$Q$5:$Q$35,0),1)*model!$O$6</f>
        <v>125</v>
      </c>
      <c r="W569" s="19">
        <f>IF(RIGHT(B569,1)="C",X568*INDEX(model!$T$5:$T$35,MATCH(G569,model!$Q$5:$Q$35,0),1),0)</f>
        <v>0</v>
      </c>
      <c r="X569" s="19">
        <f>(U569+V569-W569)*P569</f>
        <v>107478.7438835155</v>
      </c>
      <c r="Y569" s="19"/>
      <c r="Z569" s="36" t="str">
        <f>K569&amp;L569</f>
        <v>DownUp</v>
      </c>
      <c r="AA569" s="36" t="str">
        <f>N569&amp;O569</f>
        <v>DownUp</v>
      </c>
      <c r="AB569" s="19"/>
      <c r="AC569" s="19"/>
      <c r="AD569" s="19"/>
      <c r="AE569" s="19"/>
      <c r="AI569" s="18">
        <f>ROUND(AI568-0.001,3)</f>
        <v>0.436</v>
      </c>
      <c r="AJ569" s="9">
        <f t="array" ref="AJ569">PERCENTILE(IF($BB$5:$BB$2729="Y",$AY$5:$AY$2729),$AI569)</f>
        <v>1.0003967135509653</v>
      </c>
      <c r="AK569" s="9">
        <f t="array" ref="AK569">PERCENTILE(IF($BC$5:$BC$2729="Y",$AY$5:$AY$2729),$AI569)</f>
        <v>1.0106817643866146</v>
      </c>
      <c r="AL569" s="9">
        <f t="array" ref="AL569">PERCENTILE(IF($BD$5:$BD$2729="Y",$AY$5:$AY$2729),$AI569)</f>
        <v>0.98559948890801174</v>
      </c>
      <c r="AM569" s="41" t="str">
        <f>IF(AI569&lt;$BJ$7,"Up","Down")</f>
        <v>Up</v>
      </c>
      <c r="AN569" s="41" t="str">
        <f>IF(AI569&lt;$BK$7,"Down","Up")</f>
        <v>Up</v>
      </c>
      <c r="AO569" s="9">
        <f t="array" ref="AO569">PERCENTILE(IF($BT$5:$BT$2729="Y",$BQ$5:$BQ$2729),$AI569)</f>
        <v>0.99973553106461432</v>
      </c>
      <c r="AP569" s="9">
        <f t="array" ref="AP569">PERCENTILE(IF($BU$5:$BU$2729="Y",$BQ$5:$BQ$2729),$AI569)</f>
        <v>1.0145315956787861</v>
      </c>
      <c r="AQ569" s="9">
        <f t="array" ref="AQ569">PERCENTILE(IF($BV$5:$BV$2729="Y",$BQ$5:$BQ$2729),$AI569)</f>
        <v>0.98191355392682766</v>
      </c>
      <c r="AR569" s="41" t="str">
        <f>IF(AI569&lt;$BJ$12,"Up","Down")</f>
        <v>Up</v>
      </c>
      <c r="AS569" s="41" t="str">
        <f>IF(AI569&lt;$BK$12,"Down","Up")</f>
        <v>Down</v>
      </c>
      <c r="AU569" s="4" t="str">
        <f>IF(AZ569=AZ570,IF(AZ569&gt;AZ568,AZ569&amp;"_O",""),AZ569&amp;"_C")</f>
        <v/>
      </c>
      <c r="AV569" s="7" t="str">
        <f>IF(RIGHT(AU569,1)="C",AX569/INDEX($AX$5:$AX$2729,MATCH(AZ569&amp;"_O",$AU$5:$AU$2729,0),1),"")</f>
        <v/>
      </c>
      <c r="AW569" s="38">
        <v>29518</v>
      </c>
      <c r="AX569" s="37">
        <v>129.85</v>
      </c>
      <c r="AY569" s="7">
        <f>AX569/AX568</f>
        <v>0.98730231143552294</v>
      </c>
      <c r="AZ569" s="4">
        <f>YEAR(AW569)</f>
        <v>1980</v>
      </c>
      <c r="BA569" s="2" t="s">
        <v>6</v>
      </c>
      <c r="BB569" s="12" t="str">
        <f>INDEX($CD$5:$CD$10,MATCH(BA569,$CC$5:$CC$10,0),1)</f>
        <v/>
      </c>
      <c r="BC569" s="12" t="str">
        <f>IF(AND(BB569="Y",AY569&gt;1),"Y","")</f>
        <v/>
      </c>
      <c r="BD569" s="12" t="str">
        <f>IF(AND(BB569="Y",AY569&lt;1),"Y","")</f>
        <v/>
      </c>
      <c r="BE569" s="12" t="str">
        <f>IF(AY569&gt;1,IF(AY568&gt;1,"Y",""),"")</f>
        <v/>
      </c>
      <c r="BF569" s="12" t="str">
        <f>IF(AY569&lt;1,IF(AY568&lt;1,"Y",""),"")</f>
        <v/>
      </c>
      <c r="BG569" s="2"/>
      <c r="BH569" s="2"/>
      <c r="BI569" s="2"/>
      <c r="BJ569" s="2"/>
      <c r="BK569" s="2"/>
      <c r="BL569" s="2"/>
      <c r="BM569" s="4" t="str">
        <f>IF(BR569=BR570,IF(BR569&gt;BR568,BR569&amp;"_O",""),BR569&amp;"_C")</f>
        <v/>
      </c>
      <c r="BN569" s="7" t="str">
        <f>IF(RIGHT(BM569,1)="C",BP569/INDEX($BP$5:$BP$2729,MATCH(BR569&amp;"_O",$BM$5:$BM$2729,0),1),"")</f>
        <v/>
      </c>
      <c r="BO569" s="38">
        <v>29917</v>
      </c>
      <c r="BP569" s="3">
        <v>201.02</v>
      </c>
      <c r="BQ569" s="7">
        <f>BP569/BP568</f>
        <v>1.0121852970795571</v>
      </c>
      <c r="BR569" s="4">
        <f>YEAR(BO569)</f>
        <v>1981</v>
      </c>
      <c r="BS569" s="2" t="s">
        <v>6</v>
      </c>
      <c r="BT569" s="12" t="str">
        <f>INDEX($CD$5:$CD$10,MATCH(BS569,$CC$5:$CC$10,0),1)</f>
        <v/>
      </c>
      <c r="BU569" s="12" t="str">
        <f>IF(AND(BT569="Y",BQ569&gt;1),"Y","")</f>
        <v/>
      </c>
      <c r="BV569" s="12" t="str">
        <f>IF(AND(BT569="Y",BQ569&lt;1),"Y","")</f>
        <v/>
      </c>
      <c r="BW569" s="12" t="str">
        <f>IF(BQ569&gt;1,IF(BQ568&gt;1,"Y",""),"")</f>
        <v/>
      </c>
      <c r="BX569" s="12" t="str">
        <f>IF(BQ569&lt;1,IF(BQ568&lt;1,"Y",""),"")</f>
        <v/>
      </c>
      <c r="BY569" s="2"/>
      <c r="BZ569" s="2"/>
      <c r="CA569" s="2"/>
    </row>
    <row r="570" spans="2:79">
      <c r="B570" s="4" t="str">
        <f>IF(G570=G571,IF(G570&gt;G569,G570&amp;"_O",""),G570&amp;"_C")</f>
        <v>2033_O</v>
      </c>
      <c r="C570" s="14">
        <f ca="1">RANDBETWEEN(0,1000)/1000</f>
        <v>0.17199999999999999</v>
      </c>
      <c r="D570" s="16">
        <f>D569+1</f>
        <v>566</v>
      </c>
      <c r="E570" s="10">
        <f>ROUNDDOWN(D570/52,0)+1</f>
        <v>11</v>
      </c>
      <c r="F570" s="15">
        <f>F569+7</f>
        <v>48582</v>
      </c>
      <c r="G570" s="4">
        <f>YEAR(F570)</f>
        <v>2033</v>
      </c>
      <c r="H570" s="33">
        <v>0.58699999999999997</v>
      </c>
      <c r="I570" s="33">
        <v>0.49199999999999999</v>
      </c>
      <c r="J570" s="33">
        <v>0.71599999999999997</v>
      </c>
      <c r="K570" s="16" t="str">
        <f>IF(M569&gt;1,"Up","Down")</f>
        <v>Up</v>
      </c>
      <c r="L570" s="16" t="str">
        <f>IF(K570="Up",IF(H570&lt;$BJ$7,"Up","Down"),IF(H570&lt;$BK$7,"Down","Up"))</f>
        <v>Down</v>
      </c>
      <c r="M570" s="17">
        <f>IF(L570="Up",INDEX($AK$5:$AK$1005,MATCH(I570,$AI$5:$AI$1005,0),1),INDEX($AL$5:$AL$1005,MATCH(J570,$AI$5:$AI$1005,0),1))</f>
        <v>0.99376265825013255</v>
      </c>
      <c r="N570" s="16" t="str">
        <f>IF(P569&gt;1,"Up","Down")</f>
        <v>Up</v>
      </c>
      <c r="O570" s="16" t="str">
        <f>IF(N570="Up",IF(H570&lt;$BJ$12,"Up","Down"),IF(H570&lt;$BK$12,"Down","Up"))</f>
        <v>Down</v>
      </c>
      <c r="P570" s="17">
        <f>IF(O570="Up",INDEX($AP$5:$AP$1005,MATCH(I570,$AI$5:$AI$1005,0),1),INDEX($AQ$5:$AQ$1005,MATCH(J570,$AI$5:$AI$1005,0),1))</f>
        <v>0.99286107613924512</v>
      </c>
      <c r="Q570" s="19">
        <f>T569</f>
        <v>103089.49410182142</v>
      </c>
      <c r="R570" s="19">
        <f>INDEX(model!$S$5:$S$35,MATCH(G570,model!$Q$5:$Q$35,0),1)*model!$O$5</f>
        <v>0</v>
      </c>
      <c r="S570" s="19">
        <f>IF(RIGHT(B570,1)="C",T569*INDEX(model!$T$5:$T$35,MATCH(G570,model!$Q$5:$Q$35,0),1),0)</f>
        <v>0</v>
      </c>
      <c r="T570" s="19">
        <f>(Q570+R570-S570)*M570</f>
        <v>102446.4896962874</v>
      </c>
      <c r="U570" s="19">
        <f>X569</f>
        <v>107478.7438835155</v>
      </c>
      <c r="V570" s="19">
        <f>INDEX(model!$S$5:$S$35,MATCH(G570,model!$Q$5:$Q$35,0),1)*model!$O$6</f>
        <v>0</v>
      </c>
      <c r="W570" s="19">
        <f>IF(RIGHT(B570,1)="C",X569*INDEX(model!$T$5:$T$35,MATCH(G570,model!$Q$5:$Q$35,0),1),0)</f>
        <v>0</v>
      </c>
      <c r="X570" s="19">
        <f>(U570+V570-W570)*P570</f>
        <v>106711.46131428151</v>
      </c>
      <c r="Y570" s="19"/>
      <c r="Z570" s="36" t="str">
        <f>K570&amp;L570</f>
        <v>UpDown</v>
      </c>
      <c r="AA570" s="36" t="str">
        <f>N570&amp;O570</f>
        <v>UpDown</v>
      </c>
      <c r="AB570" s="19"/>
      <c r="AC570" s="19"/>
      <c r="AD570" s="19"/>
      <c r="AE570" s="19"/>
      <c r="AI570" s="18">
        <f>ROUND(AI569-0.001,3)</f>
        <v>0.435</v>
      </c>
      <c r="AJ570" s="9">
        <f t="array" ref="AJ570">PERCENTILE(IF($BB$5:$BB$2729="Y",$AY$5:$AY$2729),$AI570)</f>
        <v>1.0003566305743588</v>
      </c>
      <c r="AK570" s="9">
        <f t="array" ref="AK570">PERCENTILE(IF($BC$5:$BC$2729="Y",$AY$5:$AY$2729),$AI570)</f>
        <v>1.0106580344462848</v>
      </c>
      <c r="AL570" s="9">
        <f t="array" ref="AL570">PERCENTILE(IF($BD$5:$BD$2729="Y",$AY$5:$AY$2729),$AI570)</f>
        <v>0.98557547928389111</v>
      </c>
      <c r="AM570" s="41" t="str">
        <f>IF(AI570&lt;$BJ$7,"Up","Down")</f>
        <v>Up</v>
      </c>
      <c r="AN570" s="41" t="str">
        <f>IF(AI570&lt;$BK$7,"Down","Up")</f>
        <v>Up</v>
      </c>
      <c r="AO570" s="9">
        <f t="array" ref="AO570">PERCENTILE(IF($BT$5:$BT$2729="Y",$BQ$5:$BQ$2729),$AI570)</f>
        <v>0.99969035403021733</v>
      </c>
      <c r="AP570" s="9">
        <f t="array" ref="AP570">PERCENTILE(IF($BU$5:$BU$2729="Y",$BQ$5:$BQ$2729),$AI570)</f>
        <v>1.0145034234552761</v>
      </c>
      <c r="AQ570" s="9">
        <f t="array" ref="AQ570">PERCENTILE(IF($BV$5:$BV$2729="Y",$BQ$5:$BQ$2729),$AI570)</f>
        <v>0.98178672538292389</v>
      </c>
      <c r="AR570" s="41" t="str">
        <f>IF(AI570&lt;$BJ$12,"Up","Down")</f>
        <v>Up</v>
      </c>
      <c r="AS570" s="41" t="str">
        <f>IF(AI570&lt;$BK$12,"Down","Up")</f>
        <v>Down</v>
      </c>
      <c r="AU570" s="4" t="str">
        <f>IF(AZ570=AZ571,IF(AZ570&gt;AZ569,AZ570&amp;"_O",""),AZ570&amp;"_C")</f>
        <v/>
      </c>
      <c r="AV570" s="7" t="str">
        <f>IF(RIGHT(AU570,1)="C",AX570/INDEX($AX$5:$AX$2729,MATCH(AZ570&amp;"_O",$AU$5:$AU$2729,0),1),"")</f>
        <v/>
      </c>
      <c r="AW570" s="38">
        <v>29525</v>
      </c>
      <c r="AX570" s="37">
        <v>127.47</v>
      </c>
      <c r="AY570" s="7">
        <f>AX570/AX569</f>
        <v>0.98167115902964963</v>
      </c>
      <c r="AZ570" s="4">
        <f>YEAR(AW570)</f>
        <v>1980</v>
      </c>
      <c r="BA570" s="2" t="s">
        <v>6</v>
      </c>
      <c r="BB570" s="12" t="str">
        <f>INDEX($CD$5:$CD$10,MATCH(BA570,$CC$5:$CC$10,0),1)</f>
        <v/>
      </c>
      <c r="BC570" s="12" t="str">
        <f>IF(AND(BB570="Y",AY570&gt;1),"Y","")</f>
        <v/>
      </c>
      <c r="BD570" s="12" t="str">
        <f>IF(AND(BB570="Y",AY570&lt;1),"Y","")</f>
        <v/>
      </c>
      <c r="BE570" s="12" t="str">
        <f>IF(AY570&gt;1,IF(AY569&gt;1,"Y",""),"")</f>
        <v/>
      </c>
      <c r="BF570" s="12" t="str">
        <f>IF(AY570&lt;1,IF(AY569&lt;1,"Y",""),"")</f>
        <v>Y</v>
      </c>
      <c r="BG570" s="2"/>
      <c r="BH570" s="2"/>
      <c r="BI570" s="2"/>
      <c r="BJ570" s="2"/>
      <c r="BK570" s="2"/>
      <c r="BL570" s="2"/>
      <c r="BM570" s="4" t="str">
        <f>IF(BR570=BR571,IF(BR570&gt;BR569,BR570&amp;"_O",""),BR570&amp;"_C")</f>
        <v/>
      </c>
      <c r="BN570" s="7" t="str">
        <f>IF(RIGHT(BM570,1)="C",BP570/INDEX($BP$5:$BP$2729,MATCH(BR570&amp;"_O",$BM$5:$BM$2729,0),1),"")</f>
        <v/>
      </c>
      <c r="BO570" s="38">
        <v>29924</v>
      </c>
      <c r="BP570" s="3">
        <v>200.88</v>
      </c>
      <c r="BQ570" s="7">
        <f>BP570/BP569</f>
        <v>0.99930355188538444</v>
      </c>
      <c r="BR570" s="4">
        <f>YEAR(BO570)</f>
        <v>1981</v>
      </c>
      <c r="BS570" s="2" t="s">
        <v>6</v>
      </c>
      <c r="BT570" s="12" t="str">
        <f>INDEX($CD$5:$CD$10,MATCH(BS570,$CC$5:$CC$10,0),1)</f>
        <v/>
      </c>
      <c r="BU570" s="12" t="str">
        <f>IF(AND(BT570="Y",BQ570&gt;1),"Y","")</f>
        <v/>
      </c>
      <c r="BV570" s="12" t="str">
        <f>IF(AND(BT570="Y",BQ570&lt;1),"Y","")</f>
        <v/>
      </c>
      <c r="BW570" s="12" t="str">
        <f>IF(BQ570&gt;1,IF(BQ569&gt;1,"Y",""),"")</f>
        <v/>
      </c>
      <c r="BX570" s="12" t="str">
        <f>IF(BQ570&lt;1,IF(BQ569&lt;1,"Y",""),"")</f>
        <v/>
      </c>
      <c r="BY570" s="2"/>
      <c r="BZ570" s="2"/>
      <c r="CA570" s="2"/>
    </row>
    <row r="571" spans="2:79">
      <c r="B571" s="4" t="str">
        <f>IF(G571=G572,IF(G571&gt;G570,G571&amp;"_O",""),G571&amp;"_C")</f>
        <v/>
      </c>
      <c r="C571" s="14">
        <f ca="1">RANDBETWEEN(0,1000)/1000</f>
        <v>0.35099999999999998</v>
      </c>
      <c r="D571" s="16">
        <f>D570+1</f>
        <v>567</v>
      </c>
      <c r="E571" s="10">
        <f>ROUNDDOWN(D571/52,0)+1</f>
        <v>11</v>
      </c>
      <c r="F571" s="15">
        <f>F570+7</f>
        <v>48589</v>
      </c>
      <c r="G571" s="4">
        <f>YEAR(F571)</f>
        <v>2033</v>
      </c>
      <c r="H571" s="33">
        <v>0</v>
      </c>
      <c r="I571" s="33">
        <v>0.628</v>
      </c>
      <c r="J571" s="33">
        <v>0.14899999999999999</v>
      </c>
      <c r="K571" s="16" t="str">
        <f>IF(M570&gt;1,"Up","Down")</f>
        <v>Down</v>
      </c>
      <c r="L571" s="16" t="str">
        <f>IF(K571="Up",IF(H571&lt;$BJ$7,"Up","Down"),IF(H571&lt;$BK$7,"Down","Up"))</f>
        <v>Down</v>
      </c>
      <c r="M571" s="17">
        <f>IF(L571="Up",INDEX($AK$5:$AK$1005,MATCH(I571,$AI$5:$AI$1005,0),1),INDEX($AL$5:$AL$1005,MATCH(J571,$AI$5:$AI$1005,0),1))</f>
        <v>0.97000854880086196</v>
      </c>
      <c r="N571" s="16" t="str">
        <f>IF(P570&gt;1,"Up","Down")</f>
        <v>Down</v>
      </c>
      <c r="O571" s="16" t="str">
        <f>IF(N571="Up",IF(H571&lt;$BJ$12,"Up","Down"),IF(H571&lt;$BK$12,"Down","Up"))</f>
        <v>Down</v>
      </c>
      <c r="P571" s="17">
        <f>IF(O571="Up",INDEX($AP$5:$AP$1005,MATCH(I571,$AI$5:$AI$1005,0),1),INDEX($AQ$5:$AQ$1005,MATCH(J571,$AI$5:$AI$1005,0),1))</f>
        <v>0.95787680247399909</v>
      </c>
      <c r="Q571" s="19">
        <f>T570</f>
        <v>102446.4896962874</v>
      </c>
      <c r="R571" s="19">
        <f>INDEX(model!$S$5:$S$35,MATCH(G571,model!$Q$5:$Q$35,0),1)*model!$O$5</f>
        <v>0</v>
      </c>
      <c r="S571" s="19">
        <f>IF(RIGHT(B571,1)="C",T570*INDEX(model!$T$5:$T$35,MATCH(G571,model!$Q$5:$Q$35,0),1),0)</f>
        <v>0</v>
      </c>
      <c r="T571" s="19">
        <f>(Q571+R571-S571)*M571</f>
        <v>99373.970800038209</v>
      </c>
      <c r="U571" s="19">
        <f>X570</f>
        <v>106711.46131428151</v>
      </c>
      <c r="V571" s="19">
        <f>INDEX(model!$S$5:$S$35,MATCH(G571,model!$Q$5:$Q$35,0),1)*model!$O$6</f>
        <v>0</v>
      </c>
      <c r="W571" s="19">
        <f>IF(RIGHT(B571,1)="C",X570*INDEX(model!$T$5:$T$35,MATCH(G571,model!$Q$5:$Q$35,0),1),0)</f>
        <v>0</v>
      </c>
      <c r="X571" s="19">
        <f>(U571+V571-W571)*P571</f>
        <v>102216.43335105182</v>
      </c>
      <c r="Y571" s="19"/>
      <c r="Z571" s="36" t="str">
        <f>K571&amp;L571</f>
        <v>DownDown</v>
      </c>
      <c r="AA571" s="36" t="str">
        <f>N571&amp;O571</f>
        <v>DownDown</v>
      </c>
      <c r="AB571" s="19"/>
      <c r="AC571" s="19"/>
      <c r="AD571" s="19"/>
      <c r="AE571" s="19"/>
      <c r="AI571" s="18">
        <f>ROUND(AI570-0.001,3)</f>
        <v>0.434</v>
      </c>
      <c r="AJ571" s="9">
        <f t="array" ref="AJ571">PERCENTILE(IF($BB$5:$BB$2729="Y",$AY$5:$AY$2729),$AI571)</f>
        <v>1.000245401167704</v>
      </c>
      <c r="AK571" s="9">
        <f t="array" ref="AK571">PERCENTILE(IF($BC$5:$BC$2729="Y",$AY$5:$AY$2729),$AI571)</f>
        <v>1.0106373025528625</v>
      </c>
      <c r="AL571" s="9">
        <f t="array" ref="AL571">PERCENTILE(IF($BD$5:$BD$2729="Y",$AY$5:$AY$2729),$AI571)</f>
        <v>0.98553030269619102</v>
      </c>
      <c r="AM571" s="41" t="str">
        <f>IF(AI571&lt;$BJ$7,"Up","Down")</f>
        <v>Up</v>
      </c>
      <c r="AN571" s="41" t="str">
        <f>IF(AI571&lt;$BK$7,"Down","Up")</f>
        <v>Up</v>
      </c>
      <c r="AO571" s="9">
        <f t="array" ref="AO571">PERCENTILE(IF($BT$5:$BT$2729="Y",$BQ$5:$BQ$2729),$AI571)</f>
        <v>0.99966717658911575</v>
      </c>
      <c r="AP571" s="9">
        <f t="array" ref="AP571">PERCENTILE(IF($BU$5:$BU$2729="Y",$BQ$5:$BQ$2729),$AI571)</f>
        <v>1.0144911888198305</v>
      </c>
      <c r="AQ571" s="9">
        <f t="array" ref="AQ571">PERCENTILE(IF($BV$5:$BV$2729="Y",$BQ$5:$BQ$2729),$AI571)</f>
        <v>0.98171128216088144</v>
      </c>
      <c r="AR571" s="41" t="str">
        <f>IF(AI571&lt;$BJ$12,"Up","Down")</f>
        <v>Up</v>
      </c>
      <c r="AS571" s="41" t="str">
        <f>IF(AI571&lt;$BK$12,"Down","Up")</f>
        <v>Down</v>
      </c>
      <c r="AU571" s="4" t="str">
        <f>IF(AZ571=AZ572,IF(AZ571&gt;AZ570,AZ571&amp;"_O",""),AZ571&amp;"_C")</f>
        <v/>
      </c>
      <c r="AV571" s="7" t="str">
        <f>IF(RIGHT(AU571,1)="C",AX571/INDEX($AX$5:$AX$2729,MATCH(AZ571&amp;"_O",$AU$5:$AU$2729,0),1),"")</f>
        <v/>
      </c>
      <c r="AW571" s="38">
        <v>29532</v>
      </c>
      <c r="AX571" s="37">
        <v>129.18</v>
      </c>
      <c r="AY571" s="7">
        <f>AX571/AX570</f>
        <v>1.0134149211579195</v>
      </c>
      <c r="AZ571" s="4">
        <f>YEAR(AW571)</f>
        <v>1980</v>
      </c>
      <c r="BA571" s="2" t="s">
        <v>6</v>
      </c>
      <c r="BB571" s="12" t="str">
        <f>INDEX($CD$5:$CD$10,MATCH(BA571,$CC$5:$CC$10,0),1)</f>
        <v/>
      </c>
      <c r="BC571" s="12" t="str">
        <f>IF(AND(BB571="Y",AY571&gt;1),"Y","")</f>
        <v/>
      </c>
      <c r="BD571" s="12" t="str">
        <f>IF(AND(BB571="Y",AY571&lt;1),"Y","")</f>
        <v/>
      </c>
      <c r="BE571" s="12" t="str">
        <f>IF(AY571&gt;1,IF(AY570&gt;1,"Y",""),"")</f>
        <v/>
      </c>
      <c r="BF571" s="12" t="str">
        <f>IF(AY571&lt;1,IF(AY570&lt;1,"Y",""),"")</f>
        <v/>
      </c>
      <c r="BG571" s="2"/>
      <c r="BH571" s="2"/>
      <c r="BI571" s="2"/>
      <c r="BJ571" s="2"/>
      <c r="BK571" s="2"/>
      <c r="BL571" s="2"/>
      <c r="BM571" s="4" t="str">
        <f>IF(BR571=BR572,IF(BR571&gt;BR570,BR571&amp;"_O",""),BR571&amp;"_C")</f>
        <v/>
      </c>
      <c r="BN571" s="7" t="str">
        <f>IF(RIGHT(BM571,1)="C",BP571/INDEX($BP$5:$BP$2729,MATCH(BR571&amp;"_O",$BM$5:$BM$2729,0),1),"")</f>
        <v/>
      </c>
      <c r="BO571" s="38">
        <v>29931</v>
      </c>
      <c r="BP571" s="3">
        <v>198.64</v>
      </c>
      <c r="BQ571" s="7">
        <f>BP571/BP570</f>
        <v>0.98884906411788132</v>
      </c>
      <c r="BR571" s="4">
        <f>YEAR(BO571)</f>
        <v>1981</v>
      </c>
      <c r="BS571" s="2" t="s">
        <v>6</v>
      </c>
      <c r="BT571" s="12" t="str">
        <f>INDEX($CD$5:$CD$10,MATCH(BS571,$CC$5:$CC$10,0),1)</f>
        <v/>
      </c>
      <c r="BU571" s="12" t="str">
        <f>IF(AND(BT571="Y",BQ571&gt;1),"Y","")</f>
        <v/>
      </c>
      <c r="BV571" s="12" t="str">
        <f>IF(AND(BT571="Y",BQ571&lt;1),"Y","")</f>
        <v/>
      </c>
      <c r="BW571" s="12" t="str">
        <f>IF(BQ571&gt;1,IF(BQ570&gt;1,"Y",""),"")</f>
        <v/>
      </c>
      <c r="BX571" s="12" t="str">
        <f>IF(BQ571&lt;1,IF(BQ570&lt;1,"Y",""),"")</f>
        <v>Y</v>
      </c>
      <c r="BY571" s="2"/>
      <c r="BZ571" s="2"/>
      <c r="CA571" s="2"/>
    </row>
    <row r="572" spans="2:79">
      <c r="B572" s="4" t="str">
        <f>IF(G572=G573,IF(G572&gt;G571,G572&amp;"_O",""),G572&amp;"_C")</f>
        <v/>
      </c>
      <c r="C572" s="14">
        <f ca="1">RANDBETWEEN(0,1000)/1000</f>
        <v>3.2000000000000001E-2</v>
      </c>
      <c r="D572" s="16">
        <f>D571+1</f>
        <v>568</v>
      </c>
      <c r="E572" s="10">
        <f>ROUNDDOWN(D572/52,0)+1</f>
        <v>11</v>
      </c>
      <c r="F572" s="15">
        <f>F571+7</f>
        <v>48596</v>
      </c>
      <c r="G572" s="4">
        <f>YEAR(F572)</f>
        <v>2033</v>
      </c>
      <c r="H572" s="33">
        <v>0.49299999999999999</v>
      </c>
      <c r="I572" s="33">
        <v>0.60399999999999998</v>
      </c>
      <c r="J572" s="33">
        <v>0.71499999999999997</v>
      </c>
      <c r="K572" s="16" t="str">
        <f>IF(M571&gt;1,"Up","Down")</f>
        <v>Down</v>
      </c>
      <c r="L572" s="16" t="str">
        <f>IF(K572="Up",IF(H572&lt;$BJ$7,"Up","Down"),IF(H572&lt;$BK$7,"Down","Up"))</f>
        <v>Up</v>
      </c>
      <c r="M572" s="17">
        <f>IF(L572="Up",INDEX($AK$5:$AK$1005,MATCH(I572,$AI$5:$AI$1005,0),1),INDEX($AL$5:$AL$1005,MATCH(J572,$AI$5:$AI$1005,0),1))</f>
        <v>1.0154188971452525</v>
      </c>
      <c r="N572" s="16" t="str">
        <f>IF(P571&gt;1,"Up","Down")</f>
        <v>Down</v>
      </c>
      <c r="O572" s="16" t="str">
        <f>IF(N572="Up",IF(H572&lt;$BJ$12,"Up","Down"),IF(H572&lt;$BK$12,"Down","Up"))</f>
        <v>Up</v>
      </c>
      <c r="P572" s="17">
        <f>IF(O572="Up",INDEX($AP$5:$AP$1005,MATCH(I572,$AI$5:$AI$1005,0),1),INDEX($AQ$5:$AQ$1005,MATCH(J572,$AI$5:$AI$1005,0),1))</f>
        <v>1.0214440563617617</v>
      </c>
      <c r="Q572" s="19">
        <f>T571</f>
        <v>99373.970800038209</v>
      </c>
      <c r="R572" s="19">
        <f>INDEX(model!$S$5:$S$35,MATCH(G572,model!$Q$5:$Q$35,0),1)*model!$O$5</f>
        <v>0</v>
      </c>
      <c r="S572" s="19">
        <f>IF(RIGHT(B572,1)="C",T571*INDEX(model!$T$5:$T$35,MATCH(G572,model!$Q$5:$Q$35,0),1),0)</f>
        <v>0</v>
      </c>
      <c r="T572" s="19">
        <f>(Q572+R572-S572)*M572</f>
        <v>100906.20783471932</v>
      </c>
      <c r="U572" s="19">
        <f>X571</f>
        <v>102216.43335105182</v>
      </c>
      <c r="V572" s="19">
        <f>INDEX(model!$S$5:$S$35,MATCH(G572,model!$Q$5:$Q$35,0),1)*model!$O$6</f>
        <v>0</v>
      </c>
      <c r="W572" s="19">
        <f>IF(RIGHT(B572,1)="C",X571*INDEX(model!$T$5:$T$35,MATCH(G572,model!$Q$5:$Q$35,0),1),0)</f>
        <v>0</v>
      </c>
      <c r="X572" s="19">
        <f>(U572+V572-W572)*P572</f>
        <v>104408.36830893003</v>
      </c>
      <c r="Y572" s="19"/>
      <c r="Z572" s="36" t="str">
        <f>K572&amp;L572</f>
        <v>DownUp</v>
      </c>
      <c r="AA572" s="36" t="str">
        <f>N572&amp;O572</f>
        <v>DownUp</v>
      </c>
      <c r="AB572" s="19"/>
      <c r="AC572" s="19"/>
      <c r="AD572" s="19"/>
      <c r="AE572" s="19"/>
      <c r="AI572" s="18">
        <f>ROUND(AI571-0.001,3)</f>
        <v>0.433</v>
      </c>
      <c r="AJ572" s="9">
        <f t="array" ref="AJ572">PERCENTILE(IF($BB$5:$BB$2729="Y",$AY$5:$AY$2729),$AI572)</f>
        <v>1.0002303069555205</v>
      </c>
      <c r="AK572" s="9">
        <f t="array" ref="AK572">PERCENTILE(IF($BC$5:$BC$2729="Y",$AY$5:$AY$2729),$AI572)</f>
        <v>1.0105995082690797</v>
      </c>
      <c r="AL572" s="9">
        <f t="array" ref="AL572">PERCENTILE(IF($BD$5:$BD$2729="Y",$AY$5:$AY$2729),$AI572)</f>
        <v>0.9854858333028309</v>
      </c>
      <c r="AM572" s="41" t="str">
        <f>IF(AI572&lt;$BJ$7,"Up","Down")</f>
        <v>Up</v>
      </c>
      <c r="AN572" s="41" t="str">
        <f>IF(AI572&lt;$BK$7,"Down","Up")</f>
        <v>Up</v>
      </c>
      <c r="AO572" s="9">
        <f t="array" ref="AO572">PERCENTILE(IF($BT$5:$BT$2729="Y",$BQ$5:$BQ$2729),$AI572)</f>
        <v>0.99960981819821626</v>
      </c>
      <c r="AP572" s="9">
        <f t="array" ref="AP572">PERCENTILE(IF($BU$5:$BU$2729="Y",$BQ$5:$BQ$2729),$AI572)</f>
        <v>1.014410141685459</v>
      </c>
      <c r="AQ572" s="9">
        <f t="array" ref="AQ572">PERCENTILE(IF($BV$5:$BV$2729="Y",$BQ$5:$BQ$2729),$AI572)</f>
        <v>0.98165808292334933</v>
      </c>
      <c r="AR572" s="41" t="str">
        <f>IF(AI572&lt;$BJ$12,"Up","Down")</f>
        <v>Up</v>
      </c>
      <c r="AS572" s="41" t="str">
        <f>IF(AI572&lt;$BK$12,"Down","Up")</f>
        <v>Down</v>
      </c>
      <c r="AU572" s="4" t="str">
        <f>IF(AZ572=AZ573,IF(AZ572&gt;AZ571,AZ572&amp;"_O",""),AZ572&amp;"_C")</f>
        <v/>
      </c>
      <c r="AV572" s="7" t="str">
        <f>IF(RIGHT(AU572,1)="C",AX572/INDEX($AX$5:$AX$2729,MATCH(AZ572&amp;"_O",$AU$5:$AU$2729,0),1),"")</f>
        <v/>
      </c>
      <c r="AW572" s="38">
        <v>29539</v>
      </c>
      <c r="AX572" s="37">
        <v>137.15</v>
      </c>
      <c r="AY572" s="7">
        <f>AX572/AX571</f>
        <v>1.061696857098622</v>
      </c>
      <c r="AZ572" s="4">
        <f>YEAR(AW572)</f>
        <v>1980</v>
      </c>
      <c r="BA572" s="2" t="s">
        <v>6</v>
      </c>
      <c r="BB572" s="12" t="str">
        <f>INDEX($CD$5:$CD$10,MATCH(BA572,$CC$5:$CC$10,0),1)</f>
        <v/>
      </c>
      <c r="BC572" s="12" t="str">
        <f>IF(AND(BB572="Y",AY572&gt;1),"Y","")</f>
        <v/>
      </c>
      <c r="BD572" s="12" t="str">
        <f>IF(AND(BB572="Y",AY572&lt;1),"Y","")</f>
        <v/>
      </c>
      <c r="BE572" s="12" t="str">
        <f>IF(AY572&gt;1,IF(AY571&gt;1,"Y",""),"")</f>
        <v>Y</v>
      </c>
      <c r="BF572" s="12" t="str">
        <f>IF(AY572&lt;1,IF(AY571&lt;1,"Y",""),"")</f>
        <v/>
      </c>
      <c r="BG572" s="2"/>
      <c r="BH572" s="2"/>
      <c r="BI572" s="2"/>
      <c r="BJ572" s="2"/>
      <c r="BK572" s="2"/>
      <c r="BL572" s="2"/>
      <c r="BM572" s="4" t="str">
        <f>IF(BR572=BR573,IF(BR572&gt;BR571,BR572&amp;"_O",""),BR572&amp;"_C")</f>
        <v/>
      </c>
      <c r="BN572" s="7" t="str">
        <f>IF(RIGHT(BM572,1)="C",BP572/INDEX($BP$5:$BP$2729,MATCH(BR572&amp;"_O",$BM$5:$BM$2729,0),1),"")</f>
        <v/>
      </c>
      <c r="BO572" s="38">
        <v>29938</v>
      </c>
      <c r="BP572" s="3">
        <v>197.01</v>
      </c>
      <c r="BQ572" s="7">
        <f>BP572/BP571</f>
        <v>0.99179420056383405</v>
      </c>
      <c r="BR572" s="4">
        <f>YEAR(BO572)</f>
        <v>1981</v>
      </c>
      <c r="BS572" s="2" t="s">
        <v>6</v>
      </c>
      <c r="BT572" s="12" t="str">
        <f>INDEX($CD$5:$CD$10,MATCH(BS572,$CC$5:$CC$10,0),1)</f>
        <v/>
      </c>
      <c r="BU572" s="12" t="str">
        <f>IF(AND(BT572="Y",BQ572&gt;1),"Y","")</f>
        <v/>
      </c>
      <c r="BV572" s="12" t="str">
        <f>IF(AND(BT572="Y",BQ572&lt;1),"Y","")</f>
        <v/>
      </c>
      <c r="BW572" s="12" t="str">
        <f>IF(BQ572&gt;1,IF(BQ571&gt;1,"Y",""),"")</f>
        <v/>
      </c>
      <c r="BX572" s="12" t="str">
        <f>IF(BQ572&lt;1,IF(BQ571&lt;1,"Y",""),"")</f>
        <v>Y</v>
      </c>
      <c r="BY572" s="2"/>
      <c r="BZ572" s="2"/>
      <c r="CA572" s="2"/>
    </row>
    <row r="573" spans="2:79">
      <c r="B573" s="4" t="str">
        <f>IF(G573=G574,IF(G573&gt;G572,G573&amp;"_O",""),G573&amp;"_C")</f>
        <v/>
      </c>
      <c r="C573" s="14">
        <f ca="1">RANDBETWEEN(0,1000)/1000</f>
        <v>0.54</v>
      </c>
      <c r="D573" s="16">
        <f>D572+1</f>
        <v>569</v>
      </c>
      <c r="E573" s="10">
        <f>ROUNDDOWN(D573/52,0)+1</f>
        <v>11</v>
      </c>
      <c r="F573" s="15">
        <f>F572+7</f>
        <v>48603</v>
      </c>
      <c r="G573" s="4">
        <f>YEAR(F573)</f>
        <v>2033</v>
      </c>
      <c r="H573" s="33">
        <v>0.89700000000000002</v>
      </c>
      <c r="I573" s="33">
        <v>0.52800000000000002</v>
      </c>
      <c r="J573" s="33">
        <v>0.63</v>
      </c>
      <c r="K573" s="16" t="str">
        <f>IF(M572&gt;1,"Up","Down")</f>
        <v>Up</v>
      </c>
      <c r="L573" s="16" t="str">
        <f>IF(K573="Up",IF(H573&lt;$BJ$7,"Up","Down"),IF(H573&lt;$BK$7,"Down","Up"))</f>
        <v>Down</v>
      </c>
      <c r="M573" s="17">
        <f>IF(L573="Up",INDEX($AK$5:$AK$1005,MATCH(I573,$AI$5:$AI$1005,0),1),INDEX($AL$5:$AL$1005,MATCH(J573,$AI$5:$AI$1005,0),1))</f>
        <v>0.99121450034406944</v>
      </c>
      <c r="N573" s="16" t="str">
        <f>IF(P572&gt;1,"Up","Down")</f>
        <v>Up</v>
      </c>
      <c r="O573" s="16" t="str">
        <f>IF(N573="Up",IF(H573&lt;$BJ$12,"Up","Down"),IF(H573&lt;$BK$12,"Down","Up"))</f>
        <v>Down</v>
      </c>
      <c r="P573" s="17">
        <f>IF(O573="Up",INDEX($AP$5:$AP$1005,MATCH(I573,$AI$5:$AI$1005,0),1),INDEX($AQ$5:$AQ$1005,MATCH(J573,$AI$5:$AI$1005,0),1))</f>
        <v>0.99036968798040004</v>
      </c>
      <c r="Q573" s="19">
        <f>T572</f>
        <v>100906.20783471932</v>
      </c>
      <c r="R573" s="19">
        <f>INDEX(model!$S$5:$S$35,MATCH(G573,model!$Q$5:$Q$35,0),1)*model!$O$5</f>
        <v>0</v>
      </c>
      <c r="S573" s="19">
        <f>IF(RIGHT(B573,1)="C",T572*INDEX(model!$T$5:$T$35,MATCH(G573,model!$Q$5:$Q$35,0),1),0)</f>
        <v>0</v>
      </c>
      <c r="T573" s="19">
        <f>(Q573+R573-S573)*M573</f>
        <v>100019.69638050614</v>
      </c>
      <c r="U573" s="19">
        <f>X572</f>
        <v>104408.36830893003</v>
      </c>
      <c r="V573" s="19">
        <f>INDEX(model!$S$5:$S$35,MATCH(G573,model!$Q$5:$Q$35,0),1)*model!$O$6</f>
        <v>0</v>
      </c>
      <c r="W573" s="19">
        <f>IF(RIGHT(B573,1)="C",X572*INDEX(model!$T$5:$T$35,MATCH(G573,model!$Q$5:$Q$35,0),1),0)</f>
        <v>0</v>
      </c>
      <c r="X573" s="19">
        <f>(U573+V573-W573)*P573</f>
        <v>103402.88314465772</v>
      </c>
      <c r="Y573" s="19"/>
      <c r="Z573" s="36" t="str">
        <f>K573&amp;L573</f>
        <v>UpDown</v>
      </c>
      <c r="AA573" s="36" t="str">
        <f>N573&amp;O573</f>
        <v>UpDown</v>
      </c>
      <c r="AB573" s="19"/>
      <c r="AC573" s="19"/>
      <c r="AD573" s="19"/>
      <c r="AE573" s="19"/>
      <c r="AI573" s="18">
        <f>ROUND(AI572-0.001,3)</f>
        <v>0.432</v>
      </c>
      <c r="AJ573" s="9">
        <f t="array" ref="AJ573">PERCENTILE(IF($BB$5:$BB$2729="Y",$AY$5:$AY$2729),$AI573)</f>
        <v>1.0001777394906481</v>
      </c>
      <c r="AK573" s="9">
        <f t="array" ref="AK573">PERCENTILE(IF($BC$5:$BC$2729="Y",$AY$5:$AY$2729),$AI573)</f>
        <v>1.0105597998307401</v>
      </c>
      <c r="AL573" s="9">
        <f t="array" ref="AL573">PERCENTILE(IF($BD$5:$BD$2729="Y",$AY$5:$AY$2729),$AI573)</f>
        <v>0.98544959218948258</v>
      </c>
      <c r="AM573" s="41" t="str">
        <f>IF(AI573&lt;$BJ$7,"Up","Down")</f>
        <v>Up</v>
      </c>
      <c r="AN573" s="41" t="str">
        <f>IF(AI573&lt;$BK$7,"Down","Up")</f>
        <v>Up</v>
      </c>
      <c r="AO573" s="9">
        <f t="array" ref="AO573">PERCENTILE(IF($BT$5:$BT$2729="Y",$BQ$5:$BQ$2729),$AI573)</f>
        <v>0.99951123861037194</v>
      </c>
      <c r="AP573" s="9">
        <f t="array" ref="AP573">PERCENTILE(IF($BU$5:$BU$2729="Y",$BQ$5:$BQ$2729),$AI573)</f>
        <v>1.0143955738565358</v>
      </c>
      <c r="AQ573" s="9">
        <f t="array" ref="AQ573">PERCENTILE(IF($BV$5:$BV$2729="Y",$BQ$5:$BQ$2729),$AI573)</f>
        <v>0.98156135283209245</v>
      </c>
      <c r="AR573" s="41" t="str">
        <f>IF(AI573&lt;$BJ$12,"Up","Down")</f>
        <v>Up</v>
      </c>
      <c r="AS573" s="41" t="str">
        <f>IF(AI573&lt;$BK$12,"Down","Up")</f>
        <v>Down</v>
      </c>
      <c r="AU573" s="4" t="str">
        <f>IF(AZ573=AZ574,IF(AZ573&gt;AZ572,AZ573&amp;"_O",""),AZ573&amp;"_C")</f>
        <v/>
      </c>
      <c r="AV573" s="7" t="str">
        <f>IF(RIGHT(AU573,1)="C",AX573/INDEX($AX$5:$AX$2729,MATCH(AZ573&amp;"_O",$AU$5:$AU$2729,0),1),"")</f>
        <v/>
      </c>
      <c r="AW573" s="38">
        <v>29546</v>
      </c>
      <c r="AX573" s="37">
        <v>139.11000000000001</v>
      </c>
      <c r="AY573" s="7">
        <f>AX573/AX572</f>
        <v>1.0142909223477945</v>
      </c>
      <c r="AZ573" s="4">
        <f>YEAR(AW573)</f>
        <v>1980</v>
      </c>
      <c r="BA573" s="2" t="s">
        <v>6</v>
      </c>
      <c r="BB573" s="12" t="str">
        <f>INDEX($CD$5:$CD$10,MATCH(BA573,$CC$5:$CC$10,0),1)</f>
        <v/>
      </c>
      <c r="BC573" s="12" t="str">
        <f>IF(AND(BB573="Y",AY573&gt;1),"Y","")</f>
        <v/>
      </c>
      <c r="BD573" s="12" t="str">
        <f>IF(AND(BB573="Y",AY573&lt;1),"Y","")</f>
        <v/>
      </c>
      <c r="BE573" s="12" t="str">
        <f>IF(AY573&gt;1,IF(AY572&gt;1,"Y",""),"")</f>
        <v>Y</v>
      </c>
      <c r="BF573" s="12" t="str">
        <f>IF(AY573&lt;1,IF(AY572&lt;1,"Y",""),"")</f>
        <v/>
      </c>
      <c r="BG573" s="2"/>
      <c r="BH573" s="2"/>
      <c r="BI573" s="2"/>
      <c r="BJ573" s="2"/>
      <c r="BK573" s="2"/>
      <c r="BL573" s="2"/>
      <c r="BM573" s="4" t="str">
        <f>IF(BR573=BR574,IF(BR573&gt;BR572,BR573&amp;"_O",""),BR573&amp;"_C")</f>
        <v/>
      </c>
      <c r="BN573" s="7" t="str">
        <f>IF(RIGHT(BM573,1)="C",BP573/INDEX($BP$5:$BP$2729,MATCH(BR573&amp;"_O",$BM$5:$BM$2729,0),1),"")</f>
        <v/>
      </c>
      <c r="BO573" s="38">
        <v>29944</v>
      </c>
      <c r="BP573" s="3">
        <v>195.7</v>
      </c>
      <c r="BQ573" s="7">
        <f>BP573/BP572</f>
        <v>0.99335059134054104</v>
      </c>
      <c r="BR573" s="4">
        <f>YEAR(BO573)</f>
        <v>1981</v>
      </c>
      <c r="BS573" s="2" t="s">
        <v>6</v>
      </c>
      <c r="BT573" s="12" t="str">
        <f>INDEX($CD$5:$CD$10,MATCH(BS573,$CC$5:$CC$10,0),1)</f>
        <v/>
      </c>
      <c r="BU573" s="12" t="str">
        <f>IF(AND(BT573="Y",BQ573&gt;1),"Y","")</f>
        <v/>
      </c>
      <c r="BV573" s="12" t="str">
        <f>IF(AND(BT573="Y",BQ573&lt;1),"Y","")</f>
        <v/>
      </c>
      <c r="BW573" s="12" t="str">
        <f>IF(BQ573&gt;1,IF(BQ572&gt;1,"Y",""),"")</f>
        <v/>
      </c>
      <c r="BX573" s="12" t="str">
        <f>IF(BQ573&lt;1,IF(BQ572&lt;1,"Y",""),"")</f>
        <v>Y</v>
      </c>
      <c r="BY573" s="2"/>
      <c r="BZ573" s="2"/>
      <c r="CA573" s="2"/>
    </row>
    <row r="574" spans="2:79">
      <c r="B574" s="4" t="str">
        <f>IF(G574=G575,IF(G574&gt;G573,G574&amp;"_O",""),G574&amp;"_C")</f>
        <v/>
      </c>
      <c r="C574" s="14">
        <f ca="1">RANDBETWEEN(0,1000)/1000</f>
        <v>0.29299999999999998</v>
      </c>
      <c r="D574" s="16">
        <f>D573+1</f>
        <v>570</v>
      </c>
      <c r="E574" s="10">
        <f>ROUNDDOWN(D574/52,0)+1</f>
        <v>11</v>
      </c>
      <c r="F574" s="15">
        <f>F573+7</f>
        <v>48610</v>
      </c>
      <c r="G574" s="4">
        <f>YEAR(F574)</f>
        <v>2033</v>
      </c>
      <c r="H574" s="33">
        <v>0.36699999999999999</v>
      </c>
      <c r="I574" s="33">
        <v>0.58899999999999997</v>
      </c>
      <c r="J574" s="33">
        <v>0.749</v>
      </c>
      <c r="K574" s="16" t="str">
        <f>IF(M573&gt;1,"Up","Down")</f>
        <v>Down</v>
      </c>
      <c r="L574" s="16" t="str">
        <f>IF(K574="Up",IF(H574&lt;$BJ$7,"Up","Down"),IF(H574&lt;$BK$7,"Down","Up"))</f>
        <v>Down</v>
      </c>
      <c r="M574" s="17">
        <f>IF(L574="Up",INDEX($AK$5:$AK$1005,MATCH(I574,$AI$5:$AI$1005,0),1),INDEX($AL$5:$AL$1005,MATCH(J574,$AI$5:$AI$1005,0),1))</f>
        <v>0.99457402984906884</v>
      </c>
      <c r="N574" s="16" t="str">
        <f>IF(P573&gt;1,"Up","Down")</f>
        <v>Down</v>
      </c>
      <c r="O574" s="16" t="str">
        <f>IF(N574="Up",IF(H574&lt;$BJ$12,"Up","Down"),IF(H574&lt;$BK$12,"Down","Up"))</f>
        <v>Down</v>
      </c>
      <c r="P574" s="17">
        <f>IF(O574="Up",INDEX($AP$5:$AP$1005,MATCH(I574,$AI$5:$AI$1005,0),1),INDEX($AQ$5:$AQ$1005,MATCH(J574,$AI$5:$AI$1005,0),1))</f>
        <v>0.99373482145286873</v>
      </c>
      <c r="Q574" s="19">
        <f>T573</f>
        <v>100019.69638050614</v>
      </c>
      <c r="R574" s="19">
        <f>INDEX(model!$S$5:$S$35,MATCH(G574,model!$Q$5:$Q$35,0),1)*model!$O$5</f>
        <v>0</v>
      </c>
      <c r="S574" s="19">
        <f>IF(RIGHT(B574,1)="C",T573*INDEX(model!$T$5:$T$35,MATCH(G574,model!$Q$5:$Q$35,0),1),0)</f>
        <v>0</v>
      </c>
      <c r="T574" s="19">
        <f>(Q574+R574-S574)*M574</f>
        <v>99476.99249344031</v>
      </c>
      <c r="U574" s="19">
        <f>X573</f>
        <v>103402.88314465772</v>
      </c>
      <c r="V574" s="19">
        <f>INDEX(model!$S$5:$S$35,MATCH(G574,model!$Q$5:$Q$35,0),1)*model!$O$6</f>
        <v>0</v>
      </c>
      <c r="W574" s="19">
        <f>IF(RIGHT(B574,1)="C",X573*INDEX(model!$T$5:$T$35,MATCH(G574,model!$Q$5:$Q$35,0),1),0)</f>
        <v>0</v>
      </c>
      <c r="X574" s="19">
        <f>(U574+V574-W574)*P574</f>
        <v>102755.04561946829</v>
      </c>
      <c r="Y574" s="19"/>
      <c r="Z574" s="36" t="str">
        <f>K574&amp;L574</f>
        <v>DownDown</v>
      </c>
      <c r="AA574" s="36" t="str">
        <f>N574&amp;O574</f>
        <v>DownDown</v>
      </c>
      <c r="AB574" s="19"/>
      <c r="AC574" s="19"/>
      <c r="AD574" s="19"/>
      <c r="AE574" s="19"/>
      <c r="AI574" s="18">
        <f>ROUND(AI573-0.001,3)</f>
        <v>0.43099999999999999</v>
      </c>
      <c r="AJ574" s="9">
        <f t="array" ref="AJ574">PERCENTILE(IF($BB$5:$BB$2729="Y",$AY$5:$AY$2729),$AI574)</f>
        <v>1.0001521945072633</v>
      </c>
      <c r="AK574" s="9">
        <f t="array" ref="AK574">PERCENTILE(IF($BC$5:$BC$2729="Y",$AY$5:$AY$2729),$AI574)</f>
        <v>1.0105165018314295</v>
      </c>
      <c r="AL574" s="9">
        <f t="array" ref="AL574">PERCENTILE(IF($BD$5:$BD$2729="Y",$AY$5:$AY$2729),$AI574)</f>
        <v>0.98541804244244824</v>
      </c>
      <c r="AM574" s="41" t="str">
        <f>IF(AI574&lt;$BJ$7,"Up","Down")</f>
        <v>Up</v>
      </c>
      <c r="AN574" s="41" t="str">
        <f>IF(AI574&lt;$BK$7,"Down","Up")</f>
        <v>Up</v>
      </c>
      <c r="AO574" s="9">
        <f t="array" ref="AO574">PERCENTILE(IF($BT$5:$BT$2729="Y",$BQ$5:$BQ$2729),$AI574)</f>
        <v>0.9994813020305372</v>
      </c>
      <c r="AP574" s="9">
        <f t="array" ref="AP574">PERCENTILE(IF($BU$5:$BU$2729="Y",$BQ$5:$BQ$2729),$AI574)</f>
        <v>1.014392820569926</v>
      </c>
      <c r="AQ574" s="9">
        <f t="array" ref="AQ574">PERCENTILE(IF($BV$5:$BV$2729="Y",$BQ$5:$BQ$2729),$AI574)</f>
        <v>0.98153949813102326</v>
      </c>
      <c r="AR574" s="41" t="str">
        <f>IF(AI574&lt;$BJ$12,"Up","Down")</f>
        <v>Up</v>
      </c>
      <c r="AS574" s="41" t="str">
        <f>IF(AI574&lt;$BK$12,"Down","Up")</f>
        <v>Down</v>
      </c>
      <c r="AU574" s="4" t="str">
        <f>IF(AZ574=AZ575,IF(AZ574&gt;AZ573,AZ574&amp;"_O",""),AZ574&amp;"_C")</f>
        <v/>
      </c>
      <c r="AV574" s="7" t="str">
        <f>IF(RIGHT(AU574,1)="C",AX574/INDEX($AX$5:$AX$2729,MATCH(AZ574&amp;"_O",$AU$5:$AU$2729,0),1),"")</f>
        <v/>
      </c>
      <c r="AW574" s="38">
        <v>29553</v>
      </c>
      <c r="AX574" s="37">
        <v>140.52000000000001</v>
      </c>
      <c r="AY574" s="7">
        <f>AX574/AX573</f>
        <v>1.0101358637049815</v>
      </c>
      <c r="AZ574" s="4">
        <f>YEAR(AW574)</f>
        <v>1980</v>
      </c>
      <c r="BA574" s="2" t="s">
        <v>6</v>
      </c>
      <c r="BB574" s="12" t="str">
        <f>INDEX($CD$5:$CD$10,MATCH(BA574,$CC$5:$CC$10,0),1)</f>
        <v/>
      </c>
      <c r="BC574" s="12" t="str">
        <f>IF(AND(BB574="Y",AY574&gt;1),"Y","")</f>
        <v/>
      </c>
      <c r="BD574" s="12" t="str">
        <f>IF(AND(BB574="Y",AY574&lt;1),"Y","")</f>
        <v/>
      </c>
      <c r="BE574" s="12" t="str">
        <f>IF(AY574&gt;1,IF(AY573&gt;1,"Y",""),"")</f>
        <v>Y</v>
      </c>
      <c r="BF574" s="12" t="str">
        <f>IF(AY574&lt;1,IF(AY573&lt;1,"Y",""),"")</f>
        <v/>
      </c>
      <c r="BG574" s="2"/>
      <c r="BH574" s="2"/>
      <c r="BI574" s="2"/>
      <c r="BJ574" s="2"/>
      <c r="BK574" s="2"/>
      <c r="BL574" s="2"/>
      <c r="BM574" s="4" t="str">
        <f>IF(BR574=BR575,IF(BR574&gt;BR573,BR574&amp;"_O",""),BR574&amp;"_C")</f>
        <v>1981_C</v>
      </c>
      <c r="BN574" s="7">
        <f>IF(RIGHT(BM574,1)="C",BP574/INDEX($BP$5:$BP$2729,MATCH(BR574&amp;"_O",$BM$5:$BM$2729,0),1),"")</f>
        <v>0.96212232866617531</v>
      </c>
      <c r="BO574" s="38">
        <v>29951</v>
      </c>
      <c r="BP574" s="3">
        <v>195.84</v>
      </c>
      <c r="BQ574" s="7">
        <f>BP574/BP573</f>
        <v>1.0007153806847215</v>
      </c>
      <c r="BR574" s="4">
        <f>YEAR(BO574)</f>
        <v>1981</v>
      </c>
      <c r="BS574" s="2" t="s">
        <v>6</v>
      </c>
      <c r="BT574" s="12" t="str">
        <f>INDEX($CD$5:$CD$10,MATCH(BS574,$CC$5:$CC$10,0),1)</f>
        <v/>
      </c>
      <c r="BU574" s="12" t="str">
        <f>IF(AND(BT574="Y",BQ574&gt;1),"Y","")</f>
        <v/>
      </c>
      <c r="BV574" s="12" t="str">
        <f>IF(AND(BT574="Y",BQ574&lt;1),"Y","")</f>
        <v/>
      </c>
      <c r="BW574" s="12" t="str">
        <f>IF(BQ574&gt;1,IF(BQ573&gt;1,"Y",""),"")</f>
        <v/>
      </c>
      <c r="BX574" s="12" t="str">
        <f>IF(BQ574&lt;1,IF(BQ573&lt;1,"Y",""),"")</f>
        <v/>
      </c>
      <c r="BY574" s="2"/>
      <c r="BZ574" s="2"/>
      <c r="CA574" s="2"/>
    </row>
    <row r="575" spans="2:79">
      <c r="B575" s="4" t="str">
        <f>IF(G575=G576,IF(G575&gt;G574,G575&amp;"_O",""),G575&amp;"_C")</f>
        <v/>
      </c>
      <c r="C575" s="14">
        <f ca="1">RANDBETWEEN(0,1000)/1000</f>
        <v>9.1999999999999998E-2</v>
      </c>
      <c r="D575" s="16">
        <f>D574+1</f>
        <v>571</v>
      </c>
      <c r="E575" s="10">
        <f>ROUNDDOWN(D575/52,0)+1</f>
        <v>11</v>
      </c>
      <c r="F575" s="15">
        <f>F574+7</f>
        <v>48617</v>
      </c>
      <c r="G575" s="4">
        <f>YEAR(F575)</f>
        <v>2033</v>
      </c>
      <c r="H575" s="33">
        <v>0.21199999999999999</v>
      </c>
      <c r="I575" s="33">
        <v>0.68799999999999994</v>
      </c>
      <c r="J575" s="33">
        <v>0.68600000000000005</v>
      </c>
      <c r="K575" s="16" t="str">
        <f>IF(M574&gt;1,"Up","Down")</f>
        <v>Down</v>
      </c>
      <c r="L575" s="16" t="str">
        <f>IF(K575="Up",IF(H575&lt;$BJ$7,"Up","Down"),IF(H575&lt;$BK$7,"Down","Up"))</f>
        <v>Down</v>
      </c>
      <c r="M575" s="17">
        <f>IF(L575="Up",INDEX($AK$5:$AK$1005,MATCH(I575,$AI$5:$AI$1005,0),1),INDEX($AL$5:$AL$1005,MATCH(J575,$AI$5:$AI$1005,0),1))</f>
        <v>0.99301191568967018</v>
      </c>
      <c r="N575" s="16" t="str">
        <f>IF(P574&gt;1,"Up","Down")</f>
        <v>Down</v>
      </c>
      <c r="O575" s="16" t="str">
        <f>IF(N575="Up",IF(H575&lt;$BJ$12,"Up","Down"),IF(H575&lt;$BK$12,"Down","Up"))</f>
        <v>Down</v>
      </c>
      <c r="P575" s="17">
        <f>IF(O575="Up",INDEX($AP$5:$AP$1005,MATCH(I575,$AI$5:$AI$1005,0),1),INDEX($AQ$5:$AQ$1005,MATCH(J575,$AI$5:$AI$1005,0),1))</f>
        <v>0.9922357810994844</v>
      </c>
      <c r="Q575" s="19">
        <f>T574</f>
        <v>99476.99249344031</v>
      </c>
      <c r="R575" s="19">
        <f>INDEX(model!$S$5:$S$35,MATCH(G575,model!$Q$5:$Q$35,0),1)*model!$O$5</f>
        <v>0</v>
      </c>
      <c r="S575" s="19">
        <f>IF(RIGHT(B575,1)="C",T574*INDEX(model!$T$5:$T$35,MATCH(G575,model!$Q$5:$Q$35,0),1),0)</f>
        <v>0</v>
      </c>
      <c r="T575" s="19">
        <f>(Q575+R575-S575)*M575</f>
        <v>98781.838882958109</v>
      </c>
      <c r="U575" s="19">
        <f>X574</f>
        <v>102755.04561946829</v>
      </c>
      <c r="V575" s="19">
        <f>INDEX(model!$S$5:$S$35,MATCH(G575,model!$Q$5:$Q$35,0),1)*model!$O$6</f>
        <v>0</v>
      </c>
      <c r="W575" s="19">
        <f>IF(RIGHT(B575,1)="C",X574*INDEX(model!$T$5:$T$35,MATCH(G575,model!$Q$5:$Q$35,0),1),0)</f>
        <v>0</v>
      </c>
      <c r="X575" s="19">
        <f>(U575+V575-W575)*P575</f>
        <v>101957.23295214627</v>
      </c>
      <c r="Y575" s="19"/>
      <c r="Z575" s="36" t="str">
        <f>K575&amp;L575</f>
        <v>DownDown</v>
      </c>
      <c r="AA575" s="36" t="str">
        <f>N575&amp;O575</f>
        <v>DownDown</v>
      </c>
      <c r="AB575" s="19"/>
      <c r="AC575" s="19"/>
      <c r="AD575" s="19"/>
      <c r="AE575" s="19"/>
      <c r="AI575" s="18">
        <f>ROUND(AI574-0.001,3)</f>
        <v>0.43</v>
      </c>
      <c r="AJ575" s="9">
        <f t="array" ref="AJ575">PERCENTILE(IF($BB$5:$BB$2729="Y",$AY$5:$AY$2729),$AI575)</f>
        <v>1.0001210432473431</v>
      </c>
      <c r="AK575" s="9">
        <f t="array" ref="AK575">PERCENTILE(IF($BC$5:$BC$2729="Y",$AY$5:$AY$2729),$AI575)</f>
        <v>1.0104967183795919</v>
      </c>
      <c r="AL575" s="9">
        <f t="array" ref="AL575">PERCENTILE(IF($BD$5:$BD$2729="Y",$AY$5:$AY$2729),$AI575)</f>
        <v>0.98537481357179091</v>
      </c>
      <c r="AM575" s="41" t="str">
        <f>IF(AI575&lt;$BJ$7,"Up","Down")</f>
        <v>Up</v>
      </c>
      <c r="AN575" s="41" t="str">
        <f>IF(AI575&lt;$BK$7,"Down","Up")</f>
        <v>Up</v>
      </c>
      <c r="AO575" s="9">
        <f t="array" ref="AO575">PERCENTILE(IF($BT$5:$BT$2729="Y",$BQ$5:$BQ$2729),$AI575)</f>
        <v>0.99945222841985604</v>
      </c>
      <c r="AP575" s="9">
        <f t="array" ref="AP575">PERCENTILE(IF($BU$5:$BU$2729="Y",$BQ$5:$BQ$2729),$AI575)</f>
        <v>1.0143875482443305</v>
      </c>
      <c r="AQ575" s="9">
        <f t="array" ref="AQ575">PERCENTILE(IF($BV$5:$BV$2729="Y",$BQ$5:$BQ$2729),$AI575)</f>
        <v>0.98153079735204274</v>
      </c>
      <c r="AR575" s="41" t="str">
        <f>IF(AI575&lt;$BJ$12,"Up","Down")</f>
        <v>Up</v>
      </c>
      <c r="AS575" s="41" t="str">
        <f>IF(AI575&lt;$BK$12,"Down","Up")</f>
        <v>Down</v>
      </c>
      <c r="AU575" s="4" t="str">
        <f>IF(AZ575=AZ576,IF(AZ575&gt;AZ574,AZ575&amp;"_O",""),AZ575&amp;"_C")</f>
        <v/>
      </c>
      <c r="AV575" s="7" t="str">
        <f>IF(RIGHT(AU575,1)="C",AX575/INDEX($AX$5:$AX$2729,MATCH(AZ575&amp;"_O",$AU$5:$AU$2729,0),1),"")</f>
        <v/>
      </c>
      <c r="AW575" s="38">
        <v>29560</v>
      </c>
      <c r="AX575" s="37">
        <v>134.03</v>
      </c>
      <c r="AY575" s="7">
        <f>AX575/AX574</f>
        <v>0.95381440364360937</v>
      </c>
      <c r="AZ575" s="4">
        <f>YEAR(AW575)</f>
        <v>1980</v>
      </c>
      <c r="BA575" s="2" t="s">
        <v>6</v>
      </c>
      <c r="BB575" s="12" t="str">
        <f>INDEX($CD$5:$CD$10,MATCH(BA575,$CC$5:$CC$10,0),1)</f>
        <v/>
      </c>
      <c r="BC575" s="12" t="str">
        <f>IF(AND(BB575="Y",AY575&gt;1),"Y","")</f>
        <v/>
      </c>
      <c r="BD575" s="12" t="str">
        <f>IF(AND(BB575="Y",AY575&lt;1),"Y","")</f>
        <v/>
      </c>
      <c r="BE575" s="12" t="str">
        <f>IF(AY575&gt;1,IF(AY574&gt;1,"Y",""),"")</f>
        <v/>
      </c>
      <c r="BF575" s="12" t="str">
        <f>IF(AY575&lt;1,IF(AY574&lt;1,"Y",""),"")</f>
        <v/>
      </c>
      <c r="BG575" s="2"/>
      <c r="BH575" s="2"/>
      <c r="BI575" s="2"/>
      <c r="BJ575" s="2"/>
      <c r="BK575" s="2"/>
      <c r="BL575" s="2"/>
      <c r="BM575" s="4" t="str">
        <f>IF(BR575=BR576,IF(BR575&gt;BR574,BR575&amp;"_O",""),BR575&amp;"_C")</f>
        <v>1982_O</v>
      </c>
      <c r="BN575" s="7" t="str">
        <f>IF(RIGHT(BM575,1)="C",BP575/INDEX($BP$5:$BP$2729,MATCH(BR575&amp;"_O",$BM$5:$BM$2729,0),1),"")</f>
        <v/>
      </c>
      <c r="BO575" s="38">
        <v>29959</v>
      </c>
      <c r="BP575" s="3">
        <v>192.05</v>
      </c>
      <c r="BQ575" s="7">
        <f>BP575/BP574</f>
        <v>0.98064746732026142</v>
      </c>
      <c r="BR575" s="4">
        <f>YEAR(BO575)</f>
        <v>1982</v>
      </c>
      <c r="BS575" s="2" t="s">
        <v>6</v>
      </c>
      <c r="BT575" s="12" t="str">
        <f>INDEX($CD$5:$CD$10,MATCH(BS575,$CC$5:$CC$10,0),1)</f>
        <v/>
      </c>
      <c r="BU575" s="12" t="str">
        <f>IF(AND(BT575="Y",BQ575&gt;1),"Y","")</f>
        <v/>
      </c>
      <c r="BV575" s="12" t="str">
        <f>IF(AND(BT575="Y",BQ575&lt;1),"Y","")</f>
        <v/>
      </c>
      <c r="BW575" s="12" t="str">
        <f>IF(BQ575&gt;1,IF(BQ574&gt;1,"Y",""),"")</f>
        <v/>
      </c>
      <c r="BX575" s="12" t="str">
        <f>IF(BQ575&lt;1,IF(BQ574&lt;1,"Y",""),"")</f>
        <v/>
      </c>
      <c r="BY575" s="2"/>
      <c r="BZ575" s="2"/>
      <c r="CA575" s="2"/>
    </row>
    <row r="576" spans="2:79">
      <c r="B576" s="4" t="str">
        <f>IF(G576=G577,IF(G576&gt;G575,G576&amp;"_O",""),G576&amp;"_C")</f>
        <v/>
      </c>
      <c r="C576" s="14">
        <f ca="1">RANDBETWEEN(0,1000)/1000</f>
        <v>0.61599999999999999</v>
      </c>
      <c r="D576" s="16">
        <f>D575+1</f>
        <v>572</v>
      </c>
      <c r="E576" s="10">
        <f>ROUNDDOWN(D576/52,0)+1</f>
        <v>12</v>
      </c>
      <c r="F576" s="15">
        <f>F575+7</f>
        <v>48624</v>
      </c>
      <c r="G576" s="4">
        <f>YEAR(F576)</f>
        <v>2033</v>
      </c>
      <c r="H576" s="33">
        <v>0.747</v>
      </c>
      <c r="I576" s="33">
        <v>0.16600000000000001</v>
      </c>
      <c r="J576" s="33">
        <v>0.14199999999999999</v>
      </c>
      <c r="K576" s="16" t="str">
        <f>IF(M575&gt;1,"Up","Down")</f>
        <v>Down</v>
      </c>
      <c r="L576" s="16" t="str">
        <f>IF(K576="Up",IF(H576&lt;$BJ$7,"Up","Down"),IF(H576&lt;$BK$7,"Down","Up"))</f>
        <v>Up</v>
      </c>
      <c r="M576" s="17">
        <f>IF(L576="Up",INDEX($AK$5:$AK$1005,MATCH(I576,$AI$5:$AI$1005,0),1),INDEX($AL$5:$AL$1005,MATCH(J576,$AI$5:$AI$1005,0),1))</f>
        <v>1.003908862948337</v>
      </c>
      <c r="N576" s="16" t="str">
        <f>IF(P575&gt;1,"Up","Down")</f>
        <v>Down</v>
      </c>
      <c r="O576" s="16" t="str">
        <f>IF(N576="Up",IF(H576&lt;$BJ$12,"Up","Down"),IF(H576&lt;$BK$12,"Down","Up"))</f>
        <v>Up</v>
      </c>
      <c r="P576" s="17">
        <f>IF(O576="Up",INDEX($AP$5:$AP$1005,MATCH(I576,$AI$5:$AI$1005,0),1),INDEX($AQ$5:$AQ$1005,MATCH(J576,$AI$5:$AI$1005,0),1))</f>
        <v>1.00539829030985</v>
      </c>
      <c r="Q576" s="19">
        <f>T575</f>
        <v>98781.838882958109</v>
      </c>
      <c r="R576" s="19">
        <f>INDEX(model!$S$5:$S$35,MATCH(G576,model!$Q$5:$Q$35,0),1)*model!$O$5</f>
        <v>0</v>
      </c>
      <c r="S576" s="19">
        <f>IF(RIGHT(B576,1)="C",T575*INDEX(model!$T$5:$T$35,MATCH(G576,model!$Q$5:$Q$35,0),1),0)</f>
        <v>0</v>
      </c>
      <c r="T576" s="19">
        <f>(Q576+R576-S576)*M576</f>
        <v>99167.9635529363</v>
      </c>
      <c r="U576" s="19">
        <f>X575</f>
        <v>101957.23295214627</v>
      </c>
      <c r="V576" s="19">
        <f>INDEX(model!$S$5:$S$35,MATCH(G576,model!$Q$5:$Q$35,0),1)*model!$O$6</f>
        <v>0</v>
      </c>
      <c r="W576" s="19">
        <f>IF(RIGHT(B576,1)="C",X575*INDEX(model!$T$5:$T$35,MATCH(G576,model!$Q$5:$Q$35,0),1),0)</f>
        <v>0</v>
      </c>
      <c r="X576" s="19">
        <f>(U576+V576-W576)*P576</f>
        <v>102507.62769481096</v>
      </c>
      <c r="Y576" s="19"/>
      <c r="Z576" s="36" t="str">
        <f>K576&amp;L576</f>
        <v>DownUp</v>
      </c>
      <c r="AA576" s="36" t="str">
        <f>N576&amp;O576</f>
        <v>DownUp</v>
      </c>
      <c r="AB576" s="19"/>
      <c r="AC576" s="19"/>
      <c r="AD576" s="19"/>
      <c r="AE576" s="19"/>
      <c r="AI576" s="18">
        <f>ROUND(AI575-0.001,3)</f>
        <v>0.42899999999999999</v>
      </c>
      <c r="AJ576" s="9">
        <f t="array" ref="AJ576">PERCENTILE(IF($BB$5:$BB$2729="Y",$AY$5:$AY$2729),$AI576)</f>
        <v>1.0000530131405663</v>
      </c>
      <c r="AK576" s="9">
        <f t="array" ref="AK576">PERCENTILE(IF($BC$5:$BC$2729="Y",$AY$5:$AY$2729),$AI576)</f>
        <v>1.0104404034814605</v>
      </c>
      <c r="AL576" s="9">
        <f t="array" ref="AL576">PERCENTILE(IF($BD$5:$BD$2729="Y",$AY$5:$AY$2729),$AI576)</f>
        <v>0.98535167791180267</v>
      </c>
      <c r="AM576" s="41" t="str">
        <f>IF(AI576&lt;$BJ$7,"Up","Down")</f>
        <v>Up</v>
      </c>
      <c r="AN576" s="41" t="str">
        <f>IF(AI576&lt;$BK$7,"Down","Up")</f>
        <v>Up</v>
      </c>
      <c r="AO576" s="9">
        <f t="array" ref="AO576">PERCENTILE(IF($BT$5:$BT$2729="Y",$BQ$5:$BQ$2729),$AI576)</f>
        <v>0.99942391498929228</v>
      </c>
      <c r="AP576" s="9">
        <f t="array" ref="AP576">PERCENTILE(IF($BU$5:$BU$2729="Y",$BQ$5:$BQ$2729),$AI576)</f>
        <v>1.0143391412368117</v>
      </c>
      <c r="AQ576" s="9">
        <f t="array" ref="AQ576">PERCENTILE(IF($BV$5:$BV$2729="Y",$BQ$5:$BQ$2729),$AI576)</f>
        <v>0.98152452424622694</v>
      </c>
      <c r="AR576" s="41" t="str">
        <f>IF(AI576&lt;$BJ$12,"Up","Down")</f>
        <v>Up</v>
      </c>
      <c r="AS576" s="41" t="str">
        <f>IF(AI576&lt;$BK$12,"Down","Up")</f>
        <v>Down</v>
      </c>
      <c r="AU576" s="4" t="str">
        <f>IF(AZ576=AZ577,IF(AZ576&gt;AZ575,AZ576&amp;"_O",""),AZ576&amp;"_C")</f>
        <v/>
      </c>
      <c r="AV576" s="7" t="str">
        <f>IF(RIGHT(AU576,1)="C",AX576/INDEX($AX$5:$AX$2729,MATCH(AZ576&amp;"_O",$AU$5:$AU$2729,0),1),"")</f>
        <v/>
      </c>
      <c r="AW576" s="38">
        <v>29567</v>
      </c>
      <c r="AX576" s="37">
        <v>129.22999999999999</v>
      </c>
      <c r="AY576" s="7">
        <f>AX576/AX575</f>
        <v>0.9641871222860553</v>
      </c>
      <c r="AZ576" s="4">
        <f>YEAR(AW576)</f>
        <v>1980</v>
      </c>
      <c r="BA576" s="2" t="s">
        <v>6</v>
      </c>
      <c r="BB576" s="12" t="str">
        <f>INDEX($CD$5:$CD$10,MATCH(BA576,$CC$5:$CC$10,0),1)</f>
        <v/>
      </c>
      <c r="BC576" s="12" t="str">
        <f>IF(AND(BB576="Y",AY576&gt;1),"Y","")</f>
        <v/>
      </c>
      <c r="BD576" s="12" t="str">
        <f>IF(AND(BB576="Y",AY576&lt;1),"Y","")</f>
        <v/>
      </c>
      <c r="BE576" s="12" t="str">
        <f>IF(AY576&gt;1,IF(AY575&gt;1,"Y",""),"")</f>
        <v/>
      </c>
      <c r="BF576" s="12" t="str">
        <f>IF(AY576&lt;1,IF(AY575&lt;1,"Y",""),"")</f>
        <v>Y</v>
      </c>
      <c r="BG576" s="2"/>
      <c r="BH576" s="2"/>
      <c r="BI576" s="2"/>
      <c r="BJ576" s="2"/>
      <c r="BK576" s="2"/>
      <c r="BL576" s="2"/>
      <c r="BM576" s="4" t="str">
        <f>IF(BR576=BR577,IF(BR576&gt;BR575,BR576&amp;"_O",""),BR576&amp;"_C")</f>
        <v/>
      </c>
      <c r="BN576" s="7" t="str">
        <f>IF(RIGHT(BM576,1)="C",BP576/INDEX($BP$5:$BP$2729,MATCH(BR576&amp;"_O",$BM$5:$BM$2729,0),1),"")</f>
        <v/>
      </c>
      <c r="BO576" s="38">
        <v>29966</v>
      </c>
      <c r="BP576" s="3">
        <v>187.32</v>
      </c>
      <c r="BQ576" s="7">
        <f>BP576/BP575</f>
        <v>0.97537099713616238</v>
      </c>
      <c r="BR576" s="4">
        <f>YEAR(BO576)</f>
        <v>1982</v>
      </c>
      <c r="BS576" s="2" t="s">
        <v>6</v>
      </c>
      <c r="BT576" s="12" t="str">
        <f>INDEX($CD$5:$CD$10,MATCH(BS576,$CC$5:$CC$10,0),1)</f>
        <v/>
      </c>
      <c r="BU576" s="12" t="str">
        <f>IF(AND(BT576="Y",BQ576&gt;1),"Y","")</f>
        <v/>
      </c>
      <c r="BV576" s="12" t="str">
        <f>IF(AND(BT576="Y",BQ576&lt;1),"Y","")</f>
        <v/>
      </c>
      <c r="BW576" s="12" t="str">
        <f>IF(BQ576&gt;1,IF(BQ575&gt;1,"Y",""),"")</f>
        <v/>
      </c>
      <c r="BX576" s="12" t="str">
        <f>IF(BQ576&lt;1,IF(BQ575&lt;1,"Y",""),"")</f>
        <v>Y</v>
      </c>
      <c r="BY576" s="2"/>
      <c r="BZ576" s="2"/>
      <c r="CA576" s="2"/>
    </row>
    <row r="577" spans="2:79">
      <c r="B577" s="4" t="str">
        <f>IF(G577=G578,IF(G577&gt;G576,G577&amp;"_O",""),G577&amp;"_C")</f>
        <v/>
      </c>
      <c r="C577" s="14">
        <f ca="1">RANDBETWEEN(0,1000)/1000</f>
        <v>0.34799999999999998</v>
      </c>
      <c r="D577" s="16">
        <f>D576+1</f>
        <v>573</v>
      </c>
      <c r="E577" s="10">
        <f>ROUNDDOWN(D577/52,0)+1</f>
        <v>12</v>
      </c>
      <c r="F577" s="15">
        <f>F576+7</f>
        <v>48631</v>
      </c>
      <c r="G577" s="4">
        <f>YEAR(F577)</f>
        <v>2033</v>
      </c>
      <c r="H577" s="33">
        <v>0.94899999999999995</v>
      </c>
      <c r="I577" s="33">
        <v>0.74399999999999999</v>
      </c>
      <c r="J577" s="33">
        <v>0.84599999999999997</v>
      </c>
      <c r="K577" s="16" t="str">
        <f>IF(M576&gt;1,"Up","Down")</f>
        <v>Up</v>
      </c>
      <c r="L577" s="16" t="str">
        <f>IF(K577="Up",IF(H577&lt;$BJ$7,"Up","Down"),IF(H577&lt;$BK$7,"Down","Up"))</f>
        <v>Down</v>
      </c>
      <c r="M577" s="17">
        <f>IF(L577="Up",INDEX($AK$5:$AK$1005,MATCH(I577,$AI$5:$AI$1005,0),1),INDEX($AL$5:$AL$1005,MATCH(J577,$AI$5:$AI$1005,0),1))</f>
        <v>0.99688555121266642</v>
      </c>
      <c r="N577" s="16" t="str">
        <f>IF(P576&gt;1,"Up","Down")</f>
        <v>Up</v>
      </c>
      <c r="O577" s="16" t="str">
        <f>IF(N577="Up",IF(H577&lt;$BJ$12,"Up","Down"),IF(H577&lt;$BK$12,"Down","Up"))</f>
        <v>Down</v>
      </c>
      <c r="P577" s="17">
        <f>IF(O577="Up",INDEX($AP$5:$AP$1005,MATCH(I577,$AI$5:$AI$1005,0),1),INDEX($AQ$5:$AQ$1005,MATCH(J577,$AI$5:$AI$1005,0),1))</f>
        <v>0.99631452650108643</v>
      </c>
      <c r="Q577" s="19">
        <f>T576</f>
        <v>99167.9635529363</v>
      </c>
      <c r="R577" s="19">
        <f>INDEX(model!$S$5:$S$35,MATCH(G577,model!$Q$5:$Q$35,0),1)*model!$O$5</f>
        <v>0</v>
      </c>
      <c r="S577" s="19">
        <f>IF(RIGHT(B577,1)="C",T576*INDEX(model!$T$5:$T$35,MATCH(G577,model!$Q$5:$Q$35,0),1),0)</f>
        <v>0</v>
      </c>
      <c r="T577" s="19">
        <f>(Q577+R577-S577)*M577</f>
        <v>98859.110009106516</v>
      </c>
      <c r="U577" s="19">
        <f>X576</f>
        <v>102507.62769481096</v>
      </c>
      <c r="V577" s="19">
        <f>INDEX(model!$S$5:$S$35,MATCH(G577,model!$Q$5:$Q$35,0),1)*model!$O$6</f>
        <v>0</v>
      </c>
      <c r="W577" s="19">
        <f>IF(RIGHT(B577,1)="C",X576*INDEX(model!$T$5:$T$35,MATCH(G577,model!$Q$5:$Q$35,0),1),0)</f>
        <v>0</v>
      </c>
      <c r="X577" s="19">
        <f>(U577+V577-W577)*P577</f>
        <v>102129.83854950524</v>
      </c>
      <c r="Y577" s="19"/>
      <c r="Z577" s="36" t="str">
        <f>K577&amp;L577</f>
        <v>UpDown</v>
      </c>
      <c r="AA577" s="36" t="str">
        <f>N577&amp;O577</f>
        <v>UpDown</v>
      </c>
      <c r="AB577" s="19"/>
      <c r="AC577" s="19"/>
      <c r="AD577" s="19"/>
      <c r="AE577" s="19"/>
      <c r="AI577" s="18">
        <f>ROUND(AI576-0.001,3)</f>
        <v>0.42799999999999999</v>
      </c>
      <c r="AJ577" s="9">
        <f t="array" ref="AJ577">PERCENTILE(IF($BB$5:$BB$2729="Y",$AY$5:$AY$2729),$AI577)</f>
        <v>0.99997819303612678</v>
      </c>
      <c r="AK577" s="9">
        <f t="array" ref="AK577">PERCENTILE(IF($BC$5:$BC$2729="Y",$AY$5:$AY$2729),$AI577)</f>
        <v>1.0104384367022055</v>
      </c>
      <c r="AL577" s="9">
        <f t="array" ref="AL577">PERCENTILE(IF($BD$5:$BD$2729="Y",$AY$5:$AY$2729),$AI577)</f>
        <v>0.9853155431860271</v>
      </c>
      <c r="AM577" s="41" t="str">
        <f>IF(AI577&lt;$BJ$7,"Up","Down")</f>
        <v>Up</v>
      </c>
      <c r="AN577" s="41" t="str">
        <f>IF(AI577&lt;$BK$7,"Down","Up")</f>
        <v>Up</v>
      </c>
      <c r="AO577" s="9">
        <f t="array" ref="AO577">PERCENTILE(IF($BT$5:$BT$2729="Y",$BQ$5:$BQ$2729),$AI577)</f>
        <v>0.99940749445483801</v>
      </c>
      <c r="AP577" s="9">
        <f t="array" ref="AP577">PERCENTILE(IF($BU$5:$BU$2729="Y",$BQ$5:$BQ$2729),$AI577)</f>
        <v>1.0142662766694721</v>
      </c>
      <c r="AQ577" s="9">
        <f t="array" ref="AQ577">PERCENTILE(IF($BV$5:$BV$2729="Y",$BQ$5:$BQ$2729),$AI577)</f>
        <v>0.98151648698281735</v>
      </c>
      <c r="AR577" s="41" t="str">
        <f>IF(AI577&lt;$BJ$12,"Up","Down")</f>
        <v>Up</v>
      </c>
      <c r="AS577" s="41" t="str">
        <f>IF(AI577&lt;$BK$12,"Down","Up")</f>
        <v>Down</v>
      </c>
      <c r="AU577" s="4" t="str">
        <f>IF(AZ577=AZ578,IF(AZ577&gt;AZ576,AZ577&amp;"_O",""),AZ577&amp;"_C")</f>
        <v/>
      </c>
      <c r="AV577" s="7" t="str">
        <f>IF(RIGHT(AU577,1)="C",AX577/INDEX($AX$5:$AX$2729,MATCH(AZ577&amp;"_O",$AU$5:$AU$2729,0),1),"")</f>
        <v/>
      </c>
      <c r="AW577" s="38">
        <v>29574</v>
      </c>
      <c r="AX577" s="37">
        <v>133.69999999999999</v>
      </c>
      <c r="AY577" s="7">
        <f>AX577/AX576</f>
        <v>1.0345894916041167</v>
      </c>
      <c r="AZ577" s="4">
        <f>YEAR(AW577)</f>
        <v>1980</v>
      </c>
      <c r="BA577" s="2" t="s">
        <v>6</v>
      </c>
      <c r="BB577" s="12" t="str">
        <f>INDEX($CD$5:$CD$10,MATCH(BA577,$CC$5:$CC$10,0),1)</f>
        <v/>
      </c>
      <c r="BC577" s="12" t="str">
        <f>IF(AND(BB577="Y",AY577&gt;1),"Y","")</f>
        <v/>
      </c>
      <c r="BD577" s="12" t="str">
        <f>IF(AND(BB577="Y",AY577&lt;1),"Y","")</f>
        <v/>
      </c>
      <c r="BE577" s="12" t="str">
        <f>IF(AY577&gt;1,IF(AY576&gt;1,"Y",""),"")</f>
        <v/>
      </c>
      <c r="BF577" s="12" t="str">
        <f>IF(AY577&lt;1,IF(AY576&lt;1,"Y",""),"")</f>
        <v/>
      </c>
      <c r="BG577" s="2"/>
      <c r="BH577" s="2"/>
      <c r="BI577" s="2"/>
      <c r="BJ577" s="2"/>
      <c r="BK577" s="2"/>
      <c r="BL577" s="2"/>
      <c r="BM577" s="4" t="str">
        <f>IF(BR577=BR578,IF(BR577&gt;BR576,BR577&amp;"_O",""),BR577&amp;"_C")</f>
        <v/>
      </c>
      <c r="BN577" s="7" t="str">
        <f>IF(RIGHT(BM577,1)="C",BP577/INDEX($BP$5:$BP$2729,MATCH(BR577&amp;"_O",$BM$5:$BM$2729,0),1),"")</f>
        <v/>
      </c>
      <c r="BO577" s="38">
        <v>29973</v>
      </c>
      <c r="BP577" s="3">
        <v>185.83</v>
      </c>
      <c r="BQ577" s="7">
        <f>BP577/BP576</f>
        <v>0.99204569720264801</v>
      </c>
      <c r="BR577" s="4">
        <f>YEAR(BO577)</f>
        <v>1982</v>
      </c>
      <c r="BS577" s="2" t="s">
        <v>6</v>
      </c>
      <c r="BT577" s="12" t="str">
        <f>INDEX($CD$5:$CD$10,MATCH(BS577,$CC$5:$CC$10,0),1)</f>
        <v/>
      </c>
      <c r="BU577" s="12" t="str">
        <f>IF(AND(BT577="Y",BQ577&gt;1),"Y","")</f>
        <v/>
      </c>
      <c r="BV577" s="12" t="str">
        <f>IF(AND(BT577="Y",BQ577&lt;1),"Y","")</f>
        <v/>
      </c>
      <c r="BW577" s="12" t="str">
        <f>IF(BQ577&gt;1,IF(BQ576&gt;1,"Y",""),"")</f>
        <v/>
      </c>
      <c r="BX577" s="12" t="str">
        <f>IF(BQ577&lt;1,IF(BQ576&lt;1,"Y",""),"")</f>
        <v>Y</v>
      </c>
      <c r="BY577" s="2"/>
      <c r="BZ577" s="2"/>
      <c r="CA577" s="2"/>
    </row>
    <row r="578" spans="2:79">
      <c r="B578" s="4" t="str">
        <f>IF(G578=G579,IF(G578&gt;G577,G578&amp;"_O",""),G578&amp;"_C")</f>
        <v/>
      </c>
      <c r="C578" s="14">
        <f ca="1">RANDBETWEEN(0,1000)/1000</f>
        <v>0.32900000000000001</v>
      </c>
      <c r="D578" s="16">
        <f>D577+1</f>
        <v>574</v>
      </c>
      <c r="E578" s="10">
        <f>ROUNDDOWN(D578/52,0)+1</f>
        <v>12</v>
      </c>
      <c r="F578" s="15">
        <f>F577+7</f>
        <v>48638</v>
      </c>
      <c r="G578" s="4">
        <f>YEAR(F578)</f>
        <v>2033</v>
      </c>
      <c r="H578" s="33">
        <v>0.86799999999999999</v>
      </c>
      <c r="I578" s="33">
        <v>0.97199999999999998</v>
      </c>
      <c r="J578" s="33">
        <v>0.69399999999999995</v>
      </c>
      <c r="K578" s="16" t="str">
        <f>IF(M577&gt;1,"Up","Down")</f>
        <v>Down</v>
      </c>
      <c r="L578" s="16" t="str">
        <f>IF(K578="Up",IF(H578&lt;$BJ$7,"Up","Down"),IF(H578&lt;$BK$7,"Down","Up"))</f>
        <v>Up</v>
      </c>
      <c r="M578" s="17">
        <f>IF(L578="Up",INDEX($AK$5:$AK$1005,MATCH(I578,$AI$5:$AI$1005,0),1),INDEX($AL$5:$AL$1005,MATCH(J578,$AI$5:$AI$1005,0),1))</f>
        <v>1.0419549581058682</v>
      </c>
      <c r="N578" s="16" t="str">
        <f>IF(P577&gt;1,"Up","Down")</f>
        <v>Down</v>
      </c>
      <c r="O578" s="16" t="str">
        <f>IF(N578="Up",IF(H578&lt;$BJ$12,"Up","Down"),IF(H578&lt;$BK$12,"Down","Up"))</f>
        <v>Up</v>
      </c>
      <c r="P578" s="17">
        <f>IF(O578="Up",INDEX($AP$5:$AP$1005,MATCH(I578,$AI$5:$AI$1005,0),1),INDEX($AQ$5:$AQ$1005,MATCH(J578,$AI$5:$AI$1005,0),1))</f>
        <v>1.0554235434480017</v>
      </c>
      <c r="Q578" s="19">
        <f>T577</f>
        <v>98859.110009106516</v>
      </c>
      <c r="R578" s="19">
        <f>INDEX(model!$S$5:$S$35,MATCH(G578,model!$Q$5:$Q$35,0),1)*model!$O$5</f>
        <v>0</v>
      </c>
      <c r="S578" s="19">
        <f>IF(RIGHT(B578,1)="C",T577*INDEX(model!$T$5:$T$35,MATCH(G578,model!$Q$5:$Q$35,0),1),0)</f>
        <v>0</v>
      </c>
      <c r="T578" s="19">
        <f>(Q578+R578-S578)*M578</f>
        <v>103006.73982792201</v>
      </c>
      <c r="U578" s="19">
        <f>X577</f>
        <v>102129.83854950524</v>
      </c>
      <c r="V578" s="19">
        <f>INDEX(model!$S$5:$S$35,MATCH(G578,model!$Q$5:$Q$35,0),1)*model!$O$6</f>
        <v>0</v>
      </c>
      <c r="W578" s="19">
        <f>IF(RIGHT(B578,1)="C",X577*INDEX(model!$T$5:$T$35,MATCH(G578,model!$Q$5:$Q$35,0),1),0)</f>
        <v>0</v>
      </c>
      <c r="X578" s="19">
        <f>(U578+V578-W578)*P578</f>
        <v>107790.23609369114</v>
      </c>
      <c r="Y578" s="19"/>
      <c r="Z578" s="36" t="str">
        <f>K578&amp;L578</f>
        <v>DownUp</v>
      </c>
      <c r="AA578" s="36" t="str">
        <f>N578&amp;O578</f>
        <v>DownUp</v>
      </c>
      <c r="AB578" s="19"/>
      <c r="AC578" s="19"/>
      <c r="AD578" s="19"/>
      <c r="AE578" s="19"/>
      <c r="AI578" s="18">
        <f>ROUND(AI577-0.001,3)</f>
        <v>0.42699999999999999</v>
      </c>
      <c r="AJ578" s="9">
        <f t="array" ref="AJ578">PERCENTILE(IF($BB$5:$BB$2729="Y",$AY$5:$AY$2729),$AI578)</f>
        <v>0.99991951871082507</v>
      </c>
      <c r="AK578" s="9">
        <f t="array" ref="AK578">PERCENTILE(IF($BC$5:$BC$2729="Y",$AY$5:$AY$2729),$AI578)</f>
        <v>1.0104263816774337</v>
      </c>
      <c r="AL578" s="9">
        <f t="array" ref="AL578">PERCENTILE(IF($BD$5:$BD$2729="Y",$AY$5:$AY$2729),$AI578)</f>
        <v>0.98524706266088902</v>
      </c>
      <c r="AM578" s="41" t="str">
        <f>IF(AI578&lt;$BJ$7,"Up","Down")</f>
        <v>Up</v>
      </c>
      <c r="AN578" s="41" t="str">
        <f>IF(AI578&lt;$BK$7,"Down","Up")</f>
        <v>Up</v>
      </c>
      <c r="AO578" s="9">
        <f t="array" ref="AO578">PERCENTILE(IF($BT$5:$BT$2729="Y",$BQ$5:$BQ$2729),$AI578)</f>
        <v>0.99936718222112098</v>
      </c>
      <c r="AP578" s="9">
        <f t="array" ref="AP578">PERCENTILE(IF($BU$5:$BU$2729="Y",$BQ$5:$BQ$2729),$AI578)</f>
        <v>1.0142369381003973</v>
      </c>
      <c r="AQ578" s="9">
        <f t="array" ref="AQ578">PERCENTILE(IF($BV$5:$BV$2729="Y",$BQ$5:$BQ$2729),$AI578)</f>
        <v>0.98146887684297446</v>
      </c>
      <c r="AR578" s="41" t="str">
        <f>IF(AI578&lt;$BJ$12,"Up","Down")</f>
        <v>Up</v>
      </c>
      <c r="AS578" s="41" t="str">
        <f>IF(AI578&lt;$BK$12,"Down","Up")</f>
        <v>Down</v>
      </c>
      <c r="AU578" s="4" t="str">
        <f>IF(AZ578=AZ579,IF(AZ578&gt;AZ577,AZ578&amp;"_O",""),AZ578&amp;"_C")</f>
        <v>1980_C</v>
      </c>
      <c r="AV578" s="7">
        <f>IF(RIGHT(AU578,1)="C",AX578/INDEX($AX$5:$AX$2729,MATCH(AZ578&amp;"_O",$AU$5:$AU$2729,0),1),"")</f>
        <v>1.2821066466391289</v>
      </c>
      <c r="AW578" s="38">
        <v>29581</v>
      </c>
      <c r="AX578" s="37">
        <v>136.57</v>
      </c>
      <c r="AY578" s="7">
        <f>AX578/AX577</f>
        <v>1.0214659685863874</v>
      </c>
      <c r="AZ578" s="4">
        <f>YEAR(AW578)</f>
        <v>1980</v>
      </c>
      <c r="BA578" s="2" t="s">
        <v>6</v>
      </c>
      <c r="BB578" s="12" t="str">
        <f>INDEX($CD$5:$CD$10,MATCH(BA578,$CC$5:$CC$10,0),1)</f>
        <v/>
      </c>
      <c r="BC578" s="12" t="str">
        <f>IF(AND(BB578="Y",AY578&gt;1),"Y","")</f>
        <v/>
      </c>
      <c r="BD578" s="12" t="str">
        <f>IF(AND(BB578="Y",AY578&lt;1),"Y","")</f>
        <v/>
      </c>
      <c r="BE578" s="12" t="str">
        <f>IF(AY578&gt;1,IF(AY577&gt;1,"Y",""),"")</f>
        <v>Y</v>
      </c>
      <c r="BF578" s="12" t="str">
        <f>IF(AY578&lt;1,IF(AY577&lt;1,"Y",""),"")</f>
        <v/>
      </c>
      <c r="BG578" s="2"/>
      <c r="BH578" s="2"/>
      <c r="BI578" s="2"/>
      <c r="BJ578" s="2"/>
      <c r="BK578" s="2"/>
      <c r="BL578" s="2"/>
      <c r="BM578" s="4" t="str">
        <f>IF(BR578=BR579,IF(BR578&gt;BR577,BR578&amp;"_O",""),BR578&amp;"_C")</f>
        <v/>
      </c>
      <c r="BN578" s="7" t="str">
        <f>IF(RIGHT(BM578,1)="C",BP578/INDEX($BP$5:$BP$2729,MATCH(BR578&amp;"_O",$BM$5:$BM$2729,0),1),"")</f>
        <v/>
      </c>
      <c r="BO578" s="38">
        <v>29980</v>
      </c>
      <c r="BP578" s="3">
        <v>188.39</v>
      </c>
      <c r="BQ578" s="7">
        <f>BP578/BP577</f>
        <v>1.0137760318570734</v>
      </c>
      <c r="BR578" s="4">
        <f>YEAR(BO578)</f>
        <v>1982</v>
      </c>
      <c r="BS578" s="2" t="s">
        <v>6</v>
      </c>
      <c r="BT578" s="12" t="str">
        <f>INDEX($CD$5:$CD$10,MATCH(BS578,$CC$5:$CC$10,0),1)</f>
        <v/>
      </c>
      <c r="BU578" s="12" t="str">
        <f>IF(AND(BT578="Y",BQ578&gt;1),"Y","")</f>
        <v/>
      </c>
      <c r="BV578" s="12" t="str">
        <f>IF(AND(BT578="Y",BQ578&lt;1),"Y","")</f>
        <v/>
      </c>
      <c r="BW578" s="12" t="str">
        <f>IF(BQ578&gt;1,IF(BQ577&gt;1,"Y",""),"")</f>
        <v/>
      </c>
      <c r="BX578" s="12" t="str">
        <f>IF(BQ578&lt;1,IF(BQ577&lt;1,"Y",""),"")</f>
        <v/>
      </c>
      <c r="BY578" s="2"/>
      <c r="BZ578" s="2"/>
      <c r="CA578" s="2"/>
    </row>
    <row r="579" spans="2:79">
      <c r="B579" s="4" t="str">
        <f>IF(G579=G580,IF(G579&gt;G578,G579&amp;"_O",""),G579&amp;"_C")</f>
        <v/>
      </c>
      <c r="C579" s="14">
        <f ca="1">RANDBETWEEN(0,1000)/1000</f>
        <v>0.47399999999999998</v>
      </c>
      <c r="D579" s="16">
        <f>D578+1</f>
        <v>575</v>
      </c>
      <c r="E579" s="10">
        <f>ROUNDDOWN(D579/52,0)+1</f>
        <v>12</v>
      </c>
      <c r="F579" s="15">
        <f>F578+7</f>
        <v>48645</v>
      </c>
      <c r="G579" s="4">
        <f>YEAR(F579)</f>
        <v>2033</v>
      </c>
      <c r="H579" s="33">
        <v>0.51200000000000001</v>
      </c>
      <c r="I579" s="33">
        <v>0.16500000000000001</v>
      </c>
      <c r="J579" s="33">
        <v>0.28199999999999997</v>
      </c>
      <c r="K579" s="16" t="str">
        <f>IF(M578&gt;1,"Up","Down")</f>
        <v>Up</v>
      </c>
      <c r="L579" s="16" t="str">
        <f>IF(K579="Up",IF(H579&lt;$BJ$7,"Up","Down"),IF(H579&lt;$BK$7,"Down","Up"))</f>
        <v>Up</v>
      </c>
      <c r="M579" s="17">
        <f>IF(L579="Up",INDEX($AK$5:$AK$1005,MATCH(I579,$AI$5:$AI$1005,0),1),INDEX($AL$5:$AL$1005,MATCH(J579,$AI$5:$AI$1005,0),1))</f>
        <v>1.0038743016818881</v>
      </c>
      <c r="N579" s="16" t="str">
        <f>IF(P578&gt;1,"Up","Down")</f>
        <v>Up</v>
      </c>
      <c r="O579" s="16" t="str">
        <f>IF(N579="Up",IF(H579&lt;$BJ$12,"Up","Down"),IF(H579&lt;$BK$12,"Down","Up"))</f>
        <v>Up</v>
      </c>
      <c r="P579" s="17">
        <f>IF(O579="Up",INDEX($AP$5:$AP$1005,MATCH(I579,$AI$5:$AI$1005,0),1),INDEX($AQ$5:$AQ$1005,MATCH(J579,$AI$5:$AI$1005,0),1))</f>
        <v>1.0053597621763339</v>
      </c>
      <c r="Q579" s="19">
        <f>T578</f>
        <v>103006.73982792201</v>
      </c>
      <c r="R579" s="19">
        <f>INDEX(model!$S$5:$S$35,MATCH(G579,model!$Q$5:$Q$35,0),1)*model!$O$5</f>
        <v>0</v>
      </c>
      <c r="S579" s="19">
        <f>IF(RIGHT(B579,1)="C",T578*INDEX(model!$T$5:$T$35,MATCH(G579,model!$Q$5:$Q$35,0),1),0)</f>
        <v>0</v>
      </c>
      <c r="T579" s="19">
        <f>(Q579+R579-S579)*M579</f>
        <v>103405.81901328314</v>
      </c>
      <c r="U579" s="19">
        <f>X578</f>
        <v>107790.23609369114</v>
      </c>
      <c r="V579" s="19">
        <f>INDEX(model!$S$5:$S$35,MATCH(G579,model!$Q$5:$Q$35,0),1)*model!$O$6</f>
        <v>0</v>
      </c>
      <c r="W579" s="19">
        <f>IF(RIGHT(B579,1)="C",X578*INDEX(model!$T$5:$T$35,MATCH(G579,model!$Q$5:$Q$35,0),1),0)</f>
        <v>0</v>
      </c>
      <c r="X579" s="19">
        <f>(U579+V579-W579)*P579</f>
        <v>108367.96612408421</v>
      </c>
      <c r="Y579" s="19"/>
      <c r="Z579" s="36" t="str">
        <f>K579&amp;L579</f>
        <v>UpUp</v>
      </c>
      <c r="AA579" s="36" t="str">
        <f>N579&amp;O579</f>
        <v>UpUp</v>
      </c>
      <c r="AB579" s="19"/>
      <c r="AC579" s="19"/>
      <c r="AD579" s="19"/>
      <c r="AE579" s="19"/>
      <c r="AI579" s="18">
        <f>ROUND(AI578-0.001,3)</f>
        <v>0.42599999999999999</v>
      </c>
      <c r="AJ579" s="9">
        <f t="array" ref="AJ579">PERCENTILE(IF($BB$5:$BB$2729="Y",$AY$5:$AY$2729),$AI579)</f>
        <v>0.999891836953962</v>
      </c>
      <c r="AK579" s="9">
        <f t="array" ref="AK579">PERCENTILE(IF($BC$5:$BC$2729="Y",$AY$5:$AY$2729),$AI579)</f>
        <v>1.0104092192679908</v>
      </c>
      <c r="AL579" s="9">
        <f t="array" ref="AL579">PERCENTILE(IF($BD$5:$BD$2729="Y",$AY$5:$AY$2729),$AI579)</f>
        <v>0.98523515838551468</v>
      </c>
      <c r="AM579" s="41" t="str">
        <f>IF(AI579&lt;$BJ$7,"Up","Down")</f>
        <v>Up</v>
      </c>
      <c r="AN579" s="41" t="str">
        <f>IF(AI579&lt;$BK$7,"Down","Up")</f>
        <v>Up</v>
      </c>
      <c r="AO579" s="9">
        <f t="array" ref="AO579">PERCENTILE(IF($BT$5:$BT$2729="Y",$BQ$5:$BQ$2729),$AI579)</f>
        <v>0.99930148300128063</v>
      </c>
      <c r="AP579" s="9">
        <f t="array" ref="AP579">PERCENTILE(IF($BU$5:$BU$2729="Y",$BQ$5:$BQ$2729),$AI579)</f>
        <v>1.0142257567290305</v>
      </c>
      <c r="AQ579" s="9">
        <f t="array" ref="AQ579">PERCENTILE(IF($BV$5:$BV$2729="Y",$BQ$5:$BQ$2729),$AI579)</f>
        <v>0.98143446636020926</v>
      </c>
      <c r="AR579" s="41" t="str">
        <f>IF(AI579&lt;$BJ$12,"Up","Down")</f>
        <v>Up</v>
      </c>
      <c r="AS579" s="41" t="str">
        <f>IF(AI579&lt;$BK$12,"Down","Up")</f>
        <v>Down</v>
      </c>
      <c r="AU579" s="4" t="str">
        <f>IF(AZ579=AZ580,IF(AZ579&gt;AZ578,AZ579&amp;"_O",""),AZ579&amp;"_C")</f>
        <v>1981_O</v>
      </c>
      <c r="AV579" s="7" t="str">
        <f>IF(RIGHT(AU579,1)="C",AX579/INDEX($AX$5:$AX$2729,MATCH(AZ579&amp;"_O",$AU$5:$AU$2729,0),1),"")</f>
        <v/>
      </c>
      <c r="AW579" s="38">
        <v>29588</v>
      </c>
      <c r="AX579" s="37">
        <v>136.34</v>
      </c>
      <c r="AY579" s="7">
        <f>AX579/AX578</f>
        <v>0.99831588196529264</v>
      </c>
      <c r="AZ579" s="4">
        <f>YEAR(AW579)</f>
        <v>1981</v>
      </c>
      <c r="BA579" s="2" t="s">
        <v>6</v>
      </c>
      <c r="BB579" s="12" t="str">
        <f>INDEX($CD$5:$CD$10,MATCH(BA579,$CC$5:$CC$10,0),1)</f>
        <v/>
      </c>
      <c r="BC579" s="12" t="str">
        <f>IF(AND(BB579="Y",AY579&gt;1),"Y","")</f>
        <v/>
      </c>
      <c r="BD579" s="12" t="str">
        <f>IF(AND(BB579="Y",AY579&lt;1),"Y","")</f>
        <v/>
      </c>
      <c r="BE579" s="12" t="str">
        <f>IF(AY579&gt;1,IF(AY578&gt;1,"Y",""),"")</f>
        <v/>
      </c>
      <c r="BF579" s="12" t="str">
        <f>IF(AY579&lt;1,IF(AY578&lt;1,"Y",""),"")</f>
        <v/>
      </c>
      <c r="BG579" s="2"/>
      <c r="BH579" s="2"/>
      <c r="BI579" s="2"/>
      <c r="BJ579" s="2"/>
      <c r="BK579" s="2"/>
      <c r="BL579" s="2"/>
      <c r="BM579" s="4" t="str">
        <f>IF(BR579=BR580,IF(BR579&gt;BR578,BR579&amp;"_O",""),BR579&amp;"_C")</f>
        <v/>
      </c>
      <c r="BN579" s="7" t="str">
        <f>IF(RIGHT(BM579,1)="C",BP579/INDEX($BP$5:$BP$2729,MATCH(BR579&amp;"_O",$BM$5:$BM$2729,0),1),"")</f>
        <v/>
      </c>
      <c r="BO579" s="38">
        <v>29987</v>
      </c>
      <c r="BP579" s="3">
        <v>188.21</v>
      </c>
      <c r="BQ579" s="7">
        <f>BP579/BP578</f>
        <v>0.99904453527257298</v>
      </c>
      <c r="BR579" s="4">
        <f>YEAR(BO579)</f>
        <v>1982</v>
      </c>
      <c r="BS579" s="2" t="s">
        <v>6</v>
      </c>
      <c r="BT579" s="12" t="str">
        <f>INDEX($CD$5:$CD$10,MATCH(BS579,$CC$5:$CC$10,0),1)</f>
        <v/>
      </c>
      <c r="BU579" s="12" t="str">
        <f>IF(AND(BT579="Y",BQ579&gt;1),"Y","")</f>
        <v/>
      </c>
      <c r="BV579" s="12" t="str">
        <f>IF(AND(BT579="Y",BQ579&lt;1),"Y","")</f>
        <v/>
      </c>
      <c r="BW579" s="12" t="str">
        <f>IF(BQ579&gt;1,IF(BQ578&gt;1,"Y",""),"")</f>
        <v/>
      </c>
      <c r="BX579" s="12" t="str">
        <f>IF(BQ579&lt;1,IF(BQ578&lt;1,"Y",""),"")</f>
        <v/>
      </c>
      <c r="BY579" s="2"/>
      <c r="BZ579" s="2"/>
      <c r="CA579" s="2"/>
    </row>
    <row r="580" spans="2:79">
      <c r="B580" s="4" t="str">
        <f>IF(G580=G581,IF(G580&gt;G579,G580&amp;"_O",""),G580&amp;"_C")</f>
        <v/>
      </c>
      <c r="C580" s="14">
        <f ca="1">RANDBETWEEN(0,1000)/1000</f>
        <v>0.32900000000000001</v>
      </c>
      <c r="D580" s="16">
        <f>D579+1</f>
        <v>576</v>
      </c>
      <c r="E580" s="10">
        <f>ROUNDDOWN(D580/52,0)+1</f>
        <v>12</v>
      </c>
      <c r="F580" s="15">
        <f>F579+7</f>
        <v>48652</v>
      </c>
      <c r="G580" s="4">
        <f>YEAR(F580)</f>
        <v>2033</v>
      </c>
      <c r="H580" s="33">
        <v>0.87</v>
      </c>
      <c r="I580" s="33">
        <v>0.50600000000000001</v>
      </c>
      <c r="J580" s="33">
        <v>0.44500000000000001</v>
      </c>
      <c r="K580" s="16" t="str">
        <f>IF(M579&gt;1,"Up","Down")</f>
        <v>Up</v>
      </c>
      <c r="L580" s="16" t="str">
        <f>IF(K580="Up",IF(H580&lt;$BJ$7,"Up","Down"),IF(H580&lt;$BK$7,"Down","Up"))</f>
        <v>Down</v>
      </c>
      <c r="M580" s="17">
        <f>IF(L580="Up",INDEX($AK$5:$AK$1005,MATCH(I580,$AI$5:$AI$1005,0),1),INDEX($AL$5:$AL$1005,MATCH(J580,$AI$5:$AI$1005,0),1))</f>
        <v>0.98583418766368114</v>
      </c>
      <c r="N580" s="16" t="str">
        <f>IF(P579&gt;1,"Up","Down")</f>
        <v>Up</v>
      </c>
      <c r="O580" s="16" t="str">
        <f>IF(N580="Up",IF(H580&lt;$BJ$12,"Up","Down"),IF(H580&lt;$BK$12,"Down","Up"))</f>
        <v>Down</v>
      </c>
      <c r="P580" s="17">
        <f>IF(O580="Up",INDEX($AP$5:$AP$1005,MATCH(I580,$AI$5:$AI$1005,0),1),INDEX($AQ$5:$AQ$1005,MATCH(J580,$AI$5:$AI$1005,0),1))</f>
        <v>0.98225908677884488</v>
      </c>
      <c r="Q580" s="19">
        <f>T579</f>
        <v>103405.81901328314</v>
      </c>
      <c r="R580" s="19">
        <f>INDEX(model!$S$5:$S$35,MATCH(G580,model!$Q$5:$Q$35,0),1)*model!$O$5</f>
        <v>0</v>
      </c>
      <c r="S580" s="19">
        <f>IF(RIGHT(B580,1)="C",T579*INDEX(model!$T$5:$T$35,MATCH(G580,model!$Q$5:$Q$35,0),1),0)</f>
        <v>0</v>
      </c>
      <c r="T580" s="19">
        <f>(Q580+R580-S580)*M580</f>
        <v>101940.99158665762</v>
      </c>
      <c r="U580" s="19">
        <f>X579</f>
        <v>108367.96612408421</v>
      </c>
      <c r="V580" s="19">
        <f>INDEX(model!$S$5:$S$35,MATCH(G580,model!$Q$5:$Q$35,0),1)*model!$O$6</f>
        <v>0</v>
      </c>
      <c r="W580" s="19">
        <f>IF(RIGHT(B580,1)="C",X579*INDEX(model!$T$5:$T$35,MATCH(G580,model!$Q$5:$Q$35,0),1),0)</f>
        <v>0</v>
      </c>
      <c r="X580" s="19">
        <f>(U580+V580-W580)*P580</f>
        <v>106445.41944112375</v>
      </c>
      <c r="Y580" s="19"/>
      <c r="Z580" s="36" t="str">
        <f>K580&amp;L580</f>
        <v>UpDown</v>
      </c>
      <c r="AA580" s="36" t="str">
        <f>N580&amp;O580</f>
        <v>UpDown</v>
      </c>
      <c r="AB580" s="19"/>
      <c r="AC580" s="19"/>
      <c r="AD580" s="19"/>
      <c r="AE580" s="19"/>
      <c r="AI580" s="18">
        <f>ROUND(AI579-0.001,3)</f>
        <v>0.42499999999999999</v>
      </c>
      <c r="AJ580" s="9">
        <f t="array" ref="AJ580">PERCENTILE(IF($BB$5:$BB$2729="Y",$AY$5:$AY$2729),$AI580)</f>
        <v>0.99983924290397208</v>
      </c>
      <c r="AK580" s="9">
        <f t="array" ref="AK580">PERCENTILE(IF($BC$5:$BC$2729="Y",$AY$5:$AY$2729),$AI580)</f>
        <v>1.0103658599728687</v>
      </c>
      <c r="AL580" s="9">
        <f t="array" ref="AL580">PERCENTILE(IF($BD$5:$BD$2729="Y",$AY$5:$AY$2729),$AI580)</f>
        <v>0.98520966318095293</v>
      </c>
      <c r="AM580" s="41" t="str">
        <f>IF(AI580&lt;$BJ$7,"Up","Down")</f>
        <v>Up</v>
      </c>
      <c r="AN580" s="41" t="str">
        <f>IF(AI580&lt;$BK$7,"Down","Up")</f>
        <v>Up</v>
      </c>
      <c r="AO580" s="9">
        <f t="array" ref="AO580">PERCENTILE(IF($BT$5:$BT$2729="Y",$BQ$5:$BQ$2729),$AI580)</f>
        <v>0.99926806488118725</v>
      </c>
      <c r="AP580" s="9">
        <f t="array" ref="AP580">PERCENTILE(IF($BU$5:$BU$2729="Y",$BQ$5:$BQ$2729),$AI580)</f>
        <v>1.0141682062829953</v>
      </c>
      <c r="AQ580" s="9">
        <f t="array" ref="AQ580">PERCENTILE(IF($BV$5:$BV$2729="Y",$BQ$5:$BQ$2729),$AI580)</f>
        <v>0.98142821427008642</v>
      </c>
      <c r="AR580" s="41" t="str">
        <f>IF(AI580&lt;$BJ$12,"Up","Down")</f>
        <v>Up</v>
      </c>
      <c r="AS580" s="41" t="str">
        <f>IF(AI580&lt;$BK$12,"Down","Up")</f>
        <v>Down</v>
      </c>
      <c r="AU580" s="4" t="str">
        <f>IF(AZ580=AZ581,IF(AZ580&gt;AZ579,AZ580&amp;"_O",""),AZ580&amp;"_C")</f>
        <v/>
      </c>
      <c r="AV580" s="7" t="str">
        <f>IF(RIGHT(AU580,1)="C",AX580/INDEX($AX$5:$AX$2729,MATCH(AZ580&amp;"_O",$AU$5:$AU$2729,0),1),"")</f>
        <v/>
      </c>
      <c r="AW580" s="38">
        <v>29595</v>
      </c>
      <c r="AX580" s="37">
        <v>133.47999999999999</v>
      </c>
      <c r="AY580" s="7">
        <f>AX580/AX579</f>
        <v>0.97902303065864738</v>
      </c>
      <c r="AZ580" s="4">
        <f>YEAR(AW580)</f>
        <v>1981</v>
      </c>
      <c r="BA580" s="2" t="s">
        <v>6</v>
      </c>
      <c r="BB580" s="12" t="str">
        <f>INDEX($CD$5:$CD$10,MATCH(BA580,$CC$5:$CC$10,0),1)</f>
        <v/>
      </c>
      <c r="BC580" s="12" t="str">
        <f>IF(AND(BB580="Y",AY580&gt;1),"Y","")</f>
        <v/>
      </c>
      <c r="BD580" s="12" t="str">
        <f>IF(AND(BB580="Y",AY580&lt;1),"Y","")</f>
        <v/>
      </c>
      <c r="BE580" s="12" t="str">
        <f>IF(AY580&gt;1,IF(AY579&gt;1,"Y",""),"")</f>
        <v/>
      </c>
      <c r="BF580" s="12" t="str">
        <f>IF(AY580&lt;1,IF(AY579&lt;1,"Y",""),"")</f>
        <v>Y</v>
      </c>
      <c r="BG580" s="2"/>
      <c r="BH580" s="2"/>
      <c r="BI580" s="2"/>
      <c r="BJ580" s="2"/>
      <c r="BK580" s="2"/>
      <c r="BL580" s="2"/>
      <c r="BM580" s="4" t="str">
        <f>IF(BR580=BR581,IF(BR580&gt;BR579,BR580&amp;"_O",""),BR580&amp;"_C")</f>
        <v/>
      </c>
      <c r="BN580" s="7" t="str">
        <f>IF(RIGHT(BM580,1)="C",BP580/INDEX($BP$5:$BP$2729,MATCH(BR580&amp;"_O",$BM$5:$BM$2729,0),1),"")</f>
        <v/>
      </c>
      <c r="BO580" s="38">
        <v>29994</v>
      </c>
      <c r="BP580" s="3">
        <v>182.52</v>
      </c>
      <c r="BQ580" s="7">
        <f>BP580/BP579</f>
        <v>0.96976781254981137</v>
      </c>
      <c r="BR580" s="4">
        <f>YEAR(BO580)</f>
        <v>1982</v>
      </c>
      <c r="BS580" s="2" t="s">
        <v>6</v>
      </c>
      <c r="BT580" s="12" t="str">
        <f>INDEX($CD$5:$CD$10,MATCH(BS580,$CC$5:$CC$10,0),1)</f>
        <v/>
      </c>
      <c r="BU580" s="12" t="str">
        <f>IF(AND(BT580="Y",BQ580&gt;1),"Y","")</f>
        <v/>
      </c>
      <c r="BV580" s="12" t="str">
        <f>IF(AND(BT580="Y",BQ580&lt;1),"Y","")</f>
        <v/>
      </c>
      <c r="BW580" s="12" t="str">
        <f>IF(BQ580&gt;1,IF(BQ579&gt;1,"Y",""),"")</f>
        <v/>
      </c>
      <c r="BX580" s="12" t="str">
        <f>IF(BQ580&lt;1,IF(BQ579&lt;1,"Y",""),"")</f>
        <v>Y</v>
      </c>
      <c r="BY580" s="2"/>
      <c r="BZ580" s="2"/>
      <c r="CA580" s="2"/>
    </row>
    <row r="581" spans="2:79">
      <c r="B581" s="4" t="str">
        <f>IF(G581=G582,IF(G581&gt;G580,G581&amp;"_O",""),G581&amp;"_C")</f>
        <v/>
      </c>
      <c r="C581" s="14">
        <f ca="1">RANDBETWEEN(0,1000)/1000</f>
        <v>2.1000000000000001E-2</v>
      </c>
      <c r="D581" s="16">
        <f>D580+1</f>
        <v>577</v>
      </c>
      <c r="E581" s="10">
        <f>ROUNDDOWN(D581/52,0)+1</f>
        <v>12</v>
      </c>
      <c r="F581" s="15">
        <f>F580+7</f>
        <v>48659</v>
      </c>
      <c r="G581" s="4">
        <f>YEAR(F581)</f>
        <v>2033</v>
      </c>
      <c r="H581" s="33">
        <v>0.443</v>
      </c>
      <c r="I581" s="33">
        <v>0.40799999999999997</v>
      </c>
      <c r="J581" s="33">
        <v>0.32700000000000001</v>
      </c>
      <c r="K581" s="16" t="str">
        <f>IF(M580&gt;1,"Up","Down")</f>
        <v>Down</v>
      </c>
      <c r="L581" s="16" t="str">
        <f>IF(K581="Up",IF(H581&lt;$BJ$7,"Up","Down"),IF(H581&lt;$BK$7,"Down","Up"))</f>
        <v>Up</v>
      </c>
      <c r="M581" s="17">
        <f>IF(L581="Up",INDEX($AK$5:$AK$1005,MATCH(I581,$AI$5:$AI$1005,0),1),INDEX($AL$5:$AL$1005,MATCH(J581,$AI$5:$AI$1005,0),1))</f>
        <v>1.0098669640787314</v>
      </c>
      <c r="N581" s="16" t="str">
        <f>IF(P580&gt;1,"Up","Down")</f>
        <v>Down</v>
      </c>
      <c r="O581" s="16" t="str">
        <f>IF(N581="Up",IF(H581&lt;$BJ$12,"Up","Down"),IF(H581&lt;$BK$12,"Down","Up"))</f>
        <v>Down</v>
      </c>
      <c r="P581" s="17">
        <f>IF(O581="Up",INDEX($AP$5:$AP$1005,MATCH(I581,$AI$5:$AI$1005,0),1),INDEX($AQ$5:$AQ$1005,MATCH(J581,$AI$5:$AI$1005,0),1))</f>
        <v>0.97592529243628257</v>
      </c>
      <c r="Q581" s="19">
        <f>T580</f>
        <v>101940.99158665762</v>
      </c>
      <c r="R581" s="19">
        <f>INDEX(model!$S$5:$S$35,MATCH(G581,model!$Q$5:$Q$35,0),1)*model!$O$5</f>
        <v>0</v>
      </c>
      <c r="S581" s="19">
        <f>IF(RIGHT(B581,1)="C",T580*INDEX(model!$T$5:$T$35,MATCH(G581,model!$Q$5:$Q$35,0),1),0)</f>
        <v>0</v>
      </c>
      <c r="T581" s="19">
        <f>(Q581+R581-S581)*M581</f>
        <v>102946.83968879344</v>
      </c>
      <c r="U581" s="19">
        <f>X580</f>
        <v>106445.41944112375</v>
      </c>
      <c r="V581" s="19">
        <f>INDEX(model!$S$5:$S$35,MATCH(G581,model!$Q$5:$Q$35,0),1)*model!$O$6</f>
        <v>0</v>
      </c>
      <c r="W581" s="19">
        <f>IF(RIGHT(B581,1)="C",X580*INDEX(model!$T$5:$T$35,MATCH(G581,model!$Q$5:$Q$35,0),1),0)</f>
        <v>0</v>
      </c>
      <c r="X581" s="19">
        <f>(U581+V581-W581)*P581</f>
        <v>103882.77709658146</v>
      </c>
      <c r="Y581" s="19"/>
      <c r="Z581" s="36" t="str">
        <f>K581&amp;L581</f>
        <v>DownUp</v>
      </c>
      <c r="AA581" s="36" t="str">
        <f>N581&amp;O581</f>
        <v>DownDown</v>
      </c>
      <c r="AB581" s="19"/>
      <c r="AC581" s="19"/>
      <c r="AD581" s="19"/>
      <c r="AE581" s="19"/>
      <c r="AI581" s="18">
        <f>ROUND(AI580-0.001,3)</f>
        <v>0.42399999999999999</v>
      </c>
      <c r="AJ581" s="9">
        <f t="array" ref="AJ581">PERCENTILE(IF($BB$5:$BB$2729="Y",$AY$5:$AY$2729),$AI581)</f>
        <v>0.99983162664408443</v>
      </c>
      <c r="AK581" s="9">
        <f t="array" ref="AK581">PERCENTILE(IF($BC$5:$BC$2729="Y",$AY$5:$AY$2729),$AI581)</f>
        <v>1.0103629387011019</v>
      </c>
      <c r="AL581" s="9">
        <f t="array" ref="AL581">PERCENTILE(IF($BD$5:$BD$2729="Y",$AY$5:$AY$2729),$AI581)</f>
        <v>0.98517999200677231</v>
      </c>
      <c r="AM581" s="41" t="str">
        <f>IF(AI581&lt;$BJ$7,"Up","Down")</f>
        <v>Up</v>
      </c>
      <c r="AN581" s="41" t="str">
        <f>IF(AI581&lt;$BK$7,"Down","Up")</f>
        <v>Up</v>
      </c>
      <c r="AO581" s="9">
        <f t="array" ref="AO581">PERCENTILE(IF($BT$5:$BT$2729="Y",$BQ$5:$BQ$2729),$AI581)</f>
        <v>0.99919647802104827</v>
      </c>
      <c r="AP581" s="9">
        <f t="array" ref="AP581">PERCENTILE(IF($BU$5:$BU$2729="Y",$BQ$5:$BQ$2729),$AI581)</f>
        <v>1.0141136492685965</v>
      </c>
      <c r="AQ581" s="9">
        <f t="array" ref="AQ581">PERCENTILE(IF($BV$5:$BV$2729="Y",$BQ$5:$BQ$2729),$AI581)</f>
        <v>0.98138128965295379</v>
      </c>
      <c r="AR581" s="41" t="str">
        <f>IF(AI581&lt;$BJ$12,"Up","Down")</f>
        <v>Up</v>
      </c>
      <c r="AS581" s="41" t="str">
        <f>IF(AI581&lt;$BK$12,"Down","Up")</f>
        <v>Down</v>
      </c>
      <c r="AU581" s="4" t="str">
        <f>IF(AZ581=AZ582,IF(AZ581&gt;AZ580,AZ581&amp;"_O",""),AZ581&amp;"_C")</f>
        <v/>
      </c>
      <c r="AV581" s="7" t="str">
        <f>IF(RIGHT(AU581,1)="C",AX581/INDEX($AX$5:$AX$2729,MATCH(AZ581&amp;"_O",$AU$5:$AU$2729,0),1),"")</f>
        <v/>
      </c>
      <c r="AW581" s="38">
        <v>29602</v>
      </c>
      <c r="AX581" s="37">
        <v>134.77000000000001</v>
      </c>
      <c r="AY581" s="7">
        <f>AX581/AX580</f>
        <v>1.0096643691938869</v>
      </c>
      <c r="AZ581" s="4">
        <f>YEAR(AW581)</f>
        <v>1981</v>
      </c>
      <c r="BA581" s="2" t="s">
        <v>6</v>
      </c>
      <c r="BB581" s="12" t="str">
        <f>INDEX($CD$5:$CD$10,MATCH(BA581,$CC$5:$CC$10,0),1)</f>
        <v/>
      </c>
      <c r="BC581" s="12" t="str">
        <f>IF(AND(BB581="Y",AY581&gt;1),"Y","")</f>
        <v/>
      </c>
      <c r="BD581" s="12" t="str">
        <f>IF(AND(BB581="Y",AY581&lt;1),"Y","")</f>
        <v/>
      </c>
      <c r="BE581" s="12" t="str">
        <f>IF(AY581&gt;1,IF(AY580&gt;1,"Y",""),"")</f>
        <v/>
      </c>
      <c r="BF581" s="12" t="str">
        <f>IF(AY581&lt;1,IF(AY580&lt;1,"Y",""),"")</f>
        <v/>
      </c>
      <c r="BG581" s="2"/>
      <c r="BH581" s="2"/>
      <c r="BI581" s="2"/>
      <c r="BJ581" s="2"/>
      <c r="BK581" s="2"/>
      <c r="BL581" s="2"/>
      <c r="BM581" s="4" t="str">
        <f>IF(BR581=BR582,IF(BR581&gt;BR580,BR581&amp;"_O",""),BR581&amp;"_C")</f>
        <v/>
      </c>
      <c r="BN581" s="7" t="str">
        <f>IF(RIGHT(BM581,1)="C",BP581/INDEX($BP$5:$BP$2729,MATCH(BR581&amp;"_O",$BM$5:$BM$2729,0),1),"")</f>
        <v/>
      </c>
      <c r="BO581" s="38">
        <v>30001</v>
      </c>
      <c r="BP581" s="3">
        <v>180.65</v>
      </c>
      <c r="BQ581" s="7">
        <f>BP581/BP580</f>
        <v>0.98975454744685509</v>
      </c>
      <c r="BR581" s="4">
        <f>YEAR(BO581)</f>
        <v>1982</v>
      </c>
      <c r="BS581" s="2" t="s">
        <v>6</v>
      </c>
      <c r="BT581" s="12" t="str">
        <f>INDEX($CD$5:$CD$10,MATCH(BS581,$CC$5:$CC$10,0),1)</f>
        <v/>
      </c>
      <c r="BU581" s="12" t="str">
        <f>IF(AND(BT581="Y",BQ581&gt;1),"Y","")</f>
        <v/>
      </c>
      <c r="BV581" s="12" t="str">
        <f>IF(AND(BT581="Y",BQ581&lt;1),"Y","")</f>
        <v/>
      </c>
      <c r="BW581" s="12" t="str">
        <f>IF(BQ581&gt;1,IF(BQ580&gt;1,"Y",""),"")</f>
        <v/>
      </c>
      <c r="BX581" s="12" t="str">
        <f>IF(BQ581&lt;1,IF(BQ580&lt;1,"Y",""),"")</f>
        <v>Y</v>
      </c>
      <c r="BY581" s="2"/>
      <c r="BZ581" s="2"/>
      <c r="CA581" s="2"/>
    </row>
    <row r="582" spans="2:79">
      <c r="B582" s="4" t="str">
        <f>IF(G582=G583,IF(G582&gt;G581,G582&amp;"_O",""),G582&amp;"_C")</f>
        <v/>
      </c>
      <c r="C582" s="14">
        <f ca="1">RANDBETWEEN(0,1000)/1000</f>
        <v>0.60599999999999998</v>
      </c>
      <c r="D582" s="16">
        <f>D581+1</f>
        <v>578</v>
      </c>
      <c r="E582" s="10">
        <f>ROUNDDOWN(D582/52,0)+1</f>
        <v>12</v>
      </c>
      <c r="F582" s="15">
        <f>F581+7</f>
        <v>48666</v>
      </c>
      <c r="G582" s="4">
        <f>YEAR(F582)</f>
        <v>2033</v>
      </c>
      <c r="H582" s="33">
        <v>0.63100000000000001</v>
      </c>
      <c r="I582" s="33">
        <v>0.20499999999999999</v>
      </c>
      <c r="J582" s="33">
        <v>0.95499999999999996</v>
      </c>
      <c r="K582" s="16" t="str">
        <f>IF(M581&gt;1,"Up","Down")</f>
        <v>Up</v>
      </c>
      <c r="L582" s="16" t="str">
        <f>IF(K582="Up",IF(H582&lt;$BJ$7,"Up","Down"),IF(H582&lt;$BK$7,"Down","Up"))</f>
        <v>Down</v>
      </c>
      <c r="M582" s="17">
        <f>IF(L582="Up",INDEX($AK$5:$AK$1005,MATCH(I582,$AI$5:$AI$1005,0),1),INDEX($AL$5:$AL$1005,MATCH(J582,$AI$5:$AI$1005,0),1))</f>
        <v>0.99886116656416635</v>
      </c>
      <c r="N582" s="16" t="str">
        <f>IF(P581&gt;1,"Up","Down")</f>
        <v>Down</v>
      </c>
      <c r="O582" s="16" t="str">
        <f>IF(N582="Up",IF(H582&lt;$BJ$12,"Up","Down"),IF(H582&lt;$BK$12,"Down","Up"))</f>
        <v>Up</v>
      </c>
      <c r="P582" s="17">
        <f>IF(O582="Up",INDEX($AP$5:$AP$1005,MATCH(I582,$AI$5:$AI$1005,0),1),INDEX($AQ$5:$AQ$1005,MATCH(J582,$AI$5:$AI$1005,0),1))</f>
        <v>1.0068542654145107</v>
      </c>
      <c r="Q582" s="19">
        <f>T581</f>
        <v>102946.83968879344</v>
      </c>
      <c r="R582" s="19">
        <f>INDEX(model!$S$5:$S$35,MATCH(G582,model!$Q$5:$Q$35,0),1)*model!$O$5</f>
        <v>0</v>
      </c>
      <c r="S582" s="19">
        <f>IF(RIGHT(B582,1)="C",T581*INDEX(model!$T$5:$T$35,MATCH(G582,model!$Q$5:$Q$35,0),1),0)</f>
        <v>0</v>
      </c>
      <c r="T582" s="19">
        <f>(Q582+R582-S582)*M582</f>
        <v>102829.60038564244</v>
      </c>
      <c r="U582" s="19">
        <f>X581</f>
        <v>103882.77709658146</v>
      </c>
      <c r="V582" s="19">
        <f>INDEX(model!$S$5:$S$35,MATCH(G582,model!$Q$5:$Q$35,0),1)*model!$O$6</f>
        <v>0</v>
      </c>
      <c r="W582" s="19">
        <f>IF(RIGHT(B582,1)="C",X581*INDEX(model!$T$5:$T$35,MATCH(G582,model!$Q$5:$Q$35,0),1),0)</f>
        <v>0</v>
      </c>
      <c r="X582" s="19">
        <f>(U582+V582-W582)*P582</f>
        <v>104594.81722279788</v>
      </c>
      <c r="Y582" s="19"/>
      <c r="Z582" s="36" t="str">
        <f>K582&amp;L582</f>
        <v>UpDown</v>
      </c>
      <c r="AA582" s="36" t="str">
        <f>N582&amp;O582</f>
        <v>DownUp</v>
      </c>
      <c r="AB582" s="19"/>
      <c r="AC582" s="19"/>
      <c r="AD582" s="19"/>
      <c r="AE582" s="19"/>
      <c r="AI582" s="18">
        <f>ROUND(AI581-0.001,3)</f>
        <v>0.42299999999999999</v>
      </c>
      <c r="AJ582" s="9">
        <f t="array" ref="AJ582">PERCENTILE(IF($BB$5:$BB$2729="Y",$AY$5:$AY$2729),$AI582)</f>
        <v>0.99982187836205727</v>
      </c>
      <c r="AK582" s="9">
        <f t="array" ref="AK582">PERCENTILE(IF($BC$5:$BC$2729="Y",$AY$5:$AY$2729),$AI582)</f>
        <v>1.0103423775252445</v>
      </c>
      <c r="AL582" s="9">
        <f t="array" ref="AL582">PERCENTILE(IF($BD$5:$BD$2729="Y",$AY$5:$AY$2729),$AI582)</f>
        <v>0.98517406520533068</v>
      </c>
      <c r="AM582" s="41" t="str">
        <f>IF(AI582&lt;$BJ$7,"Up","Down")</f>
        <v>Up</v>
      </c>
      <c r="AN582" s="41" t="str">
        <f>IF(AI582&lt;$BK$7,"Down","Up")</f>
        <v>Up</v>
      </c>
      <c r="AO582" s="9">
        <f t="array" ref="AO582">PERCENTILE(IF($BT$5:$BT$2729="Y",$BQ$5:$BQ$2729),$AI582)</f>
        <v>0.99913274844938782</v>
      </c>
      <c r="AP582" s="9">
        <f t="array" ref="AP582">PERCENTILE(IF($BU$5:$BU$2729="Y",$BQ$5:$BQ$2729),$AI582)</f>
        <v>1.0140941215416026</v>
      </c>
      <c r="AQ582" s="9">
        <f t="array" ref="AQ582">PERCENTILE(IF($BV$5:$BV$2729="Y",$BQ$5:$BQ$2729),$AI582)</f>
        <v>0.98134986551313597</v>
      </c>
      <c r="AR582" s="41" t="str">
        <f>IF(AI582&lt;$BJ$12,"Up","Down")</f>
        <v>Up</v>
      </c>
      <c r="AS582" s="41" t="str">
        <f>IF(AI582&lt;$BK$12,"Down","Up")</f>
        <v>Down</v>
      </c>
      <c r="AU582" s="4" t="str">
        <f>IF(AZ582=AZ583,IF(AZ582&gt;AZ581,AZ582&amp;"_O",""),AZ582&amp;"_C")</f>
        <v/>
      </c>
      <c r="AV582" s="7" t="str">
        <f>IF(RIGHT(AU582,1)="C",AX582/INDEX($AX$5:$AX$2729,MATCH(AZ582&amp;"_O",$AU$5:$AU$2729,0),1),"")</f>
        <v/>
      </c>
      <c r="AW582" s="38">
        <v>29609</v>
      </c>
      <c r="AX582" s="37">
        <v>130.22999999999999</v>
      </c>
      <c r="AY582" s="7">
        <f>AX582/AX581</f>
        <v>0.96631297766565249</v>
      </c>
      <c r="AZ582" s="4">
        <f>YEAR(AW582)</f>
        <v>1981</v>
      </c>
      <c r="BA582" s="2" t="s">
        <v>6</v>
      </c>
      <c r="BB582" s="12" t="str">
        <f>INDEX($CD$5:$CD$10,MATCH(BA582,$CC$5:$CC$10,0),1)</f>
        <v/>
      </c>
      <c r="BC582" s="12" t="str">
        <f>IF(AND(BB582="Y",AY582&gt;1),"Y","")</f>
        <v/>
      </c>
      <c r="BD582" s="12" t="str">
        <f>IF(AND(BB582="Y",AY582&lt;1),"Y","")</f>
        <v/>
      </c>
      <c r="BE582" s="12" t="str">
        <f>IF(AY582&gt;1,IF(AY581&gt;1,"Y",""),"")</f>
        <v/>
      </c>
      <c r="BF582" s="12" t="str">
        <f>IF(AY582&lt;1,IF(AY581&lt;1,"Y",""),"")</f>
        <v/>
      </c>
      <c r="BG582" s="2"/>
      <c r="BH582" s="2"/>
      <c r="BI582" s="2"/>
      <c r="BJ582" s="2"/>
      <c r="BK582" s="2"/>
      <c r="BL582" s="2"/>
      <c r="BM582" s="4" t="str">
        <f>IF(BR582=BR583,IF(BR582&gt;BR581,BR582&amp;"_O",""),BR582&amp;"_C")</f>
        <v/>
      </c>
      <c r="BN582" s="7" t="str">
        <f>IF(RIGHT(BM582,1)="C",BP582/INDEX($BP$5:$BP$2729,MATCH(BR582&amp;"_O",$BM$5:$BM$2729,0),1),"")</f>
        <v/>
      </c>
      <c r="BO582" s="38">
        <v>30008</v>
      </c>
      <c r="BP582" s="3">
        <v>179.43</v>
      </c>
      <c r="BQ582" s="7">
        <f>BP582/BP581</f>
        <v>0.99324660946581789</v>
      </c>
      <c r="BR582" s="4">
        <f>YEAR(BO582)</f>
        <v>1982</v>
      </c>
      <c r="BS582" s="2" t="s">
        <v>6</v>
      </c>
      <c r="BT582" s="12" t="str">
        <f>INDEX($CD$5:$CD$10,MATCH(BS582,$CC$5:$CC$10,0),1)</f>
        <v/>
      </c>
      <c r="BU582" s="12" t="str">
        <f>IF(AND(BT582="Y",BQ582&gt;1),"Y","")</f>
        <v/>
      </c>
      <c r="BV582" s="12" t="str">
        <f>IF(AND(BT582="Y",BQ582&lt;1),"Y","")</f>
        <v/>
      </c>
      <c r="BW582" s="12" t="str">
        <f>IF(BQ582&gt;1,IF(BQ581&gt;1,"Y",""),"")</f>
        <v/>
      </c>
      <c r="BX582" s="12" t="str">
        <f>IF(BQ582&lt;1,IF(BQ581&lt;1,"Y",""),"")</f>
        <v>Y</v>
      </c>
      <c r="BY582" s="2"/>
      <c r="BZ582" s="2"/>
      <c r="CA582" s="2"/>
    </row>
    <row r="583" spans="2:79">
      <c r="B583" s="4" t="str">
        <f>IF(G583=G584,IF(G583&gt;G582,G583&amp;"_O",""),G583&amp;"_C")</f>
        <v/>
      </c>
      <c r="C583" s="14">
        <f ca="1">RANDBETWEEN(0,1000)/1000</f>
        <v>0.53900000000000003</v>
      </c>
      <c r="D583" s="16">
        <f>D582+1</f>
        <v>579</v>
      </c>
      <c r="E583" s="10">
        <f>ROUNDDOWN(D583/52,0)+1</f>
        <v>12</v>
      </c>
      <c r="F583" s="15">
        <f>F582+7</f>
        <v>48673</v>
      </c>
      <c r="G583" s="4">
        <f>YEAR(F583)</f>
        <v>2033</v>
      </c>
      <c r="H583" s="33">
        <v>0.85199999999999998</v>
      </c>
      <c r="I583" s="33">
        <v>0.32900000000000001</v>
      </c>
      <c r="J583" s="33">
        <v>0.88500000000000001</v>
      </c>
      <c r="K583" s="16" t="str">
        <f>IF(M582&gt;1,"Up","Down")</f>
        <v>Down</v>
      </c>
      <c r="L583" s="16" t="str">
        <f>IF(K583="Up",IF(H583&lt;$BJ$7,"Up","Down"),IF(H583&lt;$BK$7,"Down","Up"))</f>
        <v>Up</v>
      </c>
      <c r="M583" s="17">
        <f>IF(L583="Up",INDEX($AK$5:$AK$1005,MATCH(I583,$AI$5:$AI$1005,0),1),INDEX($AL$5:$AL$1005,MATCH(J583,$AI$5:$AI$1005,0),1))</f>
        <v>1.0079752611562325</v>
      </c>
      <c r="N583" s="16" t="str">
        <f>IF(P582&gt;1,"Up","Down")</f>
        <v>Up</v>
      </c>
      <c r="O583" s="16" t="str">
        <f>IF(N583="Up",IF(H583&lt;$BJ$12,"Up","Down"),IF(H583&lt;$BK$12,"Down","Up"))</f>
        <v>Down</v>
      </c>
      <c r="P583" s="17">
        <f>IF(O583="Up",INDEX($AP$5:$AP$1005,MATCH(I583,$AI$5:$AI$1005,0),1),INDEX($AQ$5:$AQ$1005,MATCH(J583,$AI$5:$AI$1005,0),1))</f>
        <v>0.99715361745126252</v>
      </c>
      <c r="Q583" s="19">
        <f>T582</f>
        <v>102829.60038564244</v>
      </c>
      <c r="R583" s="19">
        <f>INDEX(model!$S$5:$S$35,MATCH(G583,model!$Q$5:$Q$35,0),1)*model!$O$5</f>
        <v>0</v>
      </c>
      <c r="S583" s="19">
        <f>IF(RIGHT(B583,1)="C",T582*INDEX(model!$T$5:$T$35,MATCH(G583,model!$Q$5:$Q$35,0),1),0)</f>
        <v>0</v>
      </c>
      <c r="T583" s="19">
        <f>(Q583+R583-S583)*M583</f>
        <v>103649.69330330896</v>
      </c>
      <c r="U583" s="19">
        <f>X582</f>
        <v>104594.81722279788</v>
      </c>
      <c r="V583" s="19">
        <f>INDEX(model!$S$5:$S$35,MATCH(G583,model!$Q$5:$Q$35,0),1)*model!$O$6</f>
        <v>0</v>
      </c>
      <c r="W583" s="19">
        <f>IF(RIGHT(B583,1)="C",X582*INDEX(model!$T$5:$T$35,MATCH(G583,model!$Q$5:$Q$35,0),1),0)</f>
        <v>0</v>
      </c>
      <c r="X583" s="19">
        <f>(U583+V583-W583)*P583</f>
        <v>104297.10036036652</v>
      </c>
      <c r="Y583" s="19"/>
      <c r="Z583" s="36" t="str">
        <f>K583&amp;L583</f>
        <v>DownUp</v>
      </c>
      <c r="AA583" s="36" t="str">
        <f>N583&amp;O583</f>
        <v>UpDown</v>
      </c>
      <c r="AB583" s="19"/>
      <c r="AC583" s="19"/>
      <c r="AD583" s="19"/>
      <c r="AE583" s="19"/>
      <c r="AI583" s="18">
        <f>ROUND(AI582-0.001,3)</f>
        <v>0.42199999999999999</v>
      </c>
      <c r="AJ583" s="9">
        <f t="array" ref="AJ583">PERCENTILE(IF($BB$5:$BB$2729="Y",$AY$5:$AY$2729),$AI583)</f>
        <v>0.99973989805444152</v>
      </c>
      <c r="AK583" s="9">
        <f t="array" ref="AK583">PERCENTILE(IF($BC$5:$BC$2729="Y",$AY$5:$AY$2729),$AI583)</f>
        <v>1.0103386363294542</v>
      </c>
      <c r="AL583" s="9">
        <f t="array" ref="AL583">PERCENTILE(IF($BD$5:$BD$2729="Y",$AY$5:$AY$2729),$AI583)</f>
        <v>0.9851523945853945</v>
      </c>
      <c r="AM583" s="41" t="str">
        <f>IF(AI583&lt;$BJ$7,"Up","Down")</f>
        <v>Up</v>
      </c>
      <c r="AN583" s="41" t="str">
        <f>IF(AI583&lt;$BK$7,"Down","Up")</f>
        <v>Up</v>
      </c>
      <c r="AO583" s="9">
        <f t="array" ref="AO583">PERCENTILE(IF($BT$5:$BT$2729="Y",$BQ$5:$BQ$2729),$AI583)</f>
        <v>0.99909085599514091</v>
      </c>
      <c r="AP583" s="9">
        <f t="array" ref="AP583">PERCENTILE(IF($BU$5:$BU$2729="Y",$BQ$5:$BQ$2729),$AI583)</f>
        <v>1.0140584890332409</v>
      </c>
      <c r="AQ583" s="9">
        <f t="array" ref="AQ583">PERCENTILE(IF($BV$5:$BV$2729="Y",$BQ$5:$BQ$2729),$AI583)</f>
        <v>0.98132925385697412</v>
      </c>
      <c r="AR583" s="41" t="str">
        <f>IF(AI583&lt;$BJ$12,"Up","Down")</f>
        <v>Up</v>
      </c>
      <c r="AS583" s="41" t="str">
        <f>IF(AI583&lt;$BK$12,"Down","Up")</f>
        <v>Down</v>
      </c>
      <c r="AU583" s="4" t="str">
        <f>IF(AZ583=AZ584,IF(AZ583&gt;AZ582,AZ583&amp;"_O",""),AZ583&amp;"_C")</f>
        <v/>
      </c>
      <c r="AV583" s="7" t="str">
        <f>IF(RIGHT(AU583,1)="C",AX583/INDEX($AX$5:$AX$2729,MATCH(AZ583&amp;"_O",$AU$5:$AU$2729,0),1),"")</f>
        <v/>
      </c>
      <c r="AW583" s="38">
        <v>29616</v>
      </c>
      <c r="AX583" s="37">
        <v>129.55000000000001</v>
      </c>
      <c r="AY583" s="7">
        <f>AX583/AX582</f>
        <v>0.99477846886278143</v>
      </c>
      <c r="AZ583" s="4">
        <f>YEAR(AW583)</f>
        <v>1981</v>
      </c>
      <c r="BA583" s="2" t="s">
        <v>6</v>
      </c>
      <c r="BB583" s="12" t="str">
        <f>INDEX($CD$5:$CD$10,MATCH(BA583,$CC$5:$CC$10,0),1)</f>
        <v/>
      </c>
      <c r="BC583" s="12" t="str">
        <f>IF(AND(BB583="Y",AY583&gt;1),"Y","")</f>
        <v/>
      </c>
      <c r="BD583" s="12" t="str">
        <f>IF(AND(BB583="Y",AY583&lt;1),"Y","")</f>
        <v/>
      </c>
      <c r="BE583" s="12" t="str">
        <f>IF(AY583&gt;1,IF(AY582&gt;1,"Y",""),"")</f>
        <v/>
      </c>
      <c r="BF583" s="12" t="str">
        <f>IF(AY583&lt;1,IF(AY582&lt;1,"Y",""),"")</f>
        <v>Y</v>
      </c>
      <c r="BG583" s="2"/>
      <c r="BH583" s="2"/>
      <c r="BI583" s="2"/>
      <c r="BJ583" s="2"/>
      <c r="BK583" s="2"/>
      <c r="BL583" s="2"/>
      <c r="BM583" s="4" t="str">
        <f>IF(BR583=BR584,IF(BR583&gt;BR582,BR583&amp;"_O",""),BR583&amp;"_C")</f>
        <v/>
      </c>
      <c r="BN583" s="7" t="str">
        <f>IF(RIGHT(BM583,1)="C",BP583/INDEX($BP$5:$BP$2729,MATCH(BR583&amp;"_O",$BM$5:$BM$2729,0),1),"")</f>
        <v/>
      </c>
      <c r="BO583" s="38">
        <v>30015</v>
      </c>
      <c r="BP583" s="3">
        <v>173.97</v>
      </c>
      <c r="BQ583" s="7">
        <f>BP583/BP582</f>
        <v>0.96957030596890148</v>
      </c>
      <c r="BR583" s="4">
        <f>YEAR(BO583)</f>
        <v>1982</v>
      </c>
      <c r="BS583" s="2" t="s">
        <v>6</v>
      </c>
      <c r="BT583" s="12" t="str">
        <f>INDEX($CD$5:$CD$10,MATCH(BS583,$CC$5:$CC$10,0),1)</f>
        <v/>
      </c>
      <c r="BU583" s="12" t="str">
        <f>IF(AND(BT583="Y",BQ583&gt;1),"Y","")</f>
        <v/>
      </c>
      <c r="BV583" s="12" t="str">
        <f>IF(AND(BT583="Y",BQ583&lt;1),"Y","")</f>
        <v/>
      </c>
      <c r="BW583" s="12" t="str">
        <f>IF(BQ583&gt;1,IF(BQ582&gt;1,"Y",""),"")</f>
        <v/>
      </c>
      <c r="BX583" s="12" t="str">
        <f>IF(BQ583&lt;1,IF(BQ582&lt;1,"Y",""),"")</f>
        <v>Y</v>
      </c>
      <c r="BY583" s="2"/>
      <c r="BZ583" s="2"/>
      <c r="CA583" s="2"/>
    </row>
    <row r="584" spans="2:79">
      <c r="B584" s="4" t="str">
        <f>IF(G584=G585,IF(G584&gt;G583,G584&amp;"_O",""),G584&amp;"_C")</f>
        <v/>
      </c>
      <c r="C584" s="14">
        <f ca="1">RANDBETWEEN(0,1000)/1000</f>
        <v>0.56200000000000006</v>
      </c>
      <c r="D584" s="16">
        <f>D583+1</f>
        <v>580</v>
      </c>
      <c r="E584" s="10">
        <f>ROUNDDOWN(D584/52,0)+1</f>
        <v>12</v>
      </c>
      <c r="F584" s="15">
        <f>F583+7</f>
        <v>48680</v>
      </c>
      <c r="G584" s="4">
        <f>YEAR(F584)</f>
        <v>2033</v>
      </c>
      <c r="H584" s="33">
        <v>0.192</v>
      </c>
      <c r="I584" s="33">
        <v>0.73399999999999999</v>
      </c>
      <c r="J584" s="33">
        <v>0.83899999999999997</v>
      </c>
      <c r="K584" s="16" t="str">
        <f>IF(M583&gt;1,"Up","Down")</f>
        <v>Up</v>
      </c>
      <c r="L584" s="16" t="str">
        <f>IF(K584="Up",IF(H584&lt;$BJ$7,"Up","Down"),IF(H584&lt;$BK$7,"Down","Up"))</f>
        <v>Up</v>
      </c>
      <c r="M584" s="17">
        <f>IF(L584="Up",INDEX($AK$5:$AK$1005,MATCH(I584,$AI$5:$AI$1005,0),1),INDEX($AL$5:$AL$1005,MATCH(J584,$AI$5:$AI$1005,0),1))</f>
        <v>1.0204649966050061</v>
      </c>
      <c r="N584" s="16" t="str">
        <f>IF(P583&gt;1,"Up","Down")</f>
        <v>Down</v>
      </c>
      <c r="O584" s="16" t="str">
        <f>IF(N584="Up",IF(H584&lt;$BJ$12,"Up","Down"),IF(H584&lt;$BK$12,"Down","Up"))</f>
        <v>Down</v>
      </c>
      <c r="P584" s="17">
        <f>IF(O584="Up",INDEX($AP$5:$AP$1005,MATCH(I584,$AI$5:$AI$1005,0),1),INDEX($AQ$5:$AQ$1005,MATCH(J584,$AI$5:$AI$1005,0),1))</f>
        <v>0.99617790375213056</v>
      </c>
      <c r="Q584" s="19">
        <f>T583</f>
        <v>103649.69330330896</v>
      </c>
      <c r="R584" s="19">
        <f>INDEX(model!$S$5:$S$35,MATCH(G584,model!$Q$5:$Q$35,0),1)*model!$O$5</f>
        <v>0</v>
      </c>
      <c r="S584" s="19">
        <f>IF(RIGHT(B584,1)="C",T583*INDEX(model!$T$5:$T$35,MATCH(G584,model!$Q$5:$Q$35,0),1),0)</f>
        <v>0</v>
      </c>
      <c r="T584" s="19">
        <f>(Q584+R584-S584)*M584</f>
        <v>105770.8839248711</v>
      </c>
      <c r="U584" s="19">
        <f>X583</f>
        <v>104297.10036036652</v>
      </c>
      <c r="V584" s="19">
        <f>INDEX(model!$S$5:$S$35,MATCH(G584,model!$Q$5:$Q$35,0),1)*model!$O$6</f>
        <v>0</v>
      </c>
      <c r="W584" s="19">
        <f>IF(RIGHT(B584,1)="C",X583*INDEX(model!$T$5:$T$35,MATCH(G584,model!$Q$5:$Q$35,0),1),0)</f>
        <v>0</v>
      </c>
      <c r="X584" s="19">
        <f>(U584+V584-W584)*P584</f>
        <v>103898.4668044155</v>
      </c>
      <c r="Y584" s="19"/>
      <c r="Z584" s="36" t="str">
        <f>K584&amp;L584</f>
        <v>UpUp</v>
      </c>
      <c r="AA584" s="36" t="str">
        <f>N584&amp;O584</f>
        <v>DownDown</v>
      </c>
      <c r="AB584" s="19"/>
      <c r="AC584" s="19"/>
      <c r="AD584" s="19"/>
      <c r="AE584" s="19"/>
      <c r="AI584" s="18">
        <f>ROUND(AI583-0.001,3)</f>
        <v>0.42099999999999999</v>
      </c>
      <c r="AJ584" s="9">
        <f t="array" ref="AJ584">PERCENTILE(IF($BB$5:$BB$2729="Y",$AY$5:$AY$2729),$AI584)</f>
        <v>0.99971879894861759</v>
      </c>
      <c r="AK584" s="9">
        <f t="array" ref="AK584">PERCENTILE(IF($BC$5:$BC$2729="Y",$AY$5:$AY$2729),$AI584)</f>
        <v>1.0103007790097696</v>
      </c>
      <c r="AL584" s="9">
        <f t="array" ref="AL584">PERCENTILE(IF($BD$5:$BD$2729="Y",$AY$5:$AY$2729),$AI584)</f>
        <v>0.98510457427270182</v>
      </c>
      <c r="AM584" s="41" t="str">
        <f>IF(AI584&lt;$BJ$7,"Up","Down")</f>
        <v>Up</v>
      </c>
      <c r="AN584" s="41" t="str">
        <f>IF(AI584&lt;$BK$7,"Down","Up")</f>
        <v>Up</v>
      </c>
      <c r="AO584" s="9">
        <f t="array" ref="AO584">PERCENTILE(IF($BT$5:$BT$2729="Y",$BQ$5:$BQ$2729),$AI584)</f>
        <v>0.99905641270464707</v>
      </c>
      <c r="AP584" s="9">
        <f t="array" ref="AP584">PERCENTILE(IF($BU$5:$BU$2729="Y",$BQ$5:$BQ$2729),$AI584)</f>
        <v>1.0140091647310221</v>
      </c>
      <c r="AQ584" s="9">
        <f t="array" ref="AQ584">PERCENTILE(IF($BV$5:$BV$2729="Y",$BQ$5:$BQ$2729),$AI584)</f>
        <v>0.98131696045765382</v>
      </c>
      <c r="AR584" s="41" t="str">
        <f>IF(AI584&lt;$BJ$12,"Up","Down")</f>
        <v>Up</v>
      </c>
      <c r="AS584" s="41" t="str">
        <f>IF(AI584&lt;$BK$12,"Down","Up")</f>
        <v>Down</v>
      </c>
      <c r="AU584" s="4" t="str">
        <f>IF(AZ584=AZ585,IF(AZ584&gt;AZ583,AZ584&amp;"_O",""),AZ584&amp;"_C")</f>
        <v/>
      </c>
      <c r="AV584" s="7" t="str">
        <f>IF(RIGHT(AU584,1)="C",AX584/INDEX($AX$5:$AX$2729,MATCH(AZ584&amp;"_O",$AU$5:$AU$2729,0),1),"")</f>
        <v/>
      </c>
      <c r="AW584" s="38">
        <v>29623</v>
      </c>
      <c r="AX584" s="37">
        <v>130.6</v>
      </c>
      <c r="AY584" s="7">
        <f>AX584/AX583</f>
        <v>1.0081049787726746</v>
      </c>
      <c r="AZ584" s="4">
        <f>YEAR(AW584)</f>
        <v>1981</v>
      </c>
      <c r="BA584" s="2" t="s">
        <v>6</v>
      </c>
      <c r="BB584" s="12" t="str">
        <f>INDEX($CD$5:$CD$10,MATCH(BA584,$CC$5:$CC$10,0),1)</f>
        <v/>
      </c>
      <c r="BC584" s="12" t="str">
        <f>IF(AND(BB584="Y",AY584&gt;1),"Y","")</f>
        <v/>
      </c>
      <c r="BD584" s="12" t="str">
        <f>IF(AND(BB584="Y",AY584&lt;1),"Y","")</f>
        <v/>
      </c>
      <c r="BE584" s="12" t="str">
        <f>IF(AY584&gt;1,IF(AY583&gt;1,"Y",""),"")</f>
        <v/>
      </c>
      <c r="BF584" s="12" t="str">
        <f>IF(AY584&lt;1,IF(AY583&lt;1,"Y",""),"")</f>
        <v/>
      </c>
      <c r="BG584" s="2"/>
      <c r="BH584" s="2"/>
      <c r="BI584" s="2"/>
      <c r="BJ584" s="2"/>
      <c r="BK584" s="2"/>
      <c r="BL584" s="2"/>
      <c r="BM584" s="4" t="str">
        <f>IF(BR584=BR585,IF(BR584&gt;BR583,BR584&amp;"_O",""),BR584&amp;"_C")</f>
        <v/>
      </c>
      <c r="BN584" s="7" t="str">
        <f>IF(RIGHT(BM584,1)="C",BP584/INDEX($BP$5:$BP$2729,MATCH(BR584&amp;"_O",$BM$5:$BM$2729,0),1),"")</f>
        <v/>
      </c>
      <c r="BO584" s="38">
        <v>30022</v>
      </c>
      <c r="BP584" s="3">
        <v>168.23</v>
      </c>
      <c r="BQ584" s="7">
        <f>BP584/BP583</f>
        <v>0.96700580559866633</v>
      </c>
      <c r="BR584" s="4">
        <f>YEAR(BO584)</f>
        <v>1982</v>
      </c>
      <c r="BS584" s="2" t="s">
        <v>6</v>
      </c>
      <c r="BT584" s="12" t="str">
        <f>INDEX($CD$5:$CD$10,MATCH(BS584,$CC$5:$CC$10,0),1)</f>
        <v/>
      </c>
      <c r="BU584" s="12" t="str">
        <f>IF(AND(BT584="Y",BQ584&gt;1),"Y","")</f>
        <v/>
      </c>
      <c r="BV584" s="12" t="str">
        <f>IF(AND(BT584="Y",BQ584&lt;1),"Y","")</f>
        <v/>
      </c>
      <c r="BW584" s="12" t="str">
        <f>IF(BQ584&gt;1,IF(BQ583&gt;1,"Y",""),"")</f>
        <v/>
      </c>
      <c r="BX584" s="12" t="str">
        <f>IF(BQ584&lt;1,IF(BQ583&lt;1,"Y",""),"")</f>
        <v>Y</v>
      </c>
      <c r="BY584" s="2"/>
      <c r="BZ584" s="2"/>
      <c r="CA584" s="2"/>
    </row>
    <row r="585" spans="2:79">
      <c r="B585" s="4" t="str">
        <f>IF(G585=G586,IF(G585&gt;G584,G585&amp;"_O",""),G585&amp;"_C")</f>
        <v/>
      </c>
      <c r="C585" s="14">
        <f ca="1">RANDBETWEEN(0,1000)/1000</f>
        <v>0.01</v>
      </c>
      <c r="D585" s="16">
        <f>D584+1</f>
        <v>581</v>
      </c>
      <c r="E585" s="10">
        <f>ROUNDDOWN(D585/52,0)+1</f>
        <v>12</v>
      </c>
      <c r="F585" s="15">
        <f>F584+7</f>
        <v>48687</v>
      </c>
      <c r="G585" s="4">
        <f>YEAR(F585)</f>
        <v>2033</v>
      </c>
      <c r="H585" s="33">
        <v>0.73699999999999999</v>
      </c>
      <c r="I585" s="33">
        <v>0.60599999999999998</v>
      </c>
      <c r="J585" s="33">
        <v>0.77600000000000002</v>
      </c>
      <c r="K585" s="16" t="str">
        <f>IF(M584&gt;1,"Up","Down")</f>
        <v>Up</v>
      </c>
      <c r="L585" s="16" t="str">
        <f>IF(K585="Up",IF(H585&lt;$BJ$7,"Up","Down"),IF(H585&lt;$BK$7,"Down","Up"))</f>
        <v>Down</v>
      </c>
      <c r="M585" s="17">
        <f>IF(L585="Up",INDEX($AK$5:$AK$1005,MATCH(I585,$AI$5:$AI$1005,0),1),INDEX($AL$5:$AL$1005,MATCH(J585,$AI$5:$AI$1005,0),1))</f>
        <v>0.99537359826190808</v>
      </c>
      <c r="N585" s="16" t="str">
        <f>IF(P584&gt;1,"Up","Down")</f>
        <v>Down</v>
      </c>
      <c r="O585" s="16" t="str">
        <f>IF(N585="Up",IF(H585&lt;$BJ$12,"Up","Down"),IF(H585&lt;$BK$12,"Down","Up"))</f>
        <v>Up</v>
      </c>
      <c r="P585" s="17">
        <f>IF(O585="Up",INDEX($AP$5:$AP$1005,MATCH(I585,$AI$5:$AI$1005,0),1),INDEX($AQ$5:$AQ$1005,MATCH(J585,$AI$5:$AI$1005,0),1))</f>
        <v>1.0215679087973464</v>
      </c>
      <c r="Q585" s="19">
        <f>T584</f>
        <v>105770.8839248711</v>
      </c>
      <c r="R585" s="19">
        <f>INDEX(model!$S$5:$S$35,MATCH(G585,model!$Q$5:$Q$35,0),1)*model!$O$5</f>
        <v>0</v>
      </c>
      <c r="S585" s="19">
        <f>IF(RIGHT(B585,1)="C",T584*INDEX(model!$T$5:$T$35,MATCH(G585,model!$Q$5:$Q$35,0),1),0)</f>
        <v>0</v>
      </c>
      <c r="T585" s="19">
        <f>(Q585+R585-S585)*M585</f>
        <v>105281.54532364156</v>
      </c>
      <c r="U585" s="19">
        <f>X584</f>
        <v>103898.4668044155</v>
      </c>
      <c r="V585" s="19">
        <f>INDEX(model!$S$5:$S$35,MATCH(G585,model!$Q$5:$Q$35,0),1)*model!$O$6</f>
        <v>0</v>
      </c>
      <c r="W585" s="19">
        <f>IF(RIGHT(B585,1)="C",X584*INDEX(model!$T$5:$T$35,MATCH(G585,model!$Q$5:$Q$35,0),1),0)</f>
        <v>0</v>
      </c>
      <c r="X585" s="19">
        <f>(U585+V585-W585)*P585</f>
        <v>106139.33946063725</v>
      </c>
      <c r="Y585" s="19"/>
      <c r="Z585" s="36" t="str">
        <f>K585&amp;L585</f>
        <v>UpDown</v>
      </c>
      <c r="AA585" s="36" t="str">
        <f>N585&amp;O585</f>
        <v>DownUp</v>
      </c>
      <c r="AB585" s="19"/>
      <c r="AC585" s="19"/>
      <c r="AD585" s="19"/>
      <c r="AE585" s="19"/>
      <c r="AI585" s="18">
        <f>ROUND(AI584-0.001,3)</f>
        <v>0.42</v>
      </c>
      <c r="AJ585" s="9">
        <f t="array" ref="AJ585">PERCENTILE(IF($BB$5:$BB$2729="Y",$AY$5:$AY$2729),$AI585)</f>
        <v>0.99964248233107023</v>
      </c>
      <c r="AK585" s="9">
        <f t="array" ref="AK585">PERCENTILE(IF($BC$5:$BC$2729="Y",$AY$5:$AY$2729),$AI585)</f>
        <v>1.0102912720909147</v>
      </c>
      <c r="AL585" s="9">
        <f t="array" ref="AL585">PERCENTILE(IF($BD$5:$BD$2729="Y",$AY$5:$AY$2729),$AI585)</f>
        <v>0.98502270175175721</v>
      </c>
      <c r="AM585" s="41" t="str">
        <f>IF(AI585&lt;$BJ$7,"Up","Down")</f>
        <v>Up</v>
      </c>
      <c r="AN585" s="41" t="str">
        <f>IF(AI585&lt;$BK$7,"Down","Up")</f>
        <v>Up</v>
      </c>
      <c r="AO585" s="9">
        <f t="array" ref="AO585">PERCENTILE(IF($BT$5:$BT$2729="Y",$BQ$5:$BQ$2729),$AI585)</f>
        <v>0.99902320839132974</v>
      </c>
      <c r="AP585" s="9">
        <f t="array" ref="AP585">PERCENTILE(IF($BU$5:$BU$2729="Y",$BQ$5:$BQ$2729),$AI585)</f>
        <v>1.0139447054561876</v>
      </c>
      <c r="AQ585" s="9">
        <f t="array" ref="AQ585">PERCENTILE(IF($BV$5:$BV$2729="Y",$BQ$5:$BQ$2729),$AI585)</f>
        <v>0.9813160402134441</v>
      </c>
      <c r="AR585" s="41" t="str">
        <f>IF(AI585&lt;$BJ$12,"Up","Down")</f>
        <v>Up</v>
      </c>
      <c r="AS585" s="41" t="str">
        <f>IF(AI585&lt;$BK$12,"Down","Up")</f>
        <v>Down</v>
      </c>
      <c r="AU585" s="4" t="str">
        <f>IF(AZ585=AZ586,IF(AZ585&gt;AZ584,AZ585&amp;"_O",""),AZ585&amp;"_C")</f>
        <v/>
      </c>
      <c r="AV585" s="7" t="str">
        <f>IF(RIGHT(AU585,1)="C",AX585/INDEX($AX$5:$AX$2729,MATCH(AZ585&amp;"_O",$AU$5:$AU$2729,0),1),"")</f>
        <v/>
      </c>
      <c r="AW585" s="38">
        <v>29630</v>
      </c>
      <c r="AX585" s="37">
        <v>126.98</v>
      </c>
      <c r="AY585" s="7">
        <f>AX585/AX584</f>
        <v>0.97228177641653912</v>
      </c>
      <c r="AZ585" s="4">
        <f>YEAR(AW585)</f>
        <v>1981</v>
      </c>
      <c r="BA585" s="2" t="s">
        <v>6</v>
      </c>
      <c r="BB585" s="12" t="str">
        <f>INDEX($CD$5:$CD$10,MATCH(BA585,$CC$5:$CC$10,0),1)</f>
        <v/>
      </c>
      <c r="BC585" s="12" t="str">
        <f>IF(AND(BB585="Y",AY585&gt;1),"Y","")</f>
        <v/>
      </c>
      <c r="BD585" s="12" t="str">
        <f>IF(AND(BB585="Y",AY585&lt;1),"Y","")</f>
        <v/>
      </c>
      <c r="BE585" s="12" t="str">
        <f>IF(AY585&gt;1,IF(AY584&gt;1,"Y",""),"")</f>
        <v/>
      </c>
      <c r="BF585" s="12" t="str">
        <f>IF(AY585&lt;1,IF(AY584&lt;1,"Y",""),"")</f>
        <v/>
      </c>
      <c r="BG585" s="2"/>
      <c r="BH585" s="2"/>
      <c r="BI585" s="2"/>
      <c r="BJ585" s="2"/>
      <c r="BK585" s="2"/>
      <c r="BL585" s="2"/>
      <c r="BM585" s="4" t="str">
        <f>IF(BR585=BR586,IF(BR585&gt;BR584,BR585&amp;"_O",""),BR585&amp;"_C")</f>
        <v/>
      </c>
      <c r="BN585" s="7" t="str">
        <f>IF(RIGHT(BM585,1)="C",BP585/INDEX($BP$5:$BP$2729,MATCH(BR585&amp;"_O",$BM$5:$BM$2729,0),1),"")</f>
        <v/>
      </c>
      <c r="BO585" s="38">
        <v>30029</v>
      </c>
      <c r="BP585" s="3">
        <v>171.76</v>
      </c>
      <c r="BQ585" s="7">
        <f>BP585/BP584</f>
        <v>1.0209831777923082</v>
      </c>
      <c r="BR585" s="4">
        <f>YEAR(BO585)</f>
        <v>1982</v>
      </c>
      <c r="BS585" s="2" t="s">
        <v>6</v>
      </c>
      <c r="BT585" s="12" t="str">
        <f>INDEX($CD$5:$CD$10,MATCH(BS585,$CC$5:$CC$10,0),1)</f>
        <v/>
      </c>
      <c r="BU585" s="12" t="str">
        <f>IF(AND(BT585="Y",BQ585&gt;1),"Y","")</f>
        <v/>
      </c>
      <c r="BV585" s="12" t="str">
        <f>IF(AND(BT585="Y",BQ585&lt;1),"Y","")</f>
        <v/>
      </c>
      <c r="BW585" s="12" t="str">
        <f>IF(BQ585&gt;1,IF(BQ584&gt;1,"Y",""),"")</f>
        <v/>
      </c>
      <c r="BX585" s="12" t="str">
        <f>IF(BQ585&lt;1,IF(BQ584&lt;1,"Y",""),"")</f>
        <v/>
      </c>
      <c r="BY585" s="2"/>
      <c r="BZ585" s="2"/>
      <c r="CA585" s="2"/>
    </row>
    <row r="586" spans="2:79">
      <c r="B586" s="4" t="str">
        <f>IF(G586=G587,IF(G586&gt;G585,G586&amp;"_O",""),G586&amp;"_C")</f>
        <v/>
      </c>
      <c r="C586" s="14">
        <f ca="1">RANDBETWEEN(0,1000)/1000</f>
        <v>0.38200000000000001</v>
      </c>
      <c r="D586" s="16">
        <f>D585+1</f>
        <v>582</v>
      </c>
      <c r="E586" s="10">
        <f>ROUNDDOWN(D586/52,0)+1</f>
        <v>12</v>
      </c>
      <c r="F586" s="15">
        <f>F585+7</f>
        <v>48694</v>
      </c>
      <c r="G586" s="4">
        <f>YEAR(F586)</f>
        <v>2033</v>
      </c>
      <c r="H586" s="33">
        <v>0.26700000000000002</v>
      </c>
      <c r="I586" s="33">
        <v>0.21299999999999999</v>
      </c>
      <c r="J586" s="33">
        <v>0.86099999999999999</v>
      </c>
      <c r="K586" s="16" t="str">
        <f>IF(M585&gt;1,"Up","Down")</f>
        <v>Down</v>
      </c>
      <c r="L586" s="16" t="str">
        <f>IF(K586="Up",IF(H586&lt;$BJ$7,"Up","Down"),IF(H586&lt;$BK$7,"Down","Up"))</f>
        <v>Down</v>
      </c>
      <c r="M586" s="17">
        <f>IF(L586="Up",INDEX($AK$5:$AK$1005,MATCH(I586,$AI$5:$AI$1005,0),1),INDEX($AL$5:$AL$1005,MATCH(J586,$AI$5:$AI$1005,0),1))</f>
        <v>0.99718070613005938</v>
      </c>
      <c r="N586" s="16" t="str">
        <f>IF(P585&gt;1,"Up","Down")</f>
        <v>Up</v>
      </c>
      <c r="O586" s="16" t="str">
        <f>IF(N586="Up",IF(H586&lt;$BJ$12,"Up","Down"),IF(H586&lt;$BK$12,"Down","Up"))</f>
        <v>Up</v>
      </c>
      <c r="P586" s="17">
        <f>IF(O586="Up",INDEX($AP$5:$AP$1005,MATCH(I586,$AI$5:$AI$1005,0),1),INDEX($AQ$5:$AQ$1005,MATCH(J586,$AI$5:$AI$1005,0),1))</f>
        <v>1.0070773934385011</v>
      </c>
      <c r="Q586" s="19">
        <f>T585</f>
        <v>105281.54532364156</v>
      </c>
      <c r="R586" s="19">
        <f>INDEX(model!$S$5:$S$35,MATCH(G586,model!$Q$5:$Q$35,0),1)*model!$O$5</f>
        <v>0</v>
      </c>
      <c r="S586" s="19">
        <f>IF(RIGHT(B586,1)="C",T585*INDEX(model!$T$5:$T$35,MATCH(G586,model!$Q$5:$Q$35,0),1),0)</f>
        <v>0</v>
      </c>
      <c r="T586" s="19">
        <f>(Q586+R586-S586)*M586</f>
        <v>104984.72570829274</v>
      </c>
      <c r="U586" s="19">
        <f>X585</f>
        <v>106139.33946063725</v>
      </c>
      <c r="V586" s="19">
        <f>INDEX(model!$S$5:$S$35,MATCH(G586,model!$Q$5:$Q$35,0),1)*model!$O$6</f>
        <v>0</v>
      </c>
      <c r="W586" s="19">
        <f>IF(RIGHT(B586,1)="C",X585*INDEX(model!$T$5:$T$35,MATCH(G586,model!$Q$5:$Q$35,0),1),0)</f>
        <v>0</v>
      </c>
      <c r="X586" s="19">
        <f>(U586+V586-W586)*P586</f>
        <v>106890.52932530281</v>
      </c>
      <c r="Y586" s="19"/>
      <c r="Z586" s="36" t="str">
        <f>K586&amp;L586</f>
        <v>DownDown</v>
      </c>
      <c r="AA586" s="36" t="str">
        <f>N586&amp;O586</f>
        <v>UpUp</v>
      </c>
      <c r="AB586" s="19"/>
      <c r="AC586" s="19"/>
      <c r="AD586" s="19"/>
      <c r="AE586" s="19"/>
      <c r="AI586" s="18">
        <f>ROUND(AI585-0.001,3)</f>
        <v>0.41899999999999998</v>
      </c>
      <c r="AJ586" s="9">
        <f t="array" ref="AJ586">PERCENTILE(IF($BB$5:$BB$2729="Y",$AY$5:$AY$2729),$AI586)</f>
        <v>0.99959371407444575</v>
      </c>
      <c r="AK586" s="9">
        <f t="array" ref="AK586">PERCENTILE(IF($BC$5:$BC$2729="Y",$AY$5:$AY$2729),$AI586)</f>
        <v>1.0102811205466486</v>
      </c>
      <c r="AL586" s="9">
        <f t="array" ref="AL586">PERCENTILE(IF($BD$5:$BD$2729="Y",$AY$5:$AY$2729),$AI586)</f>
        <v>0.98484001309849256</v>
      </c>
      <c r="AM586" s="41" t="str">
        <f>IF(AI586&lt;$BJ$7,"Up","Down")</f>
        <v>Up</v>
      </c>
      <c r="AN586" s="41" t="str">
        <f>IF(AI586&lt;$BK$7,"Down","Up")</f>
        <v>Up</v>
      </c>
      <c r="AO586" s="9">
        <f t="array" ref="AO586">PERCENTILE(IF($BT$5:$BT$2729="Y",$BQ$5:$BQ$2729),$AI586)</f>
        <v>0.99897963637117015</v>
      </c>
      <c r="AP586" s="9">
        <f t="array" ref="AP586">PERCENTILE(IF($BU$5:$BU$2729="Y",$BQ$5:$BQ$2729),$AI586)</f>
        <v>1.0139346070250457</v>
      </c>
      <c r="AQ586" s="9">
        <f t="array" ref="AQ586">PERCENTILE(IF($BV$5:$BV$2729="Y",$BQ$5:$BQ$2729),$AI586)</f>
        <v>0.98129982201274268</v>
      </c>
      <c r="AR586" s="41" t="str">
        <f>IF(AI586&lt;$BJ$12,"Up","Down")</f>
        <v>Up</v>
      </c>
      <c r="AS586" s="41" t="str">
        <f>IF(AI586&lt;$BK$12,"Down","Up")</f>
        <v>Down</v>
      </c>
      <c r="AU586" s="4" t="str">
        <f>IF(AZ586=AZ587,IF(AZ586&gt;AZ585,AZ586&amp;"_O",""),AZ586&amp;"_C")</f>
        <v/>
      </c>
      <c r="AV586" s="7" t="str">
        <f>IF(RIGHT(AU586,1)="C",AX586/INDEX($AX$5:$AX$2729,MATCH(AZ586&amp;"_O",$AU$5:$AU$2729,0),1),"")</f>
        <v/>
      </c>
      <c r="AW586" s="38">
        <v>29637</v>
      </c>
      <c r="AX586" s="37">
        <v>126.58</v>
      </c>
      <c r="AY586" s="7">
        <f>AX586/AX585</f>
        <v>0.99684989762167264</v>
      </c>
      <c r="AZ586" s="4">
        <f>YEAR(AW586)</f>
        <v>1981</v>
      </c>
      <c r="BA586" s="2" t="s">
        <v>6</v>
      </c>
      <c r="BB586" s="12" t="str">
        <f>INDEX($CD$5:$CD$10,MATCH(BA586,$CC$5:$CC$10,0),1)</f>
        <v/>
      </c>
      <c r="BC586" s="12" t="str">
        <f>IF(AND(BB586="Y",AY586&gt;1),"Y","")</f>
        <v/>
      </c>
      <c r="BD586" s="12" t="str">
        <f>IF(AND(BB586="Y",AY586&lt;1),"Y","")</f>
        <v/>
      </c>
      <c r="BE586" s="12" t="str">
        <f>IF(AY586&gt;1,IF(AY585&gt;1,"Y",""),"")</f>
        <v/>
      </c>
      <c r="BF586" s="12" t="str">
        <f>IF(AY586&lt;1,IF(AY585&lt;1,"Y",""),"")</f>
        <v>Y</v>
      </c>
      <c r="BG586" s="2"/>
      <c r="BH586" s="2"/>
      <c r="BI586" s="2"/>
      <c r="BJ586" s="2"/>
      <c r="BK586" s="2"/>
      <c r="BL586" s="2"/>
      <c r="BM586" s="4" t="str">
        <f>IF(BR586=BR587,IF(BR586&gt;BR585,BR586&amp;"_O",""),BR586&amp;"_C")</f>
        <v/>
      </c>
      <c r="BN586" s="7" t="str">
        <f>IF(RIGHT(BM586,1)="C",BP586/INDEX($BP$5:$BP$2729,MATCH(BR586&amp;"_O",$BM$5:$BM$2729,0),1),"")</f>
        <v/>
      </c>
      <c r="BO586" s="38">
        <v>30036</v>
      </c>
      <c r="BP586" s="3">
        <v>175.2</v>
      </c>
      <c r="BQ586" s="7">
        <f>BP586/BP585</f>
        <v>1.0200279459711226</v>
      </c>
      <c r="BR586" s="4">
        <f>YEAR(BO586)</f>
        <v>1982</v>
      </c>
      <c r="BS586" s="2" t="s">
        <v>6</v>
      </c>
      <c r="BT586" s="12" t="str">
        <f>INDEX($CD$5:$CD$10,MATCH(BS586,$CC$5:$CC$10,0),1)</f>
        <v/>
      </c>
      <c r="BU586" s="12" t="str">
        <f>IF(AND(BT586="Y",BQ586&gt;1),"Y","")</f>
        <v/>
      </c>
      <c r="BV586" s="12" t="str">
        <f>IF(AND(BT586="Y",BQ586&lt;1),"Y","")</f>
        <v/>
      </c>
      <c r="BW586" s="12" t="str">
        <f>IF(BQ586&gt;1,IF(BQ585&gt;1,"Y",""),"")</f>
        <v>Y</v>
      </c>
      <c r="BX586" s="12" t="str">
        <f>IF(BQ586&lt;1,IF(BQ585&lt;1,"Y",""),"")</f>
        <v/>
      </c>
      <c r="BY586" s="2"/>
      <c r="BZ586" s="2"/>
      <c r="CA586" s="2"/>
    </row>
    <row r="587" spans="2:79">
      <c r="B587" s="4" t="str">
        <f>IF(G587=G588,IF(G587&gt;G586,G587&amp;"_O",""),G587&amp;"_C")</f>
        <v/>
      </c>
      <c r="C587" s="14">
        <f ca="1">RANDBETWEEN(0,1000)/1000</f>
        <v>0.61799999999999999</v>
      </c>
      <c r="D587" s="16">
        <f>D586+1</f>
        <v>583</v>
      </c>
      <c r="E587" s="10">
        <f>ROUNDDOWN(D587/52,0)+1</f>
        <v>12</v>
      </c>
      <c r="F587" s="15">
        <f>F586+7</f>
        <v>48701</v>
      </c>
      <c r="G587" s="4">
        <f>YEAR(F587)</f>
        <v>2033</v>
      </c>
      <c r="H587" s="33">
        <v>0.38700000000000001</v>
      </c>
      <c r="I587" s="33">
        <v>0.29199999999999998</v>
      </c>
      <c r="J587" s="33">
        <v>0.80800000000000005</v>
      </c>
      <c r="K587" s="16" t="str">
        <f>IF(M586&gt;1,"Up","Down")</f>
        <v>Down</v>
      </c>
      <c r="L587" s="16" t="str">
        <f>IF(K587="Up",IF(H587&lt;$BJ$7,"Up","Down"),IF(H587&lt;$BK$7,"Down","Up"))</f>
        <v>Down</v>
      </c>
      <c r="M587" s="17">
        <f>IF(L587="Up",INDEX($AK$5:$AK$1005,MATCH(I587,$AI$5:$AI$1005,0),1),INDEX($AL$5:$AL$1005,MATCH(J587,$AI$5:$AI$1005,0),1))</f>
        <v>0.99604794005721087</v>
      </c>
      <c r="N587" s="16" t="str">
        <f>IF(P586&gt;1,"Up","Down")</f>
        <v>Up</v>
      </c>
      <c r="O587" s="16" t="str">
        <f>IF(N587="Up",IF(H587&lt;$BJ$12,"Up","Down"),IF(H587&lt;$BK$12,"Down","Up"))</f>
        <v>Up</v>
      </c>
      <c r="P587" s="17">
        <f>IF(O587="Up",INDEX($AP$5:$AP$1005,MATCH(I587,$AI$5:$AI$1005,0),1),INDEX($AQ$5:$AQ$1005,MATCH(J587,$AI$5:$AI$1005,0),1))</f>
        <v>1.0095207199294243</v>
      </c>
      <c r="Q587" s="19">
        <f>T586</f>
        <v>104984.72570829274</v>
      </c>
      <c r="R587" s="19">
        <f>INDEX(model!$S$5:$S$35,MATCH(G587,model!$Q$5:$Q$35,0),1)*model!$O$5</f>
        <v>0</v>
      </c>
      <c r="S587" s="19">
        <f>IF(RIGHT(B587,1)="C",T586*INDEX(model!$T$5:$T$35,MATCH(G587,model!$Q$5:$Q$35,0),1),0)</f>
        <v>0</v>
      </c>
      <c r="T587" s="19">
        <f>(Q587+R587-S587)*M587</f>
        <v>104569.8197792163</v>
      </c>
      <c r="U587" s="19">
        <f>X586</f>
        <v>106890.52932530281</v>
      </c>
      <c r="V587" s="19">
        <f>INDEX(model!$S$5:$S$35,MATCH(G587,model!$Q$5:$Q$35,0),1)*model!$O$6</f>
        <v>0</v>
      </c>
      <c r="W587" s="19">
        <f>IF(RIGHT(B587,1)="C",X586*INDEX(model!$T$5:$T$35,MATCH(G587,model!$Q$5:$Q$35,0),1),0)</f>
        <v>0</v>
      </c>
      <c r="X587" s="19">
        <f>(U587+V587-W587)*P587</f>
        <v>107908.20411811693</v>
      </c>
      <c r="Y587" s="19"/>
      <c r="Z587" s="36" t="str">
        <f>K587&amp;L587</f>
        <v>DownDown</v>
      </c>
      <c r="AA587" s="36" t="str">
        <f>N587&amp;O587</f>
        <v>UpUp</v>
      </c>
      <c r="AB587" s="19"/>
      <c r="AC587" s="19"/>
      <c r="AD587" s="19"/>
      <c r="AE587" s="19"/>
      <c r="AI587" s="18">
        <f>ROUND(AI586-0.001,3)</f>
        <v>0.41799999999999998</v>
      </c>
      <c r="AJ587" s="9">
        <f t="array" ref="AJ587">PERCENTILE(IF($BB$5:$BB$2729="Y",$AY$5:$AY$2729),$AI587)</f>
        <v>0.99952081920742197</v>
      </c>
      <c r="AK587" s="9">
        <f t="array" ref="AK587">PERCENTILE(IF($BC$5:$BC$2729="Y",$AY$5:$AY$2729),$AI587)</f>
        <v>1.0102697794982185</v>
      </c>
      <c r="AL587" s="9">
        <f t="array" ref="AL587">PERCENTILE(IF($BD$5:$BD$2729="Y",$AY$5:$AY$2729),$AI587)</f>
        <v>0.98474663194205414</v>
      </c>
      <c r="AM587" s="41" t="str">
        <f>IF(AI587&lt;$BJ$7,"Up","Down")</f>
        <v>Up</v>
      </c>
      <c r="AN587" s="41" t="str">
        <f>IF(AI587&lt;$BK$7,"Down","Up")</f>
        <v>Up</v>
      </c>
      <c r="AO587" s="9">
        <f t="array" ref="AO587">PERCENTILE(IF($BT$5:$BT$2729="Y",$BQ$5:$BQ$2729),$AI587)</f>
        <v>0.99896087130547817</v>
      </c>
      <c r="AP587" s="9">
        <f t="array" ref="AP587">PERCENTILE(IF($BU$5:$BU$2729="Y",$BQ$5:$BQ$2729),$AI587)</f>
        <v>1.013930568355532</v>
      </c>
      <c r="AQ587" s="9">
        <f t="array" ref="AQ587">PERCENTILE(IF($BV$5:$BV$2729="Y",$BQ$5:$BQ$2729),$AI587)</f>
        <v>0.98127498569907179</v>
      </c>
      <c r="AR587" s="41" t="str">
        <f>IF(AI587&lt;$BJ$12,"Up","Down")</f>
        <v>Up</v>
      </c>
      <c r="AS587" s="41" t="str">
        <f>IF(AI587&lt;$BK$12,"Down","Up")</f>
        <v>Down</v>
      </c>
      <c r="AU587" s="4" t="str">
        <f>IF(AZ587=AZ588,IF(AZ587&gt;AZ586,AZ587&amp;"_O",""),AZ587&amp;"_C")</f>
        <v/>
      </c>
      <c r="AV587" s="7" t="str">
        <f>IF(RIGHT(AU587,1)="C",AX587/INDEX($AX$5:$AX$2729,MATCH(AZ587&amp;"_O",$AU$5:$AU$2729,0),1),"")</f>
        <v/>
      </c>
      <c r="AW587" s="38">
        <v>29644</v>
      </c>
      <c r="AX587" s="37">
        <v>131.27000000000001</v>
      </c>
      <c r="AY587" s="7">
        <f>AX587/AX586</f>
        <v>1.0370516669300049</v>
      </c>
      <c r="AZ587" s="4">
        <f>YEAR(AW587)</f>
        <v>1981</v>
      </c>
      <c r="BA587" s="2" t="s">
        <v>6</v>
      </c>
      <c r="BB587" s="12" t="str">
        <f>INDEX($CD$5:$CD$10,MATCH(BA587,$CC$5:$CC$10,0),1)</f>
        <v/>
      </c>
      <c r="BC587" s="12" t="str">
        <f>IF(AND(BB587="Y",AY587&gt;1),"Y","")</f>
        <v/>
      </c>
      <c r="BD587" s="12" t="str">
        <f>IF(AND(BB587="Y",AY587&lt;1),"Y","")</f>
        <v/>
      </c>
      <c r="BE587" s="12" t="str">
        <f>IF(AY587&gt;1,IF(AY586&gt;1,"Y",""),"")</f>
        <v/>
      </c>
      <c r="BF587" s="12" t="str">
        <f>IF(AY587&lt;1,IF(AY586&lt;1,"Y",""),"")</f>
        <v/>
      </c>
      <c r="BG587" s="2"/>
      <c r="BH587" s="2"/>
      <c r="BI587" s="2"/>
      <c r="BJ587" s="2"/>
      <c r="BK587" s="2"/>
      <c r="BL587" s="2"/>
      <c r="BM587" s="4" t="str">
        <f>IF(BR587=BR588,IF(BR587&gt;BR586,BR587&amp;"_O",""),BR587&amp;"_C")</f>
        <v/>
      </c>
      <c r="BN587" s="7" t="str">
        <f>IF(RIGHT(BM587,1)="C",BP587/INDEX($BP$5:$BP$2729,MATCH(BR587&amp;"_O",$BM$5:$BM$2729,0),1),"")</f>
        <v/>
      </c>
      <c r="BO587" s="38">
        <v>30043</v>
      </c>
      <c r="BP587" s="3">
        <v>178.56</v>
      </c>
      <c r="BQ587" s="7">
        <f>BP587/BP586</f>
        <v>1.0191780821917809</v>
      </c>
      <c r="BR587" s="4">
        <f>YEAR(BO587)</f>
        <v>1982</v>
      </c>
      <c r="BS587" s="2" t="s">
        <v>6</v>
      </c>
      <c r="BT587" s="12" t="str">
        <f>INDEX($CD$5:$CD$10,MATCH(BS587,$CC$5:$CC$10,0),1)</f>
        <v/>
      </c>
      <c r="BU587" s="12" t="str">
        <f>IF(AND(BT587="Y",BQ587&gt;1),"Y","")</f>
        <v/>
      </c>
      <c r="BV587" s="12" t="str">
        <f>IF(AND(BT587="Y",BQ587&lt;1),"Y","")</f>
        <v/>
      </c>
      <c r="BW587" s="12" t="str">
        <f>IF(BQ587&gt;1,IF(BQ586&gt;1,"Y",""),"")</f>
        <v>Y</v>
      </c>
      <c r="BX587" s="12" t="str">
        <f>IF(BQ587&lt;1,IF(BQ586&lt;1,"Y",""),"")</f>
        <v/>
      </c>
      <c r="BY587" s="2"/>
      <c r="BZ587" s="2"/>
      <c r="CA587" s="2"/>
    </row>
    <row r="588" spans="2:79">
      <c r="B588" s="4" t="str">
        <f>IF(G588=G589,IF(G588&gt;G587,G588&amp;"_O",""),G588&amp;"_C")</f>
        <v/>
      </c>
      <c r="C588" s="14">
        <f ca="1">RANDBETWEEN(0,1000)/1000</f>
        <v>0.19500000000000001</v>
      </c>
      <c r="D588" s="16">
        <f>D587+1</f>
        <v>584</v>
      </c>
      <c r="E588" s="10">
        <f>ROUNDDOWN(D588/52,0)+1</f>
        <v>12</v>
      </c>
      <c r="F588" s="15">
        <f>F587+7</f>
        <v>48708</v>
      </c>
      <c r="G588" s="4">
        <f>YEAR(F588)</f>
        <v>2033</v>
      </c>
      <c r="H588" s="33">
        <v>0.495</v>
      </c>
      <c r="I588" s="33">
        <v>0.64600000000000002</v>
      </c>
      <c r="J588" s="33">
        <v>0.20300000000000001</v>
      </c>
      <c r="K588" s="16" t="str">
        <f>IF(M587&gt;1,"Up","Down")</f>
        <v>Down</v>
      </c>
      <c r="L588" s="16" t="str">
        <f>IF(K588="Up",IF(H588&lt;$BJ$7,"Up","Down"),IF(H588&lt;$BK$7,"Down","Up"))</f>
        <v>Up</v>
      </c>
      <c r="M588" s="17">
        <f>IF(L588="Up",INDEX($AK$5:$AK$1005,MATCH(I588,$AI$5:$AI$1005,0),1),INDEX($AL$5:$AL$1005,MATCH(J588,$AI$5:$AI$1005,0),1))</f>
        <v>1.0165466561172043</v>
      </c>
      <c r="N588" s="16" t="str">
        <f>IF(P587&gt;1,"Up","Down")</f>
        <v>Up</v>
      </c>
      <c r="O588" s="16" t="str">
        <f>IF(N588="Up",IF(H588&lt;$BJ$12,"Up","Down"),IF(H588&lt;$BK$12,"Down","Up"))</f>
        <v>Up</v>
      </c>
      <c r="P588" s="17">
        <f>IF(O588="Up",INDEX($AP$5:$AP$1005,MATCH(I588,$AI$5:$AI$1005,0),1),INDEX($AQ$5:$AQ$1005,MATCH(J588,$AI$5:$AI$1005,0),1))</f>
        <v>1.0235267218531554</v>
      </c>
      <c r="Q588" s="19">
        <f>T587</f>
        <v>104569.8197792163</v>
      </c>
      <c r="R588" s="19">
        <f>INDEX(model!$S$5:$S$35,MATCH(G588,model!$Q$5:$Q$35,0),1)*model!$O$5</f>
        <v>0</v>
      </c>
      <c r="S588" s="19">
        <f>IF(RIGHT(B588,1)="C",T587*INDEX(model!$T$5:$T$35,MATCH(G588,model!$Q$5:$Q$35,0),1),0)</f>
        <v>0</v>
      </c>
      <c r="T588" s="19">
        <f>(Q588+R588-S588)*M588</f>
        <v>106300.10062734102</v>
      </c>
      <c r="U588" s="19">
        <f>X587</f>
        <v>107908.20411811693</v>
      </c>
      <c r="V588" s="19">
        <f>INDEX(model!$S$5:$S$35,MATCH(G588,model!$Q$5:$Q$35,0),1)*model!$O$6</f>
        <v>0</v>
      </c>
      <c r="W588" s="19">
        <f>IF(RIGHT(B588,1)="C",X587*INDEX(model!$T$5:$T$35,MATCH(G588,model!$Q$5:$Q$35,0),1),0)</f>
        <v>0</v>
      </c>
      <c r="X588" s="19">
        <f>(U588+V588-W588)*P588</f>
        <v>110446.93042207739</v>
      </c>
      <c r="Y588" s="19"/>
      <c r="Z588" s="36" t="str">
        <f>K588&amp;L588</f>
        <v>DownUp</v>
      </c>
      <c r="AA588" s="36" t="str">
        <f>N588&amp;O588</f>
        <v>UpUp</v>
      </c>
      <c r="AB588" s="19"/>
      <c r="AC588" s="19"/>
      <c r="AD588" s="19"/>
      <c r="AE588" s="19"/>
      <c r="AI588" s="18">
        <f>ROUND(AI587-0.001,3)</f>
        <v>0.41699999999999998</v>
      </c>
      <c r="AJ588" s="9">
        <f t="array" ref="AJ588">PERCENTILE(IF($BB$5:$BB$2729="Y",$AY$5:$AY$2729),$AI588)</f>
        <v>0.99948551037879307</v>
      </c>
      <c r="AK588" s="9">
        <f t="array" ref="AK588">PERCENTILE(IF($BC$5:$BC$2729="Y",$AY$5:$AY$2729),$AI588)</f>
        <v>1.0102584894061351</v>
      </c>
      <c r="AL588" s="9">
        <f t="array" ref="AL588">PERCENTILE(IF($BD$5:$BD$2729="Y",$AY$5:$AY$2729),$AI588)</f>
        <v>0.98471219534780641</v>
      </c>
      <c r="AM588" s="41" t="str">
        <f>IF(AI588&lt;$BJ$7,"Up","Down")</f>
        <v>Up</v>
      </c>
      <c r="AN588" s="41" t="str">
        <f>IF(AI588&lt;$BK$7,"Down","Up")</f>
        <v>Up</v>
      </c>
      <c r="AO588" s="9">
        <f t="array" ref="AO588">PERCENTILE(IF($BT$5:$BT$2729="Y",$BQ$5:$BQ$2729),$AI588)</f>
        <v>0.99891792118217149</v>
      </c>
      <c r="AP588" s="9">
        <f t="array" ref="AP588">PERCENTILE(IF($BU$5:$BU$2729="Y",$BQ$5:$BQ$2729),$AI588)</f>
        <v>1.0139149313117384</v>
      </c>
      <c r="AQ588" s="9">
        <f t="array" ref="AQ588">PERCENTILE(IF($BV$5:$BV$2729="Y",$BQ$5:$BQ$2729),$AI588)</f>
        <v>0.98125291754399391</v>
      </c>
      <c r="AR588" s="41" t="str">
        <f>IF(AI588&lt;$BJ$12,"Up","Down")</f>
        <v>Up</v>
      </c>
      <c r="AS588" s="41" t="str">
        <f>IF(AI588&lt;$BK$12,"Down","Up")</f>
        <v>Down</v>
      </c>
      <c r="AU588" s="4" t="str">
        <f>IF(AZ588=AZ589,IF(AZ588&gt;AZ587,AZ588&amp;"_O",""),AZ588&amp;"_C")</f>
        <v/>
      </c>
      <c r="AV588" s="7" t="str">
        <f>IF(RIGHT(AU588,1)="C",AX588/INDEX($AX$5:$AX$2729,MATCH(AZ588&amp;"_O",$AU$5:$AU$2729,0),1),"")</f>
        <v/>
      </c>
      <c r="AW588" s="38">
        <v>29651</v>
      </c>
      <c r="AX588" s="37">
        <v>129.85</v>
      </c>
      <c r="AY588" s="7">
        <f>AX588/AX587</f>
        <v>0.98918260074655273</v>
      </c>
      <c r="AZ588" s="4">
        <f>YEAR(AW588)</f>
        <v>1981</v>
      </c>
      <c r="BA588" s="2" t="s">
        <v>6</v>
      </c>
      <c r="BB588" s="12" t="str">
        <f>INDEX($CD$5:$CD$10,MATCH(BA588,$CC$5:$CC$10,0),1)</f>
        <v/>
      </c>
      <c r="BC588" s="12" t="str">
        <f>IF(AND(BB588="Y",AY588&gt;1),"Y","")</f>
        <v/>
      </c>
      <c r="BD588" s="12" t="str">
        <f>IF(AND(BB588="Y",AY588&lt;1),"Y","")</f>
        <v/>
      </c>
      <c r="BE588" s="12" t="str">
        <f>IF(AY588&gt;1,IF(AY587&gt;1,"Y",""),"")</f>
        <v/>
      </c>
      <c r="BF588" s="12" t="str">
        <f>IF(AY588&lt;1,IF(AY587&lt;1,"Y",""),"")</f>
        <v/>
      </c>
      <c r="BG588" s="2"/>
      <c r="BH588" s="2"/>
      <c r="BI588" s="2"/>
      <c r="BJ588" s="2"/>
      <c r="BK588" s="2"/>
      <c r="BL588" s="2"/>
      <c r="BM588" s="4" t="str">
        <f>IF(BR588=BR589,IF(BR588&gt;BR587,BR588&amp;"_O",""),BR588&amp;"_C")</f>
        <v/>
      </c>
      <c r="BN588" s="7" t="str">
        <f>IF(RIGHT(BM588,1)="C",BP588/INDEX($BP$5:$BP$2729,MATCH(BR588&amp;"_O",$BM$5:$BM$2729,0),1),"")</f>
        <v/>
      </c>
      <c r="BO588" s="38">
        <v>30049</v>
      </c>
      <c r="BP588" s="3">
        <v>181.15</v>
      </c>
      <c r="BQ588" s="7">
        <f>BP588/BP587</f>
        <v>1.0145049283154122</v>
      </c>
      <c r="BR588" s="4">
        <f>YEAR(BO588)</f>
        <v>1982</v>
      </c>
      <c r="BS588" s="2" t="s">
        <v>6</v>
      </c>
      <c r="BT588" s="12" t="str">
        <f>INDEX($CD$5:$CD$10,MATCH(BS588,$CC$5:$CC$10,0),1)</f>
        <v/>
      </c>
      <c r="BU588" s="12" t="str">
        <f>IF(AND(BT588="Y",BQ588&gt;1),"Y","")</f>
        <v/>
      </c>
      <c r="BV588" s="12" t="str">
        <f>IF(AND(BT588="Y",BQ588&lt;1),"Y","")</f>
        <v/>
      </c>
      <c r="BW588" s="12" t="str">
        <f>IF(BQ588&gt;1,IF(BQ587&gt;1,"Y",""),"")</f>
        <v>Y</v>
      </c>
      <c r="BX588" s="12" t="str">
        <f>IF(BQ588&lt;1,IF(BQ587&lt;1,"Y",""),"")</f>
        <v/>
      </c>
      <c r="BY588" s="2"/>
      <c r="BZ588" s="2"/>
      <c r="CA588" s="2"/>
    </row>
    <row r="589" spans="2:79">
      <c r="B589" s="4" t="str">
        <f>IF(G589=G590,IF(G589&gt;G588,G589&amp;"_O",""),G589&amp;"_C")</f>
        <v/>
      </c>
      <c r="C589" s="14">
        <f ca="1">RANDBETWEEN(0,1000)/1000</f>
        <v>0.64600000000000002</v>
      </c>
      <c r="D589" s="16">
        <f>D588+1</f>
        <v>585</v>
      </c>
      <c r="E589" s="10">
        <f>ROUNDDOWN(D589/52,0)+1</f>
        <v>12</v>
      </c>
      <c r="F589" s="15">
        <f>F588+7</f>
        <v>48715</v>
      </c>
      <c r="G589" s="4">
        <f>YEAR(F589)</f>
        <v>2033</v>
      </c>
      <c r="H589" s="33">
        <v>0.66400000000000003</v>
      </c>
      <c r="I589" s="33">
        <v>0.84799999999999998</v>
      </c>
      <c r="J589" s="33">
        <v>0.33600000000000002</v>
      </c>
      <c r="K589" s="16" t="str">
        <f>IF(M588&gt;1,"Up","Down")</f>
        <v>Up</v>
      </c>
      <c r="L589" s="16" t="str">
        <f>IF(K589="Up",IF(H589&lt;$BJ$7,"Up","Down"),IF(H589&lt;$BK$7,"Down","Up"))</f>
        <v>Down</v>
      </c>
      <c r="M589" s="17">
        <f>IF(L589="Up",INDEX($AK$5:$AK$1005,MATCH(I589,$AI$5:$AI$1005,0),1),INDEX($AL$5:$AL$1005,MATCH(J589,$AI$5:$AI$1005,0),1))</f>
        <v>0.98132068136030393</v>
      </c>
      <c r="N589" s="16" t="str">
        <f>IF(P588&gt;1,"Up","Down")</f>
        <v>Up</v>
      </c>
      <c r="O589" s="16" t="str">
        <f>IF(N589="Up",IF(H589&lt;$BJ$12,"Up","Down"),IF(H589&lt;$BK$12,"Down","Up"))</f>
        <v>Down</v>
      </c>
      <c r="P589" s="17">
        <f>IF(O589="Up",INDEX($AP$5:$AP$1005,MATCH(I589,$AI$5:$AI$1005,0),1),INDEX($AQ$5:$AQ$1005,MATCH(J589,$AI$5:$AI$1005,0),1))</f>
        <v>0.97651773153427479</v>
      </c>
      <c r="Q589" s="19">
        <f>T588</f>
        <v>106300.10062734102</v>
      </c>
      <c r="R589" s="19">
        <f>INDEX(model!$S$5:$S$35,MATCH(G589,model!$Q$5:$Q$35,0),1)*model!$O$5</f>
        <v>0</v>
      </c>
      <c r="S589" s="19">
        <f>IF(RIGHT(B589,1)="C",T588*INDEX(model!$T$5:$T$35,MATCH(G589,model!$Q$5:$Q$35,0),1),0)</f>
        <v>0</v>
      </c>
      <c r="T589" s="19">
        <f>(Q589+R589-S589)*M589</f>
        <v>104314.48717629116</v>
      </c>
      <c r="U589" s="19">
        <f>X588</f>
        <v>110446.93042207739</v>
      </c>
      <c r="V589" s="19">
        <f>INDEX(model!$S$5:$S$35,MATCH(G589,model!$Q$5:$Q$35,0),1)*model!$O$6</f>
        <v>0</v>
      </c>
      <c r="W589" s="19">
        <f>IF(RIGHT(B589,1)="C",X588*INDEX(model!$T$5:$T$35,MATCH(G589,model!$Q$5:$Q$35,0),1),0)</f>
        <v>0</v>
      </c>
      <c r="X589" s="19">
        <f>(U589+V589-W589)*P589</f>
        <v>107853.38595069089</v>
      </c>
      <c r="Y589" s="19"/>
      <c r="Z589" s="36" t="str">
        <f>K589&amp;L589</f>
        <v>UpDown</v>
      </c>
      <c r="AA589" s="36" t="str">
        <f>N589&amp;O589</f>
        <v>UpDown</v>
      </c>
      <c r="AB589" s="19"/>
      <c r="AC589" s="19"/>
      <c r="AD589" s="19"/>
      <c r="AE589" s="19"/>
      <c r="AI589" s="18">
        <f>ROUND(AI588-0.001,3)</f>
        <v>0.41599999999999998</v>
      </c>
      <c r="AJ589" s="9">
        <f t="array" ref="AJ589">PERCENTILE(IF($BB$5:$BB$2729="Y",$AY$5:$AY$2729),$AI589)</f>
        <v>0.99944975775126277</v>
      </c>
      <c r="AK589" s="9">
        <f t="array" ref="AK589">PERCENTILE(IF($BC$5:$BC$2729="Y",$AY$5:$AY$2729),$AI589)</f>
        <v>1.0100901428466031</v>
      </c>
      <c r="AL589" s="9">
        <f t="array" ref="AL589">PERCENTILE(IF($BD$5:$BD$2729="Y",$AY$5:$AY$2729),$AI589)</f>
        <v>0.98470241206350329</v>
      </c>
      <c r="AM589" s="41" t="str">
        <f>IF(AI589&lt;$BJ$7,"Up","Down")</f>
        <v>Up</v>
      </c>
      <c r="AN589" s="41" t="str">
        <f>IF(AI589&lt;$BK$7,"Down","Up")</f>
        <v>Up</v>
      </c>
      <c r="AO589" s="9">
        <f t="array" ref="AO589">PERCENTILE(IF($BT$5:$BT$2729="Y",$BQ$5:$BQ$2729),$AI589)</f>
        <v>0.9988689248334427</v>
      </c>
      <c r="AP589" s="9">
        <f t="array" ref="AP589">PERCENTILE(IF($BU$5:$BU$2729="Y",$BQ$5:$BQ$2729),$AI589)</f>
        <v>1.0138815106439967</v>
      </c>
      <c r="AQ589" s="9">
        <f t="array" ref="AQ589">PERCENTILE(IF($BV$5:$BV$2729="Y",$BQ$5:$BQ$2729),$AI589)</f>
        <v>0.98119194870532023</v>
      </c>
      <c r="AR589" s="41" t="str">
        <f>IF(AI589&lt;$BJ$12,"Up","Down")</f>
        <v>Up</v>
      </c>
      <c r="AS589" s="41" t="str">
        <f>IF(AI589&lt;$BK$12,"Down","Up")</f>
        <v>Down</v>
      </c>
      <c r="AU589" s="4" t="str">
        <f>IF(AZ589=AZ590,IF(AZ589&gt;AZ588,AZ589&amp;"_O",""),AZ589&amp;"_C")</f>
        <v/>
      </c>
      <c r="AV589" s="7" t="str">
        <f>IF(RIGHT(AU589,1)="C",AX589/INDEX($AX$5:$AX$2729,MATCH(AZ589&amp;"_O",$AU$5:$AU$2729,0),1),"")</f>
        <v/>
      </c>
      <c r="AW589" s="38">
        <v>29658</v>
      </c>
      <c r="AX589" s="37">
        <v>133.11000000000001</v>
      </c>
      <c r="AY589" s="7">
        <f>AX589/AX588</f>
        <v>1.0251058914131692</v>
      </c>
      <c r="AZ589" s="4">
        <f>YEAR(AW589)</f>
        <v>1981</v>
      </c>
      <c r="BA589" s="2" t="s">
        <v>6</v>
      </c>
      <c r="BB589" s="12" t="str">
        <f>INDEX($CD$5:$CD$10,MATCH(BA589,$CC$5:$CC$10,0),1)</f>
        <v/>
      </c>
      <c r="BC589" s="12" t="str">
        <f>IF(AND(BB589="Y",AY589&gt;1),"Y","")</f>
        <v/>
      </c>
      <c r="BD589" s="12" t="str">
        <f>IF(AND(BB589="Y",AY589&lt;1),"Y","")</f>
        <v/>
      </c>
      <c r="BE589" s="12" t="str">
        <f>IF(AY589&gt;1,IF(AY588&gt;1,"Y",""),"")</f>
        <v/>
      </c>
      <c r="BF589" s="12" t="str">
        <f>IF(AY589&lt;1,IF(AY588&lt;1,"Y",""),"")</f>
        <v/>
      </c>
      <c r="BG589" s="2"/>
      <c r="BH589" s="2"/>
      <c r="BI589" s="2"/>
      <c r="BJ589" s="2"/>
      <c r="BK589" s="2"/>
      <c r="BL589" s="2"/>
      <c r="BM589" s="4" t="str">
        <f>IF(BR589=BR590,IF(BR589&gt;BR588,BR589&amp;"_O",""),BR589&amp;"_C")</f>
        <v/>
      </c>
      <c r="BN589" s="7" t="str">
        <f>IF(RIGHT(BM589,1)="C",BP589/INDEX($BP$5:$BP$2729,MATCH(BR589&amp;"_O",$BM$5:$BM$2729,0),1),"")</f>
        <v/>
      </c>
      <c r="BO589" s="38">
        <v>30057</v>
      </c>
      <c r="BP589" s="3">
        <v>182.25</v>
      </c>
      <c r="BQ589" s="7">
        <f>BP589/BP588</f>
        <v>1.0060723157604194</v>
      </c>
      <c r="BR589" s="4">
        <f>YEAR(BO589)</f>
        <v>1982</v>
      </c>
      <c r="BS589" s="2" t="s">
        <v>6</v>
      </c>
      <c r="BT589" s="12" t="str">
        <f>INDEX($CD$5:$CD$10,MATCH(BS589,$CC$5:$CC$10,0),1)</f>
        <v/>
      </c>
      <c r="BU589" s="12" t="str">
        <f>IF(AND(BT589="Y",BQ589&gt;1),"Y","")</f>
        <v/>
      </c>
      <c r="BV589" s="12" t="str">
        <f>IF(AND(BT589="Y",BQ589&lt;1),"Y","")</f>
        <v/>
      </c>
      <c r="BW589" s="12" t="str">
        <f>IF(BQ589&gt;1,IF(BQ588&gt;1,"Y",""),"")</f>
        <v>Y</v>
      </c>
      <c r="BX589" s="12" t="str">
        <f>IF(BQ589&lt;1,IF(BQ588&lt;1,"Y",""),"")</f>
        <v/>
      </c>
      <c r="BY589" s="2"/>
      <c r="BZ589" s="2"/>
      <c r="CA589" s="2"/>
    </row>
    <row r="590" spans="2:79">
      <c r="B590" s="4" t="str">
        <f>IF(G590=G591,IF(G590&gt;G589,G590&amp;"_O",""),G590&amp;"_C")</f>
        <v/>
      </c>
      <c r="C590" s="14">
        <f ca="1">RANDBETWEEN(0,1000)/1000</f>
        <v>0.48799999999999999</v>
      </c>
      <c r="D590" s="16">
        <f>D589+1</f>
        <v>586</v>
      </c>
      <c r="E590" s="10">
        <f>ROUNDDOWN(D590/52,0)+1</f>
        <v>12</v>
      </c>
      <c r="F590" s="15">
        <f>F589+7</f>
        <v>48722</v>
      </c>
      <c r="G590" s="4">
        <f>YEAR(F590)</f>
        <v>2033</v>
      </c>
      <c r="H590" s="33">
        <v>4.7E-2</v>
      </c>
      <c r="I590" s="33">
        <v>0.75800000000000001</v>
      </c>
      <c r="J590" s="33">
        <v>0.63500000000000001</v>
      </c>
      <c r="K590" s="16" t="str">
        <f>IF(M589&gt;1,"Up","Down")</f>
        <v>Down</v>
      </c>
      <c r="L590" s="16" t="str">
        <f>IF(K590="Up",IF(H590&lt;$BJ$7,"Up","Down"),IF(H590&lt;$BK$7,"Down","Up"))</f>
        <v>Down</v>
      </c>
      <c r="M590" s="17">
        <f>IF(L590="Up",INDEX($AK$5:$AK$1005,MATCH(I590,$AI$5:$AI$1005,0),1),INDEX($AL$5:$AL$1005,MATCH(J590,$AI$5:$AI$1005,0),1))</f>
        <v>0.99135225862365906</v>
      </c>
      <c r="N590" s="16" t="str">
        <f>IF(P589&gt;1,"Up","Down")</f>
        <v>Down</v>
      </c>
      <c r="O590" s="16" t="str">
        <f>IF(N590="Up",IF(H590&lt;$BJ$12,"Up","Down"),IF(H590&lt;$BK$12,"Down","Up"))</f>
        <v>Down</v>
      </c>
      <c r="P590" s="17">
        <f>IF(O590="Up",INDEX($AP$5:$AP$1005,MATCH(I590,$AI$5:$AI$1005,0),1),INDEX($AQ$5:$AQ$1005,MATCH(J590,$AI$5:$AI$1005,0),1))</f>
        <v>0.99053644055852208</v>
      </c>
      <c r="Q590" s="19">
        <f>T589</f>
        <v>104314.48717629116</v>
      </c>
      <c r="R590" s="19">
        <f>INDEX(model!$S$5:$S$35,MATCH(G590,model!$Q$5:$Q$35,0),1)*model!$O$5</f>
        <v>0</v>
      </c>
      <c r="S590" s="19">
        <f>IF(RIGHT(B590,1)="C",T589*INDEX(model!$T$5:$T$35,MATCH(G590,model!$Q$5:$Q$35,0),1),0)</f>
        <v>0</v>
      </c>
      <c r="T590" s="19">
        <f>(Q590+R590-S590)*M590</f>
        <v>103412.40246938496</v>
      </c>
      <c r="U590" s="19">
        <f>X589</f>
        <v>107853.38595069089</v>
      </c>
      <c r="V590" s="19">
        <f>INDEX(model!$S$5:$S$35,MATCH(G590,model!$Q$5:$Q$35,0),1)*model!$O$6</f>
        <v>0</v>
      </c>
      <c r="W590" s="19">
        <f>IF(RIGHT(B590,1)="C",X589*INDEX(model!$T$5:$T$35,MATCH(G590,model!$Q$5:$Q$35,0),1),0)</f>
        <v>0</v>
      </c>
      <c r="X590" s="19">
        <f>(U590+V590-W590)*P590</f>
        <v>106832.70902178186</v>
      </c>
      <c r="Y590" s="19"/>
      <c r="Z590" s="36" t="str">
        <f>K590&amp;L590</f>
        <v>DownDown</v>
      </c>
      <c r="AA590" s="36" t="str">
        <f>N590&amp;O590</f>
        <v>DownDown</v>
      </c>
      <c r="AB590" s="19"/>
      <c r="AC590" s="19"/>
      <c r="AD590" s="19"/>
      <c r="AE590" s="19"/>
      <c r="AI590" s="18">
        <f>ROUND(AI589-0.001,3)</f>
        <v>0.41499999999999998</v>
      </c>
      <c r="AJ590" s="9">
        <f t="array" ref="AJ590">PERCENTILE(IF($BB$5:$BB$2729="Y",$AY$5:$AY$2729),$AI590)</f>
        <v>0.99939675570604036</v>
      </c>
      <c r="AK590" s="9">
        <f t="array" ref="AK590">PERCENTILE(IF($BC$5:$BC$2729="Y",$AY$5:$AY$2729),$AI590)</f>
        <v>1.0099929244510468</v>
      </c>
      <c r="AL590" s="9">
        <f t="array" ref="AL590">PERCENTILE(IF($BD$5:$BD$2729="Y",$AY$5:$AY$2729),$AI590)</f>
        <v>0.98467686884075745</v>
      </c>
      <c r="AM590" s="41" t="str">
        <f>IF(AI590&lt;$BJ$7,"Up","Down")</f>
        <v>Up</v>
      </c>
      <c r="AN590" s="41" t="str">
        <f>IF(AI590&lt;$BK$7,"Down","Up")</f>
        <v>Up</v>
      </c>
      <c r="AO590" s="9">
        <f t="array" ref="AO590">PERCENTILE(IF($BT$5:$BT$2729="Y",$BQ$5:$BQ$2729),$AI590)</f>
        <v>0.99874710650435627</v>
      </c>
      <c r="AP590" s="9">
        <f t="array" ref="AP590">PERCENTILE(IF($BU$5:$BU$2729="Y",$BQ$5:$BQ$2729),$AI590)</f>
        <v>1.0138301222223085</v>
      </c>
      <c r="AQ590" s="9">
        <f t="array" ref="AQ590">PERCENTILE(IF($BV$5:$BV$2729="Y",$BQ$5:$BQ$2729),$AI590)</f>
        <v>0.9811579275154142</v>
      </c>
      <c r="AR590" s="41" t="str">
        <f>IF(AI590&lt;$BJ$12,"Up","Down")</f>
        <v>Up</v>
      </c>
      <c r="AS590" s="41" t="str">
        <f>IF(AI590&lt;$BK$12,"Down","Up")</f>
        <v>Down</v>
      </c>
      <c r="AU590" s="4" t="str">
        <f>IF(AZ590=AZ591,IF(AZ590&gt;AZ589,AZ590&amp;"_O",""),AZ590&amp;"_C")</f>
        <v/>
      </c>
      <c r="AV590" s="7" t="str">
        <f>IF(RIGHT(AU590,1)="C",AX590/INDEX($AX$5:$AX$2729,MATCH(AZ590&amp;"_O",$AU$5:$AU$2729,0),1),"")</f>
        <v/>
      </c>
      <c r="AW590" s="38">
        <v>29665</v>
      </c>
      <c r="AX590" s="37">
        <v>134.08000000000001</v>
      </c>
      <c r="AY590" s="7">
        <f>AX590/AX589</f>
        <v>1.0072872060701674</v>
      </c>
      <c r="AZ590" s="4">
        <f>YEAR(AW590)</f>
        <v>1981</v>
      </c>
      <c r="BA590" s="2" t="s">
        <v>6</v>
      </c>
      <c r="BB590" s="12" t="str">
        <f>INDEX($CD$5:$CD$10,MATCH(BA590,$CC$5:$CC$10,0),1)</f>
        <v/>
      </c>
      <c r="BC590" s="12" t="str">
        <f>IF(AND(BB590="Y",AY590&gt;1),"Y","")</f>
        <v/>
      </c>
      <c r="BD590" s="12" t="str">
        <f>IF(AND(BB590="Y",AY590&lt;1),"Y","")</f>
        <v/>
      </c>
      <c r="BE590" s="12" t="str">
        <f>IF(AY590&gt;1,IF(AY589&gt;1,"Y",""),"")</f>
        <v>Y</v>
      </c>
      <c r="BF590" s="12" t="str">
        <f>IF(AY590&lt;1,IF(AY589&lt;1,"Y",""),"")</f>
        <v/>
      </c>
      <c r="BG590" s="2"/>
      <c r="BH590" s="2"/>
      <c r="BI590" s="2"/>
      <c r="BJ590" s="2"/>
      <c r="BK590" s="2"/>
      <c r="BL590" s="2"/>
      <c r="BM590" s="4" t="str">
        <f>IF(BR590=BR591,IF(BR590&gt;BR589,BR590&amp;"_O",""),BR590&amp;"_C")</f>
        <v/>
      </c>
      <c r="BN590" s="7" t="str">
        <f>IF(RIGHT(BM590,1)="C",BP590/INDEX($BP$5:$BP$2729,MATCH(BR590&amp;"_O",$BM$5:$BM$2729,0),1),"")</f>
        <v/>
      </c>
      <c r="BO590" s="38">
        <v>30064</v>
      </c>
      <c r="BP590" s="3">
        <v>184.93</v>
      </c>
      <c r="BQ590" s="7">
        <f>BP590/BP589</f>
        <v>1.0147050754458162</v>
      </c>
      <c r="BR590" s="4">
        <f>YEAR(BO590)</f>
        <v>1982</v>
      </c>
      <c r="BS590" s="2" t="s">
        <v>6</v>
      </c>
      <c r="BT590" s="12" t="str">
        <f>INDEX($CD$5:$CD$10,MATCH(BS590,$CC$5:$CC$10,0),1)</f>
        <v/>
      </c>
      <c r="BU590" s="12" t="str">
        <f>IF(AND(BT590="Y",BQ590&gt;1),"Y","")</f>
        <v/>
      </c>
      <c r="BV590" s="12" t="str">
        <f>IF(AND(BT590="Y",BQ590&lt;1),"Y","")</f>
        <v/>
      </c>
      <c r="BW590" s="12" t="str">
        <f>IF(BQ590&gt;1,IF(BQ589&gt;1,"Y",""),"")</f>
        <v>Y</v>
      </c>
      <c r="BX590" s="12" t="str">
        <f>IF(BQ590&lt;1,IF(BQ589&lt;1,"Y",""),"")</f>
        <v/>
      </c>
      <c r="BY590" s="2"/>
      <c r="BZ590" s="2"/>
      <c r="CA590" s="2"/>
    </row>
    <row r="591" spans="2:79">
      <c r="B591" s="4" t="str">
        <f>IF(G591=G592,IF(G591&gt;G590,G591&amp;"_O",""),G591&amp;"_C")</f>
        <v/>
      </c>
      <c r="C591" s="14">
        <f ca="1">RANDBETWEEN(0,1000)/1000</f>
        <v>0.434</v>
      </c>
      <c r="D591" s="16">
        <f>D590+1</f>
        <v>587</v>
      </c>
      <c r="E591" s="10">
        <f>ROUNDDOWN(D591/52,0)+1</f>
        <v>12</v>
      </c>
      <c r="F591" s="15">
        <f>F590+7</f>
        <v>48729</v>
      </c>
      <c r="G591" s="4">
        <f>YEAR(F591)</f>
        <v>2033</v>
      </c>
      <c r="H591" s="33">
        <v>0.2</v>
      </c>
      <c r="I591" s="33">
        <v>0.61499999999999999</v>
      </c>
      <c r="J591" s="33">
        <v>0.19400000000000001</v>
      </c>
      <c r="K591" s="16" t="str">
        <f>IF(M590&gt;1,"Up","Down")</f>
        <v>Down</v>
      </c>
      <c r="L591" s="16" t="str">
        <f>IF(K591="Up",IF(H591&lt;$BJ$7,"Up","Down"),IF(H591&lt;$BK$7,"Down","Up"))</f>
        <v>Down</v>
      </c>
      <c r="M591" s="17">
        <f>IF(L591="Up",INDEX($AK$5:$AK$1005,MATCH(I591,$AI$5:$AI$1005,0),1),INDEX($AL$5:$AL$1005,MATCH(J591,$AI$5:$AI$1005,0),1))</f>
        <v>0.97409842855241768</v>
      </c>
      <c r="N591" s="16" t="str">
        <f>IF(P590&gt;1,"Up","Down")</f>
        <v>Down</v>
      </c>
      <c r="O591" s="16" t="str">
        <f>IF(N591="Up",IF(H591&lt;$BJ$12,"Up","Down"),IF(H591&lt;$BK$12,"Down","Up"))</f>
        <v>Down</v>
      </c>
      <c r="P591" s="17">
        <f>IF(O591="Up",INDEX($AP$5:$AP$1005,MATCH(I591,$AI$5:$AI$1005,0),1),INDEX($AQ$5:$AQ$1005,MATCH(J591,$AI$5:$AI$1005,0),1))</f>
        <v>0.96420446687924821</v>
      </c>
      <c r="Q591" s="19">
        <f>T590</f>
        <v>103412.40246938496</v>
      </c>
      <c r="R591" s="19">
        <f>INDEX(model!$S$5:$S$35,MATCH(G591,model!$Q$5:$Q$35,0),1)*model!$O$5</f>
        <v>0</v>
      </c>
      <c r="S591" s="19">
        <f>IF(RIGHT(B591,1)="C",T590*INDEX(model!$T$5:$T$35,MATCH(G591,model!$Q$5:$Q$35,0),1),0)</f>
        <v>0</v>
      </c>
      <c r="T591" s="19">
        <f>(Q591+R591-S591)*M591</f>
        <v>100733.85873825804</v>
      </c>
      <c r="U591" s="19">
        <f>X590</f>
        <v>106832.70902178186</v>
      </c>
      <c r="V591" s="19">
        <f>INDEX(model!$S$5:$S$35,MATCH(G591,model!$Q$5:$Q$35,0),1)*model!$O$6</f>
        <v>0</v>
      </c>
      <c r="W591" s="19">
        <f>IF(RIGHT(B591,1)="C",X590*INDEX(model!$T$5:$T$35,MATCH(G591,model!$Q$5:$Q$35,0),1),0)</f>
        <v>0</v>
      </c>
      <c r="X591" s="19">
        <f>(U591+V591-W591)*P591</f>
        <v>103008.57524761303</v>
      </c>
      <c r="Y591" s="19"/>
      <c r="Z591" s="36" t="str">
        <f>K591&amp;L591</f>
        <v>DownDown</v>
      </c>
      <c r="AA591" s="36" t="str">
        <f>N591&amp;O591</f>
        <v>DownDown</v>
      </c>
      <c r="AB591" s="19"/>
      <c r="AC591" s="19"/>
      <c r="AD591" s="19"/>
      <c r="AE591" s="19"/>
      <c r="AI591" s="18">
        <f>ROUND(AI590-0.001,3)</f>
        <v>0.41399999999999998</v>
      </c>
      <c r="AJ591" s="9">
        <f t="array" ref="AJ591">PERCENTILE(IF($BB$5:$BB$2729="Y",$AY$5:$AY$2729),$AI591)</f>
        <v>0.99936963439277815</v>
      </c>
      <c r="AK591" s="9">
        <f t="array" ref="AK591">PERCENTILE(IF($BC$5:$BC$2729="Y",$AY$5:$AY$2729),$AI591)</f>
        <v>1.0099896326130526</v>
      </c>
      <c r="AL591" s="9">
        <f t="array" ref="AL591">PERCENTILE(IF($BD$5:$BD$2729="Y",$AY$5:$AY$2729),$AI591)</f>
        <v>0.98464447184561199</v>
      </c>
      <c r="AM591" s="41" t="str">
        <f>IF(AI591&lt;$BJ$7,"Up","Down")</f>
        <v>Up</v>
      </c>
      <c r="AN591" s="41" t="str">
        <f>IF(AI591&lt;$BK$7,"Down","Up")</f>
        <v>Up</v>
      </c>
      <c r="AO591" s="9">
        <f t="array" ref="AO591">PERCENTILE(IF($BT$5:$BT$2729="Y",$BQ$5:$BQ$2729),$AI591)</f>
        <v>0.99869597863585169</v>
      </c>
      <c r="AP591" s="9">
        <f t="array" ref="AP591">PERCENTILE(IF($BU$5:$BU$2729="Y",$BQ$5:$BQ$2729),$AI591)</f>
        <v>1.0138197505399129</v>
      </c>
      <c r="AQ591" s="9">
        <f t="array" ref="AQ591">PERCENTILE(IF($BV$5:$BV$2729="Y",$BQ$5:$BQ$2729),$AI591)</f>
        <v>0.98114003974670949</v>
      </c>
      <c r="AR591" s="41" t="str">
        <f>IF(AI591&lt;$BJ$12,"Up","Down")</f>
        <v>Up</v>
      </c>
      <c r="AS591" s="41" t="str">
        <f>IF(AI591&lt;$BK$12,"Down","Up")</f>
        <v>Down</v>
      </c>
      <c r="AU591" s="4" t="str">
        <f>IF(AZ591=AZ592,IF(AZ591&gt;AZ590,AZ591&amp;"_O",""),AZ591&amp;"_C")</f>
        <v/>
      </c>
      <c r="AV591" s="7" t="str">
        <f>IF(RIGHT(AU591,1)="C",AX591/INDEX($AX$5:$AX$2729,MATCH(AZ591&amp;"_O",$AU$5:$AU$2729,0),1),"")</f>
        <v/>
      </c>
      <c r="AW591" s="38">
        <v>29672</v>
      </c>
      <c r="AX591" s="37">
        <v>134.65</v>
      </c>
      <c r="AY591" s="7">
        <f>AX591/AX590</f>
        <v>1.0042511933174223</v>
      </c>
      <c r="AZ591" s="4">
        <f>YEAR(AW591)</f>
        <v>1981</v>
      </c>
      <c r="BA591" s="2" t="s">
        <v>6</v>
      </c>
      <c r="BB591" s="12" t="str">
        <f>INDEX($CD$5:$CD$10,MATCH(BA591,$CC$5:$CC$10,0),1)</f>
        <v/>
      </c>
      <c r="BC591" s="12" t="str">
        <f>IF(AND(BB591="Y",AY591&gt;1),"Y","")</f>
        <v/>
      </c>
      <c r="BD591" s="12" t="str">
        <f>IF(AND(BB591="Y",AY591&lt;1),"Y","")</f>
        <v/>
      </c>
      <c r="BE591" s="12" t="str">
        <f>IF(AY591&gt;1,IF(AY590&gt;1,"Y",""),"")</f>
        <v>Y</v>
      </c>
      <c r="BF591" s="12" t="str">
        <f>IF(AY591&lt;1,IF(AY590&lt;1,"Y",""),"")</f>
        <v/>
      </c>
      <c r="BG591" s="2"/>
      <c r="BH591" s="2"/>
      <c r="BI591" s="2"/>
      <c r="BJ591" s="2"/>
      <c r="BK591" s="2"/>
      <c r="BL591" s="2"/>
      <c r="BM591" s="4" t="str">
        <f>IF(BR591=BR592,IF(BR591&gt;BR590,BR591&amp;"_O",""),BR591&amp;"_C")</f>
        <v/>
      </c>
      <c r="BN591" s="7" t="str">
        <f>IF(RIGHT(BM591,1)="C",BP591/INDEX($BP$5:$BP$2729,MATCH(BR591&amp;"_O",$BM$5:$BM$2729,0),1),"")</f>
        <v/>
      </c>
      <c r="BO591" s="38">
        <v>30071</v>
      </c>
      <c r="BP591" s="3">
        <v>184.7</v>
      </c>
      <c r="BQ591" s="7">
        <f>BP591/BP590</f>
        <v>0.99875628616233159</v>
      </c>
      <c r="BR591" s="4">
        <f>YEAR(BO591)</f>
        <v>1982</v>
      </c>
      <c r="BS591" s="2" t="s">
        <v>6</v>
      </c>
      <c r="BT591" s="12" t="str">
        <f>INDEX($CD$5:$CD$10,MATCH(BS591,$CC$5:$CC$10,0),1)</f>
        <v/>
      </c>
      <c r="BU591" s="12" t="str">
        <f>IF(AND(BT591="Y",BQ591&gt;1),"Y","")</f>
        <v/>
      </c>
      <c r="BV591" s="12" t="str">
        <f>IF(AND(BT591="Y",BQ591&lt;1),"Y","")</f>
        <v/>
      </c>
      <c r="BW591" s="12" t="str">
        <f>IF(BQ591&gt;1,IF(BQ590&gt;1,"Y",""),"")</f>
        <v/>
      </c>
      <c r="BX591" s="12" t="str">
        <f>IF(BQ591&lt;1,IF(BQ590&lt;1,"Y",""),"")</f>
        <v/>
      </c>
      <c r="BY591" s="2"/>
      <c r="BZ591" s="2"/>
      <c r="CA591" s="2"/>
    </row>
    <row r="592" spans="2:79">
      <c r="B592" s="4" t="str">
        <f>IF(G592=G593,IF(G592&gt;G591,G592&amp;"_O",""),G592&amp;"_C")</f>
        <v/>
      </c>
      <c r="C592" s="14">
        <f ca="1">RANDBETWEEN(0,1000)/1000</f>
        <v>0.99</v>
      </c>
      <c r="D592" s="16">
        <f>D591+1</f>
        <v>588</v>
      </c>
      <c r="E592" s="10">
        <f>ROUNDDOWN(D592/52,0)+1</f>
        <v>12</v>
      </c>
      <c r="F592" s="15">
        <f>F591+7</f>
        <v>48736</v>
      </c>
      <c r="G592" s="4">
        <f>YEAR(F592)</f>
        <v>2033</v>
      </c>
      <c r="H592" s="33">
        <v>0.249</v>
      </c>
      <c r="I592" s="33">
        <v>0.6</v>
      </c>
      <c r="J592" s="33">
        <v>0.83</v>
      </c>
      <c r="K592" s="16" t="str">
        <f>IF(M591&gt;1,"Up","Down")</f>
        <v>Down</v>
      </c>
      <c r="L592" s="16" t="str">
        <f>IF(K592="Up",IF(H592&lt;$BJ$7,"Up","Down"),IF(H592&lt;$BK$7,"Down","Up"))</f>
        <v>Down</v>
      </c>
      <c r="M592" s="17">
        <f>IF(L592="Up",INDEX($AK$5:$AK$1005,MATCH(I592,$AI$5:$AI$1005,0),1),INDEX($AL$5:$AL$1005,MATCH(J592,$AI$5:$AI$1005,0),1))</f>
        <v>0.99659837033737941</v>
      </c>
      <c r="N592" s="16" t="str">
        <f>IF(P591&gt;1,"Up","Down")</f>
        <v>Down</v>
      </c>
      <c r="O592" s="16" t="str">
        <f>IF(N592="Up",IF(H592&lt;$BJ$12,"Up","Down"),IF(H592&lt;$BK$12,"Down","Up"))</f>
        <v>Down</v>
      </c>
      <c r="P592" s="17">
        <f>IF(O592="Up",INDEX($AP$5:$AP$1005,MATCH(I592,$AI$5:$AI$1005,0),1),INDEX($AQ$5:$AQ$1005,MATCH(J592,$AI$5:$AI$1005,0),1))</f>
        <v>0.99603684661771508</v>
      </c>
      <c r="Q592" s="19">
        <f>T591</f>
        <v>100733.85873825804</v>
      </c>
      <c r="R592" s="19">
        <f>INDEX(model!$S$5:$S$35,MATCH(G592,model!$Q$5:$Q$35,0),1)*model!$O$5</f>
        <v>0</v>
      </c>
      <c r="S592" s="19">
        <f>IF(RIGHT(B592,1)="C",T591*INDEX(model!$T$5:$T$35,MATCH(G592,model!$Q$5:$Q$35,0),1),0)</f>
        <v>0</v>
      </c>
      <c r="T592" s="19">
        <f>(Q592+R592-S592)*M592</f>
        <v>100391.19945634375</v>
      </c>
      <c r="U592" s="19">
        <f>X591</f>
        <v>103008.57524761303</v>
      </c>
      <c r="V592" s="19">
        <f>INDEX(model!$S$5:$S$35,MATCH(G592,model!$Q$5:$Q$35,0),1)*model!$O$6</f>
        <v>0</v>
      </c>
      <c r="W592" s="19">
        <f>IF(RIGHT(B592,1)="C",X591*INDEX(model!$T$5:$T$35,MATCH(G592,model!$Q$5:$Q$35,0),1),0)</f>
        <v>0</v>
      </c>
      <c r="X592" s="19">
        <f>(U592+V592-W592)*P592</f>
        <v>102600.3364642161</v>
      </c>
      <c r="Y592" s="19"/>
      <c r="Z592" s="36" t="str">
        <f>K592&amp;L592</f>
        <v>DownDown</v>
      </c>
      <c r="AA592" s="36" t="str">
        <f>N592&amp;O592</f>
        <v>DownDown</v>
      </c>
      <c r="AB592" s="19"/>
      <c r="AC592" s="19"/>
      <c r="AD592" s="19"/>
      <c r="AE592" s="19"/>
      <c r="AI592" s="18">
        <f>ROUND(AI591-0.001,3)</f>
        <v>0.41299999999999998</v>
      </c>
      <c r="AJ592" s="9">
        <f t="array" ref="AJ592">PERCENTILE(IF($BB$5:$BB$2729="Y",$AY$5:$AY$2729),$AI592)</f>
        <v>0.99933669147911441</v>
      </c>
      <c r="AK592" s="9">
        <f t="array" ref="AK592">PERCENTILE(IF($BC$5:$BC$2729="Y",$AY$5:$AY$2729),$AI592)</f>
        <v>1.0099552684828792</v>
      </c>
      <c r="AL592" s="9">
        <f t="array" ref="AL592">PERCENTILE(IF($BD$5:$BD$2729="Y",$AY$5:$AY$2729),$AI592)</f>
        <v>0.9846031950507721</v>
      </c>
      <c r="AM592" s="41" t="str">
        <f>IF(AI592&lt;$BJ$7,"Up","Down")</f>
        <v>Up</v>
      </c>
      <c r="AN592" s="41" t="str">
        <f>IF(AI592&lt;$BK$7,"Down","Up")</f>
        <v>Up</v>
      </c>
      <c r="AO592" s="9">
        <f t="array" ref="AO592">PERCENTILE(IF($BT$5:$BT$2729="Y",$BQ$5:$BQ$2729),$AI592)</f>
        <v>0.99865423969695799</v>
      </c>
      <c r="AP592" s="9">
        <f t="array" ref="AP592">PERCENTILE(IF($BU$5:$BU$2729="Y",$BQ$5:$BQ$2729),$AI592)</f>
        <v>1.0137356952158487</v>
      </c>
      <c r="AQ592" s="9">
        <f t="array" ref="AQ592">PERCENTILE(IF($BV$5:$BV$2729="Y",$BQ$5:$BQ$2729),$AI592)</f>
        <v>0.98106451871197287</v>
      </c>
      <c r="AR592" s="41" t="str">
        <f>IF(AI592&lt;$BJ$12,"Up","Down")</f>
        <v>Up</v>
      </c>
      <c r="AS592" s="41" t="str">
        <f>IF(AI592&lt;$BK$12,"Down","Up")</f>
        <v>Down</v>
      </c>
      <c r="AU592" s="4" t="str">
        <f>IF(AZ592=AZ593,IF(AZ592&gt;AZ591,AZ592&amp;"_O",""),AZ592&amp;"_C")</f>
        <v/>
      </c>
      <c r="AV592" s="7" t="str">
        <f>IF(RIGHT(AU592,1)="C",AX592/INDEX($AX$5:$AX$2729,MATCH(AZ592&amp;"_O",$AU$5:$AU$2729,0),1),"")</f>
        <v/>
      </c>
      <c r="AW592" s="38">
        <v>29679</v>
      </c>
      <c r="AX592" s="37">
        <v>135.49</v>
      </c>
      <c r="AY592" s="7">
        <f>AX592/AX591</f>
        <v>1.0062383958410694</v>
      </c>
      <c r="AZ592" s="4">
        <f>YEAR(AW592)</f>
        <v>1981</v>
      </c>
      <c r="BA592" s="2" t="s">
        <v>6</v>
      </c>
      <c r="BB592" s="12" t="str">
        <f>INDEX($CD$5:$CD$10,MATCH(BA592,$CC$5:$CC$10,0),1)</f>
        <v/>
      </c>
      <c r="BC592" s="12" t="str">
        <f>IF(AND(BB592="Y",AY592&gt;1),"Y","")</f>
        <v/>
      </c>
      <c r="BD592" s="12" t="str">
        <f>IF(AND(BB592="Y",AY592&lt;1),"Y","")</f>
        <v/>
      </c>
      <c r="BE592" s="12" t="str">
        <f>IF(AY592&gt;1,IF(AY591&gt;1,"Y",""),"")</f>
        <v>Y</v>
      </c>
      <c r="BF592" s="12" t="str">
        <f>IF(AY592&lt;1,IF(AY591&lt;1,"Y",""),"")</f>
        <v/>
      </c>
      <c r="BG592" s="2"/>
      <c r="BH592" s="2"/>
      <c r="BI592" s="2"/>
      <c r="BJ592" s="2"/>
      <c r="BK592" s="2"/>
      <c r="BL592" s="2"/>
      <c r="BM592" s="4" t="str">
        <f>IF(BR592=BR593,IF(BR592&gt;BR591,BR592&amp;"_O",""),BR592&amp;"_C")</f>
        <v/>
      </c>
      <c r="BN592" s="7" t="str">
        <f>IF(RIGHT(BM592,1)="C",BP592/INDEX($BP$5:$BP$2729,MATCH(BR592&amp;"_O",$BM$5:$BM$2729,0),1),"")</f>
        <v/>
      </c>
      <c r="BO592" s="38">
        <v>30078</v>
      </c>
      <c r="BP592" s="3">
        <v>188.13</v>
      </c>
      <c r="BQ592" s="7">
        <f>BP592/BP591</f>
        <v>1.0185706551164051</v>
      </c>
      <c r="BR592" s="4">
        <f>YEAR(BO592)</f>
        <v>1982</v>
      </c>
      <c r="BS592" s="2" t="s">
        <v>6</v>
      </c>
      <c r="BT592" s="12" t="str">
        <f>INDEX($CD$5:$CD$10,MATCH(BS592,$CC$5:$CC$10,0),1)</f>
        <v/>
      </c>
      <c r="BU592" s="12" t="str">
        <f>IF(AND(BT592="Y",BQ592&gt;1),"Y","")</f>
        <v/>
      </c>
      <c r="BV592" s="12" t="str">
        <f>IF(AND(BT592="Y",BQ592&lt;1),"Y","")</f>
        <v/>
      </c>
      <c r="BW592" s="12" t="str">
        <f>IF(BQ592&gt;1,IF(BQ591&gt;1,"Y",""),"")</f>
        <v/>
      </c>
      <c r="BX592" s="12" t="str">
        <f>IF(BQ592&lt;1,IF(BQ591&lt;1,"Y",""),"")</f>
        <v/>
      </c>
      <c r="BY592" s="2"/>
      <c r="BZ592" s="2"/>
      <c r="CA592" s="2"/>
    </row>
    <row r="593" spans="2:79">
      <c r="B593" s="4" t="str">
        <f>IF(G593=G594,IF(G593&gt;G592,G593&amp;"_O",""),G593&amp;"_C")</f>
        <v/>
      </c>
      <c r="C593" s="14">
        <f ca="1">RANDBETWEEN(0,1000)/1000</f>
        <v>0.53500000000000003</v>
      </c>
      <c r="D593" s="16">
        <f>D592+1</f>
        <v>589</v>
      </c>
      <c r="E593" s="10">
        <f>ROUNDDOWN(D593/52,0)+1</f>
        <v>12</v>
      </c>
      <c r="F593" s="15">
        <f>F592+7</f>
        <v>48743</v>
      </c>
      <c r="G593" s="4">
        <f>YEAR(F593)</f>
        <v>2033</v>
      </c>
      <c r="H593" s="33">
        <v>0.56299999999999994</v>
      </c>
      <c r="I593" s="33">
        <v>0.245</v>
      </c>
      <c r="J593" s="33">
        <v>0.80300000000000005</v>
      </c>
      <c r="K593" s="16" t="str">
        <f>IF(M592&gt;1,"Up","Down")</f>
        <v>Down</v>
      </c>
      <c r="L593" s="16" t="str">
        <f>IF(K593="Up",IF(H593&lt;$BJ$7,"Up","Down"),IF(H593&lt;$BK$7,"Down","Up"))</f>
        <v>Up</v>
      </c>
      <c r="M593" s="17">
        <f>IF(L593="Up",INDEX($AK$5:$AK$1005,MATCH(I593,$AI$5:$AI$1005,0),1),INDEX($AL$5:$AL$1005,MATCH(J593,$AI$5:$AI$1005,0),1))</f>
        <v>1.0060668729975957</v>
      </c>
      <c r="N593" s="16" t="str">
        <f>IF(P592&gt;1,"Up","Down")</f>
        <v>Down</v>
      </c>
      <c r="O593" s="16" t="str">
        <f>IF(N593="Up",IF(H593&lt;$BJ$12,"Up","Down"),IF(H593&lt;$BK$12,"Down","Up"))</f>
        <v>Up</v>
      </c>
      <c r="P593" s="17">
        <f>IF(O593="Up",INDEX($AP$5:$AP$1005,MATCH(I593,$AI$5:$AI$1005,0),1),INDEX($AQ$5:$AQ$1005,MATCH(J593,$AI$5:$AI$1005,0),1))</f>
        <v>1.0081856889382865</v>
      </c>
      <c r="Q593" s="19">
        <f>T592</f>
        <v>100391.19945634375</v>
      </c>
      <c r="R593" s="19">
        <f>INDEX(model!$S$5:$S$35,MATCH(G593,model!$Q$5:$Q$35,0),1)*model!$O$5</f>
        <v>0</v>
      </c>
      <c r="S593" s="19">
        <f>IF(RIGHT(B593,1)="C",T592*INDEX(model!$T$5:$T$35,MATCH(G593,model!$Q$5:$Q$35,0),1),0)</f>
        <v>0</v>
      </c>
      <c r="T593" s="19">
        <f>(Q593+R593-S593)*M593</f>
        <v>101000.26011352168</v>
      </c>
      <c r="U593" s="19">
        <f>X592</f>
        <v>102600.3364642161</v>
      </c>
      <c r="V593" s="19">
        <f>INDEX(model!$S$5:$S$35,MATCH(G593,model!$Q$5:$Q$35,0),1)*model!$O$6</f>
        <v>0</v>
      </c>
      <c r="W593" s="19">
        <f>IF(RIGHT(B593,1)="C",X592*INDEX(model!$T$5:$T$35,MATCH(G593,model!$Q$5:$Q$35,0),1),0)</f>
        <v>0</v>
      </c>
      <c r="X593" s="19">
        <f>(U593+V593-W593)*P593</f>
        <v>103440.19090347571</v>
      </c>
      <c r="Y593" s="19"/>
      <c r="Z593" s="36" t="str">
        <f>K593&amp;L593</f>
        <v>DownUp</v>
      </c>
      <c r="AA593" s="36" t="str">
        <f>N593&amp;O593</f>
        <v>DownUp</v>
      </c>
      <c r="AB593" s="19"/>
      <c r="AC593" s="19"/>
      <c r="AD593" s="19"/>
      <c r="AE593" s="19"/>
      <c r="AI593" s="18">
        <f>ROUND(AI592-0.001,3)</f>
        <v>0.41199999999999998</v>
      </c>
      <c r="AJ593" s="9">
        <f t="array" ref="AJ593">PERCENTILE(IF($BB$5:$BB$2729="Y",$AY$5:$AY$2729),$AI593)</f>
        <v>0.99926830064285699</v>
      </c>
      <c r="AK593" s="9">
        <f t="array" ref="AK593">PERCENTILE(IF($BC$5:$BC$2729="Y",$AY$5:$AY$2729),$AI593)</f>
        <v>1.0099146250374058</v>
      </c>
      <c r="AL593" s="9">
        <f t="array" ref="AL593">PERCENTILE(IF($BD$5:$BD$2729="Y",$AY$5:$AY$2729),$AI593)</f>
        <v>0.98451100652486145</v>
      </c>
      <c r="AM593" s="41" t="str">
        <f>IF(AI593&lt;$BJ$7,"Up","Down")</f>
        <v>Up</v>
      </c>
      <c r="AN593" s="41" t="str">
        <f>IF(AI593&lt;$BK$7,"Down","Up")</f>
        <v>Up</v>
      </c>
      <c r="AO593" s="9">
        <f t="array" ref="AO593">PERCENTILE(IF($BT$5:$BT$2729="Y",$BQ$5:$BQ$2729),$AI593)</f>
        <v>0.99863844486967113</v>
      </c>
      <c r="AP593" s="9">
        <f t="array" ref="AP593">PERCENTILE(IF($BU$5:$BU$2729="Y",$BQ$5:$BQ$2729),$AI593)</f>
        <v>1.0137046460167458</v>
      </c>
      <c r="AQ593" s="9">
        <f t="array" ref="AQ593">PERCENTILE(IF($BV$5:$BV$2729="Y",$BQ$5:$BQ$2729),$AI593)</f>
        <v>0.98104330078705226</v>
      </c>
      <c r="AR593" s="41" t="str">
        <f>IF(AI593&lt;$BJ$12,"Up","Down")</f>
        <v>Up</v>
      </c>
      <c r="AS593" s="41" t="str">
        <f>IF(AI593&lt;$BK$12,"Down","Up")</f>
        <v>Down</v>
      </c>
      <c r="AU593" s="4" t="str">
        <f>IF(AZ593=AZ594,IF(AZ593&gt;AZ592,AZ593&amp;"_O",""),AZ593&amp;"_C")</f>
        <v/>
      </c>
      <c r="AV593" s="7" t="str">
        <f>IF(RIGHT(AU593,1)="C",AX593/INDEX($AX$5:$AX$2729,MATCH(AZ593&amp;"_O",$AU$5:$AU$2729,0),1),"")</f>
        <v/>
      </c>
      <c r="AW593" s="38">
        <v>29686</v>
      </c>
      <c r="AX593" s="37">
        <v>134.51</v>
      </c>
      <c r="AY593" s="7">
        <f>AX593/AX592</f>
        <v>0.99276699387408651</v>
      </c>
      <c r="AZ593" s="4">
        <f>YEAR(AW593)</f>
        <v>1981</v>
      </c>
      <c r="BA593" s="2" t="s">
        <v>6</v>
      </c>
      <c r="BB593" s="12" t="str">
        <f>INDEX($CD$5:$CD$10,MATCH(BA593,$CC$5:$CC$10,0),1)</f>
        <v/>
      </c>
      <c r="BC593" s="12" t="str">
        <f>IF(AND(BB593="Y",AY593&gt;1),"Y","")</f>
        <v/>
      </c>
      <c r="BD593" s="12" t="str">
        <f>IF(AND(BB593="Y",AY593&lt;1),"Y","")</f>
        <v/>
      </c>
      <c r="BE593" s="12" t="str">
        <f>IF(AY593&gt;1,IF(AY592&gt;1,"Y",""),"")</f>
        <v/>
      </c>
      <c r="BF593" s="12" t="str">
        <f>IF(AY593&lt;1,IF(AY592&lt;1,"Y",""),"")</f>
        <v/>
      </c>
      <c r="BG593" s="2"/>
      <c r="BH593" s="2"/>
      <c r="BI593" s="2"/>
      <c r="BJ593" s="2"/>
      <c r="BK593" s="2"/>
      <c r="BL593" s="2"/>
      <c r="BM593" s="4" t="str">
        <f>IF(BR593=BR594,IF(BR593&gt;BR592,BR593&amp;"_O",""),BR593&amp;"_C")</f>
        <v/>
      </c>
      <c r="BN593" s="7" t="str">
        <f>IF(RIGHT(BM593,1)="C",BP593/INDEX($BP$5:$BP$2729,MATCH(BR593&amp;"_O",$BM$5:$BM$2729,0),1),"")</f>
        <v/>
      </c>
      <c r="BO593" s="38">
        <v>30085</v>
      </c>
      <c r="BP593" s="3">
        <v>188.22</v>
      </c>
      <c r="BQ593" s="7">
        <f>BP593/BP592</f>
        <v>1.0004783926008611</v>
      </c>
      <c r="BR593" s="4">
        <f>YEAR(BO593)</f>
        <v>1982</v>
      </c>
      <c r="BS593" s="2" t="s">
        <v>6</v>
      </c>
      <c r="BT593" s="12" t="str">
        <f>INDEX($CD$5:$CD$10,MATCH(BS593,$CC$5:$CC$10,0),1)</f>
        <v/>
      </c>
      <c r="BU593" s="12" t="str">
        <f>IF(AND(BT593="Y",BQ593&gt;1),"Y","")</f>
        <v/>
      </c>
      <c r="BV593" s="12" t="str">
        <f>IF(AND(BT593="Y",BQ593&lt;1),"Y","")</f>
        <v/>
      </c>
      <c r="BW593" s="12" t="str">
        <f>IF(BQ593&gt;1,IF(BQ592&gt;1,"Y",""),"")</f>
        <v>Y</v>
      </c>
      <c r="BX593" s="12" t="str">
        <f>IF(BQ593&lt;1,IF(BQ592&lt;1,"Y",""),"")</f>
        <v/>
      </c>
      <c r="BY593" s="2"/>
      <c r="BZ593" s="2"/>
      <c r="CA593" s="2"/>
    </row>
    <row r="594" spans="2:79">
      <c r="B594" s="4" t="str">
        <f>IF(G594=G595,IF(G594&gt;G593,G594&amp;"_O",""),G594&amp;"_C")</f>
        <v/>
      </c>
      <c r="C594" s="14">
        <f ca="1">RANDBETWEEN(0,1000)/1000</f>
        <v>0.125</v>
      </c>
      <c r="D594" s="16">
        <f>D593+1</f>
        <v>590</v>
      </c>
      <c r="E594" s="10">
        <f>ROUNDDOWN(D594/52,0)+1</f>
        <v>12</v>
      </c>
      <c r="F594" s="15">
        <f>F593+7</f>
        <v>48750</v>
      </c>
      <c r="G594" s="4">
        <f>YEAR(F594)</f>
        <v>2033</v>
      </c>
      <c r="H594" s="33">
        <v>0.214</v>
      </c>
      <c r="I594" s="33">
        <v>0.23200000000000001</v>
      </c>
      <c r="J594" s="33">
        <v>0.33</v>
      </c>
      <c r="K594" s="16" t="str">
        <f>IF(M593&gt;1,"Up","Down")</f>
        <v>Up</v>
      </c>
      <c r="L594" s="16" t="str">
        <f>IF(K594="Up",IF(H594&lt;$BJ$7,"Up","Down"),IF(H594&lt;$BK$7,"Down","Up"))</f>
        <v>Up</v>
      </c>
      <c r="M594" s="17">
        <f>IF(L594="Up",INDEX($AK$5:$AK$1005,MATCH(I594,$AI$5:$AI$1005,0),1),INDEX($AL$5:$AL$1005,MATCH(J594,$AI$5:$AI$1005,0),1))</f>
        <v>1.0058202763753046</v>
      </c>
      <c r="N594" s="16" t="str">
        <f>IF(P593&gt;1,"Up","Down")</f>
        <v>Up</v>
      </c>
      <c r="O594" s="16" t="str">
        <f>IF(N594="Up",IF(H594&lt;$BJ$12,"Up","Down"),IF(H594&lt;$BK$12,"Down","Up"))</f>
        <v>Up</v>
      </c>
      <c r="P594" s="17">
        <f>IF(O594="Up",INDEX($AP$5:$AP$1005,MATCH(I594,$AI$5:$AI$1005,0),1),INDEX($AQ$5:$AQ$1005,MATCH(J594,$AI$5:$AI$1005,0),1))</f>
        <v>1.0076746999727959</v>
      </c>
      <c r="Q594" s="19">
        <f>T593</f>
        <v>101000.26011352168</v>
      </c>
      <c r="R594" s="19">
        <f>INDEX(model!$S$5:$S$35,MATCH(G594,model!$Q$5:$Q$35,0),1)*model!$O$5</f>
        <v>0</v>
      </c>
      <c r="S594" s="19">
        <f>IF(RIGHT(B594,1)="C",T593*INDEX(model!$T$5:$T$35,MATCH(G594,model!$Q$5:$Q$35,0),1),0)</f>
        <v>0</v>
      </c>
      <c r="T594" s="19">
        <f>(Q594+R594-S594)*M594</f>
        <v>101588.10954136003</v>
      </c>
      <c r="U594" s="19">
        <f>X593</f>
        <v>103440.19090347571</v>
      </c>
      <c r="V594" s="19">
        <f>INDEX(model!$S$5:$S$35,MATCH(G594,model!$Q$5:$Q$35,0),1)*model!$O$6</f>
        <v>0</v>
      </c>
      <c r="W594" s="19">
        <f>IF(RIGHT(B594,1)="C",X593*INDEX(model!$T$5:$T$35,MATCH(G594,model!$Q$5:$Q$35,0),1),0)</f>
        <v>0</v>
      </c>
      <c r="X594" s="19">
        <f>(U594+V594-W594)*P594</f>
        <v>104234.06333378862</v>
      </c>
      <c r="Y594" s="19"/>
      <c r="Z594" s="36" t="str">
        <f>K594&amp;L594</f>
        <v>UpUp</v>
      </c>
      <c r="AA594" s="36" t="str">
        <f>N594&amp;O594</f>
        <v>UpUp</v>
      </c>
      <c r="AB594" s="19"/>
      <c r="AC594" s="19"/>
      <c r="AD594" s="19"/>
      <c r="AE594" s="19"/>
      <c r="AI594" s="18">
        <f>ROUND(AI593-0.001,3)</f>
        <v>0.41099999999999998</v>
      </c>
      <c r="AJ594" s="9">
        <f t="array" ref="AJ594">PERCENTILE(IF($BB$5:$BB$2729="Y",$AY$5:$AY$2729),$AI594)</f>
        <v>0.9992151421424218</v>
      </c>
      <c r="AK594" s="9">
        <f t="array" ref="AK594">PERCENTILE(IF($BC$5:$BC$2729="Y",$AY$5:$AY$2729),$AI594)</f>
        <v>1.0099011410603853</v>
      </c>
      <c r="AL594" s="9">
        <f t="array" ref="AL594">PERCENTILE(IF($BD$5:$BD$2729="Y",$AY$5:$AY$2729),$AI594)</f>
        <v>0.98439655310279872</v>
      </c>
      <c r="AM594" s="41" t="str">
        <f>IF(AI594&lt;$BJ$7,"Up","Down")</f>
        <v>Up</v>
      </c>
      <c r="AN594" s="41" t="str">
        <f>IF(AI594&lt;$BK$7,"Down","Up")</f>
        <v>Up</v>
      </c>
      <c r="AO594" s="9">
        <f t="array" ref="AO594">PERCENTILE(IF($BT$5:$BT$2729="Y",$BQ$5:$BQ$2729),$AI594)</f>
        <v>0.99851795145978994</v>
      </c>
      <c r="AP594" s="9">
        <f t="array" ref="AP594">PERCENTILE(IF($BU$5:$BU$2729="Y",$BQ$5:$BQ$2729),$AI594)</f>
        <v>1.0136620897628839</v>
      </c>
      <c r="AQ594" s="9">
        <f t="array" ref="AQ594">PERCENTILE(IF($BV$5:$BV$2729="Y",$BQ$5:$BQ$2729),$AI594)</f>
        <v>0.98102861561539567</v>
      </c>
      <c r="AR594" s="41" t="str">
        <f>IF(AI594&lt;$BJ$12,"Up","Down")</f>
        <v>Up</v>
      </c>
      <c r="AS594" s="41" t="str">
        <f>IF(AI594&lt;$BK$12,"Down","Up")</f>
        <v>Down</v>
      </c>
      <c r="AU594" s="4" t="str">
        <f>IF(AZ594=AZ595,IF(AZ594&gt;AZ593,AZ594&amp;"_O",""),AZ594&amp;"_C")</f>
        <v/>
      </c>
      <c r="AV594" s="7" t="str">
        <f>IF(RIGHT(AU594,1)="C",AX594/INDEX($AX$5:$AX$2729,MATCH(AZ594&amp;"_O",$AU$5:$AU$2729,0),1),"")</f>
        <v/>
      </c>
      <c r="AW594" s="38">
        <v>29692</v>
      </c>
      <c r="AX594" s="37">
        <v>134.69999999999999</v>
      </c>
      <c r="AY594" s="7">
        <f>AX594/AX593</f>
        <v>1.0014125343840607</v>
      </c>
      <c r="AZ594" s="4">
        <f>YEAR(AW594)</f>
        <v>1981</v>
      </c>
      <c r="BA594" s="2" t="s">
        <v>6</v>
      </c>
      <c r="BB594" s="12" t="str">
        <f>INDEX($CD$5:$CD$10,MATCH(BA594,$CC$5:$CC$10,0),1)</f>
        <v/>
      </c>
      <c r="BC594" s="12" t="str">
        <f>IF(AND(BB594="Y",AY594&gt;1),"Y","")</f>
        <v/>
      </c>
      <c r="BD594" s="12" t="str">
        <f>IF(AND(BB594="Y",AY594&lt;1),"Y","")</f>
        <v/>
      </c>
      <c r="BE594" s="12" t="str">
        <f>IF(AY594&gt;1,IF(AY593&gt;1,"Y",""),"")</f>
        <v/>
      </c>
      <c r="BF594" s="12" t="str">
        <f>IF(AY594&lt;1,IF(AY593&lt;1,"Y",""),"")</f>
        <v/>
      </c>
      <c r="BG594" s="2"/>
      <c r="BH594" s="2"/>
      <c r="BI594" s="2"/>
      <c r="BJ594" s="2"/>
      <c r="BK594" s="2"/>
      <c r="BL594" s="2"/>
      <c r="BM594" s="4" t="str">
        <f>IF(BR594=BR595,IF(BR594&gt;BR593,BR594&amp;"_O",""),BR594&amp;"_C")</f>
        <v/>
      </c>
      <c r="BN594" s="7" t="str">
        <f>IF(RIGHT(BM594,1)="C",BP594/INDEX($BP$5:$BP$2729,MATCH(BR594&amp;"_O",$BM$5:$BM$2729,0),1),"")</f>
        <v/>
      </c>
      <c r="BO594" s="38">
        <v>30092</v>
      </c>
      <c r="BP594" s="3">
        <v>182.4</v>
      </c>
      <c r="BQ594" s="7">
        <f>BP594/BP593</f>
        <v>0.96907873764743391</v>
      </c>
      <c r="BR594" s="4">
        <f>YEAR(BO594)</f>
        <v>1982</v>
      </c>
      <c r="BS594" s="2" t="s">
        <v>6</v>
      </c>
      <c r="BT594" s="12" t="str">
        <f>INDEX($CD$5:$CD$10,MATCH(BS594,$CC$5:$CC$10,0),1)</f>
        <v/>
      </c>
      <c r="BU594" s="12" t="str">
        <f>IF(AND(BT594="Y",BQ594&gt;1),"Y","")</f>
        <v/>
      </c>
      <c r="BV594" s="12" t="str">
        <f>IF(AND(BT594="Y",BQ594&lt;1),"Y","")</f>
        <v/>
      </c>
      <c r="BW594" s="12" t="str">
        <f>IF(BQ594&gt;1,IF(BQ593&gt;1,"Y",""),"")</f>
        <v/>
      </c>
      <c r="BX594" s="12" t="str">
        <f>IF(BQ594&lt;1,IF(BQ593&lt;1,"Y",""),"")</f>
        <v/>
      </c>
      <c r="BY594" s="2"/>
      <c r="BZ594" s="2"/>
      <c r="CA594" s="2"/>
    </row>
    <row r="595" spans="2:79">
      <c r="B595" s="4" t="str">
        <f>IF(G595=G596,IF(G595&gt;G594,G595&amp;"_O",""),G595&amp;"_C")</f>
        <v/>
      </c>
      <c r="C595" s="14">
        <f ca="1">RANDBETWEEN(0,1000)/1000</f>
        <v>9.4E-2</v>
      </c>
      <c r="D595" s="16">
        <f>D594+1</f>
        <v>591</v>
      </c>
      <c r="E595" s="10">
        <f>ROUNDDOWN(D595/52,0)+1</f>
        <v>12</v>
      </c>
      <c r="F595" s="15">
        <f>F594+7</f>
        <v>48757</v>
      </c>
      <c r="G595" s="4">
        <f>YEAR(F595)</f>
        <v>2033</v>
      </c>
      <c r="H595" s="33">
        <v>0.80600000000000005</v>
      </c>
      <c r="I595" s="33">
        <v>0.64300000000000002</v>
      </c>
      <c r="J595" s="33">
        <v>0.64400000000000002</v>
      </c>
      <c r="K595" s="16" t="str">
        <f>IF(M594&gt;1,"Up","Down")</f>
        <v>Up</v>
      </c>
      <c r="L595" s="16" t="str">
        <f>IF(K595="Up",IF(H595&lt;$BJ$7,"Up","Down"),IF(H595&lt;$BK$7,"Down","Up"))</f>
        <v>Down</v>
      </c>
      <c r="M595" s="17">
        <f>IF(L595="Up",INDEX($AK$5:$AK$1005,MATCH(I595,$AI$5:$AI$1005,0),1),INDEX($AL$5:$AL$1005,MATCH(J595,$AI$5:$AI$1005,0),1))</f>
        <v>0.99172349844246221</v>
      </c>
      <c r="N595" s="16" t="str">
        <f>IF(P594&gt;1,"Up","Down")</f>
        <v>Up</v>
      </c>
      <c r="O595" s="16" t="str">
        <f>IF(N595="Up",IF(H595&lt;$BJ$12,"Up","Down"),IF(H595&lt;$BK$12,"Down","Up"))</f>
        <v>Down</v>
      </c>
      <c r="P595" s="17">
        <f>IF(O595="Up",INDEX($AP$5:$AP$1005,MATCH(I595,$AI$5:$AI$1005,0),1),INDEX($AQ$5:$AQ$1005,MATCH(J595,$AI$5:$AI$1005,0),1))</f>
        <v>0.99095212348408357</v>
      </c>
      <c r="Q595" s="19">
        <f>T594</f>
        <v>101588.10954136003</v>
      </c>
      <c r="R595" s="19">
        <f>INDEX(model!$S$5:$S$35,MATCH(G595,model!$Q$5:$Q$35,0),1)*model!$O$5</f>
        <v>0</v>
      </c>
      <c r="S595" s="19">
        <f>IF(RIGHT(B595,1)="C",T594*INDEX(model!$T$5:$T$35,MATCH(G595,model!$Q$5:$Q$35,0),1),0)</f>
        <v>0</v>
      </c>
      <c r="T595" s="19">
        <f>(Q595+R595-S595)*M595</f>
        <v>100747.31539451364</v>
      </c>
      <c r="U595" s="19">
        <f>X594</f>
        <v>104234.06333378862</v>
      </c>
      <c r="V595" s="19">
        <f>INDEX(model!$S$5:$S$35,MATCH(G595,model!$Q$5:$Q$35,0),1)*model!$O$6</f>
        <v>0</v>
      </c>
      <c r="W595" s="19">
        <f>IF(RIGHT(B595,1)="C",X594*INDEX(model!$T$5:$T$35,MATCH(G595,model!$Q$5:$Q$35,0),1),0)</f>
        <v>0</v>
      </c>
      <c r="X595" s="19">
        <f>(U595+V595-W595)*P595</f>
        <v>103290.96639999229</v>
      </c>
      <c r="Y595" s="19"/>
      <c r="Z595" s="36" t="str">
        <f>K595&amp;L595</f>
        <v>UpDown</v>
      </c>
      <c r="AA595" s="36" t="str">
        <f>N595&amp;O595</f>
        <v>UpDown</v>
      </c>
      <c r="AB595" s="19"/>
      <c r="AC595" s="19"/>
      <c r="AD595" s="19"/>
      <c r="AE595" s="19"/>
      <c r="AI595" s="18">
        <f>ROUND(AI594-0.001,3)</f>
        <v>0.41</v>
      </c>
      <c r="AJ595" s="9">
        <f t="array" ref="AJ595">PERCENTILE(IF($BB$5:$BB$2729="Y",$AY$5:$AY$2729),$AI595)</f>
        <v>0.99919778047148899</v>
      </c>
      <c r="AK595" s="9">
        <f t="array" ref="AK595">PERCENTILE(IF($BC$5:$BC$2729="Y",$AY$5:$AY$2729),$AI595)</f>
        <v>1.0098903665874717</v>
      </c>
      <c r="AL595" s="9">
        <f t="array" ref="AL595">PERCENTILE(IF($BD$5:$BD$2729="Y",$AY$5:$AY$2729),$AI595)</f>
        <v>0.98430023803700362</v>
      </c>
      <c r="AM595" s="41" t="str">
        <f>IF(AI595&lt;$BJ$7,"Up","Down")</f>
        <v>Up</v>
      </c>
      <c r="AN595" s="41" t="str">
        <f>IF(AI595&lt;$BK$7,"Down","Up")</f>
        <v>Up</v>
      </c>
      <c r="AO595" s="9">
        <f t="array" ref="AO595">PERCENTILE(IF($BT$5:$BT$2729="Y",$BQ$5:$BQ$2729),$AI595)</f>
        <v>0.99846038576226748</v>
      </c>
      <c r="AP595" s="9">
        <f t="array" ref="AP595">PERCENTILE(IF($BU$5:$BU$2729="Y",$BQ$5:$BQ$2729),$AI595)</f>
        <v>1.01363476135234</v>
      </c>
      <c r="AQ595" s="9">
        <f t="array" ref="AQ595">PERCENTILE(IF($BV$5:$BV$2729="Y",$BQ$5:$BQ$2729),$AI595)</f>
        <v>0.98100317865548969</v>
      </c>
      <c r="AR595" s="41" t="str">
        <f>IF(AI595&lt;$BJ$12,"Up","Down")</f>
        <v>Up</v>
      </c>
      <c r="AS595" s="41" t="str">
        <f>IF(AI595&lt;$BK$12,"Down","Up")</f>
        <v>Down</v>
      </c>
      <c r="AU595" s="4" t="str">
        <f>IF(AZ595=AZ596,IF(AZ595&gt;AZ594,AZ595&amp;"_O",""),AZ595&amp;"_C")</f>
        <v/>
      </c>
      <c r="AV595" s="7" t="str">
        <f>IF(RIGHT(AU595,1)="C",AX595/INDEX($AX$5:$AX$2729,MATCH(AZ595&amp;"_O",$AU$5:$AU$2729,0),1),"")</f>
        <v/>
      </c>
      <c r="AW595" s="38">
        <v>29700</v>
      </c>
      <c r="AX595" s="37">
        <v>135.13999999999999</v>
      </c>
      <c r="AY595" s="7">
        <f>AX595/AX594</f>
        <v>1.0032665181885672</v>
      </c>
      <c r="AZ595" s="4">
        <f>YEAR(AW595)</f>
        <v>1981</v>
      </c>
      <c r="BA595" s="2" t="s">
        <v>6</v>
      </c>
      <c r="BB595" s="12" t="str">
        <f>INDEX($CD$5:$CD$10,MATCH(BA595,$CC$5:$CC$10,0),1)</f>
        <v/>
      </c>
      <c r="BC595" s="12" t="str">
        <f>IF(AND(BB595="Y",AY595&gt;1),"Y","")</f>
        <v/>
      </c>
      <c r="BD595" s="12" t="str">
        <f>IF(AND(BB595="Y",AY595&lt;1),"Y","")</f>
        <v/>
      </c>
      <c r="BE595" s="12" t="str">
        <f>IF(AY595&gt;1,IF(AY594&gt;1,"Y",""),"")</f>
        <v>Y</v>
      </c>
      <c r="BF595" s="12" t="str">
        <f>IF(AY595&lt;1,IF(AY594&lt;1,"Y",""),"")</f>
        <v/>
      </c>
      <c r="BG595" s="2"/>
      <c r="BH595" s="2"/>
      <c r="BI595" s="2"/>
      <c r="BJ595" s="2"/>
      <c r="BK595" s="2"/>
      <c r="BL595" s="2"/>
      <c r="BM595" s="4" t="str">
        <f>IF(BR595=BR596,IF(BR595&gt;BR594,BR595&amp;"_O",""),BR595&amp;"_C")</f>
        <v/>
      </c>
      <c r="BN595" s="7" t="str">
        <f>IF(RIGHT(BM595,1)="C",BP595/INDEX($BP$5:$BP$2729,MATCH(BR595&amp;"_O",$BM$5:$BM$2729,0),1),"")</f>
        <v/>
      </c>
      <c r="BO595" s="38">
        <v>30099</v>
      </c>
      <c r="BP595" s="3">
        <v>178.54</v>
      </c>
      <c r="BQ595" s="7">
        <f>BP595/BP594</f>
        <v>0.97883771929824559</v>
      </c>
      <c r="BR595" s="4">
        <f>YEAR(BO595)</f>
        <v>1982</v>
      </c>
      <c r="BS595" s="2" t="s">
        <v>6</v>
      </c>
      <c r="BT595" s="12" t="str">
        <f>INDEX($CD$5:$CD$10,MATCH(BS595,$CC$5:$CC$10,0),1)</f>
        <v/>
      </c>
      <c r="BU595" s="12" t="str">
        <f>IF(AND(BT595="Y",BQ595&gt;1),"Y","")</f>
        <v/>
      </c>
      <c r="BV595" s="12" t="str">
        <f>IF(AND(BT595="Y",BQ595&lt;1),"Y","")</f>
        <v/>
      </c>
      <c r="BW595" s="12" t="str">
        <f>IF(BQ595&gt;1,IF(BQ594&gt;1,"Y",""),"")</f>
        <v/>
      </c>
      <c r="BX595" s="12" t="str">
        <f>IF(BQ595&lt;1,IF(BQ594&lt;1,"Y",""),"")</f>
        <v>Y</v>
      </c>
      <c r="BY595" s="2"/>
      <c r="BZ595" s="2"/>
      <c r="CA595" s="2"/>
    </row>
    <row r="596" spans="2:79">
      <c r="B596" s="4" t="str">
        <f>IF(G596=G597,IF(G596&gt;G595,G596&amp;"_O",""),G596&amp;"_C")</f>
        <v/>
      </c>
      <c r="C596" s="14">
        <f ca="1">RANDBETWEEN(0,1000)/1000</f>
        <v>0.26500000000000001</v>
      </c>
      <c r="D596" s="16">
        <f>D595+1</f>
        <v>592</v>
      </c>
      <c r="E596" s="10">
        <f>ROUNDDOWN(D596/52,0)+1</f>
        <v>12</v>
      </c>
      <c r="F596" s="15">
        <f>F595+7</f>
        <v>48764</v>
      </c>
      <c r="G596" s="4">
        <f>YEAR(F596)</f>
        <v>2033</v>
      </c>
      <c r="H596" s="33">
        <v>0.60199999999999998</v>
      </c>
      <c r="I596" s="33">
        <v>6.9000000000000006E-2</v>
      </c>
      <c r="J596" s="33">
        <v>0.63700000000000001</v>
      </c>
      <c r="K596" s="16" t="str">
        <f>IF(M595&gt;1,"Up","Down")</f>
        <v>Down</v>
      </c>
      <c r="L596" s="16" t="str">
        <f>IF(K596="Up",IF(H596&lt;$BJ$7,"Up","Down"),IF(H596&lt;$BK$7,"Down","Up"))</f>
        <v>Up</v>
      </c>
      <c r="M596" s="17">
        <f>IF(L596="Up",INDEX($AK$5:$AK$1005,MATCH(I596,$AI$5:$AI$1005,0),1),INDEX($AL$5:$AL$1005,MATCH(J596,$AI$5:$AI$1005,0),1))</f>
        <v>1.0015723960087017</v>
      </c>
      <c r="N596" s="16" t="str">
        <f>IF(P595&gt;1,"Up","Down")</f>
        <v>Down</v>
      </c>
      <c r="O596" s="16" t="str">
        <f>IF(N596="Up",IF(H596&lt;$BJ$12,"Up","Down"),IF(H596&lt;$BK$12,"Down","Up"))</f>
        <v>Up</v>
      </c>
      <c r="P596" s="17">
        <f>IF(O596="Up",INDEX($AP$5:$AP$1005,MATCH(I596,$AI$5:$AI$1005,0),1),INDEX($AQ$5:$AQ$1005,MATCH(J596,$AI$5:$AI$1005,0),1))</f>
        <v>1.002365285899498</v>
      </c>
      <c r="Q596" s="19">
        <f>T595</f>
        <v>100747.31539451364</v>
      </c>
      <c r="R596" s="19">
        <f>INDEX(model!$S$5:$S$35,MATCH(G596,model!$Q$5:$Q$35,0),1)*model!$O$5</f>
        <v>0</v>
      </c>
      <c r="S596" s="19">
        <f>IF(RIGHT(B596,1)="C",T595*INDEX(model!$T$5:$T$35,MATCH(G596,model!$Q$5:$Q$35,0),1),0)</f>
        <v>0</v>
      </c>
      <c r="T596" s="19">
        <f>(Q596+R596-S596)*M596</f>
        <v>100905.73007112739</v>
      </c>
      <c r="U596" s="19">
        <f>X595</f>
        <v>103290.96639999229</v>
      </c>
      <c r="V596" s="19">
        <f>INDEX(model!$S$5:$S$35,MATCH(G596,model!$Q$5:$Q$35,0),1)*model!$O$6</f>
        <v>0</v>
      </c>
      <c r="W596" s="19">
        <f>IF(RIGHT(B596,1)="C",X595*INDEX(model!$T$5:$T$35,MATCH(G596,model!$Q$5:$Q$35,0),1),0)</f>
        <v>0</v>
      </c>
      <c r="X596" s="19">
        <f>(U596+V596-W596)*P596</f>
        <v>103535.27906636371</v>
      </c>
      <c r="Y596" s="19"/>
      <c r="Z596" s="36" t="str">
        <f>K596&amp;L596</f>
        <v>DownUp</v>
      </c>
      <c r="AA596" s="36" t="str">
        <f>N596&amp;O596</f>
        <v>DownUp</v>
      </c>
      <c r="AB596" s="19"/>
      <c r="AC596" s="19"/>
      <c r="AD596" s="19"/>
      <c r="AE596" s="19"/>
      <c r="AI596" s="18">
        <f>ROUND(AI595-0.001,3)</f>
        <v>0.40899999999999997</v>
      </c>
      <c r="AJ596" s="9">
        <f t="array" ref="AJ596">PERCENTILE(IF($BB$5:$BB$2729="Y",$AY$5:$AY$2729),$AI596)</f>
        <v>0.99905581391183773</v>
      </c>
      <c r="AK596" s="9">
        <f t="array" ref="AK596">PERCENTILE(IF($BC$5:$BC$2729="Y",$AY$5:$AY$2729),$AI596)</f>
        <v>1.0098761839667219</v>
      </c>
      <c r="AL596" s="9">
        <f t="array" ref="AL596">PERCENTILE(IF($BD$5:$BD$2729="Y",$AY$5:$AY$2729),$AI596)</f>
        <v>0.98427294639850282</v>
      </c>
      <c r="AM596" s="41" t="str">
        <f>IF(AI596&lt;$BJ$7,"Up","Down")</f>
        <v>Up</v>
      </c>
      <c r="AN596" s="41" t="str">
        <f>IF(AI596&lt;$BK$7,"Down","Up")</f>
        <v>Up</v>
      </c>
      <c r="AO596" s="9">
        <f t="array" ref="AO596">PERCENTILE(IF($BT$5:$BT$2729="Y",$BQ$5:$BQ$2729),$AI596)</f>
        <v>0.9983058615633712</v>
      </c>
      <c r="AP596" s="9">
        <f t="array" ref="AP596">PERCENTILE(IF($BU$5:$BU$2729="Y",$BQ$5:$BQ$2729),$AI596)</f>
        <v>1.0136156050767788</v>
      </c>
      <c r="AQ596" s="9">
        <f t="array" ref="AQ596">PERCENTILE(IF($BV$5:$BV$2729="Y",$BQ$5:$BQ$2729),$AI596)</f>
        <v>0.98094824283140758</v>
      </c>
      <c r="AR596" s="41" t="str">
        <f>IF(AI596&lt;$BJ$12,"Up","Down")</f>
        <v>Up</v>
      </c>
      <c r="AS596" s="41" t="str">
        <f>IF(AI596&lt;$BK$12,"Down","Up")</f>
        <v>Down</v>
      </c>
      <c r="AU596" s="4" t="str">
        <f>IF(AZ596=AZ597,IF(AZ596&gt;AZ595,AZ596&amp;"_O",""),AZ596&amp;"_C")</f>
        <v/>
      </c>
      <c r="AV596" s="7" t="str">
        <f>IF(RIGHT(AU596,1)="C",AX596/INDEX($AX$5:$AX$2729,MATCH(AZ596&amp;"_O",$AU$5:$AU$2729,0),1),"")</f>
        <v/>
      </c>
      <c r="AW596" s="38">
        <v>29707</v>
      </c>
      <c r="AX596" s="37">
        <v>132.72</v>
      </c>
      <c r="AY596" s="7">
        <f>AX596/AX595</f>
        <v>0.98209264466479218</v>
      </c>
      <c r="AZ596" s="4">
        <f>YEAR(AW596)</f>
        <v>1981</v>
      </c>
      <c r="BA596" s="2" t="s">
        <v>6</v>
      </c>
      <c r="BB596" s="12" t="str">
        <f>INDEX($CD$5:$CD$10,MATCH(BA596,$CC$5:$CC$10,0),1)</f>
        <v/>
      </c>
      <c r="BC596" s="12" t="str">
        <f>IF(AND(BB596="Y",AY596&gt;1),"Y","")</f>
        <v/>
      </c>
      <c r="BD596" s="12" t="str">
        <f>IF(AND(BB596="Y",AY596&lt;1),"Y","")</f>
        <v/>
      </c>
      <c r="BE596" s="12" t="str">
        <f>IF(AY596&gt;1,IF(AY595&gt;1,"Y",""),"")</f>
        <v/>
      </c>
      <c r="BF596" s="12" t="str">
        <f>IF(AY596&lt;1,IF(AY595&lt;1,"Y",""),"")</f>
        <v/>
      </c>
      <c r="BG596" s="2"/>
      <c r="BH596" s="2"/>
      <c r="BI596" s="2"/>
      <c r="BJ596" s="2"/>
      <c r="BK596" s="2"/>
      <c r="BL596" s="2"/>
      <c r="BM596" s="4" t="str">
        <f>IF(BR596=BR597,IF(BR596&gt;BR595,BR596&amp;"_O",""),BR596&amp;"_C")</f>
        <v/>
      </c>
      <c r="BN596" s="7" t="str">
        <f>IF(RIGHT(BM596,1)="C",BP596/INDEX($BP$5:$BP$2729,MATCH(BR596&amp;"_O",$BM$5:$BM$2729,0),1),"")</f>
        <v/>
      </c>
      <c r="BO596" s="38">
        <v>30106</v>
      </c>
      <c r="BP596" s="3">
        <v>174.82</v>
      </c>
      <c r="BQ596" s="7">
        <f>BP596/BP595</f>
        <v>0.97916433292259442</v>
      </c>
      <c r="BR596" s="4">
        <f>YEAR(BO596)</f>
        <v>1982</v>
      </c>
      <c r="BS596" s="2" t="s">
        <v>6</v>
      </c>
      <c r="BT596" s="12" t="str">
        <f>INDEX($CD$5:$CD$10,MATCH(BS596,$CC$5:$CC$10,0),1)</f>
        <v/>
      </c>
      <c r="BU596" s="12" t="str">
        <f>IF(AND(BT596="Y",BQ596&gt;1),"Y","")</f>
        <v/>
      </c>
      <c r="BV596" s="12" t="str">
        <f>IF(AND(BT596="Y",BQ596&lt;1),"Y","")</f>
        <v/>
      </c>
      <c r="BW596" s="12" t="str">
        <f>IF(BQ596&gt;1,IF(BQ595&gt;1,"Y",""),"")</f>
        <v/>
      </c>
      <c r="BX596" s="12" t="str">
        <f>IF(BQ596&lt;1,IF(BQ595&lt;1,"Y",""),"")</f>
        <v>Y</v>
      </c>
      <c r="BY596" s="2"/>
      <c r="BZ596" s="2"/>
      <c r="CA596" s="2"/>
    </row>
    <row r="597" spans="2:79">
      <c r="B597" s="4" t="str">
        <f>IF(G597=G598,IF(G597&gt;G596,G597&amp;"_O",""),G597&amp;"_C")</f>
        <v/>
      </c>
      <c r="C597" s="14">
        <f ca="1">RANDBETWEEN(0,1000)/1000</f>
        <v>0.95</v>
      </c>
      <c r="D597" s="16">
        <f>D596+1</f>
        <v>593</v>
      </c>
      <c r="E597" s="10">
        <f>ROUNDDOWN(D597/52,0)+1</f>
        <v>12</v>
      </c>
      <c r="F597" s="15">
        <f>F596+7</f>
        <v>48771</v>
      </c>
      <c r="G597" s="4">
        <f>YEAR(F597)</f>
        <v>2033</v>
      </c>
      <c r="H597" s="33">
        <v>0.19600000000000001</v>
      </c>
      <c r="I597" s="33">
        <v>0.27300000000000002</v>
      </c>
      <c r="J597" s="33">
        <v>0.97</v>
      </c>
      <c r="K597" s="16" t="str">
        <f>IF(M596&gt;1,"Up","Down")</f>
        <v>Up</v>
      </c>
      <c r="L597" s="16" t="str">
        <f>IF(K597="Up",IF(H597&lt;$BJ$7,"Up","Down"),IF(H597&lt;$BK$7,"Down","Up"))</f>
        <v>Up</v>
      </c>
      <c r="M597" s="17">
        <f>IF(L597="Up",INDEX($AK$5:$AK$1005,MATCH(I597,$AI$5:$AI$1005,0),1),INDEX($AL$5:$AL$1005,MATCH(J597,$AI$5:$AI$1005,0),1))</f>
        <v>1.0066149205025519</v>
      </c>
      <c r="N597" s="16" t="str">
        <f>IF(P596&gt;1,"Up","Down")</f>
        <v>Up</v>
      </c>
      <c r="O597" s="16" t="str">
        <f>IF(N597="Up",IF(H597&lt;$BJ$12,"Up","Down"),IF(H597&lt;$BK$12,"Down","Up"))</f>
        <v>Up</v>
      </c>
      <c r="P597" s="17">
        <f>IF(O597="Up",INDEX($AP$5:$AP$1005,MATCH(I597,$AI$5:$AI$1005,0),1),INDEX($AQ$5:$AQ$1005,MATCH(J597,$AI$5:$AI$1005,0),1))</f>
        <v>1.0088340932748272</v>
      </c>
      <c r="Q597" s="19">
        <f>T596</f>
        <v>100905.73007112739</v>
      </c>
      <c r="R597" s="19">
        <f>INDEX(model!$S$5:$S$35,MATCH(G597,model!$Q$5:$Q$35,0),1)*model!$O$5</f>
        <v>0</v>
      </c>
      <c r="S597" s="19">
        <f>IF(RIGHT(B597,1)="C",T596*INDEX(model!$T$5:$T$35,MATCH(G597,model!$Q$5:$Q$35,0),1),0)</f>
        <v>0</v>
      </c>
      <c r="T597" s="19">
        <f>(Q597+R597-S597)*M597</f>
        <v>101573.21345379985</v>
      </c>
      <c r="U597" s="19">
        <f>X596</f>
        <v>103535.27906636371</v>
      </c>
      <c r="V597" s="19">
        <f>INDEX(model!$S$5:$S$35,MATCH(G597,model!$Q$5:$Q$35,0),1)*model!$O$6</f>
        <v>0</v>
      </c>
      <c r="W597" s="19">
        <f>IF(RIGHT(B597,1)="C",X596*INDEX(model!$T$5:$T$35,MATCH(G597,model!$Q$5:$Q$35,0),1),0)</f>
        <v>0</v>
      </c>
      <c r="X597" s="19">
        <f>(U597+V597-W597)*P597</f>
        <v>104449.91937887123</v>
      </c>
      <c r="Y597" s="19"/>
      <c r="Z597" s="36" t="str">
        <f>K597&amp;L597</f>
        <v>UpUp</v>
      </c>
      <c r="AA597" s="36" t="str">
        <f>N597&amp;O597</f>
        <v>UpUp</v>
      </c>
      <c r="AB597" s="19"/>
      <c r="AC597" s="19"/>
      <c r="AD597" s="19"/>
      <c r="AE597" s="19"/>
      <c r="AI597" s="18">
        <f>ROUND(AI596-0.001,3)</f>
        <v>0.40799999999999997</v>
      </c>
      <c r="AJ597" s="9">
        <f t="array" ref="AJ597">PERCENTILE(IF($BB$5:$BB$2729="Y",$AY$5:$AY$2729),$AI597)</f>
        <v>0.99899635229560746</v>
      </c>
      <c r="AK597" s="9">
        <f t="array" ref="AK597">PERCENTILE(IF($BC$5:$BC$2729="Y",$AY$5:$AY$2729),$AI597)</f>
        <v>1.0098669640787314</v>
      </c>
      <c r="AL597" s="9">
        <f t="array" ref="AL597">PERCENTILE(IF($BD$5:$BD$2729="Y",$AY$5:$AY$2729),$AI597)</f>
        <v>0.98426159129749735</v>
      </c>
      <c r="AM597" s="41" t="str">
        <f>IF(AI597&lt;$BJ$7,"Up","Down")</f>
        <v>Up</v>
      </c>
      <c r="AN597" s="41" t="str">
        <f>IF(AI597&lt;$BK$7,"Down","Up")</f>
        <v>Up</v>
      </c>
      <c r="AO597" s="9">
        <f t="array" ref="AO597">PERCENTILE(IF($BT$5:$BT$2729="Y",$BQ$5:$BQ$2729),$AI597)</f>
        <v>0.99827237858198581</v>
      </c>
      <c r="AP597" s="9">
        <f t="array" ref="AP597">PERCENTILE(IF($BU$5:$BU$2729="Y",$BQ$5:$BQ$2729),$AI597)</f>
        <v>1.0135882564534338</v>
      </c>
      <c r="AQ597" s="9">
        <f t="array" ref="AQ597">PERCENTILE(IF($BV$5:$BV$2729="Y",$BQ$5:$BQ$2729),$AI597)</f>
        <v>0.9809028239680001</v>
      </c>
      <c r="AR597" s="41" t="str">
        <f>IF(AI597&lt;$BJ$12,"Up","Down")</f>
        <v>Up</v>
      </c>
      <c r="AS597" s="41" t="str">
        <f>IF(AI597&lt;$BK$12,"Down","Up")</f>
        <v>Down</v>
      </c>
      <c r="AU597" s="4" t="str">
        <f>IF(AZ597=AZ598,IF(AZ597&gt;AZ596,AZ597&amp;"_O",""),AZ597&amp;"_C")</f>
        <v/>
      </c>
      <c r="AV597" s="7" t="str">
        <f>IF(RIGHT(AU597,1)="C",AX597/INDEX($AX$5:$AX$2729,MATCH(AZ597&amp;"_O",$AU$5:$AU$2729,0),1),"")</f>
        <v/>
      </c>
      <c r="AW597" s="38">
        <v>29714</v>
      </c>
      <c r="AX597" s="37">
        <v>131.66</v>
      </c>
      <c r="AY597" s="7">
        <f>AX597/AX596</f>
        <v>0.99201326100060272</v>
      </c>
      <c r="AZ597" s="4">
        <f>YEAR(AW597)</f>
        <v>1981</v>
      </c>
      <c r="BA597" s="2" t="s">
        <v>6</v>
      </c>
      <c r="BB597" s="12" t="str">
        <f>INDEX($CD$5:$CD$10,MATCH(BA597,$CC$5:$CC$10,0),1)</f>
        <v/>
      </c>
      <c r="BC597" s="12" t="str">
        <f>IF(AND(BB597="Y",AY597&gt;1),"Y","")</f>
        <v/>
      </c>
      <c r="BD597" s="12" t="str">
        <f>IF(AND(BB597="Y",AY597&lt;1),"Y","")</f>
        <v/>
      </c>
      <c r="BE597" s="12" t="str">
        <f>IF(AY597&gt;1,IF(AY596&gt;1,"Y",""),"")</f>
        <v/>
      </c>
      <c r="BF597" s="12" t="str">
        <f>IF(AY597&lt;1,IF(AY596&lt;1,"Y",""),"")</f>
        <v>Y</v>
      </c>
      <c r="BG597" s="2"/>
      <c r="BH597" s="2"/>
      <c r="BI597" s="2"/>
      <c r="BJ597" s="2"/>
      <c r="BK597" s="2"/>
      <c r="BL597" s="2"/>
      <c r="BM597" s="4" t="str">
        <f>IF(BR597=BR598,IF(BR597&gt;BR596,BR597&amp;"_O",""),BR597&amp;"_C")</f>
        <v/>
      </c>
      <c r="BN597" s="7" t="str">
        <f>IF(RIGHT(BM597,1)="C",BP597/INDEX($BP$5:$BP$2729,MATCH(BR597&amp;"_O",$BM$5:$BM$2729,0),1),"")</f>
        <v/>
      </c>
      <c r="BO597" s="38">
        <v>30113</v>
      </c>
      <c r="BP597" s="3">
        <v>173.55</v>
      </c>
      <c r="BQ597" s="7">
        <f>BP597/BP596</f>
        <v>0.99273538496739511</v>
      </c>
      <c r="BR597" s="4">
        <f>YEAR(BO597)</f>
        <v>1982</v>
      </c>
      <c r="BS597" s="2" t="s">
        <v>6</v>
      </c>
      <c r="BT597" s="12" t="str">
        <f>INDEX($CD$5:$CD$10,MATCH(BS597,$CC$5:$CC$10,0),1)</f>
        <v/>
      </c>
      <c r="BU597" s="12" t="str">
        <f>IF(AND(BT597="Y",BQ597&gt;1),"Y","")</f>
        <v/>
      </c>
      <c r="BV597" s="12" t="str">
        <f>IF(AND(BT597="Y",BQ597&lt;1),"Y","")</f>
        <v/>
      </c>
      <c r="BW597" s="12" t="str">
        <f>IF(BQ597&gt;1,IF(BQ596&gt;1,"Y",""),"")</f>
        <v/>
      </c>
      <c r="BX597" s="12" t="str">
        <f>IF(BQ597&lt;1,IF(BQ596&lt;1,"Y",""),"")</f>
        <v>Y</v>
      </c>
      <c r="BY597" s="2"/>
      <c r="BZ597" s="2"/>
      <c r="CA597" s="2"/>
    </row>
    <row r="598" spans="2:79">
      <c r="B598" s="4" t="str">
        <f>IF(G598=G599,IF(G598&gt;G597,G598&amp;"_O",""),G598&amp;"_C")</f>
        <v/>
      </c>
      <c r="C598" s="14">
        <f ca="1">RANDBETWEEN(0,1000)/1000</f>
        <v>0.23200000000000001</v>
      </c>
      <c r="D598" s="16">
        <f>D597+1</f>
        <v>594</v>
      </c>
      <c r="E598" s="10">
        <f>ROUNDDOWN(D598/52,0)+1</f>
        <v>12</v>
      </c>
      <c r="F598" s="15">
        <f>F597+7</f>
        <v>48778</v>
      </c>
      <c r="G598" s="4">
        <f>YEAR(F598)</f>
        <v>2033</v>
      </c>
      <c r="H598" s="33">
        <v>0.878</v>
      </c>
      <c r="I598" s="33">
        <v>0.35099999999999998</v>
      </c>
      <c r="J598" s="33">
        <v>0.94199999999999995</v>
      </c>
      <c r="K598" s="16" t="str">
        <f>IF(M597&gt;1,"Up","Down")</f>
        <v>Up</v>
      </c>
      <c r="L598" s="16" t="str">
        <f>IF(K598="Up",IF(H598&lt;$BJ$7,"Up","Down"),IF(H598&lt;$BK$7,"Down","Up"))</f>
        <v>Down</v>
      </c>
      <c r="M598" s="17">
        <f>IF(L598="Up",INDEX($AK$5:$AK$1005,MATCH(I598,$AI$5:$AI$1005,0),1),INDEX($AL$5:$AL$1005,MATCH(J598,$AI$5:$AI$1005,0),1))</f>
        <v>0.99871394859468821</v>
      </c>
      <c r="N598" s="16" t="str">
        <f>IF(P597&gt;1,"Up","Down")</f>
        <v>Up</v>
      </c>
      <c r="O598" s="16" t="str">
        <f>IF(N598="Up",IF(H598&lt;$BJ$12,"Up","Down"),IF(H598&lt;$BK$12,"Down","Up"))</f>
        <v>Down</v>
      </c>
      <c r="P598" s="17">
        <f>IF(O598="Up",INDEX($AP$5:$AP$1005,MATCH(I598,$AI$5:$AI$1005,0),1),INDEX($AQ$5:$AQ$1005,MATCH(J598,$AI$5:$AI$1005,0),1))</f>
        <v>0.998645928506947</v>
      </c>
      <c r="Q598" s="19">
        <f>T597</f>
        <v>101573.21345379985</v>
      </c>
      <c r="R598" s="19">
        <f>INDEX(model!$S$5:$S$35,MATCH(G598,model!$Q$5:$Q$35,0),1)*model!$O$5</f>
        <v>0</v>
      </c>
      <c r="S598" s="19">
        <f>IF(RIGHT(B598,1)="C",T597*INDEX(model!$T$5:$T$35,MATCH(G598,model!$Q$5:$Q$35,0),1),0)</f>
        <v>0</v>
      </c>
      <c r="T598" s="19">
        <f>(Q598+R598-S598)*M598</f>
        <v>101442.58507989555</v>
      </c>
      <c r="U598" s="19">
        <f>X597</f>
        <v>104449.91937887123</v>
      </c>
      <c r="V598" s="19">
        <f>INDEX(model!$S$5:$S$35,MATCH(G598,model!$Q$5:$Q$35,0),1)*model!$O$6</f>
        <v>0</v>
      </c>
      <c r="W598" s="19">
        <f>IF(RIGHT(B598,1)="C",X597*INDEX(model!$T$5:$T$35,MATCH(G598,model!$Q$5:$Q$35,0),1),0)</f>
        <v>0</v>
      </c>
      <c r="X598" s="19">
        <f>(U598+V598-W598)*P598</f>
        <v>104308.48672058861</v>
      </c>
      <c r="Y598" s="19"/>
      <c r="Z598" s="36" t="str">
        <f>K598&amp;L598</f>
        <v>UpDown</v>
      </c>
      <c r="AA598" s="36" t="str">
        <f>N598&amp;O598</f>
        <v>UpDown</v>
      </c>
      <c r="AB598" s="19"/>
      <c r="AC598" s="19"/>
      <c r="AD598" s="19"/>
      <c r="AE598" s="19"/>
      <c r="AI598" s="18">
        <f>ROUND(AI597-0.001,3)</f>
        <v>0.40699999999999997</v>
      </c>
      <c r="AJ598" s="9">
        <f t="array" ref="AJ598">PERCENTILE(IF($BB$5:$BB$2729="Y",$AY$5:$AY$2729),$AI598)</f>
        <v>0.99888369016306977</v>
      </c>
      <c r="AK598" s="9">
        <f t="array" ref="AK598">PERCENTILE(IF($BC$5:$BC$2729="Y",$AY$5:$AY$2729),$AI598)</f>
        <v>1.0098598412865034</v>
      </c>
      <c r="AL598" s="9">
        <f t="array" ref="AL598">PERCENTILE(IF($BD$5:$BD$2729="Y",$AY$5:$AY$2729),$AI598)</f>
        <v>0.98423970654361981</v>
      </c>
      <c r="AM598" s="41" t="str">
        <f>IF(AI598&lt;$BJ$7,"Up","Down")</f>
        <v>Up</v>
      </c>
      <c r="AN598" s="41" t="str">
        <f>IF(AI598&lt;$BK$7,"Down","Up")</f>
        <v>Up</v>
      </c>
      <c r="AO598" s="9">
        <f t="array" ref="AO598">PERCENTILE(IF($BT$5:$BT$2729="Y",$BQ$5:$BQ$2729),$AI598)</f>
        <v>0.99823446339179656</v>
      </c>
      <c r="AP598" s="9">
        <f t="array" ref="AP598">PERCENTILE(IF($BU$5:$BU$2729="Y",$BQ$5:$BQ$2729),$AI598)</f>
        <v>1.0135526437198663</v>
      </c>
      <c r="AQ598" s="9">
        <f t="array" ref="AQ598">PERCENTILE(IF($BV$5:$BV$2729="Y",$BQ$5:$BQ$2729),$AI598)</f>
        <v>0.9808455320729168</v>
      </c>
      <c r="AR598" s="41" t="str">
        <f>IF(AI598&lt;$BJ$12,"Up","Down")</f>
        <v>Up</v>
      </c>
      <c r="AS598" s="41" t="str">
        <f>IF(AI598&lt;$BK$12,"Down","Up")</f>
        <v>Down</v>
      </c>
      <c r="AU598" s="4" t="str">
        <f>IF(AZ598=AZ599,IF(AZ598&gt;AZ597,AZ598&amp;"_O",""),AZ598&amp;"_C")</f>
        <v/>
      </c>
      <c r="AV598" s="7" t="str">
        <f>IF(RIGHT(AU598,1)="C",AX598/INDEX($AX$5:$AX$2729,MATCH(AZ598&amp;"_O",$AU$5:$AU$2729,0),1),"")</f>
        <v/>
      </c>
      <c r="AW598" s="38">
        <v>29721</v>
      </c>
      <c r="AX598" s="37">
        <v>132.16999999999999</v>
      </c>
      <c r="AY598" s="7">
        <f>AX598/AX597</f>
        <v>1.003873613853866</v>
      </c>
      <c r="AZ598" s="4">
        <f>YEAR(AW598)</f>
        <v>1981</v>
      </c>
      <c r="BA598" s="2" t="s">
        <v>6</v>
      </c>
      <c r="BB598" s="12" t="str">
        <f>INDEX($CD$5:$CD$10,MATCH(BA598,$CC$5:$CC$10,0),1)</f>
        <v/>
      </c>
      <c r="BC598" s="12" t="str">
        <f>IF(AND(BB598="Y",AY598&gt;1),"Y","")</f>
        <v/>
      </c>
      <c r="BD598" s="12" t="str">
        <f>IF(AND(BB598="Y",AY598&lt;1),"Y","")</f>
        <v/>
      </c>
      <c r="BE598" s="12" t="str">
        <f>IF(AY598&gt;1,IF(AY597&gt;1,"Y",""),"")</f>
        <v/>
      </c>
      <c r="BF598" s="12" t="str">
        <f>IF(AY598&lt;1,IF(AY597&lt;1,"Y",""),"")</f>
        <v/>
      </c>
      <c r="BG598" s="2"/>
      <c r="BH598" s="2"/>
      <c r="BI598" s="2"/>
      <c r="BJ598" s="2"/>
      <c r="BK598" s="2"/>
      <c r="BL598" s="2"/>
      <c r="BM598" s="4" t="str">
        <f>IF(BR598=BR599,IF(BR598&gt;BR597,BR598&amp;"_O",""),BR598&amp;"_C")</f>
        <v/>
      </c>
      <c r="BN598" s="7" t="str">
        <f>IF(RIGHT(BM598,1)="C",BP598/INDEX($BP$5:$BP$2729,MATCH(BR598&amp;"_O",$BM$5:$BM$2729,0),1),"")</f>
        <v/>
      </c>
      <c r="BO598" s="38">
        <v>30120</v>
      </c>
      <c r="BP598" s="3">
        <v>168.5</v>
      </c>
      <c r="BQ598" s="7">
        <f>BP598/BP597</f>
        <v>0.97090175741861129</v>
      </c>
      <c r="BR598" s="4">
        <f>YEAR(BO598)</f>
        <v>1982</v>
      </c>
      <c r="BS598" s="2" t="s">
        <v>6</v>
      </c>
      <c r="BT598" s="12" t="str">
        <f>INDEX($CD$5:$CD$10,MATCH(BS598,$CC$5:$CC$10,0),1)</f>
        <v/>
      </c>
      <c r="BU598" s="12" t="str">
        <f>IF(AND(BT598="Y",BQ598&gt;1),"Y","")</f>
        <v/>
      </c>
      <c r="BV598" s="12" t="str">
        <f>IF(AND(BT598="Y",BQ598&lt;1),"Y","")</f>
        <v/>
      </c>
      <c r="BW598" s="12" t="str">
        <f>IF(BQ598&gt;1,IF(BQ597&gt;1,"Y",""),"")</f>
        <v/>
      </c>
      <c r="BX598" s="12" t="str">
        <f>IF(BQ598&lt;1,IF(BQ597&lt;1,"Y",""),"")</f>
        <v>Y</v>
      </c>
      <c r="BY598" s="2"/>
      <c r="BZ598" s="2"/>
      <c r="CA598" s="2"/>
    </row>
    <row r="599" spans="2:79">
      <c r="B599" s="4" t="str">
        <f>IF(G599=G600,IF(G599&gt;G598,G599&amp;"_O",""),G599&amp;"_C")</f>
        <v/>
      </c>
      <c r="C599" s="14">
        <f ca="1">RANDBETWEEN(0,1000)/1000</f>
        <v>0.105</v>
      </c>
      <c r="D599" s="16">
        <f>D598+1</f>
        <v>595</v>
      </c>
      <c r="E599" s="10">
        <f>ROUNDDOWN(D599/52,0)+1</f>
        <v>12</v>
      </c>
      <c r="F599" s="15">
        <f>F598+7</f>
        <v>48785</v>
      </c>
      <c r="G599" s="4">
        <f>YEAR(F599)</f>
        <v>2033</v>
      </c>
      <c r="H599" s="33">
        <v>0.80500000000000005</v>
      </c>
      <c r="I599" s="33">
        <v>0.24199999999999999</v>
      </c>
      <c r="J599" s="33">
        <v>0.59299999999999997</v>
      </c>
      <c r="K599" s="16" t="str">
        <f>IF(M598&gt;1,"Up","Down")</f>
        <v>Down</v>
      </c>
      <c r="L599" s="16" t="str">
        <f>IF(K599="Up",IF(H599&lt;$BJ$7,"Up","Down"),IF(H599&lt;$BK$7,"Down","Up"))</f>
        <v>Up</v>
      </c>
      <c r="M599" s="17">
        <f>IF(L599="Up",INDEX($AK$5:$AK$1005,MATCH(I599,$AI$5:$AI$1005,0),1),INDEX($AL$5:$AL$1005,MATCH(J599,$AI$5:$AI$1005,0),1))</f>
        <v>1.0060404939453089</v>
      </c>
      <c r="N599" s="16" t="str">
        <f>IF(P598&gt;1,"Up","Down")</f>
        <v>Down</v>
      </c>
      <c r="O599" s="16" t="str">
        <f>IF(N599="Up",IF(H599&lt;$BJ$12,"Up","Down"),IF(H599&lt;$BK$12,"Down","Up"))</f>
        <v>Up</v>
      </c>
      <c r="P599" s="17">
        <f>IF(O599="Up",INDEX($AP$5:$AP$1005,MATCH(I599,$AI$5:$AI$1005,0),1),INDEX($AQ$5:$AQ$1005,MATCH(J599,$AI$5:$AI$1005,0),1))</f>
        <v>1.008019223665678</v>
      </c>
      <c r="Q599" s="19">
        <f>T598</f>
        <v>101442.58507989555</v>
      </c>
      <c r="R599" s="19">
        <f>INDEX(model!$S$5:$S$35,MATCH(G599,model!$Q$5:$Q$35,0),1)*model!$O$5</f>
        <v>0</v>
      </c>
      <c r="S599" s="19">
        <f>IF(RIGHT(B599,1)="C",T598*INDEX(model!$T$5:$T$35,MATCH(G599,model!$Q$5:$Q$35,0),1),0)</f>
        <v>0</v>
      </c>
      <c r="T599" s="19">
        <f>(Q599+R599-S599)*M599</f>
        <v>102055.34840086715</v>
      </c>
      <c r="U599" s="19">
        <f>X598</f>
        <v>104308.48672058861</v>
      </c>
      <c r="V599" s="19">
        <f>INDEX(model!$S$5:$S$35,MATCH(G599,model!$Q$5:$Q$35,0),1)*model!$O$6</f>
        <v>0</v>
      </c>
      <c r="W599" s="19">
        <f>IF(RIGHT(B599,1)="C",X598*INDEX(model!$T$5:$T$35,MATCH(G599,model!$Q$5:$Q$35,0),1),0)</f>
        <v>0</v>
      </c>
      <c r="X599" s="19">
        <f>(U599+V599-W599)*P599</f>
        <v>105144.95980582941</v>
      </c>
      <c r="Y599" s="19"/>
      <c r="Z599" s="36" t="str">
        <f>K599&amp;L599</f>
        <v>DownUp</v>
      </c>
      <c r="AA599" s="36" t="str">
        <f>N599&amp;O599</f>
        <v>DownUp</v>
      </c>
      <c r="AB599" s="19"/>
      <c r="AC599" s="19"/>
      <c r="AD599" s="19"/>
      <c r="AE599" s="19"/>
      <c r="AI599" s="18">
        <f>ROUND(AI598-0.001,3)</f>
        <v>0.40600000000000003</v>
      </c>
      <c r="AJ599" s="9">
        <f t="array" ref="AJ599">PERCENTILE(IF($BB$5:$BB$2729="Y",$AY$5:$AY$2729),$AI599)</f>
        <v>0.99885952627537278</v>
      </c>
      <c r="AK599" s="9">
        <f t="array" ref="AK599">PERCENTILE(IF($BC$5:$BC$2729="Y",$AY$5:$AY$2729),$AI599)</f>
        <v>1.009822382004401</v>
      </c>
      <c r="AL599" s="9">
        <f t="array" ref="AL599">PERCENTILE(IF($BD$5:$BD$2729="Y",$AY$5:$AY$2729),$AI599)</f>
        <v>0.98420966095010776</v>
      </c>
      <c r="AM599" s="41" t="str">
        <f>IF(AI599&lt;$BJ$7,"Up","Down")</f>
        <v>Up</v>
      </c>
      <c r="AN599" s="41" t="str">
        <f>IF(AI599&lt;$BK$7,"Down","Up")</f>
        <v>Up</v>
      </c>
      <c r="AO599" s="9">
        <f t="array" ref="AO599">PERCENTILE(IF($BT$5:$BT$2729="Y",$BQ$5:$BQ$2729),$AI599)</f>
        <v>0.99817578905265136</v>
      </c>
      <c r="AP599" s="9">
        <f t="array" ref="AP599">PERCENTILE(IF($BU$5:$BU$2729="Y",$BQ$5:$BQ$2729),$AI599)</f>
        <v>1.0135156546726747</v>
      </c>
      <c r="AQ599" s="9">
        <f t="array" ref="AQ599">PERCENTILE(IF($BV$5:$BV$2729="Y",$BQ$5:$BQ$2729),$AI599)</f>
        <v>0.98076016142333422</v>
      </c>
      <c r="AR599" s="41" t="str">
        <f>IF(AI599&lt;$BJ$12,"Up","Down")</f>
        <v>Up</v>
      </c>
      <c r="AS599" s="41" t="str">
        <f>IF(AI599&lt;$BK$12,"Down","Up")</f>
        <v>Down</v>
      </c>
      <c r="AU599" s="4" t="str">
        <f>IF(AZ599=AZ600,IF(AZ599&gt;AZ598,AZ599&amp;"_O",""),AZ599&amp;"_C")</f>
        <v/>
      </c>
      <c r="AV599" s="7" t="str">
        <f>IF(RIGHT(AU599,1)="C",AX599/INDEX($AX$5:$AX$2729,MATCH(AZ599&amp;"_O",$AU$5:$AU$2729,0),1),"")</f>
        <v/>
      </c>
      <c r="AW599" s="38">
        <v>29728</v>
      </c>
      <c r="AX599" s="37">
        <v>131.33000000000001</v>
      </c>
      <c r="AY599" s="7">
        <f>AX599/AX598</f>
        <v>0.9936445486872969</v>
      </c>
      <c r="AZ599" s="4">
        <f>YEAR(AW599)</f>
        <v>1981</v>
      </c>
      <c r="BA599" s="2" t="s">
        <v>6</v>
      </c>
      <c r="BB599" s="12" t="str">
        <f>INDEX($CD$5:$CD$10,MATCH(BA599,$CC$5:$CC$10,0),1)</f>
        <v/>
      </c>
      <c r="BC599" s="12" t="str">
        <f>IF(AND(BB599="Y",AY599&gt;1),"Y","")</f>
        <v/>
      </c>
      <c r="BD599" s="12" t="str">
        <f>IF(AND(BB599="Y",AY599&lt;1),"Y","")</f>
        <v/>
      </c>
      <c r="BE599" s="12" t="str">
        <f>IF(AY599&gt;1,IF(AY598&gt;1,"Y",""),"")</f>
        <v/>
      </c>
      <c r="BF599" s="12" t="str">
        <f>IF(AY599&lt;1,IF(AY598&lt;1,"Y",""),"")</f>
        <v/>
      </c>
      <c r="BG599" s="2"/>
      <c r="BH599" s="2"/>
      <c r="BI599" s="2"/>
      <c r="BJ599" s="2"/>
      <c r="BK599" s="2"/>
      <c r="BL599" s="2"/>
      <c r="BM599" s="4" t="str">
        <f>IF(BR599=BR600,IF(BR599&gt;BR598,BR599&amp;"_O",""),BR599&amp;"_C")</f>
        <v/>
      </c>
      <c r="BN599" s="7" t="str">
        <f>IF(RIGHT(BM599,1)="C",BP599/INDEX($BP$5:$BP$2729,MATCH(BR599&amp;"_O",$BM$5:$BM$2729,0),1),"")</f>
        <v/>
      </c>
      <c r="BO599" s="38">
        <v>30127</v>
      </c>
      <c r="BP599" s="3">
        <v>170.48</v>
      </c>
      <c r="BQ599" s="7">
        <f>BP599/BP598</f>
        <v>1.0117507418397627</v>
      </c>
      <c r="BR599" s="4">
        <f>YEAR(BO599)</f>
        <v>1982</v>
      </c>
      <c r="BS599" s="2" t="s">
        <v>6</v>
      </c>
      <c r="BT599" s="12" t="str">
        <f>INDEX($CD$5:$CD$10,MATCH(BS599,$CC$5:$CC$10,0),1)</f>
        <v/>
      </c>
      <c r="BU599" s="12" t="str">
        <f>IF(AND(BT599="Y",BQ599&gt;1),"Y","")</f>
        <v/>
      </c>
      <c r="BV599" s="12" t="str">
        <f>IF(AND(BT599="Y",BQ599&lt;1),"Y","")</f>
        <v/>
      </c>
      <c r="BW599" s="12" t="str">
        <f>IF(BQ599&gt;1,IF(BQ598&gt;1,"Y",""),"")</f>
        <v/>
      </c>
      <c r="BX599" s="12" t="str">
        <f>IF(BQ599&lt;1,IF(BQ598&lt;1,"Y",""),"")</f>
        <v/>
      </c>
      <c r="BY599" s="2"/>
      <c r="BZ599" s="2"/>
      <c r="CA599" s="2"/>
    </row>
    <row r="600" spans="2:79">
      <c r="B600" s="4" t="str">
        <f>IF(G600=G601,IF(G600&gt;G599,G600&amp;"_O",""),G600&amp;"_C")</f>
        <v/>
      </c>
      <c r="C600" s="14">
        <f ca="1">RANDBETWEEN(0,1000)/1000</f>
        <v>0.99299999999999999</v>
      </c>
      <c r="D600" s="16">
        <f>D599+1</f>
        <v>596</v>
      </c>
      <c r="E600" s="10">
        <f>ROUNDDOWN(D600/52,0)+1</f>
        <v>12</v>
      </c>
      <c r="F600" s="15">
        <f>F599+7</f>
        <v>48792</v>
      </c>
      <c r="G600" s="4">
        <f>YEAR(F600)</f>
        <v>2033</v>
      </c>
      <c r="H600" s="33">
        <v>8.8999999999999996E-2</v>
      </c>
      <c r="I600" s="33">
        <v>0.3</v>
      </c>
      <c r="J600" s="33">
        <v>0.88700000000000001</v>
      </c>
      <c r="K600" s="16" t="str">
        <f>IF(M599&gt;1,"Up","Down")</f>
        <v>Up</v>
      </c>
      <c r="L600" s="16" t="str">
        <f>IF(K600="Up",IF(H600&lt;$BJ$7,"Up","Down"),IF(H600&lt;$BK$7,"Down","Up"))</f>
        <v>Up</v>
      </c>
      <c r="M600" s="17">
        <f>IF(L600="Up",INDEX($AK$5:$AK$1005,MATCH(I600,$AI$5:$AI$1005,0),1),INDEX($AL$5:$AL$1005,MATCH(J600,$AI$5:$AI$1005,0),1))</f>
        <v>1.0072761140655646</v>
      </c>
      <c r="N600" s="16" t="str">
        <f>IF(P599&gt;1,"Up","Down")</f>
        <v>Up</v>
      </c>
      <c r="O600" s="16" t="str">
        <f>IF(N600="Up",IF(H600&lt;$BJ$12,"Up","Down"),IF(H600&lt;$BK$12,"Down","Up"))</f>
        <v>Up</v>
      </c>
      <c r="P600" s="17">
        <f>IF(O600="Up",INDEX($AP$5:$AP$1005,MATCH(I600,$AI$5:$AI$1005,0),1),INDEX($AQ$5:$AQ$1005,MATCH(J600,$AI$5:$AI$1005,0),1))</f>
        <v>1.0098232225852937</v>
      </c>
      <c r="Q600" s="19">
        <f>T599</f>
        <v>102055.34840086715</v>
      </c>
      <c r="R600" s="19">
        <f>INDEX(model!$S$5:$S$35,MATCH(G600,model!$Q$5:$Q$35,0),1)*model!$O$5</f>
        <v>0</v>
      </c>
      <c r="S600" s="19">
        <f>IF(RIGHT(B600,1)="C",T599*INDEX(model!$T$5:$T$35,MATCH(G600,model!$Q$5:$Q$35,0),1),0)</f>
        <v>0</v>
      </c>
      <c r="T600" s="19">
        <f>(Q600+R600-S600)*M600</f>
        <v>102797.9147568328</v>
      </c>
      <c r="U600" s="19">
        <f>X599</f>
        <v>105144.95980582941</v>
      </c>
      <c r="V600" s="19">
        <f>INDEX(model!$S$5:$S$35,MATCH(G600,model!$Q$5:$Q$35,0),1)*model!$O$6</f>
        <v>0</v>
      </c>
      <c r="W600" s="19">
        <f>IF(RIGHT(B600,1)="C",X599*INDEX(model!$T$5:$T$35,MATCH(G600,model!$Q$5:$Q$35,0),1),0)</f>
        <v>0</v>
      </c>
      <c r="X600" s="19">
        <f>(U600+V600-W600)*P600</f>
        <v>106177.82214972383</v>
      </c>
      <c r="Y600" s="19"/>
      <c r="Z600" s="36" t="str">
        <f>K600&amp;L600</f>
        <v>UpUp</v>
      </c>
      <c r="AA600" s="36" t="str">
        <f>N600&amp;O600</f>
        <v>UpUp</v>
      </c>
      <c r="AB600" s="19"/>
      <c r="AC600" s="19"/>
      <c r="AD600" s="19"/>
      <c r="AE600" s="19"/>
      <c r="AI600" s="18">
        <f>ROUND(AI599-0.001,3)</f>
        <v>0.40500000000000003</v>
      </c>
      <c r="AJ600" s="9">
        <f t="array" ref="AJ600">PERCENTILE(IF($BB$5:$BB$2729="Y",$AY$5:$AY$2729),$AI600)</f>
        <v>0.99877927102999076</v>
      </c>
      <c r="AK600" s="9">
        <f t="array" ref="AK600">PERCENTILE(IF($BC$5:$BC$2729="Y",$AY$5:$AY$2729),$AI600)</f>
        <v>1.0097476759221971</v>
      </c>
      <c r="AL600" s="9">
        <f t="array" ref="AL600">PERCENTILE(IF($BD$5:$BD$2729="Y",$AY$5:$AY$2729),$AI600)</f>
        <v>0.9842062102707666</v>
      </c>
      <c r="AM600" s="41" t="str">
        <f>IF(AI600&lt;$BJ$7,"Up","Down")</f>
        <v>Up</v>
      </c>
      <c r="AN600" s="41" t="str">
        <f>IF(AI600&lt;$BK$7,"Down","Up")</f>
        <v>Up</v>
      </c>
      <c r="AO600" s="9">
        <f t="array" ref="AO600">PERCENTILE(IF($BT$5:$BT$2729="Y",$BQ$5:$BQ$2729),$AI600)</f>
        <v>0.99814963203232798</v>
      </c>
      <c r="AP600" s="9">
        <f t="array" ref="AP600">PERCENTILE(IF($BU$5:$BU$2729="Y",$BQ$5:$BQ$2729),$AI600)</f>
        <v>1.0134923948305505</v>
      </c>
      <c r="AQ600" s="9">
        <f t="array" ref="AQ600">PERCENTILE(IF($BV$5:$BV$2729="Y",$BQ$5:$BQ$2729),$AI600)</f>
        <v>0.98075412247582106</v>
      </c>
      <c r="AR600" s="41" t="str">
        <f>IF(AI600&lt;$BJ$12,"Up","Down")</f>
        <v>Up</v>
      </c>
      <c r="AS600" s="41" t="str">
        <f>IF(AI600&lt;$BK$12,"Down","Up")</f>
        <v>Down</v>
      </c>
      <c r="AU600" s="4" t="str">
        <f>IF(AZ600=AZ601,IF(AZ600&gt;AZ599,AZ600&amp;"_O",""),AZ600&amp;"_C")</f>
        <v/>
      </c>
      <c r="AV600" s="7" t="str">
        <f>IF(RIGHT(AU600,1)="C",AX600/INDEX($AX$5:$AX$2729,MATCH(AZ600&amp;"_O",$AU$5:$AU$2729,0),1),"")</f>
        <v/>
      </c>
      <c r="AW600" s="38">
        <v>29735</v>
      </c>
      <c r="AX600" s="37">
        <v>132.59</v>
      </c>
      <c r="AY600" s="7">
        <f>AX600/AX599</f>
        <v>1.0095941521358409</v>
      </c>
      <c r="AZ600" s="4">
        <f>YEAR(AW600)</f>
        <v>1981</v>
      </c>
      <c r="BA600" s="2" t="s">
        <v>6</v>
      </c>
      <c r="BB600" s="12" t="str">
        <f>INDEX($CD$5:$CD$10,MATCH(BA600,$CC$5:$CC$10,0),1)</f>
        <v/>
      </c>
      <c r="BC600" s="12" t="str">
        <f>IF(AND(BB600="Y",AY600&gt;1),"Y","")</f>
        <v/>
      </c>
      <c r="BD600" s="12" t="str">
        <f>IF(AND(BB600="Y",AY600&lt;1),"Y","")</f>
        <v/>
      </c>
      <c r="BE600" s="12" t="str">
        <f>IF(AY600&gt;1,IF(AY599&gt;1,"Y",""),"")</f>
        <v/>
      </c>
      <c r="BF600" s="12" t="str">
        <f>IF(AY600&lt;1,IF(AY599&lt;1,"Y",""),"")</f>
        <v/>
      </c>
      <c r="BG600" s="2"/>
      <c r="BH600" s="2"/>
      <c r="BI600" s="2"/>
      <c r="BJ600" s="2"/>
      <c r="BK600" s="2"/>
      <c r="BL600" s="2"/>
      <c r="BM600" s="4" t="str">
        <f>IF(BR600=BR601,IF(BR600&gt;BR599,BR600&amp;"_O",""),BR600&amp;"_C")</f>
        <v/>
      </c>
      <c r="BN600" s="7" t="str">
        <f>IF(RIGHT(BM600,1)="C",BP600/INDEX($BP$5:$BP$2729,MATCH(BR600&amp;"_O",$BM$5:$BM$2729,0),1),"")</f>
        <v/>
      </c>
      <c r="BO600" s="38">
        <v>30134</v>
      </c>
      <c r="BP600" s="3">
        <v>170.05</v>
      </c>
      <c r="BQ600" s="7">
        <f>BP600/BP599</f>
        <v>0.99747770999530749</v>
      </c>
      <c r="BR600" s="4">
        <f>YEAR(BO600)</f>
        <v>1982</v>
      </c>
      <c r="BS600" s="2" t="s">
        <v>6</v>
      </c>
      <c r="BT600" s="12" t="str">
        <f>INDEX($CD$5:$CD$10,MATCH(BS600,$CC$5:$CC$10,0),1)</f>
        <v/>
      </c>
      <c r="BU600" s="12" t="str">
        <f>IF(AND(BT600="Y",BQ600&gt;1),"Y","")</f>
        <v/>
      </c>
      <c r="BV600" s="12" t="str">
        <f>IF(AND(BT600="Y",BQ600&lt;1),"Y","")</f>
        <v/>
      </c>
      <c r="BW600" s="12" t="str">
        <f>IF(BQ600&gt;1,IF(BQ599&gt;1,"Y",""),"")</f>
        <v/>
      </c>
      <c r="BX600" s="12" t="str">
        <f>IF(BQ600&lt;1,IF(BQ599&lt;1,"Y",""),"")</f>
        <v/>
      </c>
      <c r="BY600" s="2"/>
      <c r="BZ600" s="2"/>
      <c r="CA600" s="2"/>
    </row>
    <row r="601" spans="2:79">
      <c r="B601" s="4" t="str">
        <f>IF(G601=G602,IF(G601&gt;G600,G601&amp;"_O",""),G601&amp;"_C")</f>
        <v/>
      </c>
      <c r="C601" s="14">
        <f ca="1">RANDBETWEEN(0,1000)/1000</f>
        <v>0.42799999999999999</v>
      </c>
      <c r="D601" s="16">
        <f>D600+1</f>
        <v>597</v>
      </c>
      <c r="E601" s="10">
        <f>ROUNDDOWN(D601/52,0)+1</f>
        <v>12</v>
      </c>
      <c r="F601" s="15">
        <f>F600+7</f>
        <v>48799</v>
      </c>
      <c r="G601" s="4">
        <f>YEAR(F601)</f>
        <v>2033</v>
      </c>
      <c r="H601" s="33">
        <v>0.23400000000000001</v>
      </c>
      <c r="I601" s="33">
        <v>0.86699999999999999</v>
      </c>
      <c r="J601" s="33">
        <v>0.59199999999999997</v>
      </c>
      <c r="K601" s="16" t="str">
        <f>IF(M600&gt;1,"Up","Down")</f>
        <v>Up</v>
      </c>
      <c r="L601" s="16" t="str">
        <f>IF(K601="Up",IF(H601&lt;$BJ$7,"Up","Down"),IF(H601&lt;$BK$7,"Down","Up"))</f>
        <v>Up</v>
      </c>
      <c r="M601" s="17">
        <f>IF(L601="Up",INDEX($AK$5:$AK$1005,MATCH(I601,$AI$5:$AI$1005,0),1),INDEX($AL$5:$AL$1005,MATCH(J601,$AI$5:$AI$1005,0),1))</f>
        <v>1.029840173773314</v>
      </c>
      <c r="N601" s="16" t="str">
        <f>IF(P600&gt;1,"Up","Down")</f>
        <v>Up</v>
      </c>
      <c r="O601" s="16" t="str">
        <f>IF(N601="Up",IF(H601&lt;$BJ$12,"Up","Down"),IF(H601&lt;$BK$12,"Down","Up"))</f>
        <v>Up</v>
      </c>
      <c r="P601" s="17">
        <f>IF(O601="Up",INDEX($AP$5:$AP$1005,MATCH(I601,$AI$5:$AI$1005,0),1),INDEX($AQ$5:$AQ$1005,MATCH(J601,$AI$5:$AI$1005,0),1))</f>
        <v>1.0396816321397251</v>
      </c>
      <c r="Q601" s="19">
        <f>T600</f>
        <v>102797.9147568328</v>
      </c>
      <c r="R601" s="19">
        <f>INDEX(model!$S$5:$S$35,MATCH(G601,model!$Q$5:$Q$35,0),1)*model!$O$5</f>
        <v>0</v>
      </c>
      <c r="S601" s="19">
        <f>IF(RIGHT(B601,1)="C",T600*INDEX(model!$T$5:$T$35,MATCH(G601,model!$Q$5:$Q$35,0),1),0)</f>
        <v>0</v>
      </c>
      <c r="T601" s="19">
        <f>(Q601+R601-S601)*M601</f>
        <v>105865.42239671102</v>
      </c>
      <c r="U601" s="19">
        <f>X600</f>
        <v>106177.82214972383</v>
      </c>
      <c r="V601" s="19">
        <f>INDEX(model!$S$5:$S$35,MATCH(G601,model!$Q$5:$Q$35,0),1)*model!$O$6</f>
        <v>0</v>
      </c>
      <c r="W601" s="19">
        <f>IF(RIGHT(B601,1)="C",X600*INDEX(model!$T$5:$T$35,MATCH(G601,model!$Q$5:$Q$35,0),1),0)</f>
        <v>0</v>
      </c>
      <c r="X601" s="19">
        <f>(U601+V601-W601)*P601</f>
        <v>110391.13142966632</v>
      </c>
      <c r="Y601" s="19"/>
      <c r="Z601" s="36" t="str">
        <f>K601&amp;L601</f>
        <v>UpUp</v>
      </c>
      <c r="AA601" s="36" t="str">
        <f>N601&amp;O601</f>
        <v>UpUp</v>
      </c>
      <c r="AB601" s="19"/>
      <c r="AC601" s="19"/>
      <c r="AD601" s="19"/>
      <c r="AE601" s="19"/>
      <c r="AI601" s="18">
        <f>ROUND(AI600-0.001,3)</f>
        <v>0.40400000000000003</v>
      </c>
      <c r="AJ601" s="9">
        <f t="array" ref="AJ601">PERCENTILE(IF($BB$5:$BB$2729="Y",$AY$5:$AY$2729),$AI601)</f>
        <v>0.99873409522422008</v>
      </c>
      <c r="AK601" s="9">
        <f t="array" ref="AK601">PERCENTILE(IF($BC$5:$BC$2729="Y",$AY$5:$AY$2729),$AI601)</f>
        <v>1.0096977103320406</v>
      </c>
      <c r="AL601" s="9">
        <f t="array" ref="AL601">PERCENTILE(IF($BD$5:$BD$2729="Y",$AY$5:$AY$2729),$AI601)</f>
        <v>0.9841130036886041</v>
      </c>
      <c r="AM601" s="41" t="str">
        <f>IF(AI601&lt;$BJ$7,"Up","Down")</f>
        <v>Up</v>
      </c>
      <c r="AN601" s="41" t="str">
        <f>IF(AI601&lt;$BK$7,"Down","Up")</f>
        <v>Up</v>
      </c>
      <c r="AO601" s="9">
        <f t="array" ref="AO601">PERCENTILE(IF($BT$5:$BT$2729="Y",$BQ$5:$BQ$2729),$AI601)</f>
        <v>0.99807538809398855</v>
      </c>
      <c r="AP601" s="9">
        <f t="array" ref="AP601">PERCENTILE(IF($BU$5:$BU$2729="Y",$BQ$5:$BQ$2729),$AI601)</f>
        <v>1.0134748191087957</v>
      </c>
      <c r="AQ601" s="9">
        <f t="array" ref="AQ601">PERCENTILE(IF($BV$5:$BV$2729="Y",$BQ$5:$BQ$2729),$AI601)</f>
        <v>0.98070823442362276</v>
      </c>
      <c r="AR601" s="41" t="str">
        <f>IF(AI601&lt;$BJ$12,"Up","Down")</f>
        <v>Up</v>
      </c>
      <c r="AS601" s="41" t="str">
        <f>IF(AI601&lt;$BK$12,"Down","Up")</f>
        <v>Down</v>
      </c>
      <c r="AU601" s="4" t="str">
        <f>IF(AZ601=AZ602,IF(AZ601&gt;AZ600,AZ601&amp;"_O",""),AZ601&amp;"_C")</f>
        <v/>
      </c>
      <c r="AV601" s="7" t="str">
        <f>IF(RIGHT(AU601,1)="C",AX601/INDEX($AX$5:$AX$2729,MATCH(AZ601&amp;"_O",$AU$5:$AU$2729,0),1),"")</f>
        <v/>
      </c>
      <c r="AW601" s="38">
        <v>29742</v>
      </c>
      <c r="AX601" s="37">
        <v>132.22</v>
      </c>
      <c r="AY601" s="7">
        <f>AX601/AX600</f>
        <v>0.99720944264273326</v>
      </c>
      <c r="AZ601" s="4">
        <f>YEAR(AW601)</f>
        <v>1981</v>
      </c>
      <c r="BA601" s="2" t="s">
        <v>6</v>
      </c>
      <c r="BB601" s="12" t="str">
        <f>INDEX($CD$5:$CD$10,MATCH(BA601,$CC$5:$CC$10,0),1)</f>
        <v/>
      </c>
      <c r="BC601" s="12" t="str">
        <f>IF(AND(BB601="Y",AY601&gt;1),"Y","")</f>
        <v/>
      </c>
      <c r="BD601" s="12" t="str">
        <f>IF(AND(BB601="Y",AY601&lt;1),"Y","")</f>
        <v/>
      </c>
      <c r="BE601" s="12" t="str">
        <f>IF(AY601&gt;1,IF(AY600&gt;1,"Y",""),"")</f>
        <v/>
      </c>
      <c r="BF601" s="12" t="str">
        <f>IF(AY601&lt;1,IF(AY600&lt;1,"Y",""),"")</f>
        <v/>
      </c>
      <c r="BG601" s="2"/>
      <c r="BH601" s="2"/>
      <c r="BI601" s="2"/>
      <c r="BJ601" s="2"/>
      <c r="BK601" s="2"/>
      <c r="BL601" s="2"/>
      <c r="BM601" s="4" t="str">
        <f>IF(BR601=BR602,IF(BR601&gt;BR600,BR601&amp;"_O",""),BR601&amp;"_C")</f>
        <v/>
      </c>
      <c r="BN601" s="7" t="str">
        <f>IF(RIGHT(BM601,1)="C",BP601/INDEX($BP$5:$BP$2729,MATCH(BR601&amp;"_O",$BM$5:$BM$2729,0),1),"")</f>
        <v/>
      </c>
      <c r="BO601" s="38">
        <v>30141</v>
      </c>
      <c r="BP601" s="3">
        <v>168.07</v>
      </c>
      <c r="BQ601" s="7">
        <f>BP601/BP600</f>
        <v>0.98835636577477204</v>
      </c>
      <c r="BR601" s="4">
        <f>YEAR(BO601)</f>
        <v>1982</v>
      </c>
      <c r="BS601" s="2" t="s">
        <v>6</v>
      </c>
      <c r="BT601" s="12" t="str">
        <f>INDEX($CD$5:$CD$10,MATCH(BS601,$CC$5:$CC$10,0),1)</f>
        <v/>
      </c>
      <c r="BU601" s="12" t="str">
        <f>IF(AND(BT601="Y",BQ601&gt;1),"Y","")</f>
        <v/>
      </c>
      <c r="BV601" s="12" t="str">
        <f>IF(AND(BT601="Y",BQ601&lt;1),"Y","")</f>
        <v/>
      </c>
      <c r="BW601" s="12" t="str">
        <f>IF(BQ601&gt;1,IF(BQ600&gt;1,"Y",""),"")</f>
        <v/>
      </c>
      <c r="BX601" s="12" t="str">
        <f>IF(BQ601&lt;1,IF(BQ600&lt;1,"Y",""),"")</f>
        <v>Y</v>
      </c>
      <c r="BY601" s="2"/>
      <c r="BZ601" s="2"/>
      <c r="CA601" s="2"/>
    </row>
    <row r="602" spans="2:79">
      <c r="B602" s="4" t="str">
        <f>IF(G602=G603,IF(G602&gt;G601,G602&amp;"_O",""),G602&amp;"_C")</f>
        <v/>
      </c>
      <c r="C602" s="14">
        <f ca="1">RANDBETWEEN(0,1000)/1000</f>
        <v>0.497</v>
      </c>
      <c r="D602" s="16">
        <f>D601+1</f>
        <v>598</v>
      </c>
      <c r="E602" s="10">
        <f>ROUNDDOWN(D602/52,0)+1</f>
        <v>12</v>
      </c>
      <c r="F602" s="15">
        <f>F601+7</f>
        <v>48806</v>
      </c>
      <c r="G602" s="4">
        <f>YEAR(F602)</f>
        <v>2033</v>
      </c>
      <c r="H602" s="33">
        <v>9.5000000000000001E-2</v>
      </c>
      <c r="I602" s="33">
        <v>0.17299999999999999</v>
      </c>
      <c r="J602" s="33">
        <v>0.65100000000000002</v>
      </c>
      <c r="K602" s="16" t="str">
        <f>IF(M601&gt;1,"Up","Down")</f>
        <v>Up</v>
      </c>
      <c r="L602" s="16" t="str">
        <f>IF(K602="Up",IF(H602&lt;$BJ$7,"Up","Down"),IF(H602&lt;$BK$7,"Down","Up"))</f>
        <v>Up</v>
      </c>
      <c r="M602" s="17">
        <f>IF(L602="Up",INDEX($AK$5:$AK$1005,MATCH(I602,$AI$5:$AI$1005,0),1),INDEX($AL$5:$AL$1005,MATCH(J602,$AI$5:$AI$1005,0),1))</f>
        <v>1.0040679961726027</v>
      </c>
      <c r="N602" s="16" t="str">
        <f>IF(P601&gt;1,"Up","Down")</f>
        <v>Up</v>
      </c>
      <c r="O602" s="16" t="str">
        <f>IF(N602="Up",IF(H602&lt;$BJ$12,"Up","Down"),IF(H602&lt;$BK$12,"Down","Up"))</f>
        <v>Up</v>
      </c>
      <c r="P602" s="17">
        <f>IF(O602="Up",INDEX($AP$5:$AP$1005,MATCH(I602,$AI$5:$AI$1005,0),1),INDEX($AQ$5:$AQ$1005,MATCH(J602,$AI$5:$AI$1005,0),1))</f>
        <v>1.005753514408205</v>
      </c>
      <c r="Q602" s="19">
        <f>T601</f>
        <v>105865.42239671102</v>
      </c>
      <c r="R602" s="19">
        <f>INDEX(model!$S$5:$S$35,MATCH(G602,model!$Q$5:$Q$35,0),1)*model!$O$5</f>
        <v>0</v>
      </c>
      <c r="S602" s="19">
        <f>IF(RIGHT(B602,1)="C",T601*INDEX(model!$T$5:$T$35,MATCH(G602,model!$Q$5:$Q$35,0),1),0)</f>
        <v>0</v>
      </c>
      <c r="T602" s="19">
        <f>(Q602+R602-S602)*M602</f>
        <v>106296.08252983179</v>
      </c>
      <c r="U602" s="19">
        <f>X601</f>
        <v>110391.13142966632</v>
      </c>
      <c r="V602" s="19">
        <f>INDEX(model!$S$5:$S$35,MATCH(G602,model!$Q$5:$Q$35,0),1)*model!$O$6</f>
        <v>0</v>
      </c>
      <c r="W602" s="19">
        <f>IF(RIGHT(B602,1)="C",X601*INDEX(model!$T$5:$T$35,MATCH(G602,model!$Q$5:$Q$35,0),1),0)</f>
        <v>0</v>
      </c>
      <c r="X602" s="19">
        <f>(U602+V602-W602)*P602</f>
        <v>111026.26839488496</v>
      </c>
      <c r="Y602" s="19"/>
      <c r="Z602" s="36" t="str">
        <f>K602&amp;L602</f>
        <v>UpUp</v>
      </c>
      <c r="AA602" s="36" t="str">
        <f>N602&amp;O602</f>
        <v>UpUp</v>
      </c>
      <c r="AB602" s="19"/>
      <c r="AC602" s="19"/>
      <c r="AD602" s="19"/>
      <c r="AE602" s="19"/>
      <c r="AI602" s="18">
        <f>ROUND(AI601-0.001,3)</f>
        <v>0.40300000000000002</v>
      </c>
      <c r="AJ602" s="9">
        <f t="array" ref="AJ602">PERCENTILE(IF($BB$5:$BB$2729="Y",$AY$5:$AY$2729),$AI602)</f>
        <v>0.99870668420462394</v>
      </c>
      <c r="AK602" s="9">
        <f t="array" ref="AK602">PERCENTILE(IF($BC$5:$BC$2729="Y",$AY$5:$AY$2729),$AI602)</f>
        <v>1.0096278169241906</v>
      </c>
      <c r="AL602" s="9">
        <f t="array" ref="AL602">PERCENTILE(IF($BD$5:$BD$2729="Y",$AY$5:$AY$2729),$AI602)</f>
        <v>0.98402017592543245</v>
      </c>
      <c r="AM602" s="41" t="str">
        <f>IF(AI602&lt;$BJ$7,"Up","Down")</f>
        <v>Up</v>
      </c>
      <c r="AN602" s="41" t="str">
        <f>IF(AI602&lt;$BK$7,"Down","Up")</f>
        <v>Up</v>
      </c>
      <c r="AO602" s="9">
        <f t="array" ref="AO602">PERCENTILE(IF($BT$5:$BT$2729="Y",$BQ$5:$BQ$2729),$AI602)</f>
        <v>0.9980547477716929</v>
      </c>
      <c r="AP602" s="9">
        <f t="array" ref="AP602">PERCENTILE(IF($BU$5:$BU$2729="Y",$BQ$5:$BQ$2729),$AI602)</f>
        <v>1.0134460322516194</v>
      </c>
      <c r="AQ602" s="9">
        <f t="array" ref="AQ602">PERCENTILE(IF($BV$5:$BV$2729="Y",$BQ$5:$BQ$2729),$AI602)</f>
        <v>0.9806560956506859</v>
      </c>
      <c r="AR602" s="41" t="str">
        <f>IF(AI602&lt;$BJ$12,"Up","Down")</f>
        <v>Up</v>
      </c>
      <c r="AS602" s="41" t="str">
        <f>IF(AI602&lt;$BK$12,"Down","Up")</f>
        <v>Down</v>
      </c>
      <c r="AU602" s="4" t="str">
        <f>IF(AZ602=AZ603,IF(AZ602&gt;AZ601,AZ602&amp;"_O",""),AZ602&amp;"_C")</f>
        <v/>
      </c>
      <c r="AV602" s="7" t="str">
        <f>IF(RIGHT(AU602,1)="C",AX602/INDEX($AX$5:$AX$2729,MATCH(AZ602&amp;"_O",$AU$5:$AU$2729,0),1),"")</f>
        <v/>
      </c>
      <c r="AW602" s="38">
        <v>29749</v>
      </c>
      <c r="AX602" s="37">
        <v>133.49</v>
      </c>
      <c r="AY602" s="7">
        <f>AX602/AX601</f>
        <v>1.0096052034487975</v>
      </c>
      <c r="AZ602" s="4">
        <f>YEAR(AW602)</f>
        <v>1981</v>
      </c>
      <c r="BA602" s="2" t="s">
        <v>6</v>
      </c>
      <c r="BB602" s="12" t="str">
        <f>INDEX($CD$5:$CD$10,MATCH(BA602,$CC$5:$CC$10,0),1)</f>
        <v/>
      </c>
      <c r="BC602" s="12" t="str">
        <f>IF(AND(BB602="Y",AY602&gt;1),"Y","")</f>
        <v/>
      </c>
      <c r="BD602" s="12" t="str">
        <f>IF(AND(BB602="Y",AY602&lt;1),"Y","")</f>
        <v/>
      </c>
      <c r="BE602" s="12" t="str">
        <f>IF(AY602&gt;1,IF(AY601&gt;1,"Y",""),"")</f>
        <v/>
      </c>
      <c r="BF602" s="12" t="str">
        <f>IF(AY602&lt;1,IF(AY601&lt;1,"Y",""),"")</f>
        <v/>
      </c>
      <c r="BG602" s="2"/>
      <c r="BH602" s="2"/>
      <c r="BI602" s="2"/>
      <c r="BJ602" s="2"/>
      <c r="BK602" s="2"/>
      <c r="BL602" s="2"/>
      <c r="BM602" s="4" t="str">
        <f>IF(BR602=BR603,IF(BR602&gt;BR601,BR602&amp;"_O",""),BR602&amp;"_C")</f>
        <v/>
      </c>
      <c r="BN602" s="7" t="str">
        <f>IF(RIGHT(BM602,1)="C",BP602/INDEX($BP$5:$BP$2729,MATCH(BR602&amp;"_O",$BM$5:$BM$2729,0),1),"")</f>
        <v/>
      </c>
      <c r="BO602" s="38">
        <v>30148</v>
      </c>
      <c r="BP602" s="3">
        <v>170.18</v>
      </c>
      <c r="BQ602" s="7">
        <f>BP602/BP601</f>
        <v>1.012554292854168</v>
      </c>
      <c r="BR602" s="4">
        <f>YEAR(BO602)</f>
        <v>1982</v>
      </c>
      <c r="BS602" s="2" t="s">
        <v>6</v>
      </c>
      <c r="BT602" s="12" t="str">
        <f>INDEX($CD$5:$CD$10,MATCH(BS602,$CC$5:$CC$10,0),1)</f>
        <v/>
      </c>
      <c r="BU602" s="12" t="str">
        <f>IF(AND(BT602="Y",BQ602&gt;1),"Y","")</f>
        <v/>
      </c>
      <c r="BV602" s="12" t="str">
        <f>IF(AND(BT602="Y",BQ602&lt;1),"Y","")</f>
        <v/>
      </c>
      <c r="BW602" s="12" t="str">
        <f>IF(BQ602&gt;1,IF(BQ601&gt;1,"Y",""),"")</f>
        <v/>
      </c>
      <c r="BX602" s="12" t="str">
        <f>IF(BQ602&lt;1,IF(BQ601&lt;1,"Y",""),"")</f>
        <v/>
      </c>
      <c r="BY602" s="2"/>
      <c r="BZ602" s="2"/>
      <c r="CA602" s="2"/>
    </row>
    <row r="603" spans="2:79">
      <c r="B603" s="4" t="str">
        <f>IF(G603=G604,IF(G603&gt;G602,G603&amp;"_O",""),G603&amp;"_C")</f>
        <v/>
      </c>
      <c r="C603" s="14">
        <f ca="1">RANDBETWEEN(0,1000)/1000</f>
        <v>0.28199999999999997</v>
      </c>
      <c r="D603" s="16">
        <f>D602+1</f>
        <v>599</v>
      </c>
      <c r="E603" s="10">
        <f>ROUNDDOWN(D603/52,0)+1</f>
        <v>12</v>
      </c>
      <c r="F603" s="15">
        <f>F602+7</f>
        <v>48813</v>
      </c>
      <c r="G603" s="4">
        <f>YEAR(F603)</f>
        <v>2033</v>
      </c>
      <c r="H603" s="33">
        <v>0.33900000000000002</v>
      </c>
      <c r="I603" s="33">
        <v>0.75900000000000001</v>
      </c>
      <c r="J603" s="33">
        <v>0.43</v>
      </c>
      <c r="K603" s="16" t="str">
        <f>IF(M602&gt;1,"Up","Down")</f>
        <v>Up</v>
      </c>
      <c r="L603" s="16" t="str">
        <f>IF(K603="Up",IF(H603&lt;$BJ$7,"Up","Down"),IF(H603&lt;$BK$7,"Down","Up"))</f>
        <v>Up</v>
      </c>
      <c r="M603" s="17">
        <f>IF(L603="Up",INDEX($AK$5:$AK$1005,MATCH(I603,$AI$5:$AI$1005,0),1),INDEX($AL$5:$AL$1005,MATCH(J603,$AI$5:$AI$1005,0),1))</f>
        <v>1.0216425416994726</v>
      </c>
      <c r="N603" s="16" t="str">
        <f>IF(P602&gt;1,"Up","Down")</f>
        <v>Up</v>
      </c>
      <c r="O603" s="16" t="str">
        <f>IF(N603="Up",IF(H603&lt;$BJ$12,"Up","Down"),IF(H603&lt;$BK$12,"Down","Up"))</f>
        <v>Up</v>
      </c>
      <c r="P603" s="17">
        <f>IF(O603="Up",INDEX($AP$5:$AP$1005,MATCH(I603,$AI$5:$AI$1005,0),1),INDEX($AQ$5:$AQ$1005,MATCH(J603,$AI$5:$AI$1005,0),1))</f>
        <v>1.0295490835566816</v>
      </c>
      <c r="Q603" s="19">
        <f>T602</f>
        <v>106296.08252983179</v>
      </c>
      <c r="R603" s="19">
        <f>INDEX(model!$S$5:$S$35,MATCH(G603,model!$Q$5:$Q$35,0),1)*model!$O$5</f>
        <v>0</v>
      </c>
      <c r="S603" s="19">
        <f>IF(RIGHT(B603,1)="C",T602*INDEX(model!$T$5:$T$35,MATCH(G603,model!$Q$5:$Q$35,0),1),0)</f>
        <v>0</v>
      </c>
      <c r="T603" s="19">
        <f>(Q603+R603-S603)*M603</f>
        <v>108596.59992847426</v>
      </c>
      <c r="U603" s="19">
        <f>X602</f>
        <v>111026.26839488496</v>
      </c>
      <c r="V603" s="19">
        <f>INDEX(model!$S$5:$S$35,MATCH(G603,model!$Q$5:$Q$35,0),1)*model!$O$6</f>
        <v>0</v>
      </c>
      <c r="W603" s="19">
        <f>IF(RIGHT(B603,1)="C",X602*INDEX(model!$T$5:$T$35,MATCH(G603,model!$Q$5:$Q$35,0),1),0)</f>
        <v>0</v>
      </c>
      <c r="X603" s="19">
        <f>(U603+V603-W603)*P603</f>
        <v>114306.99287667197</v>
      </c>
      <c r="Y603" s="19"/>
      <c r="Z603" s="36" t="str">
        <f>K603&amp;L603</f>
        <v>UpUp</v>
      </c>
      <c r="AA603" s="36" t="str">
        <f>N603&amp;O603</f>
        <v>UpUp</v>
      </c>
      <c r="AB603" s="19"/>
      <c r="AC603" s="19"/>
      <c r="AD603" s="19"/>
      <c r="AE603" s="19"/>
      <c r="AI603" s="18">
        <f>ROUND(AI602-0.001,3)</f>
        <v>0.40200000000000002</v>
      </c>
      <c r="AJ603" s="9">
        <f t="array" ref="AJ603">PERCENTILE(IF($BB$5:$BB$2729="Y",$AY$5:$AY$2729),$AI603)</f>
        <v>0.99861405027130312</v>
      </c>
      <c r="AK603" s="9">
        <f t="array" ref="AK603">PERCENTILE(IF($BC$5:$BC$2729="Y",$AY$5:$AY$2729),$AI603)</f>
        <v>1.009622288009459</v>
      </c>
      <c r="AL603" s="9">
        <f t="array" ref="AL603">PERCENTILE(IF($BD$5:$BD$2729="Y",$AY$5:$AY$2729),$AI603)</f>
        <v>0.98399351871991991</v>
      </c>
      <c r="AM603" s="41" t="str">
        <f>IF(AI603&lt;$BJ$7,"Up","Down")</f>
        <v>Up</v>
      </c>
      <c r="AN603" s="41" t="str">
        <f>IF(AI603&lt;$BK$7,"Down","Up")</f>
        <v>Up</v>
      </c>
      <c r="AO603" s="9">
        <f t="array" ref="AO603">PERCENTILE(IF($BT$5:$BT$2729="Y",$BQ$5:$BQ$2729),$AI603)</f>
        <v>0.99801240691594961</v>
      </c>
      <c r="AP603" s="9">
        <f t="array" ref="AP603">PERCENTILE(IF($BU$5:$BU$2729="Y",$BQ$5:$BQ$2729),$AI603)</f>
        <v>1.0133858574399035</v>
      </c>
      <c r="AQ603" s="9">
        <f t="array" ref="AQ603">PERCENTILE(IF($BV$5:$BV$2729="Y",$BQ$5:$BQ$2729),$AI603)</f>
        <v>0.98065049218918787</v>
      </c>
      <c r="AR603" s="41" t="str">
        <f>IF(AI603&lt;$BJ$12,"Up","Down")</f>
        <v>Up</v>
      </c>
      <c r="AS603" s="41" t="str">
        <f>IF(AI603&lt;$BK$12,"Down","Up")</f>
        <v>Down</v>
      </c>
      <c r="AU603" s="4" t="str">
        <f>IF(AZ603=AZ604,IF(AZ603&gt;AZ602,AZ603&amp;"_O",""),AZ603&amp;"_C")</f>
        <v/>
      </c>
      <c r="AV603" s="7" t="str">
        <f>IF(RIGHT(AU603,1)="C",AX603/INDEX($AX$5:$AX$2729,MATCH(AZ603&amp;"_O",$AU$5:$AU$2729,0),1),"")</f>
        <v/>
      </c>
      <c r="AW603" s="38">
        <v>29756</v>
      </c>
      <c r="AX603" s="37">
        <v>132.27000000000001</v>
      </c>
      <c r="AY603" s="7">
        <f>AX603/AX602</f>
        <v>0.99086073863210733</v>
      </c>
      <c r="AZ603" s="4">
        <f>YEAR(AW603)</f>
        <v>1981</v>
      </c>
      <c r="BA603" s="2" t="s">
        <v>6</v>
      </c>
      <c r="BB603" s="12" t="str">
        <f>INDEX($CD$5:$CD$10,MATCH(BA603,$CC$5:$CC$10,0),1)</f>
        <v/>
      </c>
      <c r="BC603" s="12" t="str">
        <f>IF(AND(BB603="Y",AY603&gt;1),"Y","")</f>
        <v/>
      </c>
      <c r="BD603" s="12" t="str">
        <f>IF(AND(BB603="Y",AY603&lt;1),"Y","")</f>
        <v/>
      </c>
      <c r="BE603" s="12" t="str">
        <f>IF(AY603&gt;1,IF(AY602&gt;1,"Y",""),"")</f>
        <v/>
      </c>
      <c r="BF603" s="12" t="str">
        <f>IF(AY603&lt;1,IF(AY602&lt;1,"Y",""),"")</f>
        <v/>
      </c>
      <c r="BG603" s="2"/>
      <c r="BH603" s="2"/>
      <c r="BI603" s="2"/>
      <c r="BJ603" s="2"/>
      <c r="BK603" s="2"/>
      <c r="BL603" s="2"/>
      <c r="BM603" s="4" t="str">
        <f>IF(BR603=BR604,IF(BR603&gt;BR602,BR603&amp;"_O",""),BR603&amp;"_C")</f>
        <v/>
      </c>
      <c r="BN603" s="7" t="str">
        <f>IF(RIGHT(BM603,1)="C",BP603/INDEX($BP$5:$BP$2729,MATCH(BR603&amp;"_O",$BM$5:$BM$2729,0),1),"")</f>
        <v/>
      </c>
      <c r="BO603" s="38">
        <v>30155</v>
      </c>
      <c r="BP603" s="3">
        <v>172.11</v>
      </c>
      <c r="BQ603" s="7">
        <f>BP603/BP602</f>
        <v>1.0113409331296275</v>
      </c>
      <c r="BR603" s="4">
        <f>YEAR(BO603)</f>
        <v>1982</v>
      </c>
      <c r="BS603" s="2" t="s">
        <v>6</v>
      </c>
      <c r="BT603" s="12" t="str">
        <f>INDEX($CD$5:$CD$10,MATCH(BS603,$CC$5:$CC$10,0),1)</f>
        <v/>
      </c>
      <c r="BU603" s="12" t="str">
        <f>IF(AND(BT603="Y",BQ603&gt;1),"Y","")</f>
        <v/>
      </c>
      <c r="BV603" s="12" t="str">
        <f>IF(AND(BT603="Y",BQ603&lt;1),"Y","")</f>
        <v/>
      </c>
      <c r="BW603" s="12" t="str">
        <f>IF(BQ603&gt;1,IF(BQ602&gt;1,"Y",""),"")</f>
        <v>Y</v>
      </c>
      <c r="BX603" s="12" t="str">
        <f>IF(BQ603&lt;1,IF(BQ602&lt;1,"Y",""),"")</f>
        <v/>
      </c>
      <c r="BY603" s="2"/>
      <c r="BZ603" s="2"/>
      <c r="CA603" s="2"/>
    </row>
    <row r="604" spans="2:79">
      <c r="B604" s="4" t="str">
        <f>IF(G604=G605,IF(G604&gt;G603,G604&amp;"_O",""),G604&amp;"_C")</f>
        <v/>
      </c>
      <c r="C604" s="14">
        <f ca="1">RANDBETWEEN(0,1000)/1000</f>
        <v>0.24399999999999999</v>
      </c>
      <c r="D604" s="16">
        <f>D603+1</f>
        <v>600</v>
      </c>
      <c r="E604" s="10">
        <f>ROUNDDOWN(D604/52,0)+1</f>
        <v>12</v>
      </c>
      <c r="F604" s="15">
        <f>F603+7</f>
        <v>48820</v>
      </c>
      <c r="G604" s="4">
        <f>YEAR(F604)</f>
        <v>2033</v>
      </c>
      <c r="H604" s="33">
        <v>0.26900000000000002</v>
      </c>
      <c r="I604" s="33">
        <v>0.77</v>
      </c>
      <c r="J604" s="33">
        <v>0.70899999999999996</v>
      </c>
      <c r="K604" s="16" t="str">
        <f>IF(M603&gt;1,"Up","Down")</f>
        <v>Up</v>
      </c>
      <c r="L604" s="16" t="str">
        <f>IF(K604="Up",IF(H604&lt;$BJ$7,"Up","Down"),IF(H604&lt;$BK$7,"Down","Up"))</f>
        <v>Up</v>
      </c>
      <c r="M604" s="17">
        <f>IF(L604="Up",INDEX($AK$5:$AK$1005,MATCH(I604,$AI$5:$AI$1005,0),1),INDEX($AL$5:$AL$1005,MATCH(J604,$AI$5:$AI$1005,0),1))</f>
        <v>1.0222555547957373</v>
      </c>
      <c r="N604" s="16" t="str">
        <f>IF(P603&gt;1,"Up","Down")</f>
        <v>Up</v>
      </c>
      <c r="O604" s="16" t="str">
        <f>IF(N604="Up",IF(H604&lt;$BJ$12,"Up","Down"),IF(H604&lt;$BK$12,"Down","Up"))</f>
        <v>Up</v>
      </c>
      <c r="P604" s="17">
        <f>IF(O604="Up",INDEX($AP$5:$AP$1005,MATCH(I604,$AI$5:$AI$1005,0),1),INDEX($AQ$5:$AQ$1005,MATCH(J604,$AI$5:$AI$1005,0),1))</f>
        <v>1.0302859160984335</v>
      </c>
      <c r="Q604" s="19">
        <f>T603</f>
        <v>108596.59992847426</v>
      </c>
      <c r="R604" s="19">
        <f>INDEX(model!$S$5:$S$35,MATCH(G604,model!$Q$5:$Q$35,0),1)*model!$O$5</f>
        <v>0</v>
      </c>
      <c r="S604" s="19">
        <f>IF(RIGHT(B604,1)="C",T603*INDEX(model!$T$5:$T$35,MATCH(G604,model!$Q$5:$Q$35,0),1),0)</f>
        <v>0</v>
      </c>
      <c r="T604" s="19">
        <f>(Q604+R604-S604)*M604</f>
        <v>111013.47750881317</v>
      </c>
      <c r="U604" s="19">
        <f>X603</f>
        <v>114306.99287667197</v>
      </c>
      <c r="V604" s="19">
        <f>INDEX(model!$S$5:$S$35,MATCH(G604,model!$Q$5:$Q$35,0),1)*model!$O$6</f>
        <v>0</v>
      </c>
      <c r="W604" s="19">
        <f>IF(RIGHT(B604,1)="C",X603*INDEX(model!$T$5:$T$35,MATCH(G604,model!$Q$5:$Q$35,0),1),0)</f>
        <v>0</v>
      </c>
      <c r="X604" s="19">
        <f>(U604+V604-W604)*P604</f>
        <v>117768.88487239908</v>
      </c>
      <c r="Y604" s="19"/>
      <c r="Z604" s="36" t="str">
        <f>K604&amp;L604</f>
        <v>UpUp</v>
      </c>
      <c r="AA604" s="36" t="str">
        <f>N604&amp;O604</f>
        <v>UpUp</v>
      </c>
      <c r="AB604" s="19"/>
      <c r="AC604" s="19"/>
      <c r="AD604" s="19"/>
      <c r="AE604" s="19"/>
      <c r="AI604" s="18">
        <f>ROUND(AI603-0.001,3)</f>
        <v>0.40100000000000002</v>
      </c>
      <c r="AJ604" s="9">
        <f t="array" ref="AJ604">PERCENTILE(IF($BB$5:$BB$2729="Y",$AY$5:$AY$2729),$AI604)</f>
        <v>0.99857190070603685</v>
      </c>
      <c r="AK604" s="9">
        <f t="array" ref="AK604">PERCENTILE(IF($BC$5:$BC$2729="Y",$AY$5:$AY$2729),$AI604)</f>
        <v>1.0096011487977945</v>
      </c>
      <c r="AL604" s="9">
        <f t="array" ref="AL604">PERCENTILE(IF($BD$5:$BD$2729="Y",$AY$5:$AY$2729),$AI604)</f>
        <v>0.98395913499149945</v>
      </c>
      <c r="AM604" s="41" t="str">
        <f>IF(AI604&lt;$BJ$7,"Up","Down")</f>
        <v>Up</v>
      </c>
      <c r="AN604" s="41" t="str">
        <f>IF(AI604&lt;$BK$7,"Down","Up")</f>
        <v>Up</v>
      </c>
      <c r="AO604" s="9">
        <f t="array" ref="AO604">PERCENTILE(IF($BT$5:$BT$2729="Y",$BQ$5:$BQ$2729),$AI604)</f>
        <v>0.99795772449675746</v>
      </c>
      <c r="AP604" s="9">
        <f t="array" ref="AP604">PERCENTILE(IF($BU$5:$BU$2729="Y",$BQ$5:$BQ$2729),$AI604)</f>
        <v>1.013307803744337</v>
      </c>
      <c r="AQ604" s="9">
        <f t="array" ref="AQ604">PERCENTILE(IF($BV$5:$BV$2729="Y",$BQ$5:$BQ$2729),$AI604)</f>
        <v>0.98063751862956161</v>
      </c>
      <c r="AR604" s="41" t="str">
        <f>IF(AI604&lt;$BJ$12,"Up","Down")</f>
        <v>Up</v>
      </c>
      <c r="AS604" s="41" t="str">
        <f>IF(AI604&lt;$BK$12,"Down","Up")</f>
        <v>Down</v>
      </c>
      <c r="AU604" s="4" t="str">
        <f>IF(AZ604=AZ605,IF(AZ604&gt;AZ603,AZ604&amp;"_O",""),AZ604&amp;"_C")</f>
        <v/>
      </c>
      <c r="AV604" s="7" t="str">
        <f>IF(RIGHT(AU604,1)="C",AX604/INDEX($AX$5:$AX$2729,MATCH(AZ604&amp;"_O",$AU$5:$AU$2729,0),1),"")</f>
        <v/>
      </c>
      <c r="AW604" s="38">
        <v>29763</v>
      </c>
      <c r="AX604" s="37">
        <v>132.56</v>
      </c>
      <c r="AY604" s="7">
        <f>AX604/AX603</f>
        <v>1.0021924850684205</v>
      </c>
      <c r="AZ604" s="4">
        <f>YEAR(AW604)</f>
        <v>1981</v>
      </c>
      <c r="BA604" s="2" t="s">
        <v>6</v>
      </c>
      <c r="BB604" s="12" t="str">
        <f>INDEX($CD$5:$CD$10,MATCH(BA604,$CC$5:$CC$10,0),1)</f>
        <v/>
      </c>
      <c r="BC604" s="12" t="str">
        <f>IF(AND(BB604="Y",AY604&gt;1),"Y","")</f>
        <v/>
      </c>
      <c r="BD604" s="12" t="str">
        <f>IF(AND(BB604="Y",AY604&lt;1),"Y","")</f>
        <v/>
      </c>
      <c r="BE604" s="12" t="str">
        <f>IF(AY604&gt;1,IF(AY603&gt;1,"Y",""),"")</f>
        <v/>
      </c>
      <c r="BF604" s="12" t="str">
        <f>IF(AY604&lt;1,IF(AY603&lt;1,"Y",""),"")</f>
        <v/>
      </c>
      <c r="BG604" s="2"/>
      <c r="BH604" s="2"/>
      <c r="BI604" s="2"/>
      <c r="BJ604" s="2"/>
      <c r="BK604" s="2"/>
      <c r="BL604" s="2"/>
      <c r="BM604" s="4" t="str">
        <f>IF(BR604=BR605,IF(BR604&gt;BR603,BR604&amp;"_O",""),BR604&amp;"_C")</f>
        <v/>
      </c>
      <c r="BN604" s="7" t="str">
        <f>IF(RIGHT(BM604,1)="C",BP604/INDEX($BP$5:$BP$2729,MATCH(BR604&amp;"_O",$BM$5:$BM$2729,0),1),"")</f>
        <v/>
      </c>
      <c r="BO604" s="38">
        <v>30162</v>
      </c>
      <c r="BP604" s="3">
        <v>167.35</v>
      </c>
      <c r="BQ604" s="7">
        <f>BP604/BP603</f>
        <v>0.97234326883969546</v>
      </c>
      <c r="BR604" s="4">
        <f>YEAR(BO604)</f>
        <v>1982</v>
      </c>
      <c r="BS604" s="2" t="s">
        <v>6</v>
      </c>
      <c r="BT604" s="12" t="str">
        <f>INDEX($CD$5:$CD$10,MATCH(BS604,$CC$5:$CC$10,0),1)</f>
        <v/>
      </c>
      <c r="BU604" s="12" t="str">
        <f>IF(AND(BT604="Y",BQ604&gt;1),"Y","")</f>
        <v/>
      </c>
      <c r="BV604" s="12" t="str">
        <f>IF(AND(BT604="Y",BQ604&lt;1),"Y","")</f>
        <v/>
      </c>
      <c r="BW604" s="12" t="str">
        <f>IF(BQ604&gt;1,IF(BQ603&gt;1,"Y",""),"")</f>
        <v/>
      </c>
      <c r="BX604" s="12" t="str">
        <f>IF(BQ604&lt;1,IF(BQ603&lt;1,"Y",""),"")</f>
        <v/>
      </c>
      <c r="BY604" s="2"/>
      <c r="BZ604" s="2"/>
      <c r="CA604" s="2"/>
    </row>
    <row r="605" spans="2:79">
      <c r="B605" s="4" t="str">
        <f>IF(G605=G606,IF(G605&gt;G604,G605&amp;"_O",""),G605&amp;"_C")</f>
        <v/>
      </c>
      <c r="C605" s="14">
        <f ca="1">RANDBETWEEN(0,1000)/1000</f>
        <v>0.44900000000000001</v>
      </c>
      <c r="D605" s="16">
        <f>D604+1</f>
        <v>601</v>
      </c>
      <c r="E605" s="10">
        <f>ROUNDDOWN(D605/52,0)+1</f>
        <v>12</v>
      </c>
      <c r="F605" s="15">
        <f>F604+7</f>
        <v>48827</v>
      </c>
      <c r="G605" s="4">
        <f>YEAR(F605)</f>
        <v>2033</v>
      </c>
      <c r="H605" s="33">
        <v>0.30399999999999999</v>
      </c>
      <c r="I605" s="33">
        <v>0.31900000000000001</v>
      </c>
      <c r="J605" s="33">
        <v>0.97599999999999998</v>
      </c>
      <c r="K605" s="16" t="str">
        <f>IF(M604&gt;1,"Up","Down")</f>
        <v>Up</v>
      </c>
      <c r="L605" s="16" t="str">
        <f>IF(K605="Up",IF(H605&lt;$BJ$7,"Up","Down"),IF(H605&lt;$BK$7,"Down","Up"))</f>
        <v>Up</v>
      </c>
      <c r="M605" s="17">
        <f>IF(L605="Up",INDEX($AK$5:$AK$1005,MATCH(I605,$AI$5:$AI$1005,0),1),INDEX($AL$5:$AL$1005,MATCH(J605,$AI$5:$AI$1005,0),1))</f>
        <v>1.0076860944246218</v>
      </c>
      <c r="N605" s="16" t="str">
        <f>IF(P604&gt;1,"Up","Down")</f>
        <v>Up</v>
      </c>
      <c r="O605" s="16" t="str">
        <f>IF(N605="Up",IF(H605&lt;$BJ$12,"Up","Down"),IF(H605&lt;$BK$12,"Down","Up"))</f>
        <v>Up</v>
      </c>
      <c r="P605" s="17">
        <f>IF(O605="Up",INDEX($AP$5:$AP$1005,MATCH(I605,$AI$5:$AI$1005,0),1),INDEX($AQ$5:$AQ$1005,MATCH(J605,$AI$5:$AI$1005,0),1))</f>
        <v>1.0106393657885884</v>
      </c>
      <c r="Q605" s="19">
        <f>T604</f>
        <v>111013.47750881317</v>
      </c>
      <c r="R605" s="19">
        <f>INDEX(model!$S$5:$S$35,MATCH(G605,model!$Q$5:$Q$35,0),1)*model!$O$5</f>
        <v>0</v>
      </c>
      <c r="S605" s="19">
        <f>IF(RIGHT(B605,1)="C",T604*INDEX(model!$T$5:$T$35,MATCH(G605,model!$Q$5:$Q$35,0),1),0)</f>
        <v>0</v>
      </c>
      <c r="T605" s="19">
        <f>(Q605+R605-S605)*M605</f>
        <v>111866.73757935154</v>
      </c>
      <c r="U605" s="19">
        <f>X604</f>
        <v>117768.88487239908</v>
      </c>
      <c r="V605" s="19">
        <f>INDEX(model!$S$5:$S$35,MATCH(G605,model!$Q$5:$Q$35,0),1)*model!$O$6</f>
        <v>0</v>
      </c>
      <c r="W605" s="19">
        <f>IF(RIGHT(B605,1)="C",X604*INDEX(model!$T$5:$T$35,MATCH(G605,model!$Q$5:$Q$35,0),1),0)</f>
        <v>0</v>
      </c>
      <c r="X605" s="19">
        <f>(U605+V605-W605)*P605</f>
        <v>119021.87111707068</v>
      </c>
      <c r="Y605" s="19"/>
      <c r="Z605" s="36" t="str">
        <f>K605&amp;L605</f>
        <v>UpUp</v>
      </c>
      <c r="AA605" s="36" t="str">
        <f>N605&amp;O605</f>
        <v>UpUp</v>
      </c>
      <c r="AB605" s="19"/>
      <c r="AC605" s="19"/>
      <c r="AD605" s="19"/>
      <c r="AE605" s="19"/>
      <c r="AI605" s="18">
        <f>ROUND(AI604-0.001,3)</f>
        <v>0.4</v>
      </c>
      <c r="AJ605" s="9">
        <f t="array" ref="AJ605">PERCENTILE(IF($BB$5:$BB$2729="Y",$AY$5:$AY$2729),$AI605)</f>
        <v>0.99854225321919088</v>
      </c>
      <c r="AK605" s="9">
        <f t="array" ref="AK605">PERCENTILE(IF($BC$5:$BC$2729="Y",$AY$5:$AY$2729),$AI605)</f>
        <v>1.0095832622107344</v>
      </c>
      <c r="AL605" s="9">
        <f t="array" ref="AL605">PERCENTILE(IF($BD$5:$BD$2729="Y",$AY$5:$AY$2729),$AI605)</f>
        <v>0.98393114101975487</v>
      </c>
      <c r="AM605" s="41" t="str">
        <f>IF(AI605&lt;$BJ$7,"Up","Down")</f>
        <v>Up</v>
      </c>
      <c r="AN605" s="41" t="str">
        <f>IF(AI605&lt;$BK$7,"Down","Up")</f>
        <v>Up</v>
      </c>
      <c r="AO605" s="9">
        <f t="array" ref="AO605">PERCENTILE(IF($BT$5:$BT$2729="Y",$BQ$5:$BQ$2729),$AI605)</f>
        <v>0.99792014236264504</v>
      </c>
      <c r="AP605" s="9">
        <f t="array" ref="AP605">PERCENTILE(IF($BU$5:$BU$2729="Y",$BQ$5:$BQ$2729),$AI605)</f>
        <v>1.0132179764479694</v>
      </c>
      <c r="AQ605" s="9">
        <f t="array" ref="AQ605">PERCENTILE(IF($BV$5:$BV$2729="Y",$BQ$5:$BQ$2729),$AI605)</f>
        <v>0.98058569732511902</v>
      </c>
      <c r="AR605" s="41" t="str">
        <f>IF(AI605&lt;$BJ$12,"Up","Down")</f>
        <v>Up</v>
      </c>
      <c r="AS605" s="41" t="str">
        <f>IF(AI605&lt;$BK$12,"Down","Up")</f>
        <v>Down</v>
      </c>
      <c r="AU605" s="4" t="str">
        <f>IF(AZ605=AZ606,IF(AZ605&gt;AZ604,AZ605&amp;"_O",""),AZ605&amp;"_C")</f>
        <v/>
      </c>
      <c r="AV605" s="7" t="str">
        <f>IF(RIGHT(AU605,1)="C",AX605/INDEX($AX$5:$AX$2729,MATCH(AZ605&amp;"_O",$AU$5:$AU$2729,0),1),"")</f>
        <v/>
      </c>
      <c r="AW605" s="38">
        <v>29769</v>
      </c>
      <c r="AX605" s="37">
        <v>128.63999999999999</v>
      </c>
      <c r="AY605" s="7">
        <f>AX605/AX604</f>
        <v>0.97042848521424252</v>
      </c>
      <c r="AZ605" s="4">
        <f>YEAR(AW605)</f>
        <v>1981</v>
      </c>
      <c r="BA605" s="2" t="s">
        <v>6</v>
      </c>
      <c r="BB605" s="12" t="str">
        <f>INDEX($CD$5:$CD$10,MATCH(BA605,$CC$5:$CC$10,0),1)</f>
        <v/>
      </c>
      <c r="BC605" s="12" t="str">
        <f>IF(AND(BB605="Y",AY605&gt;1),"Y","")</f>
        <v/>
      </c>
      <c r="BD605" s="12" t="str">
        <f>IF(AND(BB605="Y",AY605&lt;1),"Y","")</f>
        <v/>
      </c>
      <c r="BE605" s="12" t="str">
        <f>IF(AY605&gt;1,IF(AY604&gt;1,"Y",""),"")</f>
        <v/>
      </c>
      <c r="BF605" s="12" t="str">
        <f>IF(AY605&lt;1,IF(AY604&lt;1,"Y",""),"")</f>
        <v/>
      </c>
      <c r="BG605" s="2"/>
      <c r="BH605" s="2"/>
      <c r="BI605" s="2"/>
      <c r="BJ605" s="2"/>
      <c r="BK605" s="2"/>
      <c r="BL605" s="2"/>
      <c r="BM605" s="4" t="str">
        <f>IF(BR605=BR606,IF(BR605&gt;BR604,BR605&amp;"_O",""),BR605&amp;"_C")</f>
        <v/>
      </c>
      <c r="BN605" s="7" t="str">
        <f>IF(RIGHT(BM605,1)="C",BP605/INDEX($BP$5:$BP$2729,MATCH(BR605&amp;"_O",$BM$5:$BM$2729,0),1),"")</f>
        <v/>
      </c>
      <c r="BO605" s="38">
        <v>30169</v>
      </c>
      <c r="BP605" s="3">
        <v>163.59</v>
      </c>
      <c r="BQ605" s="7">
        <f>BP605/BP604</f>
        <v>0.97753211831490894</v>
      </c>
      <c r="BR605" s="4">
        <f>YEAR(BO605)</f>
        <v>1982</v>
      </c>
      <c r="BS605" s="2" t="s">
        <v>6</v>
      </c>
      <c r="BT605" s="12" t="str">
        <f>INDEX($CD$5:$CD$10,MATCH(BS605,$CC$5:$CC$10,0),1)</f>
        <v/>
      </c>
      <c r="BU605" s="12" t="str">
        <f>IF(AND(BT605="Y",BQ605&gt;1),"Y","")</f>
        <v/>
      </c>
      <c r="BV605" s="12" t="str">
        <f>IF(AND(BT605="Y",BQ605&lt;1),"Y","")</f>
        <v/>
      </c>
      <c r="BW605" s="12" t="str">
        <f>IF(BQ605&gt;1,IF(BQ604&gt;1,"Y",""),"")</f>
        <v/>
      </c>
      <c r="BX605" s="12" t="str">
        <f>IF(BQ605&lt;1,IF(BQ604&lt;1,"Y",""),"")</f>
        <v>Y</v>
      </c>
      <c r="BY605" s="2"/>
      <c r="BZ605" s="2"/>
      <c r="CA605" s="2"/>
    </row>
    <row r="606" spans="2:79">
      <c r="B606" s="4" t="str">
        <f>IF(G606=G607,IF(G606&gt;G605,G606&amp;"_O",""),G606&amp;"_C")</f>
        <v/>
      </c>
      <c r="C606" s="14">
        <f ca="1">RANDBETWEEN(0,1000)/1000</f>
        <v>0.188</v>
      </c>
      <c r="D606" s="16">
        <f>D605+1</f>
        <v>602</v>
      </c>
      <c r="E606" s="10">
        <f>ROUNDDOWN(D606/52,0)+1</f>
        <v>12</v>
      </c>
      <c r="F606" s="15">
        <f>F605+7</f>
        <v>48834</v>
      </c>
      <c r="G606" s="4">
        <f>YEAR(F606)</f>
        <v>2033</v>
      </c>
      <c r="H606" s="33">
        <v>9.5000000000000001E-2</v>
      </c>
      <c r="I606" s="33">
        <v>0.22600000000000001</v>
      </c>
      <c r="J606" s="33">
        <v>0.32700000000000001</v>
      </c>
      <c r="K606" s="16" t="str">
        <f>IF(M605&gt;1,"Up","Down")</f>
        <v>Up</v>
      </c>
      <c r="L606" s="16" t="str">
        <f>IF(K606="Up",IF(H606&lt;$BJ$7,"Up","Down"),IF(H606&lt;$BK$7,"Down","Up"))</f>
        <v>Up</v>
      </c>
      <c r="M606" s="17">
        <f>IF(L606="Up",INDEX($AK$5:$AK$1005,MATCH(I606,$AI$5:$AI$1005,0),1),INDEX($AL$5:$AL$1005,MATCH(J606,$AI$5:$AI$1005,0),1))</f>
        <v>1.0056468731013817</v>
      </c>
      <c r="N606" s="16" t="str">
        <f>IF(P605&gt;1,"Up","Down")</f>
        <v>Up</v>
      </c>
      <c r="O606" s="16" t="str">
        <f>IF(N606="Up",IF(H606&lt;$BJ$12,"Up","Down"),IF(H606&lt;$BK$12,"Down","Up"))</f>
        <v>Up</v>
      </c>
      <c r="P606" s="17">
        <f>IF(O606="Up",INDEX($AP$5:$AP$1005,MATCH(I606,$AI$5:$AI$1005,0),1),INDEX($AQ$5:$AQ$1005,MATCH(J606,$AI$5:$AI$1005,0),1))</f>
        <v>1.0075755588825523</v>
      </c>
      <c r="Q606" s="19">
        <f>T605</f>
        <v>111866.73757935154</v>
      </c>
      <c r="R606" s="19">
        <f>INDEX(model!$S$5:$S$35,MATCH(G606,model!$Q$5:$Q$35,0),1)*model!$O$5</f>
        <v>0</v>
      </c>
      <c r="S606" s="19">
        <f>IF(RIGHT(B606,1)="C",T605*INDEX(model!$T$5:$T$35,MATCH(G606,model!$Q$5:$Q$35,0),1),0)</f>
        <v>0</v>
      </c>
      <c r="T606" s="19">
        <f>(Q606+R606-S606)*M606</f>
        <v>112498.4348507277</v>
      </c>
      <c r="U606" s="19">
        <f>X605</f>
        <v>119021.87111707068</v>
      </c>
      <c r="V606" s="19">
        <f>INDEX(model!$S$5:$S$35,MATCH(G606,model!$Q$5:$Q$35,0),1)*model!$O$6</f>
        <v>0</v>
      </c>
      <c r="W606" s="19">
        <f>IF(RIGHT(B606,1)="C",X605*INDEX(model!$T$5:$T$35,MATCH(G606,model!$Q$5:$Q$35,0),1),0)</f>
        <v>0</v>
      </c>
      <c r="X606" s="19">
        <f>(U606+V606-W606)*P606</f>
        <v>119923.52831002961</v>
      </c>
      <c r="Y606" s="19"/>
      <c r="Z606" s="36" t="str">
        <f>K606&amp;L606</f>
        <v>UpUp</v>
      </c>
      <c r="AA606" s="36" t="str">
        <f>N606&amp;O606</f>
        <v>UpUp</v>
      </c>
      <c r="AB606" s="19"/>
      <c r="AC606" s="19"/>
      <c r="AD606" s="19"/>
      <c r="AE606" s="19"/>
      <c r="AI606" s="18">
        <f>ROUND(AI605-0.001,3)</f>
        <v>0.39900000000000002</v>
      </c>
      <c r="AJ606" s="9">
        <f t="array" ref="AJ606">PERCENTILE(IF($BB$5:$BB$2729="Y",$AY$5:$AY$2729),$AI606)</f>
        <v>0.99852263699212129</v>
      </c>
      <c r="AK606" s="9">
        <f t="array" ref="AK606">PERCENTILE(IF($BC$5:$BC$2729="Y",$AY$5:$AY$2729),$AI606)</f>
        <v>1.0095430719473397</v>
      </c>
      <c r="AL606" s="9">
        <f t="array" ref="AL606">PERCENTILE(IF($BD$5:$BD$2729="Y",$AY$5:$AY$2729),$AI606)</f>
        <v>0.98390776831947402</v>
      </c>
      <c r="AM606" s="41" t="str">
        <f>IF(AI606&lt;$BJ$7,"Up","Down")</f>
        <v>Up</v>
      </c>
      <c r="AN606" s="41" t="str">
        <f>IF(AI606&lt;$BK$7,"Down","Up")</f>
        <v>Up</v>
      </c>
      <c r="AO606" s="9">
        <f t="array" ref="AO606">PERCENTILE(IF($BT$5:$BT$2729="Y",$BQ$5:$BQ$2729),$AI606)</f>
        <v>0.99789932534220582</v>
      </c>
      <c r="AP606" s="9">
        <f t="array" ref="AP606">PERCENTILE(IF($BU$5:$BU$2729="Y",$BQ$5:$BQ$2729),$AI606)</f>
        <v>1.0131948411900269</v>
      </c>
      <c r="AQ606" s="9">
        <f t="array" ref="AQ606">PERCENTILE(IF($BV$5:$BV$2729="Y",$BQ$5:$BQ$2729),$AI606)</f>
        <v>0.98050928705654339</v>
      </c>
      <c r="AR606" s="41" t="str">
        <f>IF(AI606&lt;$BJ$12,"Up","Down")</f>
        <v>Up</v>
      </c>
      <c r="AS606" s="41" t="str">
        <f>IF(AI606&lt;$BK$12,"Down","Up")</f>
        <v>Down</v>
      </c>
      <c r="AU606" s="4" t="str">
        <f>IF(AZ606=AZ607,IF(AZ606&gt;AZ605,AZ606&amp;"_O",""),AZ606&amp;"_C")</f>
        <v/>
      </c>
      <c r="AV606" s="7" t="str">
        <f>IF(RIGHT(AU606,1)="C",AX606/INDEX($AX$5:$AX$2729,MATCH(AZ606&amp;"_O",$AU$5:$AU$2729,0),1),"")</f>
        <v/>
      </c>
      <c r="AW606" s="38">
        <v>29777</v>
      </c>
      <c r="AX606" s="37">
        <v>129.37</v>
      </c>
      <c r="AY606" s="7">
        <f>AX606/AX605</f>
        <v>1.0056747512437811</v>
      </c>
      <c r="AZ606" s="4">
        <f>YEAR(AW606)</f>
        <v>1981</v>
      </c>
      <c r="BA606" s="2" t="s">
        <v>6</v>
      </c>
      <c r="BB606" s="12" t="str">
        <f>INDEX($CD$5:$CD$10,MATCH(BA606,$CC$5:$CC$10,0),1)</f>
        <v/>
      </c>
      <c r="BC606" s="12" t="str">
        <f>IF(AND(BB606="Y",AY606&gt;1),"Y","")</f>
        <v/>
      </c>
      <c r="BD606" s="12" t="str">
        <f>IF(AND(BB606="Y",AY606&lt;1),"Y","")</f>
        <v/>
      </c>
      <c r="BE606" s="12" t="str">
        <f>IF(AY606&gt;1,IF(AY605&gt;1,"Y",""),"")</f>
        <v/>
      </c>
      <c r="BF606" s="12" t="str">
        <f>IF(AY606&lt;1,IF(AY605&lt;1,"Y",""),"")</f>
        <v/>
      </c>
      <c r="BG606" s="2"/>
      <c r="BH606" s="2"/>
      <c r="BI606" s="2"/>
      <c r="BJ606" s="2"/>
      <c r="BK606" s="2"/>
      <c r="BL606" s="2"/>
      <c r="BM606" s="4" t="str">
        <f>IF(BR606=BR607,IF(BR606&gt;BR605,BR606&amp;"_O",""),BR606&amp;"_C")</f>
        <v/>
      </c>
      <c r="BN606" s="7" t="str">
        <f>IF(RIGHT(BM606,1)="C",BP606/INDEX($BP$5:$BP$2729,MATCH(BR606&amp;"_O",$BM$5:$BM$2729,0),1),"")</f>
        <v/>
      </c>
      <c r="BO606" s="38">
        <v>30176</v>
      </c>
      <c r="BP606" s="3">
        <v>159.13999999999999</v>
      </c>
      <c r="BQ606" s="7">
        <f>BP606/BP605</f>
        <v>0.97279784827923454</v>
      </c>
      <c r="BR606" s="4">
        <f>YEAR(BO606)</f>
        <v>1982</v>
      </c>
      <c r="BS606" s="2" t="s">
        <v>6</v>
      </c>
      <c r="BT606" s="12" t="str">
        <f>INDEX($CD$5:$CD$10,MATCH(BS606,$CC$5:$CC$10,0),1)</f>
        <v/>
      </c>
      <c r="BU606" s="12" t="str">
        <f>IF(AND(BT606="Y",BQ606&gt;1),"Y","")</f>
        <v/>
      </c>
      <c r="BV606" s="12" t="str">
        <f>IF(AND(BT606="Y",BQ606&lt;1),"Y","")</f>
        <v/>
      </c>
      <c r="BW606" s="12" t="str">
        <f>IF(BQ606&gt;1,IF(BQ605&gt;1,"Y",""),"")</f>
        <v/>
      </c>
      <c r="BX606" s="12" t="str">
        <f>IF(BQ606&lt;1,IF(BQ605&lt;1,"Y",""),"")</f>
        <v>Y</v>
      </c>
      <c r="BY606" s="2"/>
      <c r="BZ606" s="2"/>
      <c r="CA606" s="2"/>
    </row>
    <row r="607" spans="2:79">
      <c r="B607" s="4" t="str">
        <f>IF(G607=G608,IF(G607&gt;G606,G607&amp;"_O",""),G607&amp;"_C")</f>
        <v/>
      </c>
      <c r="C607" s="14">
        <f ca="1">RANDBETWEEN(0,1000)/1000</f>
        <v>0.82499999999999996</v>
      </c>
      <c r="D607" s="16">
        <f>D606+1</f>
        <v>603</v>
      </c>
      <c r="E607" s="10">
        <f>ROUNDDOWN(D607/52,0)+1</f>
        <v>12</v>
      </c>
      <c r="F607" s="15">
        <f>F606+7</f>
        <v>48841</v>
      </c>
      <c r="G607" s="4">
        <f>YEAR(F607)</f>
        <v>2033</v>
      </c>
      <c r="H607" s="33">
        <v>0.86899999999999999</v>
      </c>
      <c r="I607" s="33">
        <v>0.32100000000000001</v>
      </c>
      <c r="J607" s="33">
        <v>0.73799999999999999</v>
      </c>
      <c r="K607" s="16" t="str">
        <f>IF(M606&gt;1,"Up","Down")</f>
        <v>Up</v>
      </c>
      <c r="L607" s="16" t="str">
        <f>IF(K607="Up",IF(H607&lt;$BJ$7,"Up","Down"),IF(H607&lt;$BK$7,"Down","Up"))</f>
        <v>Down</v>
      </c>
      <c r="M607" s="17">
        <f>IF(L607="Up",INDEX($AK$5:$AK$1005,MATCH(I607,$AI$5:$AI$1005,0),1),INDEX($AL$5:$AL$1005,MATCH(J607,$AI$5:$AI$1005,0),1))</f>
        <v>0.9943820058270062</v>
      </c>
      <c r="N607" s="16" t="str">
        <f>IF(P606&gt;1,"Up","Down")</f>
        <v>Up</v>
      </c>
      <c r="O607" s="16" t="str">
        <f>IF(N607="Up",IF(H607&lt;$BJ$12,"Up","Down"),IF(H607&lt;$BK$12,"Down","Up"))</f>
        <v>Down</v>
      </c>
      <c r="P607" s="17">
        <f>IF(O607="Up",INDEX($AP$5:$AP$1005,MATCH(I607,$AI$5:$AI$1005,0),1),INDEX($AQ$5:$AQ$1005,MATCH(J607,$AI$5:$AI$1005,0),1))</f>
        <v>0.99351305930257239</v>
      </c>
      <c r="Q607" s="19">
        <f>T606</f>
        <v>112498.4348507277</v>
      </c>
      <c r="R607" s="19">
        <f>INDEX(model!$S$5:$S$35,MATCH(G607,model!$Q$5:$Q$35,0),1)*model!$O$5</f>
        <v>0</v>
      </c>
      <c r="S607" s="19">
        <f>IF(RIGHT(B607,1)="C",T606*INDEX(model!$T$5:$T$35,MATCH(G607,model!$Q$5:$Q$35,0),1),0)</f>
        <v>0</v>
      </c>
      <c r="T607" s="19">
        <f>(Q607+R607-S607)*M607</f>
        <v>111866.4192992654</v>
      </c>
      <c r="U607" s="19">
        <f>X606</f>
        <v>119923.52831002961</v>
      </c>
      <c r="V607" s="19">
        <f>INDEX(model!$S$5:$S$35,MATCH(G607,model!$Q$5:$Q$35,0),1)*model!$O$6</f>
        <v>0</v>
      </c>
      <c r="W607" s="19">
        <f>IF(RIGHT(B607,1)="C",X606*INDEX(model!$T$5:$T$35,MATCH(G607,model!$Q$5:$Q$35,0),1),0)</f>
        <v>0</v>
      </c>
      <c r="X607" s="19">
        <f>(U607+V607-W607)*P607</f>
        <v>119145.59149365616</v>
      </c>
      <c r="Y607" s="19"/>
      <c r="Z607" s="36" t="str">
        <f>K607&amp;L607</f>
        <v>UpDown</v>
      </c>
      <c r="AA607" s="36" t="str">
        <f>N607&amp;O607</f>
        <v>UpDown</v>
      </c>
      <c r="AB607" s="19"/>
      <c r="AC607" s="19"/>
      <c r="AD607" s="19"/>
      <c r="AE607" s="19"/>
      <c r="AI607" s="18">
        <f>ROUND(AI606-0.001,3)</f>
        <v>0.39800000000000002</v>
      </c>
      <c r="AJ607" s="9">
        <f t="array" ref="AJ607">PERCENTILE(IF($BB$5:$BB$2729="Y",$AY$5:$AY$2729),$AI607)</f>
        <v>0.99848212622589561</v>
      </c>
      <c r="AK607" s="9">
        <f t="array" ref="AK607">PERCENTILE(IF($BC$5:$BC$2729="Y",$AY$5:$AY$2729),$AI607)</f>
        <v>1.0095369327363133</v>
      </c>
      <c r="AL607" s="9">
        <f t="array" ref="AL607">PERCENTILE(IF($BD$5:$BD$2729="Y",$AY$5:$AY$2729),$AI607)</f>
        <v>0.98388026925569216</v>
      </c>
      <c r="AM607" s="41" t="str">
        <f>IF(AI607&lt;$BJ$7,"Up","Down")</f>
        <v>Up</v>
      </c>
      <c r="AN607" s="41" t="str">
        <f>IF(AI607&lt;$BK$7,"Down","Up")</f>
        <v>Up</v>
      </c>
      <c r="AO607" s="9">
        <f t="array" ref="AO607">PERCENTILE(IF($BT$5:$BT$2729="Y",$BQ$5:$BQ$2729),$AI607)</f>
        <v>0.99786579709145173</v>
      </c>
      <c r="AP607" s="9">
        <f t="array" ref="AP607">PERCENTILE(IF($BU$5:$BU$2729="Y",$BQ$5:$BQ$2729),$AI607)</f>
        <v>1.0131817784762547</v>
      </c>
      <c r="AQ607" s="9">
        <f t="array" ref="AQ607">PERCENTILE(IF($BV$5:$BV$2729="Y",$BQ$5:$BQ$2729),$AI607)</f>
        <v>0.980465207667929</v>
      </c>
      <c r="AR607" s="41" t="str">
        <f>IF(AI607&lt;$BJ$12,"Up","Down")</f>
        <v>Up</v>
      </c>
      <c r="AS607" s="41" t="str">
        <f>IF(AI607&lt;$BK$12,"Down","Up")</f>
        <v>Down</v>
      </c>
      <c r="AU607" s="4" t="str">
        <f>IF(AZ607=AZ608,IF(AZ607&gt;AZ606,AZ607&amp;"_O",""),AZ607&amp;"_C")</f>
        <v/>
      </c>
      <c r="AV607" s="7" t="str">
        <f>IF(RIGHT(AU607,1)="C",AX607/INDEX($AX$5:$AX$2729,MATCH(AZ607&amp;"_O",$AU$5:$AU$2729,0),1),"")</f>
        <v/>
      </c>
      <c r="AW607" s="38">
        <v>29784</v>
      </c>
      <c r="AX607" s="37">
        <v>130.76</v>
      </c>
      <c r="AY607" s="7">
        <f>AX607/AX606</f>
        <v>1.0107443765942643</v>
      </c>
      <c r="AZ607" s="4">
        <f>YEAR(AW607)</f>
        <v>1981</v>
      </c>
      <c r="BA607" s="2" t="s">
        <v>6</v>
      </c>
      <c r="BB607" s="12" t="str">
        <f>INDEX($CD$5:$CD$10,MATCH(BA607,$CC$5:$CC$10,0),1)</f>
        <v/>
      </c>
      <c r="BC607" s="12" t="str">
        <f>IF(AND(BB607="Y",AY607&gt;1),"Y","")</f>
        <v/>
      </c>
      <c r="BD607" s="12" t="str">
        <f>IF(AND(BB607="Y",AY607&lt;1),"Y","")</f>
        <v/>
      </c>
      <c r="BE607" s="12" t="str">
        <f>IF(AY607&gt;1,IF(AY606&gt;1,"Y",""),"")</f>
        <v>Y</v>
      </c>
      <c r="BF607" s="12" t="str">
        <f>IF(AY607&lt;1,IF(AY606&lt;1,"Y",""),"")</f>
        <v/>
      </c>
      <c r="BG607" s="2"/>
      <c r="BH607" s="2"/>
      <c r="BI607" s="2"/>
      <c r="BJ607" s="2"/>
      <c r="BK607" s="2"/>
      <c r="BL607" s="2"/>
      <c r="BM607" s="4" t="str">
        <f>IF(BR607=BR608,IF(BR607&gt;BR606,BR607&amp;"_O",""),BR607&amp;"_C")</f>
        <v/>
      </c>
      <c r="BN607" s="7" t="str">
        <f>IF(RIGHT(BM607,1)="C",BP607/INDEX($BP$5:$BP$2729,MATCH(BR607&amp;"_O",$BM$5:$BM$2729,0),1),"")</f>
        <v/>
      </c>
      <c r="BO607" s="38">
        <v>30183</v>
      </c>
      <c r="BP607" s="3">
        <v>166.96</v>
      </c>
      <c r="BQ607" s="7">
        <f>BP607/BP606</f>
        <v>1.0491391227849693</v>
      </c>
      <c r="BR607" s="4">
        <f>YEAR(BO607)</f>
        <v>1982</v>
      </c>
      <c r="BS607" s="2" t="s">
        <v>6</v>
      </c>
      <c r="BT607" s="12" t="str">
        <f>INDEX($CD$5:$CD$10,MATCH(BS607,$CC$5:$CC$10,0),1)</f>
        <v/>
      </c>
      <c r="BU607" s="12" t="str">
        <f>IF(AND(BT607="Y",BQ607&gt;1),"Y","")</f>
        <v/>
      </c>
      <c r="BV607" s="12" t="str">
        <f>IF(AND(BT607="Y",BQ607&lt;1),"Y","")</f>
        <v/>
      </c>
      <c r="BW607" s="12" t="str">
        <f>IF(BQ607&gt;1,IF(BQ606&gt;1,"Y",""),"")</f>
        <v/>
      </c>
      <c r="BX607" s="12" t="str">
        <f>IF(BQ607&lt;1,IF(BQ606&lt;1,"Y",""),"")</f>
        <v/>
      </c>
      <c r="BY607" s="2"/>
      <c r="BZ607" s="2"/>
      <c r="CA607" s="2"/>
    </row>
    <row r="608" spans="2:79">
      <c r="B608" s="4" t="str">
        <f>IF(G608=G609,IF(G608&gt;G607,G608&amp;"_O",""),G608&amp;"_C")</f>
        <v/>
      </c>
      <c r="C608" s="14">
        <f ca="1">RANDBETWEEN(0,1000)/1000</f>
        <v>0.60299999999999998</v>
      </c>
      <c r="D608" s="16">
        <f>D607+1</f>
        <v>604</v>
      </c>
      <c r="E608" s="10">
        <f>ROUNDDOWN(D608/52,0)+1</f>
        <v>12</v>
      </c>
      <c r="F608" s="15">
        <f>F607+7</f>
        <v>48848</v>
      </c>
      <c r="G608" s="4">
        <f>YEAR(F608)</f>
        <v>2033</v>
      </c>
      <c r="H608" s="33">
        <v>9.0999999999999998E-2</v>
      </c>
      <c r="I608" s="33">
        <v>0.81799999999999995</v>
      </c>
      <c r="J608" s="33">
        <v>0.39300000000000002</v>
      </c>
      <c r="K608" s="16" t="str">
        <f>IF(M607&gt;1,"Up","Down")</f>
        <v>Down</v>
      </c>
      <c r="L608" s="16" t="str">
        <f>IF(K608="Up",IF(H608&lt;$BJ$7,"Up","Down"),IF(H608&lt;$BK$7,"Down","Up"))</f>
        <v>Down</v>
      </c>
      <c r="M608" s="17">
        <f>IF(L608="Up",INDEX($AK$5:$AK$1005,MATCH(I608,$AI$5:$AI$1005,0),1),INDEX($AL$5:$AL$1005,MATCH(J608,$AI$5:$AI$1005,0),1))</f>
        <v>0.98365383442333898</v>
      </c>
      <c r="N608" s="16" t="str">
        <f>IF(P607&gt;1,"Up","Down")</f>
        <v>Down</v>
      </c>
      <c r="O608" s="16" t="str">
        <f>IF(N608="Up",IF(H608&lt;$BJ$12,"Up","Down"),IF(H608&lt;$BK$12,"Down","Up"))</f>
        <v>Down</v>
      </c>
      <c r="P608" s="17">
        <f>IF(O608="Up",INDEX($AP$5:$AP$1005,MATCH(I608,$AI$5:$AI$1005,0),1),INDEX($AQ$5:$AQ$1005,MATCH(J608,$AI$5:$AI$1005,0),1))</f>
        <v>0.98029255404690008</v>
      </c>
      <c r="Q608" s="19">
        <f>T607</f>
        <v>111866.4192992654</v>
      </c>
      <c r="R608" s="19">
        <f>INDEX(model!$S$5:$S$35,MATCH(G608,model!$Q$5:$Q$35,0),1)*model!$O$5</f>
        <v>0</v>
      </c>
      <c r="S608" s="19">
        <f>IF(RIGHT(B608,1)="C",T607*INDEX(model!$T$5:$T$35,MATCH(G608,model!$Q$5:$Q$35,0),1),0)</f>
        <v>0</v>
      </c>
      <c r="T608" s="19">
        <f>(Q608+R608-S608)*M608</f>
        <v>110037.83228693141</v>
      </c>
      <c r="U608" s="19">
        <f>X607</f>
        <v>119145.59149365616</v>
      </c>
      <c r="V608" s="19">
        <f>INDEX(model!$S$5:$S$35,MATCH(G608,model!$Q$5:$Q$35,0),1)*model!$O$6</f>
        <v>0</v>
      </c>
      <c r="W608" s="19">
        <f>IF(RIGHT(B608,1)="C",X607*INDEX(model!$T$5:$T$35,MATCH(G608,model!$Q$5:$Q$35,0),1),0)</f>
        <v>0</v>
      </c>
      <c r="X608" s="19">
        <f>(U608+V608-W608)*P608</f>
        <v>116797.53618874481</v>
      </c>
      <c r="Y608" s="19"/>
      <c r="Z608" s="36" t="str">
        <f>K608&amp;L608</f>
        <v>DownDown</v>
      </c>
      <c r="AA608" s="36" t="str">
        <f>N608&amp;O608</f>
        <v>DownDown</v>
      </c>
      <c r="AB608" s="19"/>
      <c r="AC608" s="19"/>
      <c r="AD608" s="19"/>
      <c r="AE608" s="19"/>
      <c r="AI608" s="18">
        <f>ROUND(AI607-0.001,3)</f>
        <v>0.39700000000000002</v>
      </c>
      <c r="AJ608" s="9">
        <f t="array" ref="AJ608">PERCENTILE(IF($BB$5:$BB$2729="Y",$AY$5:$AY$2729),$AI608)</f>
        <v>0.99844825714504537</v>
      </c>
      <c r="AK608" s="9">
        <f t="array" ref="AK608">PERCENTILE(IF($BC$5:$BC$2729="Y",$AY$5:$AY$2729),$AI608)</f>
        <v>1.0095221893552204</v>
      </c>
      <c r="AL608" s="9">
        <f t="array" ref="AL608">PERCENTILE(IF($BD$5:$BD$2729="Y",$AY$5:$AY$2729),$AI608)</f>
        <v>0.98381206884827677</v>
      </c>
      <c r="AM608" s="41" t="str">
        <f>IF(AI608&lt;$BJ$7,"Up","Down")</f>
        <v>Up</v>
      </c>
      <c r="AN608" s="41" t="str">
        <f>IF(AI608&lt;$BK$7,"Down","Up")</f>
        <v>Up</v>
      </c>
      <c r="AO608" s="9">
        <f t="array" ref="AO608">PERCENTILE(IF($BT$5:$BT$2729="Y",$BQ$5:$BQ$2729),$AI608)</f>
        <v>0.9977860196030609</v>
      </c>
      <c r="AP608" s="9">
        <f t="array" ref="AP608">PERCENTILE(IF($BU$5:$BU$2729="Y",$BQ$5:$BQ$2729),$AI608)</f>
        <v>1.0131767216956651</v>
      </c>
      <c r="AQ608" s="9">
        <f t="array" ref="AQ608">PERCENTILE(IF($BV$5:$BV$2729="Y",$BQ$5:$BQ$2729),$AI608)</f>
        <v>0.98041975531679104</v>
      </c>
      <c r="AR608" s="41" t="str">
        <f>IF(AI608&lt;$BJ$12,"Up","Down")</f>
        <v>Up</v>
      </c>
      <c r="AS608" s="41" t="str">
        <f>IF(AI608&lt;$BK$12,"Down","Up")</f>
        <v>Down</v>
      </c>
      <c r="AU608" s="4" t="str">
        <f>IF(AZ608=AZ609,IF(AZ608&gt;AZ607,AZ608&amp;"_O",""),AZ608&amp;"_C")</f>
        <v/>
      </c>
      <c r="AV608" s="7" t="str">
        <f>IF(RIGHT(AU608,1)="C",AX608/INDEX($AX$5:$AX$2729,MATCH(AZ608&amp;"_O",$AU$5:$AU$2729,0),1),"")</f>
        <v/>
      </c>
      <c r="AW608" s="38">
        <v>29791</v>
      </c>
      <c r="AX608" s="37">
        <v>128.46</v>
      </c>
      <c r="AY608" s="7">
        <f>AX608/AX607</f>
        <v>0.98241052309574806</v>
      </c>
      <c r="AZ608" s="4">
        <f>YEAR(AW608)</f>
        <v>1981</v>
      </c>
      <c r="BA608" s="2" t="s">
        <v>6</v>
      </c>
      <c r="BB608" s="12" t="str">
        <f>INDEX($CD$5:$CD$10,MATCH(BA608,$CC$5:$CC$10,0),1)</f>
        <v/>
      </c>
      <c r="BC608" s="12" t="str">
        <f>IF(AND(BB608="Y",AY608&gt;1),"Y","")</f>
        <v/>
      </c>
      <c r="BD608" s="12" t="str">
        <f>IF(AND(BB608="Y",AY608&lt;1),"Y","")</f>
        <v/>
      </c>
      <c r="BE608" s="12" t="str">
        <f>IF(AY608&gt;1,IF(AY607&gt;1,"Y",""),"")</f>
        <v/>
      </c>
      <c r="BF608" s="12" t="str">
        <f>IF(AY608&lt;1,IF(AY607&lt;1,"Y",""),"")</f>
        <v/>
      </c>
      <c r="BG608" s="2"/>
      <c r="BH608" s="2"/>
      <c r="BI608" s="2"/>
      <c r="BJ608" s="2"/>
      <c r="BK608" s="2"/>
      <c r="BL608" s="2"/>
      <c r="BM608" s="4" t="str">
        <f>IF(BR608=BR609,IF(BR608&gt;BR607,BR608&amp;"_O",""),BR608&amp;"_C")</f>
        <v/>
      </c>
      <c r="BN608" s="7" t="str">
        <f>IF(RIGHT(BM608,1)="C",BP608/INDEX($BP$5:$BP$2729,MATCH(BR608&amp;"_O",$BM$5:$BM$2729,0),1),"")</f>
        <v/>
      </c>
      <c r="BO608" s="38">
        <v>30190</v>
      </c>
      <c r="BP608" s="3">
        <v>177.6</v>
      </c>
      <c r="BQ608" s="7">
        <f>BP608/BP607</f>
        <v>1.063727839003354</v>
      </c>
      <c r="BR608" s="4">
        <f>YEAR(BO608)</f>
        <v>1982</v>
      </c>
      <c r="BS608" s="2" t="s">
        <v>6</v>
      </c>
      <c r="BT608" s="12" t="str">
        <f>INDEX($CD$5:$CD$10,MATCH(BS608,$CC$5:$CC$10,0),1)</f>
        <v/>
      </c>
      <c r="BU608" s="12" t="str">
        <f>IF(AND(BT608="Y",BQ608&gt;1),"Y","")</f>
        <v/>
      </c>
      <c r="BV608" s="12" t="str">
        <f>IF(AND(BT608="Y",BQ608&lt;1),"Y","")</f>
        <v/>
      </c>
      <c r="BW608" s="12" t="str">
        <f>IF(BQ608&gt;1,IF(BQ607&gt;1,"Y",""),"")</f>
        <v>Y</v>
      </c>
      <c r="BX608" s="12" t="str">
        <f>IF(BQ608&lt;1,IF(BQ607&lt;1,"Y",""),"")</f>
        <v/>
      </c>
      <c r="BY608" s="2"/>
      <c r="BZ608" s="2"/>
      <c r="CA608" s="2"/>
    </row>
    <row r="609" spans="2:79">
      <c r="B609" s="4" t="str">
        <f>IF(G609=G610,IF(G609&gt;G608,G609&amp;"_O",""),G609&amp;"_C")</f>
        <v/>
      </c>
      <c r="C609" s="14">
        <f ca="1">RANDBETWEEN(0,1000)/1000</f>
        <v>0.78200000000000003</v>
      </c>
      <c r="D609" s="16">
        <f>D608+1</f>
        <v>605</v>
      </c>
      <c r="E609" s="10">
        <f>ROUNDDOWN(D609/52,0)+1</f>
        <v>12</v>
      </c>
      <c r="F609" s="15">
        <f>F608+7</f>
        <v>48855</v>
      </c>
      <c r="G609" s="4">
        <f>YEAR(F609)</f>
        <v>2033</v>
      </c>
      <c r="H609" s="33">
        <v>0.34599999999999997</v>
      </c>
      <c r="I609" s="33">
        <v>0.71199999999999997</v>
      </c>
      <c r="J609" s="33">
        <v>0.42499999999999999</v>
      </c>
      <c r="K609" s="16" t="str">
        <f>IF(M608&gt;1,"Up","Down")</f>
        <v>Down</v>
      </c>
      <c r="L609" s="16" t="str">
        <f>IF(K609="Up",IF(H609&lt;$BJ$7,"Up","Down"),IF(H609&lt;$BK$7,"Down","Up"))</f>
        <v>Down</v>
      </c>
      <c r="M609" s="17">
        <f>IF(L609="Up",INDEX($AK$5:$AK$1005,MATCH(I609,$AI$5:$AI$1005,0),1),INDEX($AL$5:$AL$1005,MATCH(J609,$AI$5:$AI$1005,0),1))</f>
        <v>0.98520966318095293</v>
      </c>
      <c r="N609" s="16" t="str">
        <f>IF(P608&gt;1,"Up","Down")</f>
        <v>Down</v>
      </c>
      <c r="O609" s="16" t="str">
        <f>IF(N609="Up",IF(H609&lt;$BJ$12,"Up","Down"),IF(H609&lt;$BK$12,"Down","Up"))</f>
        <v>Down</v>
      </c>
      <c r="P609" s="17">
        <f>IF(O609="Up",INDEX($AP$5:$AP$1005,MATCH(I609,$AI$5:$AI$1005,0),1),INDEX($AQ$5:$AQ$1005,MATCH(J609,$AI$5:$AI$1005,0),1))</f>
        <v>0.98142821427008642</v>
      </c>
      <c r="Q609" s="19">
        <f>T608</f>
        <v>110037.83228693141</v>
      </c>
      <c r="R609" s="19">
        <f>INDEX(model!$S$5:$S$35,MATCH(G609,model!$Q$5:$Q$35,0),1)*model!$O$5</f>
        <v>0</v>
      </c>
      <c r="S609" s="19">
        <f>IF(RIGHT(B609,1)="C",T608*INDEX(model!$T$5:$T$35,MATCH(G609,model!$Q$5:$Q$35,0),1),0)</f>
        <v>0</v>
      </c>
      <c r="T609" s="19">
        <f>(Q609+R609-S609)*M609</f>
        <v>108410.33568456989</v>
      </c>
      <c r="U609" s="19">
        <f>X608</f>
        <v>116797.53618874481</v>
      </c>
      <c r="V609" s="19">
        <f>INDEX(model!$S$5:$S$35,MATCH(G609,model!$Q$5:$Q$35,0),1)*model!$O$6</f>
        <v>0</v>
      </c>
      <c r="W609" s="19">
        <f>IF(RIGHT(B609,1)="C",X608*INDEX(model!$T$5:$T$35,MATCH(G609,model!$Q$5:$Q$35,0),1),0)</f>
        <v>0</v>
      </c>
      <c r="X609" s="19">
        <f>(U609+V609-W609)*P609</f>
        <v>114628.39737286561</v>
      </c>
      <c r="Y609" s="19"/>
      <c r="Z609" s="36" t="str">
        <f>K609&amp;L609</f>
        <v>DownDown</v>
      </c>
      <c r="AA609" s="36" t="str">
        <f>N609&amp;O609</f>
        <v>DownDown</v>
      </c>
      <c r="AB609" s="19"/>
      <c r="AC609" s="19"/>
      <c r="AD609" s="19"/>
      <c r="AE609" s="19"/>
      <c r="AI609" s="18">
        <f>ROUND(AI608-0.001,3)</f>
        <v>0.39600000000000002</v>
      </c>
      <c r="AJ609" s="9">
        <f t="array" ref="AJ609">PERCENTILE(IF($BB$5:$BB$2729="Y",$AY$5:$AY$2729),$AI609)</f>
        <v>0.99835308238779652</v>
      </c>
      <c r="AK609" s="9">
        <f t="array" ref="AK609">PERCENTILE(IF($BC$5:$BC$2729="Y",$AY$5:$AY$2729),$AI609)</f>
        <v>1.009502473183391</v>
      </c>
      <c r="AL609" s="9">
        <f t="array" ref="AL609">PERCENTILE(IF($BD$5:$BD$2729="Y",$AY$5:$AY$2729),$AI609)</f>
        <v>0.98373888970264789</v>
      </c>
      <c r="AM609" s="41" t="str">
        <f>IF(AI609&lt;$BJ$7,"Up","Down")</f>
        <v>Up</v>
      </c>
      <c r="AN609" s="41" t="str">
        <f>IF(AI609&lt;$BK$7,"Down","Up")</f>
        <v>Up</v>
      </c>
      <c r="AO609" s="9">
        <f t="array" ref="AO609">PERCENTILE(IF($BT$5:$BT$2729="Y",$BQ$5:$BQ$2729),$AI609)</f>
        <v>0.9977421648958128</v>
      </c>
      <c r="AP609" s="9">
        <f t="array" ref="AP609">PERCENTILE(IF($BU$5:$BU$2729="Y",$BQ$5:$BQ$2729),$AI609)</f>
        <v>1.0131666763359706</v>
      </c>
      <c r="AQ609" s="9">
        <f t="array" ref="AQ609">PERCENTILE(IF($BV$5:$BV$2729="Y",$BQ$5:$BQ$2729),$AI609)</f>
        <v>0.9803752283802073</v>
      </c>
      <c r="AR609" s="41" t="str">
        <f>IF(AI609&lt;$BJ$12,"Up","Down")</f>
        <v>Up</v>
      </c>
      <c r="AS609" s="41" t="str">
        <f>IF(AI609&lt;$BK$12,"Down","Up")</f>
        <v>Down</v>
      </c>
      <c r="AU609" s="4" t="str">
        <f>IF(AZ609=AZ610,IF(AZ609&gt;AZ608,AZ609&amp;"_O",""),AZ609&amp;"_C")</f>
        <v/>
      </c>
      <c r="AV609" s="7" t="str">
        <f>IF(RIGHT(AU609,1)="C",AX609/INDEX($AX$5:$AX$2729,MATCH(AZ609&amp;"_O",$AU$5:$AU$2729,0),1),"")</f>
        <v/>
      </c>
      <c r="AW609" s="38">
        <v>29798</v>
      </c>
      <c r="AX609" s="37">
        <v>130.91999999999999</v>
      </c>
      <c r="AY609" s="7">
        <f>AX609/AX608</f>
        <v>1.0191499299392806</v>
      </c>
      <c r="AZ609" s="4">
        <f>YEAR(AW609)</f>
        <v>1981</v>
      </c>
      <c r="BA609" s="2" t="s">
        <v>6</v>
      </c>
      <c r="BB609" s="12" t="str">
        <f>INDEX($CD$5:$CD$10,MATCH(BA609,$CC$5:$CC$10,0),1)</f>
        <v/>
      </c>
      <c r="BC609" s="12" t="str">
        <f>IF(AND(BB609="Y",AY609&gt;1),"Y","")</f>
        <v/>
      </c>
      <c r="BD609" s="12" t="str">
        <f>IF(AND(BB609="Y",AY609&lt;1),"Y","")</f>
        <v/>
      </c>
      <c r="BE609" s="12" t="str">
        <f>IF(AY609&gt;1,IF(AY608&gt;1,"Y",""),"")</f>
        <v/>
      </c>
      <c r="BF609" s="12" t="str">
        <f>IF(AY609&lt;1,IF(AY608&lt;1,"Y",""),"")</f>
        <v/>
      </c>
      <c r="BG609" s="2"/>
      <c r="BH609" s="2"/>
      <c r="BI609" s="2"/>
      <c r="BJ609" s="2"/>
      <c r="BK609" s="2"/>
      <c r="BL609" s="2"/>
      <c r="BM609" s="4" t="str">
        <f>IF(BR609=BR610,IF(BR609&gt;BR608,BR609&amp;"_O",""),BR609&amp;"_C")</f>
        <v/>
      </c>
      <c r="BN609" s="7" t="str">
        <f>IF(RIGHT(BM609,1)="C",BP609/INDEX($BP$5:$BP$2729,MATCH(BR609&amp;"_O",$BM$5:$BM$2729,0),1),"")</f>
        <v/>
      </c>
      <c r="BO609" s="38">
        <v>30197</v>
      </c>
      <c r="BP609" s="3">
        <v>182.05</v>
      </c>
      <c r="BQ609" s="7">
        <f>BP609/BP608</f>
        <v>1.0250563063063065</v>
      </c>
      <c r="BR609" s="4">
        <f>YEAR(BO609)</f>
        <v>1982</v>
      </c>
      <c r="BS609" s="2" t="s">
        <v>6</v>
      </c>
      <c r="BT609" s="12" t="str">
        <f>INDEX($CD$5:$CD$10,MATCH(BS609,$CC$5:$CC$10,0),1)</f>
        <v/>
      </c>
      <c r="BU609" s="12" t="str">
        <f>IF(AND(BT609="Y",BQ609&gt;1),"Y","")</f>
        <v/>
      </c>
      <c r="BV609" s="12" t="str">
        <f>IF(AND(BT609="Y",BQ609&lt;1),"Y","")</f>
        <v/>
      </c>
      <c r="BW609" s="12" t="str">
        <f>IF(BQ609&gt;1,IF(BQ608&gt;1,"Y",""),"")</f>
        <v>Y</v>
      </c>
      <c r="BX609" s="12" t="str">
        <f>IF(BQ609&lt;1,IF(BQ608&lt;1,"Y",""),"")</f>
        <v/>
      </c>
      <c r="BY609" s="2"/>
      <c r="BZ609" s="2"/>
      <c r="CA609" s="2"/>
    </row>
    <row r="610" spans="2:79">
      <c r="B610" s="4" t="str">
        <f>IF(G610=G611,IF(G610&gt;G609,G610&amp;"_O",""),G610&amp;"_C")</f>
        <v/>
      </c>
      <c r="C610" s="14">
        <f ca="1">RANDBETWEEN(0,1000)/1000</f>
        <v>0.65400000000000003</v>
      </c>
      <c r="D610" s="16">
        <f>D609+1</f>
        <v>606</v>
      </c>
      <c r="E610" s="10">
        <f>ROUNDDOWN(D610/52,0)+1</f>
        <v>12</v>
      </c>
      <c r="F610" s="15">
        <f>F609+7</f>
        <v>48862</v>
      </c>
      <c r="G610" s="4">
        <f>YEAR(F610)</f>
        <v>2033</v>
      </c>
      <c r="H610" s="33">
        <v>0.95899999999999996</v>
      </c>
      <c r="I610" s="33">
        <v>0.40300000000000002</v>
      </c>
      <c r="J610" s="33">
        <v>0.66500000000000004</v>
      </c>
      <c r="K610" s="16" t="str">
        <f>IF(M609&gt;1,"Up","Down")</f>
        <v>Down</v>
      </c>
      <c r="L610" s="16" t="str">
        <f>IF(K610="Up",IF(H610&lt;$BJ$7,"Up","Down"),IF(H610&lt;$BK$7,"Down","Up"))</f>
        <v>Up</v>
      </c>
      <c r="M610" s="17">
        <f>IF(L610="Up",INDEX($AK$5:$AK$1005,MATCH(I610,$AI$5:$AI$1005,0),1),INDEX($AL$5:$AL$1005,MATCH(J610,$AI$5:$AI$1005,0),1))</f>
        <v>1.0096278169241906</v>
      </c>
      <c r="N610" s="16" t="str">
        <f>IF(P609&gt;1,"Up","Down")</f>
        <v>Down</v>
      </c>
      <c r="O610" s="16" t="str">
        <f>IF(N610="Up",IF(H610&lt;$BJ$12,"Up","Down"),IF(H610&lt;$BK$12,"Down","Up"))</f>
        <v>Up</v>
      </c>
      <c r="P610" s="17">
        <f>IF(O610="Up",INDEX($AP$5:$AP$1005,MATCH(I610,$AI$5:$AI$1005,0),1),INDEX($AQ$5:$AQ$1005,MATCH(J610,$AI$5:$AI$1005,0),1))</f>
        <v>1.0134460322516194</v>
      </c>
      <c r="Q610" s="19">
        <f>T609</f>
        <v>108410.33568456989</v>
      </c>
      <c r="R610" s="19">
        <f>INDEX(model!$S$5:$S$35,MATCH(G610,model!$Q$5:$Q$35,0),1)*model!$O$5</f>
        <v>0</v>
      </c>
      <c r="S610" s="19">
        <f>IF(RIGHT(B610,1)="C",T609*INDEX(model!$T$5:$T$35,MATCH(G610,model!$Q$5:$Q$35,0),1),0)</f>
        <v>0</v>
      </c>
      <c r="T610" s="19">
        <f>(Q610+R610-S610)*M610</f>
        <v>109454.09054923097</v>
      </c>
      <c r="U610" s="19">
        <f>X609</f>
        <v>114628.39737286561</v>
      </c>
      <c r="V610" s="19">
        <f>INDEX(model!$S$5:$S$35,MATCH(G610,model!$Q$5:$Q$35,0),1)*model!$O$6</f>
        <v>0</v>
      </c>
      <c r="W610" s="19">
        <f>IF(RIGHT(B610,1)="C",X609*INDEX(model!$T$5:$T$35,MATCH(G610,model!$Q$5:$Q$35,0),1),0)</f>
        <v>0</v>
      </c>
      <c r="X610" s="19">
        <f>(U610+V610-W610)*P610</f>
        <v>116169.69450089261</v>
      </c>
      <c r="Y610" s="19"/>
      <c r="Z610" s="36" t="str">
        <f>K610&amp;L610</f>
        <v>DownUp</v>
      </c>
      <c r="AA610" s="36" t="str">
        <f>N610&amp;O610</f>
        <v>DownUp</v>
      </c>
      <c r="AB610" s="19"/>
      <c r="AC610" s="19"/>
      <c r="AD610" s="19"/>
      <c r="AE610" s="19"/>
      <c r="AI610" s="18">
        <f>ROUND(AI609-0.001,3)</f>
        <v>0.39500000000000002</v>
      </c>
      <c r="AJ610" s="9">
        <f t="array" ref="AJ610">PERCENTILE(IF($BB$5:$BB$2729="Y",$AY$5:$AY$2729),$AI610)</f>
        <v>0.99830927449818485</v>
      </c>
      <c r="AK610" s="9">
        <f t="array" ref="AK610">PERCENTILE(IF($BC$5:$BC$2729="Y",$AY$5:$AY$2729),$AI610)</f>
        <v>1.0094799580127951</v>
      </c>
      <c r="AL610" s="9">
        <f t="array" ref="AL610">PERCENTILE(IF($BD$5:$BD$2729="Y",$AY$5:$AY$2729),$AI610)</f>
        <v>0.98367671974179693</v>
      </c>
      <c r="AM610" s="41" t="str">
        <f>IF(AI610&lt;$BJ$7,"Up","Down")</f>
        <v>Up</v>
      </c>
      <c r="AN610" s="41" t="str">
        <f>IF(AI610&lt;$BK$7,"Down","Up")</f>
        <v>Up</v>
      </c>
      <c r="AO610" s="9">
        <f t="array" ref="AO610">PERCENTILE(IF($BT$5:$BT$2729="Y",$BQ$5:$BQ$2729),$AI610)</f>
        <v>0.99770281705603459</v>
      </c>
      <c r="AP610" s="9">
        <f t="array" ref="AP610">PERCENTILE(IF($BU$5:$BU$2729="Y",$BQ$5:$BQ$2729),$AI610)</f>
        <v>1.0131495875279837</v>
      </c>
      <c r="AQ610" s="9">
        <f t="array" ref="AQ610">PERCENTILE(IF($BV$5:$BV$2729="Y",$BQ$5:$BQ$2729),$AI610)</f>
        <v>0.98033446699707127</v>
      </c>
      <c r="AR610" s="41" t="str">
        <f>IF(AI610&lt;$BJ$12,"Up","Down")</f>
        <v>Up</v>
      </c>
      <c r="AS610" s="41" t="str">
        <f>IF(AI610&lt;$BK$12,"Down","Up")</f>
        <v>Down</v>
      </c>
      <c r="AU610" s="4" t="str">
        <f>IF(AZ610=AZ611,IF(AZ610&gt;AZ609,AZ610&amp;"_O",""),AZ610&amp;"_C")</f>
        <v/>
      </c>
      <c r="AV610" s="7" t="str">
        <f>IF(RIGHT(AU610,1)="C",AX610/INDEX($AX$5:$AX$2729,MATCH(AZ610&amp;"_O",$AU$5:$AU$2729,0),1),"")</f>
        <v/>
      </c>
      <c r="AW610" s="38">
        <v>29805</v>
      </c>
      <c r="AX610" s="37">
        <v>131.75</v>
      </c>
      <c r="AY610" s="7">
        <f>AX610/AX609</f>
        <v>1.0063397494653223</v>
      </c>
      <c r="AZ610" s="4">
        <f>YEAR(AW610)</f>
        <v>1981</v>
      </c>
      <c r="BA610" s="2" t="s">
        <v>6</v>
      </c>
      <c r="BB610" s="12" t="str">
        <f>INDEX($CD$5:$CD$10,MATCH(BA610,$CC$5:$CC$10,0),1)</f>
        <v/>
      </c>
      <c r="BC610" s="12" t="str">
        <f>IF(AND(BB610="Y",AY610&gt;1),"Y","")</f>
        <v/>
      </c>
      <c r="BD610" s="12" t="str">
        <f>IF(AND(BB610="Y",AY610&lt;1),"Y","")</f>
        <v/>
      </c>
      <c r="BE610" s="12" t="str">
        <f>IF(AY610&gt;1,IF(AY609&gt;1,"Y",""),"")</f>
        <v>Y</v>
      </c>
      <c r="BF610" s="12" t="str">
        <f>IF(AY610&lt;1,IF(AY609&lt;1,"Y",""),"")</f>
        <v/>
      </c>
      <c r="BG610" s="2"/>
      <c r="BH610" s="2"/>
      <c r="BI610" s="2"/>
      <c r="BJ610" s="2"/>
      <c r="BK610" s="2"/>
      <c r="BL610" s="2"/>
      <c r="BM610" s="4" t="str">
        <f>IF(BR610=BR611,IF(BR610&gt;BR609,BR610&amp;"_O",""),BR610&amp;"_C")</f>
        <v/>
      </c>
      <c r="BN610" s="7" t="str">
        <f>IF(RIGHT(BM610,1)="C",BP610/INDEX($BP$5:$BP$2729,MATCH(BR610&amp;"_O",$BM$5:$BM$2729,0),1),"")</f>
        <v/>
      </c>
      <c r="BO610" s="38">
        <v>30204</v>
      </c>
      <c r="BP610" s="3">
        <v>182.47</v>
      </c>
      <c r="BQ610" s="7">
        <f>BP610/BP609</f>
        <v>1.0023070585004119</v>
      </c>
      <c r="BR610" s="4">
        <f>YEAR(BO610)</f>
        <v>1982</v>
      </c>
      <c r="BS610" s="2" t="s">
        <v>6</v>
      </c>
      <c r="BT610" s="12" t="str">
        <f>INDEX($CD$5:$CD$10,MATCH(BS610,$CC$5:$CC$10,0),1)</f>
        <v/>
      </c>
      <c r="BU610" s="12" t="str">
        <f>IF(AND(BT610="Y",BQ610&gt;1),"Y","")</f>
        <v/>
      </c>
      <c r="BV610" s="12" t="str">
        <f>IF(AND(BT610="Y",BQ610&lt;1),"Y","")</f>
        <v/>
      </c>
      <c r="BW610" s="12" t="str">
        <f>IF(BQ610&gt;1,IF(BQ609&gt;1,"Y",""),"")</f>
        <v>Y</v>
      </c>
      <c r="BX610" s="12" t="str">
        <f>IF(BQ610&lt;1,IF(BQ609&lt;1,"Y",""),"")</f>
        <v/>
      </c>
      <c r="BY610" s="2"/>
      <c r="BZ610" s="2"/>
      <c r="CA610" s="2"/>
    </row>
    <row r="611" spans="2:79">
      <c r="B611" s="4" t="str">
        <f>IF(G611=G612,IF(G611&gt;G610,G611&amp;"_O",""),G611&amp;"_C")</f>
        <v/>
      </c>
      <c r="C611" s="14">
        <f ca="1">RANDBETWEEN(0,1000)/1000</f>
        <v>0.51600000000000001</v>
      </c>
      <c r="D611" s="16">
        <f>D610+1</f>
        <v>607</v>
      </c>
      <c r="E611" s="10">
        <f>ROUNDDOWN(D611/52,0)+1</f>
        <v>12</v>
      </c>
      <c r="F611" s="15">
        <f>F610+7</f>
        <v>48869</v>
      </c>
      <c r="G611" s="4">
        <f>YEAR(F611)</f>
        <v>2033</v>
      </c>
      <c r="H611" s="33">
        <v>0.98499999999999999</v>
      </c>
      <c r="I611" s="33">
        <v>0.46400000000000002</v>
      </c>
      <c r="J611" s="33">
        <v>0.83699999999999997</v>
      </c>
      <c r="K611" s="16" t="str">
        <f>IF(M610&gt;1,"Up","Down")</f>
        <v>Up</v>
      </c>
      <c r="L611" s="16" t="str">
        <f>IF(K611="Up",IF(H611&lt;$BJ$7,"Up","Down"),IF(H611&lt;$BK$7,"Down","Up"))</f>
        <v>Down</v>
      </c>
      <c r="M611" s="17">
        <f>IF(L611="Up",INDEX($AK$5:$AK$1005,MATCH(I611,$AI$5:$AI$1005,0),1),INDEX($AL$5:$AL$1005,MATCH(J611,$AI$5:$AI$1005,0),1))</f>
        <v>0.99670814839349486</v>
      </c>
      <c r="N611" s="16" t="str">
        <f>IF(P610&gt;1,"Up","Down")</f>
        <v>Up</v>
      </c>
      <c r="O611" s="16" t="str">
        <f>IF(N611="Up",IF(H611&lt;$BJ$12,"Up","Down"),IF(H611&lt;$BK$12,"Down","Up"))</f>
        <v>Down</v>
      </c>
      <c r="P611" s="17">
        <f>IF(O611="Up",INDEX($AP$5:$AP$1005,MATCH(I611,$AI$5:$AI$1005,0),1),INDEX($AQ$5:$AQ$1005,MATCH(J611,$AI$5:$AI$1005,0),1))</f>
        <v>0.99613864083840375</v>
      </c>
      <c r="Q611" s="19">
        <f>T610</f>
        <v>109454.09054923097</v>
      </c>
      <c r="R611" s="19">
        <f>INDEX(model!$S$5:$S$35,MATCH(G611,model!$Q$5:$Q$35,0),1)*model!$O$5</f>
        <v>0</v>
      </c>
      <c r="S611" s="19">
        <f>IF(RIGHT(B611,1)="C",T610*INDEX(model!$T$5:$T$35,MATCH(G611,model!$Q$5:$Q$35,0),1),0)</f>
        <v>0</v>
      </c>
      <c r="T611" s="19">
        <f>(Q611+R611-S611)*M611</f>
        <v>109093.78392541793</v>
      </c>
      <c r="U611" s="19">
        <f>X610</f>
        <v>116169.69450089261</v>
      </c>
      <c r="V611" s="19">
        <f>INDEX(model!$S$5:$S$35,MATCH(G611,model!$Q$5:$Q$35,0),1)*model!$O$6</f>
        <v>0</v>
      </c>
      <c r="W611" s="19">
        <f>IF(RIGHT(B611,1)="C",X610*INDEX(model!$T$5:$T$35,MATCH(G611,model!$Q$5:$Q$35,0),1),0)</f>
        <v>0</v>
      </c>
      <c r="X611" s="19">
        <f>(U611+V611-W611)*P611</f>
        <v>115721.12158673175</v>
      </c>
      <c r="Y611" s="19"/>
      <c r="Z611" s="36" t="str">
        <f>K611&amp;L611</f>
        <v>UpDown</v>
      </c>
      <c r="AA611" s="36" t="str">
        <f>N611&amp;O611</f>
        <v>UpDown</v>
      </c>
      <c r="AB611" s="19"/>
      <c r="AC611" s="19"/>
      <c r="AD611" s="19"/>
      <c r="AE611" s="19"/>
      <c r="AI611" s="18">
        <f>ROUND(AI610-0.001,3)</f>
        <v>0.39400000000000002</v>
      </c>
      <c r="AJ611" s="9">
        <f t="array" ref="AJ611">PERCENTILE(IF($BB$5:$BB$2729="Y",$AY$5:$AY$2729),$AI611)</f>
        <v>0.9981514461907206</v>
      </c>
      <c r="AK611" s="9">
        <f t="array" ref="AK611">PERCENTILE(IF($BC$5:$BC$2729="Y",$AY$5:$AY$2729),$AI611)</f>
        <v>1.009465917244821</v>
      </c>
      <c r="AL611" s="9">
        <f t="array" ref="AL611">PERCENTILE(IF($BD$5:$BD$2729="Y",$AY$5:$AY$2729),$AI611)</f>
        <v>0.98366497896178218</v>
      </c>
      <c r="AM611" s="41" t="str">
        <f>IF(AI611&lt;$BJ$7,"Up","Down")</f>
        <v>Up</v>
      </c>
      <c r="AN611" s="41" t="str">
        <f>IF(AI611&lt;$BK$7,"Down","Up")</f>
        <v>Down</v>
      </c>
      <c r="AO611" s="9">
        <f t="array" ref="AO611">PERCENTILE(IF($BT$5:$BT$2729="Y",$BQ$5:$BQ$2729),$AI611)</f>
        <v>0.99763722855590775</v>
      </c>
      <c r="AP611" s="9">
        <f t="array" ref="AP611">PERCENTILE(IF($BU$5:$BU$2729="Y",$BQ$5:$BQ$2729),$AI611)</f>
        <v>1.0131419434905813</v>
      </c>
      <c r="AQ611" s="9">
        <f t="array" ref="AQ611">PERCENTILE(IF($BV$5:$BV$2729="Y",$BQ$5:$BQ$2729),$AI611)</f>
        <v>0.98031564397513327</v>
      </c>
      <c r="AR611" s="41" t="str">
        <f>IF(AI611&lt;$BJ$12,"Up","Down")</f>
        <v>Up</v>
      </c>
      <c r="AS611" s="41" t="str">
        <f>IF(AI611&lt;$BK$12,"Down","Up")</f>
        <v>Down</v>
      </c>
      <c r="AU611" s="4" t="str">
        <f>IF(AZ611=AZ612,IF(AZ611&gt;AZ610,AZ611&amp;"_O",""),AZ611&amp;"_C")</f>
        <v/>
      </c>
      <c r="AV611" s="7" t="str">
        <f>IF(RIGHT(AU611,1)="C",AX611/INDEX($AX$5:$AX$2729,MATCH(AZ611&amp;"_O",$AU$5:$AU$2729,0),1),"")</f>
        <v/>
      </c>
      <c r="AW611" s="38">
        <v>29812</v>
      </c>
      <c r="AX611" s="37">
        <v>132.49</v>
      </c>
      <c r="AY611" s="7">
        <f>AX611/AX610</f>
        <v>1.0056166982922201</v>
      </c>
      <c r="AZ611" s="4">
        <f>YEAR(AW611)</f>
        <v>1981</v>
      </c>
      <c r="BA611" s="2" t="s">
        <v>6</v>
      </c>
      <c r="BB611" s="12" t="str">
        <f>INDEX($CD$5:$CD$10,MATCH(BA611,$CC$5:$CC$10,0),1)</f>
        <v/>
      </c>
      <c r="BC611" s="12" t="str">
        <f>IF(AND(BB611="Y",AY611&gt;1),"Y","")</f>
        <v/>
      </c>
      <c r="BD611" s="12" t="str">
        <f>IF(AND(BB611="Y",AY611&lt;1),"Y","")</f>
        <v/>
      </c>
      <c r="BE611" s="12" t="str">
        <f>IF(AY611&gt;1,IF(AY610&gt;1,"Y",""),"")</f>
        <v>Y</v>
      </c>
      <c r="BF611" s="12" t="str">
        <f>IF(AY611&lt;1,IF(AY610&lt;1,"Y",""),"")</f>
        <v/>
      </c>
      <c r="BG611" s="2"/>
      <c r="BH611" s="2"/>
      <c r="BI611" s="2"/>
      <c r="BJ611" s="2"/>
      <c r="BK611" s="2"/>
      <c r="BL611" s="2"/>
      <c r="BM611" s="4" t="str">
        <f>IF(BR611=BR612,IF(BR611&gt;BR610,BR611&amp;"_O",""),BR611&amp;"_C")</f>
        <v/>
      </c>
      <c r="BN611" s="7" t="str">
        <f>IF(RIGHT(BM611,1)="C",BP611/INDEX($BP$5:$BP$2729,MATCH(BR611&amp;"_O",$BM$5:$BM$2729,0),1),"")</f>
        <v/>
      </c>
      <c r="BO611" s="38">
        <v>30211</v>
      </c>
      <c r="BP611" s="3">
        <v>186.61</v>
      </c>
      <c r="BQ611" s="7">
        <f>BP611/BP610</f>
        <v>1.0226886611497781</v>
      </c>
      <c r="BR611" s="4">
        <f>YEAR(BO611)</f>
        <v>1982</v>
      </c>
      <c r="BS611" s="2" t="s">
        <v>6</v>
      </c>
      <c r="BT611" s="12" t="str">
        <f>INDEX($CD$5:$CD$10,MATCH(BS611,$CC$5:$CC$10,0),1)</f>
        <v/>
      </c>
      <c r="BU611" s="12" t="str">
        <f>IF(AND(BT611="Y",BQ611&gt;1),"Y","")</f>
        <v/>
      </c>
      <c r="BV611" s="12" t="str">
        <f>IF(AND(BT611="Y",BQ611&lt;1),"Y","")</f>
        <v/>
      </c>
      <c r="BW611" s="12" t="str">
        <f>IF(BQ611&gt;1,IF(BQ610&gt;1,"Y",""),"")</f>
        <v>Y</v>
      </c>
      <c r="BX611" s="12" t="str">
        <f>IF(BQ611&lt;1,IF(BQ610&lt;1,"Y",""),"")</f>
        <v/>
      </c>
      <c r="BY611" s="2"/>
      <c r="BZ611" s="2"/>
      <c r="CA611" s="2"/>
    </row>
    <row r="612" spans="2:79">
      <c r="B612" s="4" t="str">
        <f>IF(G612=G613,IF(G612&gt;G611,G612&amp;"_O",""),G612&amp;"_C")</f>
        <v/>
      </c>
      <c r="C612" s="14">
        <f ca="1">RANDBETWEEN(0,1000)/1000</f>
        <v>0.36899999999999999</v>
      </c>
      <c r="D612" s="16">
        <f>D611+1</f>
        <v>608</v>
      </c>
      <c r="E612" s="10">
        <f>ROUNDDOWN(D612/52,0)+1</f>
        <v>12</v>
      </c>
      <c r="F612" s="15">
        <f>F611+7</f>
        <v>48876</v>
      </c>
      <c r="G612" s="4">
        <f>YEAR(F612)</f>
        <v>2033</v>
      </c>
      <c r="H612" s="33">
        <v>0.39100000000000001</v>
      </c>
      <c r="I612" s="33">
        <v>0.437</v>
      </c>
      <c r="J612" s="33">
        <v>0.92300000000000004</v>
      </c>
      <c r="K612" s="16" t="str">
        <f>IF(M611&gt;1,"Up","Down")</f>
        <v>Down</v>
      </c>
      <c r="L612" s="16" t="str">
        <f>IF(K612="Up",IF(H612&lt;$BJ$7,"Up","Down"),IF(H612&lt;$BK$7,"Down","Up"))</f>
        <v>Down</v>
      </c>
      <c r="M612" s="17">
        <f>IF(L612="Up",INDEX($AK$5:$AK$1005,MATCH(I612,$AI$5:$AI$1005,0),1),INDEX($AL$5:$AL$1005,MATCH(J612,$AI$5:$AI$1005,0),1))</f>
        <v>0.99831022754100118</v>
      </c>
      <c r="N612" s="16" t="str">
        <f>IF(P611&gt;1,"Up","Down")</f>
        <v>Down</v>
      </c>
      <c r="O612" s="16" t="str">
        <f>IF(N612="Up",IF(H612&lt;$BJ$12,"Up","Down"),IF(H612&lt;$BK$12,"Down","Up"))</f>
        <v>Down</v>
      </c>
      <c r="P612" s="17">
        <f>IF(O612="Up",INDEX($AP$5:$AP$1005,MATCH(I612,$AI$5:$AI$1005,0),1),INDEX($AQ$5:$AQ$1005,MATCH(J612,$AI$5:$AI$1005,0),1))</f>
        <v>0.99809283517532721</v>
      </c>
      <c r="Q612" s="19">
        <f>T611</f>
        <v>109093.78392541793</v>
      </c>
      <c r="R612" s="19">
        <f>INDEX(model!$S$5:$S$35,MATCH(G612,model!$Q$5:$Q$35,0),1)*model!$O$5</f>
        <v>0</v>
      </c>
      <c r="S612" s="19">
        <f>IF(RIGHT(B612,1)="C",T611*INDEX(model!$T$5:$T$35,MATCH(G612,model!$Q$5:$Q$35,0),1),0)</f>
        <v>0</v>
      </c>
      <c r="T612" s="19">
        <f>(Q612+R612-S612)*M612</f>
        <v>108909.44025389278</v>
      </c>
      <c r="U612" s="19">
        <f>X611</f>
        <v>115721.12158673175</v>
      </c>
      <c r="V612" s="19">
        <f>INDEX(model!$S$5:$S$35,MATCH(G612,model!$Q$5:$Q$35,0),1)*model!$O$6</f>
        <v>0</v>
      </c>
      <c r="W612" s="19">
        <f>IF(RIGHT(B612,1)="C",X611*INDEX(model!$T$5:$T$35,MATCH(G612,model!$Q$5:$Q$35,0),1),0)</f>
        <v>0</v>
      </c>
      <c r="X612" s="19">
        <f>(U612+V612-W612)*P612</f>
        <v>115500.42233416985</v>
      </c>
      <c r="Y612" s="19"/>
      <c r="Z612" s="36" t="str">
        <f>K612&amp;L612</f>
        <v>DownDown</v>
      </c>
      <c r="AA612" s="36" t="str">
        <f>N612&amp;O612</f>
        <v>DownDown</v>
      </c>
      <c r="AB612" s="19"/>
      <c r="AC612" s="19"/>
      <c r="AD612" s="19"/>
      <c r="AE612" s="19"/>
      <c r="AI612" s="18">
        <f>ROUND(AI611-0.001,3)</f>
        <v>0.39300000000000002</v>
      </c>
      <c r="AJ612" s="9">
        <f t="array" ref="AJ612">PERCENTILE(IF($BB$5:$BB$2729="Y",$AY$5:$AY$2729),$AI612)</f>
        <v>0.99811404133878368</v>
      </c>
      <c r="AK612" s="9">
        <f t="array" ref="AK612">PERCENTILE(IF($BC$5:$BC$2729="Y",$AY$5:$AY$2729),$AI612)</f>
        <v>1.0094382065084841</v>
      </c>
      <c r="AL612" s="9">
        <f t="array" ref="AL612">PERCENTILE(IF($BD$5:$BD$2729="Y",$AY$5:$AY$2729),$AI612)</f>
        <v>0.98365383442333898</v>
      </c>
      <c r="AM612" s="41" t="str">
        <f>IF(AI612&lt;$BJ$7,"Up","Down")</f>
        <v>Up</v>
      </c>
      <c r="AN612" s="41" t="str">
        <f>IF(AI612&lt;$BK$7,"Down","Up")</f>
        <v>Down</v>
      </c>
      <c r="AO612" s="9">
        <f t="array" ref="AO612">PERCENTILE(IF($BT$5:$BT$2729="Y",$BQ$5:$BQ$2729),$AI612)</f>
        <v>0.99753633967408528</v>
      </c>
      <c r="AP612" s="9">
        <f t="array" ref="AP612">PERCENTILE(IF($BU$5:$BU$2729="Y",$BQ$5:$BQ$2729),$AI612)</f>
        <v>1.0131387334724866</v>
      </c>
      <c r="AQ612" s="9">
        <f t="array" ref="AQ612">PERCENTILE(IF($BV$5:$BV$2729="Y",$BQ$5:$BQ$2729),$AI612)</f>
        <v>0.98029255404690008</v>
      </c>
      <c r="AR612" s="41" t="str">
        <f>IF(AI612&lt;$BJ$12,"Up","Down")</f>
        <v>Up</v>
      </c>
      <c r="AS612" s="41" t="str">
        <f>IF(AI612&lt;$BK$12,"Down","Up")</f>
        <v>Down</v>
      </c>
      <c r="AU612" s="4" t="str">
        <f>IF(AZ612=AZ613,IF(AZ612&gt;AZ611,AZ612&amp;"_O",""),AZ612&amp;"_C")</f>
        <v/>
      </c>
      <c r="AV612" s="7" t="str">
        <f>IF(RIGHT(AU612,1)="C",AX612/INDEX($AX$5:$AX$2729,MATCH(AZ612&amp;"_O",$AU$5:$AU$2729,0),1),"")</f>
        <v/>
      </c>
      <c r="AW612" s="38">
        <v>29819</v>
      </c>
      <c r="AX612" s="37">
        <v>129.22999999999999</v>
      </c>
      <c r="AY612" s="7">
        <f>AX612/AX611</f>
        <v>0.97539436938636859</v>
      </c>
      <c r="AZ612" s="4">
        <f>YEAR(AW612)</f>
        <v>1981</v>
      </c>
      <c r="BA612" s="2" t="s">
        <v>6</v>
      </c>
      <c r="BB612" s="12" t="str">
        <f>INDEX($CD$5:$CD$10,MATCH(BA612,$CC$5:$CC$10,0),1)</f>
        <v/>
      </c>
      <c r="BC612" s="12" t="str">
        <f>IF(AND(BB612="Y",AY612&gt;1),"Y","")</f>
        <v/>
      </c>
      <c r="BD612" s="12" t="str">
        <f>IF(AND(BB612="Y",AY612&lt;1),"Y","")</f>
        <v/>
      </c>
      <c r="BE612" s="12" t="str">
        <f>IF(AY612&gt;1,IF(AY611&gt;1,"Y",""),"")</f>
        <v/>
      </c>
      <c r="BF612" s="12" t="str">
        <f>IF(AY612&lt;1,IF(AY611&lt;1,"Y",""),"")</f>
        <v/>
      </c>
      <c r="BG612" s="2"/>
      <c r="BH612" s="2"/>
      <c r="BI612" s="2"/>
      <c r="BJ612" s="2"/>
      <c r="BK612" s="2"/>
      <c r="BL612" s="2"/>
      <c r="BM612" s="4" t="str">
        <f>IF(BR612=BR613,IF(BR612&gt;BR611,BR612&amp;"_O",""),BR612&amp;"_C")</f>
        <v/>
      </c>
      <c r="BN612" s="7" t="str">
        <f>IF(RIGHT(BM612,1)="C",BP612/INDEX($BP$5:$BP$2729,MATCH(BR612&amp;"_O",$BM$5:$BM$2729,0),1),"")</f>
        <v/>
      </c>
      <c r="BO612" s="38">
        <v>30218</v>
      </c>
      <c r="BP612" s="3">
        <v>188.61</v>
      </c>
      <c r="BQ612" s="7">
        <f>BP612/BP611</f>
        <v>1.0107175392529875</v>
      </c>
      <c r="BR612" s="4">
        <f>YEAR(BO612)</f>
        <v>1982</v>
      </c>
      <c r="BS612" s="2" t="s">
        <v>6</v>
      </c>
      <c r="BT612" s="12" t="str">
        <f>INDEX($CD$5:$CD$10,MATCH(BS612,$CC$5:$CC$10,0),1)</f>
        <v/>
      </c>
      <c r="BU612" s="12" t="str">
        <f>IF(AND(BT612="Y",BQ612&gt;1),"Y","")</f>
        <v/>
      </c>
      <c r="BV612" s="12" t="str">
        <f>IF(AND(BT612="Y",BQ612&lt;1),"Y","")</f>
        <v/>
      </c>
      <c r="BW612" s="12" t="str">
        <f>IF(BQ612&gt;1,IF(BQ611&gt;1,"Y",""),"")</f>
        <v>Y</v>
      </c>
      <c r="BX612" s="12" t="str">
        <f>IF(BQ612&lt;1,IF(BQ611&lt;1,"Y",""),"")</f>
        <v/>
      </c>
      <c r="BY612" s="2"/>
      <c r="BZ612" s="2"/>
      <c r="CA612" s="2"/>
    </row>
    <row r="613" spans="2:79">
      <c r="B613" s="4" t="str">
        <f>IF(G613=G614,IF(G613&gt;G612,G613&amp;"_O",""),G613&amp;"_C")</f>
        <v/>
      </c>
      <c r="C613" s="14">
        <f ca="1">RANDBETWEEN(0,1000)/1000</f>
        <v>0.90800000000000003</v>
      </c>
      <c r="D613" s="16">
        <f>D612+1</f>
        <v>609</v>
      </c>
      <c r="E613" s="10">
        <f>ROUNDDOWN(D613/52,0)+1</f>
        <v>12</v>
      </c>
      <c r="F613" s="15">
        <f>F612+7</f>
        <v>48883</v>
      </c>
      <c r="G613" s="4">
        <f>YEAR(F613)</f>
        <v>2033</v>
      </c>
      <c r="H613" s="33">
        <v>0.52500000000000002</v>
      </c>
      <c r="I613" s="33">
        <v>0.82199999999999995</v>
      </c>
      <c r="J613" s="33">
        <v>0.51700000000000002</v>
      </c>
      <c r="K613" s="16" t="str">
        <f>IF(M612&gt;1,"Up","Down")</f>
        <v>Down</v>
      </c>
      <c r="L613" s="16" t="str">
        <f>IF(K613="Up",IF(H613&lt;$BJ$7,"Up","Down"),IF(H613&lt;$BK$7,"Down","Up"))</f>
        <v>Up</v>
      </c>
      <c r="M613" s="17">
        <f>IF(L613="Up",INDEX($AK$5:$AK$1005,MATCH(I613,$AI$5:$AI$1005,0),1),INDEX($AL$5:$AL$1005,MATCH(J613,$AI$5:$AI$1005,0),1))</f>
        <v>1.0259177100416996</v>
      </c>
      <c r="N613" s="16" t="str">
        <f>IF(P612&gt;1,"Up","Down")</f>
        <v>Down</v>
      </c>
      <c r="O613" s="16" t="str">
        <f>IF(N613="Up",IF(H613&lt;$BJ$12,"Up","Down"),IF(H613&lt;$BK$12,"Down","Up"))</f>
        <v>Up</v>
      </c>
      <c r="P613" s="17">
        <f>IF(O613="Up",INDEX($AP$5:$AP$1005,MATCH(I613,$AI$5:$AI$1005,0),1),INDEX($AQ$5:$AQ$1005,MATCH(J613,$AI$5:$AI$1005,0),1))</f>
        <v>1.0346391069948655</v>
      </c>
      <c r="Q613" s="19">
        <f>T612</f>
        <v>108909.44025389278</v>
      </c>
      <c r="R613" s="19">
        <f>INDEX(model!$S$5:$S$35,MATCH(G613,model!$Q$5:$Q$35,0),1)*model!$O$5</f>
        <v>0</v>
      </c>
      <c r="S613" s="19">
        <f>IF(RIGHT(B613,1)="C",T612*INDEX(model!$T$5:$T$35,MATCH(G613,model!$Q$5:$Q$35,0),1),0)</f>
        <v>0</v>
      </c>
      <c r="T613" s="19">
        <f>(Q613+R613-S613)*M613</f>
        <v>111732.12354719698</v>
      </c>
      <c r="U613" s="19">
        <f>X612</f>
        <v>115500.42233416985</v>
      </c>
      <c r="V613" s="19">
        <f>INDEX(model!$S$5:$S$35,MATCH(G613,model!$Q$5:$Q$35,0),1)*model!$O$6</f>
        <v>0</v>
      </c>
      <c r="W613" s="19">
        <f>IF(RIGHT(B613,1)="C",X612*INDEX(model!$T$5:$T$35,MATCH(G613,model!$Q$5:$Q$35,0),1),0)</f>
        <v>0</v>
      </c>
      <c r="X613" s="19">
        <f>(U613+V613-W613)*P613</f>
        <v>119501.25382135532</v>
      </c>
      <c r="Y613" s="19"/>
      <c r="Z613" s="36" t="str">
        <f>K613&amp;L613</f>
        <v>DownUp</v>
      </c>
      <c r="AA613" s="36" t="str">
        <f>N613&amp;O613</f>
        <v>DownUp</v>
      </c>
      <c r="AB613" s="19"/>
      <c r="AC613" s="19"/>
      <c r="AD613" s="19"/>
      <c r="AE613" s="19"/>
      <c r="AI613" s="18">
        <f>ROUND(AI612-0.001,3)</f>
        <v>0.39200000000000002</v>
      </c>
      <c r="AJ613" s="9">
        <f t="array" ref="AJ613">PERCENTILE(IF($BB$5:$BB$2729="Y",$AY$5:$AY$2729),$AI613)</f>
        <v>0.9980891322060147</v>
      </c>
      <c r="AK613" s="9">
        <f t="array" ref="AK613">PERCENTILE(IF($BC$5:$BC$2729="Y",$AY$5:$AY$2729),$AI613)</f>
        <v>1.0094270237681251</v>
      </c>
      <c r="AL613" s="9">
        <f t="array" ref="AL613">PERCENTILE(IF($BD$5:$BD$2729="Y",$AY$5:$AY$2729),$AI613)</f>
        <v>0.98364037572950125</v>
      </c>
      <c r="AM613" s="41" t="str">
        <f>IF(AI613&lt;$BJ$7,"Up","Down")</f>
        <v>Up</v>
      </c>
      <c r="AN613" s="41" t="str">
        <f>IF(AI613&lt;$BK$7,"Down","Up")</f>
        <v>Down</v>
      </c>
      <c r="AO613" s="9">
        <f t="array" ref="AO613">PERCENTILE(IF($BT$5:$BT$2729="Y",$BQ$5:$BQ$2729),$AI613)</f>
        <v>0.99749962908348655</v>
      </c>
      <c r="AP613" s="9">
        <f t="array" ref="AP613">PERCENTILE(IF($BU$5:$BU$2729="Y",$BQ$5:$BQ$2729),$AI613)</f>
        <v>1.0131155036945609</v>
      </c>
      <c r="AQ613" s="9">
        <f t="array" ref="AQ613">PERCENTILE(IF($BV$5:$BV$2729="Y",$BQ$5:$BQ$2729),$AI613)</f>
        <v>0.98022873553017364</v>
      </c>
      <c r="AR613" s="41" t="str">
        <f>IF(AI613&lt;$BJ$12,"Up","Down")</f>
        <v>Up</v>
      </c>
      <c r="AS613" s="41" t="str">
        <f>IF(AI613&lt;$BK$12,"Down","Up")</f>
        <v>Down</v>
      </c>
      <c r="AU613" s="4" t="str">
        <f>IF(AZ613=AZ614,IF(AZ613&gt;AZ612,AZ613&amp;"_O",""),AZ613&amp;"_C")</f>
        <v/>
      </c>
      <c r="AV613" s="7" t="str">
        <f>IF(RIGHT(AU613,1)="C",AX613/INDEX($AX$5:$AX$2729,MATCH(AZ613&amp;"_O",$AU$5:$AU$2729,0),1),"")</f>
        <v/>
      </c>
      <c r="AW613" s="38">
        <v>29826</v>
      </c>
      <c r="AX613" s="37">
        <v>124.08</v>
      </c>
      <c r="AY613" s="7">
        <f>AX613/AX612</f>
        <v>0.96014857231293049</v>
      </c>
      <c r="AZ613" s="4">
        <f>YEAR(AW613)</f>
        <v>1981</v>
      </c>
      <c r="BA613" s="2" t="s">
        <v>6</v>
      </c>
      <c r="BB613" s="12" t="str">
        <f>INDEX($CD$5:$CD$10,MATCH(BA613,$CC$5:$CC$10,0),1)</f>
        <v/>
      </c>
      <c r="BC613" s="12" t="str">
        <f>IF(AND(BB613="Y",AY613&gt;1),"Y","")</f>
        <v/>
      </c>
      <c r="BD613" s="12" t="str">
        <f>IF(AND(BB613="Y",AY613&lt;1),"Y","")</f>
        <v/>
      </c>
      <c r="BE613" s="12" t="str">
        <f>IF(AY613&gt;1,IF(AY612&gt;1,"Y",""),"")</f>
        <v/>
      </c>
      <c r="BF613" s="12" t="str">
        <f>IF(AY613&lt;1,IF(AY612&lt;1,"Y",""),"")</f>
        <v>Y</v>
      </c>
      <c r="BG613" s="2"/>
      <c r="BH613" s="2"/>
      <c r="BI613" s="2"/>
      <c r="BJ613" s="2"/>
      <c r="BK613" s="2"/>
      <c r="BL613" s="2"/>
      <c r="BM613" s="4" t="str">
        <f>IF(BR613=BR614,IF(BR613&gt;BR612,BR613&amp;"_O",""),BR613&amp;"_C")</f>
        <v/>
      </c>
      <c r="BN613" s="7" t="str">
        <f>IF(RIGHT(BM613,1)="C",BP613/INDEX($BP$5:$BP$2729,MATCH(BR613&amp;"_O",$BM$5:$BM$2729,0),1),"")</f>
        <v/>
      </c>
      <c r="BO613" s="38">
        <v>30225</v>
      </c>
      <c r="BP613" s="3">
        <v>188.7</v>
      </c>
      <c r="BQ613" s="7">
        <f>BP613/BP612</f>
        <v>1.0004771751232702</v>
      </c>
      <c r="BR613" s="4">
        <f>YEAR(BO613)</f>
        <v>1982</v>
      </c>
      <c r="BS613" s="2" t="s">
        <v>6</v>
      </c>
      <c r="BT613" s="12" t="str">
        <f>INDEX($CD$5:$CD$10,MATCH(BS613,$CC$5:$CC$10,0),1)</f>
        <v/>
      </c>
      <c r="BU613" s="12" t="str">
        <f>IF(AND(BT613="Y",BQ613&gt;1),"Y","")</f>
        <v/>
      </c>
      <c r="BV613" s="12" t="str">
        <f>IF(AND(BT613="Y",BQ613&lt;1),"Y","")</f>
        <v/>
      </c>
      <c r="BW613" s="12" t="str">
        <f>IF(BQ613&gt;1,IF(BQ612&gt;1,"Y",""),"")</f>
        <v>Y</v>
      </c>
      <c r="BX613" s="12" t="str">
        <f>IF(BQ613&lt;1,IF(BQ612&lt;1,"Y",""),"")</f>
        <v/>
      </c>
      <c r="BY613" s="2"/>
      <c r="BZ613" s="2"/>
      <c r="CA613" s="2"/>
    </row>
    <row r="614" spans="2:79">
      <c r="B614" s="4" t="str">
        <f>IF(G614=G615,IF(G614&gt;G613,G614&amp;"_O",""),G614&amp;"_C")</f>
        <v/>
      </c>
      <c r="C614" s="14">
        <f ca="1">RANDBETWEEN(0,1000)/1000</f>
        <v>4.4999999999999998E-2</v>
      </c>
      <c r="D614" s="16">
        <f>D613+1</f>
        <v>610</v>
      </c>
      <c r="E614" s="10">
        <f>ROUNDDOWN(D614/52,0)+1</f>
        <v>12</v>
      </c>
      <c r="F614" s="15">
        <f>F613+7</f>
        <v>48890</v>
      </c>
      <c r="G614" s="4">
        <f>YEAR(F614)</f>
        <v>2033</v>
      </c>
      <c r="H614" s="33">
        <v>0.89800000000000002</v>
      </c>
      <c r="I614" s="33">
        <v>0.129</v>
      </c>
      <c r="J614" s="33">
        <v>0.47599999999999998</v>
      </c>
      <c r="K614" s="16" t="str">
        <f>IF(M613&gt;1,"Up","Down")</f>
        <v>Up</v>
      </c>
      <c r="L614" s="16" t="str">
        <f>IF(K614="Up",IF(H614&lt;$BJ$7,"Up","Down"),IF(H614&lt;$BK$7,"Down","Up"))</f>
        <v>Down</v>
      </c>
      <c r="M614" s="17">
        <f>IF(L614="Up",INDEX($AK$5:$AK$1005,MATCH(I614,$AI$5:$AI$1005,0),1),INDEX($AL$5:$AL$1005,MATCH(J614,$AI$5:$AI$1005,0),1))</f>
        <v>0.98675775249002595</v>
      </c>
      <c r="N614" s="16" t="str">
        <f>IF(P613&gt;1,"Up","Down")</f>
        <v>Up</v>
      </c>
      <c r="O614" s="16" t="str">
        <f>IF(N614="Up",IF(H614&lt;$BJ$12,"Up","Down"),IF(H614&lt;$BK$12,"Down","Up"))</f>
        <v>Down</v>
      </c>
      <c r="P614" s="17">
        <f>IF(O614="Up",INDEX($AP$5:$AP$1005,MATCH(I614,$AI$5:$AI$1005,0),1),INDEX($AQ$5:$AQ$1005,MATCH(J614,$AI$5:$AI$1005,0),1))</f>
        <v>0.9839838904951792</v>
      </c>
      <c r="Q614" s="19">
        <f>T613</f>
        <v>111732.12354719698</v>
      </c>
      <c r="R614" s="19">
        <f>INDEX(model!$S$5:$S$35,MATCH(G614,model!$Q$5:$Q$35,0),1)*model!$O$5</f>
        <v>0</v>
      </c>
      <c r="S614" s="19">
        <f>IF(RIGHT(B614,1)="C",T613*INDEX(model!$T$5:$T$35,MATCH(G614,model!$Q$5:$Q$35,0),1),0)</f>
        <v>0</v>
      </c>
      <c r="T614" s="19">
        <f>(Q614+R614-S614)*M614</f>
        <v>110252.53911237001</v>
      </c>
      <c r="U614" s="19">
        <f>X613</f>
        <v>119501.25382135532</v>
      </c>
      <c r="V614" s="19">
        <f>INDEX(model!$S$5:$S$35,MATCH(G614,model!$Q$5:$Q$35,0),1)*model!$O$6</f>
        <v>0</v>
      </c>
      <c r="W614" s="19">
        <f>IF(RIGHT(B614,1)="C",X613*INDEX(model!$T$5:$T$35,MATCH(G614,model!$Q$5:$Q$35,0),1),0)</f>
        <v>0</v>
      </c>
      <c r="X614" s="19">
        <f>(U614+V614-W614)*P614</f>
        <v>117587.30865418911</v>
      </c>
      <c r="Y614" s="19"/>
      <c r="Z614" s="36" t="str">
        <f>K614&amp;L614</f>
        <v>UpDown</v>
      </c>
      <c r="AA614" s="36" t="str">
        <f>N614&amp;O614</f>
        <v>UpDown</v>
      </c>
      <c r="AB614" s="19"/>
      <c r="AC614" s="19"/>
      <c r="AD614" s="19"/>
      <c r="AE614" s="19"/>
      <c r="AI614" s="18">
        <f>ROUND(AI613-0.001,3)</f>
        <v>0.39100000000000001</v>
      </c>
      <c r="AJ614" s="9">
        <f t="array" ref="AJ614">PERCENTILE(IF($BB$5:$BB$2729="Y",$AY$5:$AY$2729),$AI614)</f>
        <v>0.99800992236822239</v>
      </c>
      <c r="AK614" s="9">
        <f t="array" ref="AK614">PERCENTILE(IF($BC$5:$BC$2729="Y",$AY$5:$AY$2729),$AI614)</f>
        <v>1.0094098914242098</v>
      </c>
      <c r="AL614" s="9">
        <f t="array" ref="AL614">PERCENTILE(IF($BD$5:$BD$2729="Y",$AY$5:$AY$2729),$AI614)</f>
        <v>0.98361768567024577</v>
      </c>
      <c r="AM614" s="41" t="str">
        <f>IF(AI614&lt;$BJ$7,"Up","Down")</f>
        <v>Up</v>
      </c>
      <c r="AN614" s="41" t="str">
        <f>IF(AI614&lt;$BK$7,"Down","Up")</f>
        <v>Down</v>
      </c>
      <c r="AO614" s="9">
        <f t="array" ref="AO614">PERCENTILE(IF($BT$5:$BT$2729="Y",$BQ$5:$BQ$2729),$AI614)</f>
        <v>0.99742661986668202</v>
      </c>
      <c r="AP614" s="9">
        <f t="array" ref="AP614">PERCENTILE(IF($BU$5:$BU$2729="Y",$BQ$5:$BQ$2729),$AI614)</f>
        <v>1.0130925029854256</v>
      </c>
      <c r="AQ614" s="9">
        <f t="array" ref="AQ614">PERCENTILE(IF($BV$5:$BV$2729="Y",$BQ$5:$BQ$2729),$AI614)</f>
        <v>0.98009930246094379</v>
      </c>
      <c r="AR614" s="41" t="str">
        <f>IF(AI614&lt;$BJ$12,"Up","Down")</f>
        <v>Up</v>
      </c>
      <c r="AS614" s="41" t="str">
        <f>IF(AI614&lt;$BK$12,"Down","Up")</f>
        <v>Down</v>
      </c>
      <c r="AU614" s="4" t="str">
        <f>IF(AZ614=AZ615,IF(AZ614&gt;AZ613,AZ614&amp;"_O",""),AZ614&amp;"_C")</f>
        <v/>
      </c>
      <c r="AV614" s="7" t="str">
        <f>IF(RIGHT(AU614,1)="C",AX614/INDEX($AX$5:$AX$2729,MATCH(AZ614&amp;"_O",$AU$5:$AU$2729,0),1),"")</f>
        <v/>
      </c>
      <c r="AW614" s="38">
        <v>29833</v>
      </c>
      <c r="AX614" s="37">
        <v>120.07</v>
      </c>
      <c r="AY614" s="7">
        <f>AX614/AX613</f>
        <v>0.96768214055448099</v>
      </c>
      <c r="AZ614" s="4">
        <f>YEAR(AW614)</f>
        <v>1981</v>
      </c>
      <c r="BA614" s="2" t="s">
        <v>6</v>
      </c>
      <c r="BB614" s="12" t="str">
        <f>INDEX($CD$5:$CD$10,MATCH(BA614,$CC$5:$CC$10,0),1)</f>
        <v/>
      </c>
      <c r="BC614" s="12" t="str">
        <f>IF(AND(BB614="Y",AY614&gt;1),"Y","")</f>
        <v/>
      </c>
      <c r="BD614" s="12" t="str">
        <f>IF(AND(BB614="Y",AY614&lt;1),"Y","")</f>
        <v/>
      </c>
      <c r="BE614" s="12" t="str">
        <f>IF(AY614&gt;1,IF(AY613&gt;1,"Y",""),"")</f>
        <v/>
      </c>
      <c r="BF614" s="12" t="str">
        <f>IF(AY614&lt;1,IF(AY613&lt;1,"Y",""),"")</f>
        <v>Y</v>
      </c>
      <c r="BG614" s="2"/>
      <c r="BH614" s="2"/>
      <c r="BI614" s="2"/>
      <c r="BJ614" s="2"/>
      <c r="BK614" s="2"/>
      <c r="BL614" s="2"/>
      <c r="BM614" s="4" t="str">
        <f>IF(BR614=BR615,IF(BR614&gt;BR613,BR614&amp;"_O",""),BR614&amp;"_C")</f>
        <v/>
      </c>
      <c r="BN614" s="7" t="str">
        <f>IF(RIGHT(BM614,1)="C",BP614/INDEX($BP$5:$BP$2729,MATCH(BR614&amp;"_O",$BM$5:$BM$2729,0),1),"")</f>
        <v/>
      </c>
      <c r="BO614" s="38">
        <v>30232</v>
      </c>
      <c r="BP614" s="3">
        <v>198.89</v>
      </c>
      <c r="BQ614" s="7">
        <f>BP614/BP613</f>
        <v>1.0540010598834129</v>
      </c>
      <c r="BR614" s="4">
        <f>YEAR(BO614)</f>
        <v>1982</v>
      </c>
      <c r="BS614" s="2" t="s">
        <v>6</v>
      </c>
      <c r="BT614" s="12" t="str">
        <f>INDEX($CD$5:$CD$10,MATCH(BS614,$CC$5:$CC$10,0),1)</f>
        <v/>
      </c>
      <c r="BU614" s="12" t="str">
        <f>IF(AND(BT614="Y",BQ614&gt;1),"Y","")</f>
        <v/>
      </c>
      <c r="BV614" s="12" t="str">
        <f>IF(AND(BT614="Y",BQ614&lt;1),"Y","")</f>
        <v/>
      </c>
      <c r="BW614" s="12" t="str">
        <f>IF(BQ614&gt;1,IF(BQ613&gt;1,"Y",""),"")</f>
        <v>Y</v>
      </c>
      <c r="BX614" s="12" t="str">
        <f>IF(BQ614&lt;1,IF(BQ613&lt;1,"Y",""),"")</f>
        <v/>
      </c>
      <c r="BY614" s="2"/>
      <c r="BZ614" s="2"/>
      <c r="CA614" s="2"/>
    </row>
    <row r="615" spans="2:79">
      <c r="B615" s="4" t="str">
        <f>IF(G615=G616,IF(G615&gt;G614,G615&amp;"_O",""),G615&amp;"_C")</f>
        <v/>
      </c>
      <c r="C615" s="14">
        <f ca="1">RANDBETWEEN(0,1000)/1000</f>
        <v>0.29699999999999999</v>
      </c>
      <c r="D615" s="16">
        <f>D614+1</f>
        <v>611</v>
      </c>
      <c r="E615" s="10">
        <f>ROUNDDOWN(D615/52,0)+1</f>
        <v>12</v>
      </c>
      <c r="F615" s="15">
        <f>F614+7</f>
        <v>48897</v>
      </c>
      <c r="G615" s="4">
        <f>YEAR(F615)</f>
        <v>2033</v>
      </c>
      <c r="H615" s="33">
        <v>0.64400000000000002</v>
      </c>
      <c r="I615" s="33">
        <v>0.85099999999999998</v>
      </c>
      <c r="J615" s="33">
        <v>0.60799999999999998</v>
      </c>
      <c r="K615" s="16" t="str">
        <f>IF(M614&gt;1,"Up","Down")</f>
        <v>Down</v>
      </c>
      <c r="L615" s="16" t="str">
        <f>IF(K615="Up",IF(H615&lt;$BJ$7,"Up","Down"),IF(H615&lt;$BK$7,"Down","Up"))</f>
        <v>Up</v>
      </c>
      <c r="M615" s="17">
        <f>IF(L615="Up",INDEX($AK$5:$AK$1005,MATCH(I615,$AI$5:$AI$1005,0),1),INDEX($AL$5:$AL$1005,MATCH(J615,$AI$5:$AI$1005,0),1))</f>
        <v>1.0286731415953199</v>
      </c>
      <c r="N615" s="16" t="str">
        <f>IF(P614&gt;1,"Up","Down")</f>
        <v>Down</v>
      </c>
      <c r="O615" s="16" t="str">
        <f>IF(N615="Up",IF(H615&lt;$BJ$12,"Up","Down"),IF(H615&lt;$BK$12,"Down","Up"))</f>
        <v>Up</v>
      </c>
      <c r="P615" s="17">
        <f>IF(O615="Up",INDEX($AP$5:$AP$1005,MATCH(I615,$AI$5:$AI$1005,0),1),INDEX($AQ$5:$AQ$1005,MATCH(J615,$AI$5:$AI$1005,0),1))</f>
        <v>1.03784859580709</v>
      </c>
      <c r="Q615" s="19">
        <f>T614</f>
        <v>110252.53911237001</v>
      </c>
      <c r="R615" s="19">
        <f>INDEX(model!$S$5:$S$35,MATCH(G615,model!$Q$5:$Q$35,0),1)*model!$O$5</f>
        <v>0</v>
      </c>
      <c r="S615" s="19">
        <f>IF(RIGHT(B615,1)="C",T614*INDEX(model!$T$5:$T$35,MATCH(G615,model!$Q$5:$Q$35,0),1),0)</f>
        <v>0</v>
      </c>
      <c r="T615" s="19">
        <f>(Q615+R615-S615)*M615</f>
        <v>113413.82577758253</v>
      </c>
      <c r="U615" s="19">
        <f>X614</f>
        <v>117587.30865418911</v>
      </c>
      <c r="V615" s="19">
        <f>INDEX(model!$S$5:$S$35,MATCH(G615,model!$Q$5:$Q$35,0),1)*model!$O$6</f>
        <v>0</v>
      </c>
      <c r="W615" s="19">
        <f>IF(RIGHT(B615,1)="C",X614*INDEX(model!$T$5:$T$35,MATCH(G615,model!$Q$5:$Q$35,0),1),0)</f>
        <v>0</v>
      </c>
      <c r="X615" s="19">
        <f>(U615+V615-W615)*P615</f>
        <v>122037.82317148506</v>
      </c>
      <c r="Y615" s="19"/>
      <c r="Z615" s="36" t="str">
        <f>K615&amp;L615</f>
        <v>DownUp</v>
      </c>
      <c r="AA615" s="36" t="str">
        <f>N615&amp;O615</f>
        <v>DownUp</v>
      </c>
      <c r="AB615" s="19"/>
      <c r="AC615" s="19"/>
      <c r="AD615" s="19"/>
      <c r="AE615" s="19"/>
      <c r="AI615" s="18">
        <f>ROUND(AI614-0.001,3)</f>
        <v>0.39</v>
      </c>
      <c r="AJ615" s="9">
        <f t="array" ref="AJ615">PERCENTILE(IF($BB$5:$BB$2729="Y",$AY$5:$AY$2729),$AI615)</f>
        <v>0.99795660702551836</v>
      </c>
      <c r="AK615" s="9">
        <f t="array" ref="AK615">PERCENTILE(IF($BC$5:$BC$2729="Y",$AY$5:$AY$2729),$AI615)</f>
        <v>1.0093926964956286</v>
      </c>
      <c r="AL615" s="9">
        <f t="array" ref="AL615">PERCENTILE(IF($BD$5:$BD$2729="Y",$AY$5:$AY$2729),$AI615)</f>
        <v>0.98357809604793911</v>
      </c>
      <c r="AM615" s="41" t="str">
        <f>IF(AI615&lt;$BJ$7,"Up","Down")</f>
        <v>Up</v>
      </c>
      <c r="AN615" s="41" t="str">
        <f>IF(AI615&lt;$BK$7,"Down","Up")</f>
        <v>Down</v>
      </c>
      <c r="AO615" s="9">
        <f t="array" ref="AO615">PERCENTILE(IF($BT$5:$BT$2729="Y",$BQ$5:$BQ$2729),$AI615)</f>
        <v>0.99734626807578741</v>
      </c>
      <c r="AP615" s="9">
        <f t="array" ref="AP615">PERCENTILE(IF($BU$5:$BU$2729="Y",$BQ$5:$BQ$2729),$AI615)</f>
        <v>1.0130814399850385</v>
      </c>
      <c r="AQ615" s="9">
        <f t="array" ref="AQ615">PERCENTILE(IF($BV$5:$BV$2729="Y",$BQ$5:$BQ$2729),$AI615)</f>
        <v>0.98008195860985181</v>
      </c>
      <c r="AR615" s="41" t="str">
        <f>IF(AI615&lt;$BJ$12,"Up","Down")</f>
        <v>Up</v>
      </c>
      <c r="AS615" s="41" t="str">
        <f>IF(AI615&lt;$BK$12,"Down","Up")</f>
        <v>Down</v>
      </c>
      <c r="AU615" s="4" t="str">
        <f>IF(AZ615=AZ616,IF(AZ615&gt;AZ614,AZ615&amp;"_O",""),AZ615&amp;"_C")</f>
        <v/>
      </c>
      <c r="AV615" s="7" t="str">
        <f>IF(RIGHT(AU615,1)="C",AX615/INDEX($AX$5:$AX$2729,MATCH(AZ615&amp;"_O",$AU$5:$AU$2729,0),1),"")</f>
        <v/>
      </c>
      <c r="AW615" s="38">
        <v>29840</v>
      </c>
      <c r="AX615" s="37">
        <v>121.61</v>
      </c>
      <c r="AY615" s="7">
        <f>AX615/AX614</f>
        <v>1.0128258515865745</v>
      </c>
      <c r="AZ615" s="4">
        <f>YEAR(AW615)</f>
        <v>1981</v>
      </c>
      <c r="BA615" s="2" t="s">
        <v>6</v>
      </c>
      <c r="BB615" s="12" t="str">
        <f>INDEX($CD$5:$CD$10,MATCH(BA615,$CC$5:$CC$10,0),1)</f>
        <v/>
      </c>
      <c r="BC615" s="12" t="str">
        <f>IF(AND(BB615="Y",AY615&gt;1),"Y","")</f>
        <v/>
      </c>
      <c r="BD615" s="12" t="str">
        <f>IF(AND(BB615="Y",AY615&lt;1),"Y","")</f>
        <v/>
      </c>
      <c r="BE615" s="12" t="str">
        <f>IF(AY615&gt;1,IF(AY614&gt;1,"Y",""),"")</f>
        <v/>
      </c>
      <c r="BF615" s="12" t="str">
        <f>IF(AY615&lt;1,IF(AY614&lt;1,"Y",""),"")</f>
        <v/>
      </c>
      <c r="BG615" s="2"/>
      <c r="BH615" s="2"/>
      <c r="BI615" s="2"/>
      <c r="BJ615" s="2"/>
      <c r="BK615" s="2"/>
      <c r="BL615" s="2"/>
      <c r="BM615" s="4" t="str">
        <f>IF(BR615=BR616,IF(BR615&gt;BR614,BR615&amp;"_O",""),BR615&amp;"_C")</f>
        <v/>
      </c>
      <c r="BN615" s="7" t="str">
        <f>IF(RIGHT(BM615,1)="C",BP615/INDEX($BP$5:$BP$2729,MATCH(BR615&amp;"_O",$BM$5:$BM$2729,0),1),"")</f>
        <v/>
      </c>
      <c r="BO615" s="38">
        <v>30239</v>
      </c>
      <c r="BP615" s="3">
        <v>204.46</v>
      </c>
      <c r="BQ615" s="7">
        <f>BP615/BP614</f>
        <v>1.0280054301372619</v>
      </c>
      <c r="BR615" s="4">
        <f>YEAR(BO615)</f>
        <v>1982</v>
      </c>
      <c r="BS615" s="2" t="s">
        <v>6</v>
      </c>
      <c r="BT615" s="12" t="str">
        <f>INDEX($CD$5:$CD$10,MATCH(BS615,$CC$5:$CC$10,0),1)</f>
        <v/>
      </c>
      <c r="BU615" s="12" t="str">
        <f>IF(AND(BT615="Y",BQ615&gt;1),"Y","")</f>
        <v/>
      </c>
      <c r="BV615" s="12" t="str">
        <f>IF(AND(BT615="Y",BQ615&lt;1),"Y","")</f>
        <v/>
      </c>
      <c r="BW615" s="12" t="str">
        <f>IF(BQ615&gt;1,IF(BQ614&gt;1,"Y",""),"")</f>
        <v>Y</v>
      </c>
      <c r="BX615" s="12" t="str">
        <f>IF(BQ615&lt;1,IF(BQ614&lt;1,"Y",""),"")</f>
        <v/>
      </c>
      <c r="BY615" s="2"/>
      <c r="BZ615" s="2"/>
      <c r="CA615" s="2"/>
    </row>
    <row r="616" spans="2:79">
      <c r="B616" s="4" t="str">
        <f>IF(G616=G617,IF(G616&gt;G615,G616&amp;"_O",""),G616&amp;"_C")</f>
        <v/>
      </c>
      <c r="C616" s="14">
        <f ca="1">RANDBETWEEN(0,1000)/1000</f>
        <v>0.19600000000000001</v>
      </c>
      <c r="D616" s="16">
        <f>D615+1</f>
        <v>612</v>
      </c>
      <c r="E616" s="10">
        <f>ROUNDDOWN(D616/52,0)+1</f>
        <v>12</v>
      </c>
      <c r="F616" s="15">
        <f>F615+7</f>
        <v>48904</v>
      </c>
      <c r="G616" s="4">
        <f>YEAR(F616)</f>
        <v>2033</v>
      </c>
      <c r="H616" s="33">
        <v>0.51700000000000002</v>
      </c>
      <c r="I616" s="33">
        <v>0.45</v>
      </c>
      <c r="J616" s="33">
        <v>0.91600000000000004</v>
      </c>
      <c r="K616" s="16" t="str">
        <f>IF(M615&gt;1,"Up","Down")</f>
        <v>Up</v>
      </c>
      <c r="L616" s="16" t="str">
        <f>IF(K616="Up",IF(H616&lt;$BJ$7,"Up","Down"),IF(H616&lt;$BK$7,"Down","Up"))</f>
        <v>Up</v>
      </c>
      <c r="M616" s="17">
        <f>IF(L616="Up",INDEX($AK$5:$AK$1005,MATCH(I616,$AI$5:$AI$1005,0),1),INDEX($AL$5:$AL$1005,MATCH(J616,$AI$5:$AI$1005,0),1))</f>
        <v>1.0111000555002776</v>
      </c>
      <c r="N616" s="16" t="str">
        <f>IF(P615&gt;1,"Up","Down")</f>
        <v>Up</v>
      </c>
      <c r="O616" s="16" t="str">
        <f>IF(N616="Up",IF(H616&lt;$BJ$12,"Up","Down"),IF(H616&lt;$BK$12,"Down","Up"))</f>
        <v>Up</v>
      </c>
      <c r="P616" s="17">
        <f>IF(O616="Up",INDEX($AP$5:$AP$1005,MATCH(I616,$AI$5:$AI$1005,0),1),INDEX($AQ$5:$AQ$1005,MATCH(J616,$AI$5:$AI$1005,0),1))</f>
        <v>1.0151846420977231</v>
      </c>
      <c r="Q616" s="19">
        <f>T615</f>
        <v>113413.82577758253</v>
      </c>
      <c r="R616" s="19">
        <f>INDEX(model!$S$5:$S$35,MATCH(G616,model!$Q$5:$Q$35,0),1)*model!$O$5</f>
        <v>0</v>
      </c>
      <c r="S616" s="19">
        <f>IF(RIGHT(B616,1)="C",T615*INDEX(model!$T$5:$T$35,MATCH(G616,model!$Q$5:$Q$35,0),1),0)</f>
        <v>0</v>
      </c>
      <c r="T616" s="19">
        <f>(Q616+R616-S616)*M616</f>
        <v>114672.72553821251</v>
      </c>
      <c r="U616" s="19">
        <f>X615</f>
        <v>122037.82317148506</v>
      </c>
      <c r="V616" s="19">
        <f>INDEX(model!$S$5:$S$35,MATCH(G616,model!$Q$5:$Q$35,0),1)*model!$O$6</f>
        <v>0</v>
      </c>
      <c r="W616" s="19">
        <f>IF(RIGHT(B616,1)="C",X615*INDEX(model!$T$5:$T$35,MATCH(G616,model!$Q$5:$Q$35,0),1),0)</f>
        <v>0</v>
      </c>
      <c r="X616" s="19">
        <f>(U616+V616-W616)*P616</f>
        <v>123890.92383872927</v>
      </c>
      <c r="Y616" s="19"/>
      <c r="Z616" s="36" t="str">
        <f>K616&amp;L616</f>
        <v>UpUp</v>
      </c>
      <c r="AA616" s="36" t="str">
        <f>N616&amp;O616</f>
        <v>UpUp</v>
      </c>
      <c r="AB616" s="19"/>
      <c r="AC616" s="19"/>
      <c r="AD616" s="19"/>
      <c r="AE616" s="19"/>
      <c r="AI616" s="18">
        <f>ROUND(AI615-0.001,3)</f>
        <v>0.38900000000000001</v>
      </c>
      <c r="AJ616" s="9">
        <f t="array" ref="AJ616">PERCENTILE(IF($BB$5:$BB$2729="Y",$AY$5:$AY$2729),$AI616)</f>
        <v>0.99793879107021177</v>
      </c>
      <c r="AK616" s="9">
        <f t="array" ref="AK616">PERCENTILE(IF($BC$5:$BC$2729="Y",$AY$5:$AY$2729),$AI616)</f>
        <v>1.0093570305738044</v>
      </c>
      <c r="AL616" s="9">
        <f t="array" ref="AL616">PERCENTILE(IF($BD$5:$BD$2729="Y",$AY$5:$AY$2729),$AI616)</f>
        <v>0.98353930277602686</v>
      </c>
      <c r="AM616" s="41" t="str">
        <f>IF(AI616&lt;$BJ$7,"Up","Down")</f>
        <v>Up</v>
      </c>
      <c r="AN616" s="41" t="str">
        <f>IF(AI616&lt;$BK$7,"Down","Up")</f>
        <v>Down</v>
      </c>
      <c r="AO616" s="9">
        <f t="array" ref="AO616">PERCENTILE(IF($BT$5:$BT$2729="Y",$BQ$5:$BQ$2729),$AI616)</f>
        <v>0.99722407351831488</v>
      </c>
      <c r="AP616" s="9">
        <f t="array" ref="AP616">PERCENTILE(IF($BU$5:$BU$2729="Y",$BQ$5:$BQ$2729),$AI616)</f>
        <v>1.0130649004690462</v>
      </c>
      <c r="AQ616" s="9">
        <f t="array" ref="AQ616">PERCENTILE(IF($BV$5:$BV$2729="Y",$BQ$5:$BQ$2729),$AI616)</f>
        <v>0.98003049426896227</v>
      </c>
      <c r="AR616" s="41" t="str">
        <f>IF(AI616&lt;$BJ$12,"Up","Down")</f>
        <v>Up</v>
      </c>
      <c r="AS616" s="41" t="str">
        <f>IF(AI616&lt;$BK$12,"Down","Up")</f>
        <v>Down</v>
      </c>
      <c r="AU616" s="4" t="str">
        <f>IF(AZ616=AZ617,IF(AZ616&gt;AZ615,AZ616&amp;"_O",""),AZ616&amp;"_C")</f>
        <v/>
      </c>
      <c r="AV616" s="7" t="str">
        <f>IF(RIGHT(AU616,1)="C",AX616/INDEX($AX$5:$AX$2729,MATCH(AZ616&amp;"_O",$AU$5:$AU$2729,0),1),"")</f>
        <v/>
      </c>
      <c r="AW616" s="38">
        <v>29847</v>
      </c>
      <c r="AX616" s="37">
        <v>116.26</v>
      </c>
      <c r="AY616" s="7">
        <f>AX616/AX615</f>
        <v>0.95600690732670013</v>
      </c>
      <c r="AZ616" s="4">
        <f>YEAR(AW616)</f>
        <v>1981</v>
      </c>
      <c r="BA616" s="2" t="s">
        <v>6</v>
      </c>
      <c r="BB616" s="12" t="str">
        <f>INDEX($CD$5:$CD$10,MATCH(BA616,$CC$5:$CC$10,0),1)</f>
        <v/>
      </c>
      <c r="BC616" s="12" t="str">
        <f>IF(AND(BB616="Y",AY616&gt;1),"Y","")</f>
        <v/>
      </c>
      <c r="BD616" s="12" t="str">
        <f>IF(AND(BB616="Y",AY616&lt;1),"Y","")</f>
        <v/>
      </c>
      <c r="BE616" s="12" t="str">
        <f>IF(AY616&gt;1,IF(AY615&gt;1,"Y",""),"")</f>
        <v/>
      </c>
      <c r="BF616" s="12" t="str">
        <f>IF(AY616&lt;1,IF(AY615&lt;1,"Y",""),"")</f>
        <v/>
      </c>
      <c r="BG616" s="2"/>
      <c r="BH616" s="2"/>
      <c r="BI616" s="2"/>
      <c r="BJ616" s="2"/>
      <c r="BK616" s="2"/>
      <c r="BL616" s="2"/>
      <c r="BM616" s="4" t="str">
        <f>IF(BR616=BR617,IF(BR616&gt;BR615,BR616&amp;"_O",""),BR616&amp;"_C")</f>
        <v/>
      </c>
      <c r="BN616" s="7" t="str">
        <f>IF(RIGHT(BM616,1)="C",BP616/INDEX($BP$5:$BP$2729,MATCH(BR616&amp;"_O",$BM$5:$BM$2729,0),1),"")</f>
        <v/>
      </c>
      <c r="BO616" s="38">
        <v>30246</v>
      </c>
      <c r="BP616" s="3">
        <v>215.29</v>
      </c>
      <c r="BQ616" s="7">
        <f>BP616/BP615</f>
        <v>1.0529687958524894</v>
      </c>
      <c r="BR616" s="4">
        <f>YEAR(BO616)</f>
        <v>1982</v>
      </c>
      <c r="BS616" s="2" t="s">
        <v>6</v>
      </c>
      <c r="BT616" s="12" t="str">
        <f>INDEX($CD$5:$CD$10,MATCH(BS616,$CC$5:$CC$10,0),1)</f>
        <v/>
      </c>
      <c r="BU616" s="12" t="str">
        <f>IF(AND(BT616="Y",BQ616&gt;1),"Y","")</f>
        <v/>
      </c>
      <c r="BV616" s="12" t="str">
        <f>IF(AND(BT616="Y",BQ616&lt;1),"Y","")</f>
        <v/>
      </c>
      <c r="BW616" s="12" t="str">
        <f>IF(BQ616&gt;1,IF(BQ615&gt;1,"Y",""),"")</f>
        <v>Y</v>
      </c>
      <c r="BX616" s="12" t="str">
        <f>IF(BQ616&lt;1,IF(BQ615&lt;1,"Y",""),"")</f>
        <v/>
      </c>
      <c r="BY616" s="2"/>
      <c r="BZ616" s="2"/>
      <c r="CA616" s="2"/>
    </row>
    <row r="617" spans="2:79">
      <c r="B617" s="4" t="str">
        <f>IF(G617=G618,IF(G617&gt;G616,G617&amp;"_O",""),G617&amp;"_C")</f>
        <v/>
      </c>
      <c r="C617" s="14">
        <f ca="1">RANDBETWEEN(0,1000)/1000</f>
        <v>0.67300000000000004</v>
      </c>
      <c r="D617" s="16">
        <f>D616+1</f>
        <v>613</v>
      </c>
      <c r="E617" s="10">
        <f>ROUNDDOWN(D617/52,0)+1</f>
        <v>12</v>
      </c>
      <c r="F617" s="15">
        <f>F616+7</f>
        <v>48911</v>
      </c>
      <c r="G617" s="4">
        <f>YEAR(F617)</f>
        <v>2033</v>
      </c>
      <c r="H617" s="33">
        <v>0.55700000000000005</v>
      </c>
      <c r="I617" s="33">
        <v>0.93100000000000005</v>
      </c>
      <c r="J617" s="33">
        <v>0.29199999999999998</v>
      </c>
      <c r="K617" s="16" t="str">
        <f>IF(M616&gt;1,"Up","Down")</f>
        <v>Up</v>
      </c>
      <c r="L617" s="16" t="str">
        <f>IF(K617="Up",IF(H617&lt;$BJ$7,"Up","Down"),IF(H617&lt;$BK$7,"Down","Up"))</f>
        <v>Down</v>
      </c>
      <c r="M617" s="17">
        <f>IF(L617="Up",INDEX($AK$5:$AK$1005,MATCH(I617,$AI$5:$AI$1005,0),1),INDEX($AL$5:$AL$1005,MATCH(J617,$AI$5:$AI$1005,0),1))</f>
        <v>0.97943703604757903</v>
      </c>
      <c r="N617" s="16" t="str">
        <f>IF(P616&gt;1,"Up","Down")</f>
        <v>Up</v>
      </c>
      <c r="O617" s="16" t="str">
        <f>IF(N617="Up",IF(H617&lt;$BJ$12,"Up","Down"),IF(H617&lt;$BK$12,"Down","Up"))</f>
        <v>Up</v>
      </c>
      <c r="P617" s="17">
        <f>IF(O617="Up",INDEX($AP$5:$AP$1005,MATCH(I617,$AI$5:$AI$1005,0),1),INDEX($AQ$5:$AQ$1005,MATCH(J617,$AI$5:$AI$1005,0),1))</f>
        <v>1.0485718039935723</v>
      </c>
      <c r="Q617" s="19">
        <f>T616</f>
        <v>114672.72553821251</v>
      </c>
      <c r="R617" s="19">
        <f>INDEX(model!$S$5:$S$35,MATCH(G617,model!$Q$5:$Q$35,0),1)*model!$O$5</f>
        <v>0</v>
      </c>
      <c r="S617" s="19">
        <f>IF(RIGHT(B617,1)="C",T616*INDEX(model!$T$5:$T$35,MATCH(G617,model!$Q$5:$Q$35,0),1),0)</f>
        <v>0</v>
      </c>
      <c r="T617" s="19">
        <f>(Q617+R617-S617)*M617</f>
        <v>112314.71441664439</v>
      </c>
      <c r="U617" s="19">
        <f>X616</f>
        <v>123890.92383872927</v>
      </c>
      <c r="V617" s="19">
        <f>INDEX(model!$S$5:$S$35,MATCH(G617,model!$Q$5:$Q$35,0),1)*model!$O$6</f>
        <v>0</v>
      </c>
      <c r="W617" s="19">
        <f>IF(RIGHT(B617,1)="C",X616*INDEX(model!$T$5:$T$35,MATCH(G617,model!$Q$5:$Q$35,0),1),0)</f>
        <v>0</v>
      </c>
      <c r="X617" s="19">
        <f>(U617+V617-W617)*P617</f>
        <v>129908.52950800663</v>
      </c>
      <c r="Y617" s="19"/>
      <c r="Z617" s="36" t="str">
        <f>K617&amp;L617</f>
        <v>UpDown</v>
      </c>
      <c r="AA617" s="36" t="str">
        <f>N617&amp;O617</f>
        <v>UpUp</v>
      </c>
      <c r="AB617" s="19"/>
      <c r="AC617" s="19"/>
      <c r="AD617" s="19"/>
      <c r="AE617" s="19"/>
      <c r="AI617" s="18">
        <f>ROUND(AI616-0.001,3)</f>
        <v>0.38800000000000001</v>
      </c>
      <c r="AJ617" s="9">
        <f t="array" ref="AJ617">PERCENTILE(IF($BB$5:$BB$2729="Y",$AY$5:$AY$2729),$AI617)</f>
        <v>0.99789513240789451</v>
      </c>
      <c r="AK617" s="9">
        <f t="array" ref="AK617">PERCENTILE(IF($BC$5:$BC$2729="Y",$AY$5:$AY$2729),$AI617)</f>
        <v>1.0093183272317914</v>
      </c>
      <c r="AL617" s="9">
        <f t="array" ref="AL617">PERCENTILE(IF($BD$5:$BD$2729="Y",$AY$5:$AY$2729),$AI617)</f>
        <v>0.98350662568569158</v>
      </c>
      <c r="AM617" s="41" t="str">
        <f>IF(AI617&lt;$BJ$7,"Up","Down")</f>
        <v>Up</v>
      </c>
      <c r="AN617" s="41" t="str">
        <f>IF(AI617&lt;$BK$7,"Down","Up")</f>
        <v>Down</v>
      </c>
      <c r="AO617" s="9">
        <f t="array" ref="AO617">PERCENTILE(IF($BT$5:$BT$2729="Y",$BQ$5:$BQ$2729),$AI617)</f>
        <v>0.99718263434890808</v>
      </c>
      <c r="AP617" s="9">
        <f t="array" ref="AP617">PERCENTILE(IF($BU$5:$BU$2729="Y",$BQ$5:$BQ$2729),$AI617)</f>
        <v>1.0130522150129007</v>
      </c>
      <c r="AQ617" s="9">
        <f t="array" ref="AQ617">PERCENTILE(IF($BV$5:$BV$2729="Y",$BQ$5:$BQ$2729),$AI617)</f>
        <v>0.97997952991292603</v>
      </c>
      <c r="AR617" s="41" t="str">
        <f>IF(AI617&lt;$BJ$12,"Up","Down")</f>
        <v>Up</v>
      </c>
      <c r="AS617" s="41" t="str">
        <f>IF(AI617&lt;$BK$12,"Down","Up")</f>
        <v>Down</v>
      </c>
      <c r="AU617" s="4" t="str">
        <f>IF(AZ617=AZ618,IF(AZ617&gt;AZ616,AZ617&amp;"_O",""),AZ617&amp;"_C")</f>
        <v/>
      </c>
      <c r="AV617" s="7" t="str">
        <f>IF(RIGHT(AU617,1)="C",AX617/INDEX($AX$5:$AX$2729,MATCH(AZ617&amp;"_O",$AU$5:$AU$2729,0),1),"")</f>
        <v/>
      </c>
      <c r="AW617" s="38">
        <v>29854</v>
      </c>
      <c r="AX617" s="37">
        <v>112.77</v>
      </c>
      <c r="AY617" s="7">
        <f>AX617/AX616</f>
        <v>0.96998107689661095</v>
      </c>
      <c r="AZ617" s="4">
        <f>YEAR(AW617)</f>
        <v>1981</v>
      </c>
      <c r="BA617" s="2" t="s">
        <v>6</v>
      </c>
      <c r="BB617" s="12" t="str">
        <f>INDEX($CD$5:$CD$10,MATCH(BA617,$CC$5:$CC$10,0),1)</f>
        <v/>
      </c>
      <c r="BC617" s="12" t="str">
        <f>IF(AND(BB617="Y",AY617&gt;1),"Y","")</f>
        <v/>
      </c>
      <c r="BD617" s="12" t="str">
        <f>IF(AND(BB617="Y",AY617&lt;1),"Y","")</f>
        <v/>
      </c>
      <c r="BE617" s="12" t="str">
        <f>IF(AY617&gt;1,IF(AY616&gt;1,"Y",""),"")</f>
        <v/>
      </c>
      <c r="BF617" s="12" t="str">
        <f>IF(AY617&lt;1,IF(AY616&lt;1,"Y",""),"")</f>
        <v>Y</v>
      </c>
      <c r="BG617" s="2"/>
      <c r="BH617" s="2"/>
      <c r="BI617" s="2"/>
      <c r="BJ617" s="2"/>
      <c r="BK617" s="2"/>
      <c r="BL617" s="2"/>
      <c r="BM617" s="4" t="str">
        <f>IF(BR617=BR618,IF(BR617&gt;BR616,BR617&amp;"_O",""),BR617&amp;"_C")</f>
        <v/>
      </c>
      <c r="BN617" s="7" t="str">
        <f>IF(RIGHT(BM617,1)="C",BP617/INDEX($BP$5:$BP$2729,MATCH(BR617&amp;"_O",$BM$5:$BM$2729,0),1),"")</f>
        <v/>
      </c>
      <c r="BO617" s="38">
        <v>30253</v>
      </c>
      <c r="BP617" s="3">
        <v>212.63</v>
      </c>
      <c r="BQ617" s="7">
        <f>BP617/BP616</f>
        <v>0.98764457243717774</v>
      </c>
      <c r="BR617" s="4">
        <f>YEAR(BO617)</f>
        <v>1982</v>
      </c>
      <c r="BS617" s="2" t="s">
        <v>6</v>
      </c>
      <c r="BT617" s="12" t="str">
        <f>INDEX($CD$5:$CD$10,MATCH(BS617,$CC$5:$CC$10,0),1)</f>
        <v/>
      </c>
      <c r="BU617" s="12" t="str">
        <f>IF(AND(BT617="Y",BQ617&gt;1),"Y","")</f>
        <v/>
      </c>
      <c r="BV617" s="12" t="str">
        <f>IF(AND(BT617="Y",BQ617&lt;1),"Y","")</f>
        <v/>
      </c>
      <c r="BW617" s="12" t="str">
        <f>IF(BQ617&gt;1,IF(BQ616&gt;1,"Y",""),"")</f>
        <v/>
      </c>
      <c r="BX617" s="12" t="str">
        <f>IF(BQ617&lt;1,IF(BQ616&lt;1,"Y",""),"")</f>
        <v/>
      </c>
      <c r="BY617" s="2"/>
      <c r="BZ617" s="2"/>
      <c r="CA617" s="2"/>
    </row>
    <row r="618" spans="2:79">
      <c r="B618" s="4" t="str">
        <f>IF(G618=G619,IF(G618&gt;G617,G618&amp;"_O",""),G618&amp;"_C")</f>
        <v/>
      </c>
      <c r="C618" s="14">
        <f ca="1">RANDBETWEEN(0,1000)/1000</f>
        <v>0.60699999999999998</v>
      </c>
      <c r="D618" s="16">
        <f>D617+1</f>
        <v>614</v>
      </c>
      <c r="E618" s="10">
        <f>ROUNDDOWN(D618/52,0)+1</f>
        <v>12</v>
      </c>
      <c r="F618" s="15">
        <f>F617+7</f>
        <v>48918</v>
      </c>
      <c r="G618" s="4">
        <f>YEAR(F618)</f>
        <v>2033</v>
      </c>
      <c r="H618" s="33">
        <v>0.55300000000000005</v>
      </c>
      <c r="I618" s="33">
        <v>0.82499999999999996</v>
      </c>
      <c r="J618" s="33">
        <v>0.41799999999999998</v>
      </c>
      <c r="K618" s="16" t="str">
        <f>IF(M617&gt;1,"Up","Down")</f>
        <v>Down</v>
      </c>
      <c r="L618" s="16" t="str">
        <f>IF(K618="Up",IF(H618&lt;$BJ$7,"Up","Down"),IF(H618&lt;$BK$7,"Down","Up"))</f>
        <v>Up</v>
      </c>
      <c r="M618" s="17">
        <f>IF(L618="Up",INDEX($AK$5:$AK$1005,MATCH(I618,$AI$5:$AI$1005,0),1),INDEX($AL$5:$AL$1005,MATCH(J618,$AI$5:$AI$1005,0),1))</f>
        <v>1.0262411597058514</v>
      </c>
      <c r="N618" s="16" t="str">
        <f>IF(P617&gt;1,"Up","Down")</f>
        <v>Up</v>
      </c>
      <c r="O618" s="16" t="str">
        <f>IF(N618="Up",IF(H618&lt;$BJ$12,"Up","Down"),IF(H618&lt;$BK$12,"Down","Up"))</f>
        <v>Up</v>
      </c>
      <c r="P618" s="17">
        <f>IF(O618="Up",INDEX($AP$5:$AP$1005,MATCH(I618,$AI$5:$AI$1005,0),1),INDEX($AQ$5:$AQ$1005,MATCH(J618,$AI$5:$AI$1005,0),1))</f>
        <v>1.0352442253111196</v>
      </c>
      <c r="Q618" s="19">
        <f>T617</f>
        <v>112314.71441664439</v>
      </c>
      <c r="R618" s="19">
        <f>INDEX(model!$S$5:$S$35,MATCH(G618,model!$Q$5:$Q$35,0),1)*model!$O$5</f>
        <v>0</v>
      </c>
      <c r="S618" s="19">
        <f>IF(RIGHT(B618,1)="C",T617*INDEX(model!$T$5:$T$35,MATCH(G618,model!$Q$5:$Q$35,0),1),0)</f>
        <v>0</v>
      </c>
      <c r="T618" s="19">
        <f>(Q618+R618-S618)*M618</f>
        <v>115261.98277496865</v>
      </c>
      <c r="U618" s="19">
        <f>X617</f>
        <v>129908.52950800663</v>
      </c>
      <c r="V618" s="19">
        <f>INDEX(model!$S$5:$S$35,MATCH(G618,model!$Q$5:$Q$35,0),1)*model!$O$6</f>
        <v>0</v>
      </c>
      <c r="W618" s="19">
        <f>IF(RIGHT(B618,1)="C",X617*INDEX(model!$T$5:$T$35,MATCH(G618,model!$Q$5:$Q$35,0),1),0)</f>
        <v>0</v>
      </c>
      <c r="X618" s="19">
        <f>(U618+V618-W618)*P618</f>
        <v>134487.05499182304</v>
      </c>
      <c r="Y618" s="19"/>
      <c r="Z618" s="36" t="str">
        <f>K618&amp;L618</f>
        <v>DownUp</v>
      </c>
      <c r="AA618" s="36" t="str">
        <f>N618&amp;O618</f>
        <v>UpUp</v>
      </c>
      <c r="AB618" s="19"/>
      <c r="AC618" s="19"/>
      <c r="AD618" s="19"/>
      <c r="AE618" s="19"/>
      <c r="AI618" s="18">
        <f>ROUND(AI617-0.001,3)</f>
        <v>0.38700000000000001</v>
      </c>
      <c r="AJ618" s="9">
        <f t="array" ref="AJ618">PERCENTILE(IF($BB$5:$BB$2729="Y",$AY$5:$AY$2729),$AI618)</f>
        <v>0.99787595082503122</v>
      </c>
      <c r="AK618" s="9">
        <f t="array" ref="AK618">PERCENTILE(IF($BC$5:$BC$2729="Y",$AY$5:$AY$2729),$AI618)</f>
        <v>1.0092852196109303</v>
      </c>
      <c r="AL618" s="9">
        <f t="array" ref="AL618">PERCENTILE(IF($BD$5:$BD$2729="Y",$AY$5:$AY$2729),$AI618)</f>
        <v>0.9834778181689755</v>
      </c>
      <c r="AM618" s="41" t="str">
        <f>IF(AI618&lt;$BJ$7,"Up","Down")</f>
        <v>Up</v>
      </c>
      <c r="AN618" s="41" t="str">
        <f>IF(AI618&lt;$BK$7,"Down","Up")</f>
        <v>Down</v>
      </c>
      <c r="AO618" s="9">
        <f t="array" ref="AO618">PERCENTILE(IF($BT$5:$BT$2729="Y",$BQ$5:$BQ$2729),$AI618)</f>
        <v>0.99711090792888113</v>
      </c>
      <c r="AP618" s="9">
        <f t="array" ref="AP618">PERCENTILE(IF($BU$5:$BU$2729="Y",$BQ$5:$BQ$2729),$AI618)</f>
        <v>1.0130397377843987</v>
      </c>
      <c r="AQ618" s="9">
        <f t="array" ref="AQ618">PERCENTILE(IF($BV$5:$BV$2729="Y",$BQ$5:$BQ$2729),$AI618)</f>
        <v>0.97997715952402975</v>
      </c>
      <c r="AR618" s="41" t="str">
        <f>IF(AI618&lt;$BJ$12,"Up","Down")</f>
        <v>Up</v>
      </c>
      <c r="AS618" s="41" t="str">
        <f>IF(AI618&lt;$BK$12,"Down","Up")</f>
        <v>Down</v>
      </c>
      <c r="AU618" s="4" t="str">
        <f>IF(AZ618=AZ619,IF(AZ618&gt;AZ617,AZ618&amp;"_O",""),AZ618&amp;"_C")</f>
        <v/>
      </c>
      <c r="AV618" s="7" t="str">
        <f>IF(RIGHT(AU618,1)="C",AX618/INDEX($AX$5:$AX$2729,MATCH(AZ618&amp;"_O",$AU$5:$AU$2729,0),1),"")</f>
        <v/>
      </c>
      <c r="AW618" s="38">
        <v>29861</v>
      </c>
      <c r="AX618" s="37">
        <v>119.36</v>
      </c>
      <c r="AY618" s="7">
        <f>AX618/AX617</f>
        <v>1.0584375277112708</v>
      </c>
      <c r="AZ618" s="4">
        <f>YEAR(AW618)</f>
        <v>1981</v>
      </c>
      <c r="BA618" s="2" t="s">
        <v>6</v>
      </c>
      <c r="BB618" s="12" t="str">
        <f>INDEX($CD$5:$CD$10,MATCH(BA618,$CC$5:$CC$10,0),1)</f>
        <v/>
      </c>
      <c r="BC618" s="12" t="str">
        <f>IF(AND(BB618="Y",AY618&gt;1),"Y","")</f>
        <v/>
      </c>
      <c r="BD618" s="12" t="str">
        <f>IF(AND(BB618="Y",AY618&lt;1),"Y","")</f>
        <v/>
      </c>
      <c r="BE618" s="12" t="str">
        <f>IF(AY618&gt;1,IF(AY617&gt;1,"Y",""),"")</f>
        <v/>
      </c>
      <c r="BF618" s="12" t="str">
        <f>IF(AY618&lt;1,IF(AY617&lt;1,"Y",""),"")</f>
        <v/>
      </c>
      <c r="BG618" s="2"/>
      <c r="BH618" s="2"/>
      <c r="BI618" s="2"/>
      <c r="BJ618" s="2"/>
      <c r="BK618" s="2"/>
      <c r="BL618" s="2"/>
      <c r="BM618" s="4" t="str">
        <f>IF(BR618=BR619,IF(BR618&gt;BR617,BR618&amp;"_O",""),BR618&amp;"_C")</f>
        <v/>
      </c>
      <c r="BN618" s="7" t="str">
        <f>IF(RIGHT(BM618,1)="C",BP618/INDEX($BP$5:$BP$2729,MATCH(BR618&amp;"_O",$BM$5:$BM$2729,0),1),"")</f>
        <v/>
      </c>
      <c r="BO618" s="38">
        <v>30260</v>
      </c>
      <c r="BP618" s="3">
        <v>227.03</v>
      </c>
      <c r="BQ618" s="7">
        <f>BP618/BP617</f>
        <v>1.0677232751728354</v>
      </c>
      <c r="BR618" s="4">
        <f>YEAR(BO618)</f>
        <v>1982</v>
      </c>
      <c r="BS618" s="2" t="s">
        <v>6</v>
      </c>
      <c r="BT618" s="12" t="str">
        <f>INDEX($CD$5:$CD$10,MATCH(BS618,$CC$5:$CC$10,0),1)</f>
        <v/>
      </c>
      <c r="BU618" s="12" t="str">
        <f>IF(AND(BT618="Y",BQ618&gt;1),"Y","")</f>
        <v/>
      </c>
      <c r="BV618" s="12" t="str">
        <f>IF(AND(BT618="Y",BQ618&lt;1),"Y","")</f>
        <v/>
      </c>
      <c r="BW618" s="12" t="str">
        <f>IF(BQ618&gt;1,IF(BQ617&gt;1,"Y",""),"")</f>
        <v/>
      </c>
      <c r="BX618" s="12" t="str">
        <f>IF(BQ618&lt;1,IF(BQ617&lt;1,"Y",""),"")</f>
        <v/>
      </c>
      <c r="BY618" s="2"/>
      <c r="BZ618" s="2"/>
      <c r="CA618" s="2"/>
    </row>
    <row r="619" spans="2:79">
      <c r="B619" s="4" t="str">
        <f>IF(G619=G620,IF(G619&gt;G618,G619&amp;"_O",""),G619&amp;"_C")</f>
        <v/>
      </c>
      <c r="C619" s="14">
        <f ca="1">RANDBETWEEN(0,1000)/1000</f>
        <v>0.65700000000000003</v>
      </c>
      <c r="D619" s="16">
        <f>D618+1</f>
        <v>615</v>
      </c>
      <c r="E619" s="10">
        <f>ROUNDDOWN(D619/52,0)+1</f>
        <v>12</v>
      </c>
      <c r="F619" s="15">
        <f>F618+7</f>
        <v>48925</v>
      </c>
      <c r="G619" s="4">
        <f>YEAR(F619)</f>
        <v>2033</v>
      </c>
      <c r="H619" s="33">
        <v>0.54800000000000004</v>
      </c>
      <c r="I619" s="33">
        <v>0.39600000000000002</v>
      </c>
      <c r="J619" s="33">
        <v>0.72</v>
      </c>
      <c r="K619" s="16" t="str">
        <f>IF(M618&gt;1,"Up","Down")</f>
        <v>Up</v>
      </c>
      <c r="L619" s="16" t="str">
        <f>IF(K619="Up",IF(H619&lt;$BJ$7,"Up","Down"),IF(H619&lt;$BK$7,"Down","Up"))</f>
        <v>Up</v>
      </c>
      <c r="M619" s="17">
        <f>IF(L619="Up",INDEX($AK$5:$AK$1005,MATCH(I619,$AI$5:$AI$1005,0),1),INDEX($AL$5:$AL$1005,MATCH(J619,$AI$5:$AI$1005,0),1))</f>
        <v>1.009502473183391</v>
      </c>
      <c r="N619" s="16" t="str">
        <f>IF(P618&gt;1,"Up","Down")</f>
        <v>Up</v>
      </c>
      <c r="O619" s="16" t="str">
        <f>IF(N619="Up",IF(H619&lt;$BJ$12,"Up","Down"),IF(H619&lt;$BK$12,"Down","Up"))</f>
        <v>Up</v>
      </c>
      <c r="P619" s="17">
        <f>IF(O619="Up",INDEX($AP$5:$AP$1005,MATCH(I619,$AI$5:$AI$1005,0),1),INDEX($AQ$5:$AQ$1005,MATCH(J619,$AI$5:$AI$1005,0),1))</f>
        <v>1.0131666763359706</v>
      </c>
      <c r="Q619" s="19">
        <f>T618</f>
        <v>115261.98277496865</v>
      </c>
      <c r="R619" s="19">
        <f>INDEX(model!$S$5:$S$35,MATCH(G619,model!$Q$5:$Q$35,0),1)*model!$O$5</f>
        <v>0</v>
      </c>
      <c r="S619" s="19">
        <f>IF(RIGHT(B619,1)="C",T618*INDEX(model!$T$5:$T$35,MATCH(G619,model!$Q$5:$Q$35,0),1),0)</f>
        <v>0</v>
      </c>
      <c r="T619" s="19">
        <f>(Q619+R619-S619)*M619</f>
        <v>116357.25667535227</v>
      </c>
      <c r="U619" s="19">
        <f>X618</f>
        <v>134487.05499182304</v>
      </c>
      <c r="V619" s="19">
        <f>INDEX(model!$S$5:$S$35,MATCH(G619,model!$Q$5:$Q$35,0),1)*model!$O$6</f>
        <v>0</v>
      </c>
      <c r="W619" s="19">
        <f>IF(RIGHT(B619,1)="C",X618*INDEX(model!$T$5:$T$35,MATCH(G619,model!$Q$5:$Q$35,0),1),0)</f>
        <v>0</v>
      </c>
      <c r="X619" s="19">
        <f>(U619+V619-W619)*P619</f>
        <v>136257.80251627826</v>
      </c>
      <c r="Y619" s="19"/>
      <c r="Z619" s="36" t="str">
        <f>K619&amp;L619</f>
        <v>UpUp</v>
      </c>
      <c r="AA619" s="36" t="str">
        <f>N619&amp;O619</f>
        <v>UpUp</v>
      </c>
      <c r="AB619" s="19"/>
      <c r="AC619" s="19"/>
      <c r="AD619" s="19"/>
      <c r="AE619" s="19"/>
      <c r="AI619" s="18">
        <f>ROUND(AI618-0.001,3)</f>
        <v>0.38600000000000001</v>
      </c>
      <c r="AJ619" s="9">
        <f t="array" ref="AJ619">PERCENTILE(IF($BB$5:$BB$2729="Y",$AY$5:$AY$2729),$AI619)</f>
        <v>0.99784753435570173</v>
      </c>
      <c r="AK619" s="9">
        <f t="array" ref="AK619">PERCENTILE(IF($BC$5:$BC$2729="Y",$AY$5:$AY$2729),$AI619)</f>
        <v>1.0092535786275381</v>
      </c>
      <c r="AL619" s="9">
        <f t="array" ref="AL619">PERCENTILE(IF($BD$5:$BD$2729="Y",$AY$5:$AY$2729),$AI619)</f>
        <v>0.98343142923276561</v>
      </c>
      <c r="AM619" s="41" t="str">
        <f>IF(AI619&lt;$BJ$7,"Up","Down")</f>
        <v>Up</v>
      </c>
      <c r="AN619" s="41" t="str">
        <f>IF(AI619&lt;$BK$7,"Down","Up")</f>
        <v>Down</v>
      </c>
      <c r="AO619" s="9">
        <f t="array" ref="AO619">PERCENTILE(IF($BT$5:$BT$2729="Y",$BQ$5:$BQ$2729),$AI619)</f>
        <v>0.99708734149501266</v>
      </c>
      <c r="AP619" s="9">
        <f t="array" ref="AP619">PERCENTILE(IF($BU$5:$BU$2729="Y",$BQ$5:$BQ$2729),$AI619)</f>
        <v>1.0130117715619935</v>
      </c>
      <c r="AQ619" s="9">
        <f t="array" ref="AQ619">PERCENTILE(IF($BV$5:$BV$2729="Y",$BQ$5:$BQ$2729),$AI619)</f>
        <v>0.97996473336588763</v>
      </c>
      <c r="AR619" s="41" t="str">
        <f>IF(AI619&lt;$BJ$12,"Up","Down")</f>
        <v>Up</v>
      </c>
      <c r="AS619" s="41" t="str">
        <f>IF(AI619&lt;$BK$12,"Down","Up")</f>
        <v>Down</v>
      </c>
      <c r="AU619" s="4" t="str">
        <f>IF(AZ619=AZ620,IF(AZ619&gt;AZ618,AZ619&amp;"_O",""),AZ619&amp;"_C")</f>
        <v/>
      </c>
      <c r="AV619" s="7" t="str">
        <f>IF(RIGHT(AU619,1)="C",AX619/INDEX($AX$5:$AX$2729,MATCH(AZ619&amp;"_O",$AU$5:$AU$2729,0),1),"")</f>
        <v/>
      </c>
      <c r="AW619" s="38">
        <v>29868</v>
      </c>
      <c r="AX619" s="37">
        <v>121.45</v>
      </c>
      <c r="AY619" s="7">
        <f>AX619/AX618</f>
        <v>1.0175100536193029</v>
      </c>
      <c r="AZ619" s="4">
        <f>YEAR(AW619)</f>
        <v>1981</v>
      </c>
      <c r="BA619" s="2" t="s">
        <v>6</v>
      </c>
      <c r="BB619" s="12" t="str">
        <f>INDEX($CD$5:$CD$10,MATCH(BA619,$CC$5:$CC$10,0),1)</f>
        <v/>
      </c>
      <c r="BC619" s="12" t="str">
        <f>IF(AND(BB619="Y",AY619&gt;1),"Y","")</f>
        <v/>
      </c>
      <c r="BD619" s="12" t="str">
        <f>IF(AND(BB619="Y",AY619&lt;1),"Y","")</f>
        <v/>
      </c>
      <c r="BE619" s="12" t="str">
        <f>IF(AY619&gt;1,IF(AY618&gt;1,"Y",""),"")</f>
        <v>Y</v>
      </c>
      <c r="BF619" s="12" t="str">
        <f>IF(AY619&lt;1,IF(AY618&lt;1,"Y",""),"")</f>
        <v/>
      </c>
      <c r="BG619" s="2"/>
      <c r="BH619" s="2"/>
      <c r="BI619" s="2"/>
      <c r="BJ619" s="2"/>
      <c r="BK619" s="2"/>
      <c r="BL619" s="2"/>
      <c r="BM619" s="4" t="str">
        <f>IF(BR619=BR620,IF(BR619&gt;BR618,BR619&amp;"_O",""),BR619&amp;"_C")</f>
        <v/>
      </c>
      <c r="BN619" s="7" t="str">
        <f>IF(RIGHT(BM619,1)="C",BP619/INDEX($BP$5:$BP$2729,MATCH(BR619&amp;"_O",$BM$5:$BM$2729,0),1),"")</f>
        <v/>
      </c>
      <c r="BO619" s="38">
        <v>30267</v>
      </c>
      <c r="BP619" s="3">
        <v>232.61</v>
      </c>
      <c r="BQ619" s="7">
        <f>BP619/BP618</f>
        <v>1.0245782495705413</v>
      </c>
      <c r="BR619" s="4">
        <f>YEAR(BO619)</f>
        <v>1982</v>
      </c>
      <c r="BS619" s="2" t="s">
        <v>6</v>
      </c>
      <c r="BT619" s="12" t="str">
        <f>INDEX($CD$5:$CD$10,MATCH(BS619,$CC$5:$CC$10,0),1)</f>
        <v/>
      </c>
      <c r="BU619" s="12" t="str">
        <f>IF(AND(BT619="Y",BQ619&gt;1),"Y","")</f>
        <v/>
      </c>
      <c r="BV619" s="12" t="str">
        <f>IF(AND(BT619="Y",BQ619&lt;1),"Y","")</f>
        <v/>
      </c>
      <c r="BW619" s="12" t="str">
        <f>IF(BQ619&gt;1,IF(BQ618&gt;1,"Y",""),"")</f>
        <v>Y</v>
      </c>
      <c r="BX619" s="12" t="str">
        <f>IF(BQ619&lt;1,IF(BQ618&lt;1,"Y",""),"")</f>
        <v/>
      </c>
      <c r="BY619" s="2"/>
      <c r="BZ619" s="2"/>
      <c r="CA619" s="2"/>
    </row>
    <row r="620" spans="2:79">
      <c r="B620" s="4" t="str">
        <f>IF(G620=G621,IF(G620&gt;G619,G620&amp;"_O",""),G620&amp;"_C")</f>
        <v/>
      </c>
      <c r="C620" s="14">
        <f ca="1">RANDBETWEEN(0,1000)/1000</f>
        <v>0.89800000000000002</v>
      </c>
      <c r="D620" s="16">
        <f>D619+1</f>
        <v>616</v>
      </c>
      <c r="E620" s="10">
        <f>ROUNDDOWN(D620/52,0)+1</f>
        <v>12</v>
      </c>
      <c r="F620" s="15">
        <f>F619+7</f>
        <v>48932</v>
      </c>
      <c r="G620" s="4">
        <f>YEAR(F620)</f>
        <v>2033</v>
      </c>
      <c r="H620" s="33">
        <v>0.623</v>
      </c>
      <c r="I620" s="33">
        <v>0.68600000000000005</v>
      </c>
      <c r="J620" s="33">
        <v>0.67800000000000005</v>
      </c>
      <c r="K620" s="16" t="str">
        <f>IF(M619&gt;1,"Up","Down")</f>
        <v>Up</v>
      </c>
      <c r="L620" s="16" t="str">
        <f>IF(K620="Up",IF(H620&lt;$BJ$7,"Up","Down"),IF(H620&lt;$BK$7,"Down","Up"))</f>
        <v>Down</v>
      </c>
      <c r="M620" s="17">
        <f>IF(L620="Up",INDEX($AK$5:$AK$1005,MATCH(I620,$AI$5:$AI$1005,0),1),INDEX($AL$5:$AL$1005,MATCH(J620,$AI$5:$AI$1005,0),1))</f>
        <v>0.99279226905762752</v>
      </c>
      <c r="N620" s="16" t="str">
        <f>IF(P619&gt;1,"Up","Down")</f>
        <v>Up</v>
      </c>
      <c r="O620" s="16" t="str">
        <f>IF(N620="Up",IF(H620&lt;$BJ$12,"Up","Down"),IF(H620&lt;$BK$12,"Down","Up"))</f>
        <v>Down</v>
      </c>
      <c r="P620" s="17">
        <f>IF(O620="Up",INDEX($AP$5:$AP$1005,MATCH(I620,$AI$5:$AI$1005,0),1),INDEX($AQ$5:$AQ$1005,MATCH(J620,$AI$5:$AI$1005,0),1))</f>
        <v>0.99206149868611393</v>
      </c>
      <c r="Q620" s="19">
        <f>T619</f>
        <v>116357.25667535227</v>
      </c>
      <c r="R620" s="19">
        <f>INDEX(model!$S$5:$S$35,MATCH(G620,model!$Q$5:$Q$35,0),1)*model!$O$5</f>
        <v>0</v>
      </c>
      <c r="S620" s="19">
        <f>IF(RIGHT(B620,1)="C",T619*INDEX(model!$T$5:$T$35,MATCH(G620,model!$Q$5:$Q$35,0),1),0)</f>
        <v>0</v>
      </c>
      <c r="T620" s="19">
        <f>(Q620+R620-S620)*M620</f>
        <v>115518.58487604375</v>
      </c>
      <c r="U620" s="19">
        <f>X619</f>
        <v>136257.80251627826</v>
      </c>
      <c r="V620" s="19">
        <f>INDEX(model!$S$5:$S$35,MATCH(G620,model!$Q$5:$Q$35,0),1)*model!$O$6</f>
        <v>0</v>
      </c>
      <c r="W620" s="19">
        <f>IF(RIGHT(B620,1)="C",X619*INDEX(model!$T$5:$T$35,MATCH(G620,model!$Q$5:$Q$35,0),1),0)</f>
        <v>0</v>
      </c>
      <c r="X620" s="19">
        <f>(U620+V620-W620)*P620</f>
        <v>135176.11977197556</v>
      </c>
      <c r="Y620" s="19"/>
      <c r="Z620" s="36" t="str">
        <f>K620&amp;L620</f>
        <v>UpDown</v>
      </c>
      <c r="AA620" s="36" t="str">
        <f>N620&amp;O620</f>
        <v>UpDown</v>
      </c>
      <c r="AB620" s="19"/>
      <c r="AC620" s="19"/>
      <c r="AD620" s="19"/>
      <c r="AE620" s="19"/>
      <c r="AI620" s="18">
        <f>ROUND(AI619-0.001,3)</f>
        <v>0.38500000000000001</v>
      </c>
      <c r="AJ620" s="9">
        <f t="array" ref="AJ620">PERCENTILE(IF($BB$5:$BB$2729="Y",$AY$5:$AY$2729),$AI620)</f>
        <v>0.99775878439619081</v>
      </c>
      <c r="AK620" s="9">
        <f t="array" ref="AK620">PERCENTILE(IF($BC$5:$BC$2729="Y",$AY$5:$AY$2729),$AI620)</f>
        <v>1.0092384937113903</v>
      </c>
      <c r="AL620" s="9">
        <f t="array" ref="AL620">PERCENTILE(IF($BD$5:$BD$2729="Y",$AY$5:$AY$2729),$AI620)</f>
        <v>0.98338521233914344</v>
      </c>
      <c r="AM620" s="41" t="str">
        <f>IF(AI620&lt;$BJ$7,"Up","Down")</f>
        <v>Up</v>
      </c>
      <c r="AN620" s="41" t="str">
        <f>IF(AI620&lt;$BK$7,"Down","Up")</f>
        <v>Down</v>
      </c>
      <c r="AO620" s="9">
        <f t="array" ref="AO620">PERCENTILE(IF($BT$5:$BT$2729="Y",$BQ$5:$BQ$2729),$AI620)</f>
        <v>0.99698327434765233</v>
      </c>
      <c r="AP620" s="9">
        <f t="array" ref="AP620">PERCENTILE(IF($BU$5:$BU$2729="Y",$BQ$5:$BQ$2729),$AI620)</f>
        <v>1.0129928365512584</v>
      </c>
      <c r="AQ620" s="9">
        <f t="array" ref="AQ620">PERCENTILE(IF($BV$5:$BV$2729="Y",$BQ$5:$BQ$2729),$AI620)</f>
        <v>0.97993775837720665</v>
      </c>
      <c r="AR620" s="41" t="str">
        <f>IF(AI620&lt;$BJ$12,"Up","Down")</f>
        <v>Up</v>
      </c>
      <c r="AS620" s="41" t="str">
        <f>IF(AI620&lt;$BK$12,"Down","Up")</f>
        <v>Down</v>
      </c>
      <c r="AU620" s="4" t="str">
        <f>IF(AZ620=AZ621,IF(AZ620&gt;AZ619,AZ620&amp;"_O",""),AZ620&amp;"_C")</f>
        <v/>
      </c>
      <c r="AV620" s="7" t="str">
        <f>IF(RIGHT(AU620,1)="C",AX620/INDEX($AX$5:$AX$2729,MATCH(AZ620&amp;"_O",$AU$5:$AU$2729,0),1),"")</f>
        <v/>
      </c>
      <c r="AW620" s="38">
        <v>29875</v>
      </c>
      <c r="AX620" s="37">
        <v>119.19</v>
      </c>
      <c r="AY620" s="7">
        <f>AX620/AX619</f>
        <v>0.9813915191436805</v>
      </c>
      <c r="AZ620" s="4">
        <f>YEAR(AW620)</f>
        <v>1981</v>
      </c>
      <c r="BA620" s="2" t="s">
        <v>6</v>
      </c>
      <c r="BB620" s="12" t="str">
        <f>INDEX($CD$5:$CD$10,MATCH(BA620,$CC$5:$CC$10,0),1)</f>
        <v/>
      </c>
      <c r="BC620" s="12" t="str">
        <f>IF(AND(BB620="Y",AY620&gt;1),"Y","")</f>
        <v/>
      </c>
      <c r="BD620" s="12" t="str">
        <f>IF(AND(BB620="Y",AY620&lt;1),"Y","")</f>
        <v/>
      </c>
      <c r="BE620" s="12" t="str">
        <f>IF(AY620&gt;1,IF(AY619&gt;1,"Y",""),"")</f>
        <v/>
      </c>
      <c r="BF620" s="12" t="str">
        <f>IF(AY620&lt;1,IF(AY619&lt;1,"Y",""),"")</f>
        <v/>
      </c>
      <c r="BG620" s="2"/>
      <c r="BH620" s="2"/>
      <c r="BI620" s="2"/>
      <c r="BJ620" s="2"/>
      <c r="BK620" s="2"/>
      <c r="BL620" s="2"/>
      <c r="BM620" s="4" t="str">
        <f>IF(BR620=BR621,IF(BR620&gt;BR619,BR620&amp;"_O",""),BR620&amp;"_C")</f>
        <v/>
      </c>
      <c r="BN620" s="7" t="str">
        <f>IF(RIGHT(BM620,1)="C",BP620/INDEX($BP$5:$BP$2729,MATCH(BR620&amp;"_O",$BM$5:$BM$2729,0),1),"")</f>
        <v/>
      </c>
      <c r="BO620" s="38">
        <v>30274</v>
      </c>
      <c r="BP620" s="3">
        <v>229.41</v>
      </c>
      <c r="BQ620" s="7">
        <f>BP620/BP619</f>
        <v>0.98624306779588145</v>
      </c>
      <c r="BR620" s="4">
        <f>YEAR(BO620)</f>
        <v>1982</v>
      </c>
      <c r="BS620" s="2" t="s">
        <v>6</v>
      </c>
      <c r="BT620" s="12" t="str">
        <f>INDEX($CD$5:$CD$10,MATCH(BS620,$CC$5:$CC$10,0),1)</f>
        <v/>
      </c>
      <c r="BU620" s="12" t="str">
        <f>IF(AND(BT620="Y",BQ620&gt;1),"Y","")</f>
        <v/>
      </c>
      <c r="BV620" s="12" t="str">
        <f>IF(AND(BT620="Y",BQ620&lt;1),"Y","")</f>
        <v/>
      </c>
      <c r="BW620" s="12" t="str">
        <f>IF(BQ620&gt;1,IF(BQ619&gt;1,"Y",""),"")</f>
        <v/>
      </c>
      <c r="BX620" s="12" t="str">
        <f>IF(BQ620&lt;1,IF(BQ619&lt;1,"Y",""),"")</f>
        <v/>
      </c>
      <c r="BY620" s="2"/>
      <c r="BZ620" s="2"/>
      <c r="CA620" s="2"/>
    </row>
    <row r="621" spans="2:79">
      <c r="B621" s="4" t="str">
        <f>IF(G621=G622,IF(G621&gt;G620,G621&amp;"_O",""),G621&amp;"_C")</f>
        <v>2033_C</v>
      </c>
      <c r="C621" s="14">
        <f ca="1">RANDBETWEEN(0,1000)/1000</f>
        <v>0.624</v>
      </c>
      <c r="D621" s="16">
        <f>D620+1</f>
        <v>617</v>
      </c>
      <c r="E621" s="10">
        <f>ROUNDDOWN(D621/52,0)+1</f>
        <v>12</v>
      </c>
      <c r="F621" s="15">
        <f>F620+7</f>
        <v>48939</v>
      </c>
      <c r="G621" s="4">
        <f>YEAR(F621)</f>
        <v>2033</v>
      </c>
      <c r="H621" s="33">
        <v>0.38500000000000001</v>
      </c>
      <c r="I621" s="33">
        <v>0.25800000000000001</v>
      </c>
      <c r="J621" s="33">
        <v>0.08</v>
      </c>
      <c r="K621" s="16" t="str">
        <f>IF(M620&gt;1,"Up","Down")</f>
        <v>Down</v>
      </c>
      <c r="L621" s="16" t="str">
        <f>IF(K621="Up",IF(H621&lt;$BJ$7,"Up","Down"),IF(H621&lt;$BK$7,"Down","Up"))</f>
        <v>Down</v>
      </c>
      <c r="M621" s="17">
        <f>IF(L621="Up",INDEX($AK$5:$AK$1005,MATCH(I621,$AI$5:$AI$1005,0),1),INDEX($AL$5:$AL$1005,MATCH(J621,$AI$5:$AI$1005,0),1))</f>
        <v>0.95784202713769395</v>
      </c>
      <c r="N621" s="16" t="str">
        <f>IF(P620&gt;1,"Up","Down")</f>
        <v>Down</v>
      </c>
      <c r="O621" s="16" t="str">
        <f>IF(N621="Up",IF(H621&lt;$BJ$12,"Up","Down"),IF(H621&lt;$BK$12,"Down","Up"))</f>
        <v>Down</v>
      </c>
      <c r="P621" s="17">
        <f>IF(O621="Up",INDEX($AP$5:$AP$1005,MATCH(I621,$AI$5:$AI$1005,0),1),INDEX($AQ$5:$AQ$1005,MATCH(J621,$AI$5:$AI$1005,0),1))</f>
        <v>0.94618251157665811</v>
      </c>
      <c r="Q621" s="19">
        <f>T620</f>
        <v>115518.58487604375</v>
      </c>
      <c r="R621" s="19">
        <f>INDEX(model!$S$5:$S$35,MATCH(G621,model!$Q$5:$Q$35,0),1)*model!$O$5</f>
        <v>0</v>
      </c>
      <c r="S621" s="19">
        <f>IF(RIGHT(B621,1)="C",T620*INDEX(model!$T$5:$T$35,MATCH(G621,model!$Q$5:$Q$35,0),1),0)</f>
        <v>0</v>
      </c>
      <c r="T621" s="19">
        <f>(Q621+R621-S621)*M621</f>
        <v>110648.5555097475</v>
      </c>
      <c r="U621" s="19">
        <f>X620</f>
        <v>135176.11977197556</v>
      </c>
      <c r="V621" s="19">
        <f>INDEX(model!$S$5:$S$35,MATCH(G621,model!$Q$5:$Q$35,0),1)*model!$O$6</f>
        <v>0</v>
      </c>
      <c r="W621" s="19">
        <f>IF(RIGHT(B621,1)="C",X620*INDEX(model!$T$5:$T$35,MATCH(G621,model!$Q$5:$Q$35,0),1),0)</f>
        <v>0</v>
      </c>
      <c r="X621" s="19">
        <f>(U621+V621-W621)*P621</f>
        <v>127901.28051103499</v>
      </c>
      <c r="Y621" s="19"/>
      <c r="Z621" s="36" t="str">
        <f>K621&amp;L621</f>
        <v>DownDown</v>
      </c>
      <c r="AA621" s="36" t="str">
        <f>N621&amp;O621</f>
        <v>DownDown</v>
      </c>
      <c r="AB621" s="19"/>
      <c r="AC621" s="19"/>
      <c r="AD621" s="19"/>
      <c r="AE621" s="19"/>
      <c r="AI621" s="18">
        <f>ROUND(AI620-0.001,3)</f>
        <v>0.38400000000000001</v>
      </c>
      <c r="AJ621" s="9">
        <f t="array" ref="AJ621">PERCENTILE(IF($BB$5:$BB$2729="Y",$AY$5:$AY$2729),$AI621)</f>
        <v>0.99769858936498956</v>
      </c>
      <c r="AK621" s="9">
        <f t="array" ref="AK621">PERCENTILE(IF($BC$5:$BC$2729="Y",$AY$5:$AY$2729),$AI621)</f>
        <v>1.0092117615392051</v>
      </c>
      <c r="AL621" s="9">
        <f t="array" ref="AL621">PERCENTILE(IF($BD$5:$BD$2729="Y",$AY$5:$AY$2729),$AI621)</f>
        <v>0.98336704435750522</v>
      </c>
      <c r="AM621" s="41" t="str">
        <f>IF(AI621&lt;$BJ$7,"Up","Down")</f>
        <v>Up</v>
      </c>
      <c r="AN621" s="41" t="str">
        <f>IF(AI621&lt;$BK$7,"Down","Up")</f>
        <v>Down</v>
      </c>
      <c r="AO621" s="9">
        <f t="array" ref="AO621">PERCENTILE(IF($BT$5:$BT$2729="Y",$BQ$5:$BQ$2729),$AI621)</f>
        <v>0.99693367982207803</v>
      </c>
      <c r="AP621" s="9">
        <f t="array" ref="AP621">PERCENTILE(IF($BU$5:$BU$2729="Y",$BQ$5:$BQ$2729),$AI621)</f>
        <v>1.0129826102607526</v>
      </c>
      <c r="AQ621" s="9">
        <f t="array" ref="AQ621">PERCENTILE(IF($BV$5:$BV$2729="Y",$BQ$5:$BQ$2729),$AI621)</f>
        <v>0.97990052223746738</v>
      </c>
      <c r="AR621" s="41" t="str">
        <f>IF(AI621&lt;$BJ$12,"Up","Down")</f>
        <v>Up</v>
      </c>
      <c r="AS621" s="41" t="str">
        <f>IF(AI621&lt;$BK$12,"Down","Up")</f>
        <v>Down</v>
      </c>
      <c r="AU621" s="4" t="str">
        <f>IF(AZ621=AZ622,IF(AZ621&gt;AZ620,AZ621&amp;"_O",""),AZ621&amp;"_C")</f>
        <v/>
      </c>
      <c r="AV621" s="7" t="str">
        <f>IF(RIGHT(AU621,1)="C",AX621/INDEX($AX$5:$AX$2729,MATCH(AZ621&amp;"_O",$AU$5:$AU$2729,0),1),"")</f>
        <v/>
      </c>
      <c r="AW621" s="38">
        <v>29882</v>
      </c>
      <c r="AX621" s="37">
        <v>118.6</v>
      </c>
      <c r="AY621" s="7">
        <f>AX621/AX620</f>
        <v>0.9950499202953268</v>
      </c>
      <c r="AZ621" s="4">
        <f>YEAR(AW621)</f>
        <v>1981</v>
      </c>
      <c r="BA621" s="2" t="s">
        <v>6</v>
      </c>
      <c r="BB621" s="12" t="str">
        <f>INDEX($CD$5:$CD$10,MATCH(BA621,$CC$5:$CC$10,0),1)</f>
        <v/>
      </c>
      <c r="BC621" s="12" t="str">
        <f>IF(AND(BB621="Y",AY621&gt;1),"Y","")</f>
        <v/>
      </c>
      <c r="BD621" s="12" t="str">
        <f>IF(AND(BB621="Y",AY621&lt;1),"Y","")</f>
        <v/>
      </c>
      <c r="BE621" s="12" t="str">
        <f>IF(AY621&gt;1,IF(AY620&gt;1,"Y",""),"")</f>
        <v/>
      </c>
      <c r="BF621" s="12" t="str">
        <f>IF(AY621&lt;1,IF(AY620&lt;1,"Y",""),"")</f>
        <v>Y</v>
      </c>
      <c r="BG621" s="2"/>
      <c r="BH621" s="2"/>
      <c r="BI621" s="2"/>
      <c r="BJ621" s="2"/>
      <c r="BK621" s="2"/>
      <c r="BL621" s="2"/>
      <c r="BM621" s="4" t="str">
        <f>IF(BR621=BR622,IF(BR621&gt;BR620,BR621&amp;"_O",""),BR621&amp;"_C")</f>
        <v/>
      </c>
      <c r="BN621" s="7" t="str">
        <f>IF(RIGHT(BM621,1)="C",BP621/INDEX($BP$5:$BP$2729,MATCH(BR621&amp;"_O",$BM$5:$BM$2729,0),1),"")</f>
        <v/>
      </c>
      <c r="BO621" s="38">
        <v>30281</v>
      </c>
      <c r="BP621" s="3">
        <v>228.64</v>
      </c>
      <c r="BQ621" s="7">
        <f>BP621/BP620</f>
        <v>0.99664356392485065</v>
      </c>
      <c r="BR621" s="4">
        <f>YEAR(BO621)</f>
        <v>1982</v>
      </c>
      <c r="BS621" s="2" t="s">
        <v>6</v>
      </c>
      <c r="BT621" s="12" t="str">
        <f>INDEX($CD$5:$CD$10,MATCH(BS621,$CC$5:$CC$10,0),1)</f>
        <v/>
      </c>
      <c r="BU621" s="12" t="str">
        <f>IF(AND(BT621="Y",BQ621&gt;1),"Y","")</f>
        <v/>
      </c>
      <c r="BV621" s="12" t="str">
        <f>IF(AND(BT621="Y",BQ621&lt;1),"Y","")</f>
        <v/>
      </c>
      <c r="BW621" s="12" t="str">
        <f>IF(BQ621&gt;1,IF(BQ620&gt;1,"Y",""),"")</f>
        <v/>
      </c>
      <c r="BX621" s="12" t="str">
        <f>IF(BQ621&lt;1,IF(BQ620&lt;1,"Y",""),"")</f>
        <v>Y</v>
      </c>
      <c r="BY621" s="2"/>
      <c r="BZ621" s="2"/>
      <c r="CA621" s="2"/>
    </row>
    <row r="622" spans="2:79">
      <c r="B622" s="4" t="str">
        <f>IF(G622=G623,IF(G622&gt;G621,G622&amp;"_O",""),G622&amp;"_C")</f>
        <v>2034_O</v>
      </c>
      <c r="C622" s="14">
        <f ca="1">RANDBETWEEN(0,1000)/1000</f>
        <v>0.77300000000000002</v>
      </c>
      <c r="D622" s="16">
        <f>D621+1</f>
        <v>618</v>
      </c>
      <c r="E622" s="10">
        <f>ROUNDDOWN(D622/52,0)+1</f>
        <v>12</v>
      </c>
      <c r="F622" s="15">
        <f>F621+7</f>
        <v>48946</v>
      </c>
      <c r="G622" s="4">
        <f>YEAR(F622)</f>
        <v>2034</v>
      </c>
      <c r="H622" s="33">
        <v>0.16300000000000001</v>
      </c>
      <c r="I622" s="33">
        <v>0.84399999999999997</v>
      </c>
      <c r="J622" s="33">
        <v>0.502</v>
      </c>
      <c r="K622" s="16" t="str">
        <f>IF(M621&gt;1,"Up","Down")</f>
        <v>Down</v>
      </c>
      <c r="L622" s="16" t="str">
        <f>IF(K622="Up",IF(H622&lt;$BJ$7,"Up","Down"),IF(H622&lt;$BK$7,"Down","Up"))</f>
        <v>Down</v>
      </c>
      <c r="M622" s="17">
        <f>IF(L622="Up",INDEX($AK$5:$AK$1005,MATCH(I622,$AI$5:$AI$1005,0),1),INDEX($AL$5:$AL$1005,MATCH(J622,$AI$5:$AI$1005,0),1))</f>
        <v>0.98766764890142589</v>
      </c>
      <c r="N622" s="16" t="str">
        <f>IF(P621&gt;1,"Up","Down")</f>
        <v>Down</v>
      </c>
      <c r="O622" s="16" t="str">
        <f>IF(N622="Up",IF(H622&lt;$BJ$12,"Up","Down"),IF(H622&lt;$BK$12,"Down","Up"))</f>
        <v>Down</v>
      </c>
      <c r="P622" s="17">
        <f>IF(O622="Up",INDEX($AP$5:$AP$1005,MATCH(I622,$AI$5:$AI$1005,0),1),INDEX($AQ$5:$AQ$1005,MATCH(J622,$AI$5:$AI$1005,0),1))</f>
        <v>0.985042902349615</v>
      </c>
      <c r="Q622" s="19">
        <f>T621</f>
        <v>110648.5555097475</v>
      </c>
      <c r="R622" s="19">
        <f>INDEX(model!$S$5:$S$35,MATCH(G622,model!$Q$5:$Q$35,0),1)*model!$O$5</f>
        <v>0</v>
      </c>
      <c r="S622" s="19">
        <f>IF(RIGHT(B622,1)="C",T621*INDEX(model!$T$5:$T$35,MATCH(G622,model!$Q$5:$Q$35,0),1),0)</f>
        <v>0</v>
      </c>
      <c r="T622" s="19">
        <f>(Q622+R622-S622)*M622</f>
        <v>109283.99867465123</v>
      </c>
      <c r="U622" s="19">
        <f>X621</f>
        <v>127901.28051103499</v>
      </c>
      <c r="V622" s="19">
        <f>INDEX(model!$S$5:$S$35,MATCH(G622,model!$Q$5:$Q$35,0),1)*model!$O$6</f>
        <v>0</v>
      </c>
      <c r="W622" s="19">
        <f>IF(RIGHT(B622,1)="C",X621*INDEX(model!$T$5:$T$35,MATCH(G622,model!$Q$5:$Q$35,0),1),0)</f>
        <v>0</v>
      </c>
      <c r="X622" s="19">
        <f>(U622+V622-W622)*P622</f>
        <v>125988.24856882215</v>
      </c>
      <c r="Y622" s="19"/>
      <c r="Z622" s="36" t="str">
        <f>K622&amp;L622</f>
        <v>DownDown</v>
      </c>
      <c r="AA622" s="36" t="str">
        <f>N622&amp;O622</f>
        <v>DownDown</v>
      </c>
      <c r="AB622" s="19"/>
      <c r="AC622" s="19"/>
      <c r="AD622" s="19"/>
      <c r="AE622" s="19"/>
      <c r="AI622" s="18">
        <f>ROUND(AI621-0.001,3)</f>
        <v>0.38300000000000001</v>
      </c>
      <c r="AJ622" s="9">
        <f t="array" ref="AJ622">PERCENTILE(IF($BB$5:$BB$2729="Y",$AY$5:$AY$2729),$AI622)</f>
        <v>0.99768565959372824</v>
      </c>
      <c r="AK622" s="9">
        <f t="array" ref="AK622">PERCENTILE(IF($BC$5:$BC$2729="Y",$AY$5:$AY$2729),$AI622)</f>
        <v>1.0091592232731488</v>
      </c>
      <c r="AL622" s="9">
        <f t="array" ref="AL622">PERCENTILE(IF($BD$5:$BD$2729="Y",$AY$5:$AY$2729),$AI622)</f>
        <v>0.98335891968902622</v>
      </c>
      <c r="AM622" s="41" t="str">
        <f>IF(AI622&lt;$BJ$7,"Up","Down")</f>
        <v>Up</v>
      </c>
      <c r="AN622" s="41" t="str">
        <f>IF(AI622&lt;$BK$7,"Down","Up")</f>
        <v>Down</v>
      </c>
      <c r="AO622" s="9">
        <f t="array" ref="AO622">PERCENTILE(IF($BT$5:$BT$2729="Y",$BQ$5:$BQ$2729),$AI622)</f>
        <v>0.99685836833241492</v>
      </c>
      <c r="AP622" s="9">
        <f t="array" ref="AP622">PERCENTILE(IF($BU$5:$BU$2729="Y",$BQ$5:$BQ$2729),$AI622)</f>
        <v>1.0129575374353412</v>
      </c>
      <c r="AQ622" s="9">
        <f t="array" ref="AQ622">PERCENTILE(IF($BV$5:$BV$2729="Y",$BQ$5:$BQ$2729),$AI622)</f>
        <v>0.97986555666511999</v>
      </c>
      <c r="AR622" s="41" t="str">
        <f>IF(AI622&lt;$BJ$12,"Up","Down")</f>
        <v>Up</v>
      </c>
      <c r="AS622" s="41" t="str">
        <f>IF(AI622&lt;$BK$12,"Down","Up")</f>
        <v>Down</v>
      </c>
      <c r="AU622" s="4" t="str">
        <f>IF(AZ622=AZ623,IF(AZ622&gt;AZ621,AZ622&amp;"_O",""),AZ622&amp;"_C")</f>
        <v/>
      </c>
      <c r="AV622" s="7" t="str">
        <f>IF(RIGHT(AU622,1)="C",AX622/INDEX($AX$5:$AX$2729,MATCH(AZ622&amp;"_O",$AU$5:$AU$2729,0),1),"")</f>
        <v/>
      </c>
      <c r="AW622" s="38">
        <v>29889</v>
      </c>
      <c r="AX622" s="37">
        <v>121.89</v>
      </c>
      <c r="AY622" s="7">
        <f>AX622/AX621</f>
        <v>1.0277403035413153</v>
      </c>
      <c r="AZ622" s="4">
        <f>YEAR(AW622)</f>
        <v>1981</v>
      </c>
      <c r="BA622" s="2" t="s">
        <v>6</v>
      </c>
      <c r="BB622" s="12" t="str">
        <f>INDEX($CD$5:$CD$10,MATCH(BA622,$CC$5:$CC$10,0),1)</f>
        <v/>
      </c>
      <c r="BC622" s="12" t="str">
        <f>IF(AND(BB622="Y",AY622&gt;1),"Y","")</f>
        <v/>
      </c>
      <c r="BD622" s="12" t="str">
        <f>IF(AND(BB622="Y",AY622&lt;1),"Y","")</f>
        <v/>
      </c>
      <c r="BE622" s="12" t="str">
        <f>IF(AY622&gt;1,IF(AY621&gt;1,"Y",""),"")</f>
        <v/>
      </c>
      <c r="BF622" s="12" t="str">
        <f>IF(AY622&lt;1,IF(AY621&lt;1,"Y",""),"")</f>
        <v/>
      </c>
      <c r="BG622" s="2"/>
      <c r="BH622" s="2"/>
      <c r="BI622" s="2"/>
      <c r="BJ622" s="2"/>
      <c r="BK622" s="2"/>
      <c r="BL622" s="2"/>
      <c r="BM622" s="4" t="str">
        <f>IF(BR622=BR623,IF(BR622&gt;BR621,BR622&amp;"_O",""),BR622&amp;"_C")</f>
        <v/>
      </c>
      <c r="BN622" s="7" t="str">
        <f>IF(RIGHT(BM622,1)="C",BP622/INDEX($BP$5:$BP$2729,MATCH(BR622&amp;"_O",$BM$5:$BM$2729,0),1),"")</f>
        <v/>
      </c>
      <c r="BO622" s="38">
        <v>30288</v>
      </c>
      <c r="BP622" s="3">
        <v>237.16</v>
      </c>
      <c r="BQ622" s="7">
        <f>BP622/BP621</f>
        <v>1.0372638208537439</v>
      </c>
      <c r="BR622" s="4">
        <f>YEAR(BO622)</f>
        <v>1982</v>
      </c>
      <c r="BS622" s="2" t="s">
        <v>6</v>
      </c>
      <c r="BT622" s="12" t="str">
        <f>INDEX($CD$5:$CD$10,MATCH(BS622,$CC$5:$CC$10,0),1)</f>
        <v/>
      </c>
      <c r="BU622" s="12" t="str">
        <f>IF(AND(BT622="Y",BQ622&gt;1),"Y","")</f>
        <v/>
      </c>
      <c r="BV622" s="12" t="str">
        <f>IF(AND(BT622="Y",BQ622&lt;1),"Y","")</f>
        <v/>
      </c>
      <c r="BW622" s="12" t="str">
        <f>IF(BQ622&gt;1,IF(BQ621&gt;1,"Y",""),"")</f>
        <v/>
      </c>
      <c r="BX622" s="12" t="str">
        <f>IF(BQ622&lt;1,IF(BQ621&lt;1,"Y",""),"")</f>
        <v/>
      </c>
      <c r="BY622" s="2"/>
      <c r="BZ622" s="2"/>
      <c r="CA622" s="2"/>
    </row>
    <row r="623" spans="2:79">
      <c r="B623" s="4" t="str">
        <f>IF(G623=G624,IF(G623&gt;G622,G623&amp;"_O",""),G623&amp;"_C")</f>
        <v/>
      </c>
      <c r="C623" s="14">
        <f ca="1">RANDBETWEEN(0,1000)/1000</f>
        <v>0.77700000000000002</v>
      </c>
      <c r="D623" s="16">
        <f>D622+1</f>
        <v>619</v>
      </c>
      <c r="E623" s="10">
        <f>ROUNDDOWN(D623/52,0)+1</f>
        <v>12</v>
      </c>
      <c r="F623" s="15">
        <f>F622+7</f>
        <v>48953</v>
      </c>
      <c r="G623" s="4">
        <f>YEAR(F623)</f>
        <v>2034</v>
      </c>
      <c r="H623" s="33">
        <v>0.98299999999999998</v>
      </c>
      <c r="I623" s="33">
        <v>0.80200000000000005</v>
      </c>
      <c r="J623" s="33">
        <v>0.49299999999999999</v>
      </c>
      <c r="K623" s="16" t="str">
        <f>IF(M622&gt;1,"Up","Down")</f>
        <v>Down</v>
      </c>
      <c r="L623" s="16" t="str">
        <f>IF(K623="Up",IF(H623&lt;$BJ$7,"Up","Down"),IF(H623&lt;$BK$7,"Down","Up"))</f>
        <v>Up</v>
      </c>
      <c r="M623" s="17">
        <f>IF(L623="Up",INDEX($AK$5:$AK$1005,MATCH(I623,$AI$5:$AI$1005,0),1),INDEX($AL$5:$AL$1005,MATCH(J623,$AI$5:$AI$1005,0),1))</f>
        <v>1.024215018240511</v>
      </c>
      <c r="N623" s="16" t="str">
        <f>IF(P622&gt;1,"Up","Down")</f>
        <v>Down</v>
      </c>
      <c r="O623" s="16" t="str">
        <f>IF(N623="Up",IF(H623&lt;$BJ$12,"Up","Down"),IF(H623&lt;$BK$12,"Down","Up"))</f>
        <v>Up</v>
      </c>
      <c r="P623" s="17">
        <f>IF(O623="Up",INDEX($AP$5:$AP$1005,MATCH(I623,$AI$5:$AI$1005,0),1),INDEX($AQ$5:$AQ$1005,MATCH(J623,$AI$5:$AI$1005,0),1))</f>
        <v>1.0329120309676165</v>
      </c>
      <c r="Q623" s="19">
        <f>T622</f>
        <v>109283.99867465123</v>
      </c>
      <c r="R623" s="19">
        <f>INDEX(model!$S$5:$S$35,MATCH(G623,model!$Q$5:$Q$35,0),1)*model!$O$5</f>
        <v>0</v>
      </c>
      <c r="S623" s="19">
        <f>IF(RIGHT(B623,1)="C",T622*INDEX(model!$T$5:$T$35,MATCH(G623,model!$Q$5:$Q$35,0),1),0)</f>
        <v>0</v>
      </c>
      <c r="T623" s="19">
        <f>(Q623+R623-S623)*M623</f>
        <v>111930.31269595389</v>
      </c>
      <c r="U623" s="19">
        <f>X622</f>
        <v>125988.24856882215</v>
      </c>
      <c r="V623" s="19">
        <f>INDEX(model!$S$5:$S$35,MATCH(G623,model!$Q$5:$Q$35,0),1)*model!$O$6</f>
        <v>0</v>
      </c>
      <c r="W623" s="19">
        <f>IF(RIGHT(B623,1)="C",X622*INDEX(model!$T$5:$T$35,MATCH(G623,model!$Q$5:$Q$35,0),1),0)</f>
        <v>0</v>
      </c>
      <c r="X623" s="19">
        <f>(U623+V623-W623)*P623</f>
        <v>130134.77770727499</v>
      </c>
      <c r="Y623" s="19"/>
      <c r="Z623" s="36" t="str">
        <f>K623&amp;L623</f>
        <v>DownUp</v>
      </c>
      <c r="AA623" s="36" t="str">
        <f>N623&amp;O623</f>
        <v>DownUp</v>
      </c>
      <c r="AB623" s="19"/>
      <c r="AC623" s="19"/>
      <c r="AD623" s="19"/>
      <c r="AE623" s="19"/>
      <c r="AI623" s="18">
        <f>ROUND(AI622-0.001,3)</f>
        <v>0.38200000000000001</v>
      </c>
      <c r="AJ623" s="9">
        <f t="array" ref="AJ623">PERCENTILE(IF($BB$5:$BB$2729="Y",$AY$5:$AY$2729),$AI623)</f>
        <v>0.99760853451718279</v>
      </c>
      <c r="AK623" s="9">
        <f t="array" ref="AK623">PERCENTILE(IF($BC$5:$BC$2729="Y",$AY$5:$AY$2729),$AI623)</f>
        <v>1.0091349866213295</v>
      </c>
      <c r="AL623" s="9">
        <f t="array" ref="AL623">PERCENTILE(IF($BD$5:$BD$2729="Y",$AY$5:$AY$2729),$AI623)</f>
        <v>0.98333854401983778</v>
      </c>
      <c r="AM623" s="41" t="str">
        <f>IF(AI623&lt;$BJ$7,"Up","Down")</f>
        <v>Up</v>
      </c>
      <c r="AN623" s="41" t="str">
        <f>IF(AI623&lt;$BK$7,"Down","Up")</f>
        <v>Down</v>
      </c>
      <c r="AO623" s="9">
        <f t="array" ref="AO623">PERCENTILE(IF($BT$5:$BT$2729="Y",$BQ$5:$BQ$2729),$AI623)</f>
        <v>0.99682972126052816</v>
      </c>
      <c r="AP623" s="9">
        <f t="array" ref="AP623">PERCENTILE(IF($BU$5:$BU$2729="Y",$BQ$5:$BQ$2729),$AI623)</f>
        <v>1.0129468208071342</v>
      </c>
      <c r="AQ623" s="9">
        <f t="array" ref="AQ623">PERCENTILE(IF($BV$5:$BV$2729="Y",$BQ$5:$BQ$2729),$AI623)</f>
        <v>0.97980263698796377</v>
      </c>
      <c r="AR623" s="41" t="str">
        <f>IF(AI623&lt;$BJ$12,"Up","Down")</f>
        <v>Up</v>
      </c>
      <c r="AS623" s="41" t="str">
        <f>IF(AI623&lt;$BK$12,"Down","Up")</f>
        <v>Down</v>
      </c>
      <c r="AU623" s="4" t="str">
        <f>IF(AZ623=AZ624,IF(AZ623&gt;AZ622,AZ623&amp;"_O",""),AZ623&amp;"_C")</f>
        <v/>
      </c>
      <c r="AV623" s="7" t="str">
        <f>IF(RIGHT(AU623,1)="C",AX623/INDEX($AX$5:$AX$2729,MATCH(AZ623&amp;"_O",$AU$5:$AU$2729,0),1),"")</f>
        <v/>
      </c>
      <c r="AW623" s="38">
        <v>29896</v>
      </c>
      <c r="AX623" s="37">
        <v>122.67</v>
      </c>
      <c r="AY623" s="7">
        <f>AX623/AX622</f>
        <v>1.006399212404627</v>
      </c>
      <c r="AZ623" s="4">
        <f>YEAR(AW623)</f>
        <v>1981</v>
      </c>
      <c r="BA623" s="2" t="s">
        <v>6</v>
      </c>
      <c r="BB623" s="12" t="str">
        <f>INDEX($CD$5:$CD$10,MATCH(BA623,$CC$5:$CC$10,0),1)</f>
        <v/>
      </c>
      <c r="BC623" s="12" t="str">
        <f>IF(AND(BB623="Y",AY623&gt;1),"Y","")</f>
        <v/>
      </c>
      <c r="BD623" s="12" t="str">
        <f>IF(AND(BB623="Y",AY623&lt;1),"Y","")</f>
        <v/>
      </c>
      <c r="BE623" s="12" t="str">
        <f>IF(AY623&gt;1,IF(AY622&gt;1,"Y",""),"")</f>
        <v>Y</v>
      </c>
      <c r="BF623" s="12" t="str">
        <f>IF(AY623&lt;1,IF(AY622&lt;1,"Y",""),"")</f>
        <v/>
      </c>
      <c r="BG623" s="2"/>
      <c r="BH623" s="2"/>
      <c r="BI623" s="2"/>
      <c r="BJ623" s="2"/>
      <c r="BK623" s="2"/>
      <c r="BL623" s="2"/>
      <c r="BM623" s="4" t="str">
        <f>IF(BR623=BR624,IF(BR623&gt;BR622,BR623&amp;"_O",""),BR623&amp;"_C")</f>
        <v/>
      </c>
      <c r="BN623" s="7" t="str">
        <f>IF(RIGHT(BM623,1)="C",BP623/INDEX($BP$5:$BP$2729,MATCH(BR623&amp;"_O",$BM$5:$BM$2729,0),1),"")</f>
        <v/>
      </c>
      <c r="BO623" s="38">
        <v>30295</v>
      </c>
      <c r="BP623" s="3">
        <v>233.85</v>
      </c>
      <c r="BQ623" s="7">
        <f>BP623/BP622</f>
        <v>0.98604317760161919</v>
      </c>
      <c r="BR623" s="4">
        <f>YEAR(BO623)</f>
        <v>1982</v>
      </c>
      <c r="BS623" s="2" t="s">
        <v>6</v>
      </c>
      <c r="BT623" s="12" t="str">
        <f>INDEX($CD$5:$CD$10,MATCH(BS623,$CC$5:$CC$10,0),1)</f>
        <v/>
      </c>
      <c r="BU623" s="12" t="str">
        <f>IF(AND(BT623="Y",BQ623&gt;1),"Y","")</f>
        <v/>
      </c>
      <c r="BV623" s="12" t="str">
        <f>IF(AND(BT623="Y",BQ623&lt;1),"Y","")</f>
        <v/>
      </c>
      <c r="BW623" s="12" t="str">
        <f>IF(BQ623&gt;1,IF(BQ622&gt;1,"Y",""),"")</f>
        <v/>
      </c>
      <c r="BX623" s="12" t="str">
        <f>IF(BQ623&lt;1,IF(BQ622&lt;1,"Y",""),"")</f>
        <v/>
      </c>
      <c r="BY623" s="2"/>
      <c r="BZ623" s="2"/>
      <c r="CA623" s="2"/>
    </row>
    <row r="624" spans="2:79">
      <c r="B624" s="4" t="str">
        <f>IF(G624=G625,IF(G624&gt;G623,G624&amp;"_O",""),G624&amp;"_C")</f>
        <v/>
      </c>
      <c r="C624" s="14">
        <f ca="1">RANDBETWEEN(0,1000)/1000</f>
        <v>0.65600000000000003</v>
      </c>
      <c r="D624" s="16">
        <f>D623+1</f>
        <v>620</v>
      </c>
      <c r="E624" s="10">
        <f>ROUNDDOWN(D624/52,0)+1</f>
        <v>12</v>
      </c>
      <c r="F624" s="15">
        <f>F623+7</f>
        <v>48960</v>
      </c>
      <c r="G624" s="4">
        <f>YEAR(F624)</f>
        <v>2034</v>
      </c>
      <c r="H624" s="33">
        <v>0.27900000000000003</v>
      </c>
      <c r="I624" s="33">
        <v>0.53600000000000003</v>
      </c>
      <c r="J624" s="33">
        <v>0.19500000000000001</v>
      </c>
      <c r="K624" s="16" t="str">
        <f>IF(M623&gt;1,"Up","Down")</f>
        <v>Up</v>
      </c>
      <c r="L624" s="16" t="str">
        <f>IF(K624="Up",IF(H624&lt;$BJ$7,"Up","Down"),IF(H624&lt;$BK$7,"Down","Up"))</f>
        <v>Up</v>
      </c>
      <c r="M624" s="17">
        <f>IF(L624="Up",INDEX($AK$5:$AK$1005,MATCH(I624,$AI$5:$AI$1005,0),1),INDEX($AL$5:$AL$1005,MATCH(J624,$AI$5:$AI$1005,0),1))</f>
        <v>1.0132932347160641</v>
      </c>
      <c r="N624" s="16" t="str">
        <f>IF(P623&gt;1,"Up","Down")</f>
        <v>Up</v>
      </c>
      <c r="O624" s="16" t="str">
        <f>IF(N624="Up",IF(H624&lt;$BJ$12,"Up","Down"),IF(H624&lt;$BK$12,"Down","Up"))</f>
        <v>Up</v>
      </c>
      <c r="P624" s="17">
        <f>IF(O624="Up",INDEX($AP$5:$AP$1005,MATCH(I624,$AI$5:$AI$1005,0),1),INDEX($AQ$5:$AQ$1005,MATCH(J624,$AI$5:$AI$1005,0),1))</f>
        <v>1.0185081892860914</v>
      </c>
      <c r="Q624" s="19">
        <f>T623</f>
        <v>111930.31269595389</v>
      </c>
      <c r="R624" s="19">
        <f>INDEX(model!$S$5:$S$35,MATCH(G624,model!$Q$5:$Q$35,0),1)*model!$O$5</f>
        <v>0</v>
      </c>
      <c r="S624" s="19">
        <f>IF(RIGHT(B624,1)="C",T623*INDEX(model!$T$5:$T$35,MATCH(G624,model!$Q$5:$Q$35,0),1),0)</f>
        <v>0</v>
      </c>
      <c r="T624" s="19">
        <f>(Q624+R624-S624)*M624</f>
        <v>113418.22861446366</v>
      </c>
      <c r="U624" s="19">
        <f>X623</f>
        <v>130134.77770727499</v>
      </c>
      <c r="V624" s="19">
        <f>INDEX(model!$S$5:$S$35,MATCH(G624,model!$Q$5:$Q$35,0),1)*model!$O$6</f>
        <v>0</v>
      </c>
      <c r="W624" s="19">
        <f>IF(RIGHT(B624,1)="C",X623*INDEX(model!$T$5:$T$35,MATCH(G624,model!$Q$5:$Q$35,0),1),0)</f>
        <v>0</v>
      </c>
      <c r="X624" s="19">
        <f>(U624+V624-W624)*P624</f>
        <v>132543.33680578467</v>
      </c>
      <c r="Y624" s="19"/>
      <c r="Z624" s="36" t="str">
        <f>K624&amp;L624</f>
        <v>UpUp</v>
      </c>
      <c r="AA624" s="36" t="str">
        <f>N624&amp;O624</f>
        <v>UpUp</v>
      </c>
      <c r="AB624" s="19"/>
      <c r="AC624" s="19"/>
      <c r="AD624" s="19"/>
      <c r="AE624" s="19"/>
      <c r="AI624" s="18">
        <f>ROUND(AI623-0.001,3)</f>
        <v>0.38100000000000001</v>
      </c>
      <c r="AJ624" s="9">
        <f t="array" ref="AJ624">PERCENTILE(IF($BB$5:$BB$2729="Y",$AY$5:$AY$2729),$AI624)</f>
        <v>0.99755962122179298</v>
      </c>
      <c r="AK624" s="9">
        <f t="array" ref="AK624">PERCENTILE(IF($BC$5:$BC$2729="Y",$AY$5:$AY$2729),$AI624)</f>
        <v>1.0091177359576833</v>
      </c>
      <c r="AL624" s="9">
        <f t="array" ref="AL624">PERCENTILE(IF($BD$5:$BD$2729="Y",$AY$5:$AY$2729),$AI624)</f>
        <v>0.983295291583825</v>
      </c>
      <c r="AM624" s="41" t="str">
        <f>IF(AI624&lt;$BJ$7,"Up","Down")</f>
        <v>Up</v>
      </c>
      <c r="AN624" s="41" t="str">
        <f>IF(AI624&lt;$BK$7,"Down","Up")</f>
        <v>Down</v>
      </c>
      <c r="AO624" s="9">
        <f t="array" ref="AO624">PERCENTILE(IF($BT$5:$BT$2729="Y",$BQ$5:$BQ$2729),$AI624)</f>
        <v>0.99678170631933294</v>
      </c>
      <c r="AP624" s="9">
        <f t="array" ref="AP624">PERCENTILE(IF($BU$5:$BU$2729="Y",$BQ$5:$BQ$2729),$AI624)</f>
        <v>1.0129415906408126</v>
      </c>
      <c r="AQ624" s="9">
        <f t="array" ref="AQ624">PERCENTILE(IF($BV$5:$BV$2729="Y",$BQ$5:$BQ$2729),$AI624)</f>
        <v>0.97971648652135235</v>
      </c>
      <c r="AR624" s="41" t="str">
        <f>IF(AI624&lt;$BJ$12,"Up","Down")</f>
        <v>Up</v>
      </c>
      <c r="AS624" s="41" t="str">
        <f>IF(AI624&lt;$BK$12,"Down","Up")</f>
        <v>Down</v>
      </c>
      <c r="AU624" s="4" t="str">
        <f>IF(AZ624=AZ625,IF(AZ624&gt;AZ623,AZ624&amp;"_O",""),AZ624&amp;"_C")</f>
        <v/>
      </c>
      <c r="AV624" s="7" t="str">
        <f>IF(RIGHT(AU624,1)="C",AX624/INDEX($AX$5:$AX$2729,MATCH(AZ624&amp;"_O",$AU$5:$AU$2729,0),1),"")</f>
        <v/>
      </c>
      <c r="AW624" s="38">
        <v>29903</v>
      </c>
      <c r="AX624" s="37">
        <v>121.67</v>
      </c>
      <c r="AY624" s="7">
        <f>AX624/AX623</f>
        <v>0.99184804760740197</v>
      </c>
      <c r="AZ624" s="4">
        <f>YEAR(AW624)</f>
        <v>1981</v>
      </c>
      <c r="BA624" s="2" t="s">
        <v>6</v>
      </c>
      <c r="BB624" s="12" t="str">
        <f>INDEX($CD$5:$CD$10,MATCH(BA624,$CC$5:$CC$10,0),1)</f>
        <v/>
      </c>
      <c r="BC624" s="12" t="str">
        <f>IF(AND(BB624="Y",AY624&gt;1),"Y","")</f>
        <v/>
      </c>
      <c r="BD624" s="12" t="str">
        <f>IF(AND(BB624="Y",AY624&lt;1),"Y","")</f>
        <v/>
      </c>
      <c r="BE624" s="12" t="str">
        <f>IF(AY624&gt;1,IF(AY623&gt;1,"Y",""),"")</f>
        <v/>
      </c>
      <c r="BF624" s="12" t="str">
        <f>IF(AY624&lt;1,IF(AY623&lt;1,"Y",""),"")</f>
        <v/>
      </c>
      <c r="BG624" s="2"/>
      <c r="BH624" s="2"/>
      <c r="BI624" s="2"/>
      <c r="BJ624" s="2"/>
      <c r="BK624" s="2"/>
      <c r="BL624" s="2"/>
      <c r="BM624" s="4" t="str">
        <f>IF(BR624=BR625,IF(BR624&gt;BR623,BR624&amp;"_O",""),BR624&amp;"_C")</f>
        <v/>
      </c>
      <c r="BN624" s="7" t="str">
        <f>IF(RIGHT(BM624,1)="C",BP624/INDEX($BP$5:$BP$2729,MATCH(BR624&amp;"_O",$BM$5:$BM$2729,0),1),"")</f>
        <v/>
      </c>
      <c r="BO624" s="38">
        <v>30302</v>
      </c>
      <c r="BP624" s="3">
        <v>228.93</v>
      </c>
      <c r="BQ624" s="7">
        <f>BP624/BP623</f>
        <v>0.97896087235407314</v>
      </c>
      <c r="BR624" s="4">
        <f>YEAR(BO624)</f>
        <v>1982</v>
      </c>
      <c r="BS624" s="2" t="s">
        <v>6</v>
      </c>
      <c r="BT624" s="12" t="str">
        <f>INDEX($CD$5:$CD$10,MATCH(BS624,$CC$5:$CC$10,0),1)</f>
        <v/>
      </c>
      <c r="BU624" s="12" t="str">
        <f>IF(AND(BT624="Y",BQ624&gt;1),"Y","")</f>
        <v/>
      </c>
      <c r="BV624" s="12" t="str">
        <f>IF(AND(BT624="Y",BQ624&lt;1),"Y","")</f>
        <v/>
      </c>
      <c r="BW624" s="12" t="str">
        <f>IF(BQ624&gt;1,IF(BQ623&gt;1,"Y",""),"")</f>
        <v/>
      </c>
      <c r="BX624" s="12" t="str">
        <f>IF(BQ624&lt;1,IF(BQ623&lt;1,"Y",""),"")</f>
        <v>Y</v>
      </c>
      <c r="BY624" s="2"/>
      <c r="BZ624" s="2"/>
      <c r="CA624" s="2"/>
    </row>
    <row r="625" spans="2:79">
      <c r="B625" s="4" t="str">
        <f>IF(G625=G626,IF(G625&gt;G624,G625&amp;"_O",""),G625&amp;"_C")</f>
        <v/>
      </c>
      <c r="C625" s="14">
        <f ca="1">RANDBETWEEN(0,1000)/1000</f>
        <v>0.98099999999999998</v>
      </c>
      <c r="D625" s="16">
        <f>D624+1</f>
        <v>621</v>
      </c>
      <c r="E625" s="10">
        <f>ROUNDDOWN(D625/52,0)+1</f>
        <v>12</v>
      </c>
      <c r="F625" s="15">
        <f>F624+7</f>
        <v>48967</v>
      </c>
      <c r="G625" s="4">
        <f>YEAR(F625)</f>
        <v>2034</v>
      </c>
      <c r="H625" s="33">
        <v>0.67700000000000005</v>
      </c>
      <c r="I625" s="33">
        <v>0.504</v>
      </c>
      <c r="J625" s="33">
        <v>0.11</v>
      </c>
      <c r="K625" s="16" t="str">
        <f>IF(M624&gt;1,"Up","Down")</f>
        <v>Up</v>
      </c>
      <c r="L625" s="16" t="str">
        <f>IF(K625="Up",IF(H625&lt;$BJ$7,"Up","Down"),IF(H625&lt;$BK$7,"Down","Up"))</f>
        <v>Down</v>
      </c>
      <c r="M625" s="17">
        <f>IF(L625="Up",INDEX($AK$5:$AK$1005,MATCH(I625,$AI$5:$AI$1005,0),1),INDEX($AL$5:$AL$1005,MATCH(J625,$AI$5:$AI$1005,0),1))</f>
        <v>0.96321028500461336</v>
      </c>
      <c r="N625" s="16" t="str">
        <f>IF(P624&gt;1,"Up","Down")</f>
        <v>Up</v>
      </c>
      <c r="O625" s="16" t="str">
        <f>IF(N625="Up",IF(H625&lt;$BJ$12,"Up","Down"),IF(H625&lt;$BK$12,"Down","Up"))</f>
        <v>Down</v>
      </c>
      <c r="P625" s="17">
        <f>IF(O625="Up",INDEX($AP$5:$AP$1005,MATCH(I625,$AI$5:$AI$1005,0),1),INDEX($AQ$5:$AQ$1005,MATCH(J625,$AI$5:$AI$1005,0),1))</f>
        <v>0.95156326780675415</v>
      </c>
      <c r="Q625" s="19">
        <f>T624</f>
        <v>113418.22861446366</v>
      </c>
      <c r="R625" s="19">
        <f>INDEX(model!$S$5:$S$35,MATCH(G625,model!$Q$5:$Q$35,0),1)*model!$O$5</f>
        <v>0</v>
      </c>
      <c r="S625" s="19">
        <f>IF(RIGHT(B625,1)="C",T624*INDEX(model!$T$5:$T$35,MATCH(G625,model!$Q$5:$Q$35,0),1),0)</f>
        <v>0</v>
      </c>
      <c r="T625" s="19">
        <f>(Q625+R625-S625)*M625</f>
        <v>109245.60430845594</v>
      </c>
      <c r="U625" s="19">
        <f>X624</f>
        <v>132543.33680578467</v>
      </c>
      <c r="V625" s="19">
        <f>INDEX(model!$S$5:$S$35,MATCH(G625,model!$Q$5:$Q$35,0),1)*model!$O$6</f>
        <v>0</v>
      </c>
      <c r="W625" s="19">
        <f>IF(RIGHT(B625,1)="C",X624*INDEX(model!$T$5:$T$35,MATCH(G625,model!$Q$5:$Q$35,0),1),0)</f>
        <v>0</v>
      </c>
      <c r="X625" s="19">
        <f>(U625+V625-W625)*P625</f>
        <v>126123.3706969237</v>
      </c>
      <c r="Y625" s="19"/>
      <c r="Z625" s="36" t="str">
        <f>K625&amp;L625</f>
        <v>UpDown</v>
      </c>
      <c r="AA625" s="36" t="str">
        <f>N625&amp;O625</f>
        <v>UpDown</v>
      </c>
      <c r="AB625" s="19"/>
      <c r="AC625" s="19"/>
      <c r="AD625" s="19"/>
      <c r="AE625" s="19"/>
      <c r="AI625" s="18">
        <f>ROUND(AI624-0.001,3)</f>
        <v>0.38</v>
      </c>
      <c r="AJ625" s="9">
        <f t="array" ref="AJ625">PERCENTILE(IF($BB$5:$BB$2729="Y",$AY$5:$AY$2729),$AI625)</f>
        <v>0.99752816296194247</v>
      </c>
      <c r="AK625" s="9">
        <f t="array" ref="AK625">PERCENTILE(IF($BC$5:$BC$2729="Y",$AY$5:$AY$2729),$AI625)</f>
        <v>1.0090930168822512</v>
      </c>
      <c r="AL625" s="9">
        <f t="array" ref="AL625">PERCENTILE(IF($BD$5:$BD$2729="Y",$AY$5:$AY$2729),$AI625)</f>
        <v>0.98316934663913047</v>
      </c>
      <c r="AM625" s="41" t="str">
        <f>IF(AI625&lt;$BJ$7,"Up","Down")</f>
        <v>Up</v>
      </c>
      <c r="AN625" s="41" t="str">
        <f>IF(AI625&lt;$BK$7,"Down","Up")</f>
        <v>Down</v>
      </c>
      <c r="AO625" s="9">
        <f t="array" ref="AO625">PERCENTILE(IF($BT$5:$BT$2729="Y",$BQ$5:$BQ$2729),$AI625)</f>
        <v>0.9967003266772867</v>
      </c>
      <c r="AP625" s="9">
        <f t="array" ref="AP625">PERCENTILE(IF($BU$5:$BU$2729="Y",$BQ$5:$BQ$2729),$AI625)</f>
        <v>1.012822334074887</v>
      </c>
      <c r="AQ625" s="9">
        <f t="array" ref="AQ625">PERCENTILE(IF($BV$5:$BV$2729="Y",$BQ$5:$BQ$2729),$AI625)</f>
        <v>0.97961437639215454</v>
      </c>
      <c r="AR625" s="41" t="str">
        <f>IF(AI625&lt;$BJ$12,"Up","Down")</f>
        <v>Up</v>
      </c>
      <c r="AS625" s="41" t="str">
        <f>IF(AI625&lt;$BK$12,"Down","Up")</f>
        <v>Down</v>
      </c>
      <c r="AU625" s="4" t="str">
        <f>IF(AZ625=AZ626,IF(AZ625&gt;AZ624,AZ625&amp;"_O",""),AZ625&amp;"_C")</f>
        <v/>
      </c>
      <c r="AV625" s="7" t="str">
        <f>IF(RIGHT(AU625,1)="C",AX625/INDEX($AX$5:$AX$2729,MATCH(AZ625&amp;"_O",$AU$5:$AU$2729,0),1),"")</f>
        <v/>
      </c>
      <c r="AW625" s="38">
        <v>29910</v>
      </c>
      <c r="AX625" s="37">
        <v>121.71</v>
      </c>
      <c r="AY625" s="7">
        <f>AX625/AX624</f>
        <v>1.0003287581162159</v>
      </c>
      <c r="AZ625" s="4">
        <f>YEAR(AW625)</f>
        <v>1981</v>
      </c>
      <c r="BA625" s="2" t="s">
        <v>6</v>
      </c>
      <c r="BB625" s="12" t="str">
        <f>INDEX($CD$5:$CD$10,MATCH(BA625,$CC$5:$CC$10,0),1)</f>
        <v/>
      </c>
      <c r="BC625" s="12" t="str">
        <f>IF(AND(BB625="Y",AY625&gt;1),"Y","")</f>
        <v/>
      </c>
      <c r="BD625" s="12" t="str">
        <f>IF(AND(BB625="Y",AY625&lt;1),"Y","")</f>
        <v/>
      </c>
      <c r="BE625" s="12" t="str">
        <f>IF(AY625&gt;1,IF(AY624&gt;1,"Y",""),"")</f>
        <v/>
      </c>
      <c r="BF625" s="12" t="str">
        <f>IF(AY625&lt;1,IF(AY624&lt;1,"Y",""),"")</f>
        <v/>
      </c>
      <c r="BG625" s="2"/>
      <c r="BH625" s="2"/>
      <c r="BI625" s="2"/>
      <c r="BJ625" s="2"/>
      <c r="BK625" s="2"/>
      <c r="BL625" s="2"/>
      <c r="BM625" s="4" t="str">
        <f>IF(BR625=BR626,IF(BR625&gt;BR624,BR625&amp;"_O",""),BR625&amp;"_C")</f>
        <v/>
      </c>
      <c r="BN625" s="7" t="str">
        <f>IF(RIGHT(BM625,1)="C",BP625/INDEX($BP$5:$BP$2729,MATCH(BR625&amp;"_O",$BM$5:$BM$2729,0),1),"")</f>
        <v/>
      </c>
      <c r="BO625" s="38">
        <v>30308</v>
      </c>
      <c r="BP625" s="3">
        <v>232.33</v>
      </c>
      <c r="BQ625" s="7">
        <f>BP625/BP624</f>
        <v>1.0148517013934391</v>
      </c>
      <c r="BR625" s="4">
        <f>YEAR(BO625)</f>
        <v>1982</v>
      </c>
      <c r="BS625" s="2" t="s">
        <v>6</v>
      </c>
      <c r="BT625" s="12" t="str">
        <f>INDEX($CD$5:$CD$10,MATCH(BS625,$CC$5:$CC$10,0),1)</f>
        <v/>
      </c>
      <c r="BU625" s="12" t="str">
        <f>IF(AND(BT625="Y",BQ625&gt;1),"Y","")</f>
        <v/>
      </c>
      <c r="BV625" s="12" t="str">
        <f>IF(AND(BT625="Y",BQ625&lt;1),"Y","")</f>
        <v/>
      </c>
      <c r="BW625" s="12" t="str">
        <f>IF(BQ625&gt;1,IF(BQ624&gt;1,"Y",""),"")</f>
        <v/>
      </c>
      <c r="BX625" s="12" t="str">
        <f>IF(BQ625&lt;1,IF(BQ624&lt;1,"Y",""),"")</f>
        <v/>
      </c>
      <c r="BY625" s="2"/>
      <c r="BZ625" s="2"/>
      <c r="CA625" s="2"/>
    </row>
    <row r="626" spans="2:79">
      <c r="B626" s="4" t="str">
        <f>IF(G626=G627,IF(G626&gt;G625,G626&amp;"_O",""),G626&amp;"_C")</f>
        <v/>
      </c>
      <c r="C626" s="14">
        <f ca="1">RANDBETWEEN(0,1000)/1000</f>
        <v>6.4000000000000001E-2</v>
      </c>
      <c r="D626" s="16">
        <f>D625+1</f>
        <v>622</v>
      </c>
      <c r="E626" s="10">
        <f>ROUNDDOWN(D626/52,0)+1</f>
        <v>12</v>
      </c>
      <c r="F626" s="15">
        <f>F625+7</f>
        <v>48974</v>
      </c>
      <c r="G626" s="4">
        <f>YEAR(F626)</f>
        <v>2034</v>
      </c>
      <c r="H626" s="33">
        <v>0.56999999999999995</v>
      </c>
      <c r="I626" s="33">
        <v>0.39</v>
      </c>
      <c r="J626" s="33">
        <v>0.70899999999999996</v>
      </c>
      <c r="K626" s="16" t="str">
        <f>IF(M625&gt;1,"Up","Down")</f>
        <v>Down</v>
      </c>
      <c r="L626" s="16" t="str">
        <f>IF(K626="Up",IF(H626&lt;$BJ$7,"Up","Down"),IF(H626&lt;$BK$7,"Down","Up"))</f>
        <v>Up</v>
      </c>
      <c r="M626" s="17">
        <f>IF(L626="Up",INDEX($AK$5:$AK$1005,MATCH(I626,$AI$5:$AI$1005,0),1),INDEX($AL$5:$AL$1005,MATCH(J626,$AI$5:$AI$1005,0),1))</f>
        <v>1.0093926964956286</v>
      </c>
      <c r="N626" s="16" t="str">
        <f>IF(P625&gt;1,"Up","Down")</f>
        <v>Down</v>
      </c>
      <c r="O626" s="16" t="str">
        <f>IF(N626="Up",IF(H626&lt;$BJ$12,"Up","Down"),IF(H626&lt;$BK$12,"Down","Up"))</f>
        <v>Up</v>
      </c>
      <c r="P626" s="17">
        <f>IF(O626="Up",INDEX($AP$5:$AP$1005,MATCH(I626,$AI$5:$AI$1005,0),1),INDEX($AQ$5:$AQ$1005,MATCH(J626,$AI$5:$AI$1005,0),1))</f>
        <v>1.0130814399850385</v>
      </c>
      <c r="Q626" s="19">
        <f>T625</f>
        <v>109245.60430845594</v>
      </c>
      <c r="R626" s="19">
        <f>INDEX(model!$S$5:$S$35,MATCH(G626,model!$Q$5:$Q$35,0),1)*model!$O$5</f>
        <v>0</v>
      </c>
      <c r="S626" s="19">
        <f>IF(RIGHT(B626,1)="C",T625*INDEX(model!$T$5:$T$35,MATCH(G626,model!$Q$5:$Q$35,0),1),0)</f>
        <v>0</v>
      </c>
      <c r="T626" s="19">
        <f>(Q626+R626-S626)*M626</f>
        <v>110271.7151132068</v>
      </c>
      <c r="U626" s="19">
        <f>X625</f>
        <v>126123.3706969237</v>
      </c>
      <c r="V626" s="19">
        <f>INDEX(model!$S$5:$S$35,MATCH(G626,model!$Q$5:$Q$35,0),1)*model!$O$6</f>
        <v>0</v>
      </c>
      <c r="W626" s="19">
        <f>IF(RIGHT(B626,1)="C",X625*INDEX(model!$T$5:$T$35,MATCH(G626,model!$Q$5:$Q$35,0),1),0)</f>
        <v>0</v>
      </c>
      <c r="X626" s="19">
        <f>(U626+V626-W626)*P626</f>
        <v>127773.24600140627</v>
      </c>
      <c r="Y626" s="19"/>
      <c r="Z626" s="36" t="str">
        <f>K626&amp;L626</f>
        <v>DownUp</v>
      </c>
      <c r="AA626" s="36" t="str">
        <f>N626&amp;O626</f>
        <v>DownUp</v>
      </c>
      <c r="AB626" s="19"/>
      <c r="AC626" s="19"/>
      <c r="AD626" s="19"/>
      <c r="AE626" s="19"/>
      <c r="AI626" s="18">
        <f>ROUND(AI625-0.001,3)</f>
        <v>0.379</v>
      </c>
      <c r="AJ626" s="9">
        <f t="array" ref="AJ626">PERCENTILE(IF($BB$5:$BB$2729="Y",$AY$5:$AY$2729),$AI626)</f>
        <v>0.99749217119556544</v>
      </c>
      <c r="AK626" s="9">
        <f t="array" ref="AK626">PERCENTILE(IF($BC$5:$BC$2729="Y",$AY$5:$AY$2729),$AI626)</f>
        <v>1.0090567745051113</v>
      </c>
      <c r="AL626" s="9">
        <f t="array" ref="AL626">PERCENTILE(IF($BD$5:$BD$2729="Y",$AY$5:$AY$2729),$AI626)</f>
        <v>0.98312872037676791</v>
      </c>
      <c r="AM626" s="41" t="str">
        <f>IF(AI626&lt;$BJ$7,"Up","Down")</f>
        <v>Up</v>
      </c>
      <c r="AN626" s="41" t="str">
        <f>IF(AI626&lt;$BK$7,"Down","Up")</f>
        <v>Down</v>
      </c>
      <c r="AO626" s="9">
        <f t="array" ref="AO626">PERCENTILE(IF($BT$5:$BT$2729="Y",$BQ$5:$BQ$2729),$AI626)</f>
        <v>0.99665881163387082</v>
      </c>
      <c r="AP626" s="9">
        <f t="array" ref="AP626">PERCENTILE(IF($BU$5:$BU$2729="Y",$BQ$5:$BQ$2729),$AI626)</f>
        <v>1.0127828824204741</v>
      </c>
      <c r="AQ626" s="9">
        <f t="array" ref="AQ626">PERCENTILE(IF($BV$5:$BV$2729="Y",$BQ$5:$BQ$2729),$AI626)</f>
        <v>0.9795436751217762</v>
      </c>
      <c r="AR626" s="41" t="str">
        <f>IF(AI626&lt;$BJ$12,"Up","Down")</f>
        <v>Up</v>
      </c>
      <c r="AS626" s="41" t="str">
        <f>IF(AI626&lt;$BK$12,"Down","Up")</f>
        <v>Down</v>
      </c>
      <c r="AU626" s="4" t="str">
        <f>IF(AZ626=AZ627,IF(AZ626&gt;AZ625,AZ626&amp;"_O",""),AZ626&amp;"_C")</f>
        <v/>
      </c>
      <c r="AV626" s="7" t="str">
        <f>IF(RIGHT(AU626,1)="C",AX626/INDEX($AX$5:$AX$2729,MATCH(AZ626&amp;"_O",$AU$5:$AU$2729,0),1),"")</f>
        <v/>
      </c>
      <c r="AW626" s="38">
        <v>29917</v>
      </c>
      <c r="AX626" s="37">
        <v>125.09</v>
      </c>
      <c r="AY626" s="7">
        <f>AX626/AX625</f>
        <v>1.027770930901323</v>
      </c>
      <c r="AZ626" s="4">
        <f>YEAR(AW626)</f>
        <v>1981</v>
      </c>
      <c r="BA626" s="2" t="s">
        <v>6</v>
      </c>
      <c r="BB626" s="12" t="str">
        <f>INDEX($CD$5:$CD$10,MATCH(BA626,$CC$5:$CC$10,0),1)</f>
        <v/>
      </c>
      <c r="BC626" s="12" t="str">
        <f>IF(AND(BB626="Y",AY626&gt;1),"Y","")</f>
        <v/>
      </c>
      <c r="BD626" s="12" t="str">
        <f>IF(AND(BB626="Y",AY626&lt;1),"Y","")</f>
        <v/>
      </c>
      <c r="BE626" s="12" t="str">
        <f>IF(AY626&gt;1,IF(AY625&gt;1,"Y",""),"")</f>
        <v>Y</v>
      </c>
      <c r="BF626" s="12" t="str">
        <f>IF(AY626&lt;1,IF(AY625&lt;1,"Y",""),"")</f>
        <v/>
      </c>
      <c r="BG626" s="2"/>
      <c r="BH626" s="2"/>
      <c r="BI626" s="2"/>
      <c r="BJ626" s="2"/>
      <c r="BK626" s="2"/>
      <c r="BL626" s="2"/>
      <c r="BM626" s="4" t="str">
        <f>IF(BR626=BR627,IF(BR626&gt;BR625,BR626&amp;"_O",""),BR626&amp;"_C")</f>
        <v>1982_C</v>
      </c>
      <c r="BN626" s="7">
        <f>IF(RIGHT(BM626,1)="C",BP626/INDEX($BP$5:$BP$2729,MATCH(BR626&amp;"_O",$BM$5:$BM$2729,0),1),"")</f>
        <v>1.2101536058318145</v>
      </c>
      <c r="BO626" s="38">
        <v>30316</v>
      </c>
      <c r="BP626" s="3">
        <v>232.41</v>
      </c>
      <c r="BQ626" s="7">
        <f>BP626/BP625</f>
        <v>1.0003443377953771</v>
      </c>
      <c r="BR626" s="4">
        <f>YEAR(BO626)</f>
        <v>1982</v>
      </c>
      <c r="BS626" s="2" t="s">
        <v>6</v>
      </c>
      <c r="BT626" s="12" t="str">
        <f>INDEX($CD$5:$CD$10,MATCH(BS626,$CC$5:$CC$10,0),1)</f>
        <v/>
      </c>
      <c r="BU626" s="12" t="str">
        <f>IF(AND(BT626="Y",BQ626&gt;1),"Y","")</f>
        <v/>
      </c>
      <c r="BV626" s="12" t="str">
        <f>IF(AND(BT626="Y",BQ626&lt;1),"Y","")</f>
        <v/>
      </c>
      <c r="BW626" s="12" t="str">
        <f>IF(BQ626&gt;1,IF(BQ625&gt;1,"Y",""),"")</f>
        <v>Y</v>
      </c>
      <c r="BX626" s="12" t="str">
        <f>IF(BQ626&lt;1,IF(BQ625&lt;1,"Y",""),"")</f>
        <v/>
      </c>
      <c r="BY626" s="2"/>
      <c r="BZ626" s="2"/>
      <c r="CA626" s="2"/>
    </row>
    <row r="627" spans="2:79">
      <c r="B627" s="4" t="str">
        <f>IF(G627=G628,IF(G627&gt;G626,G627&amp;"_O",""),G627&amp;"_C")</f>
        <v/>
      </c>
      <c r="C627" s="14">
        <f ca="1">RANDBETWEEN(0,1000)/1000</f>
        <v>0.374</v>
      </c>
      <c r="D627" s="16">
        <f>D626+1</f>
        <v>623</v>
      </c>
      <c r="E627" s="10">
        <f>ROUNDDOWN(D627/52,0)+1</f>
        <v>12</v>
      </c>
      <c r="F627" s="15">
        <f>F626+7</f>
        <v>48981</v>
      </c>
      <c r="G627" s="4">
        <f>YEAR(F627)</f>
        <v>2034</v>
      </c>
      <c r="H627" s="33">
        <v>0.51600000000000001</v>
      </c>
      <c r="I627" s="33">
        <v>0.46300000000000002</v>
      </c>
      <c r="J627" s="33">
        <v>0.42299999999999999</v>
      </c>
      <c r="K627" s="16" t="str">
        <f>IF(M626&gt;1,"Up","Down")</f>
        <v>Up</v>
      </c>
      <c r="L627" s="16" t="str">
        <f>IF(K627="Up",IF(H627&lt;$BJ$7,"Up","Down"),IF(H627&lt;$BK$7,"Down","Up"))</f>
        <v>Up</v>
      </c>
      <c r="M627" s="17">
        <f>IF(L627="Up",INDEX($AK$5:$AK$1005,MATCH(I627,$AI$5:$AI$1005,0),1),INDEX($AL$5:$AL$1005,MATCH(J627,$AI$5:$AI$1005,0),1))</f>
        <v>1.0114859673025289</v>
      </c>
      <c r="N627" s="16" t="str">
        <f>IF(P626&gt;1,"Up","Down")</f>
        <v>Up</v>
      </c>
      <c r="O627" s="16" t="str">
        <f>IF(N627="Up",IF(H627&lt;$BJ$12,"Up","Down"),IF(H627&lt;$BK$12,"Down","Up"))</f>
        <v>Up</v>
      </c>
      <c r="P627" s="17">
        <f>IF(O627="Up",INDEX($AP$5:$AP$1005,MATCH(I627,$AI$5:$AI$1005,0),1),INDEX($AQ$5:$AQ$1005,MATCH(J627,$AI$5:$AI$1005,0),1))</f>
        <v>1.0156433875162256</v>
      </c>
      <c r="Q627" s="19">
        <f>T626</f>
        <v>110271.7151132068</v>
      </c>
      <c r="R627" s="19">
        <f>INDEX(model!$S$5:$S$35,MATCH(G627,model!$Q$5:$Q$35,0),1)*model!$O$5</f>
        <v>0</v>
      </c>
      <c r="S627" s="19">
        <f>IF(RIGHT(B627,1)="C",T626*INDEX(model!$T$5:$T$35,MATCH(G627,model!$Q$5:$Q$35,0),1),0)</f>
        <v>0</v>
      </c>
      <c r="T627" s="19">
        <f>(Q627+R627-S627)*M627</f>
        <v>111538.29242739087</v>
      </c>
      <c r="U627" s="19">
        <f>X626</f>
        <v>127773.24600140627</v>
      </c>
      <c r="V627" s="19">
        <f>INDEX(model!$S$5:$S$35,MATCH(G627,model!$Q$5:$Q$35,0),1)*model!$O$6</f>
        <v>0</v>
      </c>
      <c r="W627" s="19">
        <f>IF(RIGHT(B627,1)="C",X626*INDEX(model!$T$5:$T$35,MATCH(G627,model!$Q$5:$Q$35,0),1),0)</f>
        <v>0</v>
      </c>
      <c r="X627" s="19">
        <f>(U627+V627-W627)*P627</f>
        <v>129772.05240281229</v>
      </c>
      <c r="Y627" s="19"/>
      <c r="Z627" s="36" t="str">
        <f>K627&amp;L627</f>
        <v>UpUp</v>
      </c>
      <c r="AA627" s="36" t="str">
        <f>N627&amp;O627</f>
        <v>UpUp</v>
      </c>
      <c r="AB627" s="19"/>
      <c r="AC627" s="19"/>
      <c r="AD627" s="19"/>
      <c r="AE627" s="19"/>
      <c r="AI627" s="18">
        <f>ROUND(AI626-0.001,3)</f>
        <v>0.378</v>
      </c>
      <c r="AJ627" s="9">
        <f t="array" ref="AJ627">PERCENTILE(IF($BB$5:$BB$2729="Y",$AY$5:$AY$2729),$AI627)</f>
        <v>0.99745507606212747</v>
      </c>
      <c r="AK627" s="9">
        <f t="array" ref="AK627">PERCENTILE(IF($BC$5:$BC$2729="Y",$AY$5:$AY$2729),$AI627)</f>
        <v>1.0090491517079141</v>
      </c>
      <c r="AL627" s="9">
        <f t="array" ref="AL627">PERCENTILE(IF($BD$5:$BD$2729="Y",$AY$5:$AY$2729),$AI627)</f>
        <v>0.98311473222629053</v>
      </c>
      <c r="AM627" s="41" t="str">
        <f>IF(AI627&lt;$BJ$7,"Up","Down")</f>
        <v>Up</v>
      </c>
      <c r="AN627" s="41" t="str">
        <f>IF(AI627&lt;$BK$7,"Down","Up")</f>
        <v>Down</v>
      </c>
      <c r="AO627" s="9">
        <f t="array" ref="AO627">PERCENTILE(IF($BT$5:$BT$2729="Y",$BQ$5:$BQ$2729),$AI627)</f>
        <v>0.99660372258061569</v>
      </c>
      <c r="AP627" s="9">
        <f t="array" ref="AP627">PERCENTILE(IF($BU$5:$BU$2729="Y",$BQ$5:$BQ$2729),$AI627)</f>
        <v>1.0127223942576933</v>
      </c>
      <c r="AQ627" s="9">
        <f t="array" ref="AQ627">PERCENTILE(IF($BV$5:$BV$2729="Y",$BQ$5:$BQ$2729),$AI627)</f>
        <v>0.97948944488684597</v>
      </c>
      <c r="AR627" s="41" t="str">
        <f>IF(AI627&lt;$BJ$12,"Up","Down")</f>
        <v>Up</v>
      </c>
      <c r="AS627" s="41" t="str">
        <f>IF(AI627&lt;$BK$12,"Down","Up")</f>
        <v>Down</v>
      </c>
      <c r="AU627" s="4" t="str">
        <f>IF(AZ627=AZ628,IF(AZ627&gt;AZ626,AZ627&amp;"_O",""),AZ627&amp;"_C")</f>
        <v/>
      </c>
      <c r="AV627" s="7" t="str">
        <f>IF(RIGHT(AU627,1)="C",AX627/INDEX($AX$5:$AX$2729,MATCH(AZ627&amp;"_O",$AU$5:$AU$2729,0),1),"")</f>
        <v/>
      </c>
      <c r="AW627" s="38">
        <v>29924</v>
      </c>
      <c r="AX627" s="37">
        <v>126.26</v>
      </c>
      <c r="AY627" s="7">
        <f>AX627/AX626</f>
        <v>1.009353265648733</v>
      </c>
      <c r="AZ627" s="4">
        <f>YEAR(AW627)</f>
        <v>1981</v>
      </c>
      <c r="BA627" s="2" t="s">
        <v>6</v>
      </c>
      <c r="BB627" s="12" t="str">
        <f>INDEX($CD$5:$CD$10,MATCH(BA627,$CC$5:$CC$10,0),1)</f>
        <v/>
      </c>
      <c r="BC627" s="12" t="str">
        <f>IF(AND(BB627="Y",AY627&gt;1),"Y","")</f>
        <v/>
      </c>
      <c r="BD627" s="12" t="str">
        <f>IF(AND(BB627="Y",AY627&lt;1),"Y","")</f>
        <v/>
      </c>
      <c r="BE627" s="12" t="str">
        <f>IF(AY627&gt;1,IF(AY626&gt;1,"Y",""),"")</f>
        <v>Y</v>
      </c>
      <c r="BF627" s="12" t="str">
        <f>IF(AY627&lt;1,IF(AY626&lt;1,"Y",""),"")</f>
        <v/>
      </c>
      <c r="BG627" s="2"/>
      <c r="BH627" s="2"/>
      <c r="BI627" s="2"/>
      <c r="BJ627" s="2"/>
      <c r="BK627" s="2"/>
      <c r="BL627" s="2"/>
      <c r="BM627" s="4" t="str">
        <f>IF(BR627=BR628,IF(BR627&gt;BR626,BR627&amp;"_O",""),BR627&amp;"_C")</f>
        <v>1983_O</v>
      </c>
      <c r="BN627" s="7" t="str">
        <f>IF(RIGHT(BM627,1)="C",BP627/INDEX($BP$5:$BP$2729,MATCH(BR627&amp;"_O",$BM$5:$BM$2729,0),1),"")</f>
        <v/>
      </c>
      <c r="BO627" s="38">
        <v>30323</v>
      </c>
      <c r="BP627" s="3">
        <v>238.6</v>
      </c>
      <c r="BQ627" s="7">
        <f>BP627/BP626</f>
        <v>1.0266339658362378</v>
      </c>
      <c r="BR627" s="4">
        <f>YEAR(BO627)</f>
        <v>1983</v>
      </c>
      <c r="BS627" s="2" t="s">
        <v>6</v>
      </c>
      <c r="BT627" s="12" t="str">
        <f>INDEX($CD$5:$CD$10,MATCH(BS627,$CC$5:$CC$10,0),1)</f>
        <v/>
      </c>
      <c r="BU627" s="12" t="str">
        <f>IF(AND(BT627="Y",BQ627&gt;1),"Y","")</f>
        <v/>
      </c>
      <c r="BV627" s="12" t="str">
        <f>IF(AND(BT627="Y",BQ627&lt;1),"Y","")</f>
        <v/>
      </c>
      <c r="BW627" s="12" t="str">
        <f>IF(BQ627&gt;1,IF(BQ626&gt;1,"Y",""),"")</f>
        <v>Y</v>
      </c>
      <c r="BX627" s="12" t="str">
        <f>IF(BQ627&lt;1,IF(BQ626&lt;1,"Y",""),"")</f>
        <v/>
      </c>
      <c r="BY627" s="2"/>
      <c r="BZ627" s="2"/>
      <c r="CA627" s="2"/>
    </row>
    <row r="628" spans="2:79">
      <c r="B628" s="4" t="str">
        <f>IF(G628=G629,IF(G628&gt;G627,G628&amp;"_O",""),G628&amp;"_C")</f>
        <v/>
      </c>
      <c r="C628" s="14">
        <f ca="1">RANDBETWEEN(0,1000)/1000</f>
        <v>0.13600000000000001</v>
      </c>
      <c r="D628" s="16">
        <f>D627+1</f>
        <v>624</v>
      </c>
      <c r="E628" s="10">
        <f>ROUNDDOWN(D628/52,0)+1</f>
        <v>13</v>
      </c>
      <c r="F628" s="15">
        <f>F627+7</f>
        <v>48988</v>
      </c>
      <c r="G628" s="4">
        <f>YEAR(F628)</f>
        <v>2034</v>
      </c>
      <c r="H628" s="33">
        <v>0.90500000000000003</v>
      </c>
      <c r="I628" s="33">
        <v>0.78100000000000003</v>
      </c>
      <c r="J628" s="33">
        <v>0.753</v>
      </c>
      <c r="K628" s="16" t="str">
        <f>IF(M627&gt;1,"Up","Down")</f>
        <v>Up</v>
      </c>
      <c r="L628" s="16" t="str">
        <f>IF(K628="Up",IF(H628&lt;$BJ$7,"Up","Down"),IF(H628&lt;$BK$7,"Down","Up"))</f>
        <v>Down</v>
      </c>
      <c r="M628" s="17">
        <f>IF(L628="Up",INDEX($AK$5:$AK$1005,MATCH(I628,$AI$5:$AI$1005,0),1),INDEX($AL$5:$AL$1005,MATCH(J628,$AI$5:$AI$1005,0),1))</f>
        <v>0.99465577746101064</v>
      </c>
      <c r="N628" s="16" t="str">
        <f>IF(P627&gt;1,"Up","Down")</f>
        <v>Up</v>
      </c>
      <c r="O628" s="16" t="str">
        <f>IF(N628="Up",IF(H628&lt;$BJ$12,"Up","Down"),IF(H628&lt;$BK$12,"Down","Up"))</f>
        <v>Down</v>
      </c>
      <c r="P628" s="17">
        <f>IF(O628="Up",INDEX($AP$5:$AP$1005,MATCH(I628,$AI$5:$AI$1005,0),1),INDEX($AQ$5:$AQ$1005,MATCH(J628,$AI$5:$AI$1005,0),1))</f>
        <v>0.99393697563794281</v>
      </c>
      <c r="Q628" s="19">
        <f>T627</f>
        <v>111538.29242739087</v>
      </c>
      <c r="R628" s="19">
        <f>INDEX(model!$S$5:$S$35,MATCH(G628,model!$Q$5:$Q$35,0),1)*model!$O$5</f>
        <v>0</v>
      </c>
      <c r="S628" s="19">
        <f>IF(RIGHT(B628,1)="C",T627*INDEX(model!$T$5:$T$35,MATCH(G628,model!$Q$5:$Q$35,0),1),0)</f>
        <v>0</v>
      </c>
      <c r="T628" s="19">
        <f>(Q628+R628-S628)*M628</f>
        <v>110942.20697104002</v>
      </c>
      <c r="U628" s="19">
        <f>X627</f>
        <v>129772.05240281229</v>
      </c>
      <c r="V628" s="19">
        <f>INDEX(model!$S$5:$S$35,MATCH(G628,model!$Q$5:$Q$35,0),1)*model!$O$6</f>
        <v>0</v>
      </c>
      <c r="W628" s="19">
        <f>IF(RIGHT(B628,1)="C",X627*INDEX(model!$T$5:$T$35,MATCH(G628,model!$Q$5:$Q$35,0),1),0)</f>
        <v>0</v>
      </c>
      <c r="X628" s="19">
        <f>(U628+V628-W628)*P628</f>
        <v>128985.24128757988</v>
      </c>
      <c r="Y628" s="19"/>
      <c r="Z628" s="36" t="str">
        <f>K628&amp;L628</f>
        <v>UpDown</v>
      </c>
      <c r="AA628" s="36" t="str">
        <f>N628&amp;O628</f>
        <v>UpDown</v>
      </c>
      <c r="AB628" s="19"/>
      <c r="AC628" s="19"/>
      <c r="AD628" s="19"/>
      <c r="AE628" s="19"/>
      <c r="AI628" s="18">
        <f>ROUND(AI627-0.001,3)</f>
        <v>0.377</v>
      </c>
      <c r="AJ628" s="9">
        <f t="array" ref="AJ628">PERCENTILE(IF($BB$5:$BB$2729="Y",$AY$5:$AY$2729),$AI628)</f>
        <v>0.99744643113579068</v>
      </c>
      <c r="AK628" s="9">
        <f t="array" ref="AK628">PERCENTILE(IF($BC$5:$BC$2729="Y",$AY$5:$AY$2729),$AI628)</f>
        <v>1.0090308173210287</v>
      </c>
      <c r="AL628" s="9">
        <f t="array" ref="AL628">PERCENTILE(IF($BD$5:$BD$2729="Y",$AY$5:$AY$2729),$AI628)</f>
        <v>0.98307551633746071</v>
      </c>
      <c r="AM628" s="41" t="str">
        <f>IF(AI628&lt;$BJ$7,"Up","Down")</f>
        <v>Up</v>
      </c>
      <c r="AN628" s="41" t="str">
        <f>IF(AI628&lt;$BK$7,"Down","Up")</f>
        <v>Down</v>
      </c>
      <c r="AO628" s="9">
        <f t="array" ref="AO628">PERCENTILE(IF($BT$5:$BT$2729="Y",$BQ$5:$BQ$2729),$AI628)</f>
        <v>0.99656947235723736</v>
      </c>
      <c r="AP628" s="9">
        <f t="array" ref="AP628">PERCENTILE(IF($BU$5:$BU$2729="Y",$BQ$5:$BQ$2729),$AI628)</f>
        <v>1.0126879376859441</v>
      </c>
      <c r="AQ628" s="9">
        <f t="array" ref="AQ628">PERCENTILE(IF($BV$5:$BV$2729="Y",$BQ$5:$BQ$2729),$AI628)</f>
        <v>0.97944875185293345</v>
      </c>
      <c r="AR628" s="41" t="str">
        <f>IF(AI628&lt;$BJ$12,"Up","Down")</f>
        <v>Up</v>
      </c>
      <c r="AS628" s="41" t="str">
        <f>IF(AI628&lt;$BK$12,"Down","Up")</f>
        <v>Down</v>
      </c>
      <c r="AU628" s="4" t="str">
        <f>IF(AZ628=AZ629,IF(AZ628&gt;AZ627,AZ628&amp;"_O",""),AZ628&amp;"_C")</f>
        <v/>
      </c>
      <c r="AV628" s="7" t="str">
        <f>IF(RIGHT(AU628,1)="C",AX628/INDEX($AX$5:$AX$2729,MATCH(AZ628&amp;"_O",$AU$5:$AU$2729,0),1),"")</f>
        <v/>
      </c>
      <c r="AW628" s="38">
        <v>29931</v>
      </c>
      <c r="AX628" s="37">
        <v>124.93</v>
      </c>
      <c r="AY628" s="7">
        <f>AX628/AX627</f>
        <v>0.98946618089656269</v>
      </c>
      <c r="AZ628" s="4">
        <f>YEAR(AW628)</f>
        <v>1981</v>
      </c>
      <c r="BA628" s="2" t="s">
        <v>6</v>
      </c>
      <c r="BB628" s="12" t="str">
        <f>INDEX($CD$5:$CD$10,MATCH(BA628,$CC$5:$CC$10,0),1)</f>
        <v/>
      </c>
      <c r="BC628" s="12" t="str">
        <f>IF(AND(BB628="Y",AY628&gt;1),"Y","")</f>
        <v/>
      </c>
      <c r="BD628" s="12" t="str">
        <f>IF(AND(BB628="Y",AY628&lt;1),"Y","")</f>
        <v/>
      </c>
      <c r="BE628" s="12" t="str">
        <f>IF(AY628&gt;1,IF(AY627&gt;1,"Y",""),"")</f>
        <v/>
      </c>
      <c r="BF628" s="12" t="str">
        <f>IF(AY628&lt;1,IF(AY627&lt;1,"Y",""),"")</f>
        <v/>
      </c>
      <c r="BG628" s="2"/>
      <c r="BH628" s="2"/>
      <c r="BI628" s="2"/>
      <c r="BJ628" s="2"/>
      <c r="BK628" s="2"/>
      <c r="BL628" s="2"/>
      <c r="BM628" s="4" t="str">
        <f>IF(BR628=BR629,IF(BR628&gt;BR627,BR628&amp;"_O",""),BR628&amp;"_C")</f>
        <v/>
      </c>
      <c r="BN628" s="7" t="str">
        <f>IF(RIGHT(BM628,1)="C",BP628/INDEX($BP$5:$BP$2729,MATCH(BR628&amp;"_O",$BM$5:$BM$2729,0),1),"")</f>
        <v/>
      </c>
      <c r="BO628" s="38">
        <v>30330</v>
      </c>
      <c r="BP628" s="3">
        <v>245.63</v>
      </c>
      <c r="BQ628" s="7">
        <f>BP628/BP627</f>
        <v>1.029463537300922</v>
      </c>
      <c r="BR628" s="4">
        <f>YEAR(BO628)</f>
        <v>1983</v>
      </c>
      <c r="BS628" s="2" t="s">
        <v>6</v>
      </c>
      <c r="BT628" s="12" t="str">
        <f>INDEX($CD$5:$CD$10,MATCH(BS628,$CC$5:$CC$10,0),1)</f>
        <v/>
      </c>
      <c r="BU628" s="12" t="str">
        <f>IF(AND(BT628="Y",BQ628&gt;1),"Y","")</f>
        <v/>
      </c>
      <c r="BV628" s="12" t="str">
        <f>IF(AND(BT628="Y",BQ628&lt;1),"Y","")</f>
        <v/>
      </c>
      <c r="BW628" s="12" t="str">
        <f>IF(BQ628&gt;1,IF(BQ627&gt;1,"Y",""),"")</f>
        <v>Y</v>
      </c>
      <c r="BX628" s="12" t="str">
        <f>IF(BQ628&lt;1,IF(BQ627&lt;1,"Y",""),"")</f>
        <v/>
      </c>
      <c r="BY628" s="2"/>
      <c r="BZ628" s="2"/>
      <c r="CA628" s="2"/>
    </row>
    <row r="629" spans="2:79">
      <c r="B629" s="4" t="str">
        <f>IF(G629=G630,IF(G629&gt;G628,G629&amp;"_O",""),G629&amp;"_C")</f>
        <v/>
      </c>
      <c r="C629" s="14">
        <f ca="1">RANDBETWEEN(0,1000)/1000</f>
        <v>0.125</v>
      </c>
      <c r="D629" s="16">
        <f>D628+1</f>
        <v>625</v>
      </c>
      <c r="E629" s="10">
        <f>ROUNDDOWN(D629/52,0)+1</f>
        <v>13</v>
      </c>
      <c r="F629" s="15">
        <f>F628+7</f>
        <v>48995</v>
      </c>
      <c r="G629" s="4">
        <f>YEAR(F629)</f>
        <v>2034</v>
      </c>
      <c r="H629" s="33">
        <v>0.432</v>
      </c>
      <c r="I629" s="33">
        <v>0.76900000000000002</v>
      </c>
      <c r="J629" s="33">
        <v>0.56200000000000006</v>
      </c>
      <c r="K629" s="16" t="str">
        <f>IF(M628&gt;1,"Up","Down")</f>
        <v>Down</v>
      </c>
      <c r="L629" s="16" t="str">
        <f>IF(K629="Up",IF(H629&lt;$BJ$7,"Up","Down"),IF(H629&lt;$BK$7,"Down","Up"))</f>
        <v>Up</v>
      </c>
      <c r="M629" s="17">
        <f>IF(L629="Up",INDEX($AK$5:$AK$1005,MATCH(I629,$AI$5:$AI$1005,0),1),INDEX($AL$5:$AL$1005,MATCH(J629,$AI$5:$AI$1005,0),1))</f>
        <v>1.0221778259910501</v>
      </c>
      <c r="N629" s="16" t="str">
        <f>IF(P628&gt;1,"Up","Down")</f>
        <v>Down</v>
      </c>
      <c r="O629" s="16" t="str">
        <f>IF(N629="Up",IF(H629&lt;$BJ$12,"Up","Down"),IF(H629&lt;$BK$12,"Down","Up"))</f>
        <v>Down</v>
      </c>
      <c r="P629" s="17">
        <f>IF(O629="Up",INDEX($AP$5:$AP$1005,MATCH(I629,$AI$5:$AI$1005,0),1),INDEX($AQ$5:$AQ$1005,MATCH(J629,$AI$5:$AI$1005,0),1))</f>
        <v>0.98773242737168032</v>
      </c>
      <c r="Q629" s="19">
        <f>T628</f>
        <v>110942.20697104002</v>
      </c>
      <c r="R629" s="19">
        <f>INDEX(model!$S$5:$S$35,MATCH(G629,model!$Q$5:$Q$35,0),1)*model!$O$5</f>
        <v>0</v>
      </c>
      <c r="S629" s="19">
        <f>IF(RIGHT(B629,1)="C",T628*INDEX(model!$T$5:$T$35,MATCH(G629,model!$Q$5:$Q$35,0),1),0)</f>
        <v>0</v>
      </c>
      <c r="T629" s="19">
        <f>(Q629+R629-S629)*M629</f>
        <v>113402.66393230682</v>
      </c>
      <c r="U629" s="19">
        <f>X628</f>
        <v>128985.24128757988</v>
      </c>
      <c r="V629" s="19">
        <f>INDEX(model!$S$5:$S$35,MATCH(G629,model!$Q$5:$Q$35,0),1)*model!$O$6</f>
        <v>0</v>
      </c>
      <c r="W629" s="19">
        <f>IF(RIGHT(B629,1)="C",X628*INDEX(model!$T$5:$T$35,MATCH(G629,model!$Q$5:$Q$35,0),1),0)</f>
        <v>0</v>
      </c>
      <c r="X629" s="19">
        <f>(U629+V629-W629)*P629</f>
        <v>127402.90547210316</v>
      </c>
      <c r="Y629" s="19"/>
      <c r="Z629" s="36" t="str">
        <f>K629&amp;L629</f>
        <v>DownUp</v>
      </c>
      <c r="AA629" s="36" t="str">
        <f>N629&amp;O629</f>
        <v>DownDown</v>
      </c>
      <c r="AB629" s="19"/>
      <c r="AC629" s="19"/>
      <c r="AD629" s="19"/>
      <c r="AE629" s="19"/>
      <c r="AI629" s="18">
        <f>ROUND(AI628-0.001,3)</f>
        <v>0.376</v>
      </c>
      <c r="AJ629" s="9">
        <f t="array" ref="AJ629">PERCENTILE(IF($BB$5:$BB$2729="Y",$AY$5:$AY$2729),$AI629)</f>
        <v>0.9973870340401646</v>
      </c>
      <c r="AK629" s="9">
        <f t="array" ref="AK629">PERCENTILE(IF($BC$5:$BC$2729="Y",$AY$5:$AY$2729),$AI629)</f>
        <v>1.0088936208091295</v>
      </c>
      <c r="AL629" s="9">
        <f t="array" ref="AL629">PERCENTILE(IF($BD$5:$BD$2729="Y",$AY$5:$AY$2729),$AI629)</f>
        <v>0.98306686928247844</v>
      </c>
      <c r="AM629" s="41" t="str">
        <f>IF(AI629&lt;$BJ$7,"Up","Down")</f>
        <v>Up</v>
      </c>
      <c r="AN629" s="41" t="str">
        <f>IF(AI629&lt;$BK$7,"Down","Up")</f>
        <v>Down</v>
      </c>
      <c r="AO629" s="9">
        <f t="array" ref="AO629">PERCENTILE(IF($BT$5:$BT$2729="Y",$BQ$5:$BQ$2729),$AI629)</f>
        <v>0.99653655041675293</v>
      </c>
      <c r="AP629" s="9">
        <f t="array" ref="AP629">PERCENTILE(IF($BU$5:$BU$2729="Y",$BQ$5:$BQ$2729),$AI629)</f>
        <v>1.012654412431768</v>
      </c>
      <c r="AQ629" s="9">
        <f t="array" ref="AQ629">PERCENTILE(IF($BV$5:$BV$2729="Y",$BQ$5:$BQ$2729),$AI629)</f>
        <v>0.97942137037659593</v>
      </c>
      <c r="AR629" s="41" t="str">
        <f>IF(AI629&lt;$BJ$12,"Up","Down")</f>
        <v>Up</v>
      </c>
      <c r="AS629" s="41" t="str">
        <f>IF(AI629&lt;$BK$12,"Down","Up")</f>
        <v>Down</v>
      </c>
      <c r="AU629" s="4" t="str">
        <f>IF(AZ629=AZ630,IF(AZ629&gt;AZ628,AZ629&amp;"_O",""),AZ629&amp;"_C")</f>
        <v/>
      </c>
      <c r="AV629" s="7" t="str">
        <f>IF(RIGHT(AU629,1)="C",AX629/INDEX($AX$5:$AX$2729,MATCH(AZ629&amp;"_O",$AU$5:$AU$2729,0),1),"")</f>
        <v/>
      </c>
      <c r="AW629" s="38">
        <v>29938</v>
      </c>
      <c r="AX629" s="37">
        <v>124</v>
      </c>
      <c r="AY629" s="7">
        <f>AX629/AX628</f>
        <v>0.99255583126550861</v>
      </c>
      <c r="AZ629" s="4">
        <f>YEAR(AW629)</f>
        <v>1981</v>
      </c>
      <c r="BA629" s="2" t="s">
        <v>6</v>
      </c>
      <c r="BB629" s="12" t="str">
        <f>INDEX($CD$5:$CD$10,MATCH(BA629,$CC$5:$CC$10,0),1)</f>
        <v/>
      </c>
      <c r="BC629" s="12" t="str">
        <f>IF(AND(BB629="Y",AY629&gt;1),"Y","")</f>
        <v/>
      </c>
      <c r="BD629" s="12" t="str">
        <f>IF(AND(BB629="Y",AY629&lt;1),"Y","")</f>
        <v/>
      </c>
      <c r="BE629" s="12" t="str">
        <f>IF(AY629&gt;1,IF(AY628&gt;1,"Y",""),"")</f>
        <v/>
      </c>
      <c r="BF629" s="12" t="str">
        <f>IF(AY629&lt;1,IF(AY628&lt;1,"Y",""),"")</f>
        <v>Y</v>
      </c>
      <c r="BG629" s="2"/>
      <c r="BH629" s="2"/>
      <c r="BI629" s="2"/>
      <c r="BJ629" s="2"/>
      <c r="BK629" s="2"/>
      <c r="BL629" s="2"/>
      <c r="BM629" s="4" t="str">
        <f>IF(BR629=BR630,IF(BR629&gt;BR628,BR629&amp;"_O",""),BR629&amp;"_C")</f>
        <v/>
      </c>
      <c r="BN629" s="7" t="str">
        <f>IF(RIGHT(BM629,1)="C",BP629/INDEX($BP$5:$BP$2729,MATCH(BR629&amp;"_O",$BM$5:$BM$2729,0),1),"")</f>
        <v/>
      </c>
      <c r="BO629" s="38">
        <v>30337</v>
      </c>
      <c r="BP629" s="3">
        <v>243.97</v>
      </c>
      <c r="BQ629" s="7">
        <f>BP629/BP628</f>
        <v>0.99324186785001833</v>
      </c>
      <c r="BR629" s="4">
        <f>YEAR(BO629)</f>
        <v>1983</v>
      </c>
      <c r="BS629" s="2" t="s">
        <v>6</v>
      </c>
      <c r="BT629" s="12" t="str">
        <f>INDEX($CD$5:$CD$10,MATCH(BS629,$CC$5:$CC$10,0),1)</f>
        <v/>
      </c>
      <c r="BU629" s="12" t="str">
        <f>IF(AND(BT629="Y",BQ629&gt;1),"Y","")</f>
        <v/>
      </c>
      <c r="BV629" s="12" t="str">
        <f>IF(AND(BT629="Y",BQ629&lt;1),"Y","")</f>
        <v/>
      </c>
      <c r="BW629" s="12" t="str">
        <f>IF(BQ629&gt;1,IF(BQ628&gt;1,"Y",""),"")</f>
        <v/>
      </c>
      <c r="BX629" s="12" t="str">
        <f>IF(BQ629&lt;1,IF(BQ628&lt;1,"Y",""),"")</f>
        <v/>
      </c>
      <c r="BY629" s="2"/>
      <c r="BZ629" s="2"/>
      <c r="CA629" s="2"/>
    </row>
    <row r="630" spans="2:79">
      <c r="B630" s="4" t="str">
        <f>IF(G630=G631,IF(G630&gt;G629,G630&amp;"_O",""),G630&amp;"_C")</f>
        <v/>
      </c>
      <c r="C630" s="14">
        <f ca="1">RANDBETWEEN(0,1000)/1000</f>
        <v>0.254</v>
      </c>
      <c r="D630" s="16">
        <f>D629+1</f>
        <v>626</v>
      </c>
      <c r="E630" s="10">
        <f>ROUNDDOWN(D630/52,0)+1</f>
        <v>13</v>
      </c>
      <c r="F630" s="15">
        <f>F629+7</f>
        <v>49002</v>
      </c>
      <c r="G630" s="4">
        <f>YEAR(F630)</f>
        <v>2034</v>
      </c>
      <c r="H630" s="33">
        <v>0.80400000000000005</v>
      </c>
      <c r="I630" s="33">
        <v>0.13300000000000001</v>
      </c>
      <c r="J630" s="33">
        <v>0.52100000000000002</v>
      </c>
      <c r="K630" s="16" t="str">
        <f>IF(M629&gt;1,"Up","Down")</f>
        <v>Up</v>
      </c>
      <c r="L630" s="16" t="str">
        <f>IF(K630="Up",IF(H630&lt;$BJ$7,"Up","Down"),IF(H630&lt;$BK$7,"Down","Up"))</f>
        <v>Down</v>
      </c>
      <c r="M630" s="17">
        <f>IF(L630="Up",INDEX($AK$5:$AK$1005,MATCH(I630,$AI$5:$AI$1005,0),1),INDEX($AL$5:$AL$1005,MATCH(J630,$AI$5:$AI$1005,0),1))</f>
        <v>0.98813634722621657</v>
      </c>
      <c r="N630" s="16" t="str">
        <f>IF(P629&gt;1,"Up","Down")</f>
        <v>Down</v>
      </c>
      <c r="O630" s="16" t="str">
        <f>IF(N630="Up",IF(H630&lt;$BJ$12,"Up","Down"),IF(H630&lt;$BK$12,"Down","Up"))</f>
        <v>Up</v>
      </c>
      <c r="P630" s="17">
        <f>IF(O630="Up",INDEX($AP$5:$AP$1005,MATCH(I630,$AI$5:$AI$1005,0),1),INDEX($AQ$5:$AQ$1005,MATCH(J630,$AI$5:$AI$1005,0),1))</f>
        <v>1.0043023979049821</v>
      </c>
      <c r="Q630" s="19">
        <f>T629</f>
        <v>113402.66393230682</v>
      </c>
      <c r="R630" s="19">
        <f>INDEX(model!$S$5:$S$35,MATCH(G630,model!$Q$5:$Q$35,0),1)*model!$O$5</f>
        <v>0</v>
      </c>
      <c r="S630" s="19">
        <f>IF(RIGHT(B630,1)="C",T629*INDEX(model!$T$5:$T$35,MATCH(G630,model!$Q$5:$Q$35,0),1),0)</f>
        <v>0</v>
      </c>
      <c r="T630" s="19">
        <f>(Q630+R630-S630)*M630</f>
        <v>112057.29410379188</v>
      </c>
      <c r="U630" s="19">
        <f>X629</f>
        <v>127402.90547210316</v>
      </c>
      <c r="V630" s="19">
        <f>INDEX(model!$S$5:$S$35,MATCH(G630,model!$Q$5:$Q$35,0),1)*model!$O$6</f>
        <v>0</v>
      </c>
      <c r="W630" s="19">
        <f>IF(RIGHT(B630,1)="C",X629*INDEX(model!$T$5:$T$35,MATCH(G630,model!$Q$5:$Q$35,0),1),0)</f>
        <v>0</v>
      </c>
      <c r="X630" s="19">
        <f>(U630+V630-W630)*P630</f>
        <v>127951.04346569497</v>
      </c>
      <c r="Y630" s="19"/>
      <c r="Z630" s="36" t="str">
        <f>K630&amp;L630</f>
        <v>UpDown</v>
      </c>
      <c r="AA630" s="36" t="str">
        <f>N630&amp;O630</f>
        <v>DownUp</v>
      </c>
      <c r="AB630" s="19"/>
      <c r="AC630" s="19"/>
      <c r="AD630" s="19"/>
      <c r="AE630" s="19"/>
      <c r="AI630" s="18">
        <f>ROUND(AI629-0.001,3)</f>
        <v>0.375</v>
      </c>
      <c r="AJ630" s="9">
        <f t="array" ref="AJ630">PERCENTILE(IF($BB$5:$BB$2729="Y",$AY$5:$AY$2729),$AI630)</f>
        <v>0.99737269513709748</v>
      </c>
      <c r="AK630" s="9">
        <f t="array" ref="AK630">PERCENTILE(IF($BC$5:$BC$2729="Y",$AY$5:$AY$2729),$AI630)</f>
        <v>1.0088742498163237</v>
      </c>
      <c r="AL630" s="9">
        <f t="array" ref="AL630">PERCENTILE(IF($BD$5:$BD$2729="Y",$AY$5:$AY$2729),$AI630)</f>
        <v>0.98306094704651947</v>
      </c>
      <c r="AM630" s="41" t="str">
        <f>IF(AI630&lt;$BJ$7,"Up","Down")</f>
        <v>Up</v>
      </c>
      <c r="AN630" s="41" t="str">
        <f>IF(AI630&lt;$BK$7,"Down","Up")</f>
        <v>Down</v>
      </c>
      <c r="AO630" s="9">
        <f t="array" ref="AO630">PERCENTILE(IF($BT$5:$BT$2729="Y",$BQ$5:$BQ$2729),$AI630)</f>
        <v>0.99647822888031579</v>
      </c>
      <c r="AP630" s="9">
        <f t="array" ref="AP630">PERCENTILE(IF($BU$5:$BU$2729="Y",$BQ$5:$BQ$2729),$AI630)</f>
        <v>1.0126236304249678</v>
      </c>
      <c r="AQ630" s="9">
        <f t="array" ref="AQ630">PERCENTILE(IF($BV$5:$BV$2729="Y",$BQ$5:$BQ$2729),$AI630)</f>
        <v>0.97941976269933684</v>
      </c>
      <c r="AR630" s="41" t="str">
        <f>IF(AI630&lt;$BJ$12,"Up","Down")</f>
        <v>Up</v>
      </c>
      <c r="AS630" s="41" t="str">
        <f>IF(AI630&lt;$BK$12,"Down","Up")</f>
        <v>Down</v>
      </c>
      <c r="AU630" s="4" t="str">
        <f>IF(AZ630=AZ631,IF(AZ630&gt;AZ629,AZ630&amp;"_O",""),AZ630&amp;"_C")</f>
        <v/>
      </c>
      <c r="AV630" s="7" t="str">
        <f>IF(RIGHT(AU630,1)="C",AX630/INDEX($AX$5:$AX$2729,MATCH(AZ630&amp;"_O",$AU$5:$AU$2729,0),1),"")</f>
        <v/>
      </c>
      <c r="AW630" s="38">
        <v>29944</v>
      </c>
      <c r="AX630" s="37">
        <v>122.54</v>
      </c>
      <c r="AY630" s="7">
        <f>AX630/AX629</f>
        <v>0.98822580645161295</v>
      </c>
      <c r="AZ630" s="4">
        <f>YEAR(AW630)</f>
        <v>1981</v>
      </c>
      <c r="BA630" s="2" t="s">
        <v>6</v>
      </c>
      <c r="BB630" s="12" t="str">
        <f>INDEX($CD$5:$CD$10,MATCH(BA630,$CC$5:$CC$10,0),1)</f>
        <v/>
      </c>
      <c r="BC630" s="12" t="str">
        <f>IF(AND(BB630="Y",AY630&gt;1),"Y","")</f>
        <v/>
      </c>
      <c r="BD630" s="12" t="str">
        <f>IF(AND(BB630="Y",AY630&lt;1),"Y","")</f>
        <v/>
      </c>
      <c r="BE630" s="12" t="str">
        <f>IF(AY630&gt;1,IF(AY629&gt;1,"Y",""),"")</f>
        <v/>
      </c>
      <c r="BF630" s="12" t="str">
        <f>IF(AY630&lt;1,IF(AY629&lt;1,"Y",""),"")</f>
        <v>Y</v>
      </c>
      <c r="BG630" s="2"/>
      <c r="BH630" s="2"/>
      <c r="BI630" s="2"/>
      <c r="BJ630" s="2"/>
      <c r="BK630" s="2"/>
      <c r="BL630" s="2"/>
      <c r="BM630" s="4" t="str">
        <f>IF(BR630=BR631,IF(BR630&gt;BR629,BR630&amp;"_O",""),BR630&amp;"_C")</f>
        <v/>
      </c>
      <c r="BN630" s="7" t="str">
        <f>IF(RIGHT(BM630,1)="C",BP630/INDEX($BP$5:$BP$2729,MATCH(BR630&amp;"_O",$BM$5:$BM$2729,0),1),"")</f>
        <v/>
      </c>
      <c r="BO630" s="38">
        <v>30344</v>
      </c>
      <c r="BP630" s="3">
        <v>246.93</v>
      </c>
      <c r="BQ630" s="7">
        <f>BP630/BP629</f>
        <v>1.0121326392589254</v>
      </c>
      <c r="BR630" s="4">
        <f>YEAR(BO630)</f>
        <v>1983</v>
      </c>
      <c r="BS630" s="2" t="s">
        <v>6</v>
      </c>
      <c r="BT630" s="12" t="str">
        <f>INDEX($CD$5:$CD$10,MATCH(BS630,$CC$5:$CC$10,0),1)</f>
        <v/>
      </c>
      <c r="BU630" s="12" t="str">
        <f>IF(AND(BT630="Y",BQ630&gt;1),"Y","")</f>
        <v/>
      </c>
      <c r="BV630" s="12" t="str">
        <f>IF(AND(BT630="Y",BQ630&lt;1),"Y","")</f>
        <v/>
      </c>
      <c r="BW630" s="12" t="str">
        <f>IF(BQ630&gt;1,IF(BQ629&gt;1,"Y",""),"")</f>
        <v/>
      </c>
      <c r="BX630" s="12" t="str">
        <f>IF(BQ630&lt;1,IF(BQ629&lt;1,"Y",""),"")</f>
        <v/>
      </c>
      <c r="BY630" s="2"/>
      <c r="BZ630" s="2"/>
      <c r="CA630" s="2"/>
    </row>
    <row r="631" spans="2:79">
      <c r="B631" s="4" t="str">
        <f>IF(G631=G632,IF(G631&gt;G630,G631&amp;"_O",""),G631&amp;"_C")</f>
        <v/>
      </c>
      <c r="C631" s="14">
        <f ca="1">RANDBETWEEN(0,1000)/1000</f>
        <v>0.751</v>
      </c>
      <c r="D631" s="16">
        <f>D630+1</f>
        <v>627</v>
      </c>
      <c r="E631" s="10">
        <f>ROUNDDOWN(D631/52,0)+1</f>
        <v>13</v>
      </c>
      <c r="F631" s="15">
        <f>F630+7</f>
        <v>49009</v>
      </c>
      <c r="G631" s="4">
        <f>YEAR(F631)</f>
        <v>2034</v>
      </c>
      <c r="H631" s="33">
        <v>0.17899999999999999</v>
      </c>
      <c r="I631" s="33">
        <v>0.48199999999999998</v>
      </c>
      <c r="J631" s="33">
        <v>0.158</v>
      </c>
      <c r="K631" s="16" t="str">
        <f>IF(M630&gt;1,"Up","Down")</f>
        <v>Down</v>
      </c>
      <c r="L631" s="16" t="str">
        <f>IF(K631="Up",IF(H631&lt;$BJ$7,"Up","Down"),IF(H631&lt;$BK$7,"Down","Up"))</f>
        <v>Down</v>
      </c>
      <c r="M631" s="17">
        <f>IF(L631="Up",INDEX($AK$5:$AK$1005,MATCH(I631,$AI$5:$AI$1005,0),1),INDEX($AL$5:$AL$1005,MATCH(J631,$AI$5:$AI$1005,0),1))</f>
        <v>0.97153867339427968</v>
      </c>
      <c r="N631" s="16" t="str">
        <f>IF(P630&gt;1,"Up","Down")</f>
        <v>Up</v>
      </c>
      <c r="O631" s="16" t="str">
        <f>IF(N631="Up",IF(H631&lt;$BJ$12,"Up","Down"),IF(H631&lt;$BK$12,"Down","Up"))</f>
        <v>Up</v>
      </c>
      <c r="P631" s="17">
        <f>IF(O631="Up",INDEX($AP$5:$AP$1005,MATCH(I631,$AI$5:$AI$1005,0),1),INDEX($AQ$5:$AQ$1005,MATCH(J631,$AI$5:$AI$1005,0),1))</f>
        <v>1.016625331033385</v>
      </c>
      <c r="Q631" s="19">
        <f>T630</f>
        <v>112057.29410379188</v>
      </c>
      <c r="R631" s="19">
        <f>INDEX(model!$S$5:$S$35,MATCH(G631,model!$Q$5:$Q$35,0),1)*model!$O$5</f>
        <v>0</v>
      </c>
      <c r="S631" s="19">
        <f>IF(RIGHT(B631,1)="C",T630*INDEX(model!$T$5:$T$35,MATCH(G631,model!$Q$5:$Q$35,0),1),0)</f>
        <v>0</v>
      </c>
      <c r="T631" s="19">
        <f>(Q631+R631-S631)*M631</f>
        <v>108867.9948577506</v>
      </c>
      <c r="U631" s="19">
        <f>X630</f>
        <v>127951.04346569497</v>
      </c>
      <c r="V631" s="19">
        <f>INDEX(model!$S$5:$S$35,MATCH(G631,model!$Q$5:$Q$35,0),1)*model!$O$6</f>
        <v>0</v>
      </c>
      <c r="W631" s="19">
        <f>IF(RIGHT(B631,1)="C",X630*INDEX(model!$T$5:$T$35,MATCH(G631,model!$Q$5:$Q$35,0),1),0)</f>
        <v>0</v>
      </c>
      <c r="X631" s="19">
        <f>(U631+V631-W631)*P631</f>
        <v>130078.27191937919</v>
      </c>
      <c r="Y631" s="19"/>
      <c r="Z631" s="36" t="str">
        <f>K631&amp;L631</f>
        <v>DownDown</v>
      </c>
      <c r="AA631" s="36" t="str">
        <f>N631&amp;O631</f>
        <v>UpUp</v>
      </c>
      <c r="AB631" s="19"/>
      <c r="AC631" s="19"/>
      <c r="AD631" s="19"/>
      <c r="AE631" s="19"/>
      <c r="AI631" s="18">
        <f>ROUND(AI630-0.001,3)</f>
        <v>0.374</v>
      </c>
      <c r="AJ631" s="9">
        <f t="array" ref="AJ631">PERCENTILE(IF($BB$5:$BB$2729="Y",$AY$5:$AY$2729),$AI631)</f>
        <v>0.99732627082290515</v>
      </c>
      <c r="AK631" s="9">
        <f t="array" ref="AK631">PERCENTILE(IF($BC$5:$BC$2729="Y",$AY$5:$AY$2729),$AI631)</f>
        <v>1.0088529073237273</v>
      </c>
      <c r="AL631" s="9">
        <f t="array" ref="AL631">PERCENTILE(IF($BD$5:$BD$2729="Y",$AY$5:$AY$2729),$AI631)</f>
        <v>0.98305187953232553</v>
      </c>
      <c r="AM631" s="41" t="str">
        <f>IF(AI631&lt;$BJ$7,"Up","Down")</f>
        <v>Up</v>
      </c>
      <c r="AN631" s="41" t="str">
        <f>IF(AI631&lt;$BK$7,"Down","Up")</f>
        <v>Down</v>
      </c>
      <c r="AO631" s="9">
        <f t="array" ref="AO631">PERCENTILE(IF($BT$5:$BT$2729="Y",$BQ$5:$BQ$2729),$AI631)</f>
        <v>0.99644145680961638</v>
      </c>
      <c r="AP631" s="9">
        <f t="array" ref="AP631">PERCENTILE(IF($BU$5:$BU$2729="Y",$BQ$5:$BQ$2729),$AI631)</f>
        <v>1.0126101548138828</v>
      </c>
      <c r="AQ631" s="9">
        <f t="array" ref="AQ631">PERCENTILE(IF($BV$5:$BV$2729="Y",$BQ$5:$BQ$2729),$AI631)</f>
        <v>0.97939386073382828</v>
      </c>
      <c r="AR631" s="41" t="str">
        <f>IF(AI631&lt;$BJ$12,"Up","Down")</f>
        <v>Up</v>
      </c>
      <c r="AS631" s="41" t="str">
        <f>IF(AI631&lt;$BK$12,"Down","Up")</f>
        <v>Down</v>
      </c>
      <c r="AU631" s="4" t="str">
        <f>IF(AZ631=AZ632,IF(AZ631&gt;AZ630,AZ631&amp;"_O",""),AZ631&amp;"_C")</f>
        <v>1981_C</v>
      </c>
      <c r="AV631" s="7">
        <f>IF(RIGHT(AU631,1)="C",AX631/INDEX($AX$5:$AX$2729,MATCH(AZ631&amp;"_O",$AU$5:$AU$2729,0),1),"")</f>
        <v>0.89885580167228984</v>
      </c>
      <c r="AW631" s="38">
        <v>29951</v>
      </c>
      <c r="AX631" s="37">
        <v>122.55</v>
      </c>
      <c r="AY631" s="7">
        <f>AX631/AX630</f>
        <v>1.0000816060062019</v>
      </c>
      <c r="AZ631" s="4">
        <f>YEAR(AW631)</f>
        <v>1981</v>
      </c>
      <c r="BA631" s="2" t="s">
        <v>6</v>
      </c>
      <c r="BB631" s="12" t="str">
        <f>INDEX($CD$5:$CD$10,MATCH(BA631,$CC$5:$CC$10,0),1)</f>
        <v/>
      </c>
      <c r="BC631" s="12" t="str">
        <f>IF(AND(BB631="Y",AY631&gt;1),"Y","")</f>
        <v/>
      </c>
      <c r="BD631" s="12" t="str">
        <f>IF(AND(BB631="Y",AY631&lt;1),"Y","")</f>
        <v/>
      </c>
      <c r="BE631" s="12" t="str">
        <f>IF(AY631&gt;1,IF(AY630&gt;1,"Y",""),"")</f>
        <v/>
      </c>
      <c r="BF631" s="12" t="str">
        <f>IF(AY631&lt;1,IF(AY630&lt;1,"Y",""),"")</f>
        <v/>
      </c>
      <c r="BG631" s="2"/>
      <c r="BH631" s="2"/>
      <c r="BI631" s="2"/>
      <c r="BJ631" s="2"/>
      <c r="BK631" s="2"/>
      <c r="BL631" s="2"/>
      <c r="BM631" s="4" t="str">
        <f>IF(BR631=BR632,IF(BR631&gt;BR630,BR631&amp;"_O",""),BR631&amp;"_C")</f>
        <v/>
      </c>
      <c r="BN631" s="7" t="str">
        <f>IF(RIGHT(BM631,1)="C",BP631/INDEX($BP$5:$BP$2729,MATCH(BR631&amp;"_O",$BM$5:$BM$2729,0),1),"")</f>
        <v/>
      </c>
      <c r="BO631" s="38">
        <v>30351</v>
      </c>
      <c r="BP631" s="3">
        <v>251.65</v>
      </c>
      <c r="BQ631" s="7">
        <f>BP631/BP630</f>
        <v>1.01911472887053</v>
      </c>
      <c r="BR631" s="4">
        <f>YEAR(BO631)</f>
        <v>1983</v>
      </c>
      <c r="BS631" s="2" t="s">
        <v>6</v>
      </c>
      <c r="BT631" s="12" t="str">
        <f>INDEX($CD$5:$CD$10,MATCH(BS631,$CC$5:$CC$10,0),1)</f>
        <v/>
      </c>
      <c r="BU631" s="12" t="str">
        <f>IF(AND(BT631="Y",BQ631&gt;1),"Y","")</f>
        <v/>
      </c>
      <c r="BV631" s="12" t="str">
        <f>IF(AND(BT631="Y",BQ631&lt;1),"Y","")</f>
        <v/>
      </c>
      <c r="BW631" s="12" t="str">
        <f>IF(BQ631&gt;1,IF(BQ630&gt;1,"Y",""),"")</f>
        <v>Y</v>
      </c>
      <c r="BX631" s="12" t="str">
        <f>IF(BQ631&lt;1,IF(BQ630&lt;1,"Y",""),"")</f>
        <v/>
      </c>
      <c r="BY631" s="2"/>
      <c r="BZ631" s="2"/>
      <c r="CA631" s="2"/>
    </row>
    <row r="632" spans="2:79">
      <c r="B632" s="4" t="str">
        <f>IF(G632=G633,IF(G632&gt;G631,G632&amp;"_O",""),G632&amp;"_C")</f>
        <v/>
      </c>
      <c r="C632" s="14">
        <f ca="1">RANDBETWEEN(0,1000)/1000</f>
        <v>0.83399999999999996</v>
      </c>
      <c r="D632" s="16">
        <f>D631+1</f>
        <v>628</v>
      </c>
      <c r="E632" s="10">
        <f>ROUNDDOWN(D632/52,0)+1</f>
        <v>13</v>
      </c>
      <c r="F632" s="15">
        <f>F631+7</f>
        <v>49016</v>
      </c>
      <c r="G632" s="4">
        <f>YEAR(F632)</f>
        <v>2034</v>
      </c>
      <c r="H632" s="33">
        <v>0.69099999999999995</v>
      </c>
      <c r="I632" s="33">
        <v>0.16300000000000001</v>
      </c>
      <c r="J632" s="33">
        <v>0.66900000000000004</v>
      </c>
      <c r="K632" s="16" t="str">
        <f>IF(M631&gt;1,"Up","Down")</f>
        <v>Down</v>
      </c>
      <c r="L632" s="16" t="str">
        <f>IF(K632="Up",IF(H632&lt;$BJ$7,"Up","Down"),IF(H632&lt;$BK$7,"Down","Up"))</f>
        <v>Up</v>
      </c>
      <c r="M632" s="17">
        <f>IF(L632="Up",INDEX($AK$5:$AK$1005,MATCH(I632,$AI$5:$AI$1005,0),1),INDEX($AL$5:$AL$1005,MATCH(J632,$AI$5:$AI$1005,0),1))</f>
        <v>1.0038194338358273</v>
      </c>
      <c r="N632" s="16" t="str">
        <f>IF(P631&gt;1,"Up","Down")</f>
        <v>Up</v>
      </c>
      <c r="O632" s="16" t="str">
        <f>IF(N632="Up",IF(H632&lt;$BJ$12,"Up","Down"),IF(H632&lt;$BK$12,"Down","Up"))</f>
        <v>Down</v>
      </c>
      <c r="P632" s="17">
        <f>IF(O632="Up",INDEX($AP$5:$AP$1005,MATCH(I632,$AI$5:$AI$1005,0),1),INDEX($AQ$5:$AQ$1005,MATCH(J632,$AI$5:$AI$1005,0),1))</f>
        <v>0.99186333511314595</v>
      </c>
      <c r="Q632" s="19">
        <f>T631</f>
        <v>108867.9948577506</v>
      </c>
      <c r="R632" s="19">
        <f>INDEX(model!$S$5:$S$35,MATCH(G632,model!$Q$5:$Q$35,0),1)*model!$O$5</f>
        <v>0</v>
      </c>
      <c r="S632" s="19">
        <f>IF(RIGHT(B632,1)="C",T631*INDEX(model!$T$5:$T$35,MATCH(G632,model!$Q$5:$Q$35,0),1),0)</f>
        <v>0</v>
      </c>
      <c r="T632" s="19">
        <f>(Q632+R632-S632)*M632</f>
        <v>109283.80896094897</v>
      </c>
      <c r="U632" s="19">
        <f>X631</f>
        <v>130078.27191937919</v>
      </c>
      <c r="V632" s="19">
        <f>INDEX(model!$S$5:$S$35,MATCH(G632,model!$Q$5:$Q$35,0),1)*model!$O$6</f>
        <v>0</v>
      </c>
      <c r="W632" s="19">
        <f>IF(RIGHT(B632,1)="C",X631*INDEX(model!$T$5:$T$35,MATCH(G632,model!$Q$5:$Q$35,0),1),0)</f>
        <v>0</v>
      </c>
      <c r="X632" s="19">
        <f>(U632+V632-W632)*P632</f>
        <v>129019.86861171012</v>
      </c>
      <c r="Y632" s="19"/>
      <c r="Z632" s="36" t="str">
        <f>K632&amp;L632</f>
        <v>DownUp</v>
      </c>
      <c r="AA632" s="36" t="str">
        <f>N632&amp;O632</f>
        <v>UpDown</v>
      </c>
      <c r="AB632" s="19"/>
      <c r="AC632" s="19"/>
      <c r="AD632" s="19"/>
      <c r="AE632" s="19"/>
      <c r="AI632" s="18">
        <f>ROUND(AI631-0.001,3)</f>
        <v>0.373</v>
      </c>
      <c r="AJ632" s="9">
        <f t="array" ref="AJ632">PERCENTILE(IF($BB$5:$BB$2729="Y",$AY$5:$AY$2729),$AI632)</f>
        <v>0.99731038715653553</v>
      </c>
      <c r="AK632" s="9">
        <f t="array" ref="AK632">PERCENTILE(IF($BC$5:$BC$2729="Y",$AY$5:$AY$2729),$AI632)</f>
        <v>1.008836542259258</v>
      </c>
      <c r="AL632" s="9">
        <f t="array" ref="AL632">PERCENTILE(IF($BD$5:$BD$2729="Y",$AY$5:$AY$2729),$AI632)</f>
        <v>0.98302318564945768</v>
      </c>
      <c r="AM632" s="41" t="str">
        <f>IF(AI632&lt;$BJ$7,"Up","Down")</f>
        <v>Up</v>
      </c>
      <c r="AN632" s="41" t="str">
        <f>IF(AI632&lt;$BK$7,"Down","Up")</f>
        <v>Down</v>
      </c>
      <c r="AO632" s="9">
        <f t="array" ref="AO632">PERCENTILE(IF($BT$5:$BT$2729="Y",$BQ$5:$BQ$2729),$AI632)</f>
        <v>0.99639176135901386</v>
      </c>
      <c r="AP632" s="9">
        <f t="array" ref="AP632">PERCENTILE(IF($BU$5:$BU$2729="Y",$BQ$5:$BQ$2729),$AI632)</f>
        <v>1.0126015243682625</v>
      </c>
      <c r="AQ632" s="9">
        <f t="array" ref="AQ632">PERCENTILE(IF($BV$5:$BV$2729="Y",$BQ$5:$BQ$2729),$AI632)</f>
        <v>0.97931328650404292</v>
      </c>
      <c r="AR632" s="41" t="str">
        <f>IF(AI632&lt;$BJ$12,"Up","Down")</f>
        <v>Up</v>
      </c>
      <c r="AS632" s="41" t="str">
        <f>IF(AI632&lt;$BK$12,"Down","Up")</f>
        <v>Down</v>
      </c>
      <c r="AU632" s="4" t="str">
        <f>IF(AZ632=AZ633,IF(AZ632&gt;AZ631,AZ632&amp;"_O",""),AZ632&amp;"_C")</f>
        <v>1982_O</v>
      </c>
      <c r="AV632" s="7" t="str">
        <f>IF(RIGHT(AU632,1)="C",AX632/INDEX($AX$5:$AX$2729,MATCH(AZ632&amp;"_O",$AU$5:$AU$2729,0),1),"")</f>
        <v/>
      </c>
      <c r="AW632" s="38">
        <v>29959</v>
      </c>
      <c r="AX632" s="37">
        <v>119.55</v>
      </c>
      <c r="AY632" s="7">
        <f>AX632/AX631</f>
        <v>0.9755201958384333</v>
      </c>
      <c r="AZ632" s="4">
        <f>YEAR(AW632)</f>
        <v>1982</v>
      </c>
      <c r="BA632" s="2" t="s">
        <v>6</v>
      </c>
      <c r="BB632" s="12" t="str">
        <f>INDEX($CD$5:$CD$10,MATCH(BA632,$CC$5:$CC$10,0),1)</f>
        <v/>
      </c>
      <c r="BC632" s="12" t="str">
        <f>IF(AND(BB632="Y",AY632&gt;1),"Y","")</f>
        <v/>
      </c>
      <c r="BD632" s="12" t="str">
        <f>IF(AND(BB632="Y",AY632&lt;1),"Y","")</f>
        <v/>
      </c>
      <c r="BE632" s="12" t="str">
        <f>IF(AY632&gt;1,IF(AY631&gt;1,"Y",""),"")</f>
        <v/>
      </c>
      <c r="BF632" s="12" t="str">
        <f>IF(AY632&lt;1,IF(AY631&lt;1,"Y",""),"")</f>
        <v/>
      </c>
      <c r="BG632" s="2"/>
      <c r="BH632" s="2"/>
      <c r="BI632" s="2"/>
      <c r="BJ632" s="2"/>
      <c r="BK632" s="2"/>
      <c r="BL632" s="2"/>
      <c r="BM632" s="4" t="str">
        <f>IF(BR632=BR633,IF(BR632&gt;BR631,BR632&amp;"_O",""),BR632&amp;"_C")</f>
        <v/>
      </c>
      <c r="BN632" s="7" t="str">
        <f>IF(RIGHT(BM632,1)="C",BP632/INDEX($BP$5:$BP$2729,MATCH(BR632&amp;"_O",$BM$5:$BM$2729,0),1),"")</f>
        <v/>
      </c>
      <c r="BO632" s="38">
        <v>30358</v>
      </c>
      <c r="BP632" s="3">
        <v>256.64</v>
      </c>
      <c r="BQ632" s="7">
        <f>BP632/BP631</f>
        <v>1.019829127756805</v>
      </c>
      <c r="BR632" s="4">
        <f>YEAR(BO632)</f>
        <v>1983</v>
      </c>
      <c r="BS632" s="2" t="s">
        <v>6</v>
      </c>
      <c r="BT632" s="12" t="str">
        <f>INDEX($CD$5:$CD$10,MATCH(BS632,$CC$5:$CC$10,0),1)</f>
        <v/>
      </c>
      <c r="BU632" s="12" t="str">
        <f>IF(AND(BT632="Y",BQ632&gt;1),"Y","")</f>
        <v/>
      </c>
      <c r="BV632" s="12" t="str">
        <f>IF(AND(BT632="Y",BQ632&lt;1),"Y","")</f>
        <v/>
      </c>
      <c r="BW632" s="12" t="str">
        <f>IF(BQ632&gt;1,IF(BQ631&gt;1,"Y",""),"")</f>
        <v>Y</v>
      </c>
      <c r="BX632" s="12" t="str">
        <f>IF(BQ632&lt;1,IF(BQ631&lt;1,"Y",""),"")</f>
        <v/>
      </c>
      <c r="BY632" s="2"/>
      <c r="BZ632" s="2"/>
      <c r="CA632" s="2"/>
    </row>
    <row r="633" spans="2:79">
      <c r="B633" s="4" t="str">
        <f>IF(G633=G634,IF(G633&gt;G632,G633&amp;"_O",""),G633&amp;"_C")</f>
        <v/>
      </c>
      <c r="C633" s="14">
        <f ca="1">RANDBETWEEN(0,1000)/1000</f>
        <v>0.28100000000000003</v>
      </c>
      <c r="D633" s="16">
        <f>D632+1</f>
        <v>629</v>
      </c>
      <c r="E633" s="10">
        <f>ROUNDDOWN(D633/52,0)+1</f>
        <v>13</v>
      </c>
      <c r="F633" s="15">
        <f>F632+7</f>
        <v>49023</v>
      </c>
      <c r="G633" s="4">
        <f>YEAR(F633)</f>
        <v>2034</v>
      </c>
      <c r="H633" s="33">
        <v>0.17299999999999999</v>
      </c>
      <c r="I633" s="33">
        <v>0.439</v>
      </c>
      <c r="J633" s="33">
        <v>0.93300000000000005</v>
      </c>
      <c r="K633" s="16" t="str">
        <f>IF(M632&gt;1,"Up","Down")</f>
        <v>Up</v>
      </c>
      <c r="L633" s="16" t="str">
        <f>IF(K633="Up",IF(H633&lt;$BJ$7,"Up","Down"),IF(H633&lt;$BK$7,"Down","Up"))</f>
        <v>Up</v>
      </c>
      <c r="M633" s="17">
        <f>IF(L633="Up",INDEX($AK$5:$AK$1005,MATCH(I633,$AI$5:$AI$1005,0),1),INDEX($AL$5:$AL$1005,MATCH(J633,$AI$5:$AI$1005,0),1))</f>
        <v>1.0107945229080579</v>
      </c>
      <c r="N633" s="16" t="str">
        <f>IF(P632&gt;1,"Up","Down")</f>
        <v>Down</v>
      </c>
      <c r="O633" s="16" t="str">
        <f>IF(N633="Up",IF(H633&lt;$BJ$12,"Up","Down"),IF(H633&lt;$BK$12,"Down","Up"))</f>
        <v>Down</v>
      </c>
      <c r="P633" s="17">
        <f>IF(O633="Up",INDEX($AP$5:$AP$1005,MATCH(I633,$AI$5:$AI$1005,0),1),INDEX($AQ$5:$AQ$1005,MATCH(J633,$AI$5:$AI$1005,0),1))</f>
        <v>0.9982888092180987</v>
      </c>
      <c r="Q633" s="19">
        <f>T632</f>
        <v>109283.80896094897</v>
      </c>
      <c r="R633" s="19">
        <f>INDEX(model!$S$5:$S$35,MATCH(G633,model!$Q$5:$Q$35,0),1)*model!$O$5</f>
        <v>0</v>
      </c>
      <c r="S633" s="19">
        <f>IF(RIGHT(B633,1)="C",T632*INDEX(model!$T$5:$T$35,MATCH(G633,model!$Q$5:$Q$35,0),1),0)</f>
        <v>0</v>
      </c>
      <c r="T633" s="19">
        <f>(Q633+R633-S633)*M633</f>
        <v>110463.47554025776</v>
      </c>
      <c r="U633" s="19">
        <f>X632</f>
        <v>129019.86861171012</v>
      </c>
      <c r="V633" s="19">
        <f>INDEX(model!$S$5:$S$35,MATCH(G633,model!$Q$5:$Q$35,0),1)*model!$O$6</f>
        <v>0</v>
      </c>
      <c r="W633" s="19">
        <f>IF(RIGHT(B633,1)="C",X632*INDEX(model!$T$5:$T$35,MATCH(G633,model!$Q$5:$Q$35,0),1),0)</f>
        <v>0</v>
      </c>
      <c r="X633" s="19">
        <f>(U633+V633-W633)*P633</f>
        <v>128799.09100185965</v>
      </c>
      <c r="Y633" s="19"/>
      <c r="Z633" s="36" t="str">
        <f>K633&amp;L633</f>
        <v>UpUp</v>
      </c>
      <c r="AA633" s="36" t="str">
        <f>N633&amp;O633</f>
        <v>DownDown</v>
      </c>
      <c r="AB633" s="19"/>
      <c r="AC633" s="19"/>
      <c r="AD633" s="19"/>
      <c r="AE633" s="19"/>
      <c r="AI633" s="18">
        <f>ROUND(AI632-0.001,3)</f>
        <v>0.372</v>
      </c>
      <c r="AJ633" s="9">
        <f t="array" ref="AJ633">PERCENTILE(IF($BB$5:$BB$2729="Y",$AY$5:$AY$2729),$AI633)</f>
        <v>0.99729726774137606</v>
      </c>
      <c r="AK633" s="9">
        <f t="array" ref="AK633">PERCENTILE(IF($BC$5:$BC$2729="Y",$AY$5:$AY$2729),$AI633)</f>
        <v>1.0088285146450517</v>
      </c>
      <c r="AL633" s="9">
        <f t="array" ref="AL633">PERCENTILE(IF($BD$5:$BD$2729="Y",$AY$5:$AY$2729),$AI633)</f>
        <v>0.98299534586271287</v>
      </c>
      <c r="AM633" s="41" t="str">
        <f>IF(AI633&lt;$BJ$7,"Up","Down")</f>
        <v>Up</v>
      </c>
      <c r="AN633" s="41" t="str">
        <f>IF(AI633&lt;$BK$7,"Down","Up")</f>
        <v>Down</v>
      </c>
      <c r="AO633" s="9">
        <f t="array" ref="AO633">PERCENTILE(IF($BT$5:$BT$2729="Y",$BQ$5:$BQ$2729),$AI633)</f>
        <v>0.99636823457509338</v>
      </c>
      <c r="AP633" s="9">
        <f t="array" ref="AP633">PERCENTILE(IF($BU$5:$BU$2729="Y",$BQ$5:$BQ$2729),$AI633)</f>
        <v>1.0125867090347742</v>
      </c>
      <c r="AQ633" s="9">
        <f t="array" ref="AQ633">PERCENTILE(IF($BV$5:$BV$2729="Y",$BQ$5:$BQ$2729),$AI633)</f>
        <v>0.97913300696315209</v>
      </c>
      <c r="AR633" s="41" t="str">
        <f>IF(AI633&lt;$BJ$12,"Up","Down")</f>
        <v>Up</v>
      </c>
      <c r="AS633" s="41" t="str">
        <f>IF(AI633&lt;$BK$12,"Down","Up")</f>
        <v>Down</v>
      </c>
      <c r="AU633" s="4" t="str">
        <f>IF(AZ633=AZ634,IF(AZ633&gt;AZ632,AZ633&amp;"_O",""),AZ633&amp;"_C")</f>
        <v/>
      </c>
      <c r="AV633" s="7" t="str">
        <f>IF(RIGHT(AU633,1)="C",AX633/INDEX($AX$5:$AX$2729,MATCH(AZ633&amp;"_O",$AU$5:$AU$2729,0),1),"")</f>
        <v/>
      </c>
      <c r="AW633" s="38">
        <v>29966</v>
      </c>
      <c r="AX633" s="37">
        <v>116.33</v>
      </c>
      <c r="AY633" s="7">
        <f>AX633/AX632</f>
        <v>0.97306566290255125</v>
      </c>
      <c r="AZ633" s="4">
        <f>YEAR(AW633)</f>
        <v>1982</v>
      </c>
      <c r="BA633" s="2" t="s">
        <v>6</v>
      </c>
      <c r="BB633" s="12" t="str">
        <f>INDEX($CD$5:$CD$10,MATCH(BA633,$CC$5:$CC$10,0),1)</f>
        <v/>
      </c>
      <c r="BC633" s="12" t="str">
        <f>IF(AND(BB633="Y",AY633&gt;1),"Y","")</f>
        <v/>
      </c>
      <c r="BD633" s="12" t="str">
        <f>IF(AND(BB633="Y",AY633&lt;1),"Y","")</f>
        <v/>
      </c>
      <c r="BE633" s="12" t="str">
        <f>IF(AY633&gt;1,IF(AY632&gt;1,"Y",""),"")</f>
        <v/>
      </c>
      <c r="BF633" s="12" t="str">
        <f>IF(AY633&lt;1,IF(AY632&lt;1,"Y",""),"")</f>
        <v>Y</v>
      </c>
      <c r="BG633" s="2"/>
      <c r="BH633" s="2"/>
      <c r="BI633" s="2"/>
      <c r="BJ633" s="2"/>
      <c r="BK633" s="2"/>
      <c r="BL633" s="2"/>
      <c r="BM633" s="4" t="str">
        <f>IF(BR633=BR634,IF(BR633&gt;BR632,BR633&amp;"_O",""),BR633&amp;"_C")</f>
        <v/>
      </c>
      <c r="BN633" s="7" t="str">
        <f>IF(RIGHT(BM633,1)="C",BP633/INDEX($BP$5:$BP$2729,MATCH(BR633&amp;"_O",$BM$5:$BM$2729,0),1),"")</f>
        <v/>
      </c>
      <c r="BO633" s="38">
        <v>30365</v>
      </c>
      <c r="BP633" s="3">
        <v>261.29000000000002</v>
      </c>
      <c r="BQ633" s="7">
        <f>BP633/BP632</f>
        <v>1.0181187655860351</v>
      </c>
      <c r="BR633" s="4">
        <f>YEAR(BO633)</f>
        <v>1983</v>
      </c>
      <c r="BS633" s="2" t="s">
        <v>6</v>
      </c>
      <c r="BT633" s="12" t="str">
        <f>INDEX($CD$5:$CD$10,MATCH(BS633,$CC$5:$CC$10,0),1)</f>
        <v/>
      </c>
      <c r="BU633" s="12" t="str">
        <f>IF(AND(BT633="Y",BQ633&gt;1),"Y","")</f>
        <v/>
      </c>
      <c r="BV633" s="12" t="str">
        <f>IF(AND(BT633="Y",BQ633&lt;1),"Y","")</f>
        <v/>
      </c>
      <c r="BW633" s="12" t="str">
        <f>IF(BQ633&gt;1,IF(BQ632&gt;1,"Y",""),"")</f>
        <v>Y</v>
      </c>
      <c r="BX633" s="12" t="str">
        <f>IF(BQ633&lt;1,IF(BQ632&lt;1,"Y",""),"")</f>
        <v/>
      </c>
      <c r="BY633" s="2"/>
      <c r="BZ633" s="2"/>
      <c r="CA633" s="2"/>
    </row>
    <row r="634" spans="2:79">
      <c r="B634" s="4" t="str">
        <f>IF(G634=G635,IF(G634&gt;G633,G634&amp;"_O",""),G634&amp;"_C")</f>
        <v/>
      </c>
      <c r="C634" s="14">
        <f ca="1">RANDBETWEEN(0,1000)/1000</f>
        <v>0.93100000000000005</v>
      </c>
      <c r="D634" s="16">
        <f>D633+1</f>
        <v>630</v>
      </c>
      <c r="E634" s="10">
        <f>ROUNDDOWN(D634/52,0)+1</f>
        <v>13</v>
      </c>
      <c r="F634" s="15">
        <f>F633+7</f>
        <v>49030</v>
      </c>
      <c r="G634" s="4">
        <f>YEAR(F634)</f>
        <v>2034</v>
      </c>
      <c r="H634" s="33">
        <v>0.11600000000000001</v>
      </c>
      <c r="I634" s="33">
        <v>0.67400000000000004</v>
      </c>
      <c r="J634" s="33">
        <v>0.98099999999999998</v>
      </c>
      <c r="K634" s="16" t="str">
        <f>IF(M633&gt;1,"Up","Down")</f>
        <v>Up</v>
      </c>
      <c r="L634" s="16" t="str">
        <f>IF(K634="Up",IF(H634&lt;$BJ$7,"Up","Down"),IF(H634&lt;$BK$7,"Down","Up"))</f>
        <v>Up</v>
      </c>
      <c r="M634" s="17">
        <f>IF(L634="Up",INDEX($AK$5:$AK$1005,MATCH(I634,$AI$5:$AI$1005,0),1),INDEX($AL$5:$AL$1005,MATCH(J634,$AI$5:$AI$1005,0),1))</f>
        <v>1.0174501772281759</v>
      </c>
      <c r="N634" s="16" t="str">
        <f>IF(P633&gt;1,"Up","Down")</f>
        <v>Down</v>
      </c>
      <c r="O634" s="16" t="str">
        <f>IF(N634="Up",IF(H634&lt;$BJ$12,"Up","Down"),IF(H634&lt;$BK$12,"Down","Up"))</f>
        <v>Down</v>
      </c>
      <c r="P634" s="17">
        <f>IF(O634="Up",INDEX($AP$5:$AP$1005,MATCH(I634,$AI$5:$AI$1005,0),1),INDEX($AQ$5:$AQ$1005,MATCH(J634,$AI$5:$AI$1005,0),1))</f>
        <v>0.99887260400586109</v>
      </c>
      <c r="Q634" s="19">
        <f>T633</f>
        <v>110463.47554025776</v>
      </c>
      <c r="R634" s="19">
        <f>INDEX(model!$S$5:$S$35,MATCH(G634,model!$Q$5:$Q$35,0),1)*model!$O$5</f>
        <v>0</v>
      </c>
      <c r="S634" s="19">
        <f>IF(RIGHT(B634,1)="C",T633*INDEX(model!$T$5:$T$35,MATCH(G634,model!$Q$5:$Q$35,0),1),0)</f>
        <v>0</v>
      </c>
      <c r="T634" s="19">
        <f>(Q634+R634-S634)*M634</f>
        <v>112391.08276567553</v>
      </c>
      <c r="U634" s="19">
        <f>X633</f>
        <v>128799.09100185965</v>
      </c>
      <c r="V634" s="19">
        <f>INDEX(model!$S$5:$S$35,MATCH(G634,model!$Q$5:$Q$35,0),1)*model!$O$6</f>
        <v>0</v>
      </c>
      <c r="W634" s="19">
        <f>IF(RIGHT(B634,1)="C",X633*INDEX(model!$T$5:$T$35,MATCH(G634,model!$Q$5:$Q$35,0),1),0)</f>
        <v>0</v>
      </c>
      <c r="X634" s="19">
        <f>(U634+V634-W634)*P634</f>
        <v>128653.88342261541</v>
      </c>
      <c r="Y634" s="19"/>
      <c r="Z634" s="36" t="str">
        <f>K634&amp;L634</f>
        <v>UpUp</v>
      </c>
      <c r="AA634" s="36" t="str">
        <f>N634&amp;O634</f>
        <v>DownDown</v>
      </c>
      <c r="AB634" s="19"/>
      <c r="AC634" s="19"/>
      <c r="AD634" s="19"/>
      <c r="AE634" s="19"/>
      <c r="AI634" s="18">
        <f>ROUND(AI633-0.001,3)</f>
        <v>0.371</v>
      </c>
      <c r="AJ634" s="9">
        <f t="array" ref="AJ634">PERCENTILE(IF($BB$5:$BB$2729="Y",$AY$5:$AY$2729),$AI634)</f>
        <v>0.99726079224389652</v>
      </c>
      <c r="AK634" s="9">
        <f t="array" ref="AK634">PERCENTILE(IF($BC$5:$BC$2729="Y",$AY$5:$AY$2729),$AI634)</f>
        <v>1.0087776398180974</v>
      </c>
      <c r="AL634" s="9">
        <f t="array" ref="AL634">PERCENTILE(IF($BD$5:$BD$2729="Y",$AY$5:$AY$2729),$AI634)</f>
        <v>0.98295501901298621</v>
      </c>
      <c r="AM634" s="41" t="str">
        <f>IF(AI634&lt;$BJ$7,"Up","Down")</f>
        <v>Up</v>
      </c>
      <c r="AN634" s="41" t="str">
        <f>IF(AI634&lt;$BK$7,"Down","Up")</f>
        <v>Down</v>
      </c>
      <c r="AO634" s="9">
        <f t="array" ref="AO634">PERCENTILE(IF($BT$5:$BT$2729="Y",$BQ$5:$BQ$2729),$AI634)</f>
        <v>0.99631532469620321</v>
      </c>
      <c r="AP634" s="9">
        <f t="array" ref="AP634">PERCENTILE(IF($BU$5:$BU$2729="Y",$BQ$5:$BQ$2729),$AI634)</f>
        <v>1.0125537780514076</v>
      </c>
      <c r="AQ634" s="9">
        <f t="array" ref="AQ634">PERCENTILE(IF($BV$5:$BV$2729="Y",$BQ$5:$BQ$2729),$AI634)</f>
        <v>0.97907612895421536</v>
      </c>
      <c r="AR634" s="41" t="str">
        <f>IF(AI634&lt;$BJ$12,"Up","Down")</f>
        <v>Up</v>
      </c>
      <c r="AS634" s="41" t="str">
        <f>IF(AI634&lt;$BK$12,"Down","Up")</f>
        <v>Down</v>
      </c>
      <c r="AU634" s="4" t="str">
        <f>IF(AZ634=AZ635,IF(AZ634&gt;AZ633,AZ634&amp;"_O",""),AZ634&amp;"_C")</f>
        <v/>
      </c>
      <c r="AV634" s="7" t="str">
        <f>IF(RIGHT(AU634,1)="C",AX634/INDEX($AX$5:$AX$2729,MATCH(AZ634&amp;"_O",$AU$5:$AU$2729,0),1),"")</f>
        <v/>
      </c>
      <c r="AW634" s="38">
        <v>29973</v>
      </c>
      <c r="AX634" s="37">
        <v>115.38</v>
      </c>
      <c r="AY634" s="7">
        <f>AX634/AX633</f>
        <v>0.99183357689332075</v>
      </c>
      <c r="AZ634" s="4">
        <f>YEAR(AW634)</f>
        <v>1982</v>
      </c>
      <c r="BA634" s="2" t="s">
        <v>6</v>
      </c>
      <c r="BB634" s="12" t="str">
        <f>INDEX($CD$5:$CD$10,MATCH(BA634,$CC$5:$CC$10,0),1)</f>
        <v/>
      </c>
      <c r="BC634" s="12" t="str">
        <f>IF(AND(BB634="Y",AY634&gt;1),"Y","")</f>
        <v/>
      </c>
      <c r="BD634" s="12" t="str">
        <f>IF(AND(BB634="Y",AY634&lt;1),"Y","")</f>
        <v/>
      </c>
      <c r="BE634" s="12" t="str">
        <f>IF(AY634&gt;1,IF(AY633&gt;1,"Y",""),"")</f>
        <v/>
      </c>
      <c r="BF634" s="12" t="str">
        <f>IF(AY634&lt;1,IF(AY633&lt;1,"Y",""),"")</f>
        <v>Y</v>
      </c>
      <c r="BG634" s="2"/>
      <c r="BH634" s="2"/>
      <c r="BI634" s="2"/>
      <c r="BJ634" s="2"/>
      <c r="BK634" s="2"/>
      <c r="BL634" s="2"/>
      <c r="BM634" s="4" t="str">
        <f>IF(BR634=BR635,IF(BR634&gt;BR633,BR634&amp;"_O",""),BR634&amp;"_C")</f>
        <v/>
      </c>
      <c r="BN634" s="7" t="str">
        <f>IF(RIGHT(BM634,1)="C",BP634/INDEX($BP$5:$BP$2729,MATCH(BR634&amp;"_O",$BM$5:$BM$2729,0),1),"")</f>
        <v/>
      </c>
      <c r="BO634" s="38">
        <v>30372</v>
      </c>
      <c r="BP634" s="3">
        <v>262.44</v>
      </c>
      <c r="BQ634" s="7">
        <f>BP634/BP633</f>
        <v>1.0044012400015307</v>
      </c>
      <c r="BR634" s="4">
        <f>YEAR(BO634)</f>
        <v>1983</v>
      </c>
      <c r="BS634" s="2" t="s">
        <v>6</v>
      </c>
      <c r="BT634" s="12" t="str">
        <f>INDEX($CD$5:$CD$10,MATCH(BS634,$CC$5:$CC$10,0),1)</f>
        <v/>
      </c>
      <c r="BU634" s="12" t="str">
        <f>IF(AND(BT634="Y",BQ634&gt;1),"Y","")</f>
        <v/>
      </c>
      <c r="BV634" s="12" t="str">
        <f>IF(AND(BT634="Y",BQ634&lt;1),"Y","")</f>
        <v/>
      </c>
      <c r="BW634" s="12" t="str">
        <f>IF(BQ634&gt;1,IF(BQ633&gt;1,"Y",""),"")</f>
        <v>Y</v>
      </c>
      <c r="BX634" s="12" t="str">
        <f>IF(BQ634&lt;1,IF(BQ633&lt;1,"Y",""),"")</f>
        <v/>
      </c>
      <c r="BY634" s="2"/>
      <c r="BZ634" s="2"/>
      <c r="CA634" s="2"/>
    </row>
    <row r="635" spans="2:79">
      <c r="B635" s="4" t="str">
        <f>IF(G635=G636,IF(G635&gt;G634,G635&amp;"_O",""),G635&amp;"_C")</f>
        <v/>
      </c>
      <c r="C635" s="14">
        <f ca="1">RANDBETWEEN(0,1000)/1000</f>
        <v>0.114</v>
      </c>
      <c r="D635" s="16">
        <f>D634+1</f>
        <v>631</v>
      </c>
      <c r="E635" s="10">
        <f>ROUNDDOWN(D635/52,0)+1</f>
        <v>13</v>
      </c>
      <c r="F635" s="15">
        <f>F634+7</f>
        <v>49037</v>
      </c>
      <c r="G635" s="4">
        <f>YEAR(F635)</f>
        <v>2034</v>
      </c>
      <c r="H635" s="33">
        <v>0.621</v>
      </c>
      <c r="I635" s="33">
        <v>0.77700000000000002</v>
      </c>
      <c r="J635" s="33">
        <v>0.97199999999999998</v>
      </c>
      <c r="K635" s="16" t="str">
        <f>IF(M634&gt;1,"Up","Down")</f>
        <v>Up</v>
      </c>
      <c r="L635" s="16" t="str">
        <f>IF(K635="Up",IF(H635&lt;$BJ$7,"Up","Down"),IF(H635&lt;$BK$7,"Down","Up"))</f>
        <v>Down</v>
      </c>
      <c r="M635" s="17">
        <f>IF(L635="Up",INDEX($AK$5:$AK$1005,MATCH(I635,$AI$5:$AI$1005,0),1),INDEX($AL$5:$AL$1005,MATCH(J635,$AI$5:$AI$1005,0),1))</f>
        <v>0.99886116656416635</v>
      </c>
      <c r="N635" s="16" t="str">
        <f>IF(P634&gt;1,"Up","Down")</f>
        <v>Down</v>
      </c>
      <c r="O635" s="16" t="str">
        <f>IF(N635="Up",IF(H635&lt;$BJ$12,"Up","Down"),IF(H635&lt;$BK$12,"Down","Up"))</f>
        <v>Up</v>
      </c>
      <c r="P635" s="17">
        <f>IF(O635="Up",INDEX($AP$5:$AP$1005,MATCH(I635,$AI$5:$AI$1005,0),1),INDEX($AQ$5:$AQ$1005,MATCH(J635,$AI$5:$AI$1005,0),1))</f>
        <v>1.0305579774916436</v>
      </c>
      <c r="Q635" s="19">
        <f>T634</f>
        <v>112391.08276567553</v>
      </c>
      <c r="R635" s="19">
        <f>INDEX(model!$S$5:$S$35,MATCH(G635,model!$Q$5:$Q$35,0),1)*model!$O$5</f>
        <v>0</v>
      </c>
      <c r="S635" s="19">
        <f>IF(RIGHT(B635,1)="C",T634*INDEX(model!$T$5:$T$35,MATCH(G635,model!$Q$5:$Q$35,0),1),0)</f>
        <v>0</v>
      </c>
      <c r="T635" s="19">
        <f>(Q635+R635-S635)*M635</f>
        <v>112263.08804273243</v>
      </c>
      <c r="U635" s="19">
        <f>X634</f>
        <v>128653.88342261541</v>
      </c>
      <c r="V635" s="19">
        <f>INDEX(model!$S$5:$S$35,MATCH(G635,model!$Q$5:$Q$35,0),1)*model!$O$6</f>
        <v>0</v>
      </c>
      <c r="W635" s="19">
        <f>IF(RIGHT(B635,1)="C",X634*INDEX(model!$T$5:$T$35,MATCH(G635,model!$Q$5:$Q$35,0),1),0)</f>
        <v>0</v>
      </c>
      <c r="X635" s="19">
        <f>(U635+V635-W635)*P635</f>
        <v>132585.28589645622</v>
      </c>
      <c r="Y635" s="19"/>
      <c r="Z635" s="36" t="str">
        <f>K635&amp;L635</f>
        <v>UpDown</v>
      </c>
      <c r="AA635" s="36" t="str">
        <f>N635&amp;O635</f>
        <v>DownUp</v>
      </c>
      <c r="AB635" s="19"/>
      <c r="AC635" s="19"/>
      <c r="AD635" s="19"/>
      <c r="AE635" s="19"/>
      <c r="AI635" s="18">
        <f>ROUND(AI634-0.001,3)</f>
        <v>0.37</v>
      </c>
      <c r="AJ635" s="9">
        <f t="array" ref="AJ635">PERCENTILE(IF($BB$5:$BB$2729="Y",$AY$5:$AY$2729),$AI635)</f>
        <v>0.99724269218247796</v>
      </c>
      <c r="AK635" s="9">
        <f t="array" ref="AK635">PERCENTILE(IF($BC$5:$BC$2729="Y",$AY$5:$AY$2729),$AI635)</f>
        <v>1.0087562041217897</v>
      </c>
      <c r="AL635" s="9">
        <f t="array" ref="AL635">PERCENTILE(IF($BD$5:$BD$2729="Y",$AY$5:$AY$2729),$AI635)</f>
        <v>0.98289084974294627</v>
      </c>
      <c r="AM635" s="41" t="str">
        <f>IF(AI635&lt;$BJ$7,"Up","Down")</f>
        <v>Up</v>
      </c>
      <c r="AN635" s="41" t="str">
        <f>IF(AI635&lt;$BK$7,"Down","Up")</f>
        <v>Down</v>
      </c>
      <c r="AO635" s="9">
        <f t="array" ref="AO635">PERCENTILE(IF($BT$5:$BT$2729="Y",$BQ$5:$BQ$2729),$AI635)</f>
        <v>0.99631077443322025</v>
      </c>
      <c r="AP635" s="9">
        <f t="array" ref="AP635">PERCENTILE(IF($BU$5:$BU$2729="Y",$BQ$5:$BQ$2729),$AI635)</f>
        <v>1.0125101879426983</v>
      </c>
      <c r="AQ635" s="9">
        <f t="array" ref="AQ635">PERCENTILE(IF($BV$5:$BV$2729="Y",$BQ$5:$BQ$2729),$AI635)</f>
        <v>0.97903173569086566</v>
      </c>
      <c r="AR635" s="41" t="str">
        <f>IF(AI635&lt;$BJ$12,"Up","Down")</f>
        <v>Up</v>
      </c>
      <c r="AS635" s="41" t="str">
        <f>IF(AI635&lt;$BK$12,"Down","Up")</f>
        <v>Down</v>
      </c>
      <c r="AU635" s="4" t="str">
        <f>IF(AZ635=AZ636,IF(AZ635&gt;AZ634,AZ635&amp;"_O",""),AZ635&amp;"_C")</f>
        <v/>
      </c>
      <c r="AV635" s="7" t="str">
        <f>IF(RIGHT(AU635,1)="C",AX635/INDEX($AX$5:$AX$2729,MATCH(AZ635&amp;"_O",$AU$5:$AU$2729,0),1),"")</f>
        <v/>
      </c>
      <c r="AW635" s="38">
        <v>29980</v>
      </c>
      <c r="AX635" s="37">
        <v>120.4</v>
      </c>
      <c r="AY635" s="7">
        <f>AX635/AX634</f>
        <v>1.0435084070029468</v>
      </c>
      <c r="AZ635" s="4">
        <f>YEAR(AW635)</f>
        <v>1982</v>
      </c>
      <c r="BA635" s="2" t="s">
        <v>6</v>
      </c>
      <c r="BB635" s="12" t="str">
        <f>INDEX($CD$5:$CD$10,MATCH(BA635,$CC$5:$CC$10,0),1)</f>
        <v/>
      </c>
      <c r="BC635" s="12" t="str">
        <f>IF(AND(BB635="Y",AY635&gt;1),"Y","")</f>
        <v/>
      </c>
      <c r="BD635" s="12" t="str">
        <f>IF(AND(BB635="Y",AY635&lt;1),"Y","")</f>
        <v/>
      </c>
      <c r="BE635" s="12" t="str">
        <f>IF(AY635&gt;1,IF(AY634&gt;1,"Y",""),"")</f>
        <v/>
      </c>
      <c r="BF635" s="12" t="str">
        <f>IF(AY635&lt;1,IF(AY634&lt;1,"Y",""),"")</f>
        <v/>
      </c>
      <c r="BG635" s="2"/>
      <c r="BH635" s="2"/>
      <c r="BI635" s="2"/>
      <c r="BJ635" s="2"/>
      <c r="BK635" s="2"/>
      <c r="BL635" s="2"/>
      <c r="BM635" s="4" t="str">
        <f>IF(BR635=BR636,IF(BR635&gt;BR634,BR635&amp;"_O",""),BR635&amp;"_C")</f>
        <v/>
      </c>
      <c r="BN635" s="7" t="str">
        <f>IF(RIGHT(BM635,1)="C",BP635/INDEX($BP$5:$BP$2729,MATCH(BR635&amp;"_O",$BM$5:$BM$2729,0),1),"")</f>
        <v/>
      </c>
      <c r="BO635" s="38">
        <v>30379</v>
      </c>
      <c r="BP635" s="3">
        <v>265.94</v>
      </c>
      <c r="BQ635" s="7">
        <f>BP635/BP634</f>
        <v>1.0133363816491388</v>
      </c>
      <c r="BR635" s="4">
        <f>YEAR(BO635)</f>
        <v>1983</v>
      </c>
      <c r="BS635" s="2" t="s">
        <v>6</v>
      </c>
      <c r="BT635" s="12" t="str">
        <f>INDEX($CD$5:$CD$10,MATCH(BS635,$CC$5:$CC$10,0),1)</f>
        <v/>
      </c>
      <c r="BU635" s="12" t="str">
        <f>IF(AND(BT635="Y",BQ635&gt;1),"Y","")</f>
        <v/>
      </c>
      <c r="BV635" s="12" t="str">
        <f>IF(AND(BT635="Y",BQ635&lt;1),"Y","")</f>
        <v/>
      </c>
      <c r="BW635" s="12" t="str">
        <f>IF(BQ635&gt;1,IF(BQ634&gt;1,"Y",""),"")</f>
        <v>Y</v>
      </c>
      <c r="BX635" s="12" t="str">
        <f>IF(BQ635&lt;1,IF(BQ634&lt;1,"Y",""),"")</f>
        <v/>
      </c>
      <c r="BY635" s="2"/>
      <c r="BZ635" s="2"/>
      <c r="CA635" s="2"/>
    </row>
    <row r="636" spans="2:79">
      <c r="B636" s="4" t="str">
        <f>IF(G636=G637,IF(G636&gt;G635,G636&amp;"_O",""),G636&amp;"_C")</f>
        <v/>
      </c>
      <c r="C636" s="14">
        <f ca="1">RANDBETWEEN(0,1000)/1000</f>
        <v>0.65600000000000003</v>
      </c>
      <c r="D636" s="16">
        <f>D635+1</f>
        <v>632</v>
      </c>
      <c r="E636" s="10">
        <f>ROUNDDOWN(D636/52,0)+1</f>
        <v>13</v>
      </c>
      <c r="F636" s="15">
        <f>F635+7</f>
        <v>49044</v>
      </c>
      <c r="G636" s="4">
        <f>YEAR(F636)</f>
        <v>2034</v>
      </c>
      <c r="H636" s="33">
        <v>0.42599999999999999</v>
      </c>
      <c r="I636" s="33">
        <v>0.86199999999999999</v>
      </c>
      <c r="J636" s="33">
        <v>0.441</v>
      </c>
      <c r="K636" s="16" t="str">
        <f>IF(M635&gt;1,"Up","Down")</f>
        <v>Down</v>
      </c>
      <c r="L636" s="16" t="str">
        <f>IF(K636="Up",IF(H636&lt;$BJ$7,"Up","Down"),IF(H636&lt;$BK$7,"Down","Up"))</f>
        <v>Up</v>
      </c>
      <c r="M636" s="17">
        <f>IF(L636="Up",INDEX($AK$5:$AK$1005,MATCH(I636,$AI$5:$AI$1005,0),1),INDEX($AL$5:$AL$1005,MATCH(J636,$AI$5:$AI$1005,0),1))</f>
        <v>1.0295413841212138</v>
      </c>
      <c r="N636" s="16" t="str">
        <f>IF(P635&gt;1,"Up","Down")</f>
        <v>Up</v>
      </c>
      <c r="O636" s="16" t="str">
        <f>IF(N636="Up",IF(H636&lt;$BJ$12,"Up","Down"),IF(H636&lt;$BK$12,"Down","Up"))</f>
        <v>Up</v>
      </c>
      <c r="P636" s="17">
        <f>IF(O636="Up",INDEX($AP$5:$AP$1005,MATCH(I636,$AI$5:$AI$1005,0),1),INDEX($AQ$5:$AQ$1005,MATCH(J636,$AI$5:$AI$1005,0),1))</f>
        <v>1.0390586021569581</v>
      </c>
      <c r="Q636" s="19">
        <f>T635</f>
        <v>112263.08804273243</v>
      </c>
      <c r="R636" s="19">
        <f>INDEX(model!$S$5:$S$35,MATCH(G636,model!$Q$5:$Q$35,0),1)*model!$O$5</f>
        <v>0</v>
      </c>
      <c r="S636" s="19">
        <f>IF(RIGHT(B636,1)="C",T635*INDEX(model!$T$5:$T$35,MATCH(G636,model!$Q$5:$Q$35,0),1),0)</f>
        <v>0</v>
      </c>
      <c r="T636" s="19">
        <f>(Q636+R636-S636)*M636</f>
        <v>115579.49504923643</v>
      </c>
      <c r="U636" s="19">
        <f>X635</f>
        <v>132585.28589645622</v>
      </c>
      <c r="V636" s="19">
        <f>INDEX(model!$S$5:$S$35,MATCH(G636,model!$Q$5:$Q$35,0),1)*model!$O$6</f>
        <v>0</v>
      </c>
      <c r="W636" s="19">
        <f>IF(RIGHT(B636,1)="C",X635*INDEX(model!$T$5:$T$35,MATCH(G636,model!$Q$5:$Q$35,0),1),0)</f>
        <v>0</v>
      </c>
      <c r="X636" s="19">
        <f>(U636+V636-W636)*P636</f>
        <v>137763.88183015244</v>
      </c>
      <c r="Y636" s="19"/>
      <c r="Z636" s="36" t="str">
        <f>K636&amp;L636</f>
        <v>DownUp</v>
      </c>
      <c r="AA636" s="36" t="str">
        <f>N636&amp;O636</f>
        <v>UpUp</v>
      </c>
      <c r="AB636" s="19"/>
      <c r="AC636" s="19"/>
      <c r="AD636" s="19"/>
      <c r="AE636" s="19"/>
      <c r="AI636" s="18">
        <f>ROUND(AI635-0.001,3)</f>
        <v>0.36899999999999999</v>
      </c>
      <c r="AJ636" s="9">
        <f t="array" ref="AJ636">PERCENTILE(IF($BB$5:$BB$2729="Y",$AY$5:$AY$2729),$AI636)</f>
        <v>0.99721934623397146</v>
      </c>
      <c r="AK636" s="9">
        <f t="array" ref="AK636">PERCENTILE(IF($BC$5:$BC$2729="Y",$AY$5:$AY$2729),$AI636)</f>
        <v>1.0087514391107473</v>
      </c>
      <c r="AL636" s="9">
        <f t="array" ref="AL636">PERCENTILE(IF($BD$5:$BD$2729="Y",$AY$5:$AY$2729),$AI636)</f>
        <v>0.98284218197542139</v>
      </c>
      <c r="AM636" s="41" t="str">
        <f>IF(AI636&lt;$BJ$7,"Up","Down")</f>
        <v>Up</v>
      </c>
      <c r="AN636" s="41" t="str">
        <f>IF(AI636&lt;$BK$7,"Down","Up")</f>
        <v>Down</v>
      </c>
      <c r="AO636" s="9">
        <f t="array" ref="AO636">PERCENTILE(IF($BT$5:$BT$2729="Y",$BQ$5:$BQ$2729),$AI636)</f>
        <v>0.99626114496512441</v>
      </c>
      <c r="AP636" s="9">
        <f t="array" ref="AP636">PERCENTILE(IF($BU$5:$BU$2729="Y",$BQ$5:$BQ$2729),$AI636)</f>
        <v>1.0124183087186533</v>
      </c>
      <c r="AQ636" s="9">
        <f t="array" ref="AQ636">PERCENTILE(IF($BV$5:$BV$2729="Y",$BQ$5:$BQ$2729),$AI636)</f>
        <v>0.97896206842165223</v>
      </c>
      <c r="AR636" s="41" t="str">
        <f>IF(AI636&lt;$BJ$12,"Up","Down")</f>
        <v>Up</v>
      </c>
      <c r="AS636" s="41" t="str">
        <f>IF(AI636&lt;$BK$12,"Down","Up")</f>
        <v>Down</v>
      </c>
      <c r="AU636" s="4" t="str">
        <f>IF(AZ636=AZ637,IF(AZ636&gt;AZ635,AZ636&amp;"_O",""),AZ636&amp;"_C")</f>
        <v/>
      </c>
      <c r="AV636" s="7" t="str">
        <f>IF(RIGHT(AU636,1)="C",AX636/INDEX($AX$5:$AX$2729,MATCH(AZ636&amp;"_O",$AU$5:$AU$2729,0),1),"")</f>
        <v/>
      </c>
      <c r="AW636" s="38">
        <v>29987</v>
      </c>
      <c r="AX636" s="37">
        <v>117.26</v>
      </c>
      <c r="AY636" s="7">
        <f>AX636/AX635</f>
        <v>0.97392026578073088</v>
      </c>
      <c r="AZ636" s="4">
        <f>YEAR(AW636)</f>
        <v>1982</v>
      </c>
      <c r="BA636" s="2" t="s">
        <v>6</v>
      </c>
      <c r="BB636" s="12" t="str">
        <f>INDEX($CD$5:$CD$10,MATCH(BA636,$CC$5:$CC$10,0),1)</f>
        <v/>
      </c>
      <c r="BC636" s="12" t="str">
        <f>IF(AND(BB636="Y",AY636&gt;1),"Y","")</f>
        <v/>
      </c>
      <c r="BD636" s="12" t="str">
        <f>IF(AND(BB636="Y",AY636&lt;1),"Y","")</f>
        <v/>
      </c>
      <c r="BE636" s="12" t="str">
        <f>IF(AY636&gt;1,IF(AY635&gt;1,"Y",""),"")</f>
        <v/>
      </c>
      <c r="BF636" s="12" t="str">
        <f>IF(AY636&lt;1,IF(AY635&lt;1,"Y",""),"")</f>
        <v/>
      </c>
      <c r="BG636" s="2"/>
      <c r="BH636" s="2"/>
      <c r="BI636" s="2"/>
      <c r="BJ636" s="2"/>
      <c r="BK636" s="2"/>
      <c r="BL636" s="2"/>
      <c r="BM636" s="4" t="str">
        <f>IF(BR636=BR637,IF(BR636&gt;BR635,BR636&amp;"_O",""),BR636&amp;"_C")</f>
        <v/>
      </c>
      <c r="BN636" s="7" t="str">
        <f>IF(RIGHT(BM636,1)="C",BP636/INDEX($BP$5:$BP$2729,MATCH(BR636&amp;"_O",$BM$5:$BM$2729,0),1),"")</f>
        <v/>
      </c>
      <c r="BO636" s="38">
        <v>30386</v>
      </c>
      <c r="BP636" s="3">
        <v>266.18</v>
      </c>
      <c r="BQ636" s="7">
        <f>BP636/BP635</f>
        <v>1.0009024592013236</v>
      </c>
      <c r="BR636" s="4">
        <f>YEAR(BO636)</f>
        <v>1983</v>
      </c>
      <c r="BS636" s="2" t="s">
        <v>6</v>
      </c>
      <c r="BT636" s="12" t="str">
        <f>INDEX($CD$5:$CD$10,MATCH(BS636,$CC$5:$CC$10,0),1)</f>
        <v/>
      </c>
      <c r="BU636" s="12" t="str">
        <f>IF(AND(BT636="Y",BQ636&gt;1),"Y","")</f>
        <v/>
      </c>
      <c r="BV636" s="12" t="str">
        <f>IF(AND(BT636="Y",BQ636&lt;1),"Y","")</f>
        <v/>
      </c>
      <c r="BW636" s="12" t="str">
        <f>IF(BQ636&gt;1,IF(BQ635&gt;1,"Y",""),"")</f>
        <v>Y</v>
      </c>
      <c r="BX636" s="12" t="str">
        <f>IF(BQ636&lt;1,IF(BQ635&lt;1,"Y",""),"")</f>
        <v/>
      </c>
      <c r="BY636" s="2"/>
      <c r="BZ636" s="2"/>
      <c r="CA636" s="2"/>
    </row>
    <row r="637" spans="2:79">
      <c r="B637" s="4" t="str">
        <f>IF(G637=G638,IF(G637&gt;G636,G637&amp;"_O",""),G637&amp;"_C")</f>
        <v/>
      </c>
      <c r="C637" s="14">
        <f ca="1">RANDBETWEEN(0,1000)/1000</f>
        <v>0.81499999999999995</v>
      </c>
      <c r="D637" s="16">
        <f>D636+1</f>
        <v>633</v>
      </c>
      <c r="E637" s="10">
        <f>ROUNDDOWN(D637/52,0)+1</f>
        <v>13</v>
      </c>
      <c r="F637" s="15">
        <f>F636+7</f>
        <v>49051</v>
      </c>
      <c r="G637" s="4">
        <f>YEAR(F637)</f>
        <v>2034</v>
      </c>
      <c r="H637" s="33">
        <v>0.90500000000000003</v>
      </c>
      <c r="I637" s="33">
        <v>0.19700000000000001</v>
      </c>
      <c r="J637" s="33">
        <v>0.92300000000000004</v>
      </c>
      <c r="K637" s="16" t="str">
        <f>IF(M636&gt;1,"Up","Down")</f>
        <v>Up</v>
      </c>
      <c r="L637" s="16" t="str">
        <f>IF(K637="Up",IF(H637&lt;$BJ$7,"Up","Down"),IF(H637&lt;$BK$7,"Down","Up"))</f>
        <v>Down</v>
      </c>
      <c r="M637" s="17">
        <f>IF(L637="Up",INDEX($AK$5:$AK$1005,MATCH(I637,$AI$5:$AI$1005,0),1),INDEX($AL$5:$AL$1005,MATCH(J637,$AI$5:$AI$1005,0),1))</f>
        <v>0.99831022754100118</v>
      </c>
      <c r="N637" s="16" t="str">
        <f>IF(P636&gt;1,"Up","Down")</f>
        <v>Up</v>
      </c>
      <c r="O637" s="16" t="str">
        <f>IF(N637="Up",IF(H637&lt;$BJ$12,"Up","Down"),IF(H637&lt;$BK$12,"Down","Up"))</f>
        <v>Down</v>
      </c>
      <c r="P637" s="17">
        <f>IF(O637="Up",INDEX($AP$5:$AP$1005,MATCH(I637,$AI$5:$AI$1005,0),1),INDEX($AQ$5:$AQ$1005,MATCH(J637,$AI$5:$AI$1005,0),1))</f>
        <v>0.99809283517532721</v>
      </c>
      <c r="Q637" s="19">
        <f>T636</f>
        <v>115579.49504923643</v>
      </c>
      <c r="R637" s="19">
        <f>INDEX(model!$S$5:$S$35,MATCH(G637,model!$Q$5:$Q$35,0),1)*model!$O$5</f>
        <v>0</v>
      </c>
      <c r="S637" s="19">
        <f>IF(RIGHT(B637,1)="C",T636*INDEX(model!$T$5:$T$35,MATCH(G637,model!$Q$5:$Q$35,0),1),0)</f>
        <v>0</v>
      </c>
      <c r="T637" s="19">
        <f>(Q637+R637-S637)*M637</f>
        <v>115384.19200167723</v>
      </c>
      <c r="U637" s="19">
        <f>X636</f>
        <v>137763.88183015244</v>
      </c>
      <c r="V637" s="19">
        <f>INDEX(model!$S$5:$S$35,MATCH(G637,model!$Q$5:$Q$35,0),1)*model!$O$6</f>
        <v>0</v>
      </c>
      <c r="W637" s="19">
        <f>IF(RIGHT(B637,1)="C",X636*INDEX(model!$T$5:$T$35,MATCH(G637,model!$Q$5:$Q$35,0),1),0)</f>
        <v>0</v>
      </c>
      <c r="X637" s="19">
        <f>(U637+V637-W637)*P637</f>
        <v>137501.14340061561</v>
      </c>
      <c r="Y637" s="19"/>
      <c r="Z637" s="36" t="str">
        <f>K637&amp;L637</f>
        <v>UpDown</v>
      </c>
      <c r="AA637" s="36" t="str">
        <f>N637&amp;O637</f>
        <v>UpDown</v>
      </c>
      <c r="AB637" s="19"/>
      <c r="AC637" s="19"/>
      <c r="AD637" s="19"/>
      <c r="AE637" s="19"/>
      <c r="AI637" s="18">
        <f>ROUND(AI636-0.001,3)</f>
        <v>0.36799999999999999</v>
      </c>
      <c r="AJ637" s="9">
        <f t="array" ref="AJ637">PERCENTILE(IF($BB$5:$BB$2729="Y",$AY$5:$AY$2729),$AI637)</f>
        <v>0.99716621225720414</v>
      </c>
      <c r="AK637" s="9">
        <f t="array" ref="AK637">PERCENTILE(IF($BC$5:$BC$2729="Y",$AY$5:$AY$2729),$AI637)</f>
        <v>1.0087508697521219</v>
      </c>
      <c r="AL637" s="9">
        <f t="array" ref="AL637">PERCENTILE(IF($BD$5:$BD$2729="Y",$AY$5:$AY$2729),$AI637)</f>
        <v>0.98280349924437815</v>
      </c>
      <c r="AM637" s="41" t="str">
        <f>IF(AI637&lt;$BJ$7,"Up","Down")</f>
        <v>Up</v>
      </c>
      <c r="AN637" s="41" t="str">
        <f>IF(AI637&lt;$BK$7,"Down","Up")</f>
        <v>Down</v>
      </c>
      <c r="AO637" s="9">
        <f t="array" ref="AO637">PERCENTILE(IF($BT$5:$BT$2729="Y",$BQ$5:$BQ$2729),$AI637)</f>
        <v>0.99619819845014868</v>
      </c>
      <c r="AP637" s="9">
        <f t="array" ref="AP637">PERCENTILE(IF($BU$5:$BU$2729="Y",$BQ$5:$BQ$2729),$AI637)</f>
        <v>1.0123856477625734</v>
      </c>
      <c r="AQ637" s="9">
        <f t="array" ref="AQ637">PERCENTILE(IF($BV$5:$BV$2729="Y",$BQ$5:$BQ$2729),$AI637)</f>
        <v>0.97878637219727394</v>
      </c>
      <c r="AR637" s="41" t="str">
        <f>IF(AI637&lt;$BJ$12,"Up","Down")</f>
        <v>Up</v>
      </c>
      <c r="AS637" s="41" t="str">
        <f>IF(AI637&lt;$BK$12,"Down","Up")</f>
        <v>Down</v>
      </c>
      <c r="AU637" s="4" t="str">
        <f>IF(AZ637=AZ638,IF(AZ637&gt;AZ636,AZ637&amp;"_O",""),AZ637&amp;"_C")</f>
        <v/>
      </c>
      <c r="AV637" s="7" t="str">
        <f>IF(RIGHT(AU637,1)="C",AX637/INDEX($AX$5:$AX$2729,MATCH(AZ637&amp;"_O",$AU$5:$AU$2729,0),1),"")</f>
        <v/>
      </c>
      <c r="AW637" s="38">
        <v>29994</v>
      </c>
      <c r="AX637" s="37">
        <v>114.38</v>
      </c>
      <c r="AY637" s="7">
        <f>AX637/AX636</f>
        <v>0.97543919495138998</v>
      </c>
      <c r="AZ637" s="4">
        <f>YEAR(AW637)</f>
        <v>1982</v>
      </c>
      <c r="BA637" s="2" t="s">
        <v>6</v>
      </c>
      <c r="BB637" s="12" t="str">
        <f>INDEX($CD$5:$CD$10,MATCH(BA637,$CC$5:$CC$10,0),1)</f>
        <v/>
      </c>
      <c r="BC637" s="12" t="str">
        <f>IF(AND(BB637="Y",AY637&gt;1),"Y","")</f>
        <v/>
      </c>
      <c r="BD637" s="12" t="str">
        <f>IF(AND(BB637="Y",AY637&lt;1),"Y","")</f>
        <v/>
      </c>
      <c r="BE637" s="12" t="str">
        <f>IF(AY637&gt;1,IF(AY636&gt;1,"Y",""),"")</f>
        <v/>
      </c>
      <c r="BF637" s="12" t="str">
        <f>IF(AY637&lt;1,IF(AY636&lt;1,"Y",""),"")</f>
        <v>Y</v>
      </c>
      <c r="BG637" s="2"/>
      <c r="BH637" s="2"/>
      <c r="BI637" s="2"/>
      <c r="BJ637" s="2"/>
      <c r="BK637" s="2"/>
      <c r="BL637" s="2"/>
      <c r="BM637" s="4" t="str">
        <f>IF(BR637=BR638,IF(BR637&gt;BR636,BR637&amp;"_O",""),BR637&amp;"_C")</f>
        <v/>
      </c>
      <c r="BN637" s="7" t="str">
        <f>IF(RIGHT(BM637,1)="C",BP637/INDEX($BP$5:$BP$2729,MATCH(BR637&amp;"_O",$BM$5:$BM$2729,0),1),"")</f>
        <v/>
      </c>
      <c r="BO637" s="38">
        <v>30393</v>
      </c>
      <c r="BP637" s="3">
        <v>265.01</v>
      </c>
      <c r="BQ637" s="7">
        <f>BP637/BP636</f>
        <v>0.99560447817266506</v>
      </c>
      <c r="BR637" s="4">
        <f>YEAR(BO637)</f>
        <v>1983</v>
      </c>
      <c r="BS637" s="2" t="s">
        <v>6</v>
      </c>
      <c r="BT637" s="12" t="str">
        <f>INDEX($CD$5:$CD$10,MATCH(BS637,$CC$5:$CC$10,0),1)</f>
        <v/>
      </c>
      <c r="BU637" s="12" t="str">
        <f>IF(AND(BT637="Y",BQ637&gt;1),"Y","")</f>
        <v/>
      </c>
      <c r="BV637" s="12" t="str">
        <f>IF(AND(BT637="Y",BQ637&lt;1),"Y","")</f>
        <v/>
      </c>
      <c r="BW637" s="12" t="str">
        <f>IF(BQ637&gt;1,IF(BQ636&gt;1,"Y",""),"")</f>
        <v/>
      </c>
      <c r="BX637" s="12" t="str">
        <f>IF(BQ637&lt;1,IF(BQ636&lt;1,"Y",""),"")</f>
        <v/>
      </c>
      <c r="BY637" s="2"/>
      <c r="BZ637" s="2"/>
      <c r="CA637" s="2"/>
    </row>
    <row r="638" spans="2:79">
      <c r="B638" s="4" t="str">
        <f>IF(G638=G639,IF(G638&gt;G637,G638&amp;"_O",""),G638&amp;"_C")</f>
        <v/>
      </c>
      <c r="C638" s="14">
        <f ca="1">RANDBETWEEN(0,1000)/1000</f>
        <v>0.66600000000000004</v>
      </c>
      <c r="D638" s="16">
        <f>D637+1</f>
        <v>634</v>
      </c>
      <c r="E638" s="10">
        <f>ROUNDDOWN(D638/52,0)+1</f>
        <v>13</v>
      </c>
      <c r="F638" s="15">
        <f>F637+7</f>
        <v>49058</v>
      </c>
      <c r="G638" s="4">
        <f>YEAR(F638)</f>
        <v>2034</v>
      </c>
      <c r="H638" s="33">
        <v>0.14599999999999999</v>
      </c>
      <c r="I638" s="33">
        <v>0.307</v>
      </c>
      <c r="J638" s="33">
        <v>0.78100000000000003</v>
      </c>
      <c r="K638" s="16" t="str">
        <f>IF(M637&gt;1,"Up","Down")</f>
        <v>Down</v>
      </c>
      <c r="L638" s="16" t="str">
        <f>IF(K638="Up",IF(H638&lt;$BJ$7,"Up","Down"),IF(H638&lt;$BK$7,"Down","Up"))</f>
        <v>Down</v>
      </c>
      <c r="M638" s="17">
        <f>IF(L638="Up",INDEX($AK$5:$AK$1005,MATCH(I638,$AI$5:$AI$1005,0),1),INDEX($AL$5:$AL$1005,MATCH(J638,$AI$5:$AI$1005,0),1))</f>
        <v>0.99546034376477688</v>
      </c>
      <c r="N638" s="16" t="str">
        <f>IF(P637&gt;1,"Up","Down")</f>
        <v>Down</v>
      </c>
      <c r="O638" s="16" t="str">
        <f>IF(N638="Up",IF(H638&lt;$BJ$12,"Up","Down"),IF(H638&lt;$BK$12,"Down","Up"))</f>
        <v>Down</v>
      </c>
      <c r="P638" s="17">
        <f>IF(O638="Up",INDEX($AP$5:$AP$1005,MATCH(I638,$AI$5:$AI$1005,0),1),INDEX($AQ$5:$AQ$1005,MATCH(J638,$AI$5:$AI$1005,0),1))</f>
        <v>0.99473747880892094</v>
      </c>
      <c r="Q638" s="19">
        <f>T637</f>
        <v>115384.19200167723</v>
      </c>
      <c r="R638" s="19">
        <f>INDEX(model!$S$5:$S$35,MATCH(G638,model!$Q$5:$Q$35,0),1)*model!$O$5</f>
        <v>0</v>
      </c>
      <c r="S638" s="19">
        <f>IF(RIGHT(B638,1)="C",T637*INDEX(model!$T$5:$T$35,MATCH(G638,model!$Q$5:$Q$35,0),1),0)</f>
        <v>0</v>
      </c>
      <c r="T638" s="19">
        <f>(Q638+R638-S638)*M638</f>
        <v>114860.38743501063</v>
      </c>
      <c r="U638" s="19">
        <f>X637</f>
        <v>137501.14340061561</v>
      </c>
      <c r="V638" s="19">
        <f>INDEX(model!$S$5:$S$35,MATCH(G638,model!$Q$5:$Q$35,0),1)*model!$O$6</f>
        <v>0</v>
      </c>
      <c r="W638" s="19">
        <f>IF(RIGHT(B638,1)="C",X637*INDEX(model!$T$5:$T$35,MATCH(G638,model!$Q$5:$Q$35,0),1),0)</f>
        <v>0</v>
      </c>
      <c r="X638" s="19">
        <f>(U638+V638-W638)*P638</f>
        <v>136777.54071967225</v>
      </c>
      <c r="Y638" s="19"/>
      <c r="Z638" s="36" t="str">
        <f>K638&amp;L638</f>
        <v>DownDown</v>
      </c>
      <c r="AA638" s="36" t="str">
        <f>N638&amp;O638</f>
        <v>DownDown</v>
      </c>
      <c r="AB638" s="19"/>
      <c r="AC638" s="19"/>
      <c r="AD638" s="19"/>
      <c r="AE638" s="19"/>
      <c r="AI638" s="18">
        <f>ROUND(AI637-0.001,3)</f>
        <v>0.36699999999999999</v>
      </c>
      <c r="AJ638" s="9">
        <f t="array" ref="AJ638">PERCENTILE(IF($BB$5:$BB$2729="Y",$AY$5:$AY$2729),$AI638)</f>
        <v>0.9971366927479125</v>
      </c>
      <c r="AK638" s="9">
        <f t="array" ref="AK638">PERCENTILE(IF($BC$5:$BC$2729="Y",$AY$5:$AY$2729),$AI638)</f>
        <v>1.0087447817415569</v>
      </c>
      <c r="AL638" s="9">
        <f t="array" ref="AL638">PERCENTILE(IF($BD$5:$BD$2729="Y",$AY$5:$AY$2729),$AI638)</f>
        <v>0.98277093453048547</v>
      </c>
      <c r="AM638" s="41" t="str">
        <f>IF(AI638&lt;$BJ$7,"Up","Down")</f>
        <v>Up</v>
      </c>
      <c r="AN638" s="41" t="str">
        <f>IF(AI638&lt;$BK$7,"Down","Up")</f>
        <v>Down</v>
      </c>
      <c r="AO638" s="9">
        <f t="array" ref="AO638">PERCENTILE(IF($BT$5:$BT$2729="Y",$BQ$5:$BQ$2729),$AI638)</f>
        <v>0.9961437031637479</v>
      </c>
      <c r="AP638" s="9">
        <f t="array" ref="AP638">PERCENTILE(IF($BU$5:$BU$2729="Y",$BQ$5:$BQ$2729),$AI638)</f>
        <v>1.0123593691150066</v>
      </c>
      <c r="AQ638" s="9">
        <f t="array" ref="AQ638">PERCENTILE(IF($BV$5:$BV$2729="Y",$BQ$5:$BQ$2729),$AI638)</f>
        <v>0.97861645090596294</v>
      </c>
      <c r="AR638" s="41" t="str">
        <f>IF(AI638&lt;$BJ$12,"Up","Down")</f>
        <v>Up</v>
      </c>
      <c r="AS638" s="41" t="str">
        <f>IF(AI638&lt;$BK$12,"Down","Up")</f>
        <v>Down</v>
      </c>
      <c r="AU638" s="4" t="str">
        <f>IF(AZ638=AZ639,IF(AZ638&gt;AZ637,AZ638&amp;"_O",""),AZ638&amp;"_C")</f>
        <v/>
      </c>
      <c r="AV638" s="7" t="str">
        <f>IF(RIGHT(AU638,1)="C",AX638/INDEX($AX$5:$AX$2729,MATCH(AZ638&amp;"_O",$AU$5:$AU$2729,0),1),"")</f>
        <v/>
      </c>
      <c r="AW638" s="38">
        <v>30001</v>
      </c>
      <c r="AX638" s="37">
        <v>113.22</v>
      </c>
      <c r="AY638" s="7">
        <f>AX638/AX637</f>
        <v>0.98985836684735096</v>
      </c>
      <c r="AZ638" s="4">
        <f>YEAR(AW638)</f>
        <v>1982</v>
      </c>
      <c r="BA638" s="2" t="s">
        <v>6</v>
      </c>
      <c r="BB638" s="12" t="str">
        <f>INDEX($CD$5:$CD$10,MATCH(BA638,$CC$5:$CC$10,0),1)</f>
        <v/>
      </c>
      <c r="BC638" s="12" t="str">
        <f>IF(AND(BB638="Y",AY638&gt;1),"Y","")</f>
        <v/>
      </c>
      <c r="BD638" s="12" t="str">
        <f>IF(AND(BB638="Y",AY638&lt;1),"Y","")</f>
        <v/>
      </c>
      <c r="BE638" s="12" t="str">
        <f>IF(AY638&gt;1,IF(AY637&gt;1,"Y",""),"")</f>
        <v/>
      </c>
      <c r="BF638" s="12" t="str">
        <f>IF(AY638&lt;1,IF(AY637&lt;1,"Y",""),"")</f>
        <v>Y</v>
      </c>
      <c r="BG638" s="2"/>
      <c r="BH638" s="2"/>
      <c r="BI638" s="2"/>
      <c r="BJ638" s="2"/>
      <c r="BK638" s="2"/>
      <c r="BL638" s="2"/>
      <c r="BM638" s="4" t="str">
        <f>IF(BR638=BR639,IF(BR638&gt;BR637,BR638&amp;"_O",""),BR638&amp;"_C")</f>
        <v/>
      </c>
      <c r="BN638" s="7" t="str">
        <f>IF(RIGHT(BM638,1)="C",BP638/INDEX($BP$5:$BP$2729,MATCH(BR638&amp;"_O",$BM$5:$BM$2729,0),1),"")</f>
        <v/>
      </c>
      <c r="BO638" s="38">
        <v>30400</v>
      </c>
      <c r="BP638" s="3">
        <v>270.89</v>
      </c>
      <c r="BQ638" s="7">
        <f>BP638/BP637</f>
        <v>1.0221878419682275</v>
      </c>
      <c r="BR638" s="4">
        <f>YEAR(BO638)</f>
        <v>1983</v>
      </c>
      <c r="BS638" s="2" t="s">
        <v>6</v>
      </c>
      <c r="BT638" s="12" t="str">
        <f>INDEX($CD$5:$CD$10,MATCH(BS638,$CC$5:$CC$10,0),1)</f>
        <v/>
      </c>
      <c r="BU638" s="12" t="str">
        <f>IF(AND(BT638="Y",BQ638&gt;1),"Y","")</f>
        <v/>
      </c>
      <c r="BV638" s="12" t="str">
        <f>IF(AND(BT638="Y",BQ638&lt;1),"Y","")</f>
        <v/>
      </c>
      <c r="BW638" s="12" t="str">
        <f>IF(BQ638&gt;1,IF(BQ637&gt;1,"Y",""),"")</f>
        <v/>
      </c>
      <c r="BX638" s="12" t="str">
        <f>IF(BQ638&lt;1,IF(BQ637&lt;1,"Y",""),"")</f>
        <v/>
      </c>
      <c r="BY638" s="2"/>
      <c r="BZ638" s="2"/>
      <c r="CA638" s="2"/>
    </row>
    <row r="639" spans="2:79">
      <c r="B639" s="4" t="str">
        <f>IF(G639=G640,IF(G639&gt;G638,G639&amp;"_O",""),G639&amp;"_C")</f>
        <v/>
      </c>
      <c r="C639" s="14">
        <f ca="1">RANDBETWEEN(0,1000)/1000</f>
        <v>0.115</v>
      </c>
      <c r="D639" s="16">
        <f>D638+1</f>
        <v>635</v>
      </c>
      <c r="E639" s="10">
        <f>ROUNDDOWN(D639/52,0)+1</f>
        <v>13</v>
      </c>
      <c r="F639" s="15">
        <f>F638+7</f>
        <v>49065</v>
      </c>
      <c r="G639" s="4">
        <f>YEAR(F639)</f>
        <v>2034</v>
      </c>
      <c r="H639" s="33">
        <v>0.871</v>
      </c>
      <c r="I639" s="33">
        <v>0.96299999999999997</v>
      </c>
      <c r="J639" s="33">
        <v>0.35299999999999998</v>
      </c>
      <c r="K639" s="16" t="str">
        <f>IF(M638&gt;1,"Up","Down")</f>
        <v>Down</v>
      </c>
      <c r="L639" s="16" t="str">
        <f>IF(K639="Up",IF(H639&lt;$BJ$7,"Up","Down"),IF(H639&lt;$BK$7,"Down","Up"))</f>
        <v>Up</v>
      </c>
      <c r="M639" s="17">
        <f>IF(L639="Up",INDEX($AK$5:$AK$1005,MATCH(I639,$AI$5:$AI$1005,0),1),INDEX($AL$5:$AL$1005,MATCH(J639,$AI$5:$AI$1005,0),1))</f>
        <v>1.0419549581058682</v>
      </c>
      <c r="N639" s="16" t="str">
        <f>IF(P638&gt;1,"Up","Down")</f>
        <v>Down</v>
      </c>
      <c r="O639" s="16" t="str">
        <f>IF(N639="Up",IF(H639&lt;$BJ$12,"Up","Down"),IF(H639&lt;$BK$12,"Down","Up"))</f>
        <v>Up</v>
      </c>
      <c r="P639" s="17">
        <f>IF(O639="Up",INDEX($AP$5:$AP$1005,MATCH(I639,$AI$5:$AI$1005,0),1),INDEX($AQ$5:$AQ$1005,MATCH(J639,$AI$5:$AI$1005,0),1))</f>
        <v>1.0554235434480017</v>
      </c>
      <c r="Q639" s="19">
        <f>T638</f>
        <v>114860.38743501063</v>
      </c>
      <c r="R639" s="19">
        <f>INDEX(model!$S$5:$S$35,MATCH(G639,model!$Q$5:$Q$35,0),1)*model!$O$5</f>
        <v>0</v>
      </c>
      <c r="S639" s="19">
        <f>IF(RIGHT(B639,1)="C",T638*INDEX(model!$T$5:$T$35,MATCH(G639,model!$Q$5:$Q$35,0),1),0)</f>
        <v>0</v>
      </c>
      <c r="T639" s="19">
        <f>(Q639+R639-S639)*M639</f>
        <v>119679.35017787031</v>
      </c>
      <c r="U639" s="19">
        <f>X638</f>
        <v>136777.54071967225</v>
      </c>
      <c r="V639" s="19">
        <f>INDEX(model!$S$5:$S$35,MATCH(G639,model!$Q$5:$Q$35,0),1)*model!$O$6</f>
        <v>0</v>
      </c>
      <c r="W639" s="19">
        <f>IF(RIGHT(B639,1)="C",X638*INDEX(model!$T$5:$T$35,MATCH(G639,model!$Q$5:$Q$35,0),1),0)</f>
        <v>0</v>
      </c>
      <c r="X639" s="19">
        <f>(U639+V639-W639)*P639</f>
        <v>144358.23669045983</v>
      </c>
      <c r="Y639" s="19"/>
      <c r="Z639" s="36" t="str">
        <f>K639&amp;L639</f>
        <v>DownUp</v>
      </c>
      <c r="AA639" s="36" t="str">
        <f>N639&amp;O639</f>
        <v>DownUp</v>
      </c>
      <c r="AB639" s="19"/>
      <c r="AC639" s="19"/>
      <c r="AD639" s="19"/>
      <c r="AE639" s="19"/>
      <c r="AI639" s="18">
        <f>ROUND(AI638-0.001,3)</f>
        <v>0.36599999999999999</v>
      </c>
      <c r="AJ639" s="9">
        <f t="array" ref="AJ639">PERCENTILE(IF($BB$5:$BB$2729="Y",$AY$5:$AY$2729),$AI639)</f>
        <v>0.99704652059644694</v>
      </c>
      <c r="AK639" s="9">
        <f t="array" ref="AK639">PERCENTILE(IF($BC$5:$BC$2729="Y",$AY$5:$AY$2729),$AI639)</f>
        <v>1.0087301699956925</v>
      </c>
      <c r="AL639" s="9">
        <f t="array" ref="AL639">PERCENTILE(IF($BD$5:$BD$2729="Y",$AY$5:$AY$2729),$AI639)</f>
        <v>0.98273380798158905</v>
      </c>
      <c r="AM639" s="41" t="str">
        <f>IF(AI639&lt;$BJ$7,"Up","Down")</f>
        <v>Up</v>
      </c>
      <c r="AN639" s="41" t="str">
        <f>IF(AI639&lt;$BK$7,"Down","Up")</f>
        <v>Down</v>
      </c>
      <c r="AO639" s="9">
        <f t="array" ref="AO639">PERCENTILE(IF($BT$5:$BT$2729="Y",$BQ$5:$BQ$2729),$AI639)</f>
        <v>0.99611964651763607</v>
      </c>
      <c r="AP639" s="9">
        <f t="array" ref="AP639">PERCENTILE(IF($BU$5:$BU$2729="Y",$BQ$5:$BQ$2729),$AI639)</f>
        <v>1.0122057614763611</v>
      </c>
      <c r="AQ639" s="9">
        <f t="array" ref="AQ639">PERCENTILE(IF($BV$5:$BV$2729="Y",$BQ$5:$BQ$2729),$AI639)</f>
        <v>0.97842984134786293</v>
      </c>
      <c r="AR639" s="41" t="str">
        <f>IF(AI639&lt;$BJ$12,"Up","Down")</f>
        <v>Up</v>
      </c>
      <c r="AS639" s="41" t="str">
        <f>IF(AI639&lt;$BK$12,"Down","Up")</f>
        <v>Down</v>
      </c>
      <c r="AU639" s="4" t="str">
        <f>IF(AZ639=AZ640,IF(AZ639&gt;AZ638,AZ639&amp;"_O",""),AZ639&amp;"_C")</f>
        <v/>
      </c>
      <c r="AV639" s="7" t="str">
        <f>IF(RIGHT(AU639,1)="C",AX639/INDEX($AX$5:$AX$2729,MATCH(AZ639&amp;"_O",$AU$5:$AU$2729,0),1),"")</f>
        <v/>
      </c>
      <c r="AW639" s="38">
        <v>30008</v>
      </c>
      <c r="AX639" s="37">
        <v>113.11</v>
      </c>
      <c r="AY639" s="7">
        <f>AX639/AX638</f>
        <v>0.99902844020491077</v>
      </c>
      <c r="AZ639" s="4">
        <f>YEAR(AW639)</f>
        <v>1982</v>
      </c>
      <c r="BA639" s="2" t="s">
        <v>6</v>
      </c>
      <c r="BB639" s="12" t="str">
        <f>INDEX($CD$5:$CD$10,MATCH(BA639,$CC$5:$CC$10,0),1)</f>
        <v/>
      </c>
      <c r="BC639" s="12" t="str">
        <f>IF(AND(BB639="Y",AY639&gt;1),"Y","")</f>
        <v/>
      </c>
      <c r="BD639" s="12" t="str">
        <f>IF(AND(BB639="Y",AY639&lt;1),"Y","")</f>
        <v/>
      </c>
      <c r="BE639" s="12" t="str">
        <f>IF(AY639&gt;1,IF(AY638&gt;1,"Y",""),"")</f>
        <v/>
      </c>
      <c r="BF639" s="12" t="str">
        <f>IF(AY639&lt;1,IF(AY638&lt;1,"Y",""),"")</f>
        <v>Y</v>
      </c>
      <c r="BG639" s="2"/>
      <c r="BH639" s="2"/>
      <c r="BI639" s="2"/>
      <c r="BJ639" s="2"/>
      <c r="BK639" s="2"/>
      <c r="BL639" s="2"/>
      <c r="BM639" s="4" t="str">
        <f>IF(BR639=BR640,IF(BR639&gt;BR638,BR639&amp;"_O",""),BR639&amp;"_C")</f>
        <v/>
      </c>
      <c r="BN639" s="7" t="str">
        <f>IF(RIGHT(BM639,1)="C",BP639/INDEX($BP$5:$BP$2729,MATCH(BR639&amp;"_O",$BM$5:$BM$2729,0),1),"")</f>
        <v/>
      </c>
      <c r="BO639" s="38">
        <v>30406</v>
      </c>
      <c r="BP639" s="3">
        <v>270.8</v>
      </c>
      <c r="BQ639" s="7">
        <f>BP639/BP638</f>
        <v>0.9996677618221419</v>
      </c>
      <c r="BR639" s="4">
        <f>YEAR(BO639)</f>
        <v>1983</v>
      </c>
      <c r="BS639" s="2" t="s">
        <v>6</v>
      </c>
      <c r="BT639" s="12" t="str">
        <f>INDEX($CD$5:$CD$10,MATCH(BS639,$CC$5:$CC$10,0),1)</f>
        <v/>
      </c>
      <c r="BU639" s="12" t="str">
        <f>IF(AND(BT639="Y",BQ639&gt;1),"Y","")</f>
        <v/>
      </c>
      <c r="BV639" s="12" t="str">
        <f>IF(AND(BT639="Y",BQ639&lt;1),"Y","")</f>
        <v/>
      </c>
      <c r="BW639" s="12" t="str">
        <f>IF(BQ639&gt;1,IF(BQ638&gt;1,"Y",""),"")</f>
        <v/>
      </c>
      <c r="BX639" s="12" t="str">
        <f>IF(BQ639&lt;1,IF(BQ638&lt;1,"Y",""),"")</f>
        <v/>
      </c>
      <c r="BY639" s="2"/>
      <c r="BZ639" s="2"/>
      <c r="CA639" s="2"/>
    </row>
    <row r="640" spans="2:79">
      <c r="B640" s="4" t="str">
        <f>IF(G640=G641,IF(G640&gt;G639,G640&amp;"_O",""),G640&amp;"_C")</f>
        <v/>
      </c>
      <c r="C640" s="14">
        <f ca="1">RANDBETWEEN(0,1000)/1000</f>
        <v>0.27800000000000002</v>
      </c>
      <c r="D640" s="16">
        <f>D639+1</f>
        <v>636</v>
      </c>
      <c r="E640" s="10">
        <f>ROUNDDOWN(D640/52,0)+1</f>
        <v>13</v>
      </c>
      <c r="F640" s="15">
        <f>F639+7</f>
        <v>49072</v>
      </c>
      <c r="G640" s="4">
        <f>YEAR(F640)</f>
        <v>2034</v>
      </c>
      <c r="H640" s="33">
        <v>0.88700000000000001</v>
      </c>
      <c r="I640" s="33">
        <v>9.5000000000000001E-2</v>
      </c>
      <c r="J640" s="33">
        <v>0.60499999999999998</v>
      </c>
      <c r="K640" s="16" t="str">
        <f>IF(M639&gt;1,"Up","Down")</f>
        <v>Up</v>
      </c>
      <c r="L640" s="16" t="str">
        <f>IF(K640="Up",IF(H640&lt;$BJ$7,"Up","Down"),IF(H640&lt;$BK$7,"Down","Up"))</f>
        <v>Down</v>
      </c>
      <c r="M640" s="17">
        <f>IF(L640="Up",INDEX($AK$5:$AK$1005,MATCH(I640,$AI$5:$AI$1005,0),1),INDEX($AL$5:$AL$1005,MATCH(J640,$AI$5:$AI$1005,0),1))</f>
        <v>0.99053206478752487</v>
      </c>
      <c r="N640" s="16" t="str">
        <f>IF(P639&gt;1,"Up","Down")</f>
        <v>Up</v>
      </c>
      <c r="O640" s="16" t="str">
        <f>IF(N640="Up",IF(H640&lt;$BJ$12,"Up","Down"),IF(H640&lt;$BK$12,"Down","Up"))</f>
        <v>Down</v>
      </c>
      <c r="P640" s="17">
        <f>IF(O640="Up",INDEX($AP$5:$AP$1005,MATCH(I640,$AI$5:$AI$1005,0),1),INDEX($AQ$5:$AQ$1005,MATCH(J640,$AI$5:$AI$1005,0),1))</f>
        <v>0.98924386667176845</v>
      </c>
      <c r="Q640" s="19">
        <f>T639</f>
        <v>119679.35017787031</v>
      </c>
      <c r="R640" s="19">
        <f>INDEX(model!$S$5:$S$35,MATCH(G640,model!$Q$5:$Q$35,0),1)*model!$O$5</f>
        <v>0</v>
      </c>
      <c r="S640" s="19">
        <f>IF(RIGHT(B640,1)="C",T639*INDEX(model!$T$5:$T$35,MATCH(G640,model!$Q$5:$Q$35,0),1),0)</f>
        <v>0</v>
      </c>
      <c r="T640" s="19">
        <f>(Q640+R640-S640)*M640</f>
        <v>118546.23384411511</v>
      </c>
      <c r="U640" s="19">
        <f>X639</f>
        <v>144358.23669045983</v>
      </c>
      <c r="V640" s="19">
        <f>INDEX(model!$S$5:$S$35,MATCH(G640,model!$Q$5:$Q$35,0),1)*model!$O$6</f>
        <v>0</v>
      </c>
      <c r="W640" s="19">
        <f>IF(RIGHT(B640,1)="C",X639*INDEX(model!$T$5:$T$35,MATCH(G640,model!$Q$5:$Q$35,0),1),0)</f>
        <v>0</v>
      </c>
      <c r="X640" s="19">
        <f>(U640+V640-W640)*P640</f>
        <v>142805.50024958883</v>
      </c>
      <c r="Y640" s="19"/>
      <c r="Z640" s="36" t="str">
        <f>K640&amp;L640</f>
        <v>UpDown</v>
      </c>
      <c r="AA640" s="36" t="str">
        <f>N640&amp;O640</f>
        <v>UpDown</v>
      </c>
      <c r="AB640" s="19"/>
      <c r="AC640" s="19"/>
      <c r="AD640" s="19"/>
      <c r="AE640" s="19"/>
      <c r="AI640" s="18">
        <f>ROUND(AI639-0.001,3)</f>
        <v>0.36499999999999999</v>
      </c>
      <c r="AJ640" s="9">
        <f t="array" ref="AJ640">PERCENTILE(IF($BB$5:$BB$2729="Y",$AY$5:$AY$2729),$AI640)</f>
        <v>0.99700792846297059</v>
      </c>
      <c r="AK640" s="9">
        <f t="array" ref="AK640">PERCENTILE(IF($BC$5:$BC$2729="Y",$AY$5:$AY$2729),$AI640)</f>
        <v>1.0087078644817389</v>
      </c>
      <c r="AL640" s="9">
        <f t="array" ref="AL640">PERCENTILE(IF($BD$5:$BD$2729="Y",$AY$5:$AY$2729),$AI640)</f>
        <v>0.98265981546390735</v>
      </c>
      <c r="AM640" s="41" t="str">
        <f>IF(AI640&lt;$BJ$7,"Up","Down")</f>
        <v>Up</v>
      </c>
      <c r="AN640" s="41" t="str">
        <f>IF(AI640&lt;$BK$7,"Down","Up")</f>
        <v>Down</v>
      </c>
      <c r="AO640" s="9">
        <f t="array" ref="AO640">PERCENTILE(IF($BT$5:$BT$2729="Y",$BQ$5:$BQ$2729),$AI640)</f>
        <v>0.99609099727842743</v>
      </c>
      <c r="AP640" s="9">
        <f t="array" ref="AP640">PERCENTILE(IF($BU$5:$BU$2729="Y",$BQ$5:$BQ$2729),$AI640)</f>
        <v>1.0121605300029943</v>
      </c>
      <c r="AQ640" s="9">
        <f t="array" ref="AQ640">PERCENTILE(IF($BV$5:$BV$2729="Y",$BQ$5:$BQ$2729),$AI640)</f>
        <v>0.97824817636736505</v>
      </c>
      <c r="AR640" s="41" t="str">
        <f>IF(AI640&lt;$BJ$12,"Up","Down")</f>
        <v>Up</v>
      </c>
      <c r="AS640" s="41" t="str">
        <f>IF(AI640&lt;$BK$12,"Down","Up")</f>
        <v>Down</v>
      </c>
      <c r="AU640" s="4" t="str">
        <f>IF(AZ640=AZ641,IF(AZ640&gt;AZ639,AZ640&amp;"_O",""),AZ640&amp;"_C")</f>
        <v/>
      </c>
      <c r="AV640" s="7" t="str">
        <f>IF(RIGHT(AU640,1)="C",AX640/INDEX($AX$5:$AX$2729,MATCH(AZ640&amp;"_O",$AU$5:$AU$2729,0),1),"")</f>
        <v/>
      </c>
      <c r="AW640" s="38">
        <v>30015</v>
      </c>
      <c r="AX640" s="37">
        <v>109.34</v>
      </c>
      <c r="AY640" s="7">
        <f>AX640/AX639</f>
        <v>0.96666961365042881</v>
      </c>
      <c r="AZ640" s="4">
        <f>YEAR(AW640)</f>
        <v>1982</v>
      </c>
      <c r="BA640" s="2" t="s">
        <v>6</v>
      </c>
      <c r="BB640" s="12" t="str">
        <f>INDEX($CD$5:$CD$10,MATCH(BA640,$CC$5:$CC$10,0),1)</f>
        <v/>
      </c>
      <c r="BC640" s="12" t="str">
        <f>IF(AND(BB640="Y",AY640&gt;1),"Y","")</f>
        <v/>
      </c>
      <c r="BD640" s="12" t="str">
        <f>IF(AND(BB640="Y",AY640&lt;1),"Y","")</f>
        <v/>
      </c>
      <c r="BE640" s="12" t="str">
        <f>IF(AY640&gt;1,IF(AY639&gt;1,"Y",""),"")</f>
        <v/>
      </c>
      <c r="BF640" s="12" t="str">
        <f>IF(AY640&lt;1,IF(AY639&lt;1,"Y",""),"")</f>
        <v>Y</v>
      </c>
      <c r="BG640" s="2"/>
      <c r="BH640" s="2"/>
      <c r="BI640" s="2"/>
      <c r="BJ640" s="2"/>
      <c r="BK640" s="2"/>
      <c r="BL640" s="2"/>
      <c r="BM640" s="4" t="str">
        <f>IF(BR640=BR641,IF(BR640&gt;BR639,BR640&amp;"_O",""),BR640&amp;"_C")</f>
        <v/>
      </c>
      <c r="BN640" s="7" t="str">
        <f>IF(RIGHT(BM640,1)="C",BP640/INDEX($BP$5:$BP$2729,MATCH(BR640&amp;"_O",$BM$5:$BM$2729,0),1),"")</f>
        <v/>
      </c>
      <c r="BO640" s="38">
        <v>30414</v>
      </c>
      <c r="BP640" s="3">
        <v>268.10000000000002</v>
      </c>
      <c r="BQ640" s="7">
        <f>BP640/BP639</f>
        <v>0.99002954209748895</v>
      </c>
      <c r="BR640" s="4">
        <f>YEAR(BO640)</f>
        <v>1983</v>
      </c>
      <c r="BS640" s="2" t="s">
        <v>6</v>
      </c>
      <c r="BT640" s="12" t="str">
        <f>INDEX($CD$5:$CD$10,MATCH(BS640,$CC$5:$CC$10,0),1)</f>
        <v/>
      </c>
      <c r="BU640" s="12" t="str">
        <f>IF(AND(BT640="Y",BQ640&gt;1),"Y","")</f>
        <v/>
      </c>
      <c r="BV640" s="12" t="str">
        <f>IF(AND(BT640="Y",BQ640&lt;1),"Y","")</f>
        <v/>
      </c>
      <c r="BW640" s="12" t="str">
        <f>IF(BQ640&gt;1,IF(BQ639&gt;1,"Y",""),"")</f>
        <v/>
      </c>
      <c r="BX640" s="12" t="str">
        <f>IF(BQ640&lt;1,IF(BQ639&lt;1,"Y",""),"")</f>
        <v>Y</v>
      </c>
      <c r="BY640" s="2"/>
      <c r="BZ640" s="2"/>
      <c r="CA640" s="2"/>
    </row>
    <row r="641" spans="2:79">
      <c r="B641" s="4" t="str">
        <f>IF(G641=G642,IF(G641&gt;G640,G641&amp;"_O",""),G641&amp;"_C")</f>
        <v/>
      </c>
      <c r="C641" s="14">
        <f ca="1">RANDBETWEEN(0,1000)/1000</f>
        <v>7.0000000000000007E-2</v>
      </c>
      <c r="D641" s="16">
        <f>D640+1</f>
        <v>637</v>
      </c>
      <c r="E641" s="10">
        <f>ROUNDDOWN(D641/52,0)+1</f>
        <v>13</v>
      </c>
      <c r="F641" s="15">
        <f>F640+7</f>
        <v>49079</v>
      </c>
      <c r="G641" s="4">
        <f>YEAR(F641)</f>
        <v>2034</v>
      </c>
      <c r="H641" s="33">
        <v>0.84899999999999998</v>
      </c>
      <c r="I641" s="33">
        <v>0.20399999999999999</v>
      </c>
      <c r="J641" s="33">
        <v>5.5E-2</v>
      </c>
      <c r="K641" s="16" t="str">
        <f>IF(M640&gt;1,"Up","Down")</f>
        <v>Down</v>
      </c>
      <c r="L641" s="16" t="str">
        <f>IF(K641="Up",IF(H641&lt;$BJ$7,"Up","Down"),IF(H641&lt;$BK$7,"Down","Up"))</f>
        <v>Up</v>
      </c>
      <c r="M641" s="17">
        <f>IF(L641="Up",INDEX($AK$5:$AK$1005,MATCH(I641,$AI$5:$AI$1005,0),1),INDEX($AL$5:$AL$1005,MATCH(J641,$AI$5:$AI$1005,0),1))</f>
        <v>1.0051445625857747</v>
      </c>
      <c r="N641" s="16" t="str">
        <f>IF(P640&gt;1,"Up","Down")</f>
        <v>Down</v>
      </c>
      <c r="O641" s="16" t="str">
        <f>IF(N641="Up",IF(H641&lt;$BJ$12,"Up","Down"),IF(H641&lt;$BK$12,"Down","Up"))</f>
        <v>Up</v>
      </c>
      <c r="P641" s="17">
        <f>IF(O641="Up",INDEX($AP$5:$AP$1005,MATCH(I641,$AI$5:$AI$1005,0),1),INDEX($AQ$5:$AQ$1005,MATCH(J641,$AI$5:$AI$1005,0),1))</f>
        <v>1.0068411832945374</v>
      </c>
      <c r="Q641" s="19">
        <f>T640</f>
        <v>118546.23384411511</v>
      </c>
      <c r="R641" s="19">
        <f>INDEX(model!$S$5:$S$35,MATCH(G641,model!$Q$5:$Q$35,0),1)*model!$O$5</f>
        <v>0</v>
      </c>
      <c r="S641" s="19">
        <f>IF(RIGHT(B641,1)="C",T640*INDEX(model!$T$5:$T$35,MATCH(G641,model!$Q$5:$Q$35,0),1),0)</f>
        <v>0</v>
      </c>
      <c r="T641" s="19">
        <f>(Q641+R641-S641)*M641</f>
        <v>119156.10236343404</v>
      </c>
      <c r="U641" s="19">
        <f>X640</f>
        <v>142805.50024958883</v>
      </c>
      <c r="V641" s="19">
        <f>INDEX(model!$S$5:$S$35,MATCH(G641,model!$Q$5:$Q$35,0),1)*model!$O$6</f>
        <v>0</v>
      </c>
      <c r="W641" s="19">
        <f>IF(RIGHT(B641,1)="C",X640*INDEX(model!$T$5:$T$35,MATCH(G641,model!$Q$5:$Q$35,0),1),0)</f>
        <v>0</v>
      </c>
      <c r="X641" s="19">
        <f>(U641+V641-W641)*P641</f>
        <v>143782.45885226439</v>
      </c>
      <c r="Y641" s="19"/>
      <c r="Z641" s="36" t="str">
        <f>K641&amp;L641</f>
        <v>DownUp</v>
      </c>
      <c r="AA641" s="36" t="str">
        <f>N641&amp;O641</f>
        <v>DownUp</v>
      </c>
      <c r="AB641" s="19"/>
      <c r="AC641" s="19"/>
      <c r="AD641" s="19"/>
      <c r="AE641" s="19"/>
      <c r="AI641" s="18">
        <f>ROUND(AI640-0.001,3)</f>
        <v>0.36399999999999999</v>
      </c>
      <c r="AJ641" s="9">
        <f t="array" ref="AJ641">PERCENTILE(IF($BB$5:$BB$2729="Y",$AY$5:$AY$2729),$AI641)</f>
        <v>0.99697092826650391</v>
      </c>
      <c r="AK641" s="9">
        <f t="array" ref="AK641">PERCENTILE(IF($BC$5:$BC$2729="Y",$AY$5:$AY$2729),$AI641)</f>
        <v>1.0086813001122441</v>
      </c>
      <c r="AL641" s="9">
        <f t="array" ref="AL641">PERCENTILE(IF($BD$5:$BD$2729="Y",$AY$5:$AY$2729),$AI641)</f>
        <v>0.98259352888609708</v>
      </c>
      <c r="AM641" s="41" t="str">
        <f>IF(AI641&lt;$BJ$7,"Up","Down")</f>
        <v>Up</v>
      </c>
      <c r="AN641" s="41" t="str">
        <f>IF(AI641&lt;$BK$7,"Down","Up")</f>
        <v>Down</v>
      </c>
      <c r="AO641" s="9">
        <f t="array" ref="AO641">PERCENTILE(IF($BT$5:$BT$2729="Y",$BQ$5:$BQ$2729),$AI641)</f>
        <v>0.99605841166865816</v>
      </c>
      <c r="AP641" s="9">
        <f t="array" ref="AP641">PERCENTILE(IF($BU$5:$BU$2729="Y",$BQ$5:$BQ$2729),$AI641)</f>
        <v>1.0121515002151431</v>
      </c>
      <c r="AQ641" s="9">
        <f t="array" ref="AQ641">PERCENTILE(IF($BV$5:$BV$2729="Y",$BQ$5:$BQ$2729),$AI641)</f>
        <v>0.97823658650662204</v>
      </c>
      <c r="AR641" s="41" t="str">
        <f>IF(AI641&lt;$BJ$12,"Up","Down")</f>
        <v>Up</v>
      </c>
      <c r="AS641" s="41" t="str">
        <f>IF(AI641&lt;$BK$12,"Down","Up")</f>
        <v>Down</v>
      </c>
      <c r="AU641" s="4" t="str">
        <f>IF(AZ641=AZ642,IF(AZ641&gt;AZ640,AZ641&amp;"_O",""),AZ641&amp;"_C")</f>
        <v/>
      </c>
      <c r="AV641" s="7" t="str">
        <f>IF(RIGHT(AU641,1)="C",AX641/INDEX($AX$5:$AX$2729,MATCH(AZ641&amp;"_O",$AU$5:$AU$2729,0),1),"")</f>
        <v/>
      </c>
      <c r="AW641" s="38">
        <v>30022</v>
      </c>
      <c r="AX641" s="37">
        <v>108.61</v>
      </c>
      <c r="AY641" s="7">
        <f>AX641/AX640</f>
        <v>0.99332357783062009</v>
      </c>
      <c r="AZ641" s="4">
        <f>YEAR(AW641)</f>
        <v>1982</v>
      </c>
      <c r="BA641" s="2" t="s">
        <v>6</v>
      </c>
      <c r="BB641" s="12" t="str">
        <f>INDEX($CD$5:$CD$10,MATCH(BA641,$CC$5:$CC$10,0),1)</f>
        <v/>
      </c>
      <c r="BC641" s="12" t="str">
        <f>IF(AND(BB641="Y",AY641&gt;1),"Y","")</f>
        <v/>
      </c>
      <c r="BD641" s="12" t="str">
        <f>IF(AND(BB641="Y",AY641&lt;1),"Y","")</f>
        <v/>
      </c>
      <c r="BE641" s="12" t="str">
        <f>IF(AY641&gt;1,IF(AY640&gt;1,"Y",""),"")</f>
        <v/>
      </c>
      <c r="BF641" s="12" t="str">
        <f>IF(AY641&lt;1,IF(AY640&lt;1,"Y",""),"")</f>
        <v>Y</v>
      </c>
      <c r="BG641" s="2"/>
      <c r="BH641" s="2"/>
      <c r="BI641" s="2"/>
      <c r="BJ641" s="2"/>
      <c r="BK641" s="2"/>
      <c r="BL641" s="2"/>
      <c r="BM641" s="4" t="str">
        <f>IF(BR641=BR642,IF(BR641&gt;BR640,BR641&amp;"_O",""),BR641&amp;"_C")</f>
        <v/>
      </c>
      <c r="BN641" s="7" t="str">
        <f>IF(RIGHT(BM641,1)="C",BP641/INDEX($BP$5:$BP$2729,MATCH(BR641&amp;"_O",$BM$5:$BM$2729,0),1),"")</f>
        <v/>
      </c>
      <c r="BO641" s="38">
        <v>30421</v>
      </c>
      <c r="BP641" s="3">
        <v>281.60000000000002</v>
      </c>
      <c r="BQ641" s="7">
        <f>BP641/BP640</f>
        <v>1.0503543453935098</v>
      </c>
      <c r="BR641" s="4">
        <f>YEAR(BO641)</f>
        <v>1983</v>
      </c>
      <c r="BS641" s="2" t="s">
        <v>6</v>
      </c>
      <c r="BT641" s="12" t="str">
        <f>INDEX($CD$5:$CD$10,MATCH(BS641,$CC$5:$CC$10,0),1)</f>
        <v/>
      </c>
      <c r="BU641" s="12" t="str">
        <f>IF(AND(BT641="Y",BQ641&gt;1),"Y","")</f>
        <v/>
      </c>
      <c r="BV641" s="12" t="str">
        <f>IF(AND(BT641="Y",BQ641&lt;1),"Y","")</f>
        <v/>
      </c>
      <c r="BW641" s="12" t="str">
        <f>IF(BQ641&gt;1,IF(BQ640&gt;1,"Y",""),"")</f>
        <v/>
      </c>
      <c r="BX641" s="12" t="str">
        <f>IF(BQ641&lt;1,IF(BQ640&lt;1,"Y",""),"")</f>
        <v/>
      </c>
      <c r="BY641" s="2"/>
      <c r="BZ641" s="2"/>
      <c r="CA641" s="2"/>
    </row>
    <row r="642" spans="2:79">
      <c r="B642" s="4" t="str">
        <f>IF(G642=G643,IF(G642&gt;G641,G642&amp;"_O",""),G642&amp;"_C")</f>
        <v/>
      </c>
      <c r="C642" s="14">
        <f ca="1">RANDBETWEEN(0,1000)/1000</f>
        <v>0.89500000000000002</v>
      </c>
      <c r="D642" s="16">
        <f>D641+1</f>
        <v>638</v>
      </c>
      <c r="E642" s="10">
        <f>ROUNDDOWN(D642/52,0)+1</f>
        <v>13</v>
      </c>
      <c r="F642" s="15">
        <f>F641+7</f>
        <v>49086</v>
      </c>
      <c r="G642" s="4">
        <f>YEAR(F642)</f>
        <v>2034</v>
      </c>
      <c r="H642" s="33">
        <v>0.378</v>
      </c>
      <c r="I642" s="33">
        <v>0.14899999999999999</v>
      </c>
      <c r="J642" s="33">
        <v>5.2999999999999999E-2</v>
      </c>
      <c r="K642" s="16" t="str">
        <f>IF(M641&gt;1,"Up","Down")</f>
        <v>Up</v>
      </c>
      <c r="L642" s="16" t="str">
        <f>IF(K642="Up",IF(H642&lt;$BJ$7,"Up","Down"),IF(H642&lt;$BK$7,"Down","Up"))</f>
        <v>Up</v>
      </c>
      <c r="M642" s="17">
        <f>IF(L642="Up",INDEX($AK$5:$AK$1005,MATCH(I642,$AI$5:$AI$1005,0),1),INDEX($AL$5:$AL$1005,MATCH(J642,$AI$5:$AI$1005,0),1))</f>
        <v>1.0034688225175175</v>
      </c>
      <c r="N642" s="16" t="str">
        <f>IF(P641&gt;1,"Up","Down")</f>
        <v>Up</v>
      </c>
      <c r="O642" s="16" t="str">
        <f>IF(N642="Up",IF(H642&lt;$BJ$12,"Up","Down"),IF(H642&lt;$BK$12,"Down","Up"))</f>
        <v>Up</v>
      </c>
      <c r="P642" s="17">
        <f>IF(O642="Up",INDEX($AP$5:$AP$1005,MATCH(I642,$AI$5:$AI$1005,0),1),INDEX($AQ$5:$AQ$1005,MATCH(J642,$AI$5:$AI$1005,0),1))</f>
        <v>1.0047290640976156</v>
      </c>
      <c r="Q642" s="19">
        <f>T641</f>
        <v>119156.10236343404</v>
      </c>
      <c r="R642" s="19">
        <f>INDEX(model!$S$5:$S$35,MATCH(G642,model!$Q$5:$Q$35,0),1)*model!$O$5</f>
        <v>0</v>
      </c>
      <c r="S642" s="19">
        <f>IF(RIGHT(B642,1)="C",T641*INDEX(model!$T$5:$T$35,MATCH(G642,model!$Q$5:$Q$35,0),1),0)</f>
        <v>0</v>
      </c>
      <c r="T642" s="19">
        <f>(Q642+R642-S642)*M642</f>
        <v>119569.43373441193</v>
      </c>
      <c r="U642" s="19">
        <f>X641</f>
        <v>143782.45885226439</v>
      </c>
      <c r="V642" s="19">
        <f>INDEX(model!$S$5:$S$35,MATCH(G642,model!$Q$5:$Q$35,0),1)*model!$O$6</f>
        <v>0</v>
      </c>
      <c r="W642" s="19">
        <f>IF(RIGHT(B642,1)="C",X641*INDEX(model!$T$5:$T$35,MATCH(G642,model!$Q$5:$Q$35,0),1),0)</f>
        <v>0</v>
      </c>
      <c r="X642" s="19">
        <f>(U642+V642-W642)*P642</f>
        <v>144462.41531628952</v>
      </c>
      <c r="Y642" s="19"/>
      <c r="Z642" s="36" t="str">
        <f>K642&amp;L642</f>
        <v>UpUp</v>
      </c>
      <c r="AA642" s="36" t="str">
        <f>N642&amp;O642</f>
        <v>UpUp</v>
      </c>
      <c r="AB642" s="19"/>
      <c r="AC642" s="19"/>
      <c r="AD642" s="19"/>
      <c r="AE642" s="19"/>
      <c r="AI642" s="18">
        <f>ROUND(AI641-0.001,3)</f>
        <v>0.36299999999999999</v>
      </c>
      <c r="AJ642" s="9">
        <f t="array" ref="AJ642">PERCENTILE(IF($BB$5:$BB$2729="Y",$AY$5:$AY$2729),$AI642)</f>
        <v>0.99695352985207875</v>
      </c>
      <c r="AK642" s="9">
        <f t="array" ref="AK642">PERCENTILE(IF($BC$5:$BC$2729="Y",$AY$5:$AY$2729),$AI642)</f>
        <v>1.0086513048476009</v>
      </c>
      <c r="AL642" s="9">
        <f t="array" ref="AL642">PERCENTILE(IF($BD$5:$BD$2729="Y",$AY$5:$AY$2729),$AI642)</f>
        <v>0.98255399926833897</v>
      </c>
      <c r="AM642" s="41" t="str">
        <f>IF(AI642&lt;$BJ$7,"Up","Down")</f>
        <v>Up</v>
      </c>
      <c r="AN642" s="41" t="str">
        <f>IF(AI642&lt;$BK$7,"Down","Up")</f>
        <v>Down</v>
      </c>
      <c r="AO642" s="9">
        <f t="array" ref="AO642">PERCENTILE(IF($BT$5:$BT$2729="Y",$BQ$5:$BQ$2729),$AI642)</f>
        <v>0.99602455767130982</v>
      </c>
      <c r="AP642" s="9">
        <f t="array" ref="AP642">PERCENTILE(IF($BU$5:$BU$2729="Y",$BQ$5:$BQ$2729),$AI642)</f>
        <v>1.0121040432465302</v>
      </c>
      <c r="AQ642" s="9">
        <f t="array" ref="AQ642">PERCENTILE(IF($BV$5:$BV$2729="Y",$BQ$5:$BQ$2729),$AI642)</f>
        <v>0.97822502651832366</v>
      </c>
      <c r="AR642" s="41" t="str">
        <f>IF(AI642&lt;$BJ$12,"Up","Down")</f>
        <v>Up</v>
      </c>
      <c r="AS642" s="41" t="str">
        <f>IF(AI642&lt;$BK$12,"Down","Up")</f>
        <v>Down</v>
      </c>
      <c r="AU642" s="4" t="str">
        <f>IF(AZ642=AZ643,IF(AZ642&gt;AZ641,AZ642&amp;"_O",""),AZ642&amp;"_C")</f>
        <v/>
      </c>
      <c r="AV642" s="7" t="str">
        <f>IF(RIGHT(AU642,1)="C",AX642/INDEX($AX$5:$AX$2729,MATCH(AZ642&amp;"_O",$AU$5:$AU$2729,0),1),"")</f>
        <v/>
      </c>
      <c r="AW642" s="38">
        <v>30029</v>
      </c>
      <c r="AX642" s="37">
        <v>110.61</v>
      </c>
      <c r="AY642" s="7">
        <f>AX642/AX641</f>
        <v>1.0184145106343798</v>
      </c>
      <c r="AZ642" s="4">
        <f>YEAR(AW642)</f>
        <v>1982</v>
      </c>
      <c r="BA642" s="2" t="s">
        <v>6</v>
      </c>
      <c r="BB642" s="12" t="str">
        <f>INDEX($CD$5:$CD$10,MATCH(BA642,$CC$5:$CC$10,0),1)</f>
        <v/>
      </c>
      <c r="BC642" s="12" t="str">
        <f>IF(AND(BB642="Y",AY642&gt;1),"Y","")</f>
        <v/>
      </c>
      <c r="BD642" s="12" t="str">
        <f>IF(AND(BB642="Y",AY642&lt;1),"Y","")</f>
        <v/>
      </c>
      <c r="BE642" s="12" t="str">
        <f>IF(AY642&gt;1,IF(AY641&gt;1,"Y",""),"")</f>
        <v/>
      </c>
      <c r="BF642" s="12" t="str">
        <f>IF(AY642&lt;1,IF(AY641&lt;1,"Y",""),"")</f>
        <v/>
      </c>
      <c r="BG642" s="2"/>
      <c r="BH642" s="2"/>
      <c r="BI642" s="2"/>
      <c r="BJ642" s="2"/>
      <c r="BK642" s="2"/>
      <c r="BL642" s="2"/>
      <c r="BM642" s="4" t="str">
        <f>IF(BR642=BR643,IF(BR642&gt;BR641,BR642&amp;"_O",""),BR642&amp;"_C")</f>
        <v/>
      </c>
      <c r="BN642" s="7" t="str">
        <f>IF(RIGHT(BM642,1)="C",BP642/INDEX($BP$5:$BP$2729,MATCH(BR642&amp;"_O",$BM$5:$BM$2729,0),1),"")</f>
        <v/>
      </c>
      <c r="BO642" s="38">
        <v>30428</v>
      </c>
      <c r="BP642" s="3">
        <v>288.55</v>
      </c>
      <c r="BQ642" s="7">
        <f>BP642/BP641</f>
        <v>1.0246803977272727</v>
      </c>
      <c r="BR642" s="4">
        <f>YEAR(BO642)</f>
        <v>1983</v>
      </c>
      <c r="BS642" s="2" t="s">
        <v>6</v>
      </c>
      <c r="BT642" s="12" t="str">
        <f>INDEX($CD$5:$CD$10,MATCH(BS642,$CC$5:$CC$10,0),1)</f>
        <v/>
      </c>
      <c r="BU642" s="12" t="str">
        <f>IF(AND(BT642="Y",BQ642&gt;1),"Y","")</f>
        <v/>
      </c>
      <c r="BV642" s="12" t="str">
        <f>IF(AND(BT642="Y",BQ642&lt;1),"Y","")</f>
        <v/>
      </c>
      <c r="BW642" s="12" t="str">
        <f>IF(BQ642&gt;1,IF(BQ641&gt;1,"Y",""),"")</f>
        <v>Y</v>
      </c>
      <c r="BX642" s="12" t="str">
        <f>IF(BQ642&lt;1,IF(BQ641&lt;1,"Y",""),"")</f>
        <v/>
      </c>
      <c r="BY642" s="2"/>
      <c r="BZ642" s="2"/>
      <c r="CA642" s="2"/>
    </row>
    <row r="643" spans="2:79">
      <c r="B643" s="4" t="str">
        <f>IF(G643=G644,IF(G643&gt;G642,G643&amp;"_O",""),G643&amp;"_C")</f>
        <v/>
      </c>
      <c r="C643" s="14">
        <f ca="1">RANDBETWEEN(0,1000)/1000</f>
        <v>0.95399999999999996</v>
      </c>
      <c r="D643" s="16">
        <f>D642+1</f>
        <v>639</v>
      </c>
      <c r="E643" s="10">
        <f>ROUNDDOWN(D643/52,0)+1</f>
        <v>13</v>
      </c>
      <c r="F643" s="15">
        <f>F642+7</f>
        <v>49093</v>
      </c>
      <c r="G643" s="4">
        <f>YEAR(F643)</f>
        <v>2034</v>
      </c>
      <c r="H643" s="33">
        <v>0.65300000000000002</v>
      </c>
      <c r="I643" s="33">
        <v>0.91200000000000003</v>
      </c>
      <c r="J643" s="33">
        <v>0.35299999999999998</v>
      </c>
      <c r="K643" s="16" t="str">
        <f>IF(M642&gt;1,"Up","Down")</f>
        <v>Up</v>
      </c>
      <c r="L643" s="16" t="str">
        <f>IF(K643="Up",IF(H643&lt;$BJ$7,"Up","Down"),IF(H643&lt;$BK$7,"Down","Up"))</f>
        <v>Down</v>
      </c>
      <c r="M643" s="17">
        <f>IF(L643="Up",INDEX($AK$5:$AK$1005,MATCH(I643,$AI$5:$AI$1005,0),1),INDEX($AL$5:$AL$1005,MATCH(J643,$AI$5:$AI$1005,0),1))</f>
        <v>0.98199566076489209</v>
      </c>
      <c r="N643" s="16" t="str">
        <f>IF(P642&gt;1,"Up","Down")</f>
        <v>Up</v>
      </c>
      <c r="O643" s="16" t="str">
        <f>IF(N643="Up",IF(H643&lt;$BJ$12,"Up","Down"),IF(H643&lt;$BK$12,"Down","Up"))</f>
        <v>Down</v>
      </c>
      <c r="P643" s="17">
        <f>IF(O643="Up",INDEX($AP$5:$AP$1005,MATCH(I643,$AI$5:$AI$1005,0),1),INDEX($AQ$5:$AQ$1005,MATCH(J643,$AI$5:$AI$1005,0),1))</f>
        <v>0.97756154917003302</v>
      </c>
      <c r="Q643" s="19">
        <f>T642</f>
        <v>119569.43373441193</v>
      </c>
      <c r="R643" s="19">
        <f>INDEX(model!$S$5:$S$35,MATCH(G643,model!$Q$5:$Q$35,0),1)*model!$O$5</f>
        <v>0</v>
      </c>
      <c r="S643" s="19">
        <f>IF(RIGHT(B643,1)="C",T642*INDEX(model!$T$5:$T$35,MATCH(G643,model!$Q$5:$Q$35,0),1),0)</f>
        <v>0</v>
      </c>
      <c r="T643" s="19">
        <f>(Q643+R643-S643)*M643</f>
        <v>117416.66508730782</v>
      </c>
      <c r="U643" s="19">
        <f>X642</f>
        <v>144462.41531628952</v>
      </c>
      <c r="V643" s="19">
        <f>INDEX(model!$S$5:$S$35,MATCH(G643,model!$Q$5:$Q$35,0),1)*model!$O$6</f>
        <v>0</v>
      </c>
      <c r="W643" s="19">
        <f>IF(RIGHT(B643,1)="C",X642*INDEX(model!$T$5:$T$35,MATCH(G643,model!$Q$5:$Q$35,0),1),0)</f>
        <v>0</v>
      </c>
      <c r="X643" s="19">
        <f>(U643+V643-W643)*P643</f>
        <v>141220.90251343668</v>
      </c>
      <c r="Y643" s="19"/>
      <c r="Z643" s="36" t="str">
        <f>K643&amp;L643</f>
        <v>UpDown</v>
      </c>
      <c r="AA643" s="36" t="str">
        <f>N643&amp;O643</f>
        <v>UpDown</v>
      </c>
      <c r="AB643" s="19"/>
      <c r="AC643" s="19"/>
      <c r="AD643" s="19"/>
      <c r="AE643" s="19"/>
      <c r="AI643" s="18">
        <f>ROUND(AI642-0.001,3)</f>
        <v>0.36199999999999999</v>
      </c>
      <c r="AJ643" s="9">
        <f t="array" ref="AJ643">PERCENTILE(IF($BB$5:$BB$2729="Y",$AY$5:$AY$2729),$AI643)</f>
        <v>0.99688114191746613</v>
      </c>
      <c r="AK643" s="9">
        <f t="array" ref="AK643">PERCENTILE(IF($BC$5:$BC$2729="Y",$AY$5:$AY$2729),$AI643)</f>
        <v>1.0086339074647905</v>
      </c>
      <c r="AL643" s="9">
        <f t="array" ref="AL643">PERCENTILE(IF($BD$5:$BD$2729="Y",$AY$5:$AY$2729),$AI643)</f>
        <v>0.98241011908231657</v>
      </c>
      <c r="AM643" s="41" t="str">
        <f>IF(AI643&lt;$BJ$7,"Up","Down")</f>
        <v>Up</v>
      </c>
      <c r="AN643" s="41" t="str">
        <f>IF(AI643&lt;$BK$7,"Down","Up")</f>
        <v>Down</v>
      </c>
      <c r="AO643" s="9">
        <f t="array" ref="AO643">PERCENTILE(IF($BT$5:$BT$2729="Y",$BQ$5:$BQ$2729),$AI643)</f>
        <v>0.99599324446852933</v>
      </c>
      <c r="AP643" s="9">
        <f t="array" ref="AP643">PERCENTILE(IF($BU$5:$BU$2729="Y",$BQ$5:$BQ$2729),$AI643)</f>
        <v>1.012090676935494</v>
      </c>
      <c r="AQ643" s="9">
        <f t="array" ref="AQ643">PERCENTILE(IF($BV$5:$BV$2729="Y",$BQ$5:$BQ$2729),$AI643)</f>
        <v>0.97821693369747009</v>
      </c>
      <c r="AR643" s="41" t="str">
        <f>IF(AI643&lt;$BJ$12,"Up","Down")</f>
        <v>Up</v>
      </c>
      <c r="AS643" s="41" t="str">
        <f>IF(AI643&lt;$BK$12,"Down","Up")</f>
        <v>Down</v>
      </c>
      <c r="AU643" s="4" t="str">
        <f>IF(AZ643=AZ644,IF(AZ643&gt;AZ642,AZ643&amp;"_O",""),AZ643&amp;"_C")</f>
        <v/>
      </c>
      <c r="AV643" s="7" t="str">
        <f>IF(RIGHT(AU643,1)="C",AX643/INDEX($AX$5:$AX$2729,MATCH(AZ643&amp;"_O",$AU$5:$AU$2729,0),1),"")</f>
        <v/>
      </c>
      <c r="AW643" s="38">
        <v>30036</v>
      </c>
      <c r="AX643" s="37">
        <v>111.94</v>
      </c>
      <c r="AY643" s="7">
        <f>AX643/AX642</f>
        <v>1.0120242292740258</v>
      </c>
      <c r="AZ643" s="4">
        <f>YEAR(AW643)</f>
        <v>1982</v>
      </c>
      <c r="BA643" s="2" t="s">
        <v>6</v>
      </c>
      <c r="BB643" s="12" t="str">
        <f>INDEX($CD$5:$CD$10,MATCH(BA643,$CC$5:$CC$10,0),1)</f>
        <v/>
      </c>
      <c r="BC643" s="12" t="str">
        <f>IF(AND(BB643="Y",AY643&gt;1),"Y","")</f>
        <v/>
      </c>
      <c r="BD643" s="12" t="str">
        <f>IF(AND(BB643="Y",AY643&lt;1),"Y","")</f>
        <v/>
      </c>
      <c r="BE643" s="12" t="str">
        <f>IF(AY643&gt;1,IF(AY642&gt;1,"Y",""),"")</f>
        <v>Y</v>
      </c>
      <c r="BF643" s="12" t="str">
        <f>IF(AY643&lt;1,IF(AY642&lt;1,"Y",""),"")</f>
        <v/>
      </c>
      <c r="BG643" s="2"/>
      <c r="BH643" s="2"/>
      <c r="BI643" s="2"/>
      <c r="BJ643" s="2"/>
      <c r="BK643" s="2"/>
      <c r="BL643" s="2"/>
      <c r="BM643" s="4" t="str">
        <f>IF(BR643=BR644,IF(BR643&gt;BR642,BR643&amp;"_O",""),BR643&amp;"_C")</f>
        <v/>
      </c>
      <c r="BN643" s="7" t="str">
        <f>IF(RIGHT(BM643,1)="C",BP643/INDEX($BP$5:$BP$2729,MATCH(BR643&amp;"_O",$BM$5:$BM$2729,0),1),"")</f>
        <v/>
      </c>
      <c r="BO643" s="38">
        <v>30435</v>
      </c>
      <c r="BP643" s="3">
        <v>293.06</v>
      </c>
      <c r="BQ643" s="7">
        <f>BP643/BP642</f>
        <v>1.0156298735054583</v>
      </c>
      <c r="BR643" s="4">
        <f>YEAR(BO643)</f>
        <v>1983</v>
      </c>
      <c r="BS643" s="2" t="s">
        <v>6</v>
      </c>
      <c r="BT643" s="12" t="str">
        <f>INDEX($CD$5:$CD$10,MATCH(BS643,$CC$5:$CC$10,0),1)</f>
        <v/>
      </c>
      <c r="BU643" s="12" t="str">
        <f>IF(AND(BT643="Y",BQ643&gt;1),"Y","")</f>
        <v/>
      </c>
      <c r="BV643" s="12" t="str">
        <f>IF(AND(BT643="Y",BQ643&lt;1),"Y","")</f>
        <v/>
      </c>
      <c r="BW643" s="12" t="str">
        <f>IF(BQ643&gt;1,IF(BQ642&gt;1,"Y",""),"")</f>
        <v>Y</v>
      </c>
      <c r="BX643" s="12" t="str">
        <f>IF(BQ643&lt;1,IF(BQ642&lt;1,"Y",""),"")</f>
        <v/>
      </c>
      <c r="BY643" s="2"/>
      <c r="BZ643" s="2"/>
      <c r="CA643" s="2"/>
    </row>
    <row r="644" spans="2:79">
      <c r="B644" s="4" t="str">
        <f>IF(G644=G645,IF(G644&gt;G643,G644&amp;"_O",""),G644&amp;"_C")</f>
        <v/>
      </c>
      <c r="C644" s="14">
        <f ca="1">RANDBETWEEN(0,1000)/1000</f>
        <v>0.59899999999999998</v>
      </c>
      <c r="D644" s="16">
        <f>D643+1</f>
        <v>640</v>
      </c>
      <c r="E644" s="10">
        <f>ROUNDDOWN(D644/52,0)+1</f>
        <v>13</v>
      </c>
      <c r="F644" s="15">
        <f>F643+7</f>
        <v>49100</v>
      </c>
      <c r="G644" s="4">
        <f>YEAR(F644)</f>
        <v>2034</v>
      </c>
      <c r="H644" s="33">
        <v>0.32</v>
      </c>
      <c r="I644" s="33">
        <v>0.97699999999999998</v>
      </c>
      <c r="J644" s="33">
        <v>0.27</v>
      </c>
      <c r="K644" s="16" t="str">
        <f>IF(M643&gt;1,"Up","Down")</f>
        <v>Down</v>
      </c>
      <c r="L644" s="16" t="str">
        <f>IF(K644="Up",IF(H644&lt;$BJ$7,"Up","Down"),IF(H644&lt;$BK$7,"Down","Up"))</f>
        <v>Down</v>
      </c>
      <c r="M644" s="17">
        <f>IF(L644="Up",INDEX($AK$5:$AK$1005,MATCH(I644,$AI$5:$AI$1005,0),1),INDEX($AL$5:$AL$1005,MATCH(J644,$AI$5:$AI$1005,0),1))</f>
        <v>0.97861535768105379</v>
      </c>
      <c r="N644" s="16" t="str">
        <f>IF(P643&gt;1,"Up","Down")</f>
        <v>Down</v>
      </c>
      <c r="O644" s="16" t="str">
        <f>IF(N644="Up",IF(H644&lt;$BJ$12,"Up","Down"),IF(H644&lt;$BK$12,"Down","Up"))</f>
        <v>Down</v>
      </c>
      <c r="P644" s="17">
        <f>IF(O644="Up",INDEX($AP$5:$AP$1005,MATCH(I644,$AI$5:$AI$1005,0),1),INDEX($AQ$5:$AQ$1005,MATCH(J644,$AI$5:$AI$1005,0),1))</f>
        <v>0.97230043775999264</v>
      </c>
      <c r="Q644" s="19">
        <f>T643</f>
        <v>117416.66508730782</v>
      </c>
      <c r="R644" s="19">
        <f>INDEX(model!$S$5:$S$35,MATCH(G644,model!$Q$5:$Q$35,0),1)*model!$O$5</f>
        <v>0</v>
      </c>
      <c r="S644" s="19">
        <f>IF(RIGHT(B644,1)="C",T643*INDEX(model!$T$5:$T$35,MATCH(G644,model!$Q$5:$Q$35,0),1),0)</f>
        <v>0</v>
      </c>
      <c r="T644" s="19">
        <f>(Q644+R644-S644)*M644</f>
        <v>114905.75170213224</v>
      </c>
      <c r="U644" s="19">
        <f>X643</f>
        <v>141220.90251343668</v>
      </c>
      <c r="V644" s="19">
        <f>INDEX(model!$S$5:$S$35,MATCH(G644,model!$Q$5:$Q$35,0),1)*model!$O$6</f>
        <v>0</v>
      </c>
      <c r="W644" s="19">
        <f>IF(RIGHT(B644,1)="C",X643*INDEX(model!$T$5:$T$35,MATCH(G644,model!$Q$5:$Q$35,0),1),0)</f>
        <v>0</v>
      </c>
      <c r="X644" s="19">
        <f>(U644+V644-W644)*P644</f>
        <v>137309.14533467573</v>
      </c>
      <c r="Y644" s="19"/>
      <c r="Z644" s="36" t="str">
        <f>K644&amp;L644</f>
        <v>DownDown</v>
      </c>
      <c r="AA644" s="36" t="str">
        <f>N644&amp;O644</f>
        <v>DownDown</v>
      </c>
      <c r="AB644" s="19"/>
      <c r="AC644" s="19"/>
      <c r="AD644" s="19"/>
      <c r="AE644" s="19"/>
      <c r="AI644" s="18">
        <f>ROUND(AI643-0.001,3)</f>
        <v>0.36099999999999999</v>
      </c>
      <c r="AJ644" s="9">
        <f t="array" ref="AJ644">PERCENTILE(IF($BB$5:$BB$2729="Y",$AY$5:$AY$2729),$AI644)</f>
        <v>0.99683021937379923</v>
      </c>
      <c r="AK644" s="9">
        <f t="array" ref="AK644">PERCENTILE(IF($BC$5:$BC$2729="Y",$AY$5:$AY$2729),$AI644)</f>
        <v>1.0086258324991619</v>
      </c>
      <c r="AL644" s="9">
        <f t="array" ref="AL644">PERCENTILE(IF($BD$5:$BD$2729="Y",$AY$5:$AY$2729),$AI644)</f>
        <v>0.98234986894427745</v>
      </c>
      <c r="AM644" s="41" t="str">
        <f>IF(AI644&lt;$BJ$7,"Up","Down")</f>
        <v>Up</v>
      </c>
      <c r="AN644" s="41" t="str">
        <f>IF(AI644&lt;$BK$7,"Down","Up")</f>
        <v>Down</v>
      </c>
      <c r="AO644" s="9">
        <f t="array" ref="AO644">PERCENTILE(IF($BT$5:$BT$2729="Y",$BQ$5:$BQ$2729),$AI644)</f>
        <v>0.9959135305671194</v>
      </c>
      <c r="AP644" s="9">
        <f t="array" ref="AP644">PERCENTILE(IF($BU$5:$BU$2729="Y",$BQ$5:$BQ$2729),$AI644)</f>
        <v>1.0120769323967571</v>
      </c>
      <c r="AQ644" s="9">
        <f t="array" ref="AQ644">PERCENTILE(IF($BV$5:$BV$2729="Y",$BQ$5:$BQ$2729),$AI644)</f>
        <v>0.97821397093421092</v>
      </c>
      <c r="AR644" s="41" t="str">
        <f>IF(AI644&lt;$BJ$12,"Up","Down")</f>
        <v>Up</v>
      </c>
      <c r="AS644" s="41" t="str">
        <f>IF(AI644&lt;$BK$12,"Down","Up")</f>
        <v>Down</v>
      </c>
      <c r="AU644" s="4" t="str">
        <f>IF(AZ644=AZ645,IF(AZ644&gt;AZ643,AZ644&amp;"_O",""),AZ644&amp;"_C")</f>
        <v/>
      </c>
      <c r="AV644" s="7" t="str">
        <f>IF(RIGHT(AU644,1)="C",AX644/INDEX($AX$5:$AX$2729,MATCH(AZ644&amp;"_O",$AU$5:$AU$2729,0),1),"")</f>
        <v/>
      </c>
      <c r="AW644" s="38">
        <v>30043</v>
      </c>
      <c r="AX644" s="37">
        <v>115.12</v>
      </c>
      <c r="AY644" s="7">
        <f>AX644/AX643</f>
        <v>1.0284080757548688</v>
      </c>
      <c r="AZ644" s="4">
        <f>YEAR(AW644)</f>
        <v>1982</v>
      </c>
      <c r="BA644" s="2" t="s">
        <v>6</v>
      </c>
      <c r="BB644" s="12" t="str">
        <f>INDEX($CD$5:$CD$10,MATCH(BA644,$CC$5:$CC$10,0),1)</f>
        <v/>
      </c>
      <c r="BC644" s="12" t="str">
        <f>IF(AND(BB644="Y",AY644&gt;1),"Y","")</f>
        <v/>
      </c>
      <c r="BD644" s="12" t="str">
        <f>IF(AND(BB644="Y",AY644&lt;1),"Y","")</f>
        <v/>
      </c>
      <c r="BE644" s="12" t="str">
        <f>IF(AY644&gt;1,IF(AY643&gt;1,"Y",""),"")</f>
        <v>Y</v>
      </c>
      <c r="BF644" s="12" t="str">
        <f>IF(AY644&lt;1,IF(AY643&lt;1,"Y",""),"")</f>
        <v/>
      </c>
      <c r="BG644" s="2"/>
      <c r="BH644" s="2"/>
      <c r="BI644" s="2"/>
      <c r="BJ644" s="2"/>
      <c r="BK644" s="2"/>
      <c r="BL644" s="2"/>
      <c r="BM644" s="4" t="str">
        <f>IF(BR644=BR645,IF(BR644&gt;BR643,BR644&amp;"_O",""),BR644&amp;"_C")</f>
        <v/>
      </c>
      <c r="BN644" s="7" t="str">
        <f>IF(RIGHT(BM644,1)="C",BP644/INDEX($BP$5:$BP$2729,MATCH(BR644&amp;"_O",$BM$5:$BM$2729,0),1),"")</f>
        <v/>
      </c>
      <c r="BO644" s="38">
        <v>30442</v>
      </c>
      <c r="BP644" s="3">
        <v>301.64</v>
      </c>
      <c r="BQ644" s="7">
        <f>BP644/BP643</f>
        <v>1.0292772811028459</v>
      </c>
      <c r="BR644" s="4">
        <f>YEAR(BO644)</f>
        <v>1983</v>
      </c>
      <c r="BS644" s="2" t="s">
        <v>6</v>
      </c>
      <c r="BT644" s="12" t="str">
        <f>INDEX($CD$5:$CD$10,MATCH(BS644,$CC$5:$CC$10,0),1)</f>
        <v/>
      </c>
      <c r="BU644" s="12" t="str">
        <f>IF(AND(BT644="Y",BQ644&gt;1),"Y","")</f>
        <v/>
      </c>
      <c r="BV644" s="12" t="str">
        <f>IF(AND(BT644="Y",BQ644&lt;1),"Y","")</f>
        <v/>
      </c>
      <c r="BW644" s="12" t="str">
        <f>IF(BQ644&gt;1,IF(BQ643&gt;1,"Y",""),"")</f>
        <v>Y</v>
      </c>
      <c r="BX644" s="12" t="str">
        <f>IF(BQ644&lt;1,IF(BQ643&lt;1,"Y",""),"")</f>
        <v/>
      </c>
      <c r="BY644" s="2"/>
      <c r="BZ644" s="2"/>
      <c r="CA644" s="2"/>
    </row>
    <row r="645" spans="2:79">
      <c r="B645" s="4" t="str">
        <f>IF(G645=G646,IF(G645&gt;G644,G645&amp;"_O",""),G645&amp;"_C")</f>
        <v/>
      </c>
      <c r="C645" s="14">
        <f ca="1">RANDBETWEEN(0,1000)/1000</f>
        <v>5.8000000000000003E-2</v>
      </c>
      <c r="D645" s="16">
        <f>D644+1</f>
        <v>641</v>
      </c>
      <c r="E645" s="10">
        <f>ROUNDDOWN(D645/52,0)+1</f>
        <v>13</v>
      </c>
      <c r="F645" s="15">
        <f>F644+7</f>
        <v>49107</v>
      </c>
      <c r="G645" s="4">
        <f>YEAR(F645)</f>
        <v>2034</v>
      </c>
      <c r="H645" s="33">
        <v>0.193</v>
      </c>
      <c r="I645" s="33">
        <v>0.82499999999999996</v>
      </c>
      <c r="J645" s="33">
        <v>0.438</v>
      </c>
      <c r="K645" s="16" t="str">
        <f>IF(M644&gt;1,"Up","Down")</f>
        <v>Down</v>
      </c>
      <c r="L645" s="16" t="str">
        <f>IF(K645="Up",IF(H645&lt;$BJ$7,"Up","Down"),IF(H645&lt;$BK$7,"Down","Up"))</f>
        <v>Down</v>
      </c>
      <c r="M645" s="17">
        <f>IF(L645="Up",INDEX($AK$5:$AK$1005,MATCH(I645,$AI$5:$AI$1005,0),1),INDEX($AL$5:$AL$1005,MATCH(J645,$AI$5:$AI$1005,0),1))</f>
        <v>0.98563851454103135</v>
      </c>
      <c r="N645" s="16" t="str">
        <f>IF(P644&gt;1,"Up","Down")</f>
        <v>Down</v>
      </c>
      <c r="O645" s="16" t="str">
        <f>IF(N645="Up",IF(H645&lt;$BJ$12,"Up","Down"),IF(H645&lt;$BK$12,"Down","Up"))</f>
        <v>Down</v>
      </c>
      <c r="P645" s="17">
        <f>IF(O645="Up",INDEX($AP$5:$AP$1005,MATCH(I645,$AI$5:$AI$1005,0),1),INDEX($AQ$5:$AQ$1005,MATCH(J645,$AI$5:$AI$1005,0),1))</f>
        <v>0.98198166293713829</v>
      </c>
      <c r="Q645" s="19">
        <f>T644</f>
        <v>114905.75170213224</v>
      </c>
      <c r="R645" s="19">
        <f>INDEX(model!$S$5:$S$35,MATCH(G645,model!$Q$5:$Q$35,0),1)*model!$O$5</f>
        <v>0</v>
      </c>
      <c r="S645" s="19">
        <f>IF(RIGHT(B645,1)="C",T644*INDEX(model!$T$5:$T$35,MATCH(G645,model!$Q$5:$Q$35,0),1),0)</f>
        <v>0</v>
      </c>
      <c r="T645" s="19">
        <f>(Q645+R645-S645)*M645</f>
        <v>113255.53441991021</v>
      </c>
      <c r="U645" s="19">
        <f>X644</f>
        <v>137309.14533467573</v>
      </c>
      <c r="V645" s="19">
        <f>INDEX(model!$S$5:$S$35,MATCH(G645,model!$Q$5:$Q$35,0),1)*model!$O$6</f>
        <v>0</v>
      </c>
      <c r="W645" s="19">
        <f>IF(RIGHT(B645,1)="C",X644*INDEX(model!$T$5:$T$35,MATCH(G645,model!$Q$5:$Q$35,0),1),0)</f>
        <v>0</v>
      </c>
      <c r="X645" s="19">
        <f>(U645+V645-W645)*P645</f>
        <v>134835.06287222207</v>
      </c>
      <c r="Y645" s="19"/>
      <c r="Z645" s="36" t="str">
        <f>K645&amp;L645</f>
        <v>DownDown</v>
      </c>
      <c r="AA645" s="36" t="str">
        <f>N645&amp;O645</f>
        <v>DownDown</v>
      </c>
      <c r="AB645" s="19"/>
      <c r="AC645" s="19"/>
      <c r="AD645" s="19"/>
      <c r="AE645" s="19"/>
      <c r="AI645" s="18">
        <f>ROUND(AI644-0.001,3)</f>
        <v>0.36</v>
      </c>
      <c r="AJ645" s="9">
        <f t="array" ref="AJ645">PERCENTILE(IF($BB$5:$BB$2729="Y",$AY$5:$AY$2729),$AI645)</f>
        <v>0.99676867999536345</v>
      </c>
      <c r="AK645" s="9">
        <f t="array" ref="AK645">PERCENTILE(IF($BC$5:$BC$2729="Y",$AY$5:$AY$2729),$AI645)</f>
        <v>1.0086173400619542</v>
      </c>
      <c r="AL645" s="9">
        <f t="array" ref="AL645">PERCENTILE(IF($BD$5:$BD$2729="Y",$AY$5:$AY$2729),$AI645)</f>
        <v>0.9823377380131959</v>
      </c>
      <c r="AM645" s="41" t="str">
        <f>IF(AI645&lt;$BJ$7,"Up","Down")</f>
        <v>Up</v>
      </c>
      <c r="AN645" s="41" t="str">
        <f>IF(AI645&lt;$BK$7,"Down","Up")</f>
        <v>Down</v>
      </c>
      <c r="AO645" s="9">
        <f t="array" ref="AO645">PERCENTILE(IF($BT$5:$BT$2729="Y",$BQ$5:$BQ$2729),$AI645)</f>
        <v>0.99588108243598283</v>
      </c>
      <c r="AP645" s="9">
        <f t="array" ref="AP645">PERCENTILE(IF($BU$5:$BU$2729="Y",$BQ$5:$BQ$2729),$AI645)</f>
        <v>1.0120552627392494</v>
      </c>
      <c r="AQ645" s="9">
        <f t="array" ref="AQ645">PERCENTILE(IF($BV$5:$BV$2729="Y",$BQ$5:$BQ$2729),$AI645)</f>
        <v>0.97820817816568162</v>
      </c>
      <c r="AR645" s="41" t="str">
        <f>IF(AI645&lt;$BJ$12,"Up","Down")</f>
        <v>Up</v>
      </c>
      <c r="AS645" s="41" t="str">
        <f>IF(AI645&lt;$BK$12,"Down","Up")</f>
        <v>Down</v>
      </c>
      <c r="AU645" s="4" t="str">
        <f>IF(AZ645=AZ646,IF(AZ645&gt;AZ644,AZ645&amp;"_O",""),AZ645&amp;"_C")</f>
        <v/>
      </c>
      <c r="AV645" s="7" t="str">
        <f>IF(RIGHT(AU645,1)="C",AX645/INDEX($AX$5:$AX$2729,MATCH(AZ645&amp;"_O",$AU$5:$AU$2729,0),1),"")</f>
        <v/>
      </c>
      <c r="AW645" s="38">
        <v>30049</v>
      </c>
      <c r="AX645" s="37">
        <v>116.22</v>
      </c>
      <c r="AY645" s="7">
        <f>AX645/AX644</f>
        <v>1.0095552466990965</v>
      </c>
      <c r="AZ645" s="4">
        <f>YEAR(AW645)</f>
        <v>1982</v>
      </c>
      <c r="BA645" s="2" t="s">
        <v>6</v>
      </c>
      <c r="BB645" s="12" t="str">
        <f>INDEX($CD$5:$CD$10,MATCH(BA645,$CC$5:$CC$10,0),1)</f>
        <v/>
      </c>
      <c r="BC645" s="12" t="str">
        <f>IF(AND(BB645="Y",AY645&gt;1),"Y","")</f>
        <v/>
      </c>
      <c r="BD645" s="12" t="str">
        <f>IF(AND(BB645="Y",AY645&lt;1),"Y","")</f>
        <v/>
      </c>
      <c r="BE645" s="12" t="str">
        <f>IF(AY645&gt;1,IF(AY644&gt;1,"Y",""),"")</f>
        <v>Y</v>
      </c>
      <c r="BF645" s="12" t="str">
        <f>IF(AY645&lt;1,IF(AY644&lt;1,"Y",""),"")</f>
        <v/>
      </c>
      <c r="BG645" s="2"/>
      <c r="BH645" s="2"/>
      <c r="BI645" s="2"/>
      <c r="BJ645" s="2"/>
      <c r="BK645" s="2"/>
      <c r="BL645" s="2"/>
      <c r="BM645" s="4" t="str">
        <f>IF(BR645=BR646,IF(BR645&gt;BR644,BR645&amp;"_O",""),BR645&amp;"_C")</f>
        <v/>
      </c>
      <c r="BN645" s="7" t="str">
        <f>IF(RIGHT(BM645,1)="C",BP645/INDEX($BP$5:$BP$2729,MATCH(BR645&amp;"_O",$BM$5:$BM$2729,0),1),"")</f>
        <v/>
      </c>
      <c r="BO645" s="38">
        <v>30449</v>
      </c>
      <c r="BP645" s="3">
        <v>303.94</v>
      </c>
      <c r="BQ645" s="7">
        <f>BP645/BP644</f>
        <v>1.007624983423949</v>
      </c>
      <c r="BR645" s="4">
        <f>YEAR(BO645)</f>
        <v>1983</v>
      </c>
      <c r="BS645" s="2" t="s">
        <v>6</v>
      </c>
      <c r="BT645" s="12" t="str">
        <f>INDEX($CD$5:$CD$10,MATCH(BS645,$CC$5:$CC$10,0),1)</f>
        <v/>
      </c>
      <c r="BU645" s="12" t="str">
        <f>IF(AND(BT645="Y",BQ645&gt;1),"Y","")</f>
        <v/>
      </c>
      <c r="BV645" s="12" t="str">
        <f>IF(AND(BT645="Y",BQ645&lt;1),"Y","")</f>
        <v/>
      </c>
      <c r="BW645" s="12" t="str">
        <f>IF(BQ645&gt;1,IF(BQ644&gt;1,"Y",""),"")</f>
        <v>Y</v>
      </c>
      <c r="BX645" s="12" t="str">
        <f>IF(BQ645&lt;1,IF(BQ644&lt;1,"Y",""),"")</f>
        <v/>
      </c>
      <c r="BY645" s="2"/>
      <c r="BZ645" s="2"/>
      <c r="CA645" s="2"/>
    </row>
    <row r="646" spans="2:79">
      <c r="B646" s="4" t="str">
        <f>IF(G646=G647,IF(G646&gt;G645,G646&amp;"_O",""),G646&amp;"_C")</f>
        <v/>
      </c>
      <c r="C646" s="14">
        <f ca="1">RANDBETWEEN(0,1000)/1000</f>
        <v>0.91900000000000004</v>
      </c>
      <c r="D646" s="16">
        <f>D645+1</f>
        <v>642</v>
      </c>
      <c r="E646" s="10">
        <f>ROUNDDOWN(D646/52,0)+1</f>
        <v>13</v>
      </c>
      <c r="F646" s="15">
        <f>F645+7</f>
        <v>49114</v>
      </c>
      <c r="G646" s="4">
        <f>YEAR(F646)</f>
        <v>2034</v>
      </c>
      <c r="H646" s="33">
        <v>0.76</v>
      </c>
      <c r="I646" s="33">
        <v>7.0000000000000007E-2</v>
      </c>
      <c r="J646" s="33">
        <v>0.90600000000000003</v>
      </c>
      <c r="K646" s="16" t="str">
        <f>IF(M645&gt;1,"Up","Down")</f>
        <v>Down</v>
      </c>
      <c r="L646" s="16" t="str">
        <f>IF(K646="Up",IF(H646&lt;$BJ$7,"Up","Down"),IF(H646&lt;$BK$7,"Down","Up"))</f>
        <v>Up</v>
      </c>
      <c r="M646" s="17">
        <f>IF(L646="Up",INDEX($AK$5:$AK$1005,MATCH(I646,$AI$5:$AI$1005,0),1),INDEX($AL$5:$AL$1005,MATCH(J646,$AI$5:$AI$1005,0),1))</f>
        <v>1.0015828511156417</v>
      </c>
      <c r="N646" s="16" t="str">
        <f>IF(P645&gt;1,"Up","Down")</f>
        <v>Down</v>
      </c>
      <c r="O646" s="16" t="str">
        <f>IF(N646="Up",IF(H646&lt;$BJ$12,"Up","Down"),IF(H646&lt;$BK$12,"Down","Up"))</f>
        <v>Up</v>
      </c>
      <c r="P646" s="17">
        <f>IF(O646="Up",INDEX($AP$5:$AP$1005,MATCH(I646,$AI$5:$AI$1005,0),1),INDEX($AQ$5:$AQ$1005,MATCH(J646,$AI$5:$AI$1005,0),1))</f>
        <v>1.0023854878359382</v>
      </c>
      <c r="Q646" s="19">
        <f>T645</f>
        <v>113255.53441991021</v>
      </c>
      <c r="R646" s="19">
        <f>INDEX(model!$S$5:$S$35,MATCH(G646,model!$Q$5:$Q$35,0),1)*model!$O$5</f>
        <v>0</v>
      </c>
      <c r="S646" s="19">
        <f>IF(RIGHT(B646,1)="C",T645*INDEX(model!$T$5:$T$35,MATCH(G646,model!$Q$5:$Q$35,0),1),0)</f>
        <v>0</v>
      </c>
      <c r="T646" s="19">
        <f>(Q646+R646-S646)*M646</f>
        <v>113434.80106891936</v>
      </c>
      <c r="U646" s="19">
        <f>X645</f>
        <v>134835.06287222207</v>
      </c>
      <c r="V646" s="19">
        <f>INDEX(model!$S$5:$S$35,MATCH(G646,model!$Q$5:$Q$35,0),1)*model!$O$6</f>
        <v>0</v>
      </c>
      <c r="W646" s="19">
        <f>IF(RIGHT(B646,1)="C",X645*INDEX(model!$T$5:$T$35,MATCH(G646,model!$Q$5:$Q$35,0),1),0)</f>
        <v>0</v>
      </c>
      <c r="X646" s="19">
        <f>(U646+V646-W646)*P646</f>
        <v>135156.71027456172</v>
      </c>
      <c r="Y646" s="19"/>
      <c r="Z646" s="36" t="str">
        <f>K646&amp;L646</f>
        <v>DownUp</v>
      </c>
      <c r="AA646" s="36" t="str">
        <f>N646&amp;O646</f>
        <v>DownUp</v>
      </c>
      <c r="AB646" s="19"/>
      <c r="AC646" s="19"/>
      <c r="AD646" s="19"/>
      <c r="AE646" s="19"/>
      <c r="AI646" s="18">
        <f>ROUND(AI645-0.001,3)</f>
        <v>0.35899999999999999</v>
      </c>
      <c r="AJ646" s="9">
        <f t="array" ref="AJ646">PERCENTILE(IF($BB$5:$BB$2729="Y",$AY$5:$AY$2729),$AI646)</f>
        <v>0.99671778285586288</v>
      </c>
      <c r="AK646" s="9">
        <f t="array" ref="AK646">PERCENTILE(IF($BC$5:$BC$2729="Y",$AY$5:$AY$2729),$AI646)</f>
        <v>1.0086074859957734</v>
      </c>
      <c r="AL646" s="9">
        <f t="array" ref="AL646">PERCENTILE(IF($BD$5:$BD$2729="Y",$AY$5:$AY$2729),$AI646)</f>
        <v>0.98230953596623072</v>
      </c>
      <c r="AM646" s="41" t="str">
        <f>IF(AI646&lt;$BJ$7,"Up","Down")</f>
        <v>Up</v>
      </c>
      <c r="AN646" s="41" t="str">
        <f>IF(AI646&lt;$BK$7,"Down","Up")</f>
        <v>Down</v>
      </c>
      <c r="AO646" s="9">
        <f t="array" ref="AO646">PERCENTILE(IF($BT$5:$BT$2729="Y",$BQ$5:$BQ$2729),$AI646)</f>
        <v>0.99583496621861622</v>
      </c>
      <c r="AP646" s="9">
        <f t="array" ref="AP646">PERCENTILE(IF($BU$5:$BU$2729="Y",$BQ$5:$BQ$2729),$AI646)</f>
        <v>1.0120034965924949</v>
      </c>
      <c r="AQ646" s="9">
        <f t="array" ref="AQ646">PERCENTILE(IF($BV$5:$BV$2729="Y",$BQ$5:$BQ$2729),$AI646)</f>
        <v>0.97813777325874007</v>
      </c>
      <c r="AR646" s="41" t="str">
        <f>IF(AI646&lt;$BJ$12,"Up","Down")</f>
        <v>Up</v>
      </c>
      <c r="AS646" s="41" t="str">
        <f>IF(AI646&lt;$BK$12,"Down","Up")</f>
        <v>Down</v>
      </c>
      <c r="AU646" s="4" t="str">
        <f>IF(AZ646=AZ647,IF(AZ646&gt;AZ645,AZ646&amp;"_O",""),AZ646&amp;"_C")</f>
        <v/>
      </c>
      <c r="AV646" s="7" t="str">
        <f>IF(RIGHT(AU646,1)="C",AX646/INDEX($AX$5:$AX$2729,MATCH(AZ646&amp;"_O",$AU$5:$AU$2729,0),1),"")</f>
        <v/>
      </c>
      <c r="AW646" s="38">
        <v>30057</v>
      </c>
      <c r="AX646" s="37">
        <v>116.81</v>
      </c>
      <c r="AY646" s="7">
        <f>AX646/AX645</f>
        <v>1.0050765789020824</v>
      </c>
      <c r="AZ646" s="4">
        <f>YEAR(AW646)</f>
        <v>1982</v>
      </c>
      <c r="BA646" s="2" t="s">
        <v>6</v>
      </c>
      <c r="BB646" s="12" t="str">
        <f>INDEX($CD$5:$CD$10,MATCH(BA646,$CC$5:$CC$10,0),1)</f>
        <v/>
      </c>
      <c r="BC646" s="12" t="str">
        <f>IF(AND(BB646="Y",AY646&gt;1),"Y","")</f>
        <v/>
      </c>
      <c r="BD646" s="12" t="str">
        <f>IF(AND(BB646="Y",AY646&lt;1),"Y","")</f>
        <v/>
      </c>
      <c r="BE646" s="12" t="str">
        <f>IF(AY646&gt;1,IF(AY645&gt;1,"Y",""),"")</f>
        <v>Y</v>
      </c>
      <c r="BF646" s="12" t="str">
        <f>IF(AY646&lt;1,IF(AY645&lt;1,"Y",""),"")</f>
        <v/>
      </c>
      <c r="BG646" s="2"/>
      <c r="BH646" s="2"/>
      <c r="BI646" s="2"/>
      <c r="BJ646" s="2"/>
      <c r="BK646" s="2"/>
      <c r="BL646" s="2"/>
      <c r="BM646" s="4" t="str">
        <f>IF(BR646=BR647,IF(BR646&gt;BR645,BR646&amp;"_O",""),BR646&amp;"_C")</f>
        <v/>
      </c>
      <c r="BN646" s="7" t="str">
        <f>IF(RIGHT(BM646,1)="C",BP646/INDEX($BP$5:$BP$2729,MATCH(BR646&amp;"_O",$BM$5:$BM$2729,0),1),"")</f>
        <v/>
      </c>
      <c r="BO646" s="38">
        <v>30456</v>
      </c>
      <c r="BP646" s="3">
        <v>303.56</v>
      </c>
      <c r="BQ646" s="7">
        <f>BP646/BP645</f>
        <v>0.9987497532407712</v>
      </c>
      <c r="BR646" s="4">
        <f>YEAR(BO646)</f>
        <v>1983</v>
      </c>
      <c r="BS646" s="2" t="s">
        <v>6</v>
      </c>
      <c r="BT646" s="12" t="str">
        <f>INDEX($CD$5:$CD$10,MATCH(BS646,$CC$5:$CC$10,0),1)</f>
        <v/>
      </c>
      <c r="BU646" s="12" t="str">
        <f>IF(AND(BT646="Y",BQ646&gt;1),"Y","")</f>
        <v/>
      </c>
      <c r="BV646" s="12" t="str">
        <f>IF(AND(BT646="Y",BQ646&lt;1),"Y","")</f>
        <v/>
      </c>
      <c r="BW646" s="12" t="str">
        <f>IF(BQ646&gt;1,IF(BQ645&gt;1,"Y",""),"")</f>
        <v/>
      </c>
      <c r="BX646" s="12" t="str">
        <f>IF(BQ646&lt;1,IF(BQ645&lt;1,"Y",""),"")</f>
        <v/>
      </c>
      <c r="BY646" s="2"/>
      <c r="BZ646" s="2"/>
      <c r="CA646" s="2"/>
    </row>
    <row r="647" spans="2:79">
      <c r="B647" s="4" t="str">
        <f>IF(G647=G648,IF(G647&gt;G646,G647&amp;"_O",""),G647&amp;"_C")</f>
        <v/>
      </c>
      <c r="C647" s="14">
        <f ca="1">RANDBETWEEN(0,1000)/1000</f>
        <v>0.84099999999999997</v>
      </c>
      <c r="D647" s="16">
        <f>D646+1</f>
        <v>643</v>
      </c>
      <c r="E647" s="10">
        <f>ROUNDDOWN(D647/52,0)+1</f>
        <v>13</v>
      </c>
      <c r="F647" s="15">
        <f>F646+7</f>
        <v>49121</v>
      </c>
      <c r="G647" s="4">
        <f>YEAR(F647)</f>
        <v>2034</v>
      </c>
      <c r="H647" s="33">
        <v>0.46700000000000003</v>
      </c>
      <c r="I647" s="33">
        <v>0.54800000000000004</v>
      </c>
      <c r="J647" s="33">
        <v>0.80300000000000005</v>
      </c>
      <c r="K647" s="16" t="str">
        <f>IF(M646&gt;1,"Up","Down")</f>
        <v>Up</v>
      </c>
      <c r="L647" s="16" t="str">
        <f>IF(K647="Up",IF(H647&lt;$BJ$7,"Up","Down"),IF(H647&lt;$BK$7,"Down","Up"))</f>
        <v>Up</v>
      </c>
      <c r="M647" s="17">
        <f>IF(L647="Up",INDEX($AK$5:$AK$1005,MATCH(I647,$AI$5:$AI$1005,0),1),INDEX($AL$5:$AL$1005,MATCH(J647,$AI$5:$AI$1005,0),1))</f>
        <v>1.0135285103956972</v>
      </c>
      <c r="N647" s="16" t="str">
        <f>IF(P646&gt;1,"Up","Down")</f>
        <v>Up</v>
      </c>
      <c r="O647" s="16" t="str">
        <f>IF(N647="Up",IF(H647&lt;$BJ$12,"Up","Down"),IF(H647&lt;$BK$12,"Down","Up"))</f>
        <v>Up</v>
      </c>
      <c r="P647" s="17">
        <f>IF(O647="Up",INDEX($AP$5:$AP$1005,MATCH(I647,$AI$5:$AI$1005,0),1),INDEX($AQ$5:$AQ$1005,MATCH(J647,$AI$5:$AI$1005,0),1))</f>
        <v>1.018982159413405</v>
      </c>
      <c r="Q647" s="19">
        <f>T646</f>
        <v>113434.80106891936</v>
      </c>
      <c r="R647" s="19">
        <f>INDEX(model!$S$5:$S$35,MATCH(G647,model!$Q$5:$Q$35,0),1)*model!$O$5</f>
        <v>0</v>
      </c>
      <c r="S647" s="19">
        <f>IF(RIGHT(B647,1)="C",T646*INDEX(model!$T$5:$T$35,MATCH(G647,model!$Q$5:$Q$35,0),1),0)</f>
        <v>0</v>
      </c>
      <c r="T647" s="19">
        <f>(Q647+R647-S647)*M647</f>
        <v>114969.40495441409</v>
      </c>
      <c r="U647" s="19">
        <f>X646</f>
        <v>135156.71027456172</v>
      </c>
      <c r="V647" s="19">
        <f>INDEX(model!$S$5:$S$35,MATCH(G647,model!$Q$5:$Q$35,0),1)*model!$O$6</f>
        <v>0</v>
      </c>
      <c r="W647" s="19">
        <f>IF(RIGHT(B647,1)="C",X646*INDEX(model!$T$5:$T$35,MATCH(G647,model!$Q$5:$Q$35,0),1),0)</f>
        <v>0</v>
      </c>
      <c r="X647" s="19">
        <f>(U647+V647-W647)*P647</f>
        <v>137722.27649478483</v>
      </c>
      <c r="Y647" s="19"/>
      <c r="Z647" s="36" t="str">
        <f>K647&amp;L647</f>
        <v>UpUp</v>
      </c>
      <c r="AA647" s="36" t="str">
        <f>N647&amp;O647</f>
        <v>UpUp</v>
      </c>
      <c r="AB647" s="19"/>
      <c r="AC647" s="19"/>
      <c r="AD647" s="19"/>
      <c r="AE647" s="19"/>
      <c r="AI647" s="18">
        <f>ROUND(AI646-0.001,3)</f>
        <v>0.35799999999999998</v>
      </c>
      <c r="AJ647" s="9">
        <f t="array" ref="AJ647">PERCENTILE(IF($BB$5:$BB$2729="Y",$AY$5:$AY$2729),$AI647)</f>
        <v>0.99670353490516805</v>
      </c>
      <c r="AK647" s="9">
        <f t="array" ref="AK647">PERCENTILE(IF($BC$5:$BC$2729="Y",$AY$5:$AY$2729),$AI647)</f>
        <v>1.0085874827932608</v>
      </c>
      <c r="AL647" s="9">
        <f t="array" ref="AL647">PERCENTILE(IF($BD$5:$BD$2729="Y",$AY$5:$AY$2729),$AI647)</f>
        <v>0.98227463341103627</v>
      </c>
      <c r="AM647" s="41" t="str">
        <f>IF(AI647&lt;$BJ$7,"Up","Down")</f>
        <v>Up</v>
      </c>
      <c r="AN647" s="41" t="str">
        <f>IF(AI647&lt;$BK$7,"Down","Up")</f>
        <v>Down</v>
      </c>
      <c r="AO647" s="9">
        <f t="array" ref="AO647">PERCENTILE(IF($BT$5:$BT$2729="Y",$BQ$5:$BQ$2729),$AI647)</f>
        <v>0.99579112231224698</v>
      </c>
      <c r="AP647" s="9">
        <f t="array" ref="AP647">PERCENTILE(IF($BU$5:$BU$2729="Y",$BQ$5:$BQ$2729),$AI647)</f>
        <v>1.0119474985429098</v>
      </c>
      <c r="AQ647" s="9">
        <f t="array" ref="AQ647">PERCENTILE(IF($BV$5:$BV$2729="Y",$BQ$5:$BQ$2729),$AI647)</f>
        <v>0.97801923477284258</v>
      </c>
      <c r="AR647" s="41" t="str">
        <f>IF(AI647&lt;$BJ$12,"Up","Down")</f>
        <v>Up</v>
      </c>
      <c r="AS647" s="41" t="str">
        <f>IF(AI647&lt;$BK$12,"Down","Up")</f>
        <v>Down</v>
      </c>
      <c r="AU647" s="4" t="str">
        <f>IF(AZ647=AZ648,IF(AZ647&gt;AZ646,AZ647&amp;"_O",""),AZ647&amp;"_C")</f>
        <v/>
      </c>
      <c r="AV647" s="7" t="str">
        <f>IF(RIGHT(AU647,1)="C",AX647/INDEX($AX$5:$AX$2729,MATCH(AZ647&amp;"_O",$AU$5:$AU$2729,0),1),"")</f>
        <v/>
      </c>
      <c r="AW647" s="38">
        <v>30064</v>
      </c>
      <c r="AX647" s="37">
        <v>118.64</v>
      </c>
      <c r="AY647" s="7">
        <f>AX647/AX646</f>
        <v>1.0156664669120794</v>
      </c>
      <c r="AZ647" s="4">
        <f>YEAR(AW647)</f>
        <v>1982</v>
      </c>
      <c r="BA647" s="2" t="s">
        <v>6</v>
      </c>
      <c r="BB647" s="12" t="str">
        <f>INDEX($CD$5:$CD$10,MATCH(BA647,$CC$5:$CC$10,0),1)</f>
        <v/>
      </c>
      <c r="BC647" s="12" t="str">
        <f>IF(AND(BB647="Y",AY647&gt;1),"Y","")</f>
        <v/>
      </c>
      <c r="BD647" s="12" t="str">
        <f>IF(AND(BB647="Y",AY647&lt;1),"Y","")</f>
        <v/>
      </c>
      <c r="BE647" s="12" t="str">
        <f>IF(AY647&gt;1,IF(AY646&gt;1,"Y",""),"")</f>
        <v>Y</v>
      </c>
      <c r="BF647" s="12" t="str">
        <f>IF(AY647&lt;1,IF(AY646&lt;1,"Y",""),"")</f>
        <v/>
      </c>
      <c r="BG647" s="2"/>
      <c r="BH647" s="2"/>
      <c r="BI647" s="2"/>
      <c r="BJ647" s="2"/>
      <c r="BK647" s="2"/>
      <c r="BL647" s="2"/>
      <c r="BM647" s="4" t="str">
        <f>IF(BR647=BR648,IF(BR647&gt;BR646,BR647&amp;"_O",""),BR647&amp;"_C")</f>
        <v/>
      </c>
      <c r="BN647" s="7" t="str">
        <f>IF(RIGHT(BM647,1)="C",BP647/INDEX($BP$5:$BP$2729,MATCH(BR647&amp;"_O",$BM$5:$BM$2729,0),1),"")</f>
        <v/>
      </c>
      <c r="BO647" s="38">
        <v>30463</v>
      </c>
      <c r="BP647" s="3">
        <v>312.05</v>
      </c>
      <c r="BQ647" s="7">
        <f>BP647/BP646</f>
        <v>1.0279681117406774</v>
      </c>
      <c r="BR647" s="4">
        <f>YEAR(BO647)</f>
        <v>1983</v>
      </c>
      <c r="BS647" s="2" t="s">
        <v>6</v>
      </c>
      <c r="BT647" s="12" t="str">
        <f>INDEX($CD$5:$CD$10,MATCH(BS647,$CC$5:$CC$10,0),1)</f>
        <v/>
      </c>
      <c r="BU647" s="12" t="str">
        <f>IF(AND(BT647="Y",BQ647&gt;1),"Y","")</f>
        <v/>
      </c>
      <c r="BV647" s="12" t="str">
        <f>IF(AND(BT647="Y",BQ647&lt;1),"Y","")</f>
        <v/>
      </c>
      <c r="BW647" s="12" t="str">
        <f>IF(BQ647&gt;1,IF(BQ646&gt;1,"Y",""),"")</f>
        <v/>
      </c>
      <c r="BX647" s="12" t="str">
        <f>IF(BQ647&lt;1,IF(BQ646&lt;1,"Y",""),"")</f>
        <v/>
      </c>
      <c r="BY647" s="2"/>
      <c r="BZ647" s="2"/>
      <c r="CA647" s="2"/>
    </row>
    <row r="648" spans="2:79">
      <c r="B648" s="4" t="str">
        <f>IF(G648=G649,IF(G648&gt;G647,G648&amp;"_O",""),G648&amp;"_C")</f>
        <v/>
      </c>
      <c r="C648" s="14">
        <f ca="1">RANDBETWEEN(0,1000)/1000</f>
        <v>0.63500000000000001</v>
      </c>
      <c r="D648" s="16">
        <f>D647+1</f>
        <v>644</v>
      </c>
      <c r="E648" s="10">
        <f>ROUNDDOWN(D648/52,0)+1</f>
        <v>13</v>
      </c>
      <c r="F648" s="15">
        <f>F647+7</f>
        <v>49128</v>
      </c>
      <c r="G648" s="4">
        <f>YEAR(F648)</f>
        <v>2034</v>
      </c>
      <c r="H648" s="33">
        <v>0.25700000000000001</v>
      </c>
      <c r="I648" s="33">
        <v>0.46500000000000002</v>
      </c>
      <c r="J648" s="33">
        <v>0.61899999999999999</v>
      </c>
      <c r="K648" s="16" t="str">
        <f>IF(M647&gt;1,"Up","Down")</f>
        <v>Up</v>
      </c>
      <c r="L648" s="16" t="str">
        <f>IF(K648="Up",IF(H648&lt;$BJ$7,"Up","Down"),IF(H648&lt;$BK$7,"Down","Up"))</f>
        <v>Up</v>
      </c>
      <c r="M648" s="17">
        <f>IF(L648="Up",INDEX($AK$5:$AK$1005,MATCH(I648,$AI$5:$AI$1005,0),1),INDEX($AL$5:$AL$1005,MATCH(J648,$AI$5:$AI$1005,0),1))</f>
        <v>1.0115218057203097</v>
      </c>
      <c r="N648" s="16" t="str">
        <f>IF(P647&gt;1,"Up","Down")</f>
        <v>Up</v>
      </c>
      <c r="O648" s="16" t="str">
        <f>IF(N648="Up",IF(H648&lt;$BJ$12,"Up","Down"),IF(H648&lt;$BK$12,"Down","Up"))</f>
        <v>Up</v>
      </c>
      <c r="P648" s="17">
        <f>IF(O648="Up",INDEX($AP$5:$AP$1005,MATCH(I648,$AI$5:$AI$1005,0),1),INDEX($AQ$5:$AQ$1005,MATCH(J648,$AI$5:$AI$1005,0),1))</f>
        <v>1.0157719680105759</v>
      </c>
      <c r="Q648" s="19">
        <f>T647</f>
        <v>114969.40495441409</v>
      </c>
      <c r="R648" s="19">
        <f>INDEX(model!$S$5:$S$35,MATCH(G648,model!$Q$5:$Q$35,0),1)*model!$O$5</f>
        <v>0</v>
      </c>
      <c r="S648" s="19">
        <f>IF(RIGHT(B648,1)="C",T647*INDEX(model!$T$5:$T$35,MATCH(G648,model!$Q$5:$Q$35,0),1),0)</f>
        <v>0</v>
      </c>
      <c r="T648" s="19">
        <f>(Q648+R648-S648)*M648</f>
        <v>116294.06010207845</v>
      </c>
      <c r="U648" s="19">
        <f>X647</f>
        <v>137722.27649478483</v>
      </c>
      <c r="V648" s="19">
        <f>INDEX(model!$S$5:$S$35,MATCH(G648,model!$Q$5:$Q$35,0),1)*model!$O$6</f>
        <v>0</v>
      </c>
      <c r="W648" s="19">
        <f>IF(RIGHT(B648,1)="C",X647*INDEX(model!$T$5:$T$35,MATCH(G648,model!$Q$5:$Q$35,0),1),0)</f>
        <v>0</v>
      </c>
      <c r="X648" s="19">
        <f>(U648+V648-W648)*P648</f>
        <v>139894.42783400428</v>
      </c>
      <c r="Y648" s="19"/>
      <c r="Z648" s="36" t="str">
        <f>K648&amp;L648</f>
        <v>UpUp</v>
      </c>
      <c r="AA648" s="36" t="str">
        <f>N648&amp;O648</f>
        <v>UpUp</v>
      </c>
      <c r="AB648" s="19"/>
      <c r="AC648" s="19"/>
      <c r="AD648" s="19"/>
      <c r="AE648" s="19"/>
      <c r="AI648" s="18">
        <f>ROUND(AI647-0.001,3)</f>
        <v>0.35699999999999998</v>
      </c>
      <c r="AJ648" s="9">
        <f t="array" ref="AJ648">PERCENTILE(IF($BB$5:$BB$2729="Y",$AY$5:$AY$2729),$AI648)</f>
        <v>0.99663017629696182</v>
      </c>
      <c r="AK648" s="9">
        <f t="array" ref="AK648">PERCENTILE(IF($BC$5:$BC$2729="Y",$AY$5:$AY$2729),$AI648)</f>
        <v>1.0085749490908507</v>
      </c>
      <c r="AL648" s="9">
        <f t="array" ref="AL648">PERCENTILE(IF($BD$5:$BD$2729="Y",$AY$5:$AY$2729),$AI648)</f>
        <v>0.98219469037664486</v>
      </c>
      <c r="AM648" s="41" t="str">
        <f>IF(AI648&lt;$BJ$7,"Up","Down")</f>
        <v>Up</v>
      </c>
      <c r="AN648" s="41" t="str">
        <f>IF(AI648&lt;$BK$7,"Down","Up")</f>
        <v>Down</v>
      </c>
      <c r="AO648" s="9">
        <f t="array" ref="AO648">PERCENTILE(IF($BT$5:$BT$2729="Y",$BQ$5:$BQ$2729),$AI648)</f>
        <v>0.99563481361208417</v>
      </c>
      <c r="AP648" s="9">
        <f t="array" ref="AP648">PERCENTILE(IF($BU$5:$BU$2729="Y",$BQ$5:$BQ$2729),$AI648)</f>
        <v>1.0119170360498175</v>
      </c>
      <c r="AQ648" s="9">
        <f t="array" ref="AQ648">PERCENTILE(IF($BV$5:$BV$2729="Y",$BQ$5:$BQ$2729),$AI648)</f>
        <v>0.97786353842913054</v>
      </c>
      <c r="AR648" s="41" t="str">
        <f>IF(AI648&lt;$BJ$12,"Up","Down")</f>
        <v>Up</v>
      </c>
      <c r="AS648" s="41" t="str">
        <f>IF(AI648&lt;$BK$12,"Down","Up")</f>
        <v>Down</v>
      </c>
      <c r="AU648" s="4" t="str">
        <f>IF(AZ648=AZ649,IF(AZ648&gt;AZ647,AZ648&amp;"_O",""),AZ648&amp;"_C")</f>
        <v/>
      </c>
      <c r="AV648" s="7" t="str">
        <f>IF(RIGHT(AU648,1)="C",AX648/INDEX($AX$5:$AX$2729,MATCH(AZ648&amp;"_O",$AU$5:$AU$2729,0),1),"")</f>
        <v/>
      </c>
      <c r="AW648" s="38">
        <v>30071</v>
      </c>
      <c r="AX648" s="37">
        <v>116.44</v>
      </c>
      <c r="AY648" s="7">
        <f>AX648/AX647</f>
        <v>0.98145650708024268</v>
      </c>
      <c r="AZ648" s="4">
        <f>YEAR(AW648)</f>
        <v>1982</v>
      </c>
      <c r="BA648" s="2" t="s">
        <v>6</v>
      </c>
      <c r="BB648" s="12" t="str">
        <f>INDEX($CD$5:$CD$10,MATCH(BA648,$CC$5:$CC$10,0),1)</f>
        <v/>
      </c>
      <c r="BC648" s="12" t="str">
        <f>IF(AND(BB648="Y",AY648&gt;1),"Y","")</f>
        <v/>
      </c>
      <c r="BD648" s="12" t="str">
        <f>IF(AND(BB648="Y",AY648&lt;1),"Y","")</f>
        <v/>
      </c>
      <c r="BE648" s="12" t="str">
        <f>IF(AY648&gt;1,IF(AY647&gt;1,"Y",""),"")</f>
        <v/>
      </c>
      <c r="BF648" s="12" t="str">
        <f>IF(AY648&lt;1,IF(AY647&lt;1,"Y",""),"")</f>
        <v/>
      </c>
      <c r="BG648" s="2"/>
      <c r="BH648" s="2"/>
      <c r="BI648" s="2"/>
      <c r="BJ648" s="2"/>
      <c r="BK648" s="2"/>
      <c r="BL648" s="2"/>
      <c r="BM648" s="4" t="str">
        <f>IF(BR648=BR649,IF(BR648&gt;BR647,BR648&amp;"_O",""),BR648&amp;"_C")</f>
        <v/>
      </c>
      <c r="BN648" s="7" t="str">
        <f>IF(RIGHT(BM648,1)="C",BP648/INDEX($BP$5:$BP$2729,MATCH(BR648&amp;"_O",$BM$5:$BM$2729,0),1),"")</f>
        <v/>
      </c>
      <c r="BO648" s="38">
        <v>30470</v>
      </c>
      <c r="BP648" s="3">
        <v>313.85000000000002</v>
      </c>
      <c r="BQ648" s="7">
        <f>BP648/BP647</f>
        <v>1.0057683063611602</v>
      </c>
      <c r="BR648" s="4">
        <f>YEAR(BO648)</f>
        <v>1983</v>
      </c>
      <c r="BS648" s="2" t="s">
        <v>6</v>
      </c>
      <c r="BT648" s="12" t="str">
        <f>INDEX($CD$5:$CD$10,MATCH(BS648,$CC$5:$CC$10,0),1)</f>
        <v/>
      </c>
      <c r="BU648" s="12" t="str">
        <f>IF(AND(BT648="Y",BQ648&gt;1),"Y","")</f>
        <v/>
      </c>
      <c r="BV648" s="12" t="str">
        <f>IF(AND(BT648="Y",BQ648&lt;1),"Y","")</f>
        <v/>
      </c>
      <c r="BW648" s="12" t="str">
        <f>IF(BQ648&gt;1,IF(BQ647&gt;1,"Y",""),"")</f>
        <v>Y</v>
      </c>
      <c r="BX648" s="12" t="str">
        <f>IF(BQ648&lt;1,IF(BQ647&lt;1,"Y",""),"")</f>
        <v/>
      </c>
      <c r="BY648" s="2"/>
      <c r="BZ648" s="2"/>
      <c r="CA648" s="2"/>
    </row>
    <row r="649" spans="2:79">
      <c r="B649" s="4" t="str">
        <f>IF(G649=G650,IF(G649&gt;G648,G649&amp;"_O",""),G649&amp;"_C")</f>
        <v/>
      </c>
      <c r="C649" s="14">
        <f ca="1">RANDBETWEEN(0,1000)/1000</f>
        <v>0.26800000000000002</v>
      </c>
      <c r="D649" s="16">
        <f>D648+1</f>
        <v>645</v>
      </c>
      <c r="E649" s="10">
        <f>ROUNDDOWN(D649/52,0)+1</f>
        <v>13</v>
      </c>
      <c r="F649" s="15">
        <f>F648+7</f>
        <v>49135</v>
      </c>
      <c r="G649" s="4">
        <f>YEAR(F649)</f>
        <v>2034</v>
      </c>
      <c r="H649" s="33">
        <v>0.45500000000000002</v>
      </c>
      <c r="I649" s="33">
        <v>0.16200000000000001</v>
      </c>
      <c r="J649" s="33">
        <v>0.69899999999999995</v>
      </c>
      <c r="K649" s="16" t="str">
        <f>IF(M648&gt;1,"Up","Down")</f>
        <v>Up</v>
      </c>
      <c r="L649" s="16" t="str">
        <f>IF(K649="Up",IF(H649&lt;$BJ$7,"Up","Down"),IF(H649&lt;$BK$7,"Down","Up"))</f>
        <v>Up</v>
      </c>
      <c r="M649" s="17">
        <f>IF(L649="Up",INDEX($AK$5:$AK$1005,MATCH(I649,$AI$5:$AI$1005,0),1),INDEX($AL$5:$AL$1005,MATCH(J649,$AI$5:$AI$1005,0),1))</f>
        <v>1.0037917806869301</v>
      </c>
      <c r="N649" s="16" t="str">
        <f>IF(P648&gt;1,"Up","Down")</f>
        <v>Up</v>
      </c>
      <c r="O649" s="16" t="str">
        <f>IF(N649="Up",IF(H649&lt;$BJ$12,"Up","Down"),IF(H649&lt;$BK$12,"Down","Up"))</f>
        <v>Up</v>
      </c>
      <c r="P649" s="17">
        <f>IF(O649="Up",INDEX($AP$5:$AP$1005,MATCH(I649,$AI$5:$AI$1005,0),1),INDEX($AQ$5:$AQ$1005,MATCH(J649,$AI$5:$AI$1005,0),1))</f>
        <v>1.0052212907396392</v>
      </c>
      <c r="Q649" s="19">
        <f>T648</f>
        <v>116294.06010207845</v>
      </c>
      <c r="R649" s="19">
        <f>INDEX(model!$S$5:$S$35,MATCH(G649,model!$Q$5:$Q$35,0),1)*model!$O$5</f>
        <v>0</v>
      </c>
      <c r="S649" s="19">
        <f>IF(RIGHT(B649,1)="C",T648*INDEX(model!$T$5:$T$35,MATCH(G649,model!$Q$5:$Q$35,0),1),0)</f>
        <v>0</v>
      </c>
      <c r="T649" s="19">
        <f>(Q649+R649-S649)*M649</f>
        <v>116735.0216731782</v>
      </c>
      <c r="U649" s="19">
        <f>X648</f>
        <v>139894.42783400428</v>
      </c>
      <c r="V649" s="19">
        <f>INDEX(model!$S$5:$S$35,MATCH(G649,model!$Q$5:$Q$35,0),1)*model!$O$6</f>
        <v>0</v>
      </c>
      <c r="W649" s="19">
        <f>IF(RIGHT(B649,1)="C",X648*INDEX(model!$T$5:$T$35,MATCH(G649,model!$Q$5:$Q$35,0),1),0)</f>
        <v>0</v>
      </c>
      <c r="X649" s="19">
        <f>(U649+V649-W649)*P649</f>
        <v>140624.85731458108</v>
      </c>
      <c r="Y649" s="19"/>
      <c r="Z649" s="36" t="str">
        <f>K649&amp;L649</f>
        <v>UpUp</v>
      </c>
      <c r="AA649" s="36" t="str">
        <f>N649&amp;O649</f>
        <v>UpUp</v>
      </c>
      <c r="AB649" s="19"/>
      <c r="AC649" s="19"/>
      <c r="AD649" s="19"/>
      <c r="AE649" s="19"/>
      <c r="AI649" s="18">
        <f>ROUND(AI648-0.001,3)</f>
        <v>0.35599999999999998</v>
      </c>
      <c r="AJ649" s="9">
        <f t="array" ref="AJ649">PERCENTILE(IF($BB$5:$BB$2729="Y",$AY$5:$AY$2729),$AI649)</f>
        <v>0.99661133209777253</v>
      </c>
      <c r="AK649" s="9">
        <f t="array" ref="AK649">PERCENTILE(IF($BC$5:$BC$2729="Y",$AY$5:$AY$2729),$AI649)</f>
        <v>1.0085560148756048</v>
      </c>
      <c r="AL649" s="9">
        <f t="array" ref="AL649">PERCENTILE(IF($BD$5:$BD$2729="Y",$AY$5:$AY$2729),$AI649)</f>
        <v>0.9820646422428122</v>
      </c>
      <c r="AM649" s="41" t="str">
        <f>IF(AI649&lt;$BJ$7,"Up","Down")</f>
        <v>Up</v>
      </c>
      <c r="AN649" s="41" t="str">
        <f>IF(AI649&lt;$BK$7,"Down","Up")</f>
        <v>Down</v>
      </c>
      <c r="AO649" s="9">
        <f t="array" ref="AO649">PERCENTILE(IF($BT$5:$BT$2729="Y",$BQ$5:$BQ$2729),$AI649)</f>
        <v>0.99559806442458443</v>
      </c>
      <c r="AP649" s="9">
        <f t="array" ref="AP649">PERCENTILE(IF($BU$5:$BU$2729="Y",$BQ$5:$BQ$2729),$AI649)</f>
        <v>1.0118985962264004</v>
      </c>
      <c r="AQ649" s="9">
        <f t="array" ref="AQ649">PERCENTILE(IF($BV$5:$BV$2729="Y",$BQ$5:$BQ$2729),$AI649)</f>
        <v>0.97778954241823146</v>
      </c>
      <c r="AR649" s="41" t="str">
        <f>IF(AI649&lt;$BJ$12,"Up","Down")</f>
        <v>Up</v>
      </c>
      <c r="AS649" s="41" t="str">
        <f>IF(AI649&lt;$BK$12,"Down","Up")</f>
        <v>Down</v>
      </c>
      <c r="AU649" s="4" t="str">
        <f>IF(AZ649=AZ650,IF(AZ649&gt;AZ648,AZ649&amp;"_O",""),AZ649&amp;"_C")</f>
        <v/>
      </c>
      <c r="AV649" s="7" t="str">
        <f>IF(RIGHT(AU649,1)="C",AX649/INDEX($AX$5:$AX$2729,MATCH(AZ649&amp;"_O",$AU$5:$AU$2729,0),1),"")</f>
        <v/>
      </c>
      <c r="AW649" s="38">
        <v>30078</v>
      </c>
      <c r="AX649" s="37">
        <v>119.47</v>
      </c>
      <c r="AY649" s="7">
        <f>AX649/AX648</f>
        <v>1.0260219855719683</v>
      </c>
      <c r="AZ649" s="4">
        <f>YEAR(AW649)</f>
        <v>1982</v>
      </c>
      <c r="BA649" s="2" t="s">
        <v>6</v>
      </c>
      <c r="BB649" s="12" t="str">
        <f>INDEX($CD$5:$CD$10,MATCH(BA649,$CC$5:$CC$10,0),1)</f>
        <v/>
      </c>
      <c r="BC649" s="12" t="str">
        <f>IF(AND(BB649="Y",AY649&gt;1),"Y","")</f>
        <v/>
      </c>
      <c r="BD649" s="12" t="str">
        <f>IF(AND(BB649="Y",AY649&lt;1),"Y","")</f>
        <v/>
      </c>
      <c r="BE649" s="12" t="str">
        <f>IF(AY649&gt;1,IF(AY648&gt;1,"Y",""),"")</f>
        <v/>
      </c>
      <c r="BF649" s="12" t="str">
        <f>IF(AY649&lt;1,IF(AY648&lt;1,"Y",""),"")</f>
        <v/>
      </c>
      <c r="BG649" s="2"/>
      <c r="BH649" s="2"/>
      <c r="BI649" s="2"/>
      <c r="BJ649" s="2"/>
      <c r="BK649" s="2"/>
      <c r="BL649" s="2"/>
      <c r="BM649" s="4" t="str">
        <f>IF(BR649=BR650,IF(BR649&gt;BR648,BR649&amp;"_O",""),BR649&amp;"_C")</f>
        <v/>
      </c>
      <c r="BN649" s="7" t="str">
        <f>IF(RIGHT(BM649,1)="C",BP649/INDEX($BP$5:$BP$2729,MATCH(BR649&amp;"_O",$BM$5:$BM$2729,0),1),"")</f>
        <v/>
      </c>
      <c r="BO649" s="38">
        <v>30477</v>
      </c>
      <c r="BP649" s="3">
        <v>315.24</v>
      </c>
      <c r="BQ649" s="7">
        <f>BP649/BP648</f>
        <v>1.0044288672932928</v>
      </c>
      <c r="BR649" s="4">
        <f>YEAR(BO649)</f>
        <v>1983</v>
      </c>
      <c r="BS649" s="2" t="s">
        <v>6</v>
      </c>
      <c r="BT649" s="12" t="str">
        <f>INDEX($CD$5:$CD$10,MATCH(BS649,$CC$5:$CC$10,0),1)</f>
        <v/>
      </c>
      <c r="BU649" s="12" t="str">
        <f>IF(AND(BT649="Y",BQ649&gt;1),"Y","")</f>
        <v/>
      </c>
      <c r="BV649" s="12" t="str">
        <f>IF(AND(BT649="Y",BQ649&lt;1),"Y","")</f>
        <v/>
      </c>
      <c r="BW649" s="12" t="str">
        <f>IF(BQ649&gt;1,IF(BQ648&gt;1,"Y",""),"")</f>
        <v>Y</v>
      </c>
      <c r="BX649" s="12" t="str">
        <f>IF(BQ649&lt;1,IF(BQ648&lt;1,"Y",""),"")</f>
        <v/>
      </c>
      <c r="BY649" s="2"/>
      <c r="BZ649" s="2"/>
      <c r="CA649" s="2"/>
    </row>
    <row r="650" spans="2:79">
      <c r="B650" s="4" t="str">
        <f>IF(G650=G651,IF(G650&gt;G649,G650&amp;"_O",""),G650&amp;"_C")</f>
        <v/>
      </c>
      <c r="C650" s="14">
        <f ca="1">RANDBETWEEN(0,1000)/1000</f>
        <v>0.82099999999999995</v>
      </c>
      <c r="D650" s="16">
        <f>D649+1</f>
        <v>646</v>
      </c>
      <c r="E650" s="10">
        <f>ROUNDDOWN(D650/52,0)+1</f>
        <v>13</v>
      </c>
      <c r="F650" s="15">
        <f>F649+7</f>
        <v>49142</v>
      </c>
      <c r="G650" s="4">
        <f>YEAR(F650)</f>
        <v>2034</v>
      </c>
      <c r="H650" s="33">
        <v>0.78100000000000003</v>
      </c>
      <c r="I650" s="33">
        <v>0.94599999999999995</v>
      </c>
      <c r="J650" s="33">
        <v>0.30599999999999999</v>
      </c>
      <c r="K650" s="16" t="str">
        <f>IF(M649&gt;1,"Up","Down")</f>
        <v>Up</v>
      </c>
      <c r="L650" s="16" t="str">
        <f>IF(K650="Up",IF(H650&lt;$BJ$7,"Up","Down"),IF(H650&lt;$BK$7,"Down","Up"))</f>
        <v>Down</v>
      </c>
      <c r="M650" s="17">
        <f>IF(L650="Up",INDEX($AK$5:$AK$1005,MATCH(I650,$AI$5:$AI$1005,0),1),INDEX($AL$5:$AL$1005,MATCH(J650,$AI$5:$AI$1005,0),1))</f>
        <v>0.98020132292907614</v>
      </c>
      <c r="N650" s="16" t="str">
        <f>IF(P649&gt;1,"Up","Down")</f>
        <v>Up</v>
      </c>
      <c r="O650" s="16" t="str">
        <f>IF(N650="Up",IF(H650&lt;$BJ$12,"Up","Down"),IF(H650&lt;$BK$12,"Down","Up"))</f>
        <v>Down</v>
      </c>
      <c r="P650" s="17">
        <f>IF(O650="Up",INDEX($AP$5:$AP$1005,MATCH(I650,$AI$5:$AI$1005,0),1),INDEX($AQ$5:$AQ$1005,MATCH(J650,$AI$5:$AI$1005,0),1))</f>
        <v>0.97439301955117996</v>
      </c>
      <c r="Q650" s="19">
        <f>T649</f>
        <v>116735.0216731782</v>
      </c>
      <c r="R650" s="19">
        <f>INDEX(model!$S$5:$S$35,MATCH(G650,model!$Q$5:$Q$35,0),1)*model!$O$5</f>
        <v>0</v>
      </c>
      <c r="S650" s="19">
        <f>IF(RIGHT(B650,1)="C",T649*INDEX(model!$T$5:$T$35,MATCH(G650,model!$Q$5:$Q$35,0),1),0)</f>
        <v>0</v>
      </c>
      <c r="T650" s="19">
        <f>(Q650+R650-S650)*M650</f>
        <v>114423.82267620365</v>
      </c>
      <c r="U650" s="19">
        <f>X649</f>
        <v>140624.85731458108</v>
      </c>
      <c r="V650" s="19">
        <f>INDEX(model!$S$5:$S$35,MATCH(G650,model!$Q$5:$Q$35,0),1)*model!$O$6</f>
        <v>0</v>
      </c>
      <c r="W650" s="19">
        <f>IF(RIGHT(B650,1)="C",X649*INDEX(model!$T$5:$T$35,MATCH(G650,model!$Q$5:$Q$35,0),1),0)</f>
        <v>0</v>
      </c>
      <c r="X650" s="19">
        <f>(U650+V650-W650)*P650</f>
        <v>137023.8793427085</v>
      </c>
      <c r="Y650" s="19"/>
      <c r="Z650" s="36" t="str">
        <f>K650&amp;L650</f>
        <v>UpDown</v>
      </c>
      <c r="AA650" s="36" t="str">
        <f>N650&amp;O650</f>
        <v>UpDown</v>
      </c>
      <c r="AB650" s="19"/>
      <c r="AC650" s="19"/>
      <c r="AD650" s="19"/>
      <c r="AE650" s="19"/>
      <c r="AI650" s="18">
        <f>ROUND(AI649-0.001,3)</f>
        <v>0.35499999999999998</v>
      </c>
      <c r="AJ650" s="9">
        <f t="array" ref="AJ650">PERCENTILE(IF($BB$5:$BB$2729="Y",$AY$5:$AY$2729),$AI650)</f>
        <v>0.9965886475029887</v>
      </c>
      <c r="AK650" s="9">
        <f t="array" ref="AK650">PERCENTILE(IF($BC$5:$BC$2729="Y",$AY$5:$AY$2729),$AI650)</f>
        <v>1.0085487818470187</v>
      </c>
      <c r="AL650" s="9">
        <f t="array" ref="AL650">PERCENTILE(IF($BD$5:$BD$2729="Y",$AY$5:$AY$2729),$AI650)</f>
        <v>0.98203501696328244</v>
      </c>
      <c r="AM650" s="41" t="str">
        <f>IF(AI650&lt;$BJ$7,"Up","Down")</f>
        <v>Up</v>
      </c>
      <c r="AN650" s="41" t="str">
        <f>IF(AI650&lt;$BK$7,"Down","Up")</f>
        <v>Down</v>
      </c>
      <c r="AO650" s="9">
        <f t="array" ref="AO650">PERCENTILE(IF($BT$5:$BT$2729="Y",$BQ$5:$BQ$2729),$AI650)</f>
        <v>0.99541004848751391</v>
      </c>
      <c r="AP650" s="9">
        <f t="array" ref="AP650">PERCENTILE(IF($BU$5:$BU$2729="Y",$BQ$5:$BQ$2729),$AI650)</f>
        <v>1.011879073459385</v>
      </c>
      <c r="AQ650" s="9">
        <f t="array" ref="AQ650">PERCENTILE(IF($BV$5:$BV$2729="Y",$BQ$5:$BQ$2729),$AI650)</f>
        <v>0.97773451065133887</v>
      </c>
      <c r="AR650" s="41" t="str">
        <f>IF(AI650&lt;$BJ$12,"Up","Down")</f>
        <v>Up</v>
      </c>
      <c r="AS650" s="41" t="str">
        <f>IF(AI650&lt;$BK$12,"Down","Up")</f>
        <v>Down</v>
      </c>
      <c r="AU650" s="4" t="str">
        <f>IF(AZ650=AZ651,IF(AZ650&gt;AZ649,AZ650&amp;"_O",""),AZ650&amp;"_C")</f>
        <v/>
      </c>
      <c r="AV650" s="7" t="str">
        <f>IF(RIGHT(AU650,1)="C",AX650/INDEX($AX$5:$AX$2729,MATCH(AZ650&amp;"_O",$AU$5:$AU$2729,0),1),"")</f>
        <v/>
      </c>
      <c r="AW650" s="38">
        <v>30085</v>
      </c>
      <c r="AX650" s="37">
        <v>118.01</v>
      </c>
      <c r="AY650" s="7">
        <f>AX650/AX649</f>
        <v>0.98777935883485402</v>
      </c>
      <c r="AZ650" s="4">
        <f>YEAR(AW650)</f>
        <v>1982</v>
      </c>
      <c r="BA650" s="2" t="s">
        <v>6</v>
      </c>
      <c r="BB650" s="12" t="str">
        <f>INDEX($CD$5:$CD$10,MATCH(BA650,$CC$5:$CC$10,0),1)</f>
        <v/>
      </c>
      <c r="BC650" s="12" t="str">
        <f>IF(AND(BB650="Y",AY650&gt;1),"Y","")</f>
        <v/>
      </c>
      <c r="BD650" s="12" t="str">
        <f>IF(AND(BB650="Y",AY650&lt;1),"Y","")</f>
        <v/>
      </c>
      <c r="BE650" s="12" t="str">
        <f>IF(AY650&gt;1,IF(AY649&gt;1,"Y",""),"")</f>
        <v/>
      </c>
      <c r="BF650" s="12" t="str">
        <f>IF(AY650&lt;1,IF(AY649&lt;1,"Y",""),"")</f>
        <v/>
      </c>
      <c r="BG650" s="2"/>
      <c r="BH650" s="2"/>
      <c r="BI650" s="2"/>
      <c r="BJ650" s="2"/>
      <c r="BK650" s="2"/>
      <c r="BL650" s="2"/>
      <c r="BM650" s="4" t="str">
        <f>IF(BR650=BR651,IF(BR650&gt;BR649,BR650&amp;"_O",""),BR650&amp;"_C")</f>
        <v/>
      </c>
      <c r="BN650" s="7" t="str">
        <f>IF(RIGHT(BM650,1)="C",BP650/INDEX($BP$5:$BP$2729,MATCH(BR650&amp;"_O",$BM$5:$BM$2729,0),1),"")</f>
        <v/>
      </c>
      <c r="BO650" s="38">
        <v>30484</v>
      </c>
      <c r="BP650" s="3">
        <v>326.11</v>
      </c>
      <c r="BQ650" s="7">
        <f>BP650/BP649</f>
        <v>1.034481664763355</v>
      </c>
      <c r="BR650" s="4">
        <f>YEAR(BO650)</f>
        <v>1983</v>
      </c>
      <c r="BS650" s="2" t="s">
        <v>6</v>
      </c>
      <c r="BT650" s="12" t="str">
        <f>INDEX($CD$5:$CD$10,MATCH(BS650,$CC$5:$CC$10,0),1)</f>
        <v/>
      </c>
      <c r="BU650" s="12" t="str">
        <f>IF(AND(BT650="Y",BQ650&gt;1),"Y","")</f>
        <v/>
      </c>
      <c r="BV650" s="12" t="str">
        <f>IF(AND(BT650="Y",BQ650&lt;1),"Y","")</f>
        <v/>
      </c>
      <c r="BW650" s="12" t="str">
        <f>IF(BQ650&gt;1,IF(BQ649&gt;1,"Y",""),"")</f>
        <v>Y</v>
      </c>
      <c r="BX650" s="12" t="str">
        <f>IF(BQ650&lt;1,IF(BQ649&lt;1,"Y",""),"")</f>
        <v/>
      </c>
      <c r="BY650" s="2"/>
      <c r="BZ650" s="2"/>
      <c r="CA650" s="2"/>
    </row>
    <row r="651" spans="2:79">
      <c r="B651" s="4" t="str">
        <f>IF(G651=G652,IF(G651&gt;G650,G651&amp;"_O",""),G651&amp;"_C")</f>
        <v/>
      </c>
      <c r="C651" s="14">
        <f ca="1">RANDBETWEEN(0,1000)/1000</f>
        <v>0.46899999999999997</v>
      </c>
      <c r="D651" s="16">
        <f>D650+1</f>
        <v>647</v>
      </c>
      <c r="E651" s="10">
        <f>ROUNDDOWN(D651/52,0)+1</f>
        <v>13</v>
      </c>
      <c r="F651" s="15">
        <f>F650+7</f>
        <v>49149</v>
      </c>
      <c r="G651" s="4">
        <f>YEAR(F651)</f>
        <v>2034</v>
      </c>
      <c r="H651" s="33">
        <v>0.70599999999999996</v>
      </c>
      <c r="I651" s="33">
        <v>0.64200000000000002</v>
      </c>
      <c r="J651" s="33">
        <v>0.32800000000000001</v>
      </c>
      <c r="K651" s="16" t="str">
        <f>IF(M650&gt;1,"Up","Down")</f>
        <v>Down</v>
      </c>
      <c r="L651" s="16" t="str">
        <f>IF(K651="Up",IF(H651&lt;$BJ$7,"Up","Down"),IF(H651&lt;$BK$7,"Down","Up"))</f>
        <v>Up</v>
      </c>
      <c r="M651" s="17">
        <f>IF(L651="Up",INDEX($AK$5:$AK$1005,MATCH(I651,$AI$5:$AI$1005,0),1),INDEX($AL$5:$AL$1005,MATCH(J651,$AI$5:$AI$1005,0),1))</f>
        <v>1.0164949563662817</v>
      </c>
      <c r="N651" s="16" t="str">
        <f>IF(P650&gt;1,"Up","Down")</f>
        <v>Down</v>
      </c>
      <c r="O651" s="16" t="str">
        <f>IF(N651="Up",IF(H651&lt;$BJ$12,"Up","Down"),IF(H651&lt;$BK$12,"Down","Up"))</f>
        <v>Up</v>
      </c>
      <c r="P651" s="17">
        <f>IF(O651="Up",INDEX($AP$5:$AP$1005,MATCH(I651,$AI$5:$AI$1005,0),1),INDEX($AQ$5:$AQ$1005,MATCH(J651,$AI$5:$AI$1005,0),1))</f>
        <v>1.0234579660835472</v>
      </c>
      <c r="Q651" s="19">
        <f>T650</f>
        <v>114423.82267620365</v>
      </c>
      <c r="R651" s="19">
        <f>INDEX(model!$S$5:$S$35,MATCH(G651,model!$Q$5:$Q$35,0),1)*model!$O$5</f>
        <v>0</v>
      </c>
      <c r="S651" s="19">
        <f>IF(RIGHT(B651,1)="C",T650*INDEX(model!$T$5:$T$35,MATCH(G651,model!$Q$5:$Q$35,0),1),0)</f>
        <v>0</v>
      </c>
      <c r="T651" s="19">
        <f>(Q651+R651-S651)*M651</f>
        <v>116311.23863851078</v>
      </c>
      <c r="U651" s="19">
        <f>X650</f>
        <v>137023.8793427085</v>
      </c>
      <c r="V651" s="19">
        <f>INDEX(model!$S$5:$S$35,MATCH(G651,model!$Q$5:$Q$35,0),1)*model!$O$6</f>
        <v>0</v>
      </c>
      <c r="W651" s="19">
        <f>IF(RIGHT(B651,1)="C",X650*INDEX(model!$T$5:$T$35,MATCH(G651,model!$Q$5:$Q$35,0),1),0)</f>
        <v>0</v>
      </c>
      <c r="X651" s="19">
        <f>(U651+V651-W651)*P651</f>
        <v>140238.18085696583</v>
      </c>
      <c r="Y651" s="19"/>
      <c r="Z651" s="36" t="str">
        <f>K651&amp;L651</f>
        <v>DownUp</v>
      </c>
      <c r="AA651" s="36" t="str">
        <f>N651&amp;O651</f>
        <v>DownUp</v>
      </c>
      <c r="AB651" s="19"/>
      <c r="AC651" s="19"/>
      <c r="AD651" s="19"/>
      <c r="AE651" s="19"/>
      <c r="AI651" s="18">
        <f>ROUND(AI650-0.001,3)</f>
        <v>0.35399999999999998</v>
      </c>
      <c r="AJ651" s="9">
        <f t="array" ref="AJ651">PERCENTILE(IF($BB$5:$BB$2729="Y",$AY$5:$AY$2729),$AI651)</f>
        <v>0.99652691733530552</v>
      </c>
      <c r="AK651" s="9">
        <f t="array" ref="AK651">PERCENTILE(IF($BC$5:$BC$2729="Y",$AY$5:$AY$2729),$AI651)</f>
        <v>1.0085445270773306</v>
      </c>
      <c r="AL651" s="9">
        <f t="array" ref="AL651">PERCENTILE(IF($BD$5:$BD$2729="Y",$AY$5:$AY$2729),$AI651)</f>
        <v>0.98201351373211465</v>
      </c>
      <c r="AM651" s="41" t="str">
        <f>IF(AI651&lt;$BJ$7,"Up","Down")</f>
        <v>Up</v>
      </c>
      <c r="AN651" s="41" t="str">
        <f>IF(AI651&lt;$BK$7,"Down","Up")</f>
        <v>Down</v>
      </c>
      <c r="AO651" s="9">
        <f t="array" ref="AO651">PERCENTILE(IF($BT$5:$BT$2729="Y",$BQ$5:$BQ$2729),$AI651)</f>
        <v>0.99538205321934492</v>
      </c>
      <c r="AP651" s="9">
        <f t="array" ref="AP651">PERCENTILE(IF($BU$5:$BU$2729="Y",$BQ$5:$BQ$2729),$AI651)</f>
        <v>1.011836482113728</v>
      </c>
      <c r="AQ651" s="9">
        <f t="array" ref="AQ651">PERCENTILE(IF($BV$5:$BV$2729="Y",$BQ$5:$BQ$2729),$AI651)</f>
        <v>0.97767450042960824</v>
      </c>
      <c r="AR651" s="41" t="str">
        <f>IF(AI651&lt;$BJ$12,"Up","Down")</f>
        <v>Up</v>
      </c>
      <c r="AS651" s="41" t="str">
        <f>IF(AI651&lt;$BK$12,"Down","Up")</f>
        <v>Down</v>
      </c>
      <c r="AU651" s="4" t="str">
        <f>IF(AZ651=AZ652,IF(AZ651&gt;AZ650,AZ651&amp;"_O",""),AZ651&amp;"_C")</f>
        <v/>
      </c>
      <c r="AV651" s="7" t="str">
        <f>IF(RIGHT(AU651,1)="C",AX651/INDEX($AX$5:$AX$2729,MATCH(AZ651&amp;"_O",$AU$5:$AU$2729,0),1),"")</f>
        <v/>
      </c>
      <c r="AW651" s="38">
        <v>30092</v>
      </c>
      <c r="AX651" s="37">
        <v>114.89</v>
      </c>
      <c r="AY651" s="7">
        <f>AX651/AX650</f>
        <v>0.97356156257944237</v>
      </c>
      <c r="AZ651" s="4">
        <f>YEAR(AW651)</f>
        <v>1982</v>
      </c>
      <c r="BA651" s="2" t="s">
        <v>6</v>
      </c>
      <c r="BB651" s="12" t="str">
        <f>INDEX($CD$5:$CD$10,MATCH(BA651,$CC$5:$CC$10,0),1)</f>
        <v/>
      </c>
      <c r="BC651" s="12" t="str">
        <f>IF(AND(BB651="Y",AY651&gt;1),"Y","")</f>
        <v/>
      </c>
      <c r="BD651" s="12" t="str">
        <f>IF(AND(BB651="Y",AY651&lt;1),"Y","")</f>
        <v/>
      </c>
      <c r="BE651" s="12" t="str">
        <f>IF(AY651&gt;1,IF(AY650&gt;1,"Y",""),"")</f>
        <v/>
      </c>
      <c r="BF651" s="12" t="str">
        <f>IF(AY651&lt;1,IF(AY650&lt;1,"Y",""),"")</f>
        <v>Y</v>
      </c>
      <c r="BG651" s="2"/>
      <c r="BH651" s="2"/>
      <c r="BI651" s="2"/>
      <c r="BJ651" s="2"/>
      <c r="BK651" s="2"/>
      <c r="BL651" s="2"/>
      <c r="BM651" s="4" t="str">
        <f>IF(BR651=BR652,IF(BR651&gt;BR650,BR651&amp;"_O",""),BR651&amp;"_C")</f>
        <v/>
      </c>
      <c r="BN651" s="7" t="str">
        <f>IF(RIGHT(BM651,1)="C",BP651/INDEX($BP$5:$BP$2729,MATCH(BR651&amp;"_O",$BM$5:$BM$2729,0),1),"")</f>
        <v/>
      </c>
      <c r="BO651" s="38">
        <v>30491</v>
      </c>
      <c r="BP651" s="3">
        <v>328.91</v>
      </c>
      <c r="BQ651" s="7">
        <f>BP651/BP650</f>
        <v>1.0085860599184324</v>
      </c>
      <c r="BR651" s="4">
        <f>YEAR(BO651)</f>
        <v>1983</v>
      </c>
      <c r="BS651" s="2" t="s">
        <v>6</v>
      </c>
      <c r="BT651" s="12" t="str">
        <f>INDEX($CD$5:$CD$10,MATCH(BS651,$CC$5:$CC$10,0),1)</f>
        <v/>
      </c>
      <c r="BU651" s="12" t="str">
        <f>IF(AND(BT651="Y",BQ651&gt;1),"Y","")</f>
        <v/>
      </c>
      <c r="BV651" s="12" t="str">
        <f>IF(AND(BT651="Y",BQ651&lt;1),"Y","")</f>
        <v/>
      </c>
      <c r="BW651" s="12" t="str">
        <f>IF(BQ651&gt;1,IF(BQ650&gt;1,"Y",""),"")</f>
        <v>Y</v>
      </c>
      <c r="BX651" s="12" t="str">
        <f>IF(BQ651&lt;1,IF(BQ650&lt;1,"Y",""),"")</f>
        <v/>
      </c>
      <c r="BY651" s="2"/>
      <c r="BZ651" s="2"/>
      <c r="CA651" s="2"/>
    </row>
    <row r="652" spans="2:79">
      <c r="B652" s="4" t="str">
        <f>IF(G652=G653,IF(G652&gt;G651,G652&amp;"_O",""),G652&amp;"_C")</f>
        <v/>
      </c>
      <c r="C652" s="14">
        <f ca="1">RANDBETWEEN(0,1000)/1000</f>
        <v>0.76100000000000001</v>
      </c>
      <c r="D652" s="16">
        <f>D651+1</f>
        <v>648</v>
      </c>
      <c r="E652" s="10">
        <f>ROUNDDOWN(D652/52,0)+1</f>
        <v>13</v>
      </c>
      <c r="F652" s="15">
        <f>F651+7</f>
        <v>49156</v>
      </c>
      <c r="G652" s="4">
        <f>YEAR(F652)</f>
        <v>2034</v>
      </c>
      <c r="H652" s="33">
        <v>0.84799999999999998</v>
      </c>
      <c r="I652" s="33">
        <v>2.9000000000000001E-2</v>
      </c>
      <c r="J652" s="33">
        <v>0.83799999999999997</v>
      </c>
      <c r="K652" s="16" t="str">
        <f>IF(M651&gt;1,"Up","Down")</f>
        <v>Up</v>
      </c>
      <c r="L652" s="16" t="str">
        <f>IF(K652="Up",IF(H652&lt;$BJ$7,"Up","Down"),IF(H652&lt;$BK$7,"Down","Up"))</f>
        <v>Down</v>
      </c>
      <c r="M652" s="17">
        <f>IF(L652="Up",INDEX($AK$5:$AK$1005,MATCH(I652,$AI$5:$AI$1005,0),1),INDEX($AL$5:$AL$1005,MATCH(J652,$AI$5:$AI$1005,0),1))</f>
        <v>0.99671273133185878</v>
      </c>
      <c r="N652" s="16" t="str">
        <f>IF(P651&gt;1,"Up","Down")</f>
        <v>Up</v>
      </c>
      <c r="O652" s="16" t="str">
        <f>IF(N652="Up",IF(H652&lt;$BJ$12,"Up","Down"),IF(H652&lt;$BK$12,"Down","Up"))</f>
        <v>Down</v>
      </c>
      <c r="P652" s="17">
        <f>IF(O652="Up",INDEX($AP$5:$AP$1005,MATCH(I652,$AI$5:$AI$1005,0),1),INDEX($AQ$5:$AQ$1005,MATCH(J652,$AI$5:$AI$1005,0),1))</f>
        <v>0.9961437031637479</v>
      </c>
      <c r="Q652" s="19">
        <f>T651</f>
        <v>116311.23863851078</v>
      </c>
      <c r="R652" s="19">
        <f>INDEX(model!$S$5:$S$35,MATCH(G652,model!$Q$5:$Q$35,0),1)*model!$O$5</f>
        <v>0</v>
      </c>
      <c r="S652" s="19">
        <f>IF(RIGHT(B652,1)="C",T651*INDEX(model!$T$5:$T$35,MATCH(G652,model!$Q$5:$Q$35,0),1),0)</f>
        <v>0</v>
      </c>
      <c r="T652" s="19">
        <f>(Q652+R652-S652)*M652</f>
        <v>115928.8923479817</v>
      </c>
      <c r="U652" s="19">
        <f>X651</f>
        <v>140238.18085696583</v>
      </c>
      <c r="V652" s="19">
        <f>INDEX(model!$S$5:$S$35,MATCH(G652,model!$Q$5:$Q$35,0),1)*model!$O$6</f>
        <v>0</v>
      </c>
      <c r="W652" s="19">
        <f>IF(RIGHT(B652,1)="C",X651*INDEX(model!$T$5:$T$35,MATCH(G652,model!$Q$5:$Q$35,0),1),0)</f>
        <v>0</v>
      </c>
      <c r="X652" s="19">
        <f>(U652+V652-W652)*P652</f>
        <v>139697.38080380537</v>
      </c>
      <c r="Y652" s="19"/>
      <c r="Z652" s="36" t="str">
        <f>K652&amp;L652</f>
        <v>UpDown</v>
      </c>
      <c r="AA652" s="36" t="str">
        <f>N652&amp;O652</f>
        <v>UpDown</v>
      </c>
      <c r="AB652" s="19"/>
      <c r="AC652" s="19"/>
      <c r="AD652" s="19"/>
      <c r="AE652" s="19"/>
      <c r="AI652" s="18">
        <f>ROUND(AI651-0.001,3)</f>
        <v>0.35299999999999998</v>
      </c>
      <c r="AJ652" s="9">
        <f t="array" ref="AJ652">PERCENTILE(IF($BB$5:$BB$2729="Y",$AY$5:$AY$2729),$AI652)</f>
        <v>0.99644150108807805</v>
      </c>
      <c r="AK652" s="9">
        <f t="array" ref="AK652">PERCENTILE(IF($BC$5:$BC$2729="Y",$AY$5:$AY$2729),$AI652)</f>
        <v>1.0085329818793045</v>
      </c>
      <c r="AL652" s="9">
        <f t="array" ref="AL652">PERCENTILE(IF($BD$5:$BD$2729="Y",$AY$5:$AY$2729),$AI652)</f>
        <v>0.98199566076489209</v>
      </c>
      <c r="AM652" s="41" t="str">
        <f>IF(AI652&lt;$BJ$7,"Up","Down")</f>
        <v>Up</v>
      </c>
      <c r="AN652" s="41" t="str">
        <f>IF(AI652&lt;$BK$7,"Down","Up")</f>
        <v>Down</v>
      </c>
      <c r="AO652" s="9">
        <f t="array" ref="AO652">PERCENTILE(IF($BT$5:$BT$2729="Y",$BQ$5:$BQ$2729),$AI652)</f>
        <v>0.995326928444216</v>
      </c>
      <c r="AP652" s="9">
        <f t="array" ref="AP652">PERCENTILE(IF($BU$5:$BU$2729="Y",$BQ$5:$BQ$2729),$AI652)</f>
        <v>1.011756728678415</v>
      </c>
      <c r="AQ652" s="9">
        <f t="array" ref="AQ652">PERCENTILE(IF($BV$5:$BV$2729="Y",$BQ$5:$BQ$2729),$AI652)</f>
        <v>0.97756154917003302</v>
      </c>
      <c r="AR652" s="41" t="str">
        <f>IF(AI652&lt;$BJ$12,"Up","Down")</f>
        <v>Up</v>
      </c>
      <c r="AS652" s="41" t="str">
        <f>IF(AI652&lt;$BK$12,"Down","Up")</f>
        <v>Down</v>
      </c>
      <c r="AU652" s="4" t="str">
        <f>IF(AZ652=AZ653,IF(AZ652&gt;AZ651,AZ652&amp;"_O",""),AZ652&amp;"_C")</f>
        <v/>
      </c>
      <c r="AV652" s="7" t="str">
        <f>IF(RIGHT(AU652,1)="C",AX652/INDEX($AX$5:$AX$2729,MATCH(AZ652&amp;"_O",$AU$5:$AU$2729,0),1),"")</f>
        <v/>
      </c>
      <c r="AW652" s="38">
        <v>30099</v>
      </c>
      <c r="AX652" s="37">
        <v>111.88</v>
      </c>
      <c r="AY652" s="7">
        <f>AX652/AX651</f>
        <v>0.97380102706937066</v>
      </c>
      <c r="AZ652" s="4">
        <f>YEAR(AW652)</f>
        <v>1982</v>
      </c>
      <c r="BA652" s="2" t="s">
        <v>6</v>
      </c>
      <c r="BB652" s="12" t="str">
        <f>INDEX($CD$5:$CD$10,MATCH(BA652,$CC$5:$CC$10,0),1)</f>
        <v/>
      </c>
      <c r="BC652" s="12" t="str">
        <f>IF(AND(BB652="Y",AY652&gt;1),"Y","")</f>
        <v/>
      </c>
      <c r="BD652" s="12" t="str">
        <f>IF(AND(BB652="Y",AY652&lt;1),"Y","")</f>
        <v/>
      </c>
      <c r="BE652" s="12" t="str">
        <f>IF(AY652&gt;1,IF(AY651&gt;1,"Y",""),"")</f>
        <v/>
      </c>
      <c r="BF652" s="12" t="str">
        <f>IF(AY652&lt;1,IF(AY651&lt;1,"Y",""),"")</f>
        <v>Y</v>
      </c>
      <c r="BG652" s="2"/>
      <c r="BH652" s="2"/>
      <c r="BI652" s="2"/>
      <c r="BJ652" s="2"/>
      <c r="BK652" s="2"/>
      <c r="BL652" s="2"/>
      <c r="BM652" s="4" t="str">
        <f>IF(BR652=BR653,IF(BR652&gt;BR651,BR652&amp;"_O",""),BR652&amp;"_C")</f>
        <v/>
      </c>
      <c r="BN652" s="7" t="str">
        <f>IF(RIGHT(BM652,1)="C",BP652/INDEX($BP$5:$BP$2729,MATCH(BR652&amp;"_O",$BM$5:$BM$2729,0),1),"")</f>
        <v/>
      </c>
      <c r="BO652" s="38">
        <v>30498</v>
      </c>
      <c r="BP652" s="3">
        <v>321.58</v>
      </c>
      <c r="BQ652" s="7">
        <f>BP652/BP651</f>
        <v>0.97771426834088337</v>
      </c>
      <c r="BR652" s="4">
        <f>YEAR(BO652)</f>
        <v>1983</v>
      </c>
      <c r="BS652" s="2" t="s">
        <v>6</v>
      </c>
      <c r="BT652" s="12" t="str">
        <f>INDEX($CD$5:$CD$10,MATCH(BS652,$CC$5:$CC$10,0),1)</f>
        <v/>
      </c>
      <c r="BU652" s="12" t="str">
        <f>IF(AND(BT652="Y",BQ652&gt;1),"Y","")</f>
        <v/>
      </c>
      <c r="BV652" s="12" t="str">
        <f>IF(AND(BT652="Y",BQ652&lt;1),"Y","")</f>
        <v/>
      </c>
      <c r="BW652" s="12" t="str">
        <f>IF(BQ652&gt;1,IF(BQ651&gt;1,"Y",""),"")</f>
        <v/>
      </c>
      <c r="BX652" s="12" t="str">
        <f>IF(BQ652&lt;1,IF(BQ651&lt;1,"Y",""),"")</f>
        <v/>
      </c>
      <c r="BY652" s="2"/>
      <c r="BZ652" s="2"/>
      <c r="CA652" s="2"/>
    </row>
    <row r="653" spans="2:79">
      <c r="B653" s="4" t="str">
        <f>IF(G653=G654,IF(G653&gt;G652,G653&amp;"_O",""),G653&amp;"_C")</f>
        <v/>
      </c>
      <c r="C653" s="14">
        <f ca="1">RANDBETWEEN(0,1000)/1000</f>
        <v>0.25900000000000001</v>
      </c>
      <c r="D653" s="16">
        <f>D652+1</f>
        <v>649</v>
      </c>
      <c r="E653" s="10">
        <f>ROUNDDOWN(D653/52,0)+1</f>
        <v>13</v>
      </c>
      <c r="F653" s="15">
        <f>F652+7</f>
        <v>49163</v>
      </c>
      <c r="G653" s="4">
        <f>YEAR(F653)</f>
        <v>2034</v>
      </c>
      <c r="H653" s="33">
        <v>0.995</v>
      </c>
      <c r="I653" s="33">
        <v>0.67700000000000005</v>
      </c>
      <c r="J653" s="33">
        <v>0.67900000000000005</v>
      </c>
      <c r="K653" s="16" t="str">
        <f>IF(M652&gt;1,"Up","Down")</f>
        <v>Down</v>
      </c>
      <c r="L653" s="16" t="str">
        <f>IF(K653="Up",IF(H653&lt;$BJ$7,"Up","Down"),IF(H653&lt;$BK$7,"Down","Up"))</f>
        <v>Up</v>
      </c>
      <c r="M653" s="17">
        <f>IF(L653="Up",INDEX($AK$5:$AK$1005,MATCH(I653,$AI$5:$AI$1005,0),1),INDEX($AL$5:$AL$1005,MATCH(J653,$AI$5:$AI$1005,0),1))</f>
        <v>1.017558539928116</v>
      </c>
      <c r="N653" s="16" t="str">
        <f>IF(P652&gt;1,"Up","Down")</f>
        <v>Down</v>
      </c>
      <c r="O653" s="16" t="str">
        <f>IF(N653="Up",IF(H653&lt;$BJ$12,"Up","Down"),IF(H653&lt;$BK$12,"Down","Up"))</f>
        <v>Up</v>
      </c>
      <c r="P653" s="17">
        <f>IF(O653="Up",INDEX($AP$5:$AP$1005,MATCH(I653,$AI$5:$AI$1005,0),1),INDEX($AQ$5:$AQ$1005,MATCH(J653,$AI$5:$AI$1005,0),1))</f>
        <v>1.025038436576085</v>
      </c>
      <c r="Q653" s="19">
        <f>T652</f>
        <v>115928.8923479817</v>
      </c>
      <c r="R653" s="19">
        <f>INDEX(model!$S$5:$S$35,MATCH(G653,model!$Q$5:$Q$35,0),1)*model!$O$5</f>
        <v>0</v>
      </c>
      <c r="S653" s="19">
        <f>IF(RIGHT(B653,1)="C",T652*INDEX(model!$T$5:$T$35,MATCH(G653,model!$Q$5:$Q$35,0),1),0)</f>
        <v>0</v>
      </c>
      <c r="T653" s="19">
        <f>(Q653+R653-S653)*M653</f>
        <v>117964.434433096</v>
      </c>
      <c r="U653" s="19">
        <f>X652</f>
        <v>139697.38080380537</v>
      </c>
      <c r="V653" s="19">
        <f>INDEX(model!$S$5:$S$35,MATCH(G653,model!$Q$5:$Q$35,0),1)*model!$O$6</f>
        <v>0</v>
      </c>
      <c r="W653" s="19">
        <f>IF(RIGHT(B653,1)="C",X652*INDEX(model!$T$5:$T$35,MATCH(G653,model!$Q$5:$Q$35,0),1),0)</f>
        <v>0</v>
      </c>
      <c r="X653" s="19">
        <f>(U653+V653-W653)*P653</f>
        <v>143195.18481290663</v>
      </c>
      <c r="Y653" s="19"/>
      <c r="Z653" s="36" t="str">
        <f>K653&amp;L653</f>
        <v>DownUp</v>
      </c>
      <c r="AA653" s="36" t="str">
        <f>N653&amp;O653</f>
        <v>DownUp</v>
      </c>
      <c r="AB653" s="19"/>
      <c r="AC653" s="19"/>
      <c r="AD653" s="19"/>
      <c r="AE653" s="19"/>
      <c r="AI653" s="18">
        <f>ROUND(AI652-0.001,3)</f>
        <v>0.35199999999999998</v>
      </c>
      <c r="AJ653" s="9">
        <f t="array" ref="AJ653">PERCENTILE(IF($BB$5:$BB$2729="Y",$AY$5:$AY$2729),$AI653)</f>
        <v>0.99637323575536119</v>
      </c>
      <c r="AK653" s="9">
        <f t="array" ref="AK653">PERCENTILE(IF($BC$5:$BC$2729="Y",$AY$5:$AY$2729),$AI653)</f>
        <v>1.0085311060406028</v>
      </c>
      <c r="AL653" s="9">
        <f t="array" ref="AL653">PERCENTILE(IF($BD$5:$BD$2729="Y",$AY$5:$AY$2729),$AI653)</f>
        <v>0.98197631471745173</v>
      </c>
      <c r="AM653" s="41" t="str">
        <f>IF(AI653&lt;$BJ$7,"Up","Down")</f>
        <v>Up</v>
      </c>
      <c r="AN653" s="41" t="str">
        <f>IF(AI653&lt;$BK$7,"Down","Up")</f>
        <v>Down</v>
      </c>
      <c r="AO653" s="9">
        <f t="array" ref="AO653">PERCENTILE(IF($BT$5:$BT$2729="Y",$BQ$5:$BQ$2729),$AI653)</f>
        <v>0.99522353874476088</v>
      </c>
      <c r="AP653" s="9">
        <f t="array" ref="AP653">PERCENTILE(IF($BU$5:$BU$2729="Y",$BQ$5:$BQ$2729),$AI653)</f>
        <v>1.0117366200209765</v>
      </c>
      <c r="AQ653" s="9">
        <f t="array" ref="AQ653">PERCENTILE(IF($BV$5:$BV$2729="Y",$BQ$5:$BQ$2729),$AI653)</f>
        <v>0.97751311394756846</v>
      </c>
      <c r="AR653" s="41" t="str">
        <f>IF(AI653&lt;$BJ$12,"Up","Down")</f>
        <v>Up</v>
      </c>
      <c r="AS653" s="41" t="str">
        <f>IF(AI653&lt;$BK$12,"Down","Up")</f>
        <v>Down</v>
      </c>
      <c r="AU653" s="4" t="str">
        <f>IF(AZ653=AZ654,IF(AZ653&gt;AZ652,AZ653&amp;"_O",""),AZ653&amp;"_C")</f>
        <v/>
      </c>
      <c r="AV653" s="7" t="str">
        <f>IF(RIGHT(AU653,1)="C",AX653/INDEX($AX$5:$AX$2729,MATCH(AZ653&amp;"_O",$AU$5:$AU$2729,0),1),"")</f>
        <v/>
      </c>
      <c r="AW653" s="38">
        <v>30106</v>
      </c>
      <c r="AX653" s="37">
        <v>110.09</v>
      </c>
      <c r="AY653" s="7">
        <f>AX653/AX652</f>
        <v>0.98400071505184128</v>
      </c>
      <c r="AZ653" s="4">
        <f>YEAR(AW653)</f>
        <v>1982</v>
      </c>
      <c r="BA653" s="2" t="s">
        <v>6</v>
      </c>
      <c r="BB653" s="12" t="str">
        <f>INDEX($CD$5:$CD$10,MATCH(BA653,$CC$5:$CC$10,0),1)</f>
        <v/>
      </c>
      <c r="BC653" s="12" t="str">
        <f>IF(AND(BB653="Y",AY653&gt;1),"Y","")</f>
        <v/>
      </c>
      <c r="BD653" s="12" t="str">
        <f>IF(AND(BB653="Y",AY653&lt;1),"Y","")</f>
        <v/>
      </c>
      <c r="BE653" s="12" t="str">
        <f>IF(AY653&gt;1,IF(AY652&gt;1,"Y",""),"")</f>
        <v/>
      </c>
      <c r="BF653" s="12" t="str">
        <f>IF(AY653&lt;1,IF(AY652&lt;1,"Y",""),"")</f>
        <v>Y</v>
      </c>
      <c r="BG653" s="2"/>
      <c r="BH653" s="2"/>
      <c r="BI653" s="2"/>
      <c r="BJ653" s="2"/>
      <c r="BK653" s="2"/>
      <c r="BL653" s="2"/>
      <c r="BM653" s="4" t="str">
        <f>IF(BR653=BR654,IF(BR653&gt;BR652,BR653&amp;"_O",""),BR653&amp;"_C")</f>
        <v/>
      </c>
      <c r="BN653" s="7" t="str">
        <f>IF(RIGHT(BM653,1)="C",BP653/INDEX($BP$5:$BP$2729,MATCH(BR653&amp;"_O",$BM$5:$BM$2729,0),1),"")</f>
        <v/>
      </c>
      <c r="BO653" s="38">
        <v>30505</v>
      </c>
      <c r="BP653" s="3">
        <v>319.57</v>
      </c>
      <c r="BQ653" s="7">
        <f>BP653/BP652</f>
        <v>0.99374961129423478</v>
      </c>
      <c r="BR653" s="4">
        <f>YEAR(BO653)</f>
        <v>1983</v>
      </c>
      <c r="BS653" s="2" t="s">
        <v>6</v>
      </c>
      <c r="BT653" s="12" t="str">
        <f>INDEX($CD$5:$CD$10,MATCH(BS653,$CC$5:$CC$10,0),1)</f>
        <v/>
      </c>
      <c r="BU653" s="12" t="str">
        <f>IF(AND(BT653="Y",BQ653&gt;1),"Y","")</f>
        <v/>
      </c>
      <c r="BV653" s="12" t="str">
        <f>IF(AND(BT653="Y",BQ653&lt;1),"Y","")</f>
        <v/>
      </c>
      <c r="BW653" s="12" t="str">
        <f>IF(BQ653&gt;1,IF(BQ652&gt;1,"Y",""),"")</f>
        <v/>
      </c>
      <c r="BX653" s="12" t="str">
        <f>IF(BQ653&lt;1,IF(BQ652&lt;1,"Y",""),"")</f>
        <v>Y</v>
      </c>
      <c r="BY653" s="2"/>
      <c r="BZ653" s="2"/>
      <c r="CA653" s="2"/>
    </row>
    <row r="654" spans="2:79">
      <c r="B654" s="4" t="str">
        <f>IF(G654=G655,IF(G654&gt;G653,G654&amp;"_O",""),G654&amp;"_C")</f>
        <v/>
      </c>
      <c r="C654" s="14">
        <f ca="1">RANDBETWEEN(0,1000)/1000</f>
        <v>0.59899999999999998</v>
      </c>
      <c r="D654" s="16">
        <f>D653+1</f>
        <v>650</v>
      </c>
      <c r="E654" s="10">
        <f>ROUNDDOWN(D654/52,0)+1</f>
        <v>13</v>
      </c>
      <c r="F654" s="15">
        <f>F653+7</f>
        <v>49170</v>
      </c>
      <c r="G654" s="4">
        <f>YEAR(F654)</f>
        <v>2034</v>
      </c>
      <c r="H654" s="33">
        <v>0.79400000000000004</v>
      </c>
      <c r="I654" s="33">
        <v>0.95099999999999996</v>
      </c>
      <c r="J654" s="33">
        <v>0.90900000000000003</v>
      </c>
      <c r="K654" s="16" t="str">
        <f>IF(M653&gt;1,"Up","Down")</f>
        <v>Up</v>
      </c>
      <c r="L654" s="16" t="str">
        <f>IF(K654="Up",IF(H654&lt;$BJ$7,"Up","Down"),IF(H654&lt;$BK$7,"Down","Up"))</f>
        <v>Down</v>
      </c>
      <c r="M654" s="17">
        <f>IF(L654="Up",INDEX($AK$5:$AK$1005,MATCH(I654,$AI$5:$AI$1005,0),1),INDEX($AL$5:$AL$1005,MATCH(J654,$AI$5:$AI$1005,0),1))</f>
        <v>0.99793916334029453</v>
      </c>
      <c r="N654" s="16" t="str">
        <f>IF(P653&gt;1,"Up","Down")</f>
        <v>Up</v>
      </c>
      <c r="O654" s="16" t="str">
        <f>IF(N654="Up",IF(H654&lt;$BJ$12,"Up","Down"),IF(H654&lt;$BK$12,"Down","Up"))</f>
        <v>Down</v>
      </c>
      <c r="P654" s="17">
        <f>IF(O654="Up",INDEX($AP$5:$AP$1005,MATCH(I654,$AI$5:$AI$1005,0),1),INDEX($AQ$5:$AQ$1005,MATCH(J654,$AI$5:$AI$1005,0),1))</f>
        <v>0.99787047405243734</v>
      </c>
      <c r="Q654" s="19">
        <f>T653</f>
        <v>117964.434433096</v>
      </c>
      <c r="R654" s="19">
        <f>INDEX(model!$S$5:$S$35,MATCH(G654,model!$Q$5:$Q$35,0),1)*model!$O$5</f>
        <v>0</v>
      </c>
      <c r="S654" s="19">
        <f>IF(RIGHT(B654,1)="C",T653*INDEX(model!$T$5:$T$35,MATCH(G654,model!$Q$5:$Q$35,0),1),0)</f>
        <v>0</v>
      </c>
      <c r="T654" s="19">
        <f>(Q654+R654-S654)*M654</f>
        <v>117721.32900207485</v>
      </c>
      <c r="U654" s="19">
        <f>X653</f>
        <v>143195.18481290663</v>
      </c>
      <c r="V654" s="19">
        <f>INDEX(model!$S$5:$S$35,MATCH(G654,model!$Q$5:$Q$35,0),1)*model!$O$6</f>
        <v>0</v>
      </c>
      <c r="W654" s="19">
        <f>IF(RIGHT(B654,1)="C",X653*INDEX(model!$T$5:$T$35,MATCH(G654,model!$Q$5:$Q$35,0),1),0)</f>
        <v>0</v>
      </c>
      <c r="X654" s="19">
        <f>(U654+V654-W654)*P654</f>
        <v>142890.24695128153</v>
      </c>
      <c r="Y654" s="19"/>
      <c r="Z654" s="36" t="str">
        <f>K654&amp;L654</f>
        <v>UpDown</v>
      </c>
      <c r="AA654" s="36" t="str">
        <f>N654&amp;O654</f>
        <v>UpDown</v>
      </c>
      <c r="AB654" s="19"/>
      <c r="AC654" s="19"/>
      <c r="AD654" s="19"/>
      <c r="AE654" s="19"/>
      <c r="AI654" s="18">
        <f>ROUND(AI653-0.001,3)</f>
        <v>0.35099999999999998</v>
      </c>
      <c r="AJ654" s="9">
        <f t="array" ref="AJ654">PERCENTILE(IF($BB$5:$BB$2729="Y",$AY$5:$AY$2729),$AI654)</f>
        <v>0.99633795135766201</v>
      </c>
      <c r="AK654" s="9">
        <f t="array" ref="AK654">PERCENTILE(IF($BC$5:$BC$2729="Y",$AY$5:$AY$2729),$AI654)</f>
        <v>1.0085120913970507</v>
      </c>
      <c r="AL654" s="9">
        <f t="array" ref="AL654">PERCENTILE(IF($BD$5:$BD$2729="Y",$AY$5:$AY$2729),$AI654)</f>
        <v>0.98192499400698607</v>
      </c>
      <c r="AM654" s="41" t="str">
        <f>IF(AI654&lt;$BJ$7,"Up","Down")</f>
        <v>Up</v>
      </c>
      <c r="AN654" s="41" t="str">
        <f>IF(AI654&lt;$BK$7,"Down","Up")</f>
        <v>Down</v>
      </c>
      <c r="AO654" s="9">
        <f t="array" ref="AO654">PERCENTILE(IF($BT$5:$BT$2729="Y",$BQ$5:$BQ$2729),$AI654)</f>
        <v>0.99519425266862138</v>
      </c>
      <c r="AP654" s="9">
        <f t="array" ref="AP654">PERCENTILE(IF($BU$5:$BU$2729="Y",$BQ$5:$BQ$2729),$AI654)</f>
        <v>1.0116651401108421</v>
      </c>
      <c r="AQ654" s="9">
        <f t="array" ref="AQ654">PERCENTILE(IF($BV$5:$BV$2729="Y",$BQ$5:$BQ$2729),$AI654)</f>
        <v>0.9774823135967603</v>
      </c>
      <c r="AR654" s="41" t="str">
        <f>IF(AI654&lt;$BJ$12,"Up","Down")</f>
        <v>Up</v>
      </c>
      <c r="AS654" s="41" t="str">
        <f>IF(AI654&lt;$BK$12,"Down","Up")</f>
        <v>Down</v>
      </c>
      <c r="AU654" s="4" t="str">
        <f>IF(AZ654=AZ655,IF(AZ654&gt;AZ653,AZ654&amp;"_O",""),AZ654&amp;"_C")</f>
        <v/>
      </c>
      <c r="AV654" s="7" t="str">
        <f>IF(RIGHT(AU654,1)="C",AX654/INDEX($AX$5:$AX$2729,MATCH(AZ654&amp;"_O",$AU$5:$AU$2729,0),1),"")</f>
        <v/>
      </c>
      <c r="AW654" s="38">
        <v>30113</v>
      </c>
      <c r="AX654" s="37">
        <v>111.24</v>
      </c>
      <c r="AY654" s="7">
        <f>AX654/AX653</f>
        <v>1.0104459987283132</v>
      </c>
      <c r="AZ654" s="4">
        <f>YEAR(AW654)</f>
        <v>1982</v>
      </c>
      <c r="BA654" s="2" t="s">
        <v>6</v>
      </c>
      <c r="BB654" s="12" t="str">
        <f>INDEX($CD$5:$CD$10,MATCH(BA654,$CC$5:$CC$10,0),1)</f>
        <v/>
      </c>
      <c r="BC654" s="12" t="str">
        <f>IF(AND(BB654="Y",AY654&gt;1),"Y","")</f>
        <v/>
      </c>
      <c r="BD654" s="12" t="str">
        <f>IF(AND(BB654="Y",AY654&lt;1),"Y","")</f>
        <v/>
      </c>
      <c r="BE654" s="12" t="str">
        <f>IF(AY654&gt;1,IF(AY653&gt;1,"Y",""),"")</f>
        <v/>
      </c>
      <c r="BF654" s="12" t="str">
        <f>IF(AY654&lt;1,IF(AY653&lt;1,"Y",""),"")</f>
        <v/>
      </c>
      <c r="BG654" s="2"/>
      <c r="BH654" s="2"/>
      <c r="BI654" s="2"/>
      <c r="BJ654" s="2"/>
      <c r="BK654" s="2"/>
      <c r="BL654" s="2"/>
      <c r="BM654" s="4" t="str">
        <f>IF(BR654=BR655,IF(BR654&gt;BR653,BR654&amp;"_O",""),BR654&amp;"_C")</f>
        <v/>
      </c>
      <c r="BN654" s="7" t="str">
        <f>IF(RIGHT(BM654,1)="C",BP654/INDEX($BP$5:$BP$2729,MATCH(BR654&amp;"_O",$BM$5:$BM$2729,0),1),"")</f>
        <v/>
      </c>
      <c r="BO654" s="38">
        <v>30512</v>
      </c>
      <c r="BP654" s="3">
        <v>312.87</v>
      </c>
      <c r="BQ654" s="7">
        <f>BP654/BP653</f>
        <v>0.97903432737741347</v>
      </c>
      <c r="BR654" s="4">
        <f>YEAR(BO654)</f>
        <v>1983</v>
      </c>
      <c r="BS654" s="2" t="s">
        <v>6</v>
      </c>
      <c r="BT654" s="12" t="str">
        <f>INDEX($CD$5:$CD$10,MATCH(BS654,$CC$5:$CC$10,0),1)</f>
        <v/>
      </c>
      <c r="BU654" s="12" t="str">
        <f>IF(AND(BT654="Y",BQ654&gt;1),"Y","")</f>
        <v/>
      </c>
      <c r="BV654" s="12" t="str">
        <f>IF(AND(BT654="Y",BQ654&lt;1),"Y","")</f>
        <v/>
      </c>
      <c r="BW654" s="12" t="str">
        <f>IF(BQ654&gt;1,IF(BQ653&gt;1,"Y",""),"")</f>
        <v/>
      </c>
      <c r="BX654" s="12" t="str">
        <f>IF(BQ654&lt;1,IF(BQ653&lt;1,"Y",""),"")</f>
        <v>Y</v>
      </c>
      <c r="BY654" s="2"/>
      <c r="BZ654" s="2"/>
      <c r="CA654" s="2"/>
    </row>
    <row r="655" spans="2:79">
      <c r="B655" s="4" t="str">
        <f>IF(G655=G656,IF(G655&gt;G654,G655&amp;"_O",""),G655&amp;"_C")</f>
        <v/>
      </c>
      <c r="C655" s="14">
        <f ca="1">RANDBETWEEN(0,1000)/1000</f>
        <v>0.81100000000000005</v>
      </c>
      <c r="D655" s="16">
        <f>D654+1</f>
        <v>651</v>
      </c>
      <c r="E655" s="10">
        <f>ROUNDDOWN(D655/52,0)+1</f>
        <v>13</v>
      </c>
      <c r="F655" s="15">
        <f>F654+7</f>
        <v>49177</v>
      </c>
      <c r="G655" s="4">
        <f>YEAR(F655)</f>
        <v>2034</v>
      </c>
      <c r="H655" s="33">
        <v>0.184</v>
      </c>
      <c r="I655" s="33">
        <v>0.96299999999999997</v>
      </c>
      <c r="J655" s="33">
        <v>0.623</v>
      </c>
      <c r="K655" s="16" t="str">
        <f>IF(M654&gt;1,"Up","Down")</f>
        <v>Down</v>
      </c>
      <c r="L655" s="16" t="str">
        <f>IF(K655="Up",IF(H655&lt;$BJ$7,"Up","Down"),IF(H655&lt;$BK$7,"Down","Up"))</f>
        <v>Down</v>
      </c>
      <c r="M655" s="17">
        <f>IF(L655="Up",INDEX($AK$5:$AK$1005,MATCH(I655,$AI$5:$AI$1005,0),1),INDEX($AL$5:$AL$1005,MATCH(J655,$AI$5:$AI$1005,0),1))</f>
        <v>0.9910029582931702</v>
      </c>
      <c r="N655" s="16" t="str">
        <f>IF(P654&gt;1,"Up","Down")</f>
        <v>Down</v>
      </c>
      <c r="O655" s="16" t="str">
        <f>IF(N655="Up",IF(H655&lt;$BJ$12,"Up","Down"),IF(H655&lt;$BK$12,"Down","Up"))</f>
        <v>Down</v>
      </c>
      <c r="P655" s="17">
        <f>IF(O655="Up",INDEX($AP$5:$AP$1005,MATCH(I655,$AI$5:$AI$1005,0),1),INDEX($AQ$5:$AQ$1005,MATCH(J655,$AI$5:$AI$1005,0),1))</f>
        <v>0.99022378516887632</v>
      </c>
      <c r="Q655" s="19">
        <f>T654</f>
        <v>117721.32900207485</v>
      </c>
      <c r="R655" s="19">
        <f>INDEX(model!$S$5:$S$35,MATCH(G655,model!$Q$5:$Q$35,0),1)*model!$O$5</f>
        <v>0</v>
      </c>
      <c r="S655" s="19">
        <f>IF(RIGHT(B655,1)="C",T654*INDEX(model!$T$5:$T$35,MATCH(G655,model!$Q$5:$Q$35,0),1),0)</f>
        <v>0</v>
      </c>
      <c r="T655" s="19">
        <f>(Q655+R655-S655)*M655</f>
        <v>116662.18529525975</v>
      </c>
      <c r="U655" s="19">
        <f>X654</f>
        <v>142890.24695128153</v>
      </c>
      <c r="V655" s="19">
        <f>INDEX(model!$S$5:$S$35,MATCH(G655,model!$Q$5:$Q$35,0),1)*model!$O$6</f>
        <v>0</v>
      </c>
      <c r="W655" s="19">
        <f>IF(RIGHT(B655,1)="C",X654*INDEX(model!$T$5:$T$35,MATCH(G655,model!$Q$5:$Q$35,0),1),0)</f>
        <v>0</v>
      </c>
      <c r="X655" s="19">
        <f>(U655+V655-W655)*P655</f>
        <v>141493.32119981348</v>
      </c>
      <c r="Y655" s="19"/>
      <c r="Z655" s="36" t="str">
        <f>K655&amp;L655</f>
        <v>DownDown</v>
      </c>
      <c r="AA655" s="36" t="str">
        <f>N655&amp;O655</f>
        <v>DownDown</v>
      </c>
      <c r="AB655" s="19"/>
      <c r="AC655" s="19"/>
      <c r="AD655" s="19"/>
      <c r="AE655" s="19"/>
      <c r="AI655" s="18">
        <f>ROUND(AI654-0.001,3)</f>
        <v>0.35</v>
      </c>
      <c r="AJ655" s="9">
        <f t="array" ref="AJ655">PERCENTILE(IF($BB$5:$BB$2729="Y",$AY$5:$AY$2729),$AI655)</f>
        <v>0.99625322148153028</v>
      </c>
      <c r="AK655" s="9">
        <f t="array" ref="AK655">PERCENTILE(IF($BC$5:$BC$2729="Y",$AY$5:$AY$2729),$AI655)</f>
        <v>1.0084991979290736</v>
      </c>
      <c r="AL655" s="9">
        <f t="array" ref="AL655">PERCENTILE(IF($BD$5:$BD$2729="Y",$AY$5:$AY$2729),$AI655)</f>
        <v>0.98189060589449484</v>
      </c>
      <c r="AM655" s="41" t="str">
        <f>IF(AI655&lt;$BJ$7,"Up","Down")</f>
        <v>Up</v>
      </c>
      <c r="AN655" s="41" t="str">
        <f>IF(AI655&lt;$BK$7,"Down","Up")</f>
        <v>Down</v>
      </c>
      <c r="AO655" s="9">
        <f t="array" ref="AO655">PERCENTILE(IF($BT$5:$BT$2729="Y",$BQ$5:$BQ$2729),$AI655)</f>
        <v>0.99516382103156742</v>
      </c>
      <c r="AP655" s="9">
        <f t="array" ref="AP655">PERCENTILE(IF($BU$5:$BU$2729="Y",$BQ$5:$BQ$2729),$AI655)</f>
        <v>1.0116610890601083</v>
      </c>
      <c r="AQ655" s="9">
        <f t="array" ref="AQ655">PERCENTILE(IF($BV$5:$BV$2729="Y",$BQ$5:$BQ$2729),$AI655)</f>
        <v>0.9774539970534506</v>
      </c>
      <c r="AR655" s="41" t="str">
        <f>IF(AI655&lt;$BJ$12,"Up","Down")</f>
        <v>Up</v>
      </c>
      <c r="AS655" s="41" t="str">
        <f>IF(AI655&lt;$BK$12,"Down","Up")</f>
        <v>Down</v>
      </c>
      <c r="AU655" s="4" t="str">
        <f>IF(AZ655=AZ656,IF(AZ655&gt;AZ654,AZ655&amp;"_O",""),AZ655&amp;"_C")</f>
        <v/>
      </c>
      <c r="AV655" s="7" t="str">
        <f>IF(RIGHT(AU655,1)="C",AX655/INDEX($AX$5:$AX$2729,MATCH(AZ655&amp;"_O",$AU$5:$AU$2729,0),1),"")</f>
        <v/>
      </c>
      <c r="AW655" s="38">
        <v>30120</v>
      </c>
      <c r="AX655" s="37">
        <v>107.28</v>
      </c>
      <c r="AY655" s="7">
        <f>AX655/AX654</f>
        <v>0.96440129449838197</v>
      </c>
      <c r="AZ655" s="4">
        <f>YEAR(AW655)</f>
        <v>1982</v>
      </c>
      <c r="BA655" s="2" t="s">
        <v>6</v>
      </c>
      <c r="BB655" s="12" t="str">
        <f>INDEX($CD$5:$CD$10,MATCH(BA655,$CC$5:$CC$10,0),1)</f>
        <v/>
      </c>
      <c r="BC655" s="12" t="str">
        <f>IF(AND(BB655="Y",AY655&gt;1),"Y","")</f>
        <v/>
      </c>
      <c r="BD655" s="12" t="str">
        <f>IF(AND(BB655="Y",AY655&lt;1),"Y","")</f>
        <v/>
      </c>
      <c r="BE655" s="12" t="str">
        <f>IF(AY655&gt;1,IF(AY654&gt;1,"Y",""),"")</f>
        <v/>
      </c>
      <c r="BF655" s="12" t="str">
        <f>IF(AY655&lt;1,IF(AY654&lt;1,"Y",""),"")</f>
        <v/>
      </c>
      <c r="BG655" s="2"/>
      <c r="BH655" s="2"/>
      <c r="BI655" s="2"/>
      <c r="BJ655" s="2"/>
      <c r="BK655" s="2"/>
      <c r="BL655" s="2"/>
      <c r="BM655" s="4" t="str">
        <f>IF(BR655=BR656,IF(BR655&gt;BR654,BR655&amp;"_O",""),BR655&amp;"_C")</f>
        <v/>
      </c>
      <c r="BN655" s="7" t="str">
        <f>IF(RIGHT(BM655,1)="C",BP655/INDEX($BP$5:$BP$2729,MATCH(BR655&amp;"_O",$BM$5:$BM$2729,0),1),"")</f>
        <v/>
      </c>
      <c r="BO655" s="38">
        <v>30519</v>
      </c>
      <c r="BP655" s="3">
        <v>320.70999999999998</v>
      </c>
      <c r="BQ655" s="7">
        <f>BP655/BP654</f>
        <v>1.0250583309361716</v>
      </c>
      <c r="BR655" s="4">
        <f>YEAR(BO655)</f>
        <v>1983</v>
      </c>
      <c r="BS655" s="2" t="s">
        <v>6</v>
      </c>
      <c r="BT655" s="12" t="str">
        <f>INDEX($CD$5:$CD$10,MATCH(BS655,$CC$5:$CC$10,0),1)</f>
        <v/>
      </c>
      <c r="BU655" s="12" t="str">
        <f>IF(AND(BT655="Y",BQ655&gt;1),"Y","")</f>
        <v/>
      </c>
      <c r="BV655" s="12" t="str">
        <f>IF(AND(BT655="Y",BQ655&lt;1),"Y","")</f>
        <v/>
      </c>
      <c r="BW655" s="12" t="str">
        <f>IF(BQ655&gt;1,IF(BQ654&gt;1,"Y",""),"")</f>
        <v/>
      </c>
      <c r="BX655" s="12" t="str">
        <f>IF(BQ655&lt;1,IF(BQ654&lt;1,"Y",""),"")</f>
        <v/>
      </c>
      <c r="BY655" s="2"/>
      <c r="BZ655" s="2"/>
      <c r="CA655" s="2"/>
    </row>
    <row r="656" spans="2:79">
      <c r="B656" s="4" t="str">
        <f>IF(G656=G657,IF(G656&gt;G655,G656&amp;"_O",""),G656&amp;"_C")</f>
        <v/>
      </c>
      <c r="C656" s="14">
        <f ca="1">RANDBETWEEN(0,1000)/1000</f>
        <v>0.437</v>
      </c>
      <c r="D656" s="16">
        <f>D655+1</f>
        <v>652</v>
      </c>
      <c r="E656" s="10">
        <f>ROUNDDOWN(D656/52,0)+1</f>
        <v>13</v>
      </c>
      <c r="F656" s="15">
        <f>F655+7</f>
        <v>49184</v>
      </c>
      <c r="G656" s="4">
        <f>YEAR(F656)</f>
        <v>2034</v>
      </c>
      <c r="H656" s="33">
        <v>0.64500000000000002</v>
      </c>
      <c r="I656" s="33">
        <v>0.108</v>
      </c>
      <c r="J656" s="33">
        <v>0.73199999999999998</v>
      </c>
      <c r="K656" s="16" t="str">
        <f>IF(M655&gt;1,"Up","Down")</f>
        <v>Down</v>
      </c>
      <c r="L656" s="16" t="str">
        <f>IF(K656="Up",IF(H656&lt;$BJ$7,"Up","Down"),IF(H656&lt;$BK$7,"Down","Up"))</f>
        <v>Up</v>
      </c>
      <c r="M656" s="17">
        <f>IF(L656="Up",INDEX($AK$5:$AK$1005,MATCH(I656,$AI$5:$AI$1005,0),1),INDEX($AL$5:$AL$1005,MATCH(J656,$AI$5:$AI$1005,0),1))</f>
        <v>1.0025093931581877</v>
      </c>
      <c r="N656" s="16" t="str">
        <f>IF(P655&gt;1,"Up","Down")</f>
        <v>Down</v>
      </c>
      <c r="O656" s="16" t="str">
        <f>IF(N656="Up",IF(H656&lt;$BJ$12,"Up","Down"),IF(H656&lt;$BK$12,"Down","Up"))</f>
        <v>Up</v>
      </c>
      <c r="P656" s="17">
        <f>IF(O656="Up",INDEX($AP$5:$AP$1005,MATCH(I656,$AI$5:$AI$1005,0),1),INDEX($AQ$5:$AQ$1005,MATCH(J656,$AI$5:$AI$1005,0),1))</f>
        <v>1.0036204556396182</v>
      </c>
      <c r="Q656" s="19">
        <f>T655</f>
        <v>116662.18529525975</v>
      </c>
      <c r="R656" s="19">
        <f>INDEX(model!$S$5:$S$35,MATCH(G656,model!$Q$5:$Q$35,0),1)*model!$O$5</f>
        <v>0</v>
      </c>
      <c r="S656" s="19">
        <f>IF(RIGHT(B656,1)="C",T655*INDEX(model!$T$5:$T$35,MATCH(G656,model!$Q$5:$Q$35,0),1),0)</f>
        <v>0</v>
      </c>
      <c r="T656" s="19">
        <f>(Q656+R656-S656)*M656</f>
        <v>116954.93658485889</v>
      </c>
      <c r="U656" s="19">
        <f>X655</f>
        <v>141493.32119981348</v>
      </c>
      <c r="V656" s="19">
        <f>INDEX(model!$S$5:$S$35,MATCH(G656,model!$Q$5:$Q$35,0),1)*model!$O$6</f>
        <v>0</v>
      </c>
      <c r="W656" s="19">
        <f>IF(RIGHT(B656,1)="C",X655*INDEX(model!$T$5:$T$35,MATCH(G656,model!$Q$5:$Q$35,0),1),0)</f>
        <v>0</v>
      </c>
      <c r="X656" s="19">
        <f>(U656+V656-W656)*P656</f>
        <v>142005.59149251966</v>
      </c>
      <c r="Y656" s="19"/>
      <c r="Z656" s="36" t="str">
        <f>K656&amp;L656</f>
        <v>DownUp</v>
      </c>
      <c r="AA656" s="36" t="str">
        <f>N656&amp;O656</f>
        <v>DownUp</v>
      </c>
      <c r="AB656" s="19"/>
      <c r="AC656" s="19"/>
      <c r="AD656" s="19"/>
      <c r="AE656" s="19"/>
      <c r="AI656" s="18">
        <f>ROUND(AI655-0.001,3)</f>
        <v>0.34899999999999998</v>
      </c>
      <c r="AJ656" s="9">
        <f t="array" ref="AJ656">PERCENTILE(IF($BB$5:$BB$2729="Y",$AY$5:$AY$2729),$AI656)</f>
        <v>0.99618208050036572</v>
      </c>
      <c r="AK656" s="9">
        <f t="array" ref="AK656">PERCENTILE(IF($BC$5:$BC$2729="Y",$AY$5:$AY$2729),$AI656)</f>
        <v>1.0084768536381961</v>
      </c>
      <c r="AL656" s="9">
        <f t="array" ref="AL656">PERCENTILE(IF($BD$5:$BD$2729="Y",$AY$5:$AY$2729),$AI656)</f>
        <v>0.98187696148511627</v>
      </c>
      <c r="AM656" s="41" t="str">
        <f>IF(AI656&lt;$BJ$7,"Up","Down")</f>
        <v>Up</v>
      </c>
      <c r="AN656" s="41" t="str">
        <f>IF(AI656&lt;$BK$7,"Down","Up")</f>
        <v>Down</v>
      </c>
      <c r="AO656" s="9">
        <f t="array" ref="AO656">PERCENTILE(IF($BT$5:$BT$2729="Y",$BQ$5:$BQ$2729),$AI656)</f>
        <v>0.99513732476444761</v>
      </c>
      <c r="AP656" s="9">
        <f t="array" ref="AP656">PERCENTILE(IF($BU$5:$BU$2729="Y",$BQ$5:$BQ$2729),$AI656)</f>
        <v>1.0116399672189933</v>
      </c>
      <c r="AQ656" s="9">
        <f t="array" ref="AQ656">PERCENTILE(IF($BV$5:$BV$2729="Y",$BQ$5:$BQ$2729),$AI656)</f>
        <v>0.97739538714799623</v>
      </c>
      <c r="AR656" s="41" t="str">
        <f>IF(AI656&lt;$BJ$12,"Up","Down")</f>
        <v>Up</v>
      </c>
      <c r="AS656" s="41" t="str">
        <f>IF(AI656&lt;$BK$12,"Down","Up")</f>
        <v>Down</v>
      </c>
      <c r="AU656" s="4" t="str">
        <f>IF(AZ656=AZ657,IF(AZ656&gt;AZ655,AZ656&amp;"_O",""),AZ656&amp;"_C")</f>
        <v/>
      </c>
      <c r="AV656" s="7" t="str">
        <f>IF(RIGHT(AU656,1)="C",AX656/INDEX($AX$5:$AX$2729,MATCH(AZ656&amp;"_O",$AU$5:$AU$2729,0),1),"")</f>
        <v/>
      </c>
      <c r="AW656" s="38">
        <v>30127</v>
      </c>
      <c r="AX656" s="37">
        <v>109.14</v>
      </c>
      <c r="AY656" s="7">
        <f>AX656/AX655</f>
        <v>1.017337807606264</v>
      </c>
      <c r="AZ656" s="4">
        <f>YEAR(AW656)</f>
        <v>1982</v>
      </c>
      <c r="BA656" s="2" t="s">
        <v>6</v>
      </c>
      <c r="BB656" s="12" t="str">
        <f>INDEX($CD$5:$CD$10,MATCH(BA656,$CC$5:$CC$10,0),1)</f>
        <v/>
      </c>
      <c r="BC656" s="12" t="str">
        <f>IF(AND(BB656="Y",AY656&gt;1),"Y","")</f>
        <v/>
      </c>
      <c r="BD656" s="12" t="str">
        <f>IF(AND(BB656="Y",AY656&lt;1),"Y","")</f>
        <v/>
      </c>
      <c r="BE656" s="12" t="str">
        <f>IF(AY656&gt;1,IF(AY655&gt;1,"Y",""),"")</f>
        <v/>
      </c>
      <c r="BF656" s="12" t="str">
        <f>IF(AY656&lt;1,IF(AY655&lt;1,"Y",""),"")</f>
        <v/>
      </c>
      <c r="BG656" s="2"/>
      <c r="BH656" s="2"/>
      <c r="BI656" s="2"/>
      <c r="BJ656" s="2"/>
      <c r="BK656" s="2"/>
      <c r="BL656" s="2"/>
      <c r="BM656" s="4" t="str">
        <f>IF(BR656=BR657,IF(BR656&gt;BR655,BR656&amp;"_O",""),BR656&amp;"_C")</f>
        <v/>
      </c>
      <c r="BN656" s="7" t="str">
        <f>IF(RIGHT(BM656,1)="C",BP656/INDEX($BP$5:$BP$2729,MATCH(BR656&amp;"_O",$BM$5:$BM$2729,0),1),"")</f>
        <v/>
      </c>
      <c r="BO656" s="38">
        <v>30526</v>
      </c>
      <c r="BP656" s="3">
        <v>303.95999999999998</v>
      </c>
      <c r="BQ656" s="7">
        <f>BP656/BP655</f>
        <v>0.94777213058526399</v>
      </c>
      <c r="BR656" s="4">
        <f>YEAR(BO656)</f>
        <v>1983</v>
      </c>
      <c r="BS656" s="2" t="s">
        <v>6</v>
      </c>
      <c r="BT656" s="12" t="str">
        <f>INDEX($CD$5:$CD$10,MATCH(BS656,$CC$5:$CC$10,0),1)</f>
        <v/>
      </c>
      <c r="BU656" s="12" t="str">
        <f>IF(AND(BT656="Y",BQ656&gt;1),"Y","")</f>
        <v/>
      </c>
      <c r="BV656" s="12" t="str">
        <f>IF(AND(BT656="Y",BQ656&lt;1),"Y","")</f>
        <v/>
      </c>
      <c r="BW656" s="12" t="str">
        <f>IF(BQ656&gt;1,IF(BQ655&gt;1,"Y",""),"")</f>
        <v/>
      </c>
      <c r="BX656" s="12" t="str">
        <f>IF(BQ656&lt;1,IF(BQ655&lt;1,"Y",""),"")</f>
        <v/>
      </c>
      <c r="BY656" s="2"/>
      <c r="BZ656" s="2"/>
      <c r="CA656" s="2"/>
    </row>
    <row r="657" spans="2:79">
      <c r="B657" s="4" t="str">
        <f>IF(G657=G658,IF(G657&gt;G656,G657&amp;"_O",""),G657&amp;"_C")</f>
        <v/>
      </c>
      <c r="C657" s="14">
        <f ca="1">RANDBETWEEN(0,1000)/1000</f>
        <v>0.42799999999999999</v>
      </c>
      <c r="D657" s="16">
        <f>D656+1</f>
        <v>653</v>
      </c>
      <c r="E657" s="10">
        <f>ROUNDDOWN(D657/52,0)+1</f>
        <v>13</v>
      </c>
      <c r="F657" s="15">
        <f>F656+7</f>
        <v>49191</v>
      </c>
      <c r="G657" s="4">
        <f>YEAR(F657)</f>
        <v>2034</v>
      </c>
      <c r="H657" s="33">
        <v>0.24099999999999999</v>
      </c>
      <c r="I657" s="33">
        <v>0.78300000000000003</v>
      </c>
      <c r="J657" s="33">
        <v>0.33600000000000002</v>
      </c>
      <c r="K657" s="16" t="str">
        <f>IF(M656&gt;1,"Up","Down")</f>
        <v>Up</v>
      </c>
      <c r="L657" s="16" t="str">
        <f>IF(K657="Up",IF(H657&lt;$BJ$7,"Up","Down"),IF(H657&lt;$BK$7,"Down","Up"))</f>
        <v>Up</v>
      </c>
      <c r="M657" s="17">
        <f>IF(L657="Up",INDEX($AK$5:$AK$1005,MATCH(I657,$AI$5:$AI$1005,0),1),INDEX($AL$5:$AL$1005,MATCH(J657,$AI$5:$AI$1005,0),1))</f>
        <v>1.0227739890943364</v>
      </c>
      <c r="N657" s="16" t="str">
        <f>IF(P656&gt;1,"Up","Down")</f>
        <v>Up</v>
      </c>
      <c r="O657" s="16" t="str">
        <f>IF(N657="Up",IF(H657&lt;$BJ$12,"Up","Down"),IF(H657&lt;$BK$12,"Down","Up"))</f>
        <v>Up</v>
      </c>
      <c r="P657" s="17">
        <f>IF(O657="Up",INDEX($AP$5:$AP$1005,MATCH(I657,$AI$5:$AI$1005,0),1),INDEX($AQ$5:$AQ$1005,MATCH(J657,$AI$5:$AI$1005,0),1))</f>
        <v>1.0310044320688312</v>
      </c>
      <c r="Q657" s="19">
        <f>T656</f>
        <v>116954.93658485889</v>
      </c>
      <c r="R657" s="19">
        <f>INDEX(model!$S$5:$S$35,MATCH(G657,model!$Q$5:$Q$35,0),1)*model!$O$5</f>
        <v>0</v>
      </c>
      <c r="S657" s="19">
        <f>IF(RIGHT(B657,1)="C",T656*INDEX(model!$T$5:$T$35,MATCH(G657,model!$Q$5:$Q$35,0),1),0)</f>
        <v>0</v>
      </c>
      <c r="T657" s="19">
        <f>(Q657+R657-S657)*M657</f>
        <v>119618.46703517127</v>
      </c>
      <c r="U657" s="19">
        <f>X656</f>
        <v>142005.59149251966</v>
      </c>
      <c r="V657" s="19">
        <f>INDEX(model!$S$5:$S$35,MATCH(G657,model!$Q$5:$Q$35,0),1)*model!$O$6</f>
        <v>0</v>
      </c>
      <c r="W657" s="19">
        <f>IF(RIGHT(B657,1)="C",X656*INDEX(model!$T$5:$T$35,MATCH(G657,model!$Q$5:$Q$35,0),1),0)</f>
        <v>0</v>
      </c>
      <c r="X657" s="19">
        <f>(U657+V657-W657)*P657</f>
        <v>146408.39420734366</v>
      </c>
      <c r="Y657" s="19"/>
      <c r="Z657" s="36" t="str">
        <f>K657&amp;L657</f>
        <v>UpUp</v>
      </c>
      <c r="AA657" s="36" t="str">
        <f>N657&amp;O657</f>
        <v>UpUp</v>
      </c>
      <c r="AB657" s="19"/>
      <c r="AC657" s="19"/>
      <c r="AD657" s="19"/>
      <c r="AE657" s="19"/>
      <c r="AI657" s="18">
        <f>ROUND(AI656-0.001,3)</f>
        <v>0.34799999999999998</v>
      </c>
      <c r="AJ657" s="9">
        <f t="array" ref="AJ657">PERCENTILE(IF($BB$5:$BB$2729="Y",$AY$5:$AY$2729),$AI657)</f>
        <v>0.99615704094153534</v>
      </c>
      <c r="AK657" s="9">
        <f t="array" ref="AK657">PERCENTILE(IF($BC$5:$BC$2729="Y",$AY$5:$AY$2729),$AI657)</f>
        <v>1.0084742484947011</v>
      </c>
      <c r="AL657" s="9">
        <f t="array" ref="AL657">PERCENTILE(IF($BD$5:$BD$2729="Y",$AY$5:$AY$2729),$AI657)</f>
        <v>0.98184627210500308</v>
      </c>
      <c r="AM657" s="41" t="str">
        <f>IF(AI657&lt;$BJ$7,"Up","Down")</f>
        <v>Up</v>
      </c>
      <c r="AN657" s="41" t="str">
        <f>IF(AI657&lt;$BK$7,"Down","Up")</f>
        <v>Down</v>
      </c>
      <c r="AO657" s="9">
        <f t="array" ref="AO657">PERCENTILE(IF($BT$5:$BT$2729="Y",$BQ$5:$BQ$2729),$AI657)</f>
        <v>0.99512907286925023</v>
      </c>
      <c r="AP657" s="9">
        <f t="array" ref="AP657">PERCENTILE(IF($BU$5:$BU$2729="Y",$BQ$5:$BQ$2729),$AI657)</f>
        <v>1.0115315807687022</v>
      </c>
      <c r="AQ657" s="9">
        <f t="array" ref="AQ657">PERCENTILE(IF($BV$5:$BV$2729="Y",$BQ$5:$BQ$2729),$AI657)</f>
        <v>0.97734400744038907</v>
      </c>
      <c r="AR657" s="41" t="str">
        <f>IF(AI657&lt;$BJ$12,"Up","Down")</f>
        <v>Up</v>
      </c>
      <c r="AS657" s="41" t="str">
        <f>IF(AI657&lt;$BK$12,"Down","Up")</f>
        <v>Down</v>
      </c>
      <c r="AU657" s="4" t="str">
        <f>IF(AZ657=AZ658,IF(AZ657&gt;AZ656,AZ657&amp;"_O",""),AZ657&amp;"_C")</f>
        <v/>
      </c>
      <c r="AV657" s="7" t="str">
        <f>IF(RIGHT(AU657,1)="C",AX657/INDEX($AX$5:$AX$2729,MATCH(AZ657&amp;"_O",$AU$5:$AU$2729,0),1),"")</f>
        <v/>
      </c>
      <c r="AW657" s="38">
        <v>30134</v>
      </c>
      <c r="AX657" s="37">
        <v>107.65</v>
      </c>
      <c r="AY657" s="7">
        <f>AX657/AX656</f>
        <v>0.98634781015209827</v>
      </c>
      <c r="AZ657" s="4">
        <f>YEAR(AW657)</f>
        <v>1982</v>
      </c>
      <c r="BA657" s="2" t="s">
        <v>6</v>
      </c>
      <c r="BB657" s="12" t="str">
        <f>INDEX($CD$5:$CD$10,MATCH(BA657,$CC$5:$CC$10,0),1)</f>
        <v/>
      </c>
      <c r="BC657" s="12" t="str">
        <f>IF(AND(BB657="Y",AY657&gt;1),"Y","")</f>
        <v/>
      </c>
      <c r="BD657" s="12" t="str">
        <f>IF(AND(BB657="Y",AY657&lt;1),"Y","")</f>
        <v/>
      </c>
      <c r="BE657" s="12" t="str">
        <f>IF(AY657&gt;1,IF(AY656&gt;1,"Y",""),"")</f>
        <v/>
      </c>
      <c r="BF657" s="12" t="str">
        <f>IF(AY657&lt;1,IF(AY656&lt;1,"Y",""),"")</f>
        <v/>
      </c>
      <c r="BG657" s="2"/>
      <c r="BH657" s="2"/>
      <c r="BI657" s="2"/>
      <c r="BJ657" s="2"/>
      <c r="BK657" s="2"/>
      <c r="BL657" s="2"/>
      <c r="BM657" s="4" t="str">
        <f>IF(BR657=BR658,IF(BR657&gt;BR656,BR657&amp;"_O",""),BR657&amp;"_C")</f>
        <v/>
      </c>
      <c r="BN657" s="7" t="str">
        <f>IF(RIGHT(BM657,1)="C",BP657/INDEX($BP$5:$BP$2729,MATCH(BR657&amp;"_O",$BM$5:$BM$2729,0),1),"")</f>
        <v/>
      </c>
      <c r="BO657" s="38">
        <v>30533</v>
      </c>
      <c r="BP657" s="3">
        <v>300.2</v>
      </c>
      <c r="BQ657" s="7">
        <f>BP657/BP656</f>
        <v>0.9876299513093828</v>
      </c>
      <c r="BR657" s="4">
        <f>YEAR(BO657)</f>
        <v>1983</v>
      </c>
      <c r="BS657" s="2" t="s">
        <v>6</v>
      </c>
      <c r="BT657" s="12" t="str">
        <f>INDEX($CD$5:$CD$10,MATCH(BS657,$CC$5:$CC$10,0),1)</f>
        <v/>
      </c>
      <c r="BU657" s="12" t="str">
        <f>IF(AND(BT657="Y",BQ657&gt;1),"Y","")</f>
        <v/>
      </c>
      <c r="BV657" s="12" t="str">
        <f>IF(AND(BT657="Y",BQ657&lt;1),"Y","")</f>
        <v/>
      </c>
      <c r="BW657" s="12" t="str">
        <f>IF(BQ657&gt;1,IF(BQ656&gt;1,"Y",""),"")</f>
        <v/>
      </c>
      <c r="BX657" s="12" t="str">
        <f>IF(BQ657&lt;1,IF(BQ656&lt;1,"Y",""),"")</f>
        <v>Y</v>
      </c>
      <c r="BY657" s="2"/>
      <c r="BZ657" s="2"/>
      <c r="CA657" s="2"/>
    </row>
    <row r="658" spans="2:79">
      <c r="B658" s="4" t="str">
        <f>IF(G658=G659,IF(G658&gt;G657,G658&amp;"_O",""),G658&amp;"_C")</f>
        <v/>
      </c>
      <c r="C658" s="14">
        <f ca="1">RANDBETWEEN(0,1000)/1000</f>
        <v>0.63500000000000001</v>
      </c>
      <c r="D658" s="16">
        <f>D657+1</f>
        <v>654</v>
      </c>
      <c r="E658" s="10">
        <f>ROUNDDOWN(D658/52,0)+1</f>
        <v>13</v>
      </c>
      <c r="F658" s="15">
        <f>F657+7</f>
        <v>49198</v>
      </c>
      <c r="G658" s="4">
        <f>YEAR(F658)</f>
        <v>2034</v>
      </c>
      <c r="H658" s="33">
        <v>0.13400000000000001</v>
      </c>
      <c r="I658" s="33">
        <v>0.9</v>
      </c>
      <c r="J658" s="33">
        <v>0.89300000000000002</v>
      </c>
      <c r="K658" s="16" t="str">
        <f>IF(M657&gt;1,"Up","Down")</f>
        <v>Up</v>
      </c>
      <c r="L658" s="16" t="str">
        <f>IF(K658="Up",IF(H658&lt;$BJ$7,"Up","Down"),IF(H658&lt;$BK$7,"Down","Up"))</f>
        <v>Up</v>
      </c>
      <c r="M658" s="17">
        <f>IF(L658="Up",INDEX($AK$5:$AK$1005,MATCH(I658,$AI$5:$AI$1005,0),1),INDEX($AL$5:$AL$1005,MATCH(J658,$AI$5:$AI$1005,0),1))</f>
        <v>1.0326896076717262</v>
      </c>
      <c r="N658" s="16" t="str">
        <f>IF(P657&gt;1,"Up","Down")</f>
        <v>Up</v>
      </c>
      <c r="O658" s="16" t="str">
        <f>IF(N658="Up",IF(H658&lt;$BJ$12,"Up","Down"),IF(H658&lt;$BK$12,"Down","Up"))</f>
        <v>Up</v>
      </c>
      <c r="P658" s="17">
        <f>IF(O658="Up",INDEX($AP$5:$AP$1005,MATCH(I658,$AI$5:$AI$1005,0),1),INDEX($AQ$5:$AQ$1005,MATCH(J658,$AI$5:$AI$1005,0),1))</f>
        <v>1.0445142106625134</v>
      </c>
      <c r="Q658" s="19">
        <f>T657</f>
        <v>119618.46703517127</v>
      </c>
      <c r="R658" s="19">
        <f>INDEX(model!$S$5:$S$35,MATCH(G658,model!$Q$5:$Q$35,0),1)*model!$O$5</f>
        <v>0</v>
      </c>
      <c r="S658" s="19">
        <f>IF(RIGHT(B658,1)="C",T657*INDEX(model!$T$5:$T$35,MATCH(G658,model!$Q$5:$Q$35,0),1),0)</f>
        <v>0</v>
      </c>
      <c r="T658" s="19">
        <f>(Q658+R658-S658)*M658</f>
        <v>123528.74779284434</v>
      </c>
      <c r="U658" s="19">
        <f>X657</f>
        <v>146408.39420734366</v>
      </c>
      <c r="V658" s="19">
        <f>INDEX(model!$S$5:$S$35,MATCH(G658,model!$Q$5:$Q$35,0),1)*model!$O$6</f>
        <v>0</v>
      </c>
      <c r="W658" s="19">
        <f>IF(RIGHT(B658,1)="C",X657*INDEX(model!$T$5:$T$35,MATCH(G658,model!$Q$5:$Q$35,0),1),0)</f>
        <v>0</v>
      </c>
      <c r="X658" s="19">
        <f>(U658+V658-W658)*P658</f>
        <v>152925.64830984967</v>
      </c>
      <c r="Y658" s="19"/>
      <c r="Z658" s="36" t="str">
        <f>K658&amp;L658</f>
        <v>UpUp</v>
      </c>
      <c r="AA658" s="36" t="str">
        <f>N658&amp;O658</f>
        <v>UpUp</v>
      </c>
      <c r="AB658" s="19"/>
      <c r="AC658" s="19"/>
      <c r="AD658" s="19"/>
      <c r="AE658" s="19"/>
      <c r="AI658" s="18">
        <f>ROUND(AI657-0.001,3)</f>
        <v>0.34699999999999998</v>
      </c>
      <c r="AJ658" s="9">
        <f t="array" ref="AJ658">PERCENTILE(IF($BB$5:$BB$2729="Y",$AY$5:$AY$2729),$AI658)</f>
        <v>0.99612238552459687</v>
      </c>
      <c r="AK658" s="9">
        <f t="array" ref="AK658">PERCENTILE(IF($BC$5:$BC$2729="Y",$AY$5:$AY$2729),$AI658)</f>
        <v>1.0084036946294392</v>
      </c>
      <c r="AL658" s="9">
        <f t="array" ref="AL658">PERCENTILE(IF($BD$5:$BD$2729="Y",$AY$5:$AY$2729),$AI658)</f>
        <v>0.9818205642359461</v>
      </c>
      <c r="AM658" s="41" t="str">
        <f>IF(AI658&lt;$BJ$7,"Up","Down")</f>
        <v>Up</v>
      </c>
      <c r="AN658" s="41" t="str">
        <f>IF(AI658&lt;$BK$7,"Down","Up")</f>
        <v>Down</v>
      </c>
      <c r="AO658" s="9">
        <f t="array" ref="AO658">PERCENTILE(IF($BT$5:$BT$2729="Y",$BQ$5:$BQ$2729),$AI658)</f>
        <v>0.99505401530133675</v>
      </c>
      <c r="AP658" s="9">
        <f t="array" ref="AP658">PERCENTILE(IF($BU$5:$BU$2729="Y",$BQ$5:$BQ$2729),$AI658)</f>
        <v>1.0114958987136198</v>
      </c>
      <c r="AQ658" s="9">
        <f t="array" ref="AQ658">PERCENTILE(IF($BV$5:$BV$2729="Y",$BQ$5:$BQ$2729),$AI658)</f>
        <v>0.97729402157267864</v>
      </c>
      <c r="AR658" s="41" t="str">
        <f>IF(AI658&lt;$BJ$12,"Up","Down")</f>
        <v>Up</v>
      </c>
      <c r="AS658" s="41" t="str">
        <f>IF(AI658&lt;$BK$12,"Down","Up")</f>
        <v>Down</v>
      </c>
      <c r="AU658" s="4" t="str">
        <f>IF(AZ658=AZ659,IF(AZ658&gt;AZ657,AZ658&amp;"_O",""),AZ658&amp;"_C")</f>
        <v/>
      </c>
      <c r="AV658" s="7" t="str">
        <f>IF(RIGHT(AU658,1)="C",AX658/INDEX($AX$5:$AX$2729,MATCH(AZ658&amp;"_O",$AU$5:$AU$2729,0),1),"")</f>
        <v/>
      </c>
      <c r="AW658" s="38">
        <v>30141</v>
      </c>
      <c r="AX658" s="37">
        <v>108.83</v>
      </c>
      <c r="AY658" s="7">
        <f>AX658/AX657</f>
        <v>1.0109614491407337</v>
      </c>
      <c r="AZ658" s="4">
        <f>YEAR(AW658)</f>
        <v>1982</v>
      </c>
      <c r="BA658" s="2" t="s">
        <v>6</v>
      </c>
      <c r="BB658" s="12" t="str">
        <f>INDEX($CD$5:$CD$10,MATCH(BA658,$CC$5:$CC$10,0),1)</f>
        <v/>
      </c>
      <c r="BC658" s="12" t="str">
        <f>IF(AND(BB658="Y",AY658&gt;1),"Y","")</f>
        <v/>
      </c>
      <c r="BD658" s="12" t="str">
        <f>IF(AND(BB658="Y",AY658&lt;1),"Y","")</f>
        <v/>
      </c>
      <c r="BE658" s="12" t="str">
        <f>IF(AY658&gt;1,IF(AY657&gt;1,"Y",""),"")</f>
        <v/>
      </c>
      <c r="BF658" s="12" t="str">
        <f>IF(AY658&lt;1,IF(AY657&lt;1,"Y",""),"")</f>
        <v/>
      </c>
      <c r="BG658" s="2"/>
      <c r="BH658" s="2"/>
      <c r="BI658" s="2"/>
      <c r="BJ658" s="2"/>
      <c r="BK658" s="2"/>
      <c r="BL658" s="2"/>
      <c r="BM658" s="4" t="str">
        <f>IF(BR658=BR659,IF(BR658&gt;BR657,BR658&amp;"_O",""),BR658&amp;"_C")</f>
        <v/>
      </c>
      <c r="BN658" s="7" t="str">
        <f>IF(RIGHT(BM658,1)="C",BP658/INDEX($BP$5:$BP$2729,MATCH(BR658&amp;"_O",$BM$5:$BM$2729,0),1),"")</f>
        <v/>
      </c>
      <c r="BO658" s="38">
        <v>30540</v>
      </c>
      <c r="BP658" s="3">
        <v>299.58</v>
      </c>
      <c r="BQ658" s="7">
        <f>BP658/BP657</f>
        <v>0.99793471019320457</v>
      </c>
      <c r="BR658" s="4">
        <f>YEAR(BO658)</f>
        <v>1983</v>
      </c>
      <c r="BS658" s="2" t="s">
        <v>6</v>
      </c>
      <c r="BT658" s="12" t="str">
        <f>INDEX($CD$5:$CD$10,MATCH(BS658,$CC$5:$CC$10,0),1)</f>
        <v/>
      </c>
      <c r="BU658" s="12" t="str">
        <f>IF(AND(BT658="Y",BQ658&gt;1),"Y","")</f>
        <v/>
      </c>
      <c r="BV658" s="12" t="str">
        <f>IF(AND(BT658="Y",BQ658&lt;1),"Y","")</f>
        <v/>
      </c>
      <c r="BW658" s="12" t="str">
        <f>IF(BQ658&gt;1,IF(BQ657&gt;1,"Y",""),"")</f>
        <v/>
      </c>
      <c r="BX658" s="12" t="str">
        <f>IF(BQ658&lt;1,IF(BQ657&lt;1,"Y",""),"")</f>
        <v>Y</v>
      </c>
      <c r="BY658" s="2"/>
      <c r="BZ658" s="2"/>
      <c r="CA658" s="2"/>
    </row>
    <row r="659" spans="2:79">
      <c r="B659" s="4" t="str">
        <f>IF(G659=G660,IF(G659&gt;G658,G659&amp;"_O",""),G659&amp;"_C")</f>
        <v/>
      </c>
      <c r="C659" s="14">
        <f ca="1">RANDBETWEEN(0,1000)/1000</f>
        <v>0.92900000000000005</v>
      </c>
      <c r="D659" s="16">
        <f>D658+1</f>
        <v>655</v>
      </c>
      <c r="E659" s="10">
        <f>ROUNDDOWN(D659/52,0)+1</f>
        <v>13</v>
      </c>
      <c r="F659" s="15">
        <f>F658+7</f>
        <v>49205</v>
      </c>
      <c r="G659" s="4">
        <f>YEAR(F659)</f>
        <v>2034</v>
      </c>
      <c r="H659" s="33">
        <v>0.38700000000000001</v>
      </c>
      <c r="I659" s="33">
        <v>0.90400000000000003</v>
      </c>
      <c r="J659" s="33">
        <v>0.21299999999999999</v>
      </c>
      <c r="K659" s="16" t="str">
        <f>IF(M658&gt;1,"Up","Down")</f>
        <v>Up</v>
      </c>
      <c r="L659" s="16" t="str">
        <f>IF(K659="Up",IF(H659&lt;$BJ$7,"Up","Down"),IF(H659&lt;$BK$7,"Down","Up"))</f>
        <v>Up</v>
      </c>
      <c r="M659" s="17">
        <f>IF(L659="Up",INDEX($AK$5:$AK$1005,MATCH(I659,$AI$5:$AI$1005,0),1),INDEX($AL$5:$AL$1005,MATCH(J659,$AI$5:$AI$1005,0),1))</f>
        <v>1.0333377078855535</v>
      </c>
      <c r="N659" s="16" t="str">
        <f>IF(P658&gt;1,"Up","Down")</f>
        <v>Up</v>
      </c>
      <c r="O659" s="16" t="str">
        <f>IF(N659="Up",IF(H659&lt;$BJ$12,"Up","Down"),IF(H659&lt;$BK$12,"Down","Up"))</f>
        <v>Up</v>
      </c>
      <c r="P659" s="17">
        <f>IF(O659="Up",INDEX($AP$5:$AP$1005,MATCH(I659,$AI$5:$AI$1005,0),1),INDEX($AQ$5:$AQ$1005,MATCH(J659,$AI$5:$AI$1005,0),1))</f>
        <v>1.0453200048580076</v>
      </c>
      <c r="Q659" s="19">
        <f>T658</f>
        <v>123528.74779284434</v>
      </c>
      <c r="R659" s="19">
        <f>INDEX(model!$S$5:$S$35,MATCH(G659,model!$Q$5:$Q$35,0),1)*model!$O$5</f>
        <v>0</v>
      </c>
      <c r="S659" s="19">
        <f>IF(RIGHT(B659,1)="C",T658*INDEX(model!$T$5:$T$35,MATCH(G659,model!$Q$5:$Q$35,0),1),0)</f>
        <v>0</v>
      </c>
      <c r="T659" s="19">
        <f>(Q659+R659-S659)*M659</f>
        <v>127646.91310223039</v>
      </c>
      <c r="U659" s="19">
        <f>X658</f>
        <v>152925.64830984967</v>
      </c>
      <c r="V659" s="19">
        <f>INDEX(model!$S$5:$S$35,MATCH(G659,model!$Q$5:$Q$35,0),1)*model!$O$6</f>
        <v>0</v>
      </c>
      <c r="W659" s="19">
        <f>IF(RIGHT(B659,1)="C",X658*INDEX(model!$T$5:$T$35,MATCH(G659,model!$Q$5:$Q$35,0),1),0)</f>
        <v>0</v>
      </c>
      <c r="X659" s="19">
        <f>(U659+V659-W659)*P659</f>
        <v>159856.23943416603</v>
      </c>
      <c r="Y659" s="19"/>
      <c r="Z659" s="36" t="str">
        <f>K659&amp;L659</f>
        <v>UpUp</v>
      </c>
      <c r="AA659" s="36" t="str">
        <f>N659&amp;O659</f>
        <v>UpUp</v>
      </c>
      <c r="AB659" s="19"/>
      <c r="AC659" s="19"/>
      <c r="AD659" s="19"/>
      <c r="AE659" s="19"/>
      <c r="AI659" s="18">
        <f>ROUND(AI658-0.001,3)</f>
        <v>0.34599999999999997</v>
      </c>
      <c r="AJ659" s="9">
        <f t="array" ref="AJ659">PERCENTILE(IF($BB$5:$BB$2729="Y",$AY$5:$AY$2729),$AI659)</f>
        <v>0.99605429708403115</v>
      </c>
      <c r="AK659" s="9">
        <f t="array" ref="AK659">PERCENTILE(IF($BC$5:$BC$2729="Y",$AY$5:$AY$2729),$AI659)</f>
        <v>1.0083855220983913</v>
      </c>
      <c r="AL659" s="9">
        <f t="array" ref="AL659">PERCENTILE(IF($BD$5:$BD$2729="Y",$AY$5:$AY$2729),$AI659)</f>
        <v>0.98178694085670637</v>
      </c>
      <c r="AM659" s="41" t="str">
        <f>IF(AI659&lt;$BJ$7,"Up","Down")</f>
        <v>Up</v>
      </c>
      <c r="AN659" s="41" t="str">
        <f>IF(AI659&lt;$BK$7,"Down","Up")</f>
        <v>Down</v>
      </c>
      <c r="AO659" s="9">
        <f t="array" ref="AO659">PERCENTILE(IF($BT$5:$BT$2729="Y",$BQ$5:$BQ$2729),$AI659)</f>
        <v>0.99492954290822111</v>
      </c>
      <c r="AP659" s="9">
        <f t="array" ref="AP659">PERCENTILE(IF($BU$5:$BU$2729="Y",$BQ$5:$BQ$2729),$AI659)</f>
        <v>1.0114427694038337</v>
      </c>
      <c r="AQ659" s="9">
        <f t="array" ref="AQ659">PERCENTILE(IF($BV$5:$BV$2729="Y",$BQ$5:$BQ$2729),$AI659)</f>
        <v>0.97724393160610246</v>
      </c>
      <c r="AR659" s="41" t="str">
        <f>IF(AI659&lt;$BJ$12,"Up","Down")</f>
        <v>Up</v>
      </c>
      <c r="AS659" s="41" t="str">
        <f>IF(AI659&lt;$BK$12,"Down","Up")</f>
        <v>Down</v>
      </c>
      <c r="AU659" s="4" t="str">
        <f>IF(AZ659=AZ660,IF(AZ659&gt;AZ658,AZ659&amp;"_O",""),AZ659&amp;"_C")</f>
        <v/>
      </c>
      <c r="AV659" s="7" t="str">
        <f>IF(RIGHT(AU659,1)="C",AX659/INDEX($AX$5:$AX$2729,MATCH(AZ659&amp;"_O",$AU$5:$AU$2729,0),1),"")</f>
        <v/>
      </c>
      <c r="AW659" s="38">
        <v>30148</v>
      </c>
      <c r="AX659" s="37">
        <v>111.07</v>
      </c>
      <c r="AY659" s="7">
        <f>AX659/AX658</f>
        <v>1.0205825599558944</v>
      </c>
      <c r="AZ659" s="4">
        <f>YEAR(AW659)</f>
        <v>1982</v>
      </c>
      <c r="BA659" s="2" t="s">
        <v>6</v>
      </c>
      <c r="BB659" s="12" t="str">
        <f>INDEX($CD$5:$CD$10,MATCH(BA659,$CC$5:$CC$10,0),1)</f>
        <v/>
      </c>
      <c r="BC659" s="12" t="str">
        <f>IF(AND(BB659="Y",AY659&gt;1),"Y","")</f>
        <v/>
      </c>
      <c r="BD659" s="12" t="str">
        <f>IF(AND(BB659="Y",AY659&lt;1),"Y","")</f>
        <v/>
      </c>
      <c r="BE659" s="12" t="str">
        <f>IF(AY659&gt;1,IF(AY658&gt;1,"Y",""),"")</f>
        <v>Y</v>
      </c>
      <c r="BF659" s="12" t="str">
        <f>IF(AY659&lt;1,IF(AY658&lt;1,"Y",""),"")</f>
        <v/>
      </c>
      <c r="BG659" s="2"/>
      <c r="BH659" s="2"/>
      <c r="BI659" s="2"/>
      <c r="BJ659" s="2"/>
      <c r="BK659" s="2"/>
      <c r="BL659" s="2"/>
      <c r="BM659" s="4" t="str">
        <f>IF(BR659=BR660,IF(BR659&gt;BR658,BR659&amp;"_O",""),BR659&amp;"_C")</f>
        <v/>
      </c>
      <c r="BN659" s="7" t="str">
        <f>IF(RIGHT(BM659,1)="C",BP659/INDEX($BP$5:$BP$2729,MATCH(BR659&amp;"_O",$BM$5:$BM$2729,0),1),"")</f>
        <v/>
      </c>
      <c r="BO659" s="38">
        <v>30547</v>
      </c>
      <c r="BP659" s="3">
        <v>299.10000000000002</v>
      </c>
      <c r="BQ659" s="7">
        <f>BP659/BP658</f>
        <v>0.99839775685960352</v>
      </c>
      <c r="BR659" s="4">
        <f>YEAR(BO659)</f>
        <v>1983</v>
      </c>
      <c r="BS659" s="2" t="s">
        <v>6</v>
      </c>
      <c r="BT659" s="12" t="str">
        <f>INDEX($CD$5:$CD$10,MATCH(BS659,$CC$5:$CC$10,0),1)</f>
        <v/>
      </c>
      <c r="BU659" s="12" t="str">
        <f>IF(AND(BT659="Y",BQ659&gt;1),"Y","")</f>
        <v/>
      </c>
      <c r="BV659" s="12" t="str">
        <f>IF(AND(BT659="Y",BQ659&lt;1),"Y","")</f>
        <v/>
      </c>
      <c r="BW659" s="12" t="str">
        <f>IF(BQ659&gt;1,IF(BQ658&gt;1,"Y",""),"")</f>
        <v/>
      </c>
      <c r="BX659" s="12" t="str">
        <f>IF(BQ659&lt;1,IF(BQ658&lt;1,"Y",""),"")</f>
        <v>Y</v>
      </c>
      <c r="BY659" s="2"/>
      <c r="BZ659" s="2"/>
      <c r="CA659" s="2"/>
    </row>
    <row r="660" spans="2:79">
      <c r="B660" s="4" t="str">
        <f>IF(G660=G661,IF(G660&gt;G659,G660&amp;"_O",""),G660&amp;"_C")</f>
        <v/>
      </c>
      <c r="C660" s="14">
        <f ca="1">RANDBETWEEN(0,1000)/1000</f>
        <v>6.0000000000000001E-3</v>
      </c>
      <c r="D660" s="16">
        <f>D659+1</f>
        <v>656</v>
      </c>
      <c r="E660" s="10">
        <f>ROUNDDOWN(D660/52,0)+1</f>
        <v>13</v>
      </c>
      <c r="F660" s="15">
        <f>F659+7</f>
        <v>49212</v>
      </c>
      <c r="G660" s="4">
        <f>YEAR(F660)</f>
        <v>2034</v>
      </c>
      <c r="H660" s="33">
        <v>0.192</v>
      </c>
      <c r="I660" s="33">
        <v>0.97299999999999998</v>
      </c>
      <c r="J660" s="33">
        <v>0.56599999999999995</v>
      </c>
      <c r="K660" s="16" t="str">
        <f>IF(M659&gt;1,"Up","Down")</f>
        <v>Up</v>
      </c>
      <c r="L660" s="16" t="str">
        <f>IF(K660="Up",IF(H660&lt;$BJ$7,"Up","Down"),IF(H660&lt;$BK$7,"Down","Up"))</f>
        <v>Up</v>
      </c>
      <c r="M660" s="17">
        <f>IF(L660="Up",INDEX($AK$5:$AK$1005,MATCH(I660,$AI$5:$AI$1005,0),1),INDEX($AL$5:$AL$1005,MATCH(J660,$AI$5:$AI$1005,0),1))</f>
        <v>1.0419549581058682</v>
      </c>
      <c r="N660" s="16" t="str">
        <f>IF(P659&gt;1,"Up","Down")</f>
        <v>Up</v>
      </c>
      <c r="O660" s="16" t="str">
        <f>IF(N660="Up",IF(H660&lt;$BJ$12,"Up","Down"),IF(H660&lt;$BK$12,"Down","Up"))</f>
        <v>Up</v>
      </c>
      <c r="P660" s="17">
        <f>IF(O660="Up",INDEX($AP$5:$AP$1005,MATCH(I660,$AI$5:$AI$1005,0),1),INDEX($AQ$5:$AQ$1005,MATCH(J660,$AI$5:$AI$1005,0),1))</f>
        <v>1.0554235434480017</v>
      </c>
      <c r="Q660" s="19">
        <f>T659</f>
        <v>127646.91310223039</v>
      </c>
      <c r="R660" s="19">
        <f>INDEX(model!$S$5:$S$35,MATCH(G660,model!$Q$5:$Q$35,0),1)*model!$O$5</f>
        <v>0</v>
      </c>
      <c r="S660" s="19">
        <f>IF(RIGHT(B660,1)="C",T659*INDEX(model!$T$5:$T$35,MATCH(G660,model!$Q$5:$Q$35,0),1),0)</f>
        <v>0</v>
      </c>
      <c r="T660" s="19">
        <f>(Q660+R660-S660)*M660</f>
        <v>133002.33399377787</v>
      </c>
      <c r="U660" s="19">
        <f>X659</f>
        <v>159856.23943416603</v>
      </c>
      <c r="V660" s="19">
        <f>INDEX(model!$S$5:$S$35,MATCH(G660,model!$Q$5:$Q$35,0),1)*model!$O$6</f>
        <v>0</v>
      </c>
      <c r="W660" s="19">
        <f>IF(RIGHT(B660,1)="C",X659*INDEX(model!$T$5:$T$35,MATCH(G660,model!$Q$5:$Q$35,0),1),0)</f>
        <v>0</v>
      </c>
      <c r="X660" s="19">
        <f>(U660+V660-W660)*P660</f>
        <v>168716.03866587969</v>
      </c>
      <c r="Y660" s="19"/>
      <c r="Z660" s="36" t="str">
        <f>K660&amp;L660</f>
        <v>UpUp</v>
      </c>
      <c r="AA660" s="36" t="str">
        <f>N660&amp;O660</f>
        <v>UpUp</v>
      </c>
      <c r="AB660" s="19"/>
      <c r="AC660" s="19"/>
      <c r="AD660" s="19"/>
      <c r="AE660" s="19"/>
      <c r="AI660" s="18">
        <f>ROUND(AI659-0.001,3)</f>
        <v>0.34499999999999997</v>
      </c>
      <c r="AJ660" s="9">
        <f t="array" ref="AJ660">PERCENTILE(IF($BB$5:$BB$2729="Y",$AY$5:$AY$2729),$AI660)</f>
        <v>0.99602491112751346</v>
      </c>
      <c r="AK660" s="9">
        <f t="array" ref="AK660">PERCENTILE(IF($BC$5:$BC$2729="Y",$AY$5:$AY$2729),$AI660)</f>
        <v>1.0083477783160284</v>
      </c>
      <c r="AL660" s="9">
        <f t="array" ref="AL660">PERCENTILE(IF($BD$5:$BD$2729="Y",$AY$5:$AY$2729),$AI660)</f>
        <v>0.98173150657090869</v>
      </c>
      <c r="AM660" s="41" t="str">
        <f>IF(AI660&lt;$BJ$7,"Up","Down")</f>
        <v>Up</v>
      </c>
      <c r="AN660" s="41" t="str">
        <f>IF(AI660&lt;$BK$7,"Down","Up")</f>
        <v>Down</v>
      </c>
      <c r="AO660" s="9">
        <f t="array" ref="AO660">PERCENTILE(IF($BT$5:$BT$2729="Y",$BQ$5:$BQ$2729),$AI660)</f>
        <v>0.99486072938283765</v>
      </c>
      <c r="AP660" s="9">
        <f t="array" ref="AP660">PERCENTILE(IF($BU$5:$BU$2729="Y",$BQ$5:$BQ$2729),$AI660)</f>
        <v>1.0113868923496021</v>
      </c>
      <c r="AQ660" s="9">
        <f t="array" ref="AQ660">PERCENTILE(IF($BV$5:$BV$2729="Y",$BQ$5:$BQ$2729),$AI660)</f>
        <v>0.9772117706634591</v>
      </c>
      <c r="AR660" s="41" t="str">
        <f>IF(AI660&lt;$BJ$12,"Up","Down")</f>
        <v>Up</v>
      </c>
      <c r="AS660" s="41" t="str">
        <f>IF(AI660&lt;$BK$12,"Down","Up")</f>
        <v>Down</v>
      </c>
      <c r="AU660" s="4" t="str">
        <f>IF(AZ660=AZ661,IF(AZ660&gt;AZ659,AZ660&amp;"_O",""),AZ660&amp;"_C")</f>
        <v/>
      </c>
      <c r="AV660" s="7" t="str">
        <f>IF(RIGHT(AU660,1)="C",AX660/INDEX($AX$5:$AX$2729,MATCH(AZ660&amp;"_O",$AU$5:$AU$2729,0),1),"")</f>
        <v/>
      </c>
      <c r="AW660" s="38">
        <v>30155</v>
      </c>
      <c r="AX660" s="37">
        <v>111.17</v>
      </c>
      <c r="AY660" s="7">
        <f>AX660/AX659</f>
        <v>1.0009003331232558</v>
      </c>
      <c r="AZ660" s="4">
        <f>YEAR(AW660)</f>
        <v>1982</v>
      </c>
      <c r="BA660" s="2" t="s">
        <v>6</v>
      </c>
      <c r="BB660" s="12" t="str">
        <f>INDEX($CD$5:$CD$10,MATCH(BA660,$CC$5:$CC$10,0),1)</f>
        <v/>
      </c>
      <c r="BC660" s="12" t="str">
        <f>IF(AND(BB660="Y",AY660&gt;1),"Y","")</f>
        <v/>
      </c>
      <c r="BD660" s="12" t="str">
        <f>IF(AND(BB660="Y",AY660&lt;1),"Y","")</f>
        <v/>
      </c>
      <c r="BE660" s="12" t="str">
        <f>IF(AY660&gt;1,IF(AY659&gt;1,"Y",""),"")</f>
        <v>Y</v>
      </c>
      <c r="BF660" s="12" t="str">
        <f>IF(AY660&lt;1,IF(AY659&lt;1,"Y",""),"")</f>
        <v/>
      </c>
      <c r="BG660" s="2"/>
      <c r="BH660" s="2"/>
      <c r="BI660" s="2"/>
      <c r="BJ660" s="2"/>
      <c r="BK660" s="2"/>
      <c r="BL660" s="2"/>
      <c r="BM660" s="4" t="str">
        <f>IF(BR660=BR661,IF(BR660&gt;BR659,BR660&amp;"_O",""),BR660&amp;"_C")</f>
        <v/>
      </c>
      <c r="BN660" s="7" t="str">
        <f>IF(RIGHT(BM660,1)="C",BP660/INDEX($BP$5:$BP$2729,MATCH(BR660&amp;"_O",$BM$5:$BM$2729,0),1),"")</f>
        <v/>
      </c>
      <c r="BO660" s="38">
        <v>30554</v>
      </c>
      <c r="BP660" s="3">
        <v>290.31</v>
      </c>
      <c r="BQ660" s="7">
        <f>BP660/BP659</f>
        <v>0.97061183550651953</v>
      </c>
      <c r="BR660" s="4">
        <f>YEAR(BO660)</f>
        <v>1983</v>
      </c>
      <c r="BS660" s="2" t="s">
        <v>6</v>
      </c>
      <c r="BT660" s="12" t="str">
        <f>INDEX($CD$5:$CD$10,MATCH(BS660,$CC$5:$CC$10,0),1)</f>
        <v/>
      </c>
      <c r="BU660" s="12" t="str">
        <f>IF(AND(BT660="Y",BQ660&gt;1),"Y","")</f>
        <v/>
      </c>
      <c r="BV660" s="12" t="str">
        <f>IF(AND(BT660="Y",BQ660&lt;1),"Y","")</f>
        <v/>
      </c>
      <c r="BW660" s="12" t="str">
        <f>IF(BQ660&gt;1,IF(BQ659&gt;1,"Y",""),"")</f>
        <v/>
      </c>
      <c r="BX660" s="12" t="str">
        <f>IF(BQ660&lt;1,IF(BQ659&lt;1,"Y",""),"")</f>
        <v>Y</v>
      </c>
      <c r="BY660" s="2"/>
      <c r="BZ660" s="2"/>
      <c r="CA660" s="2"/>
    </row>
    <row r="661" spans="2:79">
      <c r="B661" s="4" t="str">
        <f>IF(G661=G662,IF(G661&gt;G660,G661&amp;"_O",""),G661&amp;"_C")</f>
        <v/>
      </c>
      <c r="C661" s="14">
        <f ca="1">RANDBETWEEN(0,1000)/1000</f>
        <v>0.16600000000000001</v>
      </c>
      <c r="D661" s="16">
        <f>D660+1</f>
        <v>657</v>
      </c>
      <c r="E661" s="10">
        <f>ROUNDDOWN(D661/52,0)+1</f>
        <v>13</v>
      </c>
      <c r="F661" s="15">
        <f>F660+7</f>
        <v>49219</v>
      </c>
      <c r="G661" s="4">
        <f>YEAR(F661)</f>
        <v>2034</v>
      </c>
      <c r="H661" s="33">
        <v>0.246</v>
      </c>
      <c r="I661" s="33">
        <v>0.60599999999999998</v>
      </c>
      <c r="J661" s="33">
        <v>9.4E-2</v>
      </c>
      <c r="K661" s="16" t="str">
        <f>IF(M660&gt;1,"Up","Down")</f>
        <v>Up</v>
      </c>
      <c r="L661" s="16" t="str">
        <f>IF(K661="Up",IF(H661&lt;$BJ$7,"Up","Down"),IF(H661&lt;$BK$7,"Down","Up"))</f>
        <v>Up</v>
      </c>
      <c r="M661" s="17">
        <f>IF(L661="Up",INDEX($AK$5:$AK$1005,MATCH(I661,$AI$5:$AI$1005,0),1),INDEX($AL$5:$AL$1005,MATCH(J661,$AI$5:$AI$1005,0),1))</f>
        <v>1.0155434979079732</v>
      </c>
      <c r="N661" s="16" t="str">
        <f>IF(P660&gt;1,"Up","Down")</f>
        <v>Up</v>
      </c>
      <c r="O661" s="16" t="str">
        <f>IF(N661="Up",IF(H661&lt;$BJ$12,"Up","Down"),IF(H661&lt;$BK$12,"Down","Up"))</f>
        <v>Up</v>
      </c>
      <c r="P661" s="17">
        <f>IF(O661="Up",INDEX($AP$5:$AP$1005,MATCH(I661,$AI$5:$AI$1005,0),1),INDEX($AQ$5:$AQ$1005,MATCH(J661,$AI$5:$AI$1005,0),1))</f>
        <v>1.0215679087973464</v>
      </c>
      <c r="Q661" s="19">
        <f>T660</f>
        <v>133002.33399377787</v>
      </c>
      <c r="R661" s="19">
        <f>INDEX(model!$S$5:$S$35,MATCH(G661,model!$Q$5:$Q$35,0),1)*model!$O$5</f>
        <v>0</v>
      </c>
      <c r="S661" s="19">
        <f>IF(RIGHT(B661,1)="C",T660*INDEX(model!$T$5:$T$35,MATCH(G661,model!$Q$5:$Q$35,0),1),0)</f>
        <v>0</v>
      </c>
      <c r="T661" s="19">
        <f>(Q661+R661-S661)*M661</f>
        <v>135069.65549396569</v>
      </c>
      <c r="U661" s="19">
        <f>X660</f>
        <v>168716.03866587969</v>
      </c>
      <c r="V661" s="19">
        <f>INDEX(model!$S$5:$S$35,MATCH(G661,model!$Q$5:$Q$35,0),1)*model!$O$6</f>
        <v>0</v>
      </c>
      <c r="W661" s="19">
        <f>IF(RIGHT(B661,1)="C",X660*INDEX(model!$T$5:$T$35,MATCH(G661,model!$Q$5:$Q$35,0),1),0)</f>
        <v>0</v>
      </c>
      <c r="X661" s="19">
        <f>(U661+V661-W661)*P661</f>
        <v>172354.89080047494</v>
      </c>
      <c r="Y661" s="19"/>
      <c r="Z661" s="36" t="str">
        <f>K661&amp;L661</f>
        <v>UpUp</v>
      </c>
      <c r="AA661" s="36" t="str">
        <f>N661&amp;O661</f>
        <v>UpUp</v>
      </c>
      <c r="AB661" s="19"/>
      <c r="AC661" s="19"/>
      <c r="AD661" s="19"/>
      <c r="AE661" s="19"/>
      <c r="AI661" s="18">
        <f>ROUND(AI660-0.001,3)</f>
        <v>0.34399999999999997</v>
      </c>
      <c r="AJ661" s="9">
        <f t="array" ref="AJ661">PERCENTILE(IF($BB$5:$BB$2729="Y",$AY$5:$AY$2729),$AI661)</f>
        <v>0.99597779230296191</v>
      </c>
      <c r="AK661" s="9">
        <f t="array" ref="AK661">PERCENTILE(IF($BC$5:$BC$2729="Y",$AY$5:$AY$2729),$AI661)</f>
        <v>1.0082537318633857</v>
      </c>
      <c r="AL661" s="9">
        <f t="array" ref="AL661">PERCENTILE(IF($BD$5:$BD$2729="Y",$AY$5:$AY$2729),$AI661)</f>
        <v>0.98167405543424713</v>
      </c>
      <c r="AM661" s="41" t="str">
        <f>IF(AI661&lt;$BJ$7,"Up","Down")</f>
        <v>Up</v>
      </c>
      <c r="AN661" s="41" t="str">
        <f>IF(AI661&lt;$BK$7,"Down","Up")</f>
        <v>Down</v>
      </c>
      <c r="AO661" s="9">
        <f t="array" ref="AO661">PERCENTILE(IF($BT$5:$BT$2729="Y",$BQ$5:$BQ$2729),$AI661)</f>
        <v>0.99484042534619943</v>
      </c>
      <c r="AP661" s="9">
        <f t="array" ref="AP661">PERCENTILE(IF($BU$5:$BU$2729="Y",$BQ$5:$BQ$2729),$AI661)</f>
        <v>1.0113491261622589</v>
      </c>
      <c r="AQ661" s="9">
        <f t="array" ref="AQ661">PERCENTILE(IF($BV$5:$BV$2729="Y",$BQ$5:$BQ$2729),$AI661)</f>
        <v>0.97719020051874539</v>
      </c>
      <c r="AR661" s="41" t="str">
        <f>IF(AI661&lt;$BJ$12,"Up","Down")</f>
        <v>Up</v>
      </c>
      <c r="AS661" s="41" t="str">
        <f>IF(AI661&lt;$BK$12,"Down","Up")</f>
        <v>Down</v>
      </c>
      <c r="AU661" s="4" t="str">
        <f>IF(AZ661=AZ662,IF(AZ661&gt;AZ660,AZ661&amp;"_O",""),AZ661&amp;"_C")</f>
        <v/>
      </c>
      <c r="AV661" s="7" t="str">
        <f>IF(RIGHT(AU661,1)="C",AX661/INDEX($AX$5:$AX$2729,MATCH(AZ661&amp;"_O",$AU$5:$AU$2729,0),1),"")</f>
        <v/>
      </c>
      <c r="AW661" s="38">
        <v>30162</v>
      </c>
      <c r="AX661" s="37">
        <v>107.09</v>
      </c>
      <c r="AY661" s="7">
        <f>AX661/AX660</f>
        <v>0.96329945129081584</v>
      </c>
      <c r="AZ661" s="4">
        <f>YEAR(AW661)</f>
        <v>1982</v>
      </c>
      <c r="BA661" s="2" t="s">
        <v>6</v>
      </c>
      <c r="BB661" s="12" t="str">
        <f>INDEX($CD$5:$CD$10,MATCH(BA661,$CC$5:$CC$10,0),1)</f>
        <v/>
      </c>
      <c r="BC661" s="12" t="str">
        <f>IF(AND(BB661="Y",AY661&gt;1),"Y","")</f>
        <v/>
      </c>
      <c r="BD661" s="12" t="str">
        <f>IF(AND(BB661="Y",AY661&lt;1),"Y","")</f>
        <v/>
      </c>
      <c r="BE661" s="12" t="str">
        <f>IF(AY661&gt;1,IF(AY660&gt;1,"Y",""),"")</f>
        <v/>
      </c>
      <c r="BF661" s="12" t="str">
        <f>IF(AY661&lt;1,IF(AY660&lt;1,"Y",""),"")</f>
        <v/>
      </c>
      <c r="BG661" s="2"/>
      <c r="BH661" s="2"/>
      <c r="BI661" s="2"/>
      <c r="BJ661" s="2"/>
      <c r="BK661" s="2"/>
      <c r="BL661" s="2"/>
      <c r="BM661" s="4" t="str">
        <f>IF(BR661=BR662,IF(BR661&gt;BR660,BR661&amp;"_O",""),BR661&amp;"_C")</f>
        <v/>
      </c>
      <c r="BN661" s="7" t="str">
        <f>IF(RIGHT(BM661,1)="C",BP661/INDEX($BP$5:$BP$2729,MATCH(BR661&amp;"_O",$BM$5:$BM$2729,0),1),"")</f>
        <v/>
      </c>
      <c r="BO661" s="38">
        <v>30561</v>
      </c>
      <c r="BP661" s="3">
        <v>297.85000000000002</v>
      </c>
      <c r="BQ661" s="7">
        <f>BP661/BP660</f>
        <v>1.0259722365746962</v>
      </c>
      <c r="BR661" s="4">
        <f>YEAR(BO661)</f>
        <v>1983</v>
      </c>
      <c r="BS661" s="2" t="s">
        <v>6</v>
      </c>
      <c r="BT661" s="12" t="str">
        <f>INDEX($CD$5:$CD$10,MATCH(BS661,$CC$5:$CC$10,0),1)</f>
        <v/>
      </c>
      <c r="BU661" s="12" t="str">
        <f>IF(AND(BT661="Y",BQ661&gt;1),"Y","")</f>
        <v/>
      </c>
      <c r="BV661" s="12" t="str">
        <f>IF(AND(BT661="Y",BQ661&lt;1),"Y","")</f>
        <v/>
      </c>
      <c r="BW661" s="12" t="str">
        <f>IF(BQ661&gt;1,IF(BQ660&gt;1,"Y",""),"")</f>
        <v/>
      </c>
      <c r="BX661" s="12" t="str">
        <f>IF(BQ661&lt;1,IF(BQ660&lt;1,"Y",""),"")</f>
        <v/>
      </c>
      <c r="BY661" s="2"/>
      <c r="BZ661" s="2"/>
      <c r="CA661" s="2"/>
    </row>
    <row r="662" spans="2:79">
      <c r="B662" s="4" t="str">
        <f>IF(G662=G663,IF(G662&gt;G661,G662&amp;"_O",""),G662&amp;"_C")</f>
        <v/>
      </c>
      <c r="C662" s="14">
        <f ca="1">RANDBETWEEN(0,1000)/1000</f>
        <v>0.34799999999999998</v>
      </c>
      <c r="D662" s="16">
        <f>D661+1</f>
        <v>658</v>
      </c>
      <c r="E662" s="10">
        <f>ROUNDDOWN(D662/52,0)+1</f>
        <v>13</v>
      </c>
      <c r="F662" s="15">
        <f>F661+7</f>
        <v>49226</v>
      </c>
      <c r="G662" s="4">
        <f>YEAR(F662)</f>
        <v>2034</v>
      </c>
      <c r="H662" s="33">
        <v>0.97</v>
      </c>
      <c r="I662" s="33">
        <v>0.35799999999999998</v>
      </c>
      <c r="J662" s="33">
        <v>0.80800000000000005</v>
      </c>
      <c r="K662" s="16" t="str">
        <f>IF(M661&gt;1,"Up","Down")</f>
        <v>Up</v>
      </c>
      <c r="L662" s="16" t="str">
        <f>IF(K662="Up",IF(H662&lt;$BJ$7,"Up","Down"),IF(H662&lt;$BK$7,"Down","Up"))</f>
        <v>Down</v>
      </c>
      <c r="M662" s="17">
        <f>IF(L662="Up",INDEX($AK$5:$AK$1005,MATCH(I662,$AI$5:$AI$1005,0),1),INDEX($AL$5:$AL$1005,MATCH(J662,$AI$5:$AI$1005,0),1))</f>
        <v>0.99604794005721087</v>
      </c>
      <c r="N662" s="16" t="str">
        <f>IF(P661&gt;1,"Up","Down")</f>
        <v>Up</v>
      </c>
      <c r="O662" s="16" t="str">
        <f>IF(N662="Up",IF(H662&lt;$BJ$12,"Up","Down"),IF(H662&lt;$BK$12,"Down","Up"))</f>
        <v>Down</v>
      </c>
      <c r="P662" s="17">
        <f>IF(O662="Up",INDEX($AP$5:$AP$1005,MATCH(I662,$AI$5:$AI$1005,0),1),INDEX($AQ$5:$AQ$1005,MATCH(J662,$AI$5:$AI$1005,0),1))</f>
        <v>0.99538142566532151</v>
      </c>
      <c r="Q662" s="19">
        <f>T661</f>
        <v>135069.65549396569</v>
      </c>
      <c r="R662" s="19">
        <f>INDEX(model!$S$5:$S$35,MATCH(G662,model!$Q$5:$Q$35,0),1)*model!$O$5</f>
        <v>0</v>
      </c>
      <c r="S662" s="19">
        <f>IF(RIGHT(B662,1)="C",T661*INDEX(model!$T$5:$T$35,MATCH(G662,model!$Q$5:$Q$35,0),1),0)</f>
        <v>0</v>
      </c>
      <c r="T662" s="19">
        <f>(Q662+R662-S662)*M662</f>
        <v>134535.85211900168</v>
      </c>
      <c r="U662" s="19">
        <f>X661</f>
        <v>172354.89080047494</v>
      </c>
      <c r="V662" s="19">
        <f>INDEX(model!$S$5:$S$35,MATCH(G662,model!$Q$5:$Q$35,0),1)*model!$O$6</f>
        <v>0</v>
      </c>
      <c r="W662" s="19">
        <f>IF(RIGHT(B662,1)="C",X661*INDEX(model!$T$5:$T$35,MATCH(G662,model!$Q$5:$Q$35,0),1),0)</f>
        <v>0</v>
      </c>
      <c r="X662" s="19">
        <f>(U662+V662-W662)*P662</f>
        <v>171558.85692536755</v>
      </c>
      <c r="Y662" s="19"/>
      <c r="Z662" s="36" t="str">
        <f>K662&amp;L662</f>
        <v>UpDown</v>
      </c>
      <c r="AA662" s="36" t="str">
        <f>N662&amp;O662</f>
        <v>UpDown</v>
      </c>
      <c r="AB662" s="19"/>
      <c r="AC662" s="19"/>
      <c r="AD662" s="19"/>
      <c r="AE662" s="19"/>
      <c r="AI662" s="18">
        <f>ROUND(AI661-0.001,3)</f>
        <v>0.34300000000000003</v>
      </c>
      <c r="AJ662" s="9">
        <f t="array" ref="AJ662">PERCENTILE(IF($BB$5:$BB$2729="Y",$AY$5:$AY$2729),$AI662)</f>
        <v>0.995959958931389</v>
      </c>
      <c r="AK662" s="9">
        <f t="array" ref="AK662">PERCENTILE(IF($BC$5:$BC$2729="Y",$AY$5:$AY$2729),$AI662)</f>
        <v>1.0082078764166271</v>
      </c>
      <c r="AL662" s="9">
        <f t="array" ref="AL662">PERCENTILE(IF($BD$5:$BD$2729="Y",$AY$5:$AY$2729),$AI662)</f>
        <v>0.98164616536976856</v>
      </c>
      <c r="AM662" s="41" t="str">
        <f>IF(AI662&lt;$BJ$7,"Up","Down")</f>
        <v>Up</v>
      </c>
      <c r="AN662" s="41" t="str">
        <f>IF(AI662&lt;$BK$7,"Down","Up")</f>
        <v>Down</v>
      </c>
      <c r="AO662" s="9">
        <f t="array" ref="AO662">PERCENTILE(IF($BT$5:$BT$2729="Y",$BQ$5:$BQ$2729),$AI662)</f>
        <v>0.99479849717914337</v>
      </c>
      <c r="AP662" s="9">
        <f t="array" ref="AP662">PERCENTILE(IF($BU$5:$BU$2729="Y",$BQ$5:$BQ$2729),$AI662)</f>
        <v>1.0113376599122379</v>
      </c>
      <c r="AQ662" s="9">
        <f t="array" ref="AQ662">PERCENTILE(IF($BV$5:$BV$2729="Y",$BQ$5:$BQ$2729),$AI662)</f>
        <v>0.97715739948621039</v>
      </c>
      <c r="AR662" s="41" t="str">
        <f>IF(AI662&lt;$BJ$12,"Up","Down")</f>
        <v>Up</v>
      </c>
      <c r="AS662" s="41" t="str">
        <f>IF(AI662&lt;$BK$12,"Down","Up")</f>
        <v>Down</v>
      </c>
      <c r="AU662" s="4" t="str">
        <f>IF(AZ662=AZ663,IF(AZ662&gt;AZ661,AZ662&amp;"_O",""),AZ662&amp;"_C")</f>
        <v/>
      </c>
      <c r="AV662" s="7" t="str">
        <f>IF(RIGHT(AU662,1)="C",AX662/INDEX($AX$5:$AX$2729,MATCH(AZ662&amp;"_O",$AU$5:$AU$2729,0),1),"")</f>
        <v/>
      </c>
      <c r="AW662" s="38">
        <v>30169</v>
      </c>
      <c r="AX662" s="37">
        <v>103.71</v>
      </c>
      <c r="AY662" s="7">
        <f>AX662/AX661</f>
        <v>0.96843776262956383</v>
      </c>
      <c r="AZ662" s="4">
        <f>YEAR(AW662)</f>
        <v>1982</v>
      </c>
      <c r="BA662" s="2" t="s">
        <v>6</v>
      </c>
      <c r="BB662" s="12" t="str">
        <f>INDEX($CD$5:$CD$10,MATCH(BA662,$CC$5:$CC$10,0),1)</f>
        <v/>
      </c>
      <c r="BC662" s="12" t="str">
        <f>IF(AND(BB662="Y",AY662&gt;1),"Y","")</f>
        <v/>
      </c>
      <c r="BD662" s="12" t="str">
        <f>IF(AND(BB662="Y",AY662&lt;1),"Y","")</f>
        <v/>
      </c>
      <c r="BE662" s="12" t="str">
        <f>IF(AY662&gt;1,IF(AY661&gt;1,"Y",""),"")</f>
        <v/>
      </c>
      <c r="BF662" s="12" t="str">
        <f>IF(AY662&lt;1,IF(AY661&lt;1,"Y",""),"")</f>
        <v>Y</v>
      </c>
      <c r="BG662" s="2"/>
      <c r="BH662" s="2"/>
      <c r="BI662" s="2"/>
      <c r="BJ662" s="2"/>
      <c r="BK662" s="2"/>
      <c r="BL662" s="2"/>
      <c r="BM662" s="4" t="str">
        <f>IF(BR662=BR663,IF(BR662&gt;BR661,BR662&amp;"_O",""),BR662&amp;"_C")</f>
        <v/>
      </c>
      <c r="BN662" s="7" t="str">
        <f>IF(RIGHT(BM662,1)="C",BP662/INDEX($BP$5:$BP$2729,MATCH(BR662&amp;"_O",$BM$5:$BM$2729,0),1),"")</f>
        <v/>
      </c>
      <c r="BO662" s="38">
        <v>30568</v>
      </c>
      <c r="BP662" s="3">
        <v>302.23</v>
      </c>
      <c r="BQ662" s="7">
        <f>BP662/BP661</f>
        <v>1.0147053886184321</v>
      </c>
      <c r="BR662" s="4">
        <f>YEAR(BO662)</f>
        <v>1983</v>
      </c>
      <c r="BS662" s="2" t="s">
        <v>6</v>
      </c>
      <c r="BT662" s="12" t="str">
        <f>INDEX($CD$5:$CD$10,MATCH(BS662,$CC$5:$CC$10,0),1)</f>
        <v/>
      </c>
      <c r="BU662" s="12" t="str">
        <f>IF(AND(BT662="Y",BQ662&gt;1),"Y","")</f>
        <v/>
      </c>
      <c r="BV662" s="12" t="str">
        <f>IF(AND(BT662="Y",BQ662&lt;1),"Y","")</f>
        <v/>
      </c>
      <c r="BW662" s="12" t="str">
        <f>IF(BQ662&gt;1,IF(BQ661&gt;1,"Y",""),"")</f>
        <v>Y</v>
      </c>
      <c r="BX662" s="12" t="str">
        <f>IF(BQ662&lt;1,IF(BQ661&lt;1,"Y",""),"")</f>
        <v/>
      </c>
      <c r="BY662" s="2"/>
      <c r="BZ662" s="2"/>
      <c r="CA662" s="2"/>
    </row>
    <row r="663" spans="2:79">
      <c r="B663" s="4" t="str">
        <f>IF(G663=G664,IF(G663&gt;G662,G663&amp;"_O",""),G663&amp;"_C")</f>
        <v/>
      </c>
      <c r="C663" s="14">
        <f ca="1">RANDBETWEEN(0,1000)/1000</f>
        <v>0.36099999999999999</v>
      </c>
      <c r="D663" s="16">
        <f>D662+1</f>
        <v>659</v>
      </c>
      <c r="E663" s="10">
        <f>ROUNDDOWN(D663/52,0)+1</f>
        <v>13</v>
      </c>
      <c r="F663" s="15">
        <f>F662+7</f>
        <v>49233</v>
      </c>
      <c r="G663" s="4">
        <f>YEAR(F663)</f>
        <v>2034</v>
      </c>
      <c r="H663" s="33">
        <v>0.312</v>
      </c>
      <c r="I663" s="33">
        <v>0.33200000000000002</v>
      </c>
      <c r="J663" s="33">
        <v>0.48199999999999998</v>
      </c>
      <c r="K663" s="16" t="str">
        <f>IF(M662&gt;1,"Up","Down")</f>
        <v>Down</v>
      </c>
      <c r="L663" s="16" t="str">
        <f>IF(K663="Up",IF(H663&lt;$BJ$7,"Up","Down"),IF(H663&lt;$BK$7,"Down","Up"))</f>
        <v>Down</v>
      </c>
      <c r="M663" s="17">
        <f>IF(L663="Up",INDEX($AK$5:$AK$1005,MATCH(I663,$AI$5:$AI$1005,0),1),INDEX($AL$5:$AL$1005,MATCH(J663,$AI$5:$AI$1005,0),1))</f>
        <v>0.98698862572983803</v>
      </c>
      <c r="N663" s="16" t="str">
        <f>IF(P662&gt;1,"Up","Down")</f>
        <v>Down</v>
      </c>
      <c r="O663" s="16" t="str">
        <f>IF(N663="Up",IF(H663&lt;$BJ$12,"Up","Down"),IF(H663&lt;$BK$12,"Down","Up"))</f>
        <v>Down</v>
      </c>
      <c r="P663" s="17">
        <f>IF(O663="Up",INDEX($AP$5:$AP$1005,MATCH(I663,$AI$5:$AI$1005,0),1),INDEX($AQ$5:$AQ$1005,MATCH(J663,$AI$5:$AI$1005,0),1))</f>
        <v>0.98421755726141769</v>
      </c>
      <c r="Q663" s="19">
        <f>T662</f>
        <v>134535.85211900168</v>
      </c>
      <c r="R663" s="19">
        <f>INDEX(model!$S$5:$S$35,MATCH(G663,model!$Q$5:$Q$35,0),1)*model!$O$5</f>
        <v>0</v>
      </c>
      <c r="S663" s="19">
        <f>IF(RIGHT(B663,1)="C",T662*INDEX(model!$T$5:$T$35,MATCH(G663,model!$Q$5:$Q$35,0),1),0)</f>
        <v>0</v>
      </c>
      <c r="T663" s="19">
        <f>(Q663+R663-S663)*M663</f>
        <v>132785.35579432617</v>
      </c>
      <c r="U663" s="19">
        <f>X662</f>
        <v>171558.85692536755</v>
      </c>
      <c r="V663" s="19">
        <f>INDEX(model!$S$5:$S$35,MATCH(G663,model!$Q$5:$Q$35,0),1)*model!$O$6</f>
        <v>0</v>
      </c>
      <c r="W663" s="19">
        <f>IF(RIGHT(B663,1)="C",X662*INDEX(model!$T$5:$T$35,MATCH(G663,model!$Q$5:$Q$35,0),1),0)</f>
        <v>0</v>
      </c>
      <c r="X663" s="19">
        <f>(U663+V663-W663)*P663</f>
        <v>168851.23908964629</v>
      </c>
      <c r="Y663" s="19"/>
      <c r="Z663" s="36" t="str">
        <f>K663&amp;L663</f>
        <v>DownDown</v>
      </c>
      <c r="AA663" s="36" t="str">
        <f>N663&amp;O663</f>
        <v>DownDown</v>
      </c>
      <c r="AB663" s="19"/>
      <c r="AC663" s="19"/>
      <c r="AD663" s="19"/>
      <c r="AE663" s="19"/>
      <c r="AI663" s="18">
        <f>ROUND(AI662-0.001,3)</f>
        <v>0.34200000000000003</v>
      </c>
      <c r="AJ663" s="9">
        <f t="array" ref="AJ663">PERCENTILE(IF($BB$5:$BB$2729="Y",$AY$5:$AY$2729),$AI663)</f>
        <v>0.99594127427928392</v>
      </c>
      <c r="AK663" s="9">
        <f t="array" ref="AK663">PERCENTILE(IF($BC$5:$BC$2729="Y",$AY$5:$AY$2729),$AI663)</f>
        <v>1.0081723238239497</v>
      </c>
      <c r="AL663" s="9">
        <f t="array" ref="AL663">PERCENTILE(IF($BD$5:$BD$2729="Y",$AY$5:$AY$2729),$AI663)</f>
        <v>0.98162611815189593</v>
      </c>
      <c r="AM663" s="41" t="str">
        <f>IF(AI663&lt;$BJ$7,"Up","Down")</f>
        <v>Up</v>
      </c>
      <c r="AN663" s="41" t="str">
        <f>IF(AI663&lt;$BK$7,"Down","Up")</f>
        <v>Down</v>
      </c>
      <c r="AO663" s="9">
        <f t="array" ref="AO663">PERCENTILE(IF($BT$5:$BT$2729="Y",$BQ$5:$BQ$2729),$AI663)</f>
        <v>0.99473684606186252</v>
      </c>
      <c r="AP663" s="9">
        <f t="array" ref="AP663">PERCENTILE(IF($BU$5:$BU$2729="Y",$BQ$5:$BQ$2729),$AI663)</f>
        <v>1.0113366115336659</v>
      </c>
      <c r="AQ663" s="9">
        <f t="array" ref="AQ663">PERCENTILE(IF($BV$5:$BV$2729="Y",$BQ$5:$BQ$2729),$AI663)</f>
        <v>0.97709112055844294</v>
      </c>
      <c r="AR663" s="41" t="str">
        <f>IF(AI663&lt;$BJ$12,"Up","Down")</f>
        <v>Up</v>
      </c>
      <c r="AS663" s="41" t="str">
        <f>IF(AI663&lt;$BK$12,"Down","Up")</f>
        <v>Down</v>
      </c>
      <c r="AU663" s="4" t="str">
        <f>IF(AZ663=AZ664,IF(AZ663&gt;AZ662,AZ663&amp;"_O",""),AZ663&amp;"_C")</f>
        <v/>
      </c>
      <c r="AV663" s="7" t="str">
        <f>IF(RIGHT(AU663,1)="C",AX663/INDEX($AX$5:$AX$2729,MATCH(AZ663&amp;"_O",$AU$5:$AU$2729,0),1),"")</f>
        <v/>
      </c>
      <c r="AW663" s="38">
        <v>30176</v>
      </c>
      <c r="AX663" s="37">
        <v>103.85</v>
      </c>
      <c r="AY663" s="7">
        <f>AX663/AX662</f>
        <v>1.0013499180406904</v>
      </c>
      <c r="AZ663" s="4">
        <f>YEAR(AW663)</f>
        <v>1982</v>
      </c>
      <c r="BA663" s="2" t="s">
        <v>6</v>
      </c>
      <c r="BB663" s="12" t="str">
        <f>INDEX($CD$5:$CD$10,MATCH(BA663,$CC$5:$CC$10,0),1)</f>
        <v/>
      </c>
      <c r="BC663" s="12" t="str">
        <f>IF(AND(BB663="Y",AY663&gt;1),"Y","")</f>
        <v/>
      </c>
      <c r="BD663" s="12" t="str">
        <f>IF(AND(BB663="Y",AY663&lt;1),"Y","")</f>
        <v/>
      </c>
      <c r="BE663" s="12" t="str">
        <f>IF(AY663&gt;1,IF(AY662&gt;1,"Y",""),"")</f>
        <v/>
      </c>
      <c r="BF663" s="12" t="str">
        <f>IF(AY663&lt;1,IF(AY662&lt;1,"Y",""),"")</f>
        <v/>
      </c>
      <c r="BG663" s="2"/>
      <c r="BH663" s="2"/>
      <c r="BI663" s="2"/>
      <c r="BJ663" s="2"/>
      <c r="BK663" s="2"/>
      <c r="BL663" s="2"/>
      <c r="BM663" s="4" t="str">
        <f>IF(BR663=BR664,IF(BR663&gt;BR662,BR663&amp;"_O",""),BR663&amp;"_C")</f>
        <v/>
      </c>
      <c r="BN663" s="7" t="str">
        <f>IF(RIGHT(BM663,1)="C",BP663/INDEX($BP$5:$BP$2729,MATCH(BR663&amp;"_O",$BM$5:$BM$2729,0),1),"")</f>
        <v/>
      </c>
      <c r="BO663" s="38">
        <v>30575</v>
      </c>
      <c r="BP663" s="3">
        <v>298.27</v>
      </c>
      <c r="BQ663" s="7">
        <f>BP663/BP662</f>
        <v>0.98689739602289639</v>
      </c>
      <c r="BR663" s="4">
        <f>YEAR(BO663)</f>
        <v>1983</v>
      </c>
      <c r="BS663" s="2" t="s">
        <v>6</v>
      </c>
      <c r="BT663" s="12" t="str">
        <f>INDEX($CD$5:$CD$10,MATCH(BS663,$CC$5:$CC$10,0),1)</f>
        <v/>
      </c>
      <c r="BU663" s="12" t="str">
        <f>IF(AND(BT663="Y",BQ663&gt;1),"Y","")</f>
        <v/>
      </c>
      <c r="BV663" s="12" t="str">
        <f>IF(AND(BT663="Y",BQ663&lt;1),"Y","")</f>
        <v/>
      </c>
      <c r="BW663" s="12" t="str">
        <f>IF(BQ663&gt;1,IF(BQ662&gt;1,"Y",""),"")</f>
        <v/>
      </c>
      <c r="BX663" s="12" t="str">
        <f>IF(BQ663&lt;1,IF(BQ662&lt;1,"Y",""),"")</f>
        <v/>
      </c>
      <c r="BY663" s="2"/>
      <c r="BZ663" s="2"/>
      <c r="CA663" s="2"/>
    </row>
    <row r="664" spans="2:79">
      <c r="B664" s="4" t="str">
        <f>IF(G664=G665,IF(G664&gt;G663,G664&amp;"_O",""),G664&amp;"_C")</f>
        <v/>
      </c>
      <c r="C664" s="14">
        <f ca="1">RANDBETWEEN(0,1000)/1000</f>
        <v>0.78900000000000003</v>
      </c>
      <c r="D664" s="16">
        <f>D663+1</f>
        <v>660</v>
      </c>
      <c r="E664" s="10">
        <f>ROUNDDOWN(D664/52,0)+1</f>
        <v>13</v>
      </c>
      <c r="F664" s="15">
        <f>F663+7</f>
        <v>49240</v>
      </c>
      <c r="G664" s="4">
        <f>YEAR(F664)</f>
        <v>2034</v>
      </c>
      <c r="H664" s="33">
        <v>0.17699999999999999</v>
      </c>
      <c r="I664" s="33">
        <v>0.224</v>
      </c>
      <c r="J664" s="33">
        <v>0.51100000000000001</v>
      </c>
      <c r="K664" s="16" t="str">
        <f>IF(M663&gt;1,"Up","Down")</f>
        <v>Down</v>
      </c>
      <c r="L664" s="16" t="str">
        <f>IF(K664="Up",IF(H664&lt;$BJ$7,"Up","Down"),IF(H664&lt;$BK$7,"Down","Up"))</f>
        <v>Down</v>
      </c>
      <c r="M664" s="17">
        <f>IF(L664="Up",INDEX($AK$5:$AK$1005,MATCH(I664,$AI$5:$AI$1005,0),1),INDEX($AL$5:$AL$1005,MATCH(J664,$AI$5:$AI$1005,0),1))</f>
        <v>0.98789397874437668</v>
      </c>
      <c r="N664" s="16" t="str">
        <f>IF(P663&gt;1,"Up","Down")</f>
        <v>Down</v>
      </c>
      <c r="O664" s="16" t="str">
        <f>IF(N664="Up",IF(H664&lt;$BJ$12,"Up","Down"),IF(H664&lt;$BK$12,"Down","Up"))</f>
        <v>Down</v>
      </c>
      <c r="P664" s="17">
        <f>IF(O664="Up",INDEX($AP$5:$AP$1005,MATCH(I664,$AI$5:$AI$1005,0),1),INDEX($AQ$5:$AQ$1005,MATCH(J664,$AI$5:$AI$1005,0),1))</f>
        <v>0.98524353974360235</v>
      </c>
      <c r="Q664" s="19">
        <f>T663</f>
        <v>132785.35579432617</v>
      </c>
      <c r="R664" s="19">
        <f>INDEX(model!$S$5:$S$35,MATCH(G664,model!$Q$5:$Q$35,0),1)*model!$O$5</f>
        <v>0</v>
      </c>
      <c r="S664" s="19">
        <f>IF(RIGHT(B664,1)="C",T663*INDEX(model!$T$5:$T$35,MATCH(G664,model!$Q$5:$Q$35,0),1),0)</f>
        <v>0</v>
      </c>
      <c r="T664" s="19">
        <f>(Q664+R664-S664)*M664</f>
        <v>131177.85345464456</v>
      </c>
      <c r="U664" s="19">
        <f>X663</f>
        <v>168851.23908964629</v>
      </c>
      <c r="V664" s="19">
        <f>INDEX(model!$S$5:$S$35,MATCH(G664,model!$Q$5:$Q$35,0),1)*model!$O$6</f>
        <v>0</v>
      </c>
      <c r="W664" s="19">
        <f>IF(RIGHT(B664,1)="C",X663*INDEX(model!$T$5:$T$35,MATCH(G664,model!$Q$5:$Q$35,0),1),0)</f>
        <v>0</v>
      </c>
      <c r="X664" s="19">
        <f>(U664+V664-W664)*P664</f>
        <v>166359.59249077641</v>
      </c>
      <c r="Y664" s="19"/>
      <c r="Z664" s="36" t="str">
        <f>K664&amp;L664</f>
        <v>DownDown</v>
      </c>
      <c r="AA664" s="36" t="str">
        <f>N664&amp;O664</f>
        <v>DownDown</v>
      </c>
      <c r="AB664" s="19"/>
      <c r="AC664" s="19"/>
      <c r="AD664" s="19"/>
      <c r="AE664" s="19"/>
      <c r="AI664" s="18">
        <f>ROUND(AI663-0.001,3)</f>
        <v>0.34100000000000003</v>
      </c>
      <c r="AJ664" s="9">
        <f t="array" ref="AJ664">PERCENTILE(IF($BB$5:$BB$2729="Y",$AY$5:$AY$2729),$AI664)</f>
        <v>0.99588357669965499</v>
      </c>
      <c r="AK664" s="9">
        <f t="array" ref="AK664">PERCENTILE(IF($BC$5:$BC$2729="Y",$AY$5:$AY$2729),$AI664)</f>
        <v>1.0081517334220607</v>
      </c>
      <c r="AL664" s="9">
        <f t="array" ref="AL664">PERCENTILE(IF($BD$5:$BD$2729="Y",$AY$5:$AY$2729),$AI664)</f>
        <v>0.98149575384782828</v>
      </c>
      <c r="AM664" s="41" t="str">
        <f>IF(AI664&lt;$BJ$7,"Up","Down")</f>
        <v>Up</v>
      </c>
      <c r="AN664" s="41" t="str">
        <f>IF(AI664&lt;$BK$7,"Down","Up")</f>
        <v>Down</v>
      </c>
      <c r="AO664" s="9">
        <f t="array" ref="AO664">PERCENTILE(IF($BT$5:$BT$2729="Y",$BQ$5:$BQ$2729),$AI664)</f>
        <v>0.99458952701284675</v>
      </c>
      <c r="AP664" s="9">
        <f t="array" ref="AP664">PERCENTILE(IF($BU$5:$BU$2729="Y",$BQ$5:$BQ$2729),$AI664)</f>
        <v>1.0113197847059516</v>
      </c>
      <c r="AQ664" s="9">
        <f t="array" ref="AQ664">PERCENTILE(IF($BV$5:$BV$2729="Y",$BQ$5:$BQ$2729),$AI664)</f>
        <v>0.97707072677192741</v>
      </c>
      <c r="AR664" s="41" t="str">
        <f>IF(AI664&lt;$BJ$12,"Up","Down")</f>
        <v>Up</v>
      </c>
      <c r="AS664" s="41" t="str">
        <f>IF(AI664&lt;$BK$12,"Down","Up")</f>
        <v>Down</v>
      </c>
      <c r="AU664" s="4" t="str">
        <f>IF(AZ664=AZ665,IF(AZ664&gt;AZ663,AZ664&amp;"_O",""),AZ664&amp;"_C")</f>
        <v/>
      </c>
      <c r="AV664" s="7" t="str">
        <f>IF(RIGHT(AU664,1)="C",AX664/INDEX($AX$5:$AX$2729,MATCH(AZ664&amp;"_O",$AU$5:$AU$2729,0),1),"")</f>
        <v/>
      </c>
      <c r="AW664" s="38">
        <v>30183</v>
      </c>
      <c r="AX664" s="37">
        <v>113.02</v>
      </c>
      <c r="AY664" s="7">
        <f>AX664/AX663</f>
        <v>1.0883004333172845</v>
      </c>
      <c r="AZ664" s="4">
        <f>YEAR(AW664)</f>
        <v>1982</v>
      </c>
      <c r="BA664" s="2" t="s">
        <v>6</v>
      </c>
      <c r="BB664" s="12" t="str">
        <f>INDEX($CD$5:$CD$10,MATCH(BA664,$CC$5:$CC$10,0),1)</f>
        <v/>
      </c>
      <c r="BC664" s="12" t="str">
        <f>IF(AND(BB664="Y",AY664&gt;1),"Y","")</f>
        <v/>
      </c>
      <c r="BD664" s="12" t="str">
        <f>IF(AND(BB664="Y",AY664&lt;1),"Y","")</f>
        <v/>
      </c>
      <c r="BE664" s="12" t="str">
        <f>IF(AY664&gt;1,IF(AY663&gt;1,"Y",""),"")</f>
        <v>Y</v>
      </c>
      <c r="BF664" s="12" t="str">
        <f>IF(AY664&lt;1,IF(AY663&lt;1,"Y",""),"")</f>
        <v/>
      </c>
      <c r="BG664" s="2"/>
      <c r="BH664" s="2"/>
      <c r="BI664" s="2"/>
      <c r="BJ664" s="2"/>
      <c r="BK664" s="2"/>
      <c r="BL664" s="2"/>
      <c r="BM664" s="4" t="str">
        <f>IF(BR664=BR665,IF(BR664&gt;BR663,BR664&amp;"_O",""),BR664&amp;"_C")</f>
        <v/>
      </c>
      <c r="BN664" s="7" t="str">
        <f>IF(RIGHT(BM664,1)="C",BP664/INDEX($BP$5:$BP$2729,MATCH(BR664&amp;"_O",$BM$5:$BM$2729,0),1),"")</f>
        <v/>
      </c>
      <c r="BO664" s="38">
        <v>30582</v>
      </c>
      <c r="BP664" s="3">
        <v>303.61</v>
      </c>
      <c r="BQ664" s="7">
        <f>BP664/BP663</f>
        <v>1.0179032420290341</v>
      </c>
      <c r="BR664" s="4">
        <f>YEAR(BO664)</f>
        <v>1983</v>
      </c>
      <c r="BS664" s="2" t="s">
        <v>6</v>
      </c>
      <c r="BT664" s="12" t="str">
        <f>INDEX($CD$5:$CD$10,MATCH(BS664,$CC$5:$CC$10,0),1)</f>
        <v/>
      </c>
      <c r="BU664" s="12" t="str">
        <f>IF(AND(BT664="Y",BQ664&gt;1),"Y","")</f>
        <v/>
      </c>
      <c r="BV664" s="12" t="str">
        <f>IF(AND(BT664="Y",BQ664&lt;1),"Y","")</f>
        <v/>
      </c>
      <c r="BW664" s="12" t="str">
        <f>IF(BQ664&gt;1,IF(BQ663&gt;1,"Y",""),"")</f>
        <v/>
      </c>
      <c r="BX664" s="12" t="str">
        <f>IF(BQ664&lt;1,IF(BQ663&lt;1,"Y",""),"")</f>
        <v/>
      </c>
      <c r="BY664" s="2"/>
      <c r="BZ664" s="2"/>
      <c r="CA664" s="2"/>
    </row>
    <row r="665" spans="2:79">
      <c r="B665" s="4" t="str">
        <f>IF(G665=G666,IF(G665&gt;G664,G665&amp;"_O",""),G665&amp;"_C")</f>
        <v/>
      </c>
      <c r="C665" s="14">
        <f ca="1">RANDBETWEEN(0,1000)/1000</f>
        <v>0.115</v>
      </c>
      <c r="D665" s="16">
        <f>D664+1</f>
        <v>661</v>
      </c>
      <c r="E665" s="10">
        <f>ROUNDDOWN(D665/52,0)+1</f>
        <v>13</v>
      </c>
      <c r="F665" s="15">
        <f>F664+7</f>
        <v>49247</v>
      </c>
      <c r="G665" s="4">
        <f>YEAR(F665)</f>
        <v>2034</v>
      </c>
      <c r="H665" s="33">
        <v>0.50800000000000001</v>
      </c>
      <c r="I665" s="33">
        <v>0.22</v>
      </c>
      <c r="J665" s="33">
        <v>0.91200000000000003</v>
      </c>
      <c r="K665" s="16" t="str">
        <f>IF(M664&gt;1,"Up","Down")</f>
        <v>Down</v>
      </c>
      <c r="L665" s="16" t="str">
        <f>IF(K665="Up",IF(H665&lt;$BJ$7,"Up","Down"),IF(H665&lt;$BK$7,"Down","Up"))</f>
        <v>Up</v>
      </c>
      <c r="M665" s="17">
        <f>IF(L665="Up",INDEX($AK$5:$AK$1005,MATCH(I665,$AI$5:$AI$1005,0),1),INDEX($AL$5:$AL$1005,MATCH(J665,$AI$5:$AI$1005,0),1))</f>
        <v>1.0054000567911516</v>
      </c>
      <c r="N665" s="16" t="str">
        <f>IF(P664&gt;1,"Up","Down")</f>
        <v>Down</v>
      </c>
      <c r="O665" s="16" t="str">
        <f>IF(N665="Up",IF(H665&lt;$BJ$12,"Up","Down"),IF(H665&lt;$BK$12,"Down","Up"))</f>
        <v>Up</v>
      </c>
      <c r="P665" s="17">
        <f>IF(O665="Up",INDEX($AP$5:$AP$1005,MATCH(I665,$AI$5:$AI$1005,0),1),INDEX($AQ$5:$AQ$1005,MATCH(J665,$AI$5:$AI$1005,0),1))</f>
        <v>1.007422143369936</v>
      </c>
      <c r="Q665" s="19">
        <f>T664</f>
        <v>131177.85345464456</v>
      </c>
      <c r="R665" s="19">
        <f>INDEX(model!$S$5:$S$35,MATCH(G665,model!$Q$5:$Q$35,0),1)*model!$O$5</f>
        <v>0</v>
      </c>
      <c r="S665" s="19">
        <f>IF(RIGHT(B665,1)="C",T664*INDEX(model!$T$5:$T$35,MATCH(G665,model!$Q$5:$Q$35,0),1),0)</f>
        <v>0</v>
      </c>
      <c r="T665" s="19">
        <f>(Q665+R665-S665)*M665</f>
        <v>131886.22131304099</v>
      </c>
      <c r="U665" s="19">
        <f>X664</f>
        <v>166359.59249077641</v>
      </c>
      <c r="V665" s="19">
        <f>INDEX(model!$S$5:$S$35,MATCH(G665,model!$Q$5:$Q$35,0),1)*model!$O$6</f>
        <v>0</v>
      </c>
      <c r="W665" s="19">
        <f>IF(RIGHT(B665,1)="C",X664*INDEX(model!$T$5:$T$35,MATCH(G665,model!$Q$5:$Q$35,0),1),0)</f>
        <v>0</v>
      </c>
      <c r="X665" s="19">
        <f>(U665+V665-W665)*P665</f>
        <v>167594.33723720707</v>
      </c>
      <c r="Y665" s="19"/>
      <c r="Z665" s="36" t="str">
        <f>K665&amp;L665</f>
        <v>DownUp</v>
      </c>
      <c r="AA665" s="36" t="str">
        <f>N665&amp;O665</f>
        <v>DownUp</v>
      </c>
      <c r="AB665" s="19"/>
      <c r="AC665" s="19"/>
      <c r="AD665" s="19"/>
      <c r="AE665" s="19"/>
      <c r="AI665" s="18">
        <f>ROUND(AI664-0.001,3)</f>
        <v>0.34</v>
      </c>
      <c r="AJ665" s="9">
        <f t="array" ref="AJ665">PERCENTILE(IF($BB$5:$BB$2729="Y",$AY$5:$AY$2729),$AI665)</f>
        <v>0.99581984178515681</v>
      </c>
      <c r="AK665" s="9">
        <f t="array" ref="AK665">PERCENTILE(IF($BC$5:$BC$2729="Y",$AY$5:$AY$2729),$AI665)</f>
        <v>1.0081376846012826</v>
      </c>
      <c r="AL665" s="9">
        <f t="array" ref="AL665">PERCENTILE(IF($BD$5:$BD$2729="Y",$AY$5:$AY$2729),$AI665)</f>
        <v>0.98145369178629438</v>
      </c>
      <c r="AM665" s="41" t="str">
        <f>IF(AI665&lt;$BJ$7,"Up","Down")</f>
        <v>Up</v>
      </c>
      <c r="AN665" s="41" t="str">
        <f>IF(AI665&lt;$BK$7,"Down","Up")</f>
        <v>Down</v>
      </c>
      <c r="AO665" s="9">
        <f t="array" ref="AO665">PERCENTILE(IF($BT$5:$BT$2729="Y",$BQ$5:$BQ$2729),$AI665)</f>
        <v>0.99453473704057682</v>
      </c>
      <c r="AP665" s="9">
        <f t="array" ref="AP665">PERCENTILE(IF($BU$5:$BU$2729="Y",$BQ$5:$BQ$2729),$AI665)</f>
        <v>1.0112643427948673</v>
      </c>
      <c r="AQ665" s="9">
        <f t="array" ref="AQ665">PERCENTILE(IF($BV$5:$BV$2729="Y",$BQ$5:$BQ$2729),$AI665)</f>
        <v>0.97705578800876913</v>
      </c>
      <c r="AR665" s="41" t="str">
        <f>IF(AI665&lt;$BJ$12,"Up","Down")</f>
        <v>Up</v>
      </c>
      <c r="AS665" s="41" t="str">
        <f>IF(AI665&lt;$BK$12,"Down","Up")</f>
        <v>Down</v>
      </c>
      <c r="AU665" s="4" t="str">
        <f>IF(AZ665=AZ666,IF(AZ665&gt;AZ664,AZ665&amp;"_O",""),AZ665&amp;"_C")</f>
        <v/>
      </c>
      <c r="AV665" s="7" t="str">
        <f>IF(RIGHT(AU665,1)="C",AX665/INDEX($AX$5:$AX$2729,MATCH(AZ665&amp;"_O",$AU$5:$AU$2729,0),1),"")</f>
        <v/>
      </c>
      <c r="AW665" s="38">
        <v>30190</v>
      </c>
      <c r="AX665" s="37">
        <v>117.11</v>
      </c>
      <c r="AY665" s="7">
        <f>AX665/AX664</f>
        <v>1.0361882852592461</v>
      </c>
      <c r="AZ665" s="4">
        <f>YEAR(AW665)</f>
        <v>1982</v>
      </c>
      <c r="BA665" s="2" t="s">
        <v>6</v>
      </c>
      <c r="BB665" s="12" t="str">
        <f>INDEX($CD$5:$CD$10,MATCH(BA665,$CC$5:$CC$10,0),1)</f>
        <v/>
      </c>
      <c r="BC665" s="12" t="str">
        <f>IF(AND(BB665="Y",AY665&gt;1),"Y","")</f>
        <v/>
      </c>
      <c r="BD665" s="12" t="str">
        <f>IF(AND(BB665="Y",AY665&lt;1),"Y","")</f>
        <v/>
      </c>
      <c r="BE665" s="12" t="str">
        <f>IF(AY665&gt;1,IF(AY664&gt;1,"Y",""),"")</f>
        <v>Y</v>
      </c>
      <c r="BF665" s="12" t="str">
        <f>IF(AY665&lt;1,IF(AY664&lt;1,"Y",""),"")</f>
        <v/>
      </c>
      <c r="BG665" s="2"/>
      <c r="BH665" s="2"/>
      <c r="BI665" s="2"/>
      <c r="BJ665" s="2"/>
      <c r="BK665" s="2"/>
      <c r="BL665" s="2"/>
      <c r="BM665" s="4" t="str">
        <f>IF(BR665=BR666,IF(BR665&gt;BR664,BR665&amp;"_O",""),BR665&amp;"_C")</f>
        <v/>
      </c>
      <c r="BN665" s="7" t="str">
        <f>IF(RIGHT(BM665,1)="C",BP665/INDEX($BP$5:$BP$2729,MATCH(BR665&amp;"_O",$BM$5:$BM$2729,0),1),"")</f>
        <v/>
      </c>
      <c r="BO665" s="38">
        <v>30589</v>
      </c>
      <c r="BP665" s="3">
        <v>296.64999999999998</v>
      </c>
      <c r="BQ665" s="7">
        <f>BP665/BP664</f>
        <v>0.97707585389150542</v>
      </c>
      <c r="BR665" s="4">
        <f>YEAR(BO665)</f>
        <v>1983</v>
      </c>
      <c r="BS665" s="2" t="s">
        <v>6</v>
      </c>
      <c r="BT665" s="12" t="str">
        <f>INDEX($CD$5:$CD$10,MATCH(BS665,$CC$5:$CC$10,0),1)</f>
        <v/>
      </c>
      <c r="BU665" s="12" t="str">
        <f>IF(AND(BT665="Y",BQ665&gt;1),"Y","")</f>
        <v/>
      </c>
      <c r="BV665" s="12" t="str">
        <f>IF(AND(BT665="Y",BQ665&lt;1),"Y","")</f>
        <v/>
      </c>
      <c r="BW665" s="12" t="str">
        <f>IF(BQ665&gt;1,IF(BQ664&gt;1,"Y",""),"")</f>
        <v/>
      </c>
      <c r="BX665" s="12" t="str">
        <f>IF(BQ665&lt;1,IF(BQ664&lt;1,"Y",""),"")</f>
        <v/>
      </c>
      <c r="BY665" s="2"/>
      <c r="BZ665" s="2"/>
      <c r="CA665" s="2"/>
    </row>
    <row r="666" spans="2:79">
      <c r="B666" s="4" t="str">
        <f>IF(G666=G667,IF(G666&gt;G665,G666&amp;"_O",""),G666&amp;"_C")</f>
        <v/>
      </c>
      <c r="C666" s="14">
        <f ca="1">RANDBETWEEN(0,1000)/1000</f>
        <v>0.95199999999999996</v>
      </c>
      <c r="D666" s="16">
        <f>D665+1</f>
        <v>662</v>
      </c>
      <c r="E666" s="10">
        <f>ROUNDDOWN(D666/52,0)+1</f>
        <v>13</v>
      </c>
      <c r="F666" s="15">
        <f>F665+7</f>
        <v>49254</v>
      </c>
      <c r="G666" s="4">
        <f>YEAR(F666)</f>
        <v>2034</v>
      </c>
      <c r="H666" s="33">
        <v>0.96799999999999997</v>
      </c>
      <c r="I666" s="33">
        <v>0.76200000000000001</v>
      </c>
      <c r="J666" s="33">
        <v>0.16400000000000001</v>
      </c>
      <c r="K666" s="16" t="str">
        <f>IF(M665&gt;1,"Up","Down")</f>
        <v>Up</v>
      </c>
      <c r="L666" s="16" t="str">
        <f>IF(K666="Up",IF(H666&lt;$BJ$7,"Up","Down"),IF(H666&lt;$BK$7,"Down","Up"))</f>
        <v>Down</v>
      </c>
      <c r="M666" s="17">
        <f>IF(L666="Up",INDEX($AK$5:$AK$1005,MATCH(I666,$AI$5:$AI$1005,0),1),INDEX($AL$5:$AL$1005,MATCH(J666,$AI$5:$AI$1005,0),1))</f>
        <v>0.97213955674353947</v>
      </c>
      <c r="N666" s="16" t="str">
        <f>IF(P665&gt;1,"Up","Down")</f>
        <v>Up</v>
      </c>
      <c r="O666" s="16" t="str">
        <f>IF(N666="Up",IF(H666&lt;$BJ$12,"Up","Down"),IF(H666&lt;$BK$12,"Down","Up"))</f>
        <v>Down</v>
      </c>
      <c r="P666" s="17">
        <f>IF(O666="Up",INDEX($AP$5:$AP$1005,MATCH(I666,$AI$5:$AI$1005,0),1),INDEX($AQ$5:$AQ$1005,MATCH(J666,$AI$5:$AI$1005,0),1))</f>
        <v>0.96011929135930552</v>
      </c>
      <c r="Q666" s="19">
        <f>T665</f>
        <v>131886.22131304099</v>
      </c>
      <c r="R666" s="19">
        <f>INDEX(model!$S$5:$S$35,MATCH(G666,model!$Q$5:$Q$35,0),1)*model!$O$5</f>
        <v>0</v>
      </c>
      <c r="S666" s="19">
        <f>IF(RIGHT(B666,1)="C",T665*INDEX(model!$T$5:$T$35,MATCH(G666,model!$Q$5:$Q$35,0),1),0)</f>
        <v>0</v>
      </c>
      <c r="T666" s="19">
        <f>(Q666+R666-S666)*M666</f>
        <v>128211.81272784002</v>
      </c>
      <c r="U666" s="19">
        <f>X665</f>
        <v>167594.33723720707</v>
      </c>
      <c r="V666" s="19">
        <f>INDEX(model!$S$5:$S$35,MATCH(G666,model!$Q$5:$Q$35,0),1)*model!$O$6</f>
        <v>0</v>
      </c>
      <c r="W666" s="19">
        <f>IF(RIGHT(B666,1)="C",X665*INDEX(model!$T$5:$T$35,MATCH(G666,model!$Q$5:$Q$35,0),1),0)</f>
        <v>0</v>
      </c>
      <c r="X666" s="19">
        <f>(U666+V666-W666)*P666</f>
        <v>160910.55630401973</v>
      </c>
      <c r="Y666" s="19"/>
      <c r="Z666" s="36" t="str">
        <f>K666&amp;L666</f>
        <v>UpDown</v>
      </c>
      <c r="AA666" s="36" t="str">
        <f>N666&amp;O666</f>
        <v>UpDown</v>
      </c>
      <c r="AB666" s="19"/>
      <c r="AC666" s="19"/>
      <c r="AD666" s="19"/>
      <c r="AE666" s="19"/>
      <c r="AI666" s="18">
        <f>ROUND(AI665-0.001,3)</f>
        <v>0.33900000000000002</v>
      </c>
      <c r="AJ666" s="9">
        <f t="array" ref="AJ666">PERCENTILE(IF($BB$5:$BB$2729="Y",$AY$5:$AY$2729),$AI666)</f>
        <v>0.99574145695232263</v>
      </c>
      <c r="AK666" s="9">
        <f t="array" ref="AK666">PERCENTILE(IF($BC$5:$BC$2729="Y",$AY$5:$AY$2729),$AI666)</f>
        <v>1.0081309525566056</v>
      </c>
      <c r="AL666" s="9">
        <f t="array" ref="AL666">PERCENTILE(IF($BD$5:$BD$2729="Y",$AY$5:$AY$2729),$AI666)</f>
        <v>0.98144119877302172</v>
      </c>
      <c r="AM666" s="41" t="str">
        <f>IF(AI666&lt;$BJ$7,"Up","Down")</f>
        <v>Up</v>
      </c>
      <c r="AN666" s="41" t="str">
        <f>IF(AI666&lt;$BK$7,"Down","Up")</f>
        <v>Down</v>
      </c>
      <c r="AO666" s="9">
        <f t="array" ref="AO666">PERCENTILE(IF($BT$5:$BT$2729="Y",$BQ$5:$BQ$2729),$AI666)</f>
        <v>0.99446053635144571</v>
      </c>
      <c r="AP666" s="9">
        <f t="array" ref="AP666">PERCENTILE(IF($BU$5:$BU$2729="Y",$BQ$5:$BQ$2729),$AI666)</f>
        <v>1.0112087931889175</v>
      </c>
      <c r="AQ666" s="9">
        <f t="array" ref="AQ666">PERCENTILE(IF($BV$5:$BV$2729="Y",$BQ$5:$BQ$2729),$AI666)</f>
        <v>0.97698219890761406</v>
      </c>
      <c r="AR666" s="41" t="str">
        <f>IF(AI666&lt;$BJ$12,"Up","Down")</f>
        <v>Up</v>
      </c>
      <c r="AS666" s="41" t="str">
        <f>IF(AI666&lt;$BK$12,"Down","Up")</f>
        <v>Down</v>
      </c>
      <c r="AU666" s="4" t="str">
        <f>IF(AZ666=AZ667,IF(AZ666&gt;AZ665,AZ666&amp;"_O",""),AZ666&amp;"_C")</f>
        <v/>
      </c>
      <c r="AV666" s="7" t="str">
        <f>IF(RIGHT(AU666,1)="C",AX666/INDEX($AX$5:$AX$2729,MATCH(AZ666&amp;"_O",$AU$5:$AU$2729,0),1),"")</f>
        <v/>
      </c>
      <c r="AW666" s="38">
        <v>30197</v>
      </c>
      <c r="AX666" s="37">
        <v>122.68</v>
      </c>
      <c r="AY666" s="7">
        <f>AX666/AX665</f>
        <v>1.0475621210827428</v>
      </c>
      <c r="AZ666" s="4">
        <f>YEAR(AW666)</f>
        <v>1982</v>
      </c>
      <c r="BA666" s="2" t="s">
        <v>6</v>
      </c>
      <c r="BB666" s="12" t="str">
        <f>INDEX($CD$5:$CD$10,MATCH(BA666,$CC$5:$CC$10,0),1)</f>
        <v/>
      </c>
      <c r="BC666" s="12" t="str">
        <f>IF(AND(BB666="Y",AY666&gt;1),"Y","")</f>
        <v/>
      </c>
      <c r="BD666" s="12" t="str">
        <f>IF(AND(BB666="Y",AY666&lt;1),"Y","")</f>
        <v/>
      </c>
      <c r="BE666" s="12" t="str">
        <f>IF(AY666&gt;1,IF(AY665&gt;1,"Y",""),"")</f>
        <v>Y</v>
      </c>
      <c r="BF666" s="12" t="str">
        <f>IF(AY666&lt;1,IF(AY665&lt;1,"Y",""),"")</f>
        <v/>
      </c>
      <c r="BG666" s="2"/>
      <c r="BH666" s="2"/>
      <c r="BI666" s="2"/>
      <c r="BJ666" s="2"/>
      <c r="BK666" s="2"/>
      <c r="BL666" s="2"/>
      <c r="BM666" s="4" t="str">
        <f>IF(BR666=BR667,IF(BR666&gt;BR665,BR666&amp;"_O",""),BR666&amp;"_C")</f>
        <v/>
      </c>
      <c r="BN666" s="7" t="str">
        <f>IF(RIGHT(BM666,1)="C",BP666/INDEX($BP$5:$BP$2729,MATCH(BR666&amp;"_O",$BM$5:$BM$2729,0),1),"")</f>
        <v/>
      </c>
      <c r="BO666" s="38">
        <v>30596</v>
      </c>
      <c r="BP666" s="3">
        <v>297.36</v>
      </c>
      <c r="BQ666" s="7">
        <f>BP666/BP665</f>
        <v>1.0023933928872411</v>
      </c>
      <c r="BR666" s="4">
        <f>YEAR(BO666)</f>
        <v>1983</v>
      </c>
      <c r="BS666" s="2" t="s">
        <v>6</v>
      </c>
      <c r="BT666" s="12" t="str">
        <f>INDEX($CD$5:$CD$10,MATCH(BS666,$CC$5:$CC$10,0),1)</f>
        <v/>
      </c>
      <c r="BU666" s="12" t="str">
        <f>IF(AND(BT666="Y",BQ666&gt;1),"Y","")</f>
        <v/>
      </c>
      <c r="BV666" s="12" t="str">
        <f>IF(AND(BT666="Y",BQ666&lt;1),"Y","")</f>
        <v/>
      </c>
      <c r="BW666" s="12" t="str">
        <f>IF(BQ666&gt;1,IF(BQ665&gt;1,"Y",""),"")</f>
        <v/>
      </c>
      <c r="BX666" s="12" t="str">
        <f>IF(BQ666&lt;1,IF(BQ665&lt;1,"Y",""),"")</f>
        <v/>
      </c>
      <c r="BY666" s="2"/>
      <c r="BZ666" s="2"/>
      <c r="CA666" s="2"/>
    </row>
    <row r="667" spans="2:79">
      <c r="B667" s="4" t="str">
        <f>IF(G667=G668,IF(G667&gt;G666,G667&amp;"_O",""),G667&amp;"_C")</f>
        <v/>
      </c>
      <c r="C667" s="14">
        <f ca="1">RANDBETWEEN(0,1000)/1000</f>
        <v>7.6999999999999999E-2</v>
      </c>
      <c r="D667" s="16">
        <f>D666+1</f>
        <v>663</v>
      </c>
      <c r="E667" s="10">
        <f>ROUNDDOWN(D667/52,0)+1</f>
        <v>13</v>
      </c>
      <c r="F667" s="15">
        <f>F666+7</f>
        <v>49261</v>
      </c>
      <c r="G667" s="4">
        <f>YEAR(F667)</f>
        <v>2034</v>
      </c>
      <c r="H667" s="33">
        <v>0.59799999999999998</v>
      </c>
      <c r="I667" s="33">
        <v>0.74099999999999999</v>
      </c>
      <c r="J667" s="33">
        <v>0.35799999999999998</v>
      </c>
      <c r="K667" s="16" t="str">
        <f>IF(M666&gt;1,"Up","Down")</f>
        <v>Down</v>
      </c>
      <c r="L667" s="16" t="str">
        <f>IF(K667="Up",IF(H667&lt;$BJ$7,"Up","Down"),IF(H667&lt;$BK$7,"Down","Up"))</f>
        <v>Up</v>
      </c>
      <c r="M667" s="17">
        <f>IF(L667="Up",INDEX($AK$5:$AK$1005,MATCH(I667,$AI$5:$AI$1005,0),1),INDEX($AL$5:$AL$1005,MATCH(J667,$AI$5:$AI$1005,0),1))</f>
        <v>1.0207452495258769</v>
      </c>
      <c r="N667" s="16" t="str">
        <f>IF(P666&gt;1,"Up","Down")</f>
        <v>Down</v>
      </c>
      <c r="O667" s="16" t="str">
        <f>IF(N667="Up",IF(H667&lt;$BJ$12,"Up","Down"),IF(H667&lt;$BK$12,"Down","Up"))</f>
        <v>Up</v>
      </c>
      <c r="P667" s="17">
        <f>IF(O667="Up",INDEX($AP$5:$AP$1005,MATCH(I667,$AI$5:$AI$1005,0),1),INDEX($AQ$5:$AQ$1005,MATCH(J667,$AI$5:$AI$1005,0),1))</f>
        <v>1.0282733224321332</v>
      </c>
      <c r="Q667" s="19">
        <f>T666</f>
        <v>128211.81272784002</v>
      </c>
      <c r="R667" s="19">
        <f>INDEX(model!$S$5:$S$35,MATCH(G667,model!$Q$5:$Q$35,0),1)*model!$O$5</f>
        <v>0</v>
      </c>
      <c r="S667" s="19">
        <f>IF(RIGHT(B667,1)="C",T666*INDEX(model!$T$5:$T$35,MATCH(G667,model!$Q$5:$Q$35,0),1),0)</f>
        <v>0</v>
      </c>
      <c r="T667" s="19">
        <f>(Q667+R667-S667)*M667</f>
        <v>130871.59877504405</v>
      </c>
      <c r="U667" s="19">
        <f>X666</f>
        <v>160910.55630401973</v>
      </c>
      <c r="V667" s="19">
        <f>INDEX(model!$S$5:$S$35,MATCH(G667,model!$Q$5:$Q$35,0),1)*model!$O$6</f>
        <v>0</v>
      </c>
      <c r="W667" s="19">
        <f>IF(RIGHT(B667,1)="C",X666*INDEX(model!$T$5:$T$35,MATCH(G667,model!$Q$5:$Q$35,0),1),0)</f>
        <v>0</v>
      </c>
      <c r="X667" s="19">
        <f>(U667+V667-W667)*P667</f>
        <v>165460.03234513721</v>
      </c>
      <c r="Y667" s="19"/>
      <c r="Z667" s="36" t="str">
        <f>K667&amp;L667</f>
        <v>DownUp</v>
      </c>
      <c r="AA667" s="36" t="str">
        <f>N667&amp;O667</f>
        <v>DownUp</v>
      </c>
      <c r="AB667" s="19"/>
      <c r="AC667" s="19"/>
      <c r="AD667" s="19"/>
      <c r="AE667" s="19"/>
      <c r="AI667" s="18">
        <f>ROUND(AI666-0.001,3)</f>
        <v>0.33800000000000002</v>
      </c>
      <c r="AJ667" s="9">
        <f t="array" ref="AJ667">PERCENTILE(IF($BB$5:$BB$2729="Y",$AY$5:$AY$2729),$AI667)</f>
        <v>0.99567717461747418</v>
      </c>
      <c r="AK667" s="9">
        <f t="array" ref="AK667">PERCENTILE(IF($BC$5:$BC$2729="Y",$AY$5:$AY$2729),$AI667)</f>
        <v>1.0081155916870326</v>
      </c>
      <c r="AL667" s="9">
        <f t="array" ref="AL667">PERCENTILE(IF($BD$5:$BD$2729="Y",$AY$5:$AY$2729),$AI667)</f>
        <v>0.98142923589658515</v>
      </c>
      <c r="AM667" s="41" t="str">
        <f>IF(AI667&lt;$BJ$7,"Up","Down")</f>
        <v>Up</v>
      </c>
      <c r="AN667" s="41" t="str">
        <f>IF(AI667&lt;$BK$7,"Down","Up")</f>
        <v>Down</v>
      </c>
      <c r="AO667" s="9">
        <f t="array" ref="AO667">PERCENTILE(IF($BT$5:$BT$2729="Y",$BQ$5:$BQ$2729),$AI667)</f>
        <v>0.99441606752760925</v>
      </c>
      <c r="AP667" s="9">
        <f t="array" ref="AP667">PERCENTILE(IF($BU$5:$BU$2729="Y",$BQ$5:$BQ$2729),$AI667)</f>
        <v>1.0111972907127431</v>
      </c>
      <c r="AQ667" s="9">
        <f t="array" ref="AQ667">PERCENTILE(IF($BV$5:$BV$2729="Y",$BQ$5:$BQ$2729),$AI667)</f>
        <v>0.97671203267409501</v>
      </c>
      <c r="AR667" s="41" t="str">
        <f>IF(AI667&lt;$BJ$12,"Up","Down")</f>
        <v>Up</v>
      </c>
      <c r="AS667" s="41" t="str">
        <f>IF(AI667&lt;$BK$12,"Down","Up")</f>
        <v>Down</v>
      </c>
      <c r="AU667" s="4" t="str">
        <f>IF(AZ667=AZ668,IF(AZ667&gt;AZ666,AZ667&amp;"_O",""),AZ667&amp;"_C")</f>
        <v/>
      </c>
      <c r="AV667" s="7" t="str">
        <f>IF(RIGHT(AU667,1)="C",AX667/INDEX($AX$5:$AX$2729,MATCH(AZ667&amp;"_O",$AU$5:$AU$2729,0),1),"")</f>
        <v/>
      </c>
      <c r="AW667" s="38">
        <v>30204</v>
      </c>
      <c r="AX667" s="37">
        <v>120.97</v>
      </c>
      <c r="AY667" s="7">
        <f>AX667/AX666</f>
        <v>0.98606129768503414</v>
      </c>
      <c r="AZ667" s="4">
        <f>YEAR(AW667)</f>
        <v>1982</v>
      </c>
      <c r="BA667" s="2" t="s">
        <v>6</v>
      </c>
      <c r="BB667" s="12" t="str">
        <f>INDEX($CD$5:$CD$10,MATCH(BA667,$CC$5:$CC$10,0),1)</f>
        <v/>
      </c>
      <c r="BC667" s="12" t="str">
        <f>IF(AND(BB667="Y",AY667&gt;1),"Y","")</f>
        <v/>
      </c>
      <c r="BD667" s="12" t="str">
        <f>IF(AND(BB667="Y",AY667&lt;1),"Y","")</f>
        <v/>
      </c>
      <c r="BE667" s="12" t="str">
        <f>IF(AY667&gt;1,IF(AY666&gt;1,"Y",""),"")</f>
        <v/>
      </c>
      <c r="BF667" s="12" t="str">
        <f>IF(AY667&lt;1,IF(AY666&lt;1,"Y",""),"")</f>
        <v/>
      </c>
      <c r="BG667" s="2"/>
      <c r="BH667" s="2"/>
      <c r="BI667" s="2"/>
      <c r="BJ667" s="2"/>
      <c r="BK667" s="2"/>
      <c r="BL667" s="2"/>
      <c r="BM667" s="4" t="str">
        <f>IF(BR667=BR668,IF(BR667&gt;BR666,BR667&amp;"_O",""),BR667&amp;"_C")</f>
        <v/>
      </c>
      <c r="BN667" s="7" t="str">
        <f>IF(RIGHT(BM667,1)="C",BP667/INDEX($BP$5:$BP$2729,MATCH(BR667&amp;"_O",$BM$5:$BM$2729,0),1),"")</f>
        <v/>
      </c>
      <c r="BO667" s="38">
        <v>30603</v>
      </c>
      <c r="BP667" s="3">
        <v>289.64999999999998</v>
      </c>
      <c r="BQ667" s="7">
        <f>BP667/BP666</f>
        <v>0.97407183212267945</v>
      </c>
      <c r="BR667" s="4">
        <f>YEAR(BO667)</f>
        <v>1983</v>
      </c>
      <c r="BS667" s="2" t="s">
        <v>6</v>
      </c>
      <c r="BT667" s="12" t="str">
        <f>INDEX($CD$5:$CD$10,MATCH(BS667,$CC$5:$CC$10,0),1)</f>
        <v/>
      </c>
      <c r="BU667" s="12" t="str">
        <f>IF(AND(BT667="Y",BQ667&gt;1),"Y","")</f>
        <v/>
      </c>
      <c r="BV667" s="12" t="str">
        <f>IF(AND(BT667="Y",BQ667&lt;1),"Y","")</f>
        <v/>
      </c>
      <c r="BW667" s="12" t="str">
        <f>IF(BQ667&gt;1,IF(BQ666&gt;1,"Y",""),"")</f>
        <v/>
      </c>
      <c r="BX667" s="12" t="str">
        <f>IF(BQ667&lt;1,IF(BQ666&lt;1,"Y",""),"")</f>
        <v/>
      </c>
      <c r="BY667" s="2"/>
      <c r="BZ667" s="2"/>
      <c r="CA667" s="2"/>
    </row>
    <row r="668" spans="2:79">
      <c r="B668" s="4" t="str">
        <f>IF(G668=G669,IF(G668&gt;G667,G668&amp;"_O",""),G668&amp;"_C")</f>
        <v/>
      </c>
      <c r="C668" s="14">
        <f ca="1">RANDBETWEEN(0,1000)/1000</f>
        <v>0.80100000000000005</v>
      </c>
      <c r="D668" s="16">
        <f>D667+1</f>
        <v>664</v>
      </c>
      <c r="E668" s="10">
        <f>ROUNDDOWN(D668/52,0)+1</f>
        <v>13</v>
      </c>
      <c r="F668" s="15">
        <f>F667+7</f>
        <v>49268</v>
      </c>
      <c r="G668" s="4">
        <f>YEAR(F668)</f>
        <v>2034</v>
      </c>
      <c r="H668" s="33">
        <v>0.94899999999999995</v>
      </c>
      <c r="I668" s="33">
        <v>0.06</v>
      </c>
      <c r="J668" s="33">
        <v>9.4E-2</v>
      </c>
      <c r="K668" s="16" t="str">
        <f>IF(M667&gt;1,"Up","Down")</f>
        <v>Up</v>
      </c>
      <c r="L668" s="16" t="str">
        <f>IF(K668="Up",IF(H668&lt;$BJ$7,"Up","Down"),IF(H668&lt;$BK$7,"Down","Up"))</f>
        <v>Down</v>
      </c>
      <c r="M668" s="17">
        <f>IF(L668="Up",INDEX($AK$5:$AK$1005,MATCH(I668,$AI$5:$AI$1005,0),1),INDEX($AL$5:$AL$1005,MATCH(J668,$AI$5:$AI$1005,0),1))</f>
        <v>0.96102722308235267</v>
      </c>
      <c r="N668" s="16" t="str">
        <f>IF(P667&gt;1,"Up","Down")</f>
        <v>Up</v>
      </c>
      <c r="O668" s="16" t="str">
        <f>IF(N668="Up",IF(H668&lt;$BJ$12,"Up","Down"),IF(H668&lt;$BK$12,"Down","Up"))</f>
        <v>Down</v>
      </c>
      <c r="P668" s="17">
        <f>IF(O668="Up",INDEX($AP$5:$AP$1005,MATCH(I668,$AI$5:$AI$1005,0),1),INDEX($AQ$5:$AQ$1005,MATCH(J668,$AI$5:$AI$1005,0),1))</f>
        <v>0.94939001782550414</v>
      </c>
      <c r="Q668" s="19">
        <f>T667</f>
        <v>130871.59877504405</v>
      </c>
      <c r="R668" s="19">
        <f>INDEX(model!$S$5:$S$35,MATCH(G668,model!$Q$5:$Q$35,0),1)*model!$O$5</f>
        <v>0</v>
      </c>
      <c r="S668" s="19">
        <f>IF(RIGHT(B668,1)="C",T667*INDEX(model!$T$5:$T$35,MATCH(G668,model!$Q$5:$Q$35,0),1),0)</f>
        <v>0</v>
      </c>
      <c r="T668" s="19">
        <f>(Q668+R668-S668)*M668</f>
        <v>125771.16915112842</v>
      </c>
      <c r="U668" s="19">
        <f>X667</f>
        <v>165460.03234513721</v>
      </c>
      <c r="V668" s="19">
        <f>INDEX(model!$S$5:$S$35,MATCH(G668,model!$Q$5:$Q$35,0),1)*model!$O$6</f>
        <v>0</v>
      </c>
      <c r="W668" s="19">
        <f>IF(RIGHT(B668,1)="C",X667*INDEX(model!$T$5:$T$35,MATCH(G668,model!$Q$5:$Q$35,0),1),0)</f>
        <v>0</v>
      </c>
      <c r="X668" s="19">
        <f>(U668+V668-W668)*P668</f>
        <v>157086.1030575583</v>
      </c>
      <c r="Y668" s="19"/>
      <c r="Z668" s="36" t="str">
        <f>K668&amp;L668</f>
        <v>UpDown</v>
      </c>
      <c r="AA668" s="36" t="str">
        <f>N668&amp;O668</f>
        <v>UpDown</v>
      </c>
      <c r="AB668" s="19"/>
      <c r="AC668" s="19"/>
      <c r="AD668" s="19"/>
      <c r="AE668" s="19"/>
      <c r="AI668" s="18">
        <f>ROUND(AI667-0.001,3)</f>
        <v>0.33700000000000002</v>
      </c>
      <c r="AJ668" s="9">
        <f t="array" ref="AJ668">PERCENTILE(IF($BB$5:$BB$2729="Y",$AY$5:$AY$2729),$AI668)</f>
        <v>0.99558963663892808</v>
      </c>
      <c r="AK668" s="9">
        <f t="array" ref="AK668">PERCENTILE(IF($BC$5:$BC$2729="Y",$AY$5:$AY$2729),$AI668)</f>
        <v>1.0080983611813197</v>
      </c>
      <c r="AL668" s="9">
        <f t="array" ref="AL668">PERCENTILE(IF($BD$5:$BD$2729="Y",$AY$5:$AY$2729),$AI668)</f>
        <v>0.98136606757882283</v>
      </c>
      <c r="AM668" s="41" t="str">
        <f>IF(AI668&lt;$BJ$7,"Up","Down")</f>
        <v>Up</v>
      </c>
      <c r="AN668" s="41" t="str">
        <f>IF(AI668&lt;$BK$7,"Down","Up")</f>
        <v>Down</v>
      </c>
      <c r="AO668" s="9">
        <f t="array" ref="AO668">PERCENTILE(IF($BT$5:$BT$2729="Y",$BQ$5:$BQ$2729),$AI668)</f>
        <v>0.99435241117117168</v>
      </c>
      <c r="AP668" s="9">
        <f t="array" ref="AP668">PERCENTILE(IF($BU$5:$BU$2729="Y",$BQ$5:$BQ$2729),$AI668)</f>
        <v>1.0111637105743092</v>
      </c>
      <c r="AQ668" s="9">
        <f t="array" ref="AQ668">PERCENTILE(IF($BV$5:$BV$2729="Y",$BQ$5:$BQ$2729),$AI668)</f>
        <v>0.97660662328280556</v>
      </c>
      <c r="AR668" s="41" t="str">
        <f>IF(AI668&lt;$BJ$12,"Up","Down")</f>
        <v>Up</v>
      </c>
      <c r="AS668" s="41" t="str">
        <f>IF(AI668&lt;$BK$12,"Down","Up")</f>
        <v>Down</v>
      </c>
      <c r="AU668" s="4" t="str">
        <f>IF(AZ668=AZ669,IF(AZ668&gt;AZ667,AZ668&amp;"_O",""),AZ668&amp;"_C")</f>
        <v/>
      </c>
      <c r="AV668" s="7" t="str">
        <f>IF(RIGHT(AU668,1)="C",AX668/INDEX($AX$5:$AX$2729,MATCH(AZ668&amp;"_O",$AU$5:$AU$2729,0),1),"")</f>
        <v/>
      </c>
      <c r="AW668" s="38">
        <v>30211</v>
      </c>
      <c r="AX668" s="37">
        <v>122.55</v>
      </c>
      <c r="AY668" s="7">
        <f>AX668/AX667</f>
        <v>1.0130610895263288</v>
      </c>
      <c r="AZ668" s="4">
        <f>YEAR(AW668)</f>
        <v>1982</v>
      </c>
      <c r="BA668" s="2" t="s">
        <v>6</v>
      </c>
      <c r="BB668" s="12" t="str">
        <f>INDEX($CD$5:$CD$10,MATCH(BA668,$CC$5:$CC$10,0),1)</f>
        <v/>
      </c>
      <c r="BC668" s="12" t="str">
        <f>IF(AND(BB668="Y",AY668&gt;1),"Y","")</f>
        <v/>
      </c>
      <c r="BD668" s="12" t="str">
        <f>IF(AND(BB668="Y",AY668&lt;1),"Y","")</f>
        <v/>
      </c>
      <c r="BE668" s="12" t="str">
        <f>IF(AY668&gt;1,IF(AY667&gt;1,"Y",""),"")</f>
        <v/>
      </c>
      <c r="BF668" s="12" t="str">
        <f>IF(AY668&lt;1,IF(AY667&lt;1,"Y",""),"")</f>
        <v/>
      </c>
      <c r="BG668" s="2"/>
      <c r="BH668" s="2"/>
      <c r="BI668" s="2"/>
      <c r="BJ668" s="2"/>
      <c r="BK668" s="2"/>
      <c r="BL668" s="2"/>
      <c r="BM668" s="4" t="str">
        <f>IF(BR668=BR669,IF(BR668&gt;BR667,BR668&amp;"_O",""),BR668&amp;"_C")</f>
        <v/>
      </c>
      <c r="BN668" s="7" t="str">
        <f>IF(RIGHT(BM668,1)="C",BP668/INDEX($BP$5:$BP$2729,MATCH(BR668&amp;"_O",$BM$5:$BM$2729,0),1),"")</f>
        <v/>
      </c>
      <c r="BO668" s="38">
        <v>30610</v>
      </c>
      <c r="BP668" s="3">
        <v>279.49</v>
      </c>
      <c r="BQ668" s="7">
        <f>BP668/BP667</f>
        <v>0.96492318315208025</v>
      </c>
      <c r="BR668" s="4">
        <f>YEAR(BO668)</f>
        <v>1983</v>
      </c>
      <c r="BS668" s="2" t="s">
        <v>6</v>
      </c>
      <c r="BT668" s="12" t="str">
        <f>INDEX($CD$5:$CD$10,MATCH(BS668,$CC$5:$CC$10,0),1)</f>
        <v/>
      </c>
      <c r="BU668" s="12" t="str">
        <f>IF(AND(BT668="Y",BQ668&gt;1),"Y","")</f>
        <v/>
      </c>
      <c r="BV668" s="12" t="str">
        <f>IF(AND(BT668="Y",BQ668&lt;1),"Y","")</f>
        <v/>
      </c>
      <c r="BW668" s="12" t="str">
        <f>IF(BQ668&gt;1,IF(BQ667&gt;1,"Y",""),"")</f>
        <v/>
      </c>
      <c r="BX668" s="12" t="str">
        <f>IF(BQ668&lt;1,IF(BQ667&lt;1,"Y",""),"")</f>
        <v>Y</v>
      </c>
      <c r="BY668" s="2"/>
      <c r="BZ668" s="2"/>
      <c r="CA668" s="2"/>
    </row>
    <row r="669" spans="2:79">
      <c r="B669" s="4" t="str">
        <f>IF(G669=G670,IF(G669&gt;G668,G669&amp;"_O",""),G669&amp;"_C")</f>
        <v/>
      </c>
      <c r="C669" s="14">
        <f ca="1">RANDBETWEEN(0,1000)/1000</f>
        <v>0.19600000000000001</v>
      </c>
      <c r="D669" s="16">
        <f>D668+1</f>
        <v>665</v>
      </c>
      <c r="E669" s="10">
        <f>ROUNDDOWN(D669/52,0)+1</f>
        <v>13</v>
      </c>
      <c r="F669" s="15">
        <f>F668+7</f>
        <v>49275</v>
      </c>
      <c r="G669" s="4">
        <f>YEAR(F669)</f>
        <v>2034</v>
      </c>
      <c r="H669" s="33">
        <v>0.90100000000000002</v>
      </c>
      <c r="I669" s="33">
        <v>0.89100000000000001</v>
      </c>
      <c r="J669" s="33">
        <v>0.81299999999999994</v>
      </c>
      <c r="K669" s="16" t="str">
        <f>IF(M668&gt;1,"Up","Down")</f>
        <v>Down</v>
      </c>
      <c r="L669" s="16" t="str">
        <f>IF(K669="Up",IF(H669&lt;$BJ$7,"Up","Down"),IF(H669&lt;$BK$7,"Down","Up"))</f>
        <v>Up</v>
      </c>
      <c r="M669" s="17">
        <f>IF(L669="Up",INDEX($AK$5:$AK$1005,MATCH(I669,$AI$5:$AI$1005,0),1),INDEX($AL$5:$AL$1005,MATCH(J669,$AI$5:$AI$1005,0),1))</f>
        <v>1.0321348727321187</v>
      </c>
      <c r="N669" s="16" t="str">
        <f>IF(P668&gt;1,"Up","Down")</f>
        <v>Down</v>
      </c>
      <c r="O669" s="16" t="str">
        <f>IF(N669="Up",IF(H669&lt;$BJ$12,"Up","Down"),IF(H669&lt;$BK$12,"Down","Up"))</f>
        <v>Up</v>
      </c>
      <c r="P669" s="17">
        <f>IF(O669="Up",INDEX($AP$5:$AP$1005,MATCH(I669,$AI$5:$AI$1005,0),1),INDEX($AQ$5:$AQ$1005,MATCH(J669,$AI$5:$AI$1005,0),1))</f>
        <v>1.0423201951155763</v>
      </c>
      <c r="Q669" s="19">
        <f>T668</f>
        <v>125771.16915112842</v>
      </c>
      <c r="R669" s="19">
        <f>INDEX(model!$S$5:$S$35,MATCH(G669,model!$Q$5:$Q$35,0),1)*model!$O$5</f>
        <v>0</v>
      </c>
      <c r="S669" s="19">
        <f>IF(RIGHT(B669,1)="C",T668*INDEX(model!$T$5:$T$35,MATCH(G669,model!$Q$5:$Q$35,0),1),0)</f>
        <v>0</v>
      </c>
      <c r="T669" s="19">
        <f>(Q669+R669-S669)*M669</f>
        <v>129812.8096651697</v>
      </c>
      <c r="U669" s="19">
        <f>X668</f>
        <v>157086.1030575583</v>
      </c>
      <c r="V669" s="19">
        <f>INDEX(model!$S$5:$S$35,MATCH(G669,model!$Q$5:$Q$35,0),1)*model!$O$6</f>
        <v>0</v>
      </c>
      <c r="W669" s="19">
        <f>IF(RIGHT(B669,1)="C",X668*INDEX(model!$T$5:$T$35,MATCH(G669,model!$Q$5:$Q$35,0),1),0)</f>
        <v>0</v>
      </c>
      <c r="X669" s="19">
        <f>(U669+V669-W669)*P669</f>
        <v>163734.0175888997</v>
      </c>
      <c r="Y669" s="19"/>
      <c r="Z669" s="36" t="str">
        <f>K669&amp;L669</f>
        <v>DownUp</v>
      </c>
      <c r="AA669" s="36" t="str">
        <f>N669&amp;O669</f>
        <v>DownUp</v>
      </c>
      <c r="AB669" s="19"/>
      <c r="AC669" s="19"/>
      <c r="AD669" s="19"/>
      <c r="AE669" s="19"/>
      <c r="AI669" s="18">
        <f>ROUND(AI668-0.001,3)</f>
        <v>0.33600000000000002</v>
      </c>
      <c r="AJ669" s="9">
        <f t="array" ref="AJ669">PERCENTILE(IF($BB$5:$BB$2729="Y",$AY$5:$AY$2729),$AI669)</f>
        <v>0.99556510437202839</v>
      </c>
      <c r="AK669" s="9">
        <f t="array" ref="AK669">PERCENTILE(IF($BC$5:$BC$2729="Y",$AY$5:$AY$2729),$AI669)</f>
        <v>1.0080879068260826</v>
      </c>
      <c r="AL669" s="9">
        <f t="array" ref="AL669">PERCENTILE(IF($BD$5:$BD$2729="Y",$AY$5:$AY$2729),$AI669)</f>
        <v>0.98132068136030393</v>
      </c>
      <c r="AM669" s="41" t="str">
        <f>IF(AI669&lt;$BJ$7,"Up","Down")</f>
        <v>Up</v>
      </c>
      <c r="AN669" s="41" t="str">
        <f>IF(AI669&lt;$BK$7,"Down","Up")</f>
        <v>Down</v>
      </c>
      <c r="AO669" s="9">
        <f t="array" ref="AO669">PERCENTILE(IF($BT$5:$BT$2729="Y",$BQ$5:$BQ$2729),$AI669)</f>
        <v>0.99427025598233043</v>
      </c>
      <c r="AP669" s="9">
        <f t="array" ref="AP669">PERCENTILE(IF($BU$5:$BU$2729="Y",$BQ$5:$BQ$2729),$AI669)</f>
        <v>1.0111392611253476</v>
      </c>
      <c r="AQ669" s="9">
        <f t="array" ref="AQ669">PERCENTILE(IF($BV$5:$BV$2729="Y",$BQ$5:$BQ$2729),$AI669)</f>
        <v>0.97651773153427479</v>
      </c>
      <c r="AR669" s="41" t="str">
        <f>IF(AI669&lt;$BJ$12,"Up","Down")</f>
        <v>Up</v>
      </c>
      <c r="AS669" s="41" t="str">
        <f>IF(AI669&lt;$BK$12,"Down","Up")</f>
        <v>Down</v>
      </c>
      <c r="AU669" s="4" t="str">
        <f>IF(AZ669=AZ670,IF(AZ669&gt;AZ668,AZ669&amp;"_O",""),AZ669&amp;"_C")</f>
        <v/>
      </c>
      <c r="AV669" s="7" t="str">
        <f>IF(RIGHT(AU669,1)="C",AX669/INDEX($AX$5:$AX$2729,MATCH(AZ669&amp;"_O",$AU$5:$AU$2729,0),1),"")</f>
        <v/>
      </c>
      <c r="AW669" s="38">
        <v>30218</v>
      </c>
      <c r="AX669" s="37">
        <v>123.32</v>
      </c>
      <c r="AY669" s="7">
        <f>AX669/AX668</f>
        <v>1.0062831497348022</v>
      </c>
      <c r="AZ669" s="4">
        <f>YEAR(AW669)</f>
        <v>1982</v>
      </c>
      <c r="BA669" s="2" t="s">
        <v>6</v>
      </c>
      <c r="BB669" s="12" t="str">
        <f>INDEX($CD$5:$CD$10,MATCH(BA669,$CC$5:$CC$10,0),1)</f>
        <v/>
      </c>
      <c r="BC669" s="12" t="str">
        <f>IF(AND(BB669="Y",AY669&gt;1),"Y","")</f>
        <v/>
      </c>
      <c r="BD669" s="12" t="str">
        <f>IF(AND(BB669="Y",AY669&lt;1),"Y","")</f>
        <v/>
      </c>
      <c r="BE669" s="12" t="str">
        <f>IF(AY669&gt;1,IF(AY668&gt;1,"Y",""),"")</f>
        <v>Y</v>
      </c>
      <c r="BF669" s="12" t="str">
        <f>IF(AY669&lt;1,IF(AY668&lt;1,"Y",""),"")</f>
        <v/>
      </c>
      <c r="BG669" s="2"/>
      <c r="BH669" s="2"/>
      <c r="BI669" s="2"/>
      <c r="BJ669" s="2"/>
      <c r="BK669" s="2"/>
      <c r="BL669" s="2"/>
      <c r="BM669" s="4" t="str">
        <f>IF(BR669=BR670,IF(BR669&gt;BR668,BR669&amp;"_O",""),BR669&amp;"_C")</f>
        <v/>
      </c>
      <c r="BN669" s="7" t="str">
        <f>IF(RIGHT(BM669,1)="C",BP669/INDEX($BP$5:$BP$2729,MATCH(BR669&amp;"_O",$BM$5:$BM$2729,0),1),"")</f>
        <v/>
      </c>
      <c r="BO669" s="38">
        <v>30617</v>
      </c>
      <c r="BP669" s="3">
        <v>276.14</v>
      </c>
      <c r="BQ669" s="7">
        <f>BP669/BP668</f>
        <v>0.98801388242870936</v>
      </c>
      <c r="BR669" s="4">
        <f>YEAR(BO669)</f>
        <v>1983</v>
      </c>
      <c r="BS669" s="2" t="s">
        <v>6</v>
      </c>
      <c r="BT669" s="12" t="str">
        <f>INDEX($CD$5:$CD$10,MATCH(BS669,$CC$5:$CC$10,0),1)</f>
        <v/>
      </c>
      <c r="BU669" s="12" t="str">
        <f>IF(AND(BT669="Y",BQ669&gt;1),"Y","")</f>
        <v/>
      </c>
      <c r="BV669" s="12" t="str">
        <f>IF(AND(BT669="Y",BQ669&lt;1),"Y","")</f>
        <v/>
      </c>
      <c r="BW669" s="12" t="str">
        <f>IF(BQ669&gt;1,IF(BQ668&gt;1,"Y",""),"")</f>
        <v/>
      </c>
      <c r="BX669" s="12" t="str">
        <f>IF(BQ669&lt;1,IF(BQ668&lt;1,"Y",""),"")</f>
        <v>Y</v>
      </c>
      <c r="BY669" s="2"/>
      <c r="BZ669" s="2"/>
      <c r="CA669" s="2"/>
    </row>
    <row r="670" spans="2:79">
      <c r="B670" s="4" t="str">
        <f>IF(G670=G671,IF(G670&gt;G669,G670&amp;"_O",""),G670&amp;"_C")</f>
        <v/>
      </c>
      <c r="C670" s="14">
        <f ca="1">RANDBETWEEN(0,1000)/1000</f>
        <v>4.3999999999999997E-2</v>
      </c>
      <c r="D670" s="16">
        <f>D669+1</f>
        <v>666</v>
      </c>
      <c r="E670" s="10">
        <f>ROUNDDOWN(D670/52,0)+1</f>
        <v>13</v>
      </c>
      <c r="F670" s="15">
        <f>F669+7</f>
        <v>49282</v>
      </c>
      <c r="G670" s="4">
        <f>YEAR(F670)</f>
        <v>2034</v>
      </c>
      <c r="H670" s="33">
        <v>0.25600000000000001</v>
      </c>
      <c r="I670" s="33">
        <v>0.45900000000000002</v>
      </c>
      <c r="J670" s="33">
        <v>0.41</v>
      </c>
      <c r="K670" s="16" t="str">
        <f>IF(M669&gt;1,"Up","Down")</f>
        <v>Up</v>
      </c>
      <c r="L670" s="16" t="str">
        <f>IF(K670="Up",IF(H670&lt;$BJ$7,"Up","Down"),IF(H670&lt;$BK$7,"Down","Up"))</f>
        <v>Up</v>
      </c>
      <c r="M670" s="17">
        <f>IF(L670="Up",INDEX($AK$5:$AK$1005,MATCH(I670,$AI$5:$AI$1005,0),1),INDEX($AL$5:$AL$1005,MATCH(J670,$AI$5:$AI$1005,0),1))</f>
        <v>1.0114046301626232</v>
      </c>
      <c r="N670" s="16" t="str">
        <f>IF(P669&gt;1,"Up","Down")</f>
        <v>Up</v>
      </c>
      <c r="O670" s="16" t="str">
        <f>IF(N670="Up",IF(H670&lt;$BJ$12,"Up","Down"),IF(H670&lt;$BK$12,"Down","Up"))</f>
        <v>Up</v>
      </c>
      <c r="P670" s="17">
        <f>IF(O670="Up",INDEX($AP$5:$AP$1005,MATCH(I670,$AI$5:$AI$1005,0),1),INDEX($AQ$5:$AQ$1005,MATCH(J670,$AI$5:$AI$1005,0),1))</f>
        <v>1.0154570365658178</v>
      </c>
      <c r="Q670" s="19">
        <f>T669</f>
        <v>129812.8096651697</v>
      </c>
      <c r="R670" s="19">
        <f>INDEX(model!$S$5:$S$35,MATCH(G670,model!$Q$5:$Q$35,0),1)*model!$O$5</f>
        <v>0</v>
      </c>
      <c r="S670" s="19">
        <f>IF(RIGHT(B670,1)="C",T669*INDEX(model!$T$5:$T$35,MATCH(G670,model!$Q$5:$Q$35,0),1),0)</f>
        <v>0</v>
      </c>
      <c r="T670" s="19">
        <f>(Q670+R670-S670)*M670</f>
        <v>131293.27674977196</v>
      </c>
      <c r="U670" s="19">
        <f>X669</f>
        <v>163734.0175888997</v>
      </c>
      <c r="V670" s="19">
        <f>INDEX(model!$S$5:$S$35,MATCH(G670,model!$Q$5:$Q$35,0),1)*model!$O$6</f>
        <v>0</v>
      </c>
      <c r="W670" s="19">
        <f>IF(RIGHT(B670,1)="C",X669*INDEX(model!$T$5:$T$35,MATCH(G670,model!$Q$5:$Q$35,0),1),0)</f>
        <v>0</v>
      </c>
      <c r="X670" s="19">
        <f>(U670+V670-W670)*P670</f>
        <v>166264.86028583956</v>
      </c>
      <c r="Y670" s="19"/>
      <c r="Z670" s="36" t="str">
        <f>K670&amp;L670</f>
        <v>UpUp</v>
      </c>
      <c r="AA670" s="36" t="str">
        <f>N670&amp;O670</f>
        <v>UpUp</v>
      </c>
      <c r="AB670" s="19"/>
      <c r="AC670" s="19"/>
      <c r="AD670" s="19"/>
      <c r="AE670" s="19"/>
      <c r="AI670" s="18">
        <f>ROUND(AI669-0.001,3)</f>
        <v>0.33500000000000002</v>
      </c>
      <c r="AJ670" s="9">
        <f t="array" ref="AJ670">PERCENTILE(IF($BB$5:$BB$2729="Y",$AY$5:$AY$2729),$AI670)</f>
        <v>0.99549550865999148</v>
      </c>
      <c r="AK670" s="9">
        <f t="array" ref="AK670">PERCENTILE(IF($BC$5:$BC$2729="Y",$AY$5:$AY$2729),$AI670)</f>
        <v>1.0080737361894829</v>
      </c>
      <c r="AL670" s="9">
        <f t="array" ref="AL670">PERCENTILE(IF($BD$5:$BD$2729="Y",$AY$5:$AY$2729),$AI670)</f>
        <v>0.98128925693227365</v>
      </c>
      <c r="AM670" s="41" t="str">
        <f>IF(AI670&lt;$BJ$7,"Up","Down")</f>
        <v>Up</v>
      </c>
      <c r="AN670" s="41" t="str">
        <f>IF(AI670&lt;$BK$7,"Down","Up")</f>
        <v>Down</v>
      </c>
      <c r="AO670" s="9">
        <f t="array" ref="AO670">PERCENTILE(IF($BT$5:$BT$2729="Y",$BQ$5:$BQ$2729),$AI670)</f>
        <v>0.99421812224713901</v>
      </c>
      <c r="AP670" s="9">
        <f t="array" ref="AP670">PERCENTILE(IF($BU$5:$BU$2729="Y",$BQ$5:$BQ$2729),$AI670)</f>
        <v>1.0111118599198778</v>
      </c>
      <c r="AQ670" s="9">
        <f t="array" ref="AQ670">PERCENTILE(IF($BV$5:$BV$2729="Y",$BQ$5:$BQ$2729),$AI670)</f>
        <v>0.97643047913558356</v>
      </c>
      <c r="AR670" s="41" t="str">
        <f>IF(AI670&lt;$BJ$12,"Up","Down")</f>
        <v>Up</v>
      </c>
      <c r="AS670" s="41" t="str">
        <f>IF(AI670&lt;$BK$12,"Down","Up")</f>
        <v>Down</v>
      </c>
      <c r="AU670" s="4" t="str">
        <f>IF(AZ670=AZ671,IF(AZ670&gt;AZ669,AZ670&amp;"_O",""),AZ670&amp;"_C")</f>
        <v/>
      </c>
      <c r="AV670" s="7" t="str">
        <f>IF(RIGHT(AU670,1)="C",AX670/INDEX($AX$5:$AX$2729,MATCH(AZ670&amp;"_O",$AU$5:$AU$2729,0),1),"")</f>
        <v/>
      </c>
      <c r="AW670" s="38">
        <v>30225</v>
      </c>
      <c r="AX670" s="37">
        <v>121.97</v>
      </c>
      <c r="AY670" s="7">
        <f>AX670/AX669</f>
        <v>0.98905287058060332</v>
      </c>
      <c r="AZ670" s="4">
        <f>YEAR(AW670)</f>
        <v>1982</v>
      </c>
      <c r="BA670" s="2" t="s">
        <v>6</v>
      </c>
      <c r="BB670" s="12" t="str">
        <f>INDEX($CD$5:$CD$10,MATCH(BA670,$CC$5:$CC$10,0),1)</f>
        <v/>
      </c>
      <c r="BC670" s="12" t="str">
        <f>IF(AND(BB670="Y",AY670&gt;1),"Y","")</f>
        <v/>
      </c>
      <c r="BD670" s="12" t="str">
        <f>IF(AND(BB670="Y",AY670&lt;1),"Y","")</f>
        <v/>
      </c>
      <c r="BE670" s="12" t="str">
        <f>IF(AY670&gt;1,IF(AY669&gt;1,"Y",""),"")</f>
        <v/>
      </c>
      <c r="BF670" s="12" t="str">
        <f>IF(AY670&lt;1,IF(AY669&lt;1,"Y",""),"")</f>
        <v/>
      </c>
      <c r="BG670" s="2"/>
      <c r="BH670" s="2"/>
      <c r="BI670" s="2"/>
      <c r="BJ670" s="2"/>
      <c r="BK670" s="2"/>
      <c r="BL670" s="2"/>
      <c r="BM670" s="4" t="str">
        <f>IF(BR670=BR671,IF(BR670&gt;BR669,BR670&amp;"_O",""),BR670&amp;"_C")</f>
        <v/>
      </c>
      <c r="BN670" s="7" t="str">
        <f>IF(RIGHT(BM670,1)="C",BP670/INDEX($BP$5:$BP$2729,MATCH(BR670&amp;"_O",$BM$5:$BM$2729,0),1),"")</f>
        <v/>
      </c>
      <c r="BO670" s="38">
        <v>30624</v>
      </c>
      <c r="BP670" s="3">
        <v>273.17</v>
      </c>
      <c r="BQ670" s="7">
        <f>BP670/BP669</f>
        <v>0.98924458607952503</v>
      </c>
      <c r="BR670" s="4">
        <f>YEAR(BO670)</f>
        <v>1983</v>
      </c>
      <c r="BS670" s="2" t="s">
        <v>6</v>
      </c>
      <c r="BT670" s="12" t="str">
        <f>INDEX($CD$5:$CD$10,MATCH(BS670,$CC$5:$CC$10,0),1)</f>
        <v/>
      </c>
      <c r="BU670" s="12" t="str">
        <f>IF(AND(BT670="Y",BQ670&gt;1),"Y","")</f>
        <v/>
      </c>
      <c r="BV670" s="12" t="str">
        <f>IF(AND(BT670="Y",BQ670&lt;1),"Y","")</f>
        <v/>
      </c>
      <c r="BW670" s="12" t="str">
        <f>IF(BQ670&gt;1,IF(BQ669&gt;1,"Y",""),"")</f>
        <v/>
      </c>
      <c r="BX670" s="12" t="str">
        <f>IF(BQ670&lt;1,IF(BQ669&lt;1,"Y",""),"")</f>
        <v>Y</v>
      </c>
      <c r="BY670" s="2"/>
      <c r="BZ670" s="2"/>
      <c r="CA670" s="2"/>
    </row>
    <row r="671" spans="2:79">
      <c r="B671" s="4" t="str">
        <f>IF(G671=G672,IF(G671&gt;G670,G671&amp;"_O",""),G671&amp;"_C")</f>
        <v/>
      </c>
      <c r="C671" s="14">
        <f ca="1">RANDBETWEEN(0,1000)/1000</f>
        <v>6.0999999999999999E-2</v>
      </c>
      <c r="D671" s="16">
        <f>D670+1</f>
        <v>667</v>
      </c>
      <c r="E671" s="10">
        <f>ROUNDDOWN(D671/52,0)+1</f>
        <v>13</v>
      </c>
      <c r="F671" s="15">
        <f>F670+7</f>
        <v>49289</v>
      </c>
      <c r="G671" s="4">
        <f>YEAR(F671)</f>
        <v>2034</v>
      </c>
      <c r="H671" s="33">
        <v>0.95499999999999996</v>
      </c>
      <c r="I671" s="33">
        <v>5.8000000000000003E-2</v>
      </c>
      <c r="J671" s="33">
        <v>0.63400000000000001</v>
      </c>
      <c r="K671" s="16" t="str">
        <f>IF(M670&gt;1,"Up","Down")</f>
        <v>Up</v>
      </c>
      <c r="L671" s="16" t="str">
        <f>IF(K671="Up",IF(H671&lt;$BJ$7,"Up","Down"),IF(H671&lt;$BK$7,"Down","Up"))</f>
        <v>Down</v>
      </c>
      <c r="M671" s="17">
        <f>IF(L671="Up",INDEX($AK$5:$AK$1005,MATCH(I671,$AI$5:$AI$1005,0),1),INDEX($AL$5:$AL$1005,MATCH(J671,$AI$5:$AI$1005,0),1))</f>
        <v>0.99131302307253444</v>
      </c>
      <c r="N671" s="16" t="str">
        <f>IF(P670&gt;1,"Up","Down")</f>
        <v>Up</v>
      </c>
      <c r="O671" s="16" t="str">
        <f>IF(N671="Up",IF(H671&lt;$BJ$12,"Up","Down"),IF(H671&lt;$BK$12,"Down","Up"))</f>
        <v>Down</v>
      </c>
      <c r="P671" s="17">
        <f>IF(O671="Up",INDEX($AP$5:$AP$1005,MATCH(I671,$AI$5:$AI$1005,0),1),INDEX($AQ$5:$AQ$1005,MATCH(J671,$AI$5:$AI$1005,0),1))</f>
        <v>0.9905110195696798</v>
      </c>
      <c r="Q671" s="19">
        <f>T670</f>
        <v>131293.27674977196</v>
      </c>
      <c r="R671" s="19">
        <f>INDEX(model!$S$5:$S$35,MATCH(G671,model!$Q$5:$Q$35,0),1)*model!$O$5</f>
        <v>0</v>
      </c>
      <c r="S671" s="19">
        <f>IF(RIGHT(B671,1)="C",T670*INDEX(model!$T$5:$T$35,MATCH(G671,model!$Q$5:$Q$35,0),1),0)</f>
        <v>0</v>
      </c>
      <c r="T671" s="19">
        <f>(Q671+R671-S671)*M671</f>
        <v>130152.73508391534</v>
      </c>
      <c r="U671" s="19">
        <f>X670</f>
        <v>166264.86028583956</v>
      </c>
      <c r="V671" s="19">
        <f>INDEX(model!$S$5:$S$35,MATCH(G671,model!$Q$5:$Q$35,0),1)*model!$O$6</f>
        <v>0</v>
      </c>
      <c r="W671" s="19">
        <f>IF(RIGHT(B671,1)="C",X670*INDEX(model!$T$5:$T$35,MATCH(G671,model!$Q$5:$Q$35,0),1),0)</f>
        <v>0</v>
      </c>
      <c r="X671" s="19">
        <f>(U671+V671-W671)*P671</f>
        <v>164687.1762803373</v>
      </c>
      <c r="Y671" s="19"/>
      <c r="Z671" s="36" t="str">
        <f>K671&amp;L671</f>
        <v>UpDown</v>
      </c>
      <c r="AA671" s="36" t="str">
        <f>N671&amp;O671</f>
        <v>UpDown</v>
      </c>
      <c r="AB671" s="19"/>
      <c r="AC671" s="19"/>
      <c r="AD671" s="19"/>
      <c r="AE671" s="19"/>
      <c r="AI671" s="18">
        <f>ROUND(AI670-0.001,3)</f>
        <v>0.33400000000000002</v>
      </c>
      <c r="AJ671" s="9">
        <f t="array" ref="AJ671">PERCENTILE(IF($BB$5:$BB$2729="Y",$AY$5:$AY$2729),$AI671)</f>
        <v>0.99543661465417532</v>
      </c>
      <c r="AK671" s="9">
        <f t="array" ref="AK671">PERCENTILE(IF($BC$5:$BC$2729="Y",$AY$5:$AY$2729),$AI671)</f>
        <v>1.008064562593904</v>
      </c>
      <c r="AL671" s="9">
        <f t="array" ref="AL671">PERCENTILE(IF($BD$5:$BD$2729="Y",$AY$5:$AY$2729),$AI671)</f>
        <v>0.98125710882535588</v>
      </c>
      <c r="AM671" s="41" t="str">
        <f>IF(AI671&lt;$BJ$7,"Up","Down")</f>
        <v>Up</v>
      </c>
      <c r="AN671" s="41" t="str">
        <f>IF(AI671&lt;$BK$7,"Down","Up")</f>
        <v>Down</v>
      </c>
      <c r="AO671" s="9">
        <f t="array" ref="AO671">PERCENTILE(IF($BT$5:$BT$2729="Y",$BQ$5:$BQ$2729),$AI671)</f>
        <v>0.99412475834447578</v>
      </c>
      <c r="AP671" s="9">
        <f t="array" ref="AP671">PERCENTILE(IF($BU$5:$BU$2729="Y",$BQ$5:$BQ$2729),$AI671)</f>
        <v>1.0110846267149483</v>
      </c>
      <c r="AQ671" s="9">
        <f t="array" ref="AQ671">PERCENTILE(IF($BV$5:$BV$2729="Y",$BQ$5:$BQ$2729),$AI671)</f>
        <v>0.9763908333613136</v>
      </c>
      <c r="AR671" s="41" t="str">
        <f>IF(AI671&lt;$BJ$12,"Up","Down")</f>
        <v>Up</v>
      </c>
      <c r="AS671" s="41" t="str">
        <f>IF(AI671&lt;$BK$12,"Down","Up")</f>
        <v>Down</v>
      </c>
      <c r="AU671" s="4" t="str">
        <f>IF(AZ671=AZ672,IF(AZ671&gt;AZ670,AZ671&amp;"_O",""),AZ671&amp;"_C")</f>
        <v/>
      </c>
      <c r="AV671" s="7" t="str">
        <f>IF(RIGHT(AU671,1)="C",AX671/INDEX($AX$5:$AX$2729,MATCH(AZ671&amp;"_O",$AU$5:$AU$2729,0),1),"")</f>
        <v/>
      </c>
      <c r="AW671" s="38">
        <v>30232</v>
      </c>
      <c r="AX671" s="37">
        <v>131.05000000000001</v>
      </c>
      <c r="AY671" s="7">
        <f>AX671/AX670</f>
        <v>1.0744445355415266</v>
      </c>
      <c r="AZ671" s="4">
        <f>YEAR(AW671)</f>
        <v>1982</v>
      </c>
      <c r="BA671" s="2" t="s">
        <v>6</v>
      </c>
      <c r="BB671" s="12" t="str">
        <f>INDEX($CD$5:$CD$10,MATCH(BA671,$CC$5:$CC$10,0),1)</f>
        <v/>
      </c>
      <c r="BC671" s="12" t="str">
        <f>IF(AND(BB671="Y",AY671&gt;1),"Y","")</f>
        <v/>
      </c>
      <c r="BD671" s="12" t="str">
        <f>IF(AND(BB671="Y",AY671&lt;1),"Y","")</f>
        <v/>
      </c>
      <c r="BE671" s="12" t="str">
        <f>IF(AY671&gt;1,IF(AY670&gt;1,"Y",""),"")</f>
        <v/>
      </c>
      <c r="BF671" s="12" t="str">
        <f>IF(AY671&lt;1,IF(AY670&lt;1,"Y",""),"")</f>
        <v/>
      </c>
      <c r="BG671" s="2"/>
      <c r="BH671" s="2"/>
      <c r="BI671" s="2"/>
      <c r="BJ671" s="2"/>
      <c r="BK671" s="2"/>
      <c r="BL671" s="2"/>
      <c r="BM671" s="4" t="str">
        <f>IF(BR671=BR672,IF(BR671&gt;BR670,BR671&amp;"_O",""),BR671&amp;"_C")</f>
        <v/>
      </c>
      <c r="BN671" s="7" t="str">
        <f>IF(RIGHT(BM671,1)="C",BP671/INDEX($BP$5:$BP$2729,MATCH(BR671&amp;"_O",$BM$5:$BM$2729,0),1),"")</f>
        <v/>
      </c>
      <c r="BO671" s="38">
        <v>30631</v>
      </c>
      <c r="BP671" s="3">
        <v>277.13</v>
      </c>
      <c r="BQ671" s="7">
        <f>BP671/BP670</f>
        <v>1.014496467401252</v>
      </c>
      <c r="BR671" s="4">
        <f>YEAR(BO671)</f>
        <v>1983</v>
      </c>
      <c r="BS671" s="2" t="s">
        <v>6</v>
      </c>
      <c r="BT671" s="12" t="str">
        <f>INDEX($CD$5:$CD$10,MATCH(BS671,$CC$5:$CC$10,0),1)</f>
        <v/>
      </c>
      <c r="BU671" s="12" t="str">
        <f>IF(AND(BT671="Y",BQ671&gt;1),"Y","")</f>
        <v/>
      </c>
      <c r="BV671" s="12" t="str">
        <f>IF(AND(BT671="Y",BQ671&lt;1),"Y","")</f>
        <v/>
      </c>
      <c r="BW671" s="12" t="str">
        <f>IF(BQ671&gt;1,IF(BQ670&gt;1,"Y",""),"")</f>
        <v/>
      </c>
      <c r="BX671" s="12" t="str">
        <f>IF(BQ671&lt;1,IF(BQ670&lt;1,"Y",""),"")</f>
        <v/>
      </c>
      <c r="BY671" s="2"/>
      <c r="BZ671" s="2"/>
      <c r="CA671" s="2"/>
    </row>
    <row r="672" spans="2:79">
      <c r="B672" s="4" t="str">
        <f>IF(G672=G673,IF(G672&gt;G671,G672&amp;"_O",""),G672&amp;"_C")</f>
        <v/>
      </c>
      <c r="C672" s="14">
        <f ca="1">RANDBETWEEN(0,1000)/1000</f>
        <v>0.161</v>
      </c>
      <c r="D672" s="16">
        <f>D671+1</f>
        <v>668</v>
      </c>
      <c r="E672" s="10">
        <f>ROUNDDOWN(D672/52,0)+1</f>
        <v>13</v>
      </c>
      <c r="F672" s="15">
        <f>F671+7</f>
        <v>49296</v>
      </c>
      <c r="G672" s="4">
        <f>YEAR(F672)</f>
        <v>2034</v>
      </c>
      <c r="H672" s="33">
        <v>0.17799999999999999</v>
      </c>
      <c r="I672" s="33">
        <v>0.753</v>
      </c>
      <c r="J672" s="33">
        <v>0.73299999999999998</v>
      </c>
      <c r="K672" s="16" t="str">
        <f>IF(M671&gt;1,"Up","Down")</f>
        <v>Down</v>
      </c>
      <c r="L672" s="16" t="str">
        <f>IF(K672="Up",IF(H672&lt;$BJ$7,"Up","Down"),IF(H672&lt;$BK$7,"Down","Up"))</f>
        <v>Down</v>
      </c>
      <c r="M672" s="17">
        <f>IF(L672="Up",INDEX($AK$5:$AK$1005,MATCH(I672,$AI$5:$AI$1005,0),1),INDEX($AL$5:$AL$1005,MATCH(J672,$AI$5:$AI$1005,0),1))</f>
        <v>0.994176719323138</v>
      </c>
      <c r="N672" s="16" t="str">
        <f>IF(P671&gt;1,"Up","Down")</f>
        <v>Down</v>
      </c>
      <c r="O672" s="16" t="str">
        <f>IF(N672="Up",IF(H672&lt;$BJ$12,"Up","Down"),IF(H672&lt;$BK$12,"Down","Up"))</f>
        <v>Down</v>
      </c>
      <c r="P672" s="17">
        <f>IF(O672="Up",INDEX($AP$5:$AP$1005,MATCH(I672,$AI$5:$AI$1005,0),1),INDEX($AQ$5:$AQ$1005,MATCH(J672,$AI$5:$AI$1005,0),1))</f>
        <v>0.99344408233710924</v>
      </c>
      <c r="Q672" s="19">
        <f>T671</f>
        <v>130152.73508391534</v>
      </c>
      <c r="R672" s="19">
        <f>INDEX(model!$S$5:$S$35,MATCH(G672,model!$Q$5:$Q$35,0),1)*model!$O$5</f>
        <v>0</v>
      </c>
      <c r="S672" s="19">
        <f>IF(RIGHT(B672,1)="C",T671*INDEX(model!$T$5:$T$35,MATCH(G672,model!$Q$5:$Q$35,0),1),0)</f>
        <v>0</v>
      </c>
      <c r="T672" s="19">
        <f>(Q672+R672-S672)*M672</f>
        <v>129394.81917666043</v>
      </c>
      <c r="U672" s="19">
        <f>X671</f>
        <v>164687.1762803373</v>
      </c>
      <c r="V672" s="19">
        <f>INDEX(model!$S$5:$S$35,MATCH(G672,model!$Q$5:$Q$35,0),1)*model!$O$6</f>
        <v>0</v>
      </c>
      <c r="W672" s="19">
        <f>IF(RIGHT(B672,1)="C",X671*INDEX(model!$T$5:$T$35,MATCH(G672,model!$Q$5:$Q$35,0),1),0)</f>
        <v>0</v>
      </c>
      <c r="X672" s="19">
        <f>(U672+V672-W672)*P672</f>
        <v>163607.50071250944</v>
      </c>
      <c r="Y672" s="19"/>
      <c r="Z672" s="36" t="str">
        <f>K672&amp;L672</f>
        <v>DownDown</v>
      </c>
      <c r="AA672" s="36" t="str">
        <f>N672&amp;O672</f>
        <v>DownDown</v>
      </c>
      <c r="AB672" s="19"/>
      <c r="AC672" s="19"/>
      <c r="AD672" s="19"/>
      <c r="AE672" s="19"/>
      <c r="AI672" s="18">
        <f>ROUND(AI671-0.001,3)</f>
        <v>0.33300000000000002</v>
      </c>
      <c r="AJ672" s="9">
        <f t="array" ref="AJ672">PERCENTILE(IF($BB$5:$BB$2729="Y",$AY$5:$AY$2729),$AI672)</f>
        <v>0.99539535512891297</v>
      </c>
      <c r="AK672" s="9">
        <f t="array" ref="AK672">PERCENTILE(IF($BC$5:$BC$2729="Y",$AY$5:$AY$2729),$AI672)</f>
        <v>1.008040607725557</v>
      </c>
      <c r="AL672" s="9">
        <f t="array" ref="AL672">PERCENTILE(IF($BD$5:$BD$2729="Y",$AY$5:$AY$2729),$AI672)</f>
        <v>0.98116016930831085</v>
      </c>
      <c r="AM672" s="41" t="str">
        <f>IF(AI672&lt;$BJ$7,"Up","Down")</f>
        <v>Up</v>
      </c>
      <c r="AN672" s="41" t="str">
        <f>IF(AI672&lt;$BK$7,"Down","Up")</f>
        <v>Down</v>
      </c>
      <c r="AO672" s="9">
        <f t="array" ref="AO672">PERCENTILE(IF($BT$5:$BT$2729="Y",$BQ$5:$BQ$2729),$AI672)</f>
        <v>0.99411657434069889</v>
      </c>
      <c r="AP672" s="9">
        <f t="array" ref="AP672">PERCENTILE(IF($BU$5:$BU$2729="Y",$BQ$5:$BQ$2729),$AI672)</f>
        <v>1.011010203806181</v>
      </c>
      <c r="AQ672" s="9">
        <f t="array" ref="AQ672">PERCENTILE(IF($BV$5:$BV$2729="Y",$BQ$5:$BQ$2729),$AI672)</f>
        <v>0.97631973640221503</v>
      </c>
      <c r="AR672" s="41" t="str">
        <f>IF(AI672&lt;$BJ$12,"Up","Down")</f>
        <v>Up</v>
      </c>
      <c r="AS672" s="41" t="str">
        <f>IF(AI672&lt;$BK$12,"Down","Up")</f>
        <v>Down</v>
      </c>
      <c r="AU672" s="4" t="str">
        <f>IF(AZ672=AZ673,IF(AZ672&gt;AZ671,AZ672&amp;"_O",""),AZ672&amp;"_C")</f>
        <v/>
      </c>
      <c r="AV672" s="7" t="str">
        <f>IF(RIGHT(AU672,1)="C",AX672/INDEX($AX$5:$AX$2729,MATCH(AZ672&amp;"_O",$AU$5:$AU$2729,0),1),"")</f>
        <v/>
      </c>
      <c r="AW672" s="38">
        <v>30239</v>
      </c>
      <c r="AX672" s="37">
        <v>133.57</v>
      </c>
      <c r="AY672" s="7">
        <f>AX672/AX671</f>
        <v>1.0192293017932086</v>
      </c>
      <c r="AZ672" s="4">
        <f>YEAR(AW672)</f>
        <v>1982</v>
      </c>
      <c r="BA672" s="2" t="s">
        <v>6</v>
      </c>
      <c r="BB672" s="12" t="str">
        <f>INDEX($CD$5:$CD$10,MATCH(BA672,$CC$5:$CC$10,0),1)</f>
        <v/>
      </c>
      <c r="BC672" s="12" t="str">
        <f>IF(AND(BB672="Y",AY672&gt;1),"Y","")</f>
        <v/>
      </c>
      <c r="BD672" s="12" t="str">
        <f>IF(AND(BB672="Y",AY672&lt;1),"Y","")</f>
        <v/>
      </c>
      <c r="BE672" s="12" t="str">
        <f>IF(AY672&gt;1,IF(AY671&gt;1,"Y",""),"")</f>
        <v>Y</v>
      </c>
      <c r="BF672" s="12" t="str">
        <f>IF(AY672&lt;1,IF(AY671&lt;1,"Y",""),"")</f>
        <v/>
      </c>
      <c r="BG672" s="2"/>
      <c r="BH672" s="2"/>
      <c r="BI672" s="2"/>
      <c r="BJ672" s="2"/>
      <c r="BK672" s="2"/>
      <c r="BL672" s="2"/>
      <c r="BM672" s="4" t="str">
        <f>IF(BR672=BR673,IF(BR672&gt;BR671,BR672&amp;"_O",""),BR672&amp;"_C")</f>
        <v/>
      </c>
      <c r="BN672" s="7" t="str">
        <f>IF(RIGHT(BM672,1)="C",BP672/INDEX($BP$5:$BP$2729,MATCH(BR672&amp;"_O",$BM$5:$BM$2729,0),1),"")</f>
        <v/>
      </c>
      <c r="BO672" s="38">
        <v>30638</v>
      </c>
      <c r="BP672" s="3">
        <v>281.27999999999997</v>
      </c>
      <c r="BQ672" s="7">
        <f>BP672/BP671</f>
        <v>1.0149749215169774</v>
      </c>
      <c r="BR672" s="4">
        <f>YEAR(BO672)</f>
        <v>1983</v>
      </c>
      <c r="BS672" s="2" t="s">
        <v>6</v>
      </c>
      <c r="BT672" s="12" t="str">
        <f>INDEX($CD$5:$CD$10,MATCH(BS672,$CC$5:$CC$10,0),1)</f>
        <v/>
      </c>
      <c r="BU672" s="12" t="str">
        <f>IF(AND(BT672="Y",BQ672&gt;1),"Y","")</f>
        <v/>
      </c>
      <c r="BV672" s="12" t="str">
        <f>IF(AND(BT672="Y",BQ672&lt;1),"Y","")</f>
        <v/>
      </c>
      <c r="BW672" s="12" t="str">
        <f>IF(BQ672&gt;1,IF(BQ671&gt;1,"Y",""),"")</f>
        <v>Y</v>
      </c>
      <c r="BX672" s="12" t="str">
        <f>IF(BQ672&lt;1,IF(BQ671&lt;1,"Y",""),"")</f>
        <v/>
      </c>
      <c r="BY672" s="2"/>
      <c r="BZ672" s="2"/>
      <c r="CA672" s="2"/>
    </row>
    <row r="673" spans="2:79">
      <c r="B673" s="4" t="str">
        <f>IF(G673=G674,IF(G673&gt;G672,G673&amp;"_O",""),G673&amp;"_C")</f>
        <v>2034_C</v>
      </c>
      <c r="C673" s="14">
        <f ca="1">RANDBETWEEN(0,1000)/1000</f>
        <v>0.14000000000000001</v>
      </c>
      <c r="D673" s="16">
        <f>D672+1</f>
        <v>669</v>
      </c>
      <c r="E673" s="10">
        <f>ROUNDDOWN(D673/52,0)+1</f>
        <v>13</v>
      </c>
      <c r="F673" s="15">
        <f>F672+7</f>
        <v>49303</v>
      </c>
      <c r="G673" s="4">
        <f>YEAR(F673)</f>
        <v>2034</v>
      </c>
      <c r="H673" s="33">
        <v>0.89100000000000001</v>
      </c>
      <c r="I673" s="33">
        <v>0.55600000000000005</v>
      </c>
      <c r="J673" s="33">
        <v>0.94699999999999995</v>
      </c>
      <c r="K673" s="16" t="str">
        <f>IF(M672&gt;1,"Up","Down")</f>
        <v>Down</v>
      </c>
      <c r="L673" s="16" t="str">
        <f>IF(K673="Up",IF(H673&lt;$BJ$7,"Up","Down"),IF(H673&lt;$BK$7,"Down","Up"))</f>
        <v>Up</v>
      </c>
      <c r="M673" s="17">
        <f>IF(L673="Up",INDEX($AK$5:$AK$1005,MATCH(I673,$AI$5:$AI$1005,0),1),INDEX($AL$5:$AL$1005,MATCH(J673,$AI$5:$AI$1005,0),1))</f>
        <v>1.0137785931386354</v>
      </c>
      <c r="N673" s="16" t="str">
        <f>IF(P672&gt;1,"Up","Down")</f>
        <v>Down</v>
      </c>
      <c r="O673" s="16" t="str">
        <f>IF(N673="Up",IF(H673&lt;$BJ$12,"Up","Down"),IF(H673&lt;$BK$12,"Down","Up"))</f>
        <v>Up</v>
      </c>
      <c r="P673" s="17">
        <f>IF(O673="Up",INDEX($AP$5:$AP$1005,MATCH(I673,$AI$5:$AI$1005,0),1),INDEX($AQ$5:$AQ$1005,MATCH(J673,$AI$5:$AI$1005,0),1))</f>
        <v>1.0192820430004452</v>
      </c>
      <c r="Q673" s="19">
        <f>T672</f>
        <v>129394.81917666043</v>
      </c>
      <c r="R673" s="19">
        <f>INDEX(model!$S$5:$S$35,MATCH(G673,model!$Q$5:$Q$35,0),1)*model!$O$5</f>
        <v>0</v>
      </c>
      <c r="S673" s="19">
        <f>IF(RIGHT(B673,1)="C",T672*INDEX(model!$T$5:$T$35,MATCH(G673,model!$Q$5:$Q$35,0),1),0)</f>
        <v>9704.6114382495325</v>
      </c>
      <c r="T673" s="19">
        <f>(Q673+R673-S673)*M673</f>
        <v>121339.37041351722</v>
      </c>
      <c r="U673" s="19">
        <f>X672</f>
        <v>163607.50071250944</v>
      </c>
      <c r="V673" s="19">
        <f>INDEX(model!$S$5:$S$35,MATCH(G673,model!$Q$5:$Q$35,0),1)*model!$O$6</f>
        <v>0</v>
      </c>
      <c r="W673" s="19">
        <f>IF(RIGHT(B673,1)="C",X672*INDEX(model!$T$5:$T$35,MATCH(G673,model!$Q$5:$Q$35,0),1),0)</f>
        <v>12270.562553438207</v>
      </c>
      <c r="X673" s="19">
        <f>(U673+V673-W673)*P673</f>
        <v>154255.02350821017</v>
      </c>
      <c r="Y673" s="19"/>
      <c r="Z673" s="36" t="str">
        <f>K673&amp;L673</f>
        <v>DownUp</v>
      </c>
      <c r="AA673" s="36" t="str">
        <f>N673&amp;O673</f>
        <v>DownUp</v>
      </c>
      <c r="AB673" s="19"/>
      <c r="AC673" s="19"/>
      <c r="AD673" s="19"/>
      <c r="AE673" s="19"/>
      <c r="AI673" s="18">
        <f>ROUND(AI672-0.001,3)</f>
        <v>0.33200000000000002</v>
      </c>
      <c r="AJ673" s="9">
        <f t="array" ref="AJ673">PERCENTILE(IF($BB$5:$BB$2729="Y",$AY$5:$AY$2729),$AI673)</f>
        <v>0.99535842572223876</v>
      </c>
      <c r="AK673" s="9">
        <f t="array" ref="AK673">PERCENTILE(IF($BC$5:$BC$2729="Y",$AY$5:$AY$2729),$AI673)</f>
        <v>1.0079930104921908</v>
      </c>
      <c r="AL673" s="9">
        <f t="array" ref="AL673">PERCENTILE(IF($BD$5:$BD$2729="Y",$AY$5:$AY$2729),$AI673)</f>
        <v>0.9810926776293456</v>
      </c>
      <c r="AM673" s="41" t="str">
        <f>IF(AI673&lt;$BJ$7,"Up","Down")</f>
        <v>Up</v>
      </c>
      <c r="AN673" s="41" t="str">
        <f>IF(AI673&lt;$BK$7,"Down","Up")</f>
        <v>Down</v>
      </c>
      <c r="AO673" s="9">
        <f t="array" ref="AO673">PERCENTILE(IF($BT$5:$BT$2729="Y",$BQ$5:$BQ$2729),$AI673)</f>
        <v>0.99407610345554898</v>
      </c>
      <c r="AP673" s="9">
        <f t="array" ref="AP673">PERCENTILE(IF($BU$5:$BU$2729="Y",$BQ$5:$BQ$2729),$AI673)</f>
        <v>1.0109978658663714</v>
      </c>
      <c r="AQ673" s="9">
        <f t="array" ref="AQ673">PERCENTILE(IF($BV$5:$BV$2729="Y",$BQ$5:$BQ$2729),$AI673)</f>
        <v>0.97623007871758349</v>
      </c>
      <c r="AR673" s="41" t="str">
        <f>IF(AI673&lt;$BJ$12,"Up","Down")</f>
        <v>Up</v>
      </c>
      <c r="AS673" s="41" t="str">
        <f>IF(AI673&lt;$BK$12,"Down","Up")</f>
        <v>Down</v>
      </c>
      <c r="AU673" s="4" t="str">
        <f>IF(AZ673=AZ674,IF(AZ673&gt;AZ672,AZ673&amp;"_O",""),AZ673&amp;"_C")</f>
        <v/>
      </c>
      <c r="AV673" s="7" t="str">
        <f>IF(RIGHT(AU673,1)="C",AX673/INDEX($AX$5:$AX$2729,MATCH(AZ673&amp;"_O",$AU$5:$AU$2729,0),1),"")</f>
        <v/>
      </c>
      <c r="AW673" s="38">
        <v>30246</v>
      </c>
      <c r="AX673" s="37">
        <v>138.83000000000001</v>
      </c>
      <c r="AY673" s="7">
        <f>AX673/AX672</f>
        <v>1.0393801003219287</v>
      </c>
      <c r="AZ673" s="4">
        <f>YEAR(AW673)</f>
        <v>1982</v>
      </c>
      <c r="BA673" s="2" t="s">
        <v>6</v>
      </c>
      <c r="BB673" s="12" t="str">
        <f>INDEX($CD$5:$CD$10,MATCH(BA673,$CC$5:$CC$10,0),1)</f>
        <v/>
      </c>
      <c r="BC673" s="12" t="str">
        <f>IF(AND(BB673="Y",AY673&gt;1),"Y","")</f>
        <v/>
      </c>
      <c r="BD673" s="12" t="str">
        <f>IF(AND(BB673="Y",AY673&lt;1),"Y","")</f>
        <v/>
      </c>
      <c r="BE673" s="12" t="str">
        <f>IF(AY673&gt;1,IF(AY672&gt;1,"Y",""),"")</f>
        <v>Y</v>
      </c>
      <c r="BF673" s="12" t="str">
        <f>IF(AY673&lt;1,IF(AY672&lt;1,"Y",""),"")</f>
        <v/>
      </c>
      <c r="BG673" s="2"/>
      <c r="BH673" s="2"/>
      <c r="BI673" s="2"/>
      <c r="BJ673" s="2"/>
      <c r="BK673" s="2"/>
      <c r="BL673" s="2"/>
      <c r="BM673" s="4" t="str">
        <f>IF(BR673=BR674,IF(BR673&gt;BR672,BR673&amp;"_O",""),BR673&amp;"_C")</f>
        <v/>
      </c>
      <c r="BN673" s="7" t="str">
        <f>IF(RIGHT(BM673,1)="C",BP673/INDEX($BP$5:$BP$2729,MATCH(BR673&amp;"_O",$BM$5:$BM$2729,0),1),"")</f>
        <v/>
      </c>
      <c r="BO673" s="38">
        <v>30645</v>
      </c>
      <c r="BP673" s="3">
        <v>285.49</v>
      </c>
      <c r="BQ673" s="7">
        <f>BP673/BP672</f>
        <v>1.014967292377702</v>
      </c>
      <c r="BR673" s="4">
        <f>YEAR(BO673)</f>
        <v>1983</v>
      </c>
      <c r="BS673" s="2" t="s">
        <v>6</v>
      </c>
      <c r="BT673" s="12" t="str">
        <f>INDEX($CD$5:$CD$10,MATCH(BS673,$CC$5:$CC$10,0),1)</f>
        <v/>
      </c>
      <c r="BU673" s="12" t="str">
        <f>IF(AND(BT673="Y",BQ673&gt;1),"Y","")</f>
        <v/>
      </c>
      <c r="BV673" s="12" t="str">
        <f>IF(AND(BT673="Y",BQ673&lt;1),"Y","")</f>
        <v/>
      </c>
      <c r="BW673" s="12" t="str">
        <f>IF(BQ673&gt;1,IF(BQ672&gt;1,"Y",""),"")</f>
        <v>Y</v>
      </c>
      <c r="BX673" s="12" t="str">
        <f>IF(BQ673&lt;1,IF(BQ672&lt;1,"Y",""),"")</f>
        <v/>
      </c>
      <c r="BY673" s="2"/>
      <c r="BZ673" s="2"/>
      <c r="CA673" s="2"/>
    </row>
    <row r="674" spans="2:79">
      <c r="B674" s="4" t="str">
        <f>IF(G674=G675,IF(G674&gt;G673,G674&amp;"_O",""),G674&amp;"_C")</f>
        <v>2035_O</v>
      </c>
      <c r="C674" s="14">
        <f ca="1">RANDBETWEEN(0,1000)/1000</f>
        <v>0.82099999999999995</v>
      </c>
      <c r="D674" s="16">
        <f>D673+1</f>
        <v>670</v>
      </c>
      <c r="E674" s="10">
        <f>ROUNDDOWN(D674/52,0)+1</f>
        <v>13</v>
      </c>
      <c r="F674" s="15">
        <f>F673+7</f>
        <v>49310</v>
      </c>
      <c r="G674" s="4">
        <f>YEAR(F674)</f>
        <v>2035</v>
      </c>
      <c r="H674" s="33">
        <v>0.434</v>
      </c>
      <c r="I674" s="33">
        <v>0.94899999999999995</v>
      </c>
      <c r="J674" s="33">
        <v>0.92500000000000004</v>
      </c>
      <c r="K674" s="16" t="str">
        <f>IF(M673&gt;1,"Up","Down")</f>
        <v>Up</v>
      </c>
      <c r="L674" s="16" t="str">
        <f>IF(K674="Up",IF(H674&lt;$BJ$7,"Up","Down"),IF(H674&lt;$BK$7,"Down","Up"))</f>
        <v>Up</v>
      </c>
      <c r="M674" s="17">
        <f>IF(L674="Up",INDEX($AK$5:$AK$1005,MATCH(I674,$AI$5:$AI$1005,0),1),INDEX($AL$5:$AL$1005,MATCH(J674,$AI$5:$AI$1005,0),1))</f>
        <v>1.0418203590413286</v>
      </c>
      <c r="N674" s="16" t="str">
        <f>IF(P673&gt;1,"Up","Down")</f>
        <v>Up</v>
      </c>
      <c r="O674" s="16" t="str">
        <f>IF(N674="Up",IF(H674&lt;$BJ$12,"Up","Down"),IF(H674&lt;$BK$12,"Down","Up"))</f>
        <v>Up</v>
      </c>
      <c r="P674" s="17">
        <f>IF(O674="Up",INDEX($AP$5:$AP$1005,MATCH(I674,$AI$5:$AI$1005,0),1),INDEX($AQ$5:$AQ$1005,MATCH(J674,$AI$5:$AI$1005,0),1))</f>
        <v>1.0548187307108208</v>
      </c>
      <c r="Q674" s="19">
        <f>T673</f>
        <v>121339.37041351722</v>
      </c>
      <c r="R674" s="19">
        <f>INDEX(model!$S$5:$S$35,MATCH(G674,model!$Q$5:$Q$35,0),1)*model!$O$5</f>
        <v>0</v>
      </c>
      <c r="S674" s="19">
        <f>IF(RIGHT(B674,1)="C",T673*INDEX(model!$T$5:$T$35,MATCH(G674,model!$Q$5:$Q$35,0),1),0)</f>
        <v>0</v>
      </c>
      <c r="T674" s="19">
        <f>(Q674+R674-S674)*M674</f>
        <v>126413.82645005928</v>
      </c>
      <c r="U674" s="19">
        <f>X673</f>
        <v>154255.02350821017</v>
      </c>
      <c r="V674" s="19">
        <f>INDEX(model!$S$5:$S$35,MATCH(G674,model!$Q$5:$Q$35,0),1)*model!$O$6</f>
        <v>0</v>
      </c>
      <c r="W674" s="19">
        <f>IF(RIGHT(B674,1)="C",X673*INDEX(model!$T$5:$T$35,MATCH(G674,model!$Q$5:$Q$35,0),1),0)</f>
        <v>0</v>
      </c>
      <c r="X674" s="19">
        <f>(U674+V674-W674)*P674</f>
        <v>162711.08810269806</v>
      </c>
      <c r="Y674" s="19"/>
      <c r="Z674" s="36" t="str">
        <f>K674&amp;L674</f>
        <v>UpUp</v>
      </c>
      <c r="AA674" s="36" t="str">
        <f>N674&amp;O674</f>
        <v>UpUp</v>
      </c>
      <c r="AB674" s="19"/>
      <c r="AC674" s="19"/>
      <c r="AD674" s="19"/>
      <c r="AE674" s="19"/>
      <c r="AI674" s="18">
        <f>ROUND(AI673-0.001,3)</f>
        <v>0.33100000000000002</v>
      </c>
      <c r="AJ674" s="9">
        <f t="array" ref="AJ674">PERCENTILE(IF($BB$5:$BB$2729="Y",$AY$5:$AY$2729),$AI674)</f>
        <v>0.99527659654396594</v>
      </c>
      <c r="AK674" s="9">
        <f t="array" ref="AK674">PERCENTILE(IF($BC$5:$BC$2729="Y",$AY$5:$AY$2729),$AI674)</f>
        <v>1.0079871019565625</v>
      </c>
      <c r="AL674" s="9">
        <f t="array" ref="AL674">PERCENTILE(IF($BD$5:$BD$2729="Y",$AY$5:$AY$2729),$AI674)</f>
        <v>0.9810917708874376</v>
      </c>
      <c r="AM674" s="41" t="str">
        <f>IF(AI674&lt;$BJ$7,"Up","Down")</f>
        <v>Up</v>
      </c>
      <c r="AN674" s="41" t="str">
        <f>IF(AI674&lt;$BK$7,"Down","Up")</f>
        <v>Down</v>
      </c>
      <c r="AO674" s="9">
        <f t="array" ref="AO674">PERCENTILE(IF($BT$5:$BT$2729="Y",$BQ$5:$BQ$2729),$AI674)</f>
        <v>0.99401924247721685</v>
      </c>
      <c r="AP674" s="9">
        <f t="array" ref="AP674">PERCENTILE(IF($BU$5:$BU$2729="Y",$BQ$5:$BQ$2729),$AI674)</f>
        <v>1.0109937022153845</v>
      </c>
      <c r="AQ674" s="9">
        <f t="array" ref="AQ674">PERCENTILE(IF($BV$5:$BV$2729="Y",$BQ$5:$BQ$2729),$AI674)</f>
        <v>0.97612453446540659</v>
      </c>
      <c r="AR674" s="41" t="str">
        <f>IF(AI674&lt;$BJ$12,"Up","Down")</f>
        <v>Up</v>
      </c>
      <c r="AS674" s="41" t="str">
        <f>IF(AI674&lt;$BK$12,"Down","Up")</f>
        <v>Down</v>
      </c>
      <c r="AU674" s="4" t="str">
        <f>IF(AZ674=AZ675,IF(AZ674&gt;AZ673,AZ674&amp;"_O",""),AZ674&amp;"_C")</f>
        <v/>
      </c>
      <c r="AV674" s="7" t="str">
        <f>IF(RIGHT(AU674,1)="C",AX674/INDEX($AX$5:$AX$2729,MATCH(AZ674&amp;"_O",$AU$5:$AU$2729,0),1),"")</f>
        <v/>
      </c>
      <c r="AW674" s="38">
        <v>30253</v>
      </c>
      <c r="AX674" s="37">
        <v>133.72</v>
      </c>
      <c r="AY674" s="7">
        <f>AX674/AX673</f>
        <v>0.96319239357487563</v>
      </c>
      <c r="AZ674" s="4">
        <f>YEAR(AW674)</f>
        <v>1982</v>
      </c>
      <c r="BA674" s="2" t="s">
        <v>6</v>
      </c>
      <c r="BB674" s="12" t="str">
        <f>INDEX($CD$5:$CD$10,MATCH(BA674,$CC$5:$CC$10,0),1)</f>
        <v/>
      </c>
      <c r="BC674" s="12" t="str">
        <f>IF(AND(BB674="Y",AY674&gt;1),"Y","")</f>
        <v/>
      </c>
      <c r="BD674" s="12" t="str">
        <f>IF(AND(BB674="Y",AY674&lt;1),"Y","")</f>
        <v/>
      </c>
      <c r="BE674" s="12" t="str">
        <f>IF(AY674&gt;1,IF(AY673&gt;1,"Y",""),"")</f>
        <v/>
      </c>
      <c r="BF674" s="12" t="str">
        <f>IF(AY674&lt;1,IF(AY673&lt;1,"Y",""),"")</f>
        <v/>
      </c>
      <c r="BG674" s="2"/>
      <c r="BH674" s="2"/>
      <c r="BI674" s="2"/>
      <c r="BJ674" s="2"/>
      <c r="BK674" s="2"/>
      <c r="BL674" s="2"/>
      <c r="BM674" s="4" t="str">
        <f>IF(BR674=BR675,IF(BR674&gt;BR673,BR674&amp;"_O",""),BR674&amp;"_C")</f>
        <v/>
      </c>
      <c r="BN674" s="7" t="str">
        <f>IF(RIGHT(BM674,1)="C",BP674/INDEX($BP$5:$BP$2729,MATCH(BR674&amp;"_O",$BM$5:$BM$2729,0),1),"")</f>
        <v/>
      </c>
      <c r="BO674" s="38">
        <v>30652</v>
      </c>
      <c r="BP674" s="3">
        <v>283.91000000000003</v>
      </c>
      <c r="BQ674" s="7">
        <f>BP674/BP673</f>
        <v>0.99446565553959865</v>
      </c>
      <c r="BR674" s="4">
        <f>YEAR(BO674)</f>
        <v>1983</v>
      </c>
      <c r="BS674" s="2" t="s">
        <v>6</v>
      </c>
      <c r="BT674" s="12" t="str">
        <f>INDEX($CD$5:$CD$10,MATCH(BS674,$CC$5:$CC$10,0),1)</f>
        <v/>
      </c>
      <c r="BU674" s="12" t="str">
        <f>IF(AND(BT674="Y",BQ674&gt;1),"Y","")</f>
        <v/>
      </c>
      <c r="BV674" s="12" t="str">
        <f>IF(AND(BT674="Y",BQ674&lt;1),"Y","")</f>
        <v/>
      </c>
      <c r="BW674" s="12" t="str">
        <f>IF(BQ674&gt;1,IF(BQ673&gt;1,"Y",""),"")</f>
        <v/>
      </c>
      <c r="BX674" s="12" t="str">
        <f>IF(BQ674&lt;1,IF(BQ673&lt;1,"Y",""),"")</f>
        <v/>
      </c>
      <c r="BY674" s="2"/>
      <c r="BZ674" s="2"/>
      <c r="CA674" s="2"/>
    </row>
    <row r="675" spans="2:79">
      <c r="B675" s="4" t="str">
        <f>IF(G675=G676,IF(G675&gt;G674,G675&amp;"_O",""),G675&amp;"_C")</f>
        <v/>
      </c>
      <c r="C675" s="14">
        <f ca="1">RANDBETWEEN(0,1000)/1000</f>
        <v>0.43099999999999999</v>
      </c>
      <c r="D675" s="16">
        <f>D674+1</f>
        <v>671</v>
      </c>
      <c r="E675" s="10">
        <f>ROUNDDOWN(D675/52,0)+1</f>
        <v>13</v>
      </c>
      <c r="F675" s="15">
        <f>F674+7</f>
        <v>49317</v>
      </c>
      <c r="G675" s="4">
        <f>YEAR(F675)</f>
        <v>2035</v>
      </c>
      <c r="H675" s="33">
        <v>0.46</v>
      </c>
      <c r="I675" s="33">
        <v>0.77800000000000002</v>
      </c>
      <c r="J675" s="33">
        <v>0.35799999999999998</v>
      </c>
      <c r="K675" s="16" t="str">
        <f>IF(M674&gt;1,"Up","Down")</f>
        <v>Up</v>
      </c>
      <c r="L675" s="16" t="str">
        <f>IF(K675="Up",IF(H675&lt;$BJ$7,"Up","Down"),IF(H675&lt;$BK$7,"Down","Up"))</f>
        <v>Up</v>
      </c>
      <c r="M675" s="17">
        <f>IF(L675="Up",INDEX($AK$5:$AK$1005,MATCH(I675,$AI$5:$AI$1005,0),1),INDEX($AL$5:$AL$1005,MATCH(J675,$AI$5:$AI$1005,0),1))</f>
        <v>1.0225875060016238</v>
      </c>
      <c r="N675" s="16" t="str">
        <f>IF(P674&gt;1,"Up","Down")</f>
        <v>Up</v>
      </c>
      <c r="O675" s="16" t="str">
        <f>IF(N675="Up",IF(H675&lt;$BJ$12,"Up","Down"),IF(H675&lt;$BK$12,"Down","Up"))</f>
        <v>Up</v>
      </c>
      <c r="P675" s="17">
        <f>IF(O675="Up",INDEX($AP$5:$AP$1005,MATCH(I675,$AI$5:$AI$1005,0),1),INDEX($AQ$5:$AQ$1005,MATCH(J675,$AI$5:$AI$1005,0),1))</f>
        <v>1.0306058259518784</v>
      </c>
      <c r="Q675" s="19">
        <f>T674</f>
        <v>126413.82645005928</v>
      </c>
      <c r="R675" s="19">
        <f>INDEX(model!$S$5:$S$35,MATCH(G675,model!$Q$5:$Q$35,0),1)*model!$O$5</f>
        <v>0</v>
      </c>
      <c r="S675" s="19">
        <f>IF(RIGHT(B675,1)="C",T674*INDEX(model!$T$5:$T$35,MATCH(G675,model!$Q$5:$Q$35,0),1),0)</f>
        <v>0</v>
      </c>
      <c r="T675" s="19">
        <f>(Q675+R675-S675)*M675</f>
        <v>129269.19951368823</v>
      </c>
      <c r="U675" s="19">
        <f>X674</f>
        <v>162711.08810269806</v>
      </c>
      <c r="V675" s="19">
        <f>INDEX(model!$S$5:$S$35,MATCH(G675,model!$Q$5:$Q$35,0),1)*model!$O$6</f>
        <v>0</v>
      </c>
      <c r="W675" s="19">
        <f>IF(RIGHT(B675,1)="C",X674*INDEX(model!$T$5:$T$35,MATCH(G675,model!$Q$5:$Q$35,0),1),0)</f>
        <v>0</v>
      </c>
      <c r="X675" s="19">
        <f>(U675+V675-W675)*P675</f>
        <v>167690.99534560999</v>
      </c>
      <c r="Y675" s="19"/>
      <c r="Z675" s="36" t="str">
        <f>K675&amp;L675</f>
        <v>UpUp</v>
      </c>
      <c r="AA675" s="36" t="str">
        <f>N675&amp;O675</f>
        <v>UpUp</v>
      </c>
      <c r="AB675" s="19"/>
      <c r="AC675" s="19"/>
      <c r="AD675" s="19"/>
      <c r="AE675" s="19"/>
      <c r="AI675" s="18">
        <f>ROUND(AI674-0.001,3)</f>
        <v>0.33</v>
      </c>
      <c r="AJ675" s="9">
        <f t="array" ref="AJ675">PERCENTILE(IF($BB$5:$BB$2729="Y",$AY$5:$AY$2729),$AI675)</f>
        <v>0.9951687789846736</v>
      </c>
      <c r="AK675" s="9">
        <f t="array" ref="AK675">PERCENTILE(IF($BC$5:$BC$2729="Y",$AY$5:$AY$2729),$AI675)</f>
        <v>1.0079825148621628</v>
      </c>
      <c r="AL675" s="9">
        <f t="array" ref="AL675">PERCENTILE(IF($BD$5:$BD$2729="Y",$AY$5:$AY$2729),$AI675)</f>
        <v>0.98105103684615591</v>
      </c>
      <c r="AM675" s="41" t="str">
        <f>IF(AI675&lt;$BJ$7,"Up","Down")</f>
        <v>Up</v>
      </c>
      <c r="AN675" s="41" t="str">
        <f>IF(AI675&lt;$BK$7,"Down","Up")</f>
        <v>Down</v>
      </c>
      <c r="AO675" s="9">
        <f t="array" ref="AO675">PERCENTILE(IF($BT$5:$BT$2729="Y",$BQ$5:$BQ$2729),$AI675)</f>
        <v>0.99396617851803759</v>
      </c>
      <c r="AP675" s="9">
        <f t="array" ref="AP675">PERCENTILE(IF($BU$5:$BU$2729="Y",$BQ$5:$BQ$2729),$AI675)</f>
        <v>1.0109814821100107</v>
      </c>
      <c r="AQ675" s="9">
        <f t="array" ref="AQ675">PERCENTILE(IF($BV$5:$BV$2729="Y",$BQ$5:$BQ$2729),$AI675)</f>
        <v>0.97598513894784156</v>
      </c>
      <c r="AR675" s="41" t="str">
        <f>IF(AI675&lt;$BJ$12,"Up","Down")</f>
        <v>Up</v>
      </c>
      <c r="AS675" s="41" t="str">
        <f>IF(AI675&lt;$BK$12,"Down","Up")</f>
        <v>Down</v>
      </c>
      <c r="AU675" s="4" t="str">
        <f>IF(AZ675=AZ676,IF(AZ675&gt;AZ674,AZ675&amp;"_O",""),AZ675&amp;"_C")</f>
        <v/>
      </c>
      <c r="AV675" s="7" t="str">
        <f>IF(RIGHT(AU675,1)="C",AX675/INDEX($AX$5:$AX$2729,MATCH(AZ675&amp;"_O",$AU$5:$AU$2729,0),1),"")</f>
        <v/>
      </c>
      <c r="AW675" s="38">
        <v>30260</v>
      </c>
      <c r="AX675" s="37">
        <v>142.16</v>
      </c>
      <c r="AY675" s="7">
        <f>AX675/AX674</f>
        <v>1.0631169608136404</v>
      </c>
      <c r="AZ675" s="4">
        <f>YEAR(AW675)</f>
        <v>1982</v>
      </c>
      <c r="BA675" s="2" t="s">
        <v>6</v>
      </c>
      <c r="BB675" s="12" t="str">
        <f>INDEX($CD$5:$CD$10,MATCH(BA675,$CC$5:$CC$10,0),1)</f>
        <v/>
      </c>
      <c r="BC675" s="12" t="str">
        <f>IF(AND(BB675="Y",AY675&gt;1),"Y","")</f>
        <v/>
      </c>
      <c r="BD675" s="12" t="str">
        <f>IF(AND(BB675="Y",AY675&lt;1),"Y","")</f>
        <v/>
      </c>
      <c r="BE675" s="12" t="str">
        <f>IF(AY675&gt;1,IF(AY674&gt;1,"Y",""),"")</f>
        <v/>
      </c>
      <c r="BF675" s="12" t="str">
        <f>IF(AY675&lt;1,IF(AY674&lt;1,"Y",""),"")</f>
        <v/>
      </c>
      <c r="BG675" s="2"/>
      <c r="BH675" s="2"/>
      <c r="BI675" s="2"/>
      <c r="BJ675" s="2"/>
      <c r="BK675" s="2"/>
      <c r="BL675" s="2"/>
      <c r="BM675" s="4" t="str">
        <f>IF(BR675=BR676,IF(BR675&gt;BR674,BR675&amp;"_O",""),BR675&amp;"_C")</f>
        <v/>
      </c>
      <c r="BN675" s="7" t="str">
        <f>IF(RIGHT(BM675,1)="C",BP675/INDEX($BP$5:$BP$2729,MATCH(BR675&amp;"_O",$BM$5:$BM$2729,0),1),"")</f>
        <v/>
      </c>
      <c r="BO675" s="38">
        <v>30659</v>
      </c>
      <c r="BP675" s="3">
        <v>280.51</v>
      </c>
      <c r="BQ675" s="7">
        <f>BP675/BP674</f>
        <v>0.98802437392131293</v>
      </c>
      <c r="BR675" s="4">
        <f>YEAR(BO675)</f>
        <v>1983</v>
      </c>
      <c r="BS675" s="2" t="s">
        <v>6</v>
      </c>
      <c r="BT675" s="12" t="str">
        <f>INDEX($CD$5:$CD$10,MATCH(BS675,$CC$5:$CC$10,0),1)</f>
        <v/>
      </c>
      <c r="BU675" s="12" t="str">
        <f>IF(AND(BT675="Y",BQ675&gt;1),"Y","")</f>
        <v/>
      </c>
      <c r="BV675" s="12" t="str">
        <f>IF(AND(BT675="Y",BQ675&lt;1),"Y","")</f>
        <v/>
      </c>
      <c r="BW675" s="12" t="str">
        <f>IF(BQ675&gt;1,IF(BQ674&gt;1,"Y",""),"")</f>
        <v/>
      </c>
      <c r="BX675" s="12" t="str">
        <f>IF(BQ675&lt;1,IF(BQ674&lt;1,"Y",""),"")</f>
        <v>Y</v>
      </c>
      <c r="BY675" s="2"/>
      <c r="BZ675" s="2"/>
      <c r="CA675" s="2"/>
    </row>
    <row r="676" spans="2:79">
      <c r="B676" s="4" t="str">
        <f>IF(G676=G677,IF(G676&gt;G675,G676&amp;"_O",""),G676&amp;"_C")</f>
        <v/>
      </c>
      <c r="C676" s="14">
        <f ca="1">RANDBETWEEN(0,1000)/1000</f>
        <v>2.5000000000000001E-2</v>
      </c>
      <c r="D676" s="16">
        <f>D675+1</f>
        <v>672</v>
      </c>
      <c r="E676" s="10">
        <f>ROUNDDOWN(D676/52,0)+1</f>
        <v>13</v>
      </c>
      <c r="F676" s="15">
        <f>F675+7</f>
        <v>49324</v>
      </c>
      <c r="G676" s="4">
        <f>YEAR(F676)</f>
        <v>2035</v>
      </c>
      <c r="H676" s="33">
        <v>0.26</v>
      </c>
      <c r="I676" s="33">
        <v>8.3000000000000004E-2</v>
      </c>
      <c r="J676" s="33">
        <v>0.22800000000000001</v>
      </c>
      <c r="K676" s="16" t="str">
        <f>IF(M675&gt;1,"Up","Down")</f>
        <v>Up</v>
      </c>
      <c r="L676" s="16" t="str">
        <f>IF(K676="Up",IF(H676&lt;$BJ$7,"Up","Down"),IF(H676&lt;$BK$7,"Down","Up"))</f>
        <v>Up</v>
      </c>
      <c r="M676" s="17">
        <f>IF(L676="Up",INDEX($AK$5:$AK$1005,MATCH(I676,$AI$5:$AI$1005,0),1),INDEX($AL$5:$AL$1005,MATCH(J676,$AI$5:$AI$1005,0),1))</f>
        <v>1.0019048887697204</v>
      </c>
      <c r="N676" s="16" t="str">
        <f>IF(P675&gt;1,"Up","Down")</f>
        <v>Up</v>
      </c>
      <c r="O676" s="16" t="str">
        <f>IF(N676="Up",IF(H676&lt;$BJ$12,"Up","Down"),IF(H676&lt;$BK$12,"Down","Up"))</f>
        <v>Up</v>
      </c>
      <c r="P676" s="17">
        <f>IF(O676="Up",INDEX($AP$5:$AP$1005,MATCH(I676,$AI$5:$AI$1005,0),1),INDEX($AQ$5:$AQ$1005,MATCH(J676,$AI$5:$AI$1005,0),1))</f>
        <v>1.0028099568201307</v>
      </c>
      <c r="Q676" s="19">
        <f>T675</f>
        <v>129269.19951368823</v>
      </c>
      <c r="R676" s="19">
        <f>INDEX(model!$S$5:$S$35,MATCH(G676,model!$Q$5:$Q$35,0),1)*model!$O$5</f>
        <v>0</v>
      </c>
      <c r="S676" s="19">
        <f>IF(RIGHT(B676,1)="C",T675*INDEX(model!$T$5:$T$35,MATCH(G676,model!$Q$5:$Q$35,0),1),0)</f>
        <v>0</v>
      </c>
      <c r="T676" s="19">
        <f>(Q676+R676-S676)*M676</f>
        <v>129515.4429601126</v>
      </c>
      <c r="U676" s="19">
        <f>X675</f>
        <v>167690.99534560999</v>
      </c>
      <c r="V676" s="19">
        <f>INDEX(model!$S$5:$S$35,MATCH(G676,model!$Q$5:$Q$35,0),1)*model!$O$6</f>
        <v>0</v>
      </c>
      <c r="W676" s="19">
        <f>IF(RIGHT(B676,1)="C",X675*INDEX(model!$T$5:$T$35,MATCH(G676,model!$Q$5:$Q$35,0),1),0)</f>
        <v>0</v>
      </c>
      <c r="X676" s="19">
        <f>(U676+V676-W676)*P676</f>
        <v>168162.19980165589</v>
      </c>
      <c r="Y676" s="19"/>
      <c r="Z676" s="36" t="str">
        <f>K676&amp;L676</f>
        <v>UpUp</v>
      </c>
      <c r="AA676" s="36" t="str">
        <f>N676&amp;O676</f>
        <v>UpUp</v>
      </c>
      <c r="AB676" s="19"/>
      <c r="AC676" s="19"/>
      <c r="AD676" s="19"/>
      <c r="AE676" s="19"/>
      <c r="AI676" s="18">
        <f>ROUND(AI675-0.001,3)</f>
        <v>0.32900000000000001</v>
      </c>
      <c r="AJ676" s="9">
        <f t="array" ref="AJ676">PERCENTILE(IF($BB$5:$BB$2729="Y",$AY$5:$AY$2729),$AI676)</f>
        <v>0.99503633630923494</v>
      </c>
      <c r="AK676" s="9">
        <f t="array" ref="AK676">PERCENTILE(IF($BC$5:$BC$2729="Y",$AY$5:$AY$2729),$AI676)</f>
        <v>1.0079752611562325</v>
      </c>
      <c r="AL676" s="9">
        <f t="array" ref="AL676">PERCENTILE(IF($BD$5:$BD$2729="Y",$AY$5:$AY$2729),$AI676)</f>
        <v>0.98103173436610303</v>
      </c>
      <c r="AM676" s="41" t="str">
        <f>IF(AI676&lt;$BJ$7,"Up","Down")</f>
        <v>Up</v>
      </c>
      <c r="AN676" s="41" t="str">
        <f>IF(AI676&lt;$BK$7,"Down","Up")</f>
        <v>Down</v>
      </c>
      <c r="AO676" s="9">
        <f t="array" ref="AO676">PERCENTILE(IF($BT$5:$BT$2729="Y",$BQ$5:$BQ$2729),$AI676)</f>
        <v>0.99383689635226802</v>
      </c>
      <c r="AP676" s="9">
        <f t="array" ref="AP676">PERCENTILE(IF($BU$5:$BU$2729="Y",$BQ$5:$BQ$2729),$AI676)</f>
        <v>1.0109617599947194</v>
      </c>
      <c r="AQ676" s="9">
        <f t="array" ref="AQ676">PERCENTILE(IF($BV$5:$BV$2729="Y",$BQ$5:$BQ$2729),$AI676)</f>
        <v>0.97593854317367934</v>
      </c>
      <c r="AR676" s="41" t="str">
        <f>IF(AI676&lt;$BJ$12,"Up","Down")</f>
        <v>Up</v>
      </c>
      <c r="AS676" s="41" t="str">
        <f>IF(AI676&lt;$BK$12,"Down","Up")</f>
        <v>Down</v>
      </c>
      <c r="AU676" s="4" t="str">
        <f>IF(AZ676=AZ677,IF(AZ676&gt;AZ675,AZ676&amp;"_O",""),AZ676&amp;"_C")</f>
        <v/>
      </c>
      <c r="AV676" s="7" t="str">
        <f>IF(RIGHT(AU676,1)="C",AX676/INDEX($AX$5:$AX$2729,MATCH(AZ676&amp;"_O",$AU$5:$AU$2729,0),1),"")</f>
        <v/>
      </c>
      <c r="AW676" s="38">
        <v>30267</v>
      </c>
      <c r="AX676" s="37">
        <v>139.53</v>
      </c>
      <c r="AY676" s="7">
        <f>AX676/AX675</f>
        <v>0.98149971862689933</v>
      </c>
      <c r="AZ676" s="4">
        <f>YEAR(AW676)</f>
        <v>1982</v>
      </c>
      <c r="BA676" s="2" t="s">
        <v>6</v>
      </c>
      <c r="BB676" s="12" t="str">
        <f>INDEX($CD$5:$CD$10,MATCH(BA676,$CC$5:$CC$10,0),1)</f>
        <v/>
      </c>
      <c r="BC676" s="12" t="str">
        <f>IF(AND(BB676="Y",AY676&gt;1),"Y","")</f>
        <v/>
      </c>
      <c r="BD676" s="12" t="str">
        <f>IF(AND(BB676="Y",AY676&lt;1),"Y","")</f>
        <v/>
      </c>
      <c r="BE676" s="12" t="str">
        <f>IF(AY676&gt;1,IF(AY675&gt;1,"Y",""),"")</f>
        <v/>
      </c>
      <c r="BF676" s="12" t="str">
        <f>IF(AY676&lt;1,IF(AY675&lt;1,"Y",""),"")</f>
        <v/>
      </c>
      <c r="BG676" s="2"/>
      <c r="BH676" s="2"/>
      <c r="BI676" s="2"/>
      <c r="BJ676" s="2"/>
      <c r="BK676" s="2"/>
      <c r="BL676" s="2"/>
      <c r="BM676" s="4" t="str">
        <f>IF(BR676=BR677,IF(BR676&gt;BR675,BR676&amp;"_O",""),BR676&amp;"_C")</f>
        <v/>
      </c>
      <c r="BN676" s="7" t="str">
        <f>IF(RIGHT(BM676,1)="C",BP676/INDEX($BP$5:$BP$2729,MATCH(BR676&amp;"_O",$BM$5:$BM$2729,0),1),"")</f>
        <v/>
      </c>
      <c r="BO676" s="38">
        <v>30666</v>
      </c>
      <c r="BP676" s="3">
        <v>276.01</v>
      </c>
      <c r="BQ676" s="7">
        <f>BP676/BP675</f>
        <v>0.98395779116609039</v>
      </c>
      <c r="BR676" s="4">
        <f>YEAR(BO676)</f>
        <v>1983</v>
      </c>
      <c r="BS676" s="2" t="s">
        <v>6</v>
      </c>
      <c r="BT676" s="12" t="str">
        <f>INDEX($CD$5:$CD$10,MATCH(BS676,$CC$5:$CC$10,0),1)</f>
        <v/>
      </c>
      <c r="BU676" s="12" t="str">
        <f>IF(AND(BT676="Y",BQ676&gt;1),"Y","")</f>
        <v/>
      </c>
      <c r="BV676" s="12" t="str">
        <f>IF(AND(BT676="Y",BQ676&lt;1),"Y","")</f>
        <v/>
      </c>
      <c r="BW676" s="12" t="str">
        <f>IF(BQ676&gt;1,IF(BQ675&gt;1,"Y",""),"")</f>
        <v/>
      </c>
      <c r="BX676" s="12" t="str">
        <f>IF(BQ676&lt;1,IF(BQ675&lt;1,"Y",""),"")</f>
        <v>Y</v>
      </c>
      <c r="BY676" s="2"/>
      <c r="BZ676" s="2"/>
      <c r="CA676" s="2"/>
    </row>
    <row r="677" spans="2:79">
      <c r="B677" s="4" t="str">
        <f>IF(G677=G678,IF(G677&gt;G676,G677&amp;"_O",""),G677&amp;"_C")</f>
        <v/>
      </c>
      <c r="C677" s="14">
        <f ca="1">RANDBETWEEN(0,1000)/1000</f>
        <v>2.4E-2</v>
      </c>
      <c r="D677" s="16">
        <f>D676+1</f>
        <v>673</v>
      </c>
      <c r="E677" s="10">
        <f>ROUNDDOWN(D677/52,0)+1</f>
        <v>13</v>
      </c>
      <c r="F677" s="15">
        <f>F676+7</f>
        <v>49331</v>
      </c>
      <c r="G677" s="4">
        <f>YEAR(F677)</f>
        <v>2035</v>
      </c>
      <c r="H677" s="33">
        <v>0.78400000000000003</v>
      </c>
      <c r="I677" s="33">
        <v>0.624</v>
      </c>
      <c r="J677" s="33">
        <v>0.57199999999999995</v>
      </c>
      <c r="K677" s="16" t="str">
        <f>IF(M676&gt;1,"Up","Down")</f>
        <v>Up</v>
      </c>
      <c r="L677" s="16" t="str">
        <f>IF(K677="Up",IF(H677&lt;$BJ$7,"Up","Down"),IF(H677&lt;$BK$7,"Down","Up"))</f>
        <v>Down</v>
      </c>
      <c r="M677" s="17">
        <f>IF(L677="Up",INDEX($AK$5:$AK$1005,MATCH(I677,$AI$5:$AI$1005,0),1),INDEX($AL$5:$AL$1005,MATCH(J677,$AI$5:$AI$1005,0),1))</f>
        <v>0.98986300254257154</v>
      </c>
      <c r="N677" s="16" t="str">
        <f>IF(P676&gt;1,"Up","Down")</f>
        <v>Up</v>
      </c>
      <c r="O677" s="16" t="str">
        <f>IF(N677="Up",IF(H677&lt;$BJ$12,"Up","Down"),IF(H677&lt;$BK$12,"Down","Up"))</f>
        <v>Down</v>
      </c>
      <c r="P677" s="17">
        <f>IF(O677="Up",INDEX($AP$5:$AP$1005,MATCH(I677,$AI$5:$AI$1005,0),1),INDEX($AQ$5:$AQ$1005,MATCH(J677,$AI$5:$AI$1005,0),1))</f>
        <v>0.98827968585883452</v>
      </c>
      <c r="Q677" s="19">
        <f>T676</f>
        <v>129515.4429601126</v>
      </c>
      <c r="R677" s="19">
        <f>INDEX(model!$S$5:$S$35,MATCH(G677,model!$Q$5:$Q$35,0),1)*model!$O$5</f>
        <v>0</v>
      </c>
      <c r="S677" s="19">
        <f>IF(RIGHT(B677,1)="C",T676*INDEX(model!$T$5:$T$35,MATCH(G677,model!$Q$5:$Q$35,0),1),0)</f>
        <v>0</v>
      </c>
      <c r="T677" s="19">
        <f>(Q677+R677-S677)*M677</f>
        <v>128202.54524412823</v>
      </c>
      <c r="U677" s="19">
        <f>X676</f>
        <v>168162.19980165589</v>
      </c>
      <c r="V677" s="19">
        <f>INDEX(model!$S$5:$S$35,MATCH(G677,model!$Q$5:$Q$35,0),1)*model!$O$6</f>
        <v>0</v>
      </c>
      <c r="W677" s="19">
        <f>IF(RIGHT(B677,1)="C",X676*INDEX(model!$T$5:$T$35,MATCH(G677,model!$Q$5:$Q$35,0),1),0)</f>
        <v>0</v>
      </c>
      <c r="X677" s="19">
        <f>(U677+V677-W677)*P677</f>
        <v>166191.28599331106</v>
      </c>
      <c r="Y677" s="19"/>
      <c r="Z677" s="36" t="str">
        <f>K677&amp;L677</f>
        <v>UpDown</v>
      </c>
      <c r="AA677" s="36" t="str">
        <f>N677&amp;O677</f>
        <v>UpDown</v>
      </c>
      <c r="AB677" s="19"/>
      <c r="AC677" s="19"/>
      <c r="AD677" s="19"/>
      <c r="AE677" s="19"/>
      <c r="AI677" s="18">
        <f>ROUND(AI676-0.001,3)</f>
        <v>0.32800000000000001</v>
      </c>
      <c r="AJ677" s="9">
        <f t="array" ref="AJ677">PERCENTILE(IF($BB$5:$BB$2729="Y",$AY$5:$AY$2729),$AI677)</f>
        <v>0.99497401517327433</v>
      </c>
      <c r="AK677" s="9">
        <f t="array" ref="AK677">PERCENTILE(IF($BC$5:$BC$2729="Y",$AY$5:$AY$2729),$AI677)</f>
        <v>1.0079634344475257</v>
      </c>
      <c r="AL677" s="9">
        <f t="array" ref="AL677">PERCENTILE(IF($BD$5:$BD$2729="Y",$AY$5:$AY$2729),$AI677)</f>
        <v>0.98101778206490642</v>
      </c>
      <c r="AM677" s="41" t="str">
        <f>IF(AI677&lt;$BJ$7,"Up","Down")</f>
        <v>Up</v>
      </c>
      <c r="AN677" s="41" t="str">
        <f>IF(AI677&lt;$BK$7,"Down","Up")</f>
        <v>Down</v>
      </c>
      <c r="AO677" s="9">
        <f t="array" ref="AO677">PERCENTILE(IF($BT$5:$BT$2729="Y",$BQ$5:$BQ$2729),$AI677)</f>
        <v>0.99373016727454722</v>
      </c>
      <c r="AP677" s="9">
        <f t="array" ref="AP677">PERCENTILE(IF($BU$5:$BU$2729="Y",$BQ$5:$BQ$2729),$AI677)</f>
        <v>1.0109490821151119</v>
      </c>
      <c r="AQ677" s="9">
        <f t="array" ref="AQ677">PERCENTILE(IF($BV$5:$BV$2729="Y",$BQ$5:$BQ$2729),$AI677)</f>
        <v>0.97593179374584282</v>
      </c>
      <c r="AR677" s="41" t="str">
        <f>IF(AI677&lt;$BJ$12,"Up","Down")</f>
        <v>Up</v>
      </c>
      <c r="AS677" s="41" t="str">
        <f>IF(AI677&lt;$BK$12,"Down","Up")</f>
        <v>Down</v>
      </c>
      <c r="AU677" s="4" t="str">
        <f>IF(AZ677=AZ678,IF(AZ677&gt;AZ676,AZ677&amp;"_O",""),AZ677&amp;"_C")</f>
        <v/>
      </c>
      <c r="AV677" s="7" t="str">
        <f>IF(RIGHT(AU677,1)="C",AX677/INDEX($AX$5:$AX$2729,MATCH(AZ677&amp;"_O",$AU$5:$AU$2729,0),1),"")</f>
        <v/>
      </c>
      <c r="AW677" s="38">
        <v>30274</v>
      </c>
      <c r="AX677" s="37">
        <v>137.02000000000001</v>
      </c>
      <c r="AY677" s="7">
        <f>AX677/AX676</f>
        <v>0.98201103705296355</v>
      </c>
      <c r="AZ677" s="4">
        <f>YEAR(AW677)</f>
        <v>1982</v>
      </c>
      <c r="BA677" s="2" t="s">
        <v>6</v>
      </c>
      <c r="BB677" s="12" t="str">
        <f>INDEX($CD$5:$CD$10,MATCH(BA677,$CC$5:$CC$10,0),1)</f>
        <v/>
      </c>
      <c r="BC677" s="12" t="str">
        <f>IF(AND(BB677="Y",AY677&gt;1),"Y","")</f>
        <v/>
      </c>
      <c r="BD677" s="12" t="str">
        <f>IF(AND(BB677="Y",AY677&lt;1),"Y","")</f>
        <v/>
      </c>
      <c r="BE677" s="12" t="str">
        <f>IF(AY677&gt;1,IF(AY676&gt;1,"Y",""),"")</f>
        <v/>
      </c>
      <c r="BF677" s="12" t="str">
        <f>IF(AY677&lt;1,IF(AY676&lt;1,"Y",""),"")</f>
        <v>Y</v>
      </c>
      <c r="BG677" s="2"/>
      <c r="BH677" s="2"/>
      <c r="BI677" s="2"/>
      <c r="BJ677" s="2"/>
      <c r="BK677" s="2"/>
      <c r="BL677" s="2"/>
      <c r="BM677" s="4" t="str">
        <f>IF(BR677=BR678,IF(BR677&gt;BR676,BR677&amp;"_O",""),BR677&amp;"_C")</f>
        <v/>
      </c>
      <c r="BN677" s="7" t="str">
        <f>IF(RIGHT(BM677,1)="C",BP677/INDEX($BP$5:$BP$2729,MATCH(BR677&amp;"_O",$BM$5:$BM$2729,0),1),"")</f>
        <v/>
      </c>
      <c r="BO677" s="38">
        <v>30673</v>
      </c>
      <c r="BP677" s="3">
        <v>276.54000000000002</v>
      </c>
      <c r="BQ677" s="7">
        <f>BP677/BP676</f>
        <v>1.001920220281874</v>
      </c>
      <c r="BR677" s="4">
        <f>YEAR(BO677)</f>
        <v>1983</v>
      </c>
      <c r="BS677" s="2" t="s">
        <v>6</v>
      </c>
      <c r="BT677" s="12" t="str">
        <f>INDEX($CD$5:$CD$10,MATCH(BS677,$CC$5:$CC$10,0),1)</f>
        <v/>
      </c>
      <c r="BU677" s="12" t="str">
        <f>IF(AND(BT677="Y",BQ677&gt;1),"Y","")</f>
        <v/>
      </c>
      <c r="BV677" s="12" t="str">
        <f>IF(AND(BT677="Y",BQ677&lt;1),"Y","")</f>
        <v/>
      </c>
      <c r="BW677" s="12" t="str">
        <f>IF(BQ677&gt;1,IF(BQ676&gt;1,"Y",""),"")</f>
        <v/>
      </c>
      <c r="BX677" s="12" t="str">
        <f>IF(BQ677&lt;1,IF(BQ676&lt;1,"Y",""),"")</f>
        <v/>
      </c>
      <c r="BY677" s="2"/>
      <c r="BZ677" s="2"/>
      <c r="CA677" s="2"/>
    </row>
    <row r="678" spans="2:79">
      <c r="B678" s="4" t="str">
        <f>IF(G678=G679,IF(G678&gt;G677,G678&amp;"_O",""),G678&amp;"_C")</f>
        <v/>
      </c>
      <c r="C678" s="14">
        <f ca="1">RANDBETWEEN(0,1000)/1000</f>
        <v>0.76900000000000002</v>
      </c>
      <c r="D678" s="16">
        <f>D677+1</f>
        <v>674</v>
      </c>
      <c r="E678" s="10">
        <f>ROUNDDOWN(D678/52,0)+1</f>
        <v>13</v>
      </c>
      <c r="F678" s="15">
        <f>F677+7</f>
        <v>49338</v>
      </c>
      <c r="G678" s="4">
        <f>YEAR(F678)</f>
        <v>2035</v>
      </c>
      <c r="H678" s="33">
        <v>0.80700000000000005</v>
      </c>
      <c r="I678" s="33">
        <v>0.13700000000000001</v>
      </c>
      <c r="J678" s="33">
        <v>2.5000000000000001E-2</v>
      </c>
      <c r="K678" s="16" t="str">
        <f>IF(M677&gt;1,"Up","Down")</f>
        <v>Down</v>
      </c>
      <c r="L678" s="16" t="str">
        <f>IF(K678="Up",IF(H678&lt;$BJ$7,"Up","Down"),IF(H678&lt;$BK$7,"Down","Up"))</f>
        <v>Up</v>
      </c>
      <c r="M678" s="17">
        <f>IF(L678="Up",INDEX($AK$5:$AK$1005,MATCH(I678,$AI$5:$AI$1005,0),1),INDEX($AL$5:$AL$1005,MATCH(J678,$AI$5:$AI$1005,0),1))</f>
        <v>1.0032320736769136</v>
      </c>
      <c r="N678" s="16" t="str">
        <f>IF(P677&gt;1,"Up","Down")</f>
        <v>Down</v>
      </c>
      <c r="O678" s="16" t="str">
        <f>IF(N678="Up",IF(H678&lt;$BJ$12,"Up","Down"),IF(H678&lt;$BK$12,"Down","Up"))</f>
        <v>Up</v>
      </c>
      <c r="P678" s="17">
        <f>IF(O678="Up",INDEX($AP$5:$AP$1005,MATCH(I678,$AI$5:$AI$1005,0),1),INDEX($AQ$5:$AQ$1005,MATCH(J678,$AI$5:$AI$1005,0),1))</f>
        <v>1.0043927402441903</v>
      </c>
      <c r="Q678" s="19">
        <f>T677</f>
        <v>128202.54524412823</v>
      </c>
      <c r="R678" s="19">
        <f>INDEX(model!$S$5:$S$35,MATCH(G678,model!$Q$5:$Q$35,0),1)*model!$O$5</f>
        <v>0</v>
      </c>
      <c r="S678" s="19">
        <f>IF(RIGHT(B678,1)="C",T677*INDEX(model!$T$5:$T$35,MATCH(G678,model!$Q$5:$Q$35,0),1),0)</f>
        <v>0</v>
      </c>
      <c r="T678" s="19">
        <f>(Q678+R678-S678)*M678</f>
        <v>128616.90531592509</v>
      </c>
      <c r="U678" s="19">
        <f>X677</f>
        <v>166191.28599331106</v>
      </c>
      <c r="V678" s="19">
        <f>INDEX(model!$S$5:$S$35,MATCH(G678,model!$Q$5:$Q$35,0),1)*model!$O$6</f>
        <v>0</v>
      </c>
      <c r="W678" s="19">
        <f>IF(RIGHT(B678,1)="C",X677*INDEX(model!$T$5:$T$35,MATCH(G678,model!$Q$5:$Q$35,0),1),0)</f>
        <v>0</v>
      </c>
      <c r="X678" s="19">
        <f>(U678+V678-W678)*P678</f>
        <v>166921.32114352763</v>
      </c>
      <c r="Y678" s="19"/>
      <c r="Z678" s="36" t="str">
        <f>K678&amp;L678</f>
        <v>DownUp</v>
      </c>
      <c r="AA678" s="36" t="str">
        <f>N678&amp;O678</f>
        <v>DownUp</v>
      </c>
      <c r="AB678" s="19"/>
      <c r="AC678" s="19"/>
      <c r="AD678" s="19"/>
      <c r="AE678" s="19"/>
      <c r="AI678" s="18">
        <f>ROUND(AI677-0.001,3)</f>
        <v>0.32700000000000001</v>
      </c>
      <c r="AJ678" s="9">
        <f t="array" ref="AJ678">PERCENTILE(IF($BB$5:$BB$2729="Y",$AY$5:$AY$2729),$AI678)</f>
        <v>0.99489011291397411</v>
      </c>
      <c r="AK678" s="9">
        <f t="array" ref="AK678">PERCENTILE(IF($BC$5:$BC$2729="Y",$AY$5:$AY$2729),$AI678)</f>
        <v>1.0078981215932836</v>
      </c>
      <c r="AL678" s="9">
        <f t="array" ref="AL678">PERCENTILE(IF($BD$5:$BD$2729="Y",$AY$5:$AY$2729),$AI678)</f>
        <v>0.98097910889637008</v>
      </c>
      <c r="AM678" s="41" t="str">
        <f>IF(AI678&lt;$BJ$7,"Up","Down")</f>
        <v>Up</v>
      </c>
      <c r="AN678" s="41" t="str">
        <f>IF(AI678&lt;$BK$7,"Down","Up")</f>
        <v>Down</v>
      </c>
      <c r="AO678" s="9">
        <f t="array" ref="AO678">PERCENTILE(IF($BT$5:$BT$2729="Y",$BQ$5:$BQ$2729),$AI678)</f>
        <v>0.99361731858854807</v>
      </c>
      <c r="AP678" s="9">
        <f t="array" ref="AP678">PERCENTILE(IF($BU$5:$BU$2729="Y",$BQ$5:$BQ$2729),$AI678)</f>
        <v>1.0109130769462531</v>
      </c>
      <c r="AQ678" s="9">
        <f t="array" ref="AQ678">PERCENTILE(IF($BV$5:$BV$2729="Y",$BQ$5:$BQ$2729),$AI678)</f>
        <v>0.97592529243628257</v>
      </c>
      <c r="AR678" s="41" t="str">
        <f>IF(AI678&lt;$BJ$12,"Up","Down")</f>
        <v>Up</v>
      </c>
      <c r="AS678" s="41" t="str">
        <f>IF(AI678&lt;$BK$12,"Down","Up")</f>
        <v>Down</v>
      </c>
      <c r="AU678" s="4" t="str">
        <f>IF(AZ678=AZ679,IF(AZ678&gt;AZ677,AZ678&amp;"_O",""),AZ678&amp;"_C")</f>
        <v/>
      </c>
      <c r="AV678" s="7" t="str">
        <f>IF(RIGHT(AU678,1)="C",AX678/INDEX($AX$5:$AX$2729,MATCH(AZ678&amp;"_O",$AU$5:$AU$2729,0),1),"")</f>
        <v/>
      </c>
      <c r="AW678" s="38">
        <v>30281</v>
      </c>
      <c r="AX678" s="37">
        <v>134.88</v>
      </c>
      <c r="AY678" s="7">
        <f>AX678/AX677</f>
        <v>0.98438184206685142</v>
      </c>
      <c r="AZ678" s="4">
        <f>YEAR(AW678)</f>
        <v>1982</v>
      </c>
      <c r="BA678" s="2" t="s">
        <v>6</v>
      </c>
      <c r="BB678" s="12" t="str">
        <f>INDEX($CD$5:$CD$10,MATCH(BA678,$CC$5:$CC$10,0),1)</f>
        <v/>
      </c>
      <c r="BC678" s="12" t="str">
        <f>IF(AND(BB678="Y",AY678&gt;1),"Y","")</f>
        <v/>
      </c>
      <c r="BD678" s="12" t="str">
        <f>IF(AND(BB678="Y",AY678&lt;1),"Y","")</f>
        <v/>
      </c>
      <c r="BE678" s="12" t="str">
        <f>IF(AY678&gt;1,IF(AY677&gt;1,"Y",""),"")</f>
        <v/>
      </c>
      <c r="BF678" s="12" t="str">
        <f>IF(AY678&lt;1,IF(AY677&lt;1,"Y",""),"")</f>
        <v>Y</v>
      </c>
      <c r="BG678" s="2"/>
      <c r="BH678" s="2"/>
      <c r="BI678" s="2"/>
      <c r="BJ678" s="2"/>
      <c r="BK678" s="2"/>
      <c r="BL678" s="2"/>
      <c r="BM678" s="4" t="str">
        <f>IF(BR678=BR679,IF(BR678&gt;BR677,BR678&amp;"_O",""),BR678&amp;"_C")</f>
        <v>1983_C</v>
      </c>
      <c r="BN678" s="7">
        <f>IF(RIGHT(BM678,1)="C",BP678/INDEX($BP$5:$BP$2729,MATCH(BR678&amp;"_O",$BM$5:$BM$2729,0),1),"")</f>
        <v>1.1676445934618609</v>
      </c>
      <c r="BO678" s="38">
        <v>30680</v>
      </c>
      <c r="BP678" s="3">
        <v>278.60000000000002</v>
      </c>
      <c r="BQ678" s="7">
        <f>BP678/BP677</f>
        <v>1.0074491936067116</v>
      </c>
      <c r="BR678" s="4">
        <f>YEAR(BO678)</f>
        <v>1983</v>
      </c>
      <c r="BS678" s="2" t="s">
        <v>6</v>
      </c>
      <c r="BT678" s="12" t="str">
        <f>INDEX($CD$5:$CD$10,MATCH(BS678,$CC$5:$CC$10,0),1)</f>
        <v/>
      </c>
      <c r="BU678" s="12" t="str">
        <f>IF(AND(BT678="Y",BQ678&gt;1),"Y","")</f>
        <v/>
      </c>
      <c r="BV678" s="12" t="str">
        <f>IF(AND(BT678="Y",BQ678&lt;1),"Y","")</f>
        <v/>
      </c>
      <c r="BW678" s="12" t="str">
        <f>IF(BQ678&gt;1,IF(BQ677&gt;1,"Y",""),"")</f>
        <v>Y</v>
      </c>
      <c r="BX678" s="12" t="str">
        <f>IF(BQ678&lt;1,IF(BQ677&lt;1,"Y",""),"")</f>
        <v/>
      </c>
      <c r="BY678" s="2"/>
      <c r="BZ678" s="2"/>
      <c r="CA678" s="2"/>
    </row>
    <row r="679" spans="2:79">
      <c r="B679" s="4" t="str">
        <f>IF(G679=G680,IF(G679&gt;G678,G679&amp;"_O",""),G679&amp;"_C")</f>
        <v/>
      </c>
      <c r="C679" s="14">
        <f ca="1">RANDBETWEEN(0,1000)/1000</f>
        <v>0.93400000000000005</v>
      </c>
      <c r="D679" s="16">
        <f>D678+1</f>
        <v>675</v>
      </c>
      <c r="E679" s="10">
        <f>ROUNDDOWN(D679/52,0)+1</f>
        <v>13</v>
      </c>
      <c r="F679" s="15">
        <f>F678+7</f>
        <v>49345</v>
      </c>
      <c r="G679" s="4">
        <f>YEAR(F679)</f>
        <v>2035</v>
      </c>
      <c r="H679" s="33">
        <v>0.68400000000000005</v>
      </c>
      <c r="I679" s="33">
        <v>0.56299999999999994</v>
      </c>
      <c r="J679" s="33">
        <v>0.27200000000000002</v>
      </c>
      <c r="K679" s="16" t="str">
        <f>IF(M678&gt;1,"Up","Down")</f>
        <v>Up</v>
      </c>
      <c r="L679" s="16" t="str">
        <f>IF(K679="Up",IF(H679&lt;$BJ$7,"Up","Down"),IF(H679&lt;$BK$7,"Down","Up"))</f>
        <v>Down</v>
      </c>
      <c r="M679" s="17">
        <f>IF(L679="Up",INDEX($AK$5:$AK$1005,MATCH(I679,$AI$5:$AI$1005,0),1),INDEX($AL$5:$AL$1005,MATCH(J679,$AI$5:$AI$1005,0),1))</f>
        <v>0.97865940413211439</v>
      </c>
      <c r="N679" s="16" t="str">
        <f>IF(P678&gt;1,"Up","Down")</f>
        <v>Up</v>
      </c>
      <c r="O679" s="16" t="str">
        <f>IF(N679="Up",IF(H679&lt;$BJ$12,"Up","Down"),IF(H679&lt;$BK$12,"Down","Up"))</f>
        <v>Down</v>
      </c>
      <c r="P679" s="17">
        <f>IF(O679="Up",INDEX($AP$5:$AP$1005,MATCH(I679,$AI$5:$AI$1005,0),1),INDEX($AQ$5:$AQ$1005,MATCH(J679,$AI$5:$AI$1005,0),1))</f>
        <v>0.9723301670052491</v>
      </c>
      <c r="Q679" s="19">
        <f>T678</f>
        <v>128616.90531592509</v>
      </c>
      <c r="R679" s="19">
        <f>INDEX(model!$S$5:$S$35,MATCH(G679,model!$Q$5:$Q$35,0),1)*model!$O$5</f>
        <v>0</v>
      </c>
      <c r="S679" s="19">
        <f>IF(RIGHT(B679,1)="C",T678*INDEX(model!$T$5:$T$35,MATCH(G679,model!$Q$5:$Q$35,0),1),0)</f>
        <v>0</v>
      </c>
      <c r="T679" s="19">
        <f>(Q679+R679-S679)*M679</f>
        <v>125872.14391779983</v>
      </c>
      <c r="U679" s="19">
        <f>X678</f>
        <v>166921.32114352763</v>
      </c>
      <c r="V679" s="19">
        <f>INDEX(model!$S$5:$S$35,MATCH(G679,model!$Q$5:$Q$35,0),1)*model!$O$6</f>
        <v>0</v>
      </c>
      <c r="W679" s="19">
        <f>IF(RIGHT(B679,1)="C",X678*INDEX(model!$T$5:$T$35,MATCH(G679,model!$Q$5:$Q$35,0),1),0)</f>
        <v>0</v>
      </c>
      <c r="X679" s="19">
        <f>(U679+V679-W679)*P679</f>
        <v>162302.63606422304</v>
      </c>
      <c r="Y679" s="19"/>
      <c r="Z679" s="36" t="str">
        <f>K679&amp;L679</f>
        <v>UpDown</v>
      </c>
      <c r="AA679" s="36" t="str">
        <f>N679&amp;O679</f>
        <v>UpDown</v>
      </c>
      <c r="AB679" s="19"/>
      <c r="AC679" s="19"/>
      <c r="AD679" s="19"/>
      <c r="AE679" s="19"/>
      <c r="AI679" s="18">
        <f>ROUND(AI678-0.001,3)</f>
        <v>0.32600000000000001</v>
      </c>
      <c r="AJ679" s="9">
        <f t="array" ref="AJ679">PERCENTILE(IF($BB$5:$BB$2729="Y",$AY$5:$AY$2729),$AI679)</f>
        <v>0.9947854822115163</v>
      </c>
      <c r="AK679" s="9">
        <f t="array" ref="AK679">PERCENTILE(IF($BC$5:$BC$2729="Y",$AY$5:$AY$2729),$AI679)</f>
        <v>1.0078721133892852</v>
      </c>
      <c r="AL679" s="9">
        <f t="array" ref="AL679">PERCENTILE(IF($BD$5:$BD$2729="Y",$AY$5:$AY$2729),$AI679)</f>
        <v>0.98094819270679989</v>
      </c>
      <c r="AM679" s="41" t="str">
        <f>IF(AI679&lt;$BJ$7,"Up","Down")</f>
        <v>Up</v>
      </c>
      <c r="AN679" s="41" t="str">
        <f>IF(AI679&lt;$BK$7,"Down","Up")</f>
        <v>Down</v>
      </c>
      <c r="AO679" s="9">
        <f t="array" ref="AO679">PERCENTILE(IF($BT$5:$BT$2729="Y",$BQ$5:$BQ$2729),$AI679)</f>
        <v>0.99358575489102385</v>
      </c>
      <c r="AP679" s="9">
        <f t="array" ref="AP679">PERCENTILE(IF($BU$5:$BU$2729="Y",$BQ$5:$BQ$2729),$AI679)</f>
        <v>1.0108472337848919</v>
      </c>
      <c r="AQ679" s="9">
        <f t="array" ref="AQ679">PERCENTILE(IF($BV$5:$BV$2729="Y",$BQ$5:$BQ$2729),$AI679)</f>
        <v>0.97590940324345177</v>
      </c>
      <c r="AR679" s="41" t="str">
        <f>IF(AI679&lt;$BJ$12,"Up","Down")</f>
        <v>Up</v>
      </c>
      <c r="AS679" s="41" t="str">
        <f>IF(AI679&lt;$BK$12,"Down","Up")</f>
        <v>Down</v>
      </c>
      <c r="AU679" s="4" t="str">
        <f>IF(AZ679=AZ680,IF(AZ679&gt;AZ678,AZ679&amp;"_O",""),AZ679&amp;"_C")</f>
        <v/>
      </c>
      <c r="AV679" s="7" t="str">
        <f>IF(RIGHT(AU679,1)="C",AX679/INDEX($AX$5:$AX$2729,MATCH(AZ679&amp;"_O",$AU$5:$AU$2729,0),1),"")</f>
        <v/>
      </c>
      <c r="AW679" s="38">
        <v>30288</v>
      </c>
      <c r="AX679" s="37">
        <v>138.69</v>
      </c>
      <c r="AY679" s="7">
        <f>AX679/AX678</f>
        <v>1.0282473309608542</v>
      </c>
      <c r="AZ679" s="4">
        <f>YEAR(AW679)</f>
        <v>1982</v>
      </c>
      <c r="BA679" s="2" t="s">
        <v>6</v>
      </c>
      <c r="BB679" s="12" t="str">
        <f>INDEX($CD$5:$CD$10,MATCH(BA679,$CC$5:$CC$10,0),1)</f>
        <v/>
      </c>
      <c r="BC679" s="12" t="str">
        <f>IF(AND(BB679="Y",AY679&gt;1),"Y","")</f>
        <v/>
      </c>
      <c r="BD679" s="12" t="str">
        <f>IF(AND(BB679="Y",AY679&lt;1),"Y","")</f>
        <v/>
      </c>
      <c r="BE679" s="12" t="str">
        <f>IF(AY679&gt;1,IF(AY678&gt;1,"Y",""),"")</f>
        <v/>
      </c>
      <c r="BF679" s="12" t="str">
        <f>IF(AY679&lt;1,IF(AY678&lt;1,"Y",""),"")</f>
        <v/>
      </c>
      <c r="BG679" s="2"/>
      <c r="BH679" s="2"/>
      <c r="BI679" s="2"/>
      <c r="BJ679" s="2"/>
      <c r="BK679" s="2"/>
      <c r="BL679" s="2"/>
      <c r="BM679" s="4" t="str">
        <f>IF(BR679=BR680,IF(BR679&gt;BR678,BR679&amp;"_O",""),BR679&amp;"_C")</f>
        <v>1984_O</v>
      </c>
      <c r="BN679" s="7" t="str">
        <f>IF(RIGHT(BM679,1)="C",BP679/INDEX($BP$5:$BP$2729,MATCH(BR679&amp;"_O",$BM$5:$BM$2729,0),1),"")</f>
        <v/>
      </c>
      <c r="BO679" s="38">
        <v>30687</v>
      </c>
      <c r="BP679" s="3">
        <v>287.89999999999998</v>
      </c>
      <c r="BQ679" s="7">
        <f>BP679/BP678</f>
        <v>1.0333811916726487</v>
      </c>
      <c r="BR679" s="4">
        <f>YEAR(BO679)</f>
        <v>1984</v>
      </c>
      <c r="BS679" s="2" t="s">
        <v>6</v>
      </c>
      <c r="BT679" s="12" t="str">
        <f>INDEX($CD$5:$CD$10,MATCH(BS679,$CC$5:$CC$10,0),1)</f>
        <v/>
      </c>
      <c r="BU679" s="12" t="str">
        <f>IF(AND(BT679="Y",BQ679&gt;1),"Y","")</f>
        <v/>
      </c>
      <c r="BV679" s="12" t="str">
        <f>IF(AND(BT679="Y",BQ679&lt;1),"Y","")</f>
        <v/>
      </c>
      <c r="BW679" s="12" t="str">
        <f>IF(BQ679&gt;1,IF(BQ678&gt;1,"Y",""),"")</f>
        <v>Y</v>
      </c>
      <c r="BX679" s="12" t="str">
        <f>IF(BQ679&lt;1,IF(BQ678&lt;1,"Y",""),"")</f>
        <v/>
      </c>
      <c r="BY679" s="2"/>
      <c r="BZ679" s="2"/>
      <c r="CA679" s="2"/>
    </row>
    <row r="680" spans="2:79">
      <c r="B680" s="4" t="str">
        <f>IF(G680=G681,IF(G680&gt;G679,G680&amp;"_O",""),G680&amp;"_C")</f>
        <v/>
      </c>
      <c r="C680" s="14">
        <f ca="1">RANDBETWEEN(0,1000)/1000</f>
        <v>0.54100000000000004</v>
      </c>
      <c r="D680" s="16">
        <f>D679+1</f>
        <v>676</v>
      </c>
      <c r="E680" s="10">
        <f>ROUNDDOWN(D680/52,0)+1</f>
        <v>14</v>
      </c>
      <c r="F680" s="15">
        <f>F679+7</f>
        <v>49352</v>
      </c>
      <c r="G680" s="4">
        <f>YEAR(F680)</f>
        <v>2035</v>
      </c>
      <c r="H680" s="33">
        <v>0.377</v>
      </c>
      <c r="I680" s="33">
        <v>0.80500000000000005</v>
      </c>
      <c r="J680" s="33">
        <v>2E-3</v>
      </c>
      <c r="K680" s="16" t="str">
        <f>IF(M679&gt;1,"Up","Down")</f>
        <v>Down</v>
      </c>
      <c r="L680" s="16" t="str">
        <f>IF(K680="Up",IF(H680&lt;$BJ$7,"Up","Down"),IF(H680&lt;$BK$7,"Down","Up"))</f>
        <v>Down</v>
      </c>
      <c r="M680" s="17">
        <f>IF(L680="Up",INDEX($AK$5:$AK$1005,MATCH(I680,$AI$5:$AI$1005,0),1),INDEX($AL$5:$AL$1005,MATCH(J680,$AI$5:$AI$1005,0),1))</f>
        <v>0.93797549851113715</v>
      </c>
      <c r="N680" s="16" t="str">
        <f>IF(P679&gt;1,"Up","Down")</f>
        <v>Down</v>
      </c>
      <c r="O680" s="16" t="str">
        <f>IF(N680="Up",IF(H680&lt;$BJ$12,"Up","Down"),IF(H680&lt;$BK$12,"Down","Up"))</f>
        <v>Down</v>
      </c>
      <c r="P680" s="17">
        <f>IF(O680="Up",INDEX($AP$5:$AP$1005,MATCH(I680,$AI$5:$AI$1005,0),1),INDEX($AQ$5:$AQ$1005,MATCH(J680,$AI$5:$AI$1005,0),1))</f>
        <v>0.91937546679692572</v>
      </c>
      <c r="Q680" s="19">
        <f>T679</f>
        <v>125872.14391779983</v>
      </c>
      <c r="R680" s="19">
        <f>INDEX(model!$S$5:$S$35,MATCH(G680,model!$Q$5:$Q$35,0),1)*model!$O$5</f>
        <v>0</v>
      </c>
      <c r="S680" s="19">
        <f>IF(RIGHT(B680,1)="C",T679*INDEX(model!$T$5:$T$35,MATCH(G680,model!$Q$5:$Q$35,0),1),0)</f>
        <v>0</v>
      </c>
      <c r="T680" s="19">
        <f>(Q680+R680-S680)*M680</f>
        <v>118064.98693996388</v>
      </c>
      <c r="U680" s="19">
        <f>X679</f>
        <v>162302.63606422304</v>
      </c>
      <c r="V680" s="19">
        <f>INDEX(model!$S$5:$S$35,MATCH(G680,model!$Q$5:$Q$35,0),1)*model!$O$6</f>
        <v>0</v>
      </c>
      <c r="W680" s="19">
        <f>IF(RIGHT(B680,1)="C",X679*INDEX(model!$T$5:$T$35,MATCH(G680,model!$Q$5:$Q$35,0),1),0)</f>
        <v>0</v>
      </c>
      <c r="X680" s="19">
        <f>(U680+V680-W680)*P680</f>
        <v>149217.06179391663</v>
      </c>
      <c r="Y680" s="19"/>
      <c r="Z680" s="36" t="str">
        <f>K680&amp;L680</f>
        <v>DownDown</v>
      </c>
      <c r="AA680" s="36" t="str">
        <f>N680&amp;O680</f>
        <v>DownDown</v>
      </c>
      <c r="AB680" s="19"/>
      <c r="AC680" s="19"/>
      <c r="AD680" s="19"/>
      <c r="AE680" s="19"/>
      <c r="AI680" s="18">
        <f>ROUND(AI679-0.001,3)</f>
        <v>0.32500000000000001</v>
      </c>
      <c r="AJ680" s="9">
        <f t="array" ref="AJ680">PERCENTILE(IF($BB$5:$BB$2729="Y",$AY$5:$AY$2729),$AI680)</f>
        <v>0.99473343598669961</v>
      </c>
      <c r="AK680" s="9">
        <f t="array" ref="AK680">PERCENTILE(IF($BC$5:$BC$2729="Y",$AY$5:$AY$2729),$AI680)</f>
        <v>1.0078672270718827</v>
      </c>
      <c r="AL680" s="9">
        <f t="array" ref="AL680">PERCENTILE(IF($BD$5:$BD$2729="Y",$AY$5:$AY$2729),$AI680)</f>
        <v>0.98090292854523065</v>
      </c>
      <c r="AM680" s="41" t="str">
        <f>IF(AI680&lt;$BJ$7,"Up","Down")</f>
        <v>Up</v>
      </c>
      <c r="AN680" s="41" t="str">
        <f>IF(AI680&lt;$BK$7,"Down","Up")</f>
        <v>Down</v>
      </c>
      <c r="AO680" s="9">
        <f t="array" ref="AO680">PERCENTILE(IF($BT$5:$BT$2729="Y",$BQ$5:$BQ$2729),$AI680)</f>
        <v>0.99356493819395708</v>
      </c>
      <c r="AP680" s="9">
        <f t="array" ref="AP680">PERCENTILE(IF($BU$5:$BU$2729="Y",$BQ$5:$BQ$2729),$AI680)</f>
        <v>1.0108003864881641</v>
      </c>
      <c r="AQ680" s="9">
        <f t="array" ref="AQ680">PERCENTILE(IF($BV$5:$BV$2729="Y",$BQ$5:$BQ$2729),$AI680)</f>
        <v>0.97589271389199572</v>
      </c>
      <c r="AR680" s="41" t="str">
        <f>IF(AI680&lt;$BJ$12,"Up","Down")</f>
        <v>Up</v>
      </c>
      <c r="AS680" s="41" t="str">
        <f>IF(AI680&lt;$BK$12,"Down","Up")</f>
        <v>Down</v>
      </c>
      <c r="AU680" s="4" t="str">
        <f>IF(AZ680=AZ681,IF(AZ680&gt;AZ679,AZ680&amp;"_O",""),AZ680&amp;"_C")</f>
        <v/>
      </c>
      <c r="AV680" s="7" t="str">
        <f>IF(RIGHT(AU680,1)="C",AX680/INDEX($AX$5:$AX$2729,MATCH(AZ680&amp;"_O",$AU$5:$AU$2729,0),1),"")</f>
        <v/>
      </c>
      <c r="AW680" s="38">
        <v>30295</v>
      </c>
      <c r="AX680" s="37">
        <v>139.57</v>
      </c>
      <c r="AY680" s="7">
        <f>AX680/AX679</f>
        <v>1.006345086163386</v>
      </c>
      <c r="AZ680" s="4">
        <f>YEAR(AW680)</f>
        <v>1982</v>
      </c>
      <c r="BA680" s="2" t="s">
        <v>6</v>
      </c>
      <c r="BB680" s="12" t="str">
        <f>INDEX($CD$5:$CD$10,MATCH(BA680,$CC$5:$CC$10,0),1)</f>
        <v/>
      </c>
      <c r="BC680" s="12" t="str">
        <f>IF(AND(BB680="Y",AY680&gt;1),"Y","")</f>
        <v/>
      </c>
      <c r="BD680" s="12" t="str">
        <f>IF(AND(BB680="Y",AY680&lt;1),"Y","")</f>
        <v/>
      </c>
      <c r="BE680" s="12" t="str">
        <f>IF(AY680&gt;1,IF(AY679&gt;1,"Y",""),"")</f>
        <v>Y</v>
      </c>
      <c r="BF680" s="12" t="str">
        <f>IF(AY680&lt;1,IF(AY679&lt;1,"Y",""),"")</f>
        <v/>
      </c>
      <c r="BG680" s="2"/>
      <c r="BH680" s="2"/>
      <c r="BI680" s="2"/>
      <c r="BJ680" s="2"/>
      <c r="BK680" s="2"/>
      <c r="BL680" s="2"/>
      <c r="BM680" s="4" t="str">
        <f>IF(BR680=BR681,IF(BR680&gt;BR679,BR680&amp;"_O",""),BR680&amp;"_C")</f>
        <v/>
      </c>
      <c r="BN680" s="7" t="str">
        <f>IF(RIGHT(BM680,1)="C",BP680/INDEX($BP$5:$BP$2729,MATCH(BR680&amp;"_O",$BM$5:$BM$2729,0),1),"")</f>
        <v/>
      </c>
      <c r="BO680" s="38">
        <v>30694</v>
      </c>
      <c r="BP680" s="3">
        <v>286.85000000000002</v>
      </c>
      <c r="BQ680" s="7">
        <f>BP680/BP679</f>
        <v>0.9963529003126087</v>
      </c>
      <c r="BR680" s="4">
        <f>YEAR(BO680)</f>
        <v>1984</v>
      </c>
      <c r="BS680" s="2" t="s">
        <v>6</v>
      </c>
      <c r="BT680" s="12" t="str">
        <f>INDEX($CD$5:$CD$10,MATCH(BS680,$CC$5:$CC$10,0),1)</f>
        <v/>
      </c>
      <c r="BU680" s="12" t="str">
        <f>IF(AND(BT680="Y",BQ680&gt;1),"Y","")</f>
        <v/>
      </c>
      <c r="BV680" s="12" t="str">
        <f>IF(AND(BT680="Y",BQ680&lt;1),"Y","")</f>
        <v/>
      </c>
      <c r="BW680" s="12" t="str">
        <f>IF(BQ680&gt;1,IF(BQ679&gt;1,"Y",""),"")</f>
        <v/>
      </c>
      <c r="BX680" s="12" t="str">
        <f>IF(BQ680&lt;1,IF(BQ679&lt;1,"Y",""),"")</f>
        <v/>
      </c>
      <c r="BY680" s="2"/>
      <c r="BZ680" s="2"/>
      <c r="CA680" s="2"/>
    </row>
    <row r="681" spans="2:79">
      <c r="B681" s="4" t="str">
        <f>IF(G681=G682,IF(G681&gt;G680,G681&amp;"_O",""),G681&amp;"_C")</f>
        <v/>
      </c>
      <c r="C681" s="14">
        <f ca="1">RANDBETWEEN(0,1000)/1000</f>
        <v>0.91100000000000003</v>
      </c>
      <c r="D681" s="16">
        <f>D680+1</f>
        <v>677</v>
      </c>
      <c r="E681" s="10">
        <f>ROUNDDOWN(D681/52,0)+1</f>
        <v>14</v>
      </c>
      <c r="F681" s="15">
        <f>F680+7</f>
        <v>49359</v>
      </c>
      <c r="G681" s="4">
        <f>YEAR(F681)</f>
        <v>2035</v>
      </c>
      <c r="H681" s="33">
        <v>0.17</v>
      </c>
      <c r="I681" s="33">
        <v>0.17699999999999999</v>
      </c>
      <c r="J681" s="33">
        <v>0.439</v>
      </c>
      <c r="K681" s="16" t="str">
        <f>IF(M680&gt;1,"Up","Down")</f>
        <v>Down</v>
      </c>
      <c r="L681" s="16" t="str">
        <f>IF(K681="Up",IF(H681&lt;$BJ$7,"Up","Down"),IF(H681&lt;$BK$7,"Down","Up"))</f>
        <v>Down</v>
      </c>
      <c r="M681" s="17">
        <f>IF(L681="Up",INDEX($AK$5:$AK$1005,MATCH(I681,$AI$5:$AI$1005,0),1),INDEX($AL$5:$AL$1005,MATCH(J681,$AI$5:$AI$1005,0),1))</f>
        <v>0.98564830206799292</v>
      </c>
      <c r="N681" s="16" t="str">
        <f>IF(P680&gt;1,"Up","Down")</f>
        <v>Down</v>
      </c>
      <c r="O681" s="16" t="str">
        <f>IF(N681="Up",IF(H681&lt;$BJ$12,"Up","Down"),IF(H681&lt;$BK$12,"Down","Up"))</f>
        <v>Down</v>
      </c>
      <c r="P681" s="17">
        <f>IF(O681="Up",INDEX($AP$5:$AP$1005,MATCH(I681,$AI$5:$AI$1005,0),1),INDEX($AQ$5:$AQ$1005,MATCH(J681,$AI$5:$AI$1005,0),1))</f>
        <v>0.98204778609342713</v>
      </c>
      <c r="Q681" s="19">
        <f>T680</f>
        <v>118064.98693996388</v>
      </c>
      <c r="R681" s="19">
        <f>INDEX(model!$S$5:$S$35,MATCH(G681,model!$Q$5:$Q$35,0),1)*model!$O$5</f>
        <v>0</v>
      </c>
      <c r="S681" s="19">
        <f>IF(RIGHT(B681,1)="C",T680*INDEX(model!$T$5:$T$35,MATCH(G681,model!$Q$5:$Q$35,0),1),0)</f>
        <v>0</v>
      </c>
      <c r="T681" s="19">
        <f>(Q681+R681-S681)*M681</f>
        <v>116370.55391105516</v>
      </c>
      <c r="U681" s="19">
        <f>X680</f>
        <v>149217.06179391663</v>
      </c>
      <c r="V681" s="19">
        <f>INDEX(model!$S$5:$S$35,MATCH(G681,model!$Q$5:$Q$35,0),1)*model!$O$6</f>
        <v>0</v>
      </c>
      <c r="W681" s="19">
        <f>IF(RIGHT(B681,1)="C",X680*INDEX(model!$T$5:$T$35,MATCH(G681,model!$Q$5:$Q$35,0),1),0)</f>
        <v>0</v>
      </c>
      <c r="X681" s="19">
        <f>(U681+V681-W681)*P681</f>
        <v>146538.28518208192</v>
      </c>
      <c r="Y681" s="19"/>
      <c r="Z681" s="36" t="str">
        <f>K681&amp;L681</f>
        <v>DownDown</v>
      </c>
      <c r="AA681" s="36" t="str">
        <f>N681&amp;O681</f>
        <v>DownDown</v>
      </c>
      <c r="AB681" s="19"/>
      <c r="AC681" s="19"/>
      <c r="AD681" s="19"/>
      <c r="AE681" s="19"/>
      <c r="AI681" s="18">
        <f>ROUND(AI680-0.001,3)</f>
        <v>0.32400000000000001</v>
      </c>
      <c r="AJ681" s="9">
        <f t="array" ref="AJ681">PERCENTILE(IF($BB$5:$BB$2729="Y",$AY$5:$AY$2729),$AI681)</f>
        <v>0.99470688526146522</v>
      </c>
      <c r="AK681" s="9">
        <f t="array" ref="AK681">PERCENTILE(IF($BC$5:$BC$2729="Y",$AY$5:$AY$2729),$AI681)</f>
        <v>1.0078138614371679</v>
      </c>
      <c r="AL681" s="9">
        <f t="array" ref="AL681">PERCENTILE(IF($BD$5:$BD$2729="Y",$AY$5:$AY$2729),$AI681)</f>
        <v>0.98084071982783239</v>
      </c>
      <c r="AM681" s="41" t="str">
        <f>IF(AI681&lt;$BJ$7,"Up","Down")</f>
        <v>Up</v>
      </c>
      <c r="AN681" s="41" t="str">
        <f>IF(AI681&lt;$BK$7,"Down","Up")</f>
        <v>Down</v>
      </c>
      <c r="AO681" s="9">
        <f t="array" ref="AO681">PERCENTILE(IF($BT$5:$BT$2729="Y",$BQ$5:$BQ$2729),$AI681)</f>
        <v>0.99352254171856713</v>
      </c>
      <c r="AP681" s="9">
        <f t="array" ref="AP681">PERCENTILE(IF($BU$5:$BU$2729="Y",$BQ$5:$BQ$2729),$AI681)</f>
        <v>1.0107687217027099</v>
      </c>
      <c r="AQ681" s="9">
        <f t="array" ref="AQ681">PERCENTILE(IF($BV$5:$BV$2729="Y",$BQ$5:$BQ$2729),$AI681)</f>
        <v>0.97587124428745387</v>
      </c>
      <c r="AR681" s="41" t="str">
        <f>IF(AI681&lt;$BJ$12,"Up","Down")</f>
        <v>Up</v>
      </c>
      <c r="AS681" s="41" t="str">
        <f>IF(AI681&lt;$BK$12,"Down","Up")</f>
        <v>Down</v>
      </c>
      <c r="AU681" s="4" t="str">
        <f>IF(AZ681=AZ682,IF(AZ681&gt;AZ680,AZ681&amp;"_O",""),AZ681&amp;"_C")</f>
        <v/>
      </c>
      <c r="AV681" s="7" t="str">
        <f>IF(RIGHT(AU681,1)="C",AX681/INDEX($AX$5:$AX$2729,MATCH(AZ681&amp;"_O",$AU$5:$AU$2729,0),1),"")</f>
        <v/>
      </c>
      <c r="AW681" s="38">
        <v>30302</v>
      </c>
      <c r="AX681" s="37">
        <v>137.49</v>
      </c>
      <c r="AY681" s="7">
        <f>AX681/AX680</f>
        <v>0.98509708390055184</v>
      </c>
      <c r="AZ681" s="4">
        <f>YEAR(AW681)</f>
        <v>1982</v>
      </c>
      <c r="BA681" s="2" t="s">
        <v>6</v>
      </c>
      <c r="BB681" s="12" t="str">
        <f>INDEX($CD$5:$CD$10,MATCH(BA681,$CC$5:$CC$10,0),1)</f>
        <v/>
      </c>
      <c r="BC681" s="12" t="str">
        <f>IF(AND(BB681="Y",AY681&gt;1),"Y","")</f>
        <v/>
      </c>
      <c r="BD681" s="12" t="str">
        <f>IF(AND(BB681="Y",AY681&lt;1),"Y","")</f>
        <v/>
      </c>
      <c r="BE681" s="12" t="str">
        <f>IF(AY681&gt;1,IF(AY680&gt;1,"Y",""),"")</f>
        <v/>
      </c>
      <c r="BF681" s="12" t="str">
        <f>IF(AY681&lt;1,IF(AY680&lt;1,"Y",""),"")</f>
        <v/>
      </c>
      <c r="BG681" s="2"/>
      <c r="BH681" s="2"/>
      <c r="BI681" s="2"/>
      <c r="BJ681" s="2"/>
      <c r="BK681" s="2"/>
      <c r="BL681" s="2"/>
      <c r="BM681" s="4" t="str">
        <f>IF(BR681=BR682,IF(BR681&gt;BR680,BR681&amp;"_O",""),BR681&amp;"_C")</f>
        <v/>
      </c>
      <c r="BN681" s="7" t="str">
        <f>IF(RIGHT(BM681,1)="C",BP681/INDEX($BP$5:$BP$2729,MATCH(BR681&amp;"_O",$BM$5:$BM$2729,0),1),"")</f>
        <v/>
      </c>
      <c r="BO681" s="38">
        <v>30701</v>
      </c>
      <c r="BP681" s="3">
        <v>284.41000000000003</v>
      </c>
      <c r="BQ681" s="7">
        <f>BP681/BP680</f>
        <v>0.99149381209691478</v>
      </c>
      <c r="BR681" s="4">
        <f>YEAR(BO681)</f>
        <v>1984</v>
      </c>
      <c r="BS681" s="2" t="s">
        <v>6</v>
      </c>
      <c r="BT681" s="12" t="str">
        <f>INDEX($CD$5:$CD$10,MATCH(BS681,$CC$5:$CC$10,0),1)</f>
        <v/>
      </c>
      <c r="BU681" s="12" t="str">
        <f>IF(AND(BT681="Y",BQ681&gt;1),"Y","")</f>
        <v/>
      </c>
      <c r="BV681" s="12" t="str">
        <f>IF(AND(BT681="Y",BQ681&lt;1),"Y","")</f>
        <v/>
      </c>
      <c r="BW681" s="12" t="str">
        <f>IF(BQ681&gt;1,IF(BQ680&gt;1,"Y",""),"")</f>
        <v/>
      </c>
      <c r="BX681" s="12" t="str">
        <f>IF(BQ681&lt;1,IF(BQ680&lt;1,"Y",""),"")</f>
        <v>Y</v>
      </c>
      <c r="BY681" s="2"/>
      <c r="BZ681" s="2"/>
      <c r="CA681" s="2"/>
    </row>
    <row r="682" spans="2:79">
      <c r="B682" s="4" t="str">
        <f>IF(G682=G683,IF(G682&gt;G681,G682&amp;"_O",""),G682&amp;"_C")</f>
        <v/>
      </c>
      <c r="C682" s="14">
        <f ca="1">RANDBETWEEN(0,1000)/1000</f>
        <v>0.98299999999999998</v>
      </c>
      <c r="D682" s="16">
        <f>D681+1</f>
        <v>678</v>
      </c>
      <c r="E682" s="10">
        <f>ROUNDDOWN(D682/52,0)+1</f>
        <v>14</v>
      </c>
      <c r="F682" s="15">
        <f>F681+7</f>
        <v>49366</v>
      </c>
      <c r="G682" s="4">
        <f>YEAR(F682)</f>
        <v>2035</v>
      </c>
      <c r="H682" s="33">
        <v>0.253</v>
      </c>
      <c r="I682" s="33">
        <v>0.96299999999999997</v>
      </c>
      <c r="J682" s="33">
        <v>0.92700000000000005</v>
      </c>
      <c r="K682" s="16" t="str">
        <f>IF(M681&gt;1,"Up","Down")</f>
        <v>Down</v>
      </c>
      <c r="L682" s="16" t="str">
        <f>IF(K682="Up",IF(H682&lt;$BJ$7,"Up","Down"),IF(H682&lt;$BK$7,"Down","Up"))</f>
        <v>Down</v>
      </c>
      <c r="M682" s="17">
        <f>IF(L682="Up",INDEX($AK$5:$AK$1005,MATCH(I682,$AI$5:$AI$1005,0),1),INDEX($AL$5:$AL$1005,MATCH(J682,$AI$5:$AI$1005,0),1))</f>
        <v>0.99842780395807773</v>
      </c>
      <c r="N682" s="16" t="str">
        <f>IF(P681&gt;1,"Up","Down")</f>
        <v>Down</v>
      </c>
      <c r="O682" s="16" t="str">
        <f>IF(N682="Up",IF(H682&lt;$BJ$12,"Up","Down"),IF(H682&lt;$BK$12,"Down","Up"))</f>
        <v>Down</v>
      </c>
      <c r="P682" s="17">
        <f>IF(O682="Up",INDEX($AP$5:$AP$1005,MATCH(I682,$AI$5:$AI$1005,0),1),INDEX($AQ$5:$AQ$1005,MATCH(J682,$AI$5:$AI$1005,0),1))</f>
        <v>0.99817449957947268</v>
      </c>
      <c r="Q682" s="19">
        <f>T681</f>
        <v>116370.55391105516</v>
      </c>
      <c r="R682" s="19">
        <f>INDEX(model!$S$5:$S$35,MATCH(G682,model!$Q$5:$Q$35,0),1)*model!$O$5</f>
        <v>0</v>
      </c>
      <c r="S682" s="19">
        <f>IF(RIGHT(B682,1)="C",T681*INDEX(model!$T$5:$T$35,MATCH(G682,model!$Q$5:$Q$35,0),1),0)</f>
        <v>0</v>
      </c>
      <c r="T682" s="19">
        <f>(Q682+R682-S682)*M682</f>
        <v>116187.5965867999</v>
      </c>
      <c r="U682" s="19">
        <f>X681</f>
        <v>146538.28518208192</v>
      </c>
      <c r="V682" s="19">
        <f>INDEX(model!$S$5:$S$35,MATCH(G682,model!$Q$5:$Q$35,0),1)*model!$O$6</f>
        <v>0</v>
      </c>
      <c r="W682" s="19">
        <f>IF(RIGHT(B682,1)="C",X681*INDEX(model!$T$5:$T$35,MATCH(G682,model!$Q$5:$Q$35,0),1),0)</f>
        <v>0</v>
      </c>
      <c r="X682" s="19">
        <f>(U682+V682-W682)*P682</f>
        <v>146270.77948085868</v>
      </c>
      <c r="Y682" s="19"/>
      <c r="Z682" s="36" t="str">
        <f>K682&amp;L682</f>
        <v>DownDown</v>
      </c>
      <c r="AA682" s="36" t="str">
        <f>N682&amp;O682</f>
        <v>DownDown</v>
      </c>
      <c r="AB682" s="19"/>
      <c r="AC682" s="19"/>
      <c r="AD682" s="19"/>
      <c r="AE682" s="19"/>
      <c r="AI682" s="18">
        <f>ROUND(AI681-0.001,3)</f>
        <v>0.32300000000000001</v>
      </c>
      <c r="AJ682" s="9">
        <f t="array" ref="AJ682">PERCENTILE(IF($BB$5:$BB$2729="Y",$AY$5:$AY$2729),$AI682)</f>
        <v>0.9946906573492339</v>
      </c>
      <c r="AK682" s="9">
        <f t="array" ref="AK682">PERCENTILE(IF($BC$5:$BC$2729="Y",$AY$5:$AY$2729),$AI682)</f>
        <v>1.0077559267737879</v>
      </c>
      <c r="AL682" s="9">
        <f t="array" ref="AL682">PERCENTILE(IF($BD$5:$BD$2729="Y",$AY$5:$AY$2729),$AI682)</f>
        <v>0.98081230902465166</v>
      </c>
      <c r="AM682" s="41" t="str">
        <f>IF(AI682&lt;$BJ$7,"Up","Down")</f>
        <v>Up</v>
      </c>
      <c r="AN682" s="41" t="str">
        <f>IF(AI682&lt;$BK$7,"Down","Up")</f>
        <v>Down</v>
      </c>
      <c r="AO682" s="9">
        <f t="array" ref="AO682">PERCENTILE(IF($BT$5:$BT$2729="Y",$BQ$5:$BQ$2729),$AI682)</f>
        <v>0.9935126592920005</v>
      </c>
      <c r="AP682" s="9">
        <f t="array" ref="AP682">PERCENTILE(IF($BU$5:$BU$2729="Y",$BQ$5:$BQ$2729),$AI682)</f>
        <v>1.010741362635218</v>
      </c>
      <c r="AQ682" s="9">
        <f t="array" ref="AQ682">PERCENTILE(IF($BV$5:$BV$2729="Y",$BQ$5:$BQ$2729),$AI682)</f>
        <v>0.9758365501376427</v>
      </c>
      <c r="AR682" s="41" t="str">
        <f>IF(AI682&lt;$BJ$12,"Up","Down")</f>
        <v>Up</v>
      </c>
      <c r="AS682" s="41" t="str">
        <f>IF(AI682&lt;$BK$12,"Down","Up")</f>
        <v>Down</v>
      </c>
      <c r="AU682" s="4" t="str">
        <f>IF(AZ682=AZ683,IF(AZ682&gt;AZ681,AZ682&amp;"_O",""),AZ682&amp;"_C")</f>
        <v/>
      </c>
      <c r="AV682" s="7" t="str">
        <f>IF(RIGHT(AU682,1)="C",AX682/INDEX($AX$5:$AX$2729,MATCH(AZ682&amp;"_O",$AU$5:$AU$2729,0),1),"")</f>
        <v/>
      </c>
      <c r="AW682" s="38">
        <v>30308</v>
      </c>
      <c r="AX682" s="37">
        <v>139.72</v>
      </c>
      <c r="AY682" s="7">
        <f>AX682/AX681</f>
        <v>1.0162193614081023</v>
      </c>
      <c r="AZ682" s="4">
        <f>YEAR(AW682)</f>
        <v>1982</v>
      </c>
      <c r="BA682" s="2" t="s">
        <v>6</v>
      </c>
      <c r="BB682" s="12" t="str">
        <f>INDEX($CD$5:$CD$10,MATCH(BA682,$CC$5:$CC$10,0),1)</f>
        <v/>
      </c>
      <c r="BC682" s="12" t="str">
        <f>IF(AND(BB682="Y",AY682&gt;1),"Y","")</f>
        <v/>
      </c>
      <c r="BD682" s="12" t="str">
        <f>IF(AND(BB682="Y",AY682&lt;1),"Y","")</f>
        <v/>
      </c>
      <c r="BE682" s="12" t="str">
        <f>IF(AY682&gt;1,IF(AY681&gt;1,"Y",""),"")</f>
        <v/>
      </c>
      <c r="BF682" s="12" t="str">
        <f>IF(AY682&lt;1,IF(AY681&lt;1,"Y",""),"")</f>
        <v/>
      </c>
      <c r="BG682" s="2"/>
      <c r="BH682" s="2"/>
      <c r="BI682" s="2"/>
      <c r="BJ682" s="2"/>
      <c r="BK682" s="2"/>
      <c r="BL682" s="2"/>
      <c r="BM682" s="4" t="str">
        <f>IF(BR682=BR683,IF(BR682&gt;BR681,BR682&amp;"_O",""),BR682&amp;"_C")</f>
        <v/>
      </c>
      <c r="BN682" s="7" t="str">
        <f>IF(RIGHT(BM682,1)="C",BP682/INDEX($BP$5:$BP$2729,MATCH(BR682&amp;"_O",$BM$5:$BM$2729,0),1),"")</f>
        <v/>
      </c>
      <c r="BO682" s="38">
        <v>30708</v>
      </c>
      <c r="BP682" s="3">
        <v>273.18</v>
      </c>
      <c r="BQ682" s="7">
        <f>BP682/BP681</f>
        <v>0.96051474983298757</v>
      </c>
      <c r="BR682" s="4">
        <f>YEAR(BO682)</f>
        <v>1984</v>
      </c>
      <c r="BS682" s="2" t="s">
        <v>6</v>
      </c>
      <c r="BT682" s="12" t="str">
        <f>INDEX($CD$5:$CD$10,MATCH(BS682,$CC$5:$CC$10,0),1)</f>
        <v/>
      </c>
      <c r="BU682" s="12" t="str">
        <f>IF(AND(BT682="Y",BQ682&gt;1),"Y","")</f>
        <v/>
      </c>
      <c r="BV682" s="12" t="str">
        <f>IF(AND(BT682="Y",BQ682&lt;1),"Y","")</f>
        <v/>
      </c>
      <c r="BW682" s="12" t="str">
        <f>IF(BQ682&gt;1,IF(BQ681&gt;1,"Y",""),"")</f>
        <v/>
      </c>
      <c r="BX682" s="12" t="str">
        <f>IF(BQ682&lt;1,IF(BQ681&lt;1,"Y",""),"")</f>
        <v>Y</v>
      </c>
      <c r="BY682" s="2"/>
      <c r="BZ682" s="2"/>
      <c r="CA682" s="2"/>
    </row>
    <row r="683" spans="2:79">
      <c r="B683" s="4" t="str">
        <f>IF(G683=G684,IF(G683&gt;G682,G683&amp;"_O",""),G683&amp;"_C")</f>
        <v/>
      </c>
      <c r="C683" s="14">
        <f ca="1">RANDBETWEEN(0,1000)/1000</f>
        <v>0.82099999999999995</v>
      </c>
      <c r="D683" s="16">
        <f>D682+1</f>
        <v>679</v>
      </c>
      <c r="E683" s="10">
        <f>ROUNDDOWN(D683/52,0)+1</f>
        <v>14</v>
      </c>
      <c r="F683" s="15">
        <f>F682+7</f>
        <v>49373</v>
      </c>
      <c r="G683" s="4">
        <f>YEAR(F683)</f>
        <v>2035</v>
      </c>
      <c r="H683" s="33">
        <v>6.9000000000000006E-2</v>
      </c>
      <c r="I683" s="33">
        <v>0.23200000000000001</v>
      </c>
      <c r="J683" s="33">
        <v>0.93899999999999995</v>
      </c>
      <c r="K683" s="16" t="str">
        <f>IF(M682&gt;1,"Up","Down")</f>
        <v>Down</v>
      </c>
      <c r="L683" s="16" t="str">
        <f>IF(K683="Up",IF(H683&lt;$BJ$7,"Up","Down"),IF(H683&lt;$BK$7,"Down","Up"))</f>
        <v>Down</v>
      </c>
      <c r="M683" s="17">
        <f>IF(L683="Up",INDEX($AK$5:$AK$1005,MATCH(I683,$AI$5:$AI$1005,0),1),INDEX($AL$5:$AL$1005,MATCH(J683,$AI$5:$AI$1005,0),1))</f>
        <v>0.99859696435311329</v>
      </c>
      <c r="N683" s="16" t="str">
        <f>IF(P682&gt;1,"Up","Down")</f>
        <v>Down</v>
      </c>
      <c r="O683" s="16" t="str">
        <f>IF(N683="Up",IF(H683&lt;$BJ$12,"Up","Down"),IF(H683&lt;$BK$12,"Down","Up"))</f>
        <v>Down</v>
      </c>
      <c r="P683" s="17">
        <f>IF(O683="Up",INDEX($AP$5:$AP$1005,MATCH(I683,$AI$5:$AI$1005,0),1),INDEX($AQ$5:$AQ$1005,MATCH(J683,$AI$5:$AI$1005,0),1))</f>
        <v>0.99855271640480436</v>
      </c>
      <c r="Q683" s="19">
        <f>T682</f>
        <v>116187.5965867999</v>
      </c>
      <c r="R683" s="19">
        <f>INDEX(model!$S$5:$S$35,MATCH(G683,model!$Q$5:$Q$35,0),1)*model!$O$5</f>
        <v>0</v>
      </c>
      <c r="S683" s="19">
        <f>IF(RIGHT(B683,1)="C",T682*INDEX(model!$T$5:$T$35,MATCH(G683,model!$Q$5:$Q$35,0),1),0)</f>
        <v>0</v>
      </c>
      <c r="T683" s="19">
        <f>(Q683+R683-S683)*M683</f>
        <v>116024.58124706252</v>
      </c>
      <c r="U683" s="19">
        <f>X682</f>
        <v>146270.77948085868</v>
      </c>
      <c r="V683" s="19">
        <f>INDEX(model!$S$5:$S$35,MATCH(G683,model!$Q$5:$Q$35,0),1)*model!$O$6</f>
        <v>0</v>
      </c>
      <c r="W683" s="19">
        <f>IF(RIGHT(B683,1)="C",X682*INDEX(model!$T$5:$T$35,MATCH(G683,model!$Q$5:$Q$35,0),1),0)</f>
        <v>0</v>
      </c>
      <c r="X683" s="19">
        <f>(U683+V683-W683)*P683</f>
        <v>146059.08418125956</v>
      </c>
      <c r="Y683" s="19"/>
      <c r="Z683" s="36" t="str">
        <f>K683&amp;L683</f>
        <v>DownDown</v>
      </c>
      <c r="AA683" s="36" t="str">
        <f>N683&amp;O683</f>
        <v>DownDown</v>
      </c>
      <c r="AB683" s="19"/>
      <c r="AC683" s="19"/>
      <c r="AD683" s="19"/>
      <c r="AE683" s="19"/>
      <c r="AI683" s="18">
        <f>ROUND(AI682-0.001,3)</f>
        <v>0.32200000000000001</v>
      </c>
      <c r="AJ683" s="9">
        <f t="array" ref="AJ683">PERCENTILE(IF($BB$5:$BB$2729="Y",$AY$5:$AY$2729),$AI683)</f>
        <v>0.99464674446313106</v>
      </c>
      <c r="AK683" s="9">
        <f t="array" ref="AK683">PERCENTILE(IF($BC$5:$BC$2729="Y",$AY$5:$AY$2729),$AI683)</f>
        <v>1.0077330239877269</v>
      </c>
      <c r="AL683" s="9">
        <f t="array" ref="AL683">PERCENTILE(IF($BD$5:$BD$2729="Y",$AY$5:$AY$2729),$AI683)</f>
        <v>0.98076193818089452</v>
      </c>
      <c r="AM683" s="41" t="str">
        <f>IF(AI683&lt;$BJ$7,"Up","Down")</f>
        <v>Up</v>
      </c>
      <c r="AN683" s="41" t="str">
        <f>IF(AI683&lt;$BK$7,"Down","Up")</f>
        <v>Down</v>
      </c>
      <c r="AO683" s="9">
        <f t="array" ref="AO683">PERCENTILE(IF($BT$5:$BT$2729="Y",$BQ$5:$BQ$2729),$AI683)</f>
        <v>0.99349063146061378</v>
      </c>
      <c r="AP683" s="9">
        <f t="array" ref="AP683">PERCENTILE(IF($BU$5:$BU$2729="Y",$BQ$5:$BQ$2729),$AI683)</f>
        <v>1.0107341311297509</v>
      </c>
      <c r="AQ683" s="9">
        <f t="array" ref="AQ683">PERCENTILE(IF($BV$5:$BV$2729="Y",$BQ$5:$BQ$2729),$AI683)</f>
        <v>0.97578227232524761</v>
      </c>
      <c r="AR683" s="41" t="str">
        <f>IF(AI683&lt;$BJ$12,"Up","Down")</f>
        <v>Up</v>
      </c>
      <c r="AS683" s="41" t="str">
        <f>IF(AI683&lt;$BK$12,"Down","Up")</f>
        <v>Down</v>
      </c>
      <c r="AU683" s="4" t="str">
        <f>IF(AZ683=AZ684,IF(AZ683&gt;AZ682,AZ683&amp;"_O",""),AZ683&amp;"_C")</f>
        <v>1982_C</v>
      </c>
      <c r="AV683" s="7">
        <f>IF(RIGHT(AU683,1)="C",AX683/INDEX($AX$5:$AX$2729,MATCH(AZ683&amp;"_O",$AU$5:$AU$2729,0),1),"")</f>
        <v>1.1764115432873274</v>
      </c>
      <c r="AW683" s="38">
        <v>30316</v>
      </c>
      <c r="AX683" s="37">
        <v>140.63999999999999</v>
      </c>
      <c r="AY683" s="7">
        <f>AX683/AX682</f>
        <v>1.0065845977669623</v>
      </c>
      <c r="AZ683" s="4">
        <f>YEAR(AW683)</f>
        <v>1982</v>
      </c>
      <c r="BA683" s="2" t="s">
        <v>6</v>
      </c>
      <c r="BB683" s="12" t="str">
        <f>INDEX($CD$5:$CD$10,MATCH(BA683,$CC$5:$CC$10,0),1)</f>
        <v/>
      </c>
      <c r="BC683" s="12" t="str">
        <f>IF(AND(BB683="Y",AY683&gt;1),"Y","")</f>
        <v/>
      </c>
      <c r="BD683" s="12" t="str">
        <f>IF(AND(BB683="Y",AY683&lt;1),"Y","")</f>
        <v/>
      </c>
      <c r="BE683" s="12" t="str">
        <f>IF(AY683&gt;1,IF(AY682&gt;1,"Y",""),"")</f>
        <v>Y</v>
      </c>
      <c r="BF683" s="12" t="str">
        <f>IF(AY683&lt;1,IF(AY682&lt;1,"Y",""),"")</f>
        <v/>
      </c>
      <c r="BG683" s="2"/>
      <c r="BH683" s="2"/>
      <c r="BI683" s="2"/>
      <c r="BJ683" s="2"/>
      <c r="BK683" s="2"/>
      <c r="BL683" s="2"/>
      <c r="BM683" s="4" t="str">
        <f>IF(BR683=BR684,IF(BR683&gt;BR682,BR683&amp;"_O",""),BR683&amp;"_C")</f>
        <v/>
      </c>
      <c r="BN683" s="7" t="str">
        <f>IF(RIGHT(BM683,1)="C",BP683/INDEX($BP$5:$BP$2729,MATCH(BR683&amp;"_O",$BM$5:$BM$2729,0),1),"")</f>
        <v/>
      </c>
      <c r="BO683" s="38">
        <v>30715</v>
      </c>
      <c r="BP683" s="3">
        <v>264.01</v>
      </c>
      <c r="BQ683" s="7">
        <f>BP683/BP682</f>
        <v>0.96643238890109084</v>
      </c>
      <c r="BR683" s="4">
        <f>YEAR(BO683)</f>
        <v>1984</v>
      </c>
      <c r="BS683" s="2" t="s">
        <v>6</v>
      </c>
      <c r="BT683" s="12" t="str">
        <f>INDEX($CD$5:$CD$10,MATCH(BS683,$CC$5:$CC$10,0),1)</f>
        <v/>
      </c>
      <c r="BU683" s="12" t="str">
        <f>IF(AND(BT683="Y",BQ683&gt;1),"Y","")</f>
        <v/>
      </c>
      <c r="BV683" s="12" t="str">
        <f>IF(AND(BT683="Y",BQ683&lt;1),"Y","")</f>
        <v/>
      </c>
      <c r="BW683" s="12" t="str">
        <f>IF(BQ683&gt;1,IF(BQ682&gt;1,"Y",""),"")</f>
        <v/>
      </c>
      <c r="BX683" s="12" t="str">
        <f>IF(BQ683&lt;1,IF(BQ682&lt;1,"Y",""),"")</f>
        <v>Y</v>
      </c>
      <c r="BY683" s="2"/>
      <c r="BZ683" s="2"/>
      <c r="CA683" s="2"/>
    </row>
    <row r="684" spans="2:79">
      <c r="B684" s="4" t="str">
        <f>IF(G684=G685,IF(G684&gt;G683,G684&amp;"_O",""),G684&amp;"_C")</f>
        <v/>
      </c>
      <c r="C684" s="14">
        <f ca="1">RANDBETWEEN(0,1000)/1000</f>
        <v>0.29399999999999998</v>
      </c>
      <c r="D684" s="16">
        <f>D683+1</f>
        <v>680</v>
      </c>
      <c r="E684" s="10">
        <f>ROUNDDOWN(D684/52,0)+1</f>
        <v>14</v>
      </c>
      <c r="F684" s="15">
        <f>F683+7</f>
        <v>49380</v>
      </c>
      <c r="G684" s="4">
        <f>YEAR(F684)</f>
        <v>2035</v>
      </c>
      <c r="H684" s="33">
        <v>0.41599999999999998</v>
      </c>
      <c r="I684" s="33">
        <v>0.443</v>
      </c>
      <c r="J684" s="33">
        <v>0.78</v>
      </c>
      <c r="K684" s="16" t="str">
        <f>IF(M683&gt;1,"Up","Down")</f>
        <v>Down</v>
      </c>
      <c r="L684" s="16" t="str">
        <f>IF(K684="Up",IF(H684&lt;$BJ$7,"Up","Down"),IF(H684&lt;$BK$7,"Down","Up"))</f>
        <v>Up</v>
      </c>
      <c r="M684" s="17">
        <f>IF(L684="Up",INDEX($AK$5:$AK$1005,MATCH(I684,$AI$5:$AI$1005,0),1),INDEX($AL$5:$AL$1005,MATCH(J684,$AI$5:$AI$1005,0),1))</f>
        <v>1.0109732170428205</v>
      </c>
      <c r="N684" s="16" t="str">
        <f>IF(P683&gt;1,"Up","Down")</f>
        <v>Down</v>
      </c>
      <c r="O684" s="16" t="str">
        <f>IF(N684="Up",IF(H684&lt;$BJ$12,"Up","Down"),IF(H684&lt;$BK$12,"Down","Up"))</f>
        <v>Down</v>
      </c>
      <c r="P684" s="17">
        <f>IF(O684="Up",INDEX($AP$5:$AP$1005,MATCH(I684,$AI$5:$AI$1005,0),1),INDEX($AQ$5:$AQ$1005,MATCH(J684,$AI$5:$AI$1005,0),1))</f>
        <v>0.99466699373972889</v>
      </c>
      <c r="Q684" s="19">
        <f>T683</f>
        <v>116024.58124706252</v>
      </c>
      <c r="R684" s="19">
        <f>INDEX(model!$S$5:$S$35,MATCH(G684,model!$Q$5:$Q$35,0),1)*model!$O$5</f>
        <v>0</v>
      </c>
      <c r="S684" s="19">
        <f>IF(RIGHT(B684,1)="C",T683*INDEX(model!$T$5:$T$35,MATCH(G684,model!$Q$5:$Q$35,0),1),0)</f>
        <v>0</v>
      </c>
      <c r="T684" s="19">
        <f>(Q684+R684-S684)*M684</f>
        <v>117297.74415938891</v>
      </c>
      <c r="U684" s="19">
        <f>X683</f>
        <v>146059.08418125956</v>
      </c>
      <c r="V684" s="19">
        <f>INDEX(model!$S$5:$S$35,MATCH(G684,model!$Q$5:$Q$35,0),1)*model!$O$6</f>
        <v>0</v>
      </c>
      <c r="W684" s="19">
        <f>IF(RIGHT(B684,1)="C",X683*INDEX(model!$T$5:$T$35,MATCH(G684,model!$Q$5:$Q$35,0),1),0)</f>
        <v>0</v>
      </c>
      <c r="X684" s="19">
        <f>(U684+V684-W684)*P684</f>
        <v>145280.15017095144</v>
      </c>
      <c r="Y684" s="19"/>
      <c r="Z684" s="36" t="str">
        <f>K684&amp;L684</f>
        <v>DownUp</v>
      </c>
      <c r="AA684" s="36" t="str">
        <f>N684&amp;O684</f>
        <v>DownDown</v>
      </c>
      <c r="AB684" s="19"/>
      <c r="AC684" s="19"/>
      <c r="AD684" s="19"/>
      <c r="AE684" s="19"/>
      <c r="AI684" s="18">
        <f>ROUND(AI683-0.001,3)</f>
        <v>0.32100000000000001</v>
      </c>
      <c r="AJ684" s="9">
        <f t="array" ref="AJ684">PERCENTILE(IF($BB$5:$BB$2729="Y",$AY$5:$AY$2729),$AI684)</f>
        <v>0.99460708395394493</v>
      </c>
      <c r="AK684" s="9">
        <f t="array" ref="AK684">PERCENTILE(IF($BC$5:$BC$2729="Y",$AY$5:$AY$2729),$AI684)</f>
        <v>1.0077156606351707</v>
      </c>
      <c r="AL684" s="9">
        <f t="array" ref="AL684">PERCENTILE(IF($BD$5:$BD$2729="Y",$AY$5:$AY$2729),$AI684)</f>
        <v>0.98071672316979452</v>
      </c>
      <c r="AM684" s="41" t="str">
        <f>IF(AI684&lt;$BJ$7,"Up","Down")</f>
        <v>Up</v>
      </c>
      <c r="AN684" s="41" t="str">
        <f>IF(AI684&lt;$BK$7,"Down","Up")</f>
        <v>Down</v>
      </c>
      <c r="AO684" s="9">
        <f t="array" ref="AO684">PERCENTILE(IF($BT$5:$BT$2729="Y",$BQ$5:$BQ$2729),$AI684)</f>
        <v>0.9934430383401025</v>
      </c>
      <c r="AP684" s="9">
        <f t="array" ref="AP684">PERCENTILE(IF($BU$5:$BU$2729="Y",$BQ$5:$BQ$2729),$AI684)</f>
        <v>1.0107193438205895</v>
      </c>
      <c r="AQ684" s="9">
        <f t="array" ref="AQ684">PERCENTILE(IF($BV$5:$BV$2729="Y",$BQ$5:$BQ$2729),$AI684)</f>
        <v>0.97569496578177173</v>
      </c>
      <c r="AR684" s="41" t="str">
        <f>IF(AI684&lt;$BJ$12,"Up","Down")</f>
        <v>Up</v>
      </c>
      <c r="AS684" s="41" t="str">
        <f>IF(AI684&lt;$BK$12,"Down","Up")</f>
        <v>Down</v>
      </c>
      <c r="AU684" s="4" t="str">
        <f>IF(AZ684=AZ685,IF(AZ684&gt;AZ683,AZ684&amp;"_O",""),AZ684&amp;"_C")</f>
        <v>1983_O</v>
      </c>
      <c r="AV684" s="7" t="str">
        <f>IF(RIGHT(AU684,1)="C",AX684/INDEX($AX$5:$AX$2729,MATCH(AZ684&amp;"_O",$AU$5:$AU$2729,0),1),"")</f>
        <v/>
      </c>
      <c r="AW684" s="38">
        <v>30323</v>
      </c>
      <c r="AX684" s="37">
        <v>145.18</v>
      </c>
      <c r="AY684" s="7">
        <f>AX684/AX683</f>
        <v>1.0322810011376566</v>
      </c>
      <c r="AZ684" s="4">
        <f>YEAR(AW684)</f>
        <v>1983</v>
      </c>
      <c r="BA684" s="2" t="s">
        <v>6</v>
      </c>
      <c r="BB684" s="12" t="str">
        <f>INDEX($CD$5:$CD$10,MATCH(BA684,$CC$5:$CC$10,0),1)</f>
        <v/>
      </c>
      <c r="BC684" s="12" t="str">
        <f>IF(AND(BB684="Y",AY684&gt;1),"Y","")</f>
        <v/>
      </c>
      <c r="BD684" s="12" t="str">
        <f>IF(AND(BB684="Y",AY684&lt;1),"Y","")</f>
        <v/>
      </c>
      <c r="BE684" s="12" t="str">
        <f>IF(AY684&gt;1,IF(AY683&gt;1,"Y",""),"")</f>
        <v>Y</v>
      </c>
      <c r="BF684" s="12" t="str">
        <f>IF(AY684&lt;1,IF(AY683&lt;1,"Y",""),"")</f>
        <v/>
      </c>
      <c r="BG684" s="2"/>
      <c r="BH684" s="2"/>
      <c r="BI684" s="2"/>
      <c r="BJ684" s="2"/>
      <c r="BK684" s="2"/>
      <c r="BL684" s="2"/>
      <c r="BM684" s="4" t="str">
        <f>IF(BR684=BR685,IF(BR684&gt;BR683,BR684&amp;"_O",""),BR684&amp;"_C")</f>
        <v/>
      </c>
      <c r="BN684" s="7" t="str">
        <f>IF(RIGHT(BM684,1)="C",BP684/INDEX($BP$5:$BP$2729,MATCH(BR684&amp;"_O",$BM$5:$BM$2729,0),1),"")</f>
        <v/>
      </c>
      <c r="BO684" s="38">
        <v>30722</v>
      </c>
      <c r="BP684" s="3">
        <v>254.04</v>
      </c>
      <c r="BQ684" s="7">
        <f>BP684/BP683</f>
        <v>0.96223627892882846</v>
      </c>
      <c r="BR684" s="4">
        <f>YEAR(BO684)</f>
        <v>1984</v>
      </c>
      <c r="BS684" s="2" t="s">
        <v>6</v>
      </c>
      <c r="BT684" s="12" t="str">
        <f>INDEX($CD$5:$CD$10,MATCH(BS684,$CC$5:$CC$10,0),1)</f>
        <v/>
      </c>
      <c r="BU684" s="12" t="str">
        <f>IF(AND(BT684="Y",BQ684&gt;1),"Y","")</f>
        <v/>
      </c>
      <c r="BV684" s="12" t="str">
        <f>IF(AND(BT684="Y",BQ684&lt;1),"Y","")</f>
        <v/>
      </c>
      <c r="BW684" s="12" t="str">
        <f>IF(BQ684&gt;1,IF(BQ683&gt;1,"Y",""),"")</f>
        <v/>
      </c>
      <c r="BX684" s="12" t="str">
        <f>IF(BQ684&lt;1,IF(BQ683&lt;1,"Y",""),"")</f>
        <v>Y</v>
      </c>
      <c r="BY684" s="2"/>
      <c r="BZ684" s="2"/>
      <c r="CA684" s="2"/>
    </row>
    <row r="685" spans="2:79">
      <c r="B685" s="4" t="str">
        <f>IF(G685=G686,IF(G685&gt;G684,G685&amp;"_O",""),G685&amp;"_C")</f>
        <v/>
      </c>
      <c r="C685" s="14">
        <f ca="1">RANDBETWEEN(0,1000)/1000</f>
        <v>0.41</v>
      </c>
      <c r="D685" s="16">
        <f>D684+1</f>
        <v>681</v>
      </c>
      <c r="E685" s="10">
        <f>ROUNDDOWN(D685/52,0)+1</f>
        <v>14</v>
      </c>
      <c r="F685" s="15">
        <f>F684+7</f>
        <v>49387</v>
      </c>
      <c r="G685" s="4">
        <f>YEAR(F685)</f>
        <v>2035</v>
      </c>
      <c r="H685" s="33">
        <v>0.90200000000000002</v>
      </c>
      <c r="I685" s="33">
        <v>0.70299999999999996</v>
      </c>
      <c r="J685" s="33">
        <v>0.41499999999999998</v>
      </c>
      <c r="K685" s="16" t="str">
        <f>IF(M684&gt;1,"Up","Down")</f>
        <v>Up</v>
      </c>
      <c r="L685" s="16" t="str">
        <f>IF(K685="Up",IF(H685&lt;$BJ$7,"Up","Down"),IF(H685&lt;$BK$7,"Down","Up"))</f>
        <v>Down</v>
      </c>
      <c r="M685" s="17">
        <f>IF(L685="Up",INDEX($AK$5:$AK$1005,MATCH(I685,$AI$5:$AI$1005,0),1),INDEX($AL$5:$AL$1005,MATCH(J685,$AI$5:$AI$1005,0),1))</f>
        <v>0.98467686884075745</v>
      </c>
      <c r="N685" s="16" t="str">
        <f>IF(P684&gt;1,"Up","Down")</f>
        <v>Down</v>
      </c>
      <c r="O685" s="16" t="str">
        <f>IF(N685="Up",IF(H685&lt;$BJ$12,"Up","Down"),IF(H685&lt;$BK$12,"Down","Up"))</f>
        <v>Up</v>
      </c>
      <c r="P685" s="17">
        <f>IF(O685="Up",INDEX($AP$5:$AP$1005,MATCH(I685,$AI$5:$AI$1005,0),1),INDEX($AQ$5:$AQ$1005,MATCH(J685,$AI$5:$AI$1005,0),1))</f>
        <v>1.0264783869461613</v>
      </c>
      <c r="Q685" s="19">
        <f>T684</f>
        <v>117297.74415938891</v>
      </c>
      <c r="R685" s="19">
        <f>INDEX(model!$S$5:$S$35,MATCH(G685,model!$Q$5:$Q$35,0),1)*model!$O$5</f>
        <v>0</v>
      </c>
      <c r="S685" s="19">
        <f>IF(RIGHT(B685,1)="C",T684*INDEX(model!$T$5:$T$35,MATCH(G685,model!$Q$5:$Q$35,0),1),0)</f>
        <v>0</v>
      </c>
      <c r="T685" s="19">
        <f>(Q685+R685-S685)*M685</f>
        <v>115500.37544095132</v>
      </c>
      <c r="U685" s="19">
        <f>X684</f>
        <v>145280.15017095144</v>
      </c>
      <c r="V685" s="19">
        <f>INDEX(model!$S$5:$S$35,MATCH(G685,model!$Q$5:$Q$35,0),1)*model!$O$6</f>
        <v>0</v>
      </c>
      <c r="W685" s="19">
        <f>IF(RIGHT(B685,1)="C",X684*INDEX(model!$T$5:$T$35,MATCH(G685,model!$Q$5:$Q$35,0),1),0)</f>
        <v>0</v>
      </c>
      <c r="X685" s="19">
        <f>(U685+V685-W685)*P685</f>
        <v>149126.93420277431</v>
      </c>
      <c r="Y685" s="19"/>
      <c r="Z685" s="36" t="str">
        <f>K685&amp;L685</f>
        <v>UpDown</v>
      </c>
      <c r="AA685" s="36" t="str">
        <f>N685&amp;O685</f>
        <v>DownUp</v>
      </c>
      <c r="AB685" s="19"/>
      <c r="AC685" s="19"/>
      <c r="AD685" s="19"/>
      <c r="AE685" s="19"/>
      <c r="AI685" s="18">
        <f>ROUND(AI684-0.001,3)</f>
        <v>0.32</v>
      </c>
      <c r="AJ685" s="9">
        <f t="array" ref="AJ685">PERCENTILE(IF($BB$5:$BB$2729="Y",$AY$5:$AY$2729),$AI685)</f>
        <v>0.99454692778424636</v>
      </c>
      <c r="AK685" s="9">
        <f t="array" ref="AK685">PERCENTILE(IF($BC$5:$BC$2729="Y",$AY$5:$AY$2729),$AI685)</f>
        <v>1.0077109069267971</v>
      </c>
      <c r="AL685" s="9">
        <f t="array" ref="AL685">PERCENTILE(IF($BD$5:$BD$2729="Y",$AY$5:$AY$2729),$AI685)</f>
        <v>0.98071262244221324</v>
      </c>
      <c r="AM685" s="41" t="str">
        <f>IF(AI685&lt;$BJ$7,"Up","Down")</f>
        <v>Up</v>
      </c>
      <c r="AN685" s="41" t="str">
        <f>IF(AI685&lt;$BK$7,"Down","Up")</f>
        <v>Down</v>
      </c>
      <c r="AO685" s="9">
        <f t="array" ref="AO685">PERCENTILE(IF($BT$5:$BT$2729="Y",$BQ$5:$BQ$2729),$AI685)</f>
        <v>0.99341907568162846</v>
      </c>
      <c r="AP685" s="9">
        <f t="array" ref="AP685">PERCENTILE(IF($BU$5:$BU$2729="Y",$BQ$5:$BQ$2729),$AI685)</f>
        <v>1.0106983753489664</v>
      </c>
      <c r="AQ685" s="9">
        <f t="array" ref="AQ685">PERCENTILE(IF($BV$5:$BV$2729="Y",$BQ$5:$BQ$2729),$AI685)</f>
        <v>0.97559630636002792</v>
      </c>
      <c r="AR685" s="41" t="str">
        <f>IF(AI685&lt;$BJ$12,"Up","Down")</f>
        <v>Up</v>
      </c>
      <c r="AS685" s="41" t="str">
        <f>IF(AI685&lt;$BK$12,"Down","Up")</f>
        <v>Down</v>
      </c>
      <c r="AU685" s="4" t="str">
        <f>IF(AZ685=AZ686,IF(AZ685&gt;AZ684,AZ685&amp;"_O",""),AZ685&amp;"_C")</f>
        <v/>
      </c>
      <c r="AV685" s="7" t="str">
        <f>IF(RIGHT(AU685,1)="C",AX685/INDEX($AX$5:$AX$2729,MATCH(AZ685&amp;"_O",$AU$5:$AU$2729,0),1),"")</f>
        <v/>
      </c>
      <c r="AW685" s="38">
        <v>30330</v>
      </c>
      <c r="AX685" s="37">
        <v>146.65</v>
      </c>
      <c r="AY685" s="7">
        <f>AX685/AX684</f>
        <v>1.0101253616200578</v>
      </c>
      <c r="AZ685" s="4">
        <f>YEAR(AW685)</f>
        <v>1983</v>
      </c>
      <c r="BA685" s="2" t="s">
        <v>6</v>
      </c>
      <c r="BB685" s="12" t="str">
        <f>INDEX($CD$5:$CD$10,MATCH(BA685,$CC$5:$CC$10,0),1)</f>
        <v/>
      </c>
      <c r="BC685" s="12" t="str">
        <f>IF(AND(BB685="Y",AY685&gt;1),"Y","")</f>
        <v/>
      </c>
      <c r="BD685" s="12" t="str">
        <f>IF(AND(BB685="Y",AY685&lt;1),"Y","")</f>
        <v/>
      </c>
      <c r="BE685" s="12" t="str">
        <f>IF(AY685&gt;1,IF(AY684&gt;1,"Y",""),"")</f>
        <v>Y</v>
      </c>
      <c r="BF685" s="12" t="str">
        <f>IF(AY685&lt;1,IF(AY684&lt;1,"Y",""),"")</f>
        <v/>
      </c>
      <c r="BG685" s="2"/>
      <c r="BH685" s="2"/>
      <c r="BI685" s="2"/>
      <c r="BJ685" s="2"/>
      <c r="BK685" s="2"/>
      <c r="BL685" s="2"/>
      <c r="BM685" s="4" t="str">
        <f>IF(BR685=BR686,IF(BR685&gt;BR684,BR685&amp;"_O",""),BR685&amp;"_C")</f>
        <v/>
      </c>
      <c r="BN685" s="7" t="str">
        <f>IF(RIGHT(BM685,1)="C",BP685/INDEX($BP$5:$BP$2729,MATCH(BR685&amp;"_O",$BM$5:$BM$2729,0),1),"")</f>
        <v/>
      </c>
      <c r="BO685" s="38">
        <v>30729</v>
      </c>
      <c r="BP685" s="3">
        <v>251.33</v>
      </c>
      <c r="BQ685" s="7">
        <f>BP685/BP684</f>
        <v>0.98933238860022055</v>
      </c>
      <c r="BR685" s="4">
        <f>YEAR(BO685)</f>
        <v>1984</v>
      </c>
      <c r="BS685" s="2" t="s">
        <v>6</v>
      </c>
      <c r="BT685" s="12" t="str">
        <f>INDEX($CD$5:$CD$10,MATCH(BS685,$CC$5:$CC$10,0),1)</f>
        <v/>
      </c>
      <c r="BU685" s="12" t="str">
        <f>IF(AND(BT685="Y",BQ685&gt;1),"Y","")</f>
        <v/>
      </c>
      <c r="BV685" s="12" t="str">
        <f>IF(AND(BT685="Y",BQ685&lt;1),"Y","")</f>
        <v/>
      </c>
      <c r="BW685" s="12" t="str">
        <f>IF(BQ685&gt;1,IF(BQ684&gt;1,"Y",""),"")</f>
        <v/>
      </c>
      <c r="BX685" s="12" t="str">
        <f>IF(BQ685&lt;1,IF(BQ684&lt;1,"Y",""),"")</f>
        <v>Y</v>
      </c>
      <c r="BY685" s="2"/>
      <c r="BZ685" s="2"/>
      <c r="CA685" s="2"/>
    </row>
    <row r="686" spans="2:79">
      <c r="B686" s="4" t="str">
        <f>IF(G686=G687,IF(G686&gt;G685,G686&amp;"_O",""),G686&amp;"_C")</f>
        <v/>
      </c>
      <c r="C686" s="14">
        <f ca="1">RANDBETWEEN(0,1000)/1000</f>
        <v>0.32500000000000001</v>
      </c>
      <c r="D686" s="16">
        <f>D685+1</f>
        <v>682</v>
      </c>
      <c r="E686" s="10">
        <f>ROUNDDOWN(D686/52,0)+1</f>
        <v>14</v>
      </c>
      <c r="F686" s="15">
        <f>F685+7</f>
        <v>49394</v>
      </c>
      <c r="G686" s="4">
        <f>YEAR(F686)</f>
        <v>2035</v>
      </c>
      <c r="H686" s="33">
        <v>0.13700000000000001</v>
      </c>
      <c r="I686" s="33">
        <v>0.93</v>
      </c>
      <c r="J686" s="33">
        <v>0.16800000000000001</v>
      </c>
      <c r="K686" s="16" t="str">
        <f>IF(M685&gt;1,"Up","Down")</f>
        <v>Down</v>
      </c>
      <c r="L686" s="16" t="str">
        <f>IF(K686="Up",IF(H686&lt;$BJ$7,"Up","Down"),IF(H686&lt;$BK$7,"Down","Up"))</f>
        <v>Down</v>
      </c>
      <c r="M686" s="17">
        <f>IF(L686="Up",INDEX($AK$5:$AK$1005,MATCH(I686,$AI$5:$AI$1005,0),1),INDEX($AL$5:$AL$1005,MATCH(J686,$AI$5:$AI$1005,0),1))</f>
        <v>0.97238161696157632</v>
      </c>
      <c r="N686" s="16" t="str">
        <f>IF(P685&gt;1,"Up","Down")</f>
        <v>Up</v>
      </c>
      <c r="O686" s="16" t="str">
        <f>IF(N686="Up",IF(H686&lt;$BJ$12,"Up","Down"),IF(H686&lt;$BK$12,"Down","Up"))</f>
        <v>Up</v>
      </c>
      <c r="P686" s="17">
        <f>IF(O686="Up",INDEX($AP$5:$AP$1005,MATCH(I686,$AI$5:$AI$1005,0),1),INDEX($AQ$5:$AQ$1005,MATCH(J686,$AI$5:$AI$1005,0),1))</f>
        <v>1.0481764519317485</v>
      </c>
      <c r="Q686" s="19">
        <f>T685</f>
        <v>115500.37544095132</v>
      </c>
      <c r="R686" s="19">
        <f>INDEX(model!$S$5:$S$35,MATCH(G686,model!$Q$5:$Q$35,0),1)*model!$O$5</f>
        <v>0</v>
      </c>
      <c r="S686" s="19">
        <f>IF(RIGHT(B686,1)="C",T685*INDEX(model!$T$5:$T$35,MATCH(G686,model!$Q$5:$Q$35,0),1),0)</f>
        <v>0</v>
      </c>
      <c r="T686" s="19">
        <f>(Q686+R686-S686)*M686</f>
        <v>112310.44183094139</v>
      </c>
      <c r="U686" s="19">
        <f>X685</f>
        <v>149126.93420277431</v>
      </c>
      <c r="V686" s="19">
        <f>INDEX(model!$S$5:$S$35,MATCH(G686,model!$Q$5:$Q$35,0),1)*model!$O$6</f>
        <v>0</v>
      </c>
      <c r="W686" s="19">
        <f>IF(RIGHT(B686,1)="C",X685*INDEX(model!$T$5:$T$35,MATCH(G686,model!$Q$5:$Q$35,0),1),0)</f>
        <v>0</v>
      </c>
      <c r="X686" s="19">
        <f>(U686+V686-W686)*P686</f>
        <v>156311.34078012328</v>
      </c>
      <c r="Y686" s="19"/>
      <c r="Z686" s="36" t="str">
        <f>K686&amp;L686</f>
        <v>DownDown</v>
      </c>
      <c r="AA686" s="36" t="str">
        <f>N686&amp;O686</f>
        <v>UpUp</v>
      </c>
      <c r="AB686" s="19"/>
      <c r="AC686" s="19"/>
      <c r="AD686" s="19"/>
      <c r="AE686" s="19"/>
      <c r="AI686" s="18">
        <f>ROUND(AI685-0.001,3)</f>
        <v>0.31900000000000001</v>
      </c>
      <c r="AJ686" s="9">
        <f t="array" ref="AJ686">PERCENTILE(IF($BB$5:$BB$2729="Y",$AY$5:$AY$2729),$AI686)</f>
        <v>0.99450713950010572</v>
      </c>
      <c r="AK686" s="9">
        <f t="array" ref="AK686">PERCENTILE(IF($BC$5:$BC$2729="Y",$AY$5:$AY$2729),$AI686)</f>
        <v>1.0076860944246218</v>
      </c>
      <c r="AL686" s="9">
        <f t="array" ref="AL686">PERCENTILE(IF($BD$5:$BD$2729="Y",$AY$5:$AY$2729),$AI686)</f>
        <v>0.98065162193254196</v>
      </c>
      <c r="AM686" s="41" t="str">
        <f>IF(AI686&lt;$BJ$7,"Up","Down")</f>
        <v>Up</v>
      </c>
      <c r="AN686" s="41" t="str">
        <f>IF(AI686&lt;$BK$7,"Down","Up")</f>
        <v>Down</v>
      </c>
      <c r="AO686" s="9">
        <f t="array" ref="AO686">PERCENTILE(IF($BT$5:$BT$2729="Y",$BQ$5:$BQ$2729),$AI686)</f>
        <v>0.99330111274069777</v>
      </c>
      <c r="AP686" s="9">
        <f t="array" ref="AP686">PERCENTILE(IF($BU$5:$BU$2729="Y",$BQ$5:$BQ$2729),$AI686)</f>
        <v>1.0106393657885884</v>
      </c>
      <c r="AQ686" s="9">
        <f t="array" ref="AQ686">PERCENTILE(IF($BV$5:$BV$2729="Y",$BQ$5:$BQ$2729),$AI686)</f>
        <v>0.97558055644746378</v>
      </c>
      <c r="AR686" s="41" t="str">
        <f>IF(AI686&lt;$BJ$12,"Up","Down")</f>
        <v>Up</v>
      </c>
      <c r="AS686" s="41" t="str">
        <f>IF(AI686&lt;$BK$12,"Down","Up")</f>
        <v>Down</v>
      </c>
      <c r="AU686" s="4" t="str">
        <f>IF(AZ686=AZ687,IF(AZ686&gt;AZ685,AZ686&amp;"_O",""),AZ686&amp;"_C")</f>
        <v/>
      </c>
      <c r="AV686" s="7" t="str">
        <f>IF(RIGHT(AU686,1)="C",AX686/INDEX($AX$5:$AX$2729,MATCH(AZ686&amp;"_O",$AU$5:$AU$2729,0),1),"")</f>
        <v/>
      </c>
      <c r="AW686" s="38">
        <v>30337</v>
      </c>
      <c r="AX686" s="37">
        <v>143.85</v>
      </c>
      <c r="AY686" s="7">
        <f>AX686/AX685</f>
        <v>0.98090692124105006</v>
      </c>
      <c r="AZ686" s="4">
        <f>YEAR(AW686)</f>
        <v>1983</v>
      </c>
      <c r="BA686" s="2" t="s">
        <v>6</v>
      </c>
      <c r="BB686" s="12" t="str">
        <f>INDEX($CD$5:$CD$10,MATCH(BA686,$CC$5:$CC$10,0),1)</f>
        <v/>
      </c>
      <c r="BC686" s="12" t="str">
        <f>IF(AND(BB686="Y",AY686&gt;1),"Y","")</f>
        <v/>
      </c>
      <c r="BD686" s="12" t="str">
        <f>IF(AND(BB686="Y",AY686&lt;1),"Y","")</f>
        <v/>
      </c>
      <c r="BE686" s="12" t="str">
        <f>IF(AY686&gt;1,IF(AY685&gt;1,"Y",""),"")</f>
        <v/>
      </c>
      <c r="BF686" s="12" t="str">
        <f>IF(AY686&lt;1,IF(AY685&lt;1,"Y",""),"")</f>
        <v/>
      </c>
      <c r="BG686" s="2"/>
      <c r="BH686" s="2"/>
      <c r="BI686" s="2"/>
      <c r="BJ686" s="2"/>
      <c r="BK686" s="2"/>
      <c r="BL686" s="2"/>
      <c r="BM686" s="4" t="str">
        <f>IF(BR686=BR687,IF(BR686&gt;BR685,BR686&amp;"_O",""),BR686&amp;"_C")</f>
        <v/>
      </c>
      <c r="BN686" s="7" t="str">
        <f>IF(RIGHT(BM686,1)="C",BP686/INDEX($BP$5:$BP$2729,MATCH(BR686&amp;"_O",$BM$5:$BM$2729,0),1),"")</f>
        <v/>
      </c>
      <c r="BO686" s="38">
        <v>30736</v>
      </c>
      <c r="BP686" s="3">
        <v>251.44</v>
      </c>
      <c r="BQ686" s="7">
        <f>BP686/BP685</f>
        <v>1.0004376715871564</v>
      </c>
      <c r="BR686" s="4">
        <f>YEAR(BO686)</f>
        <v>1984</v>
      </c>
      <c r="BS686" s="2" t="s">
        <v>6</v>
      </c>
      <c r="BT686" s="12" t="str">
        <f>INDEX($CD$5:$CD$10,MATCH(BS686,$CC$5:$CC$10,0),1)</f>
        <v/>
      </c>
      <c r="BU686" s="12" t="str">
        <f>IF(AND(BT686="Y",BQ686&gt;1),"Y","")</f>
        <v/>
      </c>
      <c r="BV686" s="12" t="str">
        <f>IF(AND(BT686="Y",BQ686&lt;1),"Y","")</f>
        <v/>
      </c>
      <c r="BW686" s="12" t="str">
        <f>IF(BQ686&gt;1,IF(BQ685&gt;1,"Y",""),"")</f>
        <v/>
      </c>
      <c r="BX686" s="12" t="str">
        <f>IF(BQ686&lt;1,IF(BQ685&lt;1,"Y",""),"")</f>
        <v/>
      </c>
      <c r="BY686" s="2"/>
      <c r="BZ686" s="2"/>
      <c r="CA686" s="2"/>
    </row>
    <row r="687" spans="2:79">
      <c r="B687" s="4" t="str">
        <f>IF(G687=G688,IF(G687&gt;G686,G687&amp;"_O",""),G687&amp;"_C")</f>
        <v/>
      </c>
      <c r="C687" s="14">
        <f ca="1">RANDBETWEEN(0,1000)/1000</f>
        <v>0.89800000000000002</v>
      </c>
      <c r="D687" s="16">
        <f>D686+1</f>
        <v>683</v>
      </c>
      <c r="E687" s="10">
        <f>ROUNDDOWN(D687/52,0)+1</f>
        <v>14</v>
      </c>
      <c r="F687" s="15">
        <f>F686+7</f>
        <v>49401</v>
      </c>
      <c r="G687" s="4">
        <f>YEAR(F687)</f>
        <v>2035</v>
      </c>
      <c r="H687" s="33">
        <v>0.57999999999999996</v>
      </c>
      <c r="I687" s="33">
        <v>0.86199999999999999</v>
      </c>
      <c r="J687" s="33">
        <v>0.35</v>
      </c>
      <c r="K687" s="16" t="str">
        <f>IF(M686&gt;1,"Up","Down")</f>
        <v>Down</v>
      </c>
      <c r="L687" s="16" t="str">
        <f>IF(K687="Up",IF(H687&lt;$BJ$7,"Up","Down"),IF(H687&lt;$BK$7,"Down","Up"))</f>
        <v>Up</v>
      </c>
      <c r="M687" s="17">
        <f>IF(L687="Up",INDEX($AK$5:$AK$1005,MATCH(I687,$AI$5:$AI$1005,0),1),INDEX($AL$5:$AL$1005,MATCH(J687,$AI$5:$AI$1005,0),1))</f>
        <v>1.0295413841212138</v>
      </c>
      <c r="N687" s="16" t="str">
        <f>IF(P686&gt;1,"Up","Down")</f>
        <v>Up</v>
      </c>
      <c r="O687" s="16" t="str">
        <f>IF(N687="Up",IF(H687&lt;$BJ$12,"Up","Down"),IF(H687&lt;$BK$12,"Down","Up"))</f>
        <v>Up</v>
      </c>
      <c r="P687" s="17">
        <f>IF(O687="Up",INDEX($AP$5:$AP$1005,MATCH(I687,$AI$5:$AI$1005,0),1),INDEX($AQ$5:$AQ$1005,MATCH(J687,$AI$5:$AI$1005,0),1))</f>
        <v>1.0390586021569581</v>
      </c>
      <c r="Q687" s="19">
        <f>T686</f>
        <v>112310.44183094139</v>
      </c>
      <c r="R687" s="19">
        <f>INDEX(model!$S$5:$S$35,MATCH(G687,model!$Q$5:$Q$35,0),1)*model!$O$5</f>
        <v>0</v>
      </c>
      <c r="S687" s="19">
        <f>IF(RIGHT(B687,1)="C",T686*INDEX(model!$T$5:$T$35,MATCH(G687,model!$Q$5:$Q$35,0),1),0)</f>
        <v>0</v>
      </c>
      <c r="T687" s="19">
        <f>(Q687+R687-S687)*M687</f>
        <v>115628.24773389247</v>
      </c>
      <c r="U687" s="19">
        <f>X686</f>
        <v>156311.34078012328</v>
      </c>
      <c r="V687" s="19">
        <f>INDEX(model!$S$5:$S$35,MATCH(G687,model!$Q$5:$Q$35,0),1)*model!$O$6</f>
        <v>0</v>
      </c>
      <c r="W687" s="19">
        <f>IF(RIGHT(B687,1)="C",X686*INDEX(model!$T$5:$T$35,MATCH(G687,model!$Q$5:$Q$35,0),1),0)</f>
        <v>0</v>
      </c>
      <c r="X687" s="19">
        <f>(U687+V687-W687)*P687</f>
        <v>162416.64325227481</v>
      </c>
      <c r="Y687" s="19"/>
      <c r="Z687" s="36" t="str">
        <f>K687&amp;L687</f>
        <v>DownUp</v>
      </c>
      <c r="AA687" s="36" t="str">
        <f>N687&amp;O687</f>
        <v>UpUp</v>
      </c>
      <c r="AB687" s="19"/>
      <c r="AC687" s="19"/>
      <c r="AD687" s="19"/>
      <c r="AE687" s="19"/>
      <c r="AI687" s="18">
        <f>ROUND(AI686-0.001,3)</f>
        <v>0.318</v>
      </c>
      <c r="AJ687" s="9">
        <f t="array" ref="AJ687">PERCENTILE(IF($BB$5:$BB$2729="Y",$AY$5:$AY$2729),$AI687)</f>
        <v>0.99447262206226883</v>
      </c>
      <c r="AK687" s="9">
        <f t="array" ref="AK687">PERCENTILE(IF($BC$5:$BC$2729="Y",$AY$5:$AY$2729),$AI687)</f>
        <v>1.0076492772443872</v>
      </c>
      <c r="AL687" s="9">
        <f t="array" ref="AL687">PERCENTILE(IF($BD$5:$BD$2729="Y",$AY$5:$AY$2729),$AI687)</f>
        <v>0.9806149456920118</v>
      </c>
      <c r="AM687" s="41" t="str">
        <f>IF(AI687&lt;$BJ$7,"Up","Down")</f>
        <v>Up</v>
      </c>
      <c r="AN687" s="41" t="str">
        <f>IF(AI687&lt;$BK$7,"Down","Up")</f>
        <v>Down</v>
      </c>
      <c r="AO687" s="9">
        <f t="array" ref="AO687">PERCENTILE(IF($BT$5:$BT$2729="Y",$BQ$5:$BQ$2729),$AI687)</f>
        <v>0.99308543828821194</v>
      </c>
      <c r="AP687" s="9">
        <f t="array" ref="AP687">PERCENTILE(IF($BU$5:$BU$2729="Y",$BQ$5:$BQ$2729),$AI687)</f>
        <v>1.0105925062291117</v>
      </c>
      <c r="AQ687" s="9">
        <f t="array" ref="AQ687">PERCENTILE(IF($BV$5:$BV$2729="Y",$BQ$5:$BQ$2729),$AI687)</f>
        <v>0.97555736349029731</v>
      </c>
      <c r="AR687" s="41" t="str">
        <f>IF(AI687&lt;$BJ$12,"Up","Down")</f>
        <v>Up</v>
      </c>
      <c r="AS687" s="41" t="str">
        <f>IF(AI687&lt;$BK$12,"Down","Up")</f>
        <v>Down</v>
      </c>
      <c r="AU687" s="4" t="str">
        <f>IF(AZ687=AZ688,IF(AZ687&gt;AZ686,AZ687&amp;"_O",""),AZ687&amp;"_C")</f>
        <v/>
      </c>
      <c r="AV687" s="7" t="str">
        <f>IF(RIGHT(AU687,1)="C",AX687/INDEX($AX$5:$AX$2729,MATCH(AZ687&amp;"_O",$AU$5:$AU$2729,0),1),"")</f>
        <v/>
      </c>
      <c r="AW687" s="38">
        <v>30344</v>
      </c>
      <c r="AX687" s="37">
        <v>144.51</v>
      </c>
      <c r="AY687" s="7">
        <f>AX687/AX686</f>
        <v>1.0045881126173097</v>
      </c>
      <c r="AZ687" s="4">
        <f>YEAR(AW687)</f>
        <v>1983</v>
      </c>
      <c r="BA687" s="2" t="s">
        <v>6</v>
      </c>
      <c r="BB687" s="12" t="str">
        <f>INDEX($CD$5:$CD$10,MATCH(BA687,$CC$5:$CC$10,0),1)</f>
        <v/>
      </c>
      <c r="BC687" s="12" t="str">
        <f>IF(AND(BB687="Y",AY687&gt;1),"Y","")</f>
        <v/>
      </c>
      <c r="BD687" s="12" t="str">
        <f>IF(AND(BB687="Y",AY687&lt;1),"Y","")</f>
        <v/>
      </c>
      <c r="BE687" s="12" t="str">
        <f>IF(AY687&gt;1,IF(AY686&gt;1,"Y",""),"")</f>
        <v/>
      </c>
      <c r="BF687" s="12" t="str">
        <f>IF(AY687&lt;1,IF(AY686&lt;1,"Y",""),"")</f>
        <v/>
      </c>
      <c r="BG687" s="2"/>
      <c r="BH687" s="2"/>
      <c r="BI687" s="2"/>
      <c r="BJ687" s="2"/>
      <c r="BK687" s="2"/>
      <c r="BL687" s="2"/>
      <c r="BM687" s="4" t="str">
        <f>IF(BR687=BR688,IF(BR687&gt;BR686,BR687&amp;"_O",""),BR687&amp;"_C")</f>
        <v/>
      </c>
      <c r="BN687" s="7" t="str">
        <f>IF(RIGHT(BM687,1)="C",BP687/INDEX($BP$5:$BP$2729,MATCH(BR687&amp;"_O",$BM$5:$BM$2729,0),1),"")</f>
        <v/>
      </c>
      <c r="BO687" s="38">
        <v>30743</v>
      </c>
      <c r="BP687" s="3">
        <v>255.54</v>
      </c>
      <c r="BQ687" s="7">
        <f>BP687/BP686</f>
        <v>1.0163060769965002</v>
      </c>
      <c r="BR687" s="4">
        <f>YEAR(BO687)</f>
        <v>1984</v>
      </c>
      <c r="BS687" s="2" t="s">
        <v>6</v>
      </c>
      <c r="BT687" s="12" t="str">
        <f>INDEX($CD$5:$CD$10,MATCH(BS687,$CC$5:$CC$10,0),1)</f>
        <v/>
      </c>
      <c r="BU687" s="12" t="str">
        <f>IF(AND(BT687="Y",BQ687&gt;1),"Y","")</f>
        <v/>
      </c>
      <c r="BV687" s="12" t="str">
        <f>IF(AND(BT687="Y",BQ687&lt;1),"Y","")</f>
        <v/>
      </c>
      <c r="BW687" s="12" t="str">
        <f>IF(BQ687&gt;1,IF(BQ686&gt;1,"Y",""),"")</f>
        <v>Y</v>
      </c>
      <c r="BX687" s="12" t="str">
        <f>IF(BQ687&lt;1,IF(BQ686&lt;1,"Y",""),"")</f>
        <v/>
      </c>
      <c r="BY687" s="2"/>
      <c r="BZ687" s="2"/>
      <c r="CA687" s="2"/>
    </row>
    <row r="688" spans="2:79">
      <c r="B688" s="4" t="str">
        <f>IF(G688=G689,IF(G688&gt;G687,G688&amp;"_O",""),G688&amp;"_C")</f>
        <v/>
      </c>
      <c r="C688" s="14">
        <f ca="1">RANDBETWEEN(0,1000)/1000</f>
        <v>0.28699999999999998</v>
      </c>
      <c r="D688" s="16">
        <f>D687+1</f>
        <v>684</v>
      </c>
      <c r="E688" s="10">
        <f>ROUNDDOWN(D688/52,0)+1</f>
        <v>14</v>
      </c>
      <c r="F688" s="15">
        <f>F687+7</f>
        <v>49408</v>
      </c>
      <c r="G688" s="4">
        <f>YEAR(F688)</f>
        <v>2035</v>
      </c>
      <c r="H688" s="33">
        <v>0.93700000000000006</v>
      </c>
      <c r="I688" s="33">
        <v>0.32500000000000001</v>
      </c>
      <c r="J688" s="33">
        <v>0.23300000000000001</v>
      </c>
      <c r="K688" s="16" t="str">
        <f>IF(M687&gt;1,"Up","Down")</f>
        <v>Up</v>
      </c>
      <c r="L688" s="16" t="str">
        <f>IF(K688="Up",IF(H688&lt;$BJ$7,"Up","Down"),IF(H688&lt;$BK$7,"Down","Up"))</f>
        <v>Down</v>
      </c>
      <c r="M688" s="17">
        <f>IF(L688="Up",INDEX($AK$5:$AK$1005,MATCH(I688,$AI$5:$AI$1005,0),1),INDEX($AL$5:$AL$1005,MATCH(J688,$AI$5:$AI$1005,0),1))</f>
        <v>0.97685615461722108</v>
      </c>
      <c r="N688" s="16" t="str">
        <f>IF(P687&gt;1,"Up","Down")</f>
        <v>Up</v>
      </c>
      <c r="O688" s="16" t="str">
        <f>IF(N688="Up",IF(H688&lt;$BJ$12,"Up","Down"),IF(H688&lt;$BK$12,"Down","Up"))</f>
        <v>Down</v>
      </c>
      <c r="P688" s="17">
        <f>IF(O688="Up",INDEX($AP$5:$AP$1005,MATCH(I688,$AI$5:$AI$1005,0),1),INDEX($AQ$5:$AQ$1005,MATCH(J688,$AI$5:$AI$1005,0),1))</f>
        <v>0.96899662928275965</v>
      </c>
      <c r="Q688" s="19">
        <f>T687</f>
        <v>115628.24773389247</v>
      </c>
      <c r="R688" s="19">
        <f>INDEX(model!$S$5:$S$35,MATCH(G688,model!$Q$5:$Q$35,0),1)*model!$O$5</f>
        <v>0</v>
      </c>
      <c r="S688" s="19">
        <f>IF(RIGHT(B688,1)="C",T687*INDEX(model!$T$5:$T$35,MATCH(G688,model!$Q$5:$Q$35,0),1),0)</f>
        <v>0</v>
      </c>
      <c r="T688" s="19">
        <f>(Q688+R688-S688)*M688</f>
        <v>112952.1654464576</v>
      </c>
      <c r="U688" s="19">
        <f>X687</f>
        <v>162416.64325227481</v>
      </c>
      <c r="V688" s="19">
        <f>INDEX(model!$S$5:$S$35,MATCH(G688,model!$Q$5:$Q$35,0),1)*model!$O$6</f>
        <v>0</v>
      </c>
      <c r="W688" s="19">
        <f>IF(RIGHT(B688,1)="C",X687*INDEX(model!$T$5:$T$35,MATCH(G688,model!$Q$5:$Q$35,0),1),0)</f>
        <v>0</v>
      </c>
      <c r="X688" s="19">
        <f>(U688+V688-W688)*P688</f>
        <v>157381.17985087476</v>
      </c>
      <c r="Y688" s="19"/>
      <c r="Z688" s="36" t="str">
        <f>K688&amp;L688</f>
        <v>UpDown</v>
      </c>
      <c r="AA688" s="36" t="str">
        <f>N688&amp;O688</f>
        <v>UpDown</v>
      </c>
      <c r="AB688" s="19"/>
      <c r="AC688" s="19"/>
      <c r="AD688" s="19"/>
      <c r="AE688" s="19"/>
      <c r="AI688" s="18">
        <f>ROUND(AI687-0.001,3)</f>
        <v>0.317</v>
      </c>
      <c r="AJ688" s="9">
        <f t="array" ref="AJ688">PERCENTILE(IF($BB$5:$BB$2729="Y",$AY$5:$AY$2729),$AI688)</f>
        <v>0.99445084845082343</v>
      </c>
      <c r="AK688" s="9">
        <f t="array" ref="AK688">PERCENTILE(IF($BC$5:$BC$2729="Y",$AY$5:$AY$2729),$AI688)</f>
        <v>1.0076061558352161</v>
      </c>
      <c r="AL688" s="9">
        <f t="array" ref="AL688">PERCENTILE(IF($BD$5:$BD$2729="Y",$AY$5:$AY$2729),$AI688)</f>
        <v>0.98061024541867758</v>
      </c>
      <c r="AM688" s="41" t="str">
        <f>IF(AI688&lt;$BJ$7,"Up","Down")</f>
        <v>Up</v>
      </c>
      <c r="AN688" s="41" t="str">
        <f>IF(AI688&lt;$BK$7,"Down","Up")</f>
        <v>Down</v>
      </c>
      <c r="AO688" s="9">
        <f t="array" ref="AO688">PERCENTILE(IF($BT$5:$BT$2729="Y",$BQ$5:$BQ$2729),$AI688)</f>
        <v>0.99307364417834965</v>
      </c>
      <c r="AP688" s="9">
        <f t="array" ref="AP688">PERCENTILE(IF($BU$5:$BU$2729="Y",$BQ$5:$BQ$2729),$AI688)</f>
        <v>1.0104867743916919</v>
      </c>
      <c r="AQ688" s="9">
        <f t="array" ref="AQ688">PERCENTILE(IF($BV$5:$BV$2729="Y",$BQ$5:$BQ$2729),$AI688)</f>
        <v>0.97553559421571834</v>
      </c>
      <c r="AR688" s="41" t="str">
        <f>IF(AI688&lt;$BJ$12,"Up","Down")</f>
        <v>Up</v>
      </c>
      <c r="AS688" s="41" t="str">
        <f>IF(AI688&lt;$BK$12,"Down","Up")</f>
        <v>Down</v>
      </c>
      <c r="AU688" s="4" t="str">
        <f>IF(AZ688=AZ689,IF(AZ688&gt;AZ687,AZ688&amp;"_O",""),AZ688&amp;"_C")</f>
        <v/>
      </c>
      <c r="AV688" s="7" t="str">
        <f>IF(RIGHT(AU688,1)="C",AX688/INDEX($AX$5:$AX$2729,MATCH(AZ688&amp;"_O",$AU$5:$AU$2729,0),1),"")</f>
        <v/>
      </c>
      <c r="AW688" s="38">
        <v>30351</v>
      </c>
      <c r="AX688" s="37">
        <v>146.13999999999999</v>
      </c>
      <c r="AY688" s="7">
        <f>AX688/AX687</f>
        <v>1.0112794962286347</v>
      </c>
      <c r="AZ688" s="4">
        <f>YEAR(AW688)</f>
        <v>1983</v>
      </c>
      <c r="BA688" s="2" t="s">
        <v>6</v>
      </c>
      <c r="BB688" s="12" t="str">
        <f>INDEX($CD$5:$CD$10,MATCH(BA688,$CC$5:$CC$10,0),1)</f>
        <v/>
      </c>
      <c r="BC688" s="12" t="str">
        <f>IF(AND(BB688="Y",AY688&gt;1),"Y","")</f>
        <v/>
      </c>
      <c r="BD688" s="12" t="str">
        <f>IF(AND(BB688="Y",AY688&lt;1),"Y","")</f>
        <v/>
      </c>
      <c r="BE688" s="12" t="str">
        <f>IF(AY688&gt;1,IF(AY687&gt;1,"Y",""),"")</f>
        <v>Y</v>
      </c>
      <c r="BF688" s="12" t="str">
        <f>IF(AY688&lt;1,IF(AY687&lt;1,"Y",""),"")</f>
        <v/>
      </c>
      <c r="BG688" s="2"/>
      <c r="BH688" s="2"/>
      <c r="BI688" s="2"/>
      <c r="BJ688" s="2"/>
      <c r="BK688" s="2"/>
      <c r="BL688" s="2"/>
      <c r="BM688" s="4" t="str">
        <f>IF(BR688=BR689,IF(BR688&gt;BR687,BR688&amp;"_O",""),BR688&amp;"_C")</f>
        <v/>
      </c>
      <c r="BN688" s="7" t="str">
        <f>IF(RIGHT(BM688,1)="C",BP688/INDEX($BP$5:$BP$2729,MATCH(BR688&amp;"_O",$BM$5:$BM$2729,0),1),"")</f>
        <v/>
      </c>
      <c r="BO688" s="38">
        <v>30750</v>
      </c>
      <c r="BP688" s="3">
        <v>249.01</v>
      </c>
      <c r="BQ688" s="7">
        <f>BP688/BP687</f>
        <v>0.97444627064256084</v>
      </c>
      <c r="BR688" s="4">
        <f>YEAR(BO688)</f>
        <v>1984</v>
      </c>
      <c r="BS688" s="2" t="s">
        <v>6</v>
      </c>
      <c r="BT688" s="12" t="str">
        <f>INDEX($CD$5:$CD$10,MATCH(BS688,$CC$5:$CC$10,0),1)</f>
        <v/>
      </c>
      <c r="BU688" s="12" t="str">
        <f>IF(AND(BT688="Y",BQ688&gt;1),"Y","")</f>
        <v/>
      </c>
      <c r="BV688" s="12" t="str">
        <f>IF(AND(BT688="Y",BQ688&lt;1),"Y","")</f>
        <v/>
      </c>
      <c r="BW688" s="12" t="str">
        <f>IF(BQ688&gt;1,IF(BQ687&gt;1,"Y",""),"")</f>
        <v/>
      </c>
      <c r="BX688" s="12" t="str">
        <f>IF(BQ688&lt;1,IF(BQ687&lt;1,"Y",""),"")</f>
        <v/>
      </c>
      <c r="BY688" s="2"/>
      <c r="BZ688" s="2"/>
      <c r="CA688" s="2"/>
    </row>
    <row r="689" spans="2:79">
      <c r="B689" s="4" t="str">
        <f>IF(G689=G690,IF(G689&gt;G688,G689&amp;"_O",""),G689&amp;"_C")</f>
        <v/>
      </c>
      <c r="C689" s="14">
        <f ca="1">RANDBETWEEN(0,1000)/1000</f>
        <v>0.96</v>
      </c>
      <c r="D689" s="16">
        <f>D688+1</f>
        <v>685</v>
      </c>
      <c r="E689" s="10">
        <f>ROUNDDOWN(D689/52,0)+1</f>
        <v>14</v>
      </c>
      <c r="F689" s="15">
        <f>F688+7</f>
        <v>49415</v>
      </c>
      <c r="G689" s="4">
        <f>YEAR(F689)</f>
        <v>2035</v>
      </c>
      <c r="H689" s="33">
        <v>0.97199999999999998</v>
      </c>
      <c r="I689" s="33">
        <v>0.57299999999999995</v>
      </c>
      <c r="J689" s="33">
        <v>0.52</v>
      </c>
      <c r="K689" s="16" t="str">
        <f>IF(M688&gt;1,"Up","Down")</f>
        <v>Down</v>
      </c>
      <c r="L689" s="16" t="str">
        <f>IF(K689="Up",IF(H689&lt;$BJ$7,"Up","Down"),IF(H689&lt;$BK$7,"Down","Up"))</f>
        <v>Up</v>
      </c>
      <c r="M689" s="17">
        <f>IF(L689="Up",INDEX($AK$5:$AK$1005,MATCH(I689,$AI$5:$AI$1005,0),1),INDEX($AL$5:$AL$1005,MATCH(J689,$AI$5:$AI$1005,0),1))</f>
        <v>1.0143161619252863</v>
      </c>
      <c r="N689" s="16" t="str">
        <f>IF(P688&gt;1,"Up","Down")</f>
        <v>Down</v>
      </c>
      <c r="O689" s="16" t="str">
        <f>IF(N689="Up",IF(H689&lt;$BJ$12,"Up","Down"),IF(H689&lt;$BK$12,"Down","Up"))</f>
        <v>Up</v>
      </c>
      <c r="P689" s="17">
        <f>IF(O689="Up",INDEX($AP$5:$AP$1005,MATCH(I689,$AI$5:$AI$1005,0),1),INDEX($AQ$5:$AQ$1005,MATCH(J689,$AI$5:$AI$1005,0),1))</f>
        <v>1.0200024932206171</v>
      </c>
      <c r="Q689" s="19">
        <f>T688</f>
        <v>112952.1654464576</v>
      </c>
      <c r="R689" s="19">
        <f>INDEX(model!$S$5:$S$35,MATCH(G689,model!$Q$5:$Q$35,0),1)*model!$O$5</f>
        <v>0</v>
      </c>
      <c r="S689" s="19">
        <f>IF(RIGHT(B689,1)="C",T688*INDEX(model!$T$5:$T$35,MATCH(G689,model!$Q$5:$Q$35,0),1),0)</f>
        <v>0</v>
      </c>
      <c r="T689" s="19">
        <f>(Q689+R689-S689)*M689</f>
        <v>114569.20693680081</v>
      </c>
      <c r="U689" s="19">
        <f>X688</f>
        <v>157381.17985087476</v>
      </c>
      <c r="V689" s="19">
        <f>INDEX(model!$S$5:$S$35,MATCH(G689,model!$Q$5:$Q$35,0),1)*model!$O$6</f>
        <v>0</v>
      </c>
      <c r="W689" s="19">
        <f>IF(RIGHT(B689,1)="C",X688*INDEX(model!$T$5:$T$35,MATCH(G689,model!$Q$5:$Q$35,0),1),0)</f>
        <v>0</v>
      </c>
      <c r="X689" s="19">
        <f>(U689+V689-W689)*P689</f>
        <v>160529.1958338946</v>
      </c>
      <c r="Y689" s="19"/>
      <c r="Z689" s="36" t="str">
        <f>K689&amp;L689</f>
        <v>DownUp</v>
      </c>
      <c r="AA689" s="36" t="str">
        <f>N689&amp;O689</f>
        <v>DownUp</v>
      </c>
      <c r="AB689" s="19"/>
      <c r="AC689" s="19"/>
      <c r="AD689" s="19"/>
      <c r="AE689" s="19"/>
      <c r="AI689" s="18">
        <f>ROUND(AI688-0.001,3)</f>
        <v>0.316</v>
      </c>
      <c r="AJ689" s="9">
        <f t="array" ref="AJ689">PERCENTILE(IF($BB$5:$BB$2729="Y",$AY$5:$AY$2729),$AI689)</f>
        <v>0.99438494078061568</v>
      </c>
      <c r="AK689" s="9">
        <f t="array" ref="AK689">PERCENTILE(IF($BC$5:$BC$2729="Y",$AY$5:$AY$2729),$AI689)</f>
        <v>1.0075860613744971</v>
      </c>
      <c r="AL689" s="9">
        <f t="array" ref="AL689">PERCENTILE(IF($BD$5:$BD$2729="Y",$AY$5:$AY$2729),$AI689)</f>
        <v>0.98060775099902386</v>
      </c>
      <c r="AM689" s="41" t="str">
        <f>IF(AI689&lt;$BJ$7,"Up","Down")</f>
        <v>Up</v>
      </c>
      <c r="AN689" s="41" t="str">
        <f>IF(AI689&lt;$BK$7,"Down","Up")</f>
        <v>Down</v>
      </c>
      <c r="AO689" s="9">
        <f t="array" ref="AO689">PERCENTILE(IF($BT$5:$BT$2729="Y",$BQ$5:$BQ$2729),$AI689)</f>
        <v>0.99305920132105518</v>
      </c>
      <c r="AP689" s="9">
        <f t="array" ref="AP689">PERCENTILE(IF($BU$5:$BU$2729="Y",$BQ$5:$BQ$2729),$AI689)</f>
        <v>1.0104803673223024</v>
      </c>
      <c r="AQ689" s="9">
        <f t="array" ref="AQ689">PERCENTILE(IF($BV$5:$BV$2729="Y",$BQ$5:$BQ$2729),$AI689)</f>
        <v>0.975509982311214</v>
      </c>
      <c r="AR689" s="41" t="str">
        <f>IF(AI689&lt;$BJ$12,"Up","Down")</f>
        <v>Up</v>
      </c>
      <c r="AS689" s="41" t="str">
        <f>IF(AI689&lt;$BK$12,"Down","Up")</f>
        <v>Down</v>
      </c>
      <c r="AU689" s="4" t="str">
        <f>IF(AZ689=AZ690,IF(AZ689&gt;AZ688,AZ689&amp;"_O",""),AZ689&amp;"_C")</f>
        <v/>
      </c>
      <c r="AV689" s="7" t="str">
        <f>IF(RIGHT(AU689,1)="C",AX689/INDEX($AX$5:$AX$2729,MATCH(AZ689&amp;"_O",$AU$5:$AU$2729,0),1),"")</f>
        <v/>
      </c>
      <c r="AW689" s="38">
        <v>30358</v>
      </c>
      <c r="AX689" s="37">
        <v>147.65</v>
      </c>
      <c r="AY689" s="7">
        <f>AX689/AX688</f>
        <v>1.0103325578212674</v>
      </c>
      <c r="AZ689" s="4">
        <f>YEAR(AW689)</f>
        <v>1983</v>
      </c>
      <c r="BA689" s="2" t="s">
        <v>6</v>
      </c>
      <c r="BB689" s="12" t="str">
        <f>INDEX($CD$5:$CD$10,MATCH(BA689,$CC$5:$CC$10,0),1)</f>
        <v/>
      </c>
      <c r="BC689" s="12" t="str">
        <f>IF(AND(BB689="Y",AY689&gt;1),"Y","")</f>
        <v/>
      </c>
      <c r="BD689" s="12" t="str">
        <f>IF(AND(BB689="Y",AY689&lt;1),"Y","")</f>
        <v/>
      </c>
      <c r="BE689" s="12" t="str">
        <f>IF(AY689&gt;1,IF(AY688&gt;1,"Y",""),"")</f>
        <v>Y</v>
      </c>
      <c r="BF689" s="12" t="str">
        <f>IF(AY689&lt;1,IF(AY688&lt;1,"Y",""),"")</f>
        <v/>
      </c>
      <c r="BG689" s="2"/>
      <c r="BH689" s="2"/>
      <c r="BI689" s="2"/>
      <c r="BJ689" s="2"/>
      <c r="BK689" s="2"/>
      <c r="BL689" s="2"/>
      <c r="BM689" s="4" t="str">
        <f>IF(BR689=BR690,IF(BR689&gt;BR688,BR689&amp;"_O",""),BR689&amp;"_C")</f>
        <v/>
      </c>
      <c r="BN689" s="7" t="str">
        <f>IF(RIGHT(BM689,1)="C",BP689/INDEX($BP$5:$BP$2729,MATCH(BR689&amp;"_O",$BM$5:$BM$2729,0),1),"")</f>
        <v/>
      </c>
      <c r="BO689" s="38">
        <v>30757</v>
      </c>
      <c r="BP689" s="3">
        <v>253.37</v>
      </c>
      <c r="BQ689" s="7">
        <f>BP689/BP688</f>
        <v>1.0175093369744188</v>
      </c>
      <c r="BR689" s="4">
        <f>YEAR(BO689)</f>
        <v>1984</v>
      </c>
      <c r="BS689" s="2" t="s">
        <v>6</v>
      </c>
      <c r="BT689" s="12" t="str">
        <f>INDEX($CD$5:$CD$10,MATCH(BS689,$CC$5:$CC$10,0),1)</f>
        <v/>
      </c>
      <c r="BU689" s="12" t="str">
        <f>IF(AND(BT689="Y",BQ689&gt;1),"Y","")</f>
        <v/>
      </c>
      <c r="BV689" s="12" t="str">
        <f>IF(AND(BT689="Y",BQ689&lt;1),"Y","")</f>
        <v/>
      </c>
      <c r="BW689" s="12" t="str">
        <f>IF(BQ689&gt;1,IF(BQ688&gt;1,"Y",""),"")</f>
        <v/>
      </c>
      <c r="BX689" s="12" t="str">
        <f>IF(BQ689&lt;1,IF(BQ688&lt;1,"Y",""),"")</f>
        <v/>
      </c>
      <c r="BY689" s="2"/>
      <c r="BZ689" s="2"/>
      <c r="CA689" s="2"/>
    </row>
    <row r="690" spans="2:79">
      <c r="B690" s="4" t="str">
        <f>IF(G690=G691,IF(G690&gt;G689,G690&amp;"_O",""),G690&amp;"_C")</f>
        <v/>
      </c>
      <c r="C690" s="14">
        <f ca="1">RANDBETWEEN(0,1000)/1000</f>
        <v>0.106</v>
      </c>
      <c r="D690" s="16">
        <f>D689+1</f>
        <v>686</v>
      </c>
      <c r="E690" s="10">
        <f>ROUNDDOWN(D690/52,0)+1</f>
        <v>14</v>
      </c>
      <c r="F690" s="15">
        <f>F689+7</f>
        <v>49422</v>
      </c>
      <c r="G690" s="4">
        <f>YEAR(F690)</f>
        <v>2035</v>
      </c>
      <c r="H690" s="33">
        <v>9.8000000000000004E-2</v>
      </c>
      <c r="I690" s="33">
        <v>0.65100000000000002</v>
      </c>
      <c r="J690" s="33">
        <v>0.36499999999999999</v>
      </c>
      <c r="K690" s="16" t="str">
        <f>IF(M689&gt;1,"Up","Down")</f>
        <v>Up</v>
      </c>
      <c r="L690" s="16" t="str">
        <f>IF(K690="Up",IF(H690&lt;$BJ$7,"Up","Down"),IF(H690&lt;$BK$7,"Down","Up"))</f>
        <v>Up</v>
      </c>
      <c r="M690" s="17">
        <f>IF(L690="Up",INDEX($AK$5:$AK$1005,MATCH(I690,$AI$5:$AI$1005,0),1),INDEX($AL$5:$AL$1005,MATCH(J690,$AI$5:$AI$1005,0),1))</f>
        <v>1.0167020582348139</v>
      </c>
      <c r="N690" s="16" t="str">
        <f>IF(P689&gt;1,"Up","Down")</f>
        <v>Up</v>
      </c>
      <c r="O690" s="16" t="str">
        <f>IF(N690="Up",IF(H690&lt;$BJ$12,"Up","Down"),IF(H690&lt;$BK$12,"Down","Up"))</f>
        <v>Up</v>
      </c>
      <c r="P690" s="17">
        <f>IF(O690="Up",INDEX($AP$5:$AP$1005,MATCH(I690,$AI$5:$AI$1005,0),1),INDEX($AQ$5:$AQ$1005,MATCH(J690,$AI$5:$AI$1005,0),1))</f>
        <v>1.0237163882756026</v>
      </c>
      <c r="Q690" s="19">
        <f>T689</f>
        <v>114569.20693680081</v>
      </c>
      <c r="R690" s="19">
        <f>INDEX(model!$S$5:$S$35,MATCH(G690,model!$Q$5:$Q$35,0),1)*model!$O$5</f>
        <v>0</v>
      </c>
      <c r="S690" s="19">
        <f>IF(RIGHT(B690,1)="C",T689*INDEX(model!$T$5:$T$35,MATCH(G690,model!$Q$5:$Q$35,0),1),0)</f>
        <v>0</v>
      </c>
      <c r="T690" s="19">
        <f>(Q690+R690-S690)*M690</f>
        <v>116482.74850297569</v>
      </c>
      <c r="U690" s="19">
        <f>X689</f>
        <v>160529.1958338946</v>
      </c>
      <c r="V690" s="19">
        <f>INDEX(model!$S$5:$S$35,MATCH(G690,model!$Q$5:$Q$35,0),1)*model!$O$6</f>
        <v>0</v>
      </c>
      <c r="W690" s="19">
        <f>IF(RIGHT(B690,1)="C",X689*INDEX(model!$T$5:$T$35,MATCH(G690,model!$Q$5:$Q$35,0),1),0)</f>
        <v>0</v>
      </c>
      <c r="X690" s="19">
        <f>(U690+V690-W690)*P690</f>
        <v>164336.3685718615</v>
      </c>
      <c r="Y690" s="19"/>
      <c r="Z690" s="36" t="str">
        <f>K690&amp;L690</f>
        <v>UpUp</v>
      </c>
      <c r="AA690" s="36" t="str">
        <f>N690&amp;O690</f>
        <v>UpUp</v>
      </c>
      <c r="AB690" s="19"/>
      <c r="AC690" s="19"/>
      <c r="AD690" s="19"/>
      <c r="AE690" s="19"/>
      <c r="AI690" s="18">
        <f>ROUND(AI689-0.001,3)</f>
        <v>0.315</v>
      </c>
      <c r="AJ690" s="9">
        <f t="array" ref="AJ690">PERCENTILE(IF($BB$5:$BB$2729="Y",$AY$5:$AY$2729),$AI690)</f>
        <v>0.99428338958966456</v>
      </c>
      <c r="AK690" s="9">
        <f t="array" ref="AK690">PERCENTILE(IF($BC$5:$BC$2729="Y",$AY$5:$AY$2729),$AI690)</f>
        <v>1.0075683694383111</v>
      </c>
      <c r="AL690" s="9">
        <f t="array" ref="AL690">PERCENTILE(IF($BD$5:$BD$2729="Y",$AY$5:$AY$2729),$AI690)</f>
        <v>0.98052396232770012</v>
      </c>
      <c r="AM690" s="41" t="str">
        <f>IF(AI690&lt;$BJ$7,"Up","Down")</f>
        <v>Up</v>
      </c>
      <c r="AN690" s="41" t="str">
        <f>IF(AI690&lt;$BK$7,"Down","Up")</f>
        <v>Down</v>
      </c>
      <c r="AO690" s="9">
        <f t="array" ref="AO690">PERCENTILE(IF($BT$5:$BT$2729="Y",$BQ$5:$BQ$2729),$AI690)</f>
        <v>0.99302638756843264</v>
      </c>
      <c r="AP690" s="9">
        <f t="array" ref="AP690">PERCENTILE(IF($BU$5:$BU$2729="Y",$BQ$5:$BQ$2729),$AI690)</f>
        <v>1.0103838364685707</v>
      </c>
      <c r="AQ690" s="9">
        <f t="array" ref="AQ690">PERCENTILE(IF($BV$5:$BV$2729="Y",$BQ$5:$BQ$2729),$AI690)</f>
        <v>0.97538716349295262</v>
      </c>
      <c r="AR690" s="41" t="str">
        <f>IF(AI690&lt;$BJ$12,"Up","Down")</f>
        <v>Up</v>
      </c>
      <c r="AS690" s="41" t="str">
        <f>IF(AI690&lt;$BK$12,"Down","Up")</f>
        <v>Down</v>
      </c>
      <c r="AU690" s="4" t="str">
        <f>IF(AZ690=AZ691,IF(AZ690&gt;AZ689,AZ690&amp;"_O",""),AZ690&amp;"_C")</f>
        <v/>
      </c>
      <c r="AV690" s="7" t="str">
        <f>IF(RIGHT(AU690,1)="C",AX690/INDEX($AX$5:$AX$2729,MATCH(AZ690&amp;"_O",$AU$5:$AU$2729,0),1),"")</f>
        <v/>
      </c>
      <c r="AW690" s="38">
        <v>30365</v>
      </c>
      <c r="AX690" s="37">
        <v>148</v>
      </c>
      <c r="AY690" s="7">
        <f>AX690/AX689</f>
        <v>1.0023704707077548</v>
      </c>
      <c r="AZ690" s="4">
        <f>YEAR(AW690)</f>
        <v>1983</v>
      </c>
      <c r="BA690" s="2" t="s">
        <v>6</v>
      </c>
      <c r="BB690" s="12" t="str">
        <f>INDEX($CD$5:$CD$10,MATCH(BA690,$CC$5:$CC$10,0),1)</f>
        <v/>
      </c>
      <c r="BC690" s="12" t="str">
        <f>IF(AND(BB690="Y",AY690&gt;1),"Y","")</f>
        <v/>
      </c>
      <c r="BD690" s="12" t="str">
        <f>IF(AND(BB690="Y",AY690&lt;1),"Y","")</f>
        <v/>
      </c>
      <c r="BE690" s="12" t="str">
        <f>IF(AY690&gt;1,IF(AY689&gt;1,"Y",""),"")</f>
        <v>Y</v>
      </c>
      <c r="BF690" s="12" t="str">
        <f>IF(AY690&lt;1,IF(AY689&lt;1,"Y",""),"")</f>
        <v/>
      </c>
      <c r="BG690" s="2"/>
      <c r="BH690" s="2"/>
      <c r="BI690" s="2"/>
      <c r="BJ690" s="2"/>
      <c r="BK690" s="2"/>
      <c r="BL690" s="2"/>
      <c r="BM690" s="4" t="str">
        <f>IF(BR690=BR691,IF(BR690&gt;BR689,BR690&amp;"_O",""),BR690&amp;"_C")</f>
        <v/>
      </c>
      <c r="BN690" s="7" t="str">
        <f>IF(RIGHT(BM690,1)="C",BP690/INDEX($BP$5:$BP$2729,MATCH(BR690&amp;"_O",$BM$5:$BM$2729,0),1),"")</f>
        <v/>
      </c>
      <c r="BO690" s="38">
        <v>30764</v>
      </c>
      <c r="BP690" s="3">
        <v>249.98</v>
      </c>
      <c r="BQ690" s="7">
        <f>BP690/BP689</f>
        <v>0.98662035757982391</v>
      </c>
      <c r="BR690" s="4">
        <f>YEAR(BO690)</f>
        <v>1984</v>
      </c>
      <c r="BS690" s="2" t="s">
        <v>6</v>
      </c>
      <c r="BT690" s="12" t="str">
        <f>INDEX($CD$5:$CD$10,MATCH(BS690,$CC$5:$CC$10,0),1)</f>
        <v/>
      </c>
      <c r="BU690" s="12" t="str">
        <f>IF(AND(BT690="Y",BQ690&gt;1),"Y","")</f>
        <v/>
      </c>
      <c r="BV690" s="12" t="str">
        <f>IF(AND(BT690="Y",BQ690&lt;1),"Y","")</f>
        <v/>
      </c>
      <c r="BW690" s="12" t="str">
        <f>IF(BQ690&gt;1,IF(BQ689&gt;1,"Y",""),"")</f>
        <v/>
      </c>
      <c r="BX690" s="12" t="str">
        <f>IF(BQ690&lt;1,IF(BQ689&lt;1,"Y",""),"")</f>
        <v/>
      </c>
      <c r="BY690" s="2"/>
      <c r="BZ690" s="2"/>
      <c r="CA690" s="2"/>
    </row>
    <row r="691" spans="2:79">
      <c r="B691" s="4" t="str">
        <f>IF(G691=G692,IF(G691&gt;G690,G691&amp;"_O",""),G691&amp;"_C")</f>
        <v/>
      </c>
      <c r="C691" s="14">
        <f ca="1">RANDBETWEEN(0,1000)/1000</f>
        <v>0.90800000000000003</v>
      </c>
      <c r="D691" s="16">
        <f>D690+1</f>
        <v>687</v>
      </c>
      <c r="E691" s="10">
        <f>ROUNDDOWN(D691/52,0)+1</f>
        <v>14</v>
      </c>
      <c r="F691" s="15">
        <f>F690+7</f>
        <v>49429</v>
      </c>
      <c r="G691" s="4">
        <f>YEAR(F691)</f>
        <v>2035</v>
      </c>
      <c r="H691" s="33">
        <v>0.84899999999999998</v>
      </c>
      <c r="I691" s="33">
        <v>0.252</v>
      </c>
      <c r="J691" s="33">
        <v>0.214</v>
      </c>
      <c r="K691" s="16" t="str">
        <f>IF(M690&gt;1,"Up","Down")</f>
        <v>Up</v>
      </c>
      <c r="L691" s="16" t="str">
        <f>IF(K691="Up",IF(H691&lt;$BJ$7,"Up","Down"),IF(H691&lt;$BK$7,"Down","Up"))</f>
        <v>Down</v>
      </c>
      <c r="M691" s="17">
        <f>IF(L691="Up",INDEX($AK$5:$AK$1005,MATCH(I691,$AI$5:$AI$1005,0),1),INDEX($AL$5:$AL$1005,MATCH(J691,$AI$5:$AI$1005,0),1))</f>
        <v>0.97554969021177573</v>
      </c>
      <c r="N691" s="16" t="str">
        <f>IF(P690&gt;1,"Up","Down")</f>
        <v>Up</v>
      </c>
      <c r="O691" s="16" t="str">
        <f>IF(N691="Up",IF(H691&lt;$BJ$12,"Up","Down"),IF(H691&lt;$BK$12,"Down","Up"))</f>
        <v>Down</v>
      </c>
      <c r="P691" s="17">
        <f>IF(O691="Up",INDEX($AP$5:$AP$1005,MATCH(I691,$AI$5:$AI$1005,0),1),INDEX($AQ$5:$AQ$1005,MATCH(J691,$AI$5:$AI$1005,0),1))</f>
        <v>0.96633305139991144</v>
      </c>
      <c r="Q691" s="19">
        <f>T690</f>
        <v>116482.74850297569</v>
      </c>
      <c r="R691" s="19">
        <f>INDEX(model!$S$5:$S$35,MATCH(G691,model!$Q$5:$Q$35,0),1)*model!$O$5</f>
        <v>0</v>
      </c>
      <c r="S691" s="19">
        <f>IF(RIGHT(B691,1)="C",T690*INDEX(model!$T$5:$T$35,MATCH(G691,model!$Q$5:$Q$35,0),1),0)</f>
        <v>0</v>
      </c>
      <c r="T691" s="19">
        <f>(Q691+R691-S691)*M691</f>
        <v>113634.70921709412</v>
      </c>
      <c r="U691" s="19">
        <f>X690</f>
        <v>164336.3685718615</v>
      </c>
      <c r="V691" s="19">
        <f>INDEX(model!$S$5:$S$35,MATCH(G691,model!$Q$5:$Q$35,0),1)*model!$O$6</f>
        <v>0</v>
      </c>
      <c r="W691" s="19">
        <f>IF(RIGHT(B691,1)="C",X690*INDEX(model!$T$5:$T$35,MATCH(G691,model!$Q$5:$Q$35,0),1),0)</f>
        <v>0</v>
      </c>
      <c r="X691" s="19">
        <f>(U691+V691-W691)*P691</f>
        <v>158803.66449802744</v>
      </c>
      <c r="Y691" s="19"/>
      <c r="Z691" s="36" t="str">
        <f>K691&amp;L691</f>
        <v>UpDown</v>
      </c>
      <c r="AA691" s="36" t="str">
        <f>N691&amp;O691</f>
        <v>UpDown</v>
      </c>
      <c r="AB691" s="19"/>
      <c r="AC691" s="19"/>
      <c r="AD691" s="19"/>
      <c r="AE691" s="19"/>
      <c r="AI691" s="18">
        <f>ROUND(AI690-0.001,3)</f>
        <v>0.314</v>
      </c>
      <c r="AJ691" s="9">
        <f t="array" ref="AJ691">PERCENTILE(IF($BB$5:$BB$2729="Y",$AY$5:$AY$2729),$AI691)</f>
        <v>0.99418033320918886</v>
      </c>
      <c r="AK691" s="9">
        <f t="array" ref="AK691">PERCENTILE(IF($BC$5:$BC$2729="Y",$AY$5:$AY$2729),$AI691)</f>
        <v>1.0075515288800343</v>
      </c>
      <c r="AL691" s="9">
        <f t="array" ref="AL691">PERCENTILE(IF($BD$5:$BD$2729="Y",$AY$5:$AY$2729),$AI691)</f>
        <v>0.98042251069896824</v>
      </c>
      <c r="AM691" s="41" t="str">
        <f>IF(AI691&lt;$BJ$7,"Up","Down")</f>
        <v>Up</v>
      </c>
      <c r="AN691" s="41" t="str">
        <f>IF(AI691&lt;$BK$7,"Down","Up")</f>
        <v>Down</v>
      </c>
      <c r="AO691" s="9">
        <f t="array" ref="AO691">PERCENTILE(IF($BT$5:$BT$2729="Y",$BQ$5:$BQ$2729),$AI691)</f>
        <v>0.99288922972592963</v>
      </c>
      <c r="AP691" s="9">
        <f t="array" ref="AP691">PERCENTILE(IF($BU$5:$BU$2729="Y",$BQ$5:$BQ$2729),$AI691)</f>
        <v>1.0103639438338701</v>
      </c>
      <c r="AQ691" s="9">
        <f t="array" ref="AQ691">PERCENTILE(IF($BV$5:$BV$2729="Y",$BQ$5:$BQ$2729),$AI691)</f>
        <v>0.97530263880538359</v>
      </c>
      <c r="AR691" s="41" t="str">
        <f>IF(AI691&lt;$BJ$12,"Up","Down")</f>
        <v>Up</v>
      </c>
      <c r="AS691" s="41" t="str">
        <f>IF(AI691&lt;$BK$12,"Down","Up")</f>
        <v>Down</v>
      </c>
      <c r="AU691" s="4" t="str">
        <f>IF(AZ691=AZ692,IF(AZ691&gt;AZ690,AZ691&amp;"_O",""),AZ691&amp;"_C")</f>
        <v/>
      </c>
      <c r="AV691" s="7" t="str">
        <f>IF(RIGHT(AU691,1)="C",AX691/INDEX($AX$5:$AX$2729,MATCH(AZ691&amp;"_O",$AU$5:$AU$2729,0),1),"")</f>
        <v/>
      </c>
      <c r="AW691" s="38">
        <v>30372</v>
      </c>
      <c r="AX691" s="37">
        <v>149.74</v>
      </c>
      <c r="AY691" s="7">
        <f>AX691/AX690</f>
        <v>1.0117567567567569</v>
      </c>
      <c r="AZ691" s="4">
        <f>YEAR(AW691)</f>
        <v>1983</v>
      </c>
      <c r="BA691" s="2" t="s">
        <v>6</v>
      </c>
      <c r="BB691" s="12" t="str">
        <f>INDEX($CD$5:$CD$10,MATCH(BA691,$CC$5:$CC$10,0),1)</f>
        <v/>
      </c>
      <c r="BC691" s="12" t="str">
        <f>IF(AND(BB691="Y",AY691&gt;1),"Y","")</f>
        <v/>
      </c>
      <c r="BD691" s="12" t="str">
        <f>IF(AND(BB691="Y",AY691&lt;1),"Y","")</f>
        <v/>
      </c>
      <c r="BE691" s="12" t="str">
        <f>IF(AY691&gt;1,IF(AY690&gt;1,"Y",""),"")</f>
        <v>Y</v>
      </c>
      <c r="BF691" s="12" t="str">
        <f>IF(AY691&lt;1,IF(AY690&lt;1,"Y",""),"")</f>
        <v/>
      </c>
      <c r="BG691" s="2"/>
      <c r="BH691" s="2"/>
      <c r="BI691" s="2"/>
      <c r="BJ691" s="2"/>
      <c r="BK691" s="2"/>
      <c r="BL691" s="2"/>
      <c r="BM691" s="4" t="str">
        <f>IF(BR691=BR692,IF(BR691&gt;BR690,BR691&amp;"_O",""),BR691&amp;"_C")</f>
        <v/>
      </c>
      <c r="BN691" s="7" t="str">
        <f>IF(RIGHT(BM691,1)="C",BP691/INDEX($BP$5:$BP$2729,MATCH(BR691&amp;"_O",$BM$5:$BM$2729,0),1),"")</f>
        <v/>
      </c>
      <c r="BO691" s="38">
        <v>30771</v>
      </c>
      <c r="BP691" s="3">
        <v>250.78</v>
      </c>
      <c r="BQ691" s="7">
        <f>BP691/BP690</f>
        <v>1.0032002560204816</v>
      </c>
      <c r="BR691" s="4">
        <f>YEAR(BO691)</f>
        <v>1984</v>
      </c>
      <c r="BS691" s="2" t="s">
        <v>6</v>
      </c>
      <c r="BT691" s="12" t="str">
        <f>INDEX($CD$5:$CD$10,MATCH(BS691,$CC$5:$CC$10,0),1)</f>
        <v/>
      </c>
      <c r="BU691" s="12" t="str">
        <f>IF(AND(BT691="Y",BQ691&gt;1),"Y","")</f>
        <v/>
      </c>
      <c r="BV691" s="12" t="str">
        <f>IF(AND(BT691="Y",BQ691&lt;1),"Y","")</f>
        <v/>
      </c>
      <c r="BW691" s="12" t="str">
        <f>IF(BQ691&gt;1,IF(BQ690&gt;1,"Y",""),"")</f>
        <v/>
      </c>
      <c r="BX691" s="12" t="str">
        <f>IF(BQ691&lt;1,IF(BQ690&lt;1,"Y",""),"")</f>
        <v/>
      </c>
      <c r="BY691" s="2"/>
      <c r="BZ691" s="2"/>
      <c r="CA691" s="2"/>
    </row>
    <row r="692" spans="2:79">
      <c r="B692" s="4" t="str">
        <f>IF(G692=G693,IF(G692&gt;G691,G692&amp;"_O",""),G692&amp;"_C")</f>
        <v/>
      </c>
      <c r="C692" s="14">
        <f ca="1">RANDBETWEEN(0,1000)/1000</f>
        <v>0.70099999999999996</v>
      </c>
      <c r="D692" s="16">
        <f>D691+1</f>
        <v>688</v>
      </c>
      <c r="E692" s="10">
        <f>ROUNDDOWN(D692/52,0)+1</f>
        <v>14</v>
      </c>
      <c r="F692" s="15">
        <f>F691+7</f>
        <v>49436</v>
      </c>
      <c r="G692" s="4">
        <f>YEAR(F692)</f>
        <v>2035</v>
      </c>
      <c r="H692" s="33">
        <v>0.72</v>
      </c>
      <c r="I692" s="33">
        <v>7.2999999999999995E-2</v>
      </c>
      <c r="J692" s="33">
        <v>0.999</v>
      </c>
      <c r="K692" s="16" t="str">
        <f>IF(M691&gt;1,"Up","Down")</f>
        <v>Down</v>
      </c>
      <c r="L692" s="16" t="str">
        <f>IF(K692="Up",IF(H692&lt;$BJ$7,"Up","Down"),IF(H692&lt;$BK$7,"Down","Up"))</f>
        <v>Up</v>
      </c>
      <c r="M692" s="17">
        <f>IF(L692="Up",INDEX($AK$5:$AK$1005,MATCH(I692,$AI$5:$AI$1005,0),1),INDEX($AL$5:$AL$1005,MATCH(J692,$AI$5:$AI$1005,0),1))</f>
        <v>1.0016043591475505</v>
      </c>
      <c r="N692" s="16" t="str">
        <f>IF(P691&gt;1,"Up","Down")</f>
        <v>Down</v>
      </c>
      <c r="O692" s="16" t="str">
        <f>IF(N692="Up",IF(H692&lt;$BJ$12,"Up","Down"),IF(H692&lt;$BK$12,"Down","Up"))</f>
        <v>Up</v>
      </c>
      <c r="P692" s="17">
        <f>IF(O692="Up",INDEX($AP$5:$AP$1005,MATCH(I692,$AI$5:$AI$1005,0),1),INDEX($AQ$5:$AQ$1005,MATCH(J692,$AI$5:$AI$1005,0),1))</f>
        <v>1.0024210465609884</v>
      </c>
      <c r="Q692" s="19">
        <f>T691</f>
        <v>113634.70921709412</v>
      </c>
      <c r="R692" s="19">
        <f>INDEX(model!$S$5:$S$35,MATCH(G692,model!$Q$5:$Q$35,0),1)*model!$O$5</f>
        <v>0</v>
      </c>
      <c r="S692" s="19">
        <f>IF(RIGHT(B692,1)="C",T691*INDEX(model!$T$5:$T$35,MATCH(G692,model!$Q$5:$Q$35,0),1),0)</f>
        <v>0</v>
      </c>
      <c r="T692" s="19">
        <f>(Q692+R692-S692)*M692</f>
        <v>113817.0201023058</v>
      </c>
      <c r="U692" s="19">
        <f>X691</f>
        <v>158803.66449802744</v>
      </c>
      <c r="V692" s="19">
        <f>INDEX(model!$S$5:$S$35,MATCH(G692,model!$Q$5:$Q$35,0),1)*model!$O$6</f>
        <v>0</v>
      </c>
      <c r="W692" s="19">
        <f>IF(RIGHT(B692,1)="C",X691*INDEX(model!$T$5:$T$35,MATCH(G692,model!$Q$5:$Q$35,0),1),0)</f>
        <v>0</v>
      </c>
      <c r="X692" s="19">
        <f>(U692+V692-W692)*P692</f>
        <v>159188.13556383274</v>
      </c>
      <c r="Y692" s="19"/>
      <c r="Z692" s="36" t="str">
        <f>K692&amp;L692</f>
        <v>DownUp</v>
      </c>
      <c r="AA692" s="36" t="str">
        <f>N692&amp;O692</f>
        <v>DownUp</v>
      </c>
      <c r="AB692" s="19"/>
      <c r="AC692" s="19"/>
      <c r="AD692" s="19"/>
      <c r="AE692" s="19"/>
      <c r="AI692" s="18">
        <f>ROUND(AI691-0.001,3)</f>
        <v>0.313</v>
      </c>
      <c r="AJ692" s="9">
        <f t="array" ref="AJ692">PERCENTILE(IF($BB$5:$BB$2729="Y",$AY$5:$AY$2729),$AI692)</f>
        <v>0.99411581588027675</v>
      </c>
      <c r="AK692" s="9">
        <f t="array" ref="AK692">PERCENTILE(IF($BC$5:$BC$2729="Y",$AY$5:$AY$2729),$AI692)</f>
        <v>1.0075416683511587</v>
      </c>
      <c r="AL692" s="9">
        <f t="array" ref="AL692">PERCENTILE(IF($BD$5:$BD$2729="Y",$AY$5:$AY$2729),$AI692)</f>
        <v>0.98035119339994881</v>
      </c>
      <c r="AM692" s="41" t="str">
        <f>IF(AI692&lt;$BJ$7,"Up","Down")</f>
        <v>Up</v>
      </c>
      <c r="AN692" s="41" t="str">
        <f>IF(AI692&lt;$BK$7,"Down","Up")</f>
        <v>Down</v>
      </c>
      <c r="AO692" s="9">
        <f t="array" ref="AO692">PERCENTILE(IF($BT$5:$BT$2729="Y",$BQ$5:$BQ$2729),$AI692)</f>
        <v>0.99284871320524171</v>
      </c>
      <c r="AP692" s="9">
        <f t="array" ref="AP692">PERCENTILE(IF($BU$5:$BU$2729="Y",$BQ$5:$BQ$2729),$AI692)</f>
        <v>1.010355944204461</v>
      </c>
      <c r="AQ692" s="9">
        <f t="array" ref="AQ692">PERCENTILE(IF($BV$5:$BV$2729="Y",$BQ$5:$BQ$2729),$AI692)</f>
        <v>0.97524285341648598</v>
      </c>
      <c r="AR692" s="41" t="str">
        <f>IF(AI692&lt;$BJ$12,"Up","Down")</f>
        <v>Up</v>
      </c>
      <c r="AS692" s="41" t="str">
        <f>IF(AI692&lt;$BK$12,"Down","Up")</f>
        <v>Down</v>
      </c>
      <c r="AU692" s="4" t="str">
        <f>IF(AZ692=AZ693,IF(AZ692&gt;AZ691,AZ692&amp;"_O",""),AZ692&amp;"_C")</f>
        <v/>
      </c>
      <c r="AV692" s="7" t="str">
        <f>IF(RIGHT(AU692,1)="C",AX692/INDEX($AX$5:$AX$2729,MATCH(AZ692&amp;"_O",$AU$5:$AU$2729,0),1),"")</f>
        <v/>
      </c>
      <c r="AW692" s="38">
        <v>30379</v>
      </c>
      <c r="AX692" s="37">
        <v>153.66999999999999</v>
      </c>
      <c r="AY692" s="7">
        <f>AX692/AX691</f>
        <v>1.0262454921864563</v>
      </c>
      <c r="AZ692" s="4">
        <f>YEAR(AW692)</f>
        <v>1983</v>
      </c>
      <c r="BA692" s="2" t="s">
        <v>6</v>
      </c>
      <c r="BB692" s="12" t="str">
        <f>INDEX($CD$5:$CD$10,MATCH(BA692,$CC$5:$CC$10,0),1)</f>
        <v/>
      </c>
      <c r="BC692" s="12" t="str">
        <f>IF(AND(BB692="Y",AY692&gt;1),"Y","")</f>
        <v/>
      </c>
      <c r="BD692" s="12" t="str">
        <f>IF(AND(BB692="Y",AY692&lt;1),"Y","")</f>
        <v/>
      </c>
      <c r="BE692" s="12" t="str">
        <f>IF(AY692&gt;1,IF(AY691&gt;1,"Y",""),"")</f>
        <v>Y</v>
      </c>
      <c r="BF692" s="12" t="str">
        <f>IF(AY692&lt;1,IF(AY691&lt;1,"Y",""),"")</f>
        <v/>
      </c>
      <c r="BG692" s="2"/>
      <c r="BH692" s="2"/>
      <c r="BI692" s="2"/>
      <c r="BJ692" s="2"/>
      <c r="BK692" s="2"/>
      <c r="BL692" s="2"/>
      <c r="BM692" s="4" t="str">
        <f>IF(BR692=BR693,IF(BR692&gt;BR691,BR692&amp;"_O",""),BR692&amp;"_C")</f>
        <v/>
      </c>
      <c r="BN692" s="7" t="str">
        <f>IF(RIGHT(BM692,1)="C",BP692/INDEX($BP$5:$BP$2729,MATCH(BR692&amp;"_O",$BM$5:$BM$2729,0),1),"")</f>
        <v/>
      </c>
      <c r="BO692" s="38">
        <v>30778</v>
      </c>
      <c r="BP692" s="3">
        <v>243.94</v>
      </c>
      <c r="BQ692" s="7">
        <f>BP692/BP691</f>
        <v>0.972725097695191</v>
      </c>
      <c r="BR692" s="4">
        <f>YEAR(BO692)</f>
        <v>1984</v>
      </c>
      <c r="BS692" s="2" t="s">
        <v>6</v>
      </c>
      <c r="BT692" s="12" t="str">
        <f>INDEX($CD$5:$CD$10,MATCH(BS692,$CC$5:$CC$10,0),1)</f>
        <v/>
      </c>
      <c r="BU692" s="12" t="str">
        <f>IF(AND(BT692="Y",BQ692&gt;1),"Y","")</f>
        <v/>
      </c>
      <c r="BV692" s="12" t="str">
        <f>IF(AND(BT692="Y",BQ692&lt;1),"Y","")</f>
        <v/>
      </c>
      <c r="BW692" s="12" t="str">
        <f>IF(BQ692&gt;1,IF(BQ691&gt;1,"Y",""),"")</f>
        <v/>
      </c>
      <c r="BX692" s="12" t="str">
        <f>IF(BQ692&lt;1,IF(BQ691&lt;1,"Y",""),"")</f>
        <v/>
      </c>
      <c r="BY692" s="2"/>
      <c r="BZ692" s="2"/>
      <c r="CA692" s="2"/>
    </row>
    <row r="693" spans="2:79">
      <c r="B693" s="4" t="str">
        <f>IF(G693=G694,IF(G693&gt;G692,G693&amp;"_O",""),G693&amp;"_C")</f>
        <v/>
      </c>
      <c r="C693" s="14">
        <f ca="1">RANDBETWEEN(0,1000)/1000</f>
        <v>0.32700000000000001</v>
      </c>
      <c r="D693" s="16">
        <f>D692+1</f>
        <v>689</v>
      </c>
      <c r="E693" s="10">
        <f>ROUNDDOWN(D693/52,0)+1</f>
        <v>14</v>
      </c>
      <c r="F693" s="15">
        <f>F692+7</f>
        <v>49443</v>
      </c>
      <c r="G693" s="4">
        <f>YEAR(F693)</f>
        <v>2035</v>
      </c>
      <c r="H693" s="33">
        <v>0.26400000000000001</v>
      </c>
      <c r="I693" s="33">
        <v>0.82499999999999996</v>
      </c>
      <c r="J693" s="33">
        <v>0.26200000000000001</v>
      </c>
      <c r="K693" s="16" t="str">
        <f>IF(M692&gt;1,"Up","Down")</f>
        <v>Up</v>
      </c>
      <c r="L693" s="16" t="str">
        <f>IF(K693="Up",IF(H693&lt;$BJ$7,"Up","Down"),IF(H693&lt;$BK$7,"Down","Up"))</f>
        <v>Up</v>
      </c>
      <c r="M693" s="17">
        <f>IF(L693="Up",INDEX($AK$5:$AK$1005,MATCH(I693,$AI$5:$AI$1005,0),1),INDEX($AL$5:$AL$1005,MATCH(J693,$AI$5:$AI$1005,0),1))</f>
        <v>1.0262411597058514</v>
      </c>
      <c r="N693" s="16" t="str">
        <f>IF(P692&gt;1,"Up","Down")</f>
        <v>Up</v>
      </c>
      <c r="O693" s="16" t="str">
        <f>IF(N693="Up",IF(H693&lt;$BJ$12,"Up","Down"),IF(H693&lt;$BK$12,"Down","Up"))</f>
        <v>Up</v>
      </c>
      <c r="P693" s="17">
        <f>IF(O693="Up",INDEX($AP$5:$AP$1005,MATCH(I693,$AI$5:$AI$1005,0),1),INDEX($AQ$5:$AQ$1005,MATCH(J693,$AI$5:$AI$1005,0),1))</f>
        <v>1.0352442253111196</v>
      </c>
      <c r="Q693" s="19">
        <f>T692</f>
        <v>113817.0201023058</v>
      </c>
      <c r="R693" s="19">
        <f>INDEX(model!$S$5:$S$35,MATCH(G693,model!$Q$5:$Q$35,0),1)*model!$O$5</f>
        <v>0</v>
      </c>
      <c r="S693" s="19">
        <f>IF(RIGHT(B693,1)="C",T692*INDEX(model!$T$5:$T$35,MATCH(G693,model!$Q$5:$Q$35,0),1),0)</f>
        <v>0</v>
      </c>
      <c r="T693" s="19">
        <f>(Q693+R693-S693)*M693</f>
        <v>116803.71070405451</v>
      </c>
      <c r="U693" s="19">
        <f>X692</f>
        <v>159188.13556383274</v>
      </c>
      <c r="V693" s="19">
        <f>INDEX(model!$S$5:$S$35,MATCH(G693,model!$Q$5:$Q$35,0),1)*model!$O$6</f>
        <v>0</v>
      </c>
      <c r="W693" s="19">
        <f>IF(RIGHT(B693,1)="C",X692*INDEX(model!$T$5:$T$35,MATCH(G693,model!$Q$5:$Q$35,0),1),0)</f>
        <v>0</v>
      </c>
      <c r="X693" s="19">
        <f>(U693+V693-W693)*P693</f>
        <v>164798.59808050151</v>
      </c>
      <c r="Y693" s="19"/>
      <c r="Z693" s="36" t="str">
        <f>K693&amp;L693</f>
        <v>UpUp</v>
      </c>
      <c r="AA693" s="36" t="str">
        <f>N693&amp;O693</f>
        <v>UpUp</v>
      </c>
      <c r="AB693" s="19"/>
      <c r="AC693" s="19"/>
      <c r="AD693" s="19"/>
      <c r="AE693" s="19"/>
      <c r="AI693" s="18">
        <f>ROUND(AI692-0.001,3)</f>
        <v>0.312</v>
      </c>
      <c r="AJ693" s="9">
        <f t="array" ref="AJ693">PERCENTILE(IF($BB$5:$BB$2729="Y",$AY$5:$AY$2729),$AI693)</f>
        <v>0.99407526839703975</v>
      </c>
      <c r="AK693" s="9">
        <f t="array" ref="AK693">PERCENTILE(IF($BC$5:$BC$2729="Y",$AY$5:$AY$2729),$AI693)</f>
        <v>1.0075333233627399</v>
      </c>
      <c r="AL693" s="9">
        <f t="array" ref="AL693">PERCENTILE(IF($BD$5:$BD$2729="Y",$AY$5:$AY$2729),$AI693)</f>
        <v>0.98033671706838421</v>
      </c>
      <c r="AM693" s="41" t="str">
        <f>IF(AI693&lt;$BJ$7,"Up","Down")</f>
        <v>Up</v>
      </c>
      <c r="AN693" s="41" t="str">
        <f>IF(AI693&lt;$BK$7,"Down","Up")</f>
        <v>Down</v>
      </c>
      <c r="AO693" s="9">
        <f t="array" ref="AO693">PERCENTILE(IF($BT$5:$BT$2729="Y",$BQ$5:$BQ$2729),$AI693)</f>
        <v>0.9928374908008758</v>
      </c>
      <c r="AP693" s="9">
        <f t="array" ref="AP693">PERCENTILE(IF($BU$5:$BU$2729="Y",$BQ$5:$BQ$2729),$AI693)</f>
        <v>1.0103485103734762</v>
      </c>
      <c r="AQ693" s="9">
        <f t="array" ref="AQ693">PERCENTILE(IF($BV$5:$BV$2729="Y",$BQ$5:$BQ$2729),$AI693)</f>
        <v>0.97520039666780278</v>
      </c>
      <c r="AR693" s="41" t="str">
        <f>IF(AI693&lt;$BJ$12,"Up","Down")</f>
        <v>Up</v>
      </c>
      <c r="AS693" s="41" t="str">
        <f>IF(AI693&lt;$BK$12,"Down","Up")</f>
        <v>Down</v>
      </c>
      <c r="AU693" s="4" t="str">
        <f>IF(AZ693=AZ694,IF(AZ693&gt;AZ692,AZ693&amp;"_O",""),AZ693&amp;"_C")</f>
        <v/>
      </c>
      <c r="AV693" s="7" t="str">
        <f>IF(RIGHT(AU693,1)="C",AX693/INDEX($AX$5:$AX$2729,MATCH(AZ693&amp;"_O",$AU$5:$AU$2729,0),1),"")</f>
        <v/>
      </c>
      <c r="AW693" s="38">
        <v>30386</v>
      </c>
      <c r="AX693" s="37">
        <v>151.24</v>
      </c>
      <c r="AY693" s="7">
        <f>AX693/AX692</f>
        <v>0.9841868939936228</v>
      </c>
      <c r="AZ693" s="4">
        <f>YEAR(AW693)</f>
        <v>1983</v>
      </c>
      <c r="BA693" s="2" t="s">
        <v>6</v>
      </c>
      <c r="BB693" s="12" t="str">
        <f>INDEX($CD$5:$CD$10,MATCH(BA693,$CC$5:$CC$10,0),1)</f>
        <v/>
      </c>
      <c r="BC693" s="12" t="str">
        <f>IF(AND(BB693="Y",AY693&gt;1),"Y","")</f>
        <v/>
      </c>
      <c r="BD693" s="12" t="str">
        <f>IF(AND(BB693="Y",AY693&lt;1),"Y","")</f>
        <v/>
      </c>
      <c r="BE693" s="12" t="str">
        <f>IF(AY693&gt;1,IF(AY692&gt;1,"Y",""),"")</f>
        <v/>
      </c>
      <c r="BF693" s="12" t="str">
        <f>IF(AY693&lt;1,IF(AY692&lt;1,"Y",""),"")</f>
        <v/>
      </c>
      <c r="BG693" s="2"/>
      <c r="BH693" s="2"/>
      <c r="BI693" s="2"/>
      <c r="BJ693" s="2"/>
      <c r="BK693" s="2"/>
      <c r="BL693" s="2"/>
      <c r="BM693" s="4" t="str">
        <f>IF(BR693=BR694,IF(BR693&gt;BR692,BR693&amp;"_O",""),BR693&amp;"_C")</f>
        <v/>
      </c>
      <c r="BN693" s="7" t="str">
        <f>IF(RIGHT(BM693,1)="C",BP693/INDEX($BP$5:$BP$2729,MATCH(BR693&amp;"_O",$BM$5:$BM$2729,0),1),"")</f>
        <v/>
      </c>
      <c r="BO693" s="38">
        <v>30785</v>
      </c>
      <c r="BP693" s="3">
        <v>244.01</v>
      </c>
      <c r="BQ693" s="7">
        <f>BP693/BP692</f>
        <v>1.0002869558088054</v>
      </c>
      <c r="BR693" s="4">
        <f>YEAR(BO693)</f>
        <v>1984</v>
      </c>
      <c r="BS693" s="2" t="s">
        <v>6</v>
      </c>
      <c r="BT693" s="12" t="str">
        <f>INDEX($CD$5:$CD$10,MATCH(BS693,$CC$5:$CC$10,0),1)</f>
        <v/>
      </c>
      <c r="BU693" s="12" t="str">
        <f>IF(AND(BT693="Y",BQ693&gt;1),"Y","")</f>
        <v/>
      </c>
      <c r="BV693" s="12" t="str">
        <f>IF(AND(BT693="Y",BQ693&lt;1),"Y","")</f>
        <v/>
      </c>
      <c r="BW693" s="12" t="str">
        <f>IF(BQ693&gt;1,IF(BQ692&gt;1,"Y",""),"")</f>
        <v/>
      </c>
      <c r="BX693" s="12" t="str">
        <f>IF(BQ693&lt;1,IF(BQ692&lt;1,"Y",""),"")</f>
        <v/>
      </c>
      <c r="BY693" s="2"/>
      <c r="BZ693" s="2"/>
      <c r="CA693" s="2"/>
    </row>
    <row r="694" spans="2:79">
      <c r="B694" s="4" t="str">
        <f>IF(G694=G695,IF(G694&gt;G693,G694&amp;"_O",""),G694&amp;"_C")</f>
        <v/>
      </c>
      <c r="C694" s="14">
        <f ca="1">RANDBETWEEN(0,1000)/1000</f>
        <v>0.82299999999999995</v>
      </c>
      <c r="D694" s="16">
        <f>D693+1</f>
        <v>690</v>
      </c>
      <c r="E694" s="10">
        <f>ROUNDDOWN(D694/52,0)+1</f>
        <v>14</v>
      </c>
      <c r="F694" s="15">
        <f>F693+7</f>
        <v>49450</v>
      </c>
      <c r="G694" s="4">
        <f>YEAR(F694)</f>
        <v>2035</v>
      </c>
      <c r="H694" s="33">
        <v>0.114</v>
      </c>
      <c r="I694" s="33">
        <v>0.16600000000000001</v>
      </c>
      <c r="J694" s="33">
        <v>0.76700000000000002</v>
      </c>
      <c r="K694" s="16" t="str">
        <f>IF(M693&gt;1,"Up","Down")</f>
        <v>Up</v>
      </c>
      <c r="L694" s="16" t="str">
        <f>IF(K694="Up",IF(H694&lt;$BJ$7,"Up","Down"),IF(H694&lt;$BK$7,"Down","Up"))</f>
        <v>Up</v>
      </c>
      <c r="M694" s="17">
        <f>IF(L694="Up",INDEX($AK$5:$AK$1005,MATCH(I694,$AI$5:$AI$1005,0),1),INDEX($AL$5:$AL$1005,MATCH(J694,$AI$5:$AI$1005,0),1))</f>
        <v>1.003908862948337</v>
      </c>
      <c r="N694" s="16" t="str">
        <f>IF(P693&gt;1,"Up","Down")</f>
        <v>Up</v>
      </c>
      <c r="O694" s="16" t="str">
        <f>IF(N694="Up",IF(H694&lt;$BJ$12,"Up","Down"),IF(H694&lt;$BK$12,"Down","Up"))</f>
        <v>Up</v>
      </c>
      <c r="P694" s="17">
        <f>IF(O694="Up",INDEX($AP$5:$AP$1005,MATCH(I694,$AI$5:$AI$1005,0),1),INDEX($AQ$5:$AQ$1005,MATCH(J694,$AI$5:$AI$1005,0),1))</f>
        <v>1.00539829030985</v>
      </c>
      <c r="Q694" s="19">
        <f>T693</f>
        <v>116803.71070405451</v>
      </c>
      <c r="R694" s="19">
        <f>INDEX(model!$S$5:$S$35,MATCH(G694,model!$Q$5:$Q$35,0),1)*model!$O$5</f>
        <v>0</v>
      </c>
      <c r="S694" s="19">
        <f>IF(RIGHT(B694,1)="C",T693*INDEX(model!$T$5:$T$35,MATCH(G694,model!$Q$5:$Q$35,0),1),0)</f>
        <v>0</v>
      </c>
      <c r="T694" s="19">
        <f>(Q694+R694-S694)*M694</f>
        <v>117260.28040105387</v>
      </c>
      <c r="U694" s="19">
        <f>X693</f>
        <v>164798.59808050151</v>
      </c>
      <c r="V694" s="19">
        <f>INDEX(model!$S$5:$S$35,MATCH(G694,model!$Q$5:$Q$35,0),1)*model!$O$6</f>
        <v>0</v>
      </c>
      <c r="W694" s="19">
        <f>IF(RIGHT(B694,1)="C",X693*INDEX(model!$T$5:$T$35,MATCH(G694,model!$Q$5:$Q$35,0),1),0)</f>
        <v>0</v>
      </c>
      <c r="X694" s="19">
        <f>(U694+V694-W694)*P694</f>
        <v>165688.22875559636</v>
      </c>
      <c r="Y694" s="19"/>
      <c r="Z694" s="36" t="str">
        <f>K694&amp;L694</f>
        <v>UpUp</v>
      </c>
      <c r="AA694" s="36" t="str">
        <f>N694&amp;O694</f>
        <v>UpUp</v>
      </c>
      <c r="AB694" s="19"/>
      <c r="AC694" s="19"/>
      <c r="AD694" s="19"/>
      <c r="AE694" s="19"/>
      <c r="AI694" s="18">
        <f>ROUND(AI693-0.001,3)</f>
        <v>0.311</v>
      </c>
      <c r="AJ694" s="9">
        <f t="array" ref="AJ694">PERCENTILE(IF($BB$5:$BB$2729="Y",$AY$5:$AY$2729),$AI694)</f>
        <v>0.99401885951220914</v>
      </c>
      <c r="AK694" s="9">
        <f t="array" ref="AK694">PERCENTILE(IF($BC$5:$BC$2729="Y",$AY$5:$AY$2729),$AI694)</f>
        <v>1.0075215840160419</v>
      </c>
      <c r="AL694" s="9">
        <f t="array" ref="AL694">PERCENTILE(IF($BD$5:$BD$2729="Y",$AY$5:$AY$2729),$AI694)</f>
        <v>0.98031272368142719</v>
      </c>
      <c r="AM694" s="41" t="str">
        <f>IF(AI694&lt;$BJ$7,"Up","Down")</f>
        <v>Up</v>
      </c>
      <c r="AN694" s="41" t="str">
        <f>IF(AI694&lt;$BK$7,"Down","Up")</f>
        <v>Down</v>
      </c>
      <c r="AO694" s="9">
        <f t="array" ref="AO694">PERCENTILE(IF($BT$5:$BT$2729="Y",$BQ$5:$BQ$2729),$AI694)</f>
        <v>0.99280575339814803</v>
      </c>
      <c r="AP694" s="9">
        <f t="array" ref="AP694">PERCENTILE(IF($BU$5:$BU$2729="Y",$BQ$5:$BQ$2729),$AI694)</f>
        <v>1.0102621685182678</v>
      </c>
      <c r="AQ694" s="9">
        <f t="array" ref="AQ694">PERCENTILE(IF($BV$5:$BV$2729="Y",$BQ$5:$BQ$2729),$AI694)</f>
        <v>0.97472947305329849</v>
      </c>
      <c r="AR694" s="41" t="str">
        <f>IF(AI694&lt;$BJ$12,"Up","Down")</f>
        <v>Up</v>
      </c>
      <c r="AS694" s="41" t="str">
        <f>IF(AI694&lt;$BK$12,"Down","Up")</f>
        <v>Down</v>
      </c>
      <c r="AU694" s="4" t="str">
        <f>IF(AZ694=AZ695,IF(AZ694&gt;AZ693,AZ694&amp;"_O",""),AZ694&amp;"_C")</f>
        <v/>
      </c>
      <c r="AV694" s="7" t="str">
        <f>IF(RIGHT(AU694,1)="C",AX694/INDEX($AX$5:$AX$2729,MATCH(AZ694&amp;"_O",$AU$5:$AU$2729,0),1),"")</f>
        <v/>
      </c>
      <c r="AW694" s="38">
        <v>30393</v>
      </c>
      <c r="AX694" s="37">
        <v>149.9</v>
      </c>
      <c r="AY694" s="7">
        <f>AX694/AX693</f>
        <v>0.99113991007669922</v>
      </c>
      <c r="AZ694" s="4">
        <f>YEAR(AW694)</f>
        <v>1983</v>
      </c>
      <c r="BA694" s="2" t="s">
        <v>6</v>
      </c>
      <c r="BB694" s="12" t="str">
        <f>INDEX($CD$5:$CD$10,MATCH(BA694,$CC$5:$CC$10,0),1)</f>
        <v/>
      </c>
      <c r="BC694" s="12" t="str">
        <f>IF(AND(BB694="Y",AY694&gt;1),"Y","")</f>
        <v/>
      </c>
      <c r="BD694" s="12" t="str">
        <f>IF(AND(BB694="Y",AY694&lt;1),"Y","")</f>
        <v/>
      </c>
      <c r="BE694" s="12" t="str">
        <f>IF(AY694&gt;1,IF(AY693&gt;1,"Y",""),"")</f>
        <v/>
      </c>
      <c r="BF694" s="12" t="str">
        <f>IF(AY694&lt;1,IF(AY693&lt;1,"Y",""),"")</f>
        <v>Y</v>
      </c>
      <c r="BG694" s="2"/>
      <c r="BH694" s="2"/>
      <c r="BI694" s="2"/>
      <c r="BJ694" s="2"/>
      <c r="BK694" s="2"/>
      <c r="BL694" s="2"/>
      <c r="BM694" s="4" t="str">
        <f>IF(BR694=BR695,IF(BR694&gt;BR693,BR694&amp;"_O",""),BR694&amp;"_C")</f>
        <v/>
      </c>
      <c r="BN694" s="7" t="str">
        <f>IF(RIGHT(BM694,1)="C",BP694/INDEX($BP$5:$BP$2729,MATCH(BR694&amp;"_O",$BM$5:$BM$2729,0),1),"")</f>
        <v/>
      </c>
      <c r="BO694" s="38">
        <v>30791</v>
      </c>
      <c r="BP694" s="3">
        <v>245.35</v>
      </c>
      <c r="BQ694" s="7">
        <f>BP694/BP693</f>
        <v>1.0054915782140077</v>
      </c>
      <c r="BR694" s="4">
        <f>YEAR(BO694)</f>
        <v>1984</v>
      </c>
      <c r="BS694" s="2" t="s">
        <v>6</v>
      </c>
      <c r="BT694" s="12" t="str">
        <f>INDEX($CD$5:$CD$10,MATCH(BS694,$CC$5:$CC$10,0),1)</f>
        <v/>
      </c>
      <c r="BU694" s="12" t="str">
        <f>IF(AND(BT694="Y",BQ694&gt;1),"Y","")</f>
        <v/>
      </c>
      <c r="BV694" s="12" t="str">
        <f>IF(AND(BT694="Y",BQ694&lt;1),"Y","")</f>
        <v/>
      </c>
      <c r="BW694" s="12" t="str">
        <f>IF(BQ694&gt;1,IF(BQ693&gt;1,"Y",""),"")</f>
        <v>Y</v>
      </c>
      <c r="BX694" s="12" t="str">
        <f>IF(BQ694&lt;1,IF(BQ693&lt;1,"Y",""),"")</f>
        <v/>
      </c>
      <c r="BY694" s="2"/>
      <c r="BZ694" s="2"/>
      <c r="CA694" s="2"/>
    </row>
    <row r="695" spans="2:79">
      <c r="B695" s="4" t="str">
        <f>IF(G695=G696,IF(G695&gt;G694,G695&amp;"_O",""),G695&amp;"_C")</f>
        <v/>
      </c>
      <c r="C695" s="14">
        <f ca="1">RANDBETWEEN(0,1000)/1000</f>
        <v>0.71599999999999997</v>
      </c>
      <c r="D695" s="16">
        <f>D694+1</f>
        <v>691</v>
      </c>
      <c r="E695" s="10">
        <f>ROUNDDOWN(D695/52,0)+1</f>
        <v>14</v>
      </c>
      <c r="F695" s="15">
        <f>F694+7</f>
        <v>49457</v>
      </c>
      <c r="G695" s="4">
        <f>YEAR(F695)</f>
        <v>2035</v>
      </c>
      <c r="H695" s="33">
        <v>0.27100000000000002</v>
      </c>
      <c r="I695" s="33">
        <v>0.69399999999999995</v>
      </c>
      <c r="J695" s="33">
        <v>0.40899999999999997</v>
      </c>
      <c r="K695" s="16" t="str">
        <f>IF(M694&gt;1,"Up","Down")</f>
        <v>Up</v>
      </c>
      <c r="L695" s="16" t="str">
        <f>IF(K695="Up",IF(H695&lt;$BJ$7,"Up","Down"),IF(H695&lt;$BK$7,"Down","Up"))</f>
        <v>Up</v>
      </c>
      <c r="M695" s="17">
        <f>IF(L695="Up",INDEX($AK$5:$AK$1005,MATCH(I695,$AI$5:$AI$1005,0),1),INDEX($AL$5:$AL$1005,MATCH(J695,$AI$5:$AI$1005,0),1))</f>
        <v>1.0182345680392626</v>
      </c>
      <c r="N695" s="16" t="str">
        <f>IF(P694&gt;1,"Up","Down")</f>
        <v>Up</v>
      </c>
      <c r="O695" s="16" t="str">
        <f>IF(N695="Up",IF(H695&lt;$BJ$12,"Up","Down"),IF(H695&lt;$BK$12,"Down","Up"))</f>
        <v>Up</v>
      </c>
      <c r="P695" s="17">
        <f>IF(O695="Up",INDEX($AP$5:$AP$1005,MATCH(I695,$AI$5:$AI$1005,0),1),INDEX($AQ$5:$AQ$1005,MATCH(J695,$AI$5:$AI$1005,0),1))</f>
        <v>1.025997943963614</v>
      </c>
      <c r="Q695" s="19">
        <f>T694</f>
        <v>117260.28040105387</v>
      </c>
      <c r="R695" s="19">
        <f>INDEX(model!$S$5:$S$35,MATCH(G695,model!$Q$5:$Q$35,0),1)*model!$O$5</f>
        <v>0</v>
      </c>
      <c r="S695" s="19">
        <f>IF(RIGHT(B695,1)="C",T694*INDEX(model!$T$5:$T$35,MATCH(G695,model!$Q$5:$Q$35,0),1),0)</f>
        <v>0</v>
      </c>
      <c r="T695" s="19">
        <f>(Q695+R695-S695)*M695</f>
        <v>119398.4709623299</v>
      </c>
      <c r="U695" s="19">
        <f>X694</f>
        <v>165688.22875559636</v>
      </c>
      <c r="V695" s="19">
        <f>INDEX(model!$S$5:$S$35,MATCH(G695,model!$Q$5:$Q$35,0),1)*model!$O$6</f>
        <v>0</v>
      </c>
      <c r="W695" s="19">
        <f>IF(RIGHT(B695,1)="C",X694*INDEX(model!$T$5:$T$35,MATCH(G695,model!$Q$5:$Q$35,0),1),0)</f>
        <v>0</v>
      </c>
      <c r="X695" s="19">
        <f>(U695+V695-W695)*P695</f>
        <v>169995.78204221479</v>
      </c>
      <c r="Y695" s="19"/>
      <c r="Z695" s="36" t="str">
        <f>K695&amp;L695</f>
        <v>UpUp</v>
      </c>
      <c r="AA695" s="36" t="str">
        <f>N695&amp;O695</f>
        <v>UpUp</v>
      </c>
      <c r="AB695" s="19"/>
      <c r="AC695" s="19"/>
      <c r="AD695" s="19"/>
      <c r="AE695" s="19"/>
      <c r="AI695" s="18">
        <f>ROUND(AI694-0.001,3)</f>
        <v>0.31</v>
      </c>
      <c r="AJ695" s="9">
        <f t="array" ref="AJ695">PERCENTILE(IF($BB$5:$BB$2729="Y",$AY$5:$AY$2729),$AI695)</f>
        <v>0.99393370926247238</v>
      </c>
      <c r="AK695" s="9">
        <f t="array" ref="AK695">PERCENTILE(IF($BC$5:$BC$2729="Y",$AY$5:$AY$2729),$AI695)</f>
        <v>1.0075106797537481</v>
      </c>
      <c r="AL695" s="9">
        <f t="array" ref="AL695">PERCENTILE(IF($BD$5:$BD$2729="Y",$AY$5:$AY$2729),$AI695)</f>
        <v>0.98028154337891449</v>
      </c>
      <c r="AM695" s="41" t="str">
        <f>IF(AI695&lt;$BJ$7,"Up","Down")</f>
        <v>Up</v>
      </c>
      <c r="AN695" s="41" t="str">
        <f>IF(AI695&lt;$BK$7,"Down","Up")</f>
        <v>Down</v>
      </c>
      <c r="AO695" s="9">
        <f t="array" ref="AO695">PERCENTILE(IF($BT$5:$BT$2729="Y",$BQ$5:$BQ$2729),$AI695)</f>
        <v>0.99277253168802682</v>
      </c>
      <c r="AP695" s="9">
        <f t="array" ref="AP695">PERCENTILE(IF($BU$5:$BU$2729="Y",$BQ$5:$BQ$2729),$AI695)</f>
        <v>1.0101812802473757</v>
      </c>
      <c r="AQ695" s="9">
        <f t="array" ref="AQ695">PERCENTILE(IF($BV$5:$BV$2729="Y",$BQ$5:$BQ$2729),$AI695)</f>
        <v>0.97453960154880159</v>
      </c>
      <c r="AR695" s="41" t="str">
        <f>IF(AI695&lt;$BJ$12,"Up","Down")</f>
        <v>Up</v>
      </c>
      <c r="AS695" s="41" t="str">
        <f>IF(AI695&lt;$BK$12,"Down","Up")</f>
        <v>Down</v>
      </c>
      <c r="AU695" s="4" t="str">
        <f>IF(AZ695=AZ696,IF(AZ695&gt;AZ694,AZ695&amp;"_O",""),AZ695&amp;"_C")</f>
        <v/>
      </c>
      <c r="AV695" s="7" t="str">
        <f>IF(RIGHT(AU695,1)="C",AX695/INDEX($AX$5:$AX$2729,MATCH(AZ695&amp;"_O",$AU$5:$AU$2729,0),1),"")</f>
        <v/>
      </c>
      <c r="AW695" s="38">
        <v>30400</v>
      </c>
      <c r="AX695" s="37">
        <v>152.66999999999999</v>
      </c>
      <c r="AY695" s="7">
        <f>AX695/AX694</f>
        <v>1.0184789859906602</v>
      </c>
      <c r="AZ695" s="4">
        <f>YEAR(AW695)</f>
        <v>1983</v>
      </c>
      <c r="BA695" s="2" t="s">
        <v>6</v>
      </c>
      <c r="BB695" s="12" t="str">
        <f>INDEX($CD$5:$CD$10,MATCH(BA695,$CC$5:$CC$10,0),1)</f>
        <v/>
      </c>
      <c r="BC695" s="12" t="str">
        <f>IF(AND(BB695="Y",AY695&gt;1),"Y","")</f>
        <v/>
      </c>
      <c r="BD695" s="12" t="str">
        <f>IF(AND(BB695="Y",AY695&lt;1),"Y","")</f>
        <v/>
      </c>
      <c r="BE695" s="12" t="str">
        <f>IF(AY695&gt;1,IF(AY694&gt;1,"Y",""),"")</f>
        <v/>
      </c>
      <c r="BF695" s="12" t="str">
        <f>IF(AY695&lt;1,IF(AY694&lt;1,"Y",""),"")</f>
        <v/>
      </c>
      <c r="BG695" s="2"/>
      <c r="BH695" s="2"/>
      <c r="BI695" s="2"/>
      <c r="BJ695" s="2"/>
      <c r="BK695" s="2"/>
      <c r="BL695" s="2"/>
      <c r="BM695" s="4" t="str">
        <f>IF(BR695=BR696,IF(BR695&gt;BR694,BR695&amp;"_O",""),BR695&amp;"_C")</f>
        <v/>
      </c>
      <c r="BN695" s="7" t="str">
        <f>IF(RIGHT(BM695,1)="C",BP695/INDEX($BP$5:$BP$2729,MATCH(BR695&amp;"_O",$BM$5:$BM$2729,0),1),"")</f>
        <v/>
      </c>
      <c r="BO695" s="38">
        <v>30799</v>
      </c>
      <c r="BP695" s="3">
        <v>246.9</v>
      </c>
      <c r="BQ695" s="7">
        <f>BP695/BP694</f>
        <v>1.0063175056042388</v>
      </c>
      <c r="BR695" s="4">
        <f>YEAR(BO695)</f>
        <v>1984</v>
      </c>
      <c r="BS695" s="2" t="s">
        <v>6</v>
      </c>
      <c r="BT695" s="12" t="str">
        <f>INDEX($CD$5:$CD$10,MATCH(BS695,$CC$5:$CC$10,0),1)</f>
        <v/>
      </c>
      <c r="BU695" s="12" t="str">
        <f>IF(AND(BT695="Y",BQ695&gt;1),"Y","")</f>
        <v/>
      </c>
      <c r="BV695" s="12" t="str">
        <f>IF(AND(BT695="Y",BQ695&lt;1),"Y","")</f>
        <v/>
      </c>
      <c r="BW695" s="12" t="str">
        <f>IF(BQ695&gt;1,IF(BQ694&gt;1,"Y",""),"")</f>
        <v>Y</v>
      </c>
      <c r="BX695" s="12" t="str">
        <f>IF(BQ695&lt;1,IF(BQ694&lt;1,"Y",""),"")</f>
        <v/>
      </c>
      <c r="BY695" s="2"/>
      <c r="BZ695" s="2"/>
      <c r="CA695" s="2"/>
    </row>
    <row r="696" spans="2:79">
      <c r="B696" s="4" t="str">
        <f>IF(G696=G697,IF(G696&gt;G695,G696&amp;"_O",""),G696&amp;"_C")</f>
        <v/>
      </c>
      <c r="C696" s="14">
        <f ca="1">RANDBETWEEN(0,1000)/1000</f>
        <v>0.192</v>
      </c>
      <c r="D696" s="16">
        <f>D695+1</f>
        <v>692</v>
      </c>
      <c r="E696" s="10">
        <f>ROUNDDOWN(D696/52,0)+1</f>
        <v>14</v>
      </c>
      <c r="F696" s="15">
        <f>F695+7</f>
        <v>49464</v>
      </c>
      <c r="G696" s="4">
        <f>YEAR(F696)</f>
        <v>2035</v>
      </c>
      <c r="H696" s="33">
        <v>0.71799999999999997</v>
      </c>
      <c r="I696" s="33">
        <v>9.2999999999999999E-2</v>
      </c>
      <c r="J696" s="33">
        <v>0.21199999999999999</v>
      </c>
      <c r="K696" s="16" t="str">
        <f>IF(M695&gt;1,"Up","Down")</f>
        <v>Up</v>
      </c>
      <c r="L696" s="16" t="str">
        <f>IF(K696="Up",IF(H696&lt;$BJ$7,"Up","Down"),IF(H696&lt;$BK$7,"Down","Up"))</f>
        <v>Down</v>
      </c>
      <c r="M696" s="17">
        <f>IF(L696="Up",INDEX($AK$5:$AK$1005,MATCH(I696,$AI$5:$AI$1005,0),1),INDEX($AL$5:$AL$1005,MATCH(J696,$AI$5:$AI$1005,0),1))</f>
        <v>0.97553748783598238</v>
      </c>
      <c r="N696" s="16" t="str">
        <f>IF(P695&gt;1,"Up","Down")</f>
        <v>Up</v>
      </c>
      <c r="O696" s="16" t="str">
        <f>IF(N696="Up",IF(H696&lt;$BJ$12,"Up","Down"),IF(H696&lt;$BK$12,"Down","Up"))</f>
        <v>Down</v>
      </c>
      <c r="P696" s="17">
        <f>IF(O696="Up",INDEX($AP$5:$AP$1005,MATCH(I696,$AI$5:$AI$1005,0),1),INDEX($AQ$5:$AQ$1005,MATCH(J696,$AI$5:$AI$1005,0),1))</f>
        <v>0.96608203514573754</v>
      </c>
      <c r="Q696" s="19">
        <f>T695</f>
        <v>119398.4709623299</v>
      </c>
      <c r="R696" s="19">
        <f>INDEX(model!$S$5:$S$35,MATCH(G696,model!$Q$5:$Q$35,0),1)*model!$O$5</f>
        <v>0</v>
      </c>
      <c r="S696" s="19">
        <f>IF(RIGHT(B696,1)="C",T695*INDEX(model!$T$5:$T$35,MATCH(G696,model!$Q$5:$Q$35,0),1),0)</f>
        <v>0</v>
      </c>
      <c r="T696" s="19">
        <f>(Q696+R696-S696)*M696</f>
        <v>116477.6844140488</v>
      </c>
      <c r="U696" s="19">
        <f>X695</f>
        <v>169995.78204221479</v>
      </c>
      <c r="V696" s="19">
        <f>INDEX(model!$S$5:$S$35,MATCH(G696,model!$Q$5:$Q$35,0),1)*model!$O$6</f>
        <v>0</v>
      </c>
      <c r="W696" s="19">
        <f>IF(RIGHT(B696,1)="C",X695*INDEX(model!$T$5:$T$35,MATCH(G696,model!$Q$5:$Q$35,0),1),0)</f>
        <v>0</v>
      </c>
      <c r="X696" s="19">
        <f>(U696+V696-W696)*P696</f>
        <v>164229.8710815341</v>
      </c>
      <c r="Y696" s="19"/>
      <c r="Z696" s="36" t="str">
        <f>K696&amp;L696</f>
        <v>UpDown</v>
      </c>
      <c r="AA696" s="36" t="str">
        <f>N696&amp;O696</f>
        <v>UpDown</v>
      </c>
      <c r="AB696" s="19"/>
      <c r="AC696" s="19"/>
      <c r="AD696" s="19"/>
      <c r="AE696" s="19"/>
      <c r="AI696" s="18">
        <f>ROUND(AI695-0.001,3)</f>
        <v>0.309</v>
      </c>
      <c r="AJ696" s="9">
        <f t="array" ref="AJ696">PERCENTILE(IF($BB$5:$BB$2729="Y",$AY$5:$AY$2729),$AI696)</f>
        <v>0.99389345986031408</v>
      </c>
      <c r="AK696" s="9">
        <f t="array" ref="AK696">PERCENTILE(IF($BC$5:$BC$2729="Y",$AY$5:$AY$2729),$AI696)</f>
        <v>1.0075050201703273</v>
      </c>
      <c r="AL696" s="9">
        <f t="array" ref="AL696">PERCENTILE(IF($BD$5:$BD$2729="Y",$AY$5:$AY$2729),$AI696)</f>
        <v>0.98027323730680505</v>
      </c>
      <c r="AM696" s="41" t="str">
        <f>IF(AI696&lt;$BJ$7,"Up","Down")</f>
        <v>Up</v>
      </c>
      <c r="AN696" s="41" t="str">
        <f>IF(AI696&lt;$BK$7,"Down","Up")</f>
        <v>Down</v>
      </c>
      <c r="AO696" s="9">
        <f t="array" ref="AO696">PERCENTILE(IF($BT$5:$BT$2729="Y",$BQ$5:$BQ$2729),$AI696)</f>
        <v>0.99273015954739963</v>
      </c>
      <c r="AP696" s="9">
        <f t="array" ref="AP696">PERCENTILE(IF($BU$5:$BU$2729="Y",$BQ$5:$BQ$2729),$AI696)</f>
        <v>1.0101456260290311</v>
      </c>
      <c r="AQ696" s="9">
        <f t="array" ref="AQ696">PERCENTILE(IF($BV$5:$BV$2729="Y",$BQ$5:$BQ$2729),$AI696)</f>
        <v>0.97451532156418685</v>
      </c>
      <c r="AR696" s="41" t="str">
        <f>IF(AI696&lt;$BJ$12,"Up","Down")</f>
        <v>Up</v>
      </c>
      <c r="AS696" s="41" t="str">
        <f>IF(AI696&lt;$BK$12,"Down","Up")</f>
        <v>Down</v>
      </c>
      <c r="AU696" s="4" t="str">
        <f>IF(AZ696=AZ697,IF(AZ696&gt;AZ695,AZ696&amp;"_O",""),AZ696&amp;"_C")</f>
        <v/>
      </c>
      <c r="AV696" s="7" t="str">
        <f>IF(RIGHT(AU696,1)="C",AX696/INDEX($AX$5:$AX$2729,MATCH(AZ696&amp;"_O",$AU$5:$AU$2729,0),1),"")</f>
        <v/>
      </c>
      <c r="AW696" s="38">
        <v>30407</v>
      </c>
      <c r="AX696" s="37">
        <v>153.02000000000001</v>
      </c>
      <c r="AY696" s="7">
        <f>AX696/AX695</f>
        <v>1.0022925263640534</v>
      </c>
      <c r="AZ696" s="4">
        <f>YEAR(AW696)</f>
        <v>1983</v>
      </c>
      <c r="BA696" s="2" t="s">
        <v>6</v>
      </c>
      <c r="BB696" s="12" t="str">
        <f>INDEX($CD$5:$CD$10,MATCH(BA696,$CC$5:$CC$10,0),1)</f>
        <v/>
      </c>
      <c r="BC696" s="12" t="str">
        <f>IF(AND(BB696="Y",AY696&gt;1),"Y","")</f>
        <v/>
      </c>
      <c r="BD696" s="12" t="str">
        <f>IF(AND(BB696="Y",AY696&lt;1),"Y","")</f>
        <v/>
      </c>
      <c r="BE696" s="12" t="str">
        <f>IF(AY696&gt;1,IF(AY695&gt;1,"Y",""),"")</f>
        <v>Y</v>
      </c>
      <c r="BF696" s="12" t="str">
        <f>IF(AY696&lt;1,IF(AY695&lt;1,"Y",""),"")</f>
        <v/>
      </c>
      <c r="BG696" s="2"/>
      <c r="BH696" s="2"/>
      <c r="BI696" s="2"/>
      <c r="BJ696" s="2"/>
      <c r="BK696" s="2"/>
      <c r="BL696" s="2"/>
      <c r="BM696" s="4" t="str">
        <f>IF(BR696=BR697,IF(BR696&gt;BR695,BR696&amp;"_O",""),BR696&amp;"_C")</f>
        <v/>
      </c>
      <c r="BN696" s="7" t="str">
        <f>IF(RIGHT(BM696,1)="C",BP696/INDEX($BP$5:$BP$2729,MATCH(BR696&amp;"_O",$BM$5:$BM$2729,0),1),"")</f>
        <v/>
      </c>
      <c r="BO696" s="38">
        <v>30806</v>
      </c>
      <c r="BP696" s="3">
        <v>250.89</v>
      </c>
      <c r="BQ696" s="7">
        <f>BP696/BP695</f>
        <v>1.016160388821385</v>
      </c>
      <c r="BR696" s="4">
        <f>YEAR(BO696)</f>
        <v>1984</v>
      </c>
      <c r="BS696" s="2" t="s">
        <v>6</v>
      </c>
      <c r="BT696" s="12" t="str">
        <f>INDEX($CD$5:$CD$10,MATCH(BS696,$CC$5:$CC$10,0),1)</f>
        <v/>
      </c>
      <c r="BU696" s="12" t="str">
        <f>IF(AND(BT696="Y",BQ696&gt;1),"Y","")</f>
        <v/>
      </c>
      <c r="BV696" s="12" t="str">
        <f>IF(AND(BT696="Y",BQ696&lt;1),"Y","")</f>
        <v/>
      </c>
      <c r="BW696" s="12" t="str">
        <f>IF(BQ696&gt;1,IF(BQ695&gt;1,"Y",""),"")</f>
        <v>Y</v>
      </c>
      <c r="BX696" s="12" t="str">
        <f>IF(BQ696&lt;1,IF(BQ695&lt;1,"Y",""),"")</f>
        <v/>
      </c>
      <c r="BY696" s="2"/>
      <c r="BZ696" s="2"/>
      <c r="CA696" s="2"/>
    </row>
    <row r="697" spans="2:79">
      <c r="B697" s="4" t="str">
        <f>IF(G697=G698,IF(G697&gt;G696,G697&amp;"_O",""),G697&amp;"_C")</f>
        <v/>
      </c>
      <c r="C697" s="14">
        <f ca="1">RANDBETWEEN(0,1000)/1000</f>
        <v>0.215</v>
      </c>
      <c r="D697" s="16">
        <f>D696+1</f>
        <v>693</v>
      </c>
      <c r="E697" s="10">
        <f>ROUNDDOWN(D697/52,0)+1</f>
        <v>14</v>
      </c>
      <c r="F697" s="15">
        <f>F696+7</f>
        <v>49471</v>
      </c>
      <c r="G697" s="4">
        <f>YEAR(F697)</f>
        <v>2035</v>
      </c>
      <c r="H697" s="33">
        <v>0.33300000000000002</v>
      </c>
      <c r="I697" s="33">
        <v>0.79700000000000004</v>
      </c>
      <c r="J697" s="33">
        <v>0.33600000000000002</v>
      </c>
      <c r="K697" s="16" t="str">
        <f>IF(M696&gt;1,"Up","Down")</f>
        <v>Down</v>
      </c>
      <c r="L697" s="16" t="str">
        <f>IF(K697="Up",IF(H697&lt;$BJ$7,"Up","Down"),IF(H697&lt;$BK$7,"Down","Up"))</f>
        <v>Down</v>
      </c>
      <c r="M697" s="17">
        <f>IF(L697="Up",INDEX($AK$5:$AK$1005,MATCH(I697,$AI$5:$AI$1005,0),1),INDEX($AL$5:$AL$1005,MATCH(J697,$AI$5:$AI$1005,0),1))</f>
        <v>0.98132068136030393</v>
      </c>
      <c r="N697" s="16" t="str">
        <f>IF(P696&gt;1,"Up","Down")</f>
        <v>Down</v>
      </c>
      <c r="O697" s="16" t="str">
        <f>IF(N697="Up",IF(H697&lt;$BJ$12,"Up","Down"),IF(H697&lt;$BK$12,"Down","Up"))</f>
        <v>Down</v>
      </c>
      <c r="P697" s="17">
        <f>IF(O697="Up",INDEX($AP$5:$AP$1005,MATCH(I697,$AI$5:$AI$1005,0),1),INDEX($AQ$5:$AQ$1005,MATCH(J697,$AI$5:$AI$1005,0),1))</f>
        <v>0.97651773153427479</v>
      </c>
      <c r="Q697" s="19">
        <f>T696</f>
        <v>116477.6844140488</v>
      </c>
      <c r="R697" s="19">
        <f>INDEX(model!$S$5:$S$35,MATCH(G697,model!$Q$5:$Q$35,0),1)*model!$O$5</f>
        <v>0</v>
      </c>
      <c r="S697" s="19">
        <f>IF(RIGHT(B697,1)="C",T696*INDEX(model!$T$5:$T$35,MATCH(G697,model!$Q$5:$Q$35,0),1),0)</f>
        <v>0</v>
      </c>
      <c r="T697" s="19">
        <f>(Q697+R697-S697)*M697</f>
        <v>114301.96063246482</v>
      </c>
      <c r="U697" s="19">
        <f>X696</f>
        <v>164229.8710815341</v>
      </c>
      <c r="V697" s="19">
        <f>INDEX(model!$S$5:$S$35,MATCH(G697,model!$Q$5:$Q$35,0),1)*model!$O$6</f>
        <v>0</v>
      </c>
      <c r="W697" s="19">
        <f>IF(RIGHT(B697,1)="C",X696*INDEX(model!$T$5:$T$35,MATCH(G697,model!$Q$5:$Q$35,0),1),0)</f>
        <v>0</v>
      </c>
      <c r="X697" s="19">
        <f>(U697+V697-W697)*P697</f>
        <v>160373.38115870609</v>
      </c>
      <c r="Y697" s="19"/>
      <c r="Z697" s="36" t="str">
        <f>K697&amp;L697</f>
        <v>DownDown</v>
      </c>
      <c r="AA697" s="36" t="str">
        <f>N697&amp;O697</f>
        <v>DownDown</v>
      </c>
      <c r="AB697" s="19"/>
      <c r="AC697" s="19"/>
      <c r="AD697" s="19"/>
      <c r="AE697" s="19"/>
      <c r="AI697" s="18">
        <f>ROUND(AI696-0.001,3)</f>
        <v>0.308</v>
      </c>
      <c r="AJ697" s="9">
        <f t="array" ref="AJ697">PERCENTILE(IF($BB$5:$BB$2729="Y",$AY$5:$AY$2729),$AI697)</f>
        <v>0.99383028459883183</v>
      </c>
      <c r="AK697" s="9">
        <f t="array" ref="AK697">PERCENTILE(IF($BC$5:$BC$2729="Y",$AY$5:$AY$2729),$AI697)</f>
        <v>1.0074939547704926</v>
      </c>
      <c r="AL697" s="9">
        <f t="array" ref="AL697">PERCENTILE(IF($BD$5:$BD$2729="Y",$AY$5:$AY$2729),$AI697)</f>
        <v>0.98024325637805709</v>
      </c>
      <c r="AM697" s="41" t="str">
        <f>IF(AI697&lt;$BJ$7,"Up","Down")</f>
        <v>Up</v>
      </c>
      <c r="AN697" s="41" t="str">
        <f>IF(AI697&lt;$BK$7,"Down","Up")</f>
        <v>Down</v>
      </c>
      <c r="AO697" s="9">
        <f t="array" ref="AO697">PERCENTILE(IF($BT$5:$BT$2729="Y",$BQ$5:$BQ$2729),$AI697)</f>
        <v>0.99270133720414278</v>
      </c>
      <c r="AP697" s="9">
        <f t="array" ref="AP697">PERCENTILE(IF($BU$5:$BU$2729="Y",$BQ$5:$BQ$2729),$AI697)</f>
        <v>1.0101295928440863</v>
      </c>
      <c r="AQ697" s="9">
        <f t="array" ref="AQ697">PERCENTILE(IF($BV$5:$BV$2729="Y",$BQ$5:$BQ$2729),$AI697)</f>
        <v>0.97447815369631796</v>
      </c>
      <c r="AR697" s="41" t="str">
        <f>IF(AI697&lt;$BJ$12,"Up","Down")</f>
        <v>Up</v>
      </c>
      <c r="AS697" s="41" t="str">
        <f>IF(AI697&lt;$BK$12,"Down","Up")</f>
        <v>Down</v>
      </c>
      <c r="AU697" s="4" t="str">
        <f>IF(AZ697=AZ698,IF(AZ697&gt;AZ696,AZ697&amp;"_O",""),AZ697&amp;"_C")</f>
        <v/>
      </c>
      <c r="AV697" s="7" t="str">
        <f>IF(RIGHT(AU697,1)="C",AX697/INDEX($AX$5:$AX$2729,MATCH(AZ697&amp;"_O",$AU$5:$AU$2729,0),1),"")</f>
        <v/>
      </c>
      <c r="AW697" s="38">
        <v>30414</v>
      </c>
      <c r="AX697" s="37">
        <v>152.85</v>
      </c>
      <c r="AY697" s="7">
        <f>AX697/AX696</f>
        <v>0.99888903411318775</v>
      </c>
      <c r="AZ697" s="4">
        <f>YEAR(AW697)</f>
        <v>1983</v>
      </c>
      <c r="BA697" s="2" t="s">
        <v>6</v>
      </c>
      <c r="BB697" s="12" t="str">
        <f>INDEX($CD$5:$CD$10,MATCH(BA697,$CC$5:$CC$10,0),1)</f>
        <v/>
      </c>
      <c r="BC697" s="12" t="str">
        <f>IF(AND(BB697="Y",AY697&gt;1),"Y","")</f>
        <v/>
      </c>
      <c r="BD697" s="12" t="str">
        <f>IF(AND(BB697="Y",AY697&lt;1),"Y","")</f>
        <v/>
      </c>
      <c r="BE697" s="12" t="str">
        <f>IF(AY697&gt;1,IF(AY696&gt;1,"Y",""),"")</f>
        <v/>
      </c>
      <c r="BF697" s="12" t="str">
        <f>IF(AY697&lt;1,IF(AY696&lt;1,"Y",""),"")</f>
        <v/>
      </c>
      <c r="BG697" s="2"/>
      <c r="BH697" s="2"/>
      <c r="BI697" s="2"/>
      <c r="BJ697" s="2"/>
      <c r="BK697" s="2"/>
      <c r="BL697" s="2"/>
      <c r="BM697" s="4" t="str">
        <f>IF(BR697=BR698,IF(BR697&gt;BR696,BR697&amp;"_O",""),BR697&amp;"_C")</f>
        <v/>
      </c>
      <c r="BN697" s="7" t="str">
        <f>IF(RIGHT(BM697,1)="C",BP697/INDEX($BP$5:$BP$2729,MATCH(BR697&amp;"_O",$BM$5:$BM$2729,0),1),"")</f>
        <v/>
      </c>
      <c r="BO697" s="38">
        <v>30813</v>
      </c>
      <c r="BP697" s="3">
        <v>250.57</v>
      </c>
      <c r="BQ697" s="7">
        <f>BP697/BP696</f>
        <v>0.99872454063533822</v>
      </c>
      <c r="BR697" s="4">
        <f>YEAR(BO697)</f>
        <v>1984</v>
      </c>
      <c r="BS697" s="2" t="s">
        <v>6</v>
      </c>
      <c r="BT697" s="12" t="str">
        <f>INDEX($CD$5:$CD$10,MATCH(BS697,$CC$5:$CC$10,0),1)</f>
        <v/>
      </c>
      <c r="BU697" s="12" t="str">
        <f>IF(AND(BT697="Y",BQ697&gt;1),"Y","")</f>
        <v/>
      </c>
      <c r="BV697" s="12" t="str">
        <f>IF(AND(BT697="Y",BQ697&lt;1),"Y","")</f>
        <v/>
      </c>
      <c r="BW697" s="12" t="str">
        <f>IF(BQ697&gt;1,IF(BQ696&gt;1,"Y",""),"")</f>
        <v/>
      </c>
      <c r="BX697" s="12" t="str">
        <f>IF(BQ697&lt;1,IF(BQ696&lt;1,"Y",""),"")</f>
        <v/>
      </c>
      <c r="BY697" s="2"/>
      <c r="BZ697" s="2"/>
      <c r="CA697" s="2"/>
    </row>
    <row r="698" spans="2:79">
      <c r="B698" s="4" t="str">
        <f>IF(G698=G699,IF(G698&gt;G697,G698&amp;"_O",""),G698&amp;"_C")</f>
        <v/>
      </c>
      <c r="C698" s="14">
        <f ca="1">RANDBETWEEN(0,1000)/1000</f>
        <v>4.5999999999999999E-2</v>
      </c>
      <c r="D698" s="16">
        <f>D697+1</f>
        <v>694</v>
      </c>
      <c r="E698" s="10">
        <f>ROUNDDOWN(D698/52,0)+1</f>
        <v>14</v>
      </c>
      <c r="F698" s="15">
        <f>F697+7</f>
        <v>49478</v>
      </c>
      <c r="G698" s="4">
        <f>YEAR(F698)</f>
        <v>2035</v>
      </c>
      <c r="H698" s="33">
        <v>0.27800000000000002</v>
      </c>
      <c r="I698" s="33">
        <v>0.40600000000000003</v>
      </c>
      <c r="J698" s="33">
        <v>0.60399999999999998</v>
      </c>
      <c r="K698" s="16" t="str">
        <f>IF(M697&gt;1,"Up","Down")</f>
        <v>Down</v>
      </c>
      <c r="L698" s="16" t="str">
        <f>IF(K698="Up",IF(H698&lt;$BJ$7,"Up","Down"),IF(H698&lt;$BK$7,"Down","Up"))</f>
        <v>Down</v>
      </c>
      <c r="M698" s="17">
        <f>IF(L698="Up",INDEX($AK$5:$AK$1005,MATCH(I698,$AI$5:$AI$1005,0),1),INDEX($AL$5:$AL$1005,MATCH(J698,$AI$5:$AI$1005,0),1))</f>
        <v>0.99047298399253381</v>
      </c>
      <c r="N698" s="16" t="str">
        <f>IF(P697&gt;1,"Up","Down")</f>
        <v>Down</v>
      </c>
      <c r="O698" s="16" t="str">
        <f>IF(N698="Up",IF(H698&lt;$BJ$12,"Up","Down"),IF(H698&lt;$BK$12,"Down","Up"))</f>
        <v>Down</v>
      </c>
      <c r="P698" s="17">
        <f>IF(O698="Up",INDEX($AP$5:$AP$1005,MATCH(I698,$AI$5:$AI$1005,0),1),INDEX($AQ$5:$AQ$1005,MATCH(J698,$AI$5:$AI$1005,0),1))</f>
        <v>0.98922926677305423</v>
      </c>
      <c r="Q698" s="19">
        <f>T697</f>
        <v>114301.96063246482</v>
      </c>
      <c r="R698" s="19">
        <f>INDEX(model!$S$5:$S$35,MATCH(G698,model!$Q$5:$Q$35,0),1)*model!$O$5</f>
        <v>0</v>
      </c>
      <c r="S698" s="19">
        <f>IF(RIGHT(B698,1)="C",T697*INDEX(model!$T$5:$T$35,MATCH(G698,model!$Q$5:$Q$35,0),1),0)</f>
        <v>0</v>
      </c>
      <c r="T698" s="19">
        <f>(Q698+R698-S698)*M698</f>
        <v>113213.00402383455</v>
      </c>
      <c r="U698" s="19">
        <f>X697</f>
        <v>160373.38115870609</v>
      </c>
      <c r="V698" s="19">
        <f>INDEX(model!$S$5:$S$35,MATCH(G698,model!$Q$5:$Q$35,0),1)*model!$O$6</f>
        <v>0</v>
      </c>
      <c r="W698" s="19">
        <f>IF(RIGHT(B698,1)="C",X697*INDEX(model!$T$5:$T$35,MATCH(G698,model!$Q$5:$Q$35,0),1),0)</f>
        <v>0</v>
      </c>
      <c r="X698" s="19">
        <f>(U698+V698-W698)*P698</f>
        <v>158646.04225354237</v>
      </c>
      <c r="Y698" s="19"/>
      <c r="Z698" s="36" t="str">
        <f>K698&amp;L698</f>
        <v>DownDown</v>
      </c>
      <c r="AA698" s="36" t="str">
        <f>N698&amp;O698</f>
        <v>DownDown</v>
      </c>
      <c r="AB698" s="19"/>
      <c r="AC698" s="19"/>
      <c r="AD698" s="19"/>
      <c r="AE698" s="19"/>
      <c r="AI698" s="18">
        <f>ROUND(AI697-0.001,3)</f>
        <v>0.307</v>
      </c>
      <c r="AJ698" s="9">
        <f t="array" ref="AJ698">PERCENTILE(IF($BB$5:$BB$2729="Y",$AY$5:$AY$2729),$AI698)</f>
        <v>0.99377605867209229</v>
      </c>
      <c r="AK698" s="9">
        <f t="array" ref="AK698">PERCENTILE(IF($BC$5:$BC$2729="Y",$AY$5:$AY$2729),$AI698)</f>
        <v>1.0074573597514558</v>
      </c>
      <c r="AL698" s="9">
        <f t="array" ref="AL698">PERCENTILE(IF($BD$5:$BD$2729="Y",$AY$5:$AY$2729),$AI698)</f>
        <v>0.98021505687022559</v>
      </c>
      <c r="AM698" s="41" t="str">
        <f>IF(AI698&lt;$BJ$7,"Up","Down")</f>
        <v>Up</v>
      </c>
      <c r="AN698" s="41" t="str">
        <f>IF(AI698&lt;$BK$7,"Down","Up")</f>
        <v>Down</v>
      </c>
      <c r="AO698" s="9">
        <f t="array" ref="AO698">PERCENTILE(IF($BT$5:$BT$2729="Y",$BQ$5:$BQ$2729),$AI698)</f>
        <v>0.99265962081901638</v>
      </c>
      <c r="AP698" s="9">
        <f t="array" ref="AP698">PERCENTILE(IF($BU$5:$BU$2729="Y",$BQ$5:$BQ$2729),$AI698)</f>
        <v>1.0101084494662178</v>
      </c>
      <c r="AQ698" s="9">
        <f t="array" ref="AQ698">PERCENTILE(IF($BV$5:$BV$2729="Y",$BQ$5:$BQ$2729),$AI698)</f>
        <v>0.97445692622380053</v>
      </c>
      <c r="AR698" s="41" t="str">
        <f>IF(AI698&lt;$BJ$12,"Up","Down")</f>
        <v>Up</v>
      </c>
      <c r="AS698" s="41" t="str">
        <f>IF(AI698&lt;$BK$12,"Down","Up")</f>
        <v>Down</v>
      </c>
      <c r="AU698" s="4" t="str">
        <f>IF(AZ698=AZ699,IF(AZ698&gt;AZ697,AZ698&amp;"_O",""),AZ698&amp;"_C")</f>
        <v/>
      </c>
      <c r="AV698" s="7" t="str">
        <f>IF(RIGHT(AU698,1)="C",AX698/INDEX($AX$5:$AX$2729,MATCH(AZ698&amp;"_O",$AU$5:$AU$2729,0),1),"")</f>
        <v/>
      </c>
      <c r="AW698" s="38">
        <v>30421</v>
      </c>
      <c r="AX698" s="37">
        <v>158.75</v>
      </c>
      <c r="AY698" s="7">
        <f>AX698/AX697</f>
        <v>1.0385999345763821</v>
      </c>
      <c r="AZ698" s="4">
        <f>YEAR(AW698)</f>
        <v>1983</v>
      </c>
      <c r="BA698" s="2" t="s">
        <v>6</v>
      </c>
      <c r="BB698" s="12" t="str">
        <f>INDEX($CD$5:$CD$10,MATCH(BA698,$CC$5:$CC$10,0),1)</f>
        <v/>
      </c>
      <c r="BC698" s="12" t="str">
        <f>IF(AND(BB698="Y",AY698&gt;1),"Y","")</f>
        <v/>
      </c>
      <c r="BD698" s="12" t="str">
        <f>IF(AND(BB698="Y",AY698&lt;1),"Y","")</f>
        <v/>
      </c>
      <c r="BE698" s="12" t="str">
        <f>IF(AY698&gt;1,IF(AY697&gt;1,"Y",""),"")</f>
        <v/>
      </c>
      <c r="BF698" s="12" t="str">
        <f>IF(AY698&lt;1,IF(AY697&lt;1,"Y",""),"")</f>
        <v/>
      </c>
      <c r="BG698" s="2"/>
      <c r="BH698" s="2"/>
      <c r="BI698" s="2"/>
      <c r="BJ698" s="2"/>
      <c r="BK698" s="2"/>
      <c r="BL698" s="2"/>
      <c r="BM698" s="4" t="str">
        <f>IF(BR698=BR699,IF(BR698&gt;BR697,BR698&amp;"_O",""),BR698&amp;"_C")</f>
        <v/>
      </c>
      <c r="BN698" s="7" t="str">
        <f>IF(RIGHT(BM698,1)="C",BP698/INDEX($BP$5:$BP$2729,MATCH(BR698&amp;"_O",$BM$5:$BM$2729,0),1),"")</f>
        <v/>
      </c>
      <c r="BO698" s="38">
        <v>30820</v>
      </c>
      <c r="BP698" s="3">
        <v>244.61</v>
      </c>
      <c r="BQ698" s="7">
        <f>BP698/BP697</f>
        <v>0.97621423155206133</v>
      </c>
      <c r="BR698" s="4">
        <f>YEAR(BO698)</f>
        <v>1984</v>
      </c>
      <c r="BS698" s="2" t="s">
        <v>6</v>
      </c>
      <c r="BT698" s="12" t="str">
        <f>INDEX($CD$5:$CD$10,MATCH(BS698,$CC$5:$CC$10,0),1)</f>
        <v/>
      </c>
      <c r="BU698" s="12" t="str">
        <f>IF(AND(BT698="Y",BQ698&gt;1),"Y","")</f>
        <v/>
      </c>
      <c r="BV698" s="12" t="str">
        <f>IF(AND(BT698="Y",BQ698&lt;1),"Y","")</f>
        <v/>
      </c>
      <c r="BW698" s="12" t="str">
        <f>IF(BQ698&gt;1,IF(BQ697&gt;1,"Y",""),"")</f>
        <v/>
      </c>
      <c r="BX698" s="12" t="str">
        <f>IF(BQ698&lt;1,IF(BQ697&lt;1,"Y",""),"")</f>
        <v>Y</v>
      </c>
      <c r="BY698" s="2"/>
      <c r="BZ698" s="2"/>
      <c r="CA698" s="2"/>
    </row>
    <row r="699" spans="2:79">
      <c r="B699" s="4" t="str">
        <f>IF(G699=G700,IF(G699&gt;G698,G699&amp;"_O",""),G699&amp;"_C")</f>
        <v/>
      </c>
      <c r="C699" s="14">
        <f ca="1">RANDBETWEEN(0,1000)/1000</f>
        <v>0.85899999999999999</v>
      </c>
      <c r="D699" s="16">
        <f>D698+1</f>
        <v>695</v>
      </c>
      <c r="E699" s="10">
        <f>ROUNDDOWN(D699/52,0)+1</f>
        <v>14</v>
      </c>
      <c r="F699" s="15">
        <f>F698+7</f>
        <v>49485</v>
      </c>
      <c r="G699" s="4">
        <f>YEAR(F699)</f>
        <v>2035</v>
      </c>
      <c r="H699" s="33">
        <v>0.14099999999999999</v>
      </c>
      <c r="I699" s="33">
        <v>0.65300000000000002</v>
      </c>
      <c r="J699" s="33">
        <v>0.93600000000000005</v>
      </c>
      <c r="K699" s="16" t="str">
        <f>IF(M698&gt;1,"Up","Down")</f>
        <v>Down</v>
      </c>
      <c r="L699" s="16" t="str">
        <f>IF(K699="Up",IF(H699&lt;$BJ$7,"Up","Down"),IF(H699&lt;$BK$7,"Down","Up"))</f>
        <v>Down</v>
      </c>
      <c r="M699" s="17">
        <f>IF(L699="Up",INDEX($AK$5:$AK$1005,MATCH(I699,$AI$5:$AI$1005,0),1),INDEX($AL$5:$AL$1005,MATCH(J699,$AI$5:$AI$1005,0),1))</f>
        <v>0.99854675244135049</v>
      </c>
      <c r="N699" s="16" t="str">
        <f>IF(P698&gt;1,"Up","Down")</f>
        <v>Down</v>
      </c>
      <c r="O699" s="16" t="str">
        <f>IF(N699="Up",IF(H699&lt;$BJ$12,"Up","Down"),IF(H699&lt;$BK$12,"Down","Up"))</f>
        <v>Down</v>
      </c>
      <c r="P699" s="17">
        <f>IF(O699="Up",INDEX($AP$5:$AP$1005,MATCH(I699,$AI$5:$AI$1005,0),1),INDEX($AQ$5:$AQ$1005,MATCH(J699,$AI$5:$AI$1005,0),1))</f>
        <v>0.99845987031767658</v>
      </c>
      <c r="Q699" s="19">
        <f>T698</f>
        <v>113213.00402383455</v>
      </c>
      <c r="R699" s="19">
        <f>INDEX(model!$S$5:$S$35,MATCH(G699,model!$Q$5:$Q$35,0),1)*model!$O$5</f>
        <v>0</v>
      </c>
      <c r="S699" s="19">
        <f>IF(RIGHT(B699,1)="C",T698*INDEX(model!$T$5:$T$35,MATCH(G699,model!$Q$5:$Q$35,0),1),0)</f>
        <v>0</v>
      </c>
      <c r="T699" s="19">
        <f>(Q699+R699-S699)*M699</f>
        <v>113048.47750212954</v>
      </c>
      <c r="U699" s="19">
        <f>X698</f>
        <v>158646.04225354237</v>
      </c>
      <c r="V699" s="19">
        <f>INDEX(model!$S$5:$S$35,MATCH(G699,model!$Q$5:$Q$35,0),1)*model!$O$6</f>
        <v>0</v>
      </c>
      <c r="W699" s="19">
        <f>IF(RIGHT(B699,1)="C",X698*INDEX(model!$T$5:$T$35,MATCH(G699,model!$Q$5:$Q$35,0),1),0)</f>
        <v>0</v>
      </c>
      <c r="X699" s="19">
        <f>(U699+V699-W699)*P699</f>
        <v>158401.70677488454</v>
      </c>
      <c r="Y699" s="19"/>
      <c r="Z699" s="36" t="str">
        <f>K699&amp;L699</f>
        <v>DownDown</v>
      </c>
      <c r="AA699" s="36" t="str">
        <f>N699&amp;O699</f>
        <v>DownDown</v>
      </c>
      <c r="AB699" s="19"/>
      <c r="AC699" s="19"/>
      <c r="AD699" s="19"/>
      <c r="AE699" s="19"/>
      <c r="AI699" s="18">
        <f>ROUND(AI698-0.001,3)</f>
        <v>0.30599999999999999</v>
      </c>
      <c r="AJ699" s="9">
        <f t="array" ref="AJ699">PERCENTILE(IF($BB$5:$BB$2729="Y",$AY$5:$AY$2729),$AI699)</f>
        <v>0.99374297070638551</v>
      </c>
      <c r="AK699" s="9">
        <f t="array" ref="AK699">PERCENTILE(IF($BC$5:$BC$2729="Y",$AY$5:$AY$2729),$AI699)</f>
        <v>1.0073938029052865</v>
      </c>
      <c r="AL699" s="9">
        <f t="array" ref="AL699">PERCENTILE(IF($BD$5:$BD$2729="Y",$AY$5:$AY$2729),$AI699)</f>
        <v>0.98020132292907614</v>
      </c>
      <c r="AM699" s="41" t="str">
        <f>IF(AI699&lt;$BJ$7,"Up","Down")</f>
        <v>Up</v>
      </c>
      <c r="AN699" s="41" t="str">
        <f>IF(AI699&lt;$BK$7,"Down","Up")</f>
        <v>Down</v>
      </c>
      <c r="AO699" s="9">
        <f t="array" ref="AO699">PERCENTILE(IF($BT$5:$BT$2729="Y",$BQ$5:$BQ$2729),$AI699)</f>
        <v>0.99256715080245639</v>
      </c>
      <c r="AP699" s="9">
        <f t="array" ref="AP699">PERCENTILE(IF($BU$5:$BU$2729="Y",$BQ$5:$BQ$2729),$AI699)</f>
        <v>1.0100843633708172</v>
      </c>
      <c r="AQ699" s="9">
        <f t="array" ref="AQ699">PERCENTILE(IF($BV$5:$BV$2729="Y",$BQ$5:$BQ$2729),$AI699)</f>
        <v>0.97439301955117996</v>
      </c>
      <c r="AR699" s="41" t="str">
        <f>IF(AI699&lt;$BJ$12,"Up","Down")</f>
        <v>Up</v>
      </c>
      <c r="AS699" s="41" t="str">
        <f>IF(AI699&lt;$BK$12,"Down","Up")</f>
        <v>Down</v>
      </c>
      <c r="AU699" s="4" t="str">
        <f>IF(AZ699=AZ700,IF(AZ699&gt;AZ698,AZ699&amp;"_O",""),AZ699&amp;"_C")</f>
        <v/>
      </c>
      <c r="AV699" s="7" t="str">
        <f>IF(RIGHT(AU699,1)="C",AX699/INDEX($AX$5:$AX$2729,MATCH(AZ699&amp;"_O",$AU$5:$AU$2729,0),1),"")</f>
        <v/>
      </c>
      <c r="AW699" s="38">
        <v>30428</v>
      </c>
      <c r="AX699" s="37">
        <v>160.41999999999999</v>
      </c>
      <c r="AY699" s="7">
        <f>AX699/AX698</f>
        <v>1.0105196850393701</v>
      </c>
      <c r="AZ699" s="4">
        <f>YEAR(AW699)</f>
        <v>1983</v>
      </c>
      <c r="BA699" s="2" t="s">
        <v>6</v>
      </c>
      <c r="BB699" s="12" t="str">
        <f>INDEX($CD$5:$CD$10,MATCH(BA699,$CC$5:$CC$10,0),1)</f>
        <v/>
      </c>
      <c r="BC699" s="12" t="str">
        <f>IF(AND(BB699="Y",AY699&gt;1),"Y","")</f>
        <v/>
      </c>
      <c r="BD699" s="12" t="str">
        <f>IF(AND(BB699="Y",AY699&lt;1),"Y","")</f>
        <v/>
      </c>
      <c r="BE699" s="12" t="str">
        <f>IF(AY699&gt;1,IF(AY698&gt;1,"Y",""),"")</f>
        <v>Y</v>
      </c>
      <c r="BF699" s="12" t="str">
        <f>IF(AY699&lt;1,IF(AY698&lt;1,"Y",""),"")</f>
        <v/>
      </c>
      <c r="BG699" s="2"/>
      <c r="BH699" s="2"/>
      <c r="BI699" s="2"/>
      <c r="BJ699" s="2"/>
      <c r="BK699" s="2"/>
      <c r="BL699" s="2"/>
      <c r="BM699" s="4" t="str">
        <f>IF(BR699=BR700,IF(BR699&gt;BR698,BR699&amp;"_O",""),BR699&amp;"_C")</f>
        <v/>
      </c>
      <c r="BN699" s="7" t="str">
        <f>IF(RIGHT(BM699,1)="C",BP699/INDEX($BP$5:$BP$2729,MATCH(BR699&amp;"_O",$BM$5:$BM$2729,0),1),"")</f>
        <v/>
      </c>
      <c r="BO699" s="38">
        <v>30827</v>
      </c>
      <c r="BP699" s="3">
        <v>235.23</v>
      </c>
      <c r="BQ699" s="7">
        <f>BP699/BP698</f>
        <v>0.96165324393933194</v>
      </c>
      <c r="BR699" s="4">
        <f>YEAR(BO699)</f>
        <v>1984</v>
      </c>
      <c r="BS699" s="2" t="s">
        <v>6</v>
      </c>
      <c r="BT699" s="12" t="str">
        <f>INDEX($CD$5:$CD$10,MATCH(BS699,$CC$5:$CC$10,0),1)</f>
        <v/>
      </c>
      <c r="BU699" s="12" t="str">
        <f>IF(AND(BT699="Y",BQ699&gt;1),"Y","")</f>
        <v/>
      </c>
      <c r="BV699" s="12" t="str">
        <f>IF(AND(BT699="Y",BQ699&lt;1),"Y","")</f>
        <v/>
      </c>
      <c r="BW699" s="12" t="str">
        <f>IF(BQ699&gt;1,IF(BQ698&gt;1,"Y",""),"")</f>
        <v/>
      </c>
      <c r="BX699" s="12" t="str">
        <f>IF(BQ699&lt;1,IF(BQ698&lt;1,"Y",""),"")</f>
        <v>Y</v>
      </c>
      <c r="BY699" s="2"/>
      <c r="BZ699" s="2"/>
      <c r="CA699" s="2"/>
    </row>
    <row r="700" spans="2:79">
      <c r="B700" s="4" t="str">
        <f>IF(G700=G701,IF(G700&gt;G699,G700&amp;"_O",""),G700&amp;"_C")</f>
        <v/>
      </c>
      <c r="C700" s="14">
        <f ca="1">RANDBETWEEN(0,1000)/1000</f>
        <v>0.46200000000000002</v>
      </c>
      <c r="D700" s="16">
        <f>D699+1</f>
        <v>696</v>
      </c>
      <c r="E700" s="10">
        <f>ROUNDDOWN(D700/52,0)+1</f>
        <v>14</v>
      </c>
      <c r="F700" s="15">
        <f>F699+7</f>
        <v>49492</v>
      </c>
      <c r="G700" s="4">
        <f>YEAR(F700)</f>
        <v>2035</v>
      </c>
      <c r="H700" s="33">
        <v>0.19400000000000001</v>
      </c>
      <c r="I700" s="33">
        <v>0.58099999999999996</v>
      </c>
      <c r="J700" s="33">
        <v>0.21</v>
      </c>
      <c r="K700" s="16" t="str">
        <f>IF(M699&gt;1,"Up","Down")</f>
        <v>Down</v>
      </c>
      <c r="L700" s="16" t="str">
        <f>IF(K700="Up",IF(H700&lt;$BJ$7,"Up","Down"),IF(H700&lt;$BK$7,"Down","Up"))</f>
        <v>Down</v>
      </c>
      <c r="M700" s="17">
        <f>IF(L700="Up",INDEX($AK$5:$AK$1005,MATCH(I700,$AI$5:$AI$1005,0),1),INDEX($AL$5:$AL$1005,MATCH(J700,$AI$5:$AI$1005,0),1))</f>
        <v>0.97549052809591252</v>
      </c>
      <c r="N700" s="16" t="str">
        <f>IF(P699&gt;1,"Up","Down")</f>
        <v>Down</v>
      </c>
      <c r="O700" s="16" t="str">
        <f>IF(N700="Up",IF(H700&lt;$BJ$12,"Up","Down"),IF(H700&lt;$BK$12,"Down","Up"))</f>
        <v>Down</v>
      </c>
      <c r="P700" s="17">
        <f>IF(O700="Up",INDEX($AP$5:$AP$1005,MATCH(I700,$AI$5:$AI$1005,0),1),INDEX($AQ$5:$AQ$1005,MATCH(J700,$AI$5:$AI$1005,0),1))</f>
        <v>0.96595013450532574</v>
      </c>
      <c r="Q700" s="19">
        <f>T699</f>
        <v>113048.47750212954</v>
      </c>
      <c r="R700" s="19">
        <f>INDEX(model!$S$5:$S$35,MATCH(G700,model!$Q$5:$Q$35,0),1)*model!$O$5</f>
        <v>0</v>
      </c>
      <c r="S700" s="19">
        <f>IF(RIGHT(B700,1)="C",T699*INDEX(model!$T$5:$T$35,MATCH(G700,model!$Q$5:$Q$35,0),1),0)</f>
        <v>0</v>
      </c>
      <c r="T700" s="19">
        <f>(Q700+R700-S700)*M700</f>
        <v>110277.71901899122</v>
      </c>
      <c r="U700" s="19">
        <f>X699</f>
        <v>158401.70677488454</v>
      </c>
      <c r="V700" s="19">
        <f>INDEX(model!$S$5:$S$35,MATCH(G700,model!$Q$5:$Q$35,0),1)*model!$O$6</f>
        <v>0</v>
      </c>
      <c r="W700" s="19">
        <f>IF(RIGHT(B700,1)="C",X699*INDEX(model!$T$5:$T$35,MATCH(G700,model!$Q$5:$Q$35,0),1),0)</f>
        <v>0</v>
      </c>
      <c r="X700" s="19">
        <f>(U700+V700-W700)*P700</f>
        <v>153008.14996507289</v>
      </c>
      <c r="Y700" s="19"/>
      <c r="Z700" s="36" t="str">
        <f>K700&amp;L700</f>
        <v>DownDown</v>
      </c>
      <c r="AA700" s="36" t="str">
        <f>N700&amp;O700</f>
        <v>DownDown</v>
      </c>
      <c r="AB700" s="19"/>
      <c r="AC700" s="19"/>
      <c r="AD700" s="19"/>
      <c r="AE700" s="19"/>
      <c r="AI700" s="18">
        <f>ROUND(AI699-0.001,3)</f>
        <v>0.30499999999999999</v>
      </c>
      <c r="AJ700" s="9">
        <f t="array" ref="AJ700">PERCENTILE(IF($BB$5:$BB$2729="Y",$AY$5:$AY$2729),$AI700)</f>
        <v>0.99369073337500236</v>
      </c>
      <c r="AK700" s="9">
        <f t="array" ref="AK700">PERCENTILE(IF($BC$5:$BC$2729="Y",$AY$5:$AY$2729),$AI700)</f>
        <v>1.0073817538557146</v>
      </c>
      <c r="AL700" s="9">
        <f t="array" ref="AL700">PERCENTILE(IF($BD$5:$BD$2729="Y",$AY$5:$AY$2729),$AI700)</f>
        <v>0.98013478106976837</v>
      </c>
      <c r="AM700" s="41" t="str">
        <f>IF(AI700&lt;$BJ$7,"Up","Down")</f>
        <v>Up</v>
      </c>
      <c r="AN700" s="41" t="str">
        <f>IF(AI700&lt;$BK$7,"Down","Up")</f>
        <v>Down</v>
      </c>
      <c r="AO700" s="9">
        <f t="array" ref="AO700">PERCENTILE(IF($BT$5:$BT$2729="Y",$BQ$5:$BQ$2729),$AI700)</f>
        <v>0.99254999657843623</v>
      </c>
      <c r="AP700" s="9">
        <f t="array" ref="AP700">PERCENTILE(IF($BU$5:$BU$2729="Y",$BQ$5:$BQ$2729),$AI700)</f>
        <v>1.0100546403883821</v>
      </c>
      <c r="AQ700" s="9">
        <f t="array" ref="AQ700">PERCENTILE(IF($BV$5:$BV$2729="Y",$BQ$5:$BQ$2729),$AI700)</f>
        <v>0.97429813241218854</v>
      </c>
      <c r="AR700" s="41" t="str">
        <f>IF(AI700&lt;$BJ$12,"Up","Down")</f>
        <v>Up</v>
      </c>
      <c r="AS700" s="41" t="str">
        <f>IF(AI700&lt;$BK$12,"Down","Up")</f>
        <v>Down</v>
      </c>
      <c r="AU700" s="4" t="str">
        <f>IF(AZ700=AZ701,IF(AZ700&gt;AZ699,AZ700&amp;"_O",""),AZ700&amp;"_C")</f>
        <v/>
      </c>
      <c r="AV700" s="7" t="str">
        <f>IF(RIGHT(AU700,1)="C",AX700/INDEX($AX$5:$AX$2729,MATCH(AZ700&amp;"_O",$AU$5:$AU$2729,0),1),"")</f>
        <v/>
      </c>
      <c r="AW700" s="38">
        <v>30435</v>
      </c>
      <c r="AX700" s="37">
        <v>164.43</v>
      </c>
      <c r="AY700" s="7">
        <f>AX700/AX699</f>
        <v>1.0249968831816483</v>
      </c>
      <c r="AZ700" s="4">
        <f>YEAR(AW700)</f>
        <v>1983</v>
      </c>
      <c r="BA700" s="2" t="s">
        <v>6</v>
      </c>
      <c r="BB700" s="12" t="str">
        <f>INDEX($CD$5:$CD$10,MATCH(BA700,$CC$5:$CC$10,0),1)</f>
        <v/>
      </c>
      <c r="BC700" s="12" t="str">
        <f>IF(AND(BB700="Y",AY700&gt;1),"Y","")</f>
        <v/>
      </c>
      <c r="BD700" s="12" t="str">
        <f>IF(AND(BB700="Y",AY700&lt;1),"Y","")</f>
        <v/>
      </c>
      <c r="BE700" s="12" t="str">
        <f>IF(AY700&gt;1,IF(AY699&gt;1,"Y",""),"")</f>
        <v>Y</v>
      </c>
      <c r="BF700" s="12" t="str">
        <f>IF(AY700&lt;1,IF(AY699&lt;1,"Y",""),"")</f>
        <v/>
      </c>
      <c r="BG700" s="2"/>
      <c r="BH700" s="2"/>
      <c r="BI700" s="2"/>
      <c r="BJ700" s="2"/>
      <c r="BK700" s="2"/>
      <c r="BL700" s="2"/>
      <c r="BM700" s="4" t="str">
        <f>IF(BR700=BR701,IF(BR700&gt;BR699,BR700&amp;"_O",""),BR700&amp;"_C")</f>
        <v/>
      </c>
      <c r="BN700" s="7" t="str">
        <f>IF(RIGHT(BM700,1)="C",BP700/INDEX($BP$5:$BP$2729,MATCH(BR700&amp;"_O",$BM$5:$BM$2729,0),1),"")</f>
        <v/>
      </c>
      <c r="BO700" s="38">
        <v>30834</v>
      </c>
      <c r="BP700" s="3">
        <v>235.9</v>
      </c>
      <c r="BQ700" s="7">
        <f>BP700/BP699</f>
        <v>1.0028482761552524</v>
      </c>
      <c r="BR700" s="4">
        <f>YEAR(BO700)</f>
        <v>1984</v>
      </c>
      <c r="BS700" s="2" t="s">
        <v>6</v>
      </c>
      <c r="BT700" s="12" t="str">
        <f>INDEX($CD$5:$CD$10,MATCH(BS700,$CC$5:$CC$10,0),1)</f>
        <v/>
      </c>
      <c r="BU700" s="12" t="str">
        <f>IF(AND(BT700="Y",BQ700&gt;1),"Y","")</f>
        <v/>
      </c>
      <c r="BV700" s="12" t="str">
        <f>IF(AND(BT700="Y",BQ700&lt;1),"Y","")</f>
        <v/>
      </c>
      <c r="BW700" s="12" t="str">
        <f>IF(BQ700&gt;1,IF(BQ699&gt;1,"Y",""),"")</f>
        <v/>
      </c>
      <c r="BX700" s="12" t="str">
        <f>IF(BQ700&lt;1,IF(BQ699&lt;1,"Y",""),"")</f>
        <v/>
      </c>
      <c r="BY700" s="2"/>
      <c r="BZ700" s="2"/>
      <c r="CA700" s="2"/>
    </row>
    <row r="701" spans="2:79">
      <c r="B701" s="4" t="str">
        <f>IF(G701=G702,IF(G701&gt;G700,G701&amp;"_O",""),G701&amp;"_C")</f>
        <v/>
      </c>
      <c r="C701" s="14">
        <f ca="1">RANDBETWEEN(0,1000)/1000</f>
        <v>0.59699999999999998</v>
      </c>
      <c r="D701" s="16">
        <f>D700+1</f>
        <v>697</v>
      </c>
      <c r="E701" s="10">
        <f>ROUNDDOWN(D701/52,0)+1</f>
        <v>14</v>
      </c>
      <c r="F701" s="15">
        <f>F700+7</f>
        <v>49499</v>
      </c>
      <c r="G701" s="4">
        <f>YEAR(F701)</f>
        <v>2035</v>
      </c>
      <c r="H701" s="33">
        <v>0.40899999999999997</v>
      </c>
      <c r="I701" s="33">
        <v>0.312</v>
      </c>
      <c r="J701" s="33">
        <v>0.28799999999999998</v>
      </c>
      <c r="K701" s="16" t="str">
        <f>IF(M700&gt;1,"Up","Down")</f>
        <v>Down</v>
      </c>
      <c r="L701" s="16" t="str">
        <f>IF(K701="Up",IF(H701&lt;$BJ$7,"Up","Down"),IF(H701&lt;$BK$7,"Down","Up"))</f>
        <v>Up</v>
      </c>
      <c r="M701" s="17">
        <f>IF(L701="Up",INDEX($AK$5:$AK$1005,MATCH(I701,$AI$5:$AI$1005,0),1),INDEX($AL$5:$AL$1005,MATCH(J701,$AI$5:$AI$1005,0),1))</f>
        <v>1.0075333233627399</v>
      </c>
      <c r="N701" s="16" t="str">
        <f>IF(P700&gt;1,"Up","Down")</f>
        <v>Down</v>
      </c>
      <c r="O701" s="16" t="str">
        <f>IF(N701="Up",IF(H701&lt;$BJ$12,"Up","Down"),IF(H701&lt;$BK$12,"Down","Up"))</f>
        <v>Down</v>
      </c>
      <c r="P701" s="17">
        <f>IF(O701="Up",INDEX($AP$5:$AP$1005,MATCH(I701,$AI$5:$AI$1005,0),1),INDEX($AQ$5:$AQ$1005,MATCH(J701,$AI$5:$AI$1005,0),1))</f>
        <v>0.97335553036482836</v>
      </c>
      <c r="Q701" s="19">
        <f>T700</f>
        <v>110277.71901899122</v>
      </c>
      <c r="R701" s="19">
        <f>INDEX(model!$S$5:$S$35,MATCH(G701,model!$Q$5:$Q$35,0),1)*model!$O$5</f>
        <v>0</v>
      </c>
      <c r="S701" s="19">
        <f>IF(RIGHT(B701,1)="C",T700*INDEX(model!$T$5:$T$35,MATCH(G701,model!$Q$5:$Q$35,0),1),0)</f>
        <v>0</v>
      </c>
      <c r="T701" s="19">
        <f>(Q701+R701-S701)*M701</f>
        <v>111108.47673606666</v>
      </c>
      <c r="U701" s="19">
        <f>X700</f>
        <v>153008.14996507289</v>
      </c>
      <c r="V701" s="19">
        <f>INDEX(model!$S$5:$S$35,MATCH(G701,model!$Q$5:$Q$35,0),1)*model!$O$6</f>
        <v>0</v>
      </c>
      <c r="W701" s="19">
        <f>IF(RIGHT(B701,1)="C",X700*INDEX(model!$T$5:$T$35,MATCH(G701,model!$Q$5:$Q$35,0),1),0)</f>
        <v>0</v>
      </c>
      <c r="X701" s="19">
        <f>(U701+V701-W701)*P701</f>
        <v>148931.32895939471</v>
      </c>
      <c r="Y701" s="19"/>
      <c r="Z701" s="36" t="str">
        <f>K701&amp;L701</f>
        <v>DownUp</v>
      </c>
      <c r="AA701" s="36" t="str">
        <f>N701&amp;O701</f>
        <v>DownDown</v>
      </c>
      <c r="AB701" s="19"/>
      <c r="AC701" s="19"/>
      <c r="AD701" s="19"/>
      <c r="AE701" s="19"/>
      <c r="AI701" s="18">
        <f>ROUND(AI700-0.001,3)</f>
        <v>0.30399999999999999</v>
      </c>
      <c r="AJ701" s="9">
        <f t="array" ref="AJ701">PERCENTILE(IF($BB$5:$BB$2729="Y",$AY$5:$AY$2729),$AI701)</f>
        <v>0.99365933499918602</v>
      </c>
      <c r="AK701" s="9">
        <f t="array" ref="AK701">PERCENTILE(IF($BC$5:$BC$2729="Y",$AY$5:$AY$2729),$AI701)</f>
        <v>1.0073634333715085</v>
      </c>
      <c r="AL701" s="9">
        <f t="array" ref="AL701">PERCENTILE(IF($BD$5:$BD$2729="Y",$AY$5:$AY$2729),$AI701)</f>
        <v>0.98010460381160858</v>
      </c>
      <c r="AM701" s="41" t="str">
        <f>IF(AI701&lt;$BJ$7,"Up","Down")</f>
        <v>Up</v>
      </c>
      <c r="AN701" s="41" t="str">
        <f>IF(AI701&lt;$BK$7,"Down","Up")</f>
        <v>Down</v>
      </c>
      <c r="AO701" s="9">
        <f t="array" ref="AO701">PERCENTILE(IF($BT$5:$BT$2729="Y",$BQ$5:$BQ$2729),$AI701)</f>
        <v>0.99246972475563422</v>
      </c>
      <c r="AP701" s="9">
        <f t="array" ref="AP701">PERCENTILE(IF($BU$5:$BU$2729="Y",$BQ$5:$BQ$2729),$AI701)</f>
        <v>1.0099902369757208</v>
      </c>
      <c r="AQ701" s="9">
        <f t="array" ref="AQ701">PERCENTILE(IF($BV$5:$BV$2729="Y",$BQ$5:$BQ$2729),$AI701)</f>
        <v>0.97423543156350645</v>
      </c>
      <c r="AR701" s="41" t="str">
        <f>IF(AI701&lt;$BJ$12,"Up","Down")</f>
        <v>Up</v>
      </c>
      <c r="AS701" s="41" t="str">
        <f>IF(AI701&lt;$BK$12,"Down","Up")</f>
        <v>Down</v>
      </c>
      <c r="AU701" s="4" t="str">
        <f>IF(AZ701=AZ702,IF(AZ701&gt;AZ700,AZ701&amp;"_O",""),AZ701&amp;"_C")</f>
        <v/>
      </c>
      <c r="AV701" s="7" t="str">
        <f>IF(RIGHT(AU701,1)="C",AX701/INDEX($AX$5:$AX$2729,MATCH(AZ701&amp;"_O",$AU$5:$AU$2729,0),1),"")</f>
        <v/>
      </c>
      <c r="AW701" s="38">
        <v>30442</v>
      </c>
      <c r="AX701" s="37">
        <v>166.1</v>
      </c>
      <c r="AY701" s="7">
        <f>AX701/AX700</f>
        <v>1.0101562975126193</v>
      </c>
      <c r="AZ701" s="4">
        <f>YEAR(AW701)</f>
        <v>1983</v>
      </c>
      <c r="BA701" s="2" t="s">
        <v>6</v>
      </c>
      <c r="BB701" s="12" t="str">
        <f>INDEX($CD$5:$CD$10,MATCH(BA701,$CC$5:$CC$10,0),1)</f>
        <v/>
      </c>
      <c r="BC701" s="12" t="str">
        <f>IF(AND(BB701="Y",AY701&gt;1),"Y","")</f>
        <v/>
      </c>
      <c r="BD701" s="12" t="str">
        <f>IF(AND(BB701="Y",AY701&lt;1),"Y","")</f>
        <v/>
      </c>
      <c r="BE701" s="12" t="str">
        <f>IF(AY701&gt;1,IF(AY700&gt;1,"Y",""),"")</f>
        <v>Y</v>
      </c>
      <c r="BF701" s="12" t="str">
        <f>IF(AY701&lt;1,IF(AY700&lt;1,"Y",""),"")</f>
        <v/>
      </c>
      <c r="BG701" s="2"/>
      <c r="BH701" s="2"/>
      <c r="BI701" s="2"/>
      <c r="BJ701" s="2"/>
      <c r="BK701" s="2"/>
      <c r="BL701" s="2"/>
      <c r="BM701" s="4" t="str">
        <f>IF(BR701=BR702,IF(BR701&gt;BR700,BR701&amp;"_O",""),BR701&amp;"_C")</f>
        <v/>
      </c>
      <c r="BN701" s="7" t="str">
        <f>IF(RIGHT(BM701,1)="C",BP701/INDEX($BP$5:$BP$2729,MATCH(BR701&amp;"_O",$BM$5:$BM$2729,0),1),"")</f>
        <v/>
      </c>
      <c r="BO701" s="38">
        <v>30841</v>
      </c>
      <c r="BP701" s="3">
        <v>240.35</v>
      </c>
      <c r="BQ701" s="7">
        <f>BP701/BP700</f>
        <v>1.0188639253921152</v>
      </c>
      <c r="BR701" s="4">
        <f>YEAR(BO701)</f>
        <v>1984</v>
      </c>
      <c r="BS701" s="2" t="s">
        <v>6</v>
      </c>
      <c r="BT701" s="12" t="str">
        <f>INDEX($CD$5:$CD$10,MATCH(BS701,$CC$5:$CC$10,0),1)</f>
        <v/>
      </c>
      <c r="BU701" s="12" t="str">
        <f>IF(AND(BT701="Y",BQ701&gt;1),"Y","")</f>
        <v/>
      </c>
      <c r="BV701" s="12" t="str">
        <f>IF(AND(BT701="Y",BQ701&lt;1),"Y","")</f>
        <v/>
      </c>
      <c r="BW701" s="12" t="str">
        <f>IF(BQ701&gt;1,IF(BQ700&gt;1,"Y",""),"")</f>
        <v>Y</v>
      </c>
      <c r="BX701" s="12" t="str">
        <f>IF(BQ701&lt;1,IF(BQ700&lt;1,"Y",""),"")</f>
        <v/>
      </c>
      <c r="BY701" s="2"/>
      <c r="BZ701" s="2"/>
      <c r="CA701" s="2"/>
    </row>
    <row r="702" spans="2:79">
      <c r="B702" s="4" t="str">
        <f>IF(G702=G703,IF(G702&gt;G701,G702&amp;"_O",""),G702&amp;"_C")</f>
        <v/>
      </c>
      <c r="C702" s="14">
        <f ca="1">RANDBETWEEN(0,1000)/1000</f>
        <v>0.6</v>
      </c>
      <c r="D702" s="16">
        <f>D701+1</f>
        <v>698</v>
      </c>
      <c r="E702" s="10">
        <f>ROUNDDOWN(D702/52,0)+1</f>
        <v>14</v>
      </c>
      <c r="F702" s="15">
        <f>F701+7</f>
        <v>49506</v>
      </c>
      <c r="G702" s="4">
        <f>YEAR(F702)</f>
        <v>2035</v>
      </c>
      <c r="H702" s="33">
        <v>0.95</v>
      </c>
      <c r="I702" s="33">
        <v>0.27500000000000002</v>
      </c>
      <c r="J702" s="33">
        <v>0.55600000000000005</v>
      </c>
      <c r="K702" s="16" t="str">
        <f>IF(M701&gt;1,"Up","Down")</f>
        <v>Up</v>
      </c>
      <c r="L702" s="16" t="str">
        <f>IF(K702="Up",IF(H702&lt;$BJ$7,"Up","Down"),IF(H702&lt;$BK$7,"Down","Up"))</f>
        <v>Down</v>
      </c>
      <c r="M702" s="17">
        <f>IF(L702="Up",INDEX($AK$5:$AK$1005,MATCH(I702,$AI$5:$AI$1005,0),1),INDEX($AL$5:$AL$1005,MATCH(J702,$AI$5:$AI$1005,0),1))</f>
        <v>0.98921814141077069</v>
      </c>
      <c r="N702" s="16" t="str">
        <f>IF(P701&gt;1,"Up","Down")</f>
        <v>Down</v>
      </c>
      <c r="O702" s="16" t="str">
        <f>IF(N702="Up",IF(H702&lt;$BJ$12,"Up","Down"),IF(H702&lt;$BK$12,"Down","Up"))</f>
        <v>Up</v>
      </c>
      <c r="P702" s="17">
        <f>IF(O702="Up",INDEX($AP$5:$AP$1005,MATCH(I702,$AI$5:$AI$1005,0),1),INDEX($AQ$5:$AQ$1005,MATCH(J702,$AI$5:$AI$1005,0),1))</f>
        <v>1.0089040963543603</v>
      </c>
      <c r="Q702" s="19">
        <f>T701</f>
        <v>111108.47673606666</v>
      </c>
      <c r="R702" s="19">
        <f>INDEX(model!$S$5:$S$35,MATCH(G702,model!$Q$5:$Q$35,0),1)*model!$O$5</f>
        <v>0</v>
      </c>
      <c r="S702" s="19">
        <f>IF(RIGHT(B702,1)="C",T701*INDEX(model!$T$5:$T$35,MATCH(G702,model!$Q$5:$Q$35,0),1),0)</f>
        <v>0</v>
      </c>
      <c r="T702" s="19">
        <f>(Q702+R702-S702)*M702</f>
        <v>109910.52085183372</v>
      </c>
      <c r="U702" s="19">
        <f>X701</f>
        <v>148931.32895939471</v>
      </c>
      <c r="V702" s="19">
        <f>INDEX(model!$S$5:$S$35,MATCH(G702,model!$Q$5:$Q$35,0),1)*model!$O$6</f>
        <v>0</v>
      </c>
      <c r="W702" s="19">
        <f>IF(RIGHT(B702,1)="C",X701*INDEX(model!$T$5:$T$35,MATCH(G702,model!$Q$5:$Q$35,0),1),0)</f>
        <v>0</v>
      </c>
      <c r="X702" s="19">
        <f>(U702+V702-W702)*P702</f>
        <v>150257.42786263209</v>
      </c>
      <c r="Y702" s="19"/>
      <c r="Z702" s="36" t="str">
        <f>K702&amp;L702</f>
        <v>UpDown</v>
      </c>
      <c r="AA702" s="36" t="str">
        <f>N702&amp;O702</f>
        <v>DownUp</v>
      </c>
      <c r="AB702" s="19"/>
      <c r="AC702" s="19"/>
      <c r="AD702" s="19"/>
      <c r="AE702" s="19"/>
      <c r="AI702" s="18">
        <f>ROUND(AI701-0.001,3)</f>
        <v>0.30299999999999999</v>
      </c>
      <c r="AJ702" s="9">
        <f t="array" ref="AJ702">PERCENTILE(IF($BB$5:$BB$2729="Y",$AY$5:$AY$2729),$AI702)</f>
        <v>0.99356736030820991</v>
      </c>
      <c r="AK702" s="9">
        <f t="array" ref="AK702">PERCENTILE(IF($BC$5:$BC$2729="Y",$AY$5:$AY$2729),$AI702)</f>
        <v>1.0073515335874117</v>
      </c>
      <c r="AL702" s="9">
        <f t="array" ref="AL702">PERCENTILE(IF($BD$5:$BD$2729="Y",$AY$5:$AY$2729),$AI702)</f>
        <v>0.98009822103821453</v>
      </c>
      <c r="AM702" s="41" t="str">
        <f>IF(AI702&lt;$BJ$7,"Up","Down")</f>
        <v>Up</v>
      </c>
      <c r="AN702" s="41" t="str">
        <f>IF(AI702&lt;$BK$7,"Down","Up")</f>
        <v>Down</v>
      </c>
      <c r="AO702" s="9">
        <f t="array" ref="AO702">PERCENTILE(IF($BT$5:$BT$2729="Y",$BQ$5:$BQ$2729),$AI702)</f>
        <v>0.99243864490521361</v>
      </c>
      <c r="AP702" s="9">
        <f t="array" ref="AP702">PERCENTILE(IF($BU$5:$BU$2729="Y",$BQ$5:$BQ$2729),$AI702)</f>
        <v>1.0099262695132789</v>
      </c>
      <c r="AQ702" s="9">
        <f t="array" ref="AQ702">PERCENTILE(IF($BV$5:$BV$2729="Y",$BQ$5:$BQ$2729),$AI702)</f>
        <v>0.97418807802002383</v>
      </c>
      <c r="AR702" s="41" t="str">
        <f>IF(AI702&lt;$BJ$12,"Up","Down")</f>
        <v>Up</v>
      </c>
      <c r="AS702" s="41" t="str">
        <f>IF(AI702&lt;$BK$12,"Down","Up")</f>
        <v>Down</v>
      </c>
      <c r="AU702" s="4" t="str">
        <f>IF(AZ702=AZ703,IF(AZ702&gt;AZ701,AZ702&amp;"_O",""),AZ702&amp;"_C")</f>
        <v/>
      </c>
      <c r="AV702" s="7" t="str">
        <f>IF(RIGHT(AU702,1)="C",AX702/INDEX($AX$5:$AX$2729,MATCH(AZ702&amp;"_O",$AU$5:$AU$2729,0),1),"")</f>
        <v/>
      </c>
      <c r="AW702" s="38">
        <v>30449</v>
      </c>
      <c r="AX702" s="37">
        <v>164.91</v>
      </c>
      <c r="AY702" s="7">
        <f>AX702/AX701</f>
        <v>0.99283564118001211</v>
      </c>
      <c r="AZ702" s="4">
        <f>YEAR(AW702)</f>
        <v>1983</v>
      </c>
      <c r="BA702" s="2" t="s">
        <v>6</v>
      </c>
      <c r="BB702" s="12" t="str">
        <f>INDEX($CD$5:$CD$10,MATCH(BA702,$CC$5:$CC$10,0),1)</f>
        <v/>
      </c>
      <c r="BC702" s="12" t="str">
        <f>IF(AND(BB702="Y",AY702&gt;1),"Y","")</f>
        <v/>
      </c>
      <c r="BD702" s="12" t="str">
        <f>IF(AND(BB702="Y",AY702&lt;1),"Y","")</f>
        <v/>
      </c>
      <c r="BE702" s="12" t="str">
        <f>IF(AY702&gt;1,IF(AY701&gt;1,"Y",""),"")</f>
        <v/>
      </c>
      <c r="BF702" s="12" t="str">
        <f>IF(AY702&lt;1,IF(AY701&lt;1,"Y",""),"")</f>
        <v/>
      </c>
      <c r="BG702" s="2"/>
      <c r="BH702" s="2"/>
      <c r="BI702" s="2"/>
      <c r="BJ702" s="2"/>
      <c r="BK702" s="2"/>
      <c r="BL702" s="2"/>
      <c r="BM702" s="4" t="str">
        <f>IF(BR702=BR703,IF(BR702&gt;BR701,BR702&amp;"_O",""),BR702&amp;"_C")</f>
        <v/>
      </c>
      <c r="BN702" s="7" t="str">
        <f>IF(RIGHT(BM702,1)="C",BP702/INDEX($BP$5:$BP$2729,MATCH(BR702&amp;"_O",$BM$5:$BM$2729,0),1),"")</f>
        <v/>
      </c>
      <c r="BO702" s="38">
        <v>30848</v>
      </c>
      <c r="BP702" s="3">
        <v>235.64</v>
      </c>
      <c r="BQ702" s="7">
        <f>BP702/BP701</f>
        <v>0.98040357811524859</v>
      </c>
      <c r="BR702" s="4">
        <f>YEAR(BO702)</f>
        <v>1984</v>
      </c>
      <c r="BS702" s="2" t="s">
        <v>6</v>
      </c>
      <c r="BT702" s="12" t="str">
        <f>INDEX($CD$5:$CD$10,MATCH(BS702,$CC$5:$CC$10,0),1)</f>
        <v/>
      </c>
      <c r="BU702" s="12" t="str">
        <f>IF(AND(BT702="Y",BQ702&gt;1),"Y","")</f>
        <v/>
      </c>
      <c r="BV702" s="12" t="str">
        <f>IF(AND(BT702="Y",BQ702&lt;1),"Y","")</f>
        <v/>
      </c>
      <c r="BW702" s="12" t="str">
        <f>IF(BQ702&gt;1,IF(BQ701&gt;1,"Y",""),"")</f>
        <v/>
      </c>
      <c r="BX702" s="12" t="str">
        <f>IF(BQ702&lt;1,IF(BQ701&lt;1,"Y",""),"")</f>
        <v/>
      </c>
      <c r="BY702" s="2"/>
      <c r="BZ702" s="2"/>
      <c r="CA702" s="2"/>
    </row>
    <row r="703" spans="2:79">
      <c r="B703" s="4" t="str">
        <f>IF(G703=G704,IF(G703&gt;G702,G703&amp;"_O",""),G703&amp;"_C")</f>
        <v/>
      </c>
      <c r="C703" s="14">
        <f ca="1">RANDBETWEEN(0,1000)/1000</f>
        <v>5.5E-2</v>
      </c>
      <c r="D703" s="16">
        <f>D702+1</f>
        <v>699</v>
      </c>
      <c r="E703" s="10">
        <f>ROUNDDOWN(D703/52,0)+1</f>
        <v>14</v>
      </c>
      <c r="F703" s="15">
        <f>F702+7</f>
        <v>49513</v>
      </c>
      <c r="G703" s="4">
        <f>YEAR(F703)</f>
        <v>2035</v>
      </c>
      <c r="H703" s="33">
        <v>0.92800000000000005</v>
      </c>
      <c r="I703" s="33">
        <v>0.16</v>
      </c>
      <c r="J703" s="33">
        <v>0.35499999999999998</v>
      </c>
      <c r="K703" s="16" t="str">
        <f>IF(M702&gt;1,"Up","Down")</f>
        <v>Down</v>
      </c>
      <c r="L703" s="16" t="str">
        <f>IF(K703="Up",IF(H703&lt;$BJ$7,"Up","Down"),IF(H703&lt;$BK$7,"Down","Up"))</f>
        <v>Up</v>
      </c>
      <c r="M703" s="17">
        <f>IF(L703="Up",INDEX($AK$5:$AK$1005,MATCH(I703,$AI$5:$AI$1005,0),1),INDEX($AL$5:$AL$1005,MATCH(J703,$AI$5:$AI$1005,0),1))</f>
        <v>1.0037418033563976</v>
      </c>
      <c r="N703" s="16" t="str">
        <f>IF(P702&gt;1,"Up","Down")</f>
        <v>Up</v>
      </c>
      <c r="O703" s="16" t="str">
        <f>IF(N703="Up",IF(H703&lt;$BJ$12,"Up","Down"),IF(H703&lt;$BK$12,"Down","Up"))</f>
        <v>Down</v>
      </c>
      <c r="P703" s="17">
        <f>IF(O703="Up",INDEX($AP$5:$AP$1005,MATCH(I703,$AI$5:$AI$1005,0),1),INDEX($AQ$5:$AQ$1005,MATCH(J703,$AI$5:$AI$1005,0),1))</f>
        <v>0.97773451065133887</v>
      </c>
      <c r="Q703" s="19">
        <f>T702</f>
        <v>109910.52085183372</v>
      </c>
      <c r="R703" s="19">
        <f>INDEX(model!$S$5:$S$35,MATCH(G703,model!$Q$5:$Q$35,0),1)*model!$O$5</f>
        <v>0</v>
      </c>
      <c r="S703" s="19">
        <f>IF(RIGHT(B703,1)="C",T702*INDEX(model!$T$5:$T$35,MATCH(G703,model!$Q$5:$Q$35,0),1),0)</f>
        <v>0</v>
      </c>
      <c r="T703" s="19">
        <f>(Q703+R703-S703)*M703</f>
        <v>110321.78440766053</v>
      </c>
      <c r="U703" s="19">
        <f>X702</f>
        <v>150257.42786263209</v>
      </c>
      <c r="V703" s="19">
        <f>INDEX(model!$S$5:$S$35,MATCH(G703,model!$Q$5:$Q$35,0),1)*model!$O$6</f>
        <v>0</v>
      </c>
      <c r="W703" s="19">
        <f>IF(RIGHT(B703,1)="C",X702*INDEX(model!$T$5:$T$35,MATCH(G703,model!$Q$5:$Q$35,0),1),0)</f>
        <v>0</v>
      </c>
      <c r="X703" s="19">
        <f>(U703+V703-W703)*P703</f>
        <v>146911.87270299945</v>
      </c>
      <c r="Y703" s="19"/>
      <c r="Z703" s="36" t="str">
        <f>K703&amp;L703</f>
        <v>DownUp</v>
      </c>
      <c r="AA703" s="36" t="str">
        <f>N703&amp;O703</f>
        <v>UpDown</v>
      </c>
      <c r="AB703" s="19"/>
      <c r="AC703" s="19"/>
      <c r="AD703" s="19"/>
      <c r="AE703" s="19"/>
      <c r="AI703" s="18">
        <f>ROUND(AI702-0.001,3)</f>
        <v>0.30199999999999999</v>
      </c>
      <c r="AJ703" s="9">
        <f t="array" ref="AJ703">PERCENTILE(IF($BB$5:$BB$2729="Y",$AY$5:$AY$2729),$AI703)</f>
        <v>0.99351089859562824</v>
      </c>
      <c r="AK703" s="9">
        <f t="array" ref="AK703">PERCENTILE(IF($BC$5:$BC$2729="Y",$AY$5:$AY$2729),$AI703)</f>
        <v>1.0073242377185392</v>
      </c>
      <c r="AL703" s="9">
        <f t="array" ref="AL703">PERCENTILE(IF($BD$5:$BD$2729="Y",$AY$5:$AY$2729),$AI703)</f>
        <v>0.98008283182555556</v>
      </c>
      <c r="AM703" s="41" t="str">
        <f>IF(AI703&lt;$BJ$7,"Up","Down")</f>
        <v>Up</v>
      </c>
      <c r="AN703" s="41" t="str">
        <f>IF(AI703&lt;$BK$7,"Down","Up")</f>
        <v>Down</v>
      </c>
      <c r="AO703" s="9">
        <f t="array" ref="AO703">PERCENTILE(IF($BT$5:$BT$2729="Y",$BQ$5:$BQ$2729),$AI703)</f>
        <v>0.99238343877388779</v>
      </c>
      <c r="AP703" s="9">
        <f t="array" ref="AP703">PERCENTILE(IF($BU$5:$BU$2729="Y",$BQ$5:$BQ$2729),$AI703)</f>
        <v>1.0098821113878536</v>
      </c>
      <c r="AQ703" s="9">
        <f t="array" ref="AQ703">PERCENTILE(IF($BV$5:$BV$2729="Y",$BQ$5:$BQ$2729),$AI703)</f>
        <v>0.97414024665131027</v>
      </c>
      <c r="AR703" s="41" t="str">
        <f>IF(AI703&lt;$BJ$12,"Up","Down")</f>
        <v>Up</v>
      </c>
      <c r="AS703" s="41" t="str">
        <f>IF(AI703&lt;$BK$12,"Down","Up")</f>
        <v>Down</v>
      </c>
      <c r="AU703" s="4" t="str">
        <f>IF(AZ703=AZ704,IF(AZ703&gt;AZ702,AZ703&amp;"_O",""),AZ703&amp;"_C")</f>
        <v/>
      </c>
      <c r="AV703" s="7" t="str">
        <f>IF(RIGHT(AU703,1)="C",AX703/INDEX($AX$5:$AX$2729,MATCH(AZ703&amp;"_O",$AU$5:$AU$2729,0),1),"")</f>
        <v/>
      </c>
      <c r="AW703" s="38">
        <v>30456</v>
      </c>
      <c r="AX703" s="37">
        <v>162.13999999999999</v>
      </c>
      <c r="AY703" s="7">
        <f>AX703/AX702</f>
        <v>0.98320295918986111</v>
      </c>
      <c r="AZ703" s="4">
        <f>YEAR(AW703)</f>
        <v>1983</v>
      </c>
      <c r="BA703" s="2" t="s">
        <v>6</v>
      </c>
      <c r="BB703" s="12" t="str">
        <f>INDEX($CD$5:$CD$10,MATCH(BA703,$CC$5:$CC$10,0),1)</f>
        <v/>
      </c>
      <c r="BC703" s="12" t="str">
        <f>IF(AND(BB703="Y",AY703&gt;1),"Y","")</f>
        <v/>
      </c>
      <c r="BD703" s="12" t="str">
        <f>IF(AND(BB703="Y",AY703&lt;1),"Y","")</f>
        <v/>
      </c>
      <c r="BE703" s="12" t="str">
        <f>IF(AY703&gt;1,IF(AY702&gt;1,"Y",""),"")</f>
        <v/>
      </c>
      <c r="BF703" s="12" t="str">
        <f>IF(AY703&lt;1,IF(AY702&lt;1,"Y",""),"")</f>
        <v>Y</v>
      </c>
      <c r="BG703" s="2"/>
      <c r="BH703" s="2"/>
      <c r="BI703" s="2"/>
      <c r="BJ703" s="2"/>
      <c r="BK703" s="2"/>
      <c r="BL703" s="2"/>
      <c r="BM703" s="4" t="str">
        <f>IF(BR703=BR704,IF(BR703&gt;BR702,BR703&amp;"_O",""),BR703&amp;"_C")</f>
        <v/>
      </c>
      <c r="BN703" s="7" t="str">
        <f>IF(RIGHT(BM703,1)="C",BP703/INDEX($BP$5:$BP$2729,MATCH(BR703&amp;"_O",$BM$5:$BM$2729,0),1),"")</f>
        <v/>
      </c>
      <c r="BO703" s="38">
        <v>30855</v>
      </c>
      <c r="BP703" s="3">
        <v>241.11</v>
      </c>
      <c r="BQ703" s="7">
        <f>BP703/BP702</f>
        <v>1.023213376336785</v>
      </c>
      <c r="BR703" s="4">
        <f>YEAR(BO703)</f>
        <v>1984</v>
      </c>
      <c r="BS703" s="2" t="s">
        <v>6</v>
      </c>
      <c r="BT703" s="12" t="str">
        <f>INDEX($CD$5:$CD$10,MATCH(BS703,$CC$5:$CC$10,0),1)</f>
        <v/>
      </c>
      <c r="BU703" s="12" t="str">
        <f>IF(AND(BT703="Y",BQ703&gt;1),"Y","")</f>
        <v/>
      </c>
      <c r="BV703" s="12" t="str">
        <f>IF(AND(BT703="Y",BQ703&lt;1),"Y","")</f>
        <v/>
      </c>
      <c r="BW703" s="12" t="str">
        <f>IF(BQ703&gt;1,IF(BQ702&gt;1,"Y",""),"")</f>
        <v/>
      </c>
      <c r="BX703" s="12" t="str">
        <f>IF(BQ703&lt;1,IF(BQ702&lt;1,"Y",""),"")</f>
        <v/>
      </c>
      <c r="BY703" s="2"/>
      <c r="BZ703" s="2"/>
      <c r="CA703" s="2"/>
    </row>
    <row r="704" spans="2:79">
      <c r="B704" s="4" t="str">
        <f>IF(G704=G705,IF(G704&gt;G703,G704&amp;"_O",""),G704&amp;"_C")</f>
        <v/>
      </c>
      <c r="C704" s="14">
        <f ca="1">RANDBETWEEN(0,1000)/1000</f>
        <v>0.58399999999999996</v>
      </c>
      <c r="D704" s="16">
        <f>D703+1</f>
        <v>700</v>
      </c>
      <c r="E704" s="10">
        <f>ROUNDDOWN(D704/52,0)+1</f>
        <v>14</v>
      </c>
      <c r="F704" s="15">
        <f>F703+7</f>
        <v>49520</v>
      </c>
      <c r="G704" s="4">
        <f>YEAR(F704)</f>
        <v>2035</v>
      </c>
      <c r="H704" s="33">
        <v>0.50900000000000001</v>
      </c>
      <c r="I704" s="33">
        <v>0.94499999999999995</v>
      </c>
      <c r="J704" s="33">
        <v>0.83399999999999996</v>
      </c>
      <c r="K704" s="16" t="str">
        <f>IF(M703&gt;1,"Up","Down")</f>
        <v>Up</v>
      </c>
      <c r="L704" s="16" t="str">
        <f>IF(K704="Up",IF(H704&lt;$BJ$7,"Up","Down"),IF(H704&lt;$BK$7,"Down","Up"))</f>
        <v>Up</v>
      </c>
      <c r="M704" s="17">
        <f>IF(L704="Up",INDEX($AK$5:$AK$1005,MATCH(I704,$AI$5:$AI$1005,0),1),INDEX($AL$5:$AL$1005,MATCH(J704,$AI$5:$AI$1005,0),1))</f>
        <v>1.0413718410726738</v>
      </c>
      <c r="N704" s="16" t="str">
        <f>IF(P703&gt;1,"Up","Down")</f>
        <v>Down</v>
      </c>
      <c r="O704" s="16" t="str">
        <f>IF(N704="Up",IF(H704&lt;$BJ$12,"Up","Down"),IF(H704&lt;$BK$12,"Down","Up"))</f>
        <v>Up</v>
      </c>
      <c r="P704" s="17">
        <f>IF(O704="Up",INDEX($AP$5:$AP$1005,MATCH(I704,$AI$5:$AI$1005,0),1),INDEX($AQ$5:$AQ$1005,MATCH(J704,$AI$5:$AI$1005,0),1))</f>
        <v>1.053102495889066</v>
      </c>
      <c r="Q704" s="19">
        <f>T703</f>
        <v>110321.78440766053</v>
      </c>
      <c r="R704" s="19">
        <f>INDEX(model!$S$5:$S$35,MATCH(G704,model!$Q$5:$Q$35,0),1)*model!$O$5</f>
        <v>0</v>
      </c>
      <c r="S704" s="19">
        <f>IF(RIGHT(B704,1)="C",T703*INDEX(model!$T$5:$T$35,MATCH(G704,model!$Q$5:$Q$35,0),1),0)</f>
        <v>0</v>
      </c>
      <c r="T704" s="19">
        <f>(Q704+R704-S704)*M704</f>
        <v>114885.99973902803</v>
      </c>
      <c r="U704" s="19">
        <f>X703</f>
        <v>146911.87270299945</v>
      </c>
      <c r="V704" s="19">
        <f>INDEX(model!$S$5:$S$35,MATCH(G704,model!$Q$5:$Q$35,0),1)*model!$O$6</f>
        <v>0</v>
      </c>
      <c r="W704" s="19">
        <f>IF(RIGHT(B704,1)="C",X703*INDEX(model!$T$5:$T$35,MATCH(G704,model!$Q$5:$Q$35,0),1),0)</f>
        <v>0</v>
      </c>
      <c r="X704" s="19">
        <f>(U704+V704-W704)*P704</f>
        <v>154713.25981926546</v>
      </c>
      <c r="Y704" s="19"/>
      <c r="Z704" s="36" t="str">
        <f>K704&amp;L704</f>
        <v>UpUp</v>
      </c>
      <c r="AA704" s="36" t="str">
        <f>N704&amp;O704</f>
        <v>DownUp</v>
      </c>
      <c r="AB704" s="19"/>
      <c r="AC704" s="19"/>
      <c r="AD704" s="19"/>
      <c r="AE704" s="19"/>
      <c r="AI704" s="18">
        <f>ROUND(AI703-0.001,3)</f>
        <v>0.30099999999999999</v>
      </c>
      <c r="AJ704" s="9">
        <f t="array" ref="AJ704">PERCENTILE(IF($BB$5:$BB$2729="Y",$AY$5:$AY$2729),$AI704)</f>
        <v>0.99338033222084043</v>
      </c>
      <c r="AK704" s="9">
        <f t="array" ref="AK704">PERCENTILE(IF($BC$5:$BC$2729="Y",$AY$5:$AY$2729),$AI704)</f>
        <v>1.0072865148380634</v>
      </c>
      <c r="AL704" s="9">
        <f t="array" ref="AL704">PERCENTILE(IF($BD$5:$BD$2729="Y",$AY$5:$AY$2729),$AI704)</f>
        <v>0.9800250221203316</v>
      </c>
      <c r="AM704" s="41" t="str">
        <f>IF(AI704&lt;$BJ$7,"Up","Down")</f>
        <v>Up</v>
      </c>
      <c r="AN704" s="41" t="str">
        <f>IF(AI704&lt;$BK$7,"Down","Up")</f>
        <v>Down</v>
      </c>
      <c r="AO704" s="9">
        <f t="array" ref="AO704">PERCENTILE(IF($BT$5:$BT$2729="Y",$BQ$5:$BQ$2729),$AI704)</f>
        <v>0.99226471924704085</v>
      </c>
      <c r="AP704" s="9">
        <f t="array" ref="AP704">PERCENTILE(IF($BU$5:$BU$2729="Y",$BQ$5:$BQ$2729),$AI704)</f>
        <v>1.0098744706272804</v>
      </c>
      <c r="AQ704" s="9">
        <f t="array" ref="AQ704">PERCENTILE(IF($BV$5:$BV$2729="Y",$BQ$5:$BQ$2729),$AI704)</f>
        <v>0.97408823847943338</v>
      </c>
      <c r="AR704" s="41" t="str">
        <f>IF(AI704&lt;$BJ$12,"Up","Down")</f>
        <v>Up</v>
      </c>
      <c r="AS704" s="41" t="str">
        <f>IF(AI704&lt;$BK$12,"Down","Up")</f>
        <v>Down</v>
      </c>
      <c r="AU704" s="4" t="str">
        <f>IF(AZ704=AZ705,IF(AZ704&gt;AZ703,AZ704&amp;"_O",""),AZ704&amp;"_C")</f>
        <v/>
      </c>
      <c r="AV704" s="7" t="str">
        <f>IF(RIGHT(AU704,1)="C",AX704/INDEX($AX$5:$AX$2729,MATCH(AZ704&amp;"_O",$AU$5:$AU$2729,0),1),"")</f>
        <v/>
      </c>
      <c r="AW704" s="38">
        <v>30463</v>
      </c>
      <c r="AX704" s="37">
        <v>164.46</v>
      </c>
      <c r="AY704" s="7">
        <f>AX704/AX703</f>
        <v>1.0143086221783646</v>
      </c>
      <c r="AZ704" s="4">
        <f>YEAR(AW704)</f>
        <v>1983</v>
      </c>
      <c r="BA704" s="2" t="s">
        <v>6</v>
      </c>
      <c r="BB704" s="12" t="str">
        <f>INDEX($CD$5:$CD$10,MATCH(BA704,$CC$5:$CC$10,0),1)</f>
        <v/>
      </c>
      <c r="BC704" s="12" t="str">
        <f>IF(AND(BB704="Y",AY704&gt;1),"Y","")</f>
        <v/>
      </c>
      <c r="BD704" s="12" t="str">
        <f>IF(AND(BB704="Y",AY704&lt;1),"Y","")</f>
        <v/>
      </c>
      <c r="BE704" s="12" t="str">
        <f>IF(AY704&gt;1,IF(AY703&gt;1,"Y",""),"")</f>
        <v/>
      </c>
      <c r="BF704" s="12" t="str">
        <f>IF(AY704&lt;1,IF(AY703&lt;1,"Y",""),"")</f>
        <v/>
      </c>
      <c r="BG704" s="2"/>
      <c r="BH704" s="2"/>
      <c r="BI704" s="2"/>
      <c r="BJ704" s="2"/>
      <c r="BK704" s="2"/>
      <c r="BL704" s="2"/>
      <c r="BM704" s="4" t="str">
        <f>IF(BR704=BR705,IF(BR704&gt;BR703,BR704&amp;"_O",""),BR704&amp;"_C")</f>
        <v/>
      </c>
      <c r="BN704" s="7" t="str">
        <f>IF(RIGHT(BM704,1)="C",BP704/INDEX($BP$5:$BP$2729,MATCH(BR704&amp;"_O",$BM$5:$BM$2729,0),1),"")</f>
        <v/>
      </c>
      <c r="BO704" s="38">
        <v>30862</v>
      </c>
      <c r="BP704" s="3">
        <v>239.65</v>
      </c>
      <c r="BQ704" s="7">
        <f>BP704/BP703</f>
        <v>0.99394467255609464</v>
      </c>
      <c r="BR704" s="4">
        <f>YEAR(BO704)</f>
        <v>1984</v>
      </c>
      <c r="BS704" s="2" t="s">
        <v>6</v>
      </c>
      <c r="BT704" s="12" t="str">
        <f>INDEX($CD$5:$CD$10,MATCH(BS704,$CC$5:$CC$10,0),1)</f>
        <v/>
      </c>
      <c r="BU704" s="12" t="str">
        <f>IF(AND(BT704="Y",BQ704&gt;1),"Y","")</f>
        <v/>
      </c>
      <c r="BV704" s="12" t="str">
        <f>IF(AND(BT704="Y",BQ704&lt;1),"Y","")</f>
        <v/>
      </c>
      <c r="BW704" s="12" t="str">
        <f>IF(BQ704&gt;1,IF(BQ703&gt;1,"Y",""),"")</f>
        <v/>
      </c>
      <c r="BX704" s="12" t="str">
        <f>IF(BQ704&lt;1,IF(BQ703&lt;1,"Y",""),"")</f>
        <v/>
      </c>
      <c r="BY704" s="2"/>
      <c r="BZ704" s="2"/>
      <c r="CA704" s="2"/>
    </row>
    <row r="705" spans="2:79">
      <c r="B705" s="4" t="str">
        <f>IF(G705=G706,IF(G705&gt;G704,G705&amp;"_O",""),G705&amp;"_C")</f>
        <v/>
      </c>
      <c r="C705" s="14">
        <f ca="1">RANDBETWEEN(0,1000)/1000</f>
        <v>0.16900000000000001</v>
      </c>
      <c r="D705" s="16">
        <f>D704+1</f>
        <v>701</v>
      </c>
      <c r="E705" s="10">
        <f>ROUNDDOWN(D705/52,0)+1</f>
        <v>14</v>
      </c>
      <c r="F705" s="15">
        <f>F704+7</f>
        <v>49527</v>
      </c>
      <c r="G705" s="4">
        <f>YEAR(F705)</f>
        <v>2035</v>
      </c>
      <c r="H705" s="33">
        <v>0.7</v>
      </c>
      <c r="I705" s="33">
        <v>0.6</v>
      </c>
      <c r="J705" s="33">
        <v>0.54400000000000004</v>
      </c>
      <c r="K705" s="16" t="str">
        <f>IF(M704&gt;1,"Up","Down")</f>
        <v>Up</v>
      </c>
      <c r="L705" s="16" t="str">
        <f>IF(K705="Up",IF(H705&lt;$BJ$7,"Up","Down"),IF(H705&lt;$BK$7,"Down","Up"))</f>
        <v>Down</v>
      </c>
      <c r="M705" s="17">
        <f>IF(L705="Up",INDEX($AK$5:$AK$1005,MATCH(I705,$AI$5:$AI$1005,0),1),INDEX($AL$5:$AL$1005,MATCH(J705,$AI$5:$AI$1005,0),1))</f>
        <v>0.98871781400323688</v>
      </c>
      <c r="N705" s="16" t="str">
        <f>IF(P704&gt;1,"Up","Down")</f>
        <v>Up</v>
      </c>
      <c r="O705" s="16" t="str">
        <f>IF(N705="Up",IF(H705&lt;$BJ$12,"Up","Down"),IF(H705&lt;$BK$12,"Down","Up"))</f>
        <v>Down</v>
      </c>
      <c r="P705" s="17">
        <f>IF(O705="Up",INDEX($AP$5:$AP$1005,MATCH(I705,$AI$5:$AI$1005,0),1),INDEX($AQ$5:$AQ$1005,MATCH(J705,$AI$5:$AI$1005,0),1))</f>
        <v>0.98706417472695795</v>
      </c>
      <c r="Q705" s="19">
        <f>T704</f>
        <v>114885.99973902803</v>
      </c>
      <c r="R705" s="19">
        <f>INDEX(model!$S$5:$S$35,MATCH(G705,model!$Q$5:$Q$35,0),1)*model!$O$5</f>
        <v>0</v>
      </c>
      <c r="S705" s="19">
        <f>IF(RIGHT(B705,1)="C",T704*INDEX(model!$T$5:$T$35,MATCH(G705,model!$Q$5:$Q$35,0),1),0)</f>
        <v>0</v>
      </c>
      <c r="T705" s="19">
        <f>(Q705+R705-S705)*M705</f>
        <v>113589.83452154824</v>
      </c>
      <c r="U705" s="19">
        <f>X704</f>
        <v>154713.25981926546</v>
      </c>
      <c r="V705" s="19">
        <f>INDEX(model!$S$5:$S$35,MATCH(G705,model!$Q$5:$Q$35,0),1)*model!$O$6</f>
        <v>0</v>
      </c>
      <c r="W705" s="19">
        <f>IF(RIGHT(B705,1)="C",X704*INDEX(model!$T$5:$T$35,MATCH(G705,model!$Q$5:$Q$35,0),1),0)</f>
        <v>0</v>
      </c>
      <c r="X705" s="19">
        <f>(U705+V705-W705)*P705</f>
        <v>152711.91612282069</v>
      </c>
      <c r="Y705" s="19"/>
      <c r="Z705" s="36" t="str">
        <f>K705&amp;L705</f>
        <v>UpDown</v>
      </c>
      <c r="AA705" s="36" t="str">
        <f>N705&amp;O705</f>
        <v>UpDown</v>
      </c>
      <c r="AB705" s="19"/>
      <c r="AC705" s="19"/>
      <c r="AD705" s="19"/>
      <c r="AE705" s="19"/>
      <c r="AI705" s="18">
        <f>ROUND(AI704-0.001,3)</f>
        <v>0.3</v>
      </c>
      <c r="AJ705" s="9">
        <f t="array" ref="AJ705">PERCENTILE(IF($BB$5:$BB$2729="Y",$AY$5:$AY$2729),$AI705)</f>
        <v>0.99334497799549182</v>
      </c>
      <c r="AK705" s="9">
        <f t="array" ref="AK705">PERCENTILE(IF($BC$5:$BC$2729="Y",$AY$5:$AY$2729),$AI705)</f>
        <v>1.0072761140655646</v>
      </c>
      <c r="AL705" s="9">
        <f t="array" ref="AL705">PERCENTILE(IF($BD$5:$BD$2729="Y",$AY$5:$AY$2729),$AI705)</f>
        <v>0.97990412946659033</v>
      </c>
      <c r="AM705" s="41" t="str">
        <f>IF(AI705&lt;$BJ$7,"Up","Down")</f>
        <v>Up</v>
      </c>
      <c r="AN705" s="41" t="str">
        <f>IF(AI705&lt;$BK$7,"Down","Up")</f>
        <v>Down</v>
      </c>
      <c r="AO705" s="9">
        <f t="array" ref="AO705">PERCENTILE(IF($BT$5:$BT$2729="Y",$BQ$5:$BQ$2729),$AI705)</f>
        <v>0.99221287780298661</v>
      </c>
      <c r="AP705" s="9">
        <f t="array" ref="AP705">PERCENTILE(IF($BU$5:$BU$2729="Y",$BQ$5:$BQ$2729),$AI705)</f>
        <v>1.0098232225852937</v>
      </c>
      <c r="AQ705" s="9">
        <f t="array" ref="AQ705">PERCENTILE(IF($BV$5:$BV$2729="Y",$BQ$5:$BQ$2729),$AI705)</f>
        <v>0.97404258687449374</v>
      </c>
      <c r="AR705" s="41" t="str">
        <f>IF(AI705&lt;$BJ$12,"Up","Down")</f>
        <v>Up</v>
      </c>
      <c r="AS705" s="41" t="str">
        <f>IF(AI705&lt;$BK$12,"Down","Up")</f>
        <v>Down</v>
      </c>
      <c r="AU705" s="4" t="str">
        <f>IF(AZ705=AZ706,IF(AZ705&gt;AZ704,AZ705&amp;"_O",""),AZ705&amp;"_C")</f>
        <v/>
      </c>
      <c r="AV705" s="7" t="str">
        <f>IF(RIGHT(AU705,1)="C",AX705/INDEX($AX$5:$AX$2729,MATCH(AZ705&amp;"_O",$AU$5:$AU$2729,0),1),"")</f>
        <v/>
      </c>
      <c r="AW705" s="38">
        <v>30470</v>
      </c>
      <c r="AX705" s="37">
        <v>164.42</v>
      </c>
      <c r="AY705" s="7">
        <f>AX705/AX704</f>
        <v>0.99975677976407629</v>
      </c>
      <c r="AZ705" s="4">
        <f>YEAR(AW705)</f>
        <v>1983</v>
      </c>
      <c r="BA705" s="2" t="s">
        <v>6</v>
      </c>
      <c r="BB705" s="12" t="str">
        <f>INDEX($CD$5:$CD$10,MATCH(BA705,$CC$5:$CC$10,0),1)</f>
        <v/>
      </c>
      <c r="BC705" s="12" t="str">
        <f>IF(AND(BB705="Y",AY705&gt;1),"Y","")</f>
        <v/>
      </c>
      <c r="BD705" s="12" t="str">
        <f>IF(AND(BB705="Y",AY705&lt;1),"Y","")</f>
        <v/>
      </c>
      <c r="BE705" s="12" t="str">
        <f>IF(AY705&gt;1,IF(AY704&gt;1,"Y",""),"")</f>
        <v/>
      </c>
      <c r="BF705" s="12" t="str">
        <f>IF(AY705&lt;1,IF(AY704&lt;1,"Y",""),"")</f>
        <v/>
      </c>
      <c r="BG705" s="2"/>
      <c r="BH705" s="2"/>
      <c r="BI705" s="2"/>
      <c r="BJ705" s="2"/>
      <c r="BK705" s="2"/>
      <c r="BL705" s="2"/>
      <c r="BM705" s="4" t="str">
        <f>IF(BR705=BR706,IF(BR705&gt;BR704,BR705&amp;"_O",""),BR705&amp;"_C")</f>
        <v/>
      </c>
      <c r="BN705" s="7" t="str">
        <f>IF(RIGHT(BM705,1)="C",BP705/INDEX($BP$5:$BP$2729,MATCH(BR705&amp;"_O",$BM$5:$BM$2729,0),1),"")</f>
        <v/>
      </c>
      <c r="BO705" s="38">
        <v>30869</v>
      </c>
      <c r="BP705" s="3">
        <v>236.72</v>
      </c>
      <c r="BQ705" s="7">
        <f>BP705/BP704</f>
        <v>0.98777383684539954</v>
      </c>
      <c r="BR705" s="4">
        <f>YEAR(BO705)</f>
        <v>1984</v>
      </c>
      <c r="BS705" s="2" t="s">
        <v>6</v>
      </c>
      <c r="BT705" s="12" t="str">
        <f>INDEX($CD$5:$CD$10,MATCH(BS705,$CC$5:$CC$10,0),1)</f>
        <v/>
      </c>
      <c r="BU705" s="12" t="str">
        <f>IF(AND(BT705="Y",BQ705&gt;1),"Y","")</f>
        <v/>
      </c>
      <c r="BV705" s="12" t="str">
        <f>IF(AND(BT705="Y",BQ705&lt;1),"Y","")</f>
        <v/>
      </c>
      <c r="BW705" s="12" t="str">
        <f>IF(BQ705&gt;1,IF(BQ704&gt;1,"Y",""),"")</f>
        <v/>
      </c>
      <c r="BX705" s="12" t="str">
        <f>IF(BQ705&lt;1,IF(BQ704&lt;1,"Y",""),"")</f>
        <v>Y</v>
      </c>
      <c r="BY705" s="2"/>
      <c r="BZ705" s="2"/>
      <c r="CA705" s="2"/>
    </row>
    <row r="706" spans="2:79">
      <c r="B706" s="4" t="str">
        <f>IF(G706=G707,IF(G706&gt;G705,G706&amp;"_O",""),G706&amp;"_C")</f>
        <v/>
      </c>
      <c r="C706" s="14">
        <f ca="1">RANDBETWEEN(0,1000)/1000</f>
        <v>8.3000000000000004E-2</v>
      </c>
      <c r="D706" s="16">
        <f>D705+1</f>
        <v>702</v>
      </c>
      <c r="E706" s="10">
        <f>ROUNDDOWN(D706/52,0)+1</f>
        <v>14</v>
      </c>
      <c r="F706" s="15">
        <f>F705+7</f>
        <v>49534</v>
      </c>
      <c r="G706" s="4">
        <f>YEAR(F706)</f>
        <v>2035</v>
      </c>
      <c r="H706" s="33">
        <v>0.80300000000000005</v>
      </c>
      <c r="I706" s="33">
        <v>0.46100000000000002</v>
      </c>
      <c r="J706" s="33">
        <v>0.71899999999999997</v>
      </c>
      <c r="K706" s="16" t="str">
        <f>IF(M705&gt;1,"Up","Down")</f>
        <v>Down</v>
      </c>
      <c r="L706" s="16" t="str">
        <f>IF(K706="Up",IF(H706&lt;$BJ$7,"Up","Down"),IF(H706&lt;$BK$7,"Down","Up"))</f>
        <v>Up</v>
      </c>
      <c r="M706" s="17">
        <f>IF(L706="Up",INDEX($AK$5:$AK$1005,MATCH(I706,$AI$5:$AI$1005,0),1),INDEX($AL$5:$AL$1005,MATCH(J706,$AI$5:$AI$1005,0),1))</f>
        <v>1.0114511438866356</v>
      </c>
      <c r="N706" s="16" t="str">
        <f>IF(P705&gt;1,"Up","Down")</f>
        <v>Down</v>
      </c>
      <c r="O706" s="16" t="str">
        <f>IF(N706="Up",IF(H706&lt;$BJ$12,"Up","Down"),IF(H706&lt;$BK$12,"Down","Up"))</f>
        <v>Up</v>
      </c>
      <c r="P706" s="17">
        <f>IF(O706="Up",INDEX($AP$5:$AP$1005,MATCH(I706,$AI$5:$AI$1005,0),1),INDEX($AQ$5:$AQ$1005,MATCH(J706,$AI$5:$AI$1005,0),1))</f>
        <v>1.0155686226956142</v>
      </c>
      <c r="Q706" s="19">
        <f>T705</f>
        <v>113589.83452154824</v>
      </c>
      <c r="R706" s="19">
        <f>INDEX(model!$S$5:$S$35,MATCH(G706,model!$Q$5:$Q$35,0),1)*model!$O$5</f>
        <v>0</v>
      </c>
      <c r="S706" s="19">
        <f>IF(RIGHT(B706,1)="C",T705*INDEX(model!$T$5:$T$35,MATCH(G706,model!$Q$5:$Q$35,0),1),0)</f>
        <v>0</v>
      </c>
      <c r="T706" s="19">
        <f>(Q706+R706-S706)*M706</f>
        <v>114890.56806071362</v>
      </c>
      <c r="U706" s="19">
        <f>X705</f>
        <v>152711.91612282069</v>
      </c>
      <c r="V706" s="19">
        <f>INDEX(model!$S$5:$S$35,MATCH(G706,model!$Q$5:$Q$35,0),1)*model!$O$6</f>
        <v>0</v>
      </c>
      <c r="W706" s="19">
        <f>IF(RIGHT(B706,1)="C",X705*INDEX(model!$T$5:$T$35,MATCH(G706,model!$Q$5:$Q$35,0),1),0)</f>
        <v>0</v>
      </c>
      <c r="X706" s="19">
        <f>(U706+V706-W706)*P706</f>
        <v>155089.43032606118</v>
      </c>
      <c r="Y706" s="19"/>
      <c r="Z706" s="36" t="str">
        <f>K706&amp;L706</f>
        <v>DownUp</v>
      </c>
      <c r="AA706" s="36" t="str">
        <f>N706&amp;O706</f>
        <v>DownUp</v>
      </c>
      <c r="AB706" s="19"/>
      <c r="AC706" s="19"/>
      <c r="AD706" s="19"/>
      <c r="AE706" s="19"/>
      <c r="AI706" s="18">
        <f>ROUND(AI705-0.001,3)</f>
        <v>0.29899999999999999</v>
      </c>
      <c r="AJ706" s="9">
        <f t="array" ref="AJ706">PERCENTILE(IF($BB$5:$BB$2729="Y",$AY$5:$AY$2729),$AI706)</f>
        <v>0.99323794348324312</v>
      </c>
      <c r="AK706" s="9">
        <f t="array" ref="AK706">PERCENTILE(IF($BC$5:$BC$2729="Y",$AY$5:$AY$2729),$AI706)</f>
        <v>1.0072619080754213</v>
      </c>
      <c r="AL706" s="9">
        <f t="array" ref="AL706">PERCENTILE(IF($BD$5:$BD$2729="Y",$AY$5:$AY$2729),$AI706)</f>
        <v>0.97971432790860569</v>
      </c>
      <c r="AM706" s="41" t="str">
        <f>IF(AI706&lt;$BJ$7,"Up","Down")</f>
        <v>Up</v>
      </c>
      <c r="AN706" s="41" t="str">
        <f>IF(AI706&lt;$BK$7,"Down","Up")</f>
        <v>Down</v>
      </c>
      <c r="AO706" s="9">
        <f t="array" ref="AO706">PERCENTILE(IF($BT$5:$BT$2729="Y",$BQ$5:$BQ$2729),$AI706)</f>
        <v>0.99214929528207141</v>
      </c>
      <c r="AP706" s="9">
        <f t="array" ref="AP706">PERCENTILE(IF($BU$5:$BU$2729="Y",$BQ$5:$BQ$2729),$AI706)</f>
        <v>1.0097648981923324</v>
      </c>
      <c r="AQ706" s="9">
        <f t="array" ref="AQ706">PERCENTILE(IF($BV$5:$BV$2729="Y",$BQ$5:$BQ$2729),$AI706)</f>
        <v>0.97400224076690722</v>
      </c>
      <c r="AR706" s="41" t="str">
        <f>IF(AI706&lt;$BJ$12,"Up","Down")</f>
        <v>Up</v>
      </c>
      <c r="AS706" s="41" t="str">
        <f>IF(AI706&lt;$BK$12,"Down","Up")</f>
        <v>Down</v>
      </c>
      <c r="AU706" s="4" t="str">
        <f>IF(AZ706=AZ707,IF(AZ706&gt;AZ705,AZ706&amp;"_O",""),AZ706&amp;"_C")</f>
        <v/>
      </c>
      <c r="AV706" s="7" t="str">
        <f>IF(RIGHT(AU706,1)="C",AX706/INDEX($AX$5:$AX$2729,MATCH(AZ706&amp;"_O",$AU$5:$AU$2729,0),1),"")</f>
        <v/>
      </c>
      <c r="AW706" s="38">
        <v>30477</v>
      </c>
      <c r="AX706" s="37">
        <v>162.68</v>
      </c>
      <c r="AY706" s="7">
        <f>AX706/AX705</f>
        <v>0.98941734582167629</v>
      </c>
      <c r="AZ706" s="4">
        <f>YEAR(AW706)</f>
        <v>1983</v>
      </c>
      <c r="BA706" s="2" t="s">
        <v>6</v>
      </c>
      <c r="BB706" s="12" t="str">
        <f>INDEX($CD$5:$CD$10,MATCH(BA706,$CC$5:$CC$10,0),1)</f>
        <v/>
      </c>
      <c r="BC706" s="12" t="str">
        <f>IF(AND(BB706="Y",AY706&gt;1),"Y","")</f>
        <v/>
      </c>
      <c r="BD706" s="12" t="str">
        <f>IF(AND(BB706="Y",AY706&lt;1),"Y","")</f>
        <v/>
      </c>
      <c r="BE706" s="12" t="str">
        <f>IF(AY706&gt;1,IF(AY705&gt;1,"Y",""),"")</f>
        <v/>
      </c>
      <c r="BF706" s="12" t="str">
        <f>IF(AY706&lt;1,IF(AY705&lt;1,"Y",""),"")</f>
        <v>Y</v>
      </c>
      <c r="BG706" s="2"/>
      <c r="BH706" s="2"/>
      <c r="BI706" s="2"/>
      <c r="BJ706" s="2"/>
      <c r="BK706" s="2"/>
      <c r="BL706" s="2"/>
      <c r="BM706" s="4" t="str">
        <f>IF(BR706=BR707,IF(BR706&gt;BR705,BR706&amp;"_O",""),BR706&amp;"_C")</f>
        <v/>
      </c>
      <c r="BN706" s="7" t="str">
        <f>IF(RIGHT(BM706,1)="C",BP706/INDEX($BP$5:$BP$2729,MATCH(BR706&amp;"_O",$BM$5:$BM$2729,0),1),"")</f>
        <v/>
      </c>
      <c r="BO706" s="38">
        <v>30876</v>
      </c>
      <c r="BP706" s="3">
        <v>234.67</v>
      </c>
      <c r="BQ706" s="7">
        <f>BP706/BP705</f>
        <v>0.99133997972287935</v>
      </c>
      <c r="BR706" s="4">
        <f>YEAR(BO706)</f>
        <v>1984</v>
      </c>
      <c r="BS706" s="2" t="s">
        <v>6</v>
      </c>
      <c r="BT706" s="12" t="str">
        <f>INDEX($CD$5:$CD$10,MATCH(BS706,$CC$5:$CC$10,0),1)</f>
        <v/>
      </c>
      <c r="BU706" s="12" t="str">
        <f>IF(AND(BT706="Y",BQ706&gt;1),"Y","")</f>
        <v/>
      </c>
      <c r="BV706" s="12" t="str">
        <f>IF(AND(BT706="Y",BQ706&lt;1),"Y","")</f>
        <v/>
      </c>
      <c r="BW706" s="12" t="str">
        <f>IF(BQ706&gt;1,IF(BQ705&gt;1,"Y",""),"")</f>
        <v/>
      </c>
      <c r="BX706" s="12" t="str">
        <f>IF(BQ706&lt;1,IF(BQ705&lt;1,"Y",""),"")</f>
        <v>Y</v>
      </c>
      <c r="BY706" s="2"/>
      <c r="BZ706" s="2"/>
      <c r="CA706" s="2"/>
    </row>
    <row r="707" spans="2:79">
      <c r="B707" s="4" t="str">
        <f>IF(G707=G708,IF(G707&gt;G706,G707&amp;"_O",""),G707&amp;"_C")</f>
        <v/>
      </c>
      <c r="C707" s="14">
        <f ca="1">RANDBETWEEN(0,1000)/1000</f>
        <v>3.7999999999999999E-2</v>
      </c>
      <c r="D707" s="16">
        <f>D706+1</f>
        <v>703</v>
      </c>
      <c r="E707" s="10">
        <f>ROUNDDOWN(D707/52,0)+1</f>
        <v>14</v>
      </c>
      <c r="F707" s="15">
        <f>F706+7</f>
        <v>49541</v>
      </c>
      <c r="G707" s="4">
        <f>YEAR(F707)</f>
        <v>2035</v>
      </c>
      <c r="H707" s="33">
        <v>0.21099999999999999</v>
      </c>
      <c r="I707" s="33">
        <v>0.68400000000000005</v>
      </c>
      <c r="J707" s="33">
        <v>0.76800000000000002</v>
      </c>
      <c r="K707" s="16" t="str">
        <f>IF(M706&gt;1,"Up","Down")</f>
        <v>Up</v>
      </c>
      <c r="L707" s="16" t="str">
        <f>IF(K707="Up",IF(H707&lt;$BJ$7,"Up","Down"),IF(H707&lt;$BK$7,"Down","Up"))</f>
        <v>Up</v>
      </c>
      <c r="M707" s="17">
        <f>IF(L707="Up",INDEX($AK$5:$AK$1005,MATCH(I707,$AI$5:$AI$1005,0),1),INDEX($AL$5:$AL$1005,MATCH(J707,$AI$5:$AI$1005,0),1))</f>
        <v>1.0178789658148326</v>
      </c>
      <c r="N707" s="16" t="str">
        <f>IF(P706&gt;1,"Up","Down")</f>
        <v>Up</v>
      </c>
      <c r="O707" s="16" t="str">
        <f>IF(N707="Up",IF(H707&lt;$BJ$12,"Up","Down"),IF(H707&lt;$BK$12,"Down","Up"))</f>
        <v>Up</v>
      </c>
      <c r="P707" s="17">
        <f>IF(O707="Up",INDEX($AP$5:$AP$1005,MATCH(I707,$AI$5:$AI$1005,0),1),INDEX($AQ$5:$AQ$1005,MATCH(J707,$AI$5:$AI$1005,0),1))</f>
        <v>1.0254737014716979</v>
      </c>
      <c r="Q707" s="19">
        <f>T706</f>
        <v>114890.56806071362</v>
      </c>
      <c r="R707" s="19">
        <f>INDEX(model!$S$5:$S$35,MATCH(G707,model!$Q$5:$Q$35,0),1)*model!$O$5</f>
        <v>0</v>
      </c>
      <c r="S707" s="19">
        <f>IF(RIGHT(B707,1)="C",T706*INDEX(model!$T$5:$T$35,MATCH(G707,model!$Q$5:$Q$35,0),1),0)</f>
        <v>0</v>
      </c>
      <c r="T707" s="19">
        <f>(Q707+R707-S707)*M707</f>
        <v>116944.69259951782</v>
      </c>
      <c r="U707" s="19">
        <f>X706</f>
        <v>155089.43032606118</v>
      </c>
      <c r="V707" s="19">
        <f>INDEX(model!$S$5:$S$35,MATCH(G707,model!$Q$5:$Q$35,0),1)*model!$O$6</f>
        <v>0</v>
      </c>
      <c r="W707" s="19">
        <f>IF(RIGHT(B707,1)="C",X706*INDEX(model!$T$5:$T$35,MATCH(G707,model!$Q$5:$Q$35,0),1),0)</f>
        <v>0</v>
      </c>
      <c r="X707" s="19">
        <f>(U707+V707-W707)*P707</f>
        <v>159040.13217560295</v>
      </c>
      <c r="Y707" s="19"/>
      <c r="Z707" s="36" t="str">
        <f>K707&amp;L707</f>
        <v>UpUp</v>
      </c>
      <c r="AA707" s="36" t="str">
        <f>N707&amp;O707</f>
        <v>UpUp</v>
      </c>
      <c r="AB707" s="19"/>
      <c r="AC707" s="19"/>
      <c r="AD707" s="19"/>
      <c r="AE707" s="19"/>
      <c r="AI707" s="18">
        <f>ROUND(AI706-0.001,3)</f>
        <v>0.29799999999999999</v>
      </c>
      <c r="AJ707" s="9">
        <f t="array" ref="AJ707">PERCENTILE(IF($BB$5:$BB$2729="Y",$AY$5:$AY$2729),$AI707)</f>
        <v>0.99317337166747088</v>
      </c>
      <c r="AK707" s="9">
        <f t="array" ref="AK707">PERCENTILE(IF($BC$5:$BC$2729="Y",$AY$5:$AY$2729),$AI707)</f>
        <v>1.0072330802006344</v>
      </c>
      <c r="AL707" s="9">
        <f t="array" ref="AL707">PERCENTILE(IF($BD$5:$BD$2729="Y",$AY$5:$AY$2729),$AI707)</f>
        <v>0.97971332156798896</v>
      </c>
      <c r="AM707" s="41" t="str">
        <f>IF(AI707&lt;$BJ$7,"Up","Down")</f>
        <v>Up</v>
      </c>
      <c r="AN707" s="41" t="str">
        <f>IF(AI707&lt;$BK$7,"Down","Up")</f>
        <v>Down</v>
      </c>
      <c r="AO707" s="9">
        <f t="array" ref="AO707">PERCENTILE(IF($BT$5:$BT$2729="Y",$BQ$5:$BQ$2729),$AI707)</f>
        <v>0.99209473109081125</v>
      </c>
      <c r="AP707" s="9">
        <f t="array" ref="AP707">PERCENTILE(IF($BU$5:$BU$2729="Y",$BQ$5:$BQ$2729),$AI707)</f>
        <v>1.0097479704610595</v>
      </c>
      <c r="AQ707" s="9">
        <f t="array" ref="AQ707">PERCENTILE(IF($BV$5:$BV$2729="Y",$BQ$5:$BQ$2729),$AI707)</f>
        <v>0.97392487656546256</v>
      </c>
      <c r="AR707" s="41" t="str">
        <f>IF(AI707&lt;$BJ$12,"Up","Down")</f>
        <v>Up</v>
      </c>
      <c r="AS707" s="41" t="str">
        <f>IF(AI707&lt;$BK$12,"Down","Up")</f>
        <v>Down</v>
      </c>
      <c r="AU707" s="4" t="str">
        <f>IF(AZ707=AZ708,IF(AZ707&gt;AZ706,AZ707&amp;"_O",""),AZ707&amp;"_C")</f>
        <v/>
      </c>
      <c r="AV707" s="7" t="str">
        <f>IF(RIGHT(AU707,1)="C",AX707/INDEX($AX$5:$AX$2729,MATCH(AZ707&amp;"_O",$AU$5:$AU$2729,0),1),"")</f>
        <v/>
      </c>
      <c r="AW707" s="38">
        <v>30484</v>
      </c>
      <c r="AX707" s="37">
        <v>169.13</v>
      </c>
      <c r="AY707" s="7">
        <f>AX707/AX706</f>
        <v>1.0396483894762725</v>
      </c>
      <c r="AZ707" s="4">
        <f>YEAR(AW707)</f>
        <v>1983</v>
      </c>
      <c r="BA707" s="2" t="s">
        <v>6</v>
      </c>
      <c r="BB707" s="12" t="str">
        <f>INDEX($CD$5:$CD$10,MATCH(BA707,$CC$5:$CC$10,0),1)</f>
        <v/>
      </c>
      <c r="BC707" s="12" t="str">
        <f>IF(AND(BB707="Y",AY707&gt;1),"Y","")</f>
        <v/>
      </c>
      <c r="BD707" s="12" t="str">
        <f>IF(AND(BB707="Y",AY707&lt;1),"Y","")</f>
        <v/>
      </c>
      <c r="BE707" s="12" t="str">
        <f>IF(AY707&gt;1,IF(AY706&gt;1,"Y",""),"")</f>
        <v/>
      </c>
      <c r="BF707" s="12" t="str">
        <f>IF(AY707&lt;1,IF(AY706&lt;1,"Y",""),"")</f>
        <v/>
      </c>
      <c r="BG707" s="2"/>
      <c r="BH707" s="2"/>
      <c r="BI707" s="2"/>
      <c r="BJ707" s="2"/>
      <c r="BK707" s="2"/>
      <c r="BL707" s="2"/>
      <c r="BM707" s="4" t="str">
        <f>IF(BR707=BR708,IF(BR707&gt;BR706,BR707&amp;"_O",""),BR707&amp;"_C")</f>
        <v/>
      </c>
      <c r="BN707" s="7" t="str">
        <f>IF(RIGHT(BM707,1)="C",BP707/INDEX($BP$5:$BP$2729,MATCH(BR707&amp;"_O",$BM$5:$BM$2729,0),1),"")</f>
        <v/>
      </c>
      <c r="BO707" s="38">
        <v>30883</v>
      </c>
      <c r="BP707" s="3">
        <v>229.37</v>
      </c>
      <c r="BQ707" s="7">
        <f>BP707/BP706</f>
        <v>0.9774150935356033</v>
      </c>
      <c r="BR707" s="4">
        <f>YEAR(BO707)</f>
        <v>1984</v>
      </c>
      <c r="BS707" s="2" t="s">
        <v>6</v>
      </c>
      <c r="BT707" s="12" t="str">
        <f>INDEX($CD$5:$CD$10,MATCH(BS707,$CC$5:$CC$10,0),1)</f>
        <v/>
      </c>
      <c r="BU707" s="12" t="str">
        <f>IF(AND(BT707="Y",BQ707&gt;1),"Y","")</f>
        <v/>
      </c>
      <c r="BV707" s="12" t="str">
        <f>IF(AND(BT707="Y",BQ707&lt;1),"Y","")</f>
        <v/>
      </c>
      <c r="BW707" s="12" t="str">
        <f>IF(BQ707&gt;1,IF(BQ706&gt;1,"Y",""),"")</f>
        <v/>
      </c>
      <c r="BX707" s="12" t="str">
        <f>IF(BQ707&lt;1,IF(BQ706&lt;1,"Y",""),"")</f>
        <v>Y</v>
      </c>
      <c r="BY707" s="2"/>
      <c r="BZ707" s="2"/>
      <c r="CA707" s="2"/>
    </row>
    <row r="708" spans="2:79">
      <c r="B708" s="4" t="str">
        <f>IF(G708=G709,IF(G708&gt;G707,G708&amp;"_O",""),G708&amp;"_C")</f>
        <v/>
      </c>
      <c r="C708" s="14">
        <f ca="1">RANDBETWEEN(0,1000)/1000</f>
        <v>0.88500000000000001</v>
      </c>
      <c r="D708" s="16">
        <f>D707+1</f>
        <v>704</v>
      </c>
      <c r="E708" s="10">
        <f>ROUNDDOWN(D708/52,0)+1</f>
        <v>14</v>
      </c>
      <c r="F708" s="15">
        <f>F707+7</f>
        <v>49548</v>
      </c>
      <c r="G708" s="4">
        <f>YEAR(F708)</f>
        <v>2035</v>
      </c>
      <c r="H708" s="33">
        <v>0.10299999999999999</v>
      </c>
      <c r="I708" s="33">
        <v>0.63100000000000001</v>
      </c>
      <c r="J708" s="33">
        <v>0.94799999999999995</v>
      </c>
      <c r="K708" s="16" t="str">
        <f>IF(M707&gt;1,"Up","Down")</f>
        <v>Up</v>
      </c>
      <c r="L708" s="16" t="str">
        <f>IF(K708="Up",IF(H708&lt;$BJ$7,"Up","Down"),IF(H708&lt;$BK$7,"Down","Up"))</f>
        <v>Up</v>
      </c>
      <c r="M708" s="17">
        <f>IF(L708="Up",INDEX($AK$5:$AK$1005,MATCH(I708,$AI$5:$AI$1005,0),1),INDEX($AL$5:$AL$1005,MATCH(J708,$AI$5:$AI$1005,0),1))</f>
        <v>1.0160397188849142</v>
      </c>
      <c r="N708" s="16" t="str">
        <f>IF(P707&gt;1,"Up","Down")</f>
        <v>Up</v>
      </c>
      <c r="O708" s="16" t="str">
        <f>IF(N708="Up",IF(H708&lt;$BJ$12,"Up","Down"),IF(H708&lt;$BK$12,"Down","Up"))</f>
        <v>Up</v>
      </c>
      <c r="P708" s="17">
        <f>IF(O708="Up",INDEX($AP$5:$AP$1005,MATCH(I708,$AI$5:$AI$1005,0),1),INDEX($AQ$5:$AQ$1005,MATCH(J708,$AI$5:$AI$1005,0),1))</f>
        <v>1.0229987835273062</v>
      </c>
      <c r="Q708" s="19">
        <f>T707</f>
        <v>116944.69259951782</v>
      </c>
      <c r="R708" s="19">
        <f>INDEX(model!$S$5:$S$35,MATCH(G708,model!$Q$5:$Q$35,0),1)*model!$O$5</f>
        <v>0</v>
      </c>
      <c r="S708" s="19">
        <f>IF(RIGHT(B708,1)="C",T707*INDEX(model!$T$5:$T$35,MATCH(G708,model!$Q$5:$Q$35,0),1),0)</f>
        <v>0</v>
      </c>
      <c r="T708" s="19">
        <f>(Q708+R708-S708)*M708</f>
        <v>118820.45259389679</v>
      </c>
      <c r="U708" s="19">
        <f>X707</f>
        <v>159040.13217560295</v>
      </c>
      <c r="V708" s="19">
        <f>INDEX(model!$S$5:$S$35,MATCH(G708,model!$Q$5:$Q$35,0),1)*model!$O$6</f>
        <v>0</v>
      </c>
      <c r="W708" s="19">
        <f>IF(RIGHT(B708,1)="C",X707*INDEX(model!$T$5:$T$35,MATCH(G708,model!$Q$5:$Q$35,0),1),0)</f>
        <v>0</v>
      </c>
      <c r="X708" s="19">
        <f>(U708+V708-W708)*P708</f>
        <v>162697.86174766382</v>
      </c>
      <c r="Y708" s="19"/>
      <c r="Z708" s="36" t="str">
        <f>K708&amp;L708</f>
        <v>UpUp</v>
      </c>
      <c r="AA708" s="36" t="str">
        <f>N708&amp;O708</f>
        <v>UpUp</v>
      </c>
      <c r="AB708" s="19"/>
      <c r="AC708" s="19"/>
      <c r="AD708" s="19"/>
      <c r="AE708" s="19"/>
      <c r="AI708" s="18">
        <f>ROUND(AI707-0.001,3)</f>
        <v>0.29699999999999999</v>
      </c>
      <c r="AJ708" s="9">
        <f t="array" ref="AJ708">PERCENTILE(IF($BB$5:$BB$2729="Y",$AY$5:$AY$2729),$AI708)</f>
        <v>0.99314575201590449</v>
      </c>
      <c r="AK708" s="9">
        <f t="array" ref="AK708">PERCENTILE(IF($BC$5:$BC$2729="Y",$AY$5:$AY$2729),$AI708)</f>
        <v>1.007216750455407</v>
      </c>
      <c r="AL708" s="9">
        <f t="array" ref="AL708">PERCENTILE(IF($BD$5:$BD$2729="Y",$AY$5:$AY$2729),$AI708)</f>
        <v>0.97969999719906109</v>
      </c>
      <c r="AM708" s="41" t="str">
        <f>IF(AI708&lt;$BJ$7,"Up","Down")</f>
        <v>Up</v>
      </c>
      <c r="AN708" s="41" t="str">
        <f>IF(AI708&lt;$BK$7,"Down","Up")</f>
        <v>Down</v>
      </c>
      <c r="AO708" s="9">
        <f t="array" ref="AO708">PERCENTILE(IF($BT$5:$BT$2729="Y",$BQ$5:$BQ$2729),$AI708)</f>
        <v>0.99206295627503394</v>
      </c>
      <c r="AP708" s="9">
        <f t="array" ref="AP708">PERCENTILE(IF($BU$5:$BU$2729="Y",$BQ$5:$BQ$2729),$AI708)</f>
        <v>1.0096935345664177</v>
      </c>
      <c r="AQ708" s="9">
        <f t="array" ref="AQ708">PERCENTILE(IF($BV$5:$BV$2729="Y",$BQ$5:$BQ$2729),$AI708)</f>
        <v>0.97377997899459567</v>
      </c>
      <c r="AR708" s="41" t="str">
        <f>IF(AI708&lt;$BJ$12,"Up","Down")</f>
        <v>Up</v>
      </c>
      <c r="AS708" s="41" t="str">
        <f>IF(AI708&lt;$BK$12,"Down","Up")</f>
        <v>Down</v>
      </c>
      <c r="AU708" s="4" t="str">
        <f>IF(AZ708=AZ709,IF(AZ708&gt;AZ707,AZ708&amp;"_O",""),AZ708&amp;"_C")</f>
        <v/>
      </c>
      <c r="AV708" s="7" t="str">
        <f>IF(RIGHT(AU708,1)="C",AX708/INDEX($AX$5:$AX$2729,MATCH(AZ708&amp;"_O",$AU$5:$AU$2729,0),1),"")</f>
        <v/>
      </c>
      <c r="AW708" s="38">
        <v>30491</v>
      </c>
      <c r="AX708" s="37">
        <v>170.41</v>
      </c>
      <c r="AY708" s="7">
        <f>AX708/AX707</f>
        <v>1.0075681428486962</v>
      </c>
      <c r="AZ708" s="4">
        <f>YEAR(AW708)</f>
        <v>1983</v>
      </c>
      <c r="BA708" s="2" t="s">
        <v>6</v>
      </c>
      <c r="BB708" s="12" t="str">
        <f>INDEX($CD$5:$CD$10,MATCH(BA708,$CC$5:$CC$10,0),1)</f>
        <v/>
      </c>
      <c r="BC708" s="12" t="str">
        <f>IF(AND(BB708="Y",AY708&gt;1),"Y","")</f>
        <v/>
      </c>
      <c r="BD708" s="12" t="str">
        <f>IF(AND(BB708="Y",AY708&lt;1),"Y","")</f>
        <v/>
      </c>
      <c r="BE708" s="12" t="str">
        <f>IF(AY708&gt;1,IF(AY707&gt;1,"Y",""),"")</f>
        <v>Y</v>
      </c>
      <c r="BF708" s="12" t="str">
        <f>IF(AY708&lt;1,IF(AY707&lt;1,"Y",""),"")</f>
        <v/>
      </c>
      <c r="BG708" s="2"/>
      <c r="BH708" s="2"/>
      <c r="BI708" s="2"/>
      <c r="BJ708" s="2"/>
      <c r="BK708" s="2"/>
      <c r="BL708" s="2"/>
      <c r="BM708" s="4" t="str">
        <f>IF(BR708=BR709,IF(BR708&gt;BR707,BR708&amp;"_O",""),BR708&amp;"_C")</f>
        <v/>
      </c>
      <c r="BN708" s="7" t="str">
        <f>IF(RIGHT(BM708,1)="C",BP708/INDEX($BP$5:$BP$2729,MATCH(BR708&amp;"_O",$BM$5:$BM$2729,0),1),"")</f>
        <v/>
      </c>
      <c r="BO708" s="38">
        <v>30890</v>
      </c>
      <c r="BP708" s="3">
        <v>229.3</v>
      </c>
      <c r="BQ708" s="7">
        <f>BP708/BP707</f>
        <v>0.99969481623577627</v>
      </c>
      <c r="BR708" s="4">
        <f>YEAR(BO708)</f>
        <v>1984</v>
      </c>
      <c r="BS708" s="2" t="s">
        <v>6</v>
      </c>
      <c r="BT708" s="12" t="str">
        <f>INDEX($CD$5:$CD$10,MATCH(BS708,$CC$5:$CC$10,0),1)</f>
        <v/>
      </c>
      <c r="BU708" s="12" t="str">
        <f>IF(AND(BT708="Y",BQ708&gt;1),"Y","")</f>
        <v/>
      </c>
      <c r="BV708" s="12" t="str">
        <f>IF(AND(BT708="Y",BQ708&lt;1),"Y","")</f>
        <v/>
      </c>
      <c r="BW708" s="12" t="str">
        <f>IF(BQ708&gt;1,IF(BQ707&gt;1,"Y",""),"")</f>
        <v/>
      </c>
      <c r="BX708" s="12" t="str">
        <f>IF(BQ708&lt;1,IF(BQ707&lt;1,"Y",""),"")</f>
        <v>Y</v>
      </c>
      <c r="BY708" s="2"/>
      <c r="BZ708" s="2"/>
      <c r="CA708" s="2"/>
    </row>
    <row r="709" spans="2:79">
      <c r="B709" s="4" t="str">
        <f>IF(G709=G710,IF(G709&gt;G708,G709&amp;"_O",""),G709&amp;"_C")</f>
        <v/>
      </c>
      <c r="C709" s="14">
        <f ca="1">RANDBETWEEN(0,1000)/1000</f>
        <v>6.9000000000000006E-2</v>
      </c>
      <c r="D709" s="16">
        <f>D708+1</f>
        <v>705</v>
      </c>
      <c r="E709" s="10">
        <f>ROUNDDOWN(D709/52,0)+1</f>
        <v>14</v>
      </c>
      <c r="F709" s="15">
        <f>F708+7</f>
        <v>49555</v>
      </c>
      <c r="G709" s="4">
        <f>YEAR(F709)</f>
        <v>2035</v>
      </c>
      <c r="H709" s="33">
        <v>9.0999999999999998E-2</v>
      </c>
      <c r="I709" s="33">
        <v>8.8999999999999996E-2</v>
      </c>
      <c r="J709" s="33">
        <v>0.93300000000000005</v>
      </c>
      <c r="K709" s="16" t="str">
        <f>IF(M708&gt;1,"Up","Down")</f>
        <v>Up</v>
      </c>
      <c r="L709" s="16" t="str">
        <f>IF(K709="Up",IF(H709&lt;$BJ$7,"Up","Down"),IF(H709&lt;$BK$7,"Down","Up"))</f>
        <v>Up</v>
      </c>
      <c r="M709" s="17">
        <f>IF(L709="Up",INDEX($AK$5:$AK$1005,MATCH(I709,$AI$5:$AI$1005,0),1),INDEX($AL$5:$AL$1005,MATCH(J709,$AI$5:$AI$1005,0),1))</f>
        <v>1.0020280100984664</v>
      </c>
      <c r="N709" s="16" t="str">
        <f>IF(P708&gt;1,"Up","Down")</f>
        <v>Up</v>
      </c>
      <c r="O709" s="16" t="str">
        <f>IF(N709="Up",IF(H709&lt;$BJ$12,"Up","Down"),IF(H709&lt;$BK$12,"Down","Up"))</f>
        <v>Up</v>
      </c>
      <c r="P709" s="17">
        <f>IF(O709="Up",INDEX($AP$5:$AP$1005,MATCH(I709,$AI$5:$AI$1005,0),1),INDEX($AQ$5:$AQ$1005,MATCH(J709,$AI$5:$AI$1005,0),1))</f>
        <v>1.0030030913498602</v>
      </c>
      <c r="Q709" s="19">
        <f>T708</f>
        <v>118820.45259389679</v>
      </c>
      <c r="R709" s="19">
        <f>INDEX(model!$S$5:$S$35,MATCH(G709,model!$Q$5:$Q$35,0),1)*model!$O$5</f>
        <v>0</v>
      </c>
      <c r="S709" s="19">
        <f>IF(RIGHT(B709,1)="C",T708*INDEX(model!$T$5:$T$35,MATCH(G709,model!$Q$5:$Q$35,0),1),0)</f>
        <v>0</v>
      </c>
      <c r="T709" s="19">
        <f>(Q709+R709-S709)*M709</f>
        <v>119061.42167166156</v>
      </c>
      <c r="U709" s="19">
        <f>X708</f>
        <v>162697.86174766382</v>
      </c>
      <c r="V709" s="19">
        <f>INDEX(model!$S$5:$S$35,MATCH(G709,model!$Q$5:$Q$35,0),1)*model!$O$6</f>
        <v>0</v>
      </c>
      <c r="W709" s="19">
        <f>IF(RIGHT(B709,1)="C",X708*INDEX(model!$T$5:$T$35,MATCH(G709,model!$Q$5:$Q$35,0),1),0)</f>
        <v>0</v>
      </c>
      <c r="X709" s="19">
        <f>(U709+V709-W709)*P709</f>
        <v>163186.45828891898</v>
      </c>
      <c r="Y709" s="19"/>
      <c r="Z709" s="36" t="str">
        <f>K709&amp;L709</f>
        <v>UpUp</v>
      </c>
      <c r="AA709" s="36" t="str">
        <f>N709&amp;O709</f>
        <v>UpUp</v>
      </c>
      <c r="AB709" s="19"/>
      <c r="AC709" s="19"/>
      <c r="AD709" s="19"/>
      <c r="AE709" s="19"/>
      <c r="AI709" s="18">
        <f>ROUND(AI708-0.001,3)</f>
        <v>0.29599999999999999</v>
      </c>
      <c r="AJ709" s="9">
        <f t="array" ref="AJ709">PERCENTILE(IF($BB$5:$BB$2729="Y",$AY$5:$AY$2729),$AI709)</f>
        <v>0.99310044108654527</v>
      </c>
      <c r="AK709" s="9">
        <f t="array" ref="AK709">PERCENTILE(IF($BC$5:$BC$2729="Y",$AY$5:$AY$2729),$AI709)</f>
        <v>1.0072087230890676</v>
      </c>
      <c r="AL709" s="9">
        <f t="array" ref="AL709">PERCENTILE(IF($BD$5:$BD$2729="Y",$AY$5:$AY$2729),$AI709)</f>
        <v>0.97966938587773178</v>
      </c>
      <c r="AM709" s="41" t="str">
        <f>IF(AI709&lt;$BJ$7,"Up","Down")</f>
        <v>Up</v>
      </c>
      <c r="AN709" s="41" t="str">
        <f>IF(AI709&lt;$BK$7,"Down","Up")</f>
        <v>Down</v>
      </c>
      <c r="AO709" s="9">
        <f t="array" ref="AO709">PERCENTILE(IF($BT$5:$BT$2729="Y",$BQ$5:$BQ$2729),$AI709)</f>
        <v>0.99201414049758097</v>
      </c>
      <c r="AP709" s="9">
        <f t="array" ref="AP709">PERCENTILE(IF($BU$5:$BU$2729="Y",$BQ$5:$BQ$2729),$AI709)</f>
        <v>1.0096511824199899</v>
      </c>
      <c r="AQ709" s="9">
        <f t="array" ref="AQ709">PERCENTILE(IF($BV$5:$BV$2729="Y",$BQ$5:$BQ$2729),$AI709)</f>
        <v>0.97374087580296687</v>
      </c>
      <c r="AR709" s="41" t="str">
        <f>IF(AI709&lt;$BJ$12,"Up","Down")</f>
        <v>Up</v>
      </c>
      <c r="AS709" s="41" t="str">
        <f>IF(AI709&lt;$BK$12,"Down","Up")</f>
        <v>Down</v>
      </c>
      <c r="AU709" s="4" t="str">
        <f>IF(AZ709=AZ710,IF(AZ709&gt;AZ708,AZ709&amp;"_O",""),AZ709&amp;"_C")</f>
        <v/>
      </c>
      <c r="AV709" s="7" t="str">
        <f>IF(RIGHT(AU709,1)="C",AX709/INDEX($AX$5:$AX$2729,MATCH(AZ709&amp;"_O",$AU$5:$AU$2729,0),1),"")</f>
        <v/>
      </c>
      <c r="AW709" s="38">
        <v>30498</v>
      </c>
      <c r="AX709" s="37">
        <v>168.64</v>
      </c>
      <c r="AY709" s="7">
        <f>AX709/AX708</f>
        <v>0.98961328560530482</v>
      </c>
      <c r="AZ709" s="4">
        <f>YEAR(AW709)</f>
        <v>1983</v>
      </c>
      <c r="BA709" s="2" t="s">
        <v>6</v>
      </c>
      <c r="BB709" s="12" t="str">
        <f>INDEX($CD$5:$CD$10,MATCH(BA709,$CC$5:$CC$10,0),1)</f>
        <v/>
      </c>
      <c r="BC709" s="12" t="str">
        <f>IF(AND(BB709="Y",AY709&gt;1),"Y","")</f>
        <v/>
      </c>
      <c r="BD709" s="12" t="str">
        <f>IF(AND(BB709="Y",AY709&lt;1),"Y","")</f>
        <v/>
      </c>
      <c r="BE709" s="12" t="str">
        <f>IF(AY709&gt;1,IF(AY708&gt;1,"Y",""),"")</f>
        <v/>
      </c>
      <c r="BF709" s="12" t="str">
        <f>IF(AY709&lt;1,IF(AY708&lt;1,"Y",""),"")</f>
        <v/>
      </c>
      <c r="BG709" s="2"/>
      <c r="BH709" s="2"/>
      <c r="BI709" s="2"/>
      <c r="BJ709" s="2"/>
      <c r="BK709" s="2"/>
      <c r="BL709" s="2"/>
      <c r="BM709" s="4" t="str">
        <f>IF(BR709=BR710,IF(BR709&gt;BR708,BR709&amp;"_O",""),BR709&amp;"_C")</f>
        <v/>
      </c>
      <c r="BN709" s="7" t="str">
        <f>IF(RIGHT(BM709,1)="C",BP709/INDEX($BP$5:$BP$2729,MATCH(BR709&amp;"_O",$BM$5:$BM$2729,0),1),"")</f>
        <v/>
      </c>
      <c r="BO709" s="38">
        <v>30897</v>
      </c>
      <c r="BP709" s="3">
        <v>246.24</v>
      </c>
      <c r="BQ709" s="7">
        <f>BP709/BP708</f>
        <v>1.0738770170082861</v>
      </c>
      <c r="BR709" s="4">
        <f>YEAR(BO709)</f>
        <v>1984</v>
      </c>
      <c r="BS709" s="2" t="s">
        <v>6</v>
      </c>
      <c r="BT709" s="12" t="str">
        <f>INDEX($CD$5:$CD$10,MATCH(BS709,$CC$5:$CC$10,0),1)</f>
        <v/>
      </c>
      <c r="BU709" s="12" t="str">
        <f>IF(AND(BT709="Y",BQ709&gt;1),"Y","")</f>
        <v/>
      </c>
      <c r="BV709" s="12" t="str">
        <f>IF(AND(BT709="Y",BQ709&lt;1),"Y","")</f>
        <v/>
      </c>
      <c r="BW709" s="12" t="str">
        <f>IF(BQ709&gt;1,IF(BQ708&gt;1,"Y",""),"")</f>
        <v/>
      </c>
      <c r="BX709" s="12" t="str">
        <f>IF(BQ709&lt;1,IF(BQ708&lt;1,"Y",""),"")</f>
        <v/>
      </c>
      <c r="BY709" s="2"/>
      <c r="BZ709" s="2"/>
      <c r="CA709" s="2"/>
    </row>
    <row r="710" spans="2:79">
      <c r="B710" s="4" t="str">
        <f>IF(G710=G711,IF(G710&gt;G709,G710&amp;"_O",""),G710&amp;"_C")</f>
        <v/>
      </c>
      <c r="C710" s="14">
        <f ca="1">RANDBETWEEN(0,1000)/1000</f>
        <v>0.3</v>
      </c>
      <c r="D710" s="16">
        <f>D709+1</f>
        <v>706</v>
      </c>
      <c r="E710" s="10">
        <f>ROUNDDOWN(D710/52,0)+1</f>
        <v>14</v>
      </c>
      <c r="F710" s="15">
        <f>F709+7</f>
        <v>49562</v>
      </c>
      <c r="G710" s="4">
        <f>YEAR(F710)</f>
        <v>2035</v>
      </c>
      <c r="H710" s="33">
        <v>2.8000000000000001E-2</v>
      </c>
      <c r="I710" s="33">
        <v>0.877</v>
      </c>
      <c r="J710" s="33">
        <v>0.72199999999999998</v>
      </c>
      <c r="K710" s="16" t="str">
        <f>IF(M709&gt;1,"Up","Down")</f>
        <v>Up</v>
      </c>
      <c r="L710" s="16" t="str">
        <f>IF(K710="Up",IF(H710&lt;$BJ$7,"Up","Down"),IF(H710&lt;$BK$7,"Down","Up"))</f>
        <v>Up</v>
      </c>
      <c r="M710" s="17">
        <f>IF(L710="Up",INDEX($AK$5:$AK$1005,MATCH(I710,$AI$5:$AI$1005,0),1),INDEX($AL$5:$AL$1005,MATCH(J710,$AI$5:$AI$1005,0),1))</f>
        <v>1.0307523954303446</v>
      </c>
      <c r="N710" s="16" t="str">
        <f>IF(P709&gt;1,"Up","Down")</f>
        <v>Up</v>
      </c>
      <c r="O710" s="16" t="str">
        <f>IF(N710="Up",IF(H710&lt;$BJ$12,"Up","Down"),IF(H710&lt;$BK$12,"Down","Up"))</f>
        <v>Up</v>
      </c>
      <c r="P710" s="17">
        <f>IF(O710="Up",INDEX($AP$5:$AP$1005,MATCH(I710,$AI$5:$AI$1005,0),1),INDEX($AQ$5:$AQ$1005,MATCH(J710,$AI$5:$AI$1005,0),1))</f>
        <v>1.0403815540113701</v>
      </c>
      <c r="Q710" s="19">
        <f>T709</f>
        <v>119061.42167166156</v>
      </c>
      <c r="R710" s="19">
        <f>INDEX(model!$S$5:$S$35,MATCH(G710,model!$Q$5:$Q$35,0),1)*model!$O$5</f>
        <v>0</v>
      </c>
      <c r="S710" s="19">
        <f>IF(RIGHT(B710,1)="C",T709*INDEX(model!$T$5:$T$35,MATCH(G710,model!$Q$5:$Q$35,0),1),0)</f>
        <v>0</v>
      </c>
      <c r="T710" s="19">
        <f>(Q710+R710-S710)*M710</f>
        <v>122722.8455914075</v>
      </c>
      <c r="U710" s="19">
        <f>X709</f>
        <v>163186.45828891898</v>
      </c>
      <c r="V710" s="19">
        <f>INDEX(model!$S$5:$S$35,MATCH(G710,model!$Q$5:$Q$35,0),1)*model!$O$6</f>
        <v>0</v>
      </c>
      <c r="W710" s="19">
        <f>IF(RIGHT(B710,1)="C",X709*INDEX(model!$T$5:$T$35,MATCH(G710,model!$Q$5:$Q$35,0),1),0)</f>
        <v>0</v>
      </c>
      <c r="X710" s="19">
        <f>(U710+V710-W710)*P710</f>
        <v>169776.18106823714</v>
      </c>
      <c r="Y710" s="19"/>
      <c r="Z710" s="36" t="str">
        <f>K710&amp;L710</f>
        <v>UpUp</v>
      </c>
      <c r="AA710" s="36" t="str">
        <f>N710&amp;O710</f>
        <v>UpUp</v>
      </c>
      <c r="AB710" s="19"/>
      <c r="AC710" s="19"/>
      <c r="AD710" s="19"/>
      <c r="AE710" s="19"/>
      <c r="AI710" s="18">
        <f>ROUND(AI709-0.001,3)</f>
        <v>0.29499999999999998</v>
      </c>
      <c r="AJ710" s="9">
        <f t="array" ref="AJ710">PERCENTILE(IF($BB$5:$BB$2729="Y",$AY$5:$AY$2729),$AI710)</f>
        <v>0.9930905475259032</v>
      </c>
      <c r="AK710" s="9">
        <f t="array" ref="AK710">PERCENTILE(IF($BC$5:$BC$2729="Y",$AY$5:$AY$2729),$AI710)</f>
        <v>1.0072048390074726</v>
      </c>
      <c r="AL710" s="9">
        <f t="array" ref="AL710">PERCENTILE(IF($BD$5:$BD$2729="Y",$AY$5:$AY$2729),$AI710)</f>
        <v>0.97960722818294788</v>
      </c>
      <c r="AM710" s="41" t="str">
        <f>IF(AI710&lt;$BJ$7,"Up","Down")</f>
        <v>Up</v>
      </c>
      <c r="AN710" s="41" t="str">
        <f>IF(AI710&lt;$BK$7,"Down","Up")</f>
        <v>Down</v>
      </c>
      <c r="AO710" s="9">
        <f t="array" ref="AO710">PERCENTILE(IF($BT$5:$BT$2729="Y",$BQ$5:$BQ$2729),$AI710)</f>
        <v>0.99190078753758915</v>
      </c>
      <c r="AP710" s="9">
        <f t="array" ref="AP710">PERCENTILE(IF($BU$5:$BU$2729="Y",$BQ$5:$BQ$2729),$AI710)</f>
        <v>1.0096197683596806</v>
      </c>
      <c r="AQ710" s="9">
        <f t="array" ref="AQ710">PERCENTILE(IF($BV$5:$BV$2729="Y",$BQ$5:$BQ$2729),$AI710)</f>
        <v>0.97371966764814333</v>
      </c>
      <c r="AR710" s="41" t="str">
        <f>IF(AI710&lt;$BJ$12,"Up","Down")</f>
        <v>Up</v>
      </c>
      <c r="AS710" s="41" t="str">
        <f>IF(AI710&lt;$BK$12,"Down","Up")</f>
        <v>Down</v>
      </c>
      <c r="AU710" s="4" t="str">
        <f>IF(AZ710=AZ711,IF(AZ710&gt;AZ709,AZ710&amp;"_O",""),AZ710&amp;"_C")</f>
        <v/>
      </c>
      <c r="AV710" s="7" t="str">
        <f>IF(RIGHT(AU710,1)="C",AX710/INDEX($AX$5:$AX$2729,MATCH(AZ710&amp;"_O",$AU$5:$AU$2729,0),1),"")</f>
        <v/>
      </c>
      <c r="AW710" s="38">
        <v>30505</v>
      </c>
      <c r="AX710" s="37">
        <v>167.08</v>
      </c>
      <c r="AY710" s="7">
        <f>AX710/AX709</f>
        <v>0.99074952561669849</v>
      </c>
      <c r="AZ710" s="4">
        <f>YEAR(AW710)</f>
        <v>1983</v>
      </c>
      <c r="BA710" s="2" t="s">
        <v>6</v>
      </c>
      <c r="BB710" s="12" t="str">
        <f>INDEX($CD$5:$CD$10,MATCH(BA710,$CC$5:$CC$10,0),1)</f>
        <v/>
      </c>
      <c r="BC710" s="12" t="str">
        <f>IF(AND(BB710="Y",AY710&gt;1),"Y","")</f>
        <v/>
      </c>
      <c r="BD710" s="12" t="str">
        <f>IF(AND(BB710="Y",AY710&lt;1),"Y","")</f>
        <v/>
      </c>
      <c r="BE710" s="12" t="str">
        <f>IF(AY710&gt;1,IF(AY709&gt;1,"Y",""),"")</f>
        <v/>
      </c>
      <c r="BF710" s="12" t="str">
        <f>IF(AY710&lt;1,IF(AY709&lt;1,"Y",""),"")</f>
        <v>Y</v>
      </c>
      <c r="BG710" s="2"/>
      <c r="BH710" s="2"/>
      <c r="BI710" s="2"/>
      <c r="BJ710" s="2"/>
      <c r="BK710" s="2"/>
      <c r="BL710" s="2"/>
      <c r="BM710" s="4" t="str">
        <f>IF(BR710=BR711,IF(BR710&gt;BR709,BR710&amp;"_O",""),BR710&amp;"_C")</f>
        <v/>
      </c>
      <c r="BN710" s="7" t="str">
        <f>IF(RIGHT(BM710,1)="C",BP710/INDEX($BP$5:$BP$2729,MATCH(BR710&amp;"_O",$BM$5:$BM$2729,0),1),"")</f>
        <v/>
      </c>
      <c r="BO710" s="38">
        <v>30904</v>
      </c>
      <c r="BP710" s="3">
        <v>252.43</v>
      </c>
      <c r="BQ710" s="7">
        <f>BP710/BP709</f>
        <v>1.0251380766731644</v>
      </c>
      <c r="BR710" s="4">
        <f>YEAR(BO710)</f>
        <v>1984</v>
      </c>
      <c r="BS710" s="2" t="s">
        <v>6</v>
      </c>
      <c r="BT710" s="12" t="str">
        <f>INDEX($CD$5:$CD$10,MATCH(BS710,$CC$5:$CC$10,0),1)</f>
        <v/>
      </c>
      <c r="BU710" s="12" t="str">
        <f>IF(AND(BT710="Y",BQ710&gt;1),"Y","")</f>
        <v/>
      </c>
      <c r="BV710" s="12" t="str">
        <f>IF(AND(BT710="Y",BQ710&lt;1),"Y","")</f>
        <v/>
      </c>
      <c r="BW710" s="12" t="str">
        <f>IF(BQ710&gt;1,IF(BQ709&gt;1,"Y",""),"")</f>
        <v>Y</v>
      </c>
      <c r="BX710" s="12" t="str">
        <f>IF(BQ710&lt;1,IF(BQ709&lt;1,"Y",""),"")</f>
        <v/>
      </c>
      <c r="BY710" s="2"/>
      <c r="BZ710" s="2"/>
      <c r="CA710" s="2"/>
    </row>
    <row r="711" spans="2:79">
      <c r="B711" s="4" t="str">
        <f>IF(G711=G712,IF(G711&gt;G710,G711&amp;"_O",""),G711&amp;"_C")</f>
        <v/>
      </c>
      <c r="C711" s="14">
        <f ca="1">RANDBETWEEN(0,1000)/1000</f>
        <v>0.61199999999999999</v>
      </c>
      <c r="D711" s="16">
        <f>D710+1</f>
        <v>707</v>
      </c>
      <c r="E711" s="10">
        <f>ROUNDDOWN(D711/52,0)+1</f>
        <v>14</v>
      </c>
      <c r="F711" s="15">
        <f>F710+7</f>
        <v>49569</v>
      </c>
      <c r="G711" s="4">
        <f>YEAR(F711)</f>
        <v>2035</v>
      </c>
      <c r="H711" s="33">
        <v>0.83699999999999997</v>
      </c>
      <c r="I711" s="33">
        <v>0.48099999999999998</v>
      </c>
      <c r="J711" s="33">
        <v>0.33200000000000002</v>
      </c>
      <c r="K711" s="16" t="str">
        <f>IF(M710&gt;1,"Up","Down")</f>
        <v>Up</v>
      </c>
      <c r="L711" s="16" t="str">
        <f>IF(K711="Up",IF(H711&lt;$BJ$7,"Up","Down"),IF(H711&lt;$BK$7,"Down","Up"))</f>
        <v>Down</v>
      </c>
      <c r="M711" s="17">
        <f>IF(L711="Up",INDEX($AK$5:$AK$1005,MATCH(I711,$AI$5:$AI$1005,0),1),INDEX($AL$5:$AL$1005,MATCH(J711,$AI$5:$AI$1005,0),1))</f>
        <v>0.9810926776293456</v>
      </c>
      <c r="N711" s="16" t="str">
        <f>IF(P710&gt;1,"Up","Down")</f>
        <v>Up</v>
      </c>
      <c r="O711" s="16" t="str">
        <f>IF(N711="Up",IF(H711&lt;$BJ$12,"Up","Down"),IF(H711&lt;$BK$12,"Down","Up"))</f>
        <v>Down</v>
      </c>
      <c r="P711" s="17">
        <f>IF(O711="Up",INDEX($AP$5:$AP$1005,MATCH(I711,$AI$5:$AI$1005,0),1),INDEX($AQ$5:$AQ$1005,MATCH(J711,$AI$5:$AI$1005,0),1))</f>
        <v>0.97623007871758349</v>
      </c>
      <c r="Q711" s="19">
        <f>T710</f>
        <v>122722.8455914075</v>
      </c>
      <c r="R711" s="19">
        <f>INDEX(model!$S$5:$S$35,MATCH(G711,model!$Q$5:$Q$35,0),1)*model!$O$5</f>
        <v>0</v>
      </c>
      <c r="S711" s="19">
        <f>IF(RIGHT(B711,1)="C",T710*INDEX(model!$T$5:$T$35,MATCH(G711,model!$Q$5:$Q$35,0),1),0)</f>
        <v>0</v>
      </c>
      <c r="T711" s="19">
        <f>(Q711+R711-S711)*M711</f>
        <v>120402.48518756672</v>
      </c>
      <c r="U711" s="19">
        <f>X710</f>
        <v>169776.18106823714</v>
      </c>
      <c r="V711" s="19">
        <f>INDEX(model!$S$5:$S$35,MATCH(G711,model!$Q$5:$Q$35,0),1)*model!$O$6</f>
        <v>0</v>
      </c>
      <c r="W711" s="19">
        <f>IF(RIGHT(B711,1)="C",X710*INDEX(model!$T$5:$T$35,MATCH(G711,model!$Q$5:$Q$35,0),1),0)</f>
        <v>0</v>
      </c>
      <c r="X711" s="19">
        <f>(U711+V711-W711)*P711</f>
        <v>165740.61460861584</v>
      </c>
      <c r="Y711" s="19"/>
      <c r="Z711" s="36" t="str">
        <f>K711&amp;L711</f>
        <v>UpDown</v>
      </c>
      <c r="AA711" s="36" t="str">
        <f>N711&amp;O711</f>
        <v>UpDown</v>
      </c>
      <c r="AB711" s="19"/>
      <c r="AC711" s="19"/>
      <c r="AD711" s="19"/>
      <c r="AE711" s="19"/>
      <c r="AI711" s="18">
        <f>ROUND(AI710-0.001,3)</f>
        <v>0.29399999999999998</v>
      </c>
      <c r="AJ711" s="9">
        <f t="array" ref="AJ711">PERCENTILE(IF($BB$5:$BB$2729="Y",$AY$5:$AY$2729),$AI711)</f>
        <v>0.99306110886370647</v>
      </c>
      <c r="AK711" s="9">
        <f t="array" ref="AK711">PERCENTILE(IF($BC$5:$BC$2729="Y",$AY$5:$AY$2729),$AI711)</f>
        <v>1.0071717918527363</v>
      </c>
      <c r="AL711" s="9">
        <f t="array" ref="AL711">PERCENTILE(IF($BD$5:$BD$2729="Y",$AY$5:$AY$2729),$AI711)</f>
        <v>0.97953707236497067</v>
      </c>
      <c r="AM711" s="41" t="str">
        <f>IF(AI711&lt;$BJ$7,"Up","Down")</f>
        <v>Up</v>
      </c>
      <c r="AN711" s="41" t="str">
        <f>IF(AI711&lt;$BK$7,"Down","Up")</f>
        <v>Down</v>
      </c>
      <c r="AO711" s="9">
        <f t="array" ref="AO711">PERCENTILE(IF($BT$5:$BT$2729="Y",$BQ$5:$BQ$2729),$AI711)</f>
        <v>0.99188802261510889</v>
      </c>
      <c r="AP711" s="9">
        <f t="array" ref="AP711">PERCENTILE(IF($BU$5:$BU$2729="Y",$BQ$5:$BQ$2729),$AI711)</f>
        <v>1.0095858472558537</v>
      </c>
      <c r="AQ711" s="9">
        <f t="array" ref="AQ711">PERCENTILE(IF($BV$5:$BV$2729="Y",$BQ$5:$BQ$2729),$AI711)</f>
        <v>0.97367022080319265</v>
      </c>
      <c r="AR711" s="41" t="str">
        <f>IF(AI711&lt;$BJ$12,"Up","Down")</f>
        <v>Up</v>
      </c>
      <c r="AS711" s="41" t="str">
        <f>IF(AI711&lt;$BK$12,"Down","Up")</f>
        <v>Down</v>
      </c>
      <c r="AU711" s="4" t="str">
        <f>IF(AZ711=AZ712,IF(AZ711&gt;AZ710,AZ711&amp;"_O",""),AZ711&amp;"_C")</f>
        <v/>
      </c>
      <c r="AV711" s="7" t="str">
        <f>IF(RIGHT(AU711,1)="C",AX711/INDEX($AX$5:$AX$2729,MATCH(AZ711&amp;"_O",$AU$5:$AU$2729,0),1),"")</f>
        <v/>
      </c>
      <c r="AW711" s="38">
        <v>30512</v>
      </c>
      <c r="AX711" s="37">
        <v>164.29</v>
      </c>
      <c r="AY711" s="7">
        <f>AX711/AX710</f>
        <v>0.98330141249700731</v>
      </c>
      <c r="AZ711" s="4">
        <f>YEAR(AW711)</f>
        <v>1983</v>
      </c>
      <c r="BA711" s="2" t="s">
        <v>6</v>
      </c>
      <c r="BB711" s="12" t="str">
        <f>INDEX($CD$5:$CD$10,MATCH(BA711,$CC$5:$CC$10,0),1)</f>
        <v/>
      </c>
      <c r="BC711" s="12" t="str">
        <f>IF(AND(BB711="Y",AY711&gt;1),"Y","")</f>
        <v/>
      </c>
      <c r="BD711" s="12" t="str">
        <f>IF(AND(BB711="Y",AY711&lt;1),"Y","")</f>
        <v/>
      </c>
      <c r="BE711" s="12" t="str">
        <f>IF(AY711&gt;1,IF(AY710&gt;1,"Y",""),"")</f>
        <v/>
      </c>
      <c r="BF711" s="12" t="str">
        <f>IF(AY711&lt;1,IF(AY710&lt;1,"Y",""),"")</f>
        <v>Y</v>
      </c>
      <c r="BG711" s="2"/>
      <c r="BH711" s="2"/>
      <c r="BI711" s="2"/>
      <c r="BJ711" s="2"/>
      <c r="BK711" s="2"/>
      <c r="BL711" s="2"/>
      <c r="BM711" s="4" t="str">
        <f>IF(BR711=BR712,IF(BR711&gt;BR710,BR711&amp;"_O",""),BR711&amp;"_C")</f>
        <v/>
      </c>
      <c r="BN711" s="7" t="str">
        <f>IF(RIGHT(BM711,1)="C",BP711/INDEX($BP$5:$BP$2729,MATCH(BR711&amp;"_O",$BM$5:$BM$2729,0),1),"")</f>
        <v/>
      </c>
      <c r="BO711" s="38">
        <v>30911</v>
      </c>
      <c r="BP711" s="3">
        <v>250.37</v>
      </c>
      <c r="BQ711" s="7">
        <f>BP711/BP710</f>
        <v>0.99183932179218004</v>
      </c>
      <c r="BR711" s="4">
        <f>YEAR(BO711)</f>
        <v>1984</v>
      </c>
      <c r="BS711" s="2" t="s">
        <v>6</v>
      </c>
      <c r="BT711" s="12" t="str">
        <f>INDEX($CD$5:$CD$10,MATCH(BS711,$CC$5:$CC$10,0),1)</f>
        <v/>
      </c>
      <c r="BU711" s="12" t="str">
        <f>IF(AND(BT711="Y",BQ711&gt;1),"Y","")</f>
        <v/>
      </c>
      <c r="BV711" s="12" t="str">
        <f>IF(AND(BT711="Y",BQ711&lt;1),"Y","")</f>
        <v/>
      </c>
      <c r="BW711" s="12" t="str">
        <f>IF(BQ711&gt;1,IF(BQ710&gt;1,"Y",""),"")</f>
        <v/>
      </c>
      <c r="BX711" s="12" t="str">
        <f>IF(BQ711&lt;1,IF(BQ710&lt;1,"Y",""),"")</f>
        <v/>
      </c>
      <c r="BY711" s="2"/>
      <c r="BZ711" s="2"/>
      <c r="CA711" s="2"/>
    </row>
    <row r="712" spans="2:79">
      <c r="B712" s="4" t="str">
        <f>IF(G712=G713,IF(G712&gt;G711,G712&amp;"_O",""),G712&amp;"_C")</f>
        <v/>
      </c>
      <c r="C712" s="14">
        <f ca="1">RANDBETWEEN(0,1000)/1000</f>
        <v>0.71399999999999997</v>
      </c>
      <c r="D712" s="16">
        <f>D711+1</f>
        <v>708</v>
      </c>
      <c r="E712" s="10">
        <f>ROUNDDOWN(D712/52,0)+1</f>
        <v>14</v>
      </c>
      <c r="F712" s="15">
        <f>F711+7</f>
        <v>49576</v>
      </c>
      <c r="G712" s="4">
        <f>YEAR(F712)</f>
        <v>2035</v>
      </c>
      <c r="H712" s="33">
        <v>0.56100000000000005</v>
      </c>
      <c r="I712" s="33">
        <v>0.60199999999999998</v>
      </c>
      <c r="J712" s="33">
        <v>0.10199999999999999</v>
      </c>
      <c r="K712" s="16" t="str">
        <f>IF(M711&gt;1,"Up","Down")</f>
        <v>Down</v>
      </c>
      <c r="L712" s="16" t="str">
        <f>IF(K712="Up",IF(H712&lt;$BJ$7,"Up","Down"),IF(H712&lt;$BK$7,"Down","Up"))</f>
        <v>Up</v>
      </c>
      <c r="M712" s="17">
        <f>IF(L712="Up",INDEX($AK$5:$AK$1005,MATCH(I712,$AI$5:$AI$1005,0),1),INDEX($AL$5:$AL$1005,MATCH(J712,$AI$5:$AI$1005,0),1))</f>
        <v>1.0152898296769748</v>
      </c>
      <c r="N712" s="16" t="str">
        <f>IF(P711&gt;1,"Up","Down")</f>
        <v>Down</v>
      </c>
      <c r="O712" s="16" t="str">
        <f>IF(N712="Up",IF(H712&lt;$BJ$12,"Up","Down"),IF(H712&lt;$BK$12,"Down","Up"))</f>
        <v>Up</v>
      </c>
      <c r="P712" s="17">
        <f>IF(O712="Up",INDEX($AP$5:$AP$1005,MATCH(I712,$AI$5:$AI$1005,0),1),INDEX($AQ$5:$AQ$1005,MATCH(J712,$AI$5:$AI$1005,0),1))</f>
        <v>1.0213952734862461</v>
      </c>
      <c r="Q712" s="19">
        <f>T711</f>
        <v>120402.48518756672</v>
      </c>
      <c r="R712" s="19">
        <f>INDEX(model!$S$5:$S$35,MATCH(G712,model!$Q$5:$Q$35,0),1)*model!$O$5</f>
        <v>0</v>
      </c>
      <c r="S712" s="19">
        <f>IF(RIGHT(B712,1)="C",T711*INDEX(model!$T$5:$T$35,MATCH(G712,model!$Q$5:$Q$35,0),1),0)</f>
        <v>0</v>
      </c>
      <c r="T712" s="19">
        <f>(Q712+R712-S712)*M712</f>
        <v>122243.4186787691</v>
      </c>
      <c r="U712" s="19">
        <f>X711</f>
        <v>165740.61460861584</v>
      </c>
      <c r="V712" s="19">
        <f>INDEX(model!$S$5:$S$35,MATCH(G712,model!$Q$5:$Q$35,0),1)*model!$O$6</f>
        <v>0</v>
      </c>
      <c r="W712" s="19">
        <f>IF(RIGHT(B712,1)="C",X711*INDEX(model!$T$5:$T$35,MATCH(G712,model!$Q$5:$Q$35,0),1),0)</f>
        <v>0</v>
      </c>
      <c r="X712" s="19">
        <f>(U712+V712-W712)*P712</f>
        <v>169286.68038594571</v>
      </c>
      <c r="Y712" s="19"/>
      <c r="Z712" s="36" t="str">
        <f>K712&amp;L712</f>
        <v>DownUp</v>
      </c>
      <c r="AA712" s="36" t="str">
        <f>N712&amp;O712</f>
        <v>DownUp</v>
      </c>
      <c r="AB712" s="19"/>
      <c r="AC712" s="19"/>
      <c r="AD712" s="19"/>
      <c r="AE712" s="19"/>
      <c r="AI712" s="18">
        <f>ROUND(AI711-0.001,3)</f>
        <v>0.29299999999999998</v>
      </c>
      <c r="AJ712" s="9">
        <f t="array" ref="AJ712">PERCENTILE(IF($BB$5:$BB$2729="Y",$AY$5:$AY$2729),$AI712)</f>
        <v>0.99293201711036705</v>
      </c>
      <c r="AK712" s="9">
        <f t="array" ref="AK712">PERCENTILE(IF($BC$5:$BC$2729="Y",$AY$5:$AY$2729),$AI712)</f>
        <v>1.0071336893431841</v>
      </c>
      <c r="AL712" s="9">
        <f t="array" ref="AL712">PERCENTILE(IF($BD$5:$BD$2729="Y",$AY$5:$AY$2729),$AI712)</f>
        <v>0.97947840025069532</v>
      </c>
      <c r="AM712" s="41" t="str">
        <f>IF(AI712&lt;$BJ$7,"Up","Down")</f>
        <v>Up</v>
      </c>
      <c r="AN712" s="41" t="str">
        <f>IF(AI712&lt;$BK$7,"Down","Up")</f>
        <v>Down</v>
      </c>
      <c r="AO712" s="9">
        <f t="array" ref="AO712">PERCENTILE(IF($BT$5:$BT$2729="Y",$BQ$5:$BQ$2729),$AI712)</f>
        <v>0.99186353677085237</v>
      </c>
      <c r="AP712" s="9">
        <f t="array" ref="AP712">PERCENTILE(IF($BU$5:$BU$2729="Y",$BQ$5:$BQ$2729),$AI712)</f>
        <v>1.0095575496461899</v>
      </c>
      <c r="AQ712" s="9">
        <f t="array" ref="AQ712">PERCENTILE(IF($BV$5:$BV$2729="Y",$BQ$5:$BQ$2729),$AI712)</f>
        <v>0.97352129407442434</v>
      </c>
      <c r="AR712" s="41" t="str">
        <f>IF(AI712&lt;$BJ$12,"Up","Down")</f>
        <v>Up</v>
      </c>
      <c r="AS712" s="41" t="str">
        <f>IF(AI712&lt;$BK$12,"Down","Up")</f>
        <v>Down</v>
      </c>
      <c r="AU712" s="4" t="str">
        <f>IF(AZ712=AZ713,IF(AZ712&gt;AZ711,AZ712&amp;"_O",""),AZ712&amp;"_C")</f>
        <v/>
      </c>
      <c r="AV712" s="7" t="str">
        <f>IF(RIGHT(AU712,1)="C",AX712/INDEX($AX$5:$AX$2729,MATCH(AZ712&amp;"_O",$AU$5:$AU$2729,0),1),"")</f>
        <v/>
      </c>
      <c r="AW712" s="38">
        <v>30519</v>
      </c>
      <c r="AX712" s="37">
        <v>168.89</v>
      </c>
      <c r="AY712" s="7">
        <f>AX712/AX711</f>
        <v>1.0279992695842717</v>
      </c>
      <c r="AZ712" s="4">
        <f>YEAR(AW712)</f>
        <v>1983</v>
      </c>
      <c r="BA712" s="2" t="s">
        <v>6</v>
      </c>
      <c r="BB712" s="12" t="str">
        <f>INDEX($CD$5:$CD$10,MATCH(BA712,$CC$5:$CC$10,0),1)</f>
        <v/>
      </c>
      <c r="BC712" s="12" t="str">
        <f>IF(AND(BB712="Y",AY712&gt;1),"Y","")</f>
        <v/>
      </c>
      <c r="BD712" s="12" t="str">
        <f>IF(AND(BB712="Y",AY712&lt;1),"Y","")</f>
        <v/>
      </c>
      <c r="BE712" s="12" t="str">
        <f>IF(AY712&gt;1,IF(AY711&gt;1,"Y",""),"")</f>
        <v/>
      </c>
      <c r="BF712" s="12" t="str">
        <f>IF(AY712&lt;1,IF(AY711&lt;1,"Y",""),"")</f>
        <v/>
      </c>
      <c r="BG712" s="2"/>
      <c r="BH712" s="2"/>
      <c r="BI712" s="2"/>
      <c r="BJ712" s="2"/>
      <c r="BK712" s="2"/>
      <c r="BL712" s="2"/>
      <c r="BM712" s="4" t="str">
        <f>IF(BR712=BR713,IF(BR712&gt;BR711,BR712&amp;"_O",""),BR712&amp;"_C")</f>
        <v/>
      </c>
      <c r="BN712" s="7" t="str">
        <f>IF(RIGHT(BM712,1)="C",BP712/INDEX($BP$5:$BP$2729,MATCH(BR712&amp;"_O",$BM$5:$BM$2729,0),1),"")</f>
        <v/>
      </c>
      <c r="BO712" s="38">
        <v>30918</v>
      </c>
      <c r="BP712" s="3">
        <v>254.78</v>
      </c>
      <c r="BQ712" s="7">
        <f>BP712/BP711</f>
        <v>1.0176139313815553</v>
      </c>
      <c r="BR712" s="4">
        <f>YEAR(BO712)</f>
        <v>1984</v>
      </c>
      <c r="BS712" s="2" t="s">
        <v>6</v>
      </c>
      <c r="BT712" s="12" t="str">
        <f>INDEX($CD$5:$CD$10,MATCH(BS712,$CC$5:$CC$10,0),1)</f>
        <v/>
      </c>
      <c r="BU712" s="12" t="str">
        <f>IF(AND(BT712="Y",BQ712&gt;1),"Y","")</f>
        <v/>
      </c>
      <c r="BV712" s="12" t="str">
        <f>IF(AND(BT712="Y",BQ712&lt;1),"Y","")</f>
        <v/>
      </c>
      <c r="BW712" s="12" t="str">
        <f>IF(BQ712&gt;1,IF(BQ711&gt;1,"Y",""),"")</f>
        <v/>
      </c>
      <c r="BX712" s="12" t="str">
        <f>IF(BQ712&lt;1,IF(BQ711&lt;1,"Y",""),"")</f>
        <v/>
      </c>
      <c r="BY712" s="2"/>
      <c r="BZ712" s="2"/>
      <c r="CA712" s="2"/>
    </row>
    <row r="713" spans="2:79">
      <c r="B713" s="4" t="str">
        <f>IF(G713=G714,IF(G713&gt;G712,G713&amp;"_O",""),G713&amp;"_C")</f>
        <v/>
      </c>
      <c r="C713" s="14">
        <f ca="1">RANDBETWEEN(0,1000)/1000</f>
        <v>0.67100000000000004</v>
      </c>
      <c r="D713" s="16">
        <f>D712+1</f>
        <v>709</v>
      </c>
      <c r="E713" s="10">
        <f>ROUNDDOWN(D713/52,0)+1</f>
        <v>14</v>
      </c>
      <c r="F713" s="15">
        <f>F712+7</f>
        <v>49583</v>
      </c>
      <c r="G713" s="4">
        <f>YEAR(F713)</f>
        <v>2035</v>
      </c>
      <c r="H713" s="33">
        <v>0.68899999999999995</v>
      </c>
      <c r="I713" s="33">
        <v>0.108</v>
      </c>
      <c r="J713" s="33">
        <v>0.39300000000000002</v>
      </c>
      <c r="K713" s="16" t="str">
        <f>IF(M712&gt;1,"Up","Down")</f>
        <v>Up</v>
      </c>
      <c r="L713" s="16" t="str">
        <f>IF(K713="Up",IF(H713&lt;$BJ$7,"Up","Down"),IF(H713&lt;$BK$7,"Down","Up"))</f>
        <v>Down</v>
      </c>
      <c r="M713" s="17">
        <f>IF(L713="Up",INDEX($AK$5:$AK$1005,MATCH(I713,$AI$5:$AI$1005,0),1),INDEX($AL$5:$AL$1005,MATCH(J713,$AI$5:$AI$1005,0),1))</f>
        <v>0.98365383442333898</v>
      </c>
      <c r="N713" s="16" t="str">
        <f>IF(P712&gt;1,"Up","Down")</f>
        <v>Up</v>
      </c>
      <c r="O713" s="16" t="str">
        <f>IF(N713="Up",IF(H713&lt;$BJ$12,"Up","Down"),IF(H713&lt;$BK$12,"Down","Up"))</f>
        <v>Down</v>
      </c>
      <c r="P713" s="17">
        <f>IF(O713="Up",INDEX($AP$5:$AP$1005,MATCH(I713,$AI$5:$AI$1005,0),1),INDEX($AQ$5:$AQ$1005,MATCH(J713,$AI$5:$AI$1005,0),1))</f>
        <v>0.98029255404690008</v>
      </c>
      <c r="Q713" s="19">
        <f>T712</f>
        <v>122243.4186787691</v>
      </c>
      <c r="R713" s="19">
        <f>INDEX(model!$S$5:$S$35,MATCH(G713,model!$Q$5:$Q$35,0),1)*model!$O$5</f>
        <v>0</v>
      </c>
      <c r="S713" s="19">
        <f>IF(RIGHT(B713,1)="C",T712*INDEX(model!$T$5:$T$35,MATCH(G713,model!$Q$5:$Q$35,0),1),0)</f>
        <v>0</v>
      </c>
      <c r="T713" s="19">
        <f>(Q713+R713-S713)*M713</f>
        <v>120245.20751638884</v>
      </c>
      <c r="U713" s="19">
        <f>X712</f>
        <v>169286.68038594571</v>
      </c>
      <c r="V713" s="19">
        <f>INDEX(model!$S$5:$S$35,MATCH(G713,model!$Q$5:$Q$35,0),1)*model!$O$6</f>
        <v>0</v>
      </c>
      <c r="W713" s="19">
        <f>IF(RIGHT(B713,1)="C",X712*INDEX(model!$T$5:$T$35,MATCH(G713,model!$Q$5:$Q$35,0),1),0)</f>
        <v>0</v>
      </c>
      <c r="X713" s="19">
        <f>(U713+V713-W713)*P713</f>
        <v>165950.47228165998</v>
      </c>
      <c r="Y713" s="19"/>
      <c r="Z713" s="36" t="str">
        <f>K713&amp;L713</f>
        <v>UpDown</v>
      </c>
      <c r="AA713" s="36" t="str">
        <f>N713&amp;O713</f>
        <v>UpDown</v>
      </c>
      <c r="AB713" s="19"/>
      <c r="AC713" s="19"/>
      <c r="AD713" s="19"/>
      <c r="AE713" s="19"/>
      <c r="AI713" s="18">
        <f>ROUND(AI712-0.001,3)</f>
        <v>0.29199999999999998</v>
      </c>
      <c r="AJ713" s="9">
        <f t="array" ref="AJ713">PERCENTILE(IF($BB$5:$BB$2729="Y",$AY$5:$AY$2729),$AI713)</f>
        <v>0.99288227329420575</v>
      </c>
      <c r="AK713" s="9">
        <f t="array" ref="AK713">PERCENTILE(IF($BC$5:$BC$2729="Y",$AY$5:$AY$2729),$AI713)</f>
        <v>1.0071043540131965</v>
      </c>
      <c r="AL713" s="9">
        <f t="array" ref="AL713">PERCENTILE(IF($BD$5:$BD$2729="Y",$AY$5:$AY$2729),$AI713)</f>
        <v>0.97943703604757903</v>
      </c>
      <c r="AM713" s="41" t="str">
        <f>IF(AI713&lt;$BJ$7,"Up","Down")</f>
        <v>Up</v>
      </c>
      <c r="AN713" s="41" t="str">
        <f>IF(AI713&lt;$BK$7,"Down","Up")</f>
        <v>Down</v>
      </c>
      <c r="AO713" s="9">
        <f t="array" ref="AO713">PERCENTILE(IF($BT$5:$BT$2729="Y",$BQ$5:$BQ$2729),$AI713)</f>
        <v>0.99179248837015832</v>
      </c>
      <c r="AP713" s="9">
        <f t="array" ref="AP713">PERCENTILE(IF($BU$5:$BU$2729="Y",$BQ$5:$BQ$2729),$AI713)</f>
        <v>1.0095207199294243</v>
      </c>
      <c r="AQ713" s="9">
        <f t="array" ref="AQ713">PERCENTILE(IF($BV$5:$BV$2729="Y",$BQ$5:$BQ$2729),$AI713)</f>
        <v>0.97347813623387947</v>
      </c>
      <c r="AR713" s="41" t="str">
        <f>IF(AI713&lt;$BJ$12,"Up","Down")</f>
        <v>Up</v>
      </c>
      <c r="AS713" s="41" t="str">
        <f>IF(AI713&lt;$BK$12,"Down","Up")</f>
        <v>Down</v>
      </c>
      <c r="AU713" s="4" t="str">
        <f>IF(AZ713=AZ714,IF(AZ713&gt;AZ712,AZ713&amp;"_O",""),AZ713&amp;"_C")</f>
        <v/>
      </c>
      <c r="AV713" s="7" t="str">
        <f>IF(RIGHT(AU713,1)="C",AX713/INDEX($AX$5:$AX$2729,MATCH(AZ713&amp;"_O",$AU$5:$AU$2729,0),1),"")</f>
        <v/>
      </c>
      <c r="AW713" s="38">
        <v>30526</v>
      </c>
      <c r="AX713" s="37">
        <v>162.56</v>
      </c>
      <c r="AY713" s="7">
        <f>AX713/AX712</f>
        <v>0.96251998342116174</v>
      </c>
      <c r="AZ713" s="4">
        <f>YEAR(AW713)</f>
        <v>1983</v>
      </c>
      <c r="BA713" s="2" t="s">
        <v>6</v>
      </c>
      <c r="BB713" s="12" t="str">
        <f>INDEX($CD$5:$CD$10,MATCH(BA713,$CC$5:$CC$10,0),1)</f>
        <v/>
      </c>
      <c r="BC713" s="12" t="str">
        <f>IF(AND(BB713="Y",AY713&gt;1),"Y","")</f>
        <v/>
      </c>
      <c r="BD713" s="12" t="str">
        <f>IF(AND(BB713="Y",AY713&lt;1),"Y","")</f>
        <v/>
      </c>
      <c r="BE713" s="12" t="str">
        <f>IF(AY713&gt;1,IF(AY712&gt;1,"Y",""),"")</f>
        <v/>
      </c>
      <c r="BF713" s="12" t="str">
        <f>IF(AY713&lt;1,IF(AY712&lt;1,"Y",""),"")</f>
        <v/>
      </c>
      <c r="BG713" s="2"/>
      <c r="BH713" s="2"/>
      <c r="BI713" s="2"/>
      <c r="BJ713" s="2"/>
      <c r="BK713" s="2"/>
      <c r="BL713" s="2"/>
      <c r="BM713" s="4" t="str">
        <f>IF(BR713=BR714,IF(BR713&gt;BR712,BR713&amp;"_O",""),BR713&amp;"_C")</f>
        <v/>
      </c>
      <c r="BN713" s="7" t="str">
        <f>IF(RIGHT(BM713,1)="C",BP713/INDEX($BP$5:$BP$2729,MATCH(BR713&amp;"_O",$BM$5:$BM$2729,0),1),"")</f>
        <v/>
      </c>
      <c r="BO713" s="38">
        <v>30925</v>
      </c>
      <c r="BP713" s="3">
        <v>254.64</v>
      </c>
      <c r="BQ713" s="7">
        <f>BP713/BP712</f>
        <v>0.99945050631917731</v>
      </c>
      <c r="BR713" s="4">
        <f>YEAR(BO713)</f>
        <v>1984</v>
      </c>
      <c r="BS713" s="2" t="s">
        <v>6</v>
      </c>
      <c r="BT713" s="12" t="str">
        <f>INDEX($CD$5:$CD$10,MATCH(BS713,$CC$5:$CC$10,0),1)</f>
        <v/>
      </c>
      <c r="BU713" s="12" t="str">
        <f>IF(AND(BT713="Y",BQ713&gt;1),"Y","")</f>
        <v/>
      </c>
      <c r="BV713" s="12" t="str">
        <f>IF(AND(BT713="Y",BQ713&lt;1),"Y","")</f>
        <v/>
      </c>
      <c r="BW713" s="12" t="str">
        <f>IF(BQ713&gt;1,IF(BQ712&gt;1,"Y",""),"")</f>
        <v/>
      </c>
      <c r="BX713" s="12" t="str">
        <f>IF(BQ713&lt;1,IF(BQ712&lt;1,"Y",""),"")</f>
        <v/>
      </c>
      <c r="BY713" s="2"/>
      <c r="BZ713" s="2"/>
      <c r="CA713" s="2"/>
    </row>
    <row r="714" spans="2:79">
      <c r="B714" s="4" t="str">
        <f>IF(G714=G715,IF(G714&gt;G713,G714&amp;"_O",""),G714&amp;"_C")</f>
        <v/>
      </c>
      <c r="C714" s="14">
        <f ca="1">RANDBETWEEN(0,1000)/1000</f>
        <v>0.32800000000000001</v>
      </c>
      <c r="D714" s="16">
        <f>D713+1</f>
        <v>710</v>
      </c>
      <c r="E714" s="10">
        <f>ROUNDDOWN(D714/52,0)+1</f>
        <v>14</v>
      </c>
      <c r="F714" s="15">
        <f>F713+7</f>
        <v>49590</v>
      </c>
      <c r="G714" s="4">
        <f>YEAR(F714)</f>
        <v>2035</v>
      </c>
      <c r="H714" s="33">
        <v>0.98699999999999999</v>
      </c>
      <c r="I714" s="33">
        <v>0.499</v>
      </c>
      <c r="J714" s="33">
        <v>0.91500000000000004</v>
      </c>
      <c r="K714" s="16" t="str">
        <f>IF(M713&gt;1,"Up","Down")</f>
        <v>Down</v>
      </c>
      <c r="L714" s="16" t="str">
        <f>IF(K714="Up",IF(H714&lt;$BJ$7,"Up","Down"),IF(H714&lt;$BK$7,"Down","Up"))</f>
        <v>Up</v>
      </c>
      <c r="M714" s="17">
        <f>IF(L714="Up",INDEX($AK$5:$AK$1005,MATCH(I714,$AI$5:$AI$1005,0),1),INDEX($AL$5:$AL$1005,MATCH(J714,$AI$5:$AI$1005,0),1))</f>
        <v>1.0121676218214528</v>
      </c>
      <c r="N714" s="16" t="str">
        <f>IF(P713&gt;1,"Up","Down")</f>
        <v>Down</v>
      </c>
      <c r="O714" s="16" t="str">
        <f>IF(N714="Up",IF(H714&lt;$BJ$12,"Up","Down"),IF(H714&lt;$BK$12,"Down","Up"))</f>
        <v>Up</v>
      </c>
      <c r="P714" s="17">
        <f>IF(O714="Up",INDEX($AP$5:$AP$1005,MATCH(I714,$AI$5:$AI$1005,0),1),INDEX($AQ$5:$AQ$1005,MATCH(J714,$AI$5:$AI$1005,0),1))</f>
        <v>1.0171493826120677</v>
      </c>
      <c r="Q714" s="19">
        <f>T713</f>
        <v>120245.20751638884</v>
      </c>
      <c r="R714" s="19">
        <f>INDEX(model!$S$5:$S$35,MATCH(G714,model!$Q$5:$Q$35,0),1)*model!$O$5</f>
        <v>0</v>
      </c>
      <c r="S714" s="19">
        <f>IF(RIGHT(B714,1)="C",T713*INDEX(model!$T$5:$T$35,MATCH(G714,model!$Q$5:$Q$35,0),1),0)</f>
        <v>0</v>
      </c>
      <c r="T714" s="19">
        <f>(Q714+R714-S714)*M714</f>
        <v>121708.30572729037</v>
      </c>
      <c r="U714" s="19">
        <f>X713</f>
        <v>165950.47228165998</v>
      </c>
      <c r="V714" s="19">
        <f>INDEX(model!$S$5:$S$35,MATCH(G714,model!$Q$5:$Q$35,0),1)*model!$O$6</f>
        <v>0</v>
      </c>
      <c r="W714" s="19">
        <f>IF(RIGHT(B714,1)="C",X713*INDEX(model!$T$5:$T$35,MATCH(G714,model!$Q$5:$Q$35,0),1),0)</f>
        <v>0</v>
      </c>
      <c r="X714" s="19">
        <f>(U714+V714-W714)*P714</f>
        <v>168796.4204254715</v>
      </c>
      <c r="Y714" s="19"/>
      <c r="Z714" s="36" t="str">
        <f>K714&amp;L714</f>
        <v>DownUp</v>
      </c>
      <c r="AA714" s="36" t="str">
        <f>N714&amp;O714</f>
        <v>DownUp</v>
      </c>
      <c r="AB714" s="19"/>
      <c r="AC714" s="19"/>
      <c r="AD714" s="19"/>
      <c r="AE714" s="19"/>
      <c r="AI714" s="18">
        <f>ROUND(AI713-0.001,3)</f>
        <v>0.29099999999999998</v>
      </c>
      <c r="AJ714" s="9">
        <f t="array" ref="AJ714">PERCENTILE(IF($BB$5:$BB$2729="Y",$AY$5:$AY$2729),$AI714)</f>
        <v>0.99285181683587231</v>
      </c>
      <c r="AK714" s="9">
        <f t="array" ref="AK714">PERCENTILE(IF($BC$5:$BC$2729="Y",$AY$5:$AY$2729),$AI714)</f>
        <v>1.0070872552497125</v>
      </c>
      <c r="AL714" s="9">
        <f t="array" ref="AL714">PERCENTILE(IF($BD$5:$BD$2729="Y",$AY$5:$AY$2729),$AI714)</f>
        <v>0.97942659784484742</v>
      </c>
      <c r="AM714" s="41" t="str">
        <f>IF(AI714&lt;$BJ$7,"Up","Down")</f>
        <v>Up</v>
      </c>
      <c r="AN714" s="41" t="str">
        <f>IF(AI714&lt;$BK$7,"Down","Up")</f>
        <v>Down</v>
      </c>
      <c r="AO714" s="9">
        <f t="array" ref="AO714">PERCENTILE(IF($BT$5:$BT$2729="Y",$BQ$5:$BQ$2729),$AI714)</f>
        <v>0.99167318720574316</v>
      </c>
      <c r="AP714" s="9">
        <f t="array" ref="AP714">PERCENTILE(IF($BU$5:$BU$2729="Y",$BQ$5:$BQ$2729),$AI714)</f>
        <v>1.009464960458043</v>
      </c>
      <c r="AQ714" s="9">
        <f t="array" ref="AQ714">PERCENTILE(IF($BV$5:$BV$2729="Y",$BQ$5:$BQ$2729),$AI714)</f>
        <v>0.9734444440876624</v>
      </c>
      <c r="AR714" s="41" t="str">
        <f>IF(AI714&lt;$BJ$12,"Up","Down")</f>
        <v>Up</v>
      </c>
      <c r="AS714" s="41" t="str">
        <f>IF(AI714&lt;$BK$12,"Down","Up")</f>
        <v>Down</v>
      </c>
      <c r="AU714" s="4" t="str">
        <f>IF(AZ714=AZ715,IF(AZ714&gt;AZ713,AZ714&amp;"_O",""),AZ714&amp;"_C")</f>
        <v/>
      </c>
      <c r="AV714" s="7" t="str">
        <f>IF(RIGHT(AU714,1)="C",AX714/INDEX($AX$5:$AX$2729,MATCH(AZ714&amp;"_O",$AU$5:$AU$2729,0),1),"")</f>
        <v/>
      </c>
      <c r="AW714" s="38">
        <v>30533</v>
      </c>
      <c r="AX714" s="37">
        <v>161.74</v>
      </c>
      <c r="AY714" s="7">
        <f>AX714/AX713</f>
        <v>0.99495570866141736</v>
      </c>
      <c r="AZ714" s="4">
        <f>YEAR(AW714)</f>
        <v>1983</v>
      </c>
      <c r="BA714" s="2" t="s">
        <v>6</v>
      </c>
      <c r="BB714" s="12" t="str">
        <f>INDEX($CD$5:$CD$10,MATCH(BA714,$CC$5:$CC$10,0),1)</f>
        <v/>
      </c>
      <c r="BC714" s="12" t="str">
        <f>IF(AND(BB714="Y",AY714&gt;1),"Y","")</f>
        <v/>
      </c>
      <c r="BD714" s="12" t="str">
        <f>IF(AND(BB714="Y",AY714&lt;1),"Y","")</f>
        <v/>
      </c>
      <c r="BE714" s="12" t="str">
        <f>IF(AY714&gt;1,IF(AY713&gt;1,"Y",""),"")</f>
        <v/>
      </c>
      <c r="BF714" s="12" t="str">
        <f>IF(AY714&lt;1,IF(AY713&lt;1,"Y",""),"")</f>
        <v>Y</v>
      </c>
      <c r="BG714" s="2"/>
      <c r="BH714" s="2"/>
      <c r="BI714" s="2"/>
      <c r="BJ714" s="2"/>
      <c r="BK714" s="2"/>
      <c r="BL714" s="2"/>
      <c r="BM714" s="4" t="str">
        <f>IF(BR714=BR715,IF(BR714&gt;BR713,BR714&amp;"_O",""),BR714&amp;"_C")</f>
        <v/>
      </c>
      <c r="BN714" s="7" t="str">
        <f>IF(RIGHT(BM714,1)="C",BP714/INDEX($BP$5:$BP$2729,MATCH(BR714&amp;"_O",$BM$5:$BM$2729,0),1),"")</f>
        <v/>
      </c>
      <c r="BO714" s="38">
        <v>30932</v>
      </c>
      <c r="BP714" s="3">
        <v>251.68</v>
      </c>
      <c r="BQ714" s="7">
        <f>BP714/BP713</f>
        <v>0.98837574615142954</v>
      </c>
      <c r="BR714" s="4">
        <f>YEAR(BO714)</f>
        <v>1984</v>
      </c>
      <c r="BS714" s="2" t="s">
        <v>6</v>
      </c>
      <c r="BT714" s="12" t="str">
        <f>INDEX($CD$5:$CD$10,MATCH(BS714,$CC$5:$CC$10,0),1)</f>
        <v/>
      </c>
      <c r="BU714" s="12" t="str">
        <f>IF(AND(BT714="Y",BQ714&gt;1),"Y","")</f>
        <v/>
      </c>
      <c r="BV714" s="12" t="str">
        <f>IF(AND(BT714="Y",BQ714&lt;1),"Y","")</f>
        <v/>
      </c>
      <c r="BW714" s="12" t="str">
        <f>IF(BQ714&gt;1,IF(BQ713&gt;1,"Y",""),"")</f>
        <v/>
      </c>
      <c r="BX714" s="12" t="str">
        <f>IF(BQ714&lt;1,IF(BQ713&lt;1,"Y",""),"")</f>
        <v>Y</v>
      </c>
      <c r="BY714" s="2"/>
      <c r="BZ714" s="2"/>
      <c r="CA714" s="2"/>
    </row>
    <row r="715" spans="2:79">
      <c r="B715" s="4" t="str">
        <f>IF(G715=G716,IF(G715&gt;G714,G715&amp;"_O",""),G715&amp;"_C")</f>
        <v/>
      </c>
      <c r="C715" s="14">
        <f ca="1">RANDBETWEEN(0,1000)/1000</f>
        <v>0.72399999999999998</v>
      </c>
      <c r="D715" s="16">
        <f>D714+1</f>
        <v>711</v>
      </c>
      <c r="E715" s="10">
        <f>ROUNDDOWN(D715/52,0)+1</f>
        <v>14</v>
      </c>
      <c r="F715" s="15">
        <f>F714+7</f>
        <v>49597</v>
      </c>
      <c r="G715" s="4">
        <f>YEAR(F715)</f>
        <v>2035</v>
      </c>
      <c r="H715" s="33">
        <v>0.74099999999999999</v>
      </c>
      <c r="I715" s="33">
        <v>0.83299999999999996</v>
      </c>
      <c r="J715" s="33">
        <v>0.13800000000000001</v>
      </c>
      <c r="K715" s="16" t="str">
        <f>IF(M714&gt;1,"Up","Down")</f>
        <v>Up</v>
      </c>
      <c r="L715" s="16" t="str">
        <f>IF(K715="Up",IF(H715&lt;$BJ$7,"Up","Down"),IF(H715&lt;$BK$7,"Down","Up"))</f>
        <v>Down</v>
      </c>
      <c r="M715" s="17">
        <f>IF(L715="Up",INDEX($AK$5:$AK$1005,MATCH(I715,$AI$5:$AI$1005,0),1),INDEX($AL$5:$AL$1005,MATCH(J715,$AI$5:$AI$1005,0),1))</f>
        <v>0.96898232234939341</v>
      </c>
      <c r="N715" s="16" t="str">
        <f>IF(P714&gt;1,"Up","Down")</f>
        <v>Up</v>
      </c>
      <c r="O715" s="16" t="str">
        <f>IF(N715="Up",IF(H715&lt;$BJ$12,"Up","Down"),IF(H715&lt;$BK$12,"Down","Up"))</f>
        <v>Down</v>
      </c>
      <c r="P715" s="17">
        <f>IF(O715="Up",INDEX($AP$5:$AP$1005,MATCH(I715,$AI$5:$AI$1005,0),1),INDEX($AQ$5:$AQ$1005,MATCH(J715,$AI$5:$AI$1005,0),1))</f>
        <v>0.95650217165151752</v>
      </c>
      <c r="Q715" s="19">
        <f>T714</f>
        <v>121708.30572729037</v>
      </c>
      <c r="R715" s="19">
        <f>INDEX(model!$S$5:$S$35,MATCH(G715,model!$Q$5:$Q$35,0),1)*model!$O$5</f>
        <v>0</v>
      </c>
      <c r="S715" s="19">
        <f>IF(RIGHT(B715,1)="C",T714*INDEX(model!$T$5:$T$35,MATCH(G715,model!$Q$5:$Q$35,0),1),0)</f>
        <v>0</v>
      </c>
      <c r="T715" s="19">
        <f>(Q715+R715-S715)*M715</f>
        <v>117933.1967328398</v>
      </c>
      <c r="U715" s="19">
        <f>X714</f>
        <v>168796.4204254715</v>
      </c>
      <c r="V715" s="19">
        <f>INDEX(model!$S$5:$S$35,MATCH(G715,model!$Q$5:$Q$35,0),1)*model!$O$6</f>
        <v>0</v>
      </c>
      <c r="W715" s="19">
        <f>IF(RIGHT(B715,1)="C",X714*INDEX(model!$T$5:$T$35,MATCH(G715,model!$Q$5:$Q$35,0),1),0)</f>
        <v>0</v>
      </c>
      <c r="X715" s="19">
        <f>(U715+V715-W715)*P715</f>
        <v>161454.14270396606</v>
      </c>
      <c r="Y715" s="19"/>
      <c r="Z715" s="36" t="str">
        <f>K715&amp;L715</f>
        <v>UpDown</v>
      </c>
      <c r="AA715" s="36" t="str">
        <f>N715&amp;O715</f>
        <v>UpDown</v>
      </c>
      <c r="AB715" s="19"/>
      <c r="AC715" s="19"/>
      <c r="AD715" s="19"/>
      <c r="AE715" s="19"/>
      <c r="AI715" s="18">
        <f>ROUND(AI714-0.001,3)</f>
        <v>0.28999999999999998</v>
      </c>
      <c r="AJ715" s="9">
        <f t="array" ref="AJ715">PERCENTILE(IF($BB$5:$BB$2729="Y",$AY$5:$AY$2729),$AI715)</f>
        <v>0.99276683724314163</v>
      </c>
      <c r="AK715" s="9">
        <f t="array" ref="AK715">PERCENTILE(IF($BC$5:$BC$2729="Y",$AY$5:$AY$2729),$AI715)</f>
        <v>1.0070774275223033</v>
      </c>
      <c r="AL715" s="9">
        <f t="array" ref="AL715">PERCENTILE(IF($BD$5:$BD$2729="Y",$AY$5:$AY$2729),$AI715)</f>
        <v>0.97940639568380428</v>
      </c>
      <c r="AM715" s="41" t="str">
        <f>IF(AI715&lt;$BJ$7,"Up","Down")</f>
        <v>Up</v>
      </c>
      <c r="AN715" s="41" t="str">
        <f>IF(AI715&lt;$BK$7,"Down","Up")</f>
        <v>Down</v>
      </c>
      <c r="AO715" s="9">
        <f t="array" ref="AO715">PERCENTILE(IF($BT$5:$BT$2729="Y",$BQ$5:$BQ$2729),$AI715)</f>
        <v>0.99159742246343863</v>
      </c>
      <c r="AP715" s="9">
        <f t="array" ref="AP715">PERCENTILE(IF($BU$5:$BU$2729="Y",$BQ$5:$BQ$2729),$AI715)</f>
        <v>1.0093940404202746</v>
      </c>
      <c r="AQ715" s="9">
        <f t="array" ref="AQ715">PERCENTILE(IF($BV$5:$BV$2729="Y",$BQ$5:$BQ$2729),$AI715)</f>
        <v>0.97341484928253674</v>
      </c>
      <c r="AR715" s="41" t="str">
        <f>IF(AI715&lt;$BJ$12,"Up","Down")</f>
        <v>Up</v>
      </c>
      <c r="AS715" s="41" t="str">
        <f>IF(AI715&lt;$BK$12,"Down","Up")</f>
        <v>Down</v>
      </c>
      <c r="AU715" s="4" t="str">
        <f>IF(AZ715=AZ716,IF(AZ715&gt;AZ714,AZ715&amp;"_O",""),AZ715&amp;"_C")</f>
        <v/>
      </c>
      <c r="AV715" s="7" t="str">
        <f>IF(RIGHT(AU715,1)="C",AX715/INDEX($AX$5:$AX$2729,MATCH(AZ715&amp;"_O",$AU$5:$AU$2729,0),1),"")</f>
        <v/>
      </c>
      <c r="AW715" s="38">
        <v>30540</v>
      </c>
      <c r="AX715" s="37">
        <v>162.16</v>
      </c>
      <c r="AY715" s="7">
        <f>AX715/AX714</f>
        <v>1.0025967602324717</v>
      </c>
      <c r="AZ715" s="4">
        <f>YEAR(AW715)</f>
        <v>1983</v>
      </c>
      <c r="BA715" s="2" t="s">
        <v>6</v>
      </c>
      <c r="BB715" s="12" t="str">
        <f>INDEX($CD$5:$CD$10,MATCH(BA715,$CC$5:$CC$10,0),1)</f>
        <v/>
      </c>
      <c r="BC715" s="12" t="str">
        <f>IF(AND(BB715="Y",AY715&gt;1),"Y","")</f>
        <v/>
      </c>
      <c r="BD715" s="12" t="str">
        <f>IF(AND(BB715="Y",AY715&lt;1),"Y","")</f>
        <v/>
      </c>
      <c r="BE715" s="12" t="str">
        <f>IF(AY715&gt;1,IF(AY714&gt;1,"Y",""),"")</f>
        <v/>
      </c>
      <c r="BF715" s="12" t="str">
        <f>IF(AY715&lt;1,IF(AY714&lt;1,"Y",""),"")</f>
        <v/>
      </c>
      <c r="BG715" s="2"/>
      <c r="BH715" s="2"/>
      <c r="BI715" s="2"/>
      <c r="BJ715" s="2"/>
      <c r="BK715" s="2"/>
      <c r="BL715" s="2"/>
      <c r="BM715" s="4" t="str">
        <f>IF(BR715=BR716,IF(BR715&gt;BR714,BR715&amp;"_O",""),BR715&amp;"_C")</f>
        <v/>
      </c>
      <c r="BN715" s="7" t="str">
        <f>IF(RIGHT(BM715,1)="C",BP715/INDEX($BP$5:$BP$2729,MATCH(BR715&amp;"_O",$BM$5:$BM$2729,0),1),"")</f>
        <v/>
      </c>
      <c r="BO715" s="38">
        <v>30939</v>
      </c>
      <c r="BP715" s="3">
        <v>255.6</v>
      </c>
      <c r="BQ715" s="7">
        <f>BP715/BP714</f>
        <v>1.0155753337571518</v>
      </c>
      <c r="BR715" s="4">
        <f>YEAR(BO715)</f>
        <v>1984</v>
      </c>
      <c r="BS715" s="2" t="s">
        <v>6</v>
      </c>
      <c r="BT715" s="12" t="str">
        <f>INDEX($CD$5:$CD$10,MATCH(BS715,$CC$5:$CC$10,0),1)</f>
        <v/>
      </c>
      <c r="BU715" s="12" t="str">
        <f>IF(AND(BT715="Y",BQ715&gt;1),"Y","")</f>
        <v/>
      </c>
      <c r="BV715" s="12" t="str">
        <f>IF(AND(BT715="Y",BQ715&lt;1),"Y","")</f>
        <v/>
      </c>
      <c r="BW715" s="12" t="str">
        <f>IF(BQ715&gt;1,IF(BQ714&gt;1,"Y",""),"")</f>
        <v/>
      </c>
      <c r="BX715" s="12" t="str">
        <f>IF(BQ715&lt;1,IF(BQ714&lt;1,"Y",""),"")</f>
        <v/>
      </c>
      <c r="BY715" s="2"/>
      <c r="BZ715" s="2"/>
      <c r="CA715" s="2"/>
    </row>
    <row r="716" spans="2:79">
      <c r="B716" s="4" t="str">
        <f>IF(G716=G717,IF(G716&gt;G715,G716&amp;"_O",""),G716&amp;"_C")</f>
        <v/>
      </c>
      <c r="C716" s="14">
        <f ca="1">RANDBETWEEN(0,1000)/1000</f>
        <v>0.379</v>
      </c>
      <c r="D716" s="16">
        <f>D715+1</f>
        <v>712</v>
      </c>
      <c r="E716" s="10">
        <f>ROUNDDOWN(D716/52,0)+1</f>
        <v>14</v>
      </c>
      <c r="F716" s="15">
        <f>F715+7</f>
        <v>49604</v>
      </c>
      <c r="G716" s="4">
        <f>YEAR(F716)</f>
        <v>2035</v>
      </c>
      <c r="H716" s="33">
        <v>0.72599999999999998</v>
      </c>
      <c r="I716" s="33">
        <v>0.66300000000000003</v>
      </c>
      <c r="J716" s="33">
        <v>0.82799999999999996</v>
      </c>
      <c r="K716" s="16" t="str">
        <f>IF(M715&gt;1,"Up","Down")</f>
        <v>Down</v>
      </c>
      <c r="L716" s="16" t="str">
        <f>IF(K716="Up",IF(H716&lt;$BJ$7,"Up","Down"),IF(H716&lt;$BK$7,"Down","Up"))</f>
        <v>Up</v>
      </c>
      <c r="M716" s="17">
        <f>IF(L716="Up",INDEX($AK$5:$AK$1005,MATCH(I716,$AI$5:$AI$1005,0),1),INDEX($AL$5:$AL$1005,MATCH(J716,$AI$5:$AI$1005,0),1))</f>
        <v>1.0170967849216916</v>
      </c>
      <c r="N716" s="16" t="str">
        <f>IF(P715&gt;1,"Up","Down")</f>
        <v>Down</v>
      </c>
      <c r="O716" s="16" t="str">
        <f>IF(N716="Up",IF(H716&lt;$BJ$12,"Up","Down"),IF(H716&lt;$BK$12,"Down","Up"))</f>
        <v>Up</v>
      </c>
      <c r="P716" s="17">
        <f>IF(O716="Up",INDEX($AP$5:$AP$1005,MATCH(I716,$AI$5:$AI$1005,0),1),INDEX($AQ$5:$AQ$1005,MATCH(J716,$AI$5:$AI$1005,0),1))</f>
        <v>1.0243152327432667</v>
      </c>
      <c r="Q716" s="19">
        <f>T715</f>
        <v>117933.1967328398</v>
      </c>
      <c r="R716" s="19">
        <f>INDEX(model!$S$5:$S$35,MATCH(G716,model!$Q$5:$Q$35,0),1)*model!$O$5</f>
        <v>0</v>
      </c>
      <c r="S716" s="19">
        <f>IF(RIGHT(B716,1)="C",T715*INDEX(model!$T$5:$T$35,MATCH(G716,model!$Q$5:$Q$35,0),1),0)</f>
        <v>0</v>
      </c>
      <c r="T716" s="19">
        <f>(Q716+R716-S716)*M716</f>
        <v>119949.47523250872</v>
      </c>
      <c r="U716" s="19">
        <f>X715</f>
        <v>161454.14270396606</v>
      </c>
      <c r="V716" s="19">
        <f>INDEX(model!$S$5:$S$35,MATCH(G716,model!$Q$5:$Q$35,0),1)*model!$O$6</f>
        <v>0</v>
      </c>
      <c r="W716" s="19">
        <f>IF(RIGHT(B716,1)="C",X715*INDEX(model!$T$5:$T$35,MATCH(G716,model!$Q$5:$Q$35,0),1),0)</f>
        <v>0</v>
      </c>
      <c r="X716" s="19">
        <f>(U716+V716-W716)*P716</f>
        <v>165379.9377611776</v>
      </c>
      <c r="Y716" s="19"/>
      <c r="Z716" s="36" t="str">
        <f>K716&amp;L716</f>
        <v>DownUp</v>
      </c>
      <c r="AA716" s="36" t="str">
        <f>N716&amp;O716</f>
        <v>DownUp</v>
      </c>
      <c r="AB716" s="19"/>
      <c r="AC716" s="19"/>
      <c r="AD716" s="19"/>
      <c r="AE716" s="19"/>
      <c r="AI716" s="18">
        <f>ROUND(AI715-0.001,3)</f>
        <v>0.28899999999999998</v>
      </c>
      <c r="AJ716" s="9">
        <f t="array" ref="AJ716">PERCENTILE(IF($BB$5:$BB$2729="Y",$AY$5:$AY$2729),$AI716)</f>
        <v>0.99271261322771409</v>
      </c>
      <c r="AK716" s="9">
        <f t="array" ref="AK716">PERCENTILE(IF($BC$5:$BC$2729="Y",$AY$5:$AY$2729),$AI716)</f>
        <v>1.0070663414412337</v>
      </c>
      <c r="AL716" s="9">
        <f t="array" ref="AL716">PERCENTILE(IF($BD$5:$BD$2729="Y",$AY$5:$AY$2729),$AI716)</f>
        <v>0.97938088186847905</v>
      </c>
      <c r="AM716" s="41" t="str">
        <f>IF(AI716&lt;$BJ$7,"Up","Down")</f>
        <v>Up</v>
      </c>
      <c r="AN716" s="41" t="str">
        <f>IF(AI716&lt;$BK$7,"Down","Up")</f>
        <v>Down</v>
      </c>
      <c r="AO716" s="9">
        <f t="array" ref="AO716">PERCENTILE(IF($BT$5:$BT$2729="Y",$BQ$5:$BQ$2729),$AI716)</f>
        <v>0.99156821657439975</v>
      </c>
      <c r="AP716" s="9">
        <f t="array" ref="AP716">PERCENTILE(IF($BU$5:$BU$2729="Y",$BQ$5:$BQ$2729),$AI716)</f>
        <v>1.0093389158096329</v>
      </c>
      <c r="AQ716" s="9">
        <f t="array" ref="AQ716">PERCENTILE(IF($BV$5:$BV$2729="Y",$BQ$5:$BQ$2729),$AI716)</f>
        <v>0.97340364235944521</v>
      </c>
      <c r="AR716" s="41" t="str">
        <f>IF(AI716&lt;$BJ$12,"Up","Down")</f>
        <v>Up</v>
      </c>
      <c r="AS716" s="41" t="str">
        <f>IF(AI716&lt;$BK$12,"Down","Up")</f>
        <v>Down</v>
      </c>
      <c r="AU716" s="4" t="str">
        <f>IF(AZ716=AZ717,IF(AZ716&gt;AZ715,AZ716&amp;"_O",""),AZ716&amp;"_C")</f>
        <v/>
      </c>
      <c r="AV716" s="7" t="str">
        <f>IF(RIGHT(AU716,1)="C",AX716/INDEX($AX$5:$AX$2729,MATCH(AZ716&amp;"_O",$AU$5:$AU$2729,0),1),"")</f>
        <v/>
      </c>
      <c r="AW716" s="38">
        <v>30547</v>
      </c>
      <c r="AX716" s="37">
        <v>163.98</v>
      </c>
      <c r="AY716" s="7">
        <f>AX716/AX715</f>
        <v>1.011223482979773</v>
      </c>
      <c r="AZ716" s="4">
        <f>YEAR(AW716)</f>
        <v>1983</v>
      </c>
      <c r="BA716" s="2" t="s">
        <v>6</v>
      </c>
      <c r="BB716" s="12" t="str">
        <f>INDEX($CD$5:$CD$10,MATCH(BA716,$CC$5:$CC$10,0),1)</f>
        <v/>
      </c>
      <c r="BC716" s="12" t="str">
        <f>IF(AND(BB716="Y",AY716&gt;1),"Y","")</f>
        <v/>
      </c>
      <c r="BD716" s="12" t="str">
        <f>IF(AND(BB716="Y",AY716&lt;1),"Y","")</f>
        <v/>
      </c>
      <c r="BE716" s="12" t="str">
        <f>IF(AY716&gt;1,IF(AY715&gt;1,"Y",""),"")</f>
        <v>Y</v>
      </c>
      <c r="BF716" s="12" t="str">
        <f>IF(AY716&lt;1,IF(AY715&lt;1,"Y",""),"")</f>
        <v/>
      </c>
      <c r="BG716" s="2"/>
      <c r="BH716" s="2"/>
      <c r="BI716" s="2"/>
      <c r="BJ716" s="2"/>
      <c r="BK716" s="2"/>
      <c r="BL716" s="2"/>
      <c r="BM716" s="4" t="str">
        <f>IF(BR716=BR717,IF(BR716&gt;BR715,BR716&amp;"_O",""),BR716&amp;"_C")</f>
        <v/>
      </c>
      <c r="BN716" s="7" t="str">
        <f>IF(RIGHT(BM716,1)="C",BP716/INDEX($BP$5:$BP$2729,MATCH(BR716&amp;"_O",$BM$5:$BM$2729,0),1),"")</f>
        <v/>
      </c>
      <c r="BO716" s="38">
        <v>30946</v>
      </c>
      <c r="BP716" s="3">
        <v>252.68</v>
      </c>
      <c r="BQ716" s="7">
        <f>BP716/BP715</f>
        <v>0.98857589984350558</v>
      </c>
      <c r="BR716" s="4">
        <f>YEAR(BO716)</f>
        <v>1984</v>
      </c>
      <c r="BS716" s="2" t="s">
        <v>6</v>
      </c>
      <c r="BT716" s="12" t="str">
        <f>INDEX($CD$5:$CD$10,MATCH(BS716,$CC$5:$CC$10,0),1)</f>
        <v/>
      </c>
      <c r="BU716" s="12" t="str">
        <f>IF(AND(BT716="Y",BQ716&gt;1),"Y","")</f>
        <v/>
      </c>
      <c r="BV716" s="12" t="str">
        <f>IF(AND(BT716="Y",BQ716&lt;1),"Y","")</f>
        <v/>
      </c>
      <c r="BW716" s="12" t="str">
        <f>IF(BQ716&gt;1,IF(BQ715&gt;1,"Y",""),"")</f>
        <v/>
      </c>
      <c r="BX716" s="12" t="str">
        <f>IF(BQ716&lt;1,IF(BQ715&lt;1,"Y",""),"")</f>
        <v/>
      </c>
      <c r="BY716" s="2"/>
      <c r="BZ716" s="2"/>
      <c r="CA716" s="2"/>
    </row>
    <row r="717" spans="2:79">
      <c r="B717" s="4" t="str">
        <f>IF(G717=G718,IF(G717&gt;G716,G717&amp;"_O",""),G717&amp;"_C")</f>
        <v/>
      </c>
      <c r="C717" s="14">
        <f ca="1">RANDBETWEEN(0,1000)/1000</f>
        <v>0.88300000000000001</v>
      </c>
      <c r="D717" s="16">
        <f>D716+1</f>
        <v>713</v>
      </c>
      <c r="E717" s="10">
        <f>ROUNDDOWN(D717/52,0)+1</f>
        <v>14</v>
      </c>
      <c r="F717" s="15">
        <f>F716+7</f>
        <v>49611</v>
      </c>
      <c r="G717" s="4">
        <f>YEAR(F717)</f>
        <v>2035</v>
      </c>
      <c r="H717" s="33">
        <v>3.7999999999999999E-2</v>
      </c>
      <c r="I717" s="33">
        <v>6.0000000000000001E-3</v>
      </c>
      <c r="J717" s="33">
        <v>0.13800000000000001</v>
      </c>
      <c r="K717" s="16" t="str">
        <f>IF(M716&gt;1,"Up","Down")</f>
        <v>Up</v>
      </c>
      <c r="L717" s="16" t="str">
        <f>IF(K717="Up",IF(H717&lt;$BJ$7,"Up","Down"),IF(H717&lt;$BK$7,"Down","Up"))</f>
        <v>Up</v>
      </c>
      <c r="M717" s="17">
        <f>IF(L717="Up",INDEX($AK$5:$AK$1005,MATCH(I717,$AI$5:$AI$1005,0),1),INDEX($AL$5:$AL$1005,MATCH(J717,$AI$5:$AI$1005,0),1))</f>
        <v>1.0005817948092821</v>
      </c>
      <c r="N717" s="16" t="str">
        <f>IF(P716&gt;1,"Up","Down")</f>
        <v>Up</v>
      </c>
      <c r="O717" s="16" t="str">
        <f>IF(N717="Up",IF(H717&lt;$BJ$12,"Up","Down"),IF(H717&lt;$BK$12,"Down","Up"))</f>
        <v>Up</v>
      </c>
      <c r="P717" s="17">
        <f>IF(O717="Up",INDEX($AP$5:$AP$1005,MATCH(I717,$AI$5:$AI$1005,0),1),INDEX($AQ$5:$AQ$1005,MATCH(J717,$AI$5:$AI$1005,0),1))</f>
        <v>1.0009474205519058</v>
      </c>
      <c r="Q717" s="19">
        <f>T716</f>
        <v>119949.47523250872</v>
      </c>
      <c r="R717" s="19">
        <f>INDEX(model!$S$5:$S$35,MATCH(G717,model!$Q$5:$Q$35,0),1)*model!$O$5</f>
        <v>0</v>
      </c>
      <c r="S717" s="19">
        <f>IF(RIGHT(B717,1)="C",T716*INDEX(model!$T$5:$T$35,MATCH(G717,model!$Q$5:$Q$35,0),1),0)</f>
        <v>0</v>
      </c>
      <c r="T717" s="19">
        <f>(Q717+R717-S717)*M717</f>
        <v>120019.2612145751</v>
      </c>
      <c r="U717" s="19">
        <f>X716</f>
        <v>165379.9377611776</v>
      </c>
      <c r="V717" s="19">
        <f>INDEX(model!$S$5:$S$35,MATCH(G717,model!$Q$5:$Q$35,0),1)*model!$O$6</f>
        <v>0</v>
      </c>
      <c r="W717" s="19">
        <f>IF(RIGHT(B717,1)="C",X716*INDEX(model!$T$5:$T$35,MATCH(G717,model!$Q$5:$Q$35,0),1),0)</f>
        <v>0</v>
      </c>
      <c r="X717" s="19">
        <f>(U717+V717-W717)*P717</f>
        <v>165536.62211308544</v>
      </c>
      <c r="Y717" s="19"/>
      <c r="Z717" s="36" t="str">
        <f>K717&amp;L717</f>
        <v>UpUp</v>
      </c>
      <c r="AA717" s="36" t="str">
        <f>N717&amp;O717</f>
        <v>UpUp</v>
      </c>
      <c r="AB717" s="19"/>
      <c r="AC717" s="19"/>
      <c r="AD717" s="19"/>
      <c r="AE717" s="19"/>
      <c r="AI717" s="18">
        <f>ROUND(AI716-0.001,3)</f>
        <v>0.28799999999999998</v>
      </c>
      <c r="AJ717" s="9">
        <f t="array" ref="AJ717">PERCENTILE(IF($BB$5:$BB$2729="Y",$AY$5:$AY$2729),$AI717)</f>
        <v>0.99261490401429686</v>
      </c>
      <c r="AK717" s="9">
        <f t="array" ref="AK717">PERCENTILE(IF($BC$5:$BC$2729="Y",$AY$5:$AY$2729),$AI717)</f>
        <v>1.0070597849415441</v>
      </c>
      <c r="AL717" s="9">
        <f t="array" ref="AL717">PERCENTILE(IF($BD$5:$BD$2729="Y",$AY$5:$AY$2729),$AI717)</f>
        <v>0.97935354157415866</v>
      </c>
      <c r="AM717" s="41" t="str">
        <f>IF(AI717&lt;$BJ$7,"Up","Down")</f>
        <v>Up</v>
      </c>
      <c r="AN717" s="41" t="str">
        <f>IF(AI717&lt;$BK$7,"Down","Up")</f>
        <v>Down</v>
      </c>
      <c r="AO717" s="9">
        <f t="array" ref="AO717">PERCENTILE(IF($BT$5:$BT$2729="Y",$BQ$5:$BQ$2729),$AI717)</f>
        <v>0.99144987234926585</v>
      </c>
      <c r="AP717" s="9">
        <f t="array" ref="AP717">PERCENTILE(IF($BU$5:$BU$2729="Y",$BQ$5:$BQ$2729),$AI717)</f>
        <v>1.0092921944948086</v>
      </c>
      <c r="AQ717" s="9">
        <f t="array" ref="AQ717">PERCENTILE(IF($BV$5:$BV$2729="Y",$BQ$5:$BQ$2729),$AI717)</f>
        <v>0.97335553036482836</v>
      </c>
      <c r="AR717" s="41" t="str">
        <f>IF(AI717&lt;$BJ$12,"Up","Down")</f>
        <v>Up</v>
      </c>
      <c r="AS717" s="41" t="str">
        <f>IF(AI717&lt;$BK$12,"Down","Up")</f>
        <v>Down</v>
      </c>
      <c r="AU717" s="4" t="str">
        <f>IF(AZ717=AZ718,IF(AZ717&gt;AZ716,AZ717&amp;"_O",""),AZ717&amp;"_C")</f>
        <v/>
      </c>
      <c r="AV717" s="7" t="str">
        <f>IF(RIGHT(AU717,1)="C",AX717/INDEX($AX$5:$AX$2729,MATCH(AZ717&amp;"_O",$AU$5:$AU$2729,0),1),"")</f>
        <v/>
      </c>
      <c r="AW717" s="38">
        <v>30554</v>
      </c>
      <c r="AX717" s="37">
        <v>162.13999999999999</v>
      </c>
      <c r="AY717" s="7">
        <f>AX717/AX716</f>
        <v>0.98877911940480545</v>
      </c>
      <c r="AZ717" s="4">
        <f>YEAR(AW717)</f>
        <v>1983</v>
      </c>
      <c r="BA717" s="2" t="s">
        <v>6</v>
      </c>
      <c r="BB717" s="12" t="str">
        <f>INDEX($CD$5:$CD$10,MATCH(BA717,$CC$5:$CC$10,0),1)</f>
        <v/>
      </c>
      <c r="BC717" s="12" t="str">
        <f>IF(AND(BB717="Y",AY717&gt;1),"Y","")</f>
        <v/>
      </c>
      <c r="BD717" s="12" t="str">
        <f>IF(AND(BB717="Y",AY717&lt;1),"Y","")</f>
        <v/>
      </c>
      <c r="BE717" s="12" t="str">
        <f>IF(AY717&gt;1,IF(AY716&gt;1,"Y",""),"")</f>
        <v/>
      </c>
      <c r="BF717" s="12" t="str">
        <f>IF(AY717&lt;1,IF(AY716&lt;1,"Y",""),"")</f>
        <v/>
      </c>
      <c r="BG717" s="2"/>
      <c r="BH717" s="2"/>
      <c r="BI717" s="2"/>
      <c r="BJ717" s="2"/>
      <c r="BK717" s="2"/>
      <c r="BL717" s="2"/>
      <c r="BM717" s="4" t="str">
        <f>IF(BR717=BR718,IF(BR717&gt;BR716,BR717&amp;"_O",""),BR717&amp;"_C")</f>
        <v/>
      </c>
      <c r="BN717" s="7" t="str">
        <f>IF(RIGHT(BM717,1)="C",BP717/INDEX($BP$5:$BP$2729,MATCH(BR717&amp;"_O",$BM$5:$BM$2729,0),1),"")</f>
        <v/>
      </c>
      <c r="BO717" s="38">
        <v>30953</v>
      </c>
      <c r="BP717" s="3">
        <v>249.94</v>
      </c>
      <c r="BQ717" s="7">
        <f>BP717/BP716</f>
        <v>0.98915624505303146</v>
      </c>
      <c r="BR717" s="4">
        <f>YEAR(BO717)</f>
        <v>1984</v>
      </c>
      <c r="BS717" s="2" t="s">
        <v>6</v>
      </c>
      <c r="BT717" s="12" t="str">
        <f>INDEX($CD$5:$CD$10,MATCH(BS717,$CC$5:$CC$10,0),1)</f>
        <v/>
      </c>
      <c r="BU717" s="12" t="str">
        <f>IF(AND(BT717="Y",BQ717&gt;1),"Y","")</f>
        <v/>
      </c>
      <c r="BV717" s="12" t="str">
        <f>IF(AND(BT717="Y",BQ717&lt;1),"Y","")</f>
        <v/>
      </c>
      <c r="BW717" s="12" t="str">
        <f>IF(BQ717&gt;1,IF(BQ716&gt;1,"Y",""),"")</f>
        <v/>
      </c>
      <c r="BX717" s="12" t="str">
        <f>IF(BQ717&lt;1,IF(BQ716&lt;1,"Y",""),"")</f>
        <v>Y</v>
      </c>
      <c r="BY717" s="2"/>
      <c r="BZ717" s="2"/>
      <c r="CA717" s="2"/>
    </row>
    <row r="718" spans="2:79">
      <c r="B718" s="4" t="str">
        <f>IF(G718=G719,IF(G718&gt;G717,G718&amp;"_O",""),G718&amp;"_C")</f>
        <v/>
      </c>
      <c r="C718" s="14">
        <f ca="1">RANDBETWEEN(0,1000)/1000</f>
        <v>0.67100000000000004</v>
      </c>
      <c r="D718" s="16">
        <f>D717+1</f>
        <v>714</v>
      </c>
      <c r="E718" s="10">
        <f>ROUNDDOWN(D718/52,0)+1</f>
        <v>14</v>
      </c>
      <c r="F718" s="15">
        <f>F717+7</f>
        <v>49618</v>
      </c>
      <c r="G718" s="4">
        <f>YEAR(F718)</f>
        <v>2035</v>
      </c>
      <c r="H718" s="33">
        <v>0.19700000000000001</v>
      </c>
      <c r="I718" s="33">
        <v>0.107</v>
      </c>
      <c r="J718" s="33">
        <v>0.59299999999999997</v>
      </c>
      <c r="K718" s="16" t="str">
        <f>IF(M717&gt;1,"Up","Down")</f>
        <v>Up</v>
      </c>
      <c r="L718" s="16" t="str">
        <f>IF(K718="Up",IF(H718&lt;$BJ$7,"Up","Down"),IF(H718&lt;$BK$7,"Down","Up"))</f>
        <v>Up</v>
      </c>
      <c r="M718" s="17">
        <f>IF(L718="Up",INDEX($AK$5:$AK$1005,MATCH(I718,$AI$5:$AI$1005,0),1),INDEX($AL$5:$AL$1005,MATCH(J718,$AI$5:$AI$1005,0),1))</f>
        <v>1.0024463061768434</v>
      </c>
      <c r="N718" s="16" t="str">
        <f>IF(P717&gt;1,"Up","Down")</f>
        <v>Up</v>
      </c>
      <c r="O718" s="16" t="str">
        <f>IF(N718="Up",IF(H718&lt;$BJ$12,"Up","Down"),IF(H718&lt;$BK$12,"Down","Up"))</f>
        <v>Up</v>
      </c>
      <c r="P718" s="17">
        <f>IF(O718="Up",INDEX($AP$5:$AP$1005,MATCH(I718,$AI$5:$AI$1005,0),1),INDEX($AQ$5:$AQ$1005,MATCH(J718,$AI$5:$AI$1005,0),1))</f>
        <v>1.0035465325464861</v>
      </c>
      <c r="Q718" s="19">
        <f>T717</f>
        <v>120019.2612145751</v>
      </c>
      <c r="R718" s="19">
        <f>INDEX(model!$S$5:$S$35,MATCH(G718,model!$Q$5:$Q$35,0),1)*model!$O$5</f>
        <v>0</v>
      </c>
      <c r="S718" s="19">
        <f>IF(RIGHT(B718,1)="C",T717*INDEX(model!$T$5:$T$35,MATCH(G718,model!$Q$5:$Q$35,0),1),0)</f>
        <v>0</v>
      </c>
      <c r="T718" s="19">
        <f>(Q718+R718-S718)*M718</f>
        <v>120312.8650746245</v>
      </c>
      <c r="U718" s="19">
        <f>X717</f>
        <v>165536.62211308544</v>
      </c>
      <c r="V718" s="19">
        <f>INDEX(model!$S$5:$S$35,MATCH(G718,model!$Q$5:$Q$35,0),1)*model!$O$6</f>
        <v>0</v>
      </c>
      <c r="W718" s="19">
        <f>IF(RIGHT(B718,1)="C",X717*INDEX(model!$T$5:$T$35,MATCH(G718,model!$Q$5:$Q$35,0),1),0)</f>
        <v>0</v>
      </c>
      <c r="X718" s="19">
        <f>(U718+V718-W718)*P718</f>
        <v>166123.70313104487</v>
      </c>
      <c r="Y718" s="19"/>
      <c r="Z718" s="36" t="str">
        <f>K718&amp;L718</f>
        <v>UpUp</v>
      </c>
      <c r="AA718" s="36" t="str">
        <f>N718&amp;O718</f>
        <v>UpUp</v>
      </c>
      <c r="AB718" s="19"/>
      <c r="AC718" s="19"/>
      <c r="AD718" s="19"/>
      <c r="AE718" s="19"/>
      <c r="AI718" s="18">
        <f>ROUND(AI717-0.001,3)</f>
        <v>0.28699999999999998</v>
      </c>
      <c r="AJ718" s="9">
        <f t="array" ref="AJ718">PERCENTILE(IF($BB$5:$BB$2729="Y",$AY$5:$AY$2729),$AI718)</f>
        <v>0.99252869767817031</v>
      </c>
      <c r="AK718" s="9">
        <f t="array" ref="AK718">PERCENTILE(IF($BC$5:$BC$2729="Y",$AY$5:$AY$2729),$AI718)</f>
        <v>1.0069930815906001</v>
      </c>
      <c r="AL718" s="9">
        <f t="array" ref="AL718">PERCENTILE(IF($BD$5:$BD$2729="Y",$AY$5:$AY$2729),$AI718)</f>
        <v>0.97926407259455561</v>
      </c>
      <c r="AM718" s="41" t="str">
        <f>IF(AI718&lt;$BJ$7,"Up","Down")</f>
        <v>Up</v>
      </c>
      <c r="AN718" s="41" t="str">
        <f>IF(AI718&lt;$BK$7,"Down","Up")</f>
        <v>Down</v>
      </c>
      <c r="AO718" s="9">
        <f t="array" ref="AO718">PERCENTILE(IF($BT$5:$BT$2729="Y",$BQ$5:$BQ$2729),$AI718)</f>
        <v>0.99138588009899553</v>
      </c>
      <c r="AP718" s="9">
        <f t="array" ref="AP718">PERCENTILE(IF($BU$5:$BU$2729="Y",$BQ$5:$BQ$2729),$AI718)</f>
        <v>1.0091861371357704</v>
      </c>
      <c r="AQ718" s="9">
        <f t="array" ref="AQ718">PERCENTILE(IF($BV$5:$BV$2729="Y",$BQ$5:$BQ$2729),$AI718)</f>
        <v>0.97325197623855941</v>
      </c>
      <c r="AR718" s="41" t="str">
        <f>IF(AI718&lt;$BJ$12,"Up","Down")</f>
        <v>Up</v>
      </c>
      <c r="AS718" s="41" t="str">
        <f>IF(AI718&lt;$BK$12,"Down","Up")</f>
        <v>Down</v>
      </c>
      <c r="AU718" s="4" t="str">
        <f>IF(AZ718=AZ719,IF(AZ718&gt;AZ717,AZ718&amp;"_O",""),AZ718&amp;"_C")</f>
        <v/>
      </c>
      <c r="AV718" s="7" t="str">
        <f>IF(RIGHT(AU718,1)="C",AX718/INDEX($AX$5:$AX$2729,MATCH(AZ718&amp;"_O",$AU$5:$AU$2729,0),1),"")</f>
        <v/>
      </c>
      <c r="AW718" s="38">
        <v>30561</v>
      </c>
      <c r="AX718" s="37">
        <v>165</v>
      </c>
      <c r="AY718" s="7">
        <f>AX718/AX717</f>
        <v>1.0176390773405699</v>
      </c>
      <c r="AZ718" s="4">
        <f>YEAR(AW718)</f>
        <v>1983</v>
      </c>
      <c r="BA718" s="2" t="s">
        <v>6</v>
      </c>
      <c r="BB718" s="12" t="str">
        <f>INDEX($CD$5:$CD$10,MATCH(BA718,$CC$5:$CC$10,0),1)</f>
        <v/>
      </c>
      <c r="BC718" s="12" t="str">
        <f>IF(AND(BB718="Y",AY718&gt;1),"Y","")</f>
        <v/>
      </c>
      <c r="BD718" s="12" t="str">
        <f>IF(AND(BB718="Y",AY718&lt;1),"Y","")</f>
        <v/>
      </c>
      <c r="BE718" s="12" t="str">
        <f>IF(AY718&gt;1,IF(AY717&gt;1,"Y",""),"")</f>
        <v/>
      </c>
      <c r="BF718" s="12" t="str">
        <f>IF(AY718&lt;1,IF(AY717&lt;1,"Y",""),"")</f>
        <v/>
      </c>
      <c r="BG718" s="2"/>
      <c r="BH718" s="2"/>
      <c r="BI718" s="2"/>
      <c r="BJ718" s="2"/>
      <c r="BK718" s="2"/>
      <c r="BL718" s="2"/>
      <c r="BM718" s="4" t="str">
        <f>IF(BR718=BR719,IF(BR718&gt;BR717,BR718&amp;"_O",""),BR718&amp;"_C")</f>
        <v/>
      </c>
      <c r="BN718" s="7" t="str">
        <f>IF(RIGHT(BM718,1)="C",BP718/INDEX($BP$5:$BP$2729,MATCH(BR718&amp;"_O",$BM$5:$BM$2729,0),1),"")</f>
        <v/>
      </c>
      <c r="BO718" s="38">
        <v>30960</v>
      </c>
      <c r="BP718" s="3">
        <v>245.46</v>
      </c>
      <c r="BQ718" s="7">
        <f>BP718/BP717</f>
        <v>0.98207569816756024</v>
      </c>
      <c r="BR718" s="4">
        <f>YEAR(BO718)</f>
        <v>1984</v>
      </c>
      <c r="BS718" s="2" t="s">
        <v>6</v>
      </c>
      <c r="BT718" s="12" t="str">
        <f>INDEX($CD$5:$CD$10,MATCH(BS718,$CC$5:$CC$10,0),1)</f>
        <v/>
      </c>
      <c r="BU718" s="12" t="str">
        <f>IF(AND(BT718="Y",BQ718&gt;1),"Y","")</f>
        <v/>
      </c>
      <c r="BV718" s="12" t="str">
        <f>IF(AND(BT718="Y",BQ718&lt;1),"Y","")</f>
        <v/>
      </c>
      <c r="BW718" s="12" t="str">
        <f>IF(BQ718&gt;1,IF(BQ717&gt;1,"Y",""),"")</f>
        <v/>
      </c>
      <c r="BX718" s="12" t="str">
        <f>IF(BQ718&lt;1,IF(BQ717&lt;1,"Y",""),"")</f>
        <v>Y</v>
      </c>
      <c r="BY718" s="2"/>
      <c r="BZ718" s="2"/>
      <c r="CA718" s="2"/>
    </row>
    <row r="719" spans="2:79">
      <c r="B719" s="4" t="str">
        <f>IF(G719=G720,IF(G719&gt;G718,G719&amp;"_O",""),G719&amp;"_C")</f>
        <v/>
      </c>
      <c r="C719" s="14">
        <f ca="1">RANDBETWEEN(0,1000)/1000</f>
        <v>0.96299999999999997</v>
      </c>
      <c r="D719" s="16">
        <f>D718+1</f>
        <v>715</v>
      </c>
      <c r="E719" s="10">
        <f>ROUNDDOWN(D719/52,0)+1</f>
        <v>14</v>
      </c>
      <c r="F719" s="15">
        <f>F718+7</f>
        <v>49625</v>
      </c>
      <c r="G719" s="4">
        <f>YEAR(F719)</f>
        <v>2035</v>
      </c>
      <c r="H719" s="33">
        <v>0.56299999999999994</v>
      </c>
      <c r="I719" s="33">
        <v>0.82799999999999996</v>
      </c>
      <c r="J719" s="33">
        <v>0.57399999999999995</v>
      </c>
      <c r="K719" s="16" t="str">
        <f>IF(M718&gt;1,"Up","Down")</f>
        <v>Up</v>
      </c>
      <c r="L719" s="16" t="str">
        <f>IF(K719="Up",IF(H719&lt;$BJ$7,"Up","Down"),IF(H719&lt;$BK$7,"Down","Up"))</f>
        <v>Down</v>
      </c>
      <c r="M719" s="17">
        <f>IF(L719="Up",INDEX($AK$5:$AK$1005,MATCH(I719,$AI$5:$AI$1005,0),1),INDEX($AL$5:$AL$1005,MATCH(J719,$AI$5:$AI$1005,0),1))</f>
        <v>0.98987654254292967</v>
      </c>
      <c r="N719" s="16" t="str">
        <f>IF(P718&gt;1,"Up","Down")</f>
        <v>Up</v>
      </c>
      <c r="O719" s="16" t="str">
        <f>IF(N719="Up",IF(H719&lt;$BJ$12,"Up","Down"),IF(H719&lt;$BK$12,"Down","Up"))</f>
        <v>Up</v>
      </c>
      <c r="P719" s="17">
        <f>IF(O719="Up",INDEX($AP$5:$AP$1005,MATCH(I719,$AI$5:$AI$1005,0),1),INDEX($AQ$5:$AQ$1005,MATCH(J719,$AI$5:$AI$1005,0),1))</f>
        <v>1.0357515219007534</v>
      </c>
      <c r="Q719" s="19">
        <f>T718</f>
        <v>120312.8650746245</v>
      </c>
      <c r="R719" s="19">
        <f>INDEX(model!$S$5:$S$35,MATCH(G719,model!$Q$5:$Q$35,0),1)*model!$O$5</f>
        <v>0</v>
      </c>
      <c r="S719" s="19">
        <f>IF(RIGHT(B719,1)="C",T718*INDEX(model!$T$5:$T$35,MATCH(G719,model!$Q$5:$Q$35,0),1),0)</f>
        <v>0</v>
      </c>
      <c r="T719" s="19">
        <f>(Q719+R719-S719)*M719</f>
        <v>119094.8829035033</v>
      </c>
      <c r="U719" s="19">
        <f>X718</f>
        <v>166123.70313104487</v>
      </c>
      <c r="V719" s="19">
        <f>INDEX(model!$S$5:$S$35,MATCH(G719,model!$Q$5:$Q$35,0),1)*model!$O$6</f>
        <v>0</v>
      </c>
      <c r="W719" s="19">
        <f>IF(RIGHT(B719,1)="C",X718*INDEX(model!$T$5:$T$35,MATCH(G719,model!$Q$5:$Q$35,0),1),0)</f>
        <v>0</v>
      </c>
      <c r="X719" s="19">
        <f>(U719+V719-W719)*P719</f>
        <v>172062.87834176866</v>
      </c>
      <c r="Y719" s="19"/>
      <c r="Z719" s="36" t="str">
        <f>K719&amp;L719</f>
        <v>UpDown</v>
      </c>
      <c r="AA719" s="36" t="str">
        <f>N719&amp;O719</f>
        <v>UpUp</v>
      </c>
      <c r="AB719" s="19"/>
      <c r="AC719" s="19"/>
      <c r="AD719" s="19"/>
      <c r="AE719" s="19"/>
      <c r="AI719" s="18">
        <f>ROUND(AI718-0.001,3)</f>
        <v>0.28599999999999998</v>
      </c>
      <c r="AJ719" s="9">
        <f t="array" ref="AJ719">PERCENTILE(IF($BB$5:$BB$2729="Y",$AY$5:$AY$2729),$AI719)</f>
        <v>0.9924716364504822</v>
      </c>
      <c r="AK719" s="9">
        <f t="array" ref="AK719">PERCENTILE(IF($BC$5:$BC$2729="Y",$AY$5:$AY$2729),$AI719)</f>
        <v>1.0069039023261399</v>
      </c>
      <c r="AL719" s="9">
        <f t="array" ref="AL719">PERCENTILE(IF($BD$5:$BD$2729="Y",$AY$5:$AY$2729),$AI719)</f>
        <v>0.9792117949320861</v>
      </c>
      <c r="AM719" s="41" t="str">
        <f>IF(AI719&lt;$BJ$7,"Up","Down")</f>
        <v>Up</v>
      </c>
      <c r="AN719" s="41" t="str">
        <f>IF(AI719&lt;$BK$7,"Down","Up")</f>
        <v>Down</v>
      </c>
      <c r="AO719" s="9">
        <f t="array" ref="AO719">PERCENTILE(IF($BT$5:$BT$2729="Y",$BQ$5:$BQ$2729),$AI719)</f>
        <v>0.99132193517016542</v>
      </c>
      <c r="AP719" s="9">
        <f t="array" ref="AP719">PERCENTILE(IF($BU$5:$BU$2729="Y",$BQ$5:$BQ$2729),$AI719)</f>
        <v>1.0091617521778342</v>
      </c>
      <c r="AQ719" s="9">
        <f t="array" ref="AQ719">PERCENTILE(IF($BV$5:$BV$2729="Y",$BQ$5:$BQ$2729),$AI719)</f>
        <v>0.97310943415035933</v>
      </c>
      <c r="AR719" s="41" t="str">
        <f>IF(AI719&lt;$BJ$12,"Up","Down")</f>
        <v>Up</v>
      </c>
      <c r="AS719" s="41" t="str">
        <f>IF(AI719&lt;$BK$12,"Down","Up")</f>
        <v>Down</v>
      </c>
      <c r="AU719" s="4" t="str">
        <f>IF(AZ719=AZ720,IF(AZ719&gt;AZ718,AZ719&amp;"_O",""),AZ719&amp;"_C")</f>
        <v/>
      </c>
      <c r="AV719" s="7" t="str">
        <f>IF(RIGHT(AU719,1)="C",AX719/INDEX($AX$5:$AX$2729,MATCH(AZ719&amp;"_O",$AU$5:$AU$2729,0),1),"")</f>
        <v/>
      </c>
      <c r="AW719" s="38">
        <v>30568</v>
      </c>
      <c r="AX719" s="37">
        <v>166.92</v>
      </c>
      <c r="AY719" s="7">
        <f>AX719/AX718</f>
        <v>1.0116363636363637</v>
      </c>
      <c r="AZ719" s="4">
        <f>YEAR(AW719)</f>
        <v>1983</v>
      </c>
      <c r="BA719" s="2" t="s">
        <v>6</v>
      </c>
      <c r="BB719" s="12" t="str">
        <f>INDEX($CD$5:$CD$10,MATCH(BA719,$CC$5:$CC$10,0),1)</f>
        <v/>
      </c>
      <c r="BC719" s="12" t="str">
        <f>IF(AND(BB719="Y",AY719&gt;1),"Y","")</f>
        <v/>
      </c>
      <c r="BD719" s="12" t="str">
        <f>IF(AND(BB719="Y",AY719&lt;1),"Y","")</f>
        <v/>
      </c>
      <c r="BE719" s="12" t="str">
        <f>IF(AY719&gt;1,IF(AY718&gt;1,"Y",""),"")</f>
        <v>Y</v>
      </c>
      <c r="BF719" s="12" t="str">
        <f>IF(AY719&lt;1,IF(AY718&lt;1,"Y",""),"")</f>
        <v/>
      </c>
      <c r="BG719" s="2"/>
      <c r="BH719" s="2"/>
      <c r="BI719" s="2"/>
      <c r="BJ719" s="2"/>
      <c r="BK719" s="2"/>
      <c r="BL719" s="2"/>
      <c r="BM719" s="4" t="str">
        <f>IF(BR719=BR720,IF(BR719&gt;BR718,BR719&amp;"_O",""),BR719&amp;"_C")</f>
        <v/>
      </c>
      <c r="BN719" s="7" t="str">
        <f>IF(RIGHT(BM719,1)="C",BP719/INDEX($BP$5:$BP$2729,MATCH(BR719&amp;"_O",$BM$5:$BM$2729,0),1),"")</f>
        <v/>
      </c>
      <c r="BO719" s="38">
        <v>30967</v>
      </c>
      <c r="BP719" s="3">
        <v>246.2</v>
      </c>
      <c r="BQ719" s="7">
        <f>BP719/BP718</f>
        <v>1.0030147478204188</v>
      </c>
      <c r="BR719" s="4">
        <f>YEAR(BO719)</f>
        <v>1984</v>
      </c>
      <c r="BS719" s="2" t="s">
        <v>6</v>
      </c>
      <c r="BT719" s="12" t="str">
        <f>INDEX($CD$5:$CD$10,MATCH(BS719,$CC$5:$CC$10,0),1)</f>
        <v/>
      </c>
      <c r="BU719" s="12" t="str">
        <f>IF(AND(BT719="Y",BQ719&gt;1),"Y","")</f>
        <v/>
      </c>
      <c r="BV719" s="12" t="str">
        <f>IF(AND(BT719="Y",BQ719&lt;1),"Y","")</f>
        <v/>
      </c>
      <c r="BW719" s="12" t="str">
        <f>IF(BQ719&gt;1,IF(BQ718&gt;1,"Y",""),"")</f>
        <v/>
      </c>
      <c r="BX719" s="12" t="str">
        <f>IF(BQ719&lt;1,IF(BQ718&lt;1,"Y",""),"")</f>
        <v/>
      </c>
      <c r="BY719" s="2"/>
      <c r="BZ719" s="2"/>
      <c r="CA719" s="2"/>
    </row>
    <row r="720" spans="2:79">
      <c r="B720" s="4" t="str">
        <f>IF(G720=G721,IF(G720&gt;G719,G720&amp;"_O",""),G720&amp;"_C")</f>
        <v/>
      </c>
      <c r="C720" s="14">
        <f ca="1">RANDBETWEEN(0,1000)/1000</f>
        <v>0.39400000000000002</v>
      </c>
      <c r="D720" s="16">
        <f>D719+1</f>
        <v>716</v>
      </c>
      <c r="E720" s="10">
        <f>ROUNDDOWN(D720/52,0)+1</f>
        <v>14</v>
      </c>
      <c r="F720" s="15">
        <f>F719+7</f>
        <v>49632</v>
      </c>
      <c r="G720" s="4">
        <f>YEAR(F720)</f>
        <v>2035</v>
      </c>
      <c r="H720" s="33">
        <v>0.254</v>
      </c>
      <c r="I720" s="33">
        <v>0.55700000000000005</v>
      </c>
      <c r="J720" s="33">
        <v>0.20599999999999999</v>
      </c>
      <c r="K720" s="16" t="str">
        <f>IF(M719&gt;1,"Up","Down")</f>
        <v>Down</v>
      </c>
      <c r="L720" s="16" t="str">
        <f>IF(K720="Up",IF(H720&lt;$BJ$7,"Up","Down"),IF(H720&lt;$BK$7,"Down","Up"))</f>
        <v>Down</v>
      </c>
      <c r="M720" s="17">
        <f>IF(L720="Up",INDEX($AK$5:$AK$1005,MATCH(I720,$AI$5:$AI$1005,0),1),INDEX($AL$5:$AL$1005,MATCH(J720,$AI$5:$AI$1005,0),1))</f>
        <v>0.9752237259194072</v>
      </c>
      <c r="N720" s="16" t="str">
        <f>IF(P719&gt;1,"Up","Down")</f>
        <v>Up</v>
      </c>
      <c r="O720" s="16" t="str">
        <f>IF(N720="Up",IF(H720&lt;$BJ$12,"Up","Down"),IF(H720&lt;$BK$12,"Down","Up"))</f>
        <v>Up</v>
      </c>
      <c r="P720" s="17">
        <f>IF(O720="Up",INDEX($AP$5:$AP$1005,MATCH(I720,$AI$5:$AI$1005,0),1),INDEX($AQ$5:$AQ$1005,MATCH(J720,$AI$5:$AI$1005,0),1))</f>
        <v>1.0193344424140833</v>
      </c>
      <c r="Q720" s="19">
        <f>T719</f>
        <v>119094.8829035033</v>
      </c>
      <c r="R720" s="19">
        <f>INDEX(model!$S$5:$S$35,MATCH(G720,model!$Q$5:$Q$35,0),1)*model!$O$5</f>
        <v>0</v>
      </c>
      <c r="S720" s="19">
        <f>IF(RIGHT(B720,1)="C",T719*INDEX(model!$T$5:$T$35,MATCH(G720,model!$Q$5:$Q$35,0),1),0)</f>
        <v>0</v>
      </c>
      <c r="T720" s="19">
        <f>(Q720+R720-S720)*M720</f>
        <v>116144.15544309</v>
      </c>
      <c r="U720" s="19">
        <f>X719</f>
        <v>172062.87834176866</v>
      </c>
      <c r="V720" s="19">
        <f>INDEX(model!$S$5:$S$35,MATCH(G720,model!$Q$5:$Q$35,0),1)*model!$O$6</f>
        <v>0</v>
      </c>
      <c r="W720" s="19">
        <f>IF(RIGHT(B720,1)="C",X719*INDEX(model!$T$5:$T$35,MATCH(G720,model!$Q$5:$Q$35,0),1),0)</f>
        <v>0</v>
      </c>
      <c r="X720" s="19">
        <f>(U720+V720-W720)*P720</f>
        <v>175389.61815466901</v>
      </c>
      <c r="Y720" s="19"/>
      <c r="Z720" s="36" t="str">
        <f>K720&amp;L720</f>
        <v>DownDown</v>
      </c>
      <c r="AA720" s="36" t="str">
        <f>N720&amp;O720</f>
        <v>UpUp</v>
      </c>
      <c r="AB720" s="19"/>
      <c r="AC720" s="19"/>
      <c r="AD720" s="19"/>
      <c r="AE720" s="19"/>
      <c r="AI720" s="18">
        <f>ROUND(AI719-0.001,3)</f>
        <v>0.28499999999999998</v>
      </c>
      <c r="AJ720" s="9">
        <f t="array" ref="AJ720">PERCENTILE(IF($BB$5:$BB$2729="Y",$AY$5:$AY$2729),$AI720)</f>
        <v>0.99239845987115338</v>
      </c>
      <c r="AK720" s="9">
        <f t="array" ref="AK720">PERCENTILE(IF($BC$5:$BC$2729="Y",$AY$5:$AY$2729),$AI720)</f>
        <v>1.0068782142455617</v>
      </c>
      <c r="AL720" s="9">
        <f t="array" ref="AL720">PERCENTILE(IF($BD$5:$BD$2729="Y",$AY$5:$AY$2729),$AI720)</f>
        <v>0.97919754024314043</v>
      </c>
      <c r="AM720" s="41" t="str">
        <f>IF(AI720&lt;$BJ$7,"Up","Down")</f>
        <v>Up</v>
      </c>
      <c r="AN720" s="41" t="str">
        <f>IF(AI720&lt;$BK$7,"Down","Up")</f>
        <v>Down</v>
      </c>
      <c r="AO720" s="9">
        <f t="array" ref="AO720">PERCENTILE(IF($BT$5:$BT$2729="Y",$BQ$5:$BQ$2729),$AI720)</f>
        <v>0.99127013243565187</v>
      </c>
      <c r="AP720" s="9">
        <f t="array" ref="AP720">PERCENTILE(IF($BU$5:$BU$2729="Y",$BQ$5:$BQ$2729),$AI720)</f>
        <v>1.0091495984592769</v>
      </c>
      <c r="AQ720" s="9">
        <f t="array" ref="AQ720">PERCENTILE(IF($BV$5:$BV$2729="Y",$BQ$5:$BQ$2729),$AI720)</f>
        <v>0.97310363062796734</v>
      </c>
      <c r="AR720" s="41" t="str">
        <f>IF(AI720&lt;$BJ$12,"Up","Down")</f>
        <v>Up</v>
      </c>
      <c r="AS720" s="41" t="str">
        <f>IF(AI720&lt;$BK$12,"Down","Up")</f>
        <v>Down</v>
      </c>
      <c r="AU720" s="4" t="str">
        <f>IF(AZ720=AZ721,IF(AZ720&gt;AZ719,AZ720&amp;"_O",""),AZ720&amp;"_C")</f>
        <v/>
      </c>
      <c r="AV720" s="7" t="str">
        <f>IF(RIGHT(AU720,1)="C",AX720/INDEX($AX$5:$AX$2729,MATCH(AZ720&amp;"_O",$AU$5:$AU$2729,0),1),"")</f>
        <v/>
      </c>
      <c r="AW720" s="38">
        <v>30575</v>
      </c>
      <c r="AX720" s="37">
        <v>166.25</v>
      </c>
      <c r="AY720" s="7">
        <f>AX720/AX719</f>
        <v>0.99598610112628816</v>
      </c>
      <c r="AZ720" s="4">
        <f>YEAR(AW720)</f>
        <v>1983</v>
      </c>
      <c r="BA720" s="2" t="s">
        <v>6</v>
      </c>
      <c r="BB720" s="12" t="str">
        <f>INDEX($CD$5:$CD$10,MATCH(BA720,$CC$5:$CC$10,0),1)</f>
        <v/>
      </c>
      <c r="BC720" s="12" t="str">
        <f>IF(AND(BB720="Y",AY720&gt;1),"Y","")</f>
        <v/>
      </c>
      <c r="BD720" s="12" t="str">
        <f>IF(AND(BB720="Y",AY720&lt;1),"Y","")</f>
        <v/>
      </c>
      <c r="BE720" s="12" t="str">
        <f>IF(AY720&gt;1,IF(AY719&gt;1,"Y",""),"")</f>
        <v/>
      </c>
      <c r="BF720" s="12" t="str">
        <f>IF(AY720&lt;1,IF(AY719&lt;1,"Y",""),"")</f>
        <v/>
      </c>
      <c r="BG720" s="2"/>
      <c r="BH720" s="2"/>
      <c r="BI720" s="2"/>
      <c r="BJ720" s="2"/>
      <c r="BK720" s="2"/>
      <c r="BL720" s="2"/>
      <c r="BM720" s="4" t="str">
        <f>IF(BR720=BR721,IF(BR720&gt;BR719,BR720&amp;"_O",""),BR720&amp;"_C")</f>
        <v/>
      </c>
      <c r="BN720" s="7" t="str">
        <f>IF(RIGHT(BM720,1)="C",BP720/INDEX($BP$5:$BP$2729,MATCH(BR720&amp;"_O",$BM$5:$BM$2729,0),1),"")</f>
        <v/>
      </c>
      <c r="BO720" s="38">
        <v>30974</v>
      </c>
      <c r="BP720" s="3">
        <v>251.2</v>
      </c>
      <c r="BQ720" s="7">
        <f>BP720/BP719</f>
        <v>1.0203086921202276</v>
      </c>
      <c r="BR720" s="4">
        <f>YEAR(BO720)</f>
        <v>1984</v>
      </c>
      <c r="BS720" s="2" t="s">
        <v>6</v>
      </c>
      <c r="BT720" s="12" t="str">
        <f>INDEX($CD$5:$CD$10,MATCH(BS720,$CC$5:$CC$10,0),1)</f>
        <v/>
      </c>
      <c r="BU720" s="12" t="str">
        <f>IF(AND(BT720="Y",BQ720&gt;1),"Y","")</f>
        <v/>
      </c>
      <c r="BV720" s="12" t="str">
        <f>IF(AND(BT720="Y",BQ720&lt;1),"Y","")</f>
        <v/>
      </c>
      <c r="BW720" s="12" t="str">
        <f>IF(BQ720&gt;1,IF(BQ719&gt;1,"Y",""),"")</f>
        <v>Y</v>
      </c>
      <c r="BX720" s="12" t="str">
        <f>IF(BQ720&lt;1,IF(BQ719&lt;1,"Y",""),"")</f>
        <v/>
      </c>
      <c r="BY720" s="2"/>
      <c r="BZ720" s="2"/>
      <c r="CA720" s="2"/>
    </row>
    <row r="721" spans="2:79">
      <c r="B721" s="4" t="str">
        <f>IF(G721=G722,IF(G721&gt;G720,G721&amp;"_O",""),G721&amp;"_C")</f>
        <v/>
      </c>
      <c r="C721" s="14">
        <f ca="1">RANDBETWEEN(0,1000)/1000</f>
        <v>1.9E-2</v>
      </c>
      <c r="D721" s="16">
        <f>D720+1</f>
        <v>717</v>
      </c>
      <c r="E721" s="10">
        <f>ROUNDDOWN(D721/52,0)+1</f>
        <v>14</v>
      </c>
      <c r="F721" s="15">
        <f>F720+7</f>
        <v>49639</v>
      </c>
      <c r="G721" s="4">
        <f>YEAR(F721)</f>
        <v>2035</v>
      </c>
      <c r="H721" s="33">
        <v>0.12</v>
      </c>
      <c r="I721" s="33">
        <v>0.217</v>
      </c>
      <c r="J721" s="33">
        <v>0.157</v>
      </c>
      <c r="K721" s="16" t="str">
        <f>IF(M720&gt;1,"Up","Down")</f>
        <v>Down</v>
      </c>
      <c r="L721" s="16" t="str">
        <f>IF(K721="Up",IF(H721&lt;$BJ$7,"Up","Down"),IF(H721&lt;$BK$7,"Down","Up"))</f>
        <v>Down</v>
      </c>
      <c r="M721" s="17">
        <f>IF(L721="Up",INDEX($AK$5:$AK$1005,MATCH(I721,$AI$5:$AI$1005,0),1),INDEX($AL$5:$AL$1005,MATCH(J721,$AI$5:$AI$1005,0),1))</f>
        <v>0.97136195404336312</v>
      </c>
      <c r="N721" s="16" t="str">
        <f>IF(P720&gt;1,"Up","Down")</f>
        <v>Up</v>
      </c>
      <c r="O721" s="16" t="str">
        <f>IF(N721="Up",IF(H721&lt;$BJ$12,"Up","Down"),IF(H721&lt;$BK$12,"Down","Up"))</f>
        <v>Up</v>
      </c>
      <c r="P721" s="17">
        <f>IF(O721="Up",INDEX($AP$5:$AP$1005,MATCH(I721,$AI$5:$AI$1005,0),1),INDEX($AQ$5:$AQ$1005,MATCH(J721,$AI$5:$AI$1005,0),1))</f>
        <v>1.0073534893572829</v>
      </c>
      <c r="Q721" s="19">
        <f>T720</f>
        <v>116144.15544309</v>
      </c>
      <c r="R721" s="19">
        <f>INDEX(model!$S$5:$S$35,MATCH(G721,model!$Q$5:$Q$35,0),1)*model!$O$5</f>
        <v>0</v>
      </c>
      <c r="S721" s="19">
        <f>IF(RIGHT(B721,1)="C",T720*INDEX(model!$T$5:$T$35,MATCH(G721,model!$Q$5:$Q$35,0),1),0)</f>
        <v>0</v>
      </c>
      <c r="T721" s="19">
        <f>(Q721+R721-S721)*M721</f>
        <v>112818.01378191602</v>
      </c>
      <c r="U721" s="19">
        <f>X720</f>
        <v>175389.61815466901</v>
      </c>
      <c r="V721" s="19">
        <f>INDEX(model!$S$5:$S$35,MATCH(G721,model!$Q$5:$Q$35,0),1)*model!$O$6</f>
        <v>0</v>
      </c>
      <c r="W721" s="19">
        <f>IF(RIGHT(B721,1)="C",X720*INDEX(model!$T$5:$T$35,MATCH(G721,model!$Q$5:$Q$35,0),1),0)</f>
        <v>0</v>
      </c>
      <c r="X721" s="19">
        <f>(U721+V721-W721)*P721</f>
        <v>176679.34384514726</v>
      </c>
      <c r="Y721" s="19"/>
      <c r="Z721" s="36" t="str">
        <f>K721&amp;L721</f>
        <v>DownDown</v>
      </c>
      <c r="AA721" s="36" t="str">
        <f>N721&amp;O721</f>
        <v>UpUp</v>
      </c>
      <c r="AB721" s="19"/>
      <c r="AC721" s="19"/>
      <c r="AD721" s="19"/>
      <c r="AE721" s="19"/>
      <c r="AI721" s="18">
        <f>ROUND(AI720-0.001,3)</f>
        <v>0.28399999999999997</v>
      </c>
      <c r="AJ721" s="9">
        <f t="array" ref="AJ721">PERCENTILE(IF($BB$5:$BB$2729="Y",$AY$5:$AY$2729),$AI721)</f>
        <v>0.99233391395068271</v>
      </c>
      <c r="AK721" s="9">
        <f t="array" ref="AK721">PERCENTILE(IF($BC$5:$BC$2729="Y",$AY$5:$AY$2729),$AI721)</f>
        <v>1.0068646719354502</v>
      </c>
      <c r="AL721" s="9">
        <f t="array" ref="AL721">PERCENTILE(IF($BD$5:$BD$2729="Y",$AY$5:$AY$2729),$AI721)</f>
        <v>0.97914960431777431</v>
      </c>
      <c r="AM721" s="41" t="str">
        <f>IF(AI721&lt;$BJ$7,"Up","Down")</f>
        <v>Up</v>
      </c>
      <c r="AN721" s="41" t="str">
        <f>IF(AI721&lt;$BK$7,"Down","Up")</f>
        <v>Down</v>
      </c>
      <c r="AO721" s="9">
        <f t="array" ref="AO721">PERCENTILE(IF($BT$5:$BT$2729="Y",$BQ$5:$BQ$2729),$AI721)</f>
        <v>0.99121650225173075</v>
      </c>
      <c r="AP721" s="9">
        <f t="array" ref="AP721">PERCENTILE(IF($BU$5:$BU$2729="Y",$BQ$5:$BQ$2729),$AI721)</f>
        <v>1.0091482712524324</v>
      </c>
      <c r="AQ721" s="9">
        <f t="array" ref="AQ721">PERCENTILE(IF($BV$5:$BV$2729="Y",$BQ$5:$BQ$2729),$AI721)</f>
        <v>0.97310105458607266</v>
      </c>
      <c r="AR721" s="41" t="str">
        <f>IF(AI721&lt;$BJ$12,"Up","Down")</f>
        <v>Up</v>
      </c>
      <c r="AS721" s="41" t="str">
        <f>IF(AI721&lt;$BK$12,"Down","Up")</f>
        <v>Down</v>
      </c>
      <c r="AU721" s="4" t="str">
        <f>IF(AZ721=AZ722,IF(AZ721&gt;AZ720,AZ721&amp;"_O",""),AZ721&amp;"_C")</f>
        <v/>
      </c>
      <c r="AV721" s="7" t="str">
        <f>IF(RIGHT(AU721,1)="C",AX721/INDEX($AX$5:$AX$2729,MATCH(AZ721&amp;"_O",$AU$5:$AU$2729,0),1),"")</f>
        <v/>
      </c>
      <c r="AW721" s="38">
        <v>30582</v>
      </c>
      <c r="AX721" s="37">
        <v>169.51</v>
      </c>
      <c r="AY721" s="7">
        <f>AX721/AX720</f>
        <v>1.019609022556391</v>
      </c>
      <c r="AZ721" s="4">
        <f>YEAR(AW721)</f>
        <v>1983</v>
      </c>
      <c r="BA721" s="2" t="s">
        <v>6</v>
      </c>
      <c r="BB721" s="12" t="str">
        <f>INDEX($CD$5:$CD$10,MATCH(BA721,$CC$5:$CC$10,0),1)</f>
        <v/>
      </c>
      <c r="BC721" s="12" t="str">
        <f>IF(AND(BB721="Y",AY721&gt;1),"Y","")</f>
        <v/>
      </c>
      <c r="BD721" s="12" t="str">
        <f>IF(AND(BB721="Y",AY721&lt;1),"Y","")</f>
        <v/>
      </c>
      <c r="BE721" s="12" t="str">
        <f>IF(AY721&gt;1,IF(AY720&gt;1,"Y",""),"")</f>
        <v/>
      </c>
      <c r="BF721" s="12" t="str">
        <f>IF(AY721&lt;1,IF(AY720&lt;1,"Y",""),"")</f>
        <v/>
      </c>
      <c r="BG721" s="2"/>
      <c r="BH721" s="2"/>
      <c r="BI721" s="2"/>
      <c r="BJ721" s="2"/>
      <c r="BK721" s="2"/>
      <c r="BL721" s="2"/>
      <c r="BM721" s="4" t="str">
        <f>IF(BR721=BR722,IF(BR721&gt;BR720,BR721&amp;"_O",""),BR721&amp;"_C")</f>
        <v/>
      </c>
      <c r="BN721" s="7" t="str">
        <f>IF(RIGHT(BM721,1)="C",BP721/INDEX($BP$5:$BP$2729,MATCH(BR721&amp;"_O",$BM$5:$BM$2729,0),1),"")</f>
        <v/>
      </c>
      <c r="BO721" s="38">
        <v>30981</v>
      </c>
      <c r="BP721" s="3">
        <v>247.4</v>
      </c>
      <c r="BQ721" s="7">
        <f>BP721/BP720</f>
        <v>0.98487261146496818</v>
      </c>
      <c r="BR721" s="4">
        <f>YEAR(BO721)</f>
        <v>1984</v>
      </c>
      <c r="BS721" s="2" t="s">
        <v>6</v>
      </c>
      <c r="BT721" s="12" t="str">
        <f>INDEX($CD$5:$CD$10,MATCH(BS721,$CC$5:$CC$10,0),1)</f>
        <v/>
      </c>
      <c r="BU721" s="12" t="str">
        <f>IF(AND(BT721="Y",BQ721&gt;1),"Y","")</f>
        <v/>
      </c>
      <c r="BV721" s="12" t="str">
        <f>IF(AND(BT721="Y",BQ721&lt;1),"Y","")</f>
        <v/>
      </c>
      <c r="BW721" s="12" t="str">
        <f>IF(BQ721&gt;1,IF(BQ720&gt;1,"Y",""),"")</f>
        <v/>
      </c>
      <c r="BX721" s="12" t="str">
        <f>IF(BQ721&lt;1,IF(BQ720&lt;1,"Y",""),"")</f>
        <v/>
      </c>
      <c r="BY721" s="2"/>
      <c r="BZ721" s="2"/>
      <c r="CA721" s="2"/>
    </row>
    <row r="722" spans="2:79">
      <c r="B722" s="4" t="str">
        <f>IF(G722=G723,IF(G722&gt;G721,G722&amp;"_O",""),G722&amp;"_C")</f>
        <v/>
      </c>
      <c r="C722" s="14">
        <f ca="1">RANDBETWEEN(0,1000)/1000</f>
        <v>0.32700000000000001</v>
      </c>
      <c r="D722" s="16">
        <f>D721+1</f>
        <v>718</v>
      </c>
      <c r="E722" s="10">
        <f>ROUNDDOWN(D722/52,0)+1</f>
        <v>14</v>
      </c>
      <c r="F722" s="15">
        <f>F721+7</f>
        <v>49646</v>
      </c>
      <c r="G722" s="4">
        <f>YEAR(F722)</f>
        <v>2035</v>
      </c>
      <c r="H722" s="33">
        <v>0.83299999999999996</v>
      </c>
      <c r="I722" s="33">
        <v>0.54700000000000004</v>
      </c>
      <c r="J722" s="33">
        <v>0.1</v>
      </c>
      <c r="K722" s="16" t="str">
        <f>IF(M721&gt;1,"Up","Down")</f>
        <v>Down</v>
      </c>
      <c r="L722" s="16" t="str">
        <f>IF(K722="Up",IF(H722&lt;$BJ$7,"Up","Down"),IF(H722&lt;$BK$7,"Down","Up"))</f>
        <v>Up</v>
      </c>
      <c r="M722" s="17">
        <f>IF(L722="Up",INDEX($AK$5:$AK$1005,MATCH(I722,$AI$5:$AI$1005,0),1),INDEX($AL$5:$AL$1005,MATCH(J722,$AI$5:$AI$1005,0),1))</f>
        <v>1.0135146038342302</v>
      </c>
      <c r="N722" s="16" t="str">
        <f>IF(P721&gt;1,"Up","Down")</f>
        <v>Up</v>
      </c>
      <c r="O722" s="16" t="str">
        <f>IF(N722="Up",IF(H722&lt;$BJ$12,"Up","Down"),IF(H722&lt;$BK$12,"Down","Up"))</f>
        <v>Down</v>
      </c>
      <c r="P722" s="17">
        <f>IF(O722="Up",INDEX($AP$5:$AP$1005,MATCH(I722,$AI$5:$AI$1005,0),1),INDEX($AQ$5:$AQ$1005,MATCH(J722,$AI$5:$AI$1005,0),1))</f>
        <v>0.95042694378033821</v>
      </c>
      <c r="Q722" s="19">
        <f>T721</f>
        <v>112818.01378191602</v>
      </c>
      <c r="R722" s="19">
        <f>INDEX(model!$S$5:$S$35,MATCH(G722,model!$Q$5:$Q$35,0),1)*model!$O$5</f>
        <v>0</v>
      </c>
      <c r="S722" s="19">
        <f>IF(RIGHT(B722,1)="C",T721*INDEX(model!$T$5:$T$35,MATCH(G722,model!$Q$5:$Q$35,0),1),0)</f>
        <v>0</v>
      </c>
      <c r="T722" s="19">
        <f>(Q722+R722-S722)*M722</f>
        <v>114342.70454354334</v>
      </c>
      <c r="U722" s="19">
        <f>X721</f>
        <v>176679.34384514726</v>
      </c>
      <c r="V722" s="19">
        <f>INDEX(model!$S$5:$S$35,MATCH(G722,model!$Q$5:$Q$35,0),1)*model!$O$6</f>
        <v>0</v>
      </c>
      <c r="W722" s="19">
        <f>IF(RIGHT(B722,1)="C",X721*INDEX(model!$T$5:$T$35,MATCH(G722,model!$Q$5:$Q$35,0),1),0)</f>
        <v>0</v>
      </c>
      <c r="X722" s="19">
        <f>(U722+V722-W722)*P722</f>
        <v>167920.80879985882</v>
      </c>
      <c r="Y722" s="19"/>
      <c r="Z722" s="36" t="str">
        <f>K722&amp;L722</f>
        <v>DownUp</v>
      </c>
      <c r="AA722" s="36" t="str">
        <f>N722&amp;O722</f>
        <v>UpDown</v>
      </c>
      <c r="AB722" s="19"/>
      <c r="AC722" s="19"/>
      <c r="AD722" s="19"/>
      <c r="AE722" s="19"/>
      <c r="AI722" s="18">
        <f>ROUND(AI721-0.001,3)</f>
        <v>0.28299999999999997</v>
      </c>
      <c r="AJ722" s="9">
        <f t="array" ref="AJ722">PERCENTILE(IF($BB$5:$BB$2729="Y",$AY$5:$AY$2729),$AI722)</f>
        <v>0.99229214473008442</v>
      </c>
      <c r="AK722" s="9">
        <f t="array" ref="AK722">PERCENTILE(IF($BC$5:$BC$2729="Y",$AY$5:$AY$2729),$AI722)</f>
        <v>1.0068414825331533</v>
      </c>
      <c r="AL722" s="9">
        <f t="array" ref="AL722">PERCENTILE(IF($BD$5:$BD$2729="Y",$AY$5:$AY$2729),$AI722)</f>
        <v>0.97904342792979726</v>
      </c>
      <c r="AM722" s="41" t="str">
        <f>IF(AI722&lt;$BJ$7,"Up","Down")</f>
        <v>Up</v>
      </c>
      <c r="AN722" s="41" t="str">
        <f>IF(AI722&lt;$BK$7,"Down","Up")</f>
        <v>Down</v>
      </c>
      <c r="AO722" s="9">
        <f t="array" ref="AO722">PERCENTILE(IF($BT$5:$BT$2729="Y",$BQ$5:$BQ$2729),$AI722)</f>
        <v>0.99110833156180345</v>
      </c>
      <c r="AP722" s="9">
        <f t="array" ref="AP722">PERCENTILE(IF($BU$5:$BU$2729="Y",$BQ$5:$BQ$2729),$AI722)</f>
        <v>1.0091218151262606</v>
      </c>
      <c r="AQ722" s="9">
        <f t="array" ref="AQ722">PERCENTILE(IF($BV$5:$BV$2729="Y",$BQ$5:$BQ$2729),$AI722)</f>
        <v>0.97307852552440555</v>
      </c>
      <c r="AR722" s="41" t="str">
        <f>IF(AI722&lt;$BJ$12,"Up","Down")</f>
        <v>Up</v>
      </c>
      <c r="AS722" s="41" t="str">
        <f>IF(AI722&lt;$BK$12,"Down","Up")</f>
        <v>Down</v>
      </c>
      <c r="AU722" s="4" t="str">
        <f>IF(AZ722=AZ723,IF(AZ722&gt;AZ721,AZ722&amp;"_O",""),AZ722&amp;"_C")</f>
        <v/>
      </c>
      <c r="AV722" s="7" t="str">
        <f>IF(RIGHT(AU722,1)="C",AX722/INDEX($AX$5:$AX$2729,MATCH(AZ722&amp;"_O",$AU$5:$AU$2729,0),1),"")</f>
        <v/>
      </c>
      <c r="AW722" s="38">
        <v>30589</v>
      </c>
      <c r="AX722" s="37">
        <v>166.07</v>
      </c>
      <c r="AY722" s="7">
        <f>AX722/AX721</f>
        <v>0.97970621202288954</v>
      </c>
      <c r="AZ722" s="4">
        <f>YEAR(AW722)</f>
        <v>1983</v>
      </c>
      <c r="BA722" s="2" t="s">
        <v>6</v>
      </c>
      <c r="BB722" s="12" t="str">
        <f>INDEX($CD$5:$CD$10,MATCH(BA722,$CC$5:$CC$10,0),1)</f>
        <v/>
      </c>
      <c r="BC722" s="12" t="str">
        <f>IF(AND(BB722="Y",AY722&gt;1),"Y","")</f>
        <v/>
      </c>
      <c r="BD722" s="12" t="str">
        <f>IF(AND(BB722="Y",AY722&lt;1),"Y","")</f>
        <v/>
      </c>
      <c r="BE722" s="12" t="str">
        <f>IF(AY722&gt;1,IF(AY721&gt;1,"Y",""),"")</f>
        <v/>
      </c>
      <c r="BF722" s="12" t="str">
        <f>IF(AY722&lt;1,IF(AY721&lt;1,"Y",""),"")</f>
        <v/>
      </c>
      <c r="BG722" s="2"/>
      <c r="BH722" s="2"/>
      <c r="BI722" s="2"/>
      <c r="BJ722" s="2"/>
      <c r="BK722" s="2"/>
      <c r="BL722" s="2"/>
      <c r="BM722" s="4" t="str">
        <f>IF(BR722=BR723,IF(BR722&gt;BR721,BR722&amp;"_O",""),BR722&amp;"_C")</f>
        <v/>
      </c>
      <c r="BN722" s="7" t="str">
        <f>IF(RIGHT(BM722,1)="C",BP722/INDEX($BP$5:$BP$2729,MATCH(BR722&amp;"_O",$BM$5:$BM$2729,0),1),"")</f>
        <v/>
      </c>
      <c r="BO722" s="38">
        <v>30988</v>
      </c>
      <c r="BP722" s="3">
        <v>248</v>
      </c>
      <c r="BQ722" s="7">
        <f>BP722/BP721</f>
        <v>1.0024252223120453</v>
      </c>
      <c r="BR722" s="4">
        <f>YEAR(BO722)</f>
        <v>1984</v>
      </c>
      <c r="BS722" s="2" t="s">
        <v>6</v>
      </c>
      <c r="BT722" s="12" t="str">
        <f>INDEX($CD$5:$CD$10,MATCH(BS722,$CC$5:$CC$10,0),1)</f>
        <v/>
      </c>
      <c r="BU722" s="12" t="str">
        <f>IF(AND(BT722="Y",BQ722&gt;1),"Y","")</f>
        <v/>
      </c>
      <c r="BV722" s="12" t="str">
        <f>IF(AND(BT722="Y",BQ722&lt;1),"Y","")</f>
        <v/>
      </c>
      <c r="BW722" s="12" t="str">
        <f>IF(BQ722&gt;1,IF(BQ721&gt;1,"Y",""),"")</f>
        <v/>
      </c>
      <c r="BX722" s="12" t="str">
        <f>IF(BQ722&lt;1,IF(BQ721&lt;1,"Y",""),"")</f>
        <v/>
      </c>
      <c r="BY722" s="2"/>
      <c r="BZ722" s="2"/>
      <c r="CA722" s="2"/>
    </row>
    <row r="723" spans="2:79">
      <c r="B723" s="4" t="str">
        <f>IF(G723=G724,IF(G723&gt;G722,G723&amp;"_O",""),G723&amp;"_C")</f>
        <v/>
      </c>
      <c r="C723" s="14">
        <f ca="1">RANDBETWEEN(0,1000)/1000</f>
        <v>0.32200000000000001</v>
      </c>
      <c r="D723" s="16">
        <f>D722+1</f>
        <v>719</v>
      </c>
      <c r="E723" s="10">
        <f>ROUNDDOWN(D723/52,0)+1</f>
        <v>14</v>
      </c>
      <c r="F723" s="15">
        <f>F722+7</f>
        <v>49653</v>
      </c>
      <c r="G723" s="4">
        <f>YEAR(F723)</f>
        <v>2035</v>
      </c>
      <c r="H723" s="33">
        <v>0.997</v>
      </c>
      <c r="I723" s="33">
        <v>0.33500000000000002</v>
      </c>
      <c r="J723" s="33">
        <v>0.86099999999999999</v>
      </c>
      <c r="K723" s="16" t="str">
        <f>IF(M722&gt;1,"Up","Down")</f>
        <v>Up</v>
      </c>
      <c r="L723" s="16" t="str">
        <f>IF(K723="Up",IF(H723&lt;$BJ$7,"Up","Down"),IF(H723&lt;$BK$7,"Down","Up"))</f>
        <v>Down</v>
      </c>
      <c r="M723" s="17">
        <f>IF(L723="Up",INDEX($AK$5:$AK$1005,MATCH(I723,$AI$5:$AI$1005,0),1),INDEX($AL$5:$AL$1005,MATCH(J723,$AI$5:$AI$1005,0),1))</f>
        <v>0.99718070613005938</v>
      </c>
      <c r="N723" s="16" t="str">
        <f>IF(P722&gt;1,"Up","Down")</f>
        <v>Down</v>
      </c>
      <c r="O723" s="16" t="str">
        <f>IF(N723="Up",IF(H723&lt;$BJ$12,"Up","Down"),IF(H723&lt;$BK$12,"Down","Up"))</f>
        <v>Up</v>
      </c>
      <c r="P723" s="17">
        <f>IF(O723="Up",INDEX($AP$5:$AP$1005,MATCH(I723,$AI$5:$AI$1005,0),1),INDEX($AQ$5:$AQ$1005,MATCH(J723,$AI$5:$AI$1005,0),1))</f>
        <v>1.0111118599198778</v>
      </c>
      <c r="Q723" s="19">
        <f>T722</f>
        <v>114342.70454354334</v>
      </c>
      <c r="R723" s="19">
        <f>INDEX(model!$S$5:$S$35,MATCH(G723,model!$Q$5:$Q$35,0),1)*model!$O$5</f>
        <v>0</v>
      </c>
      <c r="S723" s="19">
        <f>IF(RIGHT(B723,1)="C",T722*INDEX(model!$T$5:$T$35,MATCH(G723,model!$Q$5:$Q$35,0),1),0)</f>
        <v>0</v>
      </c>
      <c r="T723" s="19">
        <f>(Q723+R723-S723)*M723</f>
        <v>114020.33885755129</v>
      </c>
      <c r="U723" s="19">
        <f>X722</f>
        <v>167920.80879985882</v>
      </c>
      <c r="V723" s="19">
        <f>INDEX(model!$S$5:$S$35,MATCH(G723,model!$Q$5:$Q$35,0),1)*model!$O$6</f>
        <v>0</v>
      </c>
      <c r="W723" s="19">
        <f>IF(RIGHT(B723,1)="C",X722*INDEX(model!$T$5:$T$35,MATCH(G723,model!$Q$5:$Q$35,0),1),0)</f>
        <v>0</v>
      </c>
      <c r="X723" s="19">
        <f>(U723+V723-W723)*P723</f>
        <v>169786.72130487545</v>
      </c>
      <c r="Y723" s="19"/>
      <c r="Z723" s="36" t="str">
        <f>K723&amp;L723</f>
        <v>UpDown</v>
      </c>
      <c r="AA723" s="36" t="str">
        <f>N723&amp;O723</f>
        <v>DownUp</v>
      </c>
      <c r="AB723" s="19"/>
      <c r="AC723" s="19"/>
      <c r="AD723" s="19"/>
      <c r="AE723" s="19"/>
      <c r="AI723" s="18">
        <f>ROUND(AI722-0.001,3)</f>
        <v>0.28199999999999997</v>
      </c>
      <c r="AJ723" s="9">
        <f t="array" ref="AJ723">PERCENTILE(IF($BB$5:$BB$2729="Y",$AY$5:$AY$2729),$AI723)</f>
        <v>0.99225895627842942</v>
      </c>
      <c r="AK723" s="9">
        <f t="array" ref="AK723">PERCENTILE(IF($BC$5:$BC$2729="Y",$AY$5:$AY$2729),$AI723)</f>
        <v>1.0068150754345568</v>
      </c>
      <c r="AL723" s="9">
        <f t="array" ref="AL723">PERCENTILE(IF($BD$5:$BD$2729="Y",$AY$5:$AY$2729),$AI723)</f>
        <v>0.97895358897548557</v>
      </c>
      <c r="AM723" s="41" t="str">
        <f>IF(AI723&lt;$BJ$7,"Up","Down")</f>
        <v>Up</v>
      </c>
      <c r="AN723" s="41" t="str">
        <f>IF(AI723&lt;$BK$7,"Down","Up")</f>
        <v>Down</v>
      </c>
      <c r="AO723" s="9">
        <f t="array" ref="AO723">PERCENTILE(IF($BT$5:$BT$2729="Y",$BQ$5:$BQ$2729),$AI723)</f>
        <v>0.99095183544521537</v>
      </c>
      <c r="AP723" s="9">
        <f t="array" ref="AP723">PERCENTILE(IF($BU$5:$BU$2729="Y",$BQ$5:$BQ$2729),$AI723)</f>
        <v>1.0090905806841803</v>
      </c>
      <c r="AQ723" s="9">
        <f t="array" ref="AQ723">PERCENTILE(IF($BV$5:$BV$2729="Y",$BQ$5:$BQ$2729),$AI723)</f>
        <v>0.9730199648963278</v>
      </c>
      <c r="AR723" s="41" t="str">
        <f>IF(AI723&lt;$BJ$12,"Up","Down")</f>
        <v>Up</v>
      </c>
      <c r="AS723" s="41" t="str">
        <f>IF(AI723&lt;$BK$12,"Down","Up")</f>
        <v>Down</v>
      </c>
      <c r="AU723" s="4" t="str">
        <f>IF(AZ723=AZ724,IF(AZ723&gt;AZ722,AZ723&amp;"_O",""),AZ723&amp;"_C")</f>
        <v/>
      </c>
      <c r="AV723" s="7" t="str">
        <f>IF(RIGHT(AU723,1)="C",AX723/INDEX($AX$5:$AX$2729,MATCH(AZ723&amp;"_O",$AU$5:$AU$2729,0),1),"")</f>
        <v/>
      </c>
      <c r="AW723" s="38">
        <v>30596</v>
      </c>
      <c r="AX723" s="37">
        <v>170.8</v>
      </c>
      <c r="AY723" s="7">
        <f>AX723/AX722</f>
        <v>1.028481965436262</v>
      </c>
      <c r="AZ723" s="4">
        <f>YEAR(AW723)</f>
        <v>1983</v>
      </c>
      <c r="BA723" s="2" t="s">
        <v>6</v>
      </c>
      <c r="BB723" s="12" t="str">
        <f>INDEX($CD$5:$CD$10,MATCH(BA723,$CC$5:$CC$10,0),1)</f>
        <v/>
      </c>
      <c r="BC723" s="12" t="str">
        <f>IF(AND(BB723="Y",AY723&gt;1),"Y","")</f>
        <v/>
      </c>
      <c r="BD723" s="12" t="str">
        <f>IF(AND(BB723="Y",AY723&lt;1),"Y","")</f>
        <v/>
      </c>
      <c r="BE723" s="12" t="str">
        <f>IF(AY723&gt;1,IF(AY722&gt;1,"Y",""),"")</f>
        <v/>
      </c>
      <c r="BF723" s="12" t="str">
        <f>IF(AY723&lt;1,IF(AY722&lt;1,"Y",""),"")</f>
        <v/>
      </c>
      <c r="BG723" s="2"/>
      <c r="BH723" s="2"/>
      <c r="BI723" s="2"/>
      <c r="BJ723" s="2"/>
      <c r="BK723" s="2"/>
      <c r="BL723" s="2"/>
      <c r="BM723" s="4" t="str">
        <f>IF(BR723=BR724,IF(BR723&gt;BR722,BR723&amp;"_O",""),BR723&amp;"_C")</f>
        <v/>
      </c>
      <c r="BN723" s="7" t="str">
        <f>IF(RIGHT(BM723,1)="C",BP723/INDEX($BP$5:$BP$2729,MATCH(BR723&amp;"_O",$BM$5:$BM$2729,0),1),"")</f>
        <v/>
      </c>
      <c r="BO723" s="38">
        <v>30995</v>
      </c>
      <c r="BP723" s="3">
        <v>249.5</v>
      </c>
      <c r="BQ723" s="7">
        <f>BP723/BP722</f>
        <v>1.0060483870967742</v>
      </c>
      <c r="BR723" s="4">
        <f>YEAR(BO723)</f>
        <v>1984</v>
      </c>
      <c r="BS723" s="2" t="s">
        <v>6</v>
      </c>
      <c r="BT723" s="12" t="str">
        <f>INDEX($CD$5:$CD$10,MATCH(BS723,$CC$5:$CC$10,0),1)</f>
        <v/>
      </c>
      <c r="BU723" s="12" t="str">
        <f>IF(AND(BT723="Y",BQ723&gt;1),"Y","")</f>
        <v/>
      </c>
      <c r="BV723" s="12" t="str">
        <f>IF(AND(BT723="Y",BQ723&lt;1),"Y","")</f>
        <v/>
      </c>
      <c r="BW723" s="12" t="str">
        <f>IF(BQ723&gt;1,IF(BQ722&gt;1,"Y",""),"")</f>
        <v>Y</v>
      </c>
      <c r="BX723" s="12" t="str">
        <f>IF(BQ723&lt;1,IF(BQ722&lt;1,"Y",""),"")</f>
        <v/>
      </c>
      <c r="BY723" s="2"/>
      <c r="BZ723" s="2"/>
      <c r="CA723" s="2"/>
    </row>
    <row r="724" spans="2:79">
      <c r="B724" s="4" t="str">
        <f>IF(G724=G725,IF(G724&gt;G723,G724&amp;"_O",""),G724&amp;"_C")</f>
        <v/>
      </c>
      <c r="C724" s="14">
        <f ca="1">RANDBETWEEN(0,1000)/1000</f>
        <v>0.30099999999999999</v>
      </c>
      <c r="D724" s="16">
        <f>D723+1</f>
        <v>720</v>
      </c>
      <c r="E724" s="10">
        <f>ROUNDDOWN(D724/52,0)+1</f>
        <v>14</v>
      </c>
      <c r="F724" s="15">
        <f>F723+7</f>
        <v>49660</v>
      </c>
      <c r="G724" s="4">
        <f>YEAR(F724)</f>
        <v>2035</v>
      </c>
      <c r="H724" s="33">
        <v>0.59399999999999997</v>
      </c>
      <c r="I724" s="33">
        <v>5.2999999999999999E-2</v>
      </c>
      <c r="J724" s="33">
        <v>0.81200000000000006</v>
      </c>
      <c r="K724" s="16" t="str">
        <f>IF(M723&gt;1,"Up","Down")</f>
        <v>Down</v>
      </c>
      <c r="L724" s="16" t="str">
        <f>IF(K724="Up",IF(H724&lt;$BJ$7,"Up","Down"),IF(H724&lt;$BK$7,"Down","Up"))</f>
        <v>Up</v>
      </c>
      <c r="M724" s="17">
        <f>IF(L724="Up",INDEX($AK$5:$AK$1005,MATCH(I724,$AI$5:$AI$1005,0),1),INDEX($AL$5:$AL$1005,MATCH(J724,$AI$5:$AI$1005,0),1))</f>
        <v>1.0012270860910402</v>
      </c>
      <c r="N724" s="16" t="str">
        <f>IF(P723&gt;1,"Up","Down")</f>
        <v>Up</v>
      </c>
      <c r="O724" s="16" t="str">
        <f>IF(N724="Up",IF(H724&lt;$BJ$12,"Up","Down"),IF(H724&lt;$BK$12,"Down","Up"))</f>
        <v>Down</v>
      </c>
      <c r="P724" s="17">
        <f>IF(O724="Up",INDEX($AP$5:$AP$1005,MATCH(I724,$AI$5:$AI$1005,0),1),INDEX($AQ$5:$AQ$1005,MATCH(J724,$AI$5:$AI$1005,0),1))</f>
        <v>0.9955885897083584</v>
      </c>
      <c r="Q724" s="19">
        <f>T723</f>
        <v>114020.33885755129</v>
      </c>
      <c r="R724" s="19">
        <f>INDEX(model!$S$5:$S$35,MATCH(G724,model!$Q$5:$Q$35,0),1)*model!$O$5</f>
        <v>0</v>
      </c>
      <c r="S724" s="19">
        <f>IF(RIGHT(B724,1)="C",T723*INDEX(model!$T$5:$T$35,MATCH(G724,model!$Q$5:$Q$35,0),1),0)</f>
        <v>0</v>
      </c>
      <c r="T724" s="19">
        <f>(Q724+R724-S724)*M724</f>
        <v>114160.25162945908</v>
      </c>
      <c r="U724" s="19">
        <f>X723</f>
        <v>169786.72130487545</v>
      </c>
      <c r="V724" s="19">
        <f>INDEX(model!$S$5:$S$35,MATCH(G724,model!$Q$5:$Q$35,0),1)*model!$O$6</f>
        <v>0</v>
      </c>
      <c r="W724" s="19">
        <f>IF(RIGHT(B724,1)="C",X723*INDEX(model!$T$5:$T$35,MATCH(G724,model!$Q$5:$Q$35,0),1),0)</f>
        <v>0</v>
      </c>
      <c r="X724" s="19">
        <f>(U724+V724-W724)*P724</f>
        <v>169037.72241512703</v>
      </c>
      <c r="Y724" s="19"/>
      <c r="Z724" s="36" t="str">
        <f>K724&amp;L724</f>
        <v>DownUp</v>
      </c>
      <c r="AA724" s="36" t="str">
        <f>N724&amp;O724</f>
        <v>UpDown</v>
      </c>
      <c r="AB724" s="19"/>
      <c r="AC724" s="19"/>
      <c r="AD724" s="19"/>
      <c r="AE724" s="19"/>
      <c r="AI724" s="18">
        <f>ROUND(AI723-0.001,3)</f>
        <v>0.28100000000000003</v>
      </c>
      <c r="AJ724" s="9">
        <f t="array" ref="AJ724">PERCENTILE(IF($BB$5:$BB$2729="Y",$AY$5:$AY$2729),$AI724)</f>
        <v>0.9921844755580741</v>
      </c>
      <c r="AK724" s="9">
        <f t="array" ref="AK724">PERCENTILE(IF($BC$5:$BC$2729="Y",$AY$5:$AY$2729),$AI724)</f>
        <v>1.0067771229824964</v>
      </c>
      <c r="AL724" s="9">
        <f t="array" ref="AL724">PERCENTILE(IF($BD$5:$BD$2729="Y",$AY$5:$AY$2729),$AI724)</f>
        <v>0.97893897348754211</v>
      </c>
      <c r="AM724" s="41" t="str">
        <f>IF(AI724&lt;$BJ$7,"Up","Down")</f>
        <v>Up</v>
      </c>
      <c r="AN724" s="41" t="str">
        <f>IF(AI724&lt;$BK$7,"Down","Up")</f>
        <v>Down</v>
      </c>
      <c r="AO724" s="9">
        <f t="array" ref="AO724">PERCENTILE(IF($BT$5:$BT$2729="Y",$BQ$5:$BQ$2729),$AI724)</f>
        <v>0.99090031105604603</v>
      </c>
      <c r="AP724" s="9">
        <f t="array" ref="AP724">PERCENTILE(IF($BU$5:$BU$2729="Y",$BQ$5:$BQ$2729),$AI724)</f>
        <v>1.0090591047269351</v>
      </c>
      <c r="AQ724" s="9">
        <f t="array" ref="AQ724">PERCENTILE(IF($BV$5:$BV$2729="Y",$BQ$5:$BQ$2729),$AI724)</f>
        <v>0.97287393000465094</v>
      </c>
      <c r="AR724" s="41" t="str">
        <f>IF(AI724&lt;$BJ$12,"Up","Down")</f>
        <v>Up</v>
      </c>
      <c r="AS724" s="41" t="str">
        <f>IF(AI724&lt;$BK$12,"Down","Up")</f>
        <v>Down</v>
      </c>
      <c r="AU724" s="4" t="str">
        <f>IF(AZ724=AZ725,IF(AZ724&gt;AZ723,AZ724&amp;"_O",""),AZ724&amp;"_C")</f>
        <v/>
      </c>
      <c r="AV724" s="7" t="str">
        <f>IF(RIGHT(AU724,1)="C",AX724/INDEX($AX$5:$AX$2729,MATCH(AZ724&amp;"_O",$AU$5:$AU$2729,0),1),"")</f>
        <v/>
      </c>
      <c r="AW724" s="38">
        <v>30603</v>
      </c>
      <c r="AX724" s="37">
        <v>169.86</v>
      </c>
      <c r="AY724" s="7">
        <f>AX724/AX723</f>
        <v>0.99449648711943794</v>
      </c>
      <c r="AZ724" s="4">
        <f>YEAR(AW724)</f>
        <v>1983</v>
      </c>
      <c r="BA724" s="2" t="s">
        <v>6</v>
      </c>
      <c r="BB724" s="12" t="str">
        <f>INDEX($CD$5:$CD$10,MATCH(BA724,$CC$5:$CC$10,0),1)</f>
        <v/>
      </c>
      <c r="BC724" s="12" t="str">
        <f>IF(AND(BB724="Y",AY724&gt;1),"Y","")</f>
        <v/>
      </c>
      <c r="BD724" s="12" t="str">
        <f>IF(AND(BB724="Y",AY724&lt;1),"Y","")</f>
        <v/>
      </c>
      <c r="BE724" s="12" t="str">
        <f>IF(AY724&gt;1,IF(AY723&gt;1,"Y",""),"")</f>
        <v/>
      </c>
      <c r="BF724" s="12" t="str">
        <f>IF(AY724&lt;1,IF(AY723&lt;1,"Y",""),"")</f>
        <v/>
      </c>
      <c r="BG724" s="2"/>
      <c r="BH724" s="2"/>
      <c r="BI724" s="2"/>
      <c r="BJ724" s="2"/>
      <c r="BK724" s="2"/>
      <c r="BL724" s="2"/>
      <c r="BM724" s="4" t="str">
        <f>IF(BR724=BR725,IF(BR724&gt;BR723,BR724&amp;"_O",""),BR724&amp;"_C")</f>
        <v/>
      </c>
      <c r="BN724" s="7" t="str">
        <f>IF(RIGHT(BM724,1)="C",BP724/INDEX($BP$5:$BP$2729,MATCH(BR724&amp;"_O",$BM$5:$BM$2729,0),1),"")</f>
        <v/>
      </c>
      <c r="BO724" s="38">
        <v>31002</v>
      </c>
      <c r="BP724" s="3">
        <v>245.1</v>
      </c>
      <c r="BQ724" s="7">
        <f>BP724/BP723</f>
        <v>0.98236472945891784</v>
      </c>
      <c r="BR724" s="4">
        <f>YEAR(BO724)</f>
        <v>1984</v>
      </c>
      <c r="BS724" s="2" t="s">
        <v>6</v>
      </c>
      <c r="BT724" s="12" t="str">
        <f>INDEX($CD$5:$CD$10,MATCH(BS724,$CC$5:$CC$10,0),1)</f>
        <v/>
      </c>
      <c r="BU724" s="12" t="str">
        <f>IF(AND(BT724="Y",BQ724&gt;1),"Y","")</f>
        <v/>
      </c>
      <c r="BV724" s="12" t="str">
        <f>IF(AND(BT724="Y",BQ724&lt;1),"Y","")</f>
        <v/>
      </c>
      <c r="BW724" s="12" t="str">
        <f>IF(BQ724&gt;1,IF(BQ723&gt;1,"Y",""),"")</f>
        <v/>
      </c>
      <c r="BX724" s="12" t="str">
        <f>IF(BQ724&lt;1,IF(BQ723&lt;1,"Y",""),"")</f>
        <v/>
      </c>
      <c r="BY724" s="2"/>
      <c r="BZ724" s="2"/>
      <c r="CA724" s="2"/>
    </row>
    <row r="725" spans="2:79">
      <c r="B725" s="4" t="str">
        <f>IF(G725=G726,IF(G725&gt;G724,G725&amp;"_O",""),G725&amp;"_C")</f>
        <v/>
      </c>
      <c r="C725" s="14">
        <f ca="1">RANDBETWEEN(0,1000)/1000</f>
        <v>0.80800000000000005</v>
      </c>
      <c r="D725" s="16">
        <f>D724+1</f>
        <v>721</v>
      </c>
      <c r="E725" s="10">
        <f>ROUNDDOWN(D725/52,0)+1</f>
        <v>14</v>
      </c>
      <c r="F725" s="15">
        <f>F724+7</f>
        <v>49667</v>
      </c>
      <c r="G725" s="4">
        <f>YEAR(F725)</f>
        <v>2035</v>
      </c>
      <c r="H725" s="33">
        <v>0.374</v>
      </c>
      <c r="I725" s="33">
        <v>0.35399999999999998</v>
      </c>
      <c r="J725" s="33">
        <v>0.44600000000000001</v>
      </c>
      <c r="K725" s="16" t="str">
        <f>IF(M724&gt;1,"Up","Down")</f>
        <v>Up</v>
      </c>
      <c r="L725" s="16" t="str">
        <f>IF(K725="Up",IF(H725&lt;$BJ$7,"Up","Down"),IF(H725&lt;$BK$7,"Down","Up"))</f>
        <v>Up</v>
      </c>
      <c r="M725" s="17">
        <f>IF(L725="Up",INDEX($AK$5:$AK$1005,MATCH(I725,$AI$5:$AI$1005,0),1),INDEX($AL$5:$AL$1005,MATCH(J725,$AI$5:$AI$1005,0),1))</f>
        <v>1.0085445270773306</v>
      </c>
      <c r="N725" s="16" t="str">
        <f>IF(P724&gt;1,"Up","Down")</f>
        <v>Down</v>
      </c>
      <c r="O725" s="16" t="str">
        <f>IF(N725="Up",IF(H725&lt;$BJ$12,"Up","Down"),IF(H725&lt;$BK$12,"Down","Up"))</f>
        <v>Down</v>
      </c>
      <c r="P725" s="17">
        <f>IF(O725="Up",INDEX($AP$5:$AP$1005,MATCH(I725,$AI$5:$AI$1005,0),1),INDEX($AQ$5:$AQ$1005,MATCH(J725,$AI$5:$AI$1005,0),1))</f>
        <v>0.98227420246136798</v>
      </c>
      <c r="Q725" s="19">
        <f>T724</f>
        <v>114160.25162945908</v>
      </c>
      <c r="R725" s="19">
        <f>INDEX(model!$S$5:$S$35,MATCH(G725,model!$Q$5:$Q$35,0),1)*model!$O$5</f>
        <v>0</v>
      </c>
      <c r="S725" s="19">
        <f>IF(RIGHT(B725,1)="C",T724*INDEX(model!$T$5:$T$35,MATCH(G725,model!$Q$5:$Q$35,0),1),0)</f>
        <v>0</v>
      </c>
      <c r="T725" s="19">
        <f>(Q725+R725-S725)*M725</f>
        <v>115135.69699066186</v>
      </c>
      <c r="U725" s="19">
        <f>X724</f>
        <v>169037.72241512703</v>
      </c>
      <c r="V725" s="19">
        <f>INDEX(model!$S$5:$S$35,MATCH(G725,model!$Q$5:$Q$35,0),1)*model!$O$6</f>
        <v>0</v>
      </c>
      <c r="W725" s="19">
        <f>IF(RIGHT(B725,1)="C",X724*INDEX(model!$T$5:$T$35,MATCH(G725,model!$Q$5:$Q$35,0),1),0)</f>
        <v>0</v>
      </c>
      <c r="X725" s="19">
        <f>(U725+V725-W725)*P725</f>
        <v>166041.39397120502</v>
      </c>
      <c r="Y725" s="19"/>
      <c r="Z725" s="36" t="str">
        <f>K725&amp;L725</f>
        <v>UpUp</v>
      </c>
      <c r="AA725" s="36" t="str">
        <f>N725&amp;O725</f>
        <v>DownDown</v>
      </c>
      <c r="AB725" s="19"/>
      <c r="AC725" s="19"/>
      <c r="AD725" s="19"/>
      <c r="AE725" s="19"/>
      <c r="AI725" s="18">
        <f>ROUND(AI724-0.001,3)</f>
        <v>0.28000000000000003</v>
      </c>
      <c r="AJ725" s="9">
        <f t="array" ref="AJ725">PERCENTILE(IF($BB$5:$BB$2729="Y",$AY$5:$AY$2729),$AI725)</f>
        <v>0.99200353797195839</v>
      </c>
      <c r="AK725" s="9">
        <f t="array" ref="AK725">PERCENTILE(IF($BC$5:$BC$2729="Y",$AY$5:$AY$2729),$AI725)</f>
        <v>1.006725655020523</v>
      </c>
      <c r="AL725" s="9">
        <f t="array" ref="AL725">PERCENTILE(IF($BD$5:$BD$2729="Y",$AY$5:$AY$2729),$AI725)</f>
        <v>0.97892225147887468</v>
      </c>
      <c r="AM725" s="41" t="str">
        <f>IF(AI725&lt;$BJ$7,"Up","Down")</f>
        <v>Up</v>
      </c>
      <c r="AN725" s="41" t="str">
        <f>IF(AI725&lt;$BK$7,"Down","Up")</f>
        <v>Down</v>
      </c>
      <c r="AO725" s="9">
        <f t="array" ref="AO725">PERCENTILE(IF($BT$5:$BT$2729="Y",$BQ$5:$BQ$2729),$AI725)</f>
        <v>0.99066716543583155</v>
      </c>
      <c r="AP725" s="9">
        <f t="array" ref="AP725">PERCENTILE(IF($BU$5:$BU$2729="Y",$BQ$5:$BQ$2729),$AI725)</f>
        <v>1.0090516595983321</v>
      </c>
      <c r="AQ725" s="9">
        <f t="array" ref="AQ725">PERCENTILE(IF($BV$5:$BV$2729="Y",$BQ$5:$BQ$2729),$AI725)</f>
        <v>0.97282329906901266</v>
      </c>
      <c r="AR725" s="41" t="str">
        <f>IF(AI725&lt;$BJ$12,"Up","Down")</f>
        <v>Up</v>
      </c>
      <c r="AS725" s="41" t="str">
        <f>IF(AI725&lt;$BK$12,"Down","Up")</f>
        <v>Down</v>
      </c>
      <c r="AU725" s="4" t="str">
        <f>IF(AZ725=AZ726,IF(AZ725&gt;AZ724,AZ725&amp;"_O",""),AZ725&amp;"_C")</f>
        <v/>
      </c>
      <c r="AV725" s="7" t="str">
        <f>IF(RIGHT(AU725,1)="C",AX725/INDEX($AX$5:$AX$2729,MATCH(AZ725&amp;"_O",$AU$5:$AU$2729,0),1),"")</f>
        <v/>
      </c>
      <c r="AW725" s="38">
        <v>30610</v>
      </c>
      <c r="AX725" s="37">
        <v>165.95</v>
      </c>
      <c r="AY725" s="7">
        <f>AX725/AX724</f>
        <v>0.97698104321205681</v>
      </c>
      <c r="AZ725" s="4">
        <f>YEAR(AW725)</f>
        <v>1983</v>
      </c>
      <c r="BA725" s="2" t="s">
        <v>6</v>
      </c>
      <c r="BB725" s="12" t="str">
        <f>INDEX($CD$5:$CD$10,MATCH(BA725,$CC$5:$CC$10,0),1)</f>
        <v/>
      </c>
      <c r="BC725" s="12" t="str">
        <f>IF(AND(BB725="Y",AY725&gt;1),"Y","")</f>
        <v/>
      </c>
      <c r="BD725" s="12" t="str">
        <f>IF(AND(BB725="Y",AY725&lt;1),"Y","")</f>
        <v/>
      </c>
      <c r="BE725" s="12" t="str">
        <f>IF(AY725&gt;1,IF(AY724&gt;1,"Y",""),"")</f>
        <v/>
      </c>
      <c r="BF725" s="12" t="str">
        <f>IF(AY725&lt;1,IF(AY724&lt;1,"Y",""),"")</f>
        <v>Y</v>
      </c>
      <c r="BG725" s="2"/>
      <c r="BH725" s="2"/>
      <c r="BI725" s="2"/>
      <c r="BJ725" s="2"/>
      <c r="BK725" s="2"/>
      <c r="BL725" s="2"/>
      <c r="BM725" s="4" t="str">
        <f>IF(BR725=BR726,IF(BR725&gt;BR724,BR725&amp;"_O",""),BR725&amp;"_C")</f>
        <v/>
      </c>
      <c r="BN725" s="7" t="str">
        <f>IF(RIGHT(BM725,1)="C",BP725/INDEX($BP$5:$BP$2729,MATCH(BR725&amp;"_O",$BM$5:$BM$2729,0),1),"")</f>
        <v/>
      </c>
      <c r="BO725" s="38">
        <v>31009</v>
      </c>
      <c r="BP725" s="3">
        <v>245.3</v>
      </c>
      <c r="BQ725" s="7">
        <f>BP725/BP724</f>
        <v>1.0008159934720522</v>
      </c>
      <c r="BR725" s="4">
        <f>YEAR(BO725)</f>
        <v>1984</v>
      </c>
      <c r="BS725" s="2" t="s">
        <v>6</v>
      </c>
      <c r="BT725" s="12" t="str">
        <f>INDEX($CD$5:$CD$10,MATCH(BS725,$CC$5:$CC$10,0),1)</f>
        <v/>
      </c>
      <c r="BU725" s="12" t="str">
        <f>IF(AND(BT725="Y",BQ725&gt;1),"Y","")</f>
        <v/>
      </c>
      <c r="BV725" s="12" t="str">
        <f>IF(AND(BT725="Y",BQ725&lt;1),"Y","")</f>
        <v/>
      </c>
      <c r="BW725" s="12" t="str">
        <f>IF(BQ725&gt;1,IF(BQ724&gt;1,"Y",""),"")</f>
        <v/>
      </c>
      <c r="BX725" s="12" t="str">
        <f>IF(BQ725&lt;1,IF(BQ724&lt;1,"Y",""),"")</f>
        <v/>
      </c>
      <c r="BY725" s="2"/>
      <c r="BZ725" s="2"/>
      <c r="CA725" s="2"/>
    </row>
    <row r="726" spans="2:79">
      <c r="B726" s="4" t="str">
        <f>IF(G726=G727,IF(G726&gt;G725,G726&amp;"_O",""),G726&amp;"_C")</f>
        <v>2035_C</v>
      </c>
      <c r="C726" s="14">
        <f ca="1">RANDBETWEEN(0,1000)/1000</f>
        <v>0.95499999999999996</v>
      </c>
      <c r="D726" s="16">
        <f>D725+1</f>
        <v>722</v>
      </c>
      <c r="E726" s="10">
        <f>ROUNDDOWN(D726/52,0)+1</f>
        <v>14</v>
      </c>
      <c r="F726" s="15">
        <f>F725+7</f>
        <v>49674</v>
      </c>
      <c r="G726" s="4">
        <f>YEAR(F726)</f>
        <v>2035</v>
      </c>
      <c r="H726" s="33">
        <v>0.98399999999999999</v>
      </c>
      <c r="I726" s="33">
        <v>0.68400000000000005</v>
      </c>
      <c r="J726" s="33">
        <v>0.189</v>
      </c>
      <c r="K726" s="16" t="str">
        <f>IF(M725&gt;1,"Up","Down")</f>
        <v>Up</v>
      </c>
      <c r="L726" s="16" t="str">
        <f>IF(K726="Up",IF(H726&lt;$BJ$7,"Up","Down"),IF(H726&lt;$BK$7,"Down","Up"))</f>
        <v>Down</v>
      </c>
      <c r="M726" s="17">
        <f>IF(L726="Up",INDEX($AK$5:$AK$1005,MATCH(I726,$AI$5:$AI$1005,0),1),INDEX($AL$5:$AL$1005,MATCH(J726,$AI$5:$AI$1005,0),1))</f>
        <v>0.97384449541592788</v>
      </c>
      <c r="N726" s="16" t="str">
        <f>IF(P725&gt;1,"Up","Down")</f>
        <v>Down</v>
      </c>
      <c r="O726" s="16" t="str">
        <f>IF(N726="Up",IF(H726&lt;$BJ$12,"Up","Down"),IF(H726&lt;$BK$12,"Down","Up"))</f>
        <v>Up</v>
      </c>
      <c r="P726" s="17">
        <f>IF(O726="Up",INDEX($AP$5:$AP$1005,MATCH(I726,$AI$5:$AI$1005,0),1),INDEX($AQ$5:$AQ$1005,MATCH(J726,$AI$5:$AI$1005,0),1))</f>
        <v>1.0254737014716979</v>
      </c>
      <c r="Q726" s="19">
        <f>T725</f>
        <v>115135.69699066186</v>
      </c>
      <c r="R726" s="19">
        <f>INDEX(model!$S$5:$S$35,MATCH(G726,model!$Q$5:$Q$35,0),1)*model!$O$5</f>
        <v>0</v>
      </c>
      <c r="S726" s="19">
        <f>IF(RIGHT(B726,1)="C",T725*INDEX(model!$T$5:$T$35,MATCH(G726,model!$Q$5:$Q$35,0),1),0)</f>
        <v>8635.17727429964</v>
      </c>
      <c r="T726" s="19">
        <f>(Q726+R726-S726)*M726</f>
        <v>103714.94488471485</v>
      </c>
      <c r="U726" s="19">
        <f>X725</f>
        <v>166041.39397120502</v>
      </c>
      <c r="V726" s="19">
        <f>INDEX(model!$S$5:$S$35,MATCH(G726,model!$Q$5:$Q$35,0),1)*model!$O$6</f>
        <v>0</v>
      </c>
      <c r="W726" s="19">
        <f>IF(RIGHT(B726,1)="C",X725*INDEX(model!$T$5:$T$35,MATCH(G726,model!$Q$5:$Q$35,0),1),0)</f>
        <v>12453.104547840376</v>
      </c>
      <c r="X726" s="19">
        <f>(U726+V726-W726)*P726</f>
        <v>157500.75165768419</v>
      </c>
      <c r="Y726" s="19"/>
      <c r="Z726" s="36" t="str">
        <f>K726&amp;L726</f>
        <v>UpDown</v>
      </c>
      <c r="AA726" s="36" t="str">
        <f>N726&amp;O726</f>
        <v>DownUp</v>
      </c>
      <c r="AB726" s="19"/>
      <c r="AC726" s="19"/>
      <c r="AD726" s="19"/>
      <c r="AE726" s="19"/>
      <c r="AI726" s="18">
        <f>ROUND(AI725-0.001,3)</f>
        <v>0.27900000000000003</v>
      </c>
      <c r="AJ726" s="9">
        <f t="array" ref="AJ726">PERCENTILE(IF($BB$5:$BB$2729="Y",$AY$5:$AY$2729),$AI726)</f>
        <v>0.99191574929883453</v>
      </c>
      <c r="AK726" s="9">
        <f t="array" ref="AK726">PERCENTILE(IF($BC$5:$BC$2729="Y",$AY$5:$AY$2729),$AI726)</f>
        <v>1.006717853819014</v>
      </c>
      <c r="AL726" s="9">
        <f t="array" ref="AL726">PERCENTILE(IF($BD$5:$BD$2729="Y",$AY$5:$AY$2729),$AI726)</f>
        <v>0.97889031574694751</v>
      </c>
      <c r="AM726" s="41" t="str">
        <f>IF(AI726&lt;$BJ$7,"Up","Down")</f>
        <v>Up</v>
      </c>
      <c r="AN726" s="41" t="str">
        <f>IF(AI726&lt;$BK$7,"Down","Up")</f>
        <v>Down</v>
      </c>
      <c r="AO726" s="9">
        <f t="array" ref="AO726">PERCENTILE(IF($BT$5:$BT$2729="Y",$BQ$5:$BQ$2729),$AI726)</f>
        <v>0.99055310982243605</v>
      </c>
      <c r="AP726" s="9">
        <f t="array" ref="AP726">PERCENTILE(IF($BU$5:$BU$2729="Y",$BQ$5:$BQ$2729),$AI726)</f>
        <v>1.0090258159679242</v>
      </c>
      <c r="AQ726" s="9">
        <f t="array" ref="AQ726">PERCENTILE(IF($BV$5:$BV$2729="Y",$BQ$5:$BQ$2729),$AI726)</f>
        <v>0.97280639715035688</v>
      </c>
      <c r="AR726" s="41" t="str">
        <f>IF(AI726&lt;$BJ$12,"Up","Down")</f>
        <v>Up</v>
      </c>
      <c r="AS726" s="41" t="str">
        <f>IF(AI726&lt;$BK$12,"Down","Up")</f>
        <v>Down</v>
      </c>
      <c r="AU726" s="4" t="str">
        <f>IF(AZ726=AZ727,IF(AZ726&gt;AZ725,AZ726&amp;"_O",""),AZ726&amp;"_C")</f>
        <v/>
      </c>
      <c r="AV726" s="7" t="str">
        <f>IF(RIGHT(AU726,1)="C",AX726/INDEX($AX$5:$AX$2729,MATCH(AZ726&amp;"_O",$AU$5:$AU$2729,0),1),"")</f>
        <v/>
      </c>
      <c r="AW726" s="38">
        <v>30617</v>
      </c>
      <c r="AX726" s="37">
        <v>163.37</v>
      </c>
      <c r="AY726" s="7">
        <f>AX726/AX725</f>
        <v>0.98445314853871657</v>
      </c>
      <c r="AZ726" s="4">
        <f>YEAR(AW726)</f>
        <v>1983</v>
      </c>
      <c r="BA726" s="2" t="s">
        <v>6</v>
      </c>
      <c r="BB726" s="12" t="str">
        <f>INDEX($CD$5:$CD$10,MATCH(BA726,$CC$5:$CC$10,0),1)</f>
        <v/>
      </c>
      <c r="BC726" s="12" t="str">
        <f>IF(AND(BB726="Y",AY726&gt;1),"Y","")</f>
        <v/>
      </c>
      <c r="BD726" s="12" t="str">
        <f>IF(AND(BB726="Y",AY726&lt;1),"Y","")</f>
        <v/>
      </c>
      <c r="BE726" s="12" t="str">
        <f>IF(AY726&gt;1,IF(AY725&gt;1,"Y",""),"")</f>
        <v/>
      </c>
      <c r="BF726" s="12" t="str">
        <f>IF(AY726&lt;1,IF(AY725&lt;1,"Y",""),"")</f>
        <v>Y</v>
      </c>
      <c r="BG726" s="2"/>
      <c r="BH726" s="2"/>
      <c r="BI726" s="2"/>
      <c r="BJ726" s="2"/>
      <c r="BK726" s="2"/>
      <c r="BL726" s="2"/>
      <c r="BM726" s="4" t="str">
        <f>IF(BR726=BR727,IF(BR726&gt;BR725,BR726&amp;"_O",""),BR726&amp;"_C")</f>
        <v/>
      </c>
      <c r="BN726" s="7" t="str">
        <f>IF(RIGHT(BM726,1)="C",BP726/INDEX($BP$5:$BP$2729,MATCH(BR726&amp;"_O",$BM$5:$BM$2729,0),1),"")</f>
        <v/>
      </c>
      <c r="BO726" s="38">
        <v>31016</v>
      </c>
      <c r="BP726" s="3">
        <v>242.4</v>
      </c>
      <c r="BQ726" s="7">
        <f>BP726/BP725</f>
        <v>0.98817774154097027</v>
      </c>
      <c r="BR726" s="4">
        <f>YEAR(BO726)</f>
        <v>1984</v>
      </c>
      <c r="BS726" s="2" t="s">
        <v>6</v>
      </c>
      <c r="BT726" s="12" t="str">
        <f>INDEX($CD$5:$CD$10,MATCH(BS726,$CC$5:$CC$10,0),1)</f>
        <v/>
      </c>
      <c r="BU726" s="12" t="str">
        <f>IF(AND(BT726="Y",BQ726&gt;1),"Y","")</f>
        <v/>
      </c>
      <c r="BV726" s="12" t="str">
        <f>IF(AND(BT726="Y",BQ726&lt;1),"Y","")</f>
        <v/>
      </c>
      <c r="BW726" s="12" t="str">
        <f>IF(BQ726&gt;1,IF(BQ725&gt;1,"Y",""),"")</f>
        <v/>
      </c>
      <c r="BX726" s="12" t="str">
        <f>IF(BQ726&lt;1,IF(BQ725&lt;1,"Y",""),"")</f>
        <v/>
      </c>
      <c r="BY726" s="2"/>
      <c r="BZ726" s="2"/>
      <c r="CA726" s="2"/>
    </row>
    <row r="727" spans="2:79">
      <c r="B727" s="4" t="str">
        <f>IF(G727=G728,IF(G727&gt;G726,G727&amp;"_O",""),G727&amp;"_C")</f>
        <v>2036_O</v>
      </c>
      <c r="C727" s="14">
        <f ca="1">RANDBETWEEN(0,1000)/1000</f>
        <v>0.215</v>
      </c>
      <c r="D727" s="16">
        <f>D726+1</f>
        <v>723</v>
      </c>
      <c r="E727" s="10">
        <f>ROUNDDOWN(D727/52,0)+1</f>
        <v>14</v>
      </c>
      <c r="F727" s="15">
        <f>F726+7</f>
        <v>49681</v>
      </c>
      <c r="G727" s="4">
        <f>YEAR(F727)</f>
        <v>2036</v>
      </c>
      <c r="H727" s="33">
        <v>0.628</v>
      </c>
      <c r="I727" s="33">
        <v>0.92</v>
      </c>
      <c r="J727" s="33">
        <v>0.67800000000000005</v>
      </c>
      <c r="K727" s="16" t="str">
        <f>IF(M726&gt;1,"Up","Down")</f>
        <v>Down</v>
      </c>
      <c r="L727" s="16" t="str">
        <f>IF(K727="Up",IF(H727&lt;$BJ$7,"Up","Down"),IF(H727&lt;$BK$7,"Down","Up"))</f>
        <v>Up</v>
      </c>
      <c r="M727" s="17">
        <f>IF(L727="Up",INDEX($AK$5:$AK$1005,MATCH(I727,$AI$5:$AI$1005,0),1),INDEX($AL$5:$AL$1005,MATCH(J727,$AI$5:$AI$1005,0),1))</f>
        <v>1.0365970599540417</v>
      </c>
      <c r="N727" s="16" t="str">
        <f>IF(P726&gt;1,"Up","Down")</f>
        <v>Up</v>
      </c>
      <c r="O727" s="16" t="str">
        <f>IF(N727="Up",IF(H727&lt;$BJ$12,"Up","Down"),IF(H727&lt;$BK$12,"Down","Up"))</f>
        <v>Down</v>
      </c>
      <c r="P727" s="17">
        <f>IF(O727="Up",INDEX($AP$5:$AP$1005,MATCH(I727,$AI$5:$AI$1005,0),1),INDEX($AQ$5:$AQ$1005,MATCH(J727,$AI$5:$AI$1005,0),1))</f>
        <v>0.99206149868611393</v>
      </c>
      <c r="Q727" s="19">
        <f>T726</f>
        <v>103714.94488471485</v>
      </c>
      <c r="R727" s="19">
        <f>INDEX(model!$S$5:$S$35,MATCH(G727,model!$Q$5:$Q$35,0),1)*model!$O$5</f>
        <v>0</v>
      </c>
      <c r="S727" s="19">
        <f>IF(RIGHT(B727,1)="C",T726*INDEX(model!$T$5:$T$35,MATCH(G727,model!$Q$5:$Q$35,0),1),0)</f>
        <v>0</v>
      </c>
      <c r="T727" s="19">
        <f>(Q727+R727-S727)*M727</f>
        <v>107510.60694079088</v>
      </c>
      <c r="U727" s="19">
        <f>X726</f>
        <v>157500.75165768419</v>
      </c>
      <c r="V727" s="19">
        <f>INDEX(model!$S$5:$S$35,MATCH(G727,model!$Q$5:$Q$35,0),1)*model!$O$6</f>
        <v>0</v>
      </c>
      <c r="W727" s="19">
        <f>IF(RIGHT(B727,1)="C",X726*INDEX(model!$T$5:$T$35,MATCH(G727,model!$Q$5:$Q$35,0),1),0)</f>
        <v>0</v>
      </c>
      <c r="X727" s="19">
        <f>(U727+V727-W727)*P727</f>
        <v>156250.43173371162</v>
      </c>
      <c r="Y727" s="19"/>
      <c r="Z727" s="36" t="str">
        <f>K727&amp;L727</f>
        <v>DownUp</v>
      </c>
      <c r="AA727" s="36" t="str">
        <f>N727&amp;O727</f>
        <v>UpDown</v>
      </c>
      <c r="AB727" s="19"/>
      <c r="AC727" s="19"/>
      <c r="AD727" s="19"/>
      <c r="AE727" s="19"/>
      <c r="AI727" s="18">
        <f>ROUND(AI726-0.001,3)</f>
        <v>0.27800000000000002</v>
      </c>
      <c r="AJ727" s="9">
        <f t="array" ref="AJ727">PERCENTILE(IF($BB$5:$BB$2729="Y",$AY$5:$AY$2729),$AI727)</f>
        <v>0.99185509170977104</v>
      </c>
      <c r="AK727" s="9">
        <f t="array" ref="AK727">PERCENTILE(IF($BC$5:$BC$2729="Y",$AY$5:$AY$2729),$AI727)</f>
        <v>1.0066836690257135</v>
      </c>
      <c r="AL727" s="9">
        <f t="array" ref="AL727">PERCENTILE(IF($BD$5:$BD$2729="Y",$AY$5:$AY$2729),$AI727)</f>
        <v>0.9788534000616157</v>
      </c>
      <c r="AM727" s="41" t="str">
        <f>IF(AI727&lt;$BJ$7,"Up","Down")</f>
        <v>Up</v>
      </c>
      <c r="AN727" s="41" t="str">
        <f>IF(AI727&lt;$BK$7,"Down","Up")</f>
        <v>Down</v>
      </c>
      <c r="AO727" s="9">
        <f t="array" ref="AO727">PERCENTILE(IF($BT$5:$BT$2729="Y",$BQ$5:$BQ$2729),$AI727)</f>
        <v>0.99053303239036961</v>
      </c>
      <c r="AP727" s="9">
        <f t="array" ref="AP727">PERCENTILE(IF($BU$5:$BU$2729="Y",$BQ$5:$BQ$2729),$AI727)</f>
        <v>1.0090101348223963</v>
      </c>
      <c r="AQ727" s="9">
        <f t="array" ref="AQ727">PERCENTILE(IF($BV$5:$BV$2729="Y",$BQ$5:$BQ$2729),$AI727)</f>
        <v>0.97274878074693938</v>
      </c>
      <c r="AR727" s="41" t="str">
        <f>IF(AI727&lt;$BJ$12,"Up","Down")</f>
        <v>Up</v>
      </c>
      <c r="AS727" s="41" t="str">
        <f>IF(AI727&lt;$BK$12,"Down","Up")</f>
        <v>Down</v>
      </c>
      <c r="AU727" s="4" t="str">
        <f>IF(AZ727=AZ728,IF(AZ727&gt;AZ726,AZ727&amp;"_O",""),AZ727&amp;"_C")</f>
        <v/>
      </c>
      <c r="AV727" s="7" t="str">
        <f>IF(RIGHT(AU727,1)="C",AX727/INDEX($AX$5:$AX$2729,MATCH(AZ727&amp;"_O",$AU$5:$AU$2729,0),1),"")</f>
        <v/>
      </c>
      <c r="AW727" s="38">
        <v>30624</v>
      </c>
      <c r="AX727" s="37">
        <v>162.44</v>
      </c>
      <c r="AY727" s="7">
        <f>AX727/AX726</f>
        <v>0.9943074003795066</v>
      </c>
      <c r="AZ727" s="4">
        <f>YEAR(AW727)</f>
        <v>1983</v>
      </c>
      <c r="BA727" s="2" t="s">
        <v>6</v>
      </c>
      <c r="BB727" s="12" t="str">
        <f>INDEX($CD$5:$CD$10,MATCH(BA727,$CC$5:$CC$10,0),1)</f>
        <v/>
      </c>
      <c r="BC727" s="12" t="str">
        <f>IF(AND(BB727="Y",AY727&gt;1),"Y","")</f>
        <v/>
      </c>
      <c r="BD727" s="12" t="str">
        <f>IF(AND(BB727="Y",AY727&lt;1),"Y","")</f>
        <v/>
      </c>
      <c r="BE727" s="12" t="str">
        <f>IF(AY727&gt;1,IF(AY726&gt;1,"Y",""),"")</f>
        <v/>
      </c>
      <c r="BF727" s="12" t="str">
        <f>IF(AY727&lt;1,IF(AY726&lt;1,"Y",""),"")</f>
        <v>Y</v>
      </c>
      <c r="BG727" s="2"/>
      <c r="BH727" s="2"/>
      <c r="BI727" s="2"/>
      <c r="BJ727" s="2"/>
      <c r="BK727" s="2"/>
      <c r="BL727" s="2"/>
      <c r="BM727" s="4" t="str">
        <f>IF(BR727=BR728,IF(BR727&gt;BR726,BR727&amp;"_O",""),BR727&amp;"_C")</f>
        <v/>
      </c>
      <c r="BN727" s="7" t="str">
        <f>IF(RIGHT(BM727,1)="C",BP727/INDEX($BP$5:$BP$2729,MATCH(BR727&amp;"_O",$BM$5:$BM$2729,0),1),"")</f>
        <v/>
      </c>
      <c r="BO727" s="38">
        <v>31023</v>
      </c>
      <c r="BP727" s="3">
        <v>239.3</v>
      </c>
      <c r="BQ727" s="7">
        <f>BP727/BP726</f>
        <v>0.98721122112211224</v>
      </c>
      <c r="BR727" s="4">
        <f>YEAR(BO727)</f>
        <v>1984</v>
      </c>
      <c r="BS727" s="2" t="s">
        <v>6</v>
      </c>
      <c r="BT727" s="12" t="str">
        <f>INDEX($CD$5:$CD$10,MATCH(BS727,$CC$5:$CC$10,0),1)</f>
        <v/>
      </c>
      <c r="BU727" s="12" t="str">
        <f>IF(AND(BT727="Y",BQ727&gt;1),"Y","")</f>
        <v/>
      </c>
      <c r="BV727" s="12" t="str">
        <f>IF(AND(BT727="Y",BQ727&lt;1),"Y","")</f>
        <v/>
      </c>
      <c r="BW727" s="12" t="str">
        <f>IF(BQ727&gt;1,IF(BQ726&gt;1,"Y",""),"")</f>
        <v/>
      </c>
      <c r="BX727" s="12" t="str">
        <f>IF(BQ727&lt;1,IF(BQ726&lt;1,"Y",""),"")</f>
        <v>Y</v>
      </c>
      <c r="BY727" s="2"/>
      <c r="BZ727" s="2"/>
      <c r="CA727" s="2"/>
    </row>
    <row r="728" spans="2:79">
      <c r="B728" s="4" t="str">
        <f>IF(G728=G729,IF(G728&gt;G727,G728&amp;"_O",""),G728&amp;"_C")</f>
        <v/>
      </c>
      <c r="C728" s="14">
        <f ca="1">RANDBETWEEN(0,1000)/1000</f>
        <v>0.80300000000000005</v>
      </c>
      <c r="D728" s="16">
        <f>D727+1</f>
        <v>724</v>
      </c>
      <c r="E728" s="10">
        <f>ROUNDDOWN(D728/52,0)+1</f>
        <v>14</v>
      </c>
      <c r="F728" s="15">
        <f>F727+7</f>
        <v>49688</v>
      </c>
      <c r="G728" s="4">
        <f>YEAR(F728)</f>
        <v>2036</v>
      </c>
      <c r="H728" s="33">
        <v>0.47</v>
      </c>
      <c r="I728" s="33">
        <v>0.83899999999999997</v>
      </c>
      <c r="J728" s="33">
        <v>0.82499999999999996</v>
      </c>
      <c r="K728" s="16" t="str">
        <f>IF(M727&gt;1,"Up","Down")</f>
        <v>Up</v>
      </c>
      <c r="L728" s="16" t="str">
        <f>IF(K728="Up",IF(H728&lt;$BJ$7,"Up","Down"),IF(H728&lt;$BK$7,"Down","Up"))</f>
        <v>Up</v>
      </c>
      <c r="M728" s="17">
        <f>IF(L728="Up",INDEX($AK$5:$AK$1005,MATCH(I728,$AI$5:$AI$1005,0),1),INDEX($AL$5:$AL$1005,MATCH(J728,$AI$5:$AI$1005,0),1))</f>
        <v>1.0275190460549906</v>
      </c>
      <c r="N728" s="16" t="str">
        <f>IF(P727&gt;1,"Up","Down")</f>
        <v>Down</v>
      </c>
      <c r="O728" s="16" t="str">
        <f>IF(N728="Up",IF(H728&lt;$BJ$12,"Up","Down"),IF(H728&lt;$BK$12,"Down","Up"))</f>
        <v>Up</v>
      </c>
      <c r="P728" s="17">
        <f>IF(O728="Up",INDEX($AP$5:$AP$1005,MATCH(I728,$AI$5:$AI$1005,0),1),INDEX($AQ$5:$AQ$1005,MATCH(J728,$AI$5:$AI$1005,0),1))</f>
        <v>1.036866373902521</v>
      </c>
      <c r="Q728" s="19">
        <f>T727</f>
        <v>107510.60694079088</v>
      </c>
      <c r="R728" s="19">
        <f>INDEX(model!$S$5:$S$35,MATCH(G728,model!$Q$5:$Q$35,0),1)*model!$O$5</f>
        <v>0</v>
      </c>
      <c r="S728" s="19">
        <f>IF(RIGHT(B728,1)="C",T727*INDEX(model!$T$5:$T$35,MATCH(G728,model!$Q$5:$Q$35,0),1),0)</f>
        <v>0</v>
      </c>
      <c r="T728" s="19">
        <f>(Q728+R728-S728)*M728</f>
        <v>110469.19628459449</v>
      </c>
      <c r="U728" s="19">
        <f>X727</f>
        <v>156250.43173371162</v>
      </c>
      <c r="V728" s="19">
        <f>INDEX(model!$S$5:$S$35,MATCH(G728,model!$Q$5:$Q$35,0),1)*model!$O$6</f>
        <v>0</v>
      </c>
      <c r="W728" s="19">
        <f>IF(RIGHT(B728,1)="C",X727*INDEX(model!$T$5:$T$35,MATCH(G728,model!$Q$5:$Q$35,0),1),0)</f>
        <v>0</v>
      </c>
      <c r="X728" s="19">
        <f>(U728+V728-W728)*P728</f>
        <v>162010.81857243698</v>
      </c>
      <c r="Y728" s="19"/>
      <c r="Z728" s="36" t="str">
        <f>K728&amp;L728</f>
        <v>UpUp</v>
      </c>
      <c r="AA728" s="36" t="str">
        <f>N728&amp;O728</f>
        <v>DownUp</v>
      </c>
      <c r="AB728" s="19"/>
      <c r="AC728" s="19"/>
      <c r="AD728" s="19"/>
      <c r="AE728" s="19"/>
      <c r="AI728" s="18">
        <f>ROUND(AI727-0.001,3)</f>
        <v>0.27700000000000002</v>
      </c>
      <c r="AJ728" s="9">
        <f t="array" ref="AJ728">PERCENTILE(IF($BB$5:$BB$2729="Y",$AY$5:$AY$2729),$AI728)</f>
        <v>0.99174745730349456</v>
      </c>
      <c r="AK728" s="9">
        <f t="array" ref="AK728">PERCENTILE(IF($BC$5:$BC$2729="Y",$AY$5:$AY$2729),$AI728)</f>
        <v>1.0066764454517083</v>
      </c>
      <c r="AL728" s="9">
        <f t="array" ref="AL728">PERCENTILE(IF($BD$5:$BD$2729="Y",$AY$5:$AY$2729),$AI728)</f>
        <v>0.97885277170985951</v>
      </c>
      <c r="AM728" s="41" t="str">
        <f>IF(AI728&lt;$BJ$7,"Up","Down")</f>
        <v>Up</v>
      </c>
      <c r="AN728" s="41" t="str">
        <f>IF(AI728&lt;$BK$7,"Down","Up")</f>
        <v>Down</v>
      </c>
      <c r="AO728" s="9">
        <f t="array" ref="AO728">PERCENTILE(IF($BT$5:$BT$2729="Y",$BQ$5:$BQ$2729),$AI728)</f>
        <v>0.99045672680497665</v>
      </c>
      <c r="AP728" s="9">
        <f t="array" ref="AP728">PERCENTILE(IF($BU$5:$BU$2729="Y",$BQ$5:$BQ$2729),$AI728)</f>
        <v>1.0089949388301689</v>
      </c>
      <c r="AQ728" s="9">
        <f t="array" ref="AQ728">PERCENTILE(IF($BV$5:$BV$2729="Y",$BQ$5:$BQ$2729),$AI728)</f>
        <v>0.97270382701357494</v>
      </c>
      <c r="AR728" s="41" t="str">
        <f>IF(AI728&lt;$BJ$12,"Up","Down")</f>
        <v>Up</v>
      </c>
      <c r="AS728" s="41" t="str">
        <f>IF(AI728&lt;$BK$12,"Down","Up")</f>
        <v>Down</v>
      </c>
      <c r="AU728" s="4" t="str">
        <f>IF(AZ728=AZ729,IF(AZ728&gt;AZ727,AZ728&amp;"_O",""),AZ728&amp;"_C")</f>
        <v/>
      </c>
      <c r="AV728" s="7" t="str">
        <f>IF(RIGHT(AU728,1)="C",AX728/INDEX($AX$5:$AX$2729,MATCH(AZ728&amp;"_O",$AU$5:$AU$2729,0),1),"")</f>
        <v/>
      </c>
      <c r="AW728" s="38">
        <v>30631</v>
      </c>
      <c r="AX728" s="37">
        <v>166.29</v>
      </c>
      <c r="AY728" s="7">
        <f>AX728/AX727</f>
        <v>1.0237010588524993</v>
      </c>
      <c r="AZ728" s="4">
        <f>YEAR(AW728)</f>
        <v>1983</v>
      </c>
      <c r="BA728" s="2" t="s">
        <v>6</v>
      </c>
      <c r="BB728" s="12" t="str">
        <f>INDEX($CD$5:$CD$10,MATCH(BA728,$CC$5:$CC$10,0),1)</f>
        <v/>
      </c>
      <c r="BC728" s="12" t="str">
        <f>IF(AND(BB728="Y",AY728&gt;1),"Y","")</f>
        <v/>
      </c>
      <c r="BD728" s="12" t="str">
        <f>IF(AND(BB728="Y",AY728&lt;1),"Y","")</f>
        <v/>
      </c>
      <c r="BE728" s="12" t="str">
        <f>IF(AY728&gt;1,IF(AY727&gt;1,"Y",""),"")</f>
        <v/>
      </c>
      <c r="BF728" s="12" t="str">
        <f>IF(AY728&lt;1,IF(AY727&lt;1,"Y",""),"")</f>
        <v/>
      </c>
      <c r="BG728" s="2"/>
      <c r="BH728" s="2"/>
      <c r="BI728" s="2"/>
      <c r="BJ728" s="2"/>
      <c r="BK728" s="2"/>
      <c r="BL728" s="2"/>
      <c r="BM728" s="4" t="str">
        <f>IF(BR728=BR729,IF(BR728&gt;BR727,BR728&amp;"_O",""),BR728&amp;"_C")</f>
        <v/>
      </c>
      <c r="BN728" s="7" t="str">
        <f>IF(RIGHT(BM728,1)="C",BP728/INDEX($BP$5:$BP$2729,MATCH(BR728&amp;"_O",$BM$5:$BM$2729,0),1),"")</f>
        <v/>
      </c>
      <c r="BO728" s="38">
        <v>31030</v>
      </c>
      <c r="BP728" s="3">
        <v>239</v>
      </c>
      <c r="BQ728" s="7">
        <f>BP728/BP727</f>
        <v>0.99874634350188041</v>
      </c>
      <c r="BR728" s="4">
        <f>YEAR(BO728)</f>
        <v>1984</v>
      </c>
      <c r="BS728" s="2" t="s">
        <v>6</v>
      </c>
      <c r="BT728" s="12" t="str">
        <f>INDEX($CD$5:$CD$10,MATCH(BS728,$CC$5:$CC$10,0),1)</f>
        <v/>
      </c>
      <c r="BU728" s="12" t="str">
        <f>IF(AND(BT728="Y",BQ728&gt;1),"Y","")</f>
        <v/>
      </c>
      <c r="BV728" s="12" t="str">
        <f>IF(AND(BT728="Y",BQ728&lt;1),"Y","")</f>
        <v/>
      </c>
      <c r="BW728" s="12" t="str">
        <f>IF(BQ728&gt;1,IF(BQ727&gt;1,"Y",""),"")</f>
        <v/>
      </c>
      <c r="BX728" s="12" t="str">
        <f>IF(BQ728&lt;1,IF(BQ727&lt;1,"Y",""),"")</f>
        <v>Y</v>
      </c>
      <c r="BY728" s="2"/>
      <c r="BZ728" s="2"/>
      <c r="CA728" s="2"/>
    </row>
    <row r="729" spans="2:79">
      <c r="B729" s="4" t="str">
        <f>IF(G729=G730,IF(G729&gt;G728,G729&amp;"_O",""),G729&amp;"_C")</f>
        <v/>
      </c>
      <c r="C729" s="14">
        <f ca="1">RANDBETWEEN(0,1000)/1000</f>
        <v>0.76400000000000001</v>
      </c>
      <c r="D729" s="16">
        <f>D728+1</f>
        <v>725</v>
      </c>
      <c r="E729" s="10">
        <f>ROUNDDOWN(D729/52,0)+1</f>
        <v>14</v>
      </c>
      <c r="F729" s="15">
        <f>F728+7</f>
        <v>49695</v>
      </c>
      <c r="G729" s="4">
        <f>YEAR(F729)</f>
        <v>2036</v>
      </c>
      <c r="H729" s="33">
        <v>0.54800000000000004</v>
      </c>
      <c r="I729" s="33">
        <v>0.22600000000000001</v>
      </c>
      <c r="J729" s="33">
        <v>0.754</v>
      </c>
      <c r="K729" s="16" t="str">
        <f>IF(M728&gt;1,"Up","Down")</f>
        <v>Up</v>
      </c>
      <c r="L729" s="16" t="str">
        <f>IF(K729="Up",IF(H729&lt;$BJ$7,"Up","Down"),IF(H729&lt;$BK$7,"Down","Up"))</f>
        <v>Up</v>
      </c>
      <c r="M729" s="17">
        <f>IF(L729="Up",INDEX($AK$5:$AK$1005,MATCH(I729,$AI$5:$AI$1005,0),1),INDEX($AL$5:$AL$1005,MATCH(J729,$AI$5:$AI$1005,0),1))</f>
        <v>1.0056468731013817</v>
      </c>
      <c r="N729" s="16" t="str">
        <f>IF(P728&gt;1,"Up","Down")</f>
        <v>Up</v>
      </c>
      <c r="O729" s="16" t="str">
        <f>IF(N729="Up",IF(H729&lt;$BJ$12,"Up","Down"),IF(H729&lt;$BK$12,"Down","Up"))</f>
        <v>Up</v>
      </c>
      <c r="P729" s="17">
        <f>IF(O729="Up",INDEX($AP$5:$AP$1005,MATCH(I729,$AI$5:$AI$1005,0),1),INDEX($AQ$5:$AQ$1005,MATCH(J729,$AI$5:$AI$1005,0),1))</f>
        <v>1.0075755588825523</v>
      </c>
      <c r="Q729" s="19">
        <f>T728</f>
        <v>110469.19628459449</v>
      </c>
      <c r="R729" s="19">
        <f>INDEX(model!$S$5:$S$35,MATCH(G729,model!$Q$5:$Q$35,0),1)*model!$O$5</f>
        <v>0</v>
      </c>
      <c r="S729" s="19">
        <f>IF(RIGHT(B729,1)="C",T728*INDEX(model!$T$5:$T$35,MATCH(G729,model!$Q$5:$Q$35,0),1),0)</f>
        <v>0</v>
      </c>
      <c r="T729" s="19">
        <f>(Q729+R729-S729)*M729</f>
        <v>111093.00181762522</v>
      </c>
      <c r="U729" s="19">
        <f>X728</f>
        <v>162010.81857243698</v>
      </c>
      <c r="V729" s="19">
        <f>INDEX(model!$S$5:$S$35,MATCH(G729,model!$Q$5:$Q$35,0),1)*model!$O$6</f>
        <v>0</v>
      </c>
      <c r="W729" s="19">
        <f>IF(RIGHT(B729,1)="C",X728*INDEX(model!$T$5:$T$35,MATCH(G729,model!$Q$5:$Q$35,0),1),0)</f>
        <v>0</v>
      </c>
      <c r="X729" s="19">
        <f>(U729+V729-W729)*P729</f>
        <v>163238.14106814298</v>
      </c>
      <c r="Y729" s="19"/>
      <c r="Z729" s="36" t="str">
        <f>K729&amp;L729</f>
        <v>UpUp</v>
      </c>
      <c r="AA729" s="36" t="str">
        <f>N729&amp;O729</f>
        <v>UpUp</v>
      </c>
      <c r="AB729" s="19"/>
      <c r="AC729" s="19"/>
      <c r="AD729" s="19"/>
      <c r="AE729" s="19"/>
      <c r="AI729" s="18">
        <f>ROUND(AI728-0.001,3)</f>
        <v>0.27600000000000002</v>
      </c>
      <c r="AJ729" s="9">
        <f t="array" ref="AJ729">PERCENTILE(IF($BB$5:$BB$2729="Y",$AY$5:$AY$2729),$AI729)</f>
        <v>0.99172602250470343</v>
      </c>
      <c r="AK729" s="9">
        <f t="array" ref="AK729">PERCENTILE(IF($BC$5:$BC$2729="Y",$AY$5:$AY$2729),$AI729)</f>
        <v>1.0066651996289893</v>
      </c>
      <c r="AL729" s="9">
        <f t="array" ref="AL729">PERCENTILE(IF($BD$5:$BD$2729="Y",$AY$5:$AY$2729),$AI729)</f>
        <v>0.97880885170300391</v>
      </c>
      <c r="AM729" s="41" t="str">
        <f>IF(AI729&lt;$BJ$7,"Up","Down")</f>
        <v>Up</v>
      </c>
      <c r="AN729" s="41" t="str">
        <f>IF(AI729&lt;$BK$7,"Down","Up")</f>
        <v>Down</v>
      </c>
      <c r="AO729" s="9">
        <f t="array" ref="AO729">PERCENTILE(IF($BT$5:$BT$2729="Y",$BQ$5:$BQ$2729),$AI729)</f>
        <v>0.99037583559035769</v>
      </c>
      <c r="AP729" s="9">
        <f t="array" ref="AP729">PERCENTILE(IF($BU$5:$BU$2729="Y",$BQ$5:$BQ$2729),$AI729)</f>
        <v>1.0089618682898647</v>
      </c>
      <c r="AQ729" s="9">
        <f t="array" ref="AQ729">PERCENTILE(IF($BV$5:$BV$2729="Y",$BQ$5:$BQ$2729),$AI729)</f>
        <v>0.97259062303019916</v>
      </c>
      <c r="AR729" s="41" t="str">
        <f>IF(AI729&lt;$BJ$12,"Up","Down")</f>
        <v>Up</v>
      </c>
      <c r="AS729" s="41" t="str">
        <f>IF(AI729&lt;$BK$12,"Down","Up")</f>
        <v>Down</v>
      </c>
      <c r="AU729" s="4" t="str">
        <f>IF(AZ729=AZ730,IF(AZ729&gt;AZ728,AZ729&amp;"_O",""),AZ729&amp;"_C")</f>
        <v/>
      </c>
      <c r="AV729" s="7" t="str">
        <f>IF(RIGHT(AU729,1)="C",AX729/INDEX($AX$5:$AX$2729,MATCH(AZ729&amp;"_O",$AU$5:$AU$2729,0),1),"")</f>
        <v/>
      </c>
      <c r="AW729" s="38">
        <v>30638</v>
      </c>
      <c r="AX729" s="37">
        <v>165.09</v>
      </c>
      <c r="AY729" s="7">
        <f>AX729/AX728</f>
        <v>0.99278369114198095</v>
      </c>
      <c r="AZ729" s="4">
        <f>YEAR(AW729)</f>
        <v>1983</v>
      </c>
      <c r="BA729" s="2" t="s">
        <v>6</v>
      </c>
      <c r="BB729" s="12" t="str">
        <f>INDEX($CD$5:$CD$10,MATCH(BA729,$CC$5:$CC$10,0),1)</f>
        <v/>
      </c>
      <c r="BC729" s="12" t="str">
        <f>IF(AND(BB729="Y",AY729&gt;1),"Y","")</f>
        <v/>
      </c>
      <c r="BD729" s="12" t="str">
        <f>IF(AND(BB729="Y",AY729&lt;1),"Y","")</f>
        <v/>
      </c>
      <c r="BE729" s="12" t="str">
        <f>IF(AY729&gt;1,IF(AY728&gt;1,"Y",""),"")</f>
        <v/>
      </c>
      <c r="BF729" s="12" t="str">
        <f>IF(AY729&lt;1,IF(AY728&lt;1,"Y",""),"")</f>
        <v/>
      </c>
      <c r="BG729" s="2"/>
      <c r="BH729" s="2"/>
      <c r="BI729" s="2"/>
      <c r="BJ729" s="2"/>
      <c r="BK729" s="2"/>
      <c r="BL729" s="2"/>
      <c r="BM729" s="4" t="str">
        <f>IF(BR729=BR730,IF(BR729&gt;BR728,BR729&amp;"_O",""),BR729&amp;"_C")</f>
        <v/>
      </c>
      <c r="BN729" s="7" t="str">
        <f>IF(RIGHT(BM729,1)="C",BP729/INDEX($BP$5:$BP$2729,MATCH(BR729&amp;"_O",$BM$5:$BM$2729,0),1),"")</f>
        <v/>
      </c>
      <c r="BO729" s="38">
        <v>31037</v>
      </c>
      <c r="BP729" s="3">
        <v>244.8</v>
      </c>
      <c r="BQ729" s="7">
        <f>BP729/BP728</f>
        <v>1.0242677824267783</v>
      </c>
      <c r="BR729" s="4">
        <f>YEAR(BO729)</f>
        <v>1984</v>
      </c>
      <c r="BS729" s="2" t="s">
        <v>6</v>
      </c>
      <c r="BT729" s="12" t="str">
        <f>INDEX($CD$5:$CD$10,MATCH(BS729,$CC$5:$CC$10,0),1)</f>
        <v/>
      </c>
      <c r="BU729" s="12" t="str">
        <f>IF(AND(BT729="Y",BQ729&gt;1),"Y","")</f>
        <v/>
      </c>
      <c r="BV729" s="12" t="str">
        <f>IF(AND(BT729="Y",BQ729&lt;1),"Y","")</f>
        <v/>
      </c>
      <c r="BW729" s="12" t="str">
        <f>IF(BQ729&gt;1,IF(BQ728&gt;1,"Y",""),"")</f>
        <v/>
      </c>
      <c r="BX729" s="12" t="str">
        <f>IF(BQ729&lt;1,IF(BQ728&lt;1,"Y",""),"")</f>
        <v/>
      </c>
      <c r="BY729" s="2"/>
      <c r="BZ729" s="2"/>
      <c r="CA729" s="2"/>
    </row>
    <row r="730" spans="2:79">
      <c r="B730" s="4" t="str">
        <f>IF(G730=G731,IF(G730&gt;G729,G730&amp;"_O",""),G730&amp;"_C")</f>
        <v/>
      </c>
      <c r="C730" s="14">
        <f ca="1">RANDBETWEEN(0,1000)/1000</f>
        <v>3.7999999999999999E-2</v>
      </c>
      <c r="D730" s="16">
        <f>D729+1</f>
        <v>726</v>
      </c>
      <c r="E730" s="10">
        <f>ROUNDDOWN(D730/52,0)+1</f>
        <v>14</v>
      </c>
      <c r="F730" s="15">
        <f>F729+7</f>
        <v>49702</v>
      </c>
      <c r="G730" s="4">
        <f>YEAR(F730)</f>
        <v>2036</v>
      </c>
      <c r="H730" s="33">
        <v>0.28799999999999998</v>
      </c>
      <c r="I730" s="33">
        <v>5.1999999999999998E-2</v>
      </c>
      <c r="J730" s="33">
        <v>0.45600000000000002</v>
      </c>
      <c r="K730" s="16" t="str">
        <f>IF(M729&gt;1,"Up","Down")</f>
        <v>Up</v>
      </c>
      <c r="L730" s="16" t="str">
        <f>IF(K730="Up",IF(H730&lt;$BJ$7,"Up","Down"),IF(H730&lt;$BK$7,"Down","Up"))</f>
        <v>Up</v>
      </c>
      <c r="M730" s="17">
        <f>IF(L730="Up",INDEX($AK$5:$AK$1005,MATCH(I730,$AI$5:$AI$1005,0),1),INDEX($AL$5:$AL$1005,MATCH(J730,$AI$5:$AI$1005,0),1))</f>
        <v>1.0012244289255725</v>
      </c>
      <c r="N730" s="16" t="str">
        <f>IF(P729&gt;1,"Up","Down")</f>
        <v>Up</v>
      </c>
      <c r="O730" s="16" t="str">
        <f>IF(N730="Up",IF(H730&lt;$BJ$12,"Up","Down"),IF(H730&lt;$BK$12,"Down","Up"))</f>
        <v>Up</v>
      </c>
      <c r="P730" s="17">
        <f>IF(O730="Up",INDEX($AP$5:$AP$1005,MATCH(I730,$AI$5:$AI$1005,0),1),INDEX($AQ$5:$AQ$1005,MATCH(J730,$AI$5:$AI$1005,0),1))</f>
        <v>1.0019899873874589</v>
      </c>
      <c r="Q730" s="19">
        <f>T729</f>
        <v>111093.00181762522</v>
      </c>
      <c r="R730" s="19">
        <f>INDEX(model!$S$5:$S$35,MATCH(G730,model!$Q$5:$Q$35,0),1)*model!$O$5</f>
        <v>0</v>
      </c>
      <c r="S730" s="19">
        <f>IF(RIGHT(B730,1)="C",T729*INDEX(model!$T$5:$T$35,MATCH(G730,model!$Q$5:$Q$35,0),1),0)</f>
        <v>0</v>
      </c>
      <c r="T730" s="19">
        <f>(Q730+R730-S730)*M730</f>
        <v>111229.0273024794</v>
      </c>
      <c r="U730" s="19">
        <f>X729</f>
        <v>163238.14106814298</v>
      </c>
      <c r="V730" s="19">
        <f>INDEX(model!$S$5:$S$35,MATCH(G730,model!$Q$5:$Q$35,0),1)*model!$O$6</f>
        <v>0</v>
      </c>
      <c r="W730" s="19">
        <f>IF(RIGHT(B730,1)="C",X729*INDEX(model!$T$5:$T$35,MATCH(G730,model!$Q$5:$Q$35,0),1),0)</f>
        <v>0</v>
      </c>
      <c r="X730" s="19">
        <f>(U730+V730-W730)*P730</f>
        <v>163562.98291002083</v>
      </c>
      <c r="Y730" s="19"/>
      <c r="Z730" s="36" t="str">
        <f>K730&amp;L730</f>
        <v>UpUp</v>
      </c>
      <c r="AA730" s="36" t="str">
        <f>N730&amp;O730</f>
        <v>UpUp</v>
      </c>
      <c r="AB730" s="19"/>
      <c r="AC730" s="19"/>
      <c r="AD730" s="19"/>
      <c r="AE730" s="19"/>
      <c r="AI730" s="18">
        <f>ROUND(AI729-0.001,3)</f>
        <v>0.27500000000000002</v>
      </c>
      <c r="AJ730" s="9">
        <f t="array" ref="AJ730">PERCENTILE(IF($BB$5:$BB$2729="Y",$AY$5:$AY$2729),$AI730)</f>
        <v>0.99170047496536706</v>
      </c>
      <c r="AK730" s="9">
        <f t="array" ref="AK730">PERCENTILE(IF($BC$5:$BC$2729="Y",$AY$5:$AY$2729),$AI730)</f>
        <v>1.0066529701024276</v>
      </c>
      <c r="AL730" s="9">
        <f t="array" ref="AL730">PERCENTILE(IF($BD$5:$BD$2729="Y",$AY$5:$AY$2729),$AI730)</f>
        <v>0.97877260923391785</v>
      </c>
      <c r="AM730" s="41" t="str">
        <f>IF(AI730&lt;$BJ$7,"Up","Down")</f>
        <v>Up</v>
      </c>
      <c r="AN730" s="41" t="str">
        <f>IF(AI730&lt;$BK$7,"Down","Up")</f>
        <v>Down</v>
      </c>
      <c r="AO730" s="9">
        <f t="array" ref="AO730">PERCENTILE(IF($BT$5:$BT$2729="Y",$BQ$5:$BQ$2729),$AI730)</f>
        <v>0.99035275313839022</v>
      </c>
      <c r="AP730" s="9">
        <f t="array" ref="AP730">PERCENTILE(IF($BU$5:$BU$2729="Y",$BQ$5:$BQ$2729),$AI730)</f>
        <v>1.0089040963543603</v>
      </c>
      <c r="AQ730" s="9">
        <f t="array" ref="AQ730">PERCENTILE(IF($BV$5:$BV$2729="Y",$BQ$5:$BQ$2729),$AI730)</f>
        <v>0.97244251992031971</v>
      </c>
      <c r="AR730" s="41" t="str">
        <f>IF(AI730&lt;$BJ$12,"Up","Down")</f>
        <v>Up</v>
      </c>
      <c r="AS730" s="41" t="str">
        <f>IF(AI730&lt;$BK$12,"Down","Up")</f>
        <v>Down</v>
      </c>
      <c r="AU730" s="4" t="str">
        <f>IF(AZ730=AZ731,IF(AZ730&gt;AZ729,AZ730&amp;"_O",""),AZ730&amp;"_C")</f>
        <v/>
      </c>
      <c r="AV730" s="7" t="str">
        <f>IF(RIGHT(AU730,1)="C",AX730/INDEX($AX$5:$AX$2729,MATCH(AZ730&amp;"_O",$AU$5:$AU$2729,0),1),"")</f>
        <v/>
      </c>
      <c r="AW730" s="38">
        <v>30645</v>
      </c>
      <c r="AX730" s="37">
        <v>167.18</v>
      </c>
      <c r="AY730" s="7">
        <f>AX730/AX729</f>
        <v>1.0126597613422981</v>
      </c>
      <c r="AZ730" s="4">
        <f>YEAR(AW730)</f>
        <v>1983</v>
      </c>
      <c r="BA730" s="2" t="s">
        <v>6</v>
      </c>
      <c r="BB730" s="12" t="str">
        <f>INDEX($CD$5:$CD$10,MATCH(BA730,$CC$5:$CC$10,0),1)</f>
        <v/>
      </c>
      <c r="BC730" s="12" t="str">
        <f>IF(AND(BB730="Y",AY730&gt;1),"Y","")</f>
        <v/>
      </c>
      <c r="BD730" s="12" t="str">
        <f>IF(AND(BB730="Y",AY730&lt;1),"Y","")</f>
        <v/>
      </c>
      <c r="BE730" s="12" t="str">
        <f>IF(AY730&gt;1,IF(AY729&gt;1,"Y",""),"")</f>
        <v/>
      </c>
      <c r="BF730" s="12" t="str">
        <f>IF(AY730&lt;1,IF(AY729&lt;1,"Y",""),"")</f>
        <v/>
      </c>
      <c r="BG730" s="2"/>
      <c r="BH730" s="2"/>
      <c r="BI730" s="2"/>
      <c r="BJ730" s="2"/>
      <c r="BK730" s="2"/>
      <c r="BL730" s="2"/>
      <c r="BM730" s="4" t="str">
        <f>IF(BR730=BR731,IF(BR730&gt;BR729,BR730&amp;"_O",""),BR730&amp;"_C")</f>
        <v>1984_C</v>
      </c>
      <c r="BN730" s="7">
        <f>IF(RIGHT(BM730,1)="C",BP730/INDEX($BP$5:$BP$2729,MATCH(BR730&amp;"_O",$BM$5:$BM$2729,0),1),"")</f>
        <v>0.85411601250434188</v>
      </c>
      <c r="BO730" s="38">
        <v>31044</v>
      </c>
      <c r="BP730" s="3">
        <v>245.9</v>
      </c>
      <c r="BQ730" s="7">
        <f>BP730/BP729</f>
        <v>1.0044934640522876</v>
      </c>
      <c r="BR730" s="4">
        <f>YEAR(BO730)</f>
        <v>1984</v>
      </c>
      <c r="BS730" s="2" t="s">
        <v>6</v>
      </c>
      <c r="BT730" s="12" t="str">
        <f>INDEX($CD$5:$CD$10,MATCH(BS730,$CC$5:$CC$10,0),1)</f>
        <v/>
      </c>
      <c r="BU730" s="12" t="str">
        <f>IF(AND(BT730="Y",BQ730&gt;1),"Y","")</f>
        <v/>
      </c>
      <c r="BV730" s="12" t="str">
        <f>IF(AND(BT730="Y",BQ730&lt;1),"Y","")</f>
        <v/>
      </c>
      <c r="BW730" s="12" t="str">
        <f>IF(BQ730&gt;1,IF(BQ729&gt;1,"Y",""),"")</f>
        <v>Y</v>
      </c>
      <c r="BX730" s="12" t="str">
        <f>IF(BQ730&lt;1,IF(BQ729&lt;1,"Y",""),"")</f>
        <v/>
      </c>
      <c r="BY730" s="2"/>
      <c r="BZ730" s="2"/>
      <c r="CA730" s="2"/>
    </row>
    <row r="731" spans="2:79">
      <c r="B731" s="4" t="str">
        <f>IF(G731=G732,IF(G731&gt;G730,G731&amp;"_O",""),G731&amp;"_C")</f>
        <v/>
      </c>
      <c r="C731" s="14">
        <f ca="1">RANDBETWEEN(0,1000)/1000</f>
        <v>0.54800000000000004</v>
      </c>
      <c r="D731" s="16">
        <f>D730+1</f>
        <v>727</v>
      </c>
      <c r="E731" s="10">
        <f>ROUNDDOWN(D731/52,0)+1</f>
        <v>14</v>
      </c>
      <c r="F731" s="15">
        <f>F730+7</f>
        <v>49709</v>
      </c>
      <c r="G731" s="4">
        <f>YEAR(F731)</f>
        <v>2036</v>
      </c>
      <c r="H731" s="33">
        <v>2.7E-2</v>
      </c>
      <c r="I731" s="33">
        <v>1E-3</v>
      </c>
      <c r="J731" s="33">
        <v>0.39700000000000002</v>
      </c>
      <c r="K731" s="16" t="str">
        <f>IF(M730&gt;1,"Up","Down")</f>
        <v>Up</v>
      </c>
      <c r="L731" s="16" t="str">
        <f>IF(K731="Up",IF(H731&lt;$BJ$7,"Up","Down"),IF(H731&lt;$BK$7,"Down","Up"))</f>
        <v>Up</v>
      </c>
      <c r="M731" s="17">
        <f>IF(L731="Up",INDEX($AK$5:$AK$1005,MATCH(I731,$AI$5:$AI$1005,0),1),INDEX($AL$5:$AL$1005,MATCH(J731,$AI$5:$AI$1005,0),1))</f>
        <v>1.0005817948092821</v>
      </c>
      <c r="N731" s="16" t="str">
        <f>IF(P730&gt;1,"Up","Down")</f>
        <v>Up</v>
      </c>
      <c r="O731" s="16" t="str">
        <f>IF(N731="Up",IF(H731&lt;$BJ$12,"Up","Down"),IF(H731&lt;$BK$12,"Down","Up"))</f>
        <v>Up</v>
      </c>
      <c r="P731" s="17">
        <f>IF(O731="Up",INDEX($AP$5:$AP$1005,MATCH(I731,$AI$5:$AI$1005,0),1),INDEX($AQ$5:$AQ$1005,MATCH(J731,$AI$5:$AI$1005,0),1))</f>
        <v>1.0009474205519058</v>
      </c>
      <c r="Q731" s="19">
        <f>T730</f>
        <v>111229.0273024794</v>
      </c>
      <c r="R731" s="19">
        <f>INDEX(model!$S$5:$S$35,MATCH(G731,model!$Q$5:$Q$35,0),1)*model!$O$5</f>
        <v>0</v>
      </c>
      <c r="S731" s="19">
        <f>IF(RIGHT(B731,1)="C",T730*INDEX(model!$T$5:$T$35,MATCH(G731,model!$Q$5:$Q$35,0),1),0)</f>
        <v>0</v>
      </c>
      <c r="T731" s="19">
        <f>(Q731+R731-S731)*M731</f>
        <v>111293.73977320548</v>
      </c>
      <c r="U731" s="19">
        <f>X730</f>
        <v>163562.98291002083</v>
      </c>
      <c r="V731" s="19">
        <f>INDEX(model!$S$5:$S$35,MATCH(G731,model!$Q$5:$Q$35,0),1)*model!$O$6</f>
        <v>0</v>
      </c>
      <c r="W731" s="19">
        <f>IF(RIGHT(B731,1)="C",X730*INDEX(model!$T$5:$T$35,MATCH(G731,model!$Q$5:$Q$35,0),1),0)</f>
        <v>0</v>
      </c>
      <c r="X731" s="19">
        <f>(U731+V731-W731)*P731</f>
        <v>163717.94584156081</v>
      </c>
      <c r="Y731" s="19"/>
      <c r="Z731" s="36" t="str">
        <f>K731&amp;L731</f>
        <v>UpUp</v>
      </c>
      <c r="AA731" s="36" t="str">
        <f>N731&amp;O731</f>
        <v>UpUp</v>
      </c>
      <c r="AB731" s="19"/>
      <c r="AC731" s="19"/>
      <c r="AD731" s="19"/>
      <c r="AE731" s="19"/>
      <c r="AI731" s="18">
        <f>ROUND(AI730-0.001,3)</f>
        <v>0.27400000000000002</v>
      </c>
      <c r="AJ731" s="9">
        <f t="array" ref="AJ731">PERCENTILE(IF($BB$5:$BB$2729="Y",$AY$5:$AY$2729),$AI731)</f>
        <v>0.99148029276752636</v>
      </c>
      <c r="AK731" s="9">
        <f t="array" ref="AK731">PERCENTILE(IF($BC$5:$BC$2729="Y",$AY$5:$AY$2729),$AI731)</f>
        <v>1.0066327863893159</v>
      </c>
      <c r="AL731" s="9">
        <f t="array" ref="AL731">PERCENTILE(IF($BD$5:$BD$2729="Y",$AY$5:$AY$2729),$AI731)</f>
        <v>0.97876925369319534</v>
      </c>
      <c r="AM731" s="41" t="str">
        <f>IF(AI731&lt;$BJ$7,"Up","Down")</f>
        <v>Up</v>
      </c>
      <c r="AN731" s="41" t="str">
        <f>IF(AI731&lt;$BK$7,"Down","Up")</f>
        <v>Down</v>
      </c>
      <c r="AO731" s="9">
        <f t="array" ref="AO731">PERCENTILE(IF($BT$5:$BT$2729="Y",$BQ$5:$BQ$2729),$AI731)</f>
        <v>0.99030686581057803</v>
      </c>
      <c r="AP731" s="9">
        <f t="array" ref="AP731">PERCENTILE(IF($BU$5:$BU$2729="Y",$BQ$5:$BQ$2729),$AI731)</f>
        <v>1.0088645337931483</v>
      </c>
      <c r="AQ731" s="9">
        <f t="array" ref="AQ731">PERCENTILE(IF($BV$5:$BV$2729="Y",$BQ$5:$BQ$2729),$AI731)</f>
        <v>0.97236453954547752</v>
      </c>
      <c r="AR731" s="41" t="str">
        <f>IF(AI731&lt;$BJ$12,"Up","Down")</f>
        <v>Up</v>
      </c>
      <c r="AS731" s="41" t="str">
        <f>IF(AI731&lt;$BK$12,"Down","Up")</f>
        <v>Down</v>
      </c>
      <c r="AU731" s="4" t="str">
        <f>IF(AZ731=AZ732,IF(AZ731&gt;AZ730,AZ731&amp;"_O",""),AZ731&amp;"_C")</f>
        <v/>
      </c>
      <c r="AV731" s="7" t="str">
        <f>IF(RIGHT(AU731,1)="C",AX731/INDEX($AX$5:$AX$2729,MATCH(AZ731&amp;"_O",$AU$5:$AU$2729,0),1),"")</f>
        <v/>
      </c>
      <c r="AW731" s="38">
        <v>30652</v>
      </c>
      <c r="AX731" s="37">
        <v>165.44</v>
      </c>
      <c r="AY731" s="7">
        <f>AX731/AX730</f>
        <v>0.98959205646608439</v>
      </c>
      <c r="AZ731" s="4">
        <f>YEAR(AW731)</f>
        <v>1983</v>
      </c>
      <c r="BA731" s="2" t="s">
        <v>6</v>
      </c>
      <c r="BB731" s="12" t="str">
        <f>INDEX($CD$5:$CD$10,MATCH(BA731,$CC$5:$CC$10,0),1)</f>
        <v/>
      </c>
      <c r="BC731" s="12" t="str">
        <f>IF(AND(BB731="Y",AY731&gt;1),"Y","")</f>
        <v/>
      </c>
      <c r="BD731" s="12" t="str">
        <f>IF(AND(BB731="Y",AY731&lt;1),"Y","")</f>
        <v/>
      </c>
      <c r="BE731" s="12" t="str">
        <f>IF(AY731&gt;1,IF(AY730&gt;1,"Y",""),"")</f>
        <v/>
      </c>
      <c r="BF731" s="12" t="str">
        <f>IF(AY731&lt;1,IF(AY730&lt;1,"Y",""),"")</f>
        <v/>
      </c>
      <c r="BG731" s="2"/>
      <c r="BH731" s="2"/>
      <c r="BI731" s="2"/>
      <c r="BJ731" s="2"/>
      <c r="BK731" s="2"/>
      <c r="BL731" s="2"/>
      <c r="BM731" s="4" t="str">
        <f>IF(BR731=BR732,IF(BR731&gt;BR730,BR731&amp;"_O",""),BR731&amp;"_C")</f>
        <v>1985_O</v>
      </c>
      <c r="BN731" s="7" t="str">
        <f>IF(RIGHT(BM731,1)="C",BP731/INDEX($BP$5:$BP$2729,MATCH(BR731&amp;"_O",$BM$5:$BM$2729,0),1),"")</f>
        <v/>
      </c>
      <c r="BO731" s="38">
        <v>31051</v>
      </c>
      <c r="BP731" s="3">
        <v>246.1</v>
      </c>
      <c r="BQ731" s="7">
        <f>BP731/BP730</f>
        <v>1.0008133387555918</v>
      </c>
      <c r="BR731" s="4">
        <f>YEAR(BO731)</f>
        <v>1985</v>
      </c>
      <c r="BS731" s="2" t="s">
        <v>6</v>
      </c>
      <c r="BT731" s="12" t="str">
        <f>INDEX($CD$5:$CD$10,MATCH(BS731,$CC$5:$CC$10,0),1)</f>
        <v/>
      </c>
      <c r="BU731" s="12" t="str">
        <f>IF(AND(BT731="Y",BQ731&gt;1),"Y","")</f>
        <v/>
      </c>
      <c r="BV731" s="12" t="str">
        <f>IF(AND(BT731="Y",BQ731&lt;1),"Y","")</f>
        <v/>
      </c>
      <c r="BW731" s="12" t="str">
        <f>IF(BQ731&gt;1,IF(BQ730&gt;1,"Y",""),"")</f>
        <v>Y</v>
      </c>
      <c r="BX731" s="12" t="str">
        <f>IF(BQ731&lt;1,IF(BQ730&lt;1,"Y",""),"")</f>
        <v/>
      </c>
      <c r="BY731" s="2"/>
      <c r="BZ731" s="2"/>
      <c r="CA731" s="2"/>
    </row>
    <row r="732" spans="2:79">
      <c r="B732" s="4" t="str">
        <f>IF(G732=G733,IF(G732&gt;G731,G732&amp;"_O",""),G732&amp;"_C")</f>
        <v/>
      </c>
      <c r="C732" s="14">
        <f ca="1">RANDBETWEEN(0,1000)/1000</f>
        <v>0.66</v>
      </c>
      <c r="D732" s="16">
        <f>D731+1</f>
        <v>728</v>
      </c>
      <c r="E732" s="10">
        <f>ROUNDDOWN(D732/52,0)+1</f>
        <v>15</v>
      </c>
      <c r="F732" s="15">
        <f>F731+7</f>
        <v>49716</v>
      </c>
      <c r="G732" s="4">
        <f>YEAR(F732)</f>
        <v>2036</v>
      </c>
      <c r="H732" s="33">
        <v>8.1000000000000003E-2</v>
      </c>
      <c r="I732" s="33">
        <v>0.33100000000000002</v>
      </c>
      <c r="J732" s="33">
        <v>0.42499999999999999</v>
      </c>
      <c r="K732" s="16" t="str">
        <f>IF(M731&gt;1,"Up","Down")</f>
        <v>Up</v>
      </c>
      <c r="L732" s="16" t="str">
        <f>IF(K732="Up",IF(H732&lt;$BJ$7,"Up","Down"),IF(H732&lt;$BK$7,"Down","Up"))</f>
        <v>Up</v>
      </c>
      <c r="M732" s="17">
        <f>IF(L732="Up",INDEX($AK$5:$AK$1005,MATCH(I732,$AI$5:$AI$1005,0),1),INDEX($AL$5:$AL$1005,MATCH(J732,$AI$5:$AI$1005,0),1))</f>
        <v>1.0079871019565625</v>
      </c>
      <c r="N732" s="16" t="str">
        <f>IF(P731&gt;1,"Up","Down")</f>
        <v>Up</v>
      </c>
      <c r="O732" s="16" t="str">
        <f>IF(N732="Up",IF(H732&lt;$BJ$12,"Up","Down"),IF(H732&lt;$BK$12,"Down","Up"))</f>
        <v>Up</v>
      </c>
      <c r="P732" s="17">
        <f>IF(O732="Up",INDEX($AP$5:$AP$1005,MATCH(I732,$AI$5:$AI$1005,0),1),INDEX($AQ$5:$AQ$1005,MATCH(J732,$AI$5:$AI$1005,0),1))</f>
        <v>1.0109937022153845</v>
      </c>
      <c r="Q732" s="19">
        <f>T731</f>
        <v>111293.73977320548</v>
      </c>
      <c r="R732" s="19">
        <f>INDEX(model!$S$5:$S$35,MATCH(G732,model!$Q$5:$Q$35,0),1)*model!$O$5</f>
        <v>0</v>
      </c>
      <c r="S732" s="19">
        <f>IF(RIGHT(B732,1)="C",T731*INDEX(model!$T$5:$T$35,MATCH(G732,model!$Q$5:$Q$35,0),1),0)</f>
        <v>0</v>
      </c>
      <c r="T732" s="19">
        <f>(Q732+R732-S732)*M732</f>
        <v>112182.6542199012</v>
      </c>
      <c r="U732" s="19">
        <f>X731</f>
        <v>163717.94584156081</v>
      </c>
      <c r="V732" s="19">
        <f>INDEX(model!$S$5:$S$35,MATCH(G732,model!$Q$5:$Q$35,0),1)*model!$O$6</f>
        <v>0</v>
      </c>
      <c r="W732" s="19">
        <f>IF(RIGHT(B732,1)="C",X731*INDEX(model!$T$5:$T$35,MATCH(G732,model!$Q$5:$Q$35,0),1),0)</f>
        <v>0</v>
      </c>
      <c r="X732" s="19">
        <f>(U732+V732-W732)*P732</f>
        <v>165517.81218545738</v>
      </c>
      <c r="Y732" s="19"/>
      <c r="Z732" s="36" t="str">
        <f>K732&amp;L732</f>
        <v>UpUp</v>
      </c>
      <c r="AA732" s="36" t="str">
        <f>N732&amp;O732</f>
        <v>UpUp</v>
      </c>
      <c r="AB732" s="19"/>
      <c r="AC732" s="19"/>
      <c r="AD732" s="19"/>
      <c r="AE732" s="19"/>
      <c r="AI732" s="18">
        <f>ROUND(AI731-0.001,3)</f>
        <v>0.27300000000000002</v>
      </c>
      <c r="AJ732" s="9">
        <f t="array" ref="AJ732">PERCENTILE(IF($BB$5:$BB$2729="Y",$AY$5:$AY$2729),$AI732)</f>
        <v>0.99140782355359935</v>
      </c>
      <c r="AK732" s="9">
        <f t="array" ref="AK732">PERCENTILE(IF($BC$5:$BC$2729="Y",$AY$5:$AY$2729),$AI732)</f>
        <v>1.0066149205025519</v>
      </c>
      <c r="AL732" s="9">
        <f t="array" ref="AL732">PERCENTILE(IF($BD$5:$BD$2729="Y",$AY$5:$AY$2729),$AI732)</f>
        <v>0.97870874082730719</v>
      </c>
      <c r="AM732" s="41" t="str">
        <f>IF(AI732&lt;$BJ$7,"Up","Down")</f>
        <v>Up</v>
      </c>
      <c r="AN732" s="41" t="str">
        <f>IF(AI732&lt;$BK$7,"Down","Up")</f>
        <v>Down</v>
      </c>
      <c r="AO732" s="9">
        <f t="array" ref="AO732">PERCENTILE(IF($BT$5:$BT$2729="Y",$BQ$5:$BQ$2729),$AI732)</f>
        <v>0.99022687947676213</v>
      </c>
      <c r="AP732" s="9">
        <f t="array" ref="AP732">PERCENTILE(IF($BU$5:$BU$2729="Y",$BQ$5:$BQ$2729),$AI732)</f>
        <v>1.0088340932748272</v>
      </c>
      <c r="AQ732" s="9">
        <f t="array" ref="AQ732">PERCENTILE(IF($BV$5:$BV$2729="Y",$BQ$5:$BQ$2729),$AI732)</f>
        <v>0.97234640311217624</v>
      </c>
      <c r="AR732" s="41" t="str">
        <f>IF(AI732&lt;$BJ$12,"Up","Down")</f>
        <v>Up</v>
      </c>
      <c r="AS732" s="41" t="str">
        <f>IF(AI732&lt;$BK$12,"Down","Up")</f>
        <v>Down</v>
      </c>
      <c r="AU732" s="4" t="str">
        <f>IF(AZ732=AZ733,IF(AZ732&gt;AZ731,AZ732&amp;"_O",""),AZ732&amp;"_C")</f>
        <v/>
      </c>
      <c r="AV732" s="7" t="str">
        <f>IF(RIGHT(AU732,1)="C",AX732/INDEX($AX$5:$AX$2729,MATCH(AZ732&amp;"_O",$AU$5:$AU$2729,0),1),"")</f>
        <v/>
      </c>
      <c r="AW732" s="38">
        <v>30659</v>
      </c>
      <c r="AX732" s="37">
        <v>165.08</v>
      </c>
      <c r="AY732" s="7">
        <f>AX732/AX731</f>
        <v>0.99782398452611232</v>
      </c>
      <c r="AZ732" s="4">
        <f>YEAR(AW732)</f>
        <v>1983</v>
      </c>
      <c r="BA732" s="2" t="s">
        <v>6</v>
      </c>
      <c r="BB732" s="12" t="str">
        <f>INDEX($CD$5:$CD$10,MATCH(BA732,$CC$5:$CC$10,0),1)</f>
        <v/>
      </c>
      <c r="BC732" s="12" t="str">
        <f>IF(AND(BB732="Y",AY732&gt;1),"Y","")</f>
        <v/>
      </c>
      <c r="BD732" s="12" t="str">
        <f>IF(AND(BB732="Y",AY732&lt;1),"Y","")</f>
        <v/>
      </c>
      <c r="BE732" s="12" t="str">
        <f>IF(AY732&gt;1,IF(AY731&gt;1,"Y",""),"")</f>
        <v/>
      </c>
      <c r="BF732" s="12" t="str">
        <f>IF(AY732&lt;1,IF(AY731&lt;1,"Y",""),"")</f>
        <v>Y</v>
      </c>
      <c r="BG732" s="2"/>
      <c r="BH732" s="2"/>
      <c r="BI732" s="2"/>
      <c r="BJ732" s="2"/>
      <c r="BK732" s="2"/>
      <c r="BL732" s="2"/>
      <c r="BM732" s="4" t="str">
        <f>IF(BR732=BR733,IF(BR732&gt;BR731,BR732&amp;"_O",""),BR732&amp;"_C")</f>
        <v/>
      </c>
      <c r="BN732" s="7" t="str">
        <f>IF(RIGHT(BM732,1)="C",BP732/INDEX($BP$5:$BP$2729,MATCH(BR732&amp;"_O",$BM$5:$BM$2729,0),1),"")</f>
        <v/>
      </c>
      <c r="BO732" s="38">
        <v>31058</v>
      </c>
      <c r="BP732" s="3">
        <v>252.2</v>
      </c>
      <c r="BQ732" s="7">
        <f>BP732/BP731</f>
        <v>1.0247866720845185</v>
      </c>
      <c r="BR732" s="4">
        <f>YEAR(BO732)</f>
        <v>1985</v>
      </c>
      <c r="BS732" s="2" t="s">
        <v>6</v>
      </c>
      <c r="BT732" s="12" t="str">
        <f>INDEX($CD$5:$CD$10,MATCH(BS732,$CC$5:$CC$10,0),1)</f>
        <v/>
      </c>
      <c r="BU732" s="12" t="str">
        <f>IF(AND(BT732="Y",BQ732&gt;1),"Y","")</f>
        <v/>
      </c>
      <c r="BV732" s="12" t="str">
        <f>IF(AND(BT732="Y",BQ732&lt;1),"Y","")</f>
        <v/>
      </c>
      <c r="BW732" s="12" t="str">
        <f>IF(BQ732&gt;1,IF(BQ731&gt;1,"Y",""),"")</f>
        <v>Y</v>
      </c>
      <c r="BX732" s="12" t="str">
        <f>IF(BQ732&lt;1,IF(BQ731&lt;1,"Y",""),"")</f>
        <v/>
      </c>
      <c r="BY732" s="2"/>
      <c r="BZ732" s="2"/>
      <c r="CA732" s="2"/>
    </row>
    <row r="733" spans="2:79">
      <c r="B733" s="4" t="str">
        <f>IF(G733=G734,IF(G733&gt;G732,G733&amp;"_O",""),G733&amp;"_C")</f>
        <v/>
      </c>
      <c r="C733" s="14">
        <f ca="1">RANDBETWEEN(0,1000)/1000</f>
        <v>9.4E-2</v>
      </c>
      <c r="D733" s="16">
        <f>D732+1</f>
        <v>729</v>
      </c>
      <c r="E733" s="10">
        <f>ROUNDDOWN(D733/52,0)+1</f>
        <v>15</v>
      </c>
      <c r="F733" s="15">
        <f>F732+7</f>
        <v>49723</v>
      </c>
      <c r="G733" s="4">
        <f>YEAR(F733)</f>
        <v>2036</v>
      </c>
      <c r="H733" s="33">
        <v>0.86099999999999999</v>
      </c>
      <c r="I733" s="33">
        <v>0.84</v>
      </c>
      <c r="J733" s="33">
        <v>0.123</v>
      </c>
      <c r="K733" s="16" t="str">
        <f>IF(M732&gt;1,"Up","Down")</f>
        <v>Up</v>
      </c>
      <c r="L733" s="16" t="str">
        <f>IF(K733="Up",IF(H733&lt;$BJ$7,"Up","Down"),IF(H733&lt;$BK$7,"Down","Up"))</f>
        <v>Down</v>
      </c>
      <c r="M733" s="17">
        <f>IF(L733="Up",INDEX($AK$5:$AK$1005,MATCH(I733,$AI$5:$AI$1005,0),1),INDEX($AL$5:$AL$1005,MATCH(J733,$AI$5:$AI$1005,0),1))</f>
        <v>0.96591675667893662</v>
      </c>
      <c r="N733" s="16" t="str">
        <f>IF(P732&gt;1,"Up","Down")</f>
        <v>Up</v>
      </c>
      <c r="O733" s="16" t="str">
        <f>IF(N733="Up",IF(H733&lt;$BJ$12,"Up","Down"),IF(H733&lt;$BK$12,"Down","Up"))</f>
        <v>Down</v>
      </c>
      <c r="P733" s="17">
        <f>IF(O733="Up",INDEX($AP$5:$AP$1005,MATCH(I733,$AI$5:$AI$1005,0),1),INDEX($AQ$5:$AQ$1005,MATCH(J733,$AI$5:$AI$1005,0),1))</f>
        <v>0.95440388147310229</v>
      </c>
      <c r="Q733" s="19">
        <f>T732</f>
        <v>112182.6542199012</v>
      </c>
      <c r="R733" s="19">
        <f>INDEX(model!$S$5:$S$35,MATCH(G733,model!$Q$5:$Q$35,0),1)*model!$O$5</f>
        <v>0</v>
      </c>
      <c r="S733" s="19">
        <f>IF(RIGHT(B733,1)="C",T732*INDEX(model!$T$5:$T$35,MATCH(G733,model!$Q$5:$Q$35,0),1),0)</f>
        <v>0</v>
      </c>
      <c r="T733" s="19">
        <f>(Q733+R733-S733)*M733</f>
        <v>108359.10551972159</v>
      </c>
      <c r="U733" s="19">
        <f>X732</f>
        <v>165517.81218545738</v>
      </c>
      <c r="V733" s="19">
        <f>INDEX(model!$S$5:$S$35,MATCH(G733,model!$Q$5:$Q$35,0),1)*model!$O$6</f>
        <v>0</v>
      </c>
      <c r="W733" s="19">
        <f>IF(RIGHT(B733,1)="C",X732*INDEX(model!$T$5:$T$35,MATCH(G733,model!$Q$5:$Q$35,0),1),0)</f>
        <v>0</v>
      </c>
      <c r="X733" s="19">
        <f>(U733+V733-W733)*P733</f>
        <v>157970.84240273648</v>
      </c>
      <c r="Y733" s="19"/>
      <c r="Z733" s="36" t="str">
        <f>K733&amp;L733</f>
        <v>UpDown</v>
      </c>
      <c r="AA733" s="36" t="str">
        <f>N733&amp;O733</f>
        <v>UpDown</v>
      </c>
      <c r="AB733" s="19"/>
      <c r="AC733" s="19"/>
      <c r="AD733" s="19"/>
      <c r="AE733" s="19"/>
      <c r="AI733" s="18">
        <f>ROUND(AI732-0.001,3)</f>
        <v>0.27200000000000002</v>
      </c>
      <c r="AJ733" s="9">
        <f t="array" ref="AJ733">PERCENTILE(IF($BB$5:$BB$2729="Y",$AY$5:$AY$2729),$AI733)</f>
        <v>0.99137493316342573</v>
      </c>
      <c r="AK733" s="9">
        <f t="array" ref="AK733">PERCENTILE(IF($BC$5:$BC$2729="Y",$AY$5:$AY$2729),$AI733)</f>
        <v>1.0065561351253545</v>
      </c>
      <c r="AL733" s="9">
        <f t="array" ref="AL733">PERCENTILE(IF($BD$5:$BD$2729="Y",$AY$5:$AY$2729),$AI733)</f>
        <v>0.97865940413211439</v>
      </c>
      <c r="AM733" s="41" t="str">
        <f>IF(AI733&lt;$BJ$7,"Up","Down")</f>
        <v>Up</v>
      </c>
      <c r="AN733" s="41" t="str">
        <f>IF(AI733&lt;$BK$7,"Down","Up")</f>
        <v>Down</v>
      </c>
      <c r="AO733" s="9">
        <f t="array" ref="AO733">PERCENTILE(IF($BT$5:$BT$2729="Y",$BQ$5:$BQ$2729),$AI733)</f>
        <v>0.99016597234415071</v>
      </c>
      <c r="AP733" s="9">
        <f t="array" ref="AP733">PERCENTILE(IF($BU$5:$BU$2729="Y",$BQ$5:$BQ$2729),$AI733)</f>
        <v>1.008783981807911</v>
      </c>
      <c r="AQ733" s="9">
        <f t="array" ref="AQ733">PERCENTILE(IF($BV$5:$BV$2729="Y",$BQ$5:$BQ$2729),$AI733)</f>
        <v>0.9723301670052491</v>
      </c>
      <c r="AR733" s="41" t="str">
        <f>IF(AI733&lt;$BJ$12,"Up","Down")</f>
        <v>Up</v>
      </c>
      <c r="AS733" s="41" t="str">
        <f>IF(AI733&lt;$BK$12,"Down","Up")</f>
        <v>Down</v>
      </c>
      <c r="AU733" s="4" t="str">
        <f>IF(AZ733=AZ734,IF(AZ733&gt;AZ732,AZ733&amp;"_O",""),AZ733&amp;"_C")</f>
        <v/>
      </c>
      <c r="AV733" s="7" t="str">
        <f>IF(RIGHT(AU733,1)="C",AX733/INDEX($AX$5:$AX$2729,MATCH(AZ733&amp;"_O",$AU$5:$AU$2729,0),1),"")</f>
        <v/>
      </c>
      <c r="AW733" s="38">
        <v>30666</v>
      </c>
      <c r="AX733" s="37">
        <v>162.38999999999999</v>
      </c>
      <c r="AY733" s="7">
        <f>AX733/AX732</f>
        <v>0.98370487036588306</v>
      </c>
      <c r="AZ733" s="4">
        <f>YEAR(AW733)</f>
        <v>1983</v>
      </c>
      <c r="BA733" s="2" t="s">
        <v>6</v>
      </c>
      <c r="BB733" s="12" t="str">
        <f>INDEX($CD$5:$CD$10,MATCH(BA733,$CC$5:$CC$10,0),1)</f>
        <v/>
      </c>
      <c r="BC733" s="12" t="str">
        <f>IF(AND(BB733="Y",AY733&gt;1),"Y","")</f>
        <v/>
      </c>
      <c r="BD733" s="12" t="str">
        <f>IF(AND(BB733="Y",AY733&lt;1),"Y","")</f>
        <v/>
      </c>
      <c r="BE733" s="12" t="str">
        <f>IF(AY733&gt;1,IF(AY732&gt;1,"Y",""),"")</f>
        <v/>
      </c>
      <c r="BF733" s="12" t="str">
        <f>IF(AY733&lt;1,IF(AY732&lt;1,"Y",""),"")</f>
        <v>Y</v>
      </c>
      <c r="BG733" s="2"/>
      <c r="BH733" s="2"/>
      <c r="BI733" s="2"/>
      <c r="BJ733" s="2"/>
      <c r="BK733" s="2"/>
      <c r="BL733" s="2"/>
      <c r="BM733" s="4" t="str">
        <f>IF(BR733=BR734,IF(BR733&gt;BR732,BR733&amp;"_O",""),BR733&amp;"_C")</f>
        <v/>
      </c>
      <c r="BN733" s="7" t="str">
        <f>IF(RIGHT(BM733,1)="C",BP733/INDEX($BP$5:$BP$2729,MATCH(BR733&amp;"_O",$BM$5:$BM$2729,0),1),"")</f>
        <v/>
      </c>
      <c r="BO733" s="38">
        <v>31065</v>
      </c>
      <c r="BP733" s="3">
        <v>263.10000000000002</v>
      </c>
      <c r="BQ733" s="7">
        <f>BP733/BP732</f>
        <v>1.0432196669310072</v>
      </c>
      <c r="BR733" s="4">
        <f>YEAR(BO733)</f>
        <v>1985</v>
      </c>
      <c r="BS733" s="2" t="s">
        <v>6</v>
      </c>
      <c r="BT733" s="12" t="str">
        <f>INDEX($CD$5:$CD$10,MATCH(BS733,$CC$5:$CC$10,0),1)</f>
        <v/>
      </c>
      <c r="BU733" s="12" t="str">
        <f>IF(AND(BT733="Y",BQ733&gt;1),"Y","")</f>
        <v/>
      </c>
      <c r="BV733" s="12" t="str">
        <f>IF(AND(BT733="Y",BQ733&lt;1),"Y","")</f>
        <v/>
      </c>
      <c r="BW733" s="12" t="str">
        <f>IF(BQ733&gt;1,IF(BQ732&gt;1,"Y",""),"")</f>
        <v>Y</v>
      </c>
      <c r="BX733" s="12" t="str">
        <f>IF(BQ733&lt;1,IF(BQ732&lt;1,"Y",""),"")</f>
        <v/>
      </c>
      <c r="BY733" s="2"/>
      <c r="BZ733" s="2"/>
      <c r="CA733" s="2"/>
    </row>
    <row r="734" spans="2:79">
      <c r="B734" s="4" t="str">
        <f>IF(G734=G735,IF(G734&gt;G733,G734&amp;"_O",""),G734&amp;"_C")</f>
        <v/>
      </c>
      <c r="C734" s="14">
        <f ca="1">RANDBETWEEN(0,1000)/1000</f>
        <v>0.69299999999999995</v>
      </c>
      <c r="D734" s="16">
        <f>D733+1</f>
        <v>730</v>
      </c>
      <c r="E734" s="10">
        <f>ROUNDDOWN(D734/52,0)+1</f>
        <v>15</v>
      </c>
      <c r="F734" s="15">
        <f>F733+7</f>
        <v>49730</v>
      </c>
      <c r="G734" s="4">
        <f>YEAR(F734)</f>
        <v>2036</v>
      </c>
      <c r="H734" s="33">
        <v>0.57799999999999996</v>
      </c>
      <c r="I734" s="33">
        <v>0.28499999999999998</v>
      </c>
      <c r="J734" s="33">
        <v>0.442</v>
      </c>
      <c r="K734" s="16" t="str">
        <f>IF(M733&gt;1,"Up","Down")</f>
        <v>Down</v>
      </c>
      <c r="L734" s="16" t="str">
        <f>IF(K734="Up",IF(H734&lt;$BJ$7,"Up","Down"),IF(H734&lt;$BK$7,"Down","Up"))</f>
        <v>Up</v>
      </c>
      <c r="M734" s="17">
        <f>IF(L734="Up",INDEX($AK$5:$AK$1005,MATCH(I734,$AI$5:$AI$1005,0),1),INDEX($AL$5:$AL$1005,MATCH(J734,$AI$5:$AI$1005,0),1))</f>
        <v>1.0068782142455617</v>
      </c>
      <c r="N734" s="16" t="str">
        <f>IF(P733&gt;1,"Up","Down")</f>
        <v>Down</v>
      </c>
      <c r="O734" s="16" t="str">
        <f>IF(N734="Up",IF(H734&lt;$BJ$12,"Up","Down"),IF(H734&lt;$BK$12,"Down","Up"))</f>
        <v>Up</v>
      </c>
      <c r="P734" s="17">
        <f>IF(O734="Up",INDEX($AP$5:$AP$1005,MATCH(I734,$AI$5:$AI$1005,0),1),INDEX($AQ$5:$AQ$1005,MATCH(J734,$AI$5:$AI$1005,0),1))</f>
        <v>1.0091495984592769</v>
      </c>
      <c r="Q734" s="19">
        <f>T733</f>
        <v>108359.10551972159</v>
      </c>
      <c r="R734" s="19">
        <f>INDEX(model!$S$5:$S$35,MATCH(G734,model!$Q$5:$Q$35,0),1)*model!$O$5</f>
        <v>0</v>
      </c>
      <c r="S734" s="19">
        <f>IF(RIGHT(B734,1)="C",T733*INDEX(model!$T$5:$T$35,MATCH(G734,model!$Q$5:$Q$35,0),1),0)</f>
        <v>0</v>
      </c>
      <c r="T734" s="19">
        <f>(Q734+R734-S734)*M734</f>
        <v>109104.42266294366</v>
      </c>
      <c r="U734" s="19">
        <f>X733</f>
        <v>157970.84240273648</v>
      </c>
      <c r="V734" s="19">
        <f>INDEX(model!$S$5:$S$35,MATCH(G734,model!$Q$5:$Q$35,0),1)*model!$O$6</f>
        <v>0</v>
      </c>
      <c r="W734" s="19">
        <f>IF(RIGHT(B734,1)="C",X733*INDEX(model!$T$5:$T$35,MATCH(G734,model!$Q$5:$Q$35,0),1),0)</f>
        <v>0</v>
      </c>
      <c r="X734" s="19">
        <f>(U734+V734-W734)*P734</f>
        <v>159416.21217899522</v>
      </c>
      <c r="Y734" s="19"/>
      <c r="Z734" s="36" t="str">
        <f>K734&amp;L734</f>
        <v>DownUp</v>
      </c>
      <c r="AA734" s="36" t="str">
        <f>N734&amp;O734</f>
        <v>DownUp</v>
      </c>
      <c r="AB734" s="19"/>
      <c r="AC734" s="19"/>
      <c r="AD734" s="19"/>
      <c r="AE734" s="19"/>
      <c r="AI734" s="18">
        <f>ROUND(AI733-0.001,3)</f>
        <v>0.27100000000000002</v>
      </c>
      <c r="AJ734" s="9">
        <f t="array" ref="AJ734">PERCENTILE(IF($BB$5:$BB$2729="Y",$AY$5:$AY$2729),$AI734)</f>
        <v>0.99128802223260459</v>
      </c>
      <c r="AK734" s="9">
        <f t="array" ref="AK734">PERCENTILE(IF($BC$5:$BC$2729="Y",$AY$5:$AY$2729),$AI734)</f>
        <v>1.0065161439290056</v>
      </c>
      <c r="AL734" s="9">
        <f t="array" ref="AL734">PERCENTILE(IF($BD$5:$BD$2729="Y",$AY$5:$AY$2729),$AI734)</f>
        <v>0.97862460481393088</v>
      </c>
      <c r="AM734" s="41" t="str">
        <f>IF(AI734&lt;$BJ$7,"Up","Down")</f>
        <v>Up</v>
      </c>
      <c r="AN734" s="41" t="str">
        <f>IF(AI734&lt;$BK$7,"Down","Up")</f>
        <v>Down</v>
      </c>
      <c r="AO734" s="9">
        <f t="array" ref="AO734">PERCENTILE(IF($BT$5:$BT$2729="Y",$BQ$5:$BQ$2729),$AI734)</f>
        <v>0.98996102537421637</v>
      </c>
      <c r="AP734" s="9">
        <f t="array" ref="AP734">PERCENTILE(IF($BU$5:$BU$2729="Y",$BQ$5:$BQ$2729),$AI734)</f>
        <v>1.0087617493642873</v>
      </c>
      <c r="AQ734" s="9">
        <f t="array" ref="AQ734">PERCENTILE(IF($BV$5:$BV$2729="Y",$BQ$5:$BQ$2729),$AI734)</f>
        <v>0.97230621506272019</v>
      </c>
      <c r="AR734" s="41" t="str">
        <f>IF(AI734&lt;$BJ$12,"Up","Down")</f>
        <v>Up</v>
      </c>
      <c r="AS734" s="41" t="str">
        <f>IF(AI734&lt;$BK$12,"Down","Up")</f>
        <v>Down</v>
      </c>
      <c r="AU734" s="4" t="str">
        <f>IF(AZ734=AZ735,IF(AZ734&gt;AZ733,AZ734&amp;"_O",""),AZ734&amp;"_C")</f>
        <v/>
      </c>
      <c r="AV734" s="7" t="str">
        <f>IF(RIGHT(AU734,1)="C",AX734/INDEX($AX$5:$AX$2729,MATCH(AZ734&amp;"_O",$AU$5:$AU$2729,0),1),"")</f>
        <v/>
      </c>
      <c r="AW734" s="38">
        <v>30673</v>
      </c>
      <c r="AX734" s="37">
        <v>163.22</v>
      </c>
      <c r="AY734" s="7">
        <f>AX734/AX733</f>
        <v>1.0051111521645422</v>
      </c>
      <c r="AZ734" s="4">
        <f>YEAR(AW734)</f>
        <v>1983</v>
      </c>
      <c r="BA734" s="2" t="s">
        <v>6</v>
      </c>
      <c r="BB734" s="12" t="str">
        <f>INDEX($CD$5:$CD$10,MATCH(BA734,$CC$5:$CC$10,0),1)</f>
        <v/>
      </c>
      <c r="BC734" s="12" t="str">
        <f>IF(AND(BB734="Y",AY734&gt;1),"Y","")</f>
        <v/>
      </c>
      <c r="BD734" s="12" t="str">
        <f>IF(AND(BB734="Y",AY734&lt;1),"Y","")</f>
        <v/>
      </c>
      <c r="BE734" s="12" t="str">
        <f>IF(AY734&gt;1,IF(AY733&gt;1,"Y",""),"")</f>
        <v/>
      </c>
      <c r="BF734" s="12" t="str">
        <f>IF(AY734&lt;1,IF(AY733&lt;1,"Y",""),"")</f>
        <v/>
      </c>
      <c r="BG734" s="2"/>
      <c r="BH734" s="2"/>
      <c r="BI734" s="2"/>
      <c r="BJ734" s="2"/>
      <c r="BK734" s="2"/>
      <c r="BL734" s="2"/>
      <c r="BM734" s="4" t="str">
        <f>IF(BR734=BR735,IF(BR734&gt;BR733,BR734&amp;"_O",""),BR734&amp;"_C")</f>
        <v/>
      </c>
      <c r="BN734" s="7" t="str">
        <f>IF(RIGHT(BM734,1)="C",BP734/INDEX($BP$5:$BP$2729,MATCH(BR734&amp;"_O",$BM$5:$BM$2729,0),1),"")</f>
        <v/>
      </c>
      <c r="BO734" s="38">
        <v>31072</v>
      </c>
      <c r="BP734" s="3">
        <v>274</v>
      </c>
      <c r="BQ734" s="7">
        <f>BP734/BP733</f>
        <v>1.0414291144051691</v>
      </c>
      <c r="BR734" s="4">
        <f>YEAR(BO734)</f>
        <v>1985</v>
      </c>
      <c r="BS734" s="2" t="s">
        <v>6</v>
      </c>
      <c r="BT734" s="12" t="str">
        <f>INDEX($CD$5:$CD$10,MATCH(BS734,$CC$5:$CC$10,0),1)</f>
        <v/>
      </c>
      <c r="BU734" s="12" t="str">
        <f>IF(AND(BT734="Y",BQ734&gt;1),"Y","")</f>
        <v/>
      </c>
      <c r="BV734" s="12" t="str">
        <f>IF(AND(BT734="Y",BQ734&lt;1),"Y","")</f>
        <v/>
      </c>
      <c r="BW734" s="12" t="str">
        <f>IF(BQ734&gt;1,IF(BQ733&gt;1,"Y",""),"")</f>
        <v>Y</v>
      </c>
      <c r="BX734" s="12" t="str">
        <f>IF(BQ734&lt;1,IF(BQ733&lt;1,"Y",""),"")</f>
        <v/>
      </c>
      <c r="BY734" s="2"/>
      <c r="BZ734" s="2"/>
      <c r="CA734" s="2"/>
    </row>
    <row r="735" spans="2:79">
      <c r="B735" s="4" t="str">
        <f>IF(G735=G736,IF(G735&gt;G734,G735&amp;"_O",""),G735&amp;"_C")</f>
        <v/>
      </c>
      <c r="C735" s="14">
        <f ca="1">RANDBETWEEN(0,1000)/1000</f>
        <v>0.442</v>
      </c>
      <c r="D735" s="16">
        <f>D734+1</f>
        <v>731</v>
      </c>
      <c r="E735" s="10">
        <f>ROUNDDOWN(D735/52,0)+1</f>
        <v>15</v>
      </c>
      <c r="F735" s="15">
        <f>F734+7</f>
        <v>49737</v>
      </c>
      <c r="G735" s="4">
        <f>YEAR(F735)</f>
        <v>2036</v>
      </c>
      <c r="H735" s="33">
        <v>0.46100000000000002</v>
      </c>
      <c r="I735" s="33">
        <v>0.44700000000000001</v>
      </c>
      <c r="J735" s="33">
        <v>0.29399999999999998</v>
      </c>
      <c r="K735" s="16" t="str">
        <f>IF(M734&gt;1,"Up","Down")</f>
        <v>Up</v>
      </c>
      <c r="L735" s="16" t="str">
        <f>IF(K735="Up",IF(H735&lt;$BJ$7,"Up","Down"),IF(H735&lt;$BK$7,"Down","Up"))</f>
        <v>Up</v>
      </c>
      <c r="M735" s="17">
        <f>IF(L735="Up",INDEX($AK$5:$AK$1005,MATCH(I735,$AI$5:$AI$1005,0),1),INDEX($AL$5:$AL$1005,MATCH(J735,$AI$5:$AI$1005,0),1))</f>
        <v>1.0110473000221472</v>
      </c>
      <c r="N735" s="16" t="str">
        <f>IF(P734&gt;1,"Up","Down")</f>
        <v>Up</v>
      </c>
      <c r="O735" s="16" t="str">
        <f>IF(N735="Up",IF(H735&lt;$BJ$12,"Up","Down"),IF(H735&lt;$BK$12,"Down","Up"))</f>
        <v>Up</v>
      </c>
      <c r="P735" s="17">
        <f>IF(O735="Up",INDEX($AP$5:$AP$1005,MATCH(I735,$AI$5:$AI$1005,0),1),INDEX($AQ$5:$AQ$1005,MATCH(J735,$AI$5:$AI$1005,0),1))</f>
        <v>1.0150060221499246</v>
      </c>
      <c r="Q735" s="19">
        <f>T734</f>
        <v>109104.42266294366</v>
      </c>
      <c r="R735" s="19">
        <f>INDEX(model!$S$5:$S$35,MATCH(G735,model!$Q$5:$Q$35,0),1)*model!$O$5</f>
        <v>0</v>
      </c>
      <c r="S735" s="19">
        <f>IF(RIGHT(B735,1)="C",T734*INDEX(model!$T$5:$T$35,MATCH(G735,model!$Q$5:$Q$35,0),1),0)</f>
        <v>0</v>
      </c>
      <c r="T735" s="19">
        <f>(Q735+R735-S735)*M735</f>
        <v>110309.73195384436</v>
      </c>
      <c r="U735" s="19">
        <f>X734</f>
        <v>159416.21217899522</v>
      </c>
      <c r="V735" s="19">
        <f>INDEX(model!$S$5:$S$35,MATCH(G735,model!$Q$5:$Q$35,0),1)*model!$O$6</f>
        <v>0</v>
      </c>
      <c r="W735" s="19">
        <f>IF(RIGHT(B735,1)="C",X734*INDEX(model!$T$5:$T$35,MATCH(G735,model!$Q$5:$Q$35,0),1),0)</f>
        <v>0</v>
      </c>
      <c r="X735" s="19">
        <f>(U735+V735-W735)*P735</f>
        <v>161808.41539001031</v>
      </c>
      <c r="Y735" s="19"/>
      <c r="Z735" s="36" t="str">
        <f>K735&amp;L735</f>
        <v>UpUp</v>
      </c>
      <c r="AA735" s="36" t="str">
        <f>N735&amp;O735</f>
        <v>UpUp</v>
      </c>
      <c r="AB735" s="19"/>
      <c r="AC735" s="19"/>
      <c r="AD735" s="19"/>
      <c r="AE735" s="19"/>
      <c r="AI735" s="18">
        <f>ROUND(AI734-0.001,3)</f>
        <v>0.27</v>
      </c>
      <c r="AJ735" s="9">
        <f t="array" ref="AJ735">PERCENTILE(IF($BB$5:$BB$2729="Y",$AY$5:$AY$2729),$AI735)</f>
        <v>0.99124579955306391</v>
      </c>
      <c r="AK735" s="9">
        <f t="array" ref="AK735">PERCENTILE(IF($BC$5:$BC$2729="Y",$AY$5:$AY$2729),$AI735)</f>
        <v>1.0064918846913267</v>
      </c>
      <c r="AL735" s="9">
        <f t="array" ref="AL735">PERCENTILE(IF($BD$5:$BD$2729="Y",$AY$5:$AY$2729),$AI735)</f>
        <v>0.97861535768105379</v>
      </c>
      <c r="AM735" s="41" t="str">
        <f>IF(AI735&lt;$BJ$7,"Up","Down")</f>
        <v>Up</v>
      </c>
      <c r="AN735" s="41" t="str">
        <f>IF(AI735&lt;$BK$7,"Down","Up")</f>
        <v>Down</v>
      </c>
      <c r="AO735" s="9">
        <f t="array" ref="AO735">PERCENTILE(IF($BT$5:$BT$2729="Y",$BQ$5:$BQ$2729),$AI735)</f>
        <v>0.98981311753601342</v>
      </c>
      <c r="AP735" s="9">
        <f t="array" ref="AP735">PERCENTILE(IF($BU$5:$BU$2729="Y",$BQ$5:$BQ$2729),$AI735)</f>
        <v>1.0087259343841615</v>
      </c>
      <c r="AQ735" s="9">
        <f t="array" ref="AQ735">PERCENTILE(IF($BV$5:$BV$2729="Y",$BQ$5:$BQ$2729),$AI735)</f>
        <v>0.97230043775999264</v>
      </c>
      <c r="AR735" s="41" t="str">
        <f>IF(AI735&lt;$BJ$12,"Up","Down")</f>
        <v>Up</v>
      </c>
      <c r="AS735" s="41" t="str">
        <f>IF(AI735&lt;$BK$12,"Down","Up")</f>
        <v>Down</v>
      </c>
      <c r="AU735" s="4" t="str">
        <f>IF(AZ735=AZ736,IF(AZ735&gt;AZ734,AZ735&amp;"_O",""),AZ735&amp;"_C")</f>
        <v>1983_C</v>
      </c>
      <c r="AV735" s="7">
        <f>IF(RIGHT(AU735,1)="C",AX735/INDEX($AX$5:$AX$2729,MATCH(AZ735&amp;"_O",$AU$5:$AU$2729,0),1),"")</f>
        <v>1.1360380217660835</v>
      </c>
      <c r="AW735" s="38">
        <v>30680</v>
      </c>
      <c r="AX735" s="37">
        <v>164.93</v>
      </c>
      <c r="AY735" s="7">
        <f>AX735/AX734</f>
        <v>1.0104766572723931</v>
      </c>
      <c r="AZ735" s="4">
        <f>YEAR(AW735)</f>
        <v>1983</v>
      </c>
      <c r="BA735" s="2" t="s">
        <v>6</v>
      </c>
      <c r="BB735" s="12" t="str">
        <f>INDEX($CD$5:$CD$10,MATCH(BA735,$CC$5:$CC$10,0),1)</f>
        <v/>
      </c>
      <c r="BC735" s="12" t="str">
        <f>IF(AND(BB735="Y",AY735&gt;1),"Y","")</f>
        <v/>
      </c>
      <c r="BD735" s="12" t="str">
        <f>IF(AND(BB735="Y",AY735&lt;1),"Y","")</f>
        <v/>
      </c>
      <c r="BE735" s="12" t="str">
        <f>IF(AY735&gt;1,IF(AY734&gt;1,"Y",""),"")</f>
        <v>Y</v>
      </c>
      <c r="BF735" s="12" t="str">
        <f>IF(AY735&lt;1,IF(AY734&lt;1,"Y",""),"")</f>
        <v/>
      </c>
      <c r="BG735" s="2"/>
      <c r="BH735" s="2"/>
      <c r="BI735" s="2"/>
      <c r="BJ735" s="2"/>
      <c r="BK735" s="2"/>
      <c r="BL735" s="2"/>
      <c r="BM735" s="4" t="str">
        <f>IF(BR735=BR736,IF(BR735&gt;BR734,BR735&amp;"_O",""),BR735&amp;"_C")</f>
        <v/>
      </c>
      <c r="BN735" s="7" t="str">
        <f>IF(RIGHT(BM735,1)="C",BP735/INDEX($BP$5:$BP$2729,MATCH(BR735&amp;"_O",$BM$5:$BM$2729,0),1),"")</f>
        <v/>
      </c>
      <c r="BO735" s="38">
        <v>31079</v>
      </c>
      <c r="BP735" s="3">
        <v>278.39999999999998</v>
      </c>
      <c r="BQ735" s="7">
        <f>BP735/BP734</f>
        <v>1.0160583941605839</v>
      </c>
      <c r="BR735" s="4">
        <f>YEAR(BO735)</f>
        <v>1985</v>
      </c>
      <c r="BS735" s="2" t="s">
        <v>6</v>
      </c>
      <c r="BT735" s="12" t="str">
        <f>INDEX($CD$5:$CD$10,MATCH(BS735,$CC$5:$CC$10,0),1)</f>
        <v/>
      </c>
      <c r="BU735" s="12" t="str">
        <f>IF(AND(BT735="Y",BQ735&gt;1),"Y","")</f>
        <v/>
      </c>
      <c r="BV735" s="12" t="str">
        <f>IF(AND(BT735="Y",BQ735&lt;1),"Y","")</f>
        <v/>
      </c>
      <c r="BW735" s="12" t="str">
        <f>IF(BQ735&gt;1,IF(BQ734&gt;1,"Y",""),"")</f>
        <v>Y</v>
      </c>
      <c r="BX735" s="12" t="str">
        <f>IF(BQ735&lt;1,IF(BQ734&lt;1,"Y",""),"")</f>
        <v/>
      </c>
      <c r="BY735" s="2"/>
      <c r="BZ735" s="2"/>
      <c r="CA735" s="2"/>
    </row>
    <row r="736" spans="2:79">
      <c r="B736" s="4" t="str">
        <f>IF(G736=G737,IF(G736&gt;G735,G736&amp;"_O",""),G736&amp;"_C")</f>
        <v/>
      </c>
      <c r="C736" s="14">
        <f ca="1">RANDBETWEEN(0,1000)/1000</f>
        <v>0.06</v>
      </c>
      <c r="D736" s="16">
        <f>D735+1</f>
        <v>732</v>
      </c>
      <c r="E736" s="10">
        <f>ROUNDDOWN(D736/52,0)+1</f>
        <v>15</v>
      </c>
      <c r="F736" s="15">
        <f>F735+7</f>
        <v>49744</v>
      </c>
      <c r="G736" s="4">
        <f>YEAR(F736)</f>
        <v>2036</v>
      </c>
      <c r="H736" s="33">
        <v>0.52700000000000002</v>
      </c>
      <c r="I736" s="33">
        <v>0.77500000000000002</v>
      </c>
      <c r="J736" s="33">
        <v>0.879</v>
      </c>
      <c r="K736" s="16" t="str">
        <f>IF(M735&gt;1,"Up","Down")</f>
        <v>Up</v>
      </c>
      <c r="L736" s="16" t="str">
        <f>IF(K736="Up",IF(H736&lt;$BJ$7,"Up","Down"),IF(H736&lt;$BK$7,"Down","Up"))</f>
        <v>Up</v>
      </c>
      <c r="M736" s="17">
        <f>IF(L736="Up",INDEX($AK$5:$AK$1005,MATCH(I736,$AI$5:$AI$1005,0),1),INDEX($AL$5:$AL$1005,MATCH(J736,$AI$5:$AI$1005,0),1))</f>
        <v>1.0223257464838722</v>
      </c>
      <c r="N736" s="16" t="str">
        <f>IF(P735&gt;1,"Up","Down")</f>
        <v>Up</v>
      </c>
      <c r="O736" s="16" t="str">
        <f>IF(N736="Up",IF(H736&lt;$BJ$12,"Up","Down"),IF(H736&lt;$BK$12,"Down","Up"))</f>
        <v>Up</v>
      </c>
      <c r="P736" s="17">
        <f>IF(O736="Up",INDEX($AP$5:$AP$1005,MATCH(I736,$AI$5:$AI$1005,0),1),INDEX($AQ$5:$AQ$1005,MATCH(J736,$AI$5:$AI$1005,0),1))</f>
        <v>1.0305276191051798</v>
      </c>
      <c r="Q736" s="19">
        <f>T735</f>
        <v>110309.73195384436</v>
      </c>
      <c r="R736" s="19">
        <f>INDEX(model!$S$5:$S$35,MATCH(G736,model!$Q$5:$Q$35,0),1)*model!$O$5</f>
        <v>0</v>
      </c>
      <c r="S736" s="19">
        <f>IF(RIGHT(B736,1)="C",T735*INDEX(model!$T$5:$T$35,MATCH(G736,model!$Q$5:$Q$35,0),1),0)</f>
        <v>0</v>
      </c>
      <c r="T736" s="19">
        <f>(Q736+R736-S736)*M736</f>
        <v>112772.47906414978</v>
      </c>
      <c r="U736" s="19">
        <f>X735</f>
        <v>161808.41539001031</v>
      </c>
      <c r="V736" s="19">
        <f>INDEX(model!$S$5:$S$35,MATCH(G736,model!$Q$5:$Q$35,0),1)*model!$O$6</f>
        <v>0</v>
      </c>
      <c r="W736" s="19">
        <f>IF(RIGHT(B736,1)="C",X735*INDEX(model!$T$5:$T$35,MATCH(G736,model!$Q$5:$Q$35,0),1),0)</f>
        <v>0</v>
      </c>
      <c r="X736" s="19">
        <f>(U736+V736-W736)*P736</f>
        <v>166748.04106304926</v>
      </c>
      <c r="Y736" s="19"/>
      <c r="Z736" s="36" t="str">
        <f>K736&amp;L736</f>
        <v>UpUp</v>
      </c>
      <c r="AA736" s="36" t="str">
        <f>N736&amp;O736</f>
        <v>UpUp</v>
      </c>
      <c r="AB736" s="19"/>
      <c r="AC736" s="19"/>
      <c r="AD736" s="19"/>
      <c r="AE736" s="19"/>
      <c r="AI736" s="18">
        <f>ROUND(AI735-0.001,3)</f>
        <v>0.26900000000000002</v>
      </c>
      <c r="AJ736" s="9">
        <f t="array" ref="AJ736">PERCENTILE(IF($BB$5:$BB$2729="Y",$AY$5:$AY$2729),$AI736)</f>
        <v>0.99108516222109244</v>
      </c>
      <c r="AK736" s="9">
        <f t="array" ref="AK736">PERCENTILE(IF($BC$5:$BC$2729="Y",$AY$5:$AY$2729),$AI736)</f>
        <v>1.006448588006565</v>
      </c>
      <c r="AL736" s="9">
        <f t="array" ref="AL736">PERCENTILE(IF($BD$5:$BD$2729="Y",$AY$5:$AY$2729),$AI736)</f>
        <v>0.97860766748976757</v>
      </c>
      <c r="AM736" s="41" t="str">
        <f>IF(AI736&lt;$BJ$7,"Up","Down")</f>
        <v>Up</v>
      </c>
      <c r="AN736" s="41" t="str">
        <f>IF(AI736&lt;$BK$7,"Down","Up")</f>
        <v>Down</v>
      </c>
      <c r="AO736" s="9">
        <f t="array" ref="AO736">PERCENTILE(IF($BT$5:$BT$2729="Y",$BQ$5:$BQ$2729),$AI736)</f>
        <v>0.98967427864455093</v>
      </c>
      <c r="AP736" s="9">
        <f t="array" ref="AP736">PERCENTILE(IF($BU$5:$BU$2729="Y",$BQ$5:$BQ$2729),$AI736)</f>
        <v>1.0087213990031969</v>
      </c>
      <c r="AQ736" s="9">
        <f t="array" ref="AQ736">PERCENTILE(IF($BV$5:$BV$2729="Y",$BQ$5:$BQ$2729),$AI736)</f>
        <v>0.97222529009538139</v>
      </c>
      <c r="AR736" s="41" t="str">
        <f>IF(AI736&lt;$BJ$12,"Up","Down")</f>
        <v>Up</v>
      </c>
      <c r="AS736" s="41" t="str">
        <f>IF(AI736&lt;$BK$12,"Down","Up")</f>
        <v>Down</v>
      </c>
      <c r="AU736" s="4" t="str">
        <f>IF(AZ736=AZ737,IF(AZ736&gt;AZ735,AZ736&amp;"_O",""),AZ736&amp;"_C")</f>
        <v>1984_O</v>
      </c>
      <c r="AV736" s="7" t="str">
        <f>IF(RIGHT(AU736,1)="C",AX736/INDEX($AX$5:$AX$2729,MATCH(AZ736&amp;"_O",$AU$5:$AU$2729,0),1),"")</f>
        <v/>
      </c>
      <c r="AW736" s="38">
        <v>30687</v>
      </c>
      <c r="AX736" s="37">
        <v>169.28</v>
      </c>
      <c r="AY736" s="7">
        <f>AX736/AX735</f>
        <v>1.0263748256836234</v>
      </c>
      <c r="AZ736" s="4">
        <f>YEAR(AW736)</f>
        <v>1984</v>
      </c>
      <c r="BA736" s="2" t="s">
        <v>6</v>
      </c>
      <c r="BB736" s="12" t="str">
        <f>INDEX($CD$5:$CD$10,MATCH(BA736,$CC$5:$CC$10,0),1)</f>
        <v/>
      </c>
      <c r="BC736" s="12" t="str">
        <f>IF(AND(BB736="Y",AY736&gt;1),"Y","")</f>
        <v/>
      </c>
      <c r="BD736" s="12" t="str">
        <f>IF(AND(BB736="Y",AY736&lt;1),"Y","")</f>
        <v/>
      </c>
      <c r="BE736" s="12" t="str">
        <f>IF(AY736&gt;1,IF(AY735&gt;1,"Y",""),"")</f>
        <v>Y</v>
      </c>
      <c r="BF736" s="12" t="str">
        <f>IF(AY736&lt;1,IF(AY735&lt;1,"Y",""),"")</f>
        <v/>
      </c>
      <c r="BG736" s="2"/>
      <c r="BH736" s="2"/>
      <c r="BI736" s="2"/>
      <c r="BJ736" s="2"/>
      <c r="BK736" s="2"/>
      <c r="BL736" s="2"/>
      <c r="BM736" s="4" t="str">
        <f>IF(BR736=BR737,IF(BR736&gt;BR735,BR736&amp;"_O",""),BR736&amp;"_C")</f>
        <v/>
      </c>
      <c r="BN736" s="7" t="str">
        <f>IF(RIGHT(BM736,1)="C",BP736/INDEX($BP$5:$BP$2729,MATCH(BR736&amp;"_O",$BM$5:$BM$2729,0),1),"")</f>
        <v/>
      </c>
      <c r="BO736" s="38">
        <v>31086</v>
      </c>
      <c r="BP736" s="3">
        <v>288.39999999999998</v>
      </c>
      <c r="BQ736" s="7">
        <f>BP736/BP735</f>
        <v>1.0359195402298851</v>
      </c>
      <c r="BR736" s="4">
        <f>YEAR(BO736)</f>
        <v>1985</v>
      </c>
      <c r="BS736" s="2" t="s">
        <v>6</v>
      </c>
      <c r="BT736" s="12" t="str">
        <f>INDEX($CD$5:$CD$10,MATCH(BS736,$CC$5:$CC$10,0),1)</f>
        <v/>
      </c>
      <c r="BU736" s="12" t="str">
        <f>IF(AND(BT736="Y",BQ736&gt;1),"Y","")</f>
        <v/>
      </c>
      <c r="BV736" s="12" t="str">
        <f>IF(AND(BT736="Y",BQ736&lt;1),"Y","")</f>
        <v/>
      </c>
      <c r="BW736" s="12" t="str">
        <f>IF(BQ736&gt;1,IF(BQ735&gt;1,"Y",""),"")</f>
        <v>Y</v>
      </c>
      <c r="BX736" s="12" t="str">
        <f>IF(BQ736&lt;1,IF(BQ735&lt;1,"Y",""),"")</f>
        <v/>
      </c>
      <c r="BY736" s="2"/>
      <c r="BZ736" s="2"/>
      <c r="CA736" s="2"/>
    </row>
    <row r="737" spans="2:79">
      <c r="B737" s="4" t="str">
        <f>IF(G737=G738,IF(G737&gt;G736,G737&amp;"_O",""),G737&amp;"_C")</f>
        <v/>
      </c>
      <c r="C737" s="14">
        <f ca="1">RANDBETWEEN(0,1000)/1000</f>
        <v>0.89200000000000002</v>
      </c>
      <c r="D737" s="16">
        <f>D736+1</f>
        <v>733</v>
      </c>
      <c r="E737" s="10">
        <f>ROUNDDOWN(D737/52,0)+1</f>
        <v>15</v>
      </c>
      <c r="F737" s="15">
        <f>F736+7</f>
        <v>49751</v>
      </c>
      <c r="G737" s="4">
        <f>YEAR(F737)</f>
        <v>2036</v>
      </c>
      <c r="H737" s="33">
        <v>5.2999999999999999E-2</v>
      </c>
      <c r="I737" s="33">
        <v>0.40100000000000002</v>
      </c>
      <c r="J737" s="33">
        <v>0.42399999999999999</v>
      </c>
      <c r="K737" s="16" t="str">
        <f>IF(M736&gt;1,"Up","Down")</f>
        <v>Up</v>
      </c>
      <c r="L737" s="16" t="str">
        <f>IF(K737="Up",IF(H737&lt;$BJ$7,"Up","Down"),IF(H737&lt;$BK$7,"Down","Up"))</f>
        <v>Up</v>
      </c>
      <c r="M737" s="17">
        <f>IF(L737="Up",INDEX($AK$5:$AK$1005,MATCH(I737,$AI$5:$AI$1005,0),1),INDEX($AL$5:$AL$1005,MATCH(J737,$AI$5:$AI$1005,0),1))</f>
        <v>1.0096011487977945</v>
      </c>
      <c r="N737" s="16" t="str">
        <f>IF(P736&gt;1,"Up","Down")</f>
        <v>Up</v>
      </c>
      <c r="O737" s="16" t="str">
        <f>IF(N737="Up",IF(H737&lt;$BJ$12,"Up","Down"),IF(H737&lt;$BK$12,"Down","Up"))</f>
        <v>Up</v>
      </c>
      <c r="P737" s="17">
        <f>IF(O737="Up",INDEX($AP$5:$AP$1005,MATCH(I737,$AI$5:$AI$1005,0),1),INDEX($AQ$5:$AQ$1005,MATCH(J737,$AI$5:$AI$1005,0),1))</f>
        <v>1.013307803744337</v>
      </c>
      <c r="Q737" s="19">
        <f>T736</f>
        <v>112772.47906414978</v>
      </c>
      <c r="R737" s="19">
        <f>INDEX(model!$S$5:$S$35,MATCH(G737,model!$Q$5:$Q$35,0),1)*model!$O$5</f>
        <v>0</v>
      </c>
      <c r="S737" s="19">
        <f>IF(RIGHT(B737,1)="C",T736*INDEX(model!$T$5:$T$35,MATCH(G737,model!$Q$5:$Q$35,0),1),0)</f>
        <v>0</v>
      </c>
      <c r="T737" s="19">
        <f>(Q737+R737-S737)*M737</f>
        <v>113855.22441594084</v>
      </c>
      <c r="U737" s="19">
        <f>X736</f>
        <v>166748.04106304926</v>
      </c>
      <c r="V737" s="19">
        <f>INDEX(model!$S$5:$S$35,MATCH(G737,model!$Q$5:$Q$35,0),1)*model!$O$6</f>
        <v>0</v>
      </c>
      <c r="W737" s="19">
        <f>IF(RIGHT(B737,1)="C",X736*INDEX(model!$T$5:$T$35,MATCH(G737,model!$Q$5:$Q$35,0),1),0)</f>
        <v>0</v>
      </c>
      <c r="X737" s="19">
        <f>(U737+V737-W737)*P737</f>
        <v>168967.09126826897</v>
      </c>
      <c r="Y737" s="19"/>
      <c r="Z737" s="36" t="str">
        <f>K737&amp;L737</f>
        <v>UpUp</v>
      </c>
      <c r="AA737" s="36" t="str">
        <f>N737&amp;O737</f>
        <v>UpUp</v>
      </c>
      <c r="AB737" s="19"/>
      <c r="AC737" s="19"/>
      <c r="AD737" s="19"/>
      <c r="AE737" s="19"/>
      <c r="AI737" s="18">
        <f>ROUND(AI736-0.001,3)</f>
        <v>0.26800000000000002</v>
      </c>
      <c r="AJ737" s="9">
        <f t="array" ref="AJ737">PERCENTILE(IF($BB$5:$BB$2729="Y",$AY$5:$AY$2729),$AI737)</f>
        <v>0.99106028590023465</v>
      </c>
      <c r="AK737" s="9">
        <f t="array" ref="AK737">PERCENTILE(IF($BC$5:$BC$2729="Y",$AY$5:$AY$2729),$AI737)</f>
        <v>1.0064311659290508</v>
      </c>
      <c r="AL737" s="9">
        <f t="array" ref="AL737">PERCENTILE(IF($BD$5:$BD$2729="Y",$AY$5:$AY$2729),$AI737)</f>
        <v>0.97857398490330416</v>
      </c>
      <c r="AM737" s="41" t="str">
        <f>IF(AI737&lt;$BJ$7,"Up","Down")</f>
        <v>Up</v>
      </c>
      <c r="AN737" s="41" t="str">
        <f>IF(AI737&lt;$BK$7,"Down","Up")</f>
        <v>Down</v>
      </c>
      <c r="AO737" s="9">
        <f t="array" ref="AO737">PERCENTILE(IF($BT$5:$BT$2729="Y",$BQ$5:$BQ$2729),$AI737)</f>
        <v>0.98951591993098853</v>
      </c>
      <c r="AP737" s="9">
        <f t="array" ref="AP737">PERCENTILE(IF($BU$5:$BU$2729="Y",$BQ$5:$BQ$2729),$AI737)</f>
        <v>1.0086991019271443</v>
      </c>
      <c r="AQ737" s="9">
        <f t="array" ref="AQ737">PERCENTILE(IF($BV$5:$BV$2729="Y",$BQ$5:$BQ$2729),$AI737)</f>
        <v>0.97214875952814395</v>
      </c>
      <c r="AR737" s="41" t="str">
        <f>IF(AI737&lt;$BJ$12,"Up","Down")</f>
        <v>Up</v>
      </c>
      <c r="AS737" s="41" t="str">
        <f>IF(AI737&lt;$BK$12,"Down","Up")</f>
        <v>Down</v>
      </c>
      <c r="AU737" s="4" t="str">
        <f>IF(AZ737=AZ738,IF(AZ737&gt;AZ736,AZ737&amp;"_O",""),AZ737&amp;"_C")</f>
        <v/>
      </c>
      <c r="AV737" s="7" t="str">
        <f>IF(RIGHT(AU737,1)="C",AX737/INDEX($AX$5:$AX$2729,MATCH(AZ737&amp;"_O",$AU$5:$AU$2729,0),1),"")</f>
        <v/>
      </c>
      <c r="AW737" s="38">
        <v>30694</v>
      </c>
      <c r="AX737" s="37">
        <v>167.02</v>
      </c>
      <c r="AY737" s="7">
        <f>AX737/AX736</f>
        <v>0.98664933837429114</v>
      </c>
      <c r="AZ737" s="4">
        <f>YEAR(AW737)</f>
        <v>1984</v>
      </c>
      <c r="BA737" s="2" t="s">
        <v>6</v>
      </c>
      <c r="BB737" s="12" t="str">
        <f>INDEX($CD$5:$CD$10,MATCH(BA737,$CC$5:$CC$10,0),1)</f>
        <v/>
      </c>
      <c r="BC737" s="12" t="str">
        <f>IF(AND(BB737="Y",AY737&gt;1),"Y","")</f>
        <v/>
      </c>
      <c r="BD737" s="12" t="str">
        <f>IF(AND(BB737="Y",AY737&lt;1),"Y","")</f>
        <v/>
      </c>
      <c r="BE737" s="12" t="str">
        <f>IF(AY737&gt;1,IF(AY736&gt;1,"Y",""),"")</f>
        <v/>
      </c>
      <c r="BF737" s="12" t="str">
        <f>IF(AY737&lt;1,IF(AY736&lt;1,"Y",""),"")</f>
        <v/>
      </c>
      <c r="BG737" s="2"/>
      <c r="BH737" s="2"/>
      <c r="BI737" s="2"/>
      <c r="BJ737" s="2"/>
      <c r="BK737" s="2"/>
      <c r="BL737" s="2"/>
      <c r="BM737" s="4" t="str">
        <f>IF(BR737=BR738,IF(BR737&gt;BR736,BR737&amp;"_O",""),BR737&amp;"_C")</f>
        <v/>
      </c>
      <c r="BN737" s="7" t="str">
        <f>IF(RIGHT(BM737,1)="C",BP737/INDEX($BP$5:$BP$2729,MATCH(BR737&amp;"_O",$BM$5:$BM$2729,0),1),"")</f>
        <v/>
      </c>
      <c r="BO737" s="38">
        <v>31093</v>
      </c>
      <c r="BP737" s="3">
        <v>287.7</v>
      </c>
      <c r="BQ737" s="7">
        <f>BP737/BP736</f>
        <v>0.99757281553398058</v>
      </c>
      <c r="BR737" s="4">
        <f>YEAR(BO737)</f>
        <v>1985</v>
      </c>
      <c r="BS737" s="2" t="s">
        <v>6</v>
      </c>
      <c r="BT737" s="12" t="str">
        <f>INDEX($CD$5:$CD$10,MATCH(BS737,$CC$5:$CC$10,0),1)</f>
        <v/>
      </c>
      <c r="BU737" s="12" t="str">
        <f>IF(AND(BT737="Y",BQ737&gt;1),"Y","")</f>
        <v/>
      </c>
      <c r="BV737" s="12" t="str">
        <f>IF(AND(BT737="Y",BQ737&lt;1),"Y","")</f>
        <v/>
      </c>
      <c r="BW737" s="12" t="str">
        <f>IF(BQ737&gt;1,IF(BQ736&gt;1,"Y",""),"")</f>
        <v/>
      </c>
      <c r="BX737" s="12" t="str">
        <f>IF(BQ737&lt;1,IF(BQ736&lt;1,"Y",""),"")</f>
        <v/>
      </c>
      <c r="BY737" s="2"/>
      <c r="BZ737" s="2"/>
      <c r="CA737" s="2"/>
    </row>
    <row r="738" spans="2:79">
      <c r="B738" s="4" t="str">
        <f>IF(G738=G739,IF(G738&gt;G737,G738&amp;"_O",""),G738&amp;"_C")</f>
        <v/>
      </c>
      <c r="C738" s="14">
        <f ca="1">RANDBETWEEN(0,1000)/1000</f>
        <v>0.65600000000000003</v>
      </c>
      <c r="D738" s="16">
        <f>D737+1</f>
        <v>734</v>
      </c>
      <c r="E738" s="10">
        <f>ROUNDDOWN(D738/52,0)+1</f>
        <v>15</v>
      </c>
      <c r="F738" s="15">
        <f>F737+7</f>
        <v>49758</v>
      </c>
      <c r="G738" s="4">
        <f>YEAR(F738)</f>
        <v>2036</v>
      </c>
      <c r="H738" s="33">
        <v>0.14899999999999999</v>
      </c>
      <c r="I738" s="33">
        <v>0.151</v>
      </c>
      <c r="J738" s="33">
        <v>0.66900000000000004</v>
      </c>
      <c r="K738" s="16" t="str">
        <f>IF(M737&gt;1,"Up","Down")</f>
        <v>Up</v>
      </c>
      <c r="L738" s="16" t="str">
        <f>IF(K738="Up",IF(H738&lt;$BJ$7,"Up","Down"),IF(H738&lt;$BK$7,"Down","Up"))</f>
        <v>Up</v>
      </c>
      <c r="M738" s="17">
        <f>IF(L738="Up",INDEX($AK$5:$AK$1005,MATCH(I738,$AI$5:$AI$1005,0),1),INDEX($AL$5:$AL$1005,MATCH(J738,$AI$5:$AI$1005,0),1))</f>
        <v>1.0035356006734064</v>
      </c>
      <c r="N738" s="16" t="str">
        <f>IF(P737&gt;1,"Up","Down")</f>
        <v>Up</v>
      </c>
      <c r="O738" s="16" t="str">
        <f>IF(N738="Up",IF(H738&lt;$BJ$12,"Up","Down"),IF(H738&lt;$BK$12,"Down","Up"))</f>
        <v>Up</v>
      </c>
      <c r="P738" s="17">
        <f>IF(O738="Up",INDEX($AP$5:$AP$1005,MATCH(I738,$AI$5:$AI$1005,0),1),INDEX($AQ$5:$AQ$1005,MATCH(J738,$AI$5:$AI$1005,0),1))</f>
        <v>1.0047818221369997</v>
      </c>
      <c r="Q738" s="19">
        <f>T737</f>
        <v>113855.22441594084</v>
      </c>
      <c r="R738" s="19">
        <f>INDEX(model!$S$5:$S$35,MATCH(G738,model!$Q$5:$Q$35,0),1)*model!$O$5</f>
        <v>0</v>
      </c>
      <c r="S738" s="19">
        <f>IF(RIGHT(B738,1)="C",T737*INDEX(model!$T$5:$T$35,MATCH(G738,model!$Q$5:$Q$35,0),1),0)</f>
        <v>0</v>
      </c>
      <c r="T738" s="19">
        <f>(Q738+R738-S738)*M738</f>
        <v>114257.77102405668</v>
      </c>
      <c r="U738" s="19">
        <f>X737</f>
        <v>168967.09126826897</v>
      </c>
      <c r="V738" s="19">
        <f>INDEX(model!$S$5:$S$35,MATCH(G738,model!$Q$5:$Q$35,0),1)*model!$O$6</f>
        <v>0</v>
      </c>
      <c r="W738" s="19">
        <f>IF(RIGHT(B738,1)="C",X737*INDEX(model!$T$5:$T$35,MATCH(G738,model!$Q$5:$Q$35,0),1),0)</f>
        <v>0</v>
      </c>
      <c r="X738" s="19">
        <f>(U738+V738-W738)*P738</f>
        <v>169775.06184572002</v>
      </c>
      <c r="Y738" s="19"/>
      <c r="Z738" s="36" t="str">
        <f>K738&amp;L738</f>
        <v>UpUp</v>
      </c>
      <c r="AA738" s="36" t="str">
        <f>N738&amp;O738</f>
        <v>UpUp</v>
      </c>
      <c r="AB738" s="19"/>
      <c r="AC738" s="19"/>
      <c r="AD738" s="19"/>
      <c r="AE738" s="19"/>
      <c r="AI738" s="18">
        <f>ROUND(AI737-0.001,3)</f>
        <v>0.26700000000000002</v>
      </c>
      <c r="AJ738" s="9">
        <f t="array" ref="AJ738">PERCENTILE(IF($BB$5:$BB$2729="Y",$AY$5:$AY$2729),$AI738)</f>
        <v>0.99101561058910326</v>
      </c>
      <c r="AK738" s="9">
        <f t="array" ref="AK738">PERCENTILE(IF($BC$5:$BC$2729="Y",$AY$5:$AY$2729),$AI738)</f>
        <v>1.00639986819969</v>
      </c>
      <c r="AL738" s="9">
        <f t="array" ref="AL738">PERCENTILE(IF($BD$5:$BD$2729="Y",$AY$5:$AY$2729),$AI738)</f>
        <v>0.97850425392234897</v>
      </c>
      <c r="AM738" s="41" t="str">
        <f>IF(AI738&lt;$BJ$7,"Up","Down")</f>
        <v>Up</v>
      </c>
      <c r="AN738" s="41" t="str">
        <f>IF(AI738&lt;$BK$7,"Down","Up")</f>
        <v>Down</v>
      </c>
      <c r="AO738" s="9">
        <f t="array" ref="AO738">PERCENTILE(IF($BT$5:$BT$2729="Y",$BQ$5:$BQ$2729),$AI738)</f>
        <v>0.98943749948371662</v>
      </c>
      <c r="AP738" s="9">
        <f t="array" ref="AP738">PERCENTILE(IF($BU$5:$BU$2729="Y",$BQ$5:$BQ$2729),$AI738)</f>
        <v>1.0086375446566522</v>
      </c>
      <c r="AQ738" s="9">
        <f t="array" ref="AQ738">PERCENTILE(IF($BV$5:$BV$2729="Y",$BQ$5:$BQ$2729),$AI738)</f>
        <v>0.97210467877806195</v>
      </c>
      <c r="AR738" s="41" t="str">
        <f>IF(AI738&lt;$BJ$12,"Up","Down")</f>
        <v>Up</v>
      </c>
      <c r="AS738" s="41" t="str">
        <f>IF(AI738&lt;$BK$12,"Down","Up")</f>
        <v>Down</v>
      </c>
      <c r="AU738" s="4" t="str">
        <f>IF(AZ738=AZ739,IF(AZ738&gt;AZ737,AZ738&amp;"_O",""),AZ738&amp;"_C")</f>
        <v/>
      </c>
      <c r="AV738" s="7" t="str">
        <f>IF(RIGHT(AU738,1)="C",AX738/INDEX($AX$5:$AX$2729,MATCH(AZ738&amp;"_O",$AU$5:$AU$2729,0),1),"")</f>
        <v/>
      </c>
      <c r="AW738" s="38">
        <v>30701</v>
      </c>
      <c r="AX738" s="37">
        <v>166.21</v>
      </c>
      <c r="AY738" s="7">
        <f>AX738/AX737</f>
        <v>0.99515028140342476</v>
      </c>
      <c r="AZ738" s="4">
        <f>YEAR(AW738)</f>
        <v>1984</v>
      </c>
      <c r="BA738" s="2" t="s">
        <v>6</v>
      </c>
      <c r="BB738" s="12" t="str">
        <f>INDEX($CD$5:$CD$10,MATCH(BA738,$CC$5:$CC$10,0),1)</f>
        <v/>
      </c>
      <c r="BC738" s="12" t="str">
        <f>IF(AND(BB738="Y",AY738&gt;1),"Y","")</f>
        <v/>
      </c>
      <c r="BD738" s="12" t="str">
        <f>IF(AND(BB738="Y",AY738&lt;1),"Y","")</f>
        <v/>
      </c>
      <c r="BE738" s="12" t="str">
        <f>IF(AY738&gt;1,IF(AY737&gt;1,"Y",""),"")</f>
        <v/>
      </c>
      <c r="BF738" s="12" t="str">
        <f>IF(AY738&lt;1,IF(AY737&lt;1,"Y",""),"")</f>
        <v>Y</v>
      </c>
      <c r="BG738" s="2"/>
      <c r="BH738" s="2"/>
      <c r="BI738" s="2"/>
      <c r="BJ738" s="2"/>
      <c r="BK738" s="2"/>
      <c r="BL738" s="2"/>
      <c r="BM738" s="4" t="str">
        <f>IF(BR738=BR739,IF(BR738&gt;BR737,BR738&amp;"_O",""),BR738&amp;"_C")</f>
        <v/>
      </c>
      <c r="BN738" s="7" t="str">
        <f>IF(RIGHT(BM738,1)="C",BP738/INDEX($BP$5:$BP$2729,MATCH(BR738&amp;"_O",$BM$5:$BM$2729,0),1),"")</f>
        <v/>
      </c>
      <c r="BO738" s="38">
        <v>31100</v>
      </c>
      <c r="BP738" s="3">
        <v>286.2</v>
      </c>
      <c r="BQ738" s="7">
        <f>BP738/BP737</f>
        <v>0.99478623566214808</v>
      </c>
      <c r="BR738" s="4">
        <f>YEAR(BO738)</f>
        <v>1985</v>
      </c>
      <c r="BS738" s="2" t="s">
        <v>6</v>
      </c>
      <c r="BT738" s="12" t="str">
        <f>INDEX($CD$5:$CD$10,MATCH(BS738,$CC$5:$CC$10,0),1)</f>
        <v/>
      </c>
      <c r="BU738" s="12" t="str">
        <f>IF(AND(BT738="Y",BQ738&gt;1),"Y","")</f>
        <v/>
      </c>
      <c r="BV738" s="12" t="str">
        <f>IF(AND(BT738="Y",BQ738&lt;1),"Y","")</f>
        <v/>
      </c>
      <c r="BW738" s="12" t="str">
        <f>IF(BQ738&gt;1,IF(BQ737&gt;1,"Y",""),"")</f>
        <v/>
      </c>
      <c r="BX738" s="12" t="str">
        <f>IF(BQ738&lt;1,IF(BQ737&lt;1,"Y",""),"")</f>
        <v>Y</v>
      </c>
      <c r="BY738" s="2"/>
      <c r="BZ738" s="2"/>
      <c r="CA738" s="2"/>
    </row>
    <row r="739" spans="2:79">
      <c r="B739" s="4" t="str">
        <f>IF(G739=G740,IF(G739&gt;G738,G739&amp;"_O",""),G739&amp;"_C")</f>
        <v/>
      </c>
      <c r="C739" s="14">
        <f ca="1">RANDBETWEEN(0,1000)/1000</f>
        <v>8.3000000000000004E-2</v>
      </c>
      <c r="D739" s="16">
        <f>D738+1</f>
        <v>735</v>
      </c>
      <c r="E739" s="10">
        <f>ROUNDDOWN(D739/52,0)+1</f>
        <v>15</v>
      </c>
      <c r="F739" s="15">
        <f>F738+7</f>
        <v>49765</v>
      </c>
      <c r="G739" s="4">
        <f>YEAR(F739)</f>
        <v>2036</v>
      </c>
      <c r="H739" s="33">
        <v>8.9999999999999993E-3</v>
      </c>
      <c r="I739" s="33">
        <v>0.76500000000000001</v>
      </c>
      <c r="J739" s="33">
        <v>1.7999999999999999E-2</v>
      </c>
      <c r="K739" s="16" t="str">
        <f>IF(M738&gt;1,"Up","Down")</f>
        <v>Up</v>
      </c>
      <c r="L739" s="16" t="str">
        <f>IF(K739="Up",IF(H739&lt;$BJ$7,"Up","Down"),IF(H739&lt;$BK$7,"Down","Up"))</f>
        <v>Up</v>
      </c>
      <c r="M739" s="17">
        <f>IF(L739="Up",INDEX($AK$5:$AK$1005,MATCH(I739,$AI$5:$AI$1005,0),1),INDEX($AL$5:$AL$1005,MATCH(J739,$AI$5:$AI$1005,0),1))</f>
        <v>1.0219492796909619</v>
      </c>
      <c r="N739" s="16" t="str">
        <f>IF(P738&gt;1,"Up","Down")</f>
        <v>Up</v>
      </c>
      <c r="O739" s="16" t="str">
        <f>IF(N739="Up",IF(H739&lt;$BJ$12,"Up","Down"),IF(H739&lt;$BK$12,"Down","Up"))</f>
        <v>Up</v>
      </c>
      <c r="P739" s="17">
        <f>IF(O739="Up",INDEX($AP$5:$AP$1005,MATCH(I739,$AI$5:$AI$1005,0),1),INDEX($AQ$5:$AQ$1005,MATCH(J739,$AI$5:$AI$1005,0),1))</f>
        <v>1.0299406493595902</v>
      </c>
      <c r="Q739" s="19">
        <f>T738</f>
        <v>114257.77102405668</v>
      </c>
      <c r="R739" s="19">
        <f>INDEX(model!$S$5:$S$35,MATCH(G739,model!$Q$5:$Q$35,0),1)*model!$O$5</f>
        <v>0</v>
      </c>
      <c r="S739" s="19">
        <f>IF(RIGHT(B739,1)="C",T738*INDEX(model!$T$5:$T$35,MATCH(G739,model!$Q$5:$Q$35,0),1),0)</f>
        <v>0</v>
      </c>
      <c r="T739" s="19">
        <f>(Q739+R739-S739)*M739</f>
        <v>116765.64679712959</v>
      </c>
      <c r="U739" s="19">
        <f>X738</f>
        <v>169775.06184572002</v>
      </c>
      <c r="V739" s="19">
        <f>INDEX(model!$S$5:$S$35,MATCH(G739,model!$Q$5:$Q$35,0),1)*model!$O$6</f>
        <v>0</v>
      </c>
      <c r="W739" s="19">
        <f>IF(RIGHT(B739,1)="C",X738*INDEX(model!$T$5:$T$35,MATCH(G739,model!$Q$5:$Q$35,0),1),0)</f>
        <v>0</v>
      </c>
      <c r="X739" s="19">
        <f>(U739+V739-W739)*P739</f>
        <v>174858.23744244545</v>
      </c>
      <c r="Y739" s="19"/>
      <c r="Z739" s="36" t="str">
        <f>K739&amp;L739</f>
        <v>UpUp</v>
      </c>
      <c r="AA739" s="36" t="str">
        <f>N739&amp;O739</f>
        <v>UpUp</v>
      </c>
      <c r="AB739" s="19"/>
      <c r="AC739" s="19"/>
      <c r="AD739" s="19"/>
      <c r="AE739" s="19"/>
      <c r="AI739" s="18">
        <f>ROUND(AI738-0.001,3)</f>
        <v>0.26600000000000001</v>
      </c>
      <c r="AJ739" s="9">
        <f t="array" ref="AJ739">PERCENTILE(IF($BB$5:$BB$2729="Y",$AY$5:$AY$2729),$AI739)</f>
        <v>0.99099678632007837</v>
      </c>
      <c r="AK739" s="9">
        <f t="array" ref="AK739">PERCENTILE(IF($BC$5:$BC$2729="Y",$AY$5:$AY$2729),$AI739)</f>
        <v>1.0063611951143041</v>
      </c>
      <c r="AL739" s="9">
        <f t="array" ref="AL739">PERCENTILE(IF($BD$5:$BD$2729="Y",$AY$5:$AY$2729),$AI739)</f>
        <v>0.97841132345588377</v>
      </c>
      <c r="AM739" s="41" t="str">
        <f>IF(AI739&lt;$BJ$7,"Up","Down")</f>
        <v>Up</v>
      </c>
      <c r="AN739" s="41" t="str">
        <f>IF(AI739&lt;$BK$7,"Down","Up")</f>
        <v>Down</v>
      </c>
      <c r="AO739" s="9">
        <f t="array" ref="AO739">PERCENTILE(IF($BT$5:$BT$2729="Y",$BQ$5:$BQ$2729),$AI739)</f>
        <v>0.98939409271043977</v>
      </c>
      <c r="AP739" s="9">
        <f t="array" ref="AP739">PERCENTILE(IF($BU$5:$BU$2729="Y",$BQ$5:$BQ$2729),$AI739)</f>
        <v>1.0086336319471811</v>
      </c>
      <c r="AQ739" s="9">
        <f t="array" ref="AQ739">PERCENTILE(IF($BV$5:$BV$2729="Y",$BQ$5:$BQ$2729),$AI739)</f>
        <v>0.97205047094069796</v>
      </c>
      <c r="AR739" s="41" t="str">
        <f>IF(AI739&lt;$BJ$12,"Up","Down")</f>
        <v>Up</v>
      </c>
      <c r="AS739" s="41" t="str">
        <f>IF(AI739&lt;$BK$12,"Down","Up")</f>
        <v>Down</v>
      </c>
      <c r="AU739" s="4" t="str">
        <f>IF(AZ739=AZ740,IF(AZ739&gt;AZ738,AZ739&amp;"_O",""),AZ739&amp;"_C")</f>
        <v/>
      </c>
      <c r="AV739" s="7" t="str">
        <f>IF(RIGHT(AU739,1)="C",AX739/INDEX($AX$5:$AX$2729,MATCH(AZ739&amp;"_O",$AU$5:$AU$2729,0),1),"")</f>
        <v/>
      </c>
      <c r="AW739" s="38">
        <v>30708</v>
      </c>
      <c r="AX739" s="37">
        <v>163.94</v>
      </c>
      <c r="AY739" s="7">
        <f>AX739/AX738</f>
        <v>0.98634257866554353</v>
      </c>
      <c r="AZ739" s="4">
        <f>YEAR(AW739)</f>
        <v>1984</v>
      </c>
      <c r="BA739" s="2" t="s">
        <v>6</v>
      </c>
      <c r="BB739" s="12" t="str">
        <f>INDEX($CD$5:$CD$10,MATCH(BA739,$CC$5:$CC$10,0),1)</f>
        <v/>
      </c>
      <c r="BC739" s="12" t="str">
        <f>IF(AND(BB739="Y",AY739&gt;1),"Y","")</f>
        <v/>
      </c>
      <c r="BD739" s="12" t="str">
        <f>IF(AND(BB739="Y",AY739&lt;1),"Y","")</f>
        <v/>
      </c>
      <c r="BE739" s="12" t="str">
        <f>IF(AY739&gt;1,IF(AY738&gt;1,"Y",""),"")</f>
        <v/>
      </c>
      <c r="BF739" s="12" t="str">
        <f>IF(AY739&lt;1,IF(AY738&lt;1,"Y",""),"")</f>
        <v>Y</v>
      </c>
      <c r="BG739" s="2"/>
      <c r="BH739" s="2"/>
      <c r="BI739" s="2"/>
      <c r="BJ739" s="2"/>
      <c r="BK739" s="2"/>
      <c r="BL739" s="2"/>
      <c r="BM739" s="4" t="str">
        <f>IF(BR739=BR740,IF(BR739&gt;BR738,BR739&amp;"_O",""),BR739&amp;"_C")</f>
        <v/>
      </c>
      <c r="BN739" s="7" t="str">
        <f>IF(RIGHT(BM739,1)="C",BP739/INDEX($BP$5:$BP$2729,MATCH(BR739&amp;"_O",$BM$5:$BM$2729,0),1),"")</f>
        <v/>
      </c>
      <c r="BO739" s="38">
        <v>31107</v>
      </c>
      <c r="BP739" s="3">
        <v>287.2</v>
      </c>
      <c r="BQ739" s="7">
        <f>BP739/BP738</f>
        <v>1.0034940600978337</v>
      </c>
      <c r="BR739" s="4">
        <f>YEAR(BO739)</f>
        <v>1985</v>
      </c>
      <c r="BS739" s="2" t="s">
        <v>6</v>
      </c>
      <c r="BT739" s="12" t="str">
        <f>INDEX($CD$5:$CD$10,MATCH(BS739,$CC$5:$CC$10,0),1)</f>
        <v/>
      </c>
      <c r="BU739" s="12" t="str">
        <f>IF(AND(BT739="Y",BQ739&gt;1),"Y","")</f>
        <v/>
      </c>
      <c r="BV739" s="12" t="str">
        <f>IF(AND(BT739="Y",BQ739&lt;1),"Y","")</f>
        <v/>
      </c>
      <c r="BW739" s="12" t="str">
        <f>IF(BQ739&gt;1,IF(BQ738&gt;1,"Y",""),"")</f>
        <v/>
      </c>
      <c r="BX739" s="12" t="str">
        <f>IF(BQ739&lt;1,IF(BQ738&lt;1,"Y",""),"")</f>
        <v/>
      </c>
      <c r="BY739" s="2"/>
      <c r="BZ739" s="2"/>
      <c r="CA739" s="2"/>
    </row>
    <row r="740" spans="2:79">
      <c r="B740" s="4" t="str">
        <f>IF(G740=G741,IF(G740&gt;G739,G740&amp;"_O",""),G740&amp;"_C")</f>
        <v/>
      </c>
      <c r="C740" s="14">
        <f ca="1">RANDBETWEEN(0,1000)/1000</f>
        <v>0.68300000000000005</v>
      </c>
      <c r="D740" s="16">
        <f>D739+1</f>
        <v>736</v>
      </c>
      <c r="E740" s="10">
        <f>ROUNDDOWN(D740/52,0)+1</f>
        <v>15</v>
      </c>
      <c r="F740" s="15">
        <f>F739+7</f>
        <v>49772</v>
      </c>
      <c r="G740" s="4">
        <f>YEAR(F740)</f>
        <v>2036</v>
      </c>
      <c r="H740" s="33">
        <v>0.98699999999999999</v>
      </c>
      <c r="I740" s="33">
        <v>0.50700000000000001</v>
      </c>
      <c r="J740" s="33">
        <v>6.0999999999999999E-2</v>
      </c>
      <c r="K740" s="16" t="str">
        <f>IF(M739&gt;1,"Up","Down")</f>
        <v>Up</v>
      </c>
      <c r="L740" s="16" t="str">
        <f>IF(K740="Up",IF(H740&lt;$BJ$7,"Up","Down"),IF(H740&lt;$BK$7,"Down","Up"))</f>
        <v>Down</v>
      </c>
      <c r="M740" s="17">
        <f>IF(L740="Up",INDEX($AK$5:$AK$1005,MATCH(I740,$AI$5:$AI$1005,0),1),INDEX($AL$5:$AL$1005,MATCH(J740,$AI$5:$AI$1005,0),1))</f>
        <v>0.95481025759084837</v>
      </c>
      <c r="N740" s="16" t="str">
        <f>IF(P739&gt;1,"Up","Down")</f>
        <v>Up</v>
      </c>
      <c r="O740" s="16" t="str">
        <f>IF(N740="Up",IF(H740&lt;$BJ$12,"Up","Down"),IF(H740&lt;$BK$12,"Down","Up"))</f>
        <v>Down</v>
      </c>
      <c r="P740" s="17">
        <f>IF(O740="Up",INDEX($AP$5:$AP$1005,MATCH(I740,$AI$5:$AI$1005,0),1),INDEX($AQ$5:$AQ$1005,MATCH(J740,$AI$5:$AI$1005,0),1))</f>
        <v>0.93984364752941629</v>
      </c>
      <c r="Q740" s="19">
        <f>T739</f>
        <v>116765.64679712959</v>
      </c>
      <c r="R740" s="19">
        <f>INDEX(model!$S$5:$S$35,MATCH(G740,model!$Q$5:$Q$35,0),1)*model!$O$5</f>
        <v>0</v>
      </c>
      <c r="S740" s="19">
        <f>IF(RIGHT(B740,1)="C",T739*INDEX(model!$T$5:$T$35,MATCH(G740,model!$Q$5:$Q$35,0),1),0)</f>
        <v>0</v>
      </c>
      <c r="T740" s="19">
        <f>(Q740+R740-S740)*M740</f>
        <v>111489.03729612933</v>
      </c>
      <c r="U740" s="19">
        <f>X739</f>
        <v>174858.23744244545</v>
      </c>
      <c r="V740" s="19">
        <f>INDEX(model!$S$5:$S$35,MATCH(G740,model!$Q$5:$Q$35,0),1)*model!$O$6</f>
        <v>0</v>
      </c>
      <c r="W740" s="19">
        <f>IF(RIGHT(B740,1)="C",X739*INDEX(model!$T$5:$T$35,MATCH(G740,model!$Q$5:$Q$35,0),1),0)</f>
        <v>0</v>
      </c>
      <c r="X740" s="19">
        <f>(U740+V740-W740)*P740</f>
        <v>164339.40367847268</v>
      </c>
      <c r="Y740" s="19"/>
      <c r="Z740" s="36" t="str">
        <f>K740&amp;L740</f>
        <v>UpDown</v>
      </c>
      <c r="AA740" s="36" t="str">
        <f>N740&amp;O740</f>
        <v>UpDown</v>
      </c>
      <c r="AB740" s="19"/>
      <c r="AC740" s="19"/>
      <c r="AD740" s="19"/>
      <c r="AE740" s="19"/>
      <c r="AI740" s="18">
        <f>ROUND(AI739-0.001,3)</f>
        <v>0.26500000000000001</v>
      </c>
      <c r="AJ740" s="9">
        <f t="array" ref="AJ740">PERCENTILE(IF($BB$5:$BB$2729="Y",$AY$5:$AY$2729),$AI740)</f>
        <v>0.99088870526882045</v>
      </c>
      <c r="AK740" s="9">
        <f t="array" ref="AK740">PERCENTILE(IF($BC$5:$BC$2729="Y",$AY$5:$AY$2729),$AI740)</f>
        <v>1.006336377362204</v>
      </c>
      <c r="AL740" s="9">
        <f t="array" ref="AL740">PERCENTILE(IF($BD$5:$BD$2729="Y",$AY$5:$AY$2729),$AI740)</f>
        <v>0.97834394211216358</v>
      </c>
      <c r="AM740" s="41" t="str">
        <f>IF(AI740&lt;$BJ$7,"Up","Down")</f>
        <v>Up</v>
      </c>
      <c r="AN740" s="41" t="str">
        <f>IF(AI740&lt;$BK$7,"Down","Up")</f>
        <v>Down</v>
      </c>
      <c r="AO740" s="9">
        <f t="array" ref="AO740">PERCENTILE(IF($BT$5:$BT$2729="Y",$BQ$5:$BQ$2729),$AI740)</f>
        <v>0.98924833100172949</v>
      </c>
      <c r="AP740" s="9">
        <f t="array" ref="AP740">PERCENTILE(IF($BU$5:$BU$2729="Y",$BQ$5:$BQ$2729),$AI740)</f>
        <v>1.0086133820658867</v>
      </c>
      <c r="AQ740" s="9">
        <f t="array" ref="AQ740">PERCENTILE(IF($BV$5:$BV$2729="Y",$BQ$5:$BQ$2729),$AI740)</f>
        <v>0.97186991166082215</v>
      </c>
      <c r="AR740" s="41" t="str">
        <f>IF(AI740&lt;$BJ$12,"Up","Down")</f>
        <v>Up</v>
      </c>
      <c r="AS740" s="41" t="str">
        <f>IF(AI740&lt;$BK$12,"Down","Up")</f>
        <v>Down</v>
      </c>
      <c r="AU740" s="4" t="str">
        <f>IF(AZ740=AZ741,IF(AZ740&gt;AZ739,AZ740&amp;"_O",""),AZ740&amp;"_C")</f>
        <v/>
      </c>
      <c r="AV740" s="7" t="str">
        <f>IF(RIGHT(AU740,1)="C",AX740/INDEX($AX$5:$AX$2729,MATCH(AZ740&amp;"_O",$AU$5:$AU$2729,0),1),"")</f>
        <v/>
      </c>
      <c r="AW740" s="38">
        <v>30715</v>
      </c>
      <c r="AX740" s="37">
        <v>160.91</v>
      </c>
      <c r="AY740" s="7">
        <f>AX740/AX739</f>
        <v>0.98151762840063439</v>
      </c>
      <c r="AZ740" s="4">
        <f>YEAR(AW740)</f>
        <v>1984</v>
      </c>
      <c r="BA740" s="2" t="s">
        <v>6</v>
      </c>
      <c r="BB740" s="12" t="str">
        <f>INDEX($CD$5:$CD$10,MATCH(BA740,$CC$5:$CC$10,0),1)</f>
        <v/>
      </c>
      <c r="BC740" s="12" t="str">
        <f>IF(AND(BB740="Y",AY740&gt;1),"Y","")</f>
        <v/>
      </c>
      <c r="BD740" s="12" t="str">
        <f>IF(AND(BB740="Y",AY740&lt;1),"Y","")</f>
        <v/>
      </c>
      <c r="BE740" s="12" t="str">
        <f>IF(AY740&gt;1,IF(AY739&gt;1,"Y",""),"")</f>
        <v/>
      </c>
      <c r="BF740" s="12" t="str">
        <f>IF(AY740&lt;1,IF(AY739&lt;1,"Y",""),"")</f>
        <v>Y</v>
      </c>
      <c r="BG740" s="2"/>
      <c r="BH740" s="2"/>
      <c r="BI740" s="2"/>
      <c r="BJ740" s="2"/>
      <c r="BK740" s="2"/>
      <c r="BL740" s="2"/>
      <c r="BM740" s="4" t="str">
        <f>IF(BR740=BR741,IF(BR740&gt;BR739,BR740&amp;"_O",""),BR740&amp;"_C")</f>
        <v/>
      </c>
      <c r="BN740" s="7" t="str">
        <f>IF(RIGHT(BM740,1)="C",BP740/INDEX($BP$5:$BP$2729,MATCH(BR740&amp;"_O",$BM$5:$BM$2729,0),1),"")</f>
        <v/>
      </c>
      <c r="BO740" s="38">
        <v>31114</v>
      </c>
      <c r="BP740" s="3">
        <v>282.39999999999998</v>
      </c>
      <c r="BQ740" s="7">
        <f>BP740/BP739</f>
        <v>0.98328690807799435</v>
      </c>
      <c r="BR740" s="4">
        <f>YEAR(BO740)</f>
        <v>1985</v>
      </c>
      <c r="BS740" s="2" t="s">
        <v>6</v>
      </c>
      <c r="BT740" s="12" t="str">
        <f>INDEX($CD$5:$CD$10,MATCH(BS740,$CC$5:$CC$10,0),1)</f>
        <v/>
      </c>
      <c r="BU740" s="12" t="str">
        <f>IF(AND(BT740="Y",BQ740&gt;1),"Y","")</f>
        <v/>
      </c>
      <c r="BV740" s="12" t="str">
        <f>IF(AND(BT740="Y",BQ740&lt;1),"Y","")</f>
        <v/>
      </c>
      <c r="BW740" s="12" t="str">
        <f>IF(BQ740&gt;1,IF(BQ739&gt;1,"Y",""),"")</f>
        <v/>
      </c>
      <c r="BX740" s="12" t="str">
        <f>IF(BQ740&lt;1,IF(BQ739&lt;1,"Y",""),"")</f>
        <v/>
      </c>
      <c r="BY740" s="2"/>
      <c r="BZ740" s="2"/>
      <c r="CA740" s="2"/>
    </row>
    <row r="741" spans="2:79">
      <c r="B741" s="4" t="str">
        <f>IF(G741=G742,IF(G741&gt;G740,G741&amp;"_O",""),G741&amp;"_C")</f>
        <v/>
      </c>
      <c r="C741" s="14">
        <f ca="1">RANDBETWEEN(0,1000)/1000</f>
        <v>0.151</v>
      </c>
      <c r="D741" s="16">
        <f>D740+1</f>
        <v>737</v>
      </c>
      <c r="E741" s="10">
        <f>ROUNDDOWN(D741/52,0)+1</f>
        <v>15</v>
      </c>
      <c r="F741" s="15">
        <f>F740+7</f>
        <v>49779</v>
      </c>
      <c r="G741" s="4">
        <f>YEAR(F741)</f>
        <v>2036</v>
      </c>
      <c r="H741" s="33">
        <v>0.93700000000000006</v>
      </c>
      <c r="I741" s="33">
        <v>0.86299999999999999</v>
      </c>
      <c r="J741" s="33">
        <v>0.48799999999999999</v>
      </c>
      <c r="K741" s="16" t="str">
        <f>IF(M740&gt;1,"Up","Down")</f>
        <v>Down</v>
      </c>
      <c r="L741" s="16" t="str">
        <f>IF(K741="Up",IF(H741&lt;$BJ$7,"Up","Down"),IF(H741&lt;$BK$7,"Down","Up"))</f>
        <v>Up</v>
      </c>
      <c r="M741" s="17">
        <f>IF(L741="Up",INDEX($AK$5:$AK$1005,MATCH(I741,$AI$5:$AI$1005,0),1),INDEX($AL$5:$AL$1005,MATCH(J741,$AI$5:$AI$1005,0),1))</f>
        <v>1.0295850255393981</v>
      </c>
      <c r="N741" s="16" t="str">
        <f>IF(P740&gt;1,"Up","Down")</f>
        <v>Down</v>
      </c>
      <c r="O741" s="16" t="str">
        <f>IF(N741="Up",IF(H741&lt;$BJ$12,"Up","Down"),IF(H741&lt;$BK$12,"Down","Up"))</f>
        <v>Up</v>
      </c>
      <c r="P741" s="17">
        <f>IF(O741="Up",INDEX($AP$5:$AP$1005,MATCH(I741,$AI$5:$AI$1005,0),1),INDEX($AQ$5:$AQ$1005,MATCH(J741,$AI$5:$AI$1005,0),1))</f>
        <v>1.0391052742890967</v>
      </c>
      <c r="Q741" s="19">
        <f>T740</f>
        <v>111489.03729612933</v>
      </c>
      <c r="R741" s="19">
        <f>INDEX(model!$S$5:$S$35,MATCH(G741,model!$Q$5:$Q$35,0),1)*model!$O$5</f>
        <v>0</v>
      </c>
      <c r="S741" s="19">
        <f>IF(RIGHT(B741,1)="C",T740*INDEX(model!$T$5:$T$35,MATCH(G741,model!$Q$5:$Q$35,0),1),0)</f>
        <v>0</v>
      </c>
      <c r="T741" s="19">
        <f>(Q741+R741-S741)*M741</f>
        <v>114787.44331189823</v>
      </c>
      <c r="U741" s="19">
        <f>X740</f>
        <v>164339.40367847268</v>
      </c>
      <c r="V741" s="19">
        <f>INDEX(model!$S$5:$S$35,MATCH(G741,model!$Q$5:$Q$35,0),1)*model!$O$6</f>
        <v>0</v>
      </c>
      <c r="W741" s="19">
        <f>IF(RIGHT(B741,1)="C",X740*INDEX(model!$T$5:$T$35,MATCH(G741,model!$Q$5:$Q$35,0),1),0)</f>
        <v>0</v>
      </c>
      <c r="X741" s="19">
        <f>(U741+V741-W741)*P741</f>
        <v>170765.94113582594</v>
      </c>
      <c r="Y741" s="19"/>
      <c r="Z741" s="36" t="str">
        <f>K741&amp;L741</f>
        <v>DownUp</v>
      </c>
      <c r="AA741" s="36" t="str">
        <f>N741&amp;O741</f>
        <v>DownUp</v>
      </c>
      <c r="AB741" s="19"/>
      <c r="AC741" s="19"/>
      <c r="AD741" s="19"/>
      <c r="AE741" s="19"/>
      <c r="AI741" s="18">
        <f>ROUND(AI740-0.001,3)</f>
        <v>0.26400000000000001</v>
      </c>
      <c r="AJ741" s="9">
        <f t="array" ref="AJ741">PERCENTILE(IF($BB$5:$BB$2729="Y",$AY$5:$AY$2729),$AI741)</f>
        <v>0.99082240508957431</v>
      </c>
      <c r="AK741" s="9">
        <f t="array" ref="AK741">PERCENTILE(IF($BC$5:$BC$2729="Y",$AY$5:$AY$2729),$AI741)</f>
        <v>1.0063199343708988</v>
      </c>
      <c r="AL741" s="9">
        <f t="array" ref="AL741">PERCENTILE(IF($BD$5:$BD$2729="Y",$AY$5:$AY$2729),$AI741)</f>
        <v>0.97829755590832057</v>
      </c>
      <c r="AM741" s="41" t="str">
        <f>IF(AI741&lt;$BJ$7,"Up","Down")</f>
        <v>Up</v>
      </c>
      <c r="AN741" s="41" t="str">
        <f>IF(AI741&lt;$BK$7,"Down","Up")</f>
        <v>Down</v>
      </c>
      <c r="AO741" s="9">
        <f t="array" ref="AO741">PERCENTILE(IF($BT$5:$BT$2729="Y",$BQ$5:$BQ$2729),$AI741)</f>
        <v>0.98920370492645171</v>
      </c>
      <c r="AP741" s="9">
        <f t="array" ref="AP741">PERCENTILE(IF($BU$5:$BU$2729="Y",$BQ$5:$BQ$2729),$AI741)</f>
        <v>1.0085827067105593</v>
      </c>
      <c r="AQ741" s="9">
        <f t="array" ref="AQ741">PERCENTILE(IF($BV$5:$BV$2729="Y",$BQ$5:$BQ$2729),$AI741)</f>
        <v>0.97168523395339823</v>
      </c>
      <c r="AR741" s="41" t="str">
        <f>IF(AI741&lt;$BJ$12,"Up","Down")</f>
        <v>Up</v>
      </c>
      <c r="AS741" s="41" t="str">
        <f>IF(AI741&lt;$BK$12,"Down","Up")</f>
        <v>Down</v>
      </c>
      <c r="AU741" s="4" t="str">
        <f>IF(AZ741=AZ742,IF(AZ741&gt;AZ740,AZ741&amp;"_O",""),AZ741&amp;"_C")</f>
        <v/>
      </c>
      <c r="AV741" s="7" t="str">
        <f>IF(RIGHT(AU741,1)="C",AX741/INDEX($AX$5:$AX$2729,MATCH(AZ741&amp;"_O",$AU$5:$AU$2729,0),1),"")</f>
        <v/>
      </c>
      <c r="AW741" s="38">
        <v>30722</v>
      </c>
      <c r="AX741" s="37">
        <v>156.30000000000001</v>
      </c>
      <c r="AY741" s="7">
        <f>AX741/AX740</f>
        <v>0.97135044434777218</v>
      </c>
      <c r="AZ741" s="4">
        <f>YEAR(AW741)</f>
        <v>1984</v>
      </c>
      <c r="BA741" s="2" t="s">
        <v>6</v>
      </c>
      <c r="BB741" s="12" t="str">
        <f>INDEX($CD$5:$CD$10,MATCH(BA741,$CC$5:$CC$10,0),1)</f>
        <v/>
      </c>
      <c r="BC741" s="12" t="str">
        <f>IF(AND(BB741="Y",AY741&gt;1),"Y","")</f>
        <v/>
      </c>
      <c r="BD741" s="12" t="str">
        <f>IF(AND(BB741="Y",AY741&lt;1),"Y","")</f>
        <v/>
      </c>
      <c r="BE741" s="12" t="str">
        <f>IF(AY741&gt;1,IF(AY740&gt;1,"Y",""),"")</f>
        <v/>
      </c>
      <c r="BF741" s="12" t="str">
        <f>IF(AY741&lt;1,IF(AY740&lt;1,"Y",""),"")</f>
        <v>Y</v>
      </c>
      <c r="BG741" s="2"/>
      <c r="BH741" s="2"/>
      <c r="BI741" s="2"/>
      <c r="BJ741" s="2"/>
      <c r="BK741" s="2"/>
      <c r="BL741" s="2"/>
      <c r="BM741" s="4" t="str">
        <f>IF(BR741=BR742,IF(BR741&gt;BR740,BR741&amp;"_O",""),BR741&amp;"_C")</f>
        <v/>
      </c>
      <c r="BN741" s="7" t="str">
        <f>IF(RIGHT(BM741,1)="C",BP741/INDEX($BP$5:$BP$2729,MATCH(BR741&amp;"_O",$BM$5:$BM$2729,0),1),"")</f>
        <v/>
      </c>
      <c r="BO741" s="38">
        <v>31121</v>
      </c>
      <c r="BP741" s="3">
        <v>278</v>
      </c>
      <c r="BQ741" s="7">
        <f>BP741/BP740</f>
        <v>0.98441926345609077</v>
      </c>
      <c r="BR741" s="4">
        <f>YEAR(BO741)</f>
        <v>1985</v>
      </c>
      <c r="BS741" s="2" t="s">
        <v>6</v>
      </c>
      <c r="BT741" s="12" t="str">
        <f>INDEX($CD$5:$CD$10,MATCH(BS741,$CC$5:$CC$10,0),1)</f>
        <v/>
      </c>
      <c r="BU741" s="12" t="str">
        <f>IF(AND(BT741="Y",BQ741&gt;1),"Y","")</f>
        <v/>
      </c>
      <c r="BV741" s="12" t="str">
        <f>IF(AND(BT741="Y",BQ741&lt;1),"Y","")</f>
        <v/>
      </c>
      <c r="BW741" s="12" t="str">
        <f>IF(BQ741&gt;1,IF(BQ740&gt;1,"Y",""),"")</f>
        <v/>
      </c>
      <c r="BX741" s="12" t="str">
        <f>IF(BQ741&lt;1,IF(BQ740&lt;1,"Y",""),"")</f>
        <v>Y</v>
      </c>
      <c r="BY741" s="2"/>
      <c r="BZ741" s="2"/>
      <c r="CA741" s="2"/>
    </row>
    <row r="742" spans="2:79">
      <c r="B742" s="4" t="str">
        <f>IF(G742=G743,IF(G742&gt;G741,G742&amp;"_O",""),G742&amp;"_C")</f>
        <v/>
      </c>
      <c r="C742" s="14">
        <f ca="1">RANDBETWEEN(0,1000)/1000</f>
        <v>0.68200000000000005</v>
      </c>
      <c r="D742" s="16">
        <f>D741+1</f>
        <v>738</v>
      </c>
      <c r="E742" s="10">
        <f>ROUNDDOWN(D742/52,0)+1</f>
        <v>15</v>
      </c>
      <c r="F742" s="15">
        <f>F741+7</f>
        <v>49786</v>
      </c>
      <c r="G742" s="4">
        <f>YEAR(F742)</f>
        <v>2036</v>
      </c>
      <c r="H742" s="33">
        <v>1E-3</v>
      </c>
      <c r="I742" s="33">
        <v>0.872</v>
      </c>
      <c r="J742" s="33">
        <v>0.747</v>
      </c>
      <c r="K742" s="16" t="str">
        <f>IF(M741&gt;1,"Up","Down")</f>
        <v>Up</v>
      </c>
      <c r="L742" s="16" t="str">
        <f>IF(K742="Up",IF(H742&lt;$BJ$7,"Up","Down"),IF(H742&lt;$BK$7,"Down","Up"))</f>
        <v>Up</v>
      </c>
      <c r="M742" s="17">
        <f>IF(L742="Up",INDEX($AK$5:$AK$1005,MATCH(I742,$AI$5:$AI$1005,0),1),INDEX($AL$5:$AL$1005,MATCH(J742,$AI$5:$AI$1005,0),1))</f>
        <v>1.0303820038684715</v>
      </c>
      <c r="N742" s="16" t="str">
        <f>IF(P741&gt;1,"Up","Down")</f>
        <v>Up</v>
      </c>
      <c r="O742" s="16" t="str">
        <f>IF(N742="Up",IF(H742&lt;$BJ$12,"Up","Down"),IF(H742&lt;$BK$12,"Down","Up"))</f>
        <v>Up</v>
      </c>
      <c r="P742" s="17">
        <f>IF(O742="Up",INDEX($AP$5:$AP$1005,MATCH(I742,$AI$5:$AI$1005,0),1),INDEX($AQ$5:$AQ$1005,MATCH(J742,$AI$5:$AI$1005,0),1))</f>
        <v>1.0399837497338436</v>
      </c>
      <c r="Q742" s="19">
        <f>T741</f>
        <v>114787.44331189823</v>
      </c>
      <c r="R742" s="19">
        <f>INDEX(model!$S$5:$S$35,MATCH(G742,model!$Q$5:$Q$35,0),1)*model!$O$5</f>
        <v>0</v>
      </c>
      <c r="S742" s="19">
        <f>IF(RIGHT(B742,1)="C",T741*INDEX(model!$T$5:$T$35,MATCH(G742,model!$Q$5:$Q$35,0),1),0)</f>
        <v>0</v>
      </c>
      <c r="T742" s="19">
        <f>(Q742+R742-S742)*M742</f>
        <v>118274.91585865227</v>
      </c>
      <c r="U742" s="19">
        <f>X741</f>
        <v>170765.94113582594</v>
      </c>
      <c r="V742" s="19">
        <f>INDEX(model!$S$5:$S$35,MATCH(G742,model!$Q$5:$Q$35,0),1)*model!$O$6</f>
        <v>0</v>
      </c>
      <c r="W742" s="19">
        <f>IF(RIGHT(B742,1)="C",X741*INDEX(model!$T$5:$T$35,MATCH(G742,model!$Q$5:$Q$35,0),1),0)</f>
        <v>0</v>
      </c>
      <c r="X742" s="19">
        <f>(U742+V742-W742)*P742</f>
        <v>177593.80378926508</v>
      </c>
      <c r="Y742" s="19"/>
      <c r="Z742" s="36" t="str">
        <f>K742&amp;L742</f>
        <v>UpUp</v>
      </c>
      <c r="AA742" s="36" t="str">
        <f>N742&amp;O742</f>
        <v>UpUp</v>
      </c>
      <c r="AB742" s="19"/>
      <c r="AC742" s="19"/>
      <c r="AD742" s="19"/>
      <c r="AE742" s="19"/>
      <c r="AI742" s="18">
        <f>ROUND(AI741-0.001,3)</f>
        <v>0.26300000000000001</v>
      </c>
      <c r="AJ742" s="9">
        <f t="array" ref="AJ742">PERCENTILE(IF($BB$5:$BB$2729="Y",$AY$5:$AY$2729),$AI742)</f>
        <v>0.99076668677479673</v>
      </c>
      <c r="AK742" s="9">
        <f t="array" ref="AK742">PERCENTILE(IF($BC$5:$BC$2729="Y",$AY$5:$AY$2729),$AI742)</f>
        <v>1.0063106371844626</v>
      </c>
      <c r="AL742" s="9">
        <f t="array" ref="AL742">PERCENTILE(IF($BD$5:$BD$2729="Y",$AY$5:$AY$2729),$AI742)</f>
        <v>0.97827163716162024</v>
      </c>
      <c r="AM742" s="41" t="str">
        <f>IF(AI742&lt;$BJ$7,"Up","Down")</f>
        <v>Up</v>
      </c>
      <c r="AN742" s="41" t="str">
        <f>IF(AI742&lt;$BK$7,"Down","Up")</f>
        <v>Down</v>
      </c>
      <c r="AO742" s="9">
        <f t="array" ref="AO742">PERCENTILE(IF($BT$5:$BT$2729="Y",$BQ$5:$BQ$2729),$AI742)</f>
        <v>0.98915711764570513</v>
      </c>
      <c r="AP742" s="9">
        <f t="array" ref="AP742">PERCENTILE(IF($BU$5:$BU$2729="Y",$BQ$5:$BQ$2729),$AI742)</f>
        <v>1.0085656264556526</v>
      </c>
      <c r="AQ742" s="9">
        <f t="array" ref="AQ742">PERCENTILE(IF($BV$5:$BV$2729="Y",$BQ$5:$BQ$2729),$AI742)</f>
        <v>0.97163442995645066</v>
      </c>
      <c r="AR742" s="41" t="str">
        <f>IF(AI742&lt;$BJ$12,"Up","Down")</f>
        <v>Up</v>
      </c>
      <c r="AS742" s="41" t="str">
        <f>IF(AI742&lt;$BK$12,"Down","Up")</f>
        <v>Down</v>
      </c>
      <c r="AU742" s="4" t="str">
        <f>IF(AZ742=AZ743,IF(AZ742&gt;AZ741,AZ742&amp;"_O",""),AZ742&amp;"_C")</f>
        <v/>
      </c>
      <c r="AV742" s="7" t="str">
        <f>IF(RIGHT(AU742,1)="C",AX742/INDEX($AX$5:$AX$2729,MATCH(AZ742&amp;"_O",$AU$5:$AU$2729,0),1),"")</f>
        <v/>
      </c>
      <c r="AW742" s="38">
        <v>30729</v>
      </c>
      <c r="AX742" s="37">
        <v>155.74</v>
      </c>
      <c r="AY742" s="7">
        <f>AX742/AX741</f>
        <v>0.99641714651311575</v>
      </c>
      <c r="AZ742" s="4">
        <f>YEAR(AW742)</f>
        <v>1984</v>
      </c>
      <c r="BA742" s="2" t="s">
        <v>6</v>
      </c>
      <c r="BB742" s="12" t="str">
        <f>INDEX($CD$5:$CD$10,MATCH(BA742,$CC$5:$CC$10,0),1)</f>
        <v/>
      </c>
      <c r="BC742" s="12" t="str">
        <f>IF(AND(BB742="Y",AY742&gt;1),"Y","")</f>
        <v/>
      </c>
      <c r="BD742" s="12" t="str">
        <f>IF(AND(BB742="Y",AY742&lt;1),"Y","")</f>
        <v/>
      </c>
      <c r="BE742" s="12" t="str">
        <f>IF(AY742&gt;1,IF(AY741&gt;1,"Y",""),"")</f>
        <v/>
      </c>
      <c r="BF742" s="12" t="str">
        <f>IF(AY742&lt;1,IF(AY741&lt;1,"Y",""),"")</f>
        <v>Y</v>
      </c>
      <c r="BG742" s="2"/>
      <c r="BH742" s="2"/>
      <c r="BI742" s="2"/>
      <c r="BJ742" s="2"/>
      <c r="BK742" s="2"/>
      <c r="BL742" s="2"/>
      <c r="BM742" s="4" t="str">
        <f>IF(BR742=BR743,IF(BR742&gt;BR741,BR742&amp;"_O",""),BR742&amp;"_C")</f>
        <v/>
      </c>
      <c r="BN742" s="7" t="str">
        <f>IF(RIGHT(BM742,1)="C",BP742/INDEX($BP$5:$BP$2729,MATCH(BR742&amp;"_O",$BM$5:$BM$2729,0),1),"")</f>
        <v/>
      </c>
      <c r="BO742" s="38">
        <v>31128</v>
      </c>
      <c r="BP742" s="3">
        <v>278.89999999999998</v>
      </c>
      <c r="BQ742" s="7">
        <f>BP742/BP741</f>
        <v>1.0032374100719423</v>
      </c>
      <c r="BR742" s="4">
        <f>YEAR(BO742)</f>
        <v>1985</v>
      </c>
      <c r="BS742" s="2" t="s">
        <v>6</v>
      </c>
      <c r="BT742" s="12" t="str">
        <f>INDEX($CD$5:$CD$10,MATCH(BS742,$CC$5:$CC$10,0),1)</f>
        <v/>
      </c>
      <c r="BU742" s="12" t="str">
        <f>IF(AND(BT742="Y",BQ742&gt;1),"Y","")</f>
        <v/>
      </c>
      <c r="BV742" s="12" t="str">
        <f>IF(AND(BT742="Y",BQ742&lt;1),"Y","")</f>
        <v/>
      </c>
      <c r="BW742" s="12" t="str">
        <f>IF(BQ742&gt;1,IF(BQ741&gt;1,"Y",""),"")</f>
        <v/>
      </c>
      <c r="BX742" s="12" t="str">
        <f>IF(BQ742&lt;1,IF(BQ741&lt;1,"Y",""),"")</f>
        <v/>
      </c>
      <c r="BY742" s="2"/>
      <c r="BZ742" s="2"/>
      <c r="CA742" s="2"/>
    </row>
    <row r="743" spans="2:79">
      <c r="B743" s="4" t="str">
        <f>IF(G743=G744,IF(G743&gt;G742,G743&amp;"_O",""),G743&amp;"_C")</f>
        <v/>
      </c>
      <c r="C743" s="14">
        <f ca="1">RANDBETWEEN(0,1000)/1000</f>
        <v>0.29799999999999999</v>
      </c>
      <c r="D743" s="16">
        <f>D742+1</f>
        <v>739</v>
      </c>
      <c r="E743" s="10">
        <f>ROUNDDOWN(D743/52,0)+1</f>
        <v>15</v>
      </c>
      <c r="F743" s="15">
        <f>F742+7</f>
        <v>49793</v>
      </c>
      <c r="G743" s="4">
        <f>YEAR(F743)</f>
        <v>2036</v>
      </c>
      <c r="H743" s="33">
        <v>7.5999999999999998E-2</v>
      </c>
      <c r="I743" s="33">
        <v>0.56499999999999995</v>
      </c>
      <c r="J743" s="33">
        <v>0.876</v>
      </c>
      <c r="K743" s="16" t="str">
        <f>IF(M742&gt;1,"Up","Down")</f>
        <v>Up</v>
      </c>
      <c r="L743" s="16" t="str">
        <f>IF(K743="Up",IF(H743&lt;$BJ$7,"Up","Down"),IF(H743&lt;$BK$7,"Down","Up"))</f>
        <v>Up</v>
      </c>
      <c r="M743" s="17">
        <f>IF(L743="Up",INDEX($AK$5:$AK$1005,MATCH(I743,$AI$5:$AI$1005,0),1),INDEX($AL$5:$AL$1005,MATCH(J743,$AI$5:$AI$1005,0),1))</f>
        <v>1.0140732166706379</v>
      </c>
      <c r="N743" s="16" t="str">
        <f>IF(P742&gt;1,"Up","Down")</f>
        <v>Up</v>
      </c>
      <c r="O743" s="16" t="str">
        <f>IF(N743="Up",IF(H743&lt;$BJ$12,"Up","Down"),IF(H743&lt;$BK$12,"Down","Up"))</f>
        <v>Up</v>
      </c>
      <c r="P743" s="17">
        <f>IF(O743="Up",INDEX($AP$5:$AP$1005,MATCH(I743,$AI$5:$AI$1005,0),1),INDEX($AQ$5:$AQ$1005,MATCH(J743,$AI$5:$AI$1005,0),1))</f>
        <v>1.0196461603382252</v>
      </c>
      <c r="Q743" s="19">
        <f>T742</f>
        <v>118274.91585865227</v>
      </c>
      <c r="R743" s="19">
        <f>INDEX(model!$S$5:$S$35,MATCH(G743,model!$Q$5:$Q$35,0),1)*model!$O$5</f>
        <v>0</v>
      </c>
      <c r="S743" s="19">
        <f>IF(RIGHT(B743,1)="C",T742*INDEX(model!$T$5:$T$35,MATCH(G743,model!$Q$5:$Q$35,0),1),0)</f>
        <v>0</v>
      </c>
      <c r="T743" s="19">
        <f>(Q743+R743-S743)*M743</f>
        <v>119939.42437623255</v>
      </c>
      <c r="U743" s="19">
        <f>X742</f>
        <v>177593.80378926508</v>
      </c>
      <c r="V743" s="19">
        <f>INDEX(model!$S$5:$S$35,MATCH(G743,model!$Q$5:$Q$35,0),1)*model!$O$6</f>
        <v>0</v>
      </c>
      <c r="W743" s="19">
        <f>IF(RIGHT(B743,1)="C",X742*INDEX(model!$T$5:$T$35,MATCH(G743,model!$Q$5:$Q$35,0),1),0)</f>
        <v>0</v>
      </c>
      <c r="X743" s="19">
        <f>(U743+V743-W743)*P743</f>
        <v>181082.84013358428</v>
      </c>
      <c r="Y743" s="19"/>
      <c r="Z743" s="36" t="str">
        <f>K743&amp;L743</f>
        <v>UpUp</v>
      </c>
      <c r="AA743" s="36" t="str">
        <f>N743&amp;O743</f>
        <v>UpUp</v>
      </c>
      <c r="AB743" s="19"/>
      <c r="AC743" s="19"/>
      <c r="AD743" s="19"/>
      <c r="AE743" s="19"/>
      <c r="AI743" s="18">
        <f>ROUND(AI742-0.001,3)</f>
        <v>0.26200000000000001</v>
      </c>
      <c r="AJ743" s="9">
        <f t="array" ref="AJ743">PERCENTILE(IF($BB$5:$BB$2729="Y",$AY$5:$AY$2729),$AI743)</f>
        <v>0.99070959775929213</v>
      </c>
      <c r="AK743" s="9">
        <f t="array" ref="AK743">PERCENTILE(IF($BC$5:$BC$2729="Y",$AY$5:$AY$2729),$AI743)</f>
        <v>1.0063026729473759</v>
      </c>
      <c r="AL743" s="9">
        <f t="array" ref="AL743">PERCENTILE(IF($BD$5:$BD$2729="Y",$AY$5:$AY$2729),$AI743)</f>
        <v>0.97824606833881911</v>
      </c>
      <c r="AM743" s="41" t="str">
        <f>IF(AI743&lt;$BJ$7,"Up","Down")</f>
        <v>Up</v>
      </c>
      <c r="AN743" s="41" t="str">
        <f>IF(AI743&lt;$BK$7,"Down","Up")</f>
        <v>Down</v>
      </c>
      <c r="AO743" s="9">
        <f t="array" ref="AO743">PERCENTILE(IF($BT$5:$BT$2729="Y",$BQ$5:$BQ$2729),$AI743)</f>
        <v>0.98907428150454346</v>
      </c>
      <c r="AP743" s="9">
        <f t="array" ref="AP743">PERCENTILE(IF($BU$5:$BU$2729="Y",$BQ$5:$BQ$2729),$AI743)</f>
        <v>1.0085447329275345</v>
      </c>
      <c r="AQ743" s="9">
        <f t="array" ref="AQ743">PERCENTILE(IF($BV$5:$BV$2729="Y",$BQ$5:$BQ$2729),$AI743)</f>
        <v>0.97153509479298594</v>
      </c>
      <c r="AR743" s="41" t="str">
        <f>IF(AI743&lt;$BJ$12,"Up","Down")</f>
        <v>Up</v>
      </c>
      <c r="AS743" s="41" t="str">
        <f>IF(AI743&lt;$BK$12,"Down","Up")</f>
        <v>Down</v>
      </c>
      <c r="AU743" s="4" t="str">
        <f>IF(AZ743=AZ744,IF(AZ743&gt;AZ742,AZ743&amp;"_O",""),AZ743&amp;"_C")</f>
        <v/>
      </c>
      <c r="AV743" s="7" t="str">
        <f>IF(RIGHT(AU743,1)="C",AX743/INDEX($AX$5:$AX$2729,MATCH(AZ743&amp;"_O",$AU$5:$AU$2729,0),1),"")</f>
        <v/>
      </c>
      <c r="AW743" s="38">
        <v>30736</v>
      </c>
      <c r="AX743" s="37">
        <v>157.51</v>
      </c>
      <c r="AY743" s="7">
        <f>AX743/AX742</f>
        <v>1.0113650956722742</v>
      </c>
      <c r="AZ743" s="4">
        <f>YEAR(AW743)</f>
        <v>1984</v>
      </c>
      <c r="BA743" s="2" t="s">
        <v>6</v>
      </c>
      <c r="BB743" s="12" t="str">
        <f>INDEX($CD$5:$CD$10,MATCH(BA743,$CC$5:$CC$10,0),1)</f>
        <v/>
      </c>
      <c r="BC743" s="12" t="str">
        <f>IF(AND(BB743="Y",AY743&gt;1),"Y","")</f>
        <v/>
      </c>
      <c r="BD743" s="12" t="str">
        <f>IF(AND(BB743="Y",AY743&lt;1),"Y","")</f>
        <v/>
      </c>
      <c r="BE743" s="12" t="str">
        <f>IF(AY743&gt;1,IF(AY742&gt;1,"Y",""),"")</f>
        <v/>
      </c>
      <c r="BF743" s="12" t="str">
        <f>IF(AY743&lt;1,IF(AY742&lt;1,"Y",""),"")</f>
        <v/>
      </c>
      <c r="BG743" s="2"/>
      <c r="BH743" s="2"/>
      <c r="BI743" s="2"/>
      <c r="BJ743" s="2"/>
      <c r="BK743" s="2"/>
      <c r="BL743" s="2"/>
      <c r="BM743" s="4" t="str">
        <f>IF(BR743=BR744,IF(BR743&gt;BR742,BR743&amp;"_O",""),BR743&amp;"_C")</f>
        <v/>
      </c>
      <c r="BN743" s="7" t="str">
        <f>IF(RIGHT(BM743,1)="C",BP743/INDEX($BP$5:$BP$2729,MATCH(BR743&amp;"_O",$BM$5:$BM$2729,0),1),"")</f>
        <v/>
      </c>
      <c r="BO743" s="38">
        <v>31135</v>
      </c>
      <c r="BP743" s="3">
        <v>279.2</v>
      </c>
      <c r="BQ743" s="7">
        <f>BP743/BP742</f>
        <v>1.0010756543564001</v>
      </c>
      <c r="BR743" s="4">
        <f>YEAR(BO743)</f>
        <v>1985</v>
      </c>
      <c r="BS743" s="2" t="s">
        <v>6</v>
      </c>
      <c r="BT743" s="12" t="str">
        <f>INDEX($CD$5:$CD$10,MATCH(BS743,$CC$5:$CC$10,0),1)</f>
        <v/>
      </c>
      <c r="BU743" s="12" t="str">
        <f>IF(AND(BT743="Y",BQ743&gt;1),"Y","")</f>
        <v/>
      </c>
      <c r="BV743" s="12" t="str">
        <f>IF(AND(BT743="Y",BQ743&lt;1),"Y","")</f>
        <v/>
      </c>
      <c r="BW743" s="12" t="str">
        <f>IF(BQ743&gt;1,IF(BQ742&gt;1,"Y",""),"")</f>
        <v>Y</v>
      </c>
      <c r="BX743" s="12" t="str">
        <f>IF(BQ743&lt;1,IF(BQ742&lt;1,"Y",""),"")</f>
        <v/>
      </c>
      <c r="BY743" s="2"/>
      <c r="BZ743" s="2"/>
      <c r="CA743" s="2"/>
    </row>
    <row r="744" spans="2:79">
      <c r="B744" s="4" t="str">
        <f>IF(G744=G745,IF(G744&gt;G743,G744&amp;"_O",""),G744&amp;"_C")</f>
        <v/>
      </c>
      <c r="C744" s="14">
        <f ca="1">RANDBETWEEN(0,1000)/1000</f>
        <v>0.3</v>
      </c>
      <c r="D744" s="16">
        <f>D743+1</f>
        <v>740</v>
      </c>
      <c r="E744" s="10">
        <f>ROUNDDOWN(D744/52,0)+1</f>
        <v>15</v>
      </c>
      <c r="F744" s="15">
        <f>F743+7</f>
        <v>49800</v>
      </c>
      <c r="G744" s="4">
        <f>YEAR(F744)</f>
        <v>2036</v>
      </c>
      <c r="H744" s="33">
        <v>0.95199999999999996</v>
      </c>
      <c r="I744" s="33">
        <v>0.67300000000000004</v>
      </c>
      <c r="J744" s="33">
        <v>0.82499999999999996</v>
      </c>
      <c r="K744" s="16" t="str">
        <f>IF(M743&gt;1,"Up","Down")</f>
        <v>Up</v>
      </c>
      <c r="L744" s="16" t="str">
        <f>IF(K744="Up",IF(H744&lt;$BJ$7,"Up","Down"),IF(H744&lt;$BK$7,"Down","Up"))</f>
        <v>Down</v>
      </c>
      <c r="M744" s="17">
        <f>IF(L744="Up",INDEX($AK$5:$AK$1005,MATCH(I744,$AI$5:$AI$1005,0),1),INDEX($AL$5:$AL$1005,MATCH(J744,$AI$5:$AI$1005,0),1))</f>
        <v>0.99645016795990182</v>
      </c>
      <c r="N744" s="16" t="str">
        <f>IF(P743&gt;1,"Up","Down")</f>
        <v>Up</v>
      </c>
      <c r="O744" s="16" t="str">
        <f>IF(N744="Up",IF(H744&lt;$BJ$12,"Up","Down"),IF(H744&lt;$BK$12,"Down","Up"))</f>
        <v>Down</v>
      </c>
      <c r="P744" s="17">
        <f>IF(O744="Up",INDEX($AP$5:$AP$1005,MATCH(I744,$AI$5:$AI$1005,0),1),INDEX($AQ$5:$AQ$1005,MATCH(J744,$AI$5:$AI$1005,0),1))</f>
        <v>0.9959224973435733</v>
      </c>
      <c r="Q744" s="19">
        <f>T743</f>
        <v>119939.42437623255</v>
      </c>
      <c r="R744" s="19">
        <f>INDEX(model!$S$5:$S$35,MATCH(G744,model!$Q$5:$Q$35,0),1)*model!$O$5</f>
        <v>0</v>
      </c>
      <c r="S744" s="19">
        <f>IF(RIGHT(B744,1)="C",T743*INDEX(model!$T$5:$T$35,MATCH(G744,model!$Q$5:$Q$35,0),1),0)</f>
        <v>0</v>
      </c>
      <c r="T744" s="19">
        <f>(Q744+R744-S744)*M744</f>
        <v>119513.65956471086</v>
      </c>
      <c r="U744" s="19">
        <f>X743</f>
        <v>181082.84013358428</v>
      </c>
      <c r="V744" s="19">
        <f>INDEX(model!$S$5:$S$35,MATCH(G744,model!$Q$5:$Q$35,0),1)*model!$O$6</f>
        <v>0</v>
      </c>
      <c r="W744" s="19">
        <f>IF(RIGHT(B744,1)="C",X743*INDEX(model!$T$5:$T$35,MATCH(G744,model!$Q$5:$Q$35,0),1),0)</f>
        <v>0</v>
      </c>
      <c r="X744" s="19">
        <f>(U744+V744-W744)*P744</f>
        <v>180344.47437190631</v>
      </c>
      <c r="Y744" s="19"/>
      <c r="Z744" s="36" t="str">
        <f>K744&amp;L744</f>
        <v>UpDown</v>
      </c>
      <c r="AA744" s="36" t="str">
        <f>N744&amp;O744</f>
        <v>UpDown</v>
      </c>
      <c r="AB744" s="19"/>
      <c r="AC744" s="19"/>
      <c r="AD744" s="19"/>
      <c r="AE744" s="19"/>
      <c r="AI744" s="18">
        <f>ROUND(AI743-0.001,3)</f>
        <v>0.26100000000000001</v>
      </c>
      <c r="AJ744" s="9">
        <f t="array" ref="AJ744">PERCENTILE(IF($BB$5:$BB$2729="Y",$AY$5:$AY$2729),$AI744)</f>
        <v>0.99063022309907312</v>
      </c>
      <c r="AK744" s="9">
        <f t="array" ref="AK744">PERCENTILE(IF($BC$5:$BC$2729="Y",$AY$5:$AY$2729),$AI744)</f>
        <v>1.0062834657479454</v>
      </c>
      <c r="AL744" s="9">
        <f t="array" ref="AL744">PERCENTILE(IF($BD$5:$BD$2729="Y",$AY$5:$AY$2729),$AI744)</f>
        <v>0.97821861979994174</v>
      </c>
      <c r="AM744" s="41" t="str">
        <f>IF(AI744&lt;$BJ$7,"Up","Down")</f>
        <v>Up</v>
      </c>
      <c r="AN744" s="41" t="str">
        <f>IF(AI744&lt;$BK$7,"Down","Up")</f>
        <v>Down</v>
      </c>
      <c r="AO744" s="9">
        <f t="array" ref="AO744">PERCENTILE(IF($BT$5:$BT$2729="Y",$BQ$5:$BQ$2729),$AI744)</f>
        <v>0.9890398866446326</v>
      </c>
      <c r="AP744" s="9">
        <f t="array" ref="AP744">PERCENTILE(IF($BU$5:$BU$2729="Y",$BQ$5:$BQ$2729),$AI744)</f>
        <v>1.0085233194930241</v>
      </c>
      <c r="AQ744" s="9">
        <f t="array" ref="AQ744">PERCENTILE(IF($BV$5:$BV$2729="Y",$BQ$5:$BQ$2729),$AI744)</f>
        <v>0.97141076691057038</v>
      </c>
      <c r="AR744" s="41" t="str">
        <f>IF(AI744&lt;$BJ$12,"Up","Down")</f>
        <v>Up</v>
      </c>
      <c r="AS744" s="41" t="str">
        <f>IF(AI744&lt;$BK$12,"Down","Up")</f>
        <v>Down</v>
      </c>
      <c r="AU744" s="4" t="str">
        <f>IF(AZ744=AZ745,IF(AZ744&gt;AZ743,AZ744&amp;"_O",""),AZ744&amp;"_C")</f>
        <v/>
      </c>
      <c r="AV744" s="7" t="str">
        <f>IF(RIGHT(AU744,1)="C",AX744/INDEX($AX$5:$AX$2729,MATCH(AZ744&amp;"_O",$AU$5:$AU$2729,0),1),"")</f>
        <v/>
      </c>
      <c r="AW744" s="38">
        <v>30743</v>
      </c>
      <c r="AX744" s="37">
        <v>159.24</v>
      </c>
      <c r="AY744" s="7">
        <f>AX744/AX743</f>
        <v>1.0109834296235161</v>
      </c>
      <c r="AZ744" s="4">
        <f>YEAR(AW744)</f>
        <v>1984</v>
      </c>
      <c r="BA744" s="2" t="s">
        <v>6</v>
      </c>
      <c r="BB744" s="12" t="str">
        <f>INDEX($CD$5:$CD$10,MATCH(BA744,$CC$5:$CC$10,0),1)</f>
        <v/>
      </c>
      <c r="BC744" s="12" t="str">
        <f>IF(AND(BB744="Y",AY744&gt;1),"Y","")</f>
        <v/>
      </c>
      <c r="BD744" s="12" t="str">
        <f>IF(AND(BB744="Y",AY744&lt;1),"Y","")</f>
        <v/>
      </c>
      <c r="BE744" s="12" t="str">
        <f>IF(AY744&gt;1,IF(AY743&gt;1,"Y",""),"")</f>
        <v>Y</v>
      </c>
      <c r="BF744" s="12" t="str">
        <f>IF(AY744&lt;1,IF(AY743&lt;1,"Y",""),"")</f>
        <v/>
      </c>
      <c r="BG744" s="2"/>
      <c r="BH744" s="2"/>
      <c r="BI744" s="2"/>
      <c r="BJ744" s="2"/>
      <c r="BK744" s="2"/>
      <c r="BL744" s="2"/>
      <c r="BM744" s="4" t="str">
        <f>IF(BR744=BR745,IF(BR744&gt;BR743,BR744&amp;"_O",""),BR744&amp;"_C")</f>
        <v/>
      </c>
      <c r="BN744" s="7" t="str">
        <f>IF(RIGHT(BM744,1)="C",BP744/INDEX($BP$5:$BP$2729,MATCH(BR744&amp;"_O",$BM$5:$BM$2729,0),1),"")</f>
        <v/>
      </c>
      <c r="BO744" s="38">
        <v>31141</v>
      </c>
      <c r="BP744" s="3">
        <v>277.39999999999998</v>
      </c>
      <c r="BQ744" s="7">
        <f>BP744/BP743</f>
        <v>0.9935530085959885</v>
      </c>
      <c r="BR744" s="4">
        <f>YEAR(BO744)</f>
        <v>1985</v>
      </c>
      <c r="BS744" s="2" t="s">
        <v>6</v>
      </c>
      <c r="BT744" s="12" t="str">
        <f>INDEX($CD$5:$CD$10,MATCH(BS744,$CC$5:$CC$10,0),1)</f>
        <v/>
      </c>
      <c r="BU744" s="12" t="str">
        <f>IF(AND(BT744="Y",BQ744&gt;1),"Y","")</f>
        <v/>
      </c>
      <c r="BV744" s="12" t="str">
        <f>IF(AND(BT744="Y",BQ744&lt;1),"Y","")</f>
        <v/>
      </c>
      <c r="BW744" s="12" t="str">
        <f>IF(BQ744&gt;1,IF(BQ743&gt;1,"Y",""),"")</f>
        <v/>
      </c>
      <c r="BX744" s="12" t="str">
        <f>IF(BQ744&lt;1,IF(BQ743&lt;1,"Y",""),"")</f>
        <v/>
      </c>
      <c r="BY744" s="2"/>
      <c r="BZ744" s="2"/>
      <c r="CA744" s="2"/>
    </row>
    <row r="745" spans="2:79">
      <c r="B745" s="4" t="str">
        <f>IF(G745=G746,IF(G745&gt;G744,G745&amp;"_O",""),G745&amp;"_C")</f>
        <v/>
      </c>
      <c r="C745" s="14">
        <f ca="1">RANDBETWEEN(0,1000)/1000</f>
        <v>0.14099999999999999</v>
      </c>
      <c r="D745" s="16">
        <f>D744+1</f>
        <v>741</v>
      </c>
      <c r="E745" s="10">
        <f>ROUNDDOWN(D745/52,0)+1</f>
        <v>15</v>
      </c>
      <c r="F745" s="15">
        <f>F744+7</f>
        <v>49807</v>
      </c>
      <c r="G745" s="4">
        <f>YEAR(F745)</f>
        <v>2036</v>
      </c>
      <c r="H745" s="33">
        <v>0.13500000000000001</v>
      </c>
      <c r="I745" s="33">
        <v>0.41399999999999998</v>
      </c>
      <c r="J745" s="33">
        <v>0.71799999999999997</v>
      </c>
      <c r="K745" s="16" t="str">
        <f>IF(M744&gt;1,"Up","Down")</f>
        <v>Down</v>
      </c>
      <c r="L745" s="16" t="str">
        <f>IF(K745="Up",IF(H745&lt;$BJ$7,"Up","Down"),IF(H745&lt;$BK$7,"Down","Up"))</f>
        <v>Down</v>
      </c>
      <c r="M745" s="17">
        <f>IF(L745="Up",INDEX($AK$5:$AK$1005,MATCH(I745,$AI$5:$AI$1005,0),1),INDEX($AL$5:$AL$1005,MATCH(J745,$AI$5:$AI$1005,0),1))</f>
        <v>0.99377958348541728</v>
      </c>
      <c r="N745" s="16" t="str">
        <f>IF(P744&gt;1,"Up","Down")</f>
        <v>Down</v>
      </c>
      <c r="O745" s="16" t="str">
        <f>IF(N745="Up",IF(H745&lt;$BJ$12,"Up","Down"),IF(H745&lt;$BK$12,"Down","Up"))</f>
        <v>Down</v>
      </c>
      <c r="P745" s="17">
        <f>IF(O745="Up",INDEX($AP$5:$AP$1005,MATCH(I745,$AI$5:$AI$1005,0),1),INDEX($AQ$5:$AQ$1005,MATCH(J745,$AI$5:$AI$1005,0),1))</f>
        <v>0.99294702071371166</v>
      </c>
      <c r="Q745" s="19">
        <f>T744</f>
        <v>119513.65956471086</v>
      </c>
      <c r="R745" s="19">
        <f>INDEX(model!$S$5:$S$35,MATCH(G745,model!$Q$5:$Q$35,0),1)*model!$O$5</f>
        <v>0</v>
      </c>
      <c r="S745" s="19">
        <f>IF(RIGHT(B745,1)="C",T744*INDEX(model!$T$5:$T$35,MATCH(G745,model!$Q$5:$Q$35,0),1),0)</f>
        <v>0</v>
      </c>
      <c r="T745" s="19">
        <f>(Q745+R745-S745)*M745</f>
        <v>118770.23482303631</v>
      </c>
      <c r="U745" s="19">
        <f>X744</f>
        <v>180344.47437190631</v>
      </c>
      <c r="V745" s="19">
        <f>INDEX(model!$S$5:$S$35,MATCH(G745,model!$Q$5:$Q$35,0),1)*model!$O$6</f>
        <v>0</v>
      </c>
      <c r="W745" s="19">
        <f>IF(RIGHT(B745,1)="C",X744*INDEX(model!$T$5:$T$35,MATCH(G745,model!$Q$5:$Q$35,0),1),0)</f>
        <v>0</v>
      </c>
      <c r="X745" s="19">
        <f>(U745+V745-W745)*P745</f>
        <v>179072.50852976469</v>
      </c>
      <c r="Y745" s="19"/>
      <c r="Z745" s="36" t="str">
        <f>K745&amp;L745</f>
        <v>DownDown</v>
      </c>
      <c r="AA745" s="36" t="str">
        <f>N745&amp;O745</f>
        <v>DownDown</v>
      </c>
      <c r="AB745" s="19"/>
      <c r="AC745" s="19"/>
      <c r="AD745" s="19"/>
      <c r="AE745" s="19"/>
      <c r="AI745" s="18">
        <f>ROUND(AI744-0.001,3)</f>
        <v>0.26</v>
      </c>
      <c r="AJ745" s="9">
        <f t="array" ref="AJ745">PERCENTILE(IF($BB$5:$BB$2729="Y",$AY$5:$AY$2729),$AI745)</f>
        <v>0.99054103076131739</v>
      </c>
      <c r="AK745" s="9">
        <f t="array" ref="AK745">PERCENTILE(IF($BC$5:$BC$2729="Y",$AY$5:$AY$2729),$AI745)</f>
        <v>1.0062531925369929</v>
      </c>
      <c r="AL745" s="9">
        <f t="array" ref="AL745">PERCENTILE(IF($BD$5:$BD$2729="Y",$AY$5:$AY$2729),$AI745)</f>
        <v>0.97818019989478844</v>
      </c>
      <c r="AM745" s="41" t="str">
        <f>IF(AI745&lt;$BJ$7,"Up","Down")</f>
        <v>Up</v>
      </c>
      <c r="AN745" s="41" t="str">
        <f>IF(AI745&lt;$BK$7,"Down","Up")</f>
        <v>Down</v>
      </c>
      <c r="AO745" s="9">
        <f t="array" ref="AO745">PERCENTILE(IF($BT$5:$BT$2729="Y",$BQ$5:$BQ$2729),$AI745)</f>
        <v>0.9889929855648778</v>
      </c>
      <c r="AP745" s="9">
        <f t="array" ref="AP745">PERCENTILE(IF($BU$5:$BU$2729="Y",$BQ$5:$BQ$2729),$AI745)</f>
        <v>1.0084977419560113</v>
      </c>
      <c r="AQ745" s="9">
        <f t="array" ref="AQ745">PERCENTILE(IF($BV$5:$BV$2729="Y",$BQ$5:$BQ$2729),$AI745)</f>
        <v>0.97125822395640304</v>
      </c>
      <c r="AR745" s="41" t="str">
        <f>IF(AI745&lt;$BJ$12,"Up","Down")</f>
        <v>Up</v>
      </c>
      <c r="AS745" s="41" t="str">
        <f>IF(AI745&lt;$BK$12,"Down","Up")</f>
        <v>Down</v>
      </c>
      <c r="AU745" s="4" t="str">
        <f>IF(AZ745=AZ746,IF(AZ745&gt;AZ744,AZ745&amp;"_O",""),AZ745&amp;"_C")</f>
        <v/>
      </c>
      <c r="AV745" s="7" t="str">
        <f>IF(RIGHT(AU745,1)="C",AX745/INDEX($AX$5:$AX$2729,MATCH(AZ745&amp;"_O",$AU$5:$AU$2729,0),1),"")</f>
        <v/>
      </c>
      <c r="AW745" s="38">
        <v>30750</v>
      </c>
      <c r="AX745" s="37">
        <v>154.35</v>
      </c>
      <c r="AY745" s="7">
        <f>AX745/AX744</f>
        <v>0.9692916352675206</v>
      </c>
      <c r="AZ745" s="4">
        <f>YEAR(AW745)</f>
        <v>1984</v>
      </c>
      <c r="BA745" s="2" t="s">
        <v>6</v>
      </c>
      <c r="BB745" s="12" t="str">
        <f>INDEX($CD$5:$CD$10,MATCH(BA745,$CC$5:$CC$10,0),1)</f>
        <v/>
      </c>
      <c r="BC745" s="12" t="str">
        <f>IF(AND(BB745="Y",AY745&gt;1),"Y","")</f>
        <v/>
      </c>
      <c r="BD745" s="12" t="str">
        <f>IF(AND(BB745="Y",AY745&lt;1),"Y","")</f>
        <v/>
      </c>
      <c r="BE745" s="12" t="str">
        <f>IF(AY745&gt;1,IF(AY744&gt;1,"Y",""),"")</f>
        <v/>
      </c>
      <c r="BF745" s="12" t="str">
        <f>IF(AY745&lt;1,IF(AY744&lt;1,"Y",""),"")</f>
        <v/>
      </c>
      <c r="BG745" s="2"/>
      <c r="BH745" s="2"/>
      <c r="BI745" s="2"/>
      <c r="BJ745" s="2"/>
      <c r="BK745" s="2"/>
      <c r="BL745" s="2"/>
      <c r="BM745" s="4" t="str">
        <f>IF(BR745=BR746,IF(BR745&gt;BR744,BR745&amp;"_O",""),BR745&amp;"_C")</f>
        <v/>
      </c>
      <c r="BN745" s="7" t="str">
        <f>IF(RIGHT(BM745,1)="C",BP745/INDEX($BP$5:$BP$2729,MATCH(BR745&amp;"_O",$BM$5:$BM$2729,0),1),"")</f>
        <v/>
      </c>
      <c r="BO745" s="38">
        <v>31149</v>
      </c>
      <c r="BP745" s="3">
        <v>280.60000000000002</v>
      </c>
      <c r="BQ745" s="7">
        <f>BP745/BP744</f>
        <v>1.0115356885364097</v>
      </c>
      <c r="BR745" s="4">
        <f>YEAR(BO745)</f>
        <v>1985</v>
      </c>
      <c r="BS745" s="2" t="s">
        <v>6</v>
      </c>
      <c r="BT745" s="12" t="str">
        <f>INDEX($CD$5:$CD$10,MATCH(BS745,$CC$5:$CC$10,0),1)</f>
        <v/>
      </c>
      <c r="BU745" s="12" t="str">
        <f>IF(AND(BT745="Y",BQ745&gt;1),"Y","")</f>
        <v/>
      </c>
      <c r="BV745" s="12" t="str">
        <f>IF(AND(BT745="Y",BQ745&lt;1),"Y","")</f>
        <v/>
      </c>
      <c r="BW745" s="12" t="str">
        <f>IF(BQ745&gt;1,IF(BQ744&gt;1,"Y",""),"")</f>
        <v/>
      </c>
      <c r="BX745" s="12" t="str">
        <f>IF(BQ745&lt;1,IF(BQ744&lt;1,"Y",""),"")</f>
        <v/>
      </c>
      <c r="BY745" s="2"/>
      <c r="BZ745" s="2"/>
      <c r="CA745" s="2"/>
    </row>
    <row r="746" spans="2:79">
      <c r="B746" s="4" t="str">
        <f>IF(G746=G747,IF(G746&gt;G745,G746&amp;"_O",""),G746&amp;"_C")</f>
        <v/>
      </c>
      <c r="C746" s="14">
        <f ca="1">RANDBETWEEN(0,1000)/1000</f>
        <v>0.34899999999999998</v>
      </c>
      <c r="D746" s="16">
        <f>D745+1</f>
        <v>742</v>
      </c>
      <c r="E746" s="10">
        <f>ROUNDDOWN(D746/52,0)+1</f>
        <v>15</v>
      </c>
      <c r="F746" s="15">
        <f>F745+7</f>
        <v>49814</v>
      </c>
      <c r="G746" s="4">
        <f>YEAR(F746)</f>
        <v>2036</v>
      </c>
      <c r="H746" s="33">
        <v>6.9000000000000006E-2</v>
      </c>
      <c r="I746" s="33">
        <v>0.29399999999999998</v>
      </c>
      <c r="J746" s="33">
        <v>0.94599999999999995</v>
      </c>
      <c r="K746" s="16" t="str">
        <f>IF(M745&gt;1,"Up","Down")</f>
        <v>Down</v>
      </c>
      <c r="L746" s="16" t="str">
        <f>IF(K746="Up",IF(H746&lt;$BJ$7,"Up","Down"),IF(H746&lt;$BK$7,"Down","Up"))</f>
        <v>Down</v>
      </c>
      <c r="M746" s="17">
        <f>IF(L746="Up",INDEX($AK$5:$AK$1005,MATCH(I746,$AI$5:$AI$1005,0),1),INDEX($AL$5:$AL$1005,MATCH(J746,$AI$5:$AI$1005,0),1))</f>
        <v>0.99877818336964108</v>
      </c>
      <c r="N746" s="16" t="str">
        <f>IF(P745&gt;1,"Up","Down")</f>
        <v>Down</v>
      </c>
      <c r="O746" s="16" t="str">
        <f>IF(N746="Up",IF(H746&lt;$BJ$12,"Up","Down"),IF(H746&lt;$BK$12,"Down","Up"))</f>
        <v>Down</v>
      </c>
      <c r="P746" s="17">
        <f>IF(O746="Up",INDEX($AP$5:$AP$1005,MATCH(I746,$AI$5:$AI$1005,0),1),INDEX($AQ$5:$AQ$1005,MATCH(J746,$AI$5:$AI$1005,0),1))</f>
        <v>0.99871763748461395</v>
      </c>
      <c r="Q746" s="19">
        <f>T745</f>
        <v>118770.23482303631</v>
      </c>
      <c r="R746" s="19">
        <f>INDEX(model!$S$5:$S$35,MATCH(G746,model!$Q$5:$Q$35,0),1)*model!$O$5</f>
        <v>0</v>
      </c>
      <c r="S746" s="19">
        <f>IF(RIGHT(B746,1)="C",T745*INDEX(model!$T$5:$T$35,MATCH(G746,model!$Q$5:$Q$35,0),1),0)</f>
        <v>0</v>
      </c>
      <c r="T746" s="19">
        <f>(Q746+R746-S746)*M746</f>
        <v>118625.11937493789</v>
      </c>
      <c r="U746" s="19">
        <f>X745</f>
        <v>179072.50852976469</v>
      </c>
      <c r="V746" s="19">
        <f>INDEX(model!$S$5:$S$35,MATCH(G746,model!$Q$5:$Q$35,0),1)*model!$O$6</f>
        <v>0</v>
      </c>
      <c r="W746" s="19">
        <f>IF(RIGHT(B746,1)="C",X745*INDEX(model!$T$5:$T$35,MATCH(G746,model!$Q$5:$Q$35,0),1),0)</f>
        <v>0</v>
      </c>
      <c r="X746" s="19">
        <f>(U746+V746-W746)*P746</f>
        <v>178842.87265728996</v>
      </c>
      <c r="Y746" s="19"/>
      <c r="Z746" s="36" t="str">
        <f>K746&amp;L746</f>
        <v>DownDown</v>
      </c>
      <c r="AA746" s="36" t="str">
        <f>N746&amp;O746</f>
        <v>DownDown</v>
      </c>
      <c r="AB746" s="19"/>
      <c r="AC746" s="19"/>
      <c r="AD746" s="19"/>
      <c r="AE746" s="19"/>
      <c r="AI746" s="18">
        <f>ROUND(AI745-0.001,3)</f>
        <v>0.25900000000000001</v>
      </c>
      <c r="AJ746" s="9">
        <f t="array" ref="AJ746">PERCENTILE(IF($BB$5:$BB$2729="Y",$AY$5:$AY$2729),$AI746)</f>
        <v>0.99053256660279854</v>
      </c>
      <c r="AK746" s="9">
        <f t="array" ref="AK746">PERCENTILE(IF($BC$5:$BC$2729="Y",$AY$5:$AY$2729),$AI746)</f>
        <v>1.0062297410490555</v>
      </c>
      <c r="AL746" s="9">
        <f t="array" ref="AL746">PERCENTILE(IF($BD$5:$BD$2729="Y",$AY$5:$AY$2729),$AI746)</f>
        <v>0.97804482789302027</v>
      </c>
      <c r="AM746" s="41" t="str">
        <f>IF(AI746&lt;$BJ$7,"Up","Down")</f>
        <v>Up</v>
      </c>
      <c r="AN746" s="41" t="str">
        <f>IF(AI746&lt;$BK$7,"Down","Up")</f>
        <v>Down</v>
      </c>
      <c r="AO746" s="9">
        <f t="array" ref="AO746">PERCENTILE(IF($BT$5:$BT$2729="Y",$BQ$5:$BQ$2729),$AI746)</f>
        <v>0.98893183661593498</v>
      </c>
      <c r="AP746" s="9">
        <f t="array" ref="AP746">PERCENTILE(IF($BU$5:$BU$2729="Y",$BQ$5:$BQ$2729),$AI746)</f>
        <v>1.0084629108752978</v>
      </c>
      <c r="AQ746" s="9">
        <f t="array" ref="AQ746">PERCENTILE(IF($BV$5:$BV$2729="Y",$BQ$5:$BQ$2729),$AI746)</f>
        <v>0.97106164496722014</v>
      </c>
      <c r="AR746" s="41" t="str">
        <f>IF(AI746&lt;$BJ$12,"Up","Down")</f>
        <v>Up</v>
      </c>
      <c r="AS746" s="41" t="str">
        <f>IF(AI746&lt;$BK$12,"Down","Up")</f>
        <v>Down</v>
      </c>
      <c r="AU746" s="4" t="str">
        <f>IF(AZ746=AZ747,IF(AZ746&gt;AZ745,AZ746&amp;"_O",""),AZ746&amp;"_C")</f>
        <v/>
      </c>
      <c r="AV746" s="7" t="str">
        <f>IF(RIGHT(AU746,1)="C",AX746/INDEX($AX$5:$AX$2729,MATCH(AZ746&amp;"_O",$AU$5:$AU$2729,0),1),"")</f>
        <v/>
      </c>
      <c r="AW746" s="38">
        <v>30757</v>
      </c>
      <c r="AX746" s="37">
        <v>159.27000000000001</v>
      </c>
      <c r="AY746" s="7">
        <f>AX746/AX745</f>
        <v>1.0318756073858115</v>
      </c>
      <c r="AZ746" s="4">
        <f>YEAR(AW746)</f>
        <v>1984</v>
      </c>
      <c r="BA746" s="2" t="s">
        <v>6</v>
      </c>
      <c r="BB746" s="12" t="str">
        <f>INDEX($CD$5:$CD$10,MATCH(BA746,$CC$5:$CC$10,0),1)</f>
        <v/>
      </c>
      <c r="BC746" s="12" t="str">
        <f>IF(AND(BB746="Y",AY746&gt;1),"Y","")</f>
        <v/>
      </c>
      <c r="BD746" s="12" t="str">
        <f>IF(AND(BB746="Y",AY746&lt;1),"Y","")</f>
        <v/>
      </c>
      <c r="BE746" s="12" t="str">
        <f>IF(AY746&gt;1,IF(AY745&gt;1,"Y",""),"")</f>
        <v/>
      </c>
      <c r="BF746" s="12" t="str">
        <f>IF(AY746&lt;1,IF(AY745&lt;1,"Y",""),"")</f>
        <v/>
      </c>
      <c r="BG746" s="2"/>
      <c r="BH746" s="2"/>
      <c r="BI746" s="2"/>
      <c r="BJ746" s="2"/>
      <c r="BK746" s="2"/>
      <c r="BL746" s="2"/>
      <c r="BM746" s="4" t="str">
        <f>IF(BR746=BR747,IF(BR746&gt;BR745,BR746&amp;"_O",""),BR746&amp;"_C")</f>
        <v/>
      </c>
      <c r="BN746" s="7" t="str">
        <f>IF(RIGHT(BM746,1)="C",BP746/INDEX($BP$5:$BP$2729,MATCH(BR746&amp;"_O",$BM$5:$BM$2729,0),1),"")</f>
        <v/>
      </c>
      <c r="BO746" s="38">
        <v>31156</v>
      </c>
      <c r="BP746" s="3">
        <v>282.8</v>
      </c>
      <c r="BQ746" s="7">
        <f>BP746/BP745</f>
        <v>1.0078403421240199</v>
      </c>
      <c r="BR746" s="4">
        <f>YEAR(BO746)</f>
        <v>1985</v>
      </c>
      <c r="BS746" s="2" t="s">
        <v>6</v>
      </c>
      <c r="BT746" s="12" t="str">
        <f>INDEX($CD$5:$CD$10,MATCH(BS746,$CC$5:$CC$10,0),1)</f>
        <v/>
      </c>
      <c r="BU746" s="12" t="str">
        <f>IF(AND(BT746="Y",BQ746&gt;1),"Y","")</f>
        <v/>
      </c>
      <c r="BV746" s="12" t="str">
        <f>IF(AND(BT746="Y",BQ746&lt;1),"Y","")</f>
        <v/>
      </c>
      <c r="BW746" s="12" t="str">
        <f>IF(BQ746&gt;1,IF(BQ745&gt;1,"Y",""),"")</f>
        <v>Y</v>
      </c>
      <c r="BX746" s="12" t="str">
        <f>IF(BQ746&lt;1,IF(BQ745&lt;1,"Y",""),"")</f>
        <v/>
      </c>
      <c r="BY746" s="2"/>
      <c r="BZ746" s="2"/>
      <c r="CA746" s="2"/>
    </row>
    <row r="747" spans="2:79">
      <c r="B747" s="4" t="str">
        <f>IF(G747=G748,IF(G747&gt;G746,G747&amp;"_O",""),G747&amp;"_C")</f>
        <v/>
      </c>
      <c r="C747" s="14">
        <f ca="1">RANDBETWEEN(0,1000)/1000</f>
        <v>0.69199999999999995</v>
      </c>
      <c r="D747" s="16">
        <f>D746+1</f>
        <v>743</v>
      </c>
      <c r="E747" s="10">
        <f>ROUNDDOWN(D747/52,0)+1</f>
        <v>15</v>
      </c>
      <c r="F747" s="15">
        <f>F746+7</f>
        <v>49821</v>
      </c>
      <c r="G747" s="4">
        <f>YEAR(F747)</f>
        <v>2036</v>
      </c>
      <c r="H747" s="33">
        <v>0.40200000000000002</v>
      </c>
      <c r="I747" s="33">
        <v>0.374</v>
      </c>
      <c r="J747" s="33">
        <v>0.34399999999999997</v>
      </c>
      <c r="K747" s="16" t="str">
        <f>IF(M746&gt;1,"Up","Down")</f>
        <v>Down</v>
      </c>
      <c r="L747" s="16" t="str">
        <f>IF(K747="Up",IF(H747&lt;$BJ$7,"Up","Down"),IF(H747&lt;$BK$7,"Down","Up"))</f>
        <v>Up</v>
      </c>
      <c r="M747" s="17">
        <f>IF(L747="Up",INDEX($AK$5:$AK$1005,MATCH(I747,$AI$5:$AI$1005,0),1),INDEX($AL$5:$AL$1005,MATCH(J747,$AI$5:$AI$1005,0),1))</f>
        <v>1.0088529073237273</v>
      </c>
      <c r="N747" s="16" t="str">
        <f>IF(P746&gt;1,"Up","Down")</f>
        <v>Down</v>
      </c>
      <c r="O747" s="16" t="str">
        <f>IF(N747="Up",IF(H747&lt;$BJ$12,"Up","Down"),IF(H747&lt;$BK$12,"Down","Up"))</f>
        <v>Down</v>
      </c>
      <c r="P747" s="17">
        <f>IF(O747="Up",INDEX($AP$5:$AP$1005,MATCH(I747,$AI$5:$AI$1005,0),1),INDEX($AQ$5:$AQ$1005,MATCH(J747,$AI$5:$AI$1005,0),1))</f>
        <v>0.97719020051874539</v>
      </c>
      <c r="Q747" s="19">
        <f>T746</f>
        <v>118625.11937493789</v>
      </c>
      <c r="R747" s="19">
        <f>INDEX(model!$S$5:$S$35,MATCH(G747,model!$Q$5:$Q$35,0),1)*model!$O$5</f>
        <v>0</v>
      </c>
      <c r="S747" s="19">
        <f>IF(RIGHT(B747,1)="C",T746*INDEX(model!$T$5:$T$35,MATCH(G747,model!$Q$5:$Q$35,0),1),0)</f>
        <v>0</v>
      </c>
      <c r="T747" s="19">
        <f>(Q747+R747-S747)*M747</f>
        <v>119675.29656303031</v>
      </c>
      <c r="U747" s="19">
        <f>X746</f>
        <v>178842.87265728996</v>
      </c>
      <c r="V747" s="19">
        <f>INDEX(model!$S$5:$S$35,MATCH(G747,model!$Q$5:$Q$35,0),1)*model!$O$6</f>
        <v>0</v>
      </c>
      <c r="W747" s="19">
        <f>IF(RIGHT(B747,1)="C",X746*INDEX(model!$T$5:$T$35,MATCH(G747,model!$Q$5:$Q$35,0),1),0)</f>
        <v>0</v>
      </c>
      <c r="X747" s="19">
        <f>(U747+V747-W747)*P747</f>
        <v>174763.50259332563</v>
      </c>
      <c r="Y747" s="19"/>
      <c r="Z747" s="36" t="str">
        <f>K747&amp;L747</f>
        <v>DownUp</v>
      </c>
      <c r="AA747" s="36" t="str">
        <f>N747&amp;O747</f>
        <v>DownDown</v>
      </c>
      <c r="AB747" s="19"/>
      <c r="AC747" s="19"/>
      <c r="AD747" s="19"/>
      <c r="AE747" s="19"/>
      <c r="AI747" s="18">
        <f>ROUND(AI746-0.001,3)</f>
        <v>0.25800000000000001</v>
      </c>
      <c r="AJ747" s="9">
        <f t="array" ref="AJ747">PERCENTILE(IF($BB$5:$BB$2729="Y",$AY$5:$AY$2729),$AI747)</f>
        <v>0.99040026809880399</v>
      </c>
      <c r="AK747" s="9">
        <f t="array" ref="AK747">PERCENTILE(IF($BC$5:$BC$2729="Y",$AY$5:$AY$2729),$AI747)</f>
        <v>1.006214402554565</v>
      </c>
      <c r="AL747" s="9">
        <f t="array" ref="AL747">PERCENTILE(IF($BD$5:$BD$2729="Y",$AY$5:$AY$2729),$AI747)</f>
        <v>0.97795473380155962</v>
      </c>
      <c r="AM747" s="41" t="str">
        <f>IF(AI747&lt;$BJ$7,"Up","Down")</f>
        <v>Up</v>
      </c>
      <c r="AN747" s="41" t="str">
        <f>IF(AI747&lt;$BK$7,"Down","Up")</f>
        <v>Down</v>
      </c>
      <c r="AO747" s="9">
        <f t="array" ref="AO747">PERCENTILE(IF($BT$5:$BT$2729="Y",$BQ$5:$BQ$2729),$AI747)</f>
        <v>0.98892173812110085</v>
      </c>
      <c r="AP747" s="9">
        <f t="array" ref="AP747">PERCENTILE(IF($BU$5:$BU$2729="Y",$BQ$5:$BQ$2729),$AI747)</f>
        <v>1.0084312605343397</v>
      </c>
      <c r="AQ747" s="9">
        <f t="array" ref="AQ747">PERCENTILE(IF($BV$5:$BV$2729="Y",$BQ$5:$BQ$2729),$AI747)</f>
        <v>0.97094884911952983</v>
      </c>
      <c r="AR747" s="41" t="str">
        <f>IF(AI747&lt;$BJ$12,"Up","Down")</f>
        <v>Up</v>
      </c>
      <c r="AS747" s="41" t="str">
        <f>IF(AI747&lt;$BK$12,"Down","Up")</f>
        <v>Down</v>
      </c>
      <c r="AU747" s="4" t="str">
        <f>IF(AZ747=AZ748,IF(AZ747&gt;AZ746,AZ747&amp;"_O",""),AZ747&amp;"_C")</f>
        <v/>
      </c>
      <c r="AV747" s="7" t="str">
        <f>IF(RIGHT(AU747,1)="C",AX747/INDEX($AX$5:$AX$2729,MATCH(AZ747&amp;"_O",$AU$5:$AU$2729,0),1),"")</f>
        <v/>
      </c>
      <c r="AW747" s="38">
        <v>30764</v>
      </c>
      <c r="AX747" s="37">
        <v>156.86000000000001</v>
      </c>
      <c r="AY747" s="7">
        <f>AX747/AX746</f>
        <v>0.98486846235951531</v>
      </c>
      <c r="AZ747" s="4">
        <f>YEAR(AW747)</f>
        <v>1984</v>
      </c>
      <c r="BA747" s="2" t="s">
        <v>6</v>
      </c>
      <c r="BB747" s="12" t="str">
        <f>INDEX($CD$5:$CD$10,MATCH(BA747,$CC$5:$CC$10,0),1)</f>
        <v/>
      </c>
      <c r="BC747" s="12" t="str">
        <f>IF(AND(BB747="Y",AY747&gt;1),"Y","")</f>
        <v/>
      </c>
      <c r="BD747" s="12" t="str">
        <f>IF(AND(BB747="Y",AY747&lt;1),"Y","")</f>
        <v/>
      </c>
      <c r="BE747" s="12" t="str">
        <f>IF(AY747&gt;1,IF(AY746&gt;1,"Y",""),"")</f>
        <v/>
      </c>
      <c r="BF747" s="12" t="str">
        <f>IF(AY747&lt;1,IF(AY746&lt;1,"Y",""),"")</f>
        <v/>
      </c>
      <c r="BG747" s="2"/>
      <c r="BH747" s="2"/>
      <c r="BI747" s="2"/>
      <c r="BJ747" s="2"/>
      <c r="BK747" s="2"/>
      <c r="BL747" s="2"/>
      <c r="BM747" s="4" t="str">
        <f>IF(BR747=BR748,IF(BR747&gt;BR746,BR747&amp;"_O",""),BR747&amp;"_C")</f>
        <v/>
      </c>
      <c r="BN747" s="7" t="str">
        <f>IF(RIGHT(BM747,1)="C",BP747/INDEX($BP$5:$BP$2729,MATCH(BR747&amp;"_O",$BM$5:$BM$2729,0),1),"")</f>
        <v/>
      </c>
      <c r="BO747" s="38">
        <v>31163</v>
      </c>
      <c r="BP747" s="3">
        <v>284.10000000000002</v>
      </c>
      <c r="BQ747" s="7">
        <f>BP747/BP746</f>
        <v>1.0045968882602547</v>
      </c>
      <c r="BR747" s="4">
        <f>YEAR(BO747)</f>
        <v>1985</v>
      </c>
      <c r="BS747" s="2" t="s">
        <v>6</v>
      </c>
      <c r="BT747" s="12" t="str">
        <f>INDEX($CD$5:$CD$10,MATCH(BS747,$CC$5:$CC$10,0),1)</f>
        <v/>
      </c>
      <c r="BU747" s="12" t="str">
        <f>IF(AND(BT747="Y",BQ747&gt;1),"Y","")</f>
        <v/>
      </c>
      <c r="BV747" s="12" t="str">
        <f>IF(AND(BT747="Y",BQ747&lt;1),"Y","")</f>
        <v/>
      </c>
      <c r="BW747" s="12" t="str">
        <f>IF(BQ747&gt;1,IF(BQ746&gt;1,"Y",""),"")</f>
        <v>Y</v>
      </c>
      <c r="BX747" s="12" t="str">
        <f>IF(BQ747&lt;1,IF(BQ746&lt;1,"Y",""),"")</f>
        <v/>
      </c>
      <c r="BY747" s="2"/>
      <c r="BZ747" s="2"/>
      <c r="CA747" s="2"/>
    </row>
    <row r="748" spans="2:79">
      <c r="B748" s="4" t="str">
        <f>IF(G748=G749,IF(G748&gt;G747,G748&amp;"_O",""),G748&amp;"_C")</f>
        <v/>
      </c>
      <c r="C748" s="14">
        <f ca="1">RANDBETWEEN(0,1000)/1000</f>
        <v>0.76100000000000001</v>
      </c>
      <c r="D748" s="16">
        <f>D747+1</f>
        <v>744</v>
      </c>
      <c r="E748" s="10">
        <f>ROUNDDOWN(D748/52,0)+1</f>
        <v>15</v>
      </c>
      <c r="F748" s="15">
        <f>F747+7</f>
        <v>49828</v>
      </c>
      <c r="G748" s="4">
        <f>YEAR(F748)</f>
        <v>2036</v>
      </c>
      <c r="H748" s="33">
        <v>0.41299999999999998</v>
      </c>
      <c r="I748" s="33">
        <v>0.54800000000000004</v>
      </c>
      <c r="J748" s="33">
        <v>0.69899999999999995</v>
      </c>
      <c r="K748" s="16" t="str">
        <f>IF(M747&gt;1,"Up","Down")</f>
        <v>Up</v>
      </c>
      <c r="L748" s="16" t="str">
        <f>IF(K748="Up",IF(H748&lt;$BJ$7,"Up","Down"),IF(H748&lt;$BK$7,"Down","Up"))</f>
        <v>Up</v>
      </c>
      <c r="M748" s="17">
        <f>IF(L748="Up",INDEX($AK$5:$AK$1005,MATCH(I748,$AI$5:$AI$1005,0),1),INDEX($AL$5:$AL$1005,MATCH(J748,$AI$5:$AI$1005,0),1))</f>
        <v>1.0135285103956972</v>
      </c>
      <c r="N748" s="16" t="str">
        <f>IF(P747&gt;1,"Up","Down")</f>
        <v>Down</v>
      </c>
      <c r="O748" s="16" t="str">
        <f>IF(N748="Up",IF(H748&lt;$BJ$12,"Up","Down"),IF(H748&lt;$BK$12,"Down","Up"))</f>
        <v>Down</v>
      </c>
      <c r="P748" s="17">
        <f>IF(O748="Up",INDEX($AP$5:$AP$1005,MATCH(I748,$AI$5:$AI$1005,0),1),INDEX($AQ$5:$AQ$1005,MATCH(J748,$AI$5:$AI$1005,0),1))</f>
        <v>0.99257283306941047</v>
      </c>
      <c r="Q748" s="19">
        <f>T747</f>
        <v>119675.29656303031</v>
      </c>
      <c r="R748" s="19">
        <f>INDEX(model!$S$5:$S$35,MATCH(G748,model!$Q$5:$Q$35,0),1)*model!$O$5</f>
        <v>0</v>
      </c>
      <c r="S748" s="19">
        <f>IF(RIGHT(B748,1)="C",T747*INDEX(model!$T$5:$T$35,MATCH(G748,model!$Q$5:$Q$35,0),1),0)</f>
        <v>0</v>
      </c>
      <c r="T748" s="19">
        <f>(Q748+R748-S748)*M748</f>
        <v>121294.32505669142</v>
      </c>
      <c r="U748" s="19">
        <f>X747</f>
        <v>174763.50259332563</v>
      </c>
      <c r="V748" s="19">
        <f>INDEX(model!$S$5:$S$35,MATCH(G748,model!$Q$5:$Q$35,0),1)*model!$O$6</f>
        <v>0</v>
      </c>
      <c r="W748" s="19">
        <f>IF(RIGHT(B748,1)="C",X747*INDEX(model!$T$5:$T$35,MATCH(G748,model!$Q$5:$Q$35,0),1),0)</f>
        <v>0</v>
      </c>
      <c r="X748" s="19">
        <f>(U748+V748-W748)*P748</f>
        <v>173465.50488619047</v>
      </c>
      <c r="Y748" s="19"/>
      <c r="Z748" s="36" t="str">
        <f>K748&amp;L748</f>
        <v>UpUp</v>
      </c>
      <c r="AA748" s="36" t="str">
        <f>N748&amp;O748</f>
        <v>DownDown</v>
      </c>
      <c r="AB748" s="19"/>
      <c r="AC748" s="19"/>
      <c r="AD748" s="19"/>
      <c r="AE748" s="19"/>
      <c r="AI748" s="18">
        <f>ROUND(AI747-0.001,3)</f>
        <v>0.25700000000000001</v>
      </c>
      <c r="AJ748" s="9">
        <f t="array" ref="AJ748">PERCENTILE(IF($BB$5:$BB$2729="Y",$AY$5:$AY$2729),$AI748)</f>
        <v>0.99035303627016269</v>
      </c>
      <c r="AK748" s="9">
        <f t="array" ref="AK748">PERCENTILE(IF($BC$5:$BC$2729="Y",$AY$5:$AY$2729),$AI748)</f>
        <v>1.0061886915972598</v>
      </c>
      <c r="AL748" s="9">
        <f t="array" ref="AL748">PERCENTILE(IF($BD$5:$BD$2729="Y",$AY$5:$AY$2729),$AI748)</f>
        <v>0.97790548041255387</v>
      </c>
      <c r="AM748" s="41" t="str">
        <f>IF(AI748&lt;$BJ$7,"Up","Down")</f>
        <v>Up</v>
      </c>
      <c r="AN748" s="41" t="str">
        <f>IF(AI748&lt;$BK$7,"Down","Up")</f>
        <v>Down</v>
      </c>
      <c r="AO748" s="9">
        <f t="array" ref="AO748">PERCENTILE(IF($BT$5:$BT$2729="Y",$BQ$5:$BQ$2729),$AI748)</f>
        <v>0.98882760962547855</v>
      </c>
      <c r="AP748" s="9">
        <f t="array" ref="AP748">PERCENTILE(IF($BU$5:$BU$2729="Y",$BQ$5:$BQ$2729),$AI748)</f>
        <v>1.0084176446045694</v>
      </c>
      <c r="AQ748" s="9">
        <f t="array" ref="AQ748">PERCENTILE(IF($BV$5:$BV$2729="Y",$BQ$5:$BQ$2729),$AI748)</f>
        <v>0.97087994805214717</v>
      </c>
      <c r="AR748" s="41" t="str">
        <f>IF(AI748&lt;$BJ$12,"Up","Down")</f>
        <v>Up</v>
      </c>
      <c r="AS748" s="41" t="str">
        <f>IF(AI748&lt;$BK$12,"Down","Up")</f>
        <v>Down</v>
      </c>
      <c r="AU748" s="4" t="str">
        <f>IF(AZ748=AZ749,IF(AZ748&gt;AZ747,AZ748&amp;"_O",""),AZ748&amp;"_C")</f>
        <v/>
      </c>
      <c r="AV748" s="7" t="str">
        <f>IF(RIGHT(AU748,1)="C",AX748/INDEX($AX$5:$AX$2729,MATCH(AZ748&amp;"_O",$AU$5:$AU$2729,0),1),"")</f>
        <v/>
      </c>
      <c r="AW748" s="38">
        <v>30771</v>
      </c>
      <c r="AX748" s="37">
        <v>159.18</v>
      </c>
      <c r="AY748" s="7">
        <f>AX748/AX747</f>
        <v>1.0147902588295294</v>
      </c>
      <c r="AZ748" s="4">
        <f>YEAR(AW748)</f>
        <v>1984</v>
      </c>
      <c r="BA748" s="2" t="s">
        <v>6</v>
      </c>
      <c r="BB748" s="12" t="str">
        <f>INDEX($CD$5:$CD$10,MATCH(BA748,$CC$5:$CC$10,0),1)</f>
        <v/>
      </c>
      <c r="BC748" s="12" t="str">
        <f>IF(AND(BB748="Y",AY748&gt;1),"Y","")</f>
        <v/>
      </c>
      <c r="BD748" s="12" t="str">
        <f>IF(AND(BB748="Y",AY748&lt;1),"Y","")</f>
        <v/>
      </c>
      <c r="BE748" s="12" t="str">
        <f>IF(AY748&gt;1,IF(AY747&gt;1,"Y",""),"")</f>
        <v/>
      </c>
      <c r="BF748" s="12" t="str">
        <f>IF(AY748&lt;1,IF(AY747&lt;1,"Y",""),"")</f>
        <v/>
      </c>
      <c r="BG748" s="2"/>
      <c r="BH748" s="2"/>
      <c r="BI748" s="2"/>
      <c r="BJ748" s="2"/>
      <c r="BK748" s="2"/>
      <c r="BL748" s="2"/>
      <c r="BM748" s="4" t="str">
        <f>IF(BR748=BR749,IF(BR748&gt;BR747,BR748&amp;"_O",""),BR748&amp;"_C")</f>
        <v/>
      </c>
      <c r="BN748" s="7" t="str">
        <f>IF(RIGHT(BM748,1)="C",BP748/INDEX($BP$5:$BP$2729,MATCH(BR748&amp;"_O",$BM$5:$BM$2729,0),1),"")</f>
        <v/>
      </c>
      <c r="BO748" s="38">
        <v>31170</v>
      </c>
      <c r="BP748" s="3">
        <v>280.3</v>
      </c>
      <c r="BQ748" s="7">
        <f>BP748/BP747</f>
        <v>0.98662442801830341</v>
      </c>
      <c r="BR748" s="4">
        <f>YEAR(BO748)</f>
        <v>1985</v>
      </c>
      <c r="BS748" s="2" t="s">
        <v>6</v>
      </c>
      <c r="BT748" s="12" t="str">
        <f>INDEX($CD$5:$CD$10,MATCH(BS748,$CC$5:$CC$10,0),1)</f>
        <v/>
      </c>
      <c r="BU748" s="12" t="str">
        <f>IF(AND(BT748="Y",BQ748&gt;1),"Y","")</f>
        <v/>
      </c>
      <c r="BV748" s="12" t="str">
        <f>IF(AND(BT748="Y",BQ748&lt;1),"Y","")</f>
        <v/>
      </c>
      <c r="BW748" s="12" t="str">
        <f>IF(BQ748&gt;1,IF(BQ747&gt;1,"Y",""),"")</f>
        <v/>
      </c>
      <c r="BX748" s="12" t="str">
        <f>IF(BQ748&lt;1,IF(BQ747&lt;1,"Y",""),"")</f>
        <v/>
      </c>
      <c r="BY748" s="2"/>
      <c r="BZ748" s="2"/>
      <c r="CA748" s="2"/>
    </row>
    <row r="749" spans="2:79">
      <c r="B749" s="4" t="str">
        <f>IF(G749=G750,IF(G749&gt;G748,G749&amp;"_O",""),G749&amp;"_C")</f>
        <v/>
      </c>
      <c r="C749" s="14">
        <f ca="1">RANDBETWEEN(0,1000)/1000</f>
        <v>0.52500000000000002</v>
      </c>
      <c r="D749" s="16">
        <f>D748+1</f>
        <v>745</v>
      </c>
      <c r="E749" s="10">
        <f>ROUNDDOWN(D749/52,0)+1</f>
        <v>15</v>
      </c>
      <c r="F749" s="15">
        <f>F748+7</f>
        <v>49835</v>
      </c>
      <c r="G749" s="4">
        <f>YEAR(F749)</f>
        <v>2036</v>
      </c>
      <c r="H749" s="33">
        <v>0.745</v>
      </c>
      <c r="I749" s="33">
        <v>0.54700000000000004</v>
      </c>
      <c r="J749" s="33">
        <v>1.9E-2</v>
      </c>
      <c r="K749" s="16" t="str">
        <f>IF(M748&gt;1,"Up","Down")</f>
        <v>Up</v>
      </c>
      <c r="L749" s="16" t="str">
        <f>IF(K749="Up",IF(H749&lt;$BJ$7,"Up","Down"),IF(H749&lt;$BK$7,"Down","Up"))</f>
        <v>Down</v>
      </c>
      <c r="M749" s="17">
        <f>IF(L749="Up",INDEX($AK$5:$AK$1005,MATCH(I749,$AI$5:$AI$1005,0),1),INDEX($AL$5:$AL$1005,MATCH(J749,$AI$5:$AI$1005,0),1))</f>
        <v>0.93797549851113715</v>
      </c>
      <c r="N749" s="16" t="str">
        <f>IF(P748&gt;1,"Up","Down")</f>
        <v>Down</v>
      </c>
      <c r="O749" s="16" t="str">
        <f>IF(N749="Up",IF(H749&lt;$BJ$12,"Up","Down"),IF(H749&lt;$BK$12,"Down","Up"))</f>
        <v>Up</v>
      </c>
      <c r="P749" s="17">
        <f>IF(O749="Up",INDEX($AP$5:$AP$1005,MATCH(I749,$AI$5:$AI$1005,0),1),INDEX($AQ$5:$AQ$1005,MATCH(J749,$AI$5:$AI$1005,0),1))</f>
        <v>1.0189644085791953</v>
      </c>
      <c r="Q749" s="19">
        <f>T748</f>
        <v>121294.32505669142</v>
      </c>
      <c r="R749" s="19">
        <f>INDEX(model!$S$5:$S$35,MATCH(G749,model!$Q$5:$Q$35,0),1)*model!$O$5</f>
        <v>0</v>
      </c>
      <c r="S749" s="19">
        <f>IF(RIGHT(B749,1)="C",T748*INDEX(model!$T$5:$T$35,MATCH(G749,model!$Q$5:$Q$35,0),1),0)</f>
        <v>0</v>
      </c>
      <c r="T749" s="19">
        <f>(Q749+R749-S749)*M749</f>
        <v>113771.10501162204</v>
      </c>
      <c r="U749" s="19">
        <f>X748</f>
        <v>173465.50488619047</v>
      </c>
      <c r="V749" s="19">
        <f>INDEX(model!$S$5:$S$35,MATCH(G749,model!$Q$5:$Q$35,0),1)*model!$O$6</f>
        <v>0</v>
      </c>
      <c r="W749" s="19">
        <f>IF(RIGHT(B749,1)="C",X748*INDEX(model!$T$5:$T$35,MATCH(G749,model!$Q$5:$Q$35,0),1),0)</f>
        <v>0</v>
      </c>
      <c r="X749" s="19">
        <f>(U749+V749-W749)*P749</f>
        <v>176755.17559524858</v>
      </c>
      <c r="Y749" s="19"/>
      <c r="Z749" s="36" t="str">
        <f>K749&amp;L749</f>
        <v>UpDown</v>
      </c>
      <c r="AA749" s="36" t="str">
        <f>N749&amp;O749</f>
        <v>DownUp</v>
      </c>
      <c r="AB749" s="19"/>
      <c r="AC749" s="19"/>
      <c r="AD749" s="19"/>
      <c r="AE749" s="19"/>
      <c r="AI749" s="18">
        <f>ROUND(AI748-0.001,3)</f>
        <v>0.25600000000000001</v>
      </c>
      <c r="AJ749" s="9">
        <f t="array" ref="AJ749">PERCENTILE(IF($BB$5:$BB$2729="Y",$AY$5:$AY$2729),$AI749)</f>
        <v>0.99032799878373656</v>
      </c>
      <c r="AK749" s="9">
        <f t="array" ref="AK749">PERCENTILE(IF($BC$5:$BC$2729="Y",$AY$5:$AY$2729),$AI749)</f>
        <v>1.0061788072711615</v>
      </c>
      <c r="AL749" s="9">
        <f t="array" ref="AL749">PERCENTILE(IF($BD$5:$BD$2729="Y",$AY$5:$AY$2729),$AI749)</f>
        <v>0.97790422352869888</v>
      </c>
      <c r="AM749" s="41" t="str">
        <f>IF(AI749&lt;$BJ$7,"Up","Down")</f>
        <v>Up</v>
      </c>
      <c r="AN749" s="41" t="str">
        <f>IF(AI749&lt;$BK$7,"Down","Up")</f>
        <v>Down</v>
      </c>
      <c r="AO749" s="9">
        <f t="array" ref="AO749">PERCENTILE(IF($BT$5:$BT$2729="Y",$BQ$5:$BQ$2729),$AI749)</f>
        <v>0.98871602203197029</v>
      </c>
      <c r="AP749" s="9">
        <f t="array" ref="AP749">PERCENTILE(IF($BU$5:$BU$2729="Y",$BQ$5:$BQ$2729),$AI749)</f>
        <v>1.008406240224621</v>
      </c>
      <c r="AQ749" s="9">
        <f t="array" ref="AQ749">PERCENTILE(IF($BV$5:$BV$2729="Y",$BQ$5:$BQ$2729),$AI749)</f>
        <v>0.9708267529494603</v>
      </c>
      <c r="AR749" s="41" t="str">
        <f>IF(AI749&lt;$BJ$12,"Up","Down")</f>
        <v>Up</v>
      </c>
      <c r="AS749" s="41" t="str">
        <f>IF(AI749&lt;$BK$12,"Down","Up")</f>
        <v>Down</v>
      </c>
      <c r="AU749" s="4" t="str">
        <f>IF(AZ749=AZ750,IF(AZ749&gt;AZ748,AZ749&amp;"_O",""),AZ749&amp;"_C")</f>
        <v/>
      </c>
      <c r="AV749" s="7" t="str">
        <f>IF(RIGHT(AU749,1)="C",AX749/INDEX($AX$5:$AX$2729,MATCH(AZ749&amp;"_O",$AU$5:$AU$2729,0),1),"")</f>
        <v/>
      </c>
      <c r="AW749" s="38">
        <v>30778</v>
      </c>
      <c r="AX749" s="37">
        <v>155.47999999999999</v>
      </c>
      <c r="AY749" s="7">
        <f>AX749/AX748</f>
        <v>0.97675587385349905</v>
      </c>
      <c r="AZ749" s="4">
        <f>YEAR(AW749)</f>
        <v>1984</v>
      </c>
      <c r="BA749" s="2" t="s">
        <v>6</v>
      </c>
      <c r="BB749" s="12" t="str">
        <f>INDEX($CD$5:$CD$10,MATCH(BA749,$CC$5:$CC$10,0),1)</f>
        <v/>
      </c>
      <c r="BC749" s="12" t="str">
        <f>IF(AND(BB749="Y",AY749&gt;1),"Y","")</f>
        <v/>
      </c>
      <c r="BD749" s="12" t="str">
        <f>IF(AND(BB749="Y",AY749&lt;1),"Y","")</f>
        <v/>
      </c>
      <c r="BE749" s="12" t="str">
        <f>IF(AY749&gt;1,IF(AY748&gt;1,"Y",""),"")</f>
        <v/>
      </c>
      <c r="BF749" s="12" t="str">
        <f>IF(AY749&lt;1,IF(AY748&lt;1,"Y",""),"")</f>
        <v/>
      </c>
      <c r="BG749" s="2"/>
      <c r="BH749" s="2"/>
      <c r="BI749" s="2"/>
      <c r="BJ749" s="2"/>
      <c r="BK749" s="2"/>
      <c r="BL749" s="2"/>
      <c r="BM749" s="4" t="str">
        <f>IF(BR749=BR750,IF(BR749&gt;BR748,BR749&amp;"_O",""),BR749&amp;"_C")</f>
        <v/>
      </c>
      <c r="BN749" s="7" t="str">
        <f>IF(RIGHT(BM749,1)="C",BP749/INDEX($BP$5:$BP$2729,MATCH(BR749&amp;"_O",$BM$5:$BM$2729,0),1),"")</f>
        <v/>
      </c>
      <c r="BO749" s="38">
        <v>31177</v>
      </c>
      <c r="BP749" s="3">
        <v>287.5</v>
      </c>
      <c r="BQ749" s="7">
        <f>BP749/BP748</f>
        <v>1.0256867641812344</v>
      </c>
      <c r="BR749" s="4">
        <f>YEAR(BO749)</f>
        <v>1985</v>
      </c>
      <c r="BS749" s="2" t="s">
        <v>6</v>
      </c>
      <c r="BT749" s="12" t="str">
        <f>INDEX($CD$5:$CD$10,MATCH(BS749,$CC$5:$CC$10,0),1)</f>
        <v/>
      </c>
      <c r="BU749" s="12" t="str">
        <f>IF(AND(BT749="Y",BQ749&gt;1),"Y","")</f>
        <v/>
      </c>
      <c r="BV749" s="12" t="str">
        <f>IF(AND(BT749="Y",BQ749&lt;1),"Y","")</f>
        <v/>
      </c>
      <c r="BW749" s="12" t="str">
        <f>IF(BQ749&gt;1,IF(BQ748&gt;1,"Y",""),"")</f>
        <v/>
      </c>
      <c r="BX749" s="12" t="str">
        <f>IF(BQ749&lt;1,IF(BQ748&lt;1,"Y",""),"")</f>
        <v/>
      </c>
      <c r="BY749" s="2"/>
      <c r="BZ749" s="2"/>
      <c r="CA749" s="2"/>
    </row>
    <row r="750" spans="2:79">
      <c r="B750" s="4" t="str">
        <f>IF(G750=G751,IF(G750&gt;G749,G750&amp;"_O",""),G750&amp;"_C")</f>
        <v/>
      </c>
      <c r="C750" s="14">
        <f ca="1">RANDBETWEEN(0,1000)/1000</f>
        <v>0.622</v>
      </c>
      <c r="D750" s="16">
        <f>D749+1</f>
        <v>746</v>
      </c>
      <c r="E750" s="10">
        <f>ROUNDDOWN(D750/52,0)+1</f>
        <v>15</v>
      </c>
      <c r="F750" s="15">
        <f>F749+7</f>
        <v>49842</v>
      </c>
      <c r="G750" s="4">
        <f>YEAR(F750)</f>
        <v>2036</v>
      </c>
      <c r="H750" s="33">
        <v>0.42199999999999999</v>
      </c>
      <c r="I750" s="33">
        <v>0.128</v>
      </c>
      <c r="J750" s="33">
        <v>0.22900000000000001</v>
      </c>
      <c r="K750" s="16" t="str">
        <f>IF(M749&gt;1,"Up","Down")</f>
        <v>Down</v>
      </c>
      <c r="L750" s="16" t="str">
        <f>IF(K750="Up",IF(H750&lt;$BJ$7,"Up","Down"),IF(H750&lt;$BK$7,"Down","Up"))</f>
        <v>Up</v>
      </c>
      <c r="M750" s="17">
        <f>IF(L750="Up",INDEX($AK$5:$AK$1005,MATCH(I750,$AI$5:$AI$1005,0),1),INDEX($AL$5:$AL$1005,MATCH(J750,$AI$5:$AI$1005,0),1))</f>
        <v>1.003080125206689</v>
      </c>
      <c r="N750" s="16" t="str">
        <f>IF(P749&gt;1,"Up","Down")</f>
        <v>Up</v>
      </c>
      <c r="O750" s="16" t="str">
        <f>IF(N750="Up",IF(H750&lt;$BJ$12,"Up","Down"),IF(H750&lt;$BK$12,"Down","Up"))</f>
        <v>Up</v>
      </c>
      <c r="P750" s="17">
        <f>IF(O750="Up",INDEX($AP$5:$AP$1005,MATCH(I750,$AI$5:$AI$1005,0),1),INDEX($AQ$5:$AQ$1005,MATCH(J750,$AI$5:$AI$1005,0),1))</f>
        <v>1.0042157190564716</v>
      </c>
      <c r="Q750" s="19">
        <f>T749</f>
        <v>113771.10501162204</v>
      </c>
      <c r="R750" s="19">
        <f>INDEX(model!$S$5:$S$35,MATCH(G750,model!$Q$5:$Q$35,0),1)*model!$O$5</f>
        <v>0</v>
      </c>
      <c r="S750" s="19">
        <f>IF(RIGHT(B750,1)="C",T749*INDEX(model!$T$5:$T$35,MATCH(G750,model!$Q$5:$Q$35,0),1),0)</f>
        <v>0</v>
      </c>
      <c r="T750" s="19">
        <f>(Q750+R750-S750)*M750</f>
        <v>114121.5342599612</v>
      </c>
      <c r="U750" s="19">
        <f>X749</f>
        <v>176755.17559524858</v>
      </c>
      <c r="V750" s="19">
        <f>INDEX(model!$S$5:$S$35,MATCH(G750,model!$Q$5:$Q$35,0),1)*model!$O$6</f>
        <v>0</v>
      </c>
      <c r="W750" s="19">
        <f>IF(RIGHT(B750,1)="C",X749*INDEX(model!$T$5:$T$35,MATCH(G750,model!$Q$5:$Q$35,0),1),0)</f>
        <v>0</v>
      </c>
      <c r="X750" s="19">
        <f>(U750+V750-W750)*P750</f>
        <v>177500.32575733543</v>
      </c>
      <c r="Y750" s="19"/>
      <c r="Z750" s="36" t="str">
        <f>K750&amp;L750</f>
        <v>DownUp</v>
      </c>
      <c r="AA750" s="36" t="str">
        <f>N750&amp;O750</f>
        <v>UpUp</v>
      </c>
      <c r="AB750" s="19"/>
      <c r="AC750" s="19"/>
      <c r="AD750" s="19"/>
      <c r="AE750" s="19"/>
      <c r="AI750" s="18">
        <f>ROUND(AI749-0.001,3)</f>
        <v>0.255</v>
      </c>
      <c r="AJ750" s="9">
        <f t="array" ref="AJ750">PERCENTILE(IF($BB$5:$BB$2729="Y",$AY$5:$AY$2729),$AI750)</f>
        <v>0.99030937524324347</v>
      </c>
      <c r="AK750" s="9">
        <f t="array" ref="AK750">PERCENTILE(IF($BC$5:$BC$2729="Y",$AY$5:$AY$2729),$AI750)</f>
        <v>1.006155801607886</v>
      </c>
      <c r="AL750" s="9">
        <f t="array" ref="AL750">PERCENTILE(IF($BD$5:$BD$2729="Y",$AY$5:$AY$2729),$AI750)</f>
        <v>0.97787745584831609</v>
      </c>
      <c r="AM750" s="41" t="str">
        <f>IF(AI750&lt;$BJ$7,"Up","Down")</f>
        <v>Up</v>
      </c>
      <c r="AN750" s="41" t="str">
        <f>IF(AI750&lt;$BK$7,"Down","Up")</f>
        <v>Down</v>
      </c>
      <c r="AO750" s="9">
        <f t="array" ref="AO750">PERCENTILE(IF($BT$5:$BT$2729="Y",$BQ$5:$BQ$2729),$AI750)</f>
        <v>0.98862720592216136</v>
      </c>
      <c r="AP750" s="9">
        <f t="array" ref="AP750">PERCENTILE(IF($BU$5:$BU$2729="Y",$BQ$5:$BQ$2729),$AI750)</f>
        <v>1.0083714494591363</v>
      </c>
      <c r="AQ750" s="9">
        <f t="array" ref="AQ750">PERCENTILE(IF($BV$5:$BV$2729="Y",$BQ$5:$BQ$2729),$AI750)</f>
        <v>0.97067474106825768</v>
      </c>
      <c r="AR750" s="41" t="str">
        <f>IF(AI750&lt;$BJ$12,"Up","Down")</f>
        <v>Up</v>
      </c>
      <c r="AS750" s="41" t="str">
        <f>IF(AI750&lt;$BK$12,"Down","Up")</f>
        <v>Down</v>
      </c>
      <c r="AU750" s="4" t="str">
        <f>IF(AZ750=AZ751,IF(AZ750&gt;AZ749,AZ750&amp;"_O",""),AZ750&amp;"_C")</f>
        <v/>
      </c>
      <c r="AV750" s="7" t="str">
        <f>IF(RIGHT(AU750,1)="C",AX750/INDEX($AX$5:$AX$2729,MATCH(AZ750&amp;"_O",$AU$5:$AU$2729,0),1),"")</f>
        <v/>
      </c>
      <c r="AW750" s="38">
        <v>30785</v>
      </c>
      <c r="AX750" s="37">
        <v>157.31</v>
      </c>
      <c r="AY750" s="7">
        <f>AX750/AX749</f>
        <v>1.0117700025726781</v>
      </c>
      <c r="AZ750" s="4">
        <f>YEAR(AW750)</f>
        <v>1984</v>
      </c>
      <c r="BA750" s="2" t="s">
        <v>6</v>
      </c>
      <c r="BB750" s="12" t="str">
        <f>INDEX($CD$5:$CD$10,MATCH(BA750,$CC$5:$CC$10,0),1)</f>
        <v/>
      </c>
      <c r="BC750" s="12" t="str">
        <f>IF(AND(BB750="Y",AY750&gt;1),"Y","")</f>
        <v/>
      </c>
      <c r="BD750" s="12" t="str">
        <f>IF(AND(BB750="Y",AY750&lt;1),"Y","")</f>
        <v/>
      </c>
      <c r="BE750" s="12" t="str">
        <f>IF(AY750&gt;1,IF(AY749&gt;1,"Y",""),"")</f>
        <v/>
      </c>
      <c r="BF750" s="12" t="str">
        <f>IF(AY750&lt;1,IF(AY749&lt;1,"Y",""),"")</f>
        <v/>
      </c>
      <c r="BG750" s="2"/>
      <c r="BH750" s="2"/>
      <c r="BI750" s="2"/>
      <c r="BJ750" s="2"/>
      <c r="BK750" s="2"/>
      <c r="BL750" s="2"/>
      <c r="BM750" s="4" t="str">
        <f>IF(BR750=BR751,IF(BR750&gt;BR749,BR750&amp;"_O",""),BR750&amp;"_C")</f>
        <v/>
      </c>
      <c r="BN750" s="7" t="str">
        <f>IF(RIGHT(BM750,1)="C",BP750/INDEX($BP$5:$BP$2729,MATCH(BR750&amp;"_O",$BM$5:$BM$2729,0),1),"")</f>
        <v/>
      </c>
      <c r="BO750" s="38">
        <v>31184</v>
      </c>
      <c r="BP750" s="3">
        <v>291.7</v>
      </c>
      <c r="BQ750" s="7">
        <f>BP750/BP749</f>
        <v>1.0146086956521738</v>
      </c>
      <c r="BR750" s="4">
        <f>YEAR(BO750)</f>
        <v>1985</v>
      </c>
      <c r="BS750" s="2" t="s">
        <v>6</v>
      </c>
      <c r="BT750" s="12" t="str">
        <f>INDEX($CD$5:$CD$10,MATCH(BS750,$CC$5:$CC$10,0),1)</f>
        <v/>
      </c>
      <c r="BU750" s="12" t="str">
        <f>IF(AND(BT750="Y",BQ750&gt;1),"Y","")</f>
        <v/>
      </c>
      <c r="BV750" s="12" t="str">
        <f>IF(AND(BT750="Y",BQ750&lt;1),"Y","")</f>
        <v/>
      </c>
      <c r="BW750" s="12" t="str">
        <f>IF(BQ750&gt;1,IF(BQ749&gt;1,"Y",""),"")</f>
        <v>Y</v>
      </c>
      <c r="BX750" s="12" t="str">
        <f>IF(BQ750&lt;1,IF(BQ749&lt;1,"Y",""),"")</f>
        <v/>
      </c>
      <c r="BY750" s="2"/>
      <c r="BZ750" s="2"/>
      <c r="CA750" s="2"/>
    </row>
    <row r="751" spans="2:79">
      <c r="B751" s="4" t="str">
        <f>IF(G751=G752,IF(G751&gt;G750,G751&amp;"_O",""),G751&amp;"_C")</f>
        <v/>
      </c>
      <c r="C751" s="14">
        <f ca="1">RANDBETWEEN(0,1000)/1000</f>
        <v>0.48399999999999999</v>
      </c>
      <c r="D751" s="16">
        <f>D750+1</f>
        <v>747</v>
      </c>
      <c r="E751" s="10">
        <f>ROUNDDOWN(D751/52,0)+1</f>
        <v>15</v>
      </c>
      <c r="F751" s="15">
        <f>F750+7</f>
        <v>49849</v>
      </c>
      <c r="G751" s="4">
        <f>YEAR(F751)</f>
        <v>2036</v>
      </c>
      <c r="H751" s="33">
        <v>0.23200000000000001</v>
      </c>
      <c r="I751" s="33">
        <v>0.82799999999999996</v>
      </c>
      <c r="J751" s="33">
        <v>0.36699999999999999</v>
      </c>
      <c r="K751" s="16" t="str">
        <f>IF(M750&gt;1,"Up","Down")</f>
        <v>Up</v>
      </c>
      <c r="L751" s="16" t="str">
        <f>IF(K751="Up",IF(H751&lt;$BJ$7,"Up","Down"),IF(H751&lt;$BK$7,"Down","Up"))</f>
        <v>Up</v>
      </c>
      <c r="M751" s="17">
        <f>IF(L751="Up",INDEX($AK$5:$AK$1005,MATCH(I751,$AI$5:$AI$1005,0),1),INDEX($AL$5:$AL$1005,MATCH(J751,$AI$5:$AI$1005,0),1))</f>
        <v>1.0266209039828629</v>
      </c>
      <c r="N751" s="16" t="str">
        <f>IF(P750&gt;1,"Up","Down")</f>
        <v>Up</v>
      </c>
      <c r="O751" s="16" t="str">
        <f>IF(N751="Up",IF(H751&lt;$BJ$12,"Up","Down"),IF(H751&lt;$BK$12,"Down","Up"))</f>
        <v>Up</v>
      </c>
      <c r="P751" s="17">
        <f>IF(O751="Up",INDEX($AP$5:$AP$1005,MATCH(I751,$AI$5:$AI$1005,0),1),INDEX($AQ$5:$AQ$1005,MATCH(J751,$AI$5:$AI$1005,0),1))</f>
        <v>1.0357515219007534</v>
      </c>
      <c r="Q751" s="19">
        <f>T750</f>
        <v>114121.5342599612</v>
      </c>
      <c r="R751" s="19">
        <f>INDEX(model!$S$5:$S$35,MATCH(G751,model!$Q$5:$Q$35,0),1)*model!$O$5</f>
        <v>0</v>
      </c>
      <c r="S751" s="19">
        <f>IF(RIGHT(B751,1)="C",T750*INDEX(model!$T$5:$T$35,MATCH(G751,model!$Q$5:$Q$35,0),1),0)</f>
        <v>0</v>
      </c>
      <c r="T751" s="19">
        <f>(Q751+R751-S751)*M751</f>
        <v>117159.55266587263</v>
      </c>
      <c r="U751" s="19">
        <f>X750</f>
        <v>177500.32575733543</v>
      </c>
      <c r="V751" s="19">
        <f>INDEX(model!$S$5:$S$35,MATCH(G751,model!$Q$5:$Q$35,0),1)*model!$O$6</f>
        <v>0</v>
      </c>
      <c r="W751" s="19">
        <f>IF(RIGHT(B751,1)="C",X750*INDEX(model!$T$5:$T$35,MATCH(G751,model!$Q$5:$Q$35,0),1),0)</f>
        <v>0</v>
      </c>
      <c r="X751" s="19">
        <f>(U751+V751-W751)*P751</f>
        <v>183846.23254103967</v>
      </c>
      <c r="Y751" s="19"/>
      <c r="Z751" s="36" t="str">
        <f>K751&amp;L751</f>
        <v>UpUp</v>
      </c>
      <c r="AA751" s="36" t="str">
        <f>N751&amp;O751</f>
        <v>UpUp</v>
      </c>
      <c r="AB751" s="19"/>
      <c r="AC751" s="19"/>
      <c r="AD751" s="19"/>
      <c r="AE751" s="19"/>
      <c r="AI751" s="18">
        <f>ROUND(AI750-0.001,3)</f>
        <v>0.254</v>
      </c>
      <c r="AJ751" s="9">
        <f t="array" ref="AJ751">PERCENTILE(IF($BB$5:$BB$2729="Y",$AY$5:$AY$2729),$AI751)</f>
        <v>0.99028524136854779</v>
      </c>
      <c r="AK751" s="9">
        <f t="array" ref="AK751">PERCENTILE(IF($BC$5:$BC$2729="Y",$AY$5:$AY$2729),$AI751)</f>
        <v>1.0061496702163004</v>
      </c>
      <c r="AL751" s="9">
        <f t="array" ref="AL751">PERCENTILE(IF($BD$5:$BD$2729="Y",$AY$5:$AY$2729),$AI751)</f>
        <v>0.97782185971180502</v>
      </c>
      <c r="AM751" s="41" t="str">
        <f>IF(AI751&lt;$BJ$7,"Up","Down")</f>
        <v>Up</v>
      </c>
      <c r="AN751" s="41" t="str">
        <f>IF(AI751&lt;$BK$7,"Down","Up")</f>
        <v>Down</v>
      </c>
      <c r="AO751" s="9">
        <f t="array" ref="AO751">PERCENTILE(IF($BT$5:$BT$2729="Y",$BQ$5:$BQ$2729),$AI751)</f>
        <v>0.98859264680213821</v>
      </c>
      <c r="AP751" s="9">
        <f t="array" ref="AP751">PERCENTILE(IF($BU$5:$BU$2729="Y",$BQ$5:$BQ$2729),$AI751)</f>
        <v>1.0083342751101136</v>
      </c>
      <c r="AQ751" s="9">
        <f t="array" ref="AQ751">PERCENTILE(IF($BV$5:$BV$2729="Y",$BQ$5:$BQ$2729),$AI751)</f>
        <v>0.97056742918166028</v>
      </c>
      <c r="AR751" s="41" t="str">
        <f>IF(AI751&lt;$BJ$12,"Up","Down")</f>
        <v>Up</v>
      </c>
      <c r="AS751" s="41" t="str">
        <f>IF(AI751&lt;$BK$12,"Down","Up")</f>
        <v>Down</v>
      </c>
      <c r="AU751" s="4" t="str">
        <f>IF(AZ751=AZ752,IF(AZ751&gt;AZ750,AZ751&amp;"_O",""),AZ751&amp;"_C")</f>
        <v/>
      </c>
      <c r="AV751" s="7" t="str">
        <f>IF(RIGHT(AU751,1)="C",AX751/INDEX($AX$5:$AX$2729,MATCH(AZ751&amp;"_O",$AU$5:$AU$2729,0),1),"")</f>
        <v/>
      </c>
      <c r="AW751" s="38">
        <v>30791</v>
      </c>
      <c r="AX751" s="37">
        <v>158.02000000000001</v>
      </c>
      <c r="AY751" s="7">
        <f>AX751/AX750</f>
        <v>1.0045133812217915</v>
      </c>
      <c r="AZ751" s="4">
        <f>YEAR(AW751)</f>
        <v>1984</v>
      </c>
      <c r="BA751" s="2" t="s">
        <v>6</v>
      </c>
      <c r="BB751" s="12" t="str">
        <f>INDEX($CD$5:$CD$10,MATCH(BA751,$CC$5:$CC$10,0),1)</f>
        <v/>
      </c>
      <c r="BC751" s="12" t="str">
        <f>IF(AND(BB751="Y",AY751&gt;1),"Y","")</f>
        <v/>
      </c>
      <c r="BD751" s="12" t="str">
        <f>IF(AND(BB751="Y",AY751&lt;1),"Y","")</f>
        <v/>
      </c>
      <c r="BE751" s="12" t="str">
        <f>IF(AY751&gt;1,IF(AY750&gt;1,"Y",""),"")</f>
        <v>Y</v>
      </c>
      <c r="BF751" s="12" t="str">
        <f>IF(AY751&lt;1,IF(AY750&lt;1,"Y",""),"")</f>
        <v/>
      </c>
      <c r="BG751" s="2"/>
      <c r="BH751" s="2"/>
      <c r="BI751" s="2"/>
      <c r="BJ751" s="2"/>
      <c r="BK751" s="2"/>
      <c r="BL751" s="2"/>
      <c r="BM751" s="4" t="str">
        <f>IF(BR751=BR752,IF(BR751&gt;BR750,BR751&amp;"_O",""),BR751&amp;"_C")</f>
        <v/>
      </c>
      <c r="BN751" s="7" t="str">
        <f>IF(RIGHT(BM751,1)="C",BP751/INDEX($BP$5:$BP$2729,MATCH(BR751&amp;"_O",$BM$5:$BM$2729,0),1),"")</f>
        <v/>
      </c>
      <c r="BO751" s="38">
        <v>31191</v>
      </c>
      <c r="BP751" s="3">
        <v>292.10000000000002</v>
      </c>
      <c r="BQ751" s="7">
        <f>BP751/BP750</f>
        <v>1.0013712718546453</v>
      </c>
      <c r="BR751" s="4">
        <f>YEAR(BO751)</f>
        <v>1985</v>
      </c>
      <c r="BS751" s="2" t="s">
        <v>6</v>
      </c>
      <c r="BT751" s="12" t="str">
        <f>INDEX($CD$5:$CD$10,MATCH(BS751,$CC$5:$CC$10,0),1)</f>
        <v/>
      </c>
      <c r="BU751" s="12" t="str">
        <f>IF(AND(BT751="Y",BQ751&gt;1),"Y","")</f>
        <v/>
      </c>
      <c r="BV751" s="12" t="str">
        <f>IF(AND(BT751="Y",BQ751&lt;1),"Y","")</f>
        <v/>
      </c>
      <c r="BW751" s="12" t="str">
        <f>IF(BQ751&gt;1,IF(BQ750&gt;1,"Y",""),"")</f>
        <v>Y</v>
      </c>
      <c r="BX751" s="12" t="str">
        <f>IF(BQ751&lt;1,IF(BQ750&lt;1,"Y",""),"")</f>
        <v/>
      </c>
      <c r="BY751" s="2"/>
      <c r="BZ751" s="2"/>
      <c r="CA751" s="2"/>
    </row>
    <row r="752" spans="2:79">
      <c r="B752" s="4" t="str">
        <f>IF(G752=G753,IF(G752&gt;G751,G752&amp;"_O",""),G752&amp;"_C")</f>
        <v/>
      </c>
      <c r="C752" s="14">
        <f ca="1">RANDBETWEEN(0,1000)/1000</f>
        <v>0.84499999999999997</v>
      </c>
      <c r="D752" s="16">
        <f>D751+1</f>
        <v>748</v>
      </c>
      <c r="E752" s="10">
        <f>ROUNDDOWN(D752/52,0)+1</f>
        <v>15</v>
      </c>
      <c r="F752" s="15">
        <f>F751+7</f>
        <v>49856</v>
      </c>
      <c r="G752" s="4">
        <f>YEAR(F752)</f>
        <v>2036</v>
      </c>
      <c r="H752" s="33">
        <v>0.51900000000000002</v>
      </c>
      <c r="I752" s="33">
        <v>0.08</v>
      </c>
      <c r="J752" s="33">
        <v>9.2999999999999999E-2</v>
      </c>
      <c r="K752" s="16" t="str">
        <f>IF(M751&gt;1,"Up","Down")</f>
        <v>Up</v>
      </c>
      <c r="L752" s="16" t="str">
        <f>IF(K752="Up",IF(H752&lt;$BJ$7,"Up","Down"),IF(H752&lt;$BK$7,"Down","Up"))</f>
        <v>Up</v>
      </c>
      <c r="M752" s="17">
        <f>IF(L752="Up",INDEX($AK$5:$AK$1005,MATCH(I752,$AI$5:$AI$1005,0),1),INDEX($AL$5:$AL$1005,MATCH(J752,$AI$5:$AI$1005,0),1))</f>
        <v>1.0017327714354347</v>
      </c>
      <c r="N752" s="16" t="str">
        <f>IF(P751&gt;1,"Up","Down")</f>
        <v>Up</v>
      </c>
      <c r="O752" s="16" t="str">
        <f>IF(N752="Up",IF(H752&lt;$BJ$12,"Up","Down"),IF(H752&lt;$BK$12,"Down","Up"))</f>
        <v>Up</v>
      </c>
      <c r="P752" s="17">
        <f>IF(O752="Up",INDEX($AP$5:$AP$1005,MATCH(I752,$AI$5:$AI$1005,0),1),INDEX($AQ$5:$AQ$1005,MATCH(J752,$AI$5:$AI$1005,0),1))</f>
        <v>1.0026917320038229</v>
      </c>
      <c r="Q752" s="19">
        <f>T751</f>
        <v>117159.55266587263</v>
      </c>
      <c r="R752" s="19">
        <f>INDEX(model!$S$5:$S$35,MATCH(G752,model!$Q$5:$Q$35,0),1)*model!$O$5</f>
        <v>0</v>
      </c>
      <c r="S752" s="19">
        <f>IF(RIGHT(B752,1)="C",T751*INDEX(model!$T$5:$T$35,MATCH(G752,model!$Q$5:$Q$35,0),1),0)</f>
        <v>0</v>
      </c>
      <c r="T752" s="19">
        <f>(Q752+R752-S752)*M752</f>
        <v>117362.56339212037</v>
      </c>
      <c r="U752" s="19">
        <f>X751</f>
        <v>183846.23254103967</v>
      </c>
      <c r="V752" s="19">
        <f>INDEX(model!$S$5:$S$35,MATCH(G752,model!$Q$5:$Q$35,0),1)*model!$O$6</f>
        <v>0</v>
      </c>
      <c r="W752" s="19">
        <f>IF(RIGHT(B752,1)="C",X751*INDEX(model!$T$5:$T$35,MATCH(G752,model!$Q$5:$Q$35,0),1),0)</f>
        <v>0</v>
      </c>
      <c r="X752" s="19">
        <f>(U752+V752-W752)*P752</f>
        <v>184341.09732895266</v>
      </c>
      <c r="Y752" s="19"/>
      <c r="Z752" s="36" t="str">
        <f>K752&amp;L752</f>
        <v>UpUp</v>
      </c>
      <c r="AA752" s="36" t="str">
        <f>N752&amp;O752</f>
        <v>UpUp</v>
      </c>
      <c r="AB752" s="19"/>
      <c r="AC752" s="19"/>
      <c r="AD752" s="19"/>
      <c r="AE752" s="19"/>
      <c r="AI752" s="18">
        <f>ROUND(AI751-0.001,3)</f>
        <v>0.253</v>
      </c>
      <c r="AJ752" s="9">
        <f t="array" ref="AJ752">PERCENTILE(IF($BB$5:$BB$2729="Y",$AY$5:$AY$2729),$AI752)</f>
        <v>0.99024232196264239</v>
      </c>
      <c r="AK752" s="9">
        <f t="array" ref="AK752">PERCENTILE(IF($BC$5:$BC$2729="Y",$AY$5:$AY$2729),$AI752)</f>
        <v>1.0061473367610951</v>
      </c>
      <c r="AL752" s="9">
        <f t="array" ref="AL752">PERCENTILE(IF($BD$5:$BD$2729="Y",$AY$5:$AY$2729),$AI752)</f>
        <v>0.97774567302755433</v>
      </c>
      <c r="AM752" s="41" t="str">
        <f>IF(AI752&lt;$BJ$7,"Up","Down")</f>
        <v>Up</v>
      </c>
      <c r="AN752" s="41" t="str">
        <f>IF(AI752&lt;$BK$7,"Down","Up")</f>
        <v>Down</v>
      </c>
      <c r="AO752" s="9">
        <f t="array" ref="AO752">PERCENTILE(IF($BT$5:$BT$2729="Y",$BQ$5:$BQ$2729),$AI752)</f>
        <v>0.98855258593063444</v>
      </c>
      <c r="AP752" s="9">
        <f t="array" ref="AP752">PERCENTILE(IF($BU$5:$BU$2729="Y",$BQ$5:$BQ$2729),$AI752)</f>
        <v>1.0083259219066865</v>
      </c>
      <c r="AQ752" s="9">
        <f t="array" ref="AQ752">PERCENTILE(IF($BV$5:$BV$2729="Y",$BQ$5:$BQ$2729),$AI752)</f>
        <v>0.97038695435265709</v>
      </c>
      <c r="AR752" s="41" t="str">
        <f>IF(AI752&lt;$BJ$12,"Up","Down")</f>
        <v>Up</v>
      </c>
      <c r="AS752" s="41" t="str">
        <f>IF(AI752&lt;$BK$12,"Down","Up")</f>
        <v>Down</v>
      </c>
      <c r="AU752" s="4" t="str">
        <f>IF(AZ752=AZ753,IF(AZ752&gt;AZ751,AZ752&amp;"_O",""),AZ752&amp;"_C")</f>
        <v/>
      </c>
      <c r="AV752" s="7" t="str">
        <f>IF(RIGHT(AU752,1)="C",AX752/INDEX($AX$5:$AX$2729,MATCH(AZ752&amp;"_O",$AU$5:$AU$2729,0),1),"")</f>
        <v/>
      </c>
      <c r="AW752" s="38">
        <v>30799</v>
      </c>
      <c r="AX752" s="37">
        <v>159.88999999999999</v>
      </c>
      <c r="AY752" s="7">
        <f>AX752/AX751</f>
        <v>1.011833945070244</v>
      </c>
      <c r="AZ752" s="4">
        <f>YEAR(AW752)</f>
        <v>1984</v>
      </c>
      <c r="BA752" s="2" t="s">
        <v>6</v>
      </c>
      <c r="BB752" s="12" t="str">
        <f>INDEX($CD$5:$CD$10,MATCH(BA752,$CC$5:$CC$10,0),1)</f>
        <v/>
      </c>
      <c r="BC752" s="12" t="str">
        <f>IF(AND(BB752="Y",AY752&gt;1),"Y","")</f>
        <v/>
      </c>
      <c r="BD752" s="12" t="str">
        <f>IF(AND(BB752="Y",AY752&lt;1),"Y","")</f>
        <v/>
      </c>
      <c r="BE752" s="12" t="str">
        <f>IF(AY752&gt;1,IF(AY751&gt;1,"Y",""),"")</f>
        <v>Y</v>
      </c>
      <c r="BF752" s="12" t="str">
        <f>IF(AY752&lt;1,IF(AY751&lt;1,"Y",""),"")</f>
        <v/>
      </c>
      <c r="BG752" s="2"/>
      <c r="BH752" s="2"/>
      <c r="BI752" s="2"/>
      <c r="BJ752" s="2"/>
      <c r="BK752" s="2"/>
      <c r="BL752" s="2"/>
      <c r="BM752" s="4" t="str">
        <f>IF(BR752=BR753,IF(BR752&gt;BR751,BR752&amp;"_O",""),BR752&amp;"_C")</f>
        <v/>
      </c>
      <c r="BN752" s="7" t="str">
        <f>IF(RIGHT(BM752,1)="C",BP752/INDEX($BP$5:$BP$2729,MATCH(BR752&amp;"_O",$BM$5:$BM$2729,0),1),"")</f>
        <v/>
      </c>
      <c r="BO752" s="38">
        <v>31198</v>
      </c>
      <c r="BP752" s="3">
        <v>290.8</v>
      </c>
      <c r="BQ752" s="7">
        <f>BP752/BP751</f>
        <v>0.99554946935980826</v>
      </c>
      <c r="BR752" s="4">
        <f>YEAR(BO752)</f>
        <v>1985</v>
      </c>
      <c r="BS752" s="2" t="s">
        <v>6</v>
      </c>
      <c r="BT752" s="12" t="str">
        <f>INDEX($CD$5:$CD$10,MATCH(BS752,$CC$5:$CC$10,0),1)</f>
        <v/>
      </c>
      <c r="BU752" s="12" t="str">
        <f>IF(AND(BT752="Y",BQ752&gt;1),"Y","")</f>
        <v/>
      </c>
      <c r="BV752" s="12" t="str">
        <f>IF(AND(BT752="Y",BQ752&lt;1),"Y","")</f>
        <v/>
      </c>
      <c r="BW752" s="12" t="str">
        <f>IF(BQ752&gt;1,IF(BQ751&gt;1,"Y",""),"")</f>
        <v/>
      </c>
      <c r="BX752" s="12" t="str">
        <f>IF(BQ752&lt;1,IF(BQ751&lt;1,"Y",""),"")</f>
        <v/>
      </c>
      <c r="BY752" s="2"/>
      <c r="BZ752" s="2"/>
      <c r="CA752" s="2"/>
    </row>
    <row r="753" spans="2:79">
      <c r="B753" s="4" t="str">
        <f>IF(G753=G754,IF(G753&gt;G752,G753&amp;"_O",""),G753&amp;"_C")</f>
        <v/>
      </c>
      <c r="C753" s="14">
        <f ca="1">RANDBETWEEN(0,1000)/1000</f>
        <v>0.51600000000000001</v>
      </c>
      <c r="D753" s="16">
        <f>D752+1</f>
        <v>749</v>
      </c>
      <c r="E753" s="10">
        <f>ROUNDDOWN(D753/52,0)+1</f>
        <v>15</v>
      </c>
      <c r="F753" s="15">
        <f>F752+7</f>
        <v>49863</v>
      </c>
      <c r="G753" s="4">
        <f>YEAR(F753)</f>
        <v>2036</v>
      </c>
      <c r="H753" s="33">
        <v>0.92800000000000005</v>
      </c>
      <c r="I753" s="33">
        <v>0.80900000000000005</v>
      </c>
      <c r="J753" s="33">
        <v>0.94499999999999995</v>
      </c>
      <c r="K753" s="16" t="str">
        <f>IF(M752&gt;1,"Up","Down")</f>
        <v>Up</v>
      </c>
      <c r="L753" s="16" t="str">
        <f>IF(K753="Up",IF(H753&lt;$BJ$7,"Up","Down"),IF(H753&lt;$BK$7,"Down","Up"))</f>
        <v>Down</v>
      </c>
      <c r="M753" s="17">
        <f>IF(L753="Up",INDEX($AK$5:$AK$1005,MATCH(I753,$AI$5:$AI$1005,0),1),INDEX($AL$5:$AL$1005,MATCH(J753,$AI$5:$AI$1005,0),1))</f>
        <v>0.9987538550061954</v>
      </c>
      <c r="N753" s="16" t="str">
        <f>IF(P752&gt;1,"Up","Down")</f>
        <v>Up</v>
      </c>
      <c r="O753" s="16" t="str">
        <f>IF(N753="Up",IF(H753&lt;$BJ$12,"Up","Down"),IF(H753&lt;$BK$12,"Down","Up"))</f>
        <v>Down</v>
      </c>
      <c r="P753" s="17">
        <f>IF(O753="Up",INDEX($AP$5:$AP$1005,MATCH(I753,$AI$5:$AI$1005,0),1),INDEX($AQ$5:$AQ$1005,MATCH(J753,$AI$5:$AI$1005,0),1))</f>
        <v>0.99868746915979267</v>
      </c>
      <c r="Q753" s="19">
        <f>T752</f>
        <v>117362.56339212037</v>
      </c>
      <c r="R753" s="19">
        <f>INDEX(model!$S$5:$S$35,MATCH(G753,model!$Q$5:$Q$35,0),1)*model!$O$5</f>
        <v>0</v>
      </c>
      <c r="S753" s="19">
        <f>IF(RIGHT(B753,1)="C",T752*INDEX(model!$T$5:$T$35,MATCH(G753,model!$Q$5:$Q$35,0),1),0)</f>
        <v>0</v>
      </c>
      <c r="T753" s="19">
        <f>(Q753+R753-S753)*M753</f>
        <v>117216.31262128921</v>
      </c>
      <c r="U753" s="19">
        <f>X752</f>
        <v>184341.09732895266</v>
      </c>
      <c r="V753" s="19">
        <f>INDEX(model!$S$5:$S$35,MATCH(G753,model!$Q$5:$Q$35,0),1)*model!$O$6</f>
        <v>0</v>
      </c>
      <c r="W753" s="19">
        <f>IF(RIGHT(B753,1)="C",X752*INDEX(model!$T$5:$T$35,MATCH(G753,model!$Q$5:$Q$35,0),1),0)</f>
        <v>0</v>
      </c>
      <c r="X753" s="19">
        <f>(U753+V753-W753)*P753</f>
        <v>184099.14395359074</v>
      </c>
      <c r="Y753" s="19"/>
      <c r="Z753" s="36" t="str">
        <f>K753&amp;L753</f>
        <v>UpDown</v>
      </c>
      <c r="AA753" s="36" t="str">
        <f>N753&amp;O753</f>
        <v>UpDown</v>
      </c>
      <c r="AB753" s="19"/>
      <c r="AC753" s="19"/>
      <c r="AD753" s="19"/>
      <c r="AE753" s="19"/>
      <c r="AI753" s="18">
        <f>ROUND(AI752-0.001,3)</f>
        <v>0.252</v>
      </c>
      <c r="AJ753" s="9">
        <f t="array" ref="AJ753">PERCENTILE(IF($BB$5:$BB$2729="Y",$AY$5:$AY$2729),$AI753)</f>
        <v>0.99017020474158757</v>
      </c>
      <c r="AK753" s="9">
        <f t="array" ref="AK753">PERCENTILE(IF($BC$5:$BC$2729="Y",$AY$5:$AY$2729),$AI753)</f>
        <v>1.0061432344462613</v>
      </c>
      <c r="AL753" s="9">
        <f t="array" ref="AL753">PERCENTILE(IF($BD$5:$BD$2729="Y",$AY$5:$AY$2729),$AI753)</f>
        <v>0.97769441305616689</v>
      </c>
      <c r="AM753" s="41" t="str">
        <f>IF(AI753&lt;$BJ$7,"Up","Down")</f>
        <v>Up</v>
      </c>
      <c r="AN753" s="41" t="str">
        <f>IF(AI753&lt;$BK$7,"Down","Up")</f>
        <v>Down</v>
      </c>
      <c r="AO753" s="9">
        <f t="array" ref="AO753">PERCENTILE(IF($BT$5:$BT$2729="Y",$BQ$5:$BQ$2729),$AI753)</f>
        <v>0.98839429004540891</v>
      </c>
      <c r="AP753" s="9">
        <f t="array" ref="AP753">PERCENTILE(IF($BU$5:$BU$2729="Y",$BQ$5:$BQ$2729),$AI753)</f>
        <v>1.0083056956368734</v>
      </c>
      <c r="AQ753" s="9">
        <f t="array" ref="AQ753">PERCENTILE(IF($BV$5:$BV$2729="Y",$BQ$5:$BQ$2729),$AI753)</f>
        <v>0.97009250191790741</v>
      </c>
      <c r="AR753" s="41" t="str">
        <f>IF(AI753&lt;$BJ$12,"Up","Down")</f>
        <v>Up</v>
      </c>
      <c r="AS753" s="41" t="str">
        <f>IF(AI753&lt;$BK$12,"Down","Up")</f>
        <v>Down</v>
      </c>
      <c r="AU753" s="4" t="str">
        <f>IF(AZ753=AZ754,IF(AZ753&gt;AZ752,AZ753&amp;"_O",""),AZ753&amp;"_C")</f>
        <v/>
      </c>
      <c r="AV753" s="7" t="str">
        <f>IF(RIGHT(AU753,1)="C",AX753/INDEX($AX$5:$AX$2729,MATCH(AZ753&amp;"_O",$AU$5:$AU$2729,0),1),"")</f>
        <v/>
      </c>
      <c r="AW753" s="38">
        <v>30806</v>
      </c>
      <c r="AX753" s="37">
        <v>159.11000000000001</v>
      </c>
      <c r="AY753" s="7">
        <f>AX753/AX752</f>
        <v>0.99512164613171572</v>
      </c>
      <c r="AZ753" s="4">
        <f>YEAR(AW753)</f>
        <v>1984</v>
      </c>
      <c r="BA753" s="2" t="s">
        <v>6</v>
      </c>
      <c r="BB753" s="12" t="str">
        <f>INDEX($CD$5:$CD$10,MATCH(BA753,$CC$5:$CC$10,0),1)</f>
        <v/>
      </c>
      <c r="BC753" s="12" t="str">
        <f>IF(AND(BB753="Y",AY753&gt;1),"Y","")</f>
        <v/>
      </c>
      <c r="BD753" s="12" t="str">
        <f>IF(AND(BB753="Y",AY753&lt;1),"Y","")</f>
        <v/>
      </c>
      <c r="BE753" s="12" t="str">
        <f>IF(AY753&gt;1,IF(AY752&gt;1,"Y",""),"")</f>
        <v/>
      </c>
      <c r="BF753" s="12" t="str">
        <f>IF(AY753&lt;1,IF(AY752&lt;1,"Y",""),"")</f>
        <v/>
      </c>
      <c r="BG753" s="2"/>
      <c r="BH753" s="2"/>
      <c r="BI753" s="2"/>
      <c r="BJ753" s="2"/>
      <c r="BK753" s="2"/>
      <c r="BL753" s="2"/>
      <c r="BM753" s="4" t="str">
        <f>IF(BR753=BR754,IF(BR753&gt;BR752,BR753&amp;"_O",""),BR753&amp;"_C")</f>
        <v/>
      </c>
      <c r="BN753" s="7" t="str">
        <f>IF(RIGHT(BM753,1)="C",BP753/INDEX($BP$5:$BP$2729,MATCH(BR753&amp;"_O",$BM$5:$BM$2729,0),1),"")</f>
        <v/>
      </c>
      <c r="BO753" s="38">
        <v>31205</v>
      </c>
      <c r="BP753" s="3">
        <v>291</v>
      </c>
      <c r="BQ753" s="7">
        <f>BP753/BP752</f>
        <v>1.0006877579092159</v>
      </c>
      <c r="BR753" s="4">
        <f>YEAR(BO753)</f>
        <v>1985</v>
      </c>
      <c r="BS753" s="2" t="s">
        <v>6</v>
      </c>
      <c r="BT753" s="12" t="str">
        <f>INDEX($CD$5:$CD$10,MATCH(BS753,$CC$5:$CC$10,0),1)</f>
        <v/>
      </c>
      <c r="BU753" s="12" t="str">
        <f>IF(AND(BT753="Y",BQ753&gt;1),"Y","")</f>
        <v/>
      </c>
      <c r="BV753" s="12" t="str">
        <f>IF(AND(BT753="Y",BQ753&lt;1),"Y","")</f>
        <v/>
      </c>
      <c r="BW753" s="12" t="str">
        <f>IF(BQ753&gt;1,IF(BQ752&gt;1,"Y",""),"")</f>
        <v/>
      </c>
      <c r="BX753" s="12" t="str">
        <f>IF(BQ753&lt;1,IF(BQ752&lt;1,"Y",""),"")</f>
        <v/>
      </c>
      <c r="BY753" s="2"/>
      <c r="BZ753" s="2"/>
      <c r="CA753" s="2"/>
    </row>
    <row r="754" spans="2:79">
      <c r="B754" s="4" t="str">
        <f>IF(G754=G755,IF(G754&gt;G753,G754&amp;"_O",""),G754&amp;"_C")</f>
        <v/>
      </c>
      <c r="C754" s="14">
        <f ca="1">RANDBETWEEN(0,1000)/1000</f>
        <v>1.2999999999999999E-2</v>
      </c>
      <c r="D754" s="16">
        <f>D753+1</f>
        <v>750</v>
      </c>
      <c r="E754" s="10">
        <f>ROUNDDOWN(D754/52,0)+1</f>
        <v>15</v>
      </c>
      <c r="F754" s="15">
        <f>F753+7</f>
        <v>49870</v>
      </c>
      <c r="G754" s="4">
        <f>YEAR(F754)</f>
        <v>2036</v>
      </c>
      <c r="H754" s="33">
        <v>0.249</v>
      </c>
      <c r="I754" s="33">
        <v>8.8999999999999996E-2</v>
      </c>
      <c r="J754" s="33">
        <v>0.79900000000000004</v>
      </c>
      <c r="K754" s="16" t="str">
        <f>IF(M753&gt;1,"Up","Down")</f>
        <v>Down</v>
      </c>
      <c r="L754" s="16" t="str">
        <f>IF(K754="Up",IF(H754&lt;$BJ$7,"Up","Down"),IF(H754&lt;$BK$7,"Down","Up"))</f>
        <v>Down</v>
      </c>
      <c r="M754" s="17">
        <f>IF(L754="Up",INDEX($AK$5:$AK$1005,MATCH(I754,$AI$5:$AI$1005,0),1),INDEX($AL$5:$AL$1005,MATCH(J754,$AI$5:$AI$1005,0),1))</f>
        <v>0.99593870749082902</v>
      </c>
      <c r="N754" s="16" t="str">
        <f>IF(P753&gt;1,"Up","Down")</f>
        <v>Down</v>
      </c>
      <c r="O754" s="16" t="str">
        <f>IF(N754="Up",IF(H754&lt;$BJ$12,"Up","Down"),IF(H754&lt;$BK$12,"Down","Up"))</f>
        <v>Down</v>
      </c>
      <c r="P754" s="17">
        <f>IF(O754="Up",INDEX($AP$5:$AP$1005,MATCH(I754,$AI$5:$AI$1005,0),1),INDEX($AQ$5:$AQ$1005,MATCH(J754,$AI$5:$AI$1005,0),1))</f>
        <v>0.9951626636339167</v>
      </c>
      <c r="Q754" s="19">
        <f>T753</f>
        <v>117216.31262128921</v>
      </c>
      <c r="R754" s="19">
        <f>INDEX(model!$S$5:$S$35,MATCH(G754,model!$Q$5:$Q$35,0),1)*model!$O$5</f>
        <v>0</v>
      </c>
      <c r="S754" s="19">
        <f>IF(RIGHT(B754,1)="C",T753*INDEX(model!$T$5:$T$35,MATCH(G754,model!$Q$5:$Q$35,0),1),0)</f>
        <v>0</v>
      </c>
      <c r="T754" s="19">
        <f>(Q754+R754-S754)*M754</f>
        <v>116740.26288888772</v>
      </c>
      <c r="U754" s="19">
        <f>X753</f>
        <v>184099.14395359074</v>
      </c>
      <c r="V754" s="19">
        <f>INDEX(model!$S$5:$S$35,MATCH(G754,model!$Q$5:$Q$35,0),1)*model!$O$6</f>
        <v>0</v>
      </c>
      <c r="W754" s="19">
        <f>IF(RIGHT(B754,1)="C",X753*INDEX(model!$T$5:$T$35,MATCH(G754,model!$Q$5:$Q$35,0),1),0)</f>
        <v>0</v>
      </c>
      <c r="X754" s="19">
        <f>(U754+V754-W754)*P754</f>
        <v>183208.59446957923</v>
      </c>
      <c r="Y754" s="19"/>
      <c r="Z754" s="36" t="str">
        <f>K754&amp;L754</f>
        <v>DownDown</v>
      </c>
      <c r="AA754" s="36" t="str">
        <f>N754&amp;O754</f>
        <v>DownDown</v>
      </c>
      <c r="AB754" s="19"/>
      <c r="AC754" s="19"/>
      <c r="AD754" s="19"/>
      <c r="AE754" s="19"/>
      <c r="AI754" s="18">
        <f>ROUND(AI753-0.001,3)</f>
        <v>0.251</v>
      </c>
      <c r="AJ754" s="9">
        <f t="array" ref="AJ754">PERCENTILE(IF($BB$5:$BB$2729="Y",$AY$5:$AY$2729),$AI754)</f>
        <v>0.99011939043069663</v>
      </c>
      <c r="AK754" s="9">
        <f t="array" ref="AK754">PERCENTILE(IF($BC$5:$BC$2729="Y",$AY$5:$AY$2729),$AI754)</f>
        <v>1.0061370564967884</v>
      </c>
      <c r="AL754" s="9">
        <f t="array" ref="AL754">PERCENTILE(IF($BD$5:$BD$2729="Y",$AY$5:$AY$2729),$AI754)</f>
        <v>0.97767362033664462</v>
      </c>
      <c r="AM754" s="41" t="str">
        <f>IF(AI754&lt;$BJ$7,"Up","Down")</f>
        <v>Up</v>
      </c>
      <c r="AN754" s="41" t="str">
        <f>IF(AI754&lt;$BK$7,"Down","Up")</f>
        <v>Down</v>
      </c>
      <c r="AO754" s="9">
        <f t="array" ref="AO754">PERCENTILE(IF($BT$5:$BT$2729="Y",$BQ$5:$BQ$2729),$AI754)</f>
        <v>0.98829770005439666</v>
      </c>
      <c r="AP754" s="9">
        <f t="array" ref="AP754">PERCENTILE(IF($BU$5:$BU$2729="Y",$BQ$5:$BQ$2729),$AI754)</f>
        <v>1.0083001527325051</v>
      </c>
      <c r="AQ754" s="9">
        <f t="array" ref="AQ754">PERCENTILE(IF($BV$5:$BV$2729="Y",$BQ$5:$BQ$2729),$AI754)</f>
        <v>0.97007838717042638</v>
      </c>
      <c r="AR754" s="41" t="str">
        <f>IF(AI754&lt;$BJ$12,"Up","Down")</f>
        <v>Up</v>
      </c>
      <c r="AS754" s="41" t="str">
        <f>IF(AI754&lt;$BK$12,"Down","Up")</f>
        <v>Down</v>
      </c>
      <c r="AU754" s="4" t="str">
        <f>IF(AZ754=AZ755,IF(AZ754&gt;AZ753,AZ754&amp;"_O",""),AZ754&amp;"_C")</f>
        <v/>
      </c>
      <c r="AV754" s="7" t="str">
        <f>IF(RIGHT(AU754,1)="C",AX754/INDEX($AX$5:$AX$2729,MATCH(AZ754&amp;"_O",$AU$5:$AU$2729,0),1),"")</f>
        <v/>
      </c>
      <c r="AW754" s="38">
        <v>30813</v>
      </c>
      <c r="AX754" s="37">
        <v>158.49</v>
      </c>
      <c r="AY754" s="7">
        <f>AX754/AX753</f>
        <v>0.99610332474388785</v>
      </c>
      <c r="AZ754" s="4">
        <f>YEAR(AW754)</f>
        <v>1984</v>
      </c>
      <c r="BA754" s="2" t="s">
        <v>6</v>
      </c>
      <c r="BB754" s="12" t="str">
        <f>INDEX($CD$5:$CD$10,MATCH(BA754,$CC$5:$CC$10,0),1)</f>
        <v/>
      </c>
      <c r="BC754" s="12" t="str">
        <f>IF(AND(BB754="Y",AY754&gt;1),"Y","")</f>
        <v/>
      </c>
      <c r="BD754" s="12" t="str">
        <f>IF(AND(BB754="Y",AY754&lt;1),"Y","")</f>
        <v/>
      </c>
      <c r="BE754" s="12" t="str">
        <f>IF(AY754&gt;1,IF(AY753&gt;1,"Y",""),"")</f>
        <v/>
      </c>
      <c r="BF754" s="12" t="str">
        <f>IF(AY754&lt;1,IF(AY753&lt;1,"Y",""),"")</f>
        <v>Y</v>
      </c>
      <c r="BG754" s="2"/>
      <c r="BH754" s="2"/>
      <c r="BI754" s="2"/>
      <c r="BJ754" s="2"/>
      <c r="BK754" s="2"/>
      <c r="BL754" s="2"/>
      <c r="BM754" s="4" t="str">
        <f>IF(BR754=BR755,IF(BR754&gt;BR753,BR754&amp;"_O",""),BR754&amp;"_C")</f>
        <v/>
      </c>
      <c r="BN754" s="7" t="str">
        <f>IF(RIGHT(BM754,1)="C",BP754/INDEX($BP$5:$BP$2729,MATCH(BR754&amp;"_O",$BM$5:$BM$2729,0),1),"")</f>
        <v/>
      </c>
      <c r="BO754" s="38">
        <v>31212</v>
      </c>
      <c r="BP754" s="3">
        <v>288</v>
      </c>
      <c r="BQ754" s="7">
        <f>BP754/BP753</f>
        <v>0.98969072164948457</v>
      </c>
      <c r="BR754" s="4">
        <f>YEAR(BO754)</f>
        <v>1985</v>
      </c>
      <c r="BS754" s="2" t="s">
        <v>6</v>
      </c>
      <c r="BT754" s="12" t="str">
        <f>INDEX($CD$5:$CD$10,MATCH(BS754,$CC$5:$CC$10,0),1)</f>
        <v/>
      </c>
      <c r="BU754" s="12" t="str">
        <f>IF(AND(BT754="Y",BQ754&gt;1),"Y","")</f>
        <v/>
      </c>
      <c r="BV754" s="12" t="str">
        <f>IF(AND(BT754="Y",BQ754&lt;1),"Y","")</f>
        <v/>
      </c>
      <c r="BW754" s="12" t="str">
        <f>IF(BQ754&gt;1,IF(BQ753&gt;1,"Y",""),"")</f>
        <v/>
      </c>
      <c r="BX754" s="12" t="str">
        <f>IF(BQ754&lt;1,IF(BQ753&lt;1,"Y",""),"")</f>
        <v/>
      </c>
      <c r="BY754" s="2"/>
      <c r="BZ754" s="2"/>
      <c r="CA754" s="2"/>
    </row>
    <row r="755" spans="2:79">
      <c r="B755" s="4" t="str">
        <f>IF(G755=G756,IF(G755&gt;G754,G755&amp;"_O",""),G755&amp;"_C")</f>
        <v/>
      </c>
      <c r="C755" s="14">
        <f ca="1">RANDBETWEEN(0,1000)/1000</f>
        <v>6.0999999999999999E-2</v>
      </c>
      <c r="D755" s="16">
        <f>D754+1</f>
        <v>751</v>
      </c>
      <c r="E755" s="10">
        <f>ROUNDDOWN(D755/52,0)+1</f>
        <v>15</v>
      </c>
      <c r="F755" s="15">
        <f>F754+7</f>
        <v>49877</v>
      </c>
      <c r="G755" s="4">
        <f>YEAR(F755)</f>
        <v>2036</v>
      </c>
      <c r="H755" s="33">
        <v>0.54900000000000004</v>
      </c>
      <c r="I755" s="33">
        <v>0.28799999999999998</v>
      </c>
      <c r="J755" s="33">
        <v>0.17799999999999999</v>
      </c>
      <c r="K755" s="16" t="str">
        <f>IF(M754&gt;1,"Up","Down")</f>
        <v>Down</v>
      </c>
      <c r="L755" s="16" t="str">
        <f>IF(K755="Up",IF(H755&lt;$BJ$7,"Up","Down"),IF(H755&lt;$BK$7,"Down","Up"))</f>
        <v>Up</v>
      </c>
      <c r="M755" s="17">
        <f>IF(L755="Up",INDEX($AK$5:$AK$1005,MATCH(I755,$AI$5:$AI$1005,0),1),INDEX($AL$5:$AL$1005,MATCH(J755,$AI$5:$AI$1005,0),1))</f>
        <v>1.0070597849415441</v>
      </c>
      <c r="N755" s="16" t="str">
        <f>IF(P754&gt;1,"Up","Down")</f>
        <v>Down</v>
      </c>
      <c r="O755" s="16" t="str">
        <f>IF(N755="Up",IF(H755&lt;$BJ$12,"Up","Down"),IF(H755&lt;$BK$12,"Down","Up"))</f>
        <v>Up</v>
      </c>
      <c r="P755" s="17">
        <f>IF(O755="Up",INDEX($AP$5:$AP$1005,MATCH(I755,$AI$5:$AI$1005,0),1),INDEX($AQ$5:$AQ$1005,MATCH(J755,$AI$5:$AI$1005,0),1))</f>
        <v>1.0092921944948086</v>
      </c>
      <c r="Q755" s="19">
        <f>T754</f>
        <v>116740.26288888772</v>
      </c>
      <c r="R755" s="19">
        <f>INDEX(model!$S$5:$S$35,MATCH(G755,model!$Q$5:$Q$35,0),1)*model!$O$5</f>
        <v>0</v>
      </c>
      <c r="S755" s="19">
        <f>IF(RIGHT(B755,1)="C",T754*INDEX(model!$T$5:$T$35,MATCH(G755,model!$Q$5:$Q$35,0),1),0)</f>
        <v>0</v>
      </c>
      <c r="T755" s="19">
        <f>(Q755+R755-S755)*M755</f>
        <v>117564.42403890259</v>
      </c>
      <c r="U755" s="19">
        <f>X754</f>
        <v>183208.59446957923</v>
      </c>
      <c r="V755" s="19">
        <f>INDEX(model!$S$5:$S$35,MATCH(G755,model!$Q$5:$Q$35,0),1)*model!$O$6</f>
        <v>0</v>
      </c>
      <c r="W755" s="19">
        <f>IF(RIGHT(B755,1)="C",X754*INDEX(model!$T$5:$T$35,MATCH(G755,model!$Q$5:$Q$35,0),1),0)</f>
        <v>0</v>
      </c>
      <c r="X755" s="19">
        <f>(U755+V755-W755)*P755</f>
        <v>184911.00436251107</v>
      </c>
      <c r="Y755" s="19"/>
      <c r="Z755" s="36" t="str">
        <f>K755&amp;L755</f>
        <v>DownUp</v>
      </c>
      <c r="AA755" s="36" t="str">
        <f>N755&amp;O755</f>
        <v>DownUp</v>
      </c>
      <c r="AB755" s="19"/>
      <c r="AC755" s="19"/>
      <c r="AD755" s="19"/>
      <c r="AE755" s="19"/>
      <c r="AI755" s="18">
        <f>ROUND(AI754-0.001,3)</f>
        <v>0.25</v>
      </c>
      <c r="AJ755" s="9">
        <f t="array" ref="AJ755">PERCENTILE(IF($BB$5:$BB$2729="Y",$AY$5:$AY$2729),$AI755)</f>
        <v>0.99006688676821775</v>
      </c>
      <c r="AK755" s="9">
        <f t="array" ref="AK755">PERCENTILE(IF($BC$5:$BC$2729="Y",$AY$5:$AY$2729),$AI755)</f>
        <v>1.0061320945455758</v>
      </c>
      <c r="AL755" s="9">
        <f t="array" ref="AL755">PERCENTILE(IF($BD$5:$BD$2729="Y",$AY$5:$AY$2729),$AI755)</f>
        <v>0.97765264163882615</v>
      </c>
      <c r="AM755" s="41" t="str">
        <f>IF(AI755&lt;$BJ$7,"Up","Down")</f>
        <v>Up</v>
      </c>
      <c r="AN755" s="41" t="str">
        <f>IF(AI755&lt;$BK$7,"Down","Up")</f>
        <v>Down</v>
      </c>
      <c r="AO755" s="9">
        <f t="array" ref="AO755">PERCENTILE(IF($BT$5:$BT$2729="Y",$BQ$5:$BQ$2729),$AI755)</f>
        <v>0.98819115993159645</v>
      </c>
      <c r="AP755" s="9">
        <f t="array" ref="AP755">PERCENTILE(IF($BU$5:$BU$2729="Y",$BQ$5:$BQ$2729),$AI755)</f>
        <v>1.0082928026757905</v>
      </c>
      <c r="AQ755" s="9">
        <f t="array" ref="AQ755">PERCENTILE(IF($BV$5:$BV$2729="Y",$BQ$5:$BQ$2729),$AI755)</f>
        <v>0.97000978844538754</v>
      </c>
      <c r="AR755" s="41" t="str">
        <f>IF(AI755&lt;$BJ$12,"Up","Down")</f>
        <v>Up</v>
      </c>
      <c r="AS755" s="41" t="str">
        <f>IF(AI755&lt;$BK$12,"Down","Up")</f>
        <v>Down</v>
      </c>
      <c r="AU755" s="4" t="str">
        <f>IF(AZ755=AZ756,IF(AZ755&gt;AZ754,AZ755&amp;"_O",""),AZ755&amp;"_C")</f>
        <v/>
      </c>
      <c r="AV755" s="7" t="str">
        <f>IF(RIGHT(AU755,1)="C",AX755/INDEX($AX$5:$AX$2729,MATCH(AZ755&amp;"_O",$AU$5:$AU$2729,0),1),"")</f>
        <v/>
      </c>
      <c r="AW755" s="38">
        <v>30820</v>
      </c>
      <c r="AX755" s="37">
        <v>155.78</v>
      </c>
      <c r="AY755" s="7">
        <f>AX755/AX754</f>
        <v>0.98290112940879548</v>
      </c>
      <c r="AZ755" s="4">
        <f>YEAR(AW755)</f>
        <v>1984</v>
      </c>
      <c r="BA755" s="2" t="s">
        <v>6</v>
      </c>
      <c r="BB755" s="12" t="str">
        <f>INDEX($CD$5:$CD$10,MATCH(BA755,$CC$5:$CC$10,0),1)</f>
        <v/>
      </c>
      <c r="BC755" s="12" t="str">
        <f>IF(AND(BB755="Y",AY755&gt;1),"Y","")</f>
        <v/>
      </c>
      <c r="BD755" s="12" t="str">
        <f>IF(AND(BB755="Y",AY755&lt;1),"Y","")</f>
        <v/>
      </c>
      <c r="BE755" s="12" t="str">
        <f>IF(AY755&gt;1,IF(AY754&gt;1,"Y",""),"")</f>
        <v/>
      </c>
      <c r="BF755" s="12" t="str">
        <f>IF(AY755&lt;1,IF(AY754&lt;1,"Y",""),"")</f>
        <v>Y</v>
      </c>
      <c r="BG755" s="2"/>
      <c r="BH755" s="2"/>
      <c r="BI755" s="2"/>
      <c r="BJ755" s="2"/>
      <c r="BK755" s="2"/>
      <c r="BL755" s="2"/>
      <c r="BM755" s="4" t="str">
        <f>IF(BR755=BR756,IF(BR755&gt;BR754,BR755&amp;"_O",""),BR755&amp;"_C")</f>
        <v/>
      </c>
      <c r="BN755" s="7" t="str">
        <f>IF(RIGHT(BM755,1)="C",BP755/INDEX($BP$5:$BP$2729,MATCH(BR755&amp;"_O",$BM$5:$BM$2729,0),1),"")</f>
        <v/>
      </c>
      <c r="BO755" s="38">
        <v>31219</v>
      </c>
      <c r="BP755" s="3">
        <v>288.7</v>
      </c>
      <c r="BQ755" s="7">
        <f>BP755/BP754</f>
        <v>1.0024305555555555</v>
      </c>
      <c r="BR755" s="4">
        <f>YEAR(BO755)</f>
        <v>1985</v>
      </c>
      <c r="BS755" s="2" t="s">
        <v>6</v>
      </c>
      <c r="BT755" s="12" t="str">
        <f>INDEX($CD$5:$CD$10,MATCH(BS755,$CC$5:$CC$10,0),1)</f>
        <v/>
      </c>
      <c r="BU755" s="12" t="str">
        <f>IF(AND(BT755="Y",BQ755&gt;1),"Y","")</f>
        <v/>
      </c>
      <c r="BV755" s="12" t="str">
        <f>IF(AND(BT755="Y",BQ755&lt;1),"Y","")</f>
        <v/>
      </c>
      <c r="BW755" s="12" t="str">
        <f>IF(BQ755&gt;1,IF(BQ754&gt;1,"Y",""),"")</f>
        <v/>
      </c>
      <c r="BX755" s="12" t="str">
        <f>IF(BQ755&lt;1,IF(BQ754&lt;1,"Y",""),"")</f>
        <v/>
      </c>
      <c r="BY755" s="2"/>
      <c r="BZ755" s="2"/>
      <c r="CA755" s="2"/>
    </row>
    <row r="756" spans="2:79">
      <c r="B756" s="4" t="str">
        <f>IF(G756=G757,IF(G756&gt;G755,G756&amp;"_O",""),G756&amp;"_C")</f>
        <v/>
      </c>
      <c r="C756" s="14">
        <f ca="1">RANDBETWEEN(0,1000)/1000</f>
        <v>0.871</v>
      </c>
      <c r="D756" s="16">
        <f>D755+1</f>
        <v>752</v>
      </c>
      <c r="E756" s="10">
        <f>ROUNDDOWN(D756/52,0)+1</f>
        <v>15</v>
      </c>
      <c r="F756" s="15">
        <f>F755+7</f>
        <v>49884</v>
      </c>
      <c r="G756" s="4">
        <f>YEAR(F756)</f>
        <v>2036</v>
      </c>
      <c r="H756" s="33">
        <v>0.80400000000000005</v>
      </c>
      <c r="I756" s="33">
        <v>0.74399999999999999</v>
      </c>
      <c r="J756" s="33">
        <v>0.69199999999999995</v>
      </c>
      <c r="K756" s="16" t="str">
        <f>IF(M755&gt;1,"Up","Down")</f>
        <v>Up</v>
      </c>
      <c r="L756" s="16" t="str">
        <f>IF(K756="Up",IF(H756&lt;$BJ$7,"Up","Down"),IF(H756&lt;$BK$7,"Down","Up"))</f>
        <v>Down</v>
      </c>
      <c r="M756" s="17">
        <f>IF(L756="Up",INDEX($AK$5:$AK$1005,MATCH(I756,$AI$5:$AI$1005,0),1),INDEX($AL$5:$AL$1005,MATCH(J756,$AI$5:$AI$1005,0),1))</f>
        <v>0.99310444979296275</v>
      </c>
      <c r="N756" s="16" t="str">
        <f>IF(P755&gt;1,"Up","Down")</f>
        <v>Up</v>
      </c>
      <c r="O756" s="16" t="str">
        <f>IF(N756="Up",IF(H756&lt;$BJ$12,"Up","Down"),IF(H756&lt;$BK$12,"Down","Up"))</f>
        <v>Down</v>
      </c>
      <c r="P756" s="17">
        <f>IF(O756="Up",INDEX($AP$5:$AP$1005,MATCH(I756,$AI$5:$AI$1005,0),1),INDEX($AQ$5:$AQ$1005,MATCH(J756,$AI$5:$AI$1005,0),1))</f>
        <v>0.99244466153538602</v>
      </c>
      <c r="Q756" s="19">
        <f>T755</f>
        <v>117564.42403890259</v>
      </c>
      <c r="R756" s="19">
        <f>INDEX(model!$S$5:$S$35,MATCH(G756,model!$Q$5:$Q$35,0),1)*model!$O$5</f>
        <v>0</v>
      </c>
      <c r="S756" s="19">
        <f>IF(RIGHT(B756,1)="C",T755*INDEX(model!$T$5:$T$35,MATCH(G756,model!$Q$5:$Q$35,0),1),0)</f>
        <v>0</v>
      </c>
      <c r="T756" s="19">
        <f>(Q756+R756-S756)*M756</f>
        <v>116753.75265038092</v>
      </c>
      <c r="U756" s="19">
        <f>X755</f>
        <v>184911.00436251107</v>
      </c>
      <c r="V756" s="19">
        <f>INDEX(model!$S$5:$S$35,MATCH(G756,model!$Q$5:$Q$35,0),1)*model!$O$6</f>
        <v>0</v>
      </c>
      <c r="W756" s="19">
        <f>IF(RIGHT(B756,1)="C",X755*INDEX(model!$T$5:$T$35,MATCH(G756,model!$Q$5:$Q$35,0),1),0)</f>
        <v>0</v>
      </c>
      <c r="X756" s="19">
        <f>(U756+V756-W756)*P756</f>
        <v>183513.9391387206</v>
      </c>
      <c r="Y756" s="19"/>
      <c r="Z756" s="36" t="str">
        <f>K756&amp;L756</f>
        <v>UpDown</v>
      </c>
      <c r="AA756" s="36" t="str">
        <f>N756&amp;O756</f>
        <v>UpDown</v>
      </c>
      <c r="AB756" s="19"/>
      <c r="AC756" s="19"/>
      <c r="AD756" s="19"/>
      <c r="AE756" s="19"/>
      <c r="AI756" s="18">
        <f>ROUND(AI755-0.001,3)</f>
        <v>0.249</v>
      </c>
      <c r="AJ756" s="9">
        <f t="array" ref="AJ756">PERCENTILE(IF($BB$5:$BB$2729="Y",$AY$5:$AY$2729),$AI756)</f>
        <v>0.99000683983915738</v>
      </c>
      <c r="AK756" s="9">
        <f t="array" ref="AK756">PERCENTILE(IF($BC$5:$BC$2729="Y",$AY$5:$AY$2729),$AI756)</f>
        <v>1.0061228776418367</v>
      </c>
      <c r="AL756" s="9">
        <f t="array" ref="AL756">PERCENTILE(IF($BD$5:$BD$2729="Y",$AY$5:$AY$2729),$AI756)</f>
        <v>0.97761107782326517</v>
      </c>
      <c r="AM756" s="41" t="str">
        <f>IF(AI756&lt;$BJ$7,"Up","Down")</f>
        <v>Up</v>
      </c>
      <c r="AN756" s="41" t="str">
        <f>IF(AI756&lt;$BK$7,"Down","Up")</f>
        <v>Down</v>
      </c>
      <c r="AO756" s="9">
        <f t="array" ref="AO756">PERCENTILE(IF($BT$5:$BT$2729="Y",$BQ$5:$BQ$2729),$AI756)</f>
        <v>0.98815942716117966</v>
      </c>
      <c r="AP756" s="9">
        <f t="array" ref="AP756">PERCENTILE(IF($BU$5:$BU$2729="Y",$BQ$5:$BQ$2729),$AI756)</f>
        <v>1.0082898616981475</v>
      </c>
      <c r="AQ756" s="9">
        <f t="array" ref="AQ756">PERCENTILE(IF($BV$5:$BV$2729="Y",$BQ$5:$BQ$2729),$AI756)</f>
        <v>0.96994321532905881</v>
      </c>
      <c r="AR756" s="41" t="str">
        <f>IF(AI756&lt;$BJ$12,"Up","Down")</f>
        <v>Up</v>
      </c>
      <c r="AS756" s="41" t="str">
        <f>IF(AI756&lt;$BK$12,"Down","Up")</f>
        <v>Down</v>
      </c>
      <c r="AU756" s="4" t="str">
        <f>IF(AZ756=AZ757,IF(AZ756&gt;AZ755,AZ756&amp;"_O",""),AZ756&amp;"_C")</f>
        <v/>
      </c>
      <c r="AV756" s="7" t="str">
        <f>IF(RIGHT(AU756,1)="C",AX756/INDEX($AX$5:$AX$2729,MATCH(AZ756&amp;"_O",$AU$5:$AU$2729,0),1),"")</f>
        <v/>
      </c>
      <c r="AW756" s="38">
        <v>30827</v>
      </c>
      <c r="AX756" s="37">
        <v>151.62</v>
      </c>
      <c r="AY756" s="7">
        <f>AX756/AX755</f>
        <v>0.97329567338554379</v>
      </c>
      <c r="AZ756" s="4">
        <f>YEAR(AW756)</f>
        <v>1984</v>
      </c>
      <c r="BA756" s="2" t="s">
        <v>6</v>
      </c>
      <c r="BB756" s="12" t="str">
        <f>INDEX($CD$5:$CD$10,MATCH(BA756,$CC$5:$CC$10,0),1)</f>
        <v/>
      </c>
      <c r="BC756" s="12" t="str">
        <f>IF(AND(BB756="Y",AY756&gt;1),"Y","")</f>
        <v/>
      </c>
      <c r="BD756" s="12" t="str">
        <f>IF(AND(BB756="Y",AY756&lt;1),"Y","")</f>
        <v/>
      </c>
      <c r="BE756" s="12" t="str">
        <f>IF(AY756&gt;1,IF(AY755&gt;1,"Y",""),"")</f>
        <v/>
      </c>
      <c r="BF756" s="12" t="str">
        <f>IF(AY756&lt;1,IF(AY755&lt;1,"Y",""),"")</f>
        <v>Y</v>
      </c>
      <c r="BG756" s="2"/>
      <c r="BH756" s="2"/>
      <c r="BI756" s="2"/>
      <c r="BJ756" s="2"/>
      <c r="BK756" s="2"/>
      <c r="BL756" s="2"/>
      <c r="BM756" s="4" t="str">
        <f>IF(BR756=BR757,IF(BR756&gt;BR755,BR756&amp;"_O",""),BR756&amp;"_C")</f>
        <v/>
      </c>
      <c r="BN756" s="7" t="str">
        <f>IF(RIGHT(BM756,1)="C",BP756/INDEX($BP$5:$BP$2729,MATCH(BR756&amp;"_O",$BM$5:$BM$2729,0),1),"")</f>
        <v/>
      </c>
      <c r="BO756" s="38">
        <v>31226</v>
      </c>
      <c r="BP756" s="3">
        <v>296.2</v>
      </c>
      <c r="BQ756" s="7">
        <f>BP756/BP755</f>
        <v>1.025978524419813</v>
      </c>
      <c r="BR756" s="4">
        <f>YEAR(BO756)</f>
        <v>1985</v>
      </c>
      <c r="BS756" s="2" t="s">
        <v>6</v>
      </c>
      <c r="BT756" s="12" t="str">
        <f>INDEX($CD$5:$CD$10,MATCH(BS756,$CC$5:$CC$10,0),1)</f>
        <v/>
      </c>
      <c r="BU756" s="12" t="str">
        <f>IF(AND(BT756="Y",BQ756&gt;1),"Y","")</f>
        <v/>
      </c>
      <c r="BV756" s="12" t="str">
        <f>IF(AND(BT756="Y",BQ756&lt;1),"Y","")</f>
        <v/>
      </c>
      <c r="BW756" s="12" t="str">
        <f>IF(BQ756&gt;1,IF(BQ755&gt;1,"Y",""),"")</f>
        <v>Y</v>
      </c>
      <c r="BX756" s="12" t="str">
        <f>IF(BQ756&lt;1,IF(BQ755&lt;1,"Y",""),"")</f>
        <v/>
      </c>
      <c r="BY756" s="2"/>
      <c r="BZ756" s="2"/>
      <c r="CA756" s="2"/>
    </row>
    <row r="757" spans="2:79">
      <c r="B757" s="4" t="str">
        <f>IF(G757=G758,IF(G757&gt;G756,G757&amp;"_O",""),G757&amp;"_C")</f>
        <v/>
      </c>
      <c r="C757" s="14">
        <f ca="1">RANDBETWEEN(0,1000)/1000</f>
        <v>0.42499999999999999</v>
      </c>
      <c r="D757" s="16">
        <f>D756+1</f>
        <v>753</v>
      </c>
      <c r="E757" s="10">
        <f>ROUNDDOWN(D757/52,0)+1</f>
        <v>15</v>
      </c>
      <c r="F757" s="15">
        <f>F756+7</f>
        <v>49891</v>
      </c>
      <c r="G757" s="4">
        <f>YEAR(F757)</f>
        <v>2036</v>
      </c>
      <c r="H757" s="33">
        <v>0.91</v>
      </c>
      <c r="I757" s="33">
        <v>0.58299999999999996</v>
      </c>
      <c r="J757" s="33">
        <v>4.0000000000000001E-3</v>
      </c>
      <c r="K757" s="16" t="str">
        <f>IF(M756&gt;1,"Up","Down")</f>
        <v>Down</v>
      </c>
      <c r="L757" s="16" t="str">
        <f>IF(K757="Up",IF(H757&lt;$BJ$7,"Up","Down"),IF(H757&lt;$BK$7,"Down","Up"))</f>
        <v>Up</v>
      </c>
      <c r="M757" s="17">
        <f>IF(L757="Up",INDEX($AK$5:$AK$1005,MATCH(I757,$AI$5:$AI$1005,0),1),INDEX($AL$5:$AL$1005,MATCH(J757,$AI$5:$AI$1005,0),1))</f>
        <v>1.0146150332097583</v>
      </c>
      <c r="N757" s="16" t="str">
        <f>IF(P756&gt;1,"Up","Down")</f>
        <v>Down</v>
      </c>
      <c r="O757" s="16" t="str">
        <f>IF(N757="Up",IF(H757&lt;$BJ$12,"Up","Down"),IF(H757&lt;$BK$12,"Down","Up"))</f>
        <v>Up</v>
      </c>
      <c r="P757" s="17">
        <f>IF(O757="Up",INDEX($AP$5:$AP$1005,MATCH(I757,$AI$5:$AI$1005,0),1),INDEX($AQ$5:$AQ$1005,MATCH(J757,$AI$5:$AI$1005,0),1))</f>
        <v>1.0206762586826004</v>
      </c>
      <c r="Q757" s="19">
        <f>T756</f>
        <v>116753.75265038092</v>
      </c>
      <c r="R757" s="19">
        <f>INDEX(model!$S$5:$S$35,MATCH(G757,model!$Q$5:$Q$35,0),1)*model!$O$5</f>
        <v>0</v>
      </c>
      <c r="S757" s="19">
        <f>IF(RIGHT(B757,1)="C",T756*INDEX(model!$T$5:$T$35,MATCH(G757,model!$Q$5:$Q$35,0),1),0)</f>
        <v>0</v>
      </c>
      <c r="T757" s="19">
        <f>(Q757+R757-S757)*M757</f>
        <v>118460.11262273014</v>
      </c>
      <c r="U757" s="19">
        <f>X756</f>
        <v>183513.9391387206</v>
      </c>
      <c r="V757" s="19">
        <f>INDEX(model!$S$5:$S$35,MATCH(G757,model!$Q$5:$Q$35,0),1)*model!$O$6</f>
        <v>0</v>
      </c>
      <c r="W757" s="19">
        <f>IF(RIGHT(B757,1)="C",X756*INDEX(model!$T$5:$T$35,MATCH(G757,model!$Q$5:$Q$35,0),1),0)</f>
        <v>0</v>
      </c>
      <c r="X757" s="19">
        <f>(U757+V757-W757)*P757</f>
        <v>187308.32081621577</v>
      </c>
      <c r="Y757" s="19"/>
      <c r="Z757" s="36" t="str">
        <f>K757&amp;L757</f>
        <v>DownUp</v>
      </c>
      <c r="AA757" s="36" t="str">
        <f>N757&amp;O757</f>
        <v>DownUp</v>
      </c>
      <c r="AB757" s="19"/>
      <c r="AC757" s="19"/>
      <c r="AD757" s="19"/>
      <c r="AE757" s="19"/>
      <c r="AI757" s="18">
        <f>ROUND(AI756-0.001,3)</f>
        <v>0.248</v>
      </c>
      <c r="AJ757" s="9">
        <f t="array" ref="AJ757">PERCENTILE(IF($BB$5:$BB$2729="Y",$AY$5:$AY$2729),$AI757)</f>
        <v>0.9899670924815378</v>
      </c>
      <c r="AK757" s="9">
        <f t="array" ref="AK757">PERCENTILE(IF($BC$5:$BC$2729="Y",$AY$5:$AY$2729),$AI757)</f>
        <v>1.0061223233928538</v>
      </c>
      <c r="AL757" s="9">
        <f t="array" ref="AL757">PERCENTILE(IF($BD$5:$BD$2729="Y",$AY$5:$AY$2729),$AI757)</f>
        <v>0.97753056596671739</v>
      </c>
      <c r="AM757" s="41" t="str">
        <f>IF(AI757&lt;$BJ$7,"Up","Down")</f>
        <v>Up</v>
      </c>
      <c r="AN757" s="41" t="str">
        <f>IF(AI757&lt;$BK$7,"Down","Up")</f>
        <v>Down</v>
      </c>
      <c r="AO757" s="9">
        <f t="array" ref="AO757">PERCENTILE(IF($BT$5:$BT$2729="Y",$BQ$5:$BQ$2729),$AI757)</f>
        <v>0.98793531448786531</v>
      </c>
      <c r="AP757" s="9">
        <f t="array" ref="AP757">PERCENTILE(IF($BU$5:$BU$2729="Y",$BQ$5:$BQ$2729),$AI757)</f>
        <v>1.008259963579843</v>
      </c>
      <c r="AQ757" s="9">
        <f t="array" ref="AQ757">PERCENTILE(IF($BV$5:$BV$2729="Y",$BQ$5:$BQ$2729),$AI757)</f>
        <v>0.96993545441402751</v>
      </c>
      <c r="AR757" s="41" t="str">
        <f>IF(AI757&lt;$BJ$12,"Up","Down")</f>
        <v>Up</v>
      </c>
      <c r="AS757" s="41" t="str">
        <f>IF(AI757&lt;$BK$12,"Down","Up")</f>
        <v>Down</v>
      </c>
      <c r="AU757" s="4" t="str">
        <f>IF(AZ757=AZ758,IF(AZ757&gt;AZ756,AZ757&amp;"_O",""),AZ757&amp;"_C")</f>
        <v/>
      </c>
      <c r="AV757" s="7" t="str">
        <f>IF(RIGHT(AU757,1)="C",AX757/INDEX($AX$5:$AX$2729,MATCH(AZ757&amp;"_O",$AU$5:$AU$2729,0),1),"")</f>
        <v/>
      </c>
      <c r="AW757" s="38">
        <v>30834</v>
      </c>
      <c r="AX757" s="37">
        <v>153.24</v>
      </c>
      <c r="AY757" s="7">
        <f>AX757/AX756</f>
        <v>1.0106846062524732</v>
      </c>
      <c r="AZ757" s="4">
        <f>YEAR(AW757)</f>
        <v>1984</v>
      </c>
      <c r="BA757" s="2" t="s">
        <v>6</v>
      </c>
      <c r="BB757" s="12" t="str">
        <f>INDEX($CD$5:$CD$10,MATCH(BA757,$CC$5:$CC$10,0),1)</f>
        <v/>
      </c>
      <c r="BC757" s="12" t="str">
        <f>IF(AND(BB757="Y",AY757&gt;1),"Y","")</f>
        <v/>
      </c>
      <c r="BD757" s="12" t="str">
        <f>IF(AND(BB757="Y",AY757&lt;1),"Y","")</f>
        <v/>
      </c>
      <c r="BE757" s="12" t="str">
        <f>IF(AY757&gt;1,IF(AY756&gt;1,"Y",""),"")</f>
        <v/>
      </c>
      <c r="BF757" s="12" t="str">
        <f>IF(AY757&lt;1,IF(AY756&lt;1,"Y",""),"")</f>
        <v/>
      </c>
      <c r="BG757" s="2"/>
      <c r="BH757" s="2"/>
      <c r="BI757" s="2"/>
      <c r="BJ757" s="2"/>
      <c r="BK757" s="2"/>
      <c r="BL757" s="2"/>
      <c r="BM757" s="4" t="str">
        <f>IF(BR757=BR758,IF(BR757&gt;BR756,BR757&amp;"_O",""),BR757&amp;"_C")</f>
        <v/>
      </c>
      <c r="BN757" s="7" t="str">
        <f>IF(RIGHT(BM757,1)="C",BP757/INDEX($BP$5:$BP$2729,MATCH(BR757&amp;"_O",$BM$5:$BM$2729,0),1),"")</f>
        <v/>
      </c>
      <c r="BO757" s="38">
        <v>31233</v>
      </c>
      <c r="BP757" s="3">
        <v>298.60000000000002</v>
      </c>
      <c r="BQ757" s="7">
        <f>BP757/BP756</f>
        <v>1.0081026333558407</v>
      </c>
      <c r="BR757" s="4">
        <f>YEAR(BO757)</f>
        <v>1985</v>
      </c>
      <c r="BS757" s="2" t="s">
        <v>6</v>
      </c>
      <c r="BT757" s="12" t="str">
        <f>INDEX($CD$5:$CD$10,MATCH(BS757,$CC$5:$CC$10,0),1)</f>
        <v/>
      </c>
      <c r="BU757" s="12" t="str">
        <f>IF(AND(BT757="Y",BQ757&gt;1),"Y","")</f>
        <v/>
      </c>
      <c r="BV757" s="12" t="str">
        <f>IF(AND(BT757="Y",BQ757&lt;1),"Y","")</f>
        <v/>
      </c>
      <c r="BW757" s="12" t="str">
        <f>IF(BQ757&gt;1,IF(BQ756&gt;1,"Y",""),"")</f>
        <v>Y</v>
      </c>
      <c r="BX757" s="12" t="str">
        <f>IF(BQ757&lt;1,IF(BQ756&lt;1,"Y",""),"")</f>
        <v/>
      </c>
      <c r="BY757" s="2"/>
      <c r="BZ757" s="2"/>
      <c r="CA757" s="2"/>
    </row>
    <row r="758" spans="2:79">
      <c r="B758" s="4" t="str">
        <f>IF(G758=G759,IF(G758&gt;G757,G758&amp;"_O",""),G758&amp;"_C")</f>
        <v/>
      </c>
      <c r="C758" s="14">
        <f ca="1">RANDBETWEEN(0,1000)/1000</f>
        <v>0.68600000000000005</v>
      </c>
      <c r="D758" s="16">
        <f>D757+1</f>
        <v>754</v>
      </c>
      <c r="E758" s="10">
        <f>ROUNDDOWN(D758/52,0)+1</f>
        <v>15</v>
      </c>
      <c r="F758" s="15">
        <f>F757+7</f>
        <v>49898</v>
      </c>
      <c r="G758" s="4">
        <f>YEAR(F758)</f>
        <v>2036</v>
      </c>
      <c r="H758" s="33">
        <v>0.74199999999999999</v>
      </c>
      <c r="I758" s="33">
        <v>0.77900000000000003</v>
      </c>
      <c r="J758" s="33">
        <v>0.40200000000000002</v>
      </c>
      <c r="K758" s="16" t="str">
        <f>IF(M757&gt;1,"Up","Down")</f>
        <v>Up</v>
      </c>
      <c r="L758" s="16" t="str">
        <f>IF(K758="Up",IF(H758&lt;$BJ$7,"Up","Down"),IF(H758&lt;$BK$7,"Down","Up"))</f>
        <v>Down</v>
      </c>
      <c r="M758" s="17">
        <f>IF(L758="Up",INDEX($AK$5:$AK$1005,MATCH(I758,$AI$5:$AI$1005,0),1),INDEX($AL$5:$AL$1005,MATCH(J758,$AI$5:$AI$1005,0),1))</f>
        <v>0.98399351871991991</v>
      </c>
      <c r="N758" s="16" t="str">
        <f>IF(P757&gt;1,"Up","Down")</f>
        <v>Up</v>
      </c>
      <c r="O758" s="16" t="str">
        <f>IF(N758="Up",IF(H758&lt;$BJ$12,"Up","Down"),IF(H758&lt;$BK$12,"Down","Up"))</f>
        <v>Down</v>
      </c>
      <c r="P758" s="17">
        <f>IF(O758="Up",INDEX($AP$5:$AP$1005,MATCH(I758,$AI$5:$AI$1005,0),1),INDEX($AQ$5:$AQ$1005,MATCH(J758,$AI$5:$AI$1005,0),1))</f>
        <v>0.98065049218918787</v>
      </c>
      <c r="Q758" s="19">
        <f>T757</f>
        <v>118460.11262273014</v>
      </c>
      <c r="R758" s="19">
        <f>INDEX(model!$S$5:$S$35,MATCH(G758,model!$Q$5:$Q$35,0),1)*model!$O$5</f>
        <v>0</v>
      </c>
      <c r="S758" s="19">
        <f>IF(RIGHT(B758,1)="C",T757*INDEX(model!$T$5:$T$35,MATCH(G758,model!$Q$5:$Q$35,0),1),0)</f>
        <v>0</v>
      </c>
      <c r="T758" s="19">
        <f>(Q758+R758-S758)*M758</f>
        <v>116563.98304759823</v>
      </c>
      <c r="U758" s="19">
        <f>X757</f>
        <v>187308.32081621577</v>
      </c>
      <c r="V758" s="19">
        <f>INDEX(model!$S$5:$S$35,MATCH(G758,model!$Q$5:$Q$35,0),1)*model!$O$6</f>
        <v>0</v>
      </c>
      <c r="W758" s="19">
        <f>IF(RIGHT(B758,1)="C",X757*INDEX(model!$T$5:$T$35,MATCH(G758,model!$Q$5:$Q$35,0),1),0)</f>
        <v>0</v>
      </c>
      <c r="X758" s="19">
        <f>(U758+V758-W758)*P758</f>
        <v>183683.9969995523</v>
      </c>
      <c r="Y758" s="19"/>
      <c r="Z758" s="36" t="str">
        <f>K758&amp;L758</f>
        <v>UpDown</v>
      </c>
      <c r="AA758" s="36" t="str">
        <f>N758&amp;O758</f>
        <v>UpDown</v>
      </c>
      <c r="AB758" s="19"/>
      <c r="AC758" s="19"/>
      <c r="AD758" s="19"/>
      <c r="AE758" s="19"/>
      <c r="AI758" s="18">
        <f>ROUND(AI757-0.001,3)</f>
        <v>0.247</v>
      </c>
      <c r="AJ758" s="9">
        <f t="array" ref="AJ758">PERCENTILE(IF($BB$5:$BB$2729="Y",$AY$5:$AY$2729),$AI758)</f>
        <v>0.989897380074099</v>
      </c>
      <c r="AK758" s="9">
        <f t="array" ref="AK758">PERCENTILE(IF($BC$5:$BC$2729="Y",$AY$5:$AY$2729),$AI758)</f>
        <v>1.0060943319700848</v>
      </c>
      <c r="AL758" s="9">
        <f t="array" ref="AL758">PERCENTILE(IF($BD$5:$BD$2729="Y",$AY$5:$AY$2729),$AI758)</f>
        <v>0.97749012891559628</v>
      </c>
      <c r="AM758" s="41" t="str">
        <f>IF(AI758&lt;$BJ$7,"Up","Down")</f>
        <v>Up</v>
      </c>
      <c r="AN758" s="41" t="str">
        <f>IF(AI758&lt;$BK$7,"Down","Up")</f>
        <v>Down</v>
      </c>
      <c r="AO758" s="9">
        <f t="array" ref="AO758">PERCENTILE(IF($BT$5:$BT$2729="Y",$BQ$5:$BQ$2729),$AI758)</f>
        <v>0.98779048495826205</v>
      </c>
      <c r="AP758" s="9">
        <f t="array" ref="AP758">PERCENTILE(IF($BU$5:$BU$2729="Y",$BQ$5:$BQ$2729),$AI758)</f>
        <v>1.0082395142547023</v>
      </c>
      <c r="AQ758" s="9">
        <f t="array" ref="AQ758">PERCENTILE(IF($BV$5:$BV$2729="Y",$BQ$5:$BQ$2729),$AI758)</f>
        <v>0.96992045298108776</v>
      </c>
      <c r="AR758" s="41" t="str">
        <f>IF(AI758&lt;$BJ$12,"Up","Down")</f>
        <v>Up</v>
      </c>
      <c r="AS758" s="41" t="str">
        <f>IF(AI758&lt;$BK$12,"Down","Up")</f>
        <v>Down</v>
      </c>
      <c r="AU758" s="4" t="str">
        <f>IF(AZ758=AZ759,IF(AZ758&gt;AZ757,AZ758&amp;"_O",""),AZ758&amp;"_C")</f>
        <v/>
      </c>
      <c r="AV758" s="7" t="str">
        <f>IF(RIGHT(AU758,1)="C",AX758/INDEX($AX$5:$AX$2729,MATCH(AZ758&amp;"_O",$AU$5:$AU$2729,0),1),"")</f>
        <v/>
      </c>
      <c r="AW758" s="38">
        <v>30841</v>
      </c>
      <c r="AX758" s="37">
        <v>155.16999999999999</v>
      </c>
      <c r="AY758" s="7">
        <f>AX758/AX757</f>
        <v>1.0125946228138867</v>
      </c>
      <c r="AZ758" s="4">
        <f>YEAR(AW758)</f>
        <v>1984</v>
      </c>
      <c r="BA758" s="2" t="s">
        <v>6</v>
      </c>
      <c r="BB758" s="12" t="str">
        <f>INDEX($CD$5:$CD$10,MATCH(BA758,$CC$5:$CC$10,0),1)</f>
        <v/>
      </c>
      <c r="BC758" s="12" t="str">
        <f>IF(AND(BB758="Y",AY758&gt;1),"Y","")</f>
        <v/>
      </c>
      <c r="BD758" s="12" t="str">
        <f>IF(AND(BB758="Y",AY758&lt;1),"Y","")</f>
        <v/>
      </c>
      <c r="BE758" s="12" t="str">
        <f>IF(AY758&gt;1,IF(AY757&gt;1,"Y",""),"")</f>
        <v>Y</v>
      </c>
      <c r="BF758" s="12" t="str">
        <f>IF(AY758&lt;1,IF(AY757&lt;1,"Y",""),"")</f>
        <v/>
      </c>
      <c r="BG758" s="2"/>
      <c r="BH758" s="2"/>
      <c r="BI758" s="2"/>
      <c r="BJ758" s="2"/>
      <c r="BK758" s="2"/>
      <c r="BL758" s="2"/>
      <c r="BM758" s="4" t="str">
        <f>IF(BR758=BR759,IF(BR758&gt;BR757,BR758&amp;"_O",""),BR758&amp;"_C")</f>
        <v/>
      </c>
      <c r="BN758" s="7" t="str">
        <f>IF(RIGHT(BM758,1)="C",BP758/INDEX($BP$5:$BP$2729,MATCH(BR758&amp;"_O",$BM$5:$BM$2729,0),1),"")</f>
        <v/>
      </c>
      <c r="BO758" s="38">
        <v>31240</v>
      </c>
      <c r="BP758" s="3">
        <v>302.39999999999998</v>
      </c>
      <c r="BQ758" s="7">
        <f>BP758/BP757</f>
        <v>1.0127260549229737</v>
      </c>
      <c r="BR758" s="4">
        <f>YEAR(BO758)</f>
        <v>1985</v>
      </c>
      <c r="BS758" s="2" t="s">
        <v>6</v>
      </c>
      <c r="BT758" s="12" t="str">
        <f>INDEX($CD$5:$CD$10,MATCH(BS758,$CC$5:$CC$10,0),1)</f>
        <v/>
      </c>
      <c r="BU758" s="12" t="str">
        <f>IF(AND(BT758="Y",BQ758&gt;1),"Y","")</f>
        <v/>
      </c>
      <c r="BV758" s="12" t="str">
        <f>IF(AND(BT758="Y",BQ758&lt;1),"Y","")</f>
        <v/>
      </c>
      <c r="BW758" s="12" t="str">
        <f>IF(BQ758&gt;1,IF(BQ757&gt;1,"Y",""),"")</f>
        <v>Y</v>
      </c>
      <c r="BX758" s="12" t="str">
        <f>IF(BQ758&lt;1,IF(BQ757&lt;1,"Y",""),"")</f>
        <v/>
      </c>
      <c r="BY758" s="2"/>
      <c r="BZ758" s="2"/>
      <c r="CA758" s="2"/>
    </row>
    <row r="759" spans="2:79">
      <c r="B759" s="4" t="str">
        <f>IF(G759=G760,IF(G759&gt;G758,G759&amp;"_O",""),G759&amp;"_C")</f>
        <v/>
      </c>
      <c r="C759" s="14">
        <f ca="1">RANDBETWEEN(0,1000)/1000</f>
        <v>0.75600000000000001</v>
      </c>
      <c r="D759" s="16">
        <f>D758+1</f>
        <v>755</v>
      </c>
      <c r="E759" s="10">
        <f>ROUNDDOWN(D759/52,0)+1</f>
        <v>15</v>
      </c>
      <c r="F759" s="15">
        <f>F758+7</f>
        <v>49905</v>
      </c>
      <c r="G759" s="4">
        <f>YEAR(F759)</f>
        <v>2036</v>
      </c>
      <c r="H759" s="33">
        <v>0.89</v>
      </c>
      <c r="I759" s="33">
        <v>0.92600000000000005</v>
      </c>
      <c r="J759" s="33">
        <v>0.81599999999999995</v>
      </c>
      <c r="K759" s="16" t="str">
        <f>IF(M758&gt;1,"Up","Down")</f>
        <v>Down</v>
      </c>
      <c r="L759" s="16" t="str">
        <f>IF(K759="Up",IF(H759&lt;$BJ$7,"Up","Down"),IF(H759&lt;$BK$7,"Down","Up"))</f>
        <v>Up</v>
      </c>
      <c r="M759" s="17">
        <f>IF(L759="Up",INDEX($AK$5:$AK$1005,MATCH(I759,$AI$5:$AI$1005,0),1),INDEX($AL$5:$AL$1005,MATCH(J759,$AI$5:$AI$1005,0),1))</f>
        <v>1.0374958782366492</v>
      </c>
      <c r="N759" s="16" t="str">
        <f>IF(P758&gt;1,"Up","Down")</f>
        <v>Down</v>
      </c>
      <c r="O759" s="16" t="str">
        <f>IF(N759="Up",IF(H759&lt;$BJ$12,"Up","Down"),IF(H759&lt;$BK$12,"Down","Up"))</f>
        <v>Up</v>
      </c>
      <c r="P759" s="17">
        <f>IF(O759="Up",INDEX($AP$5:$AP$1005,MATCH(I759,$AI$5:$AI$1005,0),1),INDEX($AQ$5:$AQ$1005,MATCH(J759,$AI$5:$AI$1005,0),1))</f>
        <v>1.0476871062573789</v>
      </c>
      <c r="Q759" s="19">
        <f>T758</f>
        <v>116563.98304759823</v>
      </c>
      <c r="R759" s="19">
        <f>INDEX(model!$S$5:$S$35,MATCH(G759,model!$Q$5:$Q$35,0),1)*model!$O$5</f>
        <v>0</v>
      </c>
      <c r="S759" s="19">
        <f>IF(RIGHT(B759,1)="C",T758*INDEX(model!$T$5:$T$35,MATCH(G759,model!$Q$5:$Q$35,0),1),0)</f>
        <v>0</v>
      </c>
      <c r="T759" s="19">
        <f>(Q759+R759-S759)*M759</f>
        <v>120934.65196272983</v>
      </c>
      <c r="U759" s="19">
        <f>X758</f>
        <v>183683.9969995523</v>
      </c>
      <c r="V759" s="19">
        <f>INDEX(model!$S$5:$S$35,MATCH(G759,model!$Q$5:$Q$35,0),1)*model!$O$6</f>
        <v>0</v>
      </c>
      <c r="W759" s="19">
        <f>IF(RIGHT(B759,1)="C",X758*INDEX(model!$T$5:$T$35,MATCH(G759,model!$Q$5:$Q$35,0),1),0)</f>
        <v>0</v>
      </c>
      <c r="X759" s="19">
        <f>(U759+V759-W759)*P759</f>
        <v>192443.35528225004</v>
      </c>
      <c r="Y759" s="19"/>
      <c r="Z759" s="36" t="str">
        <f>K759&amp;L759</f>
        <v>DownUp</v>
      </c>
      <c r="AA759" s="36" t="str">
        <f>N759&amp;O759</f>
        <v>DownUp</v>
      </c>
      <c r="AB759" s="19"/>
      <c r="AC759" s="19"/>
      <c r="AD759" s="19"/>
      <c r="AE759" s="19"/>
      <c r="AI759" s="18">
        <f>ROUND(AI758-0.001,3)</f>
        <v>0.246</v>
      </c>
      <c r="AJ759" s="9">
        <f t="array" ref="AJ759">PERCENTILE(IF($BB$5:$BB$2729="Y",$AY$5:$AY$2729),$AI759)</f>
        <v>0.98988242389341119</v>
      </c>
      <c r="AK759" s="9">
        <f t="array" ref="AK759">PERCENTILE(IF($BC$5:$BC$2729="Y",$AY$5:$AY$2729),$AI759)</f>
        <v>1.0060806656172194</v>
      </c>
      <c r="AL759" s="9">
        <f t="array" ref="AL759">PERCENTILE(IF($BD$5:$BD$2729="Y",$AY$5:$AY$2729),$AI759)</f>
        <v>0.97747932688321437</v>
      </c>
      <c r="AM759" s="41" t="str">
        <f>IF(AI759&lt;$BJ$7,"Up","Down")</f>
        <v>Up</v>
      </c>
      <c r="AN759" s="41" t="str">
        <f>IF(AI759&lt;$BK$7,"Down","Up")</f>
        <v>Down</v>
      </c>
      <c r="AO759" s="9">
        <f t="array" ref="AO759">PERCENTILE(IF($BT$5:$BT$2729="Y",$BQ$5:$BQ$2729),$AI759)</f>
        <v>0.98772286561595624</v>
      </c>
      <c r="AP759" s="9">
        <f t="array" ref="AP759">PERCENTILE(IF($BU$5:$BU$2729="Y",$BQ$5:$BQ$2729),$AI759)</f>
        <v>1.0082007697127391</v>
      </c>
      <c r="AQ759" s="9">
        <f t="array" ref="AQ759">PERCENTILE(IF($BV$5:$BV$2729="Y",$BQ$5:$BQ$2729),$AI759)</f>
        <v>0.96987065355448843</v>
      </c>
      <c r="AR759" s="41" t="str">
        <f>IF(AI759&lt;$BJ$12,"Up","Down")</f>
        <v>Up</v>
      </c>
      <c r="AS759" s="41" t="str">
        <f>IF(AI759&lt;$BK$12,"Down","Up")</f>
        <v>Down</v>
      </c>
      <c r="AU759" s="4" t="str">
        <f>IF(AZ759=AZ760,IF(AZ759&gt;AZ758,AZ759&amp;"_O",""),AZ759&amp;"_C")</f>
        <v/>
      </c>
      <c r="AV759" s="7" t="str">
        <f>IF(RIGHT(AU759,1)="C",AX759/INDEX($AX$5:$AX$2729,MATCH(AZ759&amp;"_O",$AU$5:$AU$2729,0),1),"")</f>
        <v/>
      </c>
      <c r="AW759" s="38">
        <v>30848</v>
      </c>
      <c r="AX759" s="37">
        <v>149.03</v>
      </c>
      <c r="AY759" s="7">
        <f>AX759/AX758</f>
        <v>0.96043049558548699</v>
      </c>
      <c r="AZ759" s="4">
        <f>YEAR(AW759)</f>
        <v>1984</v>
      </c>
      <c r="BA759" s="2" t="s">
        <v>6</v>
      </c>
      <c r="BB759" s="12" t="str">
        <f>INDEX($CD$5:$CD$10,MATCH(BA759,$CC$5:$CC$10,0),1)</f>
        <v/>
      </c>
      <c r="BC759" s="12" t="str">
        <f>IF(AND(BB759="Y",AY759&gt;1),"Y","")</f>
        <v/>
      </c>
      <c r="BD759" s="12" t="str">
        <f>IF(AND(BB759="Y",AY759&lt;1),"Y","")</f>
        <v/>
      </c>
      <c r="BE759" s="12" t="str">
        <f>IF(AY759&gt;1,IF(AY758&gt;1,"Y",""),"")</f>
        <v/>
      </c>
      <c r="BF759" s="12" t="str">
        <f>IF(AY759&lt;1,IF(AY758&lt;1,"Y",""),"")</f>
        <v/>
      </c>
      <c r="BG759" s="2"/>
      <c r="BH759" s="2"/>
      <c r="BI759" s="2"/>
      <c r="BJ759" s="2"/>
      <c r="BK759" s="2"/>
      <c r="BL759" s="2"/>
      <c r="BM759" s="4" t="str">
        <f>IF(BR759=BR760,IF(BR759&gt;BR758,BR759&amp;"_O",""),BR759&amp;"_C")</f>
        <v/>
      </c>
      <c r="BN759" s="7" t="str">
        <f>IF(RIGHT(BM759,1)="C",BP759/INDEX($BP$5:$BP$2729,MATCH(BR759&amp;"_O",$BM$5:$BM$2729,0),1),"")</f>
        <v/>
      </c>
      <c r="BO759" s="38">
        <v>31247</v>
      </c>
      <c r="BP759" s="3">
        <v>307.8</v>
      </c>
      <c r="BQ759" s="7">
        <f>BP759/BP758</f>
        <v>1.017857142857143</v>
      </c>
      <c r="BR759" s="4">
        <f>YEAR(BO759)</f>
        <v>1985</v>
      </c>
      <c r="BS759" s="2" t="s">
        <v>6</v>
      </c>
      <c r="BT759" s="12" t="str">
        <f>INDEX($CD$5:$CD$10,MATCH(BS759,$CC$5:$CC$10,0),1)</f>
        <v/>
      </c>
      <c r="BU759" s="12" t="str">
        <f>IF(AND(BT759="Y",BQ759&gt;1),"Y","")</f>
        <v/>
      </c>
      <c r="BV759" s="12" t="str">
        <f>IF(AND(BT759="Y",BQ759&lt;1),"Y","")</f>
        <v/>
      </c>
      <c r="BW759" s="12" t="str">
        <f>IF(BQ759&gt;1,IF(BQ758&gt;1,"Y",""),"")</f>
        <v>Y</v>
      </c>
      <c r="BX759" s="12" t="str">
        <f>IF(BQ759&lt;1,IF(BQ758&lt;1,"Y",""),"")</f>
        <v/>
      </c>
      <c r="BY759" s="2"/>
      <c r="BZ759" s="2"/>
      <c r="CA759" s="2"/>
    </row>
    <row r="760" spans="2:79">
      <c r="B760" s="4" t="str">
        <f>IF(G760=G761,IF(G760&gt;G759,G760&amp;"_O",""),G760&amp;"_C")</f>
        <v/>
      </c>
      <c r="C760" s="14">
        <f ca="1">RANDBETWEEN(0,1000)/1000</f>
        <v>0.63800000000000001</v>
      </c>
      <c r="D760" s="16">
        <f>D759+1</f>
        <v>756</v>
      </c>
      <c r="E760" s="10">
        <f>ROUNDDOWN(D760/52,0)+1</f>
        <v>15</v>
      </c>
      <c r="F760" s="15">
        <f>F759+7</f>
        <v>49912</v>
      </c>
      <c r="G760" s="4">
        <f>YEAR(F760)</f>
        <v>2036</v>
      </c>
      <c r="H760" s="33">
        <v>0.214</v>
      </c>
      <c r="I760" s="33">
        <v>0.79500000000000004</v>
      </c>
      <c r="J760" s="33">
        <v>0.152</v>
      </c>
      <c r="K760" s="16" t="str">
        <f>IF(M759&gt;1,"Up","Down")</f>
        <v>Up</v>
      </c>
      <c r="L760" s="16" t="str">
        <f>IF(K760="Up",IF(H760&lt;$BJ$7,"Up","Down"),IF(H760&lt;$BK$7,"Down","Up"))</f>
        <v>Up</v>
      </c>
      <c r="M760" s="17">
        <f>IF(L760="Up",INDEX($AK$5:$AK$1005,MATCH(I760,$AI$5:$AI$1005,0),1),INDEX($AL$5:$AL$1005,MATCH(J760,$AI$5:$AI$1005,0),1))</f>
        <v>1.0237811832096659</v>
      </c>
      <c r="N760" s="16" t="str">
        <f>IF(P759&gt;1,"Up","Down")</f>
        <v>Up</v>
      </c>
      <c r="O760" s="16" t="str">
        <f>IF(N760="Up",IF(H760&lt;$BJ$12,"Up","Down"),IF(H760&lt;$BK$12,"Down","Up"))</f>
        <v>Up</v>
      </c>
      <c r="P760" s="17">
        <f>IF(O760="Up",INDEX($AP$5:$AP$1005,MATCH(I760,$AI$5:$AI$1005,0),1),INDEX($AQ$5:$AQ$1005,MATCH(J760,$AI$5:$AI$1005,0),1))</f>
        <v>1.0323115306410204</v>
      </c>
      <c r="Q760" s="19">
        <f>T759</f>
        <v>120934.65196272983</v>
      </c>
      <c r="R760" s="19">
        <f>INDEX(model!$S$5:$S$35,MATCH(G760,model!$Q$5:$Q$35,0),1)*model!$O$5</f>
        <v>0</v>
      </c>
      <c r="S760" s="19">
        <f>IF(RIGHT(B760,1)="C",T759*INDEX(model!$T$5:$T$35,MATCH(G760,model!$Q$5:$Q$35,0),1),0)</f>
        <v>0</v>
      </c>
      <c r="T760" s="19">
        <f>(Q760+R760-S760)*M760</f>
        <v>123810.62107745268</v>
      </c>
      <c r="U760" s="19">
        <f>X759</f>
        <v>192443.35528225004</v>
      </c>
      <c r="V760" s="19">
        <f>INDEX(model!$S$5:$S$35,MATCH(G760,model!$Q$5:$Q$35,0),1)*model!$O$6</f>
        <v>0</v>
      </c>
      <c r="W760" s="19">
        <f>IF(RIGHT(B760,1)="C",X759*INDEX(model!$T$5:$T$35,MATCH(G760,model!$Q$5:$Q$35,0),1),0)</f>
        <v>0</v>
      </c>
      <c r="X760" s="19">
        <f>(U760+V760-W760)*P760</f>
        <v>198661.49465311324</v>
      </c>
      <c r="Y760" s="19"/>
      <c r="Z760" s="36" t="str">
        <f>K760&amp;L760</f>
        <v>UpUp</v>
      </c>
      <c r="AA760" s="36" t="str">
        <f>N760&amp;O760</f>
        <v>UpUp</v>
      </c>
      <c r="AB760" s="19"/>
      <c r="AC760" s="19"/>
      <c r="AD760" s="19"/>
      <c r="AE760" s="19"/>
      <c r="AI760" s="18">
        <f>ROUND(AI759-0.001,3)</f>
        <v>0.245</v>
      </c>
      <c r="AJ760" s="9">
        <f t="array" ref="AJ760">PERCENTILE(IF($BB$5:$BB$2729="Y",$AY$5:$AY$2729),$AI760)</f>
        <v>0.98986546955984134</v>
      </c>
      <c r="AK760" s="9">
        <f t="array" ref="AK760">PERCENTILE(IF($BC$5:$BC$2729="Y",$AY$5:$AY$2729),$AI760)</f>
        <v>1.0060668729975957</v>
      </c>
      <c r="AL760" s="9">
        <f t="array" ref="AL760">PERCENTILE(IF($BD$5:$BD$2729="Y",$AY$5:$AY$2729),$AI760)</f>
        <v>0.97745708363888673</v>
      </c>
      <c r="AM760" s="41" t="str">
        <f>IF(AI760&lt;$BJ$7,"Up","Down")</f>
        <v>Up</v>
      </c>
      <c r="AN760" s="41" t="str">
        <f>IF(AI760&lt;$BK$7,"Down","Up")</f>
        <v>Down</v>
      </c>
      <c r="AO760" s="9">
        <f t="array" ref="AO760">PERCENTILE(IF($BT$5:$BT$2729="Y",$BQ$5:$BQ$2729),$AI760)</f>
        <v>0.98759963789835903</v>
      </c>
      <c r="AP760" s="9">
        <f t="array" ref="AP760">PERCENTILE(IF($BU$5:$BU$2729="Y",$BQ$5:$BQ$2729),$AI760)</f>
        <v>1.0081856889382865</v>
      </c>
      <c r="AQ760" s="9">
        <f t="array" ref="AQ760">PERCENTILE(IF($BV$5:$BV$2729="Y",$BQ$5:$BQ$2729),$AI760)</f>
        <v>0.96980129588063968</v>
      </c>
      <c r="AR760" s="41" t="str">
        <f>IF(AI760&lt;$BJ$12,"Up","Down")</f>
        <v>Up</v>
      </c>
      <c r="AS760" s="41" t="str">
        <f>IF(AI760&lt;$BK$12,"Down","Up")</f>
        <v>Down</v>
      </c>
      <c r="AU760" s="4" t="str">
        <f>IF(AZ760=AZ761,IF(AZ760&gt;AZ759,AZ760&amp;"_O",""),AZ760&amp;"_C")</f>
        <v/>
      </c>
      <c r="AV760" s="7" t="str">
        <f>IF(RIGHT(AU760,1)="C",AX760/INDEX($AX$5:$AX$2729,MATCH(AZ760&amp;"_O",$AU$5:$AU$2729,0),1),"")</f>
        <v/>
      </c>
      <c r="AW760" s="38">
        <v>30855</v>
      </c>
      <c r="AX760" s="37">
        <v>154.46</v>
      </c>
      <c r="AY760" s="7">
        <f>AX760/AX759</f>
        <v>1.0364356169898679</v>
      </c>
      <c r="AZ760" s="4">
        <f>YEAR(AW760)</f>
        <v>1984</v>
      </c>
      <c r="BA760" s="2" t="s">
        <v>6</v>
      </c>
      <c r="BB760" s="12" t="str">
        <f>INDEX($CD$5:$CD$10,MATCH(BA760,$CC$5:$CC$10,0),1)</f>
        <v/>
      </c>
      <c r="BC760" s="12" t="str">
        <f>IF(AND(BB760="Y",AY760&gt;1),"Y","")</f>
        <v/>
      </c>
      <c r="BD760" s="12" t="str">
        <f>IF(AND(BB760="Y",AY760&lt;1),"Y","")</f>
        <v/>
      </c>
      <c r="BE760" s="12" t="str">
        <f>IF(AY760&gt;1,IF(AY759&gt;1,"Y",""),"")</f>
        <v/>
      </c>
      <c r="BF760" s="12" t="str">
        <f>IF(AY760&lt;1,IF(AY759&lt;1,"Y",""),"")</f>
        <v/>
      </c>
      <c r="BG760" s="2"/>
      <c r="BH760" s="2"/>
      <c r="BI760" s="2"/>
      <c r="BJ760" s="2"/>
      <c r="BK760" s="2"/>
      <c r="BL760" s="2"/>
      <c r="BM760" s="4" t="str">
        <f>IF(BR760=BR761,IF(BR760&gt;BR759,BR760&amp;"_O",""),BR760&amp;"_C")</f>
        <v/>
      </c>
      <c r="BN760" s="7" t="str">
        <f>IF(RIGHT(BM760,1)="C",BP760/INDEX($BP$5:$BP$2729,MATCH(BR760&amp;"_O",$BM$5:$BM$2729,0),1),"")</f>
        <v/>
      </c>
      <c r="BO760" s="38">
        <v>31254</v>
      </c>
      <c r="BP760" s="3">
        <v>304.60000000000002</v>
      </c>
      <c r="BQ760" s="7">
        <f>BP760/BP759</f>
        <v>0.98960363872644574</v>
      </c>
      <c r="BR760" s="4">
        <f>YEAR(BO760)</f>
        <v>1985</v>
      </c>
      <c r="BS760" s="2" t="s">
        <v>6</v>
      </c>
      <c r="BT760" s="12" t="str">
        <f>INDEX($CD$5:$CD$10,MATCH(BS760,$CC$5:$CC$10,0),1)</f>
        <v/>
      </c>
      <c r="BU760" s="12" t="str">
        <f>IF(AND(BT760="Y",BQ760&gt;1),"Y","")</f>
        <v/>
      </c>
      <c r="BV760" s="12" t="str">
        <f>IF(AND(BT760="Y",BQ760&lt;1),"Y","")</f>
        <v/>
      </c>
      <c r="BW760" s="12" t="str">
        <f>IF(BQ760&gt;1,IF(BQ759&gt;1,"Y",""),"")</f>
        <v/>
      </c>
      <c r="BX760" s="12" t="str">
        <f>IF(BQ760&lt;1,IF(BQ759&lt;1,"Y",""),"")</f>
        <v/>
      </c>
      <c r="BY760" s="2"/>
      <c r="BZ760" s="2"/>
      <c r="CA760" s="2"/>
    </row>
    <row r="761" spans="2:79">
      <c r="B761" s="4" t="str">
        <f>IF(G761=G762,IF(G761&gt;G760,G761&amp;"_O",""),G761&amp;"_C")</f>
        <v/>
      </c>
      <c r="C761" s="14">
        <f ca="1">RANDBETWEEN(0,1000)/1000</f>
        <v>0.97899999999999998</v>
      </c>
      <c r="D761" s="16">
        <f>D760+1</f>
        <v>757</v>
      </c>
      <c r="E761" s="10">
        <f>ROUNDDOWN(D761/52,0)+1</f>
        <v>15</v>
      </c>
      <c r="F761" s="15">
        <f>F760+7</f>
        <v>49919</v>
      </c>
      <c r="G761" s="4">
        <f>YEAR(F761)</f>
        <v>2036</v>
      </c>
      <c r="H761" s="33">
        <v>0.61899999999999999</v>
      </c>
      <c r="I761" s="33">
        <v>0.52100000000000002</v>
      </c>
      <c r="J761" s="33">
        <v>1.2E-2</v>
      </c>
      <c r="K761" s="16" t="str">
        <f>IF(M760&gt;1,"Up","Down")</f>
        <v>Up</v>
      </c>
      <c r="L761" s="16" t="str">
        <f>IF(K761="Up",IF(H761&lt;$BJ$7,"Up","Down"),IF(H761&lt;$BK$7,"Down","Up"))</f>
        <v>Down</v>
      </c>
      <c r="M761" s="17">
        <f>IF(L761="Up",INDEX($AK$5:$AK$1005,MATCH(I761,$AI$5:$AI$1005,0),1),INDEX($AL$5:$AL$1005,MATCH(J761,$AI$5:$AI$1005,0),1))</f>
        <v>0.93797549851113715</v>
      </c>
      <c r="N761" s="16" t="str">
        <f>IF(P760&gt;1,"Up","Down")</f>
        <v>Up</v>
      </c>
      <c r="O761" s="16" t="str">
        <f>IF(N761="Up",IF(H761&lt;$BJ$12,"Up","Down"),IF(H761&lt;$BK$12,"Down","Up"))</f>
        <v>Down</v>
      </c>
      <c r="P761" s="17">
        <f>IF(O761="Up",INDEX($AP$5:$AP$1005,MATCH(I761,$AI$5:$AI$1005,0),1),INDEX($AQ$5:$AQ$1005,MATCH(J761,$AI$5:$AI$1005,0),1))</f>
        <v>0.91937546679692572</v>
      </c>
      <c r="Q761" s="19">
        <f>T760</f>
        <v>123810.62107745268</v>
      </c>
      <c r="R761" s="19">
        <f>INDEX(model!$S$5:$S$35,MATCH(G761,model!$Q$5:$Q$35,0),1)*model!$O$5</f>
        <v>0</v>
      </c>
      <c r="S761" s="19">
        <f>IF(RIGHT(B761,1)="C",T760*INDEX(model!$T$5:$T$35,MATCH(G761,model!$Q$5:$Q$35,0),1),0)</f>
        <v>0</v>
      </c>
      <c r="T761" s="19">
        <f>(Q761+R761-S761)*M761</f>
        <v>116131.32902609718</v>
      </c>
      <c r="U761" s="19">
        <f>X760</f>
        <v>198661.49465311324</v>
      </c>
      <c r="V761" s="19">
        <f>INDEX(model!$S$5:$S$35,MATCH(G761,model!$Q$5:$Q$35,0),1)*model!$O$6</f>
        <v>0</v>
      </c>
      <c r="W761" s="19">
        <f>IF(RIGHT(B761,1)="C",X760*INDEX(model!$T$5:$T$35,MATCH(G761,model!$Q$5:$Q$35,0),1),0)</f>
        <v>0</v>
      </c>
      <c r="X761" s="19">
        <f>(U761+V761-W761)*P761</f>
        <v>182644.50438128095</v>
      </c>
      <c r="Y761" s="19"/>
      <c r="Z761" s="36" t="str">
        <f>K761&amp;L761</f>
        <v>UpDown</v>
      </c>
      <c r="AA761" s="36" t="str">
        <f>N761&amp;O761</f>
        <v>UpDown</v>
      </c>
      <c r="AB761" s="19"/>
      <c r="AC761" s="19"/>
      <c r="AD761" s="19"/>
      <c r="AE761" s="19"/>
      <c r="AI761" s="18">
        <f>ROUND(AI760-0.001,3)</f>
        <v>0.24399999999999999</v>
      </c>
      <c r="AJ761" s="9">
        <f t="array" ref="AJ761">PERCENTILE(IF($BB$5:$BB$2729="Y",$AY$5:$AY$2729),$AI761)</f>
        <v>0.98983049086306452</v>
      </c>
      <c r="AK761" s="9">
        <f t="array" ref="AK761">PERCENTILE(IF($BC$5:$BC$2729="Y",$AY$5:$AY$2729),$AI761)</f>
        <v>1.0060613951552659</v>
      </c>
      <c r="AL761" s="9">
        <f t="array" ref="AL761">PERCENTILE(IF($BD$5:$BD$2729="Y",$AY$5:$AY$2729),$AI761)</f>
        <v>0.97744464321010172</v>
      </c>
      <c r="AM761" s="41" t="str">
        <f>IF(AI761&lt;$BJ$7,"Up","Down")</f>
        <v>Up</v>
      </c>
      <c r="AN761" s="41" t="str">
        <f>IF(AI761&lt;$BK$7,"Down","Up")</f>
        <v>Down</v>
      </c>
      <c r="AO761" s="9">
        <f t="array" ref="AO761">PERCENTILE(IF($BT$5:$BT$2729="Y",$BQ$5:$BQ$2729),$AI761)</f>
        <v>0.98751619360056875</v>
      </c>
      <c r="AP761" s="9">
        <f t="array" ref="AP761">PERCENTILE(IF($BU$5:$BU$2729="Y",$BQ$5:$BQ$2729),$AI761)</f>
        <v>1.0081558046088659</v>
      </c>
      <c r="AQ761" s="9">
        <f t="array" ref="AQ761">PERCENTILE(IF($BV$5:$BV$2729="Y",$BQ$5:$BQ$2729),$AI761)</f>
        <v>0.96974520918146012</v>
      </c>
      <c r="AR761" s="41" t="str">
        <f>IF(AI761&lt;$BJ$12,"Up","Down")</f>
        <v>Up</v>
      </c>
      <c r="AS761" s="41" t="str">
        <f>IF(AI761&lt;$BK$12,"Down","Up")</f>
        <v>Down</v>
      </c>
      <c r="AU761" s="4" t="str">
        <f>IF(AZ761=AZ762,IF(AZ761&gt;AZ760,AZ761&amp;"_O",""),AZ761&amp;"_C")</f>
        <v/>
      </c>
      <c r="AV761" s="7" t="str">
        <f>IF(RIGHT(AU761,1)="C",AX761/INDEX($AX$5:$AX$2729,MATCH(AZ761&amp;"_O",$AU$5:$AU$2729,0),1),"")</f>
        <v/>
      </c>
      <c r="AW761" s="38">
        <v>30862</v>
      </c>
      <c r="AX761" s="37">
        <v>153.18</v>
      </c>
      <c r="AY761" s="7">
        <f>AX761/AX760</f>
        <v>0.99171306487116406</v>
      </c>
      <c r="AZ761" s="4">
        <f>YEAR(AW761)</f>
        <v>1984</v>
      </c>
      <c r="BA761" s="2" t="s">
        <v>6</v>
      </c>
      <c r="BB761" s="12" t="str">
        <f>INDEX($CD$5:$CD$10,MATCH(BA761,$CC$5:$CC$10,0),1)</f>
        <v/>
      </c>
      <c r="BC761" s="12" t="str">
        <f>IF(AND(BB761="Y",AY761&gt;1),"Y","")</f>
        <v/>
      </c>
      <c r="BD761" s="12" t="str">
        <f>IF(AND(BB761="Y",AY761&lt;1),"Y","")</f>
        <v/>
      </c>
      <c r="BE761" s="12" t="str">
        <f>IF(AY761&gt;1,IF(AY760&gt;1,"Y",""),"")</f>
        <v/>
      </c>
      <c r="BF761" s="12" t="str">
        <f>IF(AY761&lt;1,IF(AY760&lt;1,"Y",""),"")</f>
        <v/>
      </c>
      <c r="BG761" s="2"/>
      <c r="BH761" s="2"/>
      <c r="BI761" s="2"/>
      <c r="BJ761" s="2"/>
      <c r="BK761" s="2"/>
      <c r="BL761" s="2"/>
      <c r="BM761" s="4" t="str">
        <f>IF(BR761=BR762,IF(BR761&gt;BR760,BR761&amp;"_O",""),BR761&amp;"_C")</f>
        <v/>
      </c>
      <c r="BN761" s="7" t="str">
        <f>IF(RIGHT(BM761,1)="C",BP761/INDEX($BP$5:$BP$2729,MATCH(BR761&amp;"_O",$BM$5:$BM$2729,0),1),"")</f>
        <v/>
      </c>
      <c r="BO761" s="38">
        <v>31261</v>
      </c>
      <c r="BP761" s="3">
        <v>304.5</v>
      </c>
      <c r="BQ761" s="7">
        <f>BP761/BP760</f>
        <v>0.99967170059093891</v>
      </c>
      <c r="BR761" s="4">
        <f>YEAR(BO761)</f>
        <v>1985</v>
      </c>
      <c r="BS761" s="2" t="s">
        <v>6</v>
      </c>
      <c r="BT761" s="12" t="str">
        <f>INDEX($CD$5:$CD$10,MATCH(BS761,$CC$5:$CC$10,0),1)</f>
        <v/>
      </c>
      <c r="BU761" s="12" t="str">
        <f>IF(AND(BT761="Y",BQ761&gt;1),"Y","")</f>
        <v/>
      </c>
      <c r="BV761" s="12" t="str">
        <f>IF(AND(BT761="Y",BQ761&lt;1),"Y","")</f>
        <v/>
      </c>
      <c r="BW761" s="12" t="str">
        <f>IF(BQ761&gt;1,IF(BQ760&gt;1,"Y",""),"")</f>
        <v/>
      </c>
      <c r="BX761" s="12" t="str">
        <f>IF(BQ761&lt;1,IF(BQ760&lt;1,"Y",""),"")</f>
        <v>Y</v>
      </c>
      <c r="BY761" s="2"/>
      <c r="BZ761" s="2"/>
      <c r="CA761" s="2"/>
    </row>
    <row r="762" spans="2:79">
      <c r="B762" s="4" t="str">
        <f>IF(G762=G763,IF(G762&gt;G761,G762&amp;"_O",""),G762&amp;"_C")</f>
        <v/>
      </c>
      <c r="C762" s="14">
        <f ca="1">RANDBETWEEN(0,1000)/1000</f>
        <v>0.216</v>
      </c>
      <c r="D762" s="16">
        <f>D761+1</f>
        <v>758</v>
      </c>
      <c r="E762" s="10">
        <f>ROUNDDOWN(D762/52,0)+1</f>
        <v>15</v>
      </c>
      <c r="F762" s="15">
        <f>F761+7</f>
        <v>49926</v>
      </c>
      <c r="G762" s="4">
        <f>YEAR(F762)</f>
        <v>2036</v>
      </c>
      <c r="H762" s="33">
        <v>0.82599999999999996</v>
      </c>
      <c r="I762" s="33">
        <v>0.35299999999999998</v>
      </c>
      <c r="J762" s="33">
        <v>0.13900000000000001</v>
      </c>
      <c r="K762" s="16" t="str">
        <f>IF(M761&gt;1,"Up","Down")</f>
        <v>Down</v>
      </c>
      <c r="L762" s="16" t="str">
        <f>IF(K762="Up",IF(H762&lt;$BJ$7,"Up","Down"),IF(H762&lt;$BK$7,"Down","Up"))</f>
        <v>Up</v>
      </c>
      <c r="M762" s="17">
        <f>IF(L762="Up",INDEX($AK$5:$AK$1005,MATCH(I762,$AI$5:$AI$1005,0),1),INDEX($AL$5:$AL$1005,MATCH(J762,$AI$5:$AI$1005,0),1))</f>
        <v>1.0085329818793045</v>
      </c>
      <c r="N762" s="16" t="str">
        <f>IF(P761&gt;1,"Up","Down")</f>
        <v>Down</v>
      </c>
      <c r="O762" s="16" t="str">
        <f>IF(N762="Up",IF(H762&lt;$BJ$12,"Up","Down"),IF(H762&lt;$BK$12,"Down","Up"))</f>
        <v>Up</v>
      </c>
      <c r="P762" s="17">
        <f>IF(O762="Up",INDEX($AP$5:$AP$1005,MATCH(I762,$AI$5:$AI$1005,0),1),INDEX($AQ$5:$AQ$1005,MATCH(J762,$AI$5:$AI$1005,0),1))</f>
        <v>1.011756728678415</v>
      </c>
      <c r="Q762" s="19">
        <f>T761</f>
        <v>116131.32902609718</v>
      </c>
      <c r="R762" s="19">
        <f>INDEX(model!$S$5:$S$35,MATCH(G762,model!$Q$5:$Q$35,0),1)*model!$O$5</f>
        <v>0</v>
      </c>
      <c r="S762" s="19">
        <f>IF(RIGHT(B762,1)="C",T761*INDEX(model!$T$5:$T$35,MATCH(G762,model!$Q$5:$Q$35,0),1),0)</f>
        <v>0</v>
      </c>
      <c r="T762" s="19">
        <f>(Q762+R762-S762)*M762</f>
        <v>117122.27555229643</v>
      </c>
      <c r="U762" s="19">
        <f>X761</f>
        <v>182644.50438128095</v>
      </c>
      <c r="V762" s="19">
        <f>INDEX(model!$S$5:$S$35,MATCH(G762,model!$Q$5:$Q$35,0),1)*model!$O$6</f>
        <v>0</v>
      </c>
      <c r="W762" s="19">
        <f>IF(RIGHT(B762,1)="C",X761*INDEX(model!$T$5:$T$35,MATCH(G762,model!$Q$5:$Q$35,0),1),0)</f>
        <v>0</v>
      </c>
      <c r="X762" s="19">
        <f>(U762+V762-W762)*P762</f>
        <v>184791.80626389524</v>
      </c>
      <c r="Y762" s="19"/>
      <c r="Z762" s="36" t="str">
        <f>K762&amp;L762</f>
        <v>DownUp</v>
      </c>
      <c r="AA762" s="36" t="str">
        <f>N762&amp;O762</f>
        <v>DownUp</v>
      </c>
      <c r="AB762" s="19"/>
      <c r="AC762" s="19"/>
      <c r="AD762" s="19"/>
      <c r="AE762" s="19"/>
      <c r="AI762" s="18">
        <f>ROUND(AI761-0.001,3)</f>
        <v>0.24299999999999999</v>
      </c>
      <c r="AJ762" s="9">
        <f t="array" ref="AJ762">PERCENTILE(IF($BB$5:$BB$2729="Y",$AY$5:$AY$2729),$AI762)</f>
        <v>0.98973443886065759</v>
      </c>
      <c r="AK762" s="9">
        <f t="array" ref="AK762">PERCENTILE(IF($BC$5:$BC$2729="Y",$AY$5:$AY$2729),$AI762)</f>
        <v>1.0060539941123166</v>
      </c>
      <c r="AL762" s="9">
        <f t="array" ref="AL762">PERCENTILE(IF($BD$5:$BD$2729="Y",$AY$5:$AY$2729),$AI762)</f>
        <v>0.97742963888493684</v>
      </c>
      <c r="AM762" s="41" t="str">
        <f>IF(AI762&lt;$BJ$7,"Up","Down")</f>
        <v>Up</v>
      </c>
      <c r="AN762" s="41" t="str">
        <f>IF(AI762&lt;$BK$7,"Down","Up")</f>
        <v>Down</v>
      </c>
      <c r="AO762" s="9">
        <f t="array" ref="AO762">PERCENTILE(IF($BT$5:$BT$2729="Y",$BQ$5:$BQ$2729),$AI762)</f>
        <v>0.98743903984008663</v>
      </c>
      <c r="AP762" s="9">
        <f t="array" ref="AP762">PERCENTILE(IF($BU$5:$BU$2729="Y",$BQ$5:$BQ$2729),$AI762)</f>
        <v>1.0081373292370344</v>
      </c>
      <c r="AQ762" s="9">
        <f t="array" ref="AQ762">PERCENTILE(IF($BV$5:$BV$2729="Y",$BQ$5:$BQ$2729),$AI762)</f>
        <v>0.9696899023700819</v>
      </c>
      <c r="AR762" s="41" t="str">
        <f>IF(AI762&lt;$BJ$12,"Up","Down")</f>
        <v>Up</v>
      </c>
      <c r="AS762" s="41" t="str">
        <f>IF(AI762&lt;$BK$12,"Down","Up")</f>
        <v>Down</v>
      </c>
      <c r="AU762" s="4" t="str">
        <f>IF(AZ762=AZ763,IF(AZ762&gt;AZ761,AZ762&amp;"_O",""),AZ762&amp;"_C")</f>
        <v/>
      </c>
      <c r="AV762" s="7" t="str">
        <f>IF(RIGHT(AU762,1)="C",AX762/INDEX($AX$5:$AX$2729,MATCH(AZ762&amp;"_O",$AU$5:$AU$2729,0),1),"")</f>
        <v/>
      </c>
      <c r="AW762" s="38">
        <v>30869</v>
      </c>
      <c r="AX762" s="37">
        <v>152.24</v>
      </c>
      <c r="AY762" s="7">
        <f>AX762/AX761</f>
        <v>0.99386342864603738</v>
      </c>
      <c r="AZ762" s="4">
        <f>YEAR(AW762)</f>
        <v>1984</v>
      </c>
      <c r="BA762" s="2" t="s">
        <v>6</v>
      </c>
      <c r="BB762" s="12" t="str">
        <f>INDEX($CD$5:$CD$10,MATCH(BA762,$CC$5:$CC$10,0),1)</f>
        <v/>
      </c>
      <c r="BC762" s="12" t="str">
        <f>IF(AND(BB762="Y",AY762&gt;1),"Y","")</f>
        <v/>
      </c>
      <c r="BD762" s="12" t="str">
        <f>IF(AND(BB762="Y",AY762&lt;1),"Y","")</f>
        <v/>
      </c>
      <c r="BE762" s="12" t="str">
        <f>IF(AY762&gt;1,IF(AY761&gt;1,"Y",""),"")</f>
        <v/>
      </c>
      <c r="BF762" s="12" t="str">
        <f>IF(AY762&lt;1,IF(AY761&lt;1,"Y",""),"")</f>
        <v>Y</v>
      </c>
      <c r="BG762" s="2"/>
      <c r="BH762" s="2"/>
      <c r="BI762" s="2"/>
      <c r="BJ762" s="2"/>
      <c r="BK762" s="2"/>
      <c r="BL762" s="2"/>
      <c r="BM762" s="4" t="str">
        <f>IF(BR762=BR763,IF(BR762&gt;BR761,BR762&amp;"_O",""),BR762&amp;"_C")</f>
        <v/>
      </c>
      <c r="BN762" s="7" t="str">
        <f>IF(RIGHT(BM762,1)="C",BP762/INDEX($BP$5:$BP$2729,MATCH(BR762&amp;"_O",$BM$5:$BM$2729,0),1),"")</f>
        <v/>
      </c>
      <c r="BO762" s="38">
        <v>31268</v>
      </c>
      <c r="BP762" s="3">
        <v>299.10000000000002</v>
      </c>
      <c r="BQ762" s="7">
        <f>BP762/BP761</f>
        <v>0.98226600985221679</v>
      </c>
      <c r="BR762" s="4">
        <f>YEAR(BO762)</f>
        <v>1985</v>
      </c>
      <c r="BS762" s="2" t="s">
        <v>6</v>
      </c>
      <c r="BT762" s="12" t="str">
        <f>INDEX($CD$5:$CD$10,MATCH(BS762,$CC$5:$CC$10,0),1)</f>
        <v/>
      </c>
      <c r="BU762" s="12" t="str">
        <f>IF(AND(BT762="Y",BQ762&gt;1),"Y","")</f>
        <v/>
      </c>
      <c r="BV762" s="12" t="str">
        <f>IF(AND(BT762="Y",BQ762&lt;1),"Y","")</f>
        <v/>
      </c>
      <c r="BW762" s="12" t="str">
        <f>IF(BQ762&gt;1,IF(BQ761&gt;1,"Y",""),"")</f>
        <v/>
      </c>
      <c r="BX762" s="12" t="str">
        <f>IF(BQ762&lt;1,IF(BQ761&lt;1,"Y",""),"")</f>
        <v>Y</v>
      </c>
      <c r="BY762" s="2"/>
      <c r="BZ762" s="2"/>
      <c r="CA762" s="2"/>
    </row>
    <row r="763" spans="2:79">
      <c r="B763" s="4" t="str">
        <f>IF(G763=G764,IF(G763&gt;G762,G763&amp;"_O",""),G763&amp;"_C")</f>
        <v/>
      </c>
      <c r="C763" s="14">
        <f ca="1">RANDBETWEEN(0,1000)/1000</f>
        <v>0.81200000000000006</v>
      </c>
      <c r="D763" s="16">
        <f>D762+1</f>
        <v>759</v>
      </c>
      <c r="E763" s="10">
        <f>ROUNDDOWN(D763/52,0)+1</f>
        <v>15</v>
      </c>
      <c r="F763" s="15">
        <f>F762+7</f>
        <v>49933</v>
      </c>
      <c r="G763" s="4">
        <f>YEAR(F763)</f>
        <v>2036</v>
      </c>
      <c r="H763" s="33">
        <v>0.10100000000000001</v>
      </c>
      <c r="I763" s="33">
        <v>0.92600000000000005</v>
      </c>
      <c r="J763" s="33">
        <v>0.128</v>
      </c>
      <c r="K763" s="16" t="str">
        <f>IF(M762&gt;1,"Up","Down")</f>
        <v>Up</v>
      </c>
      <c r="L763" s="16" t="str">
        <f>IF(K763="Up",IF(H763&lt;$BJ$7,"Up","Down"),IF(H763&lt;$BK$7,"Down","Up"))</f>
        <v>Up</v>
      </c>
      <c r="M763" s="17">
        <f>IF(L763="Up",INDEX($AK$5:$AK$1005,MATCH(I763,$AI$5:$AI$1005,0),1),INDEX($AL$5:$AL$1005,MATCH(J763,$AI$5:$AI$1005,0),1))</f>
        <v>1.0374958782366492</v>
      </c>
      <c r="N763" s="16" t="str">
        <f>IF(P762&gt;1,"Up","Down")</f>
        <v>Up</v>
      </c>
      <c r="O763" s="16" t="str">
        <f>IF(N763="Up",IF(H763&lt;$BJ$12,"Up","Down"),IF(H763&lt;$BK$12,"Down","Up"))</f>
        <v>Up</v>
      </c>
      <c r="P763" s="17">
        <f>IF(O763="Up",INDEX($AP$5:$AP$1005,MATCH(I763,$AI$5:$AI$1005,0),1),INDEX($AQ$5:$AQ$1005,MATCH(J763,$AI$5:$AI$1005,0),1))</f>
        <v>1.0476871062573789</v>
      </c>
      <c r="Q763" s="19">
        <f>T762</f>
        <v>117122.27555229643</v>
      </c>
      <c r="R763" s="19">
        <f>INDEX(model!$S$5:$S$35,MATCH(G763,model!$Q$5:$Q$35,0),1)*model!$O$5</f>
        <v>0</v>
      </c>
      <c r="S763" s="19">
        <f>IF(RIGHT(B763,1)="C",T762*INDEX(model!$T$5:$T$35,MATCH(G763,model!$Q$5:$Q$35,0),1),0)</f>
        <v>0</v>
      </c>
      <c r="T763" s="19">
        <f>(Q763+R763-S763)*M763</f>
        <v>121513.87813520462</v>
      </c>
      <c r="U763" s="19">
        <f>X762</f>
        <v>184791.80626389524</v>
      </c>
      <c r="V763" s="19">
        <f>INDEX(model!$S$5:$S$35,MATCH(G763,model!$Q$5:$Q$35,0),1)*model!$O$6</f>
        <v>0</v>
      </c>
      <c r="W763" s="19">
        <f>IF(RIGHT(B763,1)="C",X762*INDEX(model!$T$5:$T$35,MATCH(G763,model!$Q$5:$Q$35,0),1),0)</f>
        <v>0</v>
      </c>
      <c r="X763" s="19">
        <f>(U763+V763-W763)*P763</f>
        <v>193603.99276469459</v>
      </c>
      <c r="Y763" s="19"/>
      <c r="Z763" s="36" t="str">
        <f>K763&amp;L763</f>
        <v>UpUp</v>
      </c>
      <c r="AA763" s="36" t="str">
        <f>N763&amp;O763</f>
        <v>UpUp</v>
      </c>
      <c r="AB763" s="19"/>
      <c r="AC763" s="19"/>
      <c r="AD763" s="19"/>
      <c r="AE763" s="19"/>
      <c r="AI763" s="18">
        <f>ROUND(AI762-0.001,3)</f>
        <v>0.24199999999999999</v>
      </c>
      <c r="AJ763" s="9">
        <f t="array" ref="AJ763">PERCENTILE(IF($BB$5:$BB$2729="Y",$AY$5:$AY$2729),$AI763)</f>
        <v>0.98967794833059264</v>
      </c>
      <c r="AK763" s="9">
        <f t="array" ref="AK763">PERCENTILE(IF($BC$5:$BC$2729="Y",$AY$5:$AY$2729),$AI763)</f>
        <v>1.0060404939453089</v>
      </c>
      <c r="AL763" s="9">
        <f t="array" ref="AL763">PERCENTILE(IF($BD$5:$BD$2729="Y",$AY$5:$AY$2729),$AI763)</f>
        <v>0.97740632646733194</v>
      </c>
      <c r="AM763" s="41" t="str">
        <f>IF(AI763&lt;$BJ$7,"Up","Down")</f>
        <v>Up</v>
      </c>
      <c r="AN763" s="41" t="str">
        <f>IF(AI763&lt;$BK$7,"Down","Up")</f>
        <v>Down</v>
      </c>
      <c r="AO763" s="9">
        <f t="array" ref="AO763">PERCENTILE(IF($BT$5:$BT$2729="Y",$BQ$5:$BQ$2729),$AI763)</f>
        <v>0.98739736242379417</v>
      </c>
      <c r="AP763" s="9">
        <f t="array" ref="AP763">PERCENTILE(IF($BU$5:$BU$2729="Y",$BQ$5:$BQ$2729),$AI763)</f>
        <v>1.008019223665678</v>
      </c>
      <c r="AQ763" s="9">
        <f t="array" ref="AQ763">PERCENTILE(IF($BV$5:$BV$2729="Y",$BQ$5:$BQ$2729),$AI763)</f>
        <v>0.96965903381233121</v>
      </c>
      <c r="AR763" s="41" t="str">
        <f>IF(AI763&lt;$BJ$12,"Up","Down")</f>
        <v>Up</v>
      </c>
      <c r="AS763" s="41" t="str">
        <f>IF(AI763&lt;$BK$12,"Down","Up")</f>
        <v>Down</v>
      </c>
      <c r="AU763" s="4" t="str">
        <f>IF(AZ763=AZ764,IF(AZ763&gt;AZ762,AZ763&amp;"_O",""),AZ763&amp;"_C")</f>
        <v/>
      </c>
      <c r="AV763" s="7" t="str">
        <f>IF(RIGHT(AU763,1)="C",AX763/INDEX($AX$5:$AX$2729,MATCH(AZ763&amp;"_O",$AU$5:$AU$2729,0),1),"")</f>
        <v/>
      </c>
      <c r="AW763" s="38">
        <v>30876</v>
      </c>
      <c r="AX763" s="37">
        <v>150.88</v>
      </c>
      <c r="AY763" s="7">
        <f>AX763/AX762</f>
        <v>0.99106673673147649</v>
      </c>
      <c r="AZ763" s="4">
        <f>YEAR(AW763)</f>
        <v>1984</v>
      </c>
      <c r="BA763" s="2" t="s">
        <v>6</v>
      </c>
      <c r="BB763" s="12" t="str">
        <f>INDEX($CD$5:$CD$10,MATCH(BA763,$CC$5:$CC$10,0),1)</f>
        <v/>
      </c>
      <c r="BC763" s="12" t="str">
        <f>IF(AND(BB763="Y",AY763&gt;1),"Y","")</f>
        <v/>
      </c>
      <c r="BD763" s="12" t="str">
        <f>IF(AND(BB763="Y",AY763&lt;1),"Y","")</f>
        <v/>
      </c>
      <c r="BE763" s="12" t="str">
        <f>IF(AY763&gt;1,IF(AY762&gt;1,"Y",""),"")</f>
        <v/>
      </c>
      <c r="BF763" s="12" t="str">
        <f>IF(AY763&lt;1,IF(AY762&lt;1,"Y",""),"")</f>
        <v>Y</v>
      </c>
      <c r="BG763" s="2"/>
      <c r="BH763" s="2"/>
      <c r="BI763" s="2"/>
      <c r="BJ763" s="2"/>
      <c r="BK763" s="2"/>
      <c r="BL763" s="2"/>
      <c r="BM763" s="4" t="str">
        <f>IF(BR763=BR764,IF(BR763&gt;BR762,BR763&amp;"_O",""),BR763&amp;"_C")</f>
        <v/>
      </c>
      <c r="BN763" s="7" t="str">
        <f>IF(RIGHT(BM763,1)="C",BP763/INDEX($BP$5:$BP$2729,MATCH(BR763&amp;"_O",$BM$5:$BM$2729,0),1),"")</f>
        <v/>
      </c>
      <c r="BO763" s="38">
        <v>31275</v>
      </c>
      <c r="BP763" s="3">
        <v>296.5</v>
      </c>
      <c r="BQ763" s="7">
        <f>BP763/BP762</f>
        <v>0.99130725509862916</v>
      </c>
      <c r="BR763" s="4">
        <f>YEAR(BO763)</f>
        <v>1985</v>
      </c>
      <c r="BS763" s="2" t="s">
        <v>6</v>
      </c>
      <c r="BT763" s="12" t="str">
        <f>INDEX($CD$5:$CD$10,MATCH(BS763,$CC$5:$CC$10,0),1)</f>
        <v/>
      </c>
      <c r="BU763" s="12" t="str">
        <f>IF(AND(BT763="Y",BQ763&gt;1),"Y","")</f>
        <v/>
      </c>
      <c r="BV763" s="12" t="str">
        <f>IF(AND(BT763="Y",BQ763&lt;1),"Y","")</f>
        <v/>
      </c>
      <c r="BW763" s="12" t="str">
        <f>IF(BQ763&gt;1,IF(BQ762&gt;1,"Y",""),"")</f>
        <v/>
      </c>
      <c r="BX763" s="12" t="str">
        <f>IF(BQ763&lt;1,IF(BQ762&lt;1,"Y",""),"")</f>
        <v>Y</v>
      </c>
      <c r="BY763" s="2"/>
      <c r="BZ763" s="2"/>
      <c r="CA763" s="2"/>
    </row>
    <row r="764" spans="2:79">
      <c r="B764" s="4" t="str">
        <f>IF(G764=G765,IF(G764&gt;G763,G764&amp;"_O",""),G764&amp;"_C")</f>
        <v/>
      </c>
      <c r="C764" s="14">
        <f ca="1">RANDBETWEEN(0,1000)/1000</f>
        <v>0.23100000000000001</v>
      </c>
      <c r="D764" s="16">
        <f>D763+1</f>
        <v>760</v>
      </c>
      <c r="E764" s="10">
        <f>ROUNDDOWN(D764/52,0)+1</f>
        <v>15</v>
      </c>
      <c r="F764" s="15">
        <f>F763+7</f>
        <v>49940</v>
      </c>
      <c r="G764" s="4">
        <f>YEAR(F764)</f>
        <v>2036</v>
      </c>
      <c r="H764" s="33">
        <v>0.78700000000000003</v>
      </c>
      <c r="I764" s="33">
        <v>0.47</v>
      </c>
      <c r="J764" s="33">
        <v>0.59199999999999997</v>
      </c>
      <c r="K764" s="16" t="str">
        <f>IF(M763&gt;1,"Up","Down")</f>
        <v>Up</v>
      </c>
      <c r="L764" s="16" t="str">
        <f>IF(K764="Up",IF(H764&lt;$BJ$7,"Up","Down"),IF(H764&lt;$BK$7,"Down","Up"))</f>
        <v>Down</v>
      </c>
      <c r="M764" s="17">
        <f>IF(L764="Up",INDEX($AK$5:$AK$1005,MATCH(I764,$AI$5:$AI$1005,0),1),INDEX($AL$5:$AL$1005,MATCH(J764,$AI$5:$AI$1005,0),1))</f>
        <v>0.99024746835233035</v>
      </c>
      <c r="N764" s="16" t="str">
        <f>IF(P763&gt;1,"Up","Down")</f>
        <v>Up</v>
      </c>
      <c r="O764" s="16" t="str">
        <f>IF(N764="Up",IF(H764&lt;$BJ$12,"Up","Down"),IF(H764&lt;$BK$12,"Down","Up"))</f>
        <v>Down</v>
      </c>
      <c r="P764" s="17">
        <f>IF(O764="Up",INDEX($AP$5:$AP$1005,MATCH(I764,$AI$5:$AI$1005,0),1),INDEX($AQ$5:$AQ$1005,MATCH(J764,$AI$5:$AI$1005,0),1))</f>
        <v>0.98894103190224891</v>
      </c>
      <c r="Q764" s="19">
        <f>T763</f>
        <v>121513.87813520462</v>
      </c>
      <c r="R764" s="19">
        <f>INDEX(model!$S$5:$S$35,MATCH(G764,model!$Q$5:$Q$35,0),1)*model!$O$5</f>
        <v>0</v>
      </c>
      <c r="S764" s="19">
        <f>IF(RIGHT(B764,1)="C",T763*INDEX(model!$T$5:$T$35,MATCH(G764,model!$Q$5:$Q$35,0),1),0)</f>
        <v>0</v>
      </c>
      <c r="T764" s="19">
        <f>(Q764+R764-S764)*M764</f>
        <v>120328.81019305997</v>
      </c>
      <c r="U764" s="19">
        <f>X763</f>
        <v>193603.99276469459</v>
      </c>
      <c r="V764" s="19">
        <f>INDEX(model!$S$5:$S$35,MATCH(G764,model!$Q$5:$Q$35,0),1)*model!$O$6</f>
        <v>0</v>
      </c>
      <c r="W764" s="19">
        <f>IF(RIGHT(B764,1)="C",X763*INDEX(model!$T$5:$T$35,MATCH(G764,model!$Q$5:$Q$35,0),1),0)</f>
        <v>0</v>
      </c>
      <c r="X764" s="19">
        <f>(U764+V764-W764)*P764</f>
        <v>191462.9323851126</v>
      </c>
      <c r="Y764" s="19"/>
      <c r="Z764" s="36" t="str">
        <f>K764&amp;L764</f>
        <v>UpDown</v>
      </c>
      <c r="AA764" s="36" t="str">
        <f>N764&amp;O764</f>
        <v>UpDown</v>
      </c>
      <c r="AB764" s="19"/>
      <c r="AC764" s="19"/>
      <c r="AD764" s="19"/>
      <c r="AE764" s="19"/>
      <c r="AI764" s="18">
        <f>ROUND(AI763-0.001,3)</f>
        <v>0.24099999999999999</v>
      </c>
      <c r="AJ764" s="9">
        <f t="array" ref="AJ764">PERCENTILE(IF($BB$5:$BB$2729="Y",$AY$5:$AY$2729),$AI764)</f>
        <v>0.98953954423804913</v>
      </c>
      <c r="AK764" s="9">
        <f t="array" ref="AK764">PERCENTILE(IF($BC$5:$BC$2729="Y",$AY$5:$AY$2729),$AI764)</f>
        <v>1.0060292699070374</v>
      </c>
      <c r="AL764" s="9">
        <f t="array" ref="AL764">PERCENTILE(IF($BD$5:$BD$2729="Y",$AY$5:$AY$2729),$AI764)</f>
        <v>0.9773086138204663</v>
      </c>
      <c r="AM764" s="41" t="str">
        <f>IF(AI764&lt;$BJ$7,"Up","Down")</f>
        <v>Up</v>
      </c>
      <c r="AN764" s="41" t="str">
        <f>IF(AI764&lt;$BK$7,"Down","Up")</f>
        <v>Down</v>
      </c>
      <c r="AO764" s="9">
        <f t="array" ref="AO764">PERCENTILE(IF($BT$5:$BT$2729="Y",$BQ$5:$BQ$2729),$AI764)</f>
        <v>0.98735079916012669</v>
      </c>
      <c r="AP764" s="9">
        <f t="array" ref="AP764">PERCENTILE(IF($BU$5:$BU$2729="Y",$BQ$5:$BQ$2729),$AI764)</f>
        <v>1.0079083996977429</v>
      </c>
      <c r="AQ764" s="9">
        <f t="array" ref="AQ764">PERCENTILE(IF($BV$5:$BV$2729="Y",$BQ$5:$BQ$2729),$AI764)</f>
        <v>0.96962957389396565</v>
      </c>
      <c r="AR764" s="41" t="str">
        <f>IF(AI764&lt;$BJ$12,"Up","Down")</f>
        <v>Up</v>
      </c>
      <c r="AS764" s="41" t="str">
        <f>IF(AI764&lt;$BK$12,"Down","Up")</f>
        <v>Down</v>
      </c>
      <c r="AU764" s="4" t="str">
        <f>IF(AZ764=AZ765,IF(AZ764&gt;AZ763,AZ764&amp;"_O",""),AZ764&amp;"_C")</f>
        <v/>
      </c>
      <c r="AV764" s="7" t="str">
        <f>IF(RIGHT(AU764,1)="C",AX764/INDEX($AX$5:$AX$2729,MATCH(AZ764&amp;"_O",$AU$5:$AU$2729,0),1),"")</f>
        <v/>
      </c>
      <c r="AW764" s="38">
        <v>30883</v>
      </c>
      <c r="AX764" s="37">
        <v>149.55000000000001</v>
      </c>
      <c r="AY764" s="7">
        <f>AX764/AX763</f>
        <v>0.99118504772004257</v>
      </c>
      <c r="AZ764" s="4">
        <f>YEAR(AW764)</f>
        <v>1984</v>
      </c>
      <c r="BA764" s="2" t="s">
        <v>6</v>
      </c>
      <c r="BB764" s="12" t="str">
        <f>INDEX($CD$5:$CD$10,MATCH(BA764,$CC$5:$CC$10,0),1)</f>
        <v/>
      </c>
      <c r="BC764" s="12" t="str">
        <f>IF(AND(BB764="Y",AY764&gt;1),"Y","")</f>
        <v/>
      </c>
      <c r="BD764" s="12" t="str">
        <f>IF(AND(BB764="Y",AY764&lt;1),"Y","")</f>
        <v/>
      </c>
      <c r="BE764" s="12" t="str">
        <f>IF(AY764&gt;1,IF(AY763&gt;1,"Y",""),"")</f>
        <v/>
      </c>
      <c r="BF764" s="12" t="str">
        <f>IF(AY764&lt;1,IF(AY763&lt;1,"Y",""),"")</f>
        <v>Y</v>
      </c>
      <c r="BG764" s="2"/>
      <c r="BH764" s="2"/>
      <c r="BI764" s="2"/>
      <c r="BJ764" s="2"/>
      <c r="BK764" s="2"/>
      <c r="BL764" s="2"/>
      <c r="BM764" s="4" t="str">
        <f>IF(BR764=BR765,IF(BR764&gt;BR763,BR764&amp;"_O",""),BR764&amp;"_C")</f>
        <v/>
      </c>
      <c r="BN764" s="7" t="str">
        <f>IF(RIGHT(BM764,1)="C",BP764/INDEX($BP$5:$BP$2729,MATCH(BR764&amp;"_O",$BM$5:$BM$2729,0),1),"")</f>
        <v/>
      </c>
      <c r="BO764" s="38">
        <v>31282</v>
      </c>
      <c r="BP764" s="3">
        <v>296.7</v>
      </c>
      <c r="BQ764" s="7">
        <f>BP764/BP763</f>
        <v>1.0006745362563236</v>
      </c>
      <c r="BR764" s="4">
        <f>YEAR(BO764)</f>
        <v>1985</v>
      </c>
      <c r="BS764" s="2" t="s">
        <v>6</v>
      </c>
      <c r="BT764" s="12" t="str">
        <f>INDEX($CD$5:$CD$10,MATCH(BS764,$CC$5:$CC$10,0),1)</f>
        <v/>
      </c>
      <c r="BU764" s="12" t="str">
        <f>IF(AND(BT764="Y",BQ764&gt;1),"Y","")</f>
        <v/>
      </c>
      <c r="BV764" s="12" t="str">
        <f>IF(AND(BT764="Y",BQ764&lt;1),"Y","")</f>
        <v/>
      </c>
      <c r="BW764" s="12" t="str">
        <f>IF(BQ764&gt;1,IF(BQ763&gt;1,"Y",""),"")</f>
        <v/>
      </c>
      <c r="BX764" s="12" t="str">
        <f>IF(BQ764&lt;1,IF(BQ763&lt;1,"Y",""),"")</f>
        <v/>
      </c>
      <c r="BY764" s="2"/>
      <c r="BZ764" s="2"/>
      <c r="CA764" s="2"/>
    </row>
    <row r="765" spans="2:79">
      <c r="B765" s="4" t="str">
        <f>IF(G765=G766,IF(G765&gt;G764,G765&amp;"_O",""),G765&amp;"_C")</f>
        <v/>
      </c>
      <c r="C765" s="14">
        <f ca="1">RANDBETWEEN(0,1000)/1000</f>
        <v>0.751</v>
      </c>
      <c r="D765" s="16">
        <f>D764+1</f>
        <v>761</v>
      </c>
      <c r="E765" s="10">
        <f>ROUNDDOWN(D765/52,0)+1</f>
        <v>15</v>
      </c>
      <c r="F765" s="15">
        <f>F764+7</f>
        <v>49947</v>
      </c>
      <c r="G765" s="4">
        <f>YEAR(F765)</f>
        <v>2036</v>
      </c>
      <c r="H765" s="33">
        <v>0.47499999999999998</v>
      </c>
      <c r="I765" s="33">
        <v>0.377</v>
      </c>
      <c r="J765" s="33">
        <v>0.80900000000000005</v>
      </c>
      <c r="K765" s="16" t="str">
        <f>IF(M764&gt;1,"Up","Down")</f>
        <v>Down</v>
      </c>
      <c r="L765" s="16" t="str">
        <f>IF(K765="Up",IF(H765&lt;$BJ$7,"Up","Down"),IF(H765&lt;$BK$7,"Down","Up"))</f>
        <v>Up</v>
      </c>
      <c r="M765" s="17">
        <f>IF(L765="Up",INDEX($AK$5:$AK$1005,MATCH(I765,$AI$5:$AI$1005,0),1),INDEX($AL$5:$AL$1005,MATCH(J765,$AI$5:$AI$1005,0),1))</f>
        <v>1.0090308173210287</v>
      </c>
      <c r="N765" s="16" t="str">
        <f>IF(P764&gt;1,"Up","Down")</f>
        <v>Down</v>
      </c>
      <c r="O765" s="16" t="str">
        <f>IF(N765="Up",IF(H765&lt;$BJ$12,"Up","Down"),IF(H765&lt;$BK$12,"Down","Up"))</f>
        <v>Up</v>
      </c>
      <c r="P765" s="17">
        <f>IF(O765="Up",INDEX($AP$5:$AP$1005,MATCH(I765,$AI$5:$AI$1005,0),1),INDEX($AQ$5:$AQ$1005,MATCH(J765,$AI$5:$AI$1005,0),1))</f>
        <v>1.0126879376859441</v>
      </c>
      <c r="Q765" s="19">
        <f>T764</f>
        <v>120328.81019305997</v>
      </c>
      <c r="R765" s="19">
        <f>INDEX(model!$S$5:$S$35,MATCH(G765,model!$Q$5:$Q$35,0),1)*model!$O$5</f>
        <v>0</v>
      </c>
      <c r="S765" s="19">
        <f>IF(RIGHT(B765,1)="C",T764*INDEX(model!$T$5:$T$35,MATCH(G765,model!$Q$5:$Q$35,0),1),0)</f>
        <v>0</v>
      </c>
      <c r="T765" s="19">
        <f>(Q765+R765-S765)*M765</f>
        <v>121415.47769637023</v>
      </c>
      <c r="U765" s="19">
        <f>X764</f>
        <v>191462.9323851126</v>
      </c>
      <c r="V765" s="19">
        <f>INDEX(model!$S$5:$S$35,MATCH(G765,model!$Q$5:$Q$35,0),1)*model!$O$6</f>
        <v>0</v>
      </c>
      <c r="W765" s="19">
        <f>IF(RIGHT(B765,1)="C",X764*INDEX(model!$T$5:$T$35,MATCH(G765,model!$Q$5:$Q$35,0),1),0)</f>
        <v>0</v>
      </c>
      <c r="X765" s="19">
        <f>(U765+V765-W765)*P765</f>
        <v>193892.20214038304</v>
      </c>
      <c r="Y765" s="19"/>
      <c r="Z765" s="36" t="str">
        <f>K765&amp;L765</f>
        <v>DownUp</v>
      </c>
      <c r="AA765" s="36" t="str">
        <f>N765&amp;O765</f>
        <v>DownUp</v>
      </c>
      <c r="AB765" s="19"/>
      <c r="AC765" s="19"/>
      <c r="AD765" s="19"/>
      <c r="AE765" s="19"/>
      <c r="AI765" s="18">
        <f>ROUND(AI764-0.001,3)</f>
        <v>0.24</v>
      </c>
      <c r="AJ765" s="9">
        <f t="array" ref="AJ765">PERCENTILE(IF($BB$5:$BB$2729="Y",$AY$5:$AY$2729),$AI765)</f>
        <v>0.98937985364506464</v>
      </c>
      <c r="AK765" s="9">
        <f t="array" ref="AK765">PERCENTILE(IF($BC$5:$BC$2729="Y",$AY$5:$AY$2729),$AI765)</f>
        <v>1.0060141991327576</v>
      </c>
      <c r="AL765" s="9">
        <f t="array" ref="AL765">PERCENTILE(IF($BD$5:$BD$2729="Y",$AY$5:$AY$2729),$AI765)</f>
        <v>0.97718694587405874</v>
      </c>
      <c r="AM765" s="41" t="str">
        <f>IF(AI765&lt;$BJ$7,"Up","Down")</f>
        <v>Up</v>
      </c>
      <c r="AN765" s="41" t="str">
        <f>IF(AI765&lt;$BK$7,"Down","Up")</f>
        <v>Down</v>
      </c>
      <c r="AO765" s="9">
        <f t="array" ref="AO765">PERCENTILE(IF($BT$5:$BT$2729="Y",$BQ$5:$BQ$2729),$AI765)</f>
        <v>0.98728874889961449</v>
      </c>
      <c r="AP765" s="9">
        <f t="array" ref="AP765">PERCENTILE(IF($BU$5:$BU$2729="Y",$BQ$5:$BQ$2729),$AI765)</f>
        <v>1.0079024957003817</v>
      </c>
      <c r="AQ765" s="9">
        <f t="array" ref="AQ765">PERCENTILE(IF($BV$5:$BV$2729="Y",$BQ$5:$BQ$2729),$AI765)</f>
        <v>0.9694682430009125</v>
      </c>
      <c r="AR765" s="41" t="str">
        <f>IF(AI765&lt;$BJ$12,"Up","Down")</f>
        <v>Up</v>
      </c>
      <c r="AS765" s="41" t="str">
        <f>IF(AI765&lt;$BK$12,"Down","Up")</f>
        <v>Down</v>
      </c>
      <c r="AU765" s="4" t="str">
        <f>IF(AZ765=AZ766,IF(AZ765&gt;AZ764,AZ765&amp;"_O",""),AZ765&amp;"_C")</f>
        <v/>
      </c>
      <c r="AV765" s="7" t="str">
        <f>IF(RIGHT(AU765,1)="C",AX765/INDEX($AX$5:$AX$2729,MATCH(AZ765&amp;"_O",$AU$5:$AU$2729,0),1),"")</f>
        <v/>
      </c>
      <c r="AW765" s="38">
        <v>30890</v>
      </c>
      <c r="AX765" s="37">
        <v>151.19</v>
      </c>
      <c r="AY765" s="7">
        <f>AX765/AX764</f>
        <v>1.0109662320294215</v>
      </c>
      <c r="AZ765" s="4">
        <f>YEAR(AW765)</f>
        <v>1984</v>
      </c>
      <c r="BA765" s="2" t="s">
        <v>6</v>
      </c>
      <c r="BB765" s="12" t="str">
        <f>INDEX($CD$5:$CD$10,MATCH(BA765,$CC$5:$CC$10,0),1)</f>
        <v/>
      </c>
      <c r="BC765" s="12" t="str">
        <f>IF(AND(BB765="Y",AY765&gt;1),"Y","")</f>
        <v/>
      </c>
      <c r="BD765" s="12" t="str">
        <f>IF(AND(BB765="Y",AY765&lt;1),"Y","")</f>
        <v/>
      </c>
      <c r="BE765" s="12" t="str">
        <f>IF(AY765&gt;1,IF(AY764&gt;1,"Y",""),"")</f>
        <v/>
      </c>
      <c r="BF765" s="12" t="str">
        <f>IF(AY765&lt;1,IF(AY764&lt;1,"Y",""),"")</f>
        <v/>
      </c>
      <c r="BG765" s="2"/>
      <c r="BH765" s="2"/>
      <c r="BI765" s="2"/>
      <c r="BJ765" s="2"/>
      <c r="BK765" s="2"/>
      <c r="BL765" s="2"/>
      <c r="BM765" s="4" t="str">
        <f>IF(BR765=BR766,IF(BR765&gt;BR764,BR765&amp;"_O",""),BR765&amp;"_C")</f>
        <v/>
      </c>
      <c r="BN765" s="7" t="str">
        <f>IF(RIGHT(BM765,1)="C",BP765/INDEX($BP$5:$BP$2729,MATCH(BR765&amp;"_O",$BM$5:$BM$2729,0),1),"")</f>
        <v/>
      </c>
      <c r="BO765" s="38">
        <v>31289</v>
      </c>
      <c r="BP765" s="3">
        <v>297.7</v>
      </c>
      <c r="BQ765" s="7">
        <f>BP765/BP764</f>
        <v>1.0033704078193462</v>
      </c>
      <c r="BR765" s="4">
        <f>YEAR(BO765)</f>
        <v>1985</v>
      </c>
      <c r="BS765" s="2" t="s">
        <v>6</v>
      </c>
      <c r="BT765" s="12" t="str">
        <f>INDEX($CD$5:$CD$10,MATCH(BS765,$CC$5:$CC$10,0),1)</f>
        <v/>
      </c>
      <c r="BU765" s="12" t="str">
        <f>IF(AND(BT765="Y",BQ765&gt;1),"Y","")</f>
        <v/>
      </c>
      <c r="BV765" s="12" t="str">
        <f>IF(AND(BT765="Y",BQ765&lt;1),"Y","")</f>
        <v/>
      </c>
      <c r="BW765" s="12" t="str">
        <f>IF(BQ765&gt;1,IF(BQ764&gt;1,"Y",""),"")</f>
        <v>Y</v>
      </c>
      <c r="BX765" s="12" t="str">
        <f>IF(BQ765&lt;1,IF(BQ764&lt;1,"Y",""),"")</f>
        <v/>
      </c>
      <c r="BY765" s="2"/>
      <c r="BZ765" s="2"/>
      <c r="CA765" s="2"/>
    </row>
    <row r="766" spans="2:79">
      <c r="B766" s="4" t="str">
        <f>IF(G766=G767,IF(G766&gt;G765,G766&amp;"_O",""),G766&amp;"_C")</f>
        <v/>
      </c>
      <c r="C766" s="14">
        <f ca="1">RANDBETWEEN(0,1000)/1000</f>
        <v>0.77200000000000002</v>
      </c>
      <c r="D766" s="16">
        <f>D765+1</f>
        <v>762</v>
      </c>
      <c r="E766" s="10">
        <f>ROUNDDOWN(D766/52,0)+1</f>
        <v>15</v>
      </c>
      <c r="F766" s="15">
        <f>F765+7</f>
        <v>49954</v>
      </c>
      <c r="G766" s="4">
        <f>YEAR(F766)</f>
        <v>2036</v>
      </c>
      <c r="H766" s="33">
        <v>0.44800000000000001</v>
      </c>
      <c r="I766" s="33">
        <v>0.96399999999999997</v>
      </c>
      <c r="J766" s="33">
        <v>0.96299999999999997</v>
      </c>
      <c r="K766" s="16" t="str">
        <f>IF(M765&gt;1,"Up","Down")</f>
        <v>Up</v>
      </c>
      <c r="L766" s="16" t="str">
        <f>IF(K766="Up",IF(H766&lt;$BJ$7,"Up","Down"),IF(H766&lt;$BK$7,"Down","Up"))</f>
        <v>Up</v>
      </c>
      <c r="M766" s="17">
        <f>IF(L766="Up",INDEX($AK$5:$AK$1005,MATCH(I766,$AI$5:$AI$1005,0),1),INDEX($AL$5:$AL$1005,MATCH(J766,$AI$5:$AI$1005,0),1))</f>
        <v>1.0419549581058682</v>
      </c>
      <c r="N766" s="16" t="str">
        <f>IF(P765&gt;1,"Up","Down")</f>
        <v>Up</v>
      </c>
      <c r="O766" s="16" t="str">
        <f>IF(N766="Up",IF(H766&lt;$BJ$12,"Up","Down"),IF(H766&lt;$BK$12,"Down","Up"))</f>
        <v>Up</v>
      </c>
      <c r="P766" s="17">
        <f>IF(O766="Up",INDEX($AP$5:$AP$1005,MATCH(I766,$AI$5:$AI$1005,0),1),INDEX($AQ$5:$AQ$1005,MATCH(J766,$AI$5:$AI$1005,0),1))</f>
        <v>1.0554235434480017</v>
      </c>
      <c r="Q766" s="19">
        <f>T765</f>
        <v>121415.47769637023</v>
      </c>
      <c r="R766" s="19">
        <f>INDEX(model!$S$5:$S$35,MATCH(G766,model!$Q$5:$Q$35,0),1)*model!$O$5</f>
        <v>0</v>
      </c>
      <c r="S766" s="19">
        <f>IF(RIGHT(B766,1)="C",T765*INDEX(model!$T$5:$T$35,MATCH(G766,model!$Q$5:$Q$35,0),1),0)</f>
        <v>0</v>
      </c>
      <c r="T766" s="19">
        <f>(Q766+R766-S766)*M766</f>
        <v>126509.45897652542</v>
      </c>
      <c r="U766" s="19">
        <f>X765</f>
        <v>193892.20214038304</v>
      </c>
      <c r="V766" s="19">
        <f>INDEX(model!$S$5:$S$35,MATCH(G766,model!$Q$5:$Q$35,0),1)*model!$O$6</f>
        <v>0</v>
      </c>
      <c r="W766" s="19">
        <f>IF(RIGHT(B766,1)="C",X765*INDEX(model!$T$5:$T$35,MATCH(G766,model!$Q$5:$Q$35,0),1),0)</f>
        <v>0</v>
      </c>
      <c r="X766" s="19">
        <f>(U766+V766-W766)*P766</f>
        <v>204638.3950299393</v>
      </c>
      <c r="Y766" s="19"/>
      <c r="Z766" s="36" t="str">
        <f>K766&amp;L766</f>
        <v>UpUp</v>
      </c>
      <c r="AA766" s="36" t="str">
        <f>N766&amp;O766</f>
        <v>UpUp</v>
      </c>
      <c r="AB766" s="19"/>
      <c r="AC766" s="19"/>
      <c r="AD766" s="19"/>
      <c r="AE766" s="19"/>
      <c r="AI766" s="18">
        <f>ROUND(AI765-0.001,3)</f>
        <v>0.23899999999999999</v>
      </c>
      <c r="AJ766" s="9">
        <f t="array" ref="AJ766">PERCENTILE(IF($BB$5:$BB$2729="Y",$AY$5:$AY$2729),$AI766)</f>
        <v>0.98930590597250134</v>
      </c>
      <c r="AK766" s="9">
        <f t="array" ref="AK766">PERCENTILE(IF($BC$5:$BC$2729="Y",$AY$5:$AY$2729),$AI766)</f>
        <v>1.0060051422332792</v>
      </c>
      <c r="AL766" s="9">
        <f t="array" ref="AL766">PERCENTILE(IF($BD$5:$BD$2729="Y",$AY$5:$AY$2729),$AI766)</f>
        <v>0.97707540534070902</v>
      </c>
      <c r="AM766" s="41" t="str">
        <f>IF(AI766&lt;$BJ$7,"Up","Down")</f>
        <v>Up</v>
      </c>
      <c r="AN766" s="41" t="str">
        <f>IF(AI766&lt;$BK$7,"Down","Up")</f>
        <v>Down</v>
      </c>
      <c r="AO766" s="9">
        <f t="array" ref="AO766">PERCENTILE(IF($BT$5:$BT$2729="Y",$BQ$5:$BQ$2729),$AI766)</f>
        <v>0.98718010707382442</v>
      </c>
      <c r="AP766" s="9">
        <f t="array" ref="AP766">PERCENTILE(IF($BU$5:$BU$2729="Y",$BQ$5:$BQ$2729),$AI766)</f>
        <v>1.0078996570364744</v>
      </c>
      <c r="AQ766" s="9">
        <f t="array" ref="AQ766">PERCENTILE(IF($BV$5:$BV$2729="Y",$BQ$5:$BQ$2729),$AI766)</f>
        <v>0.96940039578552062</v>
      </c>
      <c r="AR766" s="41" t="str">
        <f>IF(AI766&lt;$BJ$12,"Up","Down")</f>
        <v>Up</v>
      </c>
      <c r="AS766" s="41" t="str">
        <f>IF(AI766&lt;$BK$12,"Down","Up")</f>
        <v>Down</v>
      </c>
      <c r="AU766" s="4" t="str">
        <f>IF(AZ766=AZ767,IF(AZ766&gt;AZ765,AZ766&amp;"_O",""),AZ766&amp;"_C")</f>
        <v/>
      </c>
      <c r="AV766" s="7" t="str">
        <f>IF(RIGHT(AU766,1)="C",AX766/INDEX($AX$5:$AX$2729,MATCH(AZ766&amp;"_O",$AU$5:$AU$2729,0),1),"")</f>
        <v/>
      </c>
      <c r="AW766" s="38">
        <v>30897</v>
      </c>
      <c r="AX766" s="37">
        <v>162.35</v>
      </c>
      <c r="AY766" s="7">
        <f>AX766/AX765</f>
        <v>1.0738144057146637</v>
      </c>
      <c r="AZ766" s="4">
        <f>YEAR(AW766)</f>
        <v>1984</v>
      </c>
      <c r="BA766" s="2" t="s">
        <v>6</v>
      </c>
      <c r="BB766" s="12" t="str">
        <f>INDEX($CD$5:$CD$10,MATCH(BA766,$CC$5:$CC$10,0),1)</f>
        <v/>
      </c>
      <c r="BC766" s="12" t="str">
        <f>IF(AND(BB766="Y",AY766&gt;1),"Y","")</f>
        <v/>
      </c>
      <c r="BD766" s="12" t="str">
        <f>IF(AND(BB766="Y",AY766&lt;1),"Y","")</f>
        <v/>
      </c>
      <c r="BE766" s="12" t="str">
        <f>IF(AY766&gt;1,IF(AY765&gt;1,"Y",""),"")</f>
        <v>Y</v>
      </c>
      <c r="BF766" s="12" t="str">
        <f>IF(AY766&lt;1,IF(AY765&lt;1,"Y",""),"")</f>
        <v/>
      </c>
      <c r="BG766" s="2"/>
      <c r="BH766" s="2"/>
      <c r="BI766" s="2"/>
      <c r="BJ766" s="2"/>
      <c r="BK766" s="2"/>
      <c r="BL766" s="2"/>
      <c r="BM766" s="4" t="str">
        <f>IF(BR766=BR767,IF(BR766&gt;BR765,BR766&amp;"_O",""),BR766&amp;"_C")</f>
        <v/>
      </c>
      <c r="BN766" s="7" t="str">
        <f>IF(RIGHT(BM766,1)="C",BP766/INDEX($BP$5:$BP$2729,MATCH(BR766&amp;"_O",$BM$5:$BM$2729,0),1),"")</f>
        <v/>
      </c>
      <c r="BO766" s="38">
        <v>31296</v>
      </c>
      <c r="BP766" s="3">
        <v>296.2</v>
      </c>
      <c r="BQ766" s="7">
        <f>BP766/BP765</f>
        <v>0.994961370507222</v>
      </c>
      <c r="BR766" s="4">
        <f>YEAR(BO766)</f>
        <v>1985</v>
      </c>
      <c r="BS766" s="2" t="s">
        <v>6</v>
      </c>
      <c r="BT766" s="12" t="str">
        <f>INDEX($CD$5:$CD$10,MATCH(BS766,$CC$5:$CC$10,0),1)</f>
        <v/>
      </c>
      <c r="BU766" s="12" t="str">
        <f>IF(AND(BT766="Y",BQ766&gt;1),"Y","")</f>
        <v/>
      </c>
      <c r="BV766" s="12" t="str">
        <f>IF(AND(BT766="Y",BQ766&lt;1),"Y","")</f>
        <v/>
      </c>
      <c r="BW766" s="12" t="str">
        <f>IF(BQ766&gt;1,IF(BQ765&gt;1,"Y",""),"")</f>
        <v/>
      </c>
      <c r="BX766" s="12" t="str">
        <f>IF(BQ766&lt;1,IF(BQ765&lt;1,"Y",""),"")</f>
        <v/>
      </c>
      <c r="BY766" s="2"/>
      <c r="BZ766" s="2"/>
      <c r="CA766" s="2"/>
    </row>
    <row r="767" spans="2:79">
      <c r="B767" s="4" t="str">
        <f>IF(G767=G768,IF(G767&gt;G766,G767&amp;"_O",""),G767&amp;"_C")</f>
        <v/>
      </c>
      <c r="C767" s="14">
        <f ca="1">RANDBETWEEN(0,1000)/1000</f>
        <v>0.32300000000000001</v>
      </c>
      <c r="D767" s="16">
        <f>D766+1</f>
        <v>763</v>
      </c>
      <c r="E767" s="10">
        <f>ROUNDDOWN(D767/52,0)+1</f>
        <v>15</v>
      </c>
      <c r="F767" s="15">
        <f>F766+7</f>
        <v>49961</v>
      </c>
      <c r="G767" s="4">
        <f>YEAR(F767)</f>
        <v>2036</v>
      </c>
      <c r="H767" s="33">
        <v>0.34599999999999997</v>
      </c>
      <c r="I767" s="33">
        <v>0.73199999999999998</v>
      </c>
      <c r="J767" s="33">
        <v>0.374</v>
      </c>
      <c r="K767" s="16" t="str">
        <f>IF(M766&gt;1,"Up","Down")</f>
        <v>Up</v>
      </c>
      <c r="L767" s="16" t="str">
        <f>IF(K767="Up",IF(H767&lt;$BJ$7,"Up","Down"),IF(H767&lt;$BK$7,"Down","Up"))</f>
        <v>Up</v>
      </c>
      <c r="M767" s="17">
        <f>IF(L767="Up",INDEX($AK$5:$AK$1005,MATCH(I767,$AI$5:$AI$1005,0),1),INDEX($AL$5:$AL$1005,MATCH(J767,$AI$5:$AI$1005,0),1))</f>
        <v>1.0203357426987736</v>
      </c>
      <c r="N767" s="16" t="str">
        <f>IF(P766&gt;1,"Up","Down")</f>
        <v>Up</v>
      </c>
      <c r="O767" s="16" t="str">
        <f>IF(N767="Up",IF(H767&lt;$BJ$12,"Up","Down"),IF(H767&lt;$BK$12,"Down","Up"))</f>
        <v>Up</v>
      </c>
      <c r="P767" s="17">
        <f>IF(O767="Up",INDEX($AP$5:$AP$1005,MATCH(I767,$AI$5:$AI$1005,0),1),INDEX($AQ$5:$AQ$1005,MATCH(J767,$AI$5:$AI$1005,0),1))</f>
        <v>1.0276393209960351</v>
      </c>
      <c r="Q767" s="19">
        <f>T766</f>
        <v>126509.45897652542</v>
      </c>
      <c r="R767" s="19">
        <f>INDEX(model!$S$5:$S$35,MATCH(G767,model!$Q$5:$Q$35,0),1)*model!$O$5</f>
        <v>0</v>
      </c>
      <c r="S767" s="19">
        <f>IF(RIGHT(B767,1)="C",T766*INDEX(model!$T$5:$T$35,MATCH(G767,model!$Q$5:$Q$35,0),1),0)</f>
        <v>0</v>
      </c>
      <c r="T767" s="19">
        <f>(Q767+R767-S767)*M767</f>
        <v>129082.12278323309</v>
      </c>
      <c r="U767" s="19">
        <f>X766</f>
        <v>204638.3950299393</v>
      </c>
      <c r="V767" s="19">
        <f>INDEX(model!$S$5:$S$35,MATCH(G767,model!$Q$5:$Q$35,0),1)*model!$O$6</f>
        <v>0</v>
      </c>
      <c r="W767" s="19">
        <f>IF(RIGHT(B767,1)="C",X766*INDEX(model!$T$5:$T$35,MATCH(G767,model!$Q$5:$Q$35,0),1),0)</f>
        <v>0</v>
      </c>
      <c r="X767" s="19">
        <f>(U767+V767-W767)*P767</f>
        <v>210294.46131828523</v>
      </c>
      <c r="Y767" s="19"/>
      <c r="Z767" s="36" t="str">
        <f>K767&amp;L767</f>
        <v>UpUp</v>
      </c>
      <c r="AA767" s="36" t="str">
        <f>N767&amp;O767</f>
        <v>UpUp</v>
      </c>
      <c r="AB767" s="19"/>
      <c r="AC767" s="19"/>
      <c r="AD767" s="19"/>
      <c r="AE767" s="19"/>
      <c r="AI767" s="18">
        <f>ROUND(AI766-0.001,3)</f>
        <v>0.23799999999999999</v>
      </c>
      <c r="AJ767" s="9">
        <f t="array" ref="AJ767">PERCENTILE(IF($BB$5:$BB$2729="Y",$AY$5:$AY$2729),$AI767)</f>
        <v>0.98922894171258136</v>
      </c>
      <c r="AK767" s="9">
        <f t="array" ref="AK767">PERCENTILE(IF($BC$5:$BC$2729="Y",$AY$5:$AY$2729),$AI767)</f>
        <v>1.0059988897435448</v>
      </c>
      <c r="AL767" s="9">
        <f t="array" ref="AL767">PERCENTILE(IF($BD$5:$BD$2729="Y",$AY$5:$AY$2729),$AI767)</f>
        <v>0.97705303248285802</v>
      </c>
      <c r="AM767" s="41" t="str">
        <f>IF(AI767&lt;$BJ$7,"Up","Down")</f>
        <v>Up</v>
      </c>
      <c r="AN767" s="41" t="str">
        <f>IF(AI767&lt;$BK$7,"Down","Up")</f>
        <v>Down</v>
      </c>
      <c r="AO767" s="9">
        <f t="array" ref="AO767">PERCENTILE(IF($BT$5:$BT$2729="Y",$BQ$5:$BQ$2729),$AI767)</f>
        <v>0.98702371421641022</v>
      </c>
      <c r="AP767" s="9">
        <f t="array" ref="AP767">PERCENTILE(IF($BU$5:$BU$2729="Y",$BQ$5:$BQ$2729),$AI767)</f>
        <v>1.0078854026259614</v>
      </c>
      <c r="AQ767" s="9">
        <f t="array" ref="AQ767">PERCENTILE(IF($BV$5:$BV$2729="Y",$BQ$5:$BQ$2729),$AI767)</f>
        <v>0.96937295249324218</v>
      </c>
      <c r="AR767" s="41" t="str">
        <f>IF(AI767&lt;$BJ$12,"Up","Down")</f>
        <v>Up</v>
      </c>
      <c r="AS767" s="41" t="str">
        <f>IF(AI767&lt;$BK$12,"Down","Up")</f>
        <v>Down</v>
      </c>
      <c r="AU767" s="4" t="str">
        <f>IF(AZ767=AZ768,IF(AZ767&gt;AZ766,AZ767&amp;"_O",""),AZ767&amp;"_C")</f>
        <v/>
      </c>
      <c r="AV767" s="7" t="str">
        <f>IF(RIGHT(AU767,1)="C",AX767/INDEX($AX$5:$AX$2729,MATCH(AZ767&amp;"_O",$AU$5:$AU$2729,0),1),"")</f>
        <v/>
      </c>
      <c r="AW767" s="38">
        <v>30904</v>
      </c>
      <c r="AX767" s="37">
        <v>165.42</v>
      </c>
      <c r="AY767" s="7">
        <f>AX767/AX766</f>
        <v>1.0189097628580228</v>
      </c>
      <c r="AZ767" s="4">
        <f>YEAR(AW767)</f>
        <v>1984</v>
      </c>
      <c r="BA767" s="2" t="s">
        <v>6</v>
      </c>
      <c r="BB767" s="12" t="str">
        <f>INDEX($CD$5:$CD$10,MATCH(BA767,$CC$5:$CC$10,0),1)</f>
        <v/>
      </c>
      <c r="BC767" s="12" t="str">
        <f>IF(AND(BB767="Y",AY767&gt;1),"Y","")</f>
        <v/>
      </c>
      <c r="BD767" s="12" t="str">
        <f>IF(AND(BB767="Y",AY767&lt;1),"Y","")</f>
        <v/>
      </c>
      <c r="BE767" s="12" t="str">
        <f>IF(AY767&gt;1,IF(AY766&gt;1,"Y",""),"")</f>
        <v>Y</v>
      </c>
      <c r="BF767" s="12" t="str">
        <f>IF(AY767&lt;1,IF(AY766&lt;1,"Y",""),"")</f>
        <v/>
      </c>
      <c r="BG767" s="2"/>
      <c r="BH767" s="2"/>
      <c r="BI767" s="2"/>
      <c r="BJ767" s="2"/>
      <c r="BK767" s="2"/>
      <c r="BL767" s="2"/>
      <c r="BM767" s="4" t="str">
        <f>IF(BR767=BR768,IF(BR767&gt;BR766,BR767&amp;"_O",""),BR767&amp;"_C")</f>
        <v/>
      </c>
      <c r="BN767" s="7" t="str">
        <f>IF(RIGHT(BM767,1)="C",BP767/INDEX($BP$5:$BP$2729,MATCH(BR767&amp;"_O",$BM$5:$BM$2729,0),1),"")</f>
        <v/>
      </c>
      <c r="BO767" s="38">
        <v>31303</v>
      </c>
      <c r="BP767" s="3">
        <v>287.2</v>
      </c>
      <c r="BQ767" s="7">
        <f>BP767/BP766</f>
        <v>0.96961512491559754</v>
      </c>
      <c r="BR767" s="4">
        <f>YEAR(BO767)</f>
        <v>1985</v>
      </c>
      <c r="BS767" s="2" t="s">
        <v>6</v>
      </c>
      <c r="BT767" s="12" t="str">
        <f>INDEX($CD$5:$CD$10,MATCH(BS767,$CC$5:$CC$10,0),1)</f>
        <v/>
      </c>
      <c r="BU767" s="12" t="str">
        <f>IF(AND(BT767="Y",BQ767&gt;1),"Y","")</f>
        <v/>
      </c>
      <c r="BV767" s="12" t="str">
        <f>IF(AND(BT767="Y",BQ767&lt;1),"Y","")</f>
        <v/>
      </c>
      <c r="BW767" s="12" t="str">
        <f>IF(BQ767&gt;1,IF(BQ766&gt;1,"Y",""),"")</f>
        <v/>
      </c>
      <c r="BX767" s="12" t="str">
        <f>IF(BQ767&lt;1,IF(BQ766&lt;1,"Y",""),"")</f>
        <v>Y</v>
      </c>
      <c r="BY767" s="2"/>
      <c r="BZ767" s="2"/>
      <c r="CA767" s="2"/>
    </row>
    <row r="768" spans="2:79">
      <c r="B768" s="4" t="str">
        <f>IF(G768=G769,IF(G768&gt;G767,G768&amp;"_O",""),G768&amp;"_C")</f>
        <v/>
      </c>
      <c r="C768" s="14">
        <f ca="1">RANDBETWEEN(0,1000)/1000</f>
        <v>0.17299999999999999</v>
      </c>
      <c r="D768" s="16">
        <f>D767+1</f>
        <v>764</v>
      </c>
      <c r="E768" s="10">
        <f>ROUNDDOWN(D768/52,0)+1</f>
        <v>15</v>
      </c>
      <c r="F768" s="15">
        <f>F767+7</f>
        <v>49968</v>
      </c>
      <c r="G768" s="4">
        <f>YEAR(F768)</f>
        <v>2036</v>
      </c>
      <c r="H768" s="33">
        <v>0.54500000000000004</v>
      </c>
      <c r="I768" s="33">
        <v>0.60799999999999998</v>
      </c>
      <c r="J768" s="33">
        <v>0.57599999999999996</v>
      </c>
      <c r="K768" s="16" t="str">
        <f>IF(M767&gt;1,"Up","Down")</f>
        <v>Up</v>
      </c>
      <c r="L768" s="16" t="str">
        <f>IF(K768="Up",IF(H768&lt;$BJ$7,"Up","Down"),IF(H768&lt;$BK$7,"Down","Up"))</f>
        <v>Up</v>
      </c>
      <c r="M768" s="17">
        <f>IF(L768="Up",INDEX($AK$5:$AK$1005,MATCH(I768,$AI$5:$AI$1005,0),1),INDEX($AL$5:$AL$1005,MATCH(J768,$AI$5:$AI$1005,0),1))</f>
        <v>1.0156060213447848</v>
      </c>
      <c r="N768" s="16" t="str">
        <f>IF(P767&gt;1,"Up","Down")</f>
        <v>Up</v>
      </c>
      <c r="O768" s="16" t="str">
        <f>IF(N768="Up",IF(H768&lt;$BJ$12,"Up","Down"),IF(H768&lt;$BK$12,"Down","Up"))</f>
        <v>Up</v>
      </c>
      <c r="P768" s="17">
        <f>IF(O768="Up",INDEX($AP$5:$AP$1005,MATCH(I768,$AI$5:$AI$1005,0),1),INDEX($AQ$5:$AQ$1005,MATCH(J768,$AI$5:$AI$1005,0),1))</f>
        <v>1.0217800835247373</v>
      </c>
      <c r="Q768" s="19">
        <f>T767</f>
        <v>129082.12278323309</v>
      </c>
      <c r="R768" s="19">
        <f>INDEX(model!$S$5:$S$35,MATCH(G768,model!$Q$5:$Q$35,0),1)*model!$O$5</f>
        <v>0</v>
      </c>
      <c r="S768" s="19">
        <f>IF(RIGHT(B768,1)="C",T767*INDEX(model!$T$5:$T$35,MATCH(G768,model!$Q$5:$Q$35,0),1),0)</f>
        <v>0</v>
      </c>
      <c r="T768" s="19">
        <f>(Q768+R768-S768)*M768</f>
        <v>131096.58114661835</v>
      </c>
      <c r="U768" s="19">
        <f>X767</f>
        <v>210294.46131828523</v>
      </c>
      <c r="V768" s="19">
        <f>INDEX(model!$S$5:$S$35,MATCH(G768,model!$Q$5:$Q$35,0),1)*model!$O$6</f>
        <v>0</v>
      </c>
      <c r="W768" s="19">
        <f>IF(RIGHT(B768,1)="C",X767*INDEX(model!$T$5:$T$35,MATCH(G768,model!$Q$5:$Q$35,0),1),0)</f>
        <v>0</v>
      </c>
      <c r="X768" s="19">
        <f>(U768+V768-W768)*P768</f>
        <v>214874.6922505871</v>
      </c>
      <c r="Y768" s="19"/>
      <c r="Z768" s="36" t="str">
        <f>K768&amp;L768</f>
        <v>UpUp</v>
      </c>
      <c r="AA768" s="36" t="str">
        <f>N768&amp;O768</f>
        <v>UpUp</v>
      </c>
      <c r="AB768" s="19"/>
      <c r="AC768" s="19"/>
      <c r="AD768" s="19"/>
      <c r="AE768" s="19"/>
      <c r="AI768" s="18">
        <f>ROUND(AI767-0.001,3)</f>
        <v>0.23699999999999999</v>
      </c>
      <c r="AJ768" s="9">
        <f t="array" ref="AJ768">PERCENTILE(IF($BB$5:$BB$2729="Y",$AY$5:$AY$2729),$AI768)</f>
        <v>0.98910144424557889</v>
      </c>
      <c r="AK768" s="9">
        <f t="array" ref="AK768">PERCENTILE(IF($BC$5:$BC$2729="Y",$AY$5:$AY$2729),$AI768)</f>
        <v>1.0059715499969681</v>
      </c>
      <c r="AL768" s="9">
        <f t="array" ref="AL768">PERCENTILE(IF($BD$5:$BD$2729="Y",$AY$5:$AY$2729),$AI768)</f>
        <v>0.97701310740805003</v>
      </c>
      <c r="AM768" s="41" t="str">
        <f>IF(AI768&lt;$BJ$7,"Up","Down")</f>
        <v>Up</v>
      </c>
      <c r="AN768" s="41" t="str">
        <f>IF(AI768&lt;$BK$7,"Down","Up")</f>
        <v>Down</v>
      </c>
      <c r="AO768" s="9">
        <f t="array" ref="AO768">PERCENTILE(IF($BT$5:$BT$2729="Y",$BQ$5:$BQ$2729),$AI768)</f>
        <v>0.98694739314792013</v>
      </c>
      <c r="AP768" s="9">
        <f t="array" ref="AP768">PERCENTILE(IF($BU$5:$BU$2729="Y",$BQ$5:$BQ$2729),$AI768)</f>
        <v>1.0078372052873983</v>
      </c>
      <c r="AQ768" s="9">
        <f t="array" ref="AQ768">PERCENTILE(IF($BV$5:$BV$2729="Y",$BQ$5:$BQ$2729),$AI768)</f>
        <v>0.96936565746194059</v>
      </c>
      <c r="AR768" s="41" t="str">
        <f>IF(AI768&lt;$BJ$12,"Up","Down")</f>
        <v>Up</v>
      </c>
      <c r="AS768" s="41" t="str">
        <f>IF(AI768&lt;$BK$12,"Down","Up")</f>
        <v>Down</v>
      </c>
      <c r="AU768" s="4" t="str">
        <f>IF(AZ768=AZ769,IF(AZ768&gt;AZ767,AZ768&amp;"_O",""),AZ768&amp;"_C")</f>
        <v/>
      </c>
      <c r="AV768" s="7" t="str">
        <f>IF(RIGHT(AU768,1)="C",AX768/INDEX($AX$5:$AX$2729,MATCH(AZ768&amp;"_O",$AU$5:$AU$2729,0),1),"")</f>
        <v/>
      </c>
      <c r="AW768" s="38">
        <v>30911</v>
      </c>
      <c r="AX768" s="37">
        <v>164.14</v>
      </c>
      <c r="AY768" s="7">
        <f>AX768/AX767</f>
        <v>0.99226212066255592</v>
      </c>
      <c r="AZ768" s="4">
        <f>YEAR(AW768)</f>
        <v>1984</v>
      </c>
      <c r="BA768" s="2" t="s">
        <v>6</v>
      </c>
      <c r="BB768" s="12" t="str">
        <f>INDEX($CD$5:$CD$10,MATCH(BA768,$CC$5:$CC$10,0),1)</f>
        <v/>
      </c>
      <c r="BC768" s="12" t="str">
        <f>IF(AND(BB768="Y",AY768&gt;1),"Y","")</f>
        <v/>
      </c>
      <c r="BD768" s="12" t="str">
        <f>IF(AND(BB768="Y",AY768&lt;1),"Y","")</f>
        <v/>
      </c>
      <c r="BE768" s="12" t="str">
        <f>IF(AY768&gt;1,IF(AY767&gt;1,"Y",""),"")</f>
        <v/>
      </c>
      <c r="BF768" s="12" t="str">
        <f>IF(AY768&lt;1,IF(AY767&lt;1,"Y",""),"")</f>
        <v/>
      </c>
      <c r="BG768" s="2"/>
      <c r="BH768" s="2"/>
      <c r="BI768" s="2"/>
      <c r="BJ768" s="2"/>
      <c r="BK768" s="2"/>
      <c r="BL768" s="2"/>
      <c r="BM768" s="4" t="str">
        <f>IF(BR768=BR769,IF(BR768&gt;BR767,BR768&amp;"_O",""),BR768&amp;"_C")</f>
        <v/>
      </c>
      <c r="BN768" s="7" t="str">
        <f>IF(RIGHT(BM768,1)="C",BP768/INDEX($BP$5:$BP$2729,MATCH(BR768&amp;"_O",$BM$5:$BM$2729,0),1),"")</f>
        <v/>
      </c>
      <c r="BO768" s="38">
        <v>31310</v>
      </c>
      <c r="BP768" s="3">
        <v>284.39999999999998</v>
      </c>
      <c r="BQ768" s="7">
        <f>BP768/BP767</f>
        <v>0.99025069637883001</v>
      </c>
      <c r="BR768" s="4">
        <f>YEAR(BO768)</f>
        <v>1985</v>
      </c>
      <c r="BS768" s="2" t="s">
        <v>6</v>
      </c>
      <c r="BT768" s="12" t="str">
        <f>INDEX($CD$5:$CD$10,MATCH(BS768,$CC$5:$CC$10,0),1)</f>
        <v/>
      </c>
      <c r="BU768" s="12" t="str">
        <f>IF(AND(BT768="Y",BQ768&gt;1),"Y","")</f>
        <v/>
      </c>
      <c r="BV768" s="12" t="str">
        <f>IF(AND(BT768="Y",BQ768&lt;1),"Y","")</f>
        <v/>
      </c>
      <c r="BW768" s="12" t="str">
        <f>IF(BQ768&gt;1,IF(BQ767&gt;1,"Y",""),"")</f>
        <v/>
      </c>
      <c r="BX768" s="12" t="str">
        <f>IF(BQ768&lt;1,IF(BQ767&lt;1,"Y",""),"")</f>
        <v>Y</v>
      </c>
      <c r="BY768" s="2"/>
      <c r="BZ768" s="2"/>
      <c r="CA768" s="2"/>
    </row>
    <row r="769" spans="2:79">
      <c r="B769" s="4" t="str">
        <f>IF(G769=G770,IF(G769&gt;G768,G769&amp;"_O",""),G769&amp;"_C")</f>
        <v/>
      </c>
      <c r="C769" s="14">
        <f ca="1">RANDBETWEEN(0,1000)/1000</f>
        <v>0.875</v>
      </c>
      <c r="D769" s="16">
        <f>D768+1</f>
        <v>765</v>
      </c>
      <c r="E769" s="10">
        <f>ROUNDDOWN(D769/52,0)+1</f>
        <v>15</v>
      </c>
      <c r="F769" s="15">
        <f>F768+7</f>
        <v>49975</v>
      </c>
      <c r="G769" s="4">
        <f>YEAR(F769)</f>
        <v>2036</v>
      </c>
      <c r="H769" s="33">
        <v>3.9E-2</v>
      </c>
      <c r="I769" s="33">
        <v>1.9E-2</v>
      </c>
      <c r="J769" s="33">
        <v>0.51900000000000002</v>
      </c>
      <c r="K769" s="16" t="str">
        <f>IF(M768&gt;1,"Up","Down")</f>
        <v>Up</v>
      </c>
      <c r="L769" s="16" t="str">
        <f>IF(K769="Up",IF(H769&lt;$BJ$7,"Up","Down"),IF(H769&lt;$BK$7,"Down","Up"))</f>
        <v>Up</v>
      </c>
      <c r="M769" s="17">
        <f>IF(L769="Up",INDEX($AK$5:$AK$1005,MATCH(I769,$AI$5:$AI$1005,0),1),INDEX($AL$5:$AL$1005,MATCH(J769,$AI$5:$AI$1005,0),1))</f>
        <v>1.0005817948092821</v>
      </c>
      <c r="N769" s="16" t="str">
        <f>IF(P768&gt;1,"Up","Down")</f>
        <v>Up</v>
      </c>
      <c r="O769" s="16" t="str">
        <f>IF(N769="Up",IF(H769&lt;$BJ$12,"Up","Down"),IF(H769&lt;$BK$12,"Down","Up"))</f>
        <v>Up</v>
      </c>
      <c r="P769" s="17">
        <f>IF(O769="Up",INDEX($AP$5:$AP$1005,MATCH(I769,$AI$5:$AI$1005,0),1),INDEX($AQ$5:$AQ$1005,MATCH(J769,$AI$5:$AI$1005,0),1))</f>
        <v>1.0009474205519058</v>
      </c>
      <c r="Q769" s="19">
        <f>T768</f>
        <v>131096.58114661835</v>
      </c>
      <c r="R769" s="19">
        <f>INDEX(model!$S$5:$S$35,MATCH(G769,model!$Q$5:$Q$35,0),1)*model!$O$5</f>
        <v>0</v>
      </c>
      <c r="S769" s="19">
        <f>IF(RIGHT(B769,1)="C",T768*INDEX(model!$T$5:$T$35,MATCH(G769,model!$Q$5:$Q$35,0),1),0)</f>
        <v>0</v>
      </c>
      <c r="T769" s="19">
        <f>(Q769+R769-S769)*M769</f>
        <v>131172.85245704409</v>
      </c>
      <c r="U769" s="19">
        <f>X768</f>
        <v>214874.6922505871</v>
      </c>
      <c r="V769" s="19">
        <f>INDEX(model!$S$5:$S$35,MATCH(G769,model!$Q$5:$Q$35,0),1)*model!$O$6</f>
        <v>0</v>
      </c>
      <c r="W769" s="19">
        <f>IF(RIGHT(B769,1)="C",X768*INDEX(model!$T$5:$T$35,MATCH(G769,model!$Q$5:$Q$35,0),1),0)</f>
        <v>0</v>
      </c>
      <c r="X769" s="19">
        <f>(U769+V769-W769)*P769</f>
        <v>215078.26895010975</v>
      </c>
      <c r="Y769" s="19"/>
      <c r="Z769" s="36" t="str">
        <f>K769&amp;L769</f>
        <v>UpUp</v>
      </c>
      <c r="AA769" s="36" t="str">
        <f>N769&amp;O769</f>
        <v>UpUp</v>
      </c>
      <c r="AB769" s="19"/>
      <c r="AC769" s="19"/>
      <c r="AD769" s="19"/>
      <c r="AE769" s="19"/>
      <c r="AI769" s="18">
        <f>ROUND(AI768-0.001,3)</f>
        <v>0.23599999999999999</v>
      </c>
      <c r="AJ769" s="9">
        <f t="array" ref="AJ769">PERCENTILE(IF($BB$5:$BB$2729="Y",$AY$5:$AY$2729),$AI769)</f>
        <v>0.98896557196705981</v>
      </c>
      <c r="AK769" s="9">
        <f t="array" ref="AK769">PERCENTILE(IF($BC$5:$BC$2729="Y",$AY$5:$AY$2729),$AI769)</f>
        <v>1.0059135139286475</v>
      </c>
      <c r="AL769" s="9">
        <f t="array" ref="AL769">PERCENTILE(IF($BD$5:$BD$2729="Y",$AY$5:$AY$2729),$AI769)</f>
        <v>0.97695933534320945</v>
      </c>
      <c r="AM769" s="41" t="str">
        <f>IF(AI769&lt;$BJ$7,"Up","Down")</f>
        <v>Up</v>
      </c>
      <c r="AN769" s="41" t="str">
        <f>IF(AI769&lt;$BK$7,"Down","Up")</f>
        <v>Down</v>
      </c>
      <c r="AO769" s="9">
        <f t="array" ref="AO769">PERCENTILE(IF($BT$5:$BT$2729="Y",$BQ$5:$BQ$2729),$AI769)</f>
        <v>0.98687850354043438</v>
      </c>
      <c r="AP769" s="9">
        <f t="array" ref="AP769">PERCENTILE(IF($BU$5:$BU$2729="Y",$BQ$5:$BQ$2729),$AI769)</f>
        <v>1.0077820906451815</v>
      </c>
      <c r="AQ769" s="9">
        <f t="array" ref="AQ769">PERCENTILE(IF($BV$5:$BV$2729="Y",$BQ$5:$BQ$2729),$AI769)</f>
        <v>0.96936341081553024</v>
      </c>
      <c r="AR769" s="41" t="str">
        <f>IF(AI769&lt;$BJ$12,"Up","Down")</f>
        <v>Up</v>
      </c>
      <c r="AS769" s="41" t="str">
        <f>IF(AI769&lt;$BK$12,"Down","Up")</f>
        <v>Down</v>
      </c>
      <c r="AU769" s="4" t="str">
        <f>IF(AZ769=AZ770,IF(AZ769&gt;AZ768,AZ769&amp;"_O",""),AZ769&amp;"_C")</f>
        <v/>
      </c>
      <c r="AV769" s="7" t="str">
        <f>IF(RIGHT(AU769,1)="C",AX769/INDEX($AX$5:$AX$2729,MATCH(AZ769&amp;"_O",$AU$5:$AU$2729,0),1),"")</f>
        <v/>
      </c>
      <c r="AW769" s="38">
        <v>30918</v>
      </c>
      <c r="AX769" s="37">
        <v>167.51</v>
      </c>
      <c r="AY769" s="7">
        <f>AX769/AX768</f>
        <v>1.0205312538077251</v>
      </c>
      <c r="AZ769" s="4">
        <f>YEAR(AW769)</f>
        <v>1984</v>
      </c>
      <c r="BA769" s="2" t="s">
        <v>6</v>
      </c>
      <c r="BB769" s="12" t="str">
        <f>INDEX($CD$5:$CD$10,MATCH(BA769,$CC$5:$CC$10,0),1)</f>
        <v/>
      </c>
      <c r="BC769" s="12" t="str">
        <f>IF(AND(BB769="Y",AY769&gt;1),"Y","")</f>
        <v/>
      </c>
      <c r="BD769" s="12" t="str">
        <f>IF(AND(BB769="Y",AY769&lt;1),"Y","")</f>
        <v/>
      </c>
      <c r="BE769" s="12" t="str">
        <f>IF(AY769&gt;1,IF(AY768&gt;1,"Y",""),"")</f>
        <v/>
      </c>
      <c r="BF769" s="12" t="str">
        <f>IF(AY769&lt;1,IF(AY768&lt;1,"Y",""),"")</f>
        <v/>
      </c>
      <c r="BG769" s="2"/>
      <c r="BH769" s="2"/>
      <c r="BI769" s="2"/>
      <c r="BJ769" s="2"/>
      <c r="BK769" s="2"/>
      <c r="BL769" s="2"/>
      <c r="BM769" s="4" t="str">
        <f>IF(BR769=BR770,IF(BR769&gt;BR768,BR769&amp;"_O",""),BR769&amp;"_C")</f>
        <v/>
      </c>
      <c r="BN769" s="7" t="str">
        <f>IF(RIGHT(BM769,1)="C",BP769/INDEX($BP$5:$BP$2729,MATCH(BR769&amp;"_O",$BM$5:$BM$2729,0),1),"")</f>
        <v/>
      </c>
      <c r="BO769" s="38">
        <v>31316</v>
      </c>
      <c r="BP769" s="3">
        <v>280.2</v>
      </c>
      <c r="BQ769" s="7">
        <f>BP769/BP768</f>
        <v>0.98523206751054859</v>
      </c>
      <c r="BR769" s="4">
        <f>YEAR(BO769)</f>
        <v>1985</v>
      </c>
      <c r="BS769" s="2" t="s">
        <v>6</v>
      </c>
      <c r="BT769" s="12" t="str">
        <f>INDEX($CD$5:$CD$10,MATCH(BS769,$CC$5:$CC$10,0),1)</f>
        <v/>
      </c>
      <c r="BU769" s="12" t="str">
        <f>IF(AND(BT769="Y",BQ769&gt;1),"Y","")</f>
        <v/>
      </c>
      <c r="BV769" s="12" t="str">
        <f>IF(AND(BT769="Y",BQ769&lt;1),"Y","")</f>
        <v/>
      </c>
      <c r="BW769" s="12" t="str">
        <f>IF(BQ769&gt;1,IF(BQ768&gt;1,"Y",""),"")</f>
        <v/>
      </c>
      <c r="BX769" s="12" t="str">
        <f>IF(BQ769&lt;1,IF(BQ768&lt;1,"Y",""),"")</f>
        <v>Y</v>
      </c>
      <c r="BY769" s="2"/>
      <c r="BZ769" s="2"/>
      <c r="CA769" s="2"/>
    </row>
    <row r="770" spans="2:79">
      <c r="B770" s="4" t="str">
        <f>IF(G770=G771,IF(G770&gt;G769,G770&amp;"_O",""),G770&amp;"_C")</f>
        <v/>
      </c>
      <c r="C770" s="14">
        <f ca="1">RANDBETWEEN(0,1000)/1000</f>
        <v>0.27600000000000002</v>
      </c>
      <c r="D770" s="16">
        <f>D769+1</f>
        <v>766</v>
      </c>
      <c r="E770" s="10">
        <f>ROUNDDOWN(D770/52,0)+1</f>
        <v>15</v>
      </c>
      <c r="F770" s="15">
        <f>F769+7</f>
        <v>49982</v>
      </c>
      <c r="G770" s="4">
        <f>YEAR(F770)</f>
        <v>2036</v>
      </c>
      <c r="H770" s="33">
        <v>0.14399999999999999</v>
      </c>
      <c r="I770" s="33">
        <v>0.73099999999999998</v>
      </c>
      <c r="J770" s="33">
        <v>0.871</v>
      </c>
      <c r="K770" s="16" t="str">
        <f>IF(M769&gt;1,"Up","Down")</f>
        <v>Up</v>
      </c>
      <c r="L770" s="16" t="str">
        <f>IF(K770="Up",IF(H770&lt;$BJ$7,"Up","Down"),IF(H770&lt;$BK$7,"Down","Up"))</f>
        <v>Up</v>
      </c>
      <c r="M770" s="17">
        <f>IF(L770="Up",INDEX($AK$5:$AK$1005,MATCH(I770,$AI$5:$AI$1005,0),1),INDEX($AL$5:$AL$1005,MATCH(J770,$AI$5:$AI$1005,0),1))</f>
        <v>1.0203285906791395</v>
      </c>
      <c r="N770" s="16" t="str">
        <f>IF(P769&gt;1,"Up","Down")</f>
        <v>Up</v>
      </c>
      <c r="O770" s="16" t="str">
        <f>IF(N770="Up",IF(H770&lt;$BJ$12,"Up","Down"),IF(H770&lt;$BK$12,"Down","Up"))</f>
        <v>Up</v>
      </c>
      <c r="P770" s="17">
        <f>IF(O770="Up",INDEX($AP$5:$AP$1005,MATCH(I770,$AI$5:$AI$1005,0),1),INDEX($AQ$5:$AQ$1005,MATCH(J770,$AI$5:$AI$1005,0),1))</f>
        <v>1.0276267113258926</v>
      </c>
      <c r="Q770" s="19">
        <f>T769</f>
        <v>131172.85245704409</v>
      </c>
      <c r="R770" s="19">
        <f>INDEX(model!$S$5:$S$35,MATCH(G770,model!$Q$5:$Q$35,0),1)*model!$O$5</f>
        <v>0</v>
      </c>
      <c r="S770" s="19">
        <f>IF(RIGHT(B770,1)="C",T769*INDEX(model!$T$5:$T$35,MATCH(G770,model!$Q$5:$Q$35,0),1),0)</f>
        <v>0</v>
      </c>
      <c r="T770" s="19">
        <f>(Q770+R770-S770)*M770</f>
        <v>133839.41168285851</v>
      </c>
      <c r="U770" s="19">
        <f>X769</f>
        <v>215078.26895010975</v>
      </c>
      <c r="V770" s="19">
        <f>INDEX(model!$S$5:$S$35,MATCH(G770,model!$Q$5:$Q$35,0),1)*model!$O$6</f>
        <v>0</v>
      </c>
      <c r="W770" s="19">
        <f>IF(RIGHT(B770,1)="C",X769*INDEX(model!$T$5:$T$35,MATCH(G770,model!$Q$5:$Q$35,0),1),0)</f>
        <v>0</v>
      </c>
      <c r="X770" s="19">
        <f>(U770+V770-W770)*P770</f>
        <v>221020.17419886711</v>
      </c>
      <c r="Y770" s="19"/>
      <c r="Z770" s="36" t="str">
        <f>K770&amp;L770</f>
        <v>UpUp</v>
      </c>
      <c r="AA770" s="36" t="str">
        <f>N770&amp;O770</f>
        <v>UpUp</v>
      </c>
      <c r="AB770" s="19"/>
      <c r="AC770" s="19"/>
      <c r="AD770" s="19"/>
      <c r="AE770" s="19"/>
      <c r="AI770" s="18">
        <f>ROUND(AI769-0.001,3)</f>
        <v>0.23499999999999999</v>
      </c>
      <c r="AJ770" s="9">
        <f t="array" ref="AJ770">PERCENTILE(IF($BB$5:$BB$2729="Y",$AY$5:$AY$2729),$AI770)</f>
        <v>0.9889024144055627</v>
      </c>
      <c r="AK770" s="9">
        <f t="array" ref="AK770">PERCENTILE(IF($BC$5:$BC$2729="Y",$AY$5:$AY$2729),$AI770)</f>
        <v>1.005865565612422</v>
      </c>
      <c r="AL770" s="9">
        <f t="array" ref="AL770">PERCENTILE(IF($BD$5:$BD$2729="Y",$AY$5:$AY$2729),$AI770)</f>
        <v>0.97689457095970778</v>
      </c>
      <c r="AM770" s="41" t="str">
        <f>IF(AI770&lt;$BJ$7,"Up","Down")</f>
        <v>Up</v>
      </c>
      <c r="AN770" s="41" t="str">
        <f>IF(AI770&lt;$BK$7,"Down","Up")</f>
        <v>Down</v>
      </c>
      <c r="AO770" s="9">
        <f t="array" ref="AO770">PERCENTILE(IF($BT$5:$BT$2729="Y",$BQ$5:$BQ$2729),$AI770)</f>
        <v>0.98683836506212996</v>
      </c>
      <c r="AP770" s="9">
        <f t="array" ref="AP770">PERCENTILE(IF($BU$5:$BU$2729="Y",$BQ$5:$BQ$2729),$AI770)</f>
        <v>1.0077304335872233</v>
      </c>
      <c r="AQ770" s="9">
        <f t="array" ref="AQ770">PERCENTILE(IF($BV$5:$BV$2729="Y",$BQ$5:$BQ$2729),$AI770)</f>
        <v>0.96932133076828386</v>
      </c>
      <c r="AR770" s="41" t="str">
        <f>IF(AI770&lt;$BJ$12,"Up","Down")</f>
        <v>Up</v>
      </c>
      <c r="AS770" s="41" t="str">
        <f>IF(AI770&lt;$BK$12,"Down","Up")</f>
        <v>Down</v>
      </c>
      <c r="AU770" s="4" t="str">
        <f>IF(AZ770=AZ771,IF(AZ770&gt;AZ769,AZ770&amp;"_O",""),AZ770&amp;"_C")</f>
        <v/>
      </c>
      <c r="AV770" s="7" t="str">
        <f>IF(RIGHT(AU770,1)="C",AX770/INDEX($AX$5:$AX$2729,MATCH(AZ770&amp;"_O",$AU$5:$AU$2729,0),1),"")</f>
        <v/>
      </c>
      <c r="AW770" s="38">
        <v>30925</v>
      </c>
      <c r="AX770" s="37">
        <v>166.68</v>
      </c>
      <c r="AY770" s="7">
        <f>AX770/AX769</f>
        <v>0.99504507193600389</v>
      </c>
      <c r="AZ770" s="4">
        <f>YEAR(AW770)</f>
        <v>1984</v>
      </c>
      <c r="BA770" s="2" t="s">
        <v>6</v>
      </c>
      <c r="BB770" s="12" t="str">
        <f>INDEX($CD$5:$CD$10,MATCH(BA770,$CC$5:$CC$10,0),1)</f>
        <v/>
      </c>
      <c r="BC770" s="12" t="str">
        <f>IF(AND(BB770="Y",AY770&gt;1),"Y","")</f>
        <v/>
      </c>
      <c r="BD770" s="12" t="str">
        <f>IF(AND(BB770="Y",AY770&lt;1),"Y","")</f>
        <v/>
      </c>
      <c r="BE770" s="12" t="str">
        <f>IF(AY770&gt;1,IF(AY769&gt;1,"Y",""),"")</f>
        <v/>
      </c>
      <c r="BF770" s="12" t="str">
        <f>IF(AY770&lt;1,IF(AY769&lt;1,"Y",""),"")</f>
        <v/>
      </c>
      <c r="BG770" s="2"/>
      <c r="BH770" s="2"/>
      <c r="BI770" s="2"/>
      <c r="BJ770" s="2"/>
      <c r="BK770" s="2"/>
      <c r="BL770" s="2"/>
      <c r="BM770" s="4" t="str">
        <f>IF(BR770=BR771,IF(BR770&gt;BR769,BR770&amp;"_O",""),BR770&amp;"_C")</f>
        <v/>
      </c>
      <c r="BN770" s="7" t="str">
        <f>IF(RIGHT(BM770,1)="C",BP770/INDEX($BP$5:$BP$2729,MATCH(BR770&amp;"_O",$BM$5:$BM$2729,0),1),"")</f>
        <v/>
      </c>
      <c r="BO770" s="38">
        <v>31324</v>
      </c>
      <c r="BP770" s="3">
        <v>280.5</v>
      </c>
      <c r="BQ770" s="7">
        <f>BP770/BP769</f>
        <v>1.0010706638115632</v>
      </c>
      <c r="BR770" s="4">
        <f>YEAR(BO770)</f>
        <v>1985</v>
      </c>
      <c r="BS770" s="2" t="s">
        <v>6</v>
      </c>
      <c r="BT770" s="12" t="str">
        <f>INDEX($CD$5:$CD$10,MATCH(BS770,$CC$5:$CC$10,0),1)</f>
        <v/>
      </c>
      <c r="BU770" s="12" t="str">
        <f>IF(AND(BT770="Y",BQ770&gt;1),"Y","")</f>
        <v/>
      </c>
      <c r="BV770" s="12" t="str">
        <f>IF(AND(BT770="Y",BQ770&lt;1),"Y","")</f>
        <v/>
      </c>
      <c r="BW770" s="12" t="str">
        <f>IF(BQ770&gt;1,IF(BQ769&gt;1,"Y",""),"")</f>
        <v/>
      </c>
      <c r="BX770" s="12" t="str">
        <f>IF(BQ770&lt;1,IF(BQ769&lt;1,"Y",""),"")</f>
        <v/>
      </c>
      <c r="BY770" s="2"/>
      <c r="BZ770" s="2"/>
      <c r="CA770" s="2"/>
    </row>
    <row r="771" spans="2:79">
      <c r="B771" s="4" t="str">
        <f>IF(G771=G772,IF(G771&gt;G770,G771&amp;"_O",""),G771&amp;"_C")</f>
        <v/>
      </c>
      <c r="C771" s="14">
        <f ca="1">RANDBETWEEN(0,1000)/1000</f>
        <v>0.84799999999999998</v>
      </c>
      <c r="D771" s="16">
        <f>D770+1</f>
        <v>767</v>
      </c>
      <c r="E771" s="10">
        <f>ROUNDDOWN(D771/52,0)+1</f>
        <v>15</v>
      </c>
      <c r="F771" s="15">
        <f>F770+7</f>
        <v>49989</v>
      </c>
      <c r="G771" s="4">
        <f>YEAR(F771)</f>
        <v>2036</v>
      </c>
      <c r="H771" s="33">
        <v>0.11899999999999999</v>
      </c>
      <c r="I771" s="33">
        <v>0.13700000000000001</v>
      </c>
      <c r="J771" s="33">
        <v>3.3000000000000002E-2</v>
      </c>
      <c r="K771" s="16" t="str">
        <f>IF(M770&gt;1,"Up","Down")</f>
        <v>Up</v>
      </c>
      <c r="L771" s="16" t="str">
        <f>IF(K771="Up",IF(H771&lt;$BJ$7,"Up","Down"),IF(H771&lt;$BK$7,"Down","Up"))</f>
        <v>Up</v>
      </c>
      <c r="M771" s="17">
        <f>IF(L771="Up",INDEX($AK$5:$AK$1005,MATCH(I771,$AI$5:$AI$1005,0),1),INDEX($AL$5:$AL$1005,MATCH(J771,$AI$5:$AI$1005,0),1))</f>
        <v>1.0032320736769136</v>
      </c>
      <c r="N771" s="16" t="str">
        <f>IF(P770&gt;1,"Up","Down")</f>
        <v>Up</v>
      </c>
      <c r="O771" s="16" t="str">
        <f>IF(N771="Up",IF(H771&lt;$BJ$12,"Up","Down"),IF(H771&lt;$BK$12,"Down","Up"))</f>
        <v>Up</v>
      </c>
      <c r="P771" s="17">
        <f>IF(O771="Up",INDEX($AP$5:$AP$1005,MATCH(I771,$AI$5:$AI$1005,0),1),INDEX($AQ$5:$AQ$1005,MATCH(J771,$AI$5:$AI$1005,0),1))</f>
        <v>1.0043927402441903</v>
      </c>
      <c r="Q771" s="19">
        <f>T770</f>
        <v>133839.41168285851</v>
      </c>
      <c r="R771" s="19">
        <f>INDEX(model!$S$5:$S$35,MATCH(G771,model!$Q$5:$Q$35,0),1)*model!$O$5</f>
        <v>0</v>
      </c>
      <c r="S771" s="19">
        <f>IF(RIGHT(B771,1)="C",T770*INDEX(model!$T$5:$T$35,MATCH(G771,model!$Q$5:$Q$35,0),1),0)</f>
        <v>0</v>
      </c>
      <c r="T771" s="19">
        <f>(Q771+R771-S771)*M771</f>
        <v>134271.99052229227</v>
      </c>
      <c r="U771" s="19">
        <f>X770</f>
        <v>221020.17419886711</v>
      </c>
      <c r="V771" s="19">
        <f>INDEX(model!$S$5:$S$35,MATCH(G771,model!$Q$5:$Q$35,0),1)*model!$O$6</f>
        <v>0</v>
      </c>
      <c r="W771" s="19">
        <f>IF(RIGHT(B771,1)="C",X770*INDEX(model!$T$5:$T$35,MATCH(G771,model!$Q$5:$Q$35,0),1),0)</f>
        <v>0</v>
      </c>
      <c r="X771" s="19">
        <f>(U771+V771-W771)*P771</f>
        <v>221991.05841284845</v>
      </c>
      <c r="Y771" s="19"/>
      <c r="Z771" s="36" t="str">
        <f>K771&amp;L771</f>
        <v>UpUp</v>
      </c>
      <c r="AA771" s="36" t="str">
        <f>N771&amp;O771</f>
        <v>UpUp</v>
      </c>
      <c r="AB771" s="19"/>
      <c r="AC771" s="19"/>
      <c r="AD771" s="19"/>
      <c r="AE771" s="19"/>
      <c r="AI771" s="18">
        <f>ROUND(AI770-0.001,3)</f>
        <v>0.23400000000000001</v>
      </c>
      <c r="AJ771" s="9">
        <f t="array" ref="AJ771">PERCENTILE(IF($BB$5:$BB$2729="Y",$AY$5:$AY$2729),$AI771)</f>
        <v>0.98882040147139028</v>
      </c>
      <c r="AK771" s="9">
        <f t="array" ref="AK771">PERCENTILE(IF($BC$5:$BC$2729="Y",$AY$5:$AY$2729),$AI771)</f>
        <v>1.0058560842978064</v>
      </c>
      <c r="AL771" s="9">
        <f t="array" ref="AL771">PERCENTILE(IF($BD$5:$BD$2729="Y",$AY$5:$AY$2729),$AI771)</f>
        <v>0.97687070121369535</v>
      </c>
      <c r="AM771" s="41" t="str">
        <f>IF(AI771&lt;$BJ$7,"Up","Down")</f>
        <v>Up</v>
      </c>
      <c r="AN771" s="41" t="str">
        <f>IF(AI771&lt;$BK$7,"Down","Up")</f>
        <v>Down</v>
      </c>
      <c r="AO771" s="9">
        <f t="array" ref="AO771">PERCENTILE(IF($BT$5:$BT$2729="Y",$BQ$5:$BQ$2729),$AI771)</f>
        <v>0.9867005888934286</v>
      </c>
      <c r="AP771" s="9">
        <f t="array" ref="AP771">PERCENTILE(IF($BU$5:$BU$2729="Y",$BQ$5:$BQ$2729),$AI771)</f>
        <v>1.00772734722843</v>
      </c>
      <c r="AQ771" s="9">
        <f t="array" ref="AQ771">PERCENTILE(IF($BV$5:$BV$2729="Y",$BQ$5:$BQ$2729),$AI771)</f>
        <v>0.96921047273319572</v>
      </c>
      <c r="AR771" s="41" t="str">
        <f>IF(AI771&lt;$BJ$12,"Up","Down")</f>
        <v>Up</v>
      </c>
      <c r="AS771" s="41" t="str">
        <f>IF(AI771&lt;$BK$12,"Down","Up")</f>
        <v>Down</v>
      </c>
      <c r="AU771" s="4" t="str">
        <f>IF(AZ771=AZ772,IF(AZ771&gt;AZ770,AZ771&amp;"_O",""),AZ771&amp;"_C")</f>
        <v/>
      </c>
      <c r="AV771" s="7" t="str">
        <f>IF(RIGHT(AU771,1)="C",AX771/INDEX($AX$5:$AX$2729,MATCH(AZ771&amp;"_O",$AU$5:$AU$2729,0),1),"")</f>
        <v/>
      </c>
      <c r="AW771" s="38">
        <v>30932</v>
      </c>
      <c r="AX771" s="37">
        <v>164.37</v>
      </c>
      <c r="AY771" s="7">
        <f>AX771/AX770</f>
        <v>0.98614110871130312</v>
      </c>
      <c r="AZ771" s="4">
        <f>YEAR(AW771)</f>
        <v>1984</v>
      </c>
      <c r="BA771" s="2" t="s">
        <v>6</v>
      </c>
      <c r="BB771" s="12" t="str">
        <f>INDEX($CD$5:$CD$10,MATCH(BA771,$CC$5:$CC$10,0),1)</f>
        <v/>
      </c>
      <c r="BC771" s="12" t="str">
        <f>IF(AND(BB771="Y",AY771&gt;1),"Y","")</f>
        <v/>
      </c>
      <c r="BD771" s="12" t="str">
        <f>IF(AND(BB771="Y",AY771&lt;1),"Y","")</f>
        <v/>
      </c>
      <c r="BE771" s="12" t="str">
        <f>IF(AY771&gt;1,IF(AY770&gt;1,"Y",""),"")</f>
        <v/>
      </c>
      <c r="BF771" s="12" t="str">
        <f>IF(AY771&lt;1,IF(AY770&lt;1,"Y",""),"")</f>
        <v>Y</v>
      </c>
      <c r="BG771" s="2"/>
      <c r="BH771" s="2"/>
      <c r="BI771" s="2"/>
      <c r="BJ771" s="2"/>
      <c r="BK771" s="2"/>
      <c r="BL771" s="2"/>
      <c r="BM771" s="4" t="str">
        <f>IF(BR771=BR772,IF(BR771&gt;BR770,BR771&amp;"_O",""),BR771&amp;"_C")</f>
        <v/>
      </c>
      <c r="BN771" s="7" t="str">
        <f>IF(RIGHT(BM771,1)="C",BP771/INDEX($BP$5:$BP$2729,MATCH(BR771&amp;"_O",$BM$5:$BM$2729,0),1),"")</f>
        <v/>
      </c>
      <c r="BO771" s="38">
        <v>31331</v>
      </c>
      <c r="BP771" s="3">
        <v>281.8</v>
      </c>
      <c r="BQ771" s="7">
        <f>BP771/BP770</f>
        <v>1.0046345811051693</v>
      </c>
      <c r="BR771" s="4">
        <f>YEAR(BO771)</f>
        <v>1985</v>
      </c>
      <c r="BS771" s="2" t="s">
        <v>6</v>
      </c>
      <c r="BT771" s="12" t="str">
        <f>INDEX($CD$5:$CD$10,MATCH(BS771,$CC$5:$CC$10,0),1)</f>
        <v/>
      </c>
      <c r="BU771" s="12" t="str">
        <f>IF(AND(BT771="Y",BQ771&gt;1),"Y","")</f>
        <v/>
      </c>
      <c r="BV771" s="12" t="str">
        <f>IF(AND(BT771="Y",BQ771&lt;1),"Y","")</f>
        <v/>
      </c>
      <c r="BW771" s="12" t="str">
        <f>IF(BQ771&gt;1,IF(BQ770&gt;1,"Y",""),"")</f>
        <v>Y</v>
      </c>
      <c r="BX771" s="12" t="str">
        <f>IF(BQ771&lt;1,IF(BQ770&lt;1,"Y",""),"")</f>
        <v/>
      </c>
      <c r="BY771" s="2"/>
      <c r="BZ771" s="2"/>
      <c r="CA771" s="2"/>
    </row>
    <row r="772" spans="2:79">
      <c r="B772" s="4" t="str">
        <f>IF(G772=G773,IF(G772&gt;G771,G772&amp;"_O",""),G772&amp;"_C")</f>
        <v/>
      </c>
      <c r="C772" s="14">
        <f ca="1">RANDBETWEEN(0,1000)/1000</f>
        <v>0.35499999999999998</v>
      </c>
      <c r="D772" s="16">
        <f>D771+1</f>
        <v>768</v>
      </c>
      <c r="E772" s="10">
        <f>ROUNDDOWN(D772/52,0)+1</f>
        <v>15</v>
      </c>
      <c r="F772" s="15">
        <f>F771+7</f>
        <v>49996</v>
      </c>
      <c r="G772" s="4">
        <f>YEAR(F772)</f>
        <v>2036</v>
      </c>
      <c r="H772" s="33">
        <v>0.98199999999999998</v>
      </c>
      <c r="I772" s="33">
        <v>0.92500000000000004</v>
      </c>
      <c r="J772" s="33">
        <v>0.13</v>
      </c>
      <c r="K772" s="16" t="str">
        <f>IF(M771&gt;1,"Up","Down")</f>
        <v>Up</v>
      </c>
      <c r="L772" s="16" t="str">
        <f>IF(K772="Up",IF(H772&lt;$BJ$7,"Up","Down"),IF(H772&lt;$BK$7,"Down","Up"))</f>
        <v>Down</v>
      </c>
      <c r="M772" s="17">
        <f>IF(L772="Up",INDEX($AK$5:$AK$1005,MATCH(I772,$AI$5:$AI$1005,0),1),INDEX($AL$5:$AL$1005,MATCH(J772,$AI$5:$AI$1005,0),1))</f>
        <v>0.96792909272128025</v>
      </c>
      <c r="N772" s="16" t="str">
        <f>IF(P771&gt;1,"Up","Down")</f>
        <v>Up</v>
      </c>
      <c r="O772" s="16" t="str">
        <f>IF(N772="Up",IF(H772&lt;$BJ$12,"Up","Down"),IF(H772&lt;$BK$12,"Down","Up"))</f>
        <v>Down</v>
      </c>
      <c r="P772" s="17">
        <f>IF(O772="Up",INDEX($AP$5:$AP$1005,MATCH(I772,$AI$5:$AI$1005,0),1),INDEX($AQ$5:$AQ$1005,MATCH(J772,$AI$5:$AI$1005,0),1))</f>
        <v>0.95515546551921604</v>
      </c>
      <c r="Q772" s="19">
        <f>T771</f>
        <v>134271.99052229227</v>
      </c>
      <c r="R772" s="19">
        <f>INDEX(model!$S$5:$S$35,MATCH(G772,model!$Q$5:$Q$35,0),1)*model!$O$5</f>
        <v>0</v>
      </c>
      <c r="S772" s="19">
        <f>IF(RIGHT(B772,1)="C",T771*INDEX(model!$T$5:$T$35,MATCH(G772,model!$Q$5:$Q$35,0),1),0)</f>
        <v>0</v>
      </c>
      <c r="T772" s="19">
        <f>(Q772+R772-S772)*M772</f>
        <v>129965.76596412269</v>
      </c>
      <c r="U772" s="19">
        <f>X771</f>
        <v>221991.05841284845</v>
      </c>
      <c r="V772" s="19">
        <f>INDEX(model!$S$5:$S$35,MATCH(G772,model!$Q$5:$Q$35,0),1)*model!$O$6</f>
        <v>0</v>
      </c>
      <c r="W772" s="19">
        <f>IF(RIGHT(B772,1)="C",X771*INDEX(model!$T$5:$T$35,MATCH(G772,model!$Q$5:$Q$35,0),1),0)</f>
        <v>0</v>
      </c>
      <c r="X772" s="19">
        <f>(U772+V772-W772)*P772</f>
        <v>212035.97273942773</v>
      </c>
      <c r="Y772" s="19"/>
      <c r="Z772" s="36" t="str">
        <f>K772&amp;L772</f>
        <v>UpDown</v>
      </c>
      <c r="AA772" s="36" t="str">
        <f>N772&amp;O772</f>
        <v>UpDown</v>
      </c>
      <c r="AB772" s="19"/>
      <c r="AC772" s="19"/>
      <c r="AD772" s="19"/>
      <c r="AE772" s="19"/>
      <c r="AI772" s="18">
        <f>ROUND(AI771-0.001,3)</f>
        <v>0.23300000000000001</v>
      </c>
      <c r="AJ772" s="9">
        <f t="array" ref="AJ772">PERCENTILE(IF($BB$5:$BB$2729="Y",$AY$5:$AY$2729),$AI772)</f>
        <v>0.98873144057001927</v>
      </c>
      <c r="AK772" s="9">
        <f t="array" ref="AK772">PERCENTILE(IF($BC$5:$BC$2729="Y",$AY$5:$AY$2729),$AI772)</f>
        <v>1.0058475612113922</v>
      </c>
      <c r="AL772" s="9">
        <f t="array" ref="AL772">PERCENTILE(IF($BD$5:$BD$2729="Y",$AY$5:$AY$2729),$AI772)</f>
        <v>0.97685615461722108</v>
      </c>
      <c r="AM772" s="41" t="str">
        <f>IF(AI772&lt;$BJ$7,"Up","Down")</f>
        <v>Up</v>
      </c>
      <c r="AN772" s="41" t="str">
        <f>IF(AI772&lt;$BK$7,"Down","Up")</f>
        <v>Down</v>
      </c>
      <c r="AO772" s="9">
        <f t="array" ref="AO772">PERCENTILE(IF($BT$5:$BT$2729="Y",$BQ$5:$BQ$2729),$AI772)</f>
        <v>0.98653497989136485</v>
      </c>
      <c r="AP772" s="9">
        <f t="array" ref="AP772">PERCENTILE(IF($BU$5:$BU$2729="Y",$BQ$5:$BQ$2729),$AI772)</f>
        <v>1.0077091922425525</v>
      </c>
      <c r="AQ772" s="9">
        <f t="array" ref="AQ772">PERCENTILE(IF($BV$5:$BV$2729="Y",$BQ$5:$BQ$2729),$AI772)</f>
        <v>0.96899662928275965</v>
      </c>
      <c r="AR772" s="41" t="str">
        <f>IF(AI772&lt;$BJ$12,"Up","Down")</f>
        <v>Up</v>
      </c>
      <c r="AS772" s="41" t="str">
        <f>IF(AI772&lt;$BK$12,"Down","Up")</f>
        <v>Down</v>
      </c>
      <c r="AU772" s="4" t="str">
        <f>IF(AZ772=AZ773,IF(AZ772&gt;AZ771,AZ772&amp;"_O",""),AZ772&amp;"_C")</f>
        <v/>
      </c>
      <c r="AV772" s="7" t="str">
        <f>IF(RIGHT(AU772,1)="C",AX772/INDEX($AX$5:$AX$2729,MATCH(AZ772&amp;"_O",$AU$5:$AU$2729,0),1),"")</f>
        <v/>
      </c>
      <c r="AW772" s="38">
        <v>30939</v>
      </c>
      <c r="AX772" s="37">
        <v>168.78</v>
      </c>
      <c r="AY772" s="7">
        <f>AX772/AX771</f>
        <v>1.0268297134513598</v>
      </c>
      <c r="AZ772" s="4">
        <f>YEAR(AW772)</f>
        <v>1984</v>
      </c>
      <c r="BA772" s="2" t="s">
        <v>6</v>
      </c>
      <c r="BB772" s="12" t="str">
        <f>INDEX($CD$5:$CD$10,MATCH(BA772,$CC$5:$CC$10,0),1)</f>
        <v/>
      </c>
      <c r="BC772" s="12" t="str">
        <f>IF(AND(BB772="Y",AY772&gt;1),"Y","")</f>
        <v/>
      </c>
      <c r="BD772" s="12" t="str">
        <f>IF(AND(BB772="Y",AY772&lt;1),"Y","")</f>
        <v/>
      </c>
      <c r="BE772" s="12" t="str">
        <f>IF(AY772&gt;1,IF(AY771&gt;1,"Y",""),"")</f>
        <v/>
      </c>
      <c r="BF772" s="12" t="str">
        <f>IF(AY772&lt;1,IF(AY771&lt;1,"Y",""),"")</f>
        <v/>
      </c>
      <c r="BG772" s="2"/>
      <c r="BH772" s="2"/>
      <c r="BI772" s="2"/>
      <c r="BJ772" s="2"/>
      <c r="BK772" s="2"/>
      <c r="BL772" s="2"/>
      <c r="BM772" s="4" t="str">
        <f>IF(BR772=BR773,IF(BR772&gt;BR771,BR772&amp;"_O",""),BR772&amp;"_C")</f>
        <v/>
      </c>
      <c r="BN772" s="7" t="str">
        <f>IF(RIGHT(BM772,1)="C",BP772/INDEX($BP$5:$BP$2729,MATCH(BR772&amp;"_O",$BM$5:$BM$2729,0),1),"")</f>
        <v/>
      </c>
      <c r="BO772" s="38">
        <v>31338</v>
      </c>
      <c r="BP772" s="3">
        <v>288.39999999999998</v>
      </c>
      <c r="BQ772" s="7">
        <f>BP772/BP771</f>
        <v>1.0234208658623136</v>
      </c>
      <c r="BR772" s="4">
        <f>YEAR(BO772)</f>
        <v>1985</v>
      </c>
      <c r="BS772" s="2" t="s">
        <v>6</v>
      </c>
      <c r="BT772" s="12" t="str">
        <f>INDEX($CD$5:$CD$10,MATCH(BS772,$CC$5:$CC$10,0),1)</f>
        <v/>
      </c>
      <c r="BU772" s="12" t="str">
        <f>IF(AND(BT772="Y",BQ772&gt;1),"Y","")</f>
        <v/>
      </c>
      <c r="BV772" s="12" t="str">
        <f>IF(AND(BT772="Y",BQ772&lt;1),"Y","")</f>
        <v/>
      </c>
      <c r="BW772" s="12" t="str">
        <f>IF(BQ772&gt;1,IF(BQ771&gt;1,"Y",""),"")</f>
        <v>Y</v>
      </c>
      <c r="BX772" s="12" t="str">
        <f>IF(BQ772&lt;1,IF(BQ771&lt;1,"Y",""),"")</f>
        <v/>
      </c>
      <c r="BY772" s="2"/>
      <c r="BZ772" s="2"/>
      <c r="CA772" s="2"/>
    </row>
    <row r="773" spans="2:79">
      <c r="B773" s="4" t="str">
        <f>IF(G773=G774,IF(G773&gt;G772,G773&amp;"_O",""),G773&amp;"_C")</f>
        <v/>
      </c>
      <c r="C773" s="14">
        <f ca="1">RANDBETWEEN(0,1000)/1000</f>
        <v>0.41299999999999998</v>
      </c>
      <c r="D773" s="16">
        <f>D772+1</f>
        <v>769</v>
      </c>
      <c r="E773" s="10">
        <f>ROUNDDOWN(D773/52,0)+1</f>
        <v>15</v>
      </c>
      <c r="F773" s="15">
        <f>F772+7</f>
        <v>50003</v>
      </c>
      <c r="G773" s="4">
        <f>YEAR(F773)</f>
        <v>2036</v>
      </c>
      <c r="H773" s="33">
        <v>0.27400000000000002</v>
      </c>
      <c r="I773" s="33">
        <v>0.16400000000000001</v>
      </c>
      <c r="J773" s="33">
        <v>0.41499999999999998</v>
      </c>
      <c r="K773" s="16" t="str">
        <f>IF(M772&gt;1,"Up","Down")</f>
        <v>Down</v>
      </c>
      <c r="L773" s="16" t="str">
        <f>IF(K773="Up",IF(H773&lt;$BJ$7,"Up","Down"),IF(H773&lt;$BK$7,"Down","Up"))</f>
        <v>Down</v>
      </c>
      <c r="M773" s="17">
        <f>IF(L773="Up",INDEX($AK$5:$AK$1005,MATCH(I773,$AI$5:$AI$1005,0),1),INDEX($AL$5:$AL$1005,MATCH(J773,$AI$5:$AI$1005,0),1))</f>
        <v>0.98467686884075745</v>
      </c>
      <c r="N773" s="16" t="str">
        <f>IF(P772&gt;1,"Up","Down")</f>
        <v>Down</v>
      </c>
      <c r="O773" s="16" t="str">
        <f>IF(N773="Up",IF(H773&lt;$BJ$12,"Up","Down"),IF(H773&lt;$BK$12,"Down","Up"))</f>
        <v>Down</v>
      </c>
      <c r="P773" s="17">
        <f>IF(O773="Up",INDEX($AP$5:$AP$1005,MATCH(I773,$AI$5:$AI$1005,0),1),INDEX($AQ$5:$AQ$1005,MATCH(J773,$AI$5:$AI$1005,0),1))</f>
        <v>0.9811579275154142</v>
      </c>
      <c r="Q773" s="19">
        <f>T772</f>
        <v>129965.76596412269</v>
      </c>
      <c r="R773" s="19">
        <f>INDEX(model!$S$5:$S$35,MATCH(G773,model!$Q$5:$Q$35,0),1)*model!$O$5</f>
        <v>0</v>
      </c>
      <c r="S773" s="19">
        <f>IF(RIGHT(B773,1)="C",T772*INDEX(model!$T$5:$T$35,MATCH(G773,model!$Q$5:$Q$35,0),1),0)</f>
        <v>0</v>
      </c>
      <c r="T773" s="19">
        <f>(Q773+R773-S773)*M773</f>
        <v>127974.28348604302</v>
      </c>
      <c r="U773" s="19">
        <f>X772</f>
        <v>212035.97273942773</v>
      </c>
      <c r="V773" s="19">
        <f>INDEX(model!$S$5:$S$35,MATCH(G773,model!$Q$5:$Q$35,0),1)*model!$O$6</f>
        <v>0</v>
      </c>
      <c r="W773" s="19">
        <f>IF(RIGHT(B773,1)="C",X772*INDEX(model!$T$5:$T$35,MATCH(G773,model!$Q$5:$Q$35,0),1),0)</f>
        <v>0</v>
      </c>
      <c r="X773" s="19">
        <f>(U773+V773-W773)*P773</f>
        <v>208040.77557173176</v>
      </c>
      <c r="Y773" s="19"/>
      <c r="Z773" s="36" t="str">
        <f>K773&amp;L773</f>
        <v>DownDown</v>
      </c>
      <c r="AA773" s="36" t="str">
        <f>N773&amp;O773</f>
        <v>DownDown</v>
      </c>
      <c r="AB773" s="19"/>
      <c r="AC773" s="19"/>
      <c r="AD773" s="19"/>
      <c r="AE773" s="19"/>
      <c r="AI773" s="18">
        <f>ROUND(AI772-0.001,3)</f>
        <v>0.23200000000000001</v>
      </c>
      <c r="AJ773" s="9">
        <f t="array" ref="AJ773">PERCENTILE(IF($BB$5:$BB$2729="Y",$AY$5:$AY$2729),$AI773)</f>
        <v>0.98866343888488217</v>
      </c>
      <c r="AK773" s="9">
        <f t="array" ref="AK773">PERCENTILE(IF($BC$5:$BC$2729="Y",$AY$5:$AY$2729),$AI773)</f>
        <v>1.0058202763753046</v>
      </c>
      <c r="AL773" s="9">
        <f t="array" ref="AL773">PERCENTILE(IF($BD$5:$BD$2729="Y",$AY$5:$AY$2729),$AI773)</f>
        <v>0.9768198742021359</v>
      </c>
      <c r="AM773" s="41" t="str">
        <f>IF(AI773&lt;$BJ$7,"Up","Down")</f>
        <v>Up</v>
      </c>
      <c r="AN773" s="41" t="str">
        <f>IF(AI773&lt;$BK$7,"Down","Up")</f>
        <v>Down</v>
      </c>
      <c r="AO773" s="9">
        <f t="array" ref="AO773">PERCENTILE(IF($BT$5:$BT$2729="Y",$BQ$5:$BQ$2729),$AI773)</f>
        <v>0.98633998478394702</v>
      </c>
      <c r="AP773" s="9">
        <f t="array" ref="AP773">PERCENTILE(IF($BU$5:$BU$2729="Y",$BQ$5:$BQ$2729),$AI773)</f>
        <v>1.0076746999727959</v>
      </c>
      <c r="AQ773" s="9">
        <f t="array" ref="AQ773">PERCENTILE(IF($BV$5:$BV$2729="Y",$BQ$5:$BQ$2729),$AI773)</f>
        <v>0.9688556800606255</v>
      </c>
      <c r="AR773" s="41" t="str">
        <f>IF(AI773&lt;$BJ$12,"Up","Down")</f>
        <v>Up</v>
      </c>
      <c r="AS773" s="41" t="str">
        <f>IF(AI773&lt;$BK$12,"Down","Up")</f>
        <v>Down</v>
      </c>
      <c r="AU773" s="4" t="str">
        <f>IF(AZ773=AZ774,IF(AZ773&gt;AZ772,AZ773&amp;"_O",""),AZ773&amp;"_C")</f>
        <v/>
      </c>
      <c r="AV773" s="7" t="str">
        <f>IF(RIGHT(AU773,1)="C",AX773/INDEX($AX$5:$AX$2729,MATCH(AZ773&amp;"_O",$AU$5:$AU$2729,0),1),"")</f>
        <v/>
      </c>
      <c r="AW773" s="38">
        <v>30946</v>
      </c>
      <c r="AX773" s="37">
        <v>165.67</v>
      </c>
      <c r="AY773" s="7">
        <f>AX773/AX772</f>
        <v>0.98157364616660736</v>
      </c>
      <c r="AZ773" s="4">
        <f>YEAR(AW773)</f>
        <v>1984</v>
      </c>
      <c r="BA773" s="2" t="s">
        <v>6</v>
      </c>
      <c r="BB773" s="12" t="str">
        <f>INDEX($CD$5:$CD$10,MATCH(BA773,$CC$5:$CC$10,0),1)</f>
        <v/>
      </c>
      <c r="BC773" s="12" t="str">
        <f>IF(AND(BB773="Y",AY773&gt;1),"Y","")</f>
        <v/>
      </c>
      <c r="BD773" s="12" t="str">
        <f>IF(AND(BB773="Y",AY773&lt;1),"Y","")</f>
        <v/>
      </c>
      <c r="BE773" s="12" t="str">
        <f>IF(AY773&gt;1,IF(AY772&gt;1,"Y",""),"")</f>
        <v/>
      </c>
      <c r="BF773" s="12" t="str">
        <f>IF(AY773&lt;1,IF(AY772&lt;1,"Y",""),"")</f>
        <v/>
      </c>
      <c r="BG773" s="2"/>
      <c r="BH773" s="2"/>
      <c r="BI773" s="2"/>
      <c r="BJ773" s="2"/>
      <c r="BK773" s="2"/>
      <c r="BL773" s="2"/>
      <c r="BM773" s="4" t="str">
        <f>IF(BR773=BR774,IF(BR773&gt;BR772,BR773&amp;"_O",""),BR773&amp;"_C")</f>
        <v/>
      </c>
      <c r="BN773" s="7" t="str">
        <f>IF(RIGHT(BM773,1)="C",BP773/INDEX($BP$5:$BP$2729,MATCH(BR773&amp;"_O",$BM$5:$BM$2729,0),1),"")</f>
        <v/>
      </c>
      <c r="BO773" s="38">
        <v>31345</v>
      </c>
      <c r="BP773" s="3">
        <v>289.5</v>
      </c>
      <c r="BQ773" s="7">
        <f>BP773/BP772</f>
        <v>1.0038141470180306</v>
      </c>
      <c r="BR773" s="4">
        <f>YEAR(BO773)</f>
        <v>1985</v>
      </c>
      <c r="BS773" s="2" t="s">
        <v>6</v>
      </c>
      <c r="BT773" s="12" t="str">
        <f>INDEX($CD$5:$CD$10,MATCH(BS773,$CC$5:$CC$10,0),1)</f>
        <v/>
      </c>
      <c r="BU773" s="12" t="str">
        <f>IF(AND(BT773="Y",BQ773&gt;1),"Y","")</f>
        <v/>
      </c>
      <c r="BV773" s="12" t="str">
        <f>IF(AND(BT773="Y",BQ773&lt;1),"Y","")</f>
        <v/>
      </c>
      <c r="BW773" s="12" t="str">
        <f>IF(BQ773&gt;1,IF(BQ772&gt;1,"Y",""),"")</f>
        <v>Y</v>
      </c>
      <c r="BX773" s="12" t="str">
        <f>IF(BQ773&lt;1,IF(BQ772&lt;1,"Y",""),"")</f>
        <v/>
      </c>
      <c r="BY773" s="2"/>
      <c r="BZ773" s="2"/>
      <c r="CA773" s="2"/>
    </row>
    <row r="774" spans="2:79">
      <c r="B774" s="4" t="str">
        <f>IF(G774=G775,IF(G774&gt;G773,G774&amp;"_O",""),G774&amp;"_C")</f>
        <v/>
      </c>
      <c r="C774" s="14">
        <f ca="1">RANDBETWEEN(0,1000)/1000</f>
        <v>0.33900000000000002</v>
      </c>
      <c r="D774" s="16">
        <f>D773+1</f>
        <v>770</v>
      </c>
      <c r="E774" s="10">
        <f>ROUNDDOWN(D774/52,0)+1</f>
        <v>15</v>
      </c>
      <c r="F774" s="15">
        <f>F773+7</f>
        <v>50010</v>
      </c>
      <c r="G774" s="4">
        <f>YEAR(F774)</f>
        <v>2036</v>
      </c>
      <c r="H774" s="33">
        <v>0.56200000000000006</v>
      </c>
      <c r="I774" s="33">
        <v>0.98299999999999998</v>
      </c>
      <c r="J774" s="33">
        <v>0.23499999999999999</v>
      </c>
      <c r="K774" s="16" t="str">
        <f>IF(M773&gt;1,"Up","Down")</f>
        <v>Down</v>
      </c>
      <c r="L774" s="16" t="str">
        <f>IF(K774="Up",IF(H774&lt;$BJ$7,"Up","Down"),IF(H774&lt;$BK$7,"Down","Up"))</f>
        <v>Up</v>
      </c>
      <c r="M774" s="17">
        <f>IF(L774="Up",INDEX($AK$5:$AK$1005,MATCH(I774,$AI$5:$AI$1005,0),1),INDEX($AL$5:$AL$1005,MATCH(J774,$AI$5:$AI$1005,0),1))</f>
        <v>1.0419549581058682</v>
      </c>
      <c r="N774" s="16" t="str">
        <f>IF(P773&gt;1,"Up","Down")</f>
        <v>Down</v>
      </c>
      <c r="O774" s="16" t="str">
        <f>IF(N774="Up",IF(H774&lt;$BJ$12,"Up","Down"),IF(H774&lt;$BK$12,"Down","Up"))</f>
        <v>Up</v>
      </c>
      <c r="P774" s="17">
        <f>IF(O774="Up",INDEX($AP$5:$AP$1005,MATCH(I774,$AI$5:$AI$1005,0),1),INDEX($AQ$5:$AQ$1005,MATCH(J774,$AI$5:$AI$1005,0),1))</f>
        <v>1.0554235434480017</v>
      </c>
      <c r="Q774" s="19">
        <f>T773</f>
        <v>127974.28348604302</v>
      </c>
      <c r="R774" s="19">
        <f>INDEX(model!$S$5:$S$35,MATCH(G774,model!$Q$5:$Q$35,0),1)*model!$O$5</f>
        <v>0</v>
      </c>
      <c r="S774" s="19">
        <f>IF(RIGHT(B774,1)="C",T773*INDEX(model!$T$5:$T$35,MATCH(G774,model!$Q$5:$Q$35,0),1),0)</f>
        <v>0</v>
      </c>
      <c r="T774" s="19">
        <f>(Q774+R774-S774)*M774</f>
        <v>133343.43918832846</v>
      </c>
      <c r="U774" s="19">
        <f>X773</f>
        <v>208040.77557173176</v>
      </c>
      <c r="V774" s="19">
        <f>INDEX(model!$S$5:$S$35,MATCH(G774,model!$Q$5:$Q$35,0),1)*model!$O$6</f>
        <v>0</v>
      </c>
      <c r="W774" s="19">
        <f>IF(RIGHT(B774,1)="C",X773*INDEX(model!$T$5:$T$35,MATCH(G774,model!$Q$5:$Q$35,0),1),0)</f>
        <v>0</v>
      </c>
      <c r="X774" s="19">
        <f>(U774+V774-W774)*P774</f>
        <v>219571.13253558762</v>
      </c>
      <c r="Y774" s="19"/>
      <c r="Z774" s="36" t="str">
        <f>K774&amp;L774</f>
        <v>DownUp</v>
      </c>
      <c r="AA774" s="36" t="str">
        <f>N774&amp;O774</f>
        <v>DownUp</v>
      </c>
      <c r="AB774" s="19"/>
      <c r="AC774" s="19"/>
      <c r="AD774" s="19"/>
      <c r="AE774" s="19"/>
      <c r="AI774" s="18">
        <f>ROUND(AI773-0.001,3)</f>
        <v>0.23100000000000001</v>
      </c>
      <c r="AJ774" s="9">
        <f t="array" ref="AJ774">PERCENTILE(IF($BB$5:$BB$2729="Y",$AY$5:$AY$2729),$AI774)</f>
        <v>0.98857401530033551</v>
      </c>
      <c r="AK774" s="9">
        <f t="array" ref="AK774">PERCENTILE(IF($BC$5:$BC$2729="Y",$AY$5:$AY$2729),$AI774)</f>
        <v>1.0057763563816158</v>
      </c>
      <c r="AL774" s="9">
        <f t="array" ref="AL774">PERCENTILE(IF($BD$5:$BD$2729="Y",$AY$5:$AY$2729),$AI774)</f>
        <v>0.97671062996513214</v>
      </c>
      <c r="AM774" s="41" t="str">
        <f>IF(AI774&lt;$BJ$7,"Up","Down")</f>
        <v>Up</v>
      </c>
      <c r="AN774" s="41" t="str">
        <f>IF(AI774&lt;$BK$7,"Down","Up")</f>
        <v>Down</v>
      </c>
      <c r="AO774" s="9">
        <f t="array" ref="AO774">PERCENTILE(IF($BT$5:$BT$2729="Y",$BQ$5:$BQ$2729),$AI774)</f>
        <v>0.98618754945947873</v>
      </c>
      <c r="AP774" s="9">
        <f t="array" ref="AP774">PERCENTILE(IF($BU$5:$BU$2729="Y",$BQ$5:$BQ$2729),$AI774)</f>
        <v>1.0076499204508829</v>
      </c>
      <c r="AQ774" s="9">
        <f t="array" ref="AQ774">PERCENTILE(IF($BV$5:$BV$2729="Y",$BQ$5:$BQ$2729),$AI774)</f>
        <v>0.96870606242685209</v>
      </c>
      <c r="AR774" s="41" t="str">
        <f>IF(AI774&lt;$BJ$12,"Up","Down")</f>
        <v>Up</v>
      </c>
      <c r="AS774" s="41" t="str">
        <f>IF(AI774&lt;$BK$12,"Down","Up")</f>
        <v>Down</v>
      </c>
      <c r="AU774" s="4" t="str">
        <f>IF(AZ774=AZ775,IF(AZ774&gt;AZ773,AZ774&amp;"_O",""),AZ774&amp;"_C")</f>
        <v/>
      </c>
      <c r="AV774" s="7" t="str">
        <f>IF(RIGHT(AU774,1)="C",AX774/INDEX($AX$5:$AX$2729,MATCH(AZ774&amp;"_O",$AU$5:$AU$2729,0),1),"")</f>
        <v/>
      </c>
      <c r="AW774" s="38">
        <v>30953</v>
      </c>
      <c r="AX774" s="37">
        <v>166.1</v>
      </c>
      <c r="AY774" s="7">
        <f>AX774/AX773</f>
        <v>1.0025955212168769</v>
      </c>
      <c r="AZ774" s="4">
        <f>YEAR(AW774)</f>
        <v>1984</v>
      </c>
      <c r="BA774" s="2" t="s">
        <v>6</v>
      </c>
      <c r="BB774" s="12" t="str">
        <f>INDEX($CD$5:$CD$10,MATCH(BA774,$CC$5:$CC$10,0),1)</f>
        <v/>
      </c>
      <c r="BC774" s="12" t="str">
        <f>IF(AND(BB774="Y",AY774&gt;1),"Y","")</f>
        <v/>
      </c>
      <c r="BD774" s="12" t="str">
        <f>IF(AND(BB774="Y",AY774&lt;1),"Y","")</f>
        <v/>
      </c>
      <c r="BE774" s="12" t="str">
        <f>IF(AY774&gt;1,IF(AY773&gt;1,"Y",""),"")</f>
        <v/>
      </c>
      <c r="BF774" s="12" t="str">
        <f>IF(AY774&lt;1,IF(AY773&lt;1,"Y",""),"")</f>
        <v/>
      </c>
      <c r="BG774" s="2"/>
      <c r="BH774" s="2"/>
      <c r="BI774" s="2"/>
      <c r="BJ774" s="2"/>
      <c r="BK774" s="2"/>
      <c r="BL774" s="2"/>
      <c r="BM774" s="4" t="str">
        <f>IF(BR774=BR775,IF(BR774&gt;BR773,BR774&amp;"_O",""),BR774&amp;"_C")</f>
        <v/>
      </c>
      <c r="BN774" s="7" t="str">
        <f>IF(RIGHT(BM774,1)="C",BP774/INDEX($BP$5:$BP$2729,MATCH(BR774&amp;"_O",$BM$5:$BM$2729,0),1),"")</f>
        <v/>
      </c>
      <c r="BO774" s="38">
        <v>31352</v>
      </c>
      <c r="BP774" s="3">
        <v>294.10000000000002</v>
      </c>
      <c r="BQ774" s="7">
        <f>BP774/BP773</f>
        <v>1.0158894645941279</v>
      </c>
      <c r="BR774" s="4">
        <f>YEAR(BO774)</f>
        <v>1985</v>
      </c>
      <c r="BS774" s="2" t="s">
        <v>6</v>
      </c>
      <c r="BT774" s="12" t="str">
        <f>INDEX($CD$5:$CD$10,MATCH(BS774,$CC$5:$CC$10,0),1)</f>
        <v/>
      </c>
      <c r="BU774" s="12" t="str">
        <f>IF(AND(BT774="Y",BQ774&gt;1),"Y","")</f>
        <v/>
      </c>
      <c r="BV774" s="12" t="str">
        <f>IF(AND(BT774="Y",BQ774&lt;1),"Y","")</f>
        <v/>
      </c>
      <c r="BW774" s="12" t="str">
        <f>IF(BQ774&gt;1,IF(BQ773&gt;1,"Y",""),"")</f>
        <v>Y</v>
      </c>
      <c r="BX774" s="12" t="str">
        <f>IF(BQ774&lt;1,IF(BQ773&lt;1,"Y",""),"")</f>
        <v/>
      </c>
      <c r="BY774" s="2"/>
      <c r="BZ774" s="2"/>
      <c r="CA774" s="2"/>
    </row>
    <row r="775" spans="2:79">
      <c r="B775" s="4" t="str">
        <f>IF(G775=G776,IF(G775&gt;G774,G775&amp;"_O",""),G775&amp;"_C")</f>
        <v/>
      </c>
      <c r="C775" s="14">
        <f ca="1">RANDBETWEEN(0,1000)/1000</f>
        <v>0.46700000000000003</v>
      </c>
      <c r="D775" s="16">
        <f>D774+1</f>
        <v>771</v>
      </c>
      <c r="E775" s="10">
        <f>ROUNDDOWN(D775/52,0)+1</f>
        <v>15</v>
      </c>
      <c r="F775" s="15">
        <f>F774+7</f>
        <v>50017</v>
      </c>
      <c r="G775" s="4">
        <f>YEAR(F775)</f>
        <v>2036</v>
      </c>
      <c r="H775" s="33">
        <v>0.997</v>
      </c>
      <c r="I775" s="33">
        <v>0.64700000000000002</v>
      </c>
      <c r="J775" s="33">
        <v>0.223</v>
      </c>
      <c r="K775" s="16" t="str">
        <f>IF(M774&gt;1,"Up","Down")</f>
        <v>Up</v>
      </c>
      <c r="L775" s="16" t="str">
        <f>IF(K775="Up",IF(H775&lt;$BJ$7,"Up","Down"),IF(H775&lt;$BK$7,"Down","Up"))</f>
        <v>Down</v>
      </c>
      <c r="M775" s="17">
        <f>IF(L775="Up",INDEX($AK$5:$AK$1005,MATCH(I775,$AI$5:$AI$1005,0),1),INDEX($AL$5:$AL$1005,MATCH(J775,$AI$5:$AI$1005,0),1))</f>
        <v>0.97582699791297822</v>
      </c>
      <c r="N775" s="16" t="str">
        <f>IF(P774&gt;1,"Up","Down")</f>
        <v>Up</v>
      </c>
      <c r="O775" s="16" t="str">
        <f>IF(N775="Up",IF(H775&lt;$BJ$12,"Up","Down"),IF(H775&lt;$BK$12,"Down","Up"))</f>
        <v>Down</v>
      </c>
      <c r="P775" s="17">
        <f>IF(O775="Up",INDEX($AP$5:$AP$1005,MATCH(I775,$AI$5:$AI$1005,0),1),INDEX($AQ$5:$AQ$1005,MATCH(J775,$AI$5:$AI$1005,0),1))</f>
        <v>0.96786342888908217</v>
      </c>
      <c r="Q775" s="19">
        <f>T774</f>
        <v>133343.43918832846</v>
      </c>
      <c r="R775" s="19">
        <f>INDEX(model!$S$5:$S$35,MATCH(G775,model!$Q$5:$Q$35,0),1)*model!$O$5</f>
        <v>0</v>
      </c>
      <c r="S775" s="19">
        <f>IF(RIGHT(B775,1)="C",T774*INDEX(model!$T$5:$T$35,MATCH(G775,model!$Q$5:$Q$35,0),1),0)</f>
        <v>0</v>
      </c>
      <c r="T775" s="19">
        <f>(Q775+R775-S775)*M775</f>
        <v>130120.12795453833</v>
      </c>
      <c r="U775" s="19">
        <f>X774</f>
        <v>219571.13253558762</v>
      </c>
      <c r="V775" s="19">
        <f>INDEX(model!$S$5:$S$35,MATCH(G775,model!$Q$5:$Q$35,0),1)*model!$O$6</f>
        <v>0</v>
      </c>
      <c r="W775" s="19">
        <f>IF(RIGHT(B775,1)="C",X774*INDEX(model!$T$5:$T$35,MATCH(G775,model!$Q$5:$Q$35,0),1),0)</f>
        <v>0</v>
      </c>
      <c r="X775" s="19">
        <f>(U775+V775-W775)*P775</f>
        <v>212514.86922095294</v>
      </c>
      <c r="Y775" s="19"/>
      <c r="Z775" s="36" t="str">
        <f>K775&amp;L775</f>
        <v>UpDown</v>
      </c>
      <c r="AA775" s="36" t="str">
        <f>N775&amp;O775</f>
        <v>UpDown</v>
      </c>
      <c r="AB775" s="19"/>
      <c r="AC775" s="19"/>
      <c r="AD775" s="19"/>
      <c r="AE775" s="19"/>
      <c r="AI775" s="18">
        <f>ROUND(AI774-0.001,3)</f>
        <v>0.23</v>
      </c>
      <c r="AJ775" s="9">
        <f t="array" ref="AJ775">PERCENTILE(IF($BB$5:$BB$2729="Y",$AY$5:$AY$2729),$AI775)</f>
        <v>0.98856022928854625</v>
      </c>
      <c r="AK775" s="9">
        <f t="array" ref="AK775">PERCENTILE(IF($BC$5:$BC$2729="Y",$AY$5:$AY$2729),$AI775)</f>
        <v>1.0057654307687434</v>
      </c>
      <c r="AL775" s="9">
        <f t="array" ref="AL775">PERCENTILE(IF($BD$5:$BD$2729="Y",$AY$5:$AY$2729),$AI775)</f>
        <v>0.97658235903296509</v>
      </c>
      <c r="AM775" s="41" t="str">
        <f>IF(AI775&lt;$BJ$7,"Up","Down")</f>
        <v>Up</v>
      </c>
      <c r="AN775" s="41" t="str">
        <f>IF(AI775&lt;$BK$7,"Down","Up")</f>
        <v>Down</v>
      </c>
      <c r="AO775" s="9">
        <f t="array" ref="AO775">PERCENTILE(IF($BT$5:$BT$2729="Y",$BQ$5:$BQ$2729),$AI775)</f>
        <v>0.98597733267962206</v>
      </c>
      <c r="AP775" s="9">
        <f t="array" ref="AP775">PERCENTILE(IF($BU$5:$BU$2729="Y",$BQ$5:$BQ$2729),$AI775)</f>
        <v>1.0076363337065504</v>
      </c>
      <c r="AQ775" s="9">
        <f t="array" ref="AQ775">PERCENTILE(IF($BV$5:$BV$2729="Y",$BQ$5:$BQ$2729),$AI775)</f>
        <v>0.96852964427935728</v>
      </c>
      <c r="AR775" s="41" t="str">
        <f>IF(AI775&lt;$BJ$12,"Up","Down")</f>
        <v>Up</v>
      </c>
      <c r="AS775" s="41" t="str">
        <f>IF(AI775&lt;$BK$12,"Down","Up")</f>
        <v>Down</v>
      </c>
      <c r="AU775" s="4" t="str">
        <f>IF(AZ775=AZ776,IF(AZ775&gt;AZ774,AZ775&amp;"_O",""),AZ775&amp;"_C")</f>
        <v/>
      </c>
      <c r="AV775" s="7" t="str">
        <f>IF(RIGHT(AU775,1)="C",AX775/INDEX($AX$5:$AX$2729,MATCH(AZ775&amp;"_O",$AU$5:$AU$2729,0),1),"")</f>
        <v/>
      </c>
      <c r="AW775" s="38">
        <v>30960</v>
      </c>
      <c r="AX775" s="37">
        <v>162.68</v>
      </c>
      <c r="AY775" s="7">
        <f>AX775/AX774</f>
        <v>0.97940999397953044</v>
      </c>
      <c r="AZ775" s="4">
        <f>YEAR(AW775)</f>
        <v>1984</v>
      </c>
      <c r="BA775" s="2" t="s">
        <v>6</v>
      </c>
      <c r="BB775" s="12" t="str">
        <f>INDEX($CD$5:$CD$10,MATCH(BA775,$CC$5:$CC$10,0),1)</f>
        <v/>
      </c>
      <c r="BC775" s="12" t="str">
        <f>IF(AND(BB775="Y",AY775&gt;1),"Y","")</f>
        <v/>
      </c>
      <c r="BD775" s="12" t="str">
        <f>IF(AND(BB775="Y",AY775&lt;1),"Y","")</f>
        <v/>
      </c>
      <c r="BE775" s="12" t="str">
        <f>IF(AY775&gt;1,IF(AY774&gt;1,"Y",""),"")</f>
        <v/>
      </c>
      <c r="BF775" s="12" t="str">
        <f>IF(AY775&lt;1,IF(AY774&lt;1,"Y",""),"")</f>
        <v/>
      </c>
      <c r="BG775" s="2"/>
      <c r="BH775" s="2"/>
      <c r="BI775" s="2"/>
      <c r="BJ775" s="2"/>
      <c r="BK775" s="2"/>
      <c r="BL775" s="2"/>
      <c r="BM775" s="4" t="str">
        <f>IF(BR775=BR776,IF(BR775&gt;BR774,BR775&amp;"_O",""),BR775&amp;"_C")</f>
        <v/>
      </c>
      <c r="BN775" s="7" t="str">
        <f>IF(RIGHT(BM775,1)="C",BP775/INDEX($BP$5:$BP$2729,MATCH(BR775&amp;"_O",$BM$5:$BM$2729,0),1),"")</f>
        <v/>
      </c>
      <c r="BO775" s="38">
        <v>31359</v>
      </c>
      <c r="BP775" s="3">
        <v>300</v>
      </c>
      <c r="BQ775" s="7">
        <f>BP775/BP774</f>
        <v>1.0200612036722203</v>
      </c>
      <c r="BR775" s="4">
        <f>YEAR(BO775)</f>
        <v>1985</v>
      </c>
      <c r="BS775" s="2" t="s">
        <v>6</v>
      </c>
      <c r="BT775" s="12" t="str">
        <f>INDEX($CD$5:$CD$10,MATCH(BS775,$CC$5:$CC$10,0),1)</f>
        <v/>
      </c>
      <c r="BU775" s="12" t="str">
        <f>IF(AND(BT775="Y",BQ775&gt;1),"Y","")</f>
        <v/>
      </c>
      <c r="BV775" s="12" t="str">
        <f>IF(AND(BT775="Y",BQ775&lt;1),"Y","")</f>
        <v/>
      </c>
      <c r="BW775" s="12" t="str">
        <f>IF(BQ775&gt;1,IF(BQ774&gt;1,"Y",""),"")</f>
        <v>Y</v>
      </c>
      <c r="BX775" s="12" t="str">
        <f>IF(BQ775&lt;1,IF(BQ774&lt;1,"Y",""),"")</f>
        <v/>
      </c>
      <c r="BY775" s="2"/>
      <c r="BZ775" s="2"/>
      <c r="CA775" s="2"/>
    </row>
    <row r="776" spans="2:79">
      <c r="B776" s="4" t="str">
        <f>IF(G776=G777,IF(G776&gt;G775,G776&amp;"_O",""),G776&amp;"_C")</f>
        <v/>
      </c>
      <c r="C776" s="14">
        <f ca="1">RANDBETWEEN(0,1000)/1000</f>
        <v>0.95599999999999996</v>
      </c>
      <c r="D776" s="16">
        <f>D775+1</f>
        <v>772</v>
      </c>
      <c r="E776" s="10">
        <f>ROUNDDOWN(D776/52,0)+1</f>
        <v>15</v>
      </c>
      <c r="F776" s="15">
        <f>F775+7</f>
        <v>50024</v>
      </c>
      <c r="G776" s="4">
        <f>YEAR(F776)</f>
        <v>2036</v>
      </c>
      <c r="H776" s="33">
        <v>0.83199999999999996</v>
      </c>
      <c r="I776" s="33">
        <v>0.30599999999999999</v>
      </c>
      <c r="J776" s="33">
        <v>7.3999999999999996E-2</v>
      </c>
      <c r="K776" s="16" t="str">
        <f>IF(M775&gt;1,"Up","Down")</f>
        <v>Down</v>
      </c>
      <c r="L776" s="16" t="str">
        <f>IF(K776="Up",IF(H776&lt;$BJ$7,"Up","Down"),IF(H776&lt;$BK$7,"Down","Up"))</f>
        <v>Up</v>
      </c>
      <c r="M776" s="17">
        <f>IF(L776="Up",INDEX($AK$5:$AK$1005,MATCH(I776,$AI$5:$AI$1005,0),1),INDEX($AL$5:$AL$1005,MATCH(J776,$AI$5:$AI$1005,0),1))</f>
        <v>1.0073938029052865</v>
      </c>
      <c r="N776" s="16" t="str">
        <f>IF(P775&gt;1,"Up","Down")</f>
        <v>Down</v>
      </c>
      <c r="O776" s="16" t="str">
        <f>IF(N776="Up",IF(H776&lt;$BJ$12,"Up","Down"),IF(H776&lt;$BK$12,"Down","Up"))</f>
        <v>Up</v>
      </c>
      <c r="P776" s="17">
        <f>IF(O776="Up",INDEX($AP$5:$AP$1005,MATCH(I776,$AI$5:$AI$1005,0),1),INDEX($AQ$5:$AQ$1005,MATCH(J776,$AI$5:$AI$1005,0),1))</f>
        <v>1.0100843633708172</v>
      </c>
      <c r="Q776" s="19">
        <f>T775</f>
        <v>130120.12795453833</v>
      </c>
      <c r="R776" s="19">
        <f>INDEX(model!$S$5:$S$35,MATCH(G776,model!$Q$5:$Q$35,0),1)*model!$O$5</f>
        <v>0</v>
      </c>
      <c r="S776" s="19">
        <f>IF(RIGHT(B776,1)="C",T775*INDEX(model!$T$5:$T$35,MATCH(G776,model!$Q$5:$Q$35,0),1),0)</f>
        <v>0</v>
      </c>
      <c r="T776" s="19">
        <f>(Q776+R776-S776)*M776</f>
        <v>131082.21053464484</v>
      </c>
      <c r="U776" s="19">
        <f>X775</f>
        <v>212514.86922095294</v>
      </c>
      <c r="V776" s="19">
        <f>INDEX(model!$S$5:$S$35,MATCH(G776,model!$Q$5:$Q$35,0),1)*model!$O$6</f>
        <v>0</v>
      </c>
      <c r="W776" s="19">
        <f>IF(RIGHT(B776,1)="C",X775*INDEX(model!$T$5:$T$35,MATCH(G776,model!$Q$5:$Q$35,0),1),0)</f>
        <v>0</v>
      </c>
      <c r="X776" s="19">
        <f>(U776+V776-W776)*P776</f>
        <v>214657.94638387873</v>
      </c>
      <c r="Y776" s="19"/>
      <c r="Z776" s="36" t="str">
        <f>K776&amp;L776</f>
        <v>DownUp</v>
      </c>
      <c r="AA776" s="36" t="str">
        <f>N776&amp;O776</f>
        <v>DownUp</v>
      </c>
      <c r="AB776" s="19"/>
      <c r="AC776" s="19"/>
      <c r="AD776" s="19"/>
      <c r="AE776" s="19"/>
      <c r="AI776" s="18">
        <f>ROUND(AI775-0.001,3)</f>
        <v>0.22900000000000001</v>
      </c>
      <c r="AJ776" s="9">
        <f t="array" ref="AJ776">PERCENTILE(IF($BB$5:$BB$2729="Y",$AY$5:$AY$2729),$AI776)</f>
        <v>0.98852731834290053</v>
      </c>
      <c r="AK776" s="9">
        <f t="array" ref="AK776">PERCENTILE(IF($BC$5:$BC$2729="Y",$AY$5:$AY$2729),$AI776)</f>
        <v>1.0057469841536506</v>
      </c>
      <c r="AL776" s="9">
        <f t="array" ref="AL776">PERCENTILE(IF($BD$5:$BD$2729="Y",$AY$5:$AY$2729),$AI776)</f>
        <v>0.97647871553447818</v>
      </c>
      <c r="AM776" s="41" t="str">
        <f>IF(AI776&lt;$BJ$7,"Up","Down")</f>
        <v>Up</v>
      </c>
      <c r="AN776" s="41" t="str">
        <f>IF(AI776&lt;$BK$7,"Down","Up")</f>
        <v>Down</v>
      </c>
      <c r="AO776" s="9">
        <f t="array" ref="AO776">PERCENTILE(IF($BT$5:$BT$2729="Y",$BQ$5:$BQ$2729),$AI776)</f>
        <v>0.985864103120626</v>
      </c>
      <c r="AP776" s="9">
        <f t="array" ref="AP776">PERCENTILE(IF($BU$5:$BU$2729="Y",$BQ$5:$BQ$2729),$AI776)</f>
        <v>1.0076290968950015</v>
      </c>
      <c r="AQ776" s="9">
        <f t="array" ref="AQ776">PERCENTILE(IF($BV$5:$BV$2729="Y",$BQ$5:$BQ$2729),$AI776)</f>
        <v>0.96829244450741048</v>
      </c>
      <c r="AR776" s="41" t="str">
        <f>IF(AI776&lt;$BJ$12,"Up","Down")</f>
        <v>Up</v>
      </c>
      <c r="AS776" s="41" t="str">
        <f>IF(AI776&lt;$BK$12,"Down","Up")</f>
        <v>Down</v>
      </c>
      <c r="AU776" s="4" t="str">
        <f>IF(AZ776=AZ777,IF(AZ776&gt;AZ775,AZ776&amp;"_O",""),AZ776&amp;"_C")</f>
        <v/>
      </c>
      <c r="AV776" s="7" t="str">
        <f>IF(RIGHT(AU776,1)="C",AX776/INDEX($AX$5:$AX$2729,MATCH(AZ776&amp;"_O",$AU$5:$AU$2729,0),1),"")</f>
        <v/>
      </c>
      <c r="AW776" s="38">
        <v>30967</v>
      </c>
      <c r="AX776" s="37">
        <v>164.18</v>
      </c>
      <c r="AY776" s="7">
        <f>AX776/AX775</f>
        <v>1.0092205556921563</v>
      </c>
      <c r="AZ776" s="4">
        <f>YEAR(AW776)</f>
        <v>1984</v>
      </c>
      <c r="BA776" s="2" t="s">
        <v>6</v>
      </c>
      <c r="BB776" s="12" t="str">
        <f>INDEX($CD$5:$CD$10,MATCH(BA776,$CC$5:$CC$10,0),1)</f>
        <v/>
      </c>
      <c r="BC776" s="12" t="str">
        <f>IF(AND(BB776="Y",AY776&gt;1),"Y","")</f>
        <v/>
      </c>
      <c r="BD776" s="12" t="str">
        <f>IF(AND(BB776="Y",AY776&lt;1),"Y","")</f>
        <v/>
      </c>
      <c r="BE776" s="12" t="str">
        <f>IF(AY776&gt;1,IF(AY775&gt;1,"Y",""),"")</f>
        <v/>
      </c>
      <c r="BF776" s="12" t="str">
        <f>IF(AY776&lt;1,IF(AY775&lt;1,"Y",""),"")</f>
        <v/>
      </c>
      <c r="BG776" s="2"/>
      <c r="BH776" s="2"/>
      <c r="BI776" s="2"/>
      <c r="BJ776" s="2"/>
      <c r="BK776" s="2"/>
      <c r="BL776" s="2"/>
      <c r="BM776" s="4" t="str">
        <f>IF(BR776=BR777,IF(BR776&gt;BR775,BR776&amp;"_O",""),BR776&amp;"_C")</f>
        <v/>
      </c>
      <c r="BN776" s="7" t="str">
        <f>IF(RIGHT(BM776,1)="C",BP776/INDEX($BP$5:$BP$2729,MATCH(BR776&amp;"_O",$BM$5:$BM$2729,0),1),"")</f>
        <v/>
      </c>
      <c r="BO776" s="38">
        <v>31366</v>
      </c>
      <c r="BP776" s="3">
        <v>306.2</v>
      </c>
      <c r="BQ776" s="7">
        <f>BP776/BP775</f>
        <v>1.0206666666666666</v>
      </c>
      <c r="BR776" s="4">
        <f>YEAR(BO776)</f>
        <v>1985</v>
      </c>
      <c r="BS776" s="2" t="s">
        <v>6</v>
      </c>
      <c r="BT776" s="12" t="str">
        <f>INDEX($CD$5:$CD$10,MATCH(BS776,$CC$5:$CC$10,0),1)</f>
        <v/>
      </c>
      <c r="BU776" s="12" t="str">
        <f>IF(AND(BT776="Y",BQ776&gt;1),"Y","")</f>
        <v/>
      </c>
      <c r="BV776" s="12" t="str">
        <f>IF(AND(BT776="Y",BQ776&lt;1),"Y","")</f>
        <v/>
      </c>
      <c r="BW776" s="12" t="str">
        <f>IF(BQ776&gt;1,IF(BQ775&gt;1,"Y",""),"")</f>
        <v>Y</v>
      </c>
      <c r="BX776" s="12" t="str">
        <f>IF(BQ776&lt;1,IF(BQ775&lt;1,"Y",""),"")</f>
        <v/>
      </c>
      <c r="BY776" s="2"/>
      <c r="BZ776" s="2"/>
      <c r="CA776" s="2"/>
    </row>
    <row r="777" spans="2:79">
      <c r="B777" s="4" t="str">
        <f>IF(G777=G778,IF(G777&gt;G776,G777&amp;"_O",""),G777&amp;"_C")</f>
        <v/>
      </c>
      <c r="C777" s="14">
        <f ca="1">RANDBETWEEN(0,1000)/1000</f>
        <v>0.20100000000000001</v>
      </c>
      <c r="D777" s="16">
        <f>D776+1</f>
        <v>773</v>
      </c>
      <c r="E777" s="10">
        <f>ROUNDDOWN(D777/52,0)+1</f>
        <v>15</v>
      </c>
      <c r="F777" s="15">
        <f>F776+7</f>
        <v>50031</v>
      </c>
      <c r="G777" s="4">
        <f>YEAR(F777)</f>
        <v>2036</v>
      </c>
      <c r="H777" s="33">
        <v>0.124</v>
      </c>
      <c r="I777" s="33">
        <v>0.60199999999999998</v>
      </c>
      <c r="J777" s="33">
        <v>0.13400000000000001</v>
      </c>
      <c r="K777" s="16" t="str">
        <f>IF(M776&gt;1,"Up","Down")</f>
        <v>Up</v>
      </c>
      <c r="L777" s="16" t="str">
        <f>IF(K777="Up",IF(H777&lt;$BJ$7,"Up","Down"),IF(H777&lt;$BK$7,"Down","Up"))</f>
        <v>Up</v>
      </c>
      <c r="M777" s="17">
        <f>IF(L777="Up",INDEX($AK$5:$AK$1005,MATCH(I777,$AI$5:$AI$1005,0),1),INDEX($AL$5:$AL$1005,MATCH(J777,$AI$5:$AI$1005,0),1))</f>
        <v>1.0152898296769748</v>
      </c>
      <c r="N777" s="16" t="str">
        <f>IF(P776&gt;1,"Up","Down")</f>
        <v>Up</v>
      </c>
      <c r="O777" s="16" t="str">
        <f>IF(N777="Up",IF(H777&lt;$BJ$12,"Up","Down"),IF(H777&lt;$BK$12,"Down","Up"))</f>
        <v>Up</v>
      </c>
      <c r="P777" s="17">
        <f>IF(O777="Up",INDEX($AP$5:$AP$1005,MATCH(I777,$AI$5:$AI$1005,0),1),INDEX($AQ$5:$AQ$1005,MATCH(J777,$AI$5:$AI$1005,0),1))</f>
        <v>1.0213952734862461</v>
      </c>
      <c r="Q777" s="19">
        <f>T776</f>
        <v>131082.21053464484</v>
      </c>
      <c r="R777" s="19">
        <f>INDEX(model!$S$5:$S$35,MATCH(G777,model!$Q$5:$Q$35,0),1)*model!$O$5</f>
        <v>0</v>
      </c>
      <c r="S777" s="19">
        <f>IF(RIGHT(B777,1)="C",T776*INDEX(model!$T$5:$T$35,MATCH(G777,model!$Q$5:$Q$35,0),1),0)</f>
        <v>0</v>
      </c>
      <c r="T777" s="19">
        <f>(Q777+R777-S777)*M777</f>
        <v>133086.43520740091</v>
      </c>
      <c r="U777" s="19">
        <f>X776</f>
        <v>214657.94638387873</v>
      </c>
      <c r="V777" s="19">
        <f>INDEX(model!$S$5:$S$35,MATCH(G777,model!$Q$5:$Q$35,0),1)*model!$O$6</f>
        <v>0</v>
      </c>
      <c r="W777" s="19">
        <f>IF(RIGHT(B777,1)="C",X776*INDEX(model!$T$5:$T$35,MATCH(G777,model!$Q$5:$Q$35,0),1),0)</f>
        <v>0</v>
      </c>
      <c r="X777" s="19">
        <f>(U777+V777-W777)*P777</f>
        <v>219250.61185275778</v>
      </c>
      <c r="Y777" s="19"/>
      <c r="Z777" s="36" t="str">
        <f>K777&amp;L777</f>
        <v>UpUp</v>
      </c>
      <c r="AA777" s="36" t="str">
        <f>N777&amp;O777</f>
        <v>UpUp</v>
      </c>
      <c r="AB777" s="19"/>
      <c r="AC777" s="19"/>
      <c r="AD777" s="19"/>
      <c r="AE777" s="19"/>
      <c r="AI777" s="18">
        <f>ROUND(AI776-0.001,3)</f>
        <v>0.22800000000000001</v>
      </c>
      <c r="AJ777" s="9">
        <f t="array" ref="AJ777">PERCENTILE(IF($BB$5:$BB$2729="Y",$AY$5:$AY$2729),$AI777)</f>
        <v>0.98845820388196803</v>
      </c>
      <c r="AK777" s="9">
        <f t="array" ref="AK777">PERCENTILE(IF($BC$5:$BC$2729="Y",$AY$5:$AY$2729),$AI777)</f>
        <v>1.0056939229017403</v>
      </c>
      <c r="AL777" s="9">
        <f t="array" ref="AL777">PERCENTILE(IF($BD$5:$BD$2729="Y",$AY$5:$AY$2729),$AI777)</f>
        <v>0.97640449933402407</v>
      </c>
      <c r="AM777" s="41" t="str">
        <f>IF(AI777&lt;$BJ$7,"Up","Down")</f>
        <v>Up</v>
      </c>
      <c r="AN777" s="41" t="str">
        <f>IF(AI777&lt;$BK$7,"Down","Up")</f>
        <v>Down</v>
      </c>
      <c r="AO777" s="9">
        <f t="array" ref="AO777">PERCENTILE(IF($BT$5:$BT$2729="Y",$BQ$5:$BQ$2729),$AI777)</f>
        <v>0.985656359066724</v>
      </c>
      <c r="AP777" s="9">
        <f t="array" ref="AP777">PERCENTILE(IF($BU$5:$BU$2729="Y",$BQ$5:$BQ$2729),$AI777)</f>
        <v>1.0076199073576066</v>
      </c>
      <c r="AQ777" s="9">
        <f t="array" ref="AQ777">PERCENTILE(IF($BV$5:$BV$2729="Y",$BQ$5:$BQ$2729),$AI777)</f>
        <v>0.96822057701161324</v>
      </c>
      <c r="AR777" s="41" t="str">
        <f>IF(AI777&lt;$BJ$12,"Up","Down")</f>
        <v>Up</v>
      </c>
      <c r="AS777" s="41" t="str">
        <f>IF(AI777&lt;$BK$12,"Down","Up")</f>
        <v>Down</v>
      </c>
      <c r="AU777" s="4" t="str">
        <f>IF(AZ777=AZ778,IF(AZ777&gt;AZ776,AZ777&amp;"_O",""),AZ777&amp;"_C")</f>
        <v/>
      </c>
      <c r="AV777" s="7" t="str">
        <f>IF(RIGHT(AU777,1)="C",AX777/INDEX($AX$5:$AX$2729,MATCH(AZ777&amp;"_O",$AU$5:$AU$2729,0),1),"")</f>
        <v/>
      </c>
      <c r="AW777" s="38">
        <v>30974</v>
      </c>
      <c r="AX777" s="37">
        <v>167.96</v>
      </c>
      <c r="AY777" s="7">
        <f>AX777/AX776</f>
        <v>1.0230235107808503</v>
      </c>
      <c r="AZ777" s="4">
        <f>YEAR(AW777)</f>
        <v>1984</v>
      </c>
      <c r="BA777" s="2" t="s">
        <v>6</v>
      </c>
      <c r="BB777" s="12" t="str">
        <f>INDEX($CD$5:$CD$10,MATCH(BA777,$CC$5:$CC$10,0),1)</f>
        <v/>
      </c>
      <c r="BC777" s="12" t="str">
        <f>IF(AND(BB777="Y",AY777&gt;1),"Y","")</f>
        <v/>
      </c>
      <c r="BD777" s="12" t="str">
        <f>IF(AND(BB777="Y",AY777&lt;1),"Y","")</f>
        <v/>
      </c>
      <c r="BE777" s="12" t="str">
        <f>IF(AY777&gt;1,IF(AY776&gt;1,"Y",""),"")</f>
        <v>Y</v>
      </c>
      <c r="BF777" s="12" t="str">
        <f>IF(AY777&lt;1,IF(AY776&lt;1,"Y",""),"")</f>
        <v/>
      </c>
      <c r="BG777" s="2"/>
      <c r="BH777" s="2"/>
      <c r="BI777" s="2"/>
      <c r="BJ777" s="2"/>
      <c r="BK777" s="2"/>
      <c r="BL777" s="2"/>
      <c r="BM777" s="4" t="str">
        <f>IF(BR777=BR778,IF(BR777&gt;BR776,BR777&amp;"_O",""),BR777&amp;"_C")</f>
        <v/>
      </c>
      <c r="BN777" s="7" t="str">
        <f>IF(RIGHT(BM777,1)="C",BP777/INDEX($BP$5:$BP$2729,MATCH(BR777&amp;"_O",$BM$5:$BM$2729,0),1),"")</f>
        <v/>
      </c>
      <c r="BO777" s="38">
        <v>31373</v>
      </c>
      <c r="BP777" s="3">
        <v>310.8</v>
      </c>
      <c r="BQ777" s="7">
        <f>BP777/BP776</f>
        <v>1.015022860875245</v>
      </c>
      <c r="BR777" s="4">
        <f>YEAR(BO777)</f>
        <v>1985</v>
      </c>
      <c r="BS777" s="2" t="s">
        <v>6</v>
      </c>
      <c r="BT777" s="12" t="str">
        <f>INDEX($CD$5:$CD$10,MATCH(BS777,$CC$5:$CC$10,0),1)</f>
        <v/>
      </c>
      <c r="BU777" s="12" t="str">
        <f>IF(AND(BT777="Y",BQ777&gt;1),"Y","")</f>
        <v/>
      </c>
      <c r="BV777" s="12" t="str">
        <f>IF(AND(BT777="Y",BQ777&lt;1),"Y","")</f>
        <v/>
      </c>
      <c r="BW777" s="12" t="str">
        <f>IF(BQ777&gt;1,IF(BQ776&gt;1,"Y",""),"")</f>
        <v>Y</v>
      </c>
      <c r="BX777" s="12" t="str">
        <f>IF(BQ777&lt;1,IF(BQ776&lt;1,"Y",""),"")</f>
        <v/>
      </c>
      <c r="BY777" s="2"/>
      <c r="BZ777" s="2"/>
      <c r="CA777" s="2"/>
    </row>
    <row r="778" spans="2:79">
      <c r="B778" s="4" t="str">
        <f>IF(G778=G779,IF(G778&gt;G777,G778&amp;"_O",""),G778&amp;"_C")</f>
        <v>2036_C</v>
      </c>
      <c r="C778" s="14">
        <f ca="1">RANDBETWEEN(0,1000)/1000</f>
        <v>0.57799999999999996</v>
      </c>
      <c r="D778" s="16">
        <f>D777+1</f>
        <v>774</v>
      </c>
      <c r="E778" s="10">
        <f>ROUNDDOWN(D778/52,0)+1</f>
        <v>15</v>
      </c>
      <c r="F778" s="15">
        <f>F777+7</f>
        <v>50038</v>
      </c>
      <c r="G778" s="4">
        <f>YEAR(F778)</f>
        <v>2036</v>
      </c>
      <c r="H778" s="33">
        <v>0.996</v>
      </c>
      <c r="I778" s="33">
        <v>0.32200000000000001</v>
      </c>
      <c r="J778" s="33">
        <v>0.873</v>
      </c>
      <c r="K778" s="16" t="str">
        <f>IF(M777&gt;1,"Up","Down")</f>
        <v>Up</v>
      </c>
      <c r="L778" s="16" t="str">
        <f>IF(K778="Up",IF(H778&lt;$BJ$7,"Up","Down"),IF(H778&lt;$BK$7,"Down","Up"))</f>
        <v>Down</v>
      </c>
      <c r="M778" s="17">
        <f>IF(L778="Up",INDEX($AK$5:$AK$1005,MATCH(I778,$AI$5:$AI$1005,0),1),INDEX($AL$5:$AL$1005,MATCH(J778,$AI$5:$AI$1005,0),1))</f>
        <v>0.99731868479817398</v>
      </c>
      <c r="N778" s="16" t="str">
        <f>IF(P777&gt;1,"Up","Down")</f>
        <v>Up</v>
      </c>
      <c r="O778" s="16" t="str">
        <f>IF(N778="Up",IF(H778&lt;$BJ$12,"Up","Down"),IF(H778&lt;$BK$12,"Down","Up"))</f>
        <v>Down</v>
      </c>
      <c r="P778" s="17">
        <f>IF(O778="Up",INDEX($AP$5:$AP$1005,MATCH(I778,$AI$5:$AI$1005,0),1),INDEX($AQ$5:$AQ$1005,MATCH(J778,$AI$5:$AI$1005,0),1))</f>
        <v>0.99683185842510091</v>
      </c>
      <c r="Q778" s="19">
        <f>T777</f>
        <v>133086.43520740091</v>
      </c>
      <c r="R778" s="19">
        <f>INDEX(model!$S$5:$S$35,MATCH(G778,model!$Q$5:$Q$35,0),1)*model!$O$5</f>
        <v>0</v>
      </c>
      <c r="S778" s="19">
        <f>IF(RIGHT(B778,1)="C",T777*INDEX(model!$T$5:$T$35,MATCH(G778,model!$Q$5:$Q$35,0),1),0)</f>
        <v>9981.4826405550684</v>
      </c>
      <c r="T778" s="19">
        <f>(Q778+R778-S778)*M778</f>
        <v>122774.86938610829</v>
      </c>
      <c r="U778" s="19">
        <f>X777</f>
        <v>219250.61185275778</v>
      </c>
      <c r="V778" s="19">
        <f>INDEX(model!$S$5:$S$35,MATCH(G778,model!$Q$5:$Q$35,0),1)*model!$O$6</f>
        <v>0</v>
      </c>
      <c r="W778" s="19">
        <f>IF(RIGHT(B778,1)="C",X777*INDEX(model!$T$5:$T$35,MATCH(G778,model!$Q$5:$Q$35,0),1),0)</f>
        <v>16443.795888956833</v>
      </c>
      <c r="X778" s="19">
        <f>(U778+V778-W778)*P778</f>
        <v>202164.29525847311</v>
      </c>
      <c r="Y778" s="19"/>
      <c r="Z778" s="36" t="str">
        <f>K778&amp;L778</f>
        <v>UpDown</v>
      </c>
      <c r="AA778" s="36" t="str">
        <f>N778&amp;O778</f>
        <v>UpDown</v>
      </c>
      <c r="AB778" s="19"/>
      <c r="AC778" s="19"/>
      <c r="AD778" s="19"/>
      <c r="AE778" s="19"/>
      <c r="AI778" s="18">
        <f>ROUND(AI777-0.001,3)</f>
        <v>0.22700000000000001</v>
      </c>
      <c r="AJ778" s="9">
        <f t="array" ref="AJ778">PERCENTILE(IF($BB$5:$BB$2729="Y",$AY$5:$AY$2729),$AI778)</f>
        <v>0.98837111298820668</v>
      </c>
      <c r="AK778" s="9">
        <f t="array" ref="AK778">PERCENTILE(IF($BC$5:$BC$2729="Y",$AY$5:$AY$2729),$AI778)</f>
        <v>1.0056589052373741</v>
      </c>
      <c r="AL778" s="9">
        <f t="array" ref="AL778">PERCENTILE(IF($BD$5:$BD$2729="Y",$AY$5:$AY$2729),$AI778)</f>
        <v>0.97633476689787257</v>
      </c>
      <c r="AM778" s="41" t="str">
        <f>IF(AI778&lt;$BJ$7,"Up","Down")</f>
        <v>Up</v>
      </c>
      <c r="AN778" s="41" t="str">
        <f>IF(AI778&lt;$BK$7,"Down","Up")</f>
        <v>Down</v>
      </c>
      <c r="AO778" s="9">
        <f t="array" ref="AO778">PERCENTILE(IF($BT$5:$BT$2729="Y",$BQ$5:$BQ$2729),$AI778)</f>
        <v>0.98557094422407698</v>
      </c>
      <c r="AP778" s="9">
        <f t="array" ref="AP778">PERCENTILE(IF($BU$5:$BU$2729="Y",$BQ$5:$BQ$2729),$AI778)</f>
        <v>1.007595676138529</v>
      </c>
      <c r="AQ778" s="9">
        <f t="array" ref="AQ778">PERCENTILE(IF($BV$5:$BV$2729="Y",$BQ$5:$BQ$2729),$AI778)</f>
        <v>0.96813488337697229</v>
      </c>
      <c r="AR778" s="41" t="str">
        <f>IF(AI778&lt;$BJ$12,"Up","Down")</f>
        <v>Up</v>
      </c>
      <c r="AS778" s="41" t="str">
        <f>IF(AI778&lt;$BK$12,"Down","Up")</f>
        <v>Down</v>
      </c>
      <c r="AU778" s="4" t="str">
        <f>IF(AZ778=AZ779,IF(AZ778&gt;AZ777,AZ778&amp;"_O",""),AZ778&amp;"_C")</f>
        <v/>
      </c>
      <c r="AV778" s="7" t="str">
        <f>IF(RIGHT(AU778,1)="C",AX778/INDEX($AX$5:$AX$2729,MATCH(AZ778&amp;"_O",$AU$5:$AU$2729,0),1),"")</f>
        <v/>
      </c>
      <c r="AW778" s="38">
        <v>30981</v>
      </c>
      <c r="AX778" s="37">
        <v>165.29</v>
      </c>
      <c r="AY778" s="7">
        <f>AX778/AX777</f>
        <v>0.98410335794236714</v>
      </c>
      <c r="AZ778" s="4">
        <f>YEAR(AW778)</f>
        <v>1984</v>
      </c>
      <c r="BA778" s="2" t="s">
        <v>6</v>
      </c>
      <c r="BB778" s="12" t="str">
        <f>INDEX($CD$5:$CD$10,MATCH(BA778,$CC$5:$CC$10,0),1)</f>
        <v/>
      </c>
      <c r="BC778" s="12" t="str">
        <f>IF(AND(BB778="Y",AY778&gt;1),"Y","")</f>
        <v/>
      </c>
      <c r="BD778" s="12" t="str">
        <f>IF(AND(BB778="Y",AY778&lt;1),"Y","")</f>
        <v/>
      </c>
      <c r="BE778" s="12" t="str">
        <f>IF(AY778&gt;1,IF(AY777&gt;1,"Y",""),"")</f>
        <v/>
      </c>
      <c r="BF778" s="12" t="str">
        <f>IF(AY778&lt;1,IF(AY777&lt;1,"Y",""),"")</f>
        <v/>
      </c>
      <c r="BG778" s="2"/>
      <c r="BH778" s="2"/>
      <c r="BI778" s="2"/>
      <c r="BJ778" s="2"/>
      <c r="BK778" s="2"/>
      <c r="BL778" s="2"/>
      <c r="BM778" s="4" t="str">
        <f>IF(BR778=BR779,IF(BR778&gt;BR777,BR778&amp;"_O",""),BR778&amp;"_C")</f>
        <v/>
      </c>
      <c r="BN778" s="7" t="str">
        <f>IF(RIGHT(BM778,1)="C",BP778/INDEX($BP$5:$BP$2729,MATCH(BR778&amp;"_O",$BM$5:$BM$2729,0),1),"")</f>
        <v/>
      </c>
      <c r="BO778" s="38">
        <v>31380</v>
      </c>
      <c r="BP778" s="3">
        <v>314</v>
      </c>
      <c r="BQ778" s="7">
        <f>BP778/BP777</f>
        <v>1.0102960102960103</v>
      </c>
      <c r="BR778" s="4">
        <f>YEAR(BO778)</f>
        <v>1985</v>
      </c>
      <c r="BS778" s="2" t="s">
        <v>6</v>
      </c>
      <c r="BT778" s="12" t="str">
        <f>INDEX($CD$5:$CD$10,MATCH(BS778,$CC$5:$CC$10,0),1)</f>
        <v/>
      </c>
      <c r="BU778" s="12" t="str">
        <f>IF(AND(BT778="Y",BQ778&gt;1),"Y","")</f>
        <v/>
      </c>
      <c r="BV778" s="12" t="str">
        <f>IF(AND(BT778="Y",BQ778&lt;1),"Y","")</f>
        <v/>
      </c>
      <c r="BW778" s="12" t="str">
        <f>IF(BQ778&gt;1,IF(BQ777&gt;1,"Y",""),"")</f>
        <v>Y</v>
      </c>
      <c r="BX778" s="12" t="str">
        <f>IF(BQ778&lt;1,IF(BQ777&lt;1,"Y",""),"")</f>
        <v/>
      </c>
      <c r="BY778" s="2"/>
      <c r="BZ778" s="2"/>
      <c r="CA778" s="2"/>
    </row>
    <row r="779" spans="2:79">
      <c r="B779" s="4" t="str">
        <f>IF(G779=G780,IF(G779&gt;G778,G779&amp;"_O",""),G779&amp;"_C")</f>
        <v>2037_O</v>
      </c>
      <c r="C779" s="14">
        <f ca="1">RANDBETWEEN(0,1000)/1000</f>
        <v>0.996</v>
      </c>
      <c r="D779" s="16">
        <f>D778+1</f>
        <v>775</v>
      </c>
      <c r="E779" s="10">
        <f>ROUNDDOWN(D779/52,0)+1</f>
        <v>15</v>
      </c>
      <c r="F779" s="15">
        <f>F778+7</f>
        <v>50045</v>
      </c>
      <c r="G779" s="4">
        <f>YEAR(F779)</f>
        <v>2037</v>
      </c>
      <c r="H779" s="33">
        <v>0.372</v>
      </c>
      <c r="I779" s="33">
        <v>0.34</v>
      </c>
      <c r="J779" s="33">
        <v>9.6000000000000002E-2</v>
      </c>
      <c r="K779" s="16" t="str">
        <f>IF(M778&gt;1,"Up","Down")</f>
        <v>Down</v>
      </c>
      <c r="L779" s="16" t="str">
        <f>IF(K779="Up",IF(H779&lt;$BJ$7,"Up","Down"),IF(H779&lt;$BK$7,"Down","Up"))</f>
        <v>Down</v>
      </c>
      <c r="M779" s="17">
        <f>IF(L779="Up",INDEX($AK$5:$AK$1005,MATCH(I779,$AI$5:$AI$1005,0),1),INDEX($AL$5:$AL$1005,MATCH(J779,$AI$5:$AI$1005,0),1))</f>
        <v>0.96128494586075908</v>
      </c>
      <c r="N779" s="16" t="str">
        <f>IF(P778&gt;1,"Up","Down")</f>
        <v>Down</v>
      </c>
      <c r="O779" s="16" t="str">
        <f>IF(N779="Up",IF(H779&lt;$BJ$12,"Up","Down"),IF(H779&lt;$BK$12,"Down","Up"))</f>
        <v>Down</v>
      </c>
      <c r="P779" s="17">
        <f>IF(O779="Up",INDEX($AP$5:$AP$1005,MATCH(I779,$AI$5:$AI$1005,0),1),INDEX($AQ$5:$AQ$1005,MATCH(J779,$AI$5:$AI$1005,0),1))</f>
        <v>0.94977488543860367</v>
      </c>
      <c r="Q779" s="19">
        <f>T778</f>
        <v>122774.86938610829</v>
      </c>
      <c r="R779" s="19">
        <f>INDEX(model!$S$5:$S$35,MATCH(G779,model!$Q$5:$Q$35,0),1)*model!$O$5</f>
        <v>0</v>
      </c>
      <c r="S779" s="19">
        <f>IF(RIGHT(B779,1)="C",T778*INDEX(model!$T$5:$T$35,MATCH(G779,model!$Q$5:$Q$35,0),1),0)</f>
        <v>0</v>
      </c>
      <c r="T779" s="19">
        <f>(Q779+R779-S779)*M779</f>
        <v>118021.63367088688</v>
      </c>
      <c r="U779" s="19">
        <f>X778</f>
        <v>202164.29525847311</v>
      </c>
      <c r="V779" s="19">
        <f>INDEX(model!$S$5:$S$35,MATCH(G779,model!$Q$5:$Q$35,0),1)*model!$O$6</f>
        <v>0</v>
      </c>
      <c r="W779" s="19">
        <f>IF(RIGHT(B779,1)="C",X778*INDEX(model!$T$5:$T$35,MATCH(G779,model!$Q$5:$Q$35,0),1),0)</f>
        <v>0</v>
      </c>
      <c r="X779" s="19">
        <f>(U779+V779-W779)*P779</f>
        <v>192010.57036889234</v>
      </c>
      <c r="Y779" s="19"/>
      <c r="Z779" s="36" t="str">
        <f>K779&amp;L779</f>
        <v>DownDown</v>
      </c>
      <c r="AA779" s="36" t="str">
        <f>N779&amp;O779</f>
        <v>DownDown</v>
      </c>
      <c r="AB779" s="19"/>
      <c r="AC779" s="19"/>
      <c r="AD779" s="19"/>
      <c r="AE779" s="19"/>
      <c r="AI779" s="18">
        <f>ROUND(AI778-0.001,3)</f>
        <v>0.22600000000000001</v>
      </c>
      <c r="AJ779" s="9">
        <f t="array" ref="AJ779">PERCENTILE(IF($BB$5:$BB$2729="Y",$AY$5:$AY$2729),$AI779)</f>
        <v>0.98831272425594374</v>
      </c>
      <c r="AK779" s="9">
        <f t="array" ref="AK779">PERCENTILE(IF($BC$5:$BC$2729="Y",$AY$5:$AY$2729),$AI779)</f>
        <v>1.0056468731013817</v>
      </c>
      <c r="AL779" s="9">
        <f t="array" ref="AL779">PERCENTILE(IF($BD$5:$BD$2729="Y",$AY$5:$AY$2729),$AI779)</f>
        <v>0.97618987527883039</v>
      </c>
      <c r="AM779" s="41" t="str">
        <f>IF(AI779&lt;$BJ$7,"Up","Down")</f>
        <v>Up</v>
      </c>
      <c r="AN779" s="41" t="str">
        <f>IF(AI779&lt;$BK$7,"Down","Up")</f>
        <v>Down</v>
      </c>
      <c r="AO779" s="9">
        <f t="array" ref="AO779">PERCENTILE(IF($BT$5:$BT$2729="Y",$BQ$5:$BQ$2729),$AI779)</f>
        <v>0.98546874260958994</v>
      </c>
      <c r="AP779" s="9">
        <f t="array" ref="AP779">PERCENTILE(IF($BU$5:$BU$2729="Y",$BQ$5:$BQ$2729),$AI779)</f>
        <v>1.0075755588825523</v>
      </c>
      <c r="AQ779" s="9">
        <f t="array" ref="AQ779">PERCENTILE(IF($BV$5:$BV$2729="Y",$BQ$5:$BQ$2729),$AI779)</f>
        <v>0.96803443664648026</v>
      </c>
      <c r="AR779" s="41" t="str">
        <f>IF(AI779&lt;$BJ$12,"Up","Down")</f>
        <v>Up</v>
      </c>
      <c r="AS779" s="41" t="str">
        <f>IF(AI779&lt;$BK$12,"Down","Up")</f>
        <v>Down</v>
      </c>
      <c r="AU779" s="4" t="str">
        <f>IF(AZ779=AZ780,IF(AZ779&gt;AZ778,AZ779&amp;"_O",""),AZ779&amp;"_C")</f>
        <v/>
      </c>
      <c r="AV779" s="7" t="str">
        <f>IF(RIGHT(AU779,1)="C",AX779/INDEX($AX$5:$AX$2729,MATCH(AZ779&amp;"_O",$AU$5:$AU$2729,0),1),"")</f>
        <v/>
      </c>
      <c r="AW779" s="38">
        <v>30988</v>
      </c>
      <c r="AX779" s="37">
        <v>167.42</v>
      </c>
      <c r="AY779" s="7">
        <f>AX779/AX778</f>
        <v>1.0128864420110109</v>
      </c>
      <c r="AZ779" s="4">
        <f>YEAR(AW779)</f>
        <v>1984</v>
      </c>
      <c r="BA779" s="2" t="s">
        <v>6</v>
      </c>
      <c r="BB779" s="12" t="str">
        <f>INDEX($CD$5:$CD$10,MATCH(BA779,$CC$5:$CC$10,0),1)</f>
        <v/>
      </c>
      <c r="BC779" s="12" t="str">
        <f>IF(AND(BB779="Y",AY779&gt;1),"Y","")</f>
        <v/>
      </c>
      <c r="BD779" s="12" t="str">
        <f>IF(AND(BB779="Y",AY779&lt;1),"Y","")</f>
        <v/>
      </c>
      <c r="BE779" s="12" t="str">
        <f>IF(AY779&gt;1,IF(AY778&gt;1,"Y",""),"")</f>
        <v/>
      </c>
      <c r="BF779" s="12" t="str">
        <f>IF(AY779&lt;1,IF(AY778&lt;1,"Y",""),"")</f>
        <v/>
      </c>
      <c r="BG779" s="2"/>
      <c r="BH779" s="2"/>
      <c r="BI779" s="2"/>
      <c r="BJ779" s="2"/>
      <c r="BK779" s="2"/>
      <c r="BL779" s="2"/>
      <c r="BM779" s="4" t="str">
        <f>IF(BR779=BR780,IF(BR779&gt;BR778,BR779&amp;"_O",""),BR779&amp;"_C")</f>
        <v/>
      </c>
      <c r="BN779" s="7" t="str">
        <f>IF(RIGHT(BM779,1)="C",BP779/INDEX($BP$5:$BP$2729,MATCH(BR779&amp;"_O",$BM$5:$BM$2729,0),1),"")</f>
        <v/>
      </c>
      <c r="BO779" s="38">
        <v>31387</v>
      </c>
      <c r="BP779" s="3">
        <v>316.60000000000002</v>
      </c>
      <c r="BQ779" s="7">
        <f>BP779/BP778</f>
        <v>1.0082802547770702</v>
      </c>
      <c r="BR779" s="4">
        <f>YEAR(BO779)</f>
        <v>1985</v>
      </c>
      <c r="BS779" s="2" t="s">
        <v>6</v>
      </c>
      <c r="BT779" s="12" t="str">
        <f>INDEX($CD$5:$CD$10,MATCH(BS779,$CC$5:$CC$10,0),1)</f>
        <v/>
      </c>
      <c r="BU779" s="12" t="str">
        <f>IF(AND(BT779="Y",BQ779&gt;1),"Y","")</f>
        <v/>
      </c>
      <c r="BV779" s="12" t="str">
        <f>IF(AND(BT779="Y",BQ779&lt;1),"Y","")</f>
        <v/>
      </c>
      <c r="BW779" s="12" t="str">
        <f>IF(BQ779&gt;1,IF(BQ778&gt;1,"Y",""),"")</f>
        <v>Y</v>
      </c>
      <c r="BX779" s="12" t="str">
        <f>IF(BQ779&lt;1,IF(BQ778&lt;1,"Y",""),"")</f>
        <v/>
      </c>
      <c r="BY779" s="2"/>
      <c r="BZ779" s="2"/>
      <c r="CA779" s="2"/>
    </row>
    <row r="780" spans="2:79">
      <c r="B780" s="4" t="str">
        <f>IF(G780=G781,IF(G780&gt;G779,G780&amp;"_O",""),G780&amp;"_C")</f>
        <v/>
      </c>
      <c r="C780" s="14">
        <f ca="1">RANDBETWEEN(0,1000)/1000</f>
        <v>0.34799999999999998</v>
      </c>
      <c r="D780" s="16">
        <f>D779+1</f>
        <v>776</v>
      </c>
      <c r="E780" s="10">
        <f>ROUNDDOWN(D780/52,0)+1</f>
        <v>15</v>
      </c>
      <c r="F780" s="15">
        <f>F779+7</f>
        <v>50052</v>
      </c>
      <c r="G780" s="4">
        <f>YEAR(F780)</f>
        <v>2037</v>
      </c>
      <c r="H780" s="33">
        <v>3.5999999999999997E-2</v>
      </c>
      <c r="I780" s="33">
        <v>0.93</v>
      </c>
      <c r="J780" s="33">
        <v>0.753</v>
      </c>
      <c r="K780" s="16" t="str">
        <f>IF(M779&gt;1,"Up","Down")</f>
        <v>Down</v>
      </c>
      <c r="L780" s="16" t="str">
        <f>IF(K780="Up",IF(H780&lt;$BJ$7,"Up","Down"),IF(H780&lt;$BK$7,"Down","Up"))</f>
        <v>Down</v>
      </c>
      <c r="M780" s="17">
        <f>IF(L780="Up",INDEX($AK$5:$AK$1005,MATCH(I780,$AI$5:$AI$1005,0),1),INDEX($AL$5:$AL$1005,MATCH(J780,$AI$5:$AI$1005,0),1))</f>
        <v>0.99465577746101064</v>
      </c>
      <c r="N780" s="16" t="str">
        <f>IF(P779&gt;1,"Up","Down")</f>
        <v>Down</v>
      </c>
      <c r="O780" s="16" t="str">
        <f>IF(N780="Up",IF(H780&lt;$BJ$12,"Up","Down"),IF(H780&lt;$BK$12,"Down","Up"))</f>
        <v>Down</v>
      </c>
      <c r="P780" s="17">
        <f>IF(O780="Up",INDEX($AP$5:$AP$1005,MATCH(I780,$AI$5:$AI$1005,0),1),INDEX($AQ$5:$AQ$1005,MATCH(J780,$AI$5:$AI$1005,0),1))</f>
        <v>0.99393697563794281</v>
      </c>
      <c r="Q780" s="19">
        <f>T779</f>
        <v>118021.63367088688</v>
      </c>
      <c r="R780" s="19">
        <f>INDEX(model!$S$5:$S$35,MATCH(G780,model!$Q$5:$Q$35,0),1)*model!$O$5</f>
        <v>0</v>
      </c>
      <c r="S780" s="19">
        <f>IF(RIGHT(B780,1)="C",T779*INDEX(model!$T$5:$T$35,MATCH(G780,model!$Q$5:$Q$35,0),1),0)</f>
        <v>0</v>
      </c>
      <c r="T780" s="19">
        <f>(Q780+R780-S780)*M780</f>
        <v>117390.89979613457</v>
      </c>
      <c r="U780" s="19">
        <f>X779</f>
        <v>192010.57036889234</v>
      </c>
      <c r="V780" s="19">
        <f>INDEX(model!$S$5:$S$35,MATCH(G780,model!$Q$5:$Q$35,0),1)*model!$O$6</f>
        <v>0</v>
      </c>
      <c r="W780" s="19">
        <f>IF(RIGHT(B780,1)="C",X779*INDEX(model!$T$5:$T$35,MATCH(G780,model!$Q$5:$Q$35,0),1),0)</f>
        <v>0</v>
      </c>
      <c r="X780" s="19">
        <f>(U780+V780-W780)*P780</f>
        <v>190846.40560297325</v>
      </c>
      <c r="Y780" s="19"/>
      <c r="Z780" s="36" t="str">
        <f>K780&amp;L780</f>
        <v>DownDown</v>
      </c>
      <c r="AA780" s="36" t="str">
        <f>N780&amp;O780</f>
        <v>DownDown</v>
      </c>
      <c r="AB780" s="19"/>
      <c r="AC780" s="19"/>
      <c r="AD780" s="19"/>
      <c r="AE780" s="19"/>
      <c r="AI780" s="18">
        <f>ROUND(AI779-0.001,3)</f>
        <v>0.22500000000000001</v>
      </c>
      <c r="AJ780" s="9">
        <f t="array" ref="AJ780">PERCENTILE(IF($BB$5:$BB$2729="Y",$AY$5:$AY$2729),$AI780)</f>
        <v>0.98826644074976178</v>
      </c>
      <c r="AK780" s="9">
        <f t="array" ref="AK780">PERCENTILE(IF($BC$5:$BC$2729="Y",$AY$5:$AY$2729),$AI780)</f>
        <v>1.0055487539986572</v>
      </c>
      <c r="AL780" s="9">
        <f t="array" ref="AL780">PERCENTILE(IF($BD$5:$BD$2729="Y",$AY$5:$AY$2729),$AI780)</f>
        <v>0.97601705104358216</v>
      </c>
      <c r="AM780" s="41" t="str">
        <f>IF(AI780&lt;$BJ$7,"Up","Down")</f>
        <v>Up</v>
      </c>
      <c r="AN780" s="41" t="str">
        <f>IF(AI780&lt;$BK$7,"Down","Up")</f>
        <v>Down</v>
      </c>
      <c r="AO780" s="9">
        <f t="array" ref="AO780">PERCENTILE(IF($BT$5:$BT$2729="Y",$BQ$5:$BQ$2729),$AI780)</f>
        <v>0.98534389683644386</v>
      </c>
      <c r="AP780" s="9">
        <f t="array" ref="AP780">PERCENTILE(IF($BU$5:$BU$2729="Y",$BQ$5:$BQ$2729),$AI780)</f>
        <v>1.0075484126762402</v>
      </c>
      <c r="AQ780" s="9">
        <f t="array" ref="AQ780">PERCENTILE(IF($BV$5:$BV$2729="Y",$BQ$5:$BQ$2729),$AI780)</f>
        <v>0.96803098530377629</v>
      </c>
      <c r="AR780" s="41" t="str">
        <f>IF(AI780&lt;$BJ$12,"Up","Down")</f>
        <v>Up</v>
      </c>
      <c r="AS780" s="41" t="str">
        <f>IF(AI780&lt;$BK$12,"Down","Up")</f>
        <v>Down</v>
      </c>
      <c r="AU780" s="4" t="str">
        <f>IF(AZ780=AZ781,IF(AZ780&gt;AZ779,AZ780&amp;"_O",""),AZ780&amp;"_C")</f>
        <v/>
      </c>
      <c r="AV780" s="7" t="str">
        <f>IF(RIGHT(AU780,1)="C",AX780/INDEX($AX$5:$AX$2729,MATCH(AZ780&amp;"_O",$AU$5:$AU$2729,0),1),"")</f>
        <v/>
      </c>
      <c r="AW780" s="38">
        <v>30995</v>
      </c>
      <c r="AX780" s="37">
        <v>167.6</v>
      </c>
      <c r="AY780" s="7">
        <f>AX780/AX779</f>
        <v>1.0010751403655478</v>
      </c>
      <c r="AZ780" s="4">
        <f>YEAR(AW780)</f>
        <v>1984</v>
      </c>
      <c r="BA780" s="2" t="s">
        <v>6</v>
      </c>
      <c r="BB780" s="12" t="str">
        <f>INDEX($CD$5:$CD$10,MATCH(BA780,$CC$5:$CC$10,0),1)</f>
        <v/>
      </c>
      <c r="BC780" s="12" t="str">
        <f>IF(AND(BB780="Y",AY780&gt;1),"Y","")</f>
        <v/>
      </c>
      <c r="BD780" s="12" t="str">
        <f>IF(AND(BB780="Y",AY780&lt;1),"Y","")</f>
        <v/>
      </c>
      <c r="BE780" s="12" t="str">
        <f>IF(AY780&gt;1,IF(AY779&gt;1,"Y",""),"")</f>
        <v>Y</v>
      </c>
      <c r="BF780" s="12" t="str">
        <f>IF(AY780&lt;1,IF(AY779&lt;1,"Y",""),"")</f>
        <v/>
      </c>
      <c r="BG780" s="2"/>
      <c r="BH780" s="2"/>
      <c r="BI780" s="2"/>
      <c r="BJ780" s="2"/>
      <c r="BK780" s="2"/>
      <c r="BL780" s="2"/>
      <c r="BM780" s="4" t="str">
        <f>IF(BR780=BR781,IF(BR780&gt;BR779,BR780&amp;"_O",""),BR780&amp;"_C")</f>
        <v/>
      </c>
      <c r="BN780" s="7" t="str">
        <f>IF(RIGHT(BM780,1)="C",BP780/INDEX($BP$5:$BP$2729,MATCH(BR780&amp;"_O",$BM$5:$BM$2729,0),1),"")</f>
        <v/>
      </c>
      <c r="BO780" s="38">
        <v>31394</v>
      </c>
      <c r="BP780" s="3">
        <v>324</v>
      </c>
      <c r="BQ780" s="7">
        <f>BP780/BP779</f>
        <v>1.023373341756159</v>
      </c>
      <c r="BR780" s="4">
        <f>YEAR(BO780)</f>
        <v>1985</v>
      </c>
      <c r="BS780" s="2" t="s">
        <v>6</v>
      </c>
      <c r="BT780" s="12" t="str">
        <f>INDEX($CD$5:$CD$10,MATCH(BS780,$CC$5:$CC$10,0),1)</f>
        <v/>
      </c>
      <c r="BU780" s="12" t="str">
        <f>IF(AND(BT780="Y",BQ780&gt;1),"Y","")</f>
        <v/>
      </c>
      <c r="BV780" s="12" t="str">
        <f>IF(AND(BT780="Y",BQ780&lt;1),"Y","")</f>
        <v/>
      </c>
      <c r="BW780" s="12" t="str">
        <f>IF(BQ780&gt;1,IF(BQ779&gt;1,"Y",""),"")</f>
        <v>Y</v>
      </c>
      <c r="BX780" s="12" t="str">
        <f>IF(BQ780&lt;1,IF(BQ779&lt;1,"Y",""),"")</f>
        <v/>
      </c>
      <c r="BY780" s="2"/>
      <c r="BZ780" s="2"/>
      <c r="CA780" s="2"/>
    </row>
    <row r="781" spans="2:79">
      <c r="B781" s="4" t="str">
        <f>IF(G781=G782,IF(G781&gt;G780,G781&amp;"_O",""),G781&amp;"_C")</f>
        <v/>
      </c>
      <c r="C781" s="14">
        <f ca="1">RANDBETWEEN(0,1000)/1000</f>
        <v>0.214</v>
      </c>
      <c r="D781" s="16">
        <f>D780+1</f>
        <v>777</v>
      </c>
      <c r="E781" s="10">
        <f>ROUNDDOWN(D781/52,0)+1</f>
        <v>15</v>
      </c>
      <c r="F781" s="15">
        <f>F780+7</f>
        <v>50059</v>
      </c>
      <c r="G781" s="4">
        <f>YEAR(F781)</f>
        <v>2037</v>
      </c>
      <c r="H781" s="33">
        <v>0.56100000000000005</v>
      </c>
      <c r="I781" s="33">
        <v>0.39700000000000002</v>
      </c>
      <c r="J781" s="33">
        <v>0.255</v>
      </c>
      <c r="K781" s="16" t="str">
        <f>IF(M780&gt;1,"Up","Down")</f>
        <v>Down</v>
      </c>
      <c r="L781" s="16" t="str">
        <f>IF(K781="Up",IF(H781&lt;$BJ$7,"Up","Down"),IF(H781&lt;$BK$7,"Down","Up"))</f>
        <v>Up</v>
      </c>
      <c r="M781" s="17">
        <f>IF(L781="Up",INDEX($AK$5:$AK$1005,MATCH(I781,$AI$5:$AI$1005,0),1),INDEX($AL$5:$AL$1005,MATCH(J781,$AI$5:$AI$1005,0),1))</f>
        <v>1.0095221893552204</v>
      </c>
      <c r="N781" s="16" t="str">
        <f>IF(P780&gt;1,"Up","Down")</f>
        <v>Down</v>
      </c>
      <c r="O781" s="16" t="str">
        <f>IF(N781="Up",IF(H781&lt;$BJ$12,"Up","Down"),IF(H781&lt;$BK$12,"Down","Up"))</f>
        <v>Up</v>
      </c>
      <c r="P781" s="17">
        <f>IF(O781="Up",INDEX($AP$5:$AP$1005,MATCH(I781,$AI$5:$AI$1005,0),1),INDEX($AQ$5:$AQ$1005,MATCH(J781,$AI$5:$AI$1005,0),1))</f>
        <v>1.0131767216956651</v>
      </c>
      <c r="Q781" s="19">
        <f>T780</f>
        <v>117390.89979613457</v>
      </c>
      <c r="R781" s="19">
        <f>INDEX(model!$S$5:$S$35,MATCH(G781,model!$Q$5:$Q$35,0),1)*model!$O$5</f>
        <v>0</v>
      </c>
      <c r="S781" s="19">
        <f>IF(RIGHT(B781,1)="C",T780*INDEX(model!$T$5:$T$35,MATCH(G781,model!$Q$5:$Q$35,0),1),0)</f>
        <v>0</v>
      </c>
      <c r="T781" s="19">
        <f>(Q781+R781-S781)*M781</f>
        <v>118508.71817257308</v>
      </c>
      <c r="U781" s="19">
        <f>X780</f>
        <v>190846.40560297325</v>
      </c>
      <c r="V781" s="19">
        <f>INDEX(model!$S$5:$S$35,MATCH(G781,model!$Q$5:$Q$35,0),1)*model!$O$6</f>
        <v>0</v>
      </c>
      <c r="W781" s="19">
        <f>IF(RIGHT(B781,1)="C",X780*INDEX(model!$T$5:$T$35,MATCH(G781,model!$Q$5:$Q$35,0),1),0)</f>
        <v>0</v>
      </c>
      <c r="X781" s="19">
        <f>(U781+V781-W781)*P781</f>
        <v>193361.13557622166</v>
      </c>
      <c r="Y781" s="19"/>
      <c r="Z781" s="36" t="str">
        <f>K781&amp;L781</f>
        <v>DownUp</v>
      </c>
      <c r="AA781" s="36" t="str">
        <f>N781&amp;O781</f>
        <v>DownUp</v>
      </c>
      <c r="AB781" s="19"/>
      <c r="AC781" s="19"/>
      <c r="AD781" s="19"/>
      <c r="AE781" s="19"/>
      <c r="AI781" s="18">
        <f>ROUND(AI780-0.001,3)</f>
        <v>0.224</v>
      </c>
      <c r="AJ781" s="9">
        <f t="array" ref="AJ781">PERCENTILE(IF($BB$5:$BB$2729="Y",$AY$5:$AY$2729),$AI781)</f>
        <v>0.98817807710684291</v>
      </c>
      <c r="AK781" s="9">
        <f t="array" ref="AK781">PERCENTILE(IF($BC$5:$BC$2729="Y",$AY$5:$AY$2729),$AI781)</f>
        <v>1.0055204985930886</v>
      </c>
      <c r="AL781" s="9">
        <f t="array" ref="AL781">PERCENTILE(IF($BD$5:$BD$2729="Y",$AY$5:$AY$2729),$AI781)</f>
        <v>0.97585236252256136</v>
      </c>
      <c r="AM781" s="41" t="str">
        <f>IF(AI781&lt;$BJ$7,"Up","Down")</f>
        <v>Up</v>
      </c>
      <c r="AN781" s="41" t="str">
        <f>IF(AI781&lt;$BK$7,"Down","Up")</f>
        <v>Down</v>
      </c>
      <c r="AO781" s="9">
        <f t="array" ref="AO781">PERCENTILE(IF($BT$5:$BT$2729="Y",$BQ$5:$BQ$2729),$AI781)</f>
        <v>0.9852626566617555</v>
      </c>
      <c r="AP781" s="9">
        <f t="array" ref="AP781">PERCENTILE(IF($BU$5:$BU$2729="Y",$BQ$5:$BQ$2729),$AI781)</f>
        <v>1.0075223816372254</v>
      </c>
      <c r="AQ781" s="9">
        <f t="array" ref="AQ781">PERCENTILE(IF($BV$5:$BV$2729="Y",$BQ$5:$BQ$2729),$AI781)</f>
        <v>0.96798234534271899</v>
      </c>
      <c r="AR781" s="41" t="str">
        <f>IF(AI781&lt;$BJ$12,"Up","Down")</f>
        <v>Up</v>
      </c>
      <c r="AS781" s="41" t="str">
        <f>IF(AI781&lt;$BK$12,"Down","Up")</f>
        <v>Down</v>
      </c>
      <c r="AU781" s="4" t="str">
        <f>IF(AZ781=AZ782,IF(AZ781&gt;AZ780,AZ781&amp;"_O",""),AZ781&amp;"_C")</f>
        <v/>
      </c>
      <c r="AV781" s="7" t="str">
        <f>IF(RIGHT(AU781,1)="C",AX781/INDEX($AX$5:$AX$2729,MATCH(AZ781&amp;"_O",$AU$5:$AU$2729,0),1),"")</f>
        <v/>
      </c>
      <c r="AW781" s="38">
        <v>31002</v>
      </c>
      <c r="AX781" s="37">
        <v>164.1</v>
      </c>
      <c r="AY781" s="7">
        <f>AX781/AX780</f>
        <v>0.97911694510739855</v>
      </c>
      <c r="AZ781" s="4">
        <f>YEAR(AW781)</f>
        <v>1984</v>
      </c>
      <c r="BA781" s="2" t="s">
        <v>6</v>
      </c>
      <c r="BB781" s="12" t="str">
        <f>INDEX($CD$5:$CD$10,MATCH(BA781,$CC$5:$CC$10,0),1)</f>
        <v/>
      </c>
      <c r="BC781" s="12" t="str">
        <f>IF(AND(BB781="Y",AY781&gt;1),"Y","")</f>
        <v/>
      </c>
      <c r="BD781" s="12" t="str">
        <f>IF(AND(BB781="Y",AY781&lt;1),"Y","")</f>
        <v/>
      </c>
      <c r="BE781" s="12" t="str">
        <f>IF(AY781&gt;1,IF(AY780&gt;1,"Y",""),"")</f>
        <v/>
      </c>
      <c r="BF781" s="12" t="str">
        <f>IF(AY781&lt;1,IF(AY780&lt;1,"Y",""),"")</f>
        <v/>
      </c>
      <c r="BG781" s="2"/>
      <c r="BH781" s="2"/>
      <c r="BI781" s="2"/>
      <c r="BJ781" s="2"/>
      <c r="BK781" s="2"/>
      <c r="BL781" s="2"/>
      <c r="BM781" s="4" t="str">
        <f>IF(BR781=BR782,IF(BR781&gt;BR780,BR781&amp;"_O",""),BR781&amp;"_C")</f>
        <v/>
      </c>
      <c r="BN781" s="7" t="str">
        <f>IF(RIGHT(BM781,1)="C",BP781/INDEX($BP$5:$BP$2729,MATCH(BR781&amp;"_O",$BM$5:$BM$2729,0),1),"")</f>
        <v/>
      </c>
      <c r="BO781" s="38">
        <v>31401</v>
      </c>
      <c r="BP781" s="3">
        <v>323.10000000000002</v>
      </c>
      <c r="BQ781" s="7">
        <f>BP781/BP780</f>
        <v>0.99722222222222234</v>
      </c>
      <c r="BR781" s="4">
        <f>YEAR(BO781)</f>
        <v>1985</v>
      </c>
      <c r="BS781" s="2" t="s">
        <v>6</v>
      </c>
      <c r="BT781" s="12" t="str">
        <f>INDEX($CD$5:$CD$10,MATCH(BS781,$CC$5:$CC$10,0),1)</f>
        <v/>
      </c>
      <c r="BU781" s="12" t="str">
        <f>IF(AND(BT781="Y",BQ781&gt;1),"Y","")</f>
        <v/>
      </c>
      <c r="BV781" s="12" t="str">
        <f>IF(AND(BT781="Y",BQ781&lt;1),"Y","")</f>
        <v/>
      </c>
      <c r="BW781" s="12" t="str">
        <f>IF(BQ781&gt;1,IF(BQ780&gt;1,"Y",""),"")</f>
        <v/>
      </c>
      <c r="BX781" s="12" t="str">
        <f>IF(BQ781&lt;1,IF(BQ780&lt;1,"Y",""),"")</f>
        <v/>
      </c>
      <c r="BY781" s="2"/>
      <c r="BZ781" s="2"/>
      <c r="CA781" s="2"/>
    </row>
    <row r="782" spans="2:79">
      <c r="B782" s="4" t="str">
        <f>IF(G782=G783,IF(G782&gt;G781,G782&amp;"_O",""),G782&amp;"_C")</f>
        <v/>
      </c>
      <c r="C782" s="14">
        <f ca="1">RANDBETWEEN(0,1000)/1000</f>
        <v>0.251</v>
      </c>
      <c r="D782" s="16">
        <f>D781+1</f>
        <v>778</v>
      </c>
      <c r="E782" s="10">
        <f>ROUNDDOWN(D782/52,0)+1</f>
        <v>15</v>
      </c>
      <c r="F782" s="15">
        <f>F781+7</f>
        <v>50066</v>
      </c>
      <c r="G782" s="4">
        <f>YEAR(F782)</f>
        <v>2037</v>
      </c>
      <c r="H782" s="33">
        <v>0.64900000000000002</v>
      </c>
      <c r="I782" s="33">
        <v>0.17899999999999999</v>
      </c>
      <c r="J782" s="33">
        <v>0.71699999999999997</v>
      </c>
      <c r="K782" s="16" t="str">
        <f>IF(M781&gt;1,"Up","Down")</f>
        <v>Up</v>
      </c>
      <c r="L782" s="16" t="str">
        <f>IF(K782="Up",IF(H782&lt;$BJ$7,"Up","Down"),IF(H782&lt;$BK$7,"Down","Up"))</f>
        <v>Down</v>
      </c>
      <c r="M782" s="17">
        <f>IF(L782="Up",INDEX($AK$5:$AK$1005,MATCH(I782,$AI$5:$AI$1005,0),1),INDEX($AL$5:$AL$1005,MATCH(J782,$AI$5:$AI$1005,0),1))</f>
        <v>0.99377354190518863</v>
      </c>
      <c r="N782" s="16" t="str">
        <f>IF(P781&gt;1,"Up","Down")</f>
        <v>Up</v>
      </c>
      <c r="O782" s="16" t="str">
        <f>IF(N782="Up",IF(H782&lt;$BJ$12,"Up","Down"),IF(H782&lt;$BK$12,"Down","Up"))</f>
        <v>Down</v>
      </c>
      <c r="P782" s="17">
        <f>IF(O782="Up",INDEX($AP$5:$AP$1005,MATCH(I782,$AI$5:$AI$1005,0),1),INDEX($AQ$5:$AQ$1005,MATCH(J782,$AI$5:$AI$1005,0),1))</f>
        <v>0.9928903094890974</v>
      </c>
      <c r="Q782" s="19">
        <f>T781</f>
        <v>118508.71817257308</v>
      </c>
      <c r="R782" s="19">
        <f>INDEX(model!$S$5:$S$35,MATCH(G782,model!$Q$5:$Q$35,0),1)*model!$O$5</f>
        <v>0</v>
      </c>
      <c r="S782" s="19">
        <f>IF(RIGHT(B782,1)="C",T781*INDEX(model!$T$5:$T$35,MATCH(G782,model!$Q$5:$Q$35,0),1),0)</f>
        <v>0</v>
      </c>
      <c r="T782" s="19">
        <f>(Q782+R782-S782)*M782</f>
        <v>117770.82860500173</v>
      </c>
      <c r="U782" s="19">
        <f>X781</f>
        <v>193361.13557622166</v>
      </c>
      <c r="V782" s="19">
        <f>INDEX(model!$S$5:$S$35,MATCH(G782,model!$Q$5:$Q$35,0),1)*model!$O$6</f>
        <v>0</v>
      </c>
      <c r="W782" s="19">
        <f>IF(RIGHT(B782,1)="C",X781*INDEX(model!$T$5:$T$35,MATCH(G782,model!$Q$5:$Q$35,0),1),0)</f>
        <v>0</v>
      </c>
      <c r="X782" s="19">
        <f>(U782+V782-W782)*P782</f>
        <v>191986.39774543804</v>
      </c>
      <c r="Y782" s="19"/>
      <c r="Z782" s="36" t="str">
        <f>K782&amp;L782</f>
        <v>UpDown</v>
      </c>
      <c r="AA782" s="36" t="str">
        <f>N782&amp;O782</f>
        <v>UpDown</v>
      </c>
      <c r="AB782" s="19"/>
      <c r="AC782" s="19"/>
      <c r="AD782" s="19"/>
      <c r="AE782" s="19"/>
      <c r="AI782" s="18">
        <f>ROUND(AI781-0.001,3)</f>
        <v>0.223</v>
      </c>
      <c r="AJ782" s="9">
        <f t="array" ref="AJ782">PERCENTILE(IF($BB$5:$BB$2729="Y",$AY$5:$AY$2729),$AI782)</f>
        <v>0.98813717874725948</v>
      </c>
      <c r="AK782" s="9">
        <f t="array" ref="AK782">PERCENTILE(IF($BC$5:$BC$2729="Y",$AY$5:$AY$2729),$AI782)</f>
        <v>1.0055162923945284</v>
      </c>
      <c r="AL782" s="9">
        <f t="array" ref="AL782">PERCENTILE(IF($BD$5:$BD$2729="Y",$AY$5:$AY$2729),$AI782)</f>
        <v>0.97582699791297822</v>
      </c>
      <c r="AM782" s="41" t="str">
        <f>IF(AI782&lt;$BJ$7,"Up","Down")</f>
        <v>Up</v>
      </c>
      <c r="AN782" s="41" t="str">
        <f>IF(AI782&lt;$BK$7,"Down","Up")</f>
        <v>Down</v>
      </c>
      <c r="AO782" s="9">
        <f t="array" ref="AO782">PERCENTILE(IF($BT$5:$BT$2729="Y",$BQ$5:$BQ$2729),$AI782)</f>
        <v>0.98520863231528089</v>
      </c>
      <c r="AP782" s="9">
        <f t="array" ref="AP782">PERCENTILE(IF($BU$5:$BU$2729="Y",$BQ$5:$BQ$2729),$AI782)</f>
        <v>1.0075009546425291</v>
      </c>
      <c r="AQ782" s="9">
        <f t="array" ref="AQ782">PERCENTILE(IF($BV$5:$BV$2729="Y",$BQ$5:$BQ$2729),$AI782)</f>
        <v>0.96786342888908217</v>
      </c>
      <c r="AR782" s="41" t="str">
        <f>IF(AI782&lt;$BJ$12,"Up","Down")</f>
        <v>Up</v>
      </c>
      <c r="AS782" s="41" t="str">
        <f>IF(AI782&lt;$BK$12,"Down","Up")</f>
        <v>Down</v>
      </c>
      <c r="AU782" s="4" t="str">
        <f>IF(AZ782=AZ783,IF(AZ782&gt;AZ781,AZ782&amp;"_O",""),AZ782&amp;"_C")</f>
        <v/>
      </c>
      <c r="AV782" s="7" t="str">
        <f>IF(RIGHT(AU782,1)="C",AX782/INDEX($AX$5:$AX$2729,MATCH(AZ782&amp;"_O",$AU$5:$AU$2729,0),1),"")</f>
        <v/>
      </c>
      <c r="AW782" s="38">
        <v>31009</v>
      </c>
      <c r="AX782" s="37">
        <v>166.92</v>
      </c>
      <c r="AY782" s="7">
        <f>AX782/AX781</f>
        <v>1.0171846435100549</v>
      </c>
      <c r="AZ782" s="4">
        <f>YEAR(AW782)</f>
        <v>1984</v>
      </c>
      <c r="BA782" s="2" t="s">
        <v>6</v>
      </c>
      <c r="BB782" s="12" t="str">
        <f>INDEX($CD$5:$CD$10,MATCH(BA782,$CC$5:$CC$10,0),1)</f>
        <v/>
      </c>
      <c r="BC782" s="12" t="str">
        <f>IF(AND(BB782="Y",AY782&gt;1),"Y","")</f>
        <v/>
      </c>
      <c r="BD782" s="12" t="str">
        <f>IF(AND(BB782="Y",AY782&lt;1),"Y","")</f>
        <v/>
      </c>
      <c r="BE782" s="12" t="str">
        <f>IF(AY782&gt;1,IF(AY781&gt;1,"Y",""),"")</f>
        <v/>
      </c>
      <c r="BF782" s="12" t="str">
        <f>IF(AY782&lt;1,IF(AY781&lt;1,"Y",""),"")</f>
        <v/>
      </c>
      <c r="BG782" s="2"/>
      <c r="BH782" s="2"/>
      <c r="BI782" s="2"/>
      <c r="BJ782" s="2"/>
      <c r="BK782" s="2"/>
      <c r="BL782" s="2"/>
      <c r="BM782" s="4" t="str">
        <f>IF(BR782=BR783,IF(BR782&gt;BR781,BR782&amp;"_O",""),BR782&amp;"_C")</f>
        <v>1985_C</v>
      </c>
      <c r="BN782" s="7">
        <f>IF(RIGHT(BM782,1)="C",BP782/INDEX($BP$5:$BP$2729,MATCH(BR782&amp;"_O",$BM$5:$BM$2729,0),1),"")</f>
        <v>1.3116619260463227</v>
      </c>
      <c r="BO782" s="38">
        <v>31408</v>
      </c>
      <c r="BP782" s="3">
        <v>322.8</v>
      </c>
      <c r="BQ782" s="7">
        <f>BP782/BP781</f>
        <v>0.99907149489322189</v>
      </c>
      <c r="BR782" s="4">
        <f>YEAR(BO782)</f>
        <v>1985</v>
      </c>
      <c r="BS782" s="2" t="s">
        <v>6</v>
      </c>
      <c r="BT782" s="12" t="str">
        <f>INDEX($CD$5:$CD$10,MATCH(BS782,$CC$5:$CC$10,0),1)</f>
        <v/>
      </c>
      <c r="BU782" s="12" t="str">
        <f>IF(AND(BT782="Y",BQ782&gt;1),"Y","")</f>
        <v/>
      </c>
      <c r="BV782" s="12" t="str">
        <f>IF(AND(BT782="Y",BQ782&lt;1),"Y","")</f>
        <v/>
      </c>
      <c r="BW782" s="12" t="str">
        <f>IF(BQ782&gt;1,IF(BQ781&gt;1,"Y",""),"")</f>
        <v/>
      </c>
      <c r="BX782" s="12" t="str">
        <f>IF(BQ782&lt;1,IF(BQ781&lt;1,"Y",""),"")</f>
        <v>Y</v>
      </c>
      <c r="BY782" s="2"/>
      <c r="BZ782" s="2"/>
      <c r="CA782" s="2"/>
    </row>
    <row r="783" spans="2:79">
      <c r="B783" s="4" t="str">
        <f>IF(G783=G784,IF(G783&gt;G782,G783&amp;"_O",""),G783&amp;"_C")</f>
        <v/>
      </c>
      <c r="C783" s="14">
        <f ca="1">RANDBETWEEN(0,1000)/1000</f>
        <v>0.11600000000000001</v>
      </c>
      <c r="D783" s="16">
        <f>D782+1</f>
        <v>779</v>
      </c>
      <c r="E783" s="10">
        <f>ROUNDDOWN(D783/52,0)+1</f>
        <v>15</v>
      </c>
      <c r="F783" s="15">
        <f>F782+7</f>
        <v>50073</v>
      </c>
      <c r="G783" s="4">
        <f>YEAR(F783)</f>
        <v>2037</v>
      </c>
      <c r="H783" s="33">
        <v>0.38700000000000001</v>
      </c>
      <c r="I783" s="33">
        <v>0.187</v>
      </c>
      <c r="J783" s="33">
        <v>0.13</v>
      </c>
      <c r="K783" s="16" t="str">
        <f>IF(M782&gt;1,"Up","Down")</f>
        <v>Down</v>
      </c>
      <c r="L783" s="16" t="str">
        <f>IF(K783="Up",IF(H783&lt;$BJ$7,"Up","Down"),IF(H783&lt;$BK$7,"Down","Up"))</f>
        <v>Down</v>
      </c>
      <c r="M783" s="17">
        <f>IF(L783="Up",INDEX($AK$5:$AK$1005,MATCH(I783,$AI$5:$AI$1005,0),1),INDEX($AL$5:$AL$1005,MATCH(J783,$AI$5:$AI$1005,0),1))</f>
        <v>0.96792909272128025</v>
      </c>
      <c r="N783" s="16" t="str">
        <f>IF(P782&gt;1,"Up","Down")</f>
        <v>Down</v>
      </c>
      <c r="O783" s="16" t="str">
        <f>IF(N783="Up",IF(H783&lt;$BJ$12,"Up","Down"),IF(H783&lt;$BK$12,"Down","Up"))</f>
        <v>Down</v>
      </c>
      <c r="P783" s="17">
        <f>IF(O783="Up",INDEX($AP$5:$AP$1005,MATCH(I783,$AI$5:$AI$1005,0),1),INDEX($AQ$5:$AQ$1005,MATCH(J783,$AI$5:$AI$1005,0),1))</f>
        <v>0.95515546551921604</v>
      </c>
      <c r="Q783" s="19">
        <f>T782</f>
        <v>117770.82860500173</v>
      </c>
      <c r="R783" s="19">
        <f>INDEX(model!$S$5:$S$35,MATCH(G783,model!$Q$5:$Q$35,0),1)*model!$O$5</f>
        <v>0</v>
      </c>
      <c r="S783" s="19">
        <f>IF(RIGHT(B783,1)="C",T782*INDEX(model!$T$5:$T$35,MATCH(G783,model!$Q$5:$Q$35,0),1),0)</f>
        <v>0</v>
      </c>
      <c r="T783" s="19">
        <f>(Q783+R783-S783)*M783</f>
        <v>113993.81128067273</v>
      </c>
      <c r="U783" s="19">
        <f>X782</f>
        <v>191986.39774543804</v>
      </c>
      <c r="V783" s="19">
        <f>INDEX(model!$S$5:$S$35,MATCH(G783,model!$Q$5:$Q$35,0),1)*model!$O$6</f>
        <v>0</v>
      </c>
      <c r="W783" s="19">
        <f>IF(RIGHT(B783,1)="C",X782*INDEX(model!$T$5:$T$35,MATCH(G783,model!$Q$5:$Q$35,0),1),0)</f>
        <v>0</v>
      </c>
      <c r="X783" s="19">
        <f>(U783+V783-W783)*P783</f>
        <v>183376.85711190125</v>
      </c>
      <c r="Y783" s="19"/>
      <c r="Z783" s="36" t="str">
        <f>K783&amp;L783</f>
        <v>DownDown</v>
      </c>
      <c r="AA783" s="36" t="str">
        <f>N783&amp;O783</f>
        <v>DownDown</v>
      </c>
      <c r="AB783" s="19"/>
      <c r="AC783" s="19"/>
      <c r="AD783" s="19"/>
      <c r="AE783" s="19"/>
      <c r="AI783" s="18">
        <f>ROUND(AI782-0.001,3)</f>
        <v>0.222</v>
      </c>
      <c r="AJ783" s="9">
        <f t="array" ref="AJ783">PERCENTILE(IF($BB$5:$BB$2729="Y",$AY$5:$AY$2729),$AI783)</f>
        <v>0.98802070020508237</v>
      </c>
      <c r="AK783" s="9">
        <f t="array" ref="AK783">PERCENTILE(IF($BC$5:$BC$2729="Y",$AY$5:$AY$2729),$AI783)</f>
        <v>1.0054251593511607</v>
      </c>
      <c r="AL783" s="9">
        <f t="array" ref="AL783">PERCENTILE(IF($BD$5:$BD$2729="Y",$AY$5:$AY$2729),$AI783)</f>
        <v>0.97579277750140536</v>
      </c>
      <c r="AM783" s="41" t="str">
        <f>IF(AI783&lt;$BJ$7,"Up","Down")</f>
        <v>Up</v>
      </c>
      <c r="AN783" s="41" t="str">
        <f>IF(AI783&lt;$BK$7,"Down","Up")</f>
        <v>Down</v>
      </c>
      <c r="AO783" s="9">
        <f t="array" ref="AO783">PERCENTILE(IF($BT$5:$BT$2729="Y",$BQ$5:$BQ$2729),$AI783)</f>
        <v>0.98513747091650927</v>
      </c>
      <c r="AP783" s="9">
        <f t="array" ref="AP783">PERCENTILE(IF($BU$5:$BU$2729="Y",$BQ$5:$BQ$2729),$AI783)</f>
        <v>1.0074630317602389</v>
      </c>
      <c r="AQ783" s="9">
        <f t="array" ref="AQ783">PERCENTILE(IF($BV$5:$BV$2729="Y",$BQ$5:$BQ$2729),$AI783)</f>
        <v>0.96767420262816806</v>
      </c>
      <c r="AR783" s="41" t="str">
        <f>IF(AI783&lt;$BJ$12,"Up","Down")</f>
        <v>Up</v>
      </c>
      <c r="AS783" s="41" t="str">
        <f>IF(AI783&lt;$BK$12,"Down","Up")</f>
        <v>Down</v>
      </c>
      <c r="AU783" s="4" t="str">
        <f>IF(AZ783=AZ784,IF(AZ783&gt;AZ782,AZ783&amp;"_O",""),AZ783&amp;"_C")</f>
        <v/>
      </c>
      <c r="AV783" s="7" t="str">
        <f>IF(RIGHT(AU783,1)="C",AX783/INDEX($AX$5:$AX$2729,MATCH(AZ783&amp;"_O",$AU$5:$AU$2729,0),1),"")</f>
        <v/>
      </c>
      <c r="AW783" s="38">
        <v>31016</v>
      </c>
      <c r="AX783" s="37">
        <v>163.58000000000001</v>
      </c>
      <c r="AY783" s="7">
        <f>AX783/AX782</f>
        <v>0.97999041456985392</v>
      </c>
      <c r="AZ783" s="4">
        <f>YEAR(AW783)</f>
        <v>1984</v>
      </c>
      <c r="BA783" s="2" t="s">
        <v>6</v>
      </c>
      <c r="BB783" s="12" t="str">
        <f>INDEX($CD$5:$CD$10,MATCH(BA783,$CC$5:$CC$10,0),1)</f>
        <v/>
      </c>
      <c r="BC783" s="12" t="str">
        <f>IF(AND(BB783="Y",AY783&gt;1),"Y","")</f>
        <v/>
      </c>
      <c r="BD783" s="12" t="str">
        <f>IF(AND(BB783="Y",AY783&lt;1),"Y","")</f>
        <v/>
      </c>
      <c r="BE783" s="12" t="str">
        <f>IF(AY783&gt;1,IF(AY782&gt;1,"Y",""),"")</f>
        <v/>
      </c>
      <c r="BF783" s="12" t="str">
        <f>IF(AY783&lt;1,IF(AY782&lt;1,"Y",""),"")</f>
        <v/>
      </c>
      <c r="BG783" s="2"/>
      <c r="BH783" s="2"/>
      <c r="BI783" s="2"/>
      <c r="BJ783" s="2"/>
      <c r="BK783" s="2"/>
      <c r="BL783" s="2"/>
      <c r="BM783" s="4" t="str">
        <f>IF(BR783=BR784,IF(BR783&gt;BR782,BR783&amp;"_O",""),BR783&amp;"_C")</f>
        <v>1986_O</v>
      </c>
      <c r="BN783" s="7" t="str">
        <f>IF(RIGHT(BM783,1)="C",BP783/INDEX($BP$5:$BP$2729,MATCH(BR783&amp;"_O",$BM$5:$BM$2729,0),1),"")</f>
        <v/>
      </c>
      <c r="BO783" s="38">
        <v>31415</v>
      </c>
      <c r="BP783" s="3">
        <v>325.7</v>
      </c>
      <c r="BQ783" s="7">
        <f>BP783/BP782</f>
        <v>1.0089838909541511</v>
      </c>
      <c r="BR783" s="4">
        <f>YEAR(BO783)</f>
        <v>1986</v>
      </c>
      <c r="BS783" s="2" t="s">
        <v>6</v>
      </c>
      <c r="BT783" s="12" t="str">
        <f>INDEX($CD$5:$CD$10,MATCH(BS783,$CC$5:$CC$10,0),1)</f>
        <v/>
      </c>
      <c r="BU783" s="12" t="str">
        <f>IF(AND(BT783="Y",BQ783&gt;1),"Y","")</f>
        <v/>
      </c>
      <c r="BV783" s="12" t="str">
        <f>IF(AND(BT783="Y",BQ783&lt;1),"Y","")</f>
        <v/>
      </c>
      <c r="BW783" s="12" t="str">
        <f>IF(BQ783&gt;1,IF(BQ782&gt;1,"Y",""),"")</f>
        <v/>
      </c>
      <c r="BX783" s="12" t="str">
        <f>IF(BQ783&lt;1,IF(BQ782&lt;1,"Y",""),"")</f>
        <v/>
      </c>
      <c r="BY783" s="2"/>
      <c r="BZ783" s="2"/>
      <c r="CA783" s="2"/>
    </row>
    <row r="784" spans="2:79">
      <c r="B784" s="4" t="str">
        <f>IF(G784=G785,IF(G784&gt;G783,G784&amp;"_O",""),G784&amp;"_C")</f>
        <v/>
      </c>
      <c r="C784" s="14">
        <f ca="1">RANDBETWEEN(0,1000)/1000</f>
        <v>0.36099999999999999</v>
      </c>
      <c r="D784" s="16">
        <f>D783+1</f>
        <v>780</v>
      </c>
      <c r="E784" s="10">
        <f>ROUNDDOWN(D784/52,0)+1</f>
        <v>16</v>
      </c>
      <c r="F784" s="15">
        <f>F783+7</f>
        <v>50080</v>
      </c>
      <c r="G784" s="4">
        <f>YEAR(F784)</f>
        <v>2037</v>
      </c>
      <c r="H784" s="33">
        <v>0.11799999999999999</v>
      </c>
      <c r="I784" s="33">
        <v>0.35199999999999998</v>
      </c>
      <c r="J784" s="33">
        <v>0.54600000000000004</v>
      </c>
      <c r="K784" s="16" t="str">
        <f>IF(M783&gt;1,"Up","Down")</f>
        <v>Down</v>
      </c>
      <c r="L784" s="16" t="str">
        <f>IF(K784="Up",IF(H784&lt;$BJ$7,"Up","Down"),IF(H784&lt;$BK$7,"Down","Up"))</f>
        <v>Down</v>
      </c>
      <c r="M784" s="17">
        <f>IF(L784="Up",INDEX($AK$5:$AK$1005,MATCH(I784,$AI$5:$AI$1005,0),1),INDEX($AL$5:$AL$1005,MATCH(J784,$AI$5:$AI$1005,0),1))</f>
        <v>0.98879241169282972</v>
      </c>
      <c r="N784" s="16" t="str">
        <f>IF(P783&gt;1,"Up","Down")</f>
        <v>Down</v>
      </c>
      <c r="O784" s="16" t="str">
        <f>IF(N784="Up",IF(H784&lt;$BJ$12,"Up","Down"),IF(H784&lt;$BK$12,"Down","Up"))</f>
        <v>Down</v>
      </c>
      <c r="P784" s="17">
        <f>IF(O784="Up",INDEX($AP$5:$AP$1005,MATCH(I784,$AI$5:$AI$1005,0),1),INDEX($AQ$5:$AQ$1005,MATCH(J784,$AI$5:$AI$1005,0),1))</f>
        <v>0.98718877158183949</v>
      </c>
      <c r="Q784" s="19">
        <f>T783</f>
        <v>113993.81128067273</v>
      </c>
      <c r="R784" s="19">
        <f>INDEX(model!$S$5:$S$35,MATCH(G784,model!$Q$5:$Q$35,0),1)*model!$O$5</f>
        <v>0</v>
      </c>
      <c r="S784" s="19">
        <f>IF(RIGHT(B784,1)="C",T783*INDEX(model!$T$5:$T$35,MATCH(G784,model!$Q$5:$Q$35,0),1),0)</f>
        <v>0</v>
      </c>
      <c r="T784" s="19">
        <f>(Q784+R784-S784)*M784</f>
        <v>112716.21557427368</v>
      </c>
      <c r="U784" s="19">
        <f>X783</f>
        <v>183376.85711190125</v>
      </c>
      <c r="V784" s="19">
        <f>INDEX(model!$S$5:$S$35,MATCH(G784,model!$Q$5:$Q$35,0),1)*model!$O$6</f>
        <v>0</v>
      </c>
      <c r="W784" s="19">
        <f>IF(RIGHT(B784,1)="C",X783*INDEX(model!$T$5:$T$35,MATCH(G784,model!$Q$5:$Q$35,0),1),0)</f>
        <v>0</v>
      </c>
      <c r="X784" s="19">
        <f>(U784+V784-W784)*P784</f>
        <v>181027.57430883631</v>
      </c>
      <c r="Y784" s="19"/>
      <c r="Z784" s="36" t="str">
        <f>K784&amp;L784</f>
        <v>DownDown</v>
      </c>
      <c r="AA784" s="36" t="str">
        <f>N784&amp;O784</f>
        <v>DownDown</v>
      </c>
      <c r="AB784" s="19"/>
      <c r="AC784" s="19"/>
      <c r="AD784" s="19"/>
      <c r="AE784" s="19"/>
      <c r="AI784" s="18">
        <f>ROUND(AI783-0.001,3)</f>
        <v>0.221</v>
      </c>
      <c r="AJ784" s="9">
        <f t="array" ref="AJ784">PERCENTILE(IF($BB$5:$BB$2729="Y",$AY$5:$AY$2729),$AI784)</f>
        <v>0.98798809314596903</v>
      </c>
      <c r="AK784" s="9">
        <f t="array" ref="AK784">PERCENTILE(IF($BC$5:$BC$2729="Y",$AY$5:$AY$2729),$AI784)</f>
        <v>1.0054033829413445</v>
      </c>
      <c r="AL784" s="9">
        <f t="array" ref="AL784">PERCENTILE(IF($BD$5:$BD$2729="Y",$AY$5:$AY$2729),$AI784)</f>
        <v>0.97574536066890249</v>
      </c>
      <c r="AM784" s="41" t="str">
        <f>IF(AI784&lt;$BJ$7,"Up","Down")</f>
        <v>Up</v>
      </c>
      <c r="AN784" s="41" t="str">
        <f>IF(AI784&lt;$BK$7,"Down","Up")</f>
        <v>Down</v>
      </c>
      <c r="AO784" s="9">
        <f t="array" ref="AO784">PERCENTILE(IF($BT$5:$BT$2729="Y",$BQ$5:$BQ$2729),$AI784)</f>
        <v>0.98511639330511092</v>
      </c>
      <c r="AP784" s="9">
        <f t="array" ref="AP784">PERCENTILE(IF($BU$5:$BU$2729="Y",$BQ$5:$BQ$2729),$AI784)</f>
        <v>1.0074341382076808</v>
      </c>
      <c r="AQ784" s="9">
        <f t="array" ref="AQ784">PERCENTILE(IF($BV$5:$BV$2729="Y",$BQ$5:$BQ$2729),$AI784)</f>
        <v>0.9675694480755388</v>
      </c>
      <c r="AR784" s="41" t="str">
        <f>IF(AI784&lt;$BJ$12,"Up","Down")</f>
        <v>Up</v>
      </c>
      <c r="AS784" s="41" t="str">
        <f>IF(AI784&lt;$BK$12,"Down","Up")</f>
        <v>Down</v>
      </c>
      <c r="AU784" s="4" t="str">
        <f>IF(AZ784=AZ785,IF(AZ784&gt;AZ783,AZ784&amp;"_O",""),AZ784&amp;"_C")</f>
        <v/>
      </c>
      <c r="AV784" s="7" t="str">
        <f>IF(RIGHT(AU784,1)="C",AX784/INDEX($AX$5:$AX$2729,MATCH(AZ784&amp;"_O",$AU$5:$AU$2729,0),1),"")</f>
        <v/>
      </c>
      <c r="AW784" s="38">
        <v>31023</v>
      </c>
      <c r="AX784" s="37">
        <v>162.26</v>
      </c>
      <c r="AY784" s="7">
        <f>AX784/AX783</f>
        <v>0.99193055385743967</v>
      </c>
      <c r="AZ784" s="4">
        <f>YEAR(AW784)</f>
        <v>1984</v>
      </c>
      <c r="BA784" s="2" t="s">
        <v>6</v>
      </c>
      <c r="BB784" s="12" t="str">
        <f>INDEX($CD$5:$CD$10,MATCH(BA784,$CC$5:$CC$10,0),1)</f>
        <v/>
      </c>
      <c r="BC784" s="12" t="str">
        <f>IF(AND(BB784="Y",AY784&gt;1),"Y","")</f>
        <v/>
      </c>
      <c r="BD784" s="12" t="str">
        <f>IF(AND(BB784="Y",AY784&lt;1),"Y","")</f>
        <v/>
      </c>
      <c r="BE784" s="12" t="str">
        <f>IF(AY784&gt;1,IF(AY783&gt;1,"Y",""),"")</f>
        <v/>
      </c>
      <c r="BF784" s="12" t="str">
        <f>IF(AY784&lt;1,IF(AY783&lt;1,"Y",""),"")</f>
        <v>Y</v>
      </c>
      <c r="BG784" s="2"/>
      <c r="BH784" s="2"/>
      <c r="BI784" s="2"/>
      <c r="BJ784" s="2"/>
      <c r="BK784" s="2"/>
      <c r="BL784" s="2"/>
      <c r="BM784" s="4" t="str">
        <f>IF(BR784=BR785,IF(BR784&gt;BR783,BR784&amp;"_O",""),BR784&amp;"_C")</f>
        <v/>
      </c>
      <c r="BN784" s="7" t="str">
        <f>IF(RIGHT(BM784,1)="C",BP784/INDEX($BP$5:$BP$2729,MATCH(BR784&amp;"_O",$BM$5:$BM$2729,0),1),"")</f>
        <v/>
      </c>
      <c r="BO784" s="38">
        <v>31422</v>
      </c>
      <c r="BP784" s="3">
        <v>324.39999999999998</v>
      </c>
      <c r="BQ784" s="7">
        <f>BP784/BP783</f>
        <v>0.99600859686828369</v>
      </c>
      <c r="BR784" s="4">
        <f>YEAR(BO784)</f>
        <v>1986</v>
      </c>
      <c r="BS784" s="2" t="s">
        <v>6</v>
      </c>
      <c r="BT784" s="12" t="str">
        <f>INDEX($CD$5:$CD$10,MATCH(BS784,$CC$5:$CC$10,0),1)</f>
        <v/>
      </c>
      <c r="BU784" s="12" t="str">
        <f>IF(AND(BT784="Y",BQ784&gt;1),"Y","")</f>
        <v/>
      </c>
      <c r="BV784" s="12" t="str">
        <f>IF(AND(BT784="Y",BQ784&lt;1),"Y","")</f>
        <v/>
      </c>
      <c r="BW784" s="12" t="str">
        <f>IF(BQ784&gt;1,IF(BQ783&gt;1,"Y",""),"")</f>
        <v/>
      </c>
      <c r="BX784" s="12" t="str">
        <f>IF(BQ784&lt;1,IF(BQ783&lt;1,"Y",""),"")</f>
        <v/>
      </c>
      <c r="BY784" s="2"/>
      <c r="BZ784" s="2"/>
      <c r="CA784" s="2"/>
    </row>
    <row r="785" spans="2:79">
      <c r="B785" s="4" t="str">
        <f>IF(G785=G786,IF(G785&gt;G784,G785&amp;"_O",""),G785&amp;"_C")</f>
        <v/>
      </c>
      <c r="C785" s="14">
        <f ca="1">RANDBETWEEN(0,1000)/1000</f>
        <v>0.44</v>
      </c>
      <c r="D785" s="16">
        <f>D784+1</f>
        <v>781</v>
      </c>
      <c r="E785" s="10">
        <f>ROUNDDOWN(D785/52,0)+1</f>
        <v>16</v>
      </c>
      <c r="F785" s="15">
        <f>F784+7</f>
        <v>50087</v>
      </c>
      <c r="G785" s="4">
        <f>YEAR(F785)</f>
        <v>2037</v>
      </c>
      <c r="H785" s="33">
        <v>0.17799999999999999</v>
      </c>
      <c r="I785" s="33">
        <v>0.05</v>
      </c>
      <c r="J785" s="33">
        <v>2.4E-2</v>
      </c>
      <c r="K785" s="16" t="str">
        <f>IF(M784&gt;1,"Up","Down")</f>
        <v>Down</v>
      </c>
      <c r="L785" s="16" t="str">
        <f>IF(K785="Up",IF(H785&lt;$BJ$7,"Up","Down"),IF(H785&lt;$BK$7,"Down","Up"))</f>
        <v>Down</v>
      </c>
      <c r="M785" s="17">
        <f>IF(L785="Up",INDEX($AK$5:$AK$1005,MATCH(I785,$AI$5:$AI$1005,0),1),INDEX($AL$5:$AL$1005,MATCH(J785,$AI$5:$AI$1005,0),1))</f>
        <v>0.93797549851113715</v>
      </c>
      <c r="N785" s="16" t="str">
        <f>IF(P784&gt;1,"Up","Down")</f>
        <v>Down</v>
      </c>
      <c r="O785" s="16" t="str">
        <f>IF(N785="Up",IF(H785&lt;$BJ$12,"Up","Down"),IF(H785&lt;$BK$12,"Down","Up"))</f>
        <v>Down</v>
      </c>
      <c r="P785" s="17">
        <f>IF(O785="Up",INDEX($AP$5:$AP$1005,MATCH(I785,$AI$5:$AI$1005,0),1),INDEX($AQ$5:$AQ$1005,MATCH(J785,$AI$5:$AI$1005,0),1))</f>
        <v>0.91937546679692572</v>
      </c>
      <c r="Q785" s="19">
        <f>T784</f>
        <v>112716.21557427368</v>
      </c>
      <c r="R785" s="19">
        <f>INDEX(model!$S$5:$S$35,MATCH(G785,model!$Q$5:$Q$35,0),1)*model!$O$5</f>
        <v>0</v>
      </c>
      <c r="S785" s="19">
        <f>IF(RIGHT(B785,1)="C",T784*INDEX(model!$T$5:$T$35,MATCH(G785,model!$Q$5:$Q$35,0),1),0)</f>
        <v>0</v>
      </c>
      <c r="T785" s="19">
        <f>(Q785+R785-S785)*M785</f>
        <v>105725.04849356816</v>
      </c>
      <c r="U785" s="19">
        <f>X784</f>
        <v>181027.57430883631</v>
      </c>
      <c r="V785" s="19">
        <f>INDEX(model!$S$5:$S$35,MATCH(G785,model!$Q$5:$Q$35,0),1)*model!$O$6</f>
        <v>0</v>
      </c>
      <c r="W785" s="19">
        <f>IF(RIGHT(B785,1)="C",X784*INDEX(model!$T$5:$T$35,MATCH(G785,model!$Q$5:$Q$35,0),1),0)</f>
        <v>0</v>
      </c>
      <c r="X785" s="19">
        <f>(U785+V785-W785)*P785</f>
        <v>166432.31063330153</v>
      </c>
      <c r="Y785" s="19"/>
      <c r="Z785" s="36" t="str">
        <f>K785&amp;L785</f>
        <v>DownDown</v>
      </c>
      <c r="AA785" s="36" t="str">
        <f>N785&amp;O785</f>
        <v>DownDown</v>
      </c>
      <c r="AB785" s="19"/>
      <c r="AC785" s="19"/>
      <c r="AD785" s="19"/>
      <c r="AE785" s="19"/>
      <c r="AI785" s="18">
        <f>ROUND(AI784-0.001,3)</f>
        <v>0.22</v>
      </c>
      <c r="AJ785" s="9">
        <f t="array" ref="AJ785">PERCENTILE(IF($BB$5:$BB$2729="Y",$AY$5:$AY$2729),$AI785)</f>
        <v>0.98795006721322065</v>
      </c>
      <c r="AK785" s="9">
        <f t="array" ref="AK785">PERCENTILE(IF($BC$5:$BC$2729="Y",$AY$5:$AY$2729),$AI785)</f>
        <v>1.0054000567911516</v>
      </c>
      <c r="AL785" s="9">
        <f t="array" ref="AL785">PERCENTILE(IF($BD$5:$BD$2729="Y",$AY$5:$AY$2729),$AI785)</f>
        <v>0.97572852453088765</v>
      </c>
      <c r="AM785" s="41" t="str">
        <f>IF(AI785&lt;$BJ$7,"Up","Down")</f>
        <v>Up</v>
      </c>
      <c r="AN785" s="41" t="str">
        <f>IF(AI785&lt;$BK$7,"Down","Up")</f>
        <v>Down</v>
      </c>
      <c r="AO785" s="9">
        <f t="array" ref="AO785">PERCENTILE(IF($BT$5:$BT$2729="Y",$BQ$5:$BQ$2729),$AI785)</f>
        <v>0.98504296970455996</v>
      </c>
      <c r="AP785" s="9">
        <f t="array" ref="AP785">PERCENTILE(IF($BU$5:$BU$2729="Y",$BQ$5:$BQ$2729),$AI785)</f>
        <v>1.007422143369936</v>
      </c>
      <c r="AQ785" s="9">
        <f t="array" ref="AQ785">PERCENTILE(IF($BV$5:$BV$2729="Y",$BQ$5:$BQ$2729),$AI785)</f>
        <v>0.96747402537702221</v>
      </c>
      <c r="AR785" s="41" t="str">
        <f>IF(AI785&lt;$BJ$12,"Up","Down")</f>
        <v>Up</v>
      </c>
      <c r="AS785" s="41" t="str">
        <f>IF(AI785&lt;$BK$12,"Down","Up")</f>
        <v>Down</v>
      </c>
      <c r="AU785" s="4" t="str">
        <f>IF(AZ785=AZ786,IF(AZ785&gt;AZ784,AZ785&amp;"_O",""),AZ785&amp;"_C")</f>
        <v/>
      </c>
      <c r="AV785" s="7" t="str">
        <f>IF(RIGHT(AU785,1)="C",AX785/INDEX($AX$5:$AX$2729,MATCH(AZ785&amp;"_O",$AU$5:$AU$2729,0),1),"")</f>
        <v/>
      </c>
      <c r="AW785" s="38">
        <v>31030</v>
      </c>
      <c r="AX785" s="37">
        <v>162.69</v>
      </c>
      <c r="AY785" s="7">
        <f>AX785/AX784</f>
        <v>1.0026500677924319</v>
      </c>
      <c r="AZ785" s="4">
        <f>YEAR(AW785)</f>
        <v>1984</v>
      </c>
      <c r="BA785" s="2" t="s">
        <v>6</v>
      </c>
      <c r="BB785" s="12" t="str">
        <f>INDEX($CD$5:$CD$10,MATCH(BA785,$CC$5:$CC$10,0),1)</f>
        <v/>
      </c>
      <c r="BC785" s="12" t="str">
        <f>IF(AND(BB785="Y",AY785&gt;1),"Y","")</f>
        <v/>
      </c>
      <c r="BD785" s="12" t="str">
        <f>IF(AND(BB785="Y",AY785&lt;1),"Y","")</f>
        <v/>
      </c>
      <c r="BE785" s="12" t="str">
        <f>IF(AY785&gt;1,IF(AY784&gt;1,"Y",""),"")</f>
        <v/>
      </c>
      <c r="BF785" s="12" t="str">
        <f>IF(AY785&lt;1,IF(AY784&lt;1,"Y",""),"")</f>
        <v/>
      </c>
      <c r="BG785" s="2"/>
      <c r="BH785" s="2"/>
      <c r="BI785" s="2"/>
      <c r="BJ785" s="2"/>
      <c r="BK785" s="2"/>
      <c r="BL785" s="2"/>
      <c r="BM785" s="4" t="str">
        <f>IF(BR785=BR786,IF(BR785&gt;BR784,BR785&amp;"_O",""),BR785&amp;"_C")</f>
        <v/>
      </c>
      <c r="BN785" s="7" t="str">
        <f>IF(RIGHT(BM785,1)="C",BP785/INDEX($BP$5:$BP$2729,MATCH(BR785&amp;"_O",$BM$5:$BM$2729,0),1),"")</f>
        <v/>
      </c>
      <c r="BO785" s="38">
        <v>31429</v>
      </c>
      <c r="BP785" s="3">
        <v>330.7</v>
      </c>
      <c r="BQ785" s="7">
        <f>BP785/BP784</f>
        <v>1.0194204685573367</v>
      </c>
      <c r="BR785" s="4">
        <f>YEAR(BO785)</f>
        <v>1986</v>
      </c>
      <c r="BS785" s="2" t="s">
        <v>6</v>
      </c>
      <c r="BT785" s="12" t="str">
        <f>INDEX($CD$5:$CD$10,MATCH(BS785,$CC$5:$CC$10,0),1)</f>
        <v/>
      </c>
      <c r="BU785" s="12" t="str">
        <f>IF(AND(BT785="Y",BQ785&gt;1),"Y","")</f>
        <v/>
      </c>
      <c r="BV785" s="12" t="str">
        <f>IF(AND(BT785="Y",BQ785&lt;1),"Y","")</f>
        <v/>
      </c>
      <c r="BW785" s="12" t="str">
        <f>IF(BQ785&gt;1,IF(BQ784&gt;1,"Y",""),"")</f>
        <v/>
      </c>
      <c r="BX785" s="12" t="str">
        <f>IF(BQ785&lt;1,IF(BQ784&lt;1,"Y",""),"")</f>
        <v/>
      </c>
      <c r="BY785" s="2"/>
      <c r="BZ785" s="2"/>
      <c r="CA785" s="2"/>
    </row>
    <row r="786" spans="2:79">
      <c r="B786" s="4" t="str">
        <f>IF(G786=G787,IF(G786&gt;G785,G786&amp;"_O",""),G786&amp;"_C")</f>
        <v/>
      </c>
      <c r="C786" s="14">
        <f ca="1">RANDBETWEEN(0,1000)/1000</f>
        <v>0.98299999999999998</v>
      </c>
      <c r="D786" s="16">
        <f>D785+1</f>
        <v>782</v>
      </c>
      <c r="E786" s="10">
        <f>ROUNDDOWN(D786/52,0)+1</f>
        <v>16</v>
      </c>
      <c r="F786" s="15">
        <f>F785+7</f>
        <v>50094</v>
      </c>
      <c r="G786" s="4">
        <f>YEAR(F786)</f>
        <v>2037</v>
      </c>
      <c r="H786" s="33">
        <v>0.159</v>
      </c>
      <c r="I786" s="33">
        <v>0.72799999999999998</v>
      </c>
      <c r="J786" s="33">
        <v>0.115</v>
      </c>
      <c r="K786" s="16" t="str">
        <f>IF(M785&gt;1,"Up","Down")</f>
        <v>Down</v>
      </c>
      <c r="L786" s="16" t="str">
        <f>IF(K786="Up",IF(H786&lt;$BJ$7,"Up","Down"),IF(H786&lt;$BK$7,"Down","Up"))</f>
        <v>Down</v>
      </c>
      <c r="M786" s="17">
        <f>IF(L786="Up",INDEX($AK$5:$AK$1005,MATCH(I786,$AI$5:$AI$1005,0),1),INDEX($AL$5:$AL$1005,MATCH(J786,$AI$5:$AI$1005,0),1))</f>
        <v>0.96450379120497343</v>
      </c>
      <c r="N786" s="16" t="str">
        <f>IF(P785&gt;1,"Up","Down")</f>
        <v>Down</v>
      </c>
      <c r="O786" s="16" t="str">
        <f>IF(N786="Up",IF(H786&lt;$BJ$12,"Up","Down"),IF(H786&lt;$BK$12,"Down","Up"))</f>
        <v>Down</v>
      </c>
      <c r="P786" s="17">
        <f>IF(O786="Up",INDEX($AP$5:$AP$1005,MATCH(I786,$AI$5:$AI$1005,0),1),INDEX($AQ$5:$AQ$1005,MATCH(J786,$AI$5:$AI$1005,0),1))</f>
        <v>0.95305467429566193</v>
      </c>
      <c r="Q786" s="19">
        <f>T785</f>
        <v>105725.04849356816</v>
      </c>
      <c r="R786" s="19">
        <f>INDEX(model!$S$5:$S$35,MATCH(G786,model!$Q$5:$Q$35,0),1)*model!$O$5</f>
        <v>0</v>
      </c>
      <c r="S786" s="19">
        <f>IF(RIGHT(B786,1)="C",T785*INDEX(model!$T$5:$T$35,MATCH(G786,model!$Q$5:$Q$35,0),1),0)</f>
        <v>0</v>
      </c>
      <c r="T786" s="19">
        <f>(Q786+R786-S786)*M786</f>
        <v>101972.21009737616</v>
      </c>
      <c r="U786" s="19">
        <f>X785</f>
        <v>166432.31063330153</v>
      </c>
      <c r="V786" s="19">
        <f>INDEX(model!$S$5:$S$35,MATCH(G786,model!$Q$5:$Q$35,0),1)*model!$O$6</f>
        <v>0</v>
      </c>
      <c r="W786" s="19">
        <f>IF(RIGHT(B786,1)="C",X785*INDEX(model!$T$5:$T$35,MATCH(G786,model!$Q$5:$Q$35,0),1),0)</f>
        <v>0</v>
      </c>
      <c r="X786" s="19">
        <f>(U786+V786-W786)*P786</f>
        <v>158619.09160289561</v>
      </c>
      <c r="Y786" s="19"/>
      <c r="Z786" s="36" t="str">
        <f>K786&amp;L786</f>
        <v>DownDown</v>
      </c>
      <c r="AA786" s="36" t="str">
        <f>N786&amp;O786</f>
        <v>DownDown</v>
      </c>
      <c r="AB786" s="19"/>
      <c r="AC786" s="19"/>
      <c r="AD786" s="19"/>
      <c r="AE786" s="19"/>
      <c r="AI786" s="18">
        <f>ROUND(AI785-0.001,3)</f>
        <v>0.219</v>
      </c>
      <c r="AJ786" s="9">
        <f t="array" ref="AJ786">PERCENTILE(IF($BB$5:$BB$2729="Y",$AY$5:$AY$2729),$AI786)</f>
        <v>0.98789779474384698</v>
      </c>
      <c r="AK786" s="9">
        <f t="array" ref="AK786">PERCENTILE(IF($BC$5:$BC$2729="Y",$AY$5:$AY$2729),$AI786)</f>
        <v>1.0053969159632861</v>
      </c>
      <c r="AL786" s="9">
        <f t="array" ref="AL786">PERCENTILE(IF($BD$5:$BD$2729="Y",$AY$5:$AY$2729),$AI786)</f>
        <v>0.97571694662633834</v>
      </c>
      <c r="AM786" s="41" t="str">
        <f>IF(AI786&lt;$BJ$7,"Up","Down")</f>
        <v>Up</v>
      </c>
      <c r="AN786" s="41" t="str">
        <f>IF(AI786&lt;$BK$7,"Down","Up")</f>
        <v>Down</v>
      </c>
      <c r="AO786" s="9">
        <f t="array" ref="AO786">PERCENTILE(IF($BT$5:$BT$2729="Y",$BQ$5:$BQ$2729),$AI786)</f>
        <v>0.98493342766214076</v>
      </c>
      <c r="AP786" s="9">
        <f t="array" ref="AP786">PERCENTILE(IF($BU$5:$BU$2729="Y",$BQ$5:$BQ$2729),$AI786)</f>
        <v>1.0073918215840754</v>
      </c>
      <c r="AQ786" s="9">
        <f t="array" ref="AQ786">PERCENTILE(IF($BV$5:$BV$2729="Y",$BQ$5:$BQ$2729),$AI786)</f>
        <v>0.96738399591749458</v>
      </c>
      <c r="AR786" s="41" t="str">
        <f>IF(AI786&lt;$BJ$12,"Up","Down")</f>
        <v>Up</v>
      </c>
      <c r="AS786" s="41" t="str">
        <f>IF(AI786&lt;$BK$12,"Down","Up")</f>
        <v>Down</v>
      </c>
      <c r="AU786" s="4" t="str">
        <f>IF(AZ786=AZ787,IF(AZ786&gt;AZ785,AZ786&amp;"_O",""),AZ786&amp;"_C")</f>
        <v/>
      </c>
      <c r="AV786" s="7" t="str">
        <f>IF(RIGHT(AU786,1)="C",AX786/INDEX($AX$5:$AX$2729,MATCH(AZ786&amp;"_O",$AU$5:$AU$2729,0),1),"")</f>
        <v/>
      </c>
      <c r="AW786" s="38">
        <v>31037</v>
      </c>
      <c r="AX786" s="37">
        <v>165.51</v>
      </c>
      <c r="AY786" s="7">
        <f>AX786/AX785</f>
        <v>1.0173335791997049</v>
      </c>
      <c r="AZ786" s="4">
        <f>YEAR(AW786)</f>
        <v>1984</v>
      </c>
      <c r="BA786" s="2" t="s">
        <v>6</v>
      </c>
      <c r="BB786" s="12" t="str">
        <f>INDEX($CD$5:$CD$10,MATCH(BA786,$CC$5:$CC$10,0),1)</f>
        <v/>
      </c>
      <c r="BC786" s="12" t="str">
        <f>IF(AND(BB786="Y",AY786&gt;1),"Y","")</f>
        <v/>
      </c>
      <c r="BD786" s="12" t="str">
        <f>IF(AND(BB786="Y",AY786&lt;1),"Y","")</f>
        <v/>
      </c>
      <c r="BE786" s="12" t="str">
        <f>IF(AY786&gt;1,IF(AY785&gt;1,"Y",""),"")</f>
        <v>Y</v>
      </c>
      <c r="BF786" s="12" t="str">
        <f>IF(AY786&lt;1,IF(AY785&lt;1,"Y",""),"")</f>
        <v/>
      </c>
      <c r="BG786" s="2"/>
      <c r="BH786" s="2"/>
      <c r="BI786" s="2"/>
      <c r="BJ786" s="2"/>
      <c r="BK786" s="2"/>
      <c r="BL786" s="2"/>
      <c r="BM786" s="4" t="str">
        <f>IF(BR786=BR787,IF(BR786&gt;BR785,BR786&amp;"_O",""),BR786&amp;"_C")</f>
        <v/>
      </c>
      <c r="BN786" s="7" t="str">
        <f>IF(RIGHT(BM786,1)="C",BP786/INDEX($BP$5:$BP$2729,MATCH(BR786&amp;"_O",$BM$5:$BM$2729,0),1),"")</f>
        <v/>
      </c>
      <c r="BO786" s="38">
        <v>31436</v>
      </c>
      <c r="BP786" s="3">
        <v>328.9</v>
      </c>
      <c r="BQ786" s="7">
        <f>BP786/BP785</f>
        <v>0.99455700030238881</v>
      </c>
      <c r="BR786" s="4">
        <f>YEAR(BO786)</f>
        <v>1986</v>
      </c>
      <c r="BS786" s="2" t="s">
        <v>6</v>
      </c>
      <c r="BT786" s="12" t="str">
        <f>INDEX($CD$5:$CD$10,MATCH(BS786,$CC$5:$CC$10,0),1)</f>
        <v/>
      </c>
      <c r="BU786" s="12" t="str">
        <f>IF(AND(BT786="Y",BQ786&gt;1),"Y","")</f>
        <v/>
      </c>
      <c r="BV786" s="12" t="str">
        <f>IF(AND(BT786="Y",BQ786&lt;1),"Y","")</f>
        <v/>
      </c>
      <c r="BW786" s="12" t="str">
        <f>IF(BQ786&gt;1,IF(BQ785&gt;1,"Y",""),"")</f>
        <v/>
      </c>
      <c r="BX786" s="12" t="str">
        <f>IF(BQ786&lt;1,IF(BQ785&lt;1,"Y",""),"")</f>
        <v/>
      </c>
      <c r="BY786" s="2"/>
      <c r="BZ786" s="2"/>
      <c r="CA786" s="2"/>
    </row>
    <row r="787" spans="2:79">
      <c r="B787" s="4" t="str">
        <f>IF(G787=G788,IF(G787&gt;G786,G787&amp;"_O",""),G787&amp;"_C")</f>
        <v/>
      </c>
      <c r="C787" s="14">
        <f ca="1">RANDBETWEEN(0,1000)/1000</f>
        <v>5.8000000000000003E-2</v>
      </c>
      <c r="D787" s="16">
        <f>D786+1</f>
        <v>783</v>
      </c>
      <c r="E787" s="10">
        <f>ROUNDDOWN(D787/52,0)+1</f>
        <v>16</v>
      </c>
      <c r="F787" s="15">
        <f>F786+7</f>
        <v>50101</v>
      </c>
      <c r="G787" s="4">
        <f>YEAR(F787)</f>
        <v>2037</v>
      </c>
      <c r="H787" s="33">
        <v>0.57799999999999996</v>
      </c>
      <c r="I787" s="33">
        <v>0.82299999999999995</v>
      </c>
      <c r="J787" s="33">
        <v>8.5000000000000006E-2</v>
      </c>
      <c r="K787" s="16" t="str">
        <f>IF(M786&gt;1,"Up","Down")</f>
        <v>Down</v>
      </c>
      <c r="L787" s="16" t="str">
        <f>IF(K787="Up",IF(H787&lt;$BJ$7,"Up","Down"),IF(H787&lt;$BK$7,"Down","Up"))</f>
        <v>Up</v>
      </c>
      <c r="M787" s="17">
        <f>IF(L787="Up",INDEX($AK$5:$AK$1005,MATCH(I787,$AI$5:$AI$1005,0),1),INDEX($AL$5:$AL$1005,MATCH(J787,$AI$5:$AI$1005,0),1))</f>
        <v>1.0260211427869674</v>
      </c>
      <c r="N787" s="16" t="str">
        <f>IF(P786&gt;1,"Up","Down")</f>
        <v>Down</v>
      </c>
      <c r="O787" s="16" t="str">
        <f>IF(N787="Up",IF(H787&lt;$BJ$12,"Up","Down"),IF(H787&lt;$BK$12,"Down","Up"))</f>
        <v>Up</v>
      </c>
      <c r="P787" s="17">
        <f>IF(O787="Up",INDEX($AP$5:$AP$1005,MATCH(I787,$AI$5:$AI$1005,0),1),INDEX($AQ$5:$AQ$1005,MATCH(J787,$AI$5:$AI$1005,0),1))</f>
        <v>1.0349130718954223</v>
      </c>
      <c r="Q787" s="19">
        <f>T786</f>
        <v>101972.21009737616</v>
      </c>
      <c r="R787" s="19">
        <f>INDEX(model!$S$5:$S$35,MATCH(G787,model!$Q$5:$Q$35,0),1)*model!$O$5</f>
        <v>0</v>
      </c>
      <c r="S787" s="19">
        <f>IF(RIGHT(B787,1)="C",T786*INDEX(model!$T$5:$T$35,MATCH(G787,model!$Q$5:$Q$35,0),1),0)</f>
        <v>0</v>
      </c>
      <c r="T787" s="19">
        <f>(Q787+R787-S787)*M787</f>
        <v>104625.64353662262</v>
      </c>
      <c r="U787" s="19">
        <f>X786</f>
        <v>158619.09160289561</v>
      </c>
      <c r="V787" s="19">
        <f>INDEX(model!$S$5:$S$35,MATCH(G787,model!$Q$5:$Q$35,0),1)*model!$O$6</f>
        <v>0</v>
      </c>
      <c r="W787" s="19">
        <f>IF(RIGHT(B787,1)="C",X786*INDEX(model!$T$5:$T$35,MATCH(G787,model!$Q$5:$Q$35,0),1),0)</f>
        <v>0</v>
      </c>
      <c r="X787" s="19">
        <f>(U787+V787-W787)*P787</f>
        <v>164156.97135201408</v>
      </c>
      <c r="Y787" s="19"/>
      <c r="Z787" s="36" t="str">
        <f>K787&amp;L787</f>
        <v>DownUp</v>
      </c>
      <c r="AA787" s="36" t="str">
        <f>N787&amp;O787</f>
        <v>DownUp</v>
      </c>
      <c r="AB787" s="19"/>
      <c r="AC787" s="19"/>
      <c r="AD787" s="19"/>
      <c r="AE787" s="19"/>
      <c r="AI787" s="18">
        <f>ROUND(AI786-0.001,3)</f>
        <v>0.218</v>
      </c>
      <c r="AJ787" s="9">
        <f t="array" ref="AJ787">PERCENTILE(IF($BB$5:$BB$2729="Y",$AY$5:$AY$2729),$AI787)</f>
        <v>0.98787195834831998</v>
      </c>
      <c r="AK787" s="9">
        <f t="array" ref="AK787">PERCENTILE(IF($BC$5:$BC$2729="Y",$AY$5:$AY$2729),$AI787)</f>
        <v>1.0053959480849557</v>
      </c>
      <c r="AL787" s="9">
        <f t="array" ref="AL787">PERCENTILE(IF($BD$5:$BD$2729="Y",$AY$5:$AY$2729),$AI787)</f>
        <v>0.9756827367695553</v>
      </c>
      <c r="AM787" s="41" t="str">
        <f>IF(AI787&lt;$BJ$7,"Up","Down")</f>
        <v>Up</v>
      </c>
      <c r="AN787" s="41" t="str">
        <f>IF(AI787&lt;$BK$7,"Down","Up")</f>
        <v>Down</v>
      </c>
      <c r="AO787" s="9">
        <f t="array" ref="AO787">PERCENTILE(IF($BT$5:$BT$2729="Y",$BQ$5:$BQ$2729),$AI787)</f>
        <v>0.98468629867595503</v>
      </c>
      <c r="AP787" s="9">
        <f t="array" ref="AP787">PERCENTILE(IF($BU$5:$BU$2729="Y",$BQ$5:$BQ$2729),$AI787)</f>
        <v>1.007377138402793</v>
      </c>
      <c r="AQ787" s="9">
        <f t="array" ref="AQ787">PERCENTILE(IF($BV$5:$BV$2729="Y",$BQ$5:$BQ$2729),$AI787)</f>
        <v>0.96729690092493559</v>
      </c>
      <c r="AR787" s="41" t="str">
        <f>IF(AI787&lt;$BJ$12,"Up","Down")</f>
        <v>Up</v>
      </c>
      <c r="AS787" s="41" t="str">
        <f>IF(AI787&lt;$BK$12,"Down","Up")</f>
        <v>Down</v>
      </c>
      <c r="AU787" s="4" t="str">
        <f>IF(AZ787=AZ788,IF(AZ787&gt;AZ786,AZ787&amp;"_O",""),AZ787&amp;"_C")</f>
        <v>1984_C</v>
      </c>
      <c r="AV787" s="7">
        <f>IF(RIGHT(AU787,1)="C",AX787/INDEX($AX$5:$AX$2729,MATCH(AZ787&amp;"_O",$AU$5:$AU$2729,0),1),"")</f>
        <v>0.98215973534971635</v>
      </c>
      <c r="AW787" s="38">
        <v>31044</v>
      </c>
      <c r="AX787" s="37">
        <v>166.26</v>
      </c>
      <c r="AY787" s="7">
        <f>AX787/AX786</f>
        <v>1.0045314482508609</v>
      </c>
      <c r="AZ787" s="4">
        <f>YEAR(AW787)</f>
        <v>1984</v>
      </c>
      <c r="BA787" s="2" t="s">
        <v>6</v>
      </c>
      <c r="BB787" s="12" t="str">
        <f>INDEX($CD$5:$CD$10,MATCH(BA787,$CC$5:$CC$10,0),1)</f>
        <v/>
      </c>
      <c r="BC787" s="12" t="str">
        <f>IF(AND(BB787="Y",AY787&gt;1),"Y","")</f>
        <v/>
      </c>
      <c r="BD787" s="12" t="str">
        <f>IF(AND(BB787="Y",AY787&lt;1),"Y","")</f>
        <v/>
      </c>
      <c r="BE787" s="12" t="str">
        <f>IF(AY787&gt;1,IF(AY786&gt;1,"Y",""),"")</f>
        <v>Y</v>
      </c>
      <c r="BF787" s="12" t="str">
        <f>IF(AY787&lt;1,IF(AY786&lt;1,"Y",""),"")</f>
        <v/>
      </c>
      <c r="BG787" s="2"/>
      <c r="BH787" s="2"/>
      <c r="BI787" s="2"/>
      <c r="BJ787" s="2"/>
      <c r="BK787" s="2"/>
      <c r="BL787" s="2"/>
      <c r="BM787" s="4" t="str">
        <f>IF(BR787=BR788,IF(BR787&gt;BR786,BR787&amp;"_O",""),BR787&amp;"_C")</f>
        <v/>
      </c>
      <c r="BN787" s="7" t="str">
        <f>IF(RIGHT(BM787,1)="C",BP787/INDEX($BP$5:$BP$2729,MATCH(BR787&amp;"_O",$BM$5:$BM$2729,0),1),"")</f>
        <v/>
      </c>
      <c r="BO787" s="38">
        <v>31443</v>
      </c>
      <c r="BP787" s="3">
        <v>335.8</v>
      </c>
      <c r="BQ787" s="7">
        <f>BP787/BP786</f>
        <v>1.020979020979021</v>
      </c>
      <c r="BR787" s="4">
        <f>YEAR(BO787)</f>
        <v>1986</v>
      </c>
      <c r="BS787" s="2" t="s">
        <v>6</v>
      </c>
      <c r="BT787" s="12" t="str">
        <f>INDEX($CD$5:$CD$10,MATCH(BS787,$CC$5:$CC$10,0),1)</f>
        <v/>
      </c>
      <c r="BU787" s="12" t="str">
        <f>IF(AND(BT787="Y",BQ787&gt;1),"Y","")</f>
        <v/>
      </c>
      <c r="BV787" s="12" t="str">
        <f>IF(AND(BT787="Y",BQ787&lt;1),"Y","")</f>
        <v/>
      </c>
      <c r="BW787" s="12" t="str">
        <f>IF(BQ787&gt;1,IF(BQ786&gt;1,"Y",""),"")</f>
        <v/>
      </c>
      <c r="BX787" s="12" t="str">
        <f>IF(BQ787&lt;1,IF(BQ786&lt;1,"Y",""),"")</f>
        <v/>
      </c>
      <c r="BY787" s="2"/>
      <c r="BZ787" s="2"/>
      <c r="CA787" s="2"/>
    </row>
    <row r="788" spans="2:79">
      <c r="B788" s="4" t="str">
        <f>IF(G788=G789,IF(G788&gt;G787,G788&amp;"_O",""),G788&amp;"_C")</f>
        <v/>
      </c>
      <c r="C788" s="14">
        <f ca="1">RANDBETWEEN(0,1000)/1000</f>
        <v>0.20599999999999999</v>
      </c>
      <c r="D788" s="16">
        <f>D787+1</f>
        <v>784</v>
      </c>
      <c r="E788" s="10">
        <f>ROUNDDOWN(D788/52,0)+1</f>
        <v>16</v>
      </c>
      <c r="F788" s="15">
        <f>F787+7</f>
        <v>50108</v>
      </c>
      <c r="G788" s="4">
        <f>YEAR(F788)</f>
        <v>2037</v>
      </c>
      <c r="H788" s="33">
        <v>0.58199999999999996</v>
      </c>
      <c r="I788" s="33">
        <v>0.94299999999999995</v>
      </c>
      <c r="J788" s="33">
        <v>0.53200000000000003</v>
      </c>
      <c r="K788" s="16" t="str">
        <f>IF(M787&gt;1,"Up","Down")</f>
        <v>Up</v>
      </c>
      <c r="L788" s="16" t="str">
        <f>IF(K788="Up",IF(H788&lt;$BJ$7,"Up","Down"),IF(H788&lt;$BK$7,"Down","Up"))</f>
        <v>Down</v>
      </c>
      <c r="M788" s="17">
        <f>IF(L788="Up",INDEX($AK$5:$AK$1005,MATCH(I788,$AI$5:$AI$1005,0),1),INDEX($AL$5:$AL$1005,MATCH(J788,$AI$5:$AI$1005,0),1))</f>
        <v>0.9884403459336053</v>
      </c>
      <c r="N788" s="16" t="str">
        <f>IF(P787&gt;1,"Up","Down")</f>
        <v>Up</v>
      </c>
      <c r="O788" s="16" t="str">
        <f>IF(N788="Up",IF(H788&lt;$BJ$12,"Up","Down"),IF(H788&lt;$BK$12,"Down","Up"))</f>
        <v>Down</v>
      </c>
      <c r="P788" s="17">
        <f>IF(O788="Up",INDEX($AP$5:$AP$1005,MATCH(I788,$AI$5:$AI$1005,0),1),INDEX($AQ$5:$AQ$1005,MATCH(J788,$AI$5:$AI$1005,0),1))</f>
        <v>0.98653430368076933</v>
      </c>
      <c r="Q788" s="19">
        <f>T787</f>
        <v>104625.64353662262</v>
      </c>
      <c r="R788" s="19">
        <f>INDEX(model!$S$5:$S$35,MATCH(G788,model!$Q$5:$Q$35,0),1)*model!$O$5</f>
        <v>0</v>
      </c>
      <c r="S788" s="19">
        <f>IF(RIGHT(B788,1)="C",T787*INDEX(model!$T$5:$T$35,MATCH(G788,model!$Q$5:$Q$35,0),1),0)</f>
        <v>0</v>
      </c>
      <c r="T788" s="19">
        <f>(Q788+R788-S788)*M788</f>
        <v>103416.20729086534</v>
      </c>
      <c r="U788" s="19">
        <f>X787</f>
        <v>164156.97135201408</v>
      </c>
      <c r="V788" s="19">
        <f>INDEX(model!$S$5:$S$35,MATCH(G788,model!$Q$5:$Q$35,0),1)*model!$O$6</f>
        <v>0</v>
      </c>
      <c r="W788" s="19">
        <f>IF(RIGHT(B788,1)="C",X787*INDEX(model!$T$5:$T$35,MATCH(G788,model!$Q$5:$Q$35,0),1),0)</f>
        <v>0</v>
      </c>
      <c r="X788" s="19">
        <f>(U788+V788-W788)*P788</f>
        <v>161946.4834271032</v>
      </c>
      <c r="Y788" s="19"/>
      <c r="Z788" s="36" t="str">
        <f>K788&amp;L788</f>
        <v>UpDown</v>
      </c>
      <c r="AA788" s="36" t="str">
        <f>N788&amp;O788</f>
        <v>UpDown</v>
      </c>
      <c r="AB788" s="19"/>
      <c r="AC788" s="19"/>
      <c r="AD788" s="19"/>
      <c r="AE788" s="19"/>
      <c r="AI788" s="18">
        <f>ROUND(AI787-0.001,3)</f>
        <v>0.217</v>
      </c>
      <c r="AJ788" s="9">
        <f t="array" ref="AJ788">PERCENTILE(IF($BB$5:$BB$2729="Y",$AY$5:$AY$2729),$AI788)</f>
        <v>0.98783896787914449</v>
      </c>
      <c r="AK788" s="9">
        <f t="array" ref="AK788">PERCENTILE(IF($BC$5:$BC$2729="Y",$AY$5:$AY$2729),$AI788)</f>
        <v>1.0053736324410736</v>
      </c>
      <c r="AL788" s="9">
        <f t="array" ref="AL788">PERCENTILE(IF($BD$5:$BD$2729="Y",$AY$5:$AY$2729),$AI788)</f>
        <v>0.97560494999692116</v>
      </c>
      <c r="AM788" s="41" t="str">
        <f>IF(AI788&lt;$BJ$7,"Up","Down")</f>
        <v>Up</v>
      </c>
      <c r="AN788" s="41" t="str">
        <f>IF(AI788&lt;$BK$7,"Down","Up")</f>
        <v>Down</v>
      </c>
      <c r="AO788" s="9">
        <f t="array" ref="AO788">PERCENTILE(IF($BT$5:$BT$2729="Y",$BQ$5:$BQ$2729),$AI788)</f>
        <v>0.98458594190231219</v>
      </c>
      <c r="AP788" s="9">
        <f t="array" ref="AP788">PERCENTILE(IF($BU$5:$BU$2729="Y",$BQ$5:$BQ$2729),$AI788)</f>
        <v>1.0073534893572829</v>
      </c>
      <c r="AQ788" s="9">
        <f t="array" ref="AQ788">PERCENTILE(IF($BV$5:$BV$2729="Y",$BQ$5:$BQ$2729),$AI788)</f>
        <v>0.96687430905324123</v>
      </c>
      <c r="AR788" s="41" t="str">
        <f>IF(AI788&lt;$BJ$12,"Up","Down")</f>
        <v>Up</v>
      </c>
      <c r="AS788" s="41" t="str">
        <f>IF(AI788&lt;$BK$12,"Down","Up")</f>
        <v>Down</v>
      </c>
      <c r="AU788" s="4" t="str">
        <f>IF(AZ788=AZ789,IF(AZ788&gt;AZ787,AZ788&amp;"_O",""),AZ788&amp;"_C")</f>
        <v>1985_O</v>
      </c>
      <c r="AV788" s="7" t="str">
        <f>IF(RIGHT(AU788,1)="C",AX788/INDEX($AX$5:$AX$2729,MATCH(AZ788&amp;"_O",$AU$5:$AU$2729,0),1),"")</f>
        <v/>
      </c>
      <c r="AW788" s="38">
        <v>31051</v>
      </c>
      <c r="AX788" s="37">
        <v>163.68</v>
      </c>
      <c r="AY788" s="7">
        <f>AX788/AX787</f>
        <v>0.98448213641284743</v>
      </c>
      <c r="AZ788" s="4">
        <f>YEAR(AW788)</f>
        <v>1985</v>
      </c>
      <c r="BA788" s="2" t="s">
        <v>6</v>
      </c>
      <c r="BB788" s="12" t="str">
        <f>INDEX($CD$5:$CD$10,MATCH(BA788,$CC$5:$CC$10,0),1)</f>
        <v/>
      </c>
      <c r="BC788" s="12" t="str">
        <f>IF(AND(BB788="Y",AY788&gt;1),"Y","")</f>
        <v/>
      </c>
      <c r="BD788" s="12" t="str">
        <f>IF(AND(BB788="Y",AY788&lt;1),"Y","")</f>
        <v/>
      </c>
      <c r="BE788" s="12" t="str">
        <f>IF(AY788&gt;1,IF(AY787&gt;1,"Y",""),"")</f>
        <v/>
      </c>
      <c r="BF788" s="12" t="str">
        <f>IF(AY788&lt;1,IF(AY787&lt;1,"Y",""),"")</f>
        <v/>
      </c>
      <c r="BG788" s="2"/>
      <c r="BH788" s="2"/>
      <c r="BI788" s="2"/>
      <c r="BJ788" s="2"/>
      <c r="BK788" s="2"/>
      <c r="BL788" s="2"/>
      <c r="BM788" s="4" t="str">
        <f>IF(BR788=BR789,IF(BR788&gt;BR787,BR788&amp;"_O",""),BR788&amp;"_C")</f>
        <v/>
      </c>
      <c r="BN788" s="7" t="str">
        <f>IF(RIGHT(BM788,1)="C",BP788/INDEX($BP$5:$BP$2729,MATCH(BR788&amp;"_O",$BM$5:$BM$2729,0),1),"")</f>
        <v/>
      </c>
      <c r="BO788" s="38">
        <v>31450</v>
      </c>
      <c r="BP788" s="3">
        <v>342.2</v>
      </c>
      <c r="BQ788" s="7">
        <f>BP788/BP787</f>
        <v>1.0190589636688505</v>
      </c>
      <c r="BR788" s="4">
        <f>YEAR(BO788)</f>
        <v>1986</v>
      </c>
      <c r="BS788" s="2" t="s">
        <v>6</v>
      </c>
      <c r="BT788" s="12" t="str">
        <f>INDEX($CD$5:$CD$10,MATCH(BS788,$CC$5:$CC$10,0),1)</f>
        <v/>
      </c>
      <c r="BU788" s="12" t="str">
        <f>IF(AND(BT788="Y",BQ788&gt;1),"Y","")</f>
        <v/>
      </c>
      <c r="BV788" s="12" t="str">
        <f>IF(AND(BT788="Y",BQ788&lt;1),"Y","")</f>
        <v/>
      </c>
      <c r="BW788" s="12" t="str">
        <f>IF(BQ788&gt;1,IF(BQ787&gt;1,"Y",""),"")</f>
        <v>Y</v>
      </c>
      <c r="BX788" s="12" t="str">
        <f>IF(BQ788&lt;1,IF(BQ787&lt;1,"Y",""),"")</f>
        <v/>
      </c>
      <c r="BY788" s="2"/>
      <c r="BZ788" s="2"/>
      <c r="CA788" s="2"/>
    </row>
    <row r="789" spans="2:79">
      <c r="B789" s="4" t="str">
        <f>IF(G789=G790,IF(G789&gt;G788,G789&amp;"_O",""),G789&amp;"_C")</f>
        <v/>
      </c>
      <c r="C789" s="14">
        <f ca="1">RANDBETWEEN(0,1000)/1000</f>
        <v>0.28000000000000003</v>
      </c>
      <c r="D789" s="16">
        <f>D788+1</f>
        <v>785</v>
      </c>
      <c r="E789" s="10">
        <f>ROUNDDOWN(D789/52,0)+1</f>
        <v>16</v>
      </c>
      <c r="F789" s="15">
        <f>F788+7</f>
        <v>50115</v>
      </c>
      <c r="G789" s="4">
        <f>YEAR(F789)</f>
        <v>2037</v>
      </c>
      <c r="H789" s="33">
        <v>0.29599999999999999</v>
      </c>
      <c r="I789" s="33">
        <v>0.29499999999999998</v>
      </c>
      <c r="J789" s="33">
        <v>0.54900000000000004</v>
      </c>
      <c r="K789" s="16" t="str">
        <f>IF(M788&gt;1,"Up","Down")</f>
        <v>Down</v>
      </c>
      <c r="L789" s="16" t="str">
        <f>IF(K789="Up",IF(H789&lt;$BJ$7,"Up","Down"),IF(H789&lt;$BK$7,"Down","Up"))</f>
        <v>Down</v>
      </c>
      <c r="M789" s="17">
        <f>IF(L789="Up",INDEX($AK$5:$AK$1005,MATCH(I789,$AI$5:$AI$1005,0),1),INDEX($AL$5:$AL$1005,MATCH(J789,$AI$5:$AI$1005,0),1))</f>
        <v>0.98889620656961219</v>
      </c>
      <c r="N789" s="16" t="str">
        <f>IF(P788&gt;1,"Up","Down")</f>
        <v>Down</v>
      </c>
      <c r="O789" s="16" t="str">
        <f>IF(N789="Up",IF(H789&lt;$BJ$12,"Up","Down"),IF(H789&lt;$BK$12,"Down","Up"))</f>
        <v>Down</v>
      </c>
      <c r="P789" s="17">
        <f>IF(O789="Up",INDEX($AP$5:$AP$1005,MATCH(I789,$AI$5:$AI$1005,0),1),INDEX($AQ$5:$AQ$1005,MATCH(J789,$AI$5:$AI$1005,0),1))</f>
        <v>0.9872947812596895</v>
      </c>
      <c r="Q789" s="19">
        <f>T788</f>
        <v>103416.20729086534</v>
      </c>
      <c r="R789" s="19">
        <f>INDEX(model!$S$5:$S$35,MATCH(G789,model!$Q$5:$Q$35,0),1)*model!$O$5</f>
        <v>0</v>
      </c>
      <c r="S789" s="19">
        <f>IF(RIGHT(B789,1)="C",T788*INDEX(model!$T$5:$T$35,MATCH(G789,model!$Q$5:$Q$35,0),1),0)</f>
        <v>0</v>
      </c>
      <c r="T789" s="19">
        <f>(Q789+R789-S789)*M789</f>
        <v>102267.89508775341</v>
      </c>
      <c r="U789" s="19">
        <f>X788</f>
        <v>161946.4834271032</v>
      </c>
      <c r="V789" s="19">
        <f>INDEX(model!$S$5:$S$35,MATCH(G789,model!$Q$5:$Q$35,0),1)*model!$O$6</f>
        <v>0</v>
      </c>
      <c r="W789" s="19">
        <f>IF(RIGHT(B789,1)="C",X788*INDEX(model!$T$5:$T$35,MATCH(G789,model!$Q$5:$Q$35,0),1),0)</f>
        <v>0</v>
      </c>
      <c r="X789" s="19">
        <f>(U789+V789-W789)*P789</f>
        <v>159888.91793093778</v>
      </c>
      <c r="Y789" s="19"/>
      <c r="Z789" s="36" t="str">
        <f>K789&amp;L789</f>
        <v>DownDown</v>
      </c>
      <c r="AA789" s="36" t="str">
        <f>N789&amp;O789</f>
        <v>DownDown</v>
      </c>
      <c r="AB789" s="19"/>
      <c r="AC789" s="19"/>
      <c r="AD789" s="19"/>
      <c r="AE789" s="19"/>
      <c r="AI789" s="18">
        <f>ROUND(AI788-0.001,3)</f>
        <v>0.216</v>
      </c>
      <c r="AJ789" s="9">
        <f t="array" ref="AJ789">PERCENTILE(IF($BB$5:$BB$2729="Y",$AY$5:$AY$2729),$AI789)</f>
        <v>0.98776759560195126</v>
      </c>
      <c r="AK789" s="9">
        <f t="array" ref="AK789">PERCENTILE(IF($BC$5:$BC$2729="Y",$AY$5:$AY$2729),$AI789)</f>
        <v>1.0053586425598657</v>
      </c>
      <c r="AL789" s="9">
        <f t="array" ref="AL789">PERCENTILE(IF($BD$5:$BD$2729="Y",$AY$5:$AY$2729),$AI789)</f>
        <v>0.97559181327093314</v>
      </c>
      <c r="AM789" s="41" t="str">
        <f>IF(AI789&lt;$BJ$7,"Up","Down")</f>
        <v>Up</v>
      </c>
      <c r="AN789" s="41" t="str">
        <f>IF(AI789&lt;$BK$7,"Down","Up")</f>
        <v>Down</v>
      </c>
      <c r="AO789" s="9">
        <f t="array" ref="AO789">PERCENTILE(IF($BT$5:$BT$2729="Y",$BQ$5:$BQ$2729),$AI789)</f>
        <v>0.98457260098448085</v>
      </c>
      <c r="AP789" s="9">
        <f t="array" ref="AP789">PERCENTILE(IF($BU$5:$BU$2729="Y",$BQ$5:$BQ$2729),$AI789)</f>
        <v>1.0073267750033181</v>
      </c>
      <c r="AQ789" s="9">
        <f t="array" ref="AQ789">PERCENTILE(IF($BV$5:$BV$2729="Y",$BQ$5:$BQ$2729),$AI789)</f>
        <v>0.96664993245701936</v>
      </c>
      <c r="AR789" s="41" t="str">
        <f>IF(AI789&lt;$BJ$12,"Up","Down")</f>
        <v>Up</v>
      </c>
      <c r="AS789" s="41" t="str">
        <f>IF(AI789&lt;$BK$12,"Down","Up")</f>
        <v>Down</v>
      </c>
      <c r="AU789" s="4" t="str">
        <f>IF(AZ789=AZ790,IF(AZ789&gt;AZ788,AZ789&amp;"_O",""),AZ789&amp;"_C")</f>
        <v/>
      </c>
      <c r="AV789" s="7" t="str">
        <f>IF(RIGHT(AU789,1)="C",AX789/INDEX($AX$5:$AX$2729,MATCH(AZ789&amp;"_O",$AU$5:$AU$2729,0),1),"")</f>
        <v/>
      </c>
      <c r="AW789" s="38">
        <v>31058</v>
      </c>
      <c r="AX789" s="37">
        <v>167.91</v>
      </c>
      <c r="AY789" s="7">
        <f>AX789/AX788</f>
        <v>1.0258431085043989</v>
      </c>
      <c r="AZ789" s="4">
        <f>YEAR(AW789)</f>
        <v>1985</v>
      </c>
      <c r="BA789" s="2" t="s">
        <v>6</v>
      </c>
      <c r="BB789" s="12" t="str">
        <f>INDEX($CD$5:$CD$10,MATCH(BA789,$CC$5:$CC$10,0),1)</f>
        <v/>
      </c>
      <c r="BC789" s="12" t="str">
        <f>IF(AND(BB789="Y",AY789&gt;1),"Y","")</f>
        <v/>
      </c>
      <c r="BD789" s="12" t="str">
        <f>IF(AND(BB789="Y",AY789&lt;1),"Y","")</f>
        <v/>
      </c>
      <c r="BE789" s="12" t="str">
        <f>IF(AY789&gt;1,IF(AY788&gt;1,"Y",""),"")</f>
        <v/>
      </c>
      <c r="BF789" s="12" t="str">
        <f>IF(AY789&lt;1,IF(AY788&lt;1,"Y",""),"")</f>
        <v/>
      </c>
      <c r="BG789" s="2"/>
      <c r="BH789" s="2"/>
      <c r="BI789" s="2"/>
      <c r="BJ789" s="2"/>
      <c r="BK789" s="2"/>
      <c r="BL789" s="2"/>
      <c r="BM789" s="4" t="str">
        <f>IF(BR789=BR790,IF(BR789&gt;BR788,BR789&amp;"_O",""),BR789&amp;"_C")</f>
        <v/>
      </c>
      <c r="BN789" s="7" t="str">
        <f>IF(RIGHT(BM789,1)="C",BP789/INDEX($BP$5:$BP$2729,MATCH(BR789&amp;"_O",$BM$5:$BM$2729,0),1),"")</f>
        <v/>
      </c>
      <c r="BO789" s="38">
        <v>31457</v>
      </c>
      <c r="BP789" s="3">
        <v>350.2</v>
      </c>
      <c r="BQ789" s="7">
        <f>BP789/BP788</f>
        <v>1.0233781414377556</v>
      </c>
      <c r="BR789" s="4">
        <f>YEAR(BO789)</f>
        <v>1986</v>
      </c>
      <c r="BS789" s="2" t="s">
        <v>6</v>
      </c>
      <c r="BT789" s="12" t="str">
        <f>INDEX($CD$5:$CD$10,MATCH(BS789,$CC$5:$CC$10,0),1)</f>
        <v/>
      </c>
      <c r="BU789" s="12" t="str">
        <f>IF(AND(BT789="Y",BQ789&gt;1),"Y","")</f>
        <v/>
      </c>
      <c r="BV789" s="12" t="str">
        <f>IF(AND(BT789="Y",BQ789&lt;1),"Y","")</f>
        <v/>
      </c>
      <c r="BW789" s="12" t="str">
        <f>IF(BQ789&gt;1,IF(BQ788&gt;1,"Y",""),"")</f>
        <v>Y</v>
      </c>
      <c r="BX789" s="12" t="str">
        <f>IF(BQ789&lt;1,IF(BQ788&lt;1,"Y",""),"")</f>
        <v/>
      </c>
      <c r="BY789" s="2"/>
      <c r="BZ789" s="2"/>
      <c r="CA789" s="2"/>
    </row>
    <row r="790" spans="2:79">
      <c r="B790" s="4" t="str">
        <f>IF(G790=G791,IF(G790&gt;G789,G790&amp;"_O",""),G790&amp;"_C")</f>
        <v/>
      </c>
      <c r="C790" s="14">
        <f ca="1">RANDBETWEEN(0,1000)/1000</f>
        <v>0.81299999999999994</v>
      </c>
      <c r="D790" s="16">
        <f>D789+1</f>
        <v>786</v>
      </c>
      <c r="E790" s="10">
        <f>ROUNDDOWN(D790/52,0)+1</f>
        <v>16</v>
      </c>
      <c r="F790" s="15">
        <f>F789+7</f>
        <v>50122</v>
      </c>
      <c r="G790" s="4">
        <f>YEAR(F790)</f>
        <v>2037</v>
      </c>
      <c r="H790" s="33">
        <v>0.52300000000000002</v>
      </c>
      <c r="I790" s="33">
        <v>0.27800000000000002</v>
      </c>
      <c r="J790" s="33">
        <v>0.373</v>
      </c>
      <c r="K790" s="16" t="str">
        <f>IF(M789&gt;1,"Up","Down")</f>
        <v>Down</v>
      </c>
      <c r="L790" s="16" t="str">
        <f>IF(K790="Up",IF(H790&lt;$BJ$7,"Up","Down"),IF(H790&lt;$BK$7,"Down","Up"))</f>
        <v>Up</v>
      </c>
      <c r="M790" s="17">
        <f>IF(L790="Up",INDEX($AK$5:$AK$1005,MATCH(I790,$AI$5:$AI$1005,0),1),INDEX($AL$5:$AL$1005,MATCH(J790,$AI$5:$AI$1005,0),1))</f>
        <v>1.0066836690257135</v>
      </c>
      <c r="N790" s="16" t="str">
        <f>IF(P789&gt;1,"Up","Down")</f>
        <v>Down</v>
      </c>
      <c r="O790" s="16" t="str">
        <f>IF(N790="Up",IF(H790&lt;$BJ$12,"Up","Down"),IF(H790&lt;$BK$12,"Down","Up"))</f>
        <v>Up</v>
      </c>
      <c r="P790" s="17">
        <f>IF(O790="Up",INDEX($AP$5:$AP$1005,MATCH(I790,$AI$5:$AI$1005,0),1),INDEX($AQ$5:$AQ$1005,MATCH(J790,$AI$5:$AI$1005,0),1))</f>
        <v>1.0090101348223963</v>
      </c>
      <c r="Q790" s="19">
        <f>T789</f>
        <v>102267.89508775341</v>
      </c>
      <c r="R790" s="19">
        <f>INDEX(model!$S$5:$S$35,MATCH(G790,model!$Q$5:$Q$35,0),1)*model!$O$5</f>
        <v>0</v>
      </c>
      <c r="S790" s="19">
        <f>IF(RIGHT(B790,1)="C",T789*INDEX(model!$T$5:$T$35,MATCH(G790,model!$Q$5:$Q$35,0),1),0)</f>
        <v>0</v>
      </c>
      <c r="T790" s="19">
        <f>(Q790+R790-S790)*M790</f>
        <v>102951.41985047635</v>
      </c>
      <c r="U790" s="19">
        <f>X789</f>
        <v>159888.91793093778</v>
      </c>
      <c r="V790" s="19">
        <f>INDEX(model!$S$5:$S$35,MATCH(G790,model!$Q$5:$Q$35,0),1)*model!$O$6</f>
        <v>0</v>
      </c>
      <c r="W790" s="19">
        <f>IF(RIGHT(B790,1)="C",X789*INDEX(model!$T$5:$T$35,MATCH(G790,model!$Q$5:$Q$35,0),1),0)</f>
        <v>0</v>
      </c>
      <c r="X790" s="19">
        <f>(U790+V790-W790)*P790</f>
        <v>161329.53863810259</v>
      </c>
      <c r="Y790" s="19"/>
      <c r="Z790" s="36" t="str">
        <f>K790&amp;L790</f>
        <v>DownUp</v>
      </c>
      <c r="AA790" s="36" t="str">
        <f>N790&amp;O790</f>
        <v>DownUp</v>
      </c>
      <c r="AB790" s="19"/>
      <c r="AC790" s="19"/>
      <c r="AD790" s="19"/>
      <c r="AE790" s="19"/>
      <c r="AI790" s="18">
        <f>ROUND(AI789-0.001,3)</f>
        <v>0.215</v>
      </c>
      <c r="AJ790" s="9">
        <f t="array" ref="AJ790">PERCENTILE(IF($BB$5:$BB$2729="Y",$AY$5:$AY$2729),$AI790)</f>
        <v>0.98768523225905669</v>
      </c>
      <c r="AK790" s="9">
        <f t="array" ref="AK790">PERCENTILE(IF($BC$5:$BC$2729="Y",$AY$5:$AY$2729),$AI790)</f>
        <v>1.0053492252788394</v>
      </c>
      <c r="AL790" s="9">
        <f t="array" ref="AL790">PERCENTILE(IF($BD$5:$BD$2729="Y",$AY$5:$AY$2729),$AI790)</f>
        <v>0.97557226439580669</v>
      </c>
      <c r="AM790" s="41" t="str">
        <f>IF(AI790&lt;$BJ$7,"Up","Down")</f>
        <v>Up</v>
      </c>
      <c r="AN790" s="41" t="str">
        <f>IF(AI790&lt;$BK$7,"Down","Up")</f>
        <v>Down</v>
      </c>
      <c r="AO790" s="9">
        <f t="array" ref="AO790">PERCENTILE(IF($BT$5:$BT$2729="Y",$BQ$5:$BQ$2729),$AI790)</f>
        <v>0.98455320772335864</v>
      </c>
      <c r="AP790" s="9">
        <f t="array" ref="AP790">PERCENTILE(IF($BU$5:$BU$2729="Y",$BQ$5:$BQ$2729),$AI790)</f>
        <v>1.0072133407416362</v>
      </c>
      <c r="AQ790" s="9">
        <f t="array" ref="AQ790">PERCENTILE(IF($BV$5:$BV$2729="Y",$BQ$5:$BQ$2729),$AI790)</f>
        <v>0.96652581878834476</v>
      </c>
      <c r="AR790" s="41" t="str">
        <f>IF(AI790&lt;$BJ$12,"Up","Down")</f>
        <v>Up</v>
      </c>
      <c r="AS790" s="41" t="str">
        <f>IF(AI790&lt;$BK$12,"Down","Up")</f>
        <v>Down</v>
      </c>
      <c r="AU790" s="4" t="str">
        <f>IF(AZ790=AZ791,IF(AZ790&gt;AZ789,AZ790&amp;"_O",""),AZ790&amp;"_C")</f>
        <v/>
      </c>
      <c r="AV790" s="7" t="str">
        <f>IF(RIGHT(AU790,1)="C",AX790/INDEX($AX$5:$AX$2729,MATCH(AZ790&amp;"_O",$AU$5:$AU$2729,0),1),"")</f>
        <v/>
      </c>
      <c r="AW790" s="38">
        <v>31065</v>
      </c>
      <c r="AX790" s="37">
        <v>171.32</v>
      </c>
      <c r="AY790" s="7">
        <f>AX790/AX789</f>
        <v>1.0203084986004407</v>
      </c>
      <c r="AZ790" s="4">
        <f>YEAR(AW790)</f>
        <v>1985</v>
      </c>
      <c r="BA790" s="2" t="s">
        <v>6</v>
      </c>
      <c r="BB790" s="12" t="str">
        <f>INDEX($CD$5:$CD$10,MATCH(BA790,$CC$5:$CC$10,0),1)</f>
        <v/>
      </c>
      <c r="BC790" s="12" t="str">
        <f>IF(AND(BB790="Y",AY790&gt;1),"Y","")</f>
        <v/>
      </c>
      <c r="BD790" s="12" t="str">
        <f>IF(AND(BB790="Y",AY790&lt;1),"Y","")</f>
        <v/>
      </c>
      <c r="BE790" s="12" t="str">
        <f>IF(AY790&gt;1,IF(AY789&gt;1,"Y",""),"")</f>
        <v>Y</v>
      </c>
      <c r="BF790" s="12" t="str">
        <f>IF(AY790&lt;1,IF(AY789&lt;1,"Y",""),"")</f>
        <v/>
      </c>
      <c r="BG790" s="2"/>
      <c r="BH790" s="2"/>
      <c r="BI790" s="2"/>
      <c r="BJ790" s="2"/>
      <c r="BK790" s="2"/>
      <c r="BL790" s="2"/>
      <c r="BM790" s="4" t="str">
        <f>IF(BR790=BR791,IF(BR790&gt;BR789,BR790&amp;"_O",""),BR790&amp;"_C")</f>
        <v/>
      </c>
      <c r="BN790" s="7" t="str">
        <f>IF(RIGHT(BM790,1)="C",BP790/INDEX($BP$5:$BP$2729,MATCH(BR790&amp;"_O",$BM$5:$BM$2729,0),1),"")</f>
        <v/>
      </c>
      <c r="BO790" s="38">
        <v>31464</v>
      </c>
      <c r="BP790" s="3">
        <v>355.65</v>
      </c>
      <c r="BQ790" s="7">
        <f>BP790/BP789</f>
        <v>1.0155625356938891</v>
      </c>
      <c r="BR790" s="4">
        <f>YEAR(BO790)</f>
        <v>1986</v>
      </c>
      <c r="BS790" s="2" t="s">
        <v>6</v>
      </c>
      <c r="BT790" s="12" t="str">
        <f>INDEX($CD$5:$CD$10,MATCH(BS790,$CC$5:$CC$10,0),1)</f>
        <v/>
      </c>
      <c r="BU790" s="12" t="str">
        <f>IF(AND(BT790="Y",BQ790&gt;1),"Y","")</f>
        <v/>
      </c>
      <c r="BV790" s="12" t="str">
        <f>IF(AND(BT790="Y",BQ790&lt;1),"Y","")</f>
        <v/>
      </c>
      <c r="BW790" s="12" t="str">
        <f>IF(BQ790&gt;1,IF(BQ789&gt;1,"Y",""),"")</f>
        <v>Y</v>
      </c>
      <c r="BX790" s="12" t="str">
        <f>IF(BQ790&lt;1,IF(BQ789&lt;1,"Y",""),"")</f>
        <v/>
      </c>
      <c r="BY790" s="2"/>
      <c r="BZ790" s="2"/>
      <c r="CA790" s="2"/>
    </row>
    <row r="791" spans="2:79">
      <c r="B791" s="4" t="str">
        <f>IF(G791=G792,IF(G791&gt;G790,G791&amp;"_O",""),G791&amp;"_C")</f>
        <v/>
      </c>
      <c r="C791" s="14">
        <f ca="1">RANDBETWEEN(0,1000)/1000</f>
        <v>0.39500000000000002</v>
      </c>
      <c r="D791" s="16">
        <f>D790+1</f>
        <v>787</v>
      </c>
      <c r="E791" s="10">
        <f>ROUNDDOWN(D791/52,0)+1</f>
        <v>16</v>
      </c>
      <c r="F791" s="15">
        <f>F790+7</f>
        <v>50129</v>
      </c>
      <c r="G791" s="4">
        <f>YEAR(F791)</f>
        <v>2037</v>
      </c>
      <c r="H791" s="33">
        <v>0.6</v>
      </c>
      <c r="I791" s="33">
        <v>0.48199999999999998</v>
      </c>
      <c r="J791" s="33">
        <v>0.39500000000000002</v>
      </c>
      <c r="K791" s="16" t="str">
        <f>IF(M790&gt;1,"Up","Down")</f>
        <v>Up</v>
      </c>
      <c r="L791" s="16" t="str">
        <f>IF(K791="Up",IF(H791&lt;$BJ$7,"Up","Down"),IF(H791&lt;$BK$7,"Down","Up"))</f>
        <v>Down</v>
      </c>
      <c r="M791" s="17">
        <f>IF(L791="Up",INDEX($AK$5:$AK$1005,MATCH(I791,$AI$5:$AI$1005,0),1),INDEX($AL$5:$AL$1005,MATCH(J791,$AI$5:$AI$1005,0),1))</f>
        <v>0.98367671974179693</v>
      </c>
      <c r="N791" s="16" t="str">
        <f>IF(P790&gt;1,"Up","Down")</f>
        <v>Up</v>
      </c>
      <c r="O791" s="16" t="str">
        <f>IF(N791="Up",IF(H791&lt;$BJ$12,"Up","Down"),IF(H791&lt;$BK$12,"Down","Up"))</f>
        <v>Down</v>
      </c>
      <c r="P791" s="17">
        <f>IF(O791="Up",INDEX($AP$5:$AP$1005,MATCH(I791,$AI$5:$AI$1005,0),1),INDEX($AQ$5:$AQ$1005,MATCH(J791,$AI$5:$AI$1005,0),1))</f>
        <v>0.98033446699707127</v>
      </c>
      <c r="Q791" s="19">
        <f>T790</f>
        <v>102951.41985047635</v>
      </c>
      <c r="R791" s="19">
        <f>INDEX(model!$S$5:$S$35,MATCH(G791,model!$Q$5:$Q$35,0),1)*model!$O$5</f>
        <v>0</v>
      </c>
      <c r="S791" s="19">
        <f>IF(RIGHT(B791,1)="C",T790*INDEX(model!$T$5:$T$35,MATCH(G791,model!$Q$5:$Q$35,0),1),0)</f>
        <v>0</v>
      </c>
      <c r="T791" s="19">
        <f>(Q791+R791-S791)*M791</f>
        <v>101270.91497127709</v>
      </c>
      <c r="U791" s="19">
        <f>X790</f>
        <v>161329.53863810259</v>
      </c>
      <c r="V791" s="19">
        <f>INDEX(model!$S$5:$S$35,MATCH(G791,model!$Q$5:$Q$35,0),1)*model!$O$6</f>
        <v>0</v>
      </c>
      <c r="W791" s="19">
        <f>IF(RIGHT(B791,1)="C",X790*INDEX(model!$T$5:$T$35,MATCH(G791,model!$Q$5:$Q$35,0),1),0)</f>
        <v>0</v>
      </c>
      <c r="X791" s="19">
        <f>(U791+V791-W791)*P791</f>
        <v>158156.9072716677</v>
      </c>
      <c r="Y791" s="19"/>
      <c r="Z791" s="36" t="str">
        <f>K791&amp;L791</f>
        <v>UpDown</v>
      </c>
      <c r="AA791" s="36" t="str">
        <f>N791&amp;O791</f>
        <v>UpDown</v>
      </c>
      <c r="AB791" s="19"/>
      <c r="AC791" s="19"/>
      <c r="AD791" s="19"/>
      <c r="AE791" s="19"/>
      <c r="AI791" s="18">
        <f>ROUND(AI790-0.001,3)</f>
        <v>0.214</v>
      </c>
      <c r="AJ791" s="9">
        <f t="array" ref="AJ791">PERCENTILE(IF($BB$5:$BB$2729="Y",$AY$5:$AY$2729),$AI791)</f>
        <v>0.98761611952240591</v>
      </c>
      <c r="AK791" s="9">
        <f t="array" ref="AK791">PERCENTILE(IF($BC$5:$BC$2729="Y",$AY$5:$AY$2729),$AI791)</f>
        <v>1.005338749062052</v>
      </c>
      <c r="AL791" s="9">
        <f t="array" ref="AL791">PERCENTILE(IF($BD$5:$BD$2729="Y",$AY$5:$AY$2729),$AI791)</f>
        <v>0.97554969021177573</v>
      </c>
      <c r="AM791" s="41" t="str">
        <f>IF(AI791&lt;$BJ$7,"Up","Down")</f>
        <v>Up</v>
      </c>
      <c r="AN791" s="41" t="str">
        <f>IF(AI791&lt;$BK$7,"Down","Up")</f>
        <v>Down</v>
      </c>
      <c r="AO791" s="9">
        <f t="array" ref="AO791">PERCENTILE(IF($BT$5:$BT$2729="Y",$BQ$5:$BQ$2729),$AI791)</f>
        <v>0.9844305602976039</v>
      </c>
      <c r="AP791" s="9">
        <f t="array" ref="AP791">PERCENTILE(IF($BU$5:$BU$2729="Y",$BQ$5:$BQ$2729),$AI791)</f>
        <v>1.0071343937153496</v>
      </c>
      <c r="AQ791" s="9">
        <f t="array" ref="AQ791">PERCENTILE(IF($BV$5:$BV$2729="Y",$BQ$5:$BQ$2729),$AI791)</f>
        <v>0.96633305139991144</v>
      </c>
      <c r="AR791" s="41" t="str">
        <f>IF(AI791&lt;$BJ$12,"Up","Down")</f>
        <v>Up</v>
      </c>
      <c r="AS791" s="41" t="str">
        <f>IF(AI791&lt;$BK$12,"Down","Up")</f>
        <v>Down</v>
      </c>
      <c r="AU791" s="4" t="str">
        <f>IF(AZ791=AZ792,IF(AZ791&gt;AZ790,AZ791&amp;"_O",""),AZ791&amp;"_C")</f>
        <v/>
      </c>
      <c r="AV791" s="7" t="str">
        <f>IF(RIGHT(AU791,1)="C",AX791/INDEX($AX$5:$AX$2729,MATCH(AZ791&amp;"_O",$AU$5:$AU$2729,0),1),"")</f>
        <v/>
      </c>
      <c r="AW791" s="38">
        <v>31072</v>
      </c>
      <c r="AX791" s="37">
        <v>177.35</v>
      </c>
      <c r="AY791" s="7">
        <f>AX791/AX790</f>
        <v>1.0351972916180248</v>
      </c>
      <c r="AZ791" s="4">
        <f>YEAR(AW791)</f>
        <v>1985</v>
      </c>
      <c r="BA791" s="2" t="s">
        <v>6</v>
      </c>
      <c r="BB791" s="12" t="str">
        <f>INDEX($CD$5:$CD$10,MATCH(BA791,$CC$5:$CC$10,0),1)</f>
        <v/>
      </c>
      <c r="BC791" s="12" t="str">
        <f>IF(AND(BB791="Y",AY791&gt;1),"Y","")</f>
        <v/>
      </c>
      <c r="BD791" s="12" t="str">
        <f>IF(AND(BB791="Y",AY791&lt;1),"Y","")</f>
        <v/>
      </c>
      <c r="BE791" s="12" t="str">
        <f>IF(AY791&gt;1,IF(AY790&gt;1,"Y",""),"")</f>
        <v>Y</v>
      </c>
      <c r="BF791" s="12" t="str">
        <f>IF(AY791&lt;1,IF(AY790&lt;1,"Y",""),"")</f>
        <v/>
      </c>
      <c r="BG791" s="2"/>
      <c r="BH791" s="2"/>
      <c r="BI791" s="2"/>
      <c r="BJ791" s="2"/>
      <c r="BK791" s="2"/>
      <c r="BL791" s="2"/>
      <c r="BM791" s="4" t="str">
        <f>IF(BR791=BR792,IF(BR791&gt;BR790,BR791&amp;"_O",""),BR791&amp;"_C")</f>
        <v/>
      </c>
      <c r="BN791" s="7" t="str">
        <f>IF(RIGHT(BM791,1)="C",BP791/INDEX($BP$5:$BP$2729,MATCH(BR791&amp;"_O",$BM$5:$BM$2729,0),1),"")</f>
        <v/>
      </c>
      <c r="BO791" s="38">
        <v>31471</v>
      </c>
      <c r="BP791" s="3">
        <v>359.5</v>
      </c>
      <c r="BQ791" s="7">
        <f>BP791/BP790</f>
        <v>1.0108252495430903</v>
      </c>
      <c r="BR791" s="4">
        <f>YEAR(BO791)</f>
        <v>1986</v>
      </c>
      <c r="BS791" s="2" t="s">
        <v>6</v>
      </c>
      <c r="BT791" s="12" t="str">
        <f>INDEX($CD$5:$CD$10,MATCH(BS791,$CC$5:$CC$10,0),1)</f>
        <v/>
      </c>
      <c r="BU791" s="12" t="str">
        <f>IF(AND(BT791="Y",BQ791&gt;1),"Y","")</f>
        <v/>
      </c>
      <c r="BV791" s="12" t="str">
        <f>IF(AND(BT791="Y",BQ791&lt;1),"Y","")</f>
        <v/>
      </c>
      <c r="BW791" s="12" t="str">
        <f>IF(BQ791&gt;1,IF(BQ790&gt;1,"Y",""),"")</f>
        <v>Y</v>
      </c>
      <c r="BX791" s="12" t="str">
        <f>IF(BQ791&lt;1,IF(BQ790&lt;1,"Y",""),"")</f>
        <v/>
      </c>
      <c r="BY791" s="2"/>
      <c r="BZ791" s="2"/>
      <c r="CA791" s="2"/>
    </row>
    <row r="792" spans="2:79">
      <c r="B792" s="4" t="str">
        <f>IF(G792=G793,IF(G792&gt;G791,G792&amp;"_O",""),G792&amp;"_C")</f>
        <v/>
      </c>
      <c r="C792" s="14">
        <f ca="1">RANDBETWEEN(0,1000)/1000</f>
        <v>9.0999999999999998E-2</v>
      </c>
      <c r="D792" s="16">
        <f>D791+1</f>
        <v>788</v>
      </c>
      <c r="E792" s="10">
        <f>ROUNDDOWN(D792/52,0)+1</f>
        <v>16</v>
      </c>
      <c r="F792" s="15">
        <f>F791+7</f>
        <v>50136</v>
      </c>
      <c r="G792" s="4">
        <f>YEAR(F792)</f>
        <v>2037</v>
      </c>
      <c r="H792" s="33">
        <v>0.23899999999999999</v>
      </c>
      <c r="I792" s="33">
        <v>0.24399999999999999</v>
      </c>
      <c r="J792" s="33">
        <v>0.29799999999999999</v>
      </c>
      <c r="K792" s="16" t="str">
        <f>IF(M791&gt;1,"Up","Down")</f>
        <v>Down</v>
      </c>
      <c r="L792" s="16" t="str">
        <f>IF(K792="Up",IF(H792&lt;$BJ$7,"Up","Down"),IF(H792&lt;$BK$7,"Down","Up"))</f>
        <v>Down</v>
      </c>
      <c r="M792" s="17">
        <f>IF(L792="Up",INDEX($AK$5:$AK$1005,MATCH(I792,$AI$5:$AI$1005,0),1),INDEX($AL$5:$AL$1005,MATCH(J792,$AI$5:$AI$1005,0),1))</f>
        <v>0.97971332156798896</v>
      </c>
      <c r="N792" s="16" t="str">
        <f>IF(P791&gt;1,"Up","Down")</f>
        <v>Down</v>
      </c>
      <c r="O792" s="16" t="str">
        <f>IF(N792="Up",IF(H792&lt;$BJ$12,"Up","Down"),IF(H792&lt;$BK$12,"Down","Up"))</f>
        <v>Down</v>
      </c>
      <c r="P792" s="17">
        <f>IF(O792="Up",INDEX($AP$5:$AP$1005,MATCH(I792,$AI$5:$AI$1005,0),1),INDEX($AQ$5:$AQ$1005,MATCH(J792,$AI$5:$AI$1005,0),1))</f>
        <v>0.97392487656546256</v>
      </c>
      <c r="Q792" s="19">
        <f>T791</f>
        <v>101270.91497127709</v>
      </c>
      <c r="R792" s="19">
        <f>INDEX(model!$S$5:$S$35,MATCH(G792,model!$Q$5:$Q$35,0),1)*model!$O$5</f>
        <v>0</v>
      </c>
      <c r="S792" s="19">
        <f>IF(RIGHT(B792,1)="C",T791*INDEX(model!$T$5:$T$35,MATCH(G792,model!$Q$5:$Q$35,0),1),0)</f>
        <v>0</v>
      </c>
      <c r="T792" s="19">
        <f>(Q792+R792-S792)*M792</f>
        <v>99216.464484739263</v>
      </c>
      <c r="U792" s="19">
        <f>X791</f>
        <v>158156.9072716677</v>
      </c>
      <c r="V792" s="19">
        <f>INDEX(model!$S$5:$S$35,MATCH(G792,model!$Q$5:$Q$35,0),1)*model!$O$6</f>
        <v>0</v>
      </c>
      <c r="W792" s="19">
        <f>IF(RIGHT(B792,1)="C",X791*INDEX(model!$T$5:$T$35,MATCH(G792,model!$Q$5:$Q$35,0),1),0)</f>
        <v>0</v>
      </c>
      <c r="X792" s="19">
        <f>(U792+V792-W792)*P792</f>
        <v>154032.94639253427</v>
      </c>
      <c r="Y792" s="19"/>
      <c r="Z792" s="36" t="str">
        <f>K792&amp;L792</f>
        <v>DownDown</v>
      </c>
      <c r="AA792" s="36" t="str">
        <f>N792&amp;O792</f>
        <v>DownDown</v>
      </c>
      <c r="AB792" s="19"/>
      <c r="AC792" s="19"/>
      <c r="AD792" s="19"/>
      <c r="AE792" s="19"/>
      <c r="AI792" s="18">
        <f>ROUND(AI791-0.001,3)</f>
        <v>0.21299999999999999</v>
      </c>
      <c r="AJ792" s="9">
        <f t="array" ref="AJ792">PERCENTILE(IF($BB$5:$BB$2729="Y",$AY$5:$AY$2729),$AI792)</f>
        <v>0.98758267186766691</v>
      </c>
      <c r="AK792" s="9">
        <f t="array" ref="AK792">PERCENTILE(IF($BC$5:$BC$2729="Y",$AY$5:$AY$2729),$AI792)</f>
        <v>1.0053286768235414</v>
      </c>
      <c r="AL792" s="9">
        <f t="array" ref="AL792">PERCENTILE(IF($BD$5:$BD$2729="Y",$AY$5:$AY$2729),$AI792)</f>
        <v>0.97554124673930176</v>
      </c>
      <c r="AM792" s="41" t="str">
        <f>IF(AI792&lt;$BJ$7,"Up","Down")</f>
        <v>Up</v>
      </c>
      <c r="AN792" s="41" t="str">
        <f>IF(AI792&lt;$BK$7,"Down","Up")</f>
        <v>Down</v>
      </c>
      <c r="AO792" s="9">
        <f t="array" ref="AO792">PERCENTILE(IF($BT$5:$BT$2729="Y",$BQ$5:$BQ$2729),$AI792)</f>
        <v>0.98433634383108493</v>
      </c>
      <c r="AP792" s="9">
        <f t="array" ref="AP792">PERCENTILE(IF($BU$5:$BU$2729="Y",$BQ$5:$BQ$2729),$AI792)</f>
        <v>1.0070773934385011</v>
      </c>
      <c r="AQ792" s="9">
        <f t="array" ref="AQ792">PERCENTILE(IF($BV$5:$BV$2729="Y",$BQ$5:$BQ$2729),$AI792)</f>
        <v>0.96620772605581062</v>
      </c>
      <c r="AR792" s="41" t="str">
        <f>IF(AI792&lt;$BJ$12,"Up","Down")</f>
        <v>Up</v>
      </c>
      <c r="AS792" s="41" t="str">
        <f>IF(AI792&lt;$BK$12,"Down","Up")</f>
        <v>Down</v>
      </c>
      <c r="AU792" s="4" t="str">
        <f>IF(AZ792=AZ793,IF(AZ792&gt;AZ791,AZ792&amp;"_O",""),AZ792&amp;"_C")</f>
        <v/>
      </c>
      <c r="AV792" s="7" t="str">
        <f>IF(RIGHT(AU792,1)="C",AX792/INDEX($AX$5:$AX$2729,MATCH(AZ792&amp;"_O",$AU$5:$AU$2729,0),1),"")</f>
        <v/>
      </c>
      <c r="AW792" s="38">
        <v>31079</v>
      </c>
      <c r="AX792" s="37">
        <v>178.63</v>
      </c>
      <c r="AY792" s="7">
        <f>AX792/AX791</f>
        <v>1.0072173667888356</v>
      </c>
      <c r="AZ792" s="4">
        <f>YEAR(AW792)</f>
        <v>1985</v>
      </c>
      <c r="BA792" s="2" t="s">
        <v>6</v>
      </c>
      <c r="BB792" s="12" t="str">
        <f>INDEX($CD$5:$CD$10,MATCH(BA792,$CC$5:$CC$10,0),1)</f>
        <v/>
      </c>
      <c r="BC792" s="12" t="str">
        <f>IF(AND(BB792="Y",AY792&gt;1),"Y","")</f>
        <v/>
      </c>
      <c r="BD792" s="12" t="str">
        <f>IF(AND(BB792="Y",AY792&lt;1),"Y","")</f>
        <v/>
      </c>
      <c r="BE792" s="12" t="str">
        <f>IF(AY792&gt;1,IF(AY791&gt;1,"Y",""),"")</f>
        <v>Y</v>
      </c>
      <c r="BF792" s="12" t="str">
        <f>IF(AY792&lt;1,IF(AY791&lt;1,"Y",""),"")</f>
        <v/>
      </c>
      <c r="BG792" s="2"/>
      <c r="BH792" s="2"/>
      <c r="BI792" s="2"/>
      <c r="BJ792" s="2"/>
      <c r="BK792" s="2"/>
      <c r="BL792" s="2"/>
      <c r="BM792" s="4" t="str">
        <f>IF(BR792=BR793,IF(BR792&gt;BR791,BR792&amp;"_O",""),BR792&amp;"_C")</f>
        <v/>
      </c>
      <c r="BN792" s="7" t="str">
        <f>IF(RIGHT(BM792,1)="C",BP792/INDEX($BP$5:$BP$2729,MATCH(BR792&amp;"_O",$BM$5:$BM$2729,0),1),"")</f>
        <v/>
      </c>
      <c r="BO792" s="38">
        <v>31478</v>
      </c>
      <c r="BP792" s="3">
        <v>362.2</v>
      </c>
      <c r="BQ792" s="7">
        <f>BP792/BP791</f>
        <v>1.007510431154381</v>
      </c>
      <c r="BR792" s="4">
        <f>YEAR(BO792)</f>
        <v>1986</v>
      </c>
      <c r="BS792" s="2" t="s">
        <v>6</v>
      </c>
      <c r="BT792" s="12" t="str">
        <f>INDEX($CD$5:$CD$10,MATCH(BS792,$CC$5:$CC$10,0),1)</f>
        <v/>
      </c>
      <c r="BU792" s="12" t="str">
        <f>IF(AND(BT792="Y",BQ792&gt;1),"Y","")</f>
        <v/>
      </c>
      <c r="BV792" s="12" t="str">
        <f>IF(AND(BT792="Y",BQ792&lt;1),"Y","")</f>
        <v/>
      </c>
      <c r="BW792" s="12" t="str">
        <f>IF(BQ792&gt;1,IF(BQ791&gt;1,"Y",""),"")</f>
        <v>Y</v>
      </c>
      <c r="BX792" s="12" t="str">
        <f>IF(BQ792&lt;1,IF(BQ791&lt;1,"Y",""),"")</f>
        <v/>
      </c>
      <c r="BY792" s="2"/>
      <c r="BZ792" s="2"/>
      <c r="CA792" s="2"/>
    </row>
    <row r="793" spans="2:79">
      <c r="B793" s="4" t="str">
        <f>IF(G793=G794,IF(G793&gt;G792,G793&amp;"_O",""),G793&amp;"_C")</f>
        <v/>
      </c>
      <c r="C793" s="14">
        <f ca="1">RANDBETWEEN(0,1000)/1000</f>
        <v>0.57799999999999996</v>
      </c>
      <c r="D793" s="16">
        <f>D792+1</f>
        <v>789</v>
      </c>
      <c r="E793" s="10">
        <f>ROUNDDOWN(D793/52,0)+1</f>
        <v>16</v>
      </c>
      <c r="F793" s="15">
        <f>F792+7</f>
        <v>50143</v>
      </c>
      <c r="G793" s="4">
        <f>YEAR(F793)</f>
        <v>2037</v>
      </c>
      <c r="H793" s="33">
        <v>0.71499999999999997</v>
      </c>
      <c r="I793" s="33">
        <v>0.747</v>
      </c>
      <c r="J793" s="33">
        <v>4.2000000000000003E-2</v>
      </c>
      <c r="K793" s="16" t="str">
        <f>IF(M792&gt;1,"Up","Down")</f>
        <v>Down</v>
      </c>
      <c r="L793" s="16" t="str">
        <f>IF(K793="Up",IF(H793&lt;$BJ$7,"Up","Down"),IF(H793&lt;$BK$7,"Down","Up"))</f>
        <v>Up</v>
      </c>
      <c r="M793" s="17">
        <f>IF(L793="Up",INDEX($AK$5:$AK$1005,MATCH(I793,$AI$5:$AI$1005,0),1),INDEX($AL$5:$AL$1005,MATCH(J793,$AI$5:$AI$1005,0),1))</f>
        <v>1.0210626300633092</v>
      </c>
      <c r="N793" s="16" t="str">
        <f>IF(P792&gt;1,"Up","Down")</f>
        <v>Down</v>
      </c>
      <c r="O793" s="16" t="str">
        <f>IF(N793="Up",IF(H793&lt;$BJ$12,"Up","Down"),IF(H793&lt;$BK$12,"Down","Up"))</f>
        <v>Up</v>
      </c>
      <c r="P793" s="17">
        <f>IF(O793="Up",INDEX($AP$5:$AP$1005,MATCH(I793,$AI$5:$AI$1005,0),1),INDEX($AQ$5:$AQ$1005,MATCH(J793,$AI$5:$AI$1005,0),1))</f>
        <v>1.0285504842492956</v>
      </c>
      <c r="Q793" s="19">
        <f>T792</f>
        <v>99216.464484739263</v>
      </c>
      <c r="R793" s="19">
        <f>INDEX(model!$S$5:$S$35,MATCH(G793,model!$Q$5:$Q$35,0),1)*model!$O$5</f>
        <v>0</v>
      </c>
      <c r="S793" s="19">
        <f>IF(RIGHT(B793,1)="C",T792*INDEX(model!$T$5:$T$35,MATCH(G793,model!$Q$5:$Q$35,0),1),0)</f>
        <v>0</v>
      </c>
      <c r="T793" s="19">
        <f>(Q793+R793-S793)*M793</f>
        <v>101306.22417237078</v>
      </c>
      <c r="U793" s="19">
        <f>X792</f>
        <v>154032.94639253427</v>
      </c>
      <c r="V793" s="19">
        <f>INDEX(model!$S$5:$S$35,MATCH(G793,model!$Q$5:$Q$35,0),1)*model!$O$6</f>
        <v>0</v>
      </c>
      <c r="W793" s="19">
        <f>IF(RIGHT(B793,1)="C",X792*INDEX(model!$T$5:$T$35,MATCH(G793,model!$Q$5:$Q$35,0),1),0)</f>
        <v>0</v>
      </c>
      <c r="X793" s="19">
        <f>(U793+V793-W793)*P793</f>
        <v>158430.66160238691</v>
      </c>
      <c r="Y793" s="19"/>
      <c r="Z793" s="36" t="str">
        <f>K793&amp;L793</f>
        <v>DownUp</v>
      </c>
      <c r="AA793" s="36" t="str">
        <f>N793&amp;O793</f>
        <v>DownUp</v>
      </c>
      <c r="AB793" s="19"/>
      <c r="AC793" s="19"/>
      <c r="AD793" s="19"/>
      <c r="AE793" s="19"/>
      <c r="AI793" s="18">
        <f>ROUND(AI792-0.001,3)</f>
        <v>0.21199999999999999</v>
      </c>
      <c r="AJ793" s="9">
        <f t="array" ref="AJ793">PERCENTILE(IF($BB$5:$BB$2729="Y",$AY$5:$AY$2729),$AI793)</f>
        <v>0.98757772360015883</v>
      </c>
      <c r="AK793" s="9">
        <f t="array" ref="AK793">PERCENTILE(IF($BC$5:$BC$2729="Y",$AY$5:$AY$2729),$AI793)</f>
        <v>1.0053111625218394</v>
      </c>
      <c r="AL793" s="9">
        <f t="array" ref="AL793">PERCENTILE(IF($BD$5:$BD$2729="Y",$AY$5:$AY$2729),$AI793)</f>
        <v>0.97553748783598238</v>
      </c>
      <c r="AM793" s="41" t="str">
        <f>IF(AI793&lt;$BJ$7,"Up","Down")</f>
        <v>Up</v>
      </c>
      <c r="AN793" s="41" t="str">
        <f>IF(AI793&lt;$BK$7,"Down","Up")</f>
        <v>Down</v>
      </c>
      <c r="AO793" s="9">
        <f t="array" ref="AO793">PERCENTILE(IF($BT$5:$BT$2729="Y",$BQ$5:$BQ$2729),$AI793)</f>
        <v>0.984304722708081</v>
      </c>
      <c r="AP793" s="9">
        <f t="array" ref="AP793">PERCENTILE(IF($BU$5:$BU$2729="Y",$BQ$5:$BQ$2729),$AI793)</f>
        <v>1.0070625038906886</v>
      </c>
      <c r="AQ793" s="9">
        <f t="array" ref="AQ793">PERCENTILE(IF($BV$5:$BV$2729="Y",$BQ$5:$BQ$2729),$AI793)</f>
        <v>0.96608203514573754</v>
      </c>
      <c r="AR793" s="41" t="str">
        <f>IF(AI793&lt;$BJ$12,"Up","Down")</f>
        <v>Up</v>
      </c>
      <c r="AS793" s="41" t="str">
        <f>IF(AI793&lt;$BK$12,"Down","Up")</f>
        <v>Down</v>
      </c>
      <c r="AU793" s="4" t="str">
        <f>IF(AZ793=AZ794,IF(AZ793&gt;AZ792,AZ793&amp;"_O",""),AZ793&amp;"_C")</f>
        <v/>
      </c>
      <c r="AV793" s="7" t="str">
        <f>IF(RIGHT(AU793,1)="C",AX793/INDEX($AX$5:$AX$2729,MATCH(AZ793&amp;"_O",$AU$5:$AU$2729,0),1),"")</f>
        <v/>
      </c>
      <c r="AW793" s="38">
        <v>31086</v>
      </c>
      <c r="AX793" s="37">
        <v>182.19</v>
      </c>
      <c r="AY793" s="7">
        <f>AX793/AX792</f>
        <v>1.0199294631360913</v>
      </c>
      <c r="AZ793" s="4">
        <f>YEAR(AW793)</f>
        <v>1985</v>
      </c>
      <c r="BA793" s="2" t="s">
        <v>6</v>
      </c>
      <c r="BB793" s="12" t="str">
        <f>INDEX($CD$5:$CD$10,MATCH(BA793,$CC$5:$CC$10,0),1)</f>
        <v/>
      </c>
      <c r="BC793" s="12" t="str">
        <f>IF(AND(BB793="Y",AY793&gt;1),"Y","")</f>
        <v/>
      </c>
      <c r="BD793" s="12" t="str">
        <f>IF(AND(BB793="Y",AY793&lt;1),"Y","")</f>
        <v/>
      </c>
      <c r="BE793" s="12" t="str">
        <f>IF(AY793&gt;1,IF(AY792&gt;1,"Y",""),"")</f>
        <v>Y</v>
      </c>
      <c r="BF793" s="12" t="str">
        <f>IF(AY793&lt;1,IF(AY792&lt;1,"Y",""),"")</f>
        <v/>
      </c>
      <c r="BG793" s="2"/>
      <c r="BH793" s="2"/>
      <c r="BI793" s="2"/>
      <c r="BJ793" s="2"/>
      <c r="BK793" s="2"/>
      <c r="BL793" s="2"/>
      <c r="BM793" s="4" t="str">
        <f>IF(BR793=BR794,IF(BR793&gt;BR792,BR793&amp;"_O",""),BR793&amp;"_C")</f>
        <v/>
      </c>
      <c r="BN793" s="7" t="str">
        <f>IF(RIGHT(BM793,1)="C",BP793/INDEX($BP$5:$BP$2729,MATCH(BR793&amp;"_O",$BM$5:$BM$2729,0),1),"")</f>
        <v/>
      </c>
      <c r="BO793" s="38">
        <v>31485</v>
      </c>
      <c r="BP793" s="3">
        <v>371.8</v>
      </c>
      <c r="BQ793" s="7">
        <f>BP793/BP792</f>
        <v>1.026504693539481</v>
      </c>
      <c r="BR793" s="4">
        <f>YEAR(BO793)</f>
        <v>1986</v>
      </c>
      <c r="BS793" s="2" t="s">
        <v>6</v>
      </c>
      <c r="BT793" s="12" t="str">
        <f>INDEX($CD$5:$CD$10,MATCH(BS793,$CC$5:$CC$10,0),1)</f>
        <v/>
      </c>
      <c r="BU793" s="12" t="str">
        <f>IF(AND(BT793="Y",BQ793&gt;1),"Y","")</f>
        <v/>
      </c>
      <c r="BV793" s="12" t="str">
        <f>IF(AND(BT793="Y",BQ793&lt;1),"Y","")</f>
        <v/>
      </c>
      <c r="BW793" s="12" t="str">
        <f>IF(BQ793&gt;1,IF(BQ792&gt;1,"Y",""),"")</f>
        <v>Y</v>
      </c>
      <c r="BX793" s="12" t="str">
        <f>IF(BQ793&lt;1,IF(BQ792&lt;1,"Y",""),"")</f>
        <v/>
      </c>
      <c r="BY793" s="2"/>
      <c r="BZ793" s="2"/>
      <c r="CA793" s="2"/>
    </row>
    <row r="794" spans="2:79">
      <c r="B794" s="4" t="str">
        <f>IF(G794=G795,IF(G794&gt;G793,G794&amp;"_O",""),G794&amp;"_C")</f>
        <v/>
      </c>
      <c r="C794" s="14">
        <f ca="1">RANDBETWEEN(0,1000)/1000</f>
        <v>0.82599999999999996</v>
      </c>
      <c r="D794" s="16">
        <f>D793+1</f>
        <v>790</v>
      </c>
      <c r="E794" s="10">
        <f>ROUNDDOWN(D794/52,0)+1</f>
        <v>16</v>
      </c>
      <c r="F794" s="15">
        <f>F793+7</f>
        <v>50150</v>
      </c>
      <c r="G794" s="4">
        <f>YEAR(F794)</f>
        <v>2037</v>
      </c>
      <c r="H794" s="33">
        <v>0.122</v>
      </c>
      <c r="I794" s="33">
        <v>0.55200000000000005</v>
      </c>
      <c r="J794" s="33">
        <v>0.28999999999999998</v>
      </c>
      <c r="K794" s="16" t="str">
        <f>IF(M793&gt;1,"Up","Down")</f>
        <v>Up</v>
      </c>
      <c r="L794" s="16" t="str">
        <f>IF(K794="Up",IF(H794&lt;$BJ$7,"Up","Down"),IF(H794&lt;$BK$7,"Down","Up"))</f>
        <v>Up</v>
      </c>
      <c r="M794" s="17">
        <f>IF(L794="Up",INDEX($AK$5:$AK$1005,MATCH(I794,$AI$5:$AI$1005,0),1),INDEX($AL$5:$AL$1005,MATCH(J794,$AI$5:$AI$1005,0),1))</f>
        <v>1.0136874865500851</v>
      </c>
      <c r="N794" s="16" t="str">
        <f>IF(P793&gt;1,"Up","Down")</f>
        <v>Up</v>
      </c>
      <c r="O794" s="16" t="str">
        <f>IF(N794="Up",IF(H794&lt;$BJ$12,"Up","Down"),IF(H794&lt;$BK$12,"Down","Up"))</f>
        <v>Up</v>
      </c>
      <c r="P794" s="17">
        <f>IF(O794="Up",INDEX($AP$5:$AP$1005,MATCH(I794,$AI$5:$AI$1005,0),1),INDEX($AQ$5:$AQ$1005,MATCH(J794,$AI$5:$AI$1005,0),1))</f>
        <v>1.0190080932107555</v>
      </c>
      <c r="Q794" s="19">
        <f>T793</f>
        <v>101306.22417237078</v>
      </c>
      <c r="R794" s="19">
        <f>INDEX(model!$S$5:$S$35,MATCH(G794,model!$Q$5:$Q$35,0),1)*model!$O$5</f>
        <v>0</v>
      </c>
      <c r="S794" s="19">
        <f>IF(RIGHT(B794,1)="C",T793*INDEX(model!$T$5:$T$35,MATCH(G794,model!$Q$5:$Q$35,0),1),0)</f>
        <v>0</v>
      </c>
      <c r="T794" s="19">
        <f>(Q794+R794-S794)*M794</f>
        <v>102692.85175317002</v>
      </c>
      <c r="U794" s="19">
        <f>X793</f>
        <v>158430.66160238691</v>
      </c>
      <c r="V794" s="19">
        <f>INDEX(model!$S$5:$S$35,MATCH(G794,model!$Q$5:$Q$35,0),1)*model!$O$6</f>
        <v>0</v>
      </c>
      <c r="W794" s="19">
        <f>IF(RIGHT(B794,1)="C",X793*INDEX(model!$T$5:$T$35,MATCH(G794,model!$Q$5:$Q$35,0),1),0)</f>
        <v>0</v>
      </c>
      <c r="X794" s="19">
        <f>(U794+V794-W794)*P794</f>
        <v>161442.12638556675</v>
      </c>
      <c r="Y794" s="19"/>
      <c r="Z794" s="36" t="str">
        <f>K794&amp;L794</f>
        <v>UpUp</v>
      </c>
      <c r="AA794" s="36" t="str">
        <f>N794&amp;O794</f>
        <v>UpUp</v>
      </c>
      <c r="AB794" s="19"/>
      <c r="AC794" s="19"/>
      <c r="AD794" s="19"/>
      <c r="AE794" s="19"/>
      <c r="AI794" s="18">
        <f>ROUND(AI793-0.001,3)</f>
        <v>0.21099999999999999</v>
      </c>
      <c r="AJ794" s="9">
        <f t="array" ref="AJ794">PERCENTILE(IF($BB$5:$BB$2729="Y",$AY$5:$AY$2729),$AI794)</f>
        <v>0.98748208177680119</v>
      </c>
      <c r="AK794" s="9">
        <f t="array" ref="AK794">PERCENTILE(IF($BC$5:$BC$2729="Y",$AY$5:$AY$2729),$AI794)</f>
        <v>1.0052942344292437</v>
      </c>
      <c r="AL794" s="9">
        <f t="array" ref="AL794">PERCENTILE(IF($BD$5:$BD$2729="Y",$AY$5:$AY$2729),$AI794)</f>
        <v>0.97552323681013453</v>
      </c>
      <c r="AM794" s="41" t="str">
        <f>IF(AI794&lt;$BJ$7,"Up","Down")</f>
        <v>Up</v>
      </c>
      <c r="AN794" s="41" t="str">
        <f>IF(AI794&lt;$BK$7,"Down","Up")</f>
        <v>Down</v>
      </c>
      <c r="AO794" s="9">
        <f t="array" ref="AO794">PERCENTILE(IF($BT$5:$BT$2729="Y",$BQ$5:$BQ$2729),$AI794)</f>
        <v>0.98421069426344354</v>
      </c>
      <c r="AP794" s="9">
        <f t="array" ref="AP794">PERCENTILE(IF($BU$5:$BU$2729="Y",$BQ$5:$BQ$2729),$AI794)</f>
        <v>1.0070520773265945</v>
      </c>
      <c r="AQ794" s="9">
        <f t="array" ref="AQ794">PERCENTILE(IF($BV$5:$BV$2729="Y",$BQ$5:$BQ$2729),$AI794)</f>
        <v>0.96596881946599644</v>
      </c>
      <c r="AR794" s="41" t="str">
        <f>IF(AI794&lt;$BJ$12,"Up","Down")</f>
        <v>Up</v>
      </c>
      <c r="AS794" s="41" t="str">
        <f>IF(AI794&lt;$BK$12,"Down","Up")</f>
        <v>Down</v>
      </c>
      <c r="AU794" s="4" t="str">
        <f>IF(AZ794=AZ795,IF(AZ794&gt;AZ793,AZ794&amp;"_O",""),AZ794&amp;"_C")</f>
        <v/>
      </c>
      <c r="AV794" s="7" t="str">
        <f>IF(RIGHT(AU794,1)="C",AX794/INDEX($AX$5:$AX$2729,MATCH(AZ794&amp;"_O",$AU$5:$AU$2729,0),1),"")</f>
        <v/>
      </c>
      <c r="AW794" s="38">
        <v>31093</v>
      </c>
      <c r="AX794" s="37">
        <v>181.6</v>
      </c>
      <c r="AY794" s="7">
        <f>AX794/AX793</f>
        <v>0.99676162248202427</v>
      </c>
      <c r="AZ794" s="4">
        <f>YEAR(AW794)</f>
        <v>1985</v>
      </c>
      <c r="BA794" s="2" t="s">
        <v>6</v>
      </c>
      <c r="BB794" s="12" t="str">
        <f>INDEX($CD$5:$CD$10,MATCH(BA794,$CC$5:$CC$10,0),1)</f>
        <v/>
      </c>
      <c r="BC794" s="12" t="str">
        <f>IF(AND(BB794="Y",AY794&gt;1),"Y","")</f>
        <v/>
      </c>
      <c r="BD794" s="12" t="str">
        <f>IF(AND(BB794="Y",AY794&lt;1),"Y","")</f>
        <v/>
      </c>
      <c r="BE794" s="12" t="str">
        <f>IF(AY794&gt;1,IF(AY793&gt;1,"Y",""),"")</f>
        <v/>
      </c>
      <c r="BF794" s="12" t="str">
        <f>IF(AY794&lt;1,IF(AY793&lt;1,"Y",""),"")</f>
        <v/>
      </c>
      <c r="BG794" s="2"/>
      <c r="BH794" s="2"/>
      <c r="BI794" s="2"/>
      <c r="BJ794" s="2"/>
      <c r="BK794" s="2"/>
      <c r="BL794" s="2"/>
      <c r="BM794" s="4" t="str">
        <f>IF(BR794=BR795,IF(BR794&gt;BR793,BR794&amp;"_O",""),BR794&amp;"_C")</f>
        <v/>
      </c>
      <c r="BN794" s="7" t="str">
        <f>IF(RIGHT(BM794,1)="C",BP794/INDEX($BP$5:$BP$2729,MATCH(BR794&amp;"_O",$BM$5:$BM$2729,0),1),"")</f>
        <v/>
      </c>
      <c r="BO794" s="38">
        <v>31492</v>
      </c>
      <c r="BP794" s="3">
        <v>372.6</v>
      </c>
      <c r="BQ794" s="7">
        <f>BP794/BP793</f>
        <v>1.0021516944593869</v>
      </c>
      <c r="BR794" s="4">
        <f>YEAR(BO794)</f>
        <v>1986</v>
      </c>
      <c r="BS794" s="2" t="s">
        <v>6</v>
      </c>
      <c r="BT794" s="12" t="str">
        <f>INDEX($CD$5:$CD$10,MATCH(BS794,$CC$5:$CC$10,0),1)</f>
        <v/>
      </c>
      <c r="BU794" s="12" t="str">
        <f>IF(AND(BT794="Y",BQ794&gt;1),"Y","")</f>
        <v/>
      </c>
      <c r="BV794" s="12" t="str">
        <f>IF(AND(BT794="Y",BQ794&lt;1),"Y","")</f>
        <v/>
      </c>
      <c r="BW794" s="12" t="str">
        <f>IF(BQ794&gt;1,IF(BQ793&gt;1,"Y",""),"")</f>
        <v>Y</v>
      </c>
      <c r="BX794" s="12" t="str">
        <f>IF(BQ794&lt;1,IF(BQ793&lt;1,"Y",""),"")</f>
        <v/>
      </c>
      <c r="BY794" s="2"/>
      <c r="BZ794" s="2"/>
      <c r="CA794" s="2"/>
    </row>
    <row r="795" spans="2:79">
      <c r="B795" s="4" t="str">
        <f>IF(G795=G796,IF(G795&gt;G794,G795&amp;"_O",""),G795&amp;"_C")</f>
        <v/>
      </c>
      <c r="C795" s="14">
        <f ca="1">RANDBETWEEN(0,1000)/1000</f>
        <v>0.86299999999999999</v>
      </c>
      <c r="D795" s="16">
        <f>D794+1</f>
        <v>791</v>
      </c>
      <c r="E795" s="10">
        <f>ROUNDDOWN(D795/52,0)+1</f>
        <v>16</v>
      </c>
      <c r="F795" s="15">
        <f>F794+7</f>
        <v>50157</v>
      </c>
      <c r="G795" s="4">
        <f>YEAR(F795)</f>
        <v>2037</v>
      </c>
      <c r="H795" s="33">
        <v>0.71299999999999997</v>
      </c>
      <c r="I795" s="33">
        <v>0.34499999999999997</v>
      </c>
      <c r="J795" s="33">
        <v>7.0999999999999994E-2</v>
      </c>
      <c r="K795" s="16" t="str">
        <f>IF(M794&gt;1,"Up","Down")</f>
        <v>Up</v>
      </c>
      <c r="L795" s="16" t="str">
        <f>IF(K795="Up",IF(H795&lt;$BJ$7,"Up","Down"),IF(H795&lt;$BK$7,"Down","Up"))</f>
        <v>Down</v>
      </c>
      <c r="M795" s="17">
        <f>IF(L795="Up",INDEX($AK$5:$AK$1005,MATCH(I795,$AI$5:$AI$1005,0),1),INDEX($AL$5:$AL$1005,MATCH(J795,$AI$5:$AI$1005,0),1))</f>
        <v>0.95658824701696465</v>
      </c>
      <c r="N795" s="16" t="str">
        <f>IF(P794&gt;1,"Up","Down")</f>
        <v>Up</v>
      </c>
      <c r="O795" s="16" t="str">
        <f>IF(N795="Up",IF(H795&lt;$BJ$12,"Up","Down"),IF(H795&lt;$BK$12,"Down","Up"))</f>
        <v>Down</v>
      </c>
      <c r="P795" s="17">
        <f>IF(O795="Up",INDEX($AP$5:$AP$1005,MATCH(I795,$AI$5:$AI$1005,0),1),INDEX($AQ$5:$AQ$1005,MATCH(J795,$AI$5:$AI$1005,0),1))</f>
        <v>0.94202417873701427</v>
      </c>
      <c r="Q795" s="19">
        <f>T794</f>
        <v>102692.85175317002</v>
      </c>
      <c r="R795" s="19">
        <f>INDEX(model!$S$5:$S$35,MATCH(G795,model!$Q$5:$Q$35,0),1)*model!$O$5</f>
        <v>0</v>
      </c>
      <c r="S795" s="19">
        <f>IF(RIGHT(B795,1)="C",T794*INDEX(model!$T$5:$T$35,MATCH(G795,model!$Q$5:$Q$35,0),1),0)</f>
        <v>0</v>
      </c>
      <c r="T795" s="19">
        <f>(Q795+R795-S795)*M795</f>
        <v>98234.775039737928</v>
      </c>
      <c r="U795" s="19">
        <f>X794</f>
        <v>161442.12638556675</v>
      </c>
      <c r="V795" s="19">
        <f>INDEX(model!$S$5:$S$35,MATCH(G795,model!$Q$5:$Q$35,0),1)*model!$O$6</f>
        <v>0</v>
      </c>
      <c r="W795" s="19">
        <f>IF(RIGHT(B795,1)="C",X794*INDEX(model!$T$5:$T$35,MATCH(G795,model!$Q$5:$Q$35,0),1),0)</f>
        <v>0</v>
      </c>
      <c r="X795" s="19">
        <f>(U795+V795-W795)*P795</f>
        <v>152082.38652192077</v>
      </c>
      <c r="Y795" s="19"/>
      <c r="Z795" s="36" t="str">
        <f>K795&amp;L795</f>
        <v>UpDown</v>
      </c>
      <c r="AA795" s="36" t="str">
        <f>N795&amp;O795</f>
        <v>UpDown</v>
      </c>
      <c r="AB795" s="19"/>
      <c r="AC795" s="19"/>
      <c r="AD795" s="19"/>
      <c r="AE795" s="19"/>
      <c r="AI795" s="18">
        <f>ROUND(AI794-0.001,3)</f>
        <v>0.21</v>
      </c>
      <c r="AJ795" s="9">
        <f t="array" ref="AJ795">PERCENTILE(IF($BB$5:$BB$2729="Y",$AY$5:$AY$2729),$AI795)</f>
        <v>0.98743544181899734</v>
      </c>
      <c r="AK795" s="9">
        <f t="array" ref="AK795">PERCENTILE(IF($BC$5:$BC$2729="Y",$AY$5:$AY$2729),$AI795)</f>
        <v>1.0052876141386717</v>
      </c>
      <c r="AL795" s="9">
        <f t="array" ref="AL795">PERCENTILE(IF($BD$5:$BD$2729="Y",$AY$5:$AY$2729),$AI795)</f>
        <v>0.97549052809591252</v>
      </c>
      <c r="AM795" s="41" t="str">
        <f>IF(AI795&lt;$BJ$7,"Up","Down")</f>
        <v>Up</v>
      </c>
      <c r="AN795" s="41" t="str">
        <f>IF(AI795&lt;$BK$7,"Down","Up")</f>
        <v>Down</v>
      </c>
      <c r="AO795" s="9">
        <f t="array" ref="AO795">PERCENTILE(IF($BT$5:$BT$2729="Y",$BQ$5:$BQ$2729),$AI795)</f>
        <v>0.98410938288569427</v>
      </c>
      <c r="AP795" s="9">
        <f t="array" ref="AP795">PERCENTILE(IF($BU$5:$BU$2729="Y",$BQ$5:$BQ$2729),$AI795)</f>
        <v>1.0070082805958056</v>
      </c>
      <c r="AQ795" s="9">
        <f t="array" ref="AQ795">PERCENTILE(IF($BV$5:$BV$2729="Y",$BQ$5:$BQ$2729),$AI795)</f>
        <v>0.96595013450532574</v>
      </c>
      <c r="AR795" s="41" t="str">
        <f>IF(AI795&lt;$BJ$12,"Up","Down")</f>
        <v>Up</v>
      </c>
      <c r="AS795" s="41" t="str">
        <f>IF(AI795&lt;$BK$12,"Down","Up")</f>
        <v>Down</v>
      </c>
      <c r="AU795" s="4" t="str">
        <f>IF(AZ795=AZ796,IF(AZ795&gt;AZ794,AZ795&amp;"_O",""),AZ795&amp;"_C")</f>
        <v/>
      </c>
      <c r="AV795" s="7" t="str">
        <f>IF(RIGHT(AU795,1)="C",AX795/INDEX($AX$5:$AX$2729,MATCH(AZ795&amp;"_O",$AU$5:$AU$2729,0),1),"")</f>
        <v/>
      </c>
      <c r="AW795" s="38">
        <v>31100</v>
      </c>
      <c r="AX795" s="37">
        <v>179.36</v>
      </c>
      <c r="AY795" s="7">
        <f>AX795/AX794</f>
        <v>0.98766519823788557</v>
      </c>
      <c r="AZ795" s="4">
        <f>YEAR(AW795)</f>
        <v>1985</v>
      </c>
      <c r="BA795" s="2" t="s">
        <v>6</v>
      </c>
      <c r="BB795" s="12" t="str">
        <f>INDEX($CD$5:$CD$10,MATCH(BA795,$CC$5:$CC$10,0),1)</f>
        <v/>
      </c>
      <c r="BC795" s="12" t="str">
        <f>IF(AND(BB795="Y",AY795&gt;1),"Y","")</f>
        <v/>
      </c>
      <c r="BD795" s="12" t="str">
        <f>IF(AND(BB795="Y",AY795&lt;1),"Y","")</f>
        <v/>
      </c>
      <c r="BE795" s="12" t="str">
        <f>IF(AY795&gt;1,IF(AY794&gt;1,"Y",""),"")</f>
        <v/>
      </c>
      <c r="BF795" s="12" t="str">
        <f>IF(AY795&lt;1,IF(AY794&lt;1,"Y",""),"")</f>
        <v>Y</v>
      </c>
      <c r="BG795" s="2"/>
      <c r="BH795" s="2"/>
      <c r="BI795" s="2"/>
      <c r="BJ795" s="2"/>
      <c r="BK795" s="2"/>
      <c r="BL795" s="2"/>
      <c r="BM795" s="4" t="str">
        <f>IF(BR795=BR796,IF(BR795&gt;BR794,BR795&amp;"_O",""),BR795&amp;"_C")</f>
        <v/>
      </c>
      <c r="BN795" s="7" t="str">
        <f>IF(RIGHT(BM795,1)="C",BP795/INDEX($BP$5:$BP$2729,MATCH(BR795&amp;"_O",$BM$5:$BM$2729,0),1),"")</f>
        <v/>
      </c>
      <c r="BO795" s="38">
        <v>31498</v>
      </c>
      <c r="BP795" s="3">
        <v>373.3</v>
      </c>
      <c r="BQ795" s="7">
        <f>BP795/BP794</f>
        <v>1.0018786902844874</v>
      </c>
      <c r="BR795" s="4">
        <f>YEAR(BO795)</f>
        <v>1986</v>
      </c>
      <c r="BS795" s="2" t="s">
        <v>6</v>
      </c>
      <c r="BT795" s="12" t="str">
        <f>INDEX($CD$5:$CD$10,MATCH(BS795,$CC$5:$CC$10,0),1)</f>
        <v/>
      </c>
      <c r="BU795" s="12" t="str">
        <f>IF(AND(BT795="Y",BQ795&gt;1),"Y","")</f>
        <v/>
      </c>
      <c r="BV795" s="12" t="str">
        <f>IF(AND(BT795="Y",BQ795&lt;1),"Y","")</f>
        <v/>
      </c>
      <c r="BW795" s="12" t="str">
        <f>IF(BQ795&gt;1,IF(BQ794&gt;1,"Y",""),"")</f>
        <v>Y</v>
      </c>
      <c r="BX795" s="12" t="str">
        <f>IF(BQ795&lt;1,IF(BQ794&lt;1,"Y",""),"")</f>
        <v/>
      </c>
      <c r="BY795" s="2"/>
      <c r="BZ795" s="2"/>
      <c r="CA795" s="2"/>
    </row>
    <row r="796" spans="2:79">
      <c r="B796" s="4" t="str">
        <f>IF(G796=G797,IF(G796&gt;G795,G796&amp;"_O",""),G796&amp;"_C")</f>
        <v/>
      </c>
      <c r="C796" s="14">
        <f ca="1">RANDBETWEEN(0,1000)/1000</f>
        <v>0.16300000000000001</v>
      </c>
      <c r="D796" s="16">
        <f>D795+1</f>
        <v>792</v>
      </c>
      <c r="E796" s="10">
        <f>ROUNDDOWN(D796/52,0)+1</f>
        <v>16</v>
      </c>
      <c r="F796" s="15">
        <f>F795+7</f>
        <v>50164</v>
      </c>
      <c r="G796" s="4">
        <f>YEAR(F796)</f>
        <v>2037</v>
      </c>
      <c r="H796" s="33">
        <v>0.115</v>
      </c>
      <c r="I796" s="33">
        <v>0.214</v>
      </c>
      <c r="J796" s="33">
        <v>0.76</v>
      </c>
      <c r="K796" s="16" t="str">
        <f>IF(M795&gt;1,"Up","Down")</f>
        <v>Down</v>
      </c>
      <c r="L796" s="16" t="str">
        <f>IF(K796="Up",IF(H796&lt;$BJ$7,"Up","Down"),IF(H796&lt;$BK$7,"Down","Up"))</f>
        <v>Down</v>
      </c>
      <c r="M796" s="17">
        <f>IF(L796="Up",INDEX($AK$5:$AK$1005,MATCH(I796,$AI$5:$AI$1005,0),1),INDEX($AL$5:$AL$1005,MATCH(J796,$AI$5:$AI$1005,0),1))</f>
        <v>0.99474954957222772</v>
      </c>
      <c r="N796" s="16" t="str">
        <f>IF(P795&gt;1,"Up","Down")</f>
        <v>Down</v>
      </c>
      <c r="O796" s="16" t="str">
        <f>IF(N796="Up",IF(H796&lt;$BJ$12,"Up","Down"),IF(H796&lt;$BK$12,"Down","Up"))</f>
        <v>Down</v>
      </c>
      <c r="P796" s="17">
        <f>IF(O796="Up",INDEX($AP$5:$AP$1005,MATCH(I796,$AI$5:$AI$1005,0),1),INDEX($AQ$5:$AQ$1005,MATCH(J796,$AI$5:$AI$1005,0),1))</f>
        <v>0.99411252179746479</v>
      </c>
      <c r="Q796" s="19">
        <f>T795</f>
        <v>98234.775039737928</v>
      </c>
      <c r="R796" s="19">
        <f>INDEX(model!$S$5:$S$35,MATCH(G796,model!$Q$5:$Q$35,0),1)*model!$O$5</f>
        <v>0</v>
      </c>
      <c r="S796" s="19">
        <f>IF(RIGHT(B796,1)="C",T795*INDEX(model!$T$5:$T$35,MATCH(G796,model!$Q$5:$Q$35,0),1),0)</f>
        <v>0</v>
      </c>
      <c r="T796" s="19">
        <f>(Q796+R796-S796)*M796</f>
        <v>97718.998223108429</v>
      </c>
      <c r="U796" s="19">
        <f>X795</f>
        <v>152082.38652192077</v>
      </c>
      <c r="V796" s="19">
        <f>INDEX(model!$S$5:$S$35,MATCH(G796,model!$Q$5:$Q$35,0),1)*model!$O$6</f>
        <v>0</v>
      </c>
      <c r="W796" s="19">
        <f>IF(RIGHT(B796,1)="C",X795*INDEX(model!$T$5:$T$35,MATCH(G796,model!$Q$5:$Q$35,0),1),0)</f>
        <v>0</v>
      </c>
      <c r="X796" s="19">
        <f>(U796+V796-W796)*P796</f>
        <v>151187.00478628342</v>
      </c>
      <c r="Y796" s="19"/>
      <c r="Z796" s="36" t="str">
        <f>K796&amp;L796</f>
        <v>DownDown</v>
      </c>
      <c r="AA796" s="36" t="str">
        <f>N796&amp;O796</f>
        <v>DownDown</v>
      </c>
      <c r="AB796" s="19"/>
      <c r="AC796" s="19"/>
      <c r="AD796" s="19"/>
      <c r="AE796" s="19"/>
      <c r="AI796" s="18">
        <f>ROUND(AI795-0.001,3)</f>
        <v>0.20899999999999999</v>
      </c>
      <c r="AJ796" s="9">
        <f t="array" ref="AJ796">PERCENTILE(IF($BB$5:$BB$2729="Y",$AY$5:$AY$2729),$AI796)</f>
        <v>0.98741988398798286</v>
      </c>
      <c r="AK796" s="9">
        <f t="array" ref="AK796">PERCENTILE(IF($BC$5:$BC$2729="Y",$AY$5:$AY$2729),$AI796)</f>
        <v>1.0052830210224815</v>
      </c>
      <c r="AL796" s="9">
        <f t="array" ref="AL796">PERCENTILE(IF($BD$5:$BD$2729="Y",$AY$5:$AY$2729),$AI796)</f>
        <v>0.97536881940915432</v>
      </c>
      <c r="AM796" s="41" t="str">
        <f>IF(AI796&lt;$BJ$7,"Up","Down")</f>
        <v>Up</v>
      </c>
      <c r="AN796" s="41" t="str">
        <f>IF(AI796&lt;$BK$7,"Down","Up")</f>
        <v>Down</v>
      </c>
      <c r="AO796" s="9">
        <f t="array" ref="AO796">PERCENTILE(IF($BT$5:$BT$2729="Y",$BQ$5:$BQ$2729),$AI796)</f>
        <v>0.98399908964472083</v>
      </c>
      <c r="AP796" s="9">
        <f t="array" ref="AP796">PERCENTILE(IF($BU$5:$BU$2729="Y",$BQ$5:$BQ$2729),$AI796)</f>
        <v>1.006960007482999</v>
      </c>
      <c r="AQ796" s="9">
        <f t="array" ref="AQ796">PERCENTILE(IF($BV$5:$BV$2729="Y",$BQ$5:$BQ$2729),$AI796)</f>
        <v>0.96579565169656412</v>
      </c>
      <c r="AR796" s="41" t="str">
        <f>IF(AI796&lt;$BJ$12,"Up","Down")</f>
        <v>Up</v>
      </c>
      <c r="AS796" s="41" t="str">
        <f>IF(AI796&lt;$BK$12,"Down","Up")</f>
        <v>Down</v>
      </c>
      <c r="AU796" s="4" t="str">
        <f>IF(AZ796=AZ797,IF(AZ796&gt;AZ795,AZ796&amp;"_O",""),AZ796&amp;"_C")</f>
        <v/>
      </c>
      <c r="AV796" s="7" t="str">
        <f>IF(RIGHT(AU796,1)="C",AX796/INDEX($AX$5:$AX$2729,MATCH(AZ796&amp;"_O",$AU$5:$AU$2729,0),1),"")</f>
        <v/>
      </c>
      <c r="AW796" s="38">
        <v>31107</v>
      </c>
      <c r="AX796" s="37">
        <v>183.23</v>
      </c>
      <c r="AY796" s="7">
        <f>AX796/AX795</f>
        <v>1.0215767172167707</v>
      </c>
      <c r="AZ796" s="4">
        <f>YEAR(AW796)</f>
        <v>1985</v>
      </c>
      <c r="BA796" s="2" t="s">
        <v>6</v>
      </c>
      <c r="BB796" s="12" t="str">
        <f>INDEX($CD$5:$CD$10,MATCH(BA796,$CC$5:$CC$10,0),1)</f>
        <v/>
      </c>
      <c r="BC796" s="12" t="str">
        <f>IF(AND(BB796="Y",AY796&gt;1),"Y","")</f>
        <v/>
      </c>
      <c r="BD796" s="12" t="str">
        <f>IF(AND(BB796="Y",AY796&lt;1),"Y","")</f>
        <v/>
      </c>
      <c r="BE796" s="12" t="str">
        <f>IF(AY796&gt;1,IF(AY795&gt;1,"Y",""),"")</f>
        <v/>
      </c>
      <c r="BF796" s="12" t="str">
        <f>IF(AY796&lt;1,IF(AY795&lt;1,"Y",""),"")</f>
        <v/>
      </c>
      <c r="BG796" s="2"/>
      <c r="BH796" s="2"/>
      <c r="BI796" s="2"/>
      <c r="BJ796" s="2"/>
      <c r="BK796" s="2"/>
      <c r="BL796" s="2"/>
      <c r="BM796" s="4" t="str">
        <f>IF(BR796=BR797,IF(BR796&gt;BR795,BR796&amp;"_O",""),BR796&amp;"_C")</f>
        <v/>
      </c>
      <c r="BN796" s="7" t="str">
        <f>IF(RIGHT(BM796,1)="C",BP796/INDEX($BP$5:$BP$2729,MATCH(BR796&amp;"_O",$BM$5:$BM$2729,0),1),"")</f>
        <v/>
      </c>
      <c r="BO796" s="38">
        <v>31506</v>
      </c>
      <c r="BP796" s="3">
        <v>372.2</v>
      </c>
      <c r="BQ796" s="7">
        <f>BP796/BP795</f>
        <v>0.99705330833110095</v>
      </c>
      <c r="BR796" s="4">
        <f>YEAR(BO796)</f>
        <v>1986</v>
      </c>
      <c r="BS796" s="2" t="s">
        <v>6</v>
      </c>
      <c r="BT796" s="12" t="str">
        <f>INDEX($CD$5:$CD$10,MATCH(BS796,$CC$5:$CC$10,0),1)</f>
        <v/>
      </c>
      <c r="BU796" s="12" t="str">
        <f>IF(AND(BT796="Y",BQ796&gt;1),"Y","")</f>
        <v/>
      </c>
      <c r="BV796" s="12" t="str">
        <f>IF(AND(BT796="Y",BQ796&lt;1),"Y","")</f>
        <v/>
      </c>
      <c r="BW796" s="12" t="str">
        <f>IF(BQ796&gt;1,IF(BQ795&gt;1,"Y",""),"")</f>
        <v/>
      </c>
      <c r="BX796" s="12" t="str">
        <f>IF(BQ796&lt;1,IF(BQ795&lt;1,"Y",""),"")</f>
        <v/>
      </c>
      <c r="BY796" s="2"/>
      <c r="BZ796" s="2"/>
      <c r="CA796" s="2"/>
    </row>
    <row r="797" spans="2:79">
      <c r="B797" s="4" t="str">
        <f>IF(G797=G798,IF(G797&gt;G796,G797&amp;"_O",""),G797&amp;"_C")</f>
        <v/>
      </c>
      <c r="C797" s="14">
        <f ca="1">RANDBETWEEN(0,1000)/1000</f>
        <v>0.378</v>
      </c>
      <c r="D797" s="16">
        <f>D796+1</f>
        <v>793</v>
      </c>
      <c r="E797" s="10">
        <f>ROUNDDOWN(D797/52,0)+1</f>
        <v>16</v>
      </c>
      <c r="F797" s="15">
        <f>F796+7</f>
        <v>50171</v>
      </c>
      <c r="G797" s="4">
        <f>YEAR(F797)</f>
        <v>2037</v>
      </c>
      <c r="H797" s="33">
        <v>0.35499999999999998</v>
      </c>
      <c r="I797" s="33">
        <v>0.23300000000000001</v>
      </c>
      <c r="J797" s="33">
        <v>0.45900000000000002</v>
      </c>
      <c r="K797" s="16" t="str">
        <f>IF(M796&gt;1,"Up","Down")</f>
        <v>Down</v>
      </c>
      <c r="L797" s="16" t="str">
        <f>IF(K797="Up",IF(H797&lt;$BJ$7,"Up","Down"),IF(H797&lt;$BK$7,"Down","Up"))</f>
        <v>Down</v>
      </c>
      <c r="M797" s="17">
        <f>IF(L797="Up",INDEX($AK$5:$AK$1005,MATCH(I797,$AI$5:$AI$1005,0),1),INDEX($AL$5:$AL$1005,MATCH(J797,$AI$5:$AI$1005,0),1))</f>
        <v>0.98629666978205999</v>
      </c>
      <c r="N797" s="16" t="str">
        <f>IF(P796&gt;1,"Up","Down")</f>
        <v>Down</v>
      </c>
      <c r="O797" s="16" t="str">
        <f>IF(N797="Up",IF(H797&lt;$BJ$12,"Up","Down"),IF(H797&lt;$BK$12,"Down","Up"))</f>
        <v>Down</v>
      </c>
      <c r="P797" s="17">
        <f>IF(O797="Up",INDEX($AP$5:$AP$1005,MATCH(I797,$AI$5:$AI$1005,0),1),INDEX($AQ$5:$AQ$1005,MATCH(J797,$AI$5:$AI$1005,0),1))</f>
        <v>0.9831291052090575</v>
      </c>
      <c r="Q797" s="19">
        <f>T796</f>
        <v>97718.998223108429</v>
      </c>
      <c r="R797" s="19">
        <f>INDEX(model!$S$5:$S$35,MATCH(G797,model!$Q$5:$Q$35,0),1)*model!$O$5</f>
        <v>0</v>
      </c>
      <c r="S797" s="19">
        <f>IF(RIGHT(B797,1)="C",T796*INDEX(model!$T$5:$T$35,MATCH(G797,model!$Q$5:$Q$35,0),1),0)</f>
        <v>0</v>
      </c>
      <c r="T797" s="19">
        <f>(Q797+R797-S797)*M797</f>
        <v>96379.922521890883</v>
      </c>
      <c r="U797" s="19">
        <f>X796</f>
        <v>151187.00478628342</v>
      </c>
      <c r="V797" s="19">
        <f>INDEX(model!$S$5:$S$35,MATCH(G797,model!$Q$5:$Q$35,0),1)*model!$O$6</f>
        <v>0</v>
      </c>
      <c r="W797" s="19">
        <f>IF(RIGHT(B797,1)="C",X796*INDEX(model!$T$5:$T$35,MATCH(G797,model!$Q$5:$Q$35,0),1),0)</f>
        <v>0</v>
      </c>
      <c r="X797" s="19">
        <f>(U797+V797-W797)*P797</f>
        <v>148636.3447347763</v>
      </c>
      <c r="Y797" s="19"/>
      <c r="Z797" s="36" t="str">
        <f>K797&amp;L797</f>
        <v>DownDown</v>
      </c>
      <c r="AA797" s="36" t="str">
        <f>N797&amp;O797</f>
        <v>DownDown</v>
      </c>
      <c r="AB797" s="19"/>
      <c r="AC797" s="19"/>
      <c r="AD797" s="19"/>
      <c r="AE797" s="19"/>
      <c r="AI797" s="18">
        <f>ROUND(AI796-0.001,3)</f>
        <v>0.20799999999999999</v>
      </c>
      <c r="AJ797" s="9">
        <f t="array" ref="AJ797">PERCENTILE(IF($BB$5:$BB$2729="Y",$AY$5:$AY$2729),$AI797)</f>
        <v>0.98731133837496576</v>
      </c>
      <c r="AK797" s="9">
        <f t="array" ref="AK797">PERCENTILE(IF($BC$5:$BC$2729="Y",$AY$5:$AY$2729),$AI797)</f>
        <v>1.0052664798713902</v>
      </c>
      <c r="AL797" s="9">
        <f t="array" ref="AL797">PERCENTILE(IF($BD$5:$BD$2729="Y",$AY$5:$AY$2729),$AI797)</f>
        <v>0.97530695973922898</v>
      </c>
      <c r="AM797" s="41" t="str">
        <f>IF(AI797&lt;$BJ$7,"Up","Down")</f>
        <v>Up</v>
      </c>
      <c r="AN797" s="41" t="str">
        <f>IF(AI797&lt;$BK$7,"Down","Up")</f>
        <v>Down</v>
      </c>
      <c r="AO797" s="9">
        <f t="array" ref="AO797">PERCENTILE(IF($BT$5:$BT$2729="Y",$BQ$5:$BQ$2729),$AI797)</f>
        <v>0.98396681574115907</v>
      </c>
      <c r="AP797" s="9">
        <f t="array" ref="AP797">PERCENTILE(IF($BU$5:$BU$2729="Y",$BQ$5:$BQ$2729),$AI797)</f>
        <v>1.0069404647017488</v>
      </c>
      <c r="AQ797" s="9">
        <f t="array" ref="AQ797">PERCENTILE(IF($BV$5:$BV$2729="Y",$BQ$5:$BQ$2729),$AI797)</f>
        <v>0.96565434158927199</v>
      </c>
      <c r="AR797" s="41" t="str">
        <f>IF(AI797&lt;$BJ$12,"Up","Down")</f>
        <v>Up</v>
      </c>
      <c r="AS797" s="41" t="str">
        <f>IF(AI797&lt;$BK$12,"Down","Up")</f>
        <v>Down</v>
      </c>
      <c r="AU797" s="4" t="str">
        <f>IF(AZ797=AZ798,IF(AZ797&gt;AZ796,AZ797&amp;"_O",""),AZ797&amp;"_C")</f>
        <v/>
      </c>
      <c r="AV797" s="7" t="str">
        <f>IF(RIGHT(AU797,1)="C",AX797/INDEX($AX$5:$AX$2729,MATCH(AZ797&amp;"_O",$AU$5:$AU$2729,0),1),"")</f>
        <v/>
      </c>
      <c r="AW797" s="38">
        <v>31114</v>
      </c>
      <c r="AX797" s="37">
        <v>179.1</v>
      </c>
      <c r="AY797" s="7">
        <f>AX797/AX796</f>
        <v>0.97746002292201062</v>
      </c>
      <c r="AZ797" s="4">
        <f>YEAR(AW797)</f>
        <v>1985</v>
      </c>
      <c r="BA797" s="2" t="s">
        <v>6</v>
      </c>
      <c r="BB797" s="12" t="str">
        <f>INDEX($CD$5:$CD$10,MATCH(BA797,$CC$5:$CC$10,0),1)</f>
        <v/>
      </c>
      <c r="BC797" s="12" t="str">
        <f>IF(AND(BB797="Y",AY797&gt;1),"Y","")</f>
        <v/>
      </c>
      <c r="BD797" s="12" t="str">
        <f>IF(AND(BB797="Y",AY797&lt;1),"Y","")</f>
        <v/>
      </c>
      <c r="BE797" s="12" t="str">
        <f>IF(AY797&gt;1,IF(AY796&gt;1,"Y",""),"")</f>
        <v/>
      </c>
      <c r="BF797" s="12" t="str">
        <f>IF(AY797&lt;1,IF(AY796&lt;1,"Y",""),"")</f>
        <v/>
      </c>
      <c r="BG797" s="2"/>
      <c r="BH797" s="2"/>
      <c r="BI797" s="2"/>
      <c r="BJ797" s="2"/>
      <c r="BK797" s="2"/>
      <c r="BL797" s="2"/>
      <c r="BM797" s="4" t="str">
        <f>IF(BR797=BR798,IF(BR797&gt;BR796,BR797&amp;"_O",""),BR797&amp;"_C")</f>
        <v/>
      </c>
      <c r="BN797" s="7" t="str">
        <f>IF(RIGHT(BM797,1)="C",BP797/INDEX($BP$5:$BP$2729,MATCH(BR797&amp;"_O",$BM$5:$BM$2729,0),1),"")</f>
        <v/>
      </c>
      <c r="BO797" s="38">
        <v>31513</v>
      </c>
      <c r="BP797" s="3">
        <v>378.9</v>
      </c>
      <c r="BQ797" s="7">
        <f>BP797/BP796</f>
        <v>1.0180010746910264</v>
      </c>
      <c r="BR797" s="4">
        <f>YEAR(BO797)</f>
        <v>1986</v>
      </c>
      <c r="BS797" s="2" t="s">
        <v>6</v>
      </c>
      <c r="BT797" s="12" t="str">
        <f>INDEX($CD$5:$CD$10,MATCH(BS797,$CC$5:$CC$10,0),1)</f>
        <v/>
      </c>
      <c r="BU797" s="12" t="str">
        <f>IF(AND(BT797="Y",BQ797&gt;1),"Y","")</f>
        <v/>
      </c>
      <c r="BV797" s="12" t="str">
        <f>IF(AND(BT797="Y",BQ797&lt;1),"Y","")</f>
        <v/>
      </c>
      <c r="BW797" s="12" t="str">
        <f>IF(BQ797&gt;1,IF(BQ796&gt;1,"Y",""),"")</f>
        <v/>
      </c>
      <c r="BX797" s="12" t="str">
        <f>IF(BQ797&lt;1,IF(BQ796&lt;1,"Y",""),"")</f>
        <v/>
      </c>
      <c r="BY797" s="2"/>
      <c r="BZ797" s="2"/>
      <c r="CA797" s="2"/>
    </row>
    <row r="798" spans="2:79">
      <c r="B798" s="4" t="str">
        <f>IF(G798=G799,IF(G798&gt;G797,G798&amp;"_O",""),G798&amp;"_C")</f>
        <v/>
      </c>
      <c r="C798" s="14">
        <f ca="1">RANDBETWEEN(0,1000)/1000</f>
        <v>0.67500000000000004</v>
      </c>
      <c r="D798" s="16">
        <f>D797+1</f>
        <v>794</v>
      </c>
      <c r="E798" s="10">
        <f>ROUNDDOWN(D798/52,0)+1</f>
        <v>16</v>
      </c>
      <c r="F798" s="15">
        <f>F797+7</f>
        <v>50178</v>
      </c>
      <c r="G798" s="4">
        <f>YEAR(F798)</f>
        <v>2037</v>
      </c>
      <c r="H798" s="33">
        <v>0.121</v>
      </c>
      <c r="I798" s="33">
        <v>0.14799999999999999</v>
      </c>
      <c r="J798" s="33">
        <v>0.998</v>
      </c>
      <c r="K798" s="16" t="str">
        <f>IF(M797&gt;1,"Up","Down")</f>
        <v>Down</v>
      </c>
      <c r="L798" s="16" t="str">
        <f>IF(K798="Up",IF(H798&lt;$BJ$7,"Up","Down"),IF(H798&lt;$BK$7,"Down","Up"))</f>
        <v>Down</v>
      </c>
      <c r="M798" s="17">
        <f>IF(L798="Up",INDEX($AK$5:$AK$1005,MATCH(I798,$AI$5:$AI$1005,0),1),INDEX($AL$5:$AL$1005,MATCH(J798,$AI$5:$AI$1005,0),1))</f>
        <v>0.99886116656416635</v>
      </c>
      <c r="N798" s="16" t="str">
        <f>IF(P797&gt;1,"Up","Down")</f>
        <v>Down</v>
      </c>
      <c r="O798" s="16" t="str">
        <f>IF(N798="Up",IF(H798&lt;$BJ$12,"Up","Down"),IF(H798&lt;$BK$12,"Down","Up"))</f>
        <v>Down</v>
      </c>
      <c r="P798" s="17">
        <f>IF(O798="Up",INDEX($AP$5:$AP$1005,MATCH(I798,$AI$5:$AI$1005,0),1),INDEX($AQ$5:$AQ$1005,MATCH(J798,$AI$5:$AI$1005,0),1))</f>
        <v>0.99887260400586109</v>
      </c>
      <c r="Q798" s="19">
        <f>T797</f>
        <v>96379.922521890883</v>
      </c>
      <c r="R798" s="19">
        <f>INDEX(model!$S$5:$S$35,MATCH(G798,model!$Q$5:$Q$35,0),1)*model!$O$5</f>
        <v>0</v>
      </c>
      <c r="S798" s="19">
        <f>IF(RIGHT(B798,1)="C",T797*INDEX(model!$T$5:$T$35,MATCH(G798,model!$Q$5:$Q$35,0),1),0)</f>
        <v>0</v>
      </c>
      <c r="T798" s="19">
        <f>(Q798+R798-S798)*M798</f>
        <v>96270.161843579903</v>
      </c>
      <c r="U798" s="19">
        <f>X797</f>
        <v>148636.3447347763</v>
      </c>
      <c r="V798" s="19">
        <f>INDEX(model!$S$5:$S$35,MATCH(G798,model!$Q$5:$Q$35,0),1)*model!$O$6</f>
        <v>0</v>
      </c>
      <c r="W798" s="19">
        <f>IF(RIGHT(B798,1)="C",X797*INDEX(model!$T$5:$T$35,MATCH(G798,model!$Q$5:$Q$35,0),1),0)</f>
        <v>0</v>
      </c>
      <c r="X798" s="19">
        <f>(U798+V798-W798)*P798</f>
        <v>148468.77271513885</v>
      </c>
      <c r="Y798" s="19"/>
      <c r="Z798" s="36" t="str">
        <f>K798&amp;L798</f>
        <v>DownDown</v>
      </c>
      <c r="AA798" s="36" t="str">
        <f>N798&amp;O798</f>
        <v>DownDown</v>
      </c>
      <c r="AB798" s="19"/>
      <c r="AC798" s="19"/>
      <c r="AD798" s="19"/>
      <c r="AE798" s="19"/>
      <c r="AI798" s="18">
        <f>ROUND(AI797-0.001,3)</f>
        <v>0.20699999999999999</v>
      </c>
      <c r="AJ798" s="9">
        <f t="array" ref="AJ798">PERCENTILE(IF($BB$5:$BB$2729="Y",$AY$5:$AY$2729),$AI798)</f>
        <v>0.9871684742272977</v>
      </c>
      <c r="AK798" s="9">
        <f t="array" ref="AK798">PERCENTILE(IF($BC$5:$BC$2729="Y",$AY$5:$AY$2729),$AI798)</f>
        <v>1.0052297614662919</v>
      </c>
      <c r="AL798" s="9">
        <f t="array" ref="AL798">PERCENTILE(IF($BD$5:$BD$2729="Y",$AY$5:$AY$2729),$AI798)</f>
        <v>0.9752752866492187</v>
      </c>
      <c r="AM798" s="41" t="str">
        <f>IF(AI798&lt;$BJ$7,"Up","Down")</f>
        <v>Up</v>
      </c>
      <c r="AN798" s="41" t="str">
        <f>IF(AI798&lt;$BK$7,"Down","Up")</f>
        <v>Down</v>
      </c>
      <c r="AO798" s="9">
        <f t="array" ref="AO798">PERCENTILE(IF($BT$5:$BT$2729="Y",$BQ$5:$BQ$2729),$AI798)</f>
        <v>0.98383233156291483</v>
      </c>
      <c r="AP798" s="9">
        <f t="array" ref="AP798">PERCENTILE(IF($BU$5:$BU$2729="Y",$BQ$5:$BQ$2729),$AI798)</f>
        <v>1.0069305909142798</v>
      </c>
      <c r="AQ798" s="9">
        <f t="array" ref="AQ798">PERCENTILE(IF($BV$5:$BV$2729="Y",$BQ$5:$BQ$2729),$AI798)</f>
        <v>0.96556667350489889</v>
      </c>
      <c r="AR798" s="41" t="str">
        <f>IF(AI798&lt;$BJ$12,"Up","Down")</f>
        <v>Up</v>
      </c>
      <c r="AS798" s="41" t="str">
        <f>IF(AI798&lt;$BK$12,"Down","Up")</f>
        <v>Down</v>
      </c>
      <c r="AU798" s="4" t="str">
        <f>IF(AZ798=AZ799,IF(AZ798&gt;AZ797,AZ798&amp;"_O",""),AZ798&amp;"_C")</f>
        <v/>
      </c>
      <c r="AV798" s="7" t="str">
        <f>IF(RIGHT(AU798,1)="C",AX798/INDEX($AX$5:$AX$2729,MATCH(AZ798&amp;"_O",$AU$5:$AU$2729,0),1),"")</f>
        <v/>
      </c>
      <c r="AW798" s="38">
        <v>31121</v>
      </c>
      <c r="AX798" s="37">
        <v>176.53</v>
      </c>
      <c r="AY798" s="7">
        <f>AX798/AX797</f>
        <v>0.98565047459519828</v>
      </c>
      <c r="AZ798" s="4">
        <f>YEAR(AW798)</f>
        <v>1985</v>
      </c>
      <c r="BA798" s="2" t="s">
        <v>6</v>
      </c>
      <c r="BB798" s="12" t="str">
        <f>INDEX($CD$5:$CD$10,MATCH(BA798,$CC$5:$CC$10,0),1)</f>
        <v/>
      </c>
      <c r="BC798" s="12" t="str">
        <f>IF(AND(BB798="Y",AY798&gt;1),"Y","")</f>
        <v/>
      </c>
      <c r="BD798" s="12" t="str">
        <f>IF(AND(BB798="Y",AY798&lt;1),"Y","")</f>
        <v/>
      </c>
      <c r="BE798" s="12" t="str">
        <f>IF(AY798&gt;1,IF(AY797&gt;1,"Y",""),"")</f>
        <v/>
      </c>
      <c r="BF798" s="12" t="str">
        <f>IF(AY798&lt;1,IF(AY797&lt;1,"Y",""),"")</f>
        <v>Y</v>
      </c>
      <c r="BG798" s="2"/>
      <c r="BH798" s="2"/>
      <c r="BI798" s="2"/>
      <c r="BJ798" s="2"/>
      <c r="BK798" s="2"/>
      <c r="BL798" s="2"/>
      <c r="BM798" s="4" t="str">
        <f>IF(BR798=BR799,IF(BR798&gt;BR797,BR798&amp;"_O",""),BR798&amp;"_C")</f>
        <v/>
      </c>
      <c r="BN798" s="7" t="str">
        <f>IF(RIGHT(BM798,1)="C",BP798/INDEX($BP$5:$BP$2729,MATCH(BR798&amp;"_O",$BM$5:$BM$2729,0),1),"")</f>
        <v/>
      </c>
      <c r="BO798" s="38">
        <v>31520</v>
      </c>
      <c r="BP798" s="3">
        <v>390.1</v>
      </c>
      <c r="BQ798" s="7">
        <f>BP798/BP797</f>
        <v>1.0295592504618634</v>
      </c>
      <c r="BR798" s="4">
        <f>YEAR(BO798)</f>
        <v>1986</v>
      </c>
      <c r="BS798" s="2" t="s">
        <v>6</v>
      </c>
      <c r="BT798" s="12" t="str">
        <f>INDEX($CD$5:$CD$10,MATCH(BS798,$CC$5:$CC$10,0),1)</f>
        <v/>
      </c>
      <c r="BU798" s="12" t="str">
        <f>IF(AND(BT798="Y",BQ798&gt;1),"Y","")</f>
        <v/>
      </c>
      <c r="BV798" s="12" t="str">
        <f>IF(AND(BT798="Y",BQ798&lt;1),"Y","")</f>
        <v/>
      </c>
      <c r="BW798" s="12" t="str">
        <f>IF(BQ798&gt;1,IF(BQ797&gt;1,"Y",""),"")</f>
        <v>Y</v>
      </c>
      <c r="BX798" s="12" t="str">
        <f>IF(BQ798&lt;1,IF(BQ797&lt;1,"Y",""),"")</f>
        <v/>
      </c>
      <c r="BY798" s="2"/>
      <c r="BZ798" s="2"/>
      <c r="CA798" s="2"/>
    </row>
    <row r="799" spans="2:79">
      <c r="B799" s="4" t="str">
        <f>IF(G799=G800,IF(G799&gt;G798,G799&amp;"_O",""),G799&amp;"_C")</f>
        <v/>
      </c>
      <c r="C799" s="14">
        <f ca="1">RANDBETWEEN(0,1000)/1000</f>
        <v>0.36499999999999999</v>
      </c>
      <c r="D799" s="16">
        <f>D798+1</f>
        <v>795</v>
      </c>
      <c r="E799" s="10">
        <f>ROUNDDOWN(D799/52,0)+1</f>
        <v>16</v>
      </c>
      <c r="F799" s="15">
        <f>F798+7</f>
        <v>50185</v>
      </c>
      <c r="G799" s="4">
        <f>YEAR(F799)</f>
        <v>2037</v>
      </c>
      <c r="H799" s="33">
        <v>0.26800000000000002</v>
      </c>
      <c r="I799" s="33">
        <v>0.91</v>
      </c>
      <c r="J799" s="33">
        <v>0.84499999999999997</v>
      </c>
      <c r="K799" s="16" t="str">
        <f>IF(M798&gt;1,"Up","Down")</f>
        <v>Down</v>
      </c>
      <c r="L799" s="16" t="str">
        <f>IF(K799="Up",IF(H799&lt;$BJ$7,"Up","Down"),IF(H799&lt;$BK$7,"Down","Up"))</f>
        <v>Down</v>
      </c>
      <c r="M799" s="17">
        <f>IF(L799="Up",INDEX($AK$5:$AK$1005,MATCH(I799,$AI$5:$AI$1005,0),1),INDEX($AL$5:$AL$1005,MATCH(J799,$AI$5:$AI$1005,0),1))</f>
        <v>0.99685660665140463</v>
      </c>
      <c r="N799" s="16" t="str">
        <f>IF(P798&gt;1,"Up","Down")</f>
        <v>Down</v>
      </c>
      <c r="O799" s="16" t="str">
        <f>IF(N799="Up",IF(H799&lt;$BJ$12,"Up","Down"),IF(H799&lt;$BK$12,"Down","Up"))</f>
        <v>Down</v>
      </c>
      <c r="P799" s="17">
        <f>IF(O799="Up",INDEX($AP$5:$AP$1005,MATCH(I799,$AI$5:$AI$1005,0),1),INDEX($AQ$5:$AQ$1005,MATCH(J799,$AI$5:$AI$1005,0),1))</f>
        <v>0.99631126344680465</v>
      </c>
      <c r="Q799" s="19">
        <f>T798</f>
        <v>96270.161843579903</v>
      </c>
      <c r="R799" s="19">
        <f>INDEX(model!$S$5:$S$35,MATCH(G799,model!$Q$5:$Q$35,0),1)*model!$O$5</f>
        <v>0</v>
      </c>
      <c r="S799" s="19">
        <f>IF(RIGHT(B799,1)="C",T798*INDEX(model!$T$5:$T$35,MATCH(G799,model!$Q$5:$Q$35,0),1),0)</f>
        <v>0</v>
      </c>
      <c r="T799" s="19">
        <f>(Q799+R799-S799)*M799</f>
        <v>95967.546857172594</v>
      </c>
      <c r="U799" s="19">
        <f>X798</f>
        <v>148468.77271513885</v>
      </c>
      <c r="V799" s="19">
        <f>INDEX(model!$S$5:$S$35,MATCH(G799,model!$Q$5:$Q$35,0),1)*model!$O$6</f>
        <v>0</v>
      </c>
      <c r="W799" s="19">
        <f>IF(RIGHT(B799,1)="C",X798*INDEX(model!$T$5:$T$35,MATCH(G799,model!$Q$5:$Q$35,0),1),0)</f>
        <v>0</v>
      </c>
      <c r="X799" s="19">
        <f>(U799+V799-W799)*P799</f>
        <v>147921.11052621648</v>
      </c>
      <c r="Y799" s="19"/>
      <c r="Z799" s="36" t="str">
        <f>K799&amp;L799</f>
        <v>DownDown</v>
      </c>
      <c r="AA799" s="36" t="str">
        <f>N799&amp;O799</f>
        <v>DownDown</v>
      </c>
      <c r="AB799" s="19"/>
      <c r="AC799" s="19"/>
      <c r="AD799" s="19"/>
      <c r="AE799" s="19"/>
      <c r="AI799" s="18">
        <f>ROUND(AI798-0.001,3)</f>
        <v>0.20599999999999999</v>
      </c>
      <c r="AJ799" s="9">
        <f t="array" ref="AJ799">PERCENTILE(IF($BB$5:$BB$2729="Y",$AY$5:$AY$2729),$AI799)</f>
        <v>0.98696228026978106</v>
      </c>
      <c r="AK799" s="9">
        <f t="array" ref="AK799">PERCENTILE(IF($BC$5:$BC$2729="Y",$AY$5:$AY$2729),$AI799)</f>
        <v>1.0052134933728332</v>
      </c>
      <c r="AL799" s="9">
        <f t="array" ref="AL799">PERCENTILE(IF($BD$5:$BD$2729="Y",$AY$5:$AY$2729),$AI799)</f>
        <v>0.9752237259194072</v>
      </c>
      <c r="AM799" s="41" t="str">
        <f>IF(AI799&lt;$BJ$7,"Up","Down")</f>
        <v>Up</v>
      </c>
      <c r="AN799" s="41" t="str">
        <f>IF(AI799&lt;$BK$7,"Down","Up")</f>
        <v>Down</v>
      </c>
      <c r="AO799" s="9">
        <f t="array" ref="AO799">PERCENTILE(IF($BT$5:$BT$2729="Y",$BQ$5:$BQ$2729),$AI799)</f>
        <v>0.98348443604327551</v>
      </c>
      <c r="AP799" s="9">
        <f t="array" ref="AP799">PERCENTILE(IF($BU$5:$BU$2729="Y",$BQ$5:$BQ$2729),$AI799)</f>
        <v>1.0068966352756556</v>
      </c>
      <c r="AQ799" s="9">
        <f t="array" ref="AQ799">PERCENTILE(IF($BV$5:$BV$2729="Y",$BQ$5:$BQ$2729),$AI799)</f>
        <v>0.96545428584734572</v>
      </c>
      <c r="AR799" s="41" t="str">
        <f>IF(AI799&lt;$BJ$12,"Up","Down")</f>
        <v>Up</v>
      </c>
      <c r="AS799" s="41" t="str">
        <f>IF(AI799&lt;$BK$12,"Down","Up")</f>
        <v>Down</v>
      </c>
      <c r="AU799" s="4" t="str">
        <f>IF(AZ799=AZ800,IF(AZ799&gt;AZ798,AZ799&amp;"_O",""),AZ799&amp;"_C")</f>
        <v/>
      </c>
      <c r="AV799" s="7" t="str">
        <f>IF(RIGHT(AU799,1)="C",AX799/INDEX($AX$5:$AX$2729,MATCH(AZ799&amp;"_O",$AU$5:$AU$2729,0),1),"")</f>
        <v/>
      </c>
      <c r="AW799" s="38">
        <v>31128</v>
      </c>
      <c r="AX799" s="37">
        <v>179.04</v>
      </c>
      <c r="AY799" s="7">
        <f>AX799/AX798</f>
        <v>1.0142185464227043</v>
      </c>
      <c r="AZ799" s="4">
        <f>YEAR(AW799)</f>
        <v>1985</v>
      </c>
      <c r="BA799" s="2" t="s">
        <v>6</v>
      </c>
      <c r="BB799" s="12" t="str">
        <f>INDEX($CD$5:$CD$10,MATCH(BA799,$CC$5:$CC$10,0),1)</f>
        <v/>
      </c>
      <c r="BC799" s="12" t="str">
        <f>IF(AND(BB799="Y",AY799&gt;1),"Y","")</f>
        <v/>
      </c>
      <c r="BD799" s="12" t="str">
        <f>IF(AND(BB799="Y",AY799&lt;1),"Y","")</f>
        <v/>
      </c>
      <c r="BE799" s="12" t="str">
        <f>IF(AY799&gt;1,IF(AY798&gt;1,"Y",""),"")</f>
        <v/>
      </c>
      <c r="BF799" s="12" t="str">
        <f>IF(AY799&lt;1,IF(AY798&lt;1,"Y",""),"")</f>
        <v/>
      </c>
      <c r="BG799" s="2"/>
      <c r="BH799" s="2"/>
      <c r="BI799" s="2"/>
      <c r="BJ799" s="2"/>
      <c r="BK799" s="2"/>
      <c r="BL799" s="2"/>
      <c r="BM799" s="4" t="str">
        <f>IF(BR799=BR800,IF(BR799&gt;BR798,BR799&amp;"_O",""),BR799&amp;"_C")</f>
        <v/>
      </c>
      <c r="BN799" s="7" t="str">
        <f>IF(RIGHT(BM799,1)="C",BP799/INDEX($BP$5:$BP$2729,MATCH(BR799&amp;"_O",$BM$5:$BM$2729,0),1),"")</f>
        <v/>
      </c>
      <c r="BO799" s="38">
        <v>31527</v>
      </c>
      <c r="BP799" s="3">
        <v>392.3</v>
      </c>
      <c r="BQ799" s="7">
        <f>BP799/BP798</f>
        <v>1.0056395795949755</v>
      </c>
      <c r="BR799" s="4">
        <f>YEAR(BO799)</f>
        <v>1986</v>
      </c>
      <c r="BS799" s="2" t="s">
        <v>6</v>
      </c>
      <c r="BT799" s="12" t="str">
        <f>INDEX($CD$5:$CD$10,MATCH(BS799,$CC$5:$CC$10,0),1)</f>
        <v/>
      </c>
      <c r="BU799" s="12" t="str">
        <f>IF(AND(BT799="Y",BQ799&gt;1),"Y","")</f>
        <v/>
      </c>
      <c r="BV799" s="12" t="str">
        <f>IF(AND(BT799="Y",BQ799&lt;1),"Y","")</f>
        <v/>
      </c>
      <c r="BW799" s="12" t="str">
        <f>IF(BQ799&gt;1,IF(BQ798&gt;1,"Y",""),"")</f>
        <v>Y</v>
      </c>
      <c r="BX799" s="12" t="str">
        <f>IF(BQ799&lt;1,IF(BQ798&lt;1,"Y",""),"")</f>
        <v/>
      </c>
      <c r="BY799" s="2"/>
      <c r="BZ799" s="2"/>
      <c r="CA799" s="2"/>
    </row>
    <row r="800" spans="2:79">
      <c r="B800" s="4" t="str">
        <f>IF(G800=G801,IF(G800&gt;G799,G800&amp;"_O",""),G800&amp;"_C")</f>
        <v/>
      </c>
      <c r="C800" s="14">
        <f ca="1">RANDBETWEEN(0,1000)/1000</f>
        <v>0.75800000000000001</v>
      </c>
      <c r="D800" s="16">
        <f>D799+1</f>
        <v>796</v>
      </c>
      <c r="E800" s="10">
        <f>ROUNDDOWN(D800/52,0)+1</f>
        <v>16</v>
      </c>
      <c r="F800" s="15">
        <f>F799+7</f>
        <v>50192</v>
      </c>
      <c r="G800" s="4">
        <f>YEAR(F800)</f>
        <v>2037</v>
      </c>
      <c r="H800" s="33">
        <v>0.3</v>
      </c>
      <c r="I800" s="33">
        <v>0.25700000000000001</v>
      </c>
      <c r="J800" s="33">
        <v>0.874</v>
      </c>
      <c r="K800" s="16" t="str">
        <f>IF(M799&gt;1,"Up","Down")</f>
        <v>Down</v>
      </c>
      <c r="L800" s="16" t="str">
        <f>IF(K800="Up",IF(H800&lt;$BJ$7,"Up","Down"),IF(H800&lt;$BK$7,"Down","Up"))</f>
        <v>Down</v>
      </c>
      <c r="M800" s="17">
        <f>IF(L800="Up",INDEX($AK$5:$AK$1005,MATCH(I800,$AI$5:$AI$1005,0),1),INDEX($AL$5:$AL$1005,MATCH(J800,$AI$5:$AI$1005,0),1))</f>
        <v>0.99732784919519968</v>
      </c>
      <c r="N800" s="16" t="str">
        <f>IF(P799&gt;1,"Up","Down")</f>
        <v>Down</v>
      </c>
      <c r="O800" s="16" t="str">
        <f>IF(N800="Up",IF(H800&lt;$BJ$12,"Up","Down"),IF(H800&lt;$BK$12,"Down","Up"))</f>
        <v>Down</v>
      </c>
      <c r="P800" s="17">
        <f>IF(O800="Up",INDEX($AP$5:$AP$1005,MATCH(I800,$AI$5:$AI$1005,0),1),INDEX($AQ$5:$AQ$1005,MATCH(J800,$AI$5:$AI$1005,0),1))</f>
        <v>0.99684728923253274</v>
      </c>
      <c r="Q800" s="19">
        <f>T799</f>
        <v>95967.546857172594</v>
      </c>
      <c r="R800" s="19">
        <f>INDEX(model!$S$5:$S$35,MATCH(G800,model!$Q$5:$Q$35,0),1)*model!$O$5</f>
        <v>0</v>
      </c>
      <c r="S800" s="19">
        <f>IF(RIGHT(B800,1)="C",T799*INDEX(model!$T$5:$T$35,MATCH(G800,model!$Q$5:$Q$35,0),1),0)</f>
        <v>0</v>
      </c>
      <c r="T800" s="19">
        <f>(Q800+R800-S800)*M800</f>
        <v>95711.107099603483</v>
      </c>
      <c r="U800" s="19">
        <f>X799</f>
        <v>147921.11052621648</v>
      </c>
      <c r="V800" s="19">
        <f>INDEX(model!$S$5:$S$35,MATCH(G800,model!$Q$5:$Q$35,0),1)*model!$O$6</f>
        <v>0</v>
      </c>
      <c r="W800" s="19">
        <f>IF(RIGHT(B800,1)="C",X799*INDEX(model!$T$5:$T$35,MATCH(G800,model!$Q$5:$Q$35,0),1),0)</f>
        <v>0</v>
      </c>
      <c r="X800" s="19">
        <f>(U800+V800-W800)*P800</f>
        <v>147454.75804832476</v>
      </c>
      <c r="Y800" s="19"/>
      <c r="Z800" s="36" t="str">
        <f>K800&amp;L800</f>
        <v>DownDown</v>
      </c>
      <c r="AA800" s="36" t="str">
        <f>N800&amp;O800</f>
        <v>DownDown</v>
      </c>
      <c r="AB800" s="19"/>
      <c r="AC800" s="19"/>
      <c r="AD800" s="19"/>
      <c r="AE800" s="19"/>
      <c r="AI800" s="18">
        <f>ROUND(AI799-0.001,3)</f>
        <v>0.20499999999999999</v>
      </c>
      <c r="AJ800" s="9">
        <f t="array" ref="AJ800">PERCENTILE(IF($BB$5:$BB$2729="Y",$AY$5:$AY$2729),$AI800)</f>
        <v>0.98681723022780621</v>
      </c>
      <c r="AK800" s="9">
        <f t="array" ref="AK800">PERCENTILE(IF($BC$5:$BC$2729="Y",$AY$5:$AY$2729),$AI800)</f>
        <v>1.0051991246517527</v>
      </c>
      <c r="AL800" s="9">
        <f t="array" ref="AL800">PERCENTILE(IF($BD$5:$BD$2729="Y",$AY$5:$AY$2729),$AI800)</f>
        <v>0.97516645976351912</v>
      </c>
      <c r="AM800" s="41" t="str">
        <f>IF(AI800&lt;$BJ$7,"Up","Down")</f>
        <v>Up</v>
      </c>
      <c r="AN800" s="41" t="str">
        <f>IF(AI800&lt;$BK$7,"Down","Up")</f>
        <v>Down</v>
      </c>
      <c r="AO800" s="9">
        <f t="array" ref="AO800">PERCENTILE(IF($BT$5:$BT$2729="Y",$BQ$5:$BQ$2729),$AI800)</f>
        <v>0.98346277449420227</v>
      </c>
      <c r="AP800" s="9">
        <f t="array" ref="AP800">PERCENTILE(IF($BU$5:$BU$2729="Y",$BQ$5:$BQ$2729),$AI800)</f>
        <v>1.0068542654145107</v>
      </c>
      <c r="AQ800" s="9">
        <f t="array" ref="AQ800">PERCENTILE(IF($BV$5:$BV$2729="Y",$BQ$5:$BQ$2729),$AI800)</f>
        <v>0.96534721502758092</v>
      </c>
      <c r="AR800" s="41" t="str">
        <f>IF(AI800&lt;$BJ$12,"Up","Down")</f>
        <v>Up</v>
      </c>
      <c r="AS800" s="41" t="str">
        <f>IF(AI800&lt;$BK$12,"Down","Up")</f>
        <v>Down</v>
      </c>
      <c r="AU800" s="4" t="str">
        <f>IF(AZ800=AZ801,IF(AZ800&gt;AZ799,AZ800&amp;"_O",""),AZ800&amp;"_C")</f>
        <v/>
      </c>
      <c r="AV800" s="7" t="str">
        <f>IF(RIGHT(AU800,1)="C",AX800/INDEX($AX$5:$AX$2729,MATCH(AZ800&amp;"_O",$AU$5:$AU$2729,0),1),"")</f>
        <v/>
      </c>
      <c r="AW800" s="38">
        <v>31135</v>
      </c>
      <c r="AX800" s="37">
        <v>180.66</v>
      </c>
      <c r="AY800" s="7">
        <f>AX800/AX799</f>
        <v>1.0090482573726542</v>
      </c>
      <c r="AZ800" s="4">
        <f>YEAR(AW800)</f>
        <v>1985</v>
      </c>
      <c r="BA800" s="2" t="s">
        <v>6</v>
      </c>
      <c r="BB800" s="12" t="str">
        <f>INDEX($CD$5:$CD$10,MATCH(BA800,$CC$5:$CC$10,0),1)</f>
        <v/>
      </c>
      <c r="BC800" s="12" t="str">
        <f>IF(AND(BB800="Y",AY800&gt;1),"Y","")</f>
        <v/>
      </c>
      <c r="BD800" s="12" t="str">
        <f>IF(AND(BB800="Y",AY800&lt;1),"Y","")</f>
        <v/>
      </c>
      <c r="BE800" s="12" t="str">
        <f>IF(AY800&gt;1,IF(AY799&gt;1,"Y",""),"")</f>
        <v>Y</v>
      </c>
      <c r="BF800" s="12" t="str">
        <f>IF(AY800&lt;1,IF(AY799&lt;1,"Y",""),"")</f>
        <v/>
      </c>
      <c r="BG800" s="2"/>
      <c r="BH800" s="2"/>
      <c r="BI800" s="2"/>
      <c r="BJ800" s="2"/>
      <c r="BK800" s="2"/>
      <c r="BL800" s="2"/>
      <c r="BM800" s="4" t="str">
        <f>IF(BR800=BR801,IF(BR800&gt;BR799,BR800&amp;"_O",""),BR800&amp;"_C")</f>
        <v/>
      </c>
      <c r="BN800" s="7" t="str">
        <f>IF(RIGHT(BM800,1)="C",BP800/INDEX($BP$5:$BP$2729,MATCH(BR800&amp;"_O",$BM$5:$BM$2729,0),1),"")</f>
        <v/>
      </c>
      <c r="BO800" s="38">
        <v>31534</v>
      </c>
      <c r="BP800" s="3">
        <v>383.2</v>
      </c>
      <c r="BQ800" s="7">
        <f>BP800/BP799</f>
        <v>0.9768034667346418</v>
      </c>
      <c r="BR800" s="4">
        <f>YEAR(BO800)</f>
        <v>1986</v>
      </c>
      <c r="BS800" s="2" t="s">
        <v>6</v>
      </c>
      <c r="BT800" s="12" t="str">
        <f>INDEX($CD$5:$CD$10,MATCH(BS800,$CC$5:$CC$10,0),1)</f>
        <v/>
      </c>
      <c r="BU800" s="12" t="str">
        <f>IF(AND(BT800="Y",BQ800&gt;1),"Y","")</f>
        <v/>
      </c>
      <c r="BV800" s="12" t="str">
        <f>IF(AND(BT800="Y",BQ800&lt;1),"Y","")</f>
        <v/>
      </c>
      <c r="BW800" s="12" t="str">
        <f>IF(BQ800&gt;1,IF(BQ799&gt;1,"Y",""),"")</f>
        <v/>
      </c>
      <c r="BX800" s="12" t="str">
        <f>IF(BQ800&lt;1,IF(BQ799&lt;1,"Y",""),"")</f>
        <v/>
      </c>
      <c r="BY800" s="2"/>
      <c r="BZ800" s="2"/>
      <c r="CA800" s="2"/>
    </row>
    <row r="801" spans="2:79">
      <c r="B801" s="4" t="str">
        <f>IF(G801=G802,IF(G801&gt;G800,G801&amp;"_O",""),G801&amp;"_C")</f>
        <v/>
      </c>
      <c r="C801" s="14">
        <f ca="1">RANDBETWEEN(0,1000)/1000</f>
        <v>0.55800000000000005</v>
      </c>
      <c r="D801" s="16">
        <f>D800+1</f>
        <v>797</v>
      </c>
      <c r="E801" s="10">
        <f>ROUNDDOWN(D801/52,0)+1</f>
        <v>16</v>
      </c>
      <c r="F801" s="15">
        <f>F800+7</f>
        <v>50199</v>
      </c>
      <c r="G801" s="4">
        <f>YEAR(F801)</f>
        <v>2037</v>
      </c>
      <c r="H801" s="33">
        <v>0.999</v>
      </c>
      <c r="I801" s="33">
        <v>0.81200000000000006</v>
      </c>
      <c r="J801" s="33">
        <v>0.873</v>
      </c>
      <c r="K801" s="16" t="str">
        <f>IF(M800&gt;1,"Up","Down")</f>
        <v>Down</v>
      </c>
      <c r="L801" s="16" t="str">
        <f>IF(K801="Up",IF(H801&lt;$BJ$7,"Up","Down"),IF(H801&lt;$BK$7,"Down","Up"))</f>
        <v>Up</v>
      </c>
      <c r="M801" s="17">
        <f>IF(L801="Up",INDEX($AK$5:$AK$1005,MATCH(I801,$AI$5:$AI$1005,0),1),INDEX($AL$5:$AL$1005,MATCH(J801,$AI$5:$AI$1005,0),1))</f>
        <v>1.0249300077337298</v>
      </c>
      <c r="N801" s="16" t="str">
        <f>IF(P800&gt;1,"Up","Down")</f>
        <v>Down</v>
      </c>
      <c r="O801" s="16" t="str">
        <f>IF(N801="Up",IF(H801&lt;$BJ$12,"Up","Down"),IF(H801&lt;$BK$12,"Down","Up"))</f>
        <v>Up</v>
      </c>
      <c r="P801" s="17">
        <f>IF(O801="Up",INDEX($AP$5:$AP$1005,MATCH(I801,$AI$5:$AI$1005,0),1),INDEX($AQ$5:$AQ$1005,MATCH(J801,$AI$5:$AI$1005,0),1))</f>
        <v>1.0339370007581539</v>
      </c>
      <c r="Q801" s="19">
        <f>T800</f>
        <v>95711.107099603483</v>
      </c>
      <c r="R801" s="19">
        <f>INDEX(model!$S$5:$S$35,MATCH(G801,model!$Q$5:$Q$35,0),1)*model!$O$5</f>
        <v>0</v>
      </c>
      <c r="S801" s="19">
        <f>IF(RIGHT(B801,1)="C",T800*INDEX(model!$T$5:$T$35,MATCH(G801,model!$Q$5:$Q$35,0),1),0)</f>
        <v>0</v>
      </c>
      <c r="T801" s="19">
        <f>(Q801+R801-S801)*M801</f>
        <v>98097.185739800436</v>
      </c>
      <c r="U801" s="19">
        <f>X800</f>
        <v>147454.75804832476</v>
      </c>
      <c r="V801" s="19">
        <f>INDEX(model!$S$5:$S$35,MATCH(G801,model!$Q$5:$Q$35,0),1)*model!$O$6</f>
        <v>0</v>
      </c>
      <c r="W801" s="19">
        <f>IF(RIGHT(B801,1)="C",X800*INDEX(model!$T$5:$T$35,MATCH(G801,model!$Q$5:$Q$35,0),1),0)</f>
        <v>0</v>
      </c>
      <c r="X801" s="19">
        <f>(U801+V801-W801)*P801</f>
        <v>152458.93028400416</v>
      </c>
      <c r="Y801" s="19"/>
      <c r="Z801" s="36" t="str">
        <f>K801&amp;L801</f>
        <v>DownUp</v>
      </c>
      <c r="AA801" s="36" t="str">
        <f>N801&amp;O801</f>
        <v>DownUp</v>
      </c>
      <c r="AB801" s="19"/>
      <c r="AC801" s="19"/>
      <c r="AD801" s="19"/>
      <c r="AE801" s="19"/>
      <c r="AI801" s="18">
        <f>ROUND(AI800-0.001,3)</f>
        <v>0.20399999999999999</v>
      </c>
      <c r="AJ801" s="9">
        <f t="array" ref="AJ801">PERCENTILE(IF($BB$5:$BB$2729="Y",$AY$5:$AY$2729),$AI801)</f>
        <v>0.98677842795776838</v>
      </c>
      <c r="AK801" s="9">
        <f t="array" ref="AK801">PERCENTILE(IF($BC$5:$BC$2729="Y",$AY$5:$AY$2729),$AI801)</f>
        <v>1.0051445625857747</v>
      </c>
      <c r="AL801" s="9">
        <f t="array" ref="AL801">PERCENTILE(IF($BD$5:$BD$2729="Y",$AY$5:$AY$2729),$AI801)</f>
        <v>0.97511066114245137</v>
      </c>
      <c r="AM801" s="41" t="str">
        <f>IF(AI801&lt;$BJ$7,"Up","Down")</f>
        <v>Up</v>
      </c>
      <c r="AN801" s="41" t="str">
        <f>IF(AI801&lt;$BK$7,"Down","Up")</f>
        <v>Down</v>
      </c>
      <c r="AO801" s="9">
        <f t="array" ref="AO801">PERCENTILE(IF($BT$5:$BT$2729="Y",$BQ$5:$BQ$2729),$AI801)</f>
        <v>0.98343405215251367</v>
      </c>
      <c r="AP801" s="9">
        <f t="array" ref="AP801">PERCENTILE(IF($BU$5:$BU$2729="Y",$BQ$5:$BQ$2729),$AI801)</f>
        <v>1.0068411832945374</v>
      </c>
      <c r="AQ801" s="9">
        <f t="array" ref="AQ801">PERCENTILE(IF($BV$5:$BV$2729="Y",$BQ$5:$BQ$2729),$AI801)</f>
        <v>0.96524350942310333</v>
      </c>
      <c r="AR801" s="41" t="str">
        <f>IF(AI801&lt;$BJ$12,"Up","Down")</f>
        <v>Up</v>
      </c>
      <c r="AS801" s="41" t="str">
        <f>IF(AI801&lt;$BK$12,"Down","Up")</f>
        <v>Down</v>
      </c>
      <c r="AU801" s="4" t="str">
        <f>IF(AZ801=AZ802,IF(AZ801&gt;AZ800,AZ801&amp;"_O",""),AZ801&amp;"_C")</f>
        <v/>
      </c>
      <c r="AV801" s="7" t="str">
        <f>IF(RIGHT(AU801,1)="C",AX801/INDEX($AX$5:$AX$2729,MATCH(AZ801&amp;"_O",$AU$5:$AU$2729,0),1),"")</f>
        <v/>
      </c>
      <c r="AW801" s="38">
        <v>31141</v>
      </c>
      <c r="AX801" s="37">
        <v>179.03</v>
      </c>
      <c r="AY801" s="7">
        <f>AX801/AX800</f>
        <v>0.99097752684600915</v>
      </c>
      <c r="AZ801" s="4">
        <f>YEAR(AW801)</f>
        <v>1985</v>
      </c>
      <c r="BA801" s="2" t="s">
        <v>6</v>
      </c>
      <c r="BB801" s="12" t="str">
        <f>INDEX($CD$5:$CD$10,MATCH(BA801,$CC$5:$CC$10,0),1)</f>
        <v/>
      </c>
      <c r="BC801" s="12" t="str">
        <f>IF(AND(BB801="Y",AY801&gt;1),"Y","")</f>
        <v/>
      </c>
      <c r="BD801" s="12" t="str">
        <f>IF(AND(BB801="Y",AY801&lt;1),"Y","")</f>
        <v/>
      </c>
      <c r="BE801" s="12" t="str">
        <f>IF(AY801&gt;1,IF(AY800&gt;1,"Y",""),"")</f>
        <v/>
      </c>
      <c r="BF801" s="12" t="str">
        <f>IF(AY801&lt;1,IF(AY800&lt;1,"Y",""),"")</f>
        <v/>
      </c>
      <c r="BG801" s="2"/>
      <c r="BH801" s="2"/>
      <c r="BI801" s="2"/>
      <c r="BJ801" s="2"/>
      <c r="BK801" s="2"/>
      <c r="BL801" s="2"/>
      <c r="BM801" s="4" t="str">
        <f>IF(BR801=BR802,IF(BR801&gt;BR800,BR801&amp;"_O",""),BR801&amp;"_C")</f>
        <v/>
      </c>
      <c r="BN801" s="7" t="str">
        <f>IF(RIGHT(BM801,1)="C",BP801/INDEX($BP$5:$BP$2729,MATCH(BR801&amp;"_O",$BM$5:$BM$2729,0),1),"")</f>
        <v/>
      </c>
      <c r="BO801" s="38">
        <v>31541</v>
      </c>
      <c r="BP801" s="3">
        <v>389.1</v>
      </c>
      <c r="BQ801" s="7">
        <f>BP801/BP800</f>
        <v>1.0153966597077244</v>
      </c>
      <c r="BR801" s="4">
        <f>YEAR(BO801)</f>
        <v>1986</v>
      </c>
      <c r="BS801" s="2" t="s">
        <v>6</v>
      </c>
      <c r="BT801" s="12" t="str">
        <f>INDEX($CD$5:$CD$10,MATCH(BS801,$CC$5:$CC$10,0),1)</f>
        <v/>
      </c>
      <c r="BU801" s="12" t="str">
        <f>IF(AND(BT801="Y",BQ801&gt;1),"Y","")</f>
        <v/>
      </c>
      <c r="BV801" s="12" t="str">
        <f>IF(AND(BT801="Y",BQ801&lt;1),"Y","")</f>
        <v/>
      </c>
      <c r="BW801" s="12" t="str">
        <f>IF(BQ801&gt;1,IF(BQ800&gt;1,"Y",""),"")</f>
        <v/>
      </c>
      <c r="BX801" s="12" t="str">
        <f>IF(BQ801&lt;1,IF(BQ800&lt;1,"Y",""),"")</f>
        <v/>
      </c>
      <c r="BY801" s="2"/>
      <c r="BZ801" s="2"/>
      <c r="CA801" s="2"/>
    </row>
    <row r="802" spans="2:79">
      <c r="B802" s="4" t="str">
        <f>IF(G802=G803,IF(G802&gt;G801,G802&amp;"_O",""),G802&amp;"_C")</f>
        <v/>
      </c>
      <c r="C802" s="14">
        <f ca="1">RANDBETWEEN(0,1000)/1000</f>
        <v>0.249</v>
      </c>
      <c r="D802" s="16">
        <f>D801+1</f>
        <v>798</v>
      </c>
      <c r="E802" s="10">
        <f>ROUNDDOWN(D802/52,0)+1</f>
        <v>16</v>
      </c>
      <c r="F802" s="15">
        <f>F801+7</f>
        <v>50206</v>
      </c>
      <c r="G802" s="4">
        <f>YEAR(F802)</f>
        <v>2037</v>
      </c>
      <c r="H802" s="33">
        <v>0.78</v>
      </c>
      <c r="I802" s="33">
        <v>0.246</v>
      </c>
      <c r="J802" s="33">
        <v>0.48099999999999998</v>
      </c>
      <c r="K802" s="16" t="str">
        <f>IF(M801&gt;1,"Up","Down")</f>
        <v>Up</v>
      </c>
      <c r="L802" s="16" t="str">
        <f>IF(K802="Up",IF(H802&lt;$BJ$7,"Up","Down"),IF(H802&lt;$BK$7,"Down","Up"))</f>
        <v>Down</v>
      </c>
      <c r="M802" s="17">
        <f>IF(L802="Up",INDEX($AK$5:$AK$1005,MATCH(I802,$AI$5:$AI$1005,0),1),INDEX($AL$5:$AL$1005,MATCH(J802,$AI$5:$AI$1005,0),1))</f>
        <v>0.98693940957527559</v>
      </c>
      <c r="N802" s="16" t="str">
        <f>IF(P801&gt;1,"Up","Down")</f>
        <v>Up</v>
      </c>
      <c r="O802" s="16" t="str">
        <f>IF(N802="Up",IF(H802&lt;$BJ$12,"Up","Down"),IF(H802&lt;$BK$12,"Down","Up"))</f>
        <v>Down</v>
      </c>
      <c r="P802" s="17">
        <f>IF(O802="Up",INDEX($AP$5:$AP$1005,MATCH(I802,$AI$5:$AI$1005,0),1),INDEX($AQ$5:$AQ$1005,MATCH(J802,$AI$5:$AI$1005,0),1))</f>
        <v>0.98418441620541119</v>
      </c>
      <c r="Q802" s="19">
        <f>T801</f>
        <v>98097.185739800436</v>
      </c>
      <c r="R802" s="19">
        <f>INDEX(model!$S$5:$S$35,MATCH(G802,model!$Q$5:$Q$35,0),1)*model!$O$5</f>
        <v>0</v>
      </c>
      <c r="S802" s="19">
        <f>IF(RIGHT(B802,1)="C",T801*INDEX(model!$T$5:$T$35,MATCH(G802,model!$Q$5:$Q$35,0),1),0)</f>
        <v>0</v>
      </c>
      <c r="T802" s="19">
        <f>(Q802+R802-S802)*M802</f>
        <v>96815.97857503478</v>
      </c>
      <c r="U802" s="19">
        <f>X801</f>
        <v>152458.93028400416</v>
      </c>
      <c r="V802" s="19">
        <f>INDEX(model!$S$5:$S$35,MATCH(G802,model!$Q$5:$Q$35,0),1)*model!$O$6</f>
        <v>0</v>
      </c>
      <c r="W802" s="19">
        <f>IF(RIGHT(B802,1)="C",X801*INDEX(model!$T$5:$T$35,MATCH(G802,model!$Q$5:$Q$35,0),1),0)</f>
        <v>0</v>
      </c>
      <c r="X802" s="19">
        <f>(U802+V802-W802)*P802</f>
        <v>150047.70329686411</v>
      </c>
      <c r="Y802" s="19"/>
      <c r="Z802" s="36" t="str">
        <f>K802&amp;L802</f>
        <v>UpDown</v>
      </c>
      <c r="AA802" s="36" t="str">
        <f>N802&amp;O802</f>
        <v>UpDown</v>
      </c>
      <c r="AB802" s="19"/>
      <c r="AC802" s="19"/>
      <c r="AD802" s="19"/>
      <c r="AE802" s="19"/>
      <c r="AI802" s="18">
        <f>ROUND(AI801-0.001,3)</f>
        <v>0.20300000000000001</v>
      </c>
      <c r="AJ802" s="9">
        <f t="array" ref="AJ802">PERCENTILE(IF($BB$5:$BB$2729="Y",$AY$5:$AY$2729),$AI802)</f>
        <v>0.98673122801867563</v>
      </c>
      <c r="AK802" s="9">
        <f t="array" ref="AK802">PERCENTILE(IF($BC$5:$BC$2729="Y",$AY$5:$AY$2729),$AI802)</f>
        <v>1.0050918062041212</v>
      </c>
      <c r="AL802" s="9">
        <f t="array" ref="AL802">PERCENTILE(IF($BD$5:$BD$2729="Y",$AY$5:$AY$2729),$AI802)</f>
        <v>0.97505452104236046</v>
      </c>
      <c r="AM802" s="41" t="str">
        <f>IF(AI802&lt;$BJ$7,"Up","Down")</f>
        <v>Up</v>
      </c>
      <c r="AN802" s="41" t="str">
        <f>IF(AI802&lt;$BK$7,"Down","Up")</f>
        <v>Down</v>
      </c>
      <c r="AO802" s="9">
        <f t="array" ref="AO802">PERCENTILE(IF($BT$5:$BT$2729="Y",$BQ$5:$BQ$2729),$AI802)</f>
        <v>0.98337601777031647</v>
      </c>
      <c r="AP802" s="9">
        <f t="array" ref="AP802">PERCENTILE(IF($BU$5:$BU$2729="Y",$BQ$5:$BQ$2729),$AI802)</f>
        <v>1.0068346721106456</v>
      </c>
      <c r="AQ802" s="9">
        <f t="array" ref="AQ802">PERCENTILE(IF($BV$5:$BV$2729="Y",$BQ$5:$BQ$2729),$AI802)</f>
        <v>0.96514215156534466</v>
      </c>
      <c r="AR802" s="41" t="str">
        <f>IF(AI802&lt;$BJ$12,"Up","Down")</f>
        <v>Up</v>
      </c>
      <c r="AS802" s="41" t="str">
        <f>IF(AI802&lt;$BK$12,"Down","Up")</f>
        <v>Down</v>
      </c>
      <c r="AU802" s="4" t="str">
        <f>IF(AZ802=AZ803,IF(AZ802&gt;AZ801,AZ802&amp;"_O",""),AZ802&amp;"_C")</f>
        <v/>
      </c>
      <c r="AV802" s="7" t="str">
        <f>IF(RIGHT(AU802,1)="C",AX802/INDEX($AX$5:$AX$2729,MATCH(AZ802&amp;"_O",$AU$5:$AU$2729,0),1),"")</f>
        <v/>
      </c>
      <c r="AW802" s="38">
        <v>31149</v>
      </c>
      <c r="AX802" s="37">
        <v>180.54</v>
      </c>
      <c r="AY802" s="7">
        <f>AX802/AX801</f>
        <v>1.0084343406133049</v>
      </c>
      <c r="AZ802" s="4">
        <f>YEAR(AW802)</f>
        <v>1985</v>
      </c>
      <c r="BA802" s="2" t="s">
        <v>6</v>
      </c>
      <c r="BB802" s="12" t="str">
        <f>INDEX($CD$5:$CD$10,MATCH(BA802,$CC$5:$CC$10,0),1)</f>
        <v/>
      </c>
      <c r="BC802" s="12" t="str">
        <f>IF(AND(BB802="Y",AY802&gt;1),"Y","")</f>
        <v/>
      </c>
      <c r="BD802" s="12" t="str">
        <f>IF(AND(BB802="Y",AY802&lt;1),"Y","")</f>
        <v/>
      </c>
      <c r="BE802" s="12" t="str">
        <f>IF(AY802&gt;1,IF(AY801&gt;1,"Y",""),"")</f>
        <v/>
      </c>
      <c r="BF802" s="12" t="str">
        <f>IF(AY802&lt;1,IF(AY801&lt;1,"Y",""),"")</f>
        <v/>
      </c>
      <c r="BG802" s="2"/>
      <c r="BH802" s="2"/>
      <c r="BI802" s="2"/>
      <c r="BJ802" s="2"/>
      <c r="BK802" s="2"/>
      <c r="BL802" s="2"/>
      <c r="BM802" s="4" t="str">
        <f>IF(BR802=BR803,IF(BR802&gt;BR801,BR802&amp;"_O",""),BR802&amp;"_C")</f>
        <v/>
      </c>
      <c r="BN802" s="7" t="str">
        <f>IF(RIGHT(BM802,1)="C",BP802/INDEX($BP$5:$BP$2729,MATCH(BR802&amp;"_O",$BM$5:$BM$2729,0),1),"")</f>
        <v/>
      </c>
      <c r="BO802" s="38">
        <v>31548</v>
      </c>
      <c r="BP802" s="3">
        <v>384.7</v>
      </c>
      <c r="BQ802" s="7">
        <f>BP802/BP801</f>
        <v>0.98869185299408879</v>
      </c>
      <c r="BR802" s="4">
        <f>YEAR(BO802)</f>
        <v>1986</v>
      </c>
      <c r="BS802" s="2" t="s">
        <v>6</v>
      </c>
      <c r="BT802" s="12" t="str">
        <f>INDEX($CD$5:$CD$10,MATCH(BS802,$CC$5:$CC$10,0),1)</f>
        <v/>
      </c>
      <c r="BU802" s="12" t="str">
        <f>IF(AND(BT802="Y",BQ802&gt;1),"Y","")</f>
        <v/>
      </c>
      <c r="BV802" s="12" t="str">
        <f>IF(AND(BT802="Y",BQ802&lt;1),"Y","")</f>
        <v/>
      </c>
      <c r="BW802" s="12" t="str">
        <f>IF(BQ802&gt;1,IF(BQ801&gt;1,"Y",""),"")</f>
        <v/>
      </c>
      <c r="BX802" s="12" t="str">
        <f>IF(BQ802&lt;1,IF(BQ801&lt;1,"Y",""),"")</f>
        <v/>
      </c>
      <c r="BY802" s="2"/>
      <c r="BZ802" s="2"/>
      <c r="CA802" s="2"/>
    </row>
    <row r="803" spans="2:79">
      <c r="B803" s="4" t="str">
        <f>IF(G803=G804,IF(G803&gt;G802,G803&amp;"_O",""),G803&amp;"_C")</f>
        <v/>
      </c>
      <c r="C803" s="14">
        <f ca="1">RANDBETWEEN(0,1000)/1000</f>
        <v>0.51700000000000002</v>
      </c>
      <c r="D803" s="16">
        <f>D802+1</f>
        <v>799</v>
      </c>
      <c r="E803" s="10">
        <f>ROUNDDOWN(D803/52,0)+1</f>
        <v>16</v>
      </c>
      <c r="F803" s="15">
        <f>F802+7</f>
        <v>50213</v>
      </c>
      <c r="G803" s="4">
        <f>YEAR(F803)</f>
        <v>2037</v>
      </c>
      <c r="H803" s="33">
        <v>0.97099999999999997</v>
      </c>
      <c r="I803" s="33">
        <v>0.85</v>
      </c>
      <c r="J803" s="33">
        <v>0.41799999999999998</v>
      </c>
      <c r="K803" s="16" t="str">
        <f>IF(M802&gt;1,"Up","Down")</f>
        <v>Down</v>
      </c>
      <c r="L803" s="16" t="str">
        <f>IF(K803="Up",IF(H803&lt;$BJ$7,"Up","Down"),IF(H803&lt;$BK$7,"Down","Up"))</f>
        <v>Up</v>
      </c>
      <c r="M803" s="17">
        <f>IF(L803="Up",INDEX($AK$5:$AK$1005,MATCH(I803,$AI$5:$AI$1005,0),1),INDEX($AL$5:$AL$1005,MATCH(J803,$AI$5:$AI$1005,0),1))</f>
        <v>1.0286077915758149</v>
      </c>
      <c r="N803" s="16" t="str">
        <f>IF(P802&gt;1,"Up","Down")</f>
        <v>Down</v>
      </c>
      <c r="O803" s="16" t="str">
        <f>IF(N803="Up",IF(H803&lt;$BJ$12,"Up","Down"),IF(H803&lt;$BK$12,"Down","Up"))</f>
        <v>Up</v>
      </c>
      <c r="P803" s="17">
        <f>IF(O803="Up",INDEX($AP$5:$AP$1005,MATCH(I803,$AI$5:$AI$1005,0),1),INDEX($AQ$5:$AQ$1005,MATCH(J803,$AI$5:$AI$1005,0),1))</f>
        <v>1.0378437244759051</v>
      </c>
      <c r="Q803" s="19">
        <f>T802</f>
        <v>96815.97857503478</v>
      </c>
      <c r="R803" s="19">
        <f>INDEX(model!$S$5:$S$35,MATCH(G803,model!$Q$5:$Q$35,0),1)*model!$O$5</f>
        <v>0</v>
      </c>
      <c r="S803" s="19">
        <f>IF(RIGHT(B803,1)="C",T802*INDEX(model!$T$5:$T$35,MATCH(G803,model!$Q$5:$Q$35,0),1),0)</f>
        <v>0</v>
      </c>
      <c r="T803" s="19">
        <f>(Q803+R803-S803)*M803</f>
        <v>99585.669911317935</v>
      </c>
      <c r="U803" s="19">
        <f>X802</f>
        <v>150047.70329686411</v>
      </c>
      <c r="V803" s="19">
        <f>INDEX(model!$S$5:$S$35,MATCH(G803,model!$Q$5:$Q$35,0),1)*model!$O$6</f>
        <v>0</v>
      </c>
      <c r="W803" s="19">
        <f>IF(RIGHT(B803,1)="C",X802*INDEX(model!$T$5:$T$35,MATCH(G803,model!$Q$5:$Q$35,0),1),0)</f>
        <v>0</v>
      </c>
      <c r="X803" s="19">
        <f>(U803+V803-W803)*P803</f>
        <v>155726.06723867299</v>
      </c>
      <c r="Y803" s="19"/>
      <c r="Z803" s="36" t="str">
        <f>K803&amp;L803</f>
        <v>DownUp</v>
      </c>
      <c r="AA803" s="36" t="str">
        <f>N803&amp;O803</f>
        <v>DownUp</v>
      </c>
      <c r="AB803" s="19"/>
      <c r="AC803" s="19"/>
      <c r="AD803" s="19"/>
      <c r="AE803" s="19"/>
      <c r="AI803" s="18">
        <f>ROUND(AI802-0.001,3)</f>
        <v>0.20200000000000001</v>
      </c>
      <c r="AJ803" s="9">
        <f t="array" ref="AJ803">PERCENTILE(IF($BB$5:$BB$2729="Y",$AY$5:$AY$2729),$AI803)</f>
        <v>0.98667808569512117</v>
      </c>
      <c r="AK803" s="9">
        <f t="array" ref="AK803">PERCENTILE(IF($BC$5:$BC$2729="Y",$AY$5:$AY$2729),$AI803)</f>
        <v>1.0050900576564514</v>
      </c>
      <c r="AL803" s="9">
        <f t="array" ref="AL803">PERCENTILE(IF($BD$5:$BD$2729="Y",$AY$5:$AY$2729),$AI803)</f>
        <v>0.9749442811015897</v>
      </c>
      <c r="AM803" s="41" t="str">
        <f>IF(AI803&lt;$BJ$7,"Up","Down")</f>
        <v>Up</v>
      </c>
      <c r="AN803" s="41" t="str">
        <f>IF(AI803&lt;$BK$7,"Down","Up")</f>
        <v>Down</v>
      </c>
      <c r="AO803" s="9">
        <f t="array" ref="AO803">PERCENTILE(IF($BT$5:$BT$2729="Y",$BQ$5:$BQ$2729),$AI803)</f>
        <v>0.98329056928704062</v>
      </c>
      <c r="AP803" s="9">
        <f t="array" ref="AP803">PERCENTILE(IF($BU$5:$BU$2729="Y",$BQ$5:$BQ$2729),$AI803)</f>
        <v>1.0068264515353025</v>
      </c>
      <c r="AQ803" s="9">
        <f t="array" ref="AQ803">PERCENTILE(IF($BV$5:$BV$2729="Y",$BQ$5:$BQ$2729),$AI803)</f>
        <v>0.9651270480673847</v>
      </c>
      <c r="AR803" s="41" t="str">
        <f>IF(AI803&lt;$BJ$12,"Up","Down")</f>
        <v>Up</v>
      </c>
      <c r="AS803" s="41" t="str">
        <f>IF(AI803&lt;$BK$12,"Down","Up")</f>
        <v>Down</v>
      </c>
      <c r="AU803" s="4" t="str">
        <f>IF(AZ803=AZ804,IF(AZ803&gt;AZ802,AZ803&amp;"_O",""),AZ803&amp;"_C")</f>
        <v/>
      </c>
      <c r="AV803" s="7" t="str">
        <f>IF(RIGHT(AU803,1)="C",AX803/INDEX($AX$5:$AX$2729,MATCH(AZ803&amp;"_O",$AU$5:$AU$2729,0),1),"")</f>
        <v/>
      </c>
      <c r="AW803" s="38">
        <v>31156</v>
      </c>
      <c r="AX803" s="37">
        <v>181.11</v>
      </c>
      <c r="AY803" s="7">
        <f>AX803/AX802</f>
        <v>1.0031571950814224</v>
      </c>
      <c r="AZ803" s="4">
        <f>YEAR(AW803)</f>
        <v>1985</v>
      </c>
      <c r="BA803" s="2" t="s">
        <v>6</v>
      </c>
      <c r="BB803" s="12" t="str">
        <f>INDEX($CD$5:$CD$10,MATCH(BA803,$CC$5:$CC$10,0),1)</f>
        <v/>
      </c>
      <c r="BC803" s="12" t="str">
        <f>IF(AND(BB803="Y",AY803&gt;1),"Y","")</f>
        <v/>
      </c>
      <c r="BD803" s="12" t="str">
        <f>IF(AND(BB803="Y",AY803&lt;1),"Y","")</f>
        <v/>
      </c>
      <c r="BE803" s="12" t="str">
        <f>IF(AY803&gt;1,IF(AY802&gt;1,"Y",""),"")</f>
        <v>Y</v>
      </c>
      <c r="BF803" s="12" t="str">
        <f>IF(AY803&lt;1,IF(AY802&lt;1,"Y",""),"")</f>
        <v/>
      </c>
      <c r="BG803" s="2"/>
      <c r="BH803" s="2"/>
      <c r="BI803" s="2"/>
      <c r="BJ803" s="2"/>
      <c r="BK803" s="2"/>
      <c r="BL803" s="2"/>
      <c r="BM803" s="4" t="str">
        <f>IF(BR803=BR804,IF(BR803&gt;BR802,BR803&amp;"_O",""),BR803&amp;"_C")</f>
        <v/>
      </c>
      <c r="BN803" s="7" t="str">
        <f>IF(RIGHT(BM803,1)="C",BP803/INDEX($BP$5:$BP$2729,MATCH(BR803&amp;"_O",$BM$5:$BM$2729,0),1),"")</f>
        <v/>
      </c>
      <c r="BO803" s="38">
        <v>31555</v>
      </c>
      <c r="BP803" s="3">
        <v>391.9</v>
      </c>
      <c r="BQ803" s="7">
        <f>BP803/BP802</f>
        <v>1.0187158825058487</v>
      </c>
      <c r="BR803" s="4">
        <f>YEAR(BO803)</f>
        <v>1986</v>
      </c>
      <c r="BS803" s="2" t="s">
        <v>6</v>
      </c>
      <c r="BT803" s="12" t="str">
        <f>INDEX($CD$5:$CD$10,MATCH(BS803,$CC$5:$CC$10,0),1)</f>
        <v/>
      </c>
      <c r="BU803" s="12" t="str">
        <f>IF(AND(BT803="Y",BQ803&gt;1),"Y","")</f>
        <v/>
      </c>
      <c r="BV803" s="12" t="str">
        <f>IF(AND(BT803="Y",BQ803&lt;1),"Y","")</f>
        <v/>
      </c>
      <c r="BW803" s="12" t="str">
        <f>IF(BQ803&gt;1,IF(BQ802&gt;1,"Y",""),"")</f>
        <v/>
      </c>
      <c r="BX803" s="12" t="str">
        <f>IF(BQ803&lt;1,IF(BQ802&lt;1,"Y",""),"")</f>
        <v/>
      </c>
      <c r="BY803" s="2"/>
      <c r="BZ803" s="2"/>
      <c r="CA803" s="2"/>
    </row>
    <row r="804" spans="2:79">
      <c r="B804" s="4" t="str">
        <f>IF(G804=G805,IF(G804&gt;G803,G804&amp;"_O",""),G804&amp;"_C")</f>
        <v/>
      </c>
      <c r="C804" s="14">
        <f ca="1">RANDBETWEEN(0,1000)/1000</f>
        <v>0.82699999999999996</v>
      </c>
      <c r="D804" s="16">
        <f>D803+1</f>
        <v>800</v>
      </c>
      <c r="E804" s="10">
        <f>ROUNDDOWN(D804/52,0)+1</f>
        <v>16</v>
      </c>
      <c r="F804" s="15">
        <f>F803+7</f>
        <v>50220</v>
      </c>
      <c r="G804" s="4">
        <f>YEAR(F804)</f>
        <v>2037</v>
      </c>
      <c r="H804" s="33">
        <v>0.318</v>
      </c>
      <c r="I804" s="33">
        <v>0.77</v>
      </c>
      <c r="J804" s="33">
        <v>0.77700000000000002</v>
      </c>
      <c r="K804" s="16" t="str">
        <f>IF(M803&gt;1,"Up","Down")</f>
        <v>Up</v>
      </c>
      <c r="L804" s="16" t="str">
        <f>IF(K804="Up",IF(H804&lt;$BJ$7,"Up","Down"),IF(H804&lt;$BK$7,"Down","Up"))</f>
        <v>Up</v>
      </c>
      <c r="M804" s="17">
        <f>IF(L804="Up",INDEX($AK$5:$AK$1005,MATCH(I804,$AI$5:$AI$1005,0),1),INDEX($AL$5:$AL$1005,MATCH(J804,$AI$5:$AI$1005,0),1))</f>
        <v>1.0222555547957373</v>
      </c>
      <c r="N804" s="16" t="str">
        <f>IF(P803&gt;1,"Up","Down")</f>
        <v>Up</v>
      </c>
      <c r="O804" s="16" t="str">
        <f>IF(N804="Up",IF(H804&lt;$BJ$12,"Up","Down"),IF(H804&lt;$BK$12,"Down","Up"))</f>
        <v>Up</v>
      </c>
      <c r="P804" s="17">
        <f>IF(O804="Up",INDEX($AP$5:$AP$1005,MATCH(I804,$AI$5:$AI$1005,0),1),INDEX($AQ$5:$AQ$1005,MATCH(J804,$AI$5:$AI$1005,0),1))</f>
        <v>1.0302859160984335</v>
      </c>
      <c r="Q804" s="19">
        <f>T803</f>
        <v>99585.669911317935</v>
      </c>
      <c r="R804" s="19">
        <f>INDEX(model!$S$5:$S$35,MATCH(G804,model!$Q$5:$Q$35,0),1)*model!$O$5</f>
        <v>0</v>
      </c>
      <c r="S804" s="19">
        <f>IF(RIGHT(B804,1)="C",T803*INDEX(model!$T$5:$T$35,MATCH(G804,model!$Q$5:$Q$35,0),1),0)</f>
        <v>0</v>
      </c>
      <c r="T804" s="19">
        <f>(Q804+R804-S804)*M804</f>
        <v>101802.00424489948</v>
      </c>
      <c r="U804" s="19">
        <f>X803</f>
        <v>155726.06723867299</v>
      </c>
      <c r="V804" s="19">
        <f>INDEX(model!$S$5:$S$35,MATCH(G804,model!$Q$5:$Q$35,0),1)*model!$O$6</f>
        <v>0</v>
      </c>
      <c r="W804" s="19">
        <f>IF(RIGHT(B804,1)="C",X803*INDEX(model!$T$5:$T$35,MATCH(G804,model!$Q$5:$Q$35,0),1),0)</f>
        <v>0</v>
      </c>
      <c r="X804" s="19">
        <f>(U804+V804-W804)*P804</f>
        <v>160442.37384540244</v>
      </c>
      <c r="Y804" s="19"/>
      <c r="Z804" s="36" t="str">
        <f>K804&amp;L804</f>
        <v>UpUp</v>
      </c>
      <c r="AA804" s="36" t="str">
        <f>N804&amp;O804</f>
        <v>UpUp</v>
      </c>
      <c r="AB804" s="19"/>
      <c r="AC804" s="19"/>
      <c r="AD804" s="19"/>
      <c r="AE804" s="19"/>
      <c r="AI804" s="18">
        <f>ROUND(AI803-0.001,3)</f>
        <v>0.20100000000000001</v>
      </c>
      <c r="AJ804" s="9">
        <f t="array" ref="AJ804">PERCENTILE(IF($BB$5:$BB$2729="Y",$AY$5:$AY$2729),$AI804)</f>
        <v>0.98658149386248972</v>
      </c>
      <c r="AK804" s="9">
        <f t="array" ref="AK804">PERCENTILE(IF($BC$5:$BC$2729="Y",$AY$5:$AY$2729),$AI804)</f>
        <v>1.0050732448770696</v>
      </c>
      <c r="AL804" s="9">
        <f t="array" ref="AL804">PERCENTILE(IF($BD$5:$BD$2729="Y",$AY$5:$AY$2729),$AI804)</f>
        <v>0.97488575893781282</v>
      </c>
      <c r="AM804" s="41" t="str">
        <f>IF(AI804&lt;$BJ$7,"Up","Down")</f>
        <v>Up</v>
      </c>
      <c r="AN804" s="41" t="str">
        <f>IF(AI804&lt;$BK$7,"Down","Up")</f>
        <v>Down</v>
      </c>
      <c r="AO804" s="9">
        <f t="array" ref="AO804">PERCENTILE(IF($BT$5:$BT$2729="Y",$BQ$5:$BQ$2729),$AI804)</f>
        <v>0.98312401969791718</v>
      </c>
      <c r="AP804" s="9">
        <f t="array" ref="AP804">PERCENTILE(IF($BU$5:$BU$2729="Y",$BQ$5:$BQ$2729),$AI804)</f>
        <v>1.0068023821690792</v>
      </c>
      <c r="AQ804" s="9">
        <f t="array" ref="AQ804">PERCENTILE(IF($BV$5:$BV$2729="Y",$BQ$5:$BQ$2729),$AI804)</f>
        <v>0.96495554794042537</v>
      </c>
      <c r="AR804" s="41" t="str">
        <f>IF(AI804&lt;$BJ$12,"Up","Down")</f>
        <v>Up</v>
      </c>
      <c r="AS804" s="41" t="str">
        <f>IF(AI804&lt;$BK$12,"Down","Up")</f>
        <v>Down</v>
      </c>
      <c r="AU804" s="4" t="str">
        <f>IF(AZ804=AZ805,IF(AZ804&gt;AZ803,AZ804&amp;"_O",""),AZ804&amp;"_C")</f>
        <v/>
      </c>
      <c r="AV804" s="7" t="str">
        <f>IF(RIGHT(AU804,1)="C",AX804/INDEX($AX$5:$AX$2729,MATCH(AZ804&amp;"_O",$AU$5:$AU$2729,0),1),"")</f>
        <v/>
      </c>
      <c r="AW804" s="38">
        <v>31163</v>
      </c>
      <c r="AX804" s="37">
        <v>182.18</v>
      </c>
      <c r="AY804" s="7">
        <f>AX804/AX803</f>
        <v>1.0059080117055932</v>
      </c>
      <c r="AZ804" s="4">
        <f>YEAR(AW804)</f>
        <v>1985</v>
      </c>
      <c r="BA804" s="2" t="s">
        <v>6</v>
      </c>
      <c r="BB804" s="12" t="str">
        <f>INDEX($CD$5:$CD$10,MATCH(BA804,$CC$5:$CC$10,0),1)</f>
        <v/>
      </c>
      <c r="BC804" s="12" t="str">
        <f>IF(AND(BB804="Y",AY804&gt;1),"Y","")</f>
        <v/>
      </c>
      <c r="BD804" s="12" t="str">
        <f>IF(AND(BB804="Y",AY804&lt;1),"Y","")</f>
        <v/>
      </c>
      <c r="BE804" s="12" t="str">
        <f>IF(AY804&gt;1,IF(AY803&gt;1,"Y",""),"")</f>
        <v>Y</v>
      </c>
      <c r="BF804" s="12" t="str">
        <f>IF(AY804&lt;1,IF(AY803&lt;1,"Y",""),"")</f>
        <v/>
      </c>
      <c r="BG804" s="2"/>
      <c r="BH804" s="2"/>
      <c r="BI804" s="2"/>
      <c r="BJ804" s="2"/>
      <c r="BK804" s="2"/>
      <c r="BL804" s="2"/>
      <c r="BM804" s="4" t="str">
        <f>IF(BR804=BR805,IF(BR804&gt;BR803,BR804&amp;"_O",""),BR804&amp;"_C")</f>
        <v/>
      </c>
      <c r="BN804" s="7" t="str">
        <f>IF(RIGHT(BM804,1)="C",BP804/INDEX($BP$5:$BP$2729,MATCH(BR804&amp;"_O",$BM$5:$BM$2729,0),1),"")</f>
        <v/>
      </c>
      <c r="BO804" s="38">
        <v>31562</v>
      </c>
      <c r="BP804" s="3">
        <v>400.2</v>
      </c>
      <c r="BQ804" s="7">
        <f>BP804/BP803</f>
        <v>1.0211788721612656</v>
      </c>
      <c r="BR804" s="4">
        <f>YEAR(BO804)</f>
        <v>1986</v>
      </c>
      <c r="BS804" s="2" t="s">
        <v>6</v>
      </c>
      <c r="BT804" s="12" t="str">
        <f>INDEX($CD$5:$CD$10,MATCH(BS804,$CC$5:$CC$10,0),1)</f>
        <v/>
      </c>
      <c r="BU804" s="12" t="str">
        <f>IF(AND(BT804="Y",BQ804&gt;1),"Y","")</f>
        <v/>
      </c>
      <c r="BV804" s="12" t="str">
        <f>IF(AND(BT804="Y",BQ804&lt;1),"Y","")</f>
        <v/>
      </c>
      <c r="BW804" s="12" t="str">
        <f>IF(BQ804&gt;1,IF(BQ803&gt;1,"Y",""),"")</f>
        <v>Y</v>
      </c>
      <c r="BX804" s="12" t="str">
        <f>IF(BQ804&lt;1,IF(BQ803&lt;1,"Y",""),"")</f>
        <v/>
      </c>
      <c r="BY804" s="2"/>
      <c r="BZ804" s="2"/>
      <c r="CA804" s="2"/>
    </row>
    <row r="805" spans="2:79">
      <c r="B805" s="4" t="str">
        <f>IF(G805=G806,IF(G805&gt;G804,G805&amp;"_O",""),G805&amp;"_C")</f>
        <v/>
      </c>
      <c r="C805" s="14">
        <f ca="1">RANDBETWEEN(0,1000)/1000</f>
        <v>7.5999999999999998E-2</v>
      </c>
      <c r="D805" s="16">
        <f>D804+1</f>
        <v>801</v>
      </c>
      <c r="E805" s="10">
        <f>ROUNDDOWN(D805/52,0)+1</f>
        <v>16</v>
      </c>
      <c r="F805" s="15">
        <f>F804+7</f>
        <v>50227</v>
      </c>
      <c r="G805" s="4">
        <f>YEAR(F805)</f>
        <v>2037</v>
      </c>
      <c r="H805" s="33">
        <v>0.51</v>
      </c>
      <c r="I805" s="33">
        <v>0.45300000000000001</v>
      </c>
      <c r="J805" s="33">
        <v>0.86799999999999999</v>
      </c>
      <c r="K805" s="16" t="str">
        <f>IF(M804&gt;1,"Up","Down")</f>
        <v>Up</v>
      </c>
      <c r="L805" s="16" t="str">
        <f>IF(K805="Up",IF(H805&lt;$BJ$7,"Up","Down"),IF(H805&lt;$BK$7,"Down","Up"))</f>
        <v>Up</v>
      </c>
      <c r="M805" s="17">
        <f>IF(L805="Up",INDEX($AK$5:$AK$1005,MATCH(I805,$AI$5:$AI$1005,0),1),INDEX($AL$5:$AL$1005,MATCH(J805,$AI$5:$AI$1005,0),1))</f>
        <v>1.0112157110018862</v>
      </c>
      <c r="N805" s="16" t="str">
        <f>IF(P804&gt;1,"Up","Down")</f>
        <v>Up</v>
      </c>
      <c r="O805" s="16" t="str">
        <f>IF(N805="Up",IF(H805&lt;$BJ$12,"Up","Down"),IF(H805&lt;$BK$12,"Down","Up"))</f>
        <v>Up</v>
      </c>
      <c r="P805" s="17">
        <f>IF(O805="Up",INDEX($AP$5:$AP$1005,MATCH(I805,$AI$5:$AI$1005,0),1),INDEX($AQ$5:$AQ$1005,MATCH(J805,$AI$5:$AI$1005,0),1))</f>
        <v>1.0152786578356485</v>
      </c>
      <c r="Q805" s="19">
        <f>T804</f>
        <v>101802.00424489948</v>
      </c>
      <c r="R805" s="19">
        <f>INDEX(model!$S$5:$S$35,MATCH(G805,model!$Q$5:$Q$35,0),1)*model!$O$5</f>
        <v>0</v>
      </c>
      <c r="S805" s="19">
        <f>IF(RIGHT(B805,1)="C",T804*INDEX(model!$T$5:$T$35,MATCH(G805,model!$Q$5:$Q$35,0),1),0)</f>
        <v>0</v>
      </c>
      <c r="T805" s="19">
        <f>(Q805+R805-S805)*M805</f>
        <v>102943.78610392306</v>
      </c>
      <c r="U805" s="19">
        <f>X804</f>
        <v>160442.37384540244</v>
      </c>
      <c r="V805" s="19">
        <f>INDEX(model!$S$5:$S$35,MATCH(G805,model!$Q$5:$Q$35,0),1)*model!$O$6</f>
        <v>0</v>
      </c>
      <c r="W805" s="19">
        <f>IF(RIGHT(B805,1)="C",X804*INDEX(model!$T$5:$T$35,MATCH(G805,model!$Q$5:$Q$35,0),1),0)</f>
        <v>0</v>
      </c>
      <c r="X805" s="19">
        <f>(U805+V805-W805)*P805</f>
        <v>162893.71797772555</v>
      </c>
      <c r="Y805" s="19"/>
      <c r="Z805" s="36" t="str">
        <f>K805&amp;L805</f>
        <v>UpUp</v>
      </c>
      <c r="AA805" s="36" t="str">
        <f>N805&amp;O805</f>
        <v>UpUp</v>
      </c>
      <c r="AB805" s="19"/>
      <c r="AC805" s="19"/>
      <c r="AD805" s="19"/>
      <c r="AE805" s="19"/>
      <c r="AI805" s="18">
        <f>ROUND(AI804-0.001,3)</f>
        <v>0.2</v>
      </c>
      <c r="AJ805" s="9">
        <f t="array" ref="AJ805">PERCENTILE(IF($BB$5:$BB$2729="Y",$AY$5:$AY$2729),$AI805)</f>
        <v>0.98651743883394061</v>
      </c>
      <c r="AK805" s="9">
        <f t="array" ref="AK805">PERCENTILE(IF($BC$5:$BC$2729="Y",$AY$5:$AY$2729),$AI805)</f>
        <v>1.0050713164681238</v>
      </c>
      <c r="AL805" s="9">
        <f t="array" ref="AL805">PERCENTILE(IF($BD$5:$BD$2729="Y",$AY$5:$AY$2729),$AI805)</f>
        <v>0.97475157446570937</v>
      </c>
      <c r="AM805" s="41" t="str">
        <f>IF(AI805&lt;$BJ$7,"Up","Down")</f>
        <v>Up</v>
      </c>
      <c r="AN805" s="41" t="str">
        <f>IF(AI805&lt;$BK$7,"Down","Up")</f>
        <v>Down</v>
      </c>
      <c r="AO805" s="9">
        <f t="array" ref="AO805">PERCENTILE(IF($BT$5:$BT$2729="Y",$BQ$5:$BQ$2729),$AI805)</f>
        <v>0.98291419127802071</v>
      </c>
      <c r="AP805" s="9">
        <f t="array" ref="AP805">PERCENTILE(IF($BU$5:$BU$2729="Y",$BQ$5:$BQ$2729),$AI805)</f>
        <v>1.0067840244447797</v>
      </c>
      <c r="AQ805" s="9">
        <f t="array" ref="AQ805">PERCENTILE(IF($BV$5:$BV$2729="Y",$BQ$5:$BQ$2729),$AI805)</f>
        <v>0.96475575630897537</v>
      </c>
      <c r="AR805" s="41" t="str">
        <f>IF(AI805&lt;$BJ$12,"Up","Down")</f>
        <v>Up</v>
      </c>
      <c r="AS805" s="41" t="str">
        <f>IF(AI805&lt;$BK$12,"Down","Up")</f>
        <v>Down</v>
      </c>
      <c r="AU805" s="4" t="str">
        <f>IF(AZ805=AZ806,IF(AZ805&gt;AZ804,AZ805&amp;"_O",""),AZ805&amp;"_C")</f>
        <v/>
      </c>
      <c r="AV805" s="7" t="str">
        <f>IF(RIGHT(AU805,1)="C",AX805/INDEX($AX$5:$AX$2729,MATCH(AZ805&amp;"_O",$AU$5:$AU$2729,0),1),"")</f>
        <v/>
      </c>
      <c r="AW805" s="38">
        <v>31170</v>
      </c>
      <c r="AX805" s="37">
        <v>180.08</v>
      </c>
      <c r="AY805" s="7">
        <f>AX805/AX804</f>
        <v>0.98847293885168519</v>
      </c>
      <c r="AZ805" s="4">
        <f>YEAR(AW805)</f>
        <v>1985</v>
      </c>
      <c r="BA805" s="2" t="s">
        <v>6</v>
      </c>
      <c r="BB805" s="12" t="str">
        <f>INDEX($CD$5:$CD$10,MATCH(BA805,$CC$5:$CC$10,0),1)</f>
        <v/>
      </c>
      <c r="BC805" s="12" t="str">
        <f>IF(AND(BB805="Y",AY805&gt;1),"Y","")</f>
        <v/>
      </c>
      <c r="BD805" s="12" t="str">
        <f>IF(AND(BB805="Y",AY805&lt;1),"Y","")</f>
        <v/>
      </c>
      <c r="BE805" s="12" t="str">
        <f>IF(AY805&gt;1,IF(AY804&gt;1,"Y",""),"")</f>
        <v/>
      </c>
      <c r="BF805" s="12" t="str">
        <f>IF(AY805&lt;1,IF(AY804&lt;1,"Y",""),"")</f>
        <v/>
      </c>
      <c r="BG805" s="2"/>
      <c r="BH805" s="2"/>
      <c r="BI805" s="2"/>
      <c r="BJ805" s="2"/>
      <c r="BK805" s="2"/>
      <c r="BL805" s="2"/>
      <c r="BM805" s="4" t="str">
        <f>IF(BR805=BR806,IF(BR805&gt;BR804,BR805&amp;"_O",""),BR805&amp;"_C")</f>
        <v/>
      </c>
      <c r="BN805" s="7" t="str">
        <f>IF(RIGHT(BM805,1)="C",BP805/INDEX($BP$5:$BP$2729,MATCH(BR805&amp;"_O",$BM$5:$BM$2729,0),1),"")</f>
        <v/>
      </c>
      <c r="BO805" s="38">
        <v>31569</v>
      </c>
      <c r="BP805" s="3">
        <v>400.3</v>
      </c>
      <c r="BQ805" s="7">
        <f>BP805/BP804</f>
        <v>1.0002498750624689</v>
      </c>
      <c r="BR805" s="4">
        <f>YEAR(BO805)</f>
        <v>1986</v>
      </c>
      <c r="BS805" s="2" t="s">
        <v>6</v>
      </c>
      <c r="BT805" s="12" t="str">
        <f>INDEX($CD$5:$CD$10,MATCH(BS805,$CC$5:$CC$10,0),1)</f>
        <v/>
      </c>
      <c r="BU805" s="12" t="str">
        <f>IF(AND(BT805="Y",BQ805&gt;1),"Y","")</f>
        <v/>
      </c>
      <c r="BV805" s="12" t="str">
        <f>IF(AND(BT805="Y",BQ805&lt;1),"Y","")</f>
        <v/>
      </c>
      <c r="BW805" s="12" t="str">
        <f>IF(BQ805&gt;1,IF(BQ804&gt;1,"Y",""),"")</f>
        <v>Y</v>
      </c>
      <c r="BX805" s="12" t="str">
        <f>IF(BQ805&lt;1,IF(BQ804&lt;1,"Y",""),"")</f>
        <v/>
      </c>
      <c r="BY805" s="2"/>
      <c r="BZ805" s="2"/>
      <c r="CA805" s="2"/>
    </row>
    <row r="806" spans="2:79">
      <c r="B806" s="4" t="str">
        <f>IF(G806=G807,IF(G806&gt;G805,G806&amp;"_O",""),G806&amp;"_C")</f>
        <v/>
      </c>
      <c r="C806" s="14">
        <f ca="1">RANDBETWEEN(0,1000)/1000</f>
        <v>0.19500000000000001</v>
      </c>
      <c r="D806" s="16">
        <f>D805+1</f>
        <v>802</v>
      </c>
      <c r="E806" s="10">
        <f>ROUNDDOWN(D806/52,0)+1</f>
        <v>16</v>
      </c>
      <c r="F806" s="15">
        <f>F805+7</f>
        <v>50234</v>
      </c>
      <c r="G806" s="4">
        <f>YEAR(F806)</f>
        <v>2037</v>
      </c>
      <c r="H806" s="33">
        <v>0.71399999999999997</v>
      </c>
      <c r="I806" s="33">
        <v>0.747</v>
      </c>
      <c r="J806" s="33">
        <v>5.2999999999999999E-2</v>
      </c>
      <c r="K806" s="16" t="str">
        <f>IF(M805&gt;1,"Up","Down")</f>
        <v>Up</v>
      </c>
      <c r="L806" s="16" t="str">
        <f>IF(K806="Up",IF(H806&lt;$BJ$7,"Up","Down"),IF(H806&lt;$BK$7,"Down","Up"))</f>
        <v>Down</v>
      </c>
      <c r="M806" s="17">
        <f>IF(L806="Up",INDEX($AK$5:$AK$1005,MATCH(I806,$AI$5:$AI$1005,0),1),INDEX($AL$5:$AL$1005,MATCH(J806,$AI$5:$AI$1005,0),1))</f>
        <v>0.95231323013948033</v>
      </c>
      <c r="N806" s="16" t="str">
        <f>IF(P805&gt;1,"Up","Down")</f>
        <v>Up</v>
      </c>
      <c r="O806" s="16" t="str">
        <f>IF(N806="Up",IF(H806&lt;$BJ$12,"Up","Down"),IF(H806&lt;$BK$12,"Down","Up"))</f>
        <v>Down</v>
      </c>
      <c r="P806" s="17">
        <f>IF(O806="Up",INDEX($AP$5:$AP$1005,MATCH(I806,$AI$5:$AI$1005,0),1),INDEX($AQ$5:$AQ$1005,MATCH(J806,$AI$5:$AI$1005,0),1))</f>
        <v>0.93587854552871763</v>
      </c>
      <c r="Q806" s="19">
        <f>T805</f>
        <v>102943.78610392306</v>
      </c>
      <c r="R806" s="19">
        <f>INDEX(model!$S$5:$S$35,MATCH(G806,model!$Q$5:$Q$35,0),1)*model!$O$5</f>
        <v>0</v>
      </c>
      <c r="S806" s="19">
        <f>IF(RIGHT(B806,1)="C",T805*INDEX(model!$T$5:$T$35,MATCH(G806,model!$Q$5:$Q$35,0),1),0)</f>
        <v>0</v>
      </c>
      <c r="T806" s="19">
        <f>(Q806+R806-S806)*M806</f>
        <v>98034.729467414727</v>
      </c>
      <c r="U806" s="19">
        <f>X805</f>
        <v>162893.71797772555</v>
      </c>
      <c r="V806" s="19">
        <f>INDEX(model!$S$5:$S$35,MATCH(G806,model!$Q$5:$Q$35,0),1)*model!$O$6</f>
        <v>0</v>
      </c>
      <c r="W806" s="19">
        <f>IF(RIGHT(B806,1)="C",X805*INDEX(model!$T$5:$T$35,MATCH(G806,model!$Q$5:$Q$35,0),1),0)</f>
        <v>0</v>
      </c>
      <c r="X806" s="19">
        <f>(U806+V806-W806)*P806</f>
        <v>152448.73585675893</v>
      </c>
      <c r="Y806" s="19"/>
      <c r="Z806" s="36" t="str">
        <f>K806&amp;L806</f>
        <v>UpDown</v>
      </c>
      <c r="AA806" s="36" t="str">
        <f>N806&amp;O806</f>
        <v>UpDown</v>
      </c>
      <c r="AB806" s="19"/>
      <c r="AC806" s="19"/>
      <c r="AD806" s="19"/>
      <c r="AE806" s="19"/>
      <c r="AI806" s="18">
        <f>ROUND(AI805-0.001,3)</f>
        <v>0.19900000000000001</v>
      </c>
      <c r="AJ806" s="9">
        <f t="array" ref="AJ806">PERCENTILE(IF($BB$5:$BB$2729="Y",$AY$5:$AY$2729),$AI806)</f>
        <v>0.98641580319692712</v>
      </c>
      <c r="AK806" s="9">
        <f t="array" ref="AK806">PERCENTILE(IF($BC$5:$BC$2729="Y",$AY$5:$AY$2729),$AI806)</f>
        <v>1.0050644437622323</v>
      </c>
      <c r="AL806" s="9">
        <f t="array" ref="AL806">PERCENTILE(IF($BD$5:$BD$2729="Y",$AY$5:$AY$2729),$AI806)</f>
        <v>0.97435464003271</v>
      </c>
      <c r="AM806" s="41" t="str">
        <f>IF(AI806&lt;$BJ$7,"Up","Down")</f>
        <v>Up</v>
      </c>
      <c r="AN806" s="41" t="str">
        <f>IF(AI806&lt;$BK$7,"Down","Up")</f>
        <v>Down</v>
      </c>
      <c r="AO806" s="9">
        <f t="array" ref="AO806">PERCENTILE(IF($BT$5:$BT$2729="Y",$BQ$5:$BQ$2729),$AI806)</f>
        <v>0.98280854158946407</v>
      </c>
      <c r="AP806" s="9">
        <f t="array" ref="AP806">PERCENTILE(IF($BU$5:$BU$2729="Y",$BQ$5:$BQ$2729),$AI806)</f>
        <v>1.006731249519297</v>
      </c>
      <c r="AQ806" s="9">
        <f t="array" ref="AQ806">PERCENTILE(IF($BV$5:$BV$2729="Y",$BQ$5:$BQ$2729),$AI806)</f>
        <v>0.9647209409660934</v>
      </c>
      <c r="AR806" s="41" t="str">
        <f>IF(AI806&lt;$BJ$12,"Up","Down")</f>
        <v>Up</v>
      </c>
      <c r="AS806" s="41" t="str">
        <f>IF(AI806&lt;$BK$12,"Down","Up")</f>
        <v>Down</v>
      </c>
      <c r="AU806" s="4" t="str">
        <f>IF(AZ806=AZ807,IF(AZ806&gt;AZ805,AZ806&amp;"_O",""),AZ806&amp;"_C")</f>
        <v/>
      </c>
      <c r="AV806" s="7" t="str">
        <f>IF(RIGHT(AU806,1)="C",AX806/INDEX($AX$5:$AX$2729,MATCH(AZ806&amp;"_O",$AU$5:$AU$2729,0),1),"")</f>
        <v/>
      </c>
      <c r="AW806" s="38">
        <v>31177</v>
      </c>
      <c r="AX806" s="37">
        <v>184.28</v>
      </c>
      <c r="AY806" s="7">
        <f>AX806/AX805</f>
        <v>1.0233229675699689</v>
      </c>
      <c r="AZ806" s="4">
        <f>YEAR(AW806)</f>
        <v>1985</v>
      </c>
      <c r="BA806" s="2" t="s">
        <v>6</v>
      </c>
      <c r="BB806" s="12" t="str">
        <f>INDEX($CD$5:$CD$10,MATCH(BA806,$CC$5:$CC$10,0),1)</f>
        <v/>
      </c>
      <c r="BC806" s="12" t="str">
        <f>IF(AND(BB806="Y",AY806&gt;1),"Y","")</f>
        <v/>
      </c>
      <c r="BD806" s="12" t="str">
        <f>IF(AND(BB806="Y",AY806&lt;1),"Y","")</f>
        <v/>
      </c>
      <c r="BE806" s="12" t="str">
        <f>IF(AY806&gt;1,IF(AY805&gt;1,"Y",""),"")</f>
        <v/>
      </c>
      <c r="BF806" s="12" t="str">
        <f>IF(AY806&lt;1,IF(AY805&lt;1,"Y",""),"")</f>
        <v/>
      </c>
      <c r="BG806" s="2"/>
      <c r="BH806" s="2"/>
      <c r="BI806" s="2"/>
      <c r="BJ806" s="2"/>
      <c r="BK806" s="2"/>
      <c r="BL806" s="2"/>
      <c r="BM806" s="4" t="str">
        <f>IF(BR806=BR807,IF(BR806&gt;BR805,BR806&amp;"_O",""),BR806&amp;"_C")</f>
        <v/>
      </c>
      <c r="BN806" s="7" t="str">
        <f>IF(RIGHT(BM806,1)="C",BP806/INDEX($BP$5:$BP$2729,MATCH(BR806&amp;"_O",$BM$5:$BM$2729,0),1),"")</f>
        <v/>
      </c>
      <c r="BO806" s="38">
        <v>31576</v>
      </c>
      <c r="BP806" s="3">
        <v>399.6</v>
      </c>
      <c r="BQ806" s="7">
        <f>BP806/BP805</f>
        <v>0.9982513115163627</v>
      </c>
      <c r="BR806" s="4">
        <f>YEAR(BO806)</f>
        <v>1986</v>
      </c>
      <c r="BS806" s="2" t="s">
        <v>6</v>
      </c>
      <c r="BT806" s="12" t="str">
        <f>INDEX($CD$5:$CD$10,MATCH(BS806,$CC$5:$CC$10,0),1)</f>
        <v/>
      </c>
      <c r="BU806" s="12" t="str">
        <f>IF(AND(BT806="Y",BQ806&gt;1),"Y","")</f>
        <v/>
      </c>
      <c r="BV806" s="12" t="str">
        <f>IF(AND(BT806="Y",BQ806&lt;1),"Y","")</f>
        <v/>
      </c>
      <c r="BW806" s="12" t="str">
        <f>IF(BQ806&gt;1,IF(BQ805&gt;1,"Y",""),"")</f>
        <v/>
      </c>
      <c r="BX806" s="12" t="str">
        <f>IF(BQ806&lt;1,IF(BQ805&lt;1,"Y",""),"")</f>
        <v/>
      </c>
      <c r="BY806" s="2"/>
      <c r="BZ806" s="2"/>
      <c r="CA806" s="2"/>
    </row>
    <row r="807" spans="2:79">
      <c r="B807" s="4" t="str">
        <f>IF(G807=G808,IF(G807&gt;G806,G807&amp;"_O",""),G807&amp;"_C")</f>
        <v/>
      </c>
      <c r="C807" s="14">
        <f ca="1">RANDBETWEEN(0,1000)/1000</f>
        <v>0.40600000000000003</v>
      </c>
      <c r="D807" s="16">
        <f>D806+1</f>
        <v>803</v>
      </c>
      <c r="E807" s="10">
        <f>ROUNDDOWN(D807/52,0)+1</f>
        <v>16</v>
      </c>
      <c r="F807" s="15">
        <f>F806+7</f>
        <v>50241</v>
      </c>
      <c r="G807" s="4">
        <f>YEAR(F807)</f>
        <v>2037</v>
      </c>
      <c r="H807" s="33">
        <v>0.35099999999999998</v>
      </c>
      <c r="I807" s="33">
        <v>0.86699999999999999</v>
      </c>
      <c r="J807" s="33">
        <v>7.4999999999999997E-2</v>
      </c>
      <c r="K807" s="16" t="str">
        <f>IF(M806&gt;1,"Up","Down")</f>
        <v>Down</v>
      </c>
      <c r="L807" s="16" t="str">
        <f>IF(K807="Up",IF(H807&lt;$BJ$7,"Up","Down"),IF(H807&lt;$BK$7,"Down","Up"))</f>
        <v>Down</v>
      </c>
      <c r="M807" s="17">
        <f>IF(L807="Up",INDEX($AK$5:$AK$1005,MATCH(I807,$AI$5:$AI$1005,0),1),INDEX($AL$5:$AL$1005,MATCH(J807,$AI$5:$AI$1005,0),1))</f>
        <v>0.95721164663107272</v>
      </c>
      <c r="N807" s="16" t="str">
        <f>IF(P806&gt;1,"Up","Down")</f>
        <v>Down</v>
      </c>
      <c r="O807" s="16" t="str">
        <f>IF(N807="Up",IF(H807&lt;$BJ$12,"Up","Down"),IF(H807&lt;$BK$12,"Down","Up"))</f>
        <v>Down</v>
      </c>
      <c r="P807" s="17">
        <f>IF(O807="Up",INDEX($AP$5:$AP$1005,MATCH(I807,$AI$5:$AI$1005,0),1),INDEX($AQ$5:$AQ$1005,MATCH(J807,$AI$5:$AI$1005,0),1))</f>
        <v>0.94489119026110169</v>
      </c>
      <c r="Q807" s="19">
        <f>T806</f>
        <v>98034.729467414727</v>
      </c>
      <c r="R807" s="19">
        <f>INDEX(model!$S$5:$S$35,MATCH(G807,model!$Q$5:$Q$35,0),1)*model!$O$5</f>
        <v>0</v>
      </c>
      <c r="S807" s="19">
        <f>IF(RIGHT(B807,1)="C",T806*INDEX(model!$T$5:$T$35,MATCH(G807,model!$Q$5:$Q$35,0),1),0)</f>
        <v>0</v>
      </c>
      <c r="T807" s="19">
        <f>(Q807+R807-S807)*M807</f>
        <v>93839.984820535799</v>
      </c>
      <c r="U807" s="19">
        <f>X806</f>
        <v>152448.73585675893</v>
      </c>
      <c r="V807" s="19">
        <f>INDEX(model!$S$5:$S$35,MATCH(G807,model!$Q$5:$Q$35,0),1)*model!$O$6</f>
        <v>0</v>
      </c>
      <c r="W807" s="19">
        <f>IF(RIGHT(B807,1)="C",X806*INDEX(model!$T$5:$T$35,MATCH(G807,model!$Q$5:$Q$35,0),1),0)</f>
        <v>0</v>
      </c>
      <c r="X807" s="19">
        <f>(U807+V807-W807)*P807</f>
        <v>144047.46747749322</v>
      </c>
      <c r="Y807" s="19"/>
      <c r="Z807" s="36" t="str">
        <f>K807&amp;L807</f>
        <v>DownDown</v>
      </c>
      <c r="AA807" s="36" t="str">
        <f>N807&amp;O807</f>
        <v>DownDown</v>
      </c>
      <c r="AB807" s="19"/>
      <c r="AC807" s="19"/>
      <c r="AD807" s="19"/>
      <c r="AE807" s="19"/>
      <c r="AI807" s="18">
        <f>ROUND(AI806-0.001,3)</f>
        <v>0.19800000000000001</v>
      </c>
      <c r="AJ807" s="9">
        <f t="array" ref="AJ807">PERCENTILE(IF($BB$5:$BB$2729="Y",$AY$5:$AY$2729),$AI807)</f>
        <v>0.98635868905659729</v>
      </c>
      <c r="AK807" s="9">
        <f t="array" ref="AK807">PERCENTILE(IF($BC$5:$BC$2729="Y",$AY$5:$AY$2729),$AI807)</f>
        <v>1.0050558003937999</v>
      </c>
      <c r="AL807" s="9">
        <f t="array" ref="AL807">PERCENTILE(IF($BD$5:$BD$2729="Y",$AY$5:$AY$2729),$AI807)</f>
        <v>0.97429212207740323</v>
      </c>
      <c r="AM807" s="41" t="str">
        <f>IF(AI807&lt;$BJ$7,"Up","Down")</f>
        <v>Up</v>
      </c>
      <c r="AN807" s="41" t="str">
        <f>IF(AI807&lt;$BK$7,"Down","Up")</f>
        <v>Down</v>
      </c>
      <c r="AO807" s="9">
        <f t="array" ref="AO807">PERCENTILE(IF($BT$5:$BT$2729="Y",$BQ$5:$BQ$2729),$AI807)</f>
        <v>0.98239522857740824</v>
      </c>
      <c r="AP807" s="9">
        <f t="array" ref="AP807">PERCENTILE(IF($BU$5:$BU$2729="Y",$BQ$5:$BQ$2729),$AI807)</f>
        <v>1.0067028066052004</v>
      </c>
      <c r="AQ807" s="9">
        <f t="array" ref="AQ807">PERCENTILE(IF($BV$5:$BV$2729="Y",$BQ$5:$BQ$2729),$AI807)</f>
        <v>0.9645461169847187</v>
      </c>
      <c r="AR807" s="41" t="str">
        <f>IF(AI807&lt;$BJ$12,"Up","Down")</f>
        <v>Up</v>
      </c>
      <c r="AS807" s="41" t="str">
        <f>IF(AI807&lt;$BK$12,"Down","Up")</f>
        <v>Down</v>
      </c>
      <c r="AU807" s="4" t="str">
        <f>IF(AZ807=AZ808,IF(AZ807&gt;AZ806,AZ807&amp;"_O",""),AZ807&amp;"_C")</f>
        <v/>
      </c>
      <c r="AV807" s="7" t="str">
        <f>IF(RIGHT(AU807,1)="C",AX807/INDEX($AX$5:$AX$2729,MATCH(AZ807&amp;"_O",$AU$5:$AU$2729,0),1),"")</f>
        <v/>
      </c>
      <c r="AW807" s="38">
        <v>31184</v>
      </c>
      <c r="AX807" s="37">
        <v>187.42</v>
      </c>
      <c r="AY807" s="7">
        <f>AX807/AX806</f>
        <v>1.017039288039939</v>
      </c>
      <c r="AZ807" s="4">
        <f>YEAR(AW807)</f>
        <v>1985</v>
      </c>
      <c r="BA807" s="2" t="s">
        <v>6</v>
      </c>
      <c r="BB807" s="12" t="str">
        <f>INDEX($CD$5:$CD$10,MATCH(BA807,$CC$5:$CC$10,0),1)</f>
        <v/>
      </c>
      <c r="BC807" s="12" t="str">
        <f>IF(AND(BB807="Y",AY807&gt;1),"Y","")</f>
        <v/>
      </c>
      <c r="BD807" s="12" t="str">
        <f>IF(AND(BB807="Y",AY807&lt;1),"Y","")</f>
        <v/>
      </c>
      <c r="BE807" s="12" t="str">
        <f>IF(AY807&gt;1,IF(AY806&gt;1,"Y",""),"")</f>
        <v>Y</v>
      </c>
      <c r="BF807" s="12" t="str">
        <f>IF(AY807&lt;1,IF(AY806&lt;1,"Y",""),"")</f>
        <v/>
      </c>
      <c r="BG807" s="2"/>
      <c r="BH807" s="2"/>
      <c r="BI807" s="2"/>
      <c r="BJ807" s="2"/>
      <c r="BK807" s="2"/>
      <c r="BL807" s="2"/>
      <c r="BM807" s="4" t="str">
        <f>IF(BR807=BR808,IF(BR807&gt;BR806,BR807&amp;"_O",""),BR807&amp;"_C")</f>
        <v/>
      </c>
      <c r="BN807" s="7" t="str">
        <f>IF(RIGHT(BM807,1)="C",BP807/INDEX($BP$5:$BP$2729,MATCH(BR807&amp;"_O",$BM$5:$BM$2729,0),1),"")</f>
        <v/>
      </c>
      <c r="BO807" s="38">
        <v>31583</v>
      </c>
      <c r="BP807" s="3">
        <v>396.9</v>
      </c>
      <c r="BQ807" s="7">
        <f>BP807/BP806</f>
        <v>0.99324324324324309</v>
      </c>
      <c r="BR807" s="4">
        <f>YEAR(BO807)</f>
        <v>1986</v>
      </c>
      <c r="BS807" s="2" t="s">
        <v>6</v>
      </c>
      <c r="BT807" s="12" t="str">
        <f>INDEX($CD$5:$CD$10,MATCH(BS807,$CC$5:$CC$10,0),1)</f>
        <v/>
      </c>
      <c r="BU807" s="12" t="str">
        <f>IF(AND(BT807="Y",BQ807&gt;1),"Y","")</f>
        <v/>
      </c>
      <c r="BV807" s="12" t="str">
        <f>IF(AND(BT807="Y",BQ807&lt;1),"Y","")</f>
        <v/>
      </c>
      <c r="BW807" s="12" t="str">
        <f>IF(BQ807&gt;1,IF(BQ806&gt;1,"Y",""),"")</f>
        <v/>
      </c>
      <c r="BX807" s="12" t="str">
        <f>IF(BQ807&lt;1,IF(BQ806&lt;1,"Y",""),"")</f>
        <v>Y</v>
      </c>
      <c r="BY807" s="2"/>
      <c r="BZ807" s="2"/>
      <c r="CA807" s="2"/>
    </row>
    <row r="808" spans="2:79">
      <c r="B808" s="4" t="str">
        <f>IF(G808=G809,IF(G808&gt;G807,G808&amp;"_O",""),G808&amp;"_C")</f>
        <v/>
      </c>
      <c r="C808" s="14">
        <f ca="1">RANDBETWEEN(0,1000)/1000</f>
        <v>0.44400000000000001</v>
      </c>
      <c r="D808" s="16">
        <f>D807+1</f>
        <v>804</v>
      </c>
      <c r="E808" s="10">
        <f>ROUNDDOWN(D808/52,0)+1</f>
        <v>16</v>
      </c>
      <c r="F808" s="15">
        <f>F807+7</f>
        <v>50248</v>
      </c>
      <c r="G808" s="4">
        <f>YEAR(F808)</f>
        <v>2037</v>
      </c>
      <c r="H808" s="33">
        <v>0.53800000000000003</v>
      </c>
      <c r="I808" s="33">
        <v>0.94699999999999995</v>
      </c>
      <c r="J808" s="33">
        <v>0.32900000000000001</v>
      </c>
      <c r="K808" s="16" t="str">
        <f>IF(M807&gt;1,"Up","Down")</f>
        <v>Down</v>
      </c>
      <c r="L808" s="16" t="str">
        <f>IF(K808="Up",IF(H808&lt;$BJ$7,"Up","Down"),IF(H808&lt;$BK$7,"Down","Up"))</f>
        <v>Up</v>
      </c>
      <c r="M808" s="17">
        <f>IF(L808="Up",INDEX($AK$5:$AK$1005,MATCH(I808,$AI$5:$AI$1005,0),1),INDEX($AL$5:$AL$1005,MATCH(J808,$AI$5:$AI$1005,0),1))</f>
        <v>1.0415034608854072</v>
      </c>
      <c r="N808" s="16" t="str">
        <f>IF(P807&gt;1,"Up","Down")</f>
        <v>Down</v>
      </c>
      <c r="O808" s="16" t="str">
        <f>IF(N808="Up",IF(H808&lt;$BJ$12,"Up","Down"),IF(H808&lt;$BK$12,"Down","Up"))</f>
        <v>Up</v>
      </c>
      <c r="P808" s="17">
        <f>IF(O808="Up",INDEX($AP$5:$AP$1005,MATCH(I808,$AI$5:$AI$1005,0),1),INDEX($AQ$5:$AQ$1005,MATCH(J808,$AI$5:$AI$1005,0),1))</f>
        <v>1.0534916513199331</v>
      </c>
      <c r="Q808" s="19">
        <f>T807</f>
        <v>93839.984820535799</v>
      </c>
      <c r="R808" s="19">
        <f>INDEX(model!$S$5:$S$35,MATCH(G808,model!$Q$5:$Q$35,0),1)*model!$O$5</f>
        <v>0</v>
      </c>
      <c r="S808" s="19">
        <f>IF(RIGHT(B808,1)="C",T807*INDEX(model!$T$5:$T$35,MATCH(G808,model!$Q$5:$Q$35,0),1),0)</f>
        <v>0</v>
      </c>
      <c r="T808" s="19">
        <f>(Q808+R808-S808)*M808</f>
        <v>97734.668960022114</v>
      </c>
      <c r="U808" s="19">
        <f>X807</f>
        <v>144047.46747749322</v>
      </c>
      <c r="V808" s="19">
        <f>INDEX(model!$S$5:$S$35,MATCH(G808,model!$Q$5:$Q$35,0),1)*model!$O$6</f>
        <v>0</v>
      </c>
      <c r="W808" s="19">
        <f>IF(RIGHT(B808,1)="C",X807*INDEX(model!$T$5:$T$35,MATCH(G808,model!$Q$5:$Q$35,0),1),0)</f>
        <v>0</v>
      </c>
      <c r="X808" s="19">
        <f>(U808+V808-W808)*P808</f>
        <v>151752.80438131868</v>
      </c>
      <c r="Y808" s="19"/>
      <c r="Z808" s="36" t="str">
        <f>K808&amp;L808</f>
        <v>DownUp</v>
      </c>
      <c r="AA808" s="36" t="str">
        <f>N808&amp;O808</f>
        <v>DownUp</v>
      </c>
      <c r="AB808" s="19"/>
      <c r="AC808" s="19"/>
      <c r="AD808" s="19"/>
      <c r="AE808" s="19"/>
      <c r="AI808" s="18">
        <f>ROUND(AI807-0.001,3)</f>
        <v>0.19700000000000001</v>
      </c>
      <c r="AJ808" s="9">
        <f t="array" ref="AJ808">PERCENTILE(IF($BB$5:$BB$2729="Y",$AY$5:$AY$2729),$AI808)</f>
        <v>0.98631501744877981</v>
      </c>
      <c r="AK808" s="9">
        <f t="array" ref="AK808">PERCENTILE(IF($BC$5:$BC$2729="Y",$AY$5:$AY$2729),$AI808)</f>
        <v>1.005045070098467</v>
      </c>
      <c r="AL808" s="9">
        <f t="array" ref="AL808">PERCENTILE(IF($BD$5:$BD$2729="Y",$AY$5:$AY$2729),$AI808)</f>
        <v>0.97428086849606255</v>
      </c>
      <c r="AM808" s="41" t="str">
        <f>IF(AI808&lt;$BJ$7,"Up","Down")</f>
        <v>Up</v>
      </c>
      <c r="AN808" s="41" t="str">
        <f>IF(AI808&lt;$BK$7,"Down","Up")</f>
        <v>Down</v>
      </c>
      <c r="AO808" s="9">
        <f t="array" ref="AO808">PERCENTILE(IF($BT$5:$BT$2729="Y",$BQ$5:$BQ$2729),$AI808)</f>
        <v>0.98237608303694157</v>
      </c>
      <c r="AP808" s="9">
        <f t="array" ref="AP808">PERCENTILE(IF($BU$5:$BU$2729="Y",$BQ$5:$BQ$2729),$AI808)</f>
        <v>1.006673112678883</v>
      </c>
      <c r="AQ808" s="9">
        <f t="array" ref="AQ808">PERCENTILE(IF($BV$5:$BV$2729="Y",$BQ$5:$BQ$2729),$AI808)</f>
        <v>0.96442798837699628</v>
      </c>
      <c r="AR808" s="41" t="str">
        <f>IF(AI808&lt;$BJ$12,"Up","Down")</f>
        <v>Up</v>
      </c>
      <c r="AS808" s="41" t="str">
        <f>IF(AI808&lt;$BK$12,"Down","Up")</f>
        <v>Down</v>
      </c>
      <c r="AU808" s="4" t="str">
        <f>IF(AZ808=AZ809,IF(AZ808&gt;AZ807,AZ808&amp;"_O",""),AZ808&amp;"_C")</f>
        <v/>
      </c>
      <c r="AV808" s="7" t="str">
        <f>IF(RIGHT(AU808,1)="C",AX808/INDEX($AX$5:$AX$2729,MATCH(AZ808&amp;"_O",$AU$5:$AU$2729,0),1),"")</f>
        <v/>
      </c>
      <c r="AW808" s="38">
        <v>31191</v>
      </c>
      <c r="AX808" s="37">
        <v>188.29</v>
      </c>
      <c r="AY808" s="7">
        <f>AX808/AX807</f>
        <v>1.0046419805783802</v>
      </c>
      <c r="AZ808" s="4">
        <f>YEAR(AW808)</f>
        <v>1985</v>
      </c>
      <c r="BA808" s="2" t="s">
        <v>6</v>
      </c>
      <c r="BB808" s="12" t="str">
        <f>INDEX($CD$5:$CD$10,MATCH(BA808,$CC$5:$CC$10,0),1)</f>
        <v/>
      </c>
      <c r="BC808" s="12" t="str">
        <f>IF(AND(BB808="Y",AY808&gt;1),"Y","")</f>
        <v/>
      </c>
      <c r="BD808" s="12" t="str">
        <f>IF(AND(BB808="Y",AY808&lt;1),"Y","")</f>
        <v/>
      </c>
      <c r="BE808" s="12" t="str">
        <f>IF(AY808&gt;1,IF(AY807&gt;1,"Y",""),"")</f>
        <v>Y</v>
      </c>
      <c r="BF808" s="12" t="str">
        <f>IF(AY808&lt;1,IF(AY807&lt;1,"Y",""),"")</f>
        <v/>
      </c>
      <c r="BG808" s="2"/>
      <c r="BH808" s="2"/>
      <c r="BI808" s="2"/>
      <c r="BJ808" s="2"/>
      <c r="BK808" s="2"/>
      <c r="BL808" s="2"/>
      <c r="BM808" s="4" t="str">
        <f>IF(BR808=BR809,IF(BR808&gt;BR807,BR808&amp;"_O",""),BR808&amp;"_C")</f>
        <v/>
      </c>
      <c r="BN808" s="7" t="str">
        <f>IF(RIGHT(BM808,1)="C",BP808/INDEX($BP$5:$BP$2729,MATCH(BR808&amp;"_O",$BM$5:$BM$2729,0),1),"")</f>
        <v/>
      </c>
      <c r="BO808" s="38">
        <v>31590</v>
      </c>
      <c r="BP808" s="3">
        <v>403.6</v>
      </c>
      <c r="BQ808" s="7">
        <f>BP808/BP807</f>
        <v>1.0168808264046361</v>
      </c>
      <c r="BR808" s="4">
        <f>YEAR(BO808)</f>
        <v>1986</v>
      </c>
      <c r="BS808" s="2" t="s">
        <v>6</v>
      </c>
      <c r="BT808" s="12" t="str">
        <f>INDEX($CD$5:$CD$10,MATCH(BS808,$CC$5:$CC$10,0),1)</f>
        <v/>
      </c>
      <c r="BU808" s="12" t="str">
        <f>IF(AND(BT808="Y",BQ808&gt;1),"Y","")</f>
        <v/>
      </c>
      <c r="BV808" s="12" t="str">
        <f>IF(AND(BT808="Y",BQ808&lt;1),"Y","")</f>
        <v/>
      </c>
      <c r="BW808" s="12" t="str">
        <f>IF(BQ808&gt;1,IF(BQ807&gt;1,"Y",""),"")</f>
        <v/>
      </c>
      <c r="BX808" s="12" t="str">
        <f>IF(BQ808&lt;1,IF(BQ807&lt;1,"Y",""),"")</f>
        <v/>
      </c>
      <c r="BY808" s="2"/>
      <c r="BZ808" s="2"/>
      <c r="CA808" s="2"/>
    </row>
    <row r="809" spans="2:79">
      <c r="B809" s="4" t="str">
        <f>IF(G809=G810,IF(G809&gt;G808,G809&amp;"_O",""),G809&amp;"_C")</f>
        <v/>
      </c>
      <c r="C809" s="14">
        <f ca="1">RANDBETWEEN(0,1000)/1000</f>
        <v>0.222</v>
      </c>
      <c r="D809" s="16">
        <f>D808+1</f>
        <v>805</v>
      </c>
      <c r="E809" s="10">
        <f>ROUNDDOWN(D809/52,0)+1</f>
        <v>16</v>
      </c>
      <c r="F809" s="15">
        <f>F808+7</f>
        <v>50255</v>
      </c>
      <c r="G809" s="4">
        <f>YEAR(F809)</f>
        <v>2037</v>
      </c>
      <c r="H809" s="33">
        <v>0.42799999999999999</v>
      </c>
      <c r="I809" s="33">
        <v>6.0000000000000001E-3</v>
      </c>
      <c r="J809" s="33">
        <v>0.86599999999999999</v>
      </c>
      <c r="K809" s="16" t="str">
        <f>IF(M808&gt;1,"Up","Down")</f>
        <v>Up</v>
      </c>
      <c r="L809" s="16" t="str">
        <f>IF(K809="Up",IF(H809&lt;$BJ$7,"Up","Down"),IF(H809&lt;$BK$7,"Down","Up"))</f>
        <v>Up</v>
      </c>
      <c r="M809" s="17">
        <f>IF(L809="Up",INDEX($AK$5:$AK$1005,MATCH(I809,$AI$5:$AI$1005,0),1),INDEX($AL$5:$AL$1005,MATCH(J809,$AI$5:$AI$1005,0),1))</f>
        <v>1.0005817948092821</v>
      </c>
      <c r="N809" s="16" t="str">
        <f>IF(P808&gt;1,"Up","Down")</f>
        <v>Up</v>
      </c>
      <c r="O809" s="16" t="str">
        <f>IF(N809="Up",IF(H809&lt;$BJ$12,"Up","Down"),IF(H809&lt;$BK$12,"Down","Up"))</f>
        <v>Up</v>
      </c>
      <c r="P809" s="17">
        <f>IF(O809="Up",INDEX($AP$5:$AP$1005,MATCH(I809,$AI$5:$AI$1005,0),1),INDEX($AQ$5:$AQ$1005,MATCH(J809,$AI$5:$AI$1005,0),1))</f>
        <v>1.0009474205519058</v>
      </c>
      <c r="Q809" s="19">
        <f>T808</f>
        <v>97734.668960022114</v>
      </c>
      <c r="R809" s="19">
        <f>INDEX(model!$S$5:$S$35,MATCH(G809,model!$Q$5:$Q$35,0),1)*model!$O$5</f>
        <v>0</v>
      </c>
      <c r="S809" s="19">
        <f>IF(RIGHT(B809,1)="C",T808*INDEX(model!$T$5:$T$35,MATCH(G809,model!$Q$5:$Q$35,0),1),0)</f>
        <v>0</v>
      </c>
      <c r="T809" s="19">
        <f>(Q809+R809-S809)*M809</f>
        <v>97791.530483109964</v>
      </c>
      <c r="U809" s="19">
        <f>X808</f>
        <v>151752.80438131868</v>
      </c>
      <c r="V809" s="19">
        <f>INDEX(model!$S$5:$S$35,MATCH(G809,model!$Q$5:$Q$35,0),1)*model!$O$6</f>
        <v>0</v>
      </c>
      <c r="W809" s="19">
        <f>IF(RIGHT(B809,1)="C",X808*INDEX(model!$T$5:$T$35,MATCH(G809,model!$Q$5:$Q$35,0),1),0)</f>
        <v>0</v>
      </c>
      <c r="X809" s="19">
        <f>(U809+V809-W809)*P809</f>
        <v>151896.57810699887</v>
      </c>
      <c r="Y809" s="19"/>
      <c r="Z809" s="36" t="str">
        <f>K809&amp;L809</f>
        <v>UpUp</v>
      </c>
      <c r="AA809" s="36" t="str">
        <f>N809&amp;O809</f>
        <v>UpUp</v>
      </c>
      <c r="AB809" s="19"/>
      <c r="AC809" s="19"/>
      <c r="AD809" s="19"/>
      <c r="AE809" s="19"/>
      <c r="AI809" s="18">
        <f>ROUND(AI808-0.001,3)</f>
        <v>0.19600000000000001</v>
      </c>
      <c r="AJ809" s="9">
        <f t="array" ref="AJ809">PERCENTILE(IF($BB$5:$BB$2729="Y",$AY$5:$AY$2729),$AI809)</f>
        <v>0.98628666941380994</v>
      </c>
      <c r="AK809" s="9">
        <f t="array" ref="AK809">PERCENTILE(IF($BC$5:$BC$2729="Y",$AY$5:$AY$2729),$AI809)</f>
        <v>1.0049976043168678</v>
      </c>
      <c r="AL809" s="9">
        <f t="array" ref="AL809">PERCENTILE(IF($BD$5:$BD$2729="Y",$AY$5:$AY$2729),$AI809)</f>
        <v>0.97427604090792685</v>
      </c>
      <c r="AM809" s="41" t="str">
        <f>IF(AI809&lt;$BJ$7,"Up","Down")</f>
        <v>Up</v>
      </c>
      <c r="AN809" s="41" t="str">
        <f>IF(AI809&lt;$BK$7,"Down","Up")</f>
        <v>Down</v>
      </c>
      <c r="AO809" s="9">
        <f t="array" ref="AO809">PERCENTILE(IF($BT$5:$BT$2729="Y",$BQ$5:$BQ$2729),$AI809)</f>
        <v>0.98233226915211103</v>
      </c>
      <c r="AP809" s="9">
        <f t="array" ref="AP809">PERCENTILE(IF($BU$5:$BU$2729="Y",$BQ$5:$BQ$2729),$AI809)</f>
        <v>1.0066643555940478</v>
      </c>
      <c r="AQ809" s="9">
        <f t="array" ref="AQ809">PERCENTILE(IF($BV$5:$BV$2729="Y",$BQ$5:$BQ$2729),$AI809)</f>
        <v>0.9643639028197637</v>
      </c>
      <c r="AR809" s="41" t="str">
        <f>IF(AI809&lt;$BJ$12,"Up","Down")</f>
        <v>Up</v>
      </c>
      <c r="AS809" s="41" t="str">
        <f>IF(AI809&lt;$BK$12,"Down","Up")</f>
        <v>Down</v>
      </c>
      <c r="AU809" s="4" t="str">
        <f>IF(AZ809=AZ810,IF(AZ809&gt;AZ808,AZ809&amp;"_O",""),AZ809&amp;"_C")</f>
        <v/>
      </c>
      <c r="AV809" s="7" t="str">
        <f>IF(RIGHT(AU809,1)="C",AX809/INDEX($AX$5:$AX$2729,MATCH(AZ809&amp;"_O",$AU$5:$AU$2729,0),1),"")</f>
        <v/>
      </c>
      <c r="AW809" s="38">
        <v>31198</v>
      </c>
      <c r="AX809" s="37">
        <v>189.55</v>
      </c>
      <c r="AY809" s="7">
        <f>AX809/AX808</f>
        <v>1.0066918051941156</v>
      </c>
      <c r="AZ809" s="4">
        <f>YEAR(AW809)</f>
        <v>1985</v>
      </c>
      <c r="BA809" s="2" t="s">
        <v>6</v>
      </c>
      <c r="BB809" s="12" t="str">
        <f>INDEX($CD$5:$CD$10,MATCH(BA809,$CC$5:$CC$10,0),1)</f>
        <v/>
      </c>
      <c r="BC809" s="12" t="str">
        <f>IF(AND(BB809="Y",AY809&gt;1),"Y","")</f>
        <v/>
      </c>
      <c r="BD809" s="12" t="str">
        <f>IF(AND(BB809="Y",AY809&lt;1),"Y","")</f>
        <v/>
      </c>
      <c r="BE809" s="12" t="str">
        <f>IF(AY809&gt;1,IF(AY808&gt;1,"Y",""),"")</f>
        <v>Y</v>
      </c>
      <c r="BF809" s="12" t="str">
        <f>IF(AY809&lt;1,IF(AY808&lt;1,"Y",""),"")</f>
        <v/>
      </c>
      <c r="BG809" s="2"/>
      <c r="BH809" s="2"/>
      <c r="BI809" s="2"/>
      <c r="BJ809" s="2"/>
      <c r="BK809" s="2"/>
      <c r="BL809" s="2"/>
      <c r="BM809" s="4" t="str">
        <f>IF(BR809=BR810,IF(BR809&gt;BR808,BR809&amp;"_O",""),BR809&amp;"_C")</f>
        <v/>
      </c>
      <c r="BN809" s="7" t="str">
        <f>IF(RIGHT(BM809,1)="C",BP809/INDEX($BP$5:$BP$2729,MATCH(BR809&amp;"_O",$BM$5:$BM$2729,0),1),"")</f>
        <v/>
      </c>
      <c r="BO809" s="38">
        <v>31596</v>
      </c>
      <c r="BP809" s="3">
        <v>411.2</v>
      </c>
      <c r="BQ809" s="7">
        <f>BP809/BP808</f>
        <v>1.0188305252725469</v>
      </c>
      <c r="BR809" s="4">
        <f>YEAR(BO809)</f>
        <v>1986</v>
      </c>
      <c r="BS809" s="2" t="s">
        <v>6</v>
      </c>
      <c r="BT809" s="12" t="str">
        <f>INDEX($CD$5:$CD$10,MATCH(BS809,$CC$5:$CC$10,0),1)</f>
        <v/>
      </c>
      <c r="BU809" s="12" t="str">
        <f>IF(AND(BT809="Y",BQ809&gt;1),"Y","")</f>
        <v/>
      </c>
      <c r="BV809" s="12" t="str">
        <f>IF(AND(BT809="Y",BQ809&lt;1),"Y","")</f>
        <v/>
      </c>
      <c r="BW809" s="12" t="str">
        <f>IF(BQ809&gt;1,IF(BQ808&gt;1,"Y",""),"")</f>
        <v>Y</v>
      </c>
      <c r="BX809" s="12" t="str">
        <f>IF(BQ809&lt;1,IF(BQ808&lt;1,"Y",""),"")</f>
        <v/>
      </c>
      <c r="BY809" s="2"/>
      <c r="BZ809" s="2"/>
      <c r="CA809" s="2"/>
    </row>
    <row r="810" spans="2:79">
      <c r="B810" s="4" t="str">
        <f>IF(G810=G811,IF(G810&gt;G809,G810&amp;"_O",""),G810&amp;"_C")</f>
        <v/>
      </c>
      <c r="C810" s="14">
        <f ca="1">RANDBETWEEN(0,1000)/1000</f>
        <v>0.64200000000000002</v>
      </c>
      <c r="D810" s="16">
        <f>D809+1</f>
        <v>806</v>
      </c>
      <c r="E810" s="10">
        <f>ROUNDDOWN(D810/52,0)+1</f>
        <v>16</v>
      </c>
      <c r="F810" s="15">
        <f>F809+7</f>
        <v>50262</v>
      </c>
      <c r="G810" s="4">
        <f>YEAR(F810)</f>
        <v>2037</v>
      </c>
      <c r="H810" s="33">
        <v>0.98699999999999999</v>
      </c>
      <c r="I810" s="33">
        <v>0.88300000000000001</v>
      </c>
      <c r="J810" s="33">
        <v>0.52200000000000002</v>
      </c>
      <c r="K810" s="16" t="str">
        <f>IF(M809&gt;1,"Up","Down")</f>
        <v>Up</v>
      </c>
      <c r="L810" s="16" t="str">
        <f>IF(K810="Up",IF(H810&lt;$BJ$7,"Up","Down"),IF(H810&lt;$BK$7,"Down","Up"))</f>
        <v>Down</v>
      </c>
      <c r="M810" s="17">
        <f>IF(L810="Up",INDEX($AK$5:$AK$1005,MATCH(I810,$AI$5:$AI$1005,0),1),INDEX($AL$5:$AL$1005,MATCH(J810,$AI$5:$AI$1005,0),1))</f>
        <v>0.98814564640811919</v>
      </c>
      <c r="N810" s="16" t="str">
        <f>IF(P809&gt;1,"Up","Down")</f>
        <v>Up</v>
      </c>
      <c r="O810" s="16" t="str">
        <f>IF(N810="Up",IF(H810&lt;$BJ$12,"Up","Down"),IF(H810&lt;$BK$12,"Down","Up"))</f>
        <v>Down</v>
      </c>
      <c r="P810" s="17">
        <f>IF(O810="Up",INDEX($AP$5:$AP$1005,MATCH(I810,$AI$5:$AI$1005,0),1),INDEX($AQ$5:$AQ$1005,MATCH(J810,$AI$5:$AI$1005,0),1))</f>
        <v>0.98579573666605436</v>
      </c>
      <c r="Q810" s="19">
        <f>T809</f>
        <v>97791.530483109964</v>
      </c>
      <c r="R810" s="19">
        <f>INDEX(model!$S$5:$S$35,MATCH(G810,model!$Q$5:$Q$35,0),1)*model!$O$5</f>
        <v>0</v>
      </c>
      <c r="S810" s="19">
        <f>IF(RIGHT(B810,1)="C",T809*INDEX(model!$T$5:$T$35,MATCH(G810,model!$Q$5:$Q$35,0),1),0)</f>
        <v>0</v>
      </c>
      <c r="T810" s="19">
        <f>(Q810+R810-S810)*M810</f>
        <v>96632.275102471991</v>
      </c>
      <c r="U810" s="19">
        <f>X809</f>
        <v>151896.57810699887</v>
      </c>
      <c r="V810" s="19">
        <f>INDEX(model!$S$5:$S$35,MATCH(G810,model!$Q$5:$Q$35,0),1)*model!$O$6</f>
        <v>0</v>
      </c>
      <c r="W810" s="19">
        <f>IF(RIGHT(B810,1)="C",X809*INDEX(model!$T$5:$T$35,MATCH(G810,model!$Q$5:$Q$35,0),1),0)</f>
        <v>0</v>
      </c>
      <c r="X810" s="19">
        <f>(U810+V810-W810)*P810</f>
        <v>149738.99911204181</v>
      </c>
      <c r="Y810" s="19"/>
      <c r="Z810" s="36" t="str">
        <f>K810&amp;L810</f>
        <v>UpDown</v>
      </c>
      <c r="AA810" s="36" t="str">
        <f>N810&amp;O810</f>
        <v>UpDown</v>
      </c>
      <c r="AB810" s="19"/>
      <c r="AC810" s="19"/>
      <c r="AD810" s="19"/>
      <c r="AE810" s="19"/>
      <c r="AI810" s="18">
        <f>ROUND(AI809-0.001,3)</f>
        <v>0.19500000000000001</v>
      </c>
      <c r="AJ810" s="9">
        <f t="array" ref="AJ810">PERCENTILE(IF($BB$5:$BB$2729="Y",$AY$5:$AY$2729),$AI810)</f>
        <v>0.98623760969504015</v>
      </c>
      <c r="AK810" s="9">
        <f t="array" ref="AK810">PERCENTILE(IF($BC$5:$BC$2729="Y",$AY$5:$AY$2729),$AI810)</f>
        <v>1.004904677773655</v>
      </c>
      <c r="AL810" s="9">
        <f t="array" ref="AL810">PERCENTILE(IF($BD$5:$BD$2729="Y",$AY$5:$AY$2729),$AI810)</f>
        <v>0.97425002422584661</v>
      </c>
      <c r="AM810" s="41" t="str">
        <f>IF(AI810&lt;$BJ$7,"Up","Down")</f>
        <v>Up</v>
      </c>
      <c r="AN810" s="41" t="str">
        <f>IF(AI810&lt;$BK$7,"Down","Up")</f>
        <v>Down</v>
      </c>
      <c r="AO810" s="9">
        <f t="array" ref="AO810">PERCENTILE(IF($BT$5:$BT$2729="Y",$BQ$5:$BQ$2729),$AI810)</f>
        <v>0.98226189173281353</v>
      </c>
      <c r="AP810" s="9">
        <f t="array" ref="AP810">PERCENTILE(IF($BU$5:$BU$2729="Y",$BQ$5:$BQ$2729),$AI810)</f>
        <v>1.0065872368448299</v>
      </c>
      <c r="AQ810" s="9">
        <f t="array" ref="AQ810">PERCENTILE(IF($BV$5:$BV$2729="Y",$BQ$5:$BQ$2729),$AI810)</f>
        <v>0.96428133018475681</v>
      </c>
      <c r="AR810" s="41" t="str">
        <f>IF(AI810&lt;$BJ$12,"Up","Down")</f>
        <v>Up</v>
      </c>
      <c r="AS810" s="41" t="str">
        <f>IF(AI810&lt;$BK$12,"Down","Up")</f>
        <v>Down</v>
      </c>
      <c r="AU810" s="4" t="str">
        <f>IF(AZ810=AZ811,IF(AZ810&gt;AZ809,AZ810&amp;"_O",""),AZ810&amp;"_C")</f>
        <v/>
      </c>
      <c r="AV810" s="7" t="str">
        <f>IF(RIGHT(AU810,1)="C",AX810/INDEX($AX$5:$AX$2729,MATCH(AZ810&amp;"_O",$AU$5:$AU$2729,0),1),"")</f>
        <v/>
      </c>
      <c r="AW810" s="38">
        <v>31205</v>
      </c>
      <c r="AX810" s="37">
        <v>189.68</v>
      </c>
      <c r="AY810" s="7">
        <f>AX810/AX809</f>
        <v>1.0006858348720653</v>
      </c>
      <c r="AZ810" s="4">
        <f>YEAR(AW810)</f>
        <v>1985</v>
      </c>
      <c r="BA810" s="2" t="s">
        <v>6</v>
      </c>
      <c r="BB810" s="12" t="str">
        <f>INDEX($CD$5:$CD$10,MATCH(BA810,$CC$5:$CC$10,0),1)</f>
        <v/>
      </c>
      <c r="BC810" s="12" t="str">
        <f>IF(AND(BB810="Y",AY810&gt;1),"Y","")</f>
        <v/>
      </c>
      <c r="BD810" s="12" t="str">
        <f>IF(AND(BB810="Y",AY810&lt;1),"Y","")</f>
        <v/>
      </c>
      <c r="BE810" s="12" t="str">
        <f>IF(AY810&gt;1,IF(AY809&gt;1,"Y",""),"")</f>
        <v>Y</v>
      </c>
      <c r="BF810" s="12" t="str">
        <f>IF(AY810&lt;1,IF(AY809&lt;1,"Y",""),"")</f>
        <v/>
      </c>
      <c r="BG810" s="2"/>
      <c r="BH810" s="2"/>
      <c r="BI810" s="2"/>
      <c r="BJ810" s="2"/>
      <c r="BK810" s="2"/>
      <c r="BL810" s="2"/>
      <c r="BM810" s="4" t="str">
        <f>IF(BR810=BR811,IF(BR810&gt;BR809,BR810&amp;"_O",""),BR810&amp;"_C")</f>
        <v/>
      </c>
      <c r="BN810" s="7" t="str">
        <f>IF(RIGHT(BM810,1)="C",BP810/INDEX($BP$5:$BP$2729,MATCH(BR810&amp;"_O",$BM$5:$BM$2729,0),1),"")</f>
        <v/>
      </c>
      <c r="BO810" s="38">
        <v>31604</v>
      </c>
      <c r="BP810" s="3">
        <v>391.6</v>
      </c>
      <c r="BQ810" s="7">
        <f>BP810/BP809</f>
        <v>0.95233463035019461</v>
      </c>
      <c r="BR810" s="4">
        <f>YEAR(BO810)</f>
        <v>1986</v>
      </c>
      <c r="BS810" s="2" t="s">
        <v>6</v>
      </c>
      <c r="BT810" s="12" t="str">
        <f>INDEX($CD$5:$CD$10,MATCH(BS810,$CC$5:$CC$10,0),1)</f>
        <v/>
      </c>
      <c r="BU810" s="12" t="str">
        <f>IF(AND(BT810="Y",BQ810&gt;1),"Y","")</f>
        <v/>
      </c>
      <c r="BV810" s="12" t="str">
        <f>IF(AND(BT810="Y",BQ810&lt;1),"Y","")</f>
        <v/>
      </c>
      <c r="BW810" s="12" t="str">
        <f>IF(BQ810&gt;1,IF(BQ809&gt;1,"Y",""),"")</f>
        <v/>
      </c>
      <c r="BX810" s="12" t="str">
        <f>IF(BQ810&lt;1,IF(BQ809&lt;1,"Y",""),"")</f>
        <v/>
      </c>
      <c r="BY810" s="2"/>
      <c r="BZ810" s="2"/>
      <c r="CA810" s="2"/>
    </row>
    <row r="811" spans="2:79">
      <c r="B811" s="4" t="str">
        <f>IF(G811=G812,IF(G811&gt;G810,G811&amp;"_O",""),G811&amp;"_C")</f>
        <v/>
      </c>
      <c r="C811" s="14">
        <f ca="1">RANDBETWEEN(0,1000)/1000</f>
        <v>0.18</v>
      </c>
      <c r="D811" s="16">
        <f>D810+1</f>
        <v>807</v>
      </c>
      <c r="E811" s="10">
        <f>ROUNDDOWN(D811/52,0)+1</f>
        <v>16</v>
      </c>
      <c r="F811" s="15">
        <f>F810+7</f>
        <v>50269</v>
      </c>
      <c r="G811" s="4">
        <f>YEAR(F811)</f>
        <v>2037</v>
      </c>
      <c r="H811" s="33">
        <v>0.74399999999999999</v>
      </c>
      <c r="I811" s="33">
        <v>0.86399999999999999</v>
      </c>
      <c r="J811" s="33">
        <v>0.97499999999999998</v>
      </c>
      <c r="K811" s="16" t="str">
        <f>IF(M810&gt;1,"Up","Down")</f>
        <v>Down</v>
      </c>
      <c r="L811" s="16" t="str">
        <f>IF(K811="Up",IF(H811&lt;$BJ$7,"Up","Down"),IF(H811&lt;$BK$7,"Down","Up"))</f>
        <v>Up</v>
      </c>
      <c r="M811" s="17">
        <f>IF(L811="Up",INDEX($AK$5:$AK$1005,MATCH(I811,$AI$5:$AI$1005,0),1),INDEX($AL$5:$AL$1005,MATCH(J811,$AI$5:$AI$1005,0),1))</f>
        <v>1.0296370309709366</v>
      </c>
      <c r="N811" s="16" t="str">
        <f>IF(P810&gt;1,"Up","Down")</f>
        <v>Down</v>
      </c>
      <c r="O811" s="16" t="str">
        <f>IF(N811="Up",IF(H811&lt;$BJ$12,"Up","Down"),IF(H811&lt;$BK$12,"Down","Up"))</f>
        <v>Up</v>
      </c>
      <c r="P811" s="17">
        <f>IF(O811="Up",INDEX($AP$5:$AP$1005,MATCH(I811,$AI$5:$AI$1005,0),1),INDEX($AQ$5:$AQ$1005,MATCH(J811,$AI$5:$AI$1005,0),1))</f>
        <v>1.0391500400076883</v>
      </c>
      <c r="Q811" s="19">
        <f>T810</f>
        <v>96632.275102471991</v>
      </c>
      <c r="R811" s="19">
        <f>INDEX(model!$S$5:$S$35,MATCH(G811,model!$Q$5:$Q$35,0),1)*model!$O$5</f>
        <v>0</v>
      </c>
      <c r="S811" s="19">
        <f>IF(RIGHT(B811,1)="C",T810*INDEX(model!$T$5:$T$35,MATCH(G811,model!$Q$5:$Q$35,0),1),0)</f>
        <v>0</v>
      </c>
      <c r="T811" s="19">
        <f>(Q811+R811-S811)*M811</f>
        <v>99496.168832476018</v>
      </c>
      <c r="U811" s="19">
        <f>X810</f>
        <v>149738.99911204181</v>
      </c>
      <c r="V811" s="19">
        <f>INDEX(model!$S$5:$S$35,MATCH(G811,model!$Q$5:$Q$35,0),1)*model!$O$6</f>
        <v>0</v>
      </c>
      <c r="W811" s="19">
        <f>IF(RIGHT(B811,1)="C",X810*INDEX(model!$T$5:$T$35,MATCH(G811,model!$Q$5:$Q$35,0),1),0)</f>
        <v>0</v>
      </c>
      <c r="X811" s="19">
        <f>(U811+V811-W811)*P811</f>
        <v>155601.28691798946</v>
      </c>
      <c r="Y811" s="19"/>
      <c r="Z811" s="36" t="str">
        <f>K811&amp;L811</f>
        <v>DownUp</v>
      </c>
      <c r="AA811" s="36" t="str">
        <f>N811&amp;O811</f>
        <v>DownUp</v>
      </c>
      <c r="AB811" s="19"/>
      <c r="AC811" s="19"/>
      <c r="AD811" s="19"/>
      <c r="AE811" s="19"/>
      <c r="AI811" s="18">
        <f>ROUND(AI810-0.001,3)</f>
        <v>0.19400000000000001</v>
      </c>
      <c r="AJ811" s="9">
        <f t="array" ref="AJ811">PERCENTILE(IF($BB$5:$BB$2729="Y",$AY$5:$AY$2729),$AI811)</f>
        <v>0.98618573269825083</v>
      </c>
      <c r="AK811" s="9">
        <f t="array" ref="AK811">PERCENTILE(IF($BC$5:$BC$2729="Y",$AY$5:$AY$2729),$AI811)</f>
        <v>1.0048323115737974</v>
      </c>
      <c r="AL811" s="9">
        <f t="array" ref="AL811">PERCENTILE(IF($BD$5:$BD$2729="Y",$AY$5:$AY$2729),$AI811)</f>
        <v>0.97409842855241768</v>
      </c>
      <c r="AM811" s="41" t="str">
        <f>IF(AI811&lt;$BJ$7,"Up","Down")</f>
        <v>Up</v>
      </c>
      <c r="AN811" s="41" t="str">
        <f>IF(AI811&lt;$BK$7,"Down","Up")</f>
        <v>Down</v>
      </c>
      <c r="AO811" s="9">
        <f t="array" ref="AO811">PERCENTILE(IF($BT$5:$BT$2729="Y",$BQ$5:$BQ$2729),$AI811)</f>
        <v>0.98219735231625716</v>
      </c>
      <c r="AP811" s="9">
        <f t="array" ref="AP811">PERCENTILE(IF($BU$5:$BU$2729="Y",$BQ$5:$BQ$2729),$AI811)</f>
        <v>1.0065399269255619</v>
      </c>
      <c r="AQ811" s="9">
        <f t="array" ref="AQ811">PERCENTILE(IF($BV$5:$BV$2729="Y",$BQ$5:$BQ$2729),$AI811)</f>
        <v>0.96420446687924821</v>
      </c>
      <c r="AR811" s="41" t="str">
        <f>IF(AI811&lt;$BJ$12,"Up","Down")</f>
        <v>Up</v>
      </c>
      <c r="AS811" s="41" t="str">
        <f>IF(AI811&lt;$BK$12,"Down","Up")</f>
        <v>Down</v>
      </c>
      <c r="AU811" s="4" t="str">
        <f>IF(AZ811=AZ812,IF(AZ811&gt;AZ810,AZ811&amp;"_O",""),AZ811&amp;"_C")</f>
        <v/>
      </c>
      <c r="AV811" s="7" t="str">
        <f>IF(RIGHT(AU811,1)="C",AX811/INDEX($AX$5:$AX$2729,MATCH(AZ811&amp;"_O",$AU$5:$AU$2729,0),1),"")</f>
        <v/>
      </c>
      <c r="AW811" s="38">
        <v>31212</v>
      </c>
      <c r="AX811" s="37">
        <v>187.1</v>
      </c>
      <c r="AY811" s="7">
        <f>AX811/AX810</f>
        <v>0.98639814424293537</v>
      </c>
      <c r="AZ811" s="4">
        <f>YEAR(AW811)</f>
        <v>1985</v>
      </c>
      <c r="BA811" s="2" t="s">
        <v>6</v>
      </c>
      <c r="BB811" s="12" t="str">
        <f>INDEX($CD$5:$CD$10,MATCH(BA811,$CC$5:$CC$10,0),1)</f>
        <v/>
      </c>
      <c r="BC811" s="12" t="str">
        <f>IF(AND(BB811="Y",AY811&gt;1),"Y","")</f>
        <v/>
      </c>
      <c r="BD811" s="12" t="str">
        <f>IF(AND(BB811="Y",AY811&lt;1),"Y","")</f>
        <v/>
      </c>
      <c r="BE811" s="12" t="str">
        <f>IF(AY811&gt;1,IF(AY810&gt;1,"Y",""),"")</f>
        <v/>
      </c>
      <c r="BF811" s="12" t="str">
        <f>IF(AY811&lt;1,IF(AY810&lt;1,"Y",""),"")</f>
        <v/>
      </c>
      <c r="BG811" s="2"/>
      <c r="BH811" s="2"/>
      <c r="BI811" s="2"/>
      <c r="BJ811" s="2"/>
      <c r="BK811" s="2"/>
      <c r="BL811" s="2"/>
      <c r="BM811" s="4" t="str">
        <f>IF(BR811=BR812,IF(BR811&gt;BR810,BR811&amp;"_O",""),BR811&amp;"_C")</f>
        <v/>
      </c>
      <c r="BN811" s="7" t="str">
        <f>IF(RIGHT(BM811,1)="C",BP811/INDEX($BP$5:$BP$2729,MATCH(BR811&amp;"_O",$BM$5:$BM$2729,0),1),"")</f>
        <v/>
      </c>
      <c r="BO811" s="38">
        <v>31611</v>
      </c>
      <c r="BP811" s="3">
        <v>381.1</v>
      </c>
      <c r="BQ811" s="7">
        <f>BP811/BP810</f>
        <v>0.97318692543411645</v>
      </c>
      <c r="BR811" s="4">
        <f>YEAR(BO811)</f>
        <v>1986</v>
      </c>
      <c r="BS811" s="2" t="s">
        <v>6</v>
      </c>
      <c r="BT811" s="12" t="str">
        <f>INDEX($CD$5:$CD$10,MATCH(BS811,$CC$5:$CC$10,0),1)</f>
        <v/>
      </c>
      <c r="BU811" s="12" t="str">
        <f>IF(AND(BT811="Y",BQ811&gt;1),"Y","")</f>
        <v/>
      </c>
      <c r="BV811" s="12" t="str">
        <f>IF(AND(BT811="Y",BQ811&lt;1),"Y","")</f>
        <v/>
      </c>
      <c r="BW811" s="12" t="str">
        <f>IF(BQ811&gt;1,IF(BQ810&gt;1,"Y",""),"")</f>
        <v/>
      </c>
      <c r="BX811" s="12" t="str">
        <f>IF(BQ811&lt;1,IF(BQ810&lt;1,"Y",""),"")</f>
        <v>Y</v>
      </c>
      <c r="BY811" s="2"/>
      <c r="BZ811" s="2"/>
      <c r="CA811" s="2"/>
    </row>
    <row r="812" spans="2:79">
      <c r="B812" s="4" t="str">
        <f>IF(G812=G813,IF(G812&gt;G811,G812&amp;"_O",""),G812&amp;"_C")</f>
        <v/>
      </c>
      <c r="C812" s="14">
        <f ca="1">RANDBETWEEN(0,1000)/1000</f>
        <v>0.76300000000000001</v>
      </c>
      <c r="D812" s="16">
        <f>D811+1</f>
        <v>808</v>
      </c>
      <c r="E812" s="10">
        <f>ROUNDDOWN(D812/52,0)+1</f>
        <v>16</v>
      </c>
      <c r="F812" s="15">
        <f>F811+7</f>
        <v>50276</v>
      </c>
      <c r="G812" s="4">
        <f>YEAR(F812)</f>
        <v>2037</v>
      </c>
      <c r="H812" s="33">
        <v>0.89</v>
      </c>
      <c r="I812" s="33">
        <v>0.745</v>
      </c>
      <c r="J812" s="33">
        <v>0.13600000000000001</v>
      </c>
      <c r="K812" s="16" t="str">
        <f>IF(M811&gt;1,"Up","Down")</f>
        <v>Up</v>
      </c>
      <c r="L812" s="16" t="str">
        <f>IF(K812="Up",IF(H812&lt;$BJ$7,"Up","Down"),IF(H812&lt;$BK$7,"Down","Up"))</f>
        <v>Down</v>
      </c>
      <c r="M812" s="17">
        <f>IF(L812="Up",INDEX($AK$5:$AK$1005,MATCH(I812,$AI$5:$AI$1005,0),1),INDEX($AL$5:$AL$1005,MATCH(J812,$AI$5:$AI$1005,0),1))</f>
        <v>0.96864674540596085</v>
      </c>
      <c r="N812" s="16" t="str">
        <f>IF(P811&gt;1,"Up","Down")</f>
        <v>Up</v>
      </c>
      <c r="O812" s="16" t="str">
        <f>IF(N812="Up",IF(H812&lt;$BJ$12,"Up","Down"),IF(H812&lt;$BK$12,"Down","Up"))</f>
        <v>Down</v>
      </c>
      <c r="P812" s="17">
        <f>IF(O812="Up",INDEX($AP$5:$AP$1005,MATCH(I812,$AI$5:$AI$1005,0),1),INDEX($AQ$5:$AQ$1005,MATCH(J812,$AI$5:$AI$1005,0),1))</f>
        <v>0.95593379384979382</v>
      </c>
      <c r="Q812" s="19">
        <f>T811</f>
        <v>99496.168832476018</v>
      </c>
      <c r="R812" s="19">
        <f>INDEX(model!$S$5:$S$35,MATCH(G812,model!$Q$5:$Q$35,0),1)*model!$O$5</f>
        <v>0</v>
      </c>
      <c r="S812" s="19">
        <f>IF(RIGHT(B812,1)="C",T811*INDEX(model!$T$5:$T$35,MATCH(G812,model!$Q$5:$Q$35,0),1),0)</f>
        <v>0</v>
      </c>
      <c r="T812" s="19">
        <f>(Q812+R812-S812)*M812</f>
        <v>96376.640119939897</v>
      </c>
      <c r="U812" s="19">
        <f>X811</f>
        <v>155601.28691798946</v>
      </c>
      <c r="V812" s="19">
        <f>INDEX(model!$S$5:$S$35,MATCH(G812,model!$Q$5:$Q$35,0),1)*model!$O$6</f>
        <v>0</v>
      </c>
      <c r="W812" s="19">
        <f>IF(RIGHT(B812,1)="C",X811*INDEX(model!$T$5:$T$35,MATCH(G812,model!$Q$5:$Q$35,0),1),0)</f>
        <v>0</v>
      </c>
      <c r="X812" s="19">
        <f>(U812+V812-W812)*P812</f>
        <v>148744.52853142397</v>
      </c>
      <c r="Y812" s="19"/>
      <c r="Z812" s="36" t="str">
        <f>K812&amp;L812</f>
        <v>UpDown</v>
      </c>
      <c r="AA812" s="36" t="str">
        <f>N812&amp;O812</f>
        <v>UpDown</v>
      </c>
      <c r="AB812" s="19"/>
      <c r="AC812" s="19"/>
      <c r="AD812" s="19"/>
      <c r="AE812" s="19"/>
      <c r="AI812" s="18">
        <f>ROUND(AI811-0.001,3)</f>
        <v>0.193</v>
      </c>
      <c r="AJ812" s="9">
        <f t="array" ref="AJ812">PERCENTILE(IF($BB$5:$BB$2729="Y",$AY$5:$AY$2729),$AI812)</f>
        <v>0.98612281909000454</v>
      </c>
      <c r="AK812" s="9">
        <f t="array" ref="AK812">PERCENTILE(IF($BC$5:$BC$2729="Y",$AY$5:$AY$2729),$AI812)</f>
        <v>1.0047901488801374</v>
      </c>
      <c r="AL812" s="9">
        <f t="array" ref="AL812">PERCENTILE(IF($BD$5:$BD$2729="Y",$AY$5:$AY$2729),$AI812)</f>
        <v>0.97395631161282981</v>
      </c>
      <c r="AM812" s="41" t="str">
        <f>IF(AI812&lt;$BJ$7,"Up","Down")</f>
        <v>Up</v>
      </c>
      <c r="AN812" s="41" t="str">
        <f>IF(AI812&lt;$BK$7,"Down","Up")</f>
        <v>Down</v>
      </c>
      <c r="AO812" s="9">
        <f t="array" ref="AO812">PERCENTILE(IF($BT$5:$BT$2729="Y",$BQ$5:$BQ$2729),$AI812)</f>
        <v>0.98212071037485926</v>
      </c>
      <c r="AP812" s="9">
        <f t="array" ref="AP812">PERCENTILE(IF($BU$5:$BU$2729="Y",$BQ$5:$BQ$2729),$AI812)</f>
        <v>1.0065299395027298</v>
      </c>
      <c r="AQ812" s="9">
        <f t="array" ref="AQ812">PERCENTILE(IF($BV$5:$BV$2729="Y",$BQ$5:$BQ$2729),$AI812)</f>
        <v>0.96411197664716508</v>
      </c>
      <c r="AR812" s="41" t="str">
        <f>IF(AI812&lt;$BJ$12,"Up","Down")</f>
        <v>Up</v>
      </c>
      <c r="AS812" s="41" t="str">
        <f>IF(AI812&lt;$BK$12,"Down","Up")</f>
        <v>Down</v>
      </c>
      <c r="AU812" s="4" t="str">
        <f>IF(AZ812=AZ813,IF(AZ812&gt;AZ811,AZ812&amp;"_O",""),AZ812&amp;"_C")</f>
        <v/>
      </c>
      <c r="AV812" s="7" t="str">
        <f>IF(RIGHT(AU812,1)="C",AX812/INDEX($AX$5:$AX$2729,MATCH(AZ812&amp;"_O",$AU$5:$AU$2729,0),1),"")</f>
        <v/>
      </c>
      <c r="AW812" s="38">
        <v>31219</v>
      </c>
      <c r="AX812" s="37">
        <v>189.61</v>
      </c>
      <c r="AY812" s="7">
        <f>AX812/AX811</f>
        <v>1.0134152859433458</v>
      </c>
      <c r="AZ812" s="4">
        <f>YEAR(AW812)</f>
        <v>1985</v>
      </c>
      <c r="BA812" s="2" t="s">
        <v>6</v>
      </c>
      <c r="BB812" s="12" t="str">
        <f>INDEX($CD$5:$CD$10,MATCH(BA812,$CC$5:$CC$10,0),1)</f>
        <v/>
      </c>
      <c r="BC812" s="12" t="str">
        <f>IF(AND(BB812="Y",AY812&gt;1),"Y","")</f>
        <v/>
      </c>
      <c r="BD812" s="12" t="str">
        <f>IF(AND(BB812="Y",AY812&lt;1),"Y","")</f>
        <v/>
      </c>
      <c r="BE812" s="12" t="str">
        <f>IF(AY812&gt;1,IF(AY811&gt;1,"Y",""),"")</f>
        <v/>
      </c>
      <c r="BF812" s="12" t="str">
        <f>IF(AY812&lt;1,IF(AY811&lt;1,"Y",""),"")</f>
        <v/>
      </c>
      <c r="BG812" s="2"/>
      <c r="BH812" s="2"/>
      <c r="BI812" s="2"/>
      <c r="BJ812" s="2"/>
      <c r="BK812" s="2"/>
      <c r="BL812" s="2"/>
      <c r="BM812" s="4" t="str">
        <f>IF(BR812=BR813,IF(BR812&gt;BR811,BR812&amp;"_O",""),BR812&amp;"_C")</f>
        <v/>
      </c>
      <c r="BN812" s="7" t="str">
        <f>IF(RIGHT(BM812,1)="C",BP812/INDEX($BP$5:$BP$2729,MATCH(BR812&amp;"_O",$BM$5:$BM$2729,0),1),"")</f>
        <v/>
      </c>
      <c r="BO812" s="38">
        <v>31618</v>
      </c>
      <c r="BP812" s="3">
        <v>379.8</v>
      </c>
      <c r="BQ812" s="7">
        <f>BP812/BP811</f>
        <v>0.99658882183154029</v>
      </c>
      <c r="BR812" s="4">
        <f>YEAR(BO812)</f>
        <v>1986</v>
      </c>
      <c r="BS812" s="2" t="s">
        <v>6</v>
      </c>
      <c r="BT812" s="12" t="str">
        <f>INDEX($CD$5:$CD$10,MATCH(BS812,$CC$5:$CC$10,0),1)</f>
        <v/>
      </c>
      <c r="BU812" s="12" t="str">
        <f>IF(AND(BT812="Y",BQ812&gt;1),"Y","")</f>
        <v/>
      </c>
      <c r="BV812" s="12" t="str">
        <f>IF(AND(BT812="Y",BQ812&lt;1),"Y","")</f>
        <v/>
      </c>
      <c r="BW812" s="12" t="str">
        <f>IF(BQ812&gt;1,IF(BQ811&gt;1,"Y",""),"")</f>
        <v/>
      </c>
      <c r="BX812" s="12" t="str">
        <f>IF(BQ812&lt;1,IF(BQ811&lt;1,"Y",""),"")</f>
        <v>Y</v>
      </c>
      <c r="BY812" s="2"/>
      <c r="BZ812" s="2"/>
      <c r="CA812" s="2"/>
    </row>
    <row r="813" spans="2:79">
      <c r="B813" s="4" t="str">
        <f>IF(G813=G814,IF(G813&gt;G812,G813&amp;"_O",""),G813&amp;"_C")</f>
        <v/>
      </c>
      <c r="C813" s="14">
        <f ca="1">RANDBETWEEN(0,1000)/1000</f>
        <v>0.32500000000000001</v>
      </c>
      <c r="D813" s="16">
        <f>D812+1</f>
        <v>809</v>
      </c>
      <c r="E813" s="10">
        <f>ROUNDDOWN(D813/52,0)+1</f>
        <v>16</v>
      </c>
      <c r="F813" s="15">
        <f>F812+7</f>
        <v>50283</v>
      </c>
      <c r="G813" s="4">
        <f>YEAR(F813)</f>
        <v>2037</v>
      </c>
      <c r="H813" s="33">
        <v>0.46600000000000003</v>
      </c>
      <c r="I813" s="33">
        <v>0.61599999999999999</v>
      </c>
      <c r="J813" s="33">
        <v>0.98299999999999998</v>
      </c>
      <c r="K813" s="16" t="str">
        <f>IF(M812&gt;1,"Up","Down")</f>
        <v>Down</v>
      </c>
      <c r="L813" s="16" t="str">
        <f>IF(K813="Up",IF(H813&lt;$BJ$7,"Up","Down"),IF(H813&lt;$BK$7,"Down","Up"))</f>
        <v>Up</v>
      </c>
      <c r="M813" s="17">
        <f>IF(L813="Up",INDEX($AK$5:$AK$1005,MATCH(I813,$AI$5:$AI$1005,0),1),INDEX($AL$5:$AL$1005,MATCH(J813,$AI$5:$AI$1005,0),1))</f>
        <v>1.015762167516951</v>
      </c>
      <c r="N813" s="16" t="str">
        <f>IF(P812&gt;1,"Up","Down")</f>
        <v>Down</v>
      </c>
      <c r="O813" s="16" t="str">
        <f>IF(N813="Up",IF(H813&lt;$BJ$12,"Up","Down"),IF(H813&lt;$BK$12,"Down","Up"))</f>
        <v>Up</v>
      </c>
      <c r="P813" s="17">
        <f>IF(O813="Up",INDEX($AP$5:$AP$1005,MATCH(I813,$AI$5:$AI$1005,0),1),INDEX($AQ$5:$AQ$1005,MATCH(J813,$AI$5:$AI$1005,0),1))</f>
        <v>1.022311857141796</v>
      </c>
      <c r="Q813" s="19">
        <f>T812</f>
        <v>96376.640119939897</v>
      </c>
      <c r="R813" s="19">
        <f>INDEX(model!$S$5:$S$35,MATCH(G813,model!$Q$5:$Q$35,0),1)*model!$O$5</f>
        <v>0</v>
      </c>
      <c r="S813" s="19">
        <f>IF(RIGHT(B813,1)="C",T812*INDEX(model!$T$5:$T$35,MATCH(G813,model!$Q$5:$Q$35,0),1),0)</f>
        <v>0</v>
      </c>
      <c r="T813" s="19">
        <f>(Q813+R813-S813)*M813</f>
        <v>97895.744866231296</v>
      </c>
      <c r="U813" s="19">
        <f>X812</f>
        <v>148744.52853142397</v>
      </c>
      <c r="V813" s="19">
        <f>INDEX(model!$S$5:$S$35,MATCH(G813,model!$Q$5:$Q$35,0),1)*model!$O$6</f>
        <v>0</v>
      </c>
      <c r="W813" s="19">
        <f>IF(RIGHT(B813,1)="C",X812*INDEX(model!$T$5:$T$35,MATCH(G813,model!$Q$5:$Q$35,0),1),0)</f>
        <v>0</v>
      </c>
      <c r="X813" s="19">
        <f>(U813+V813-W813)*P813</f>
        <v>152063.2952026409</v>
      </c>
      <c r="Y813" s="19"/>
      <c r="Z813" s="36" t="str">
        <f>K813&amp;L813</f>
        <v>DownUp</v>
      </c>
      <c r="AA813" s="36" t="str">
        <f>N813&amp;O813</f>
        <v>DownUp</v>
      </c>
      <c r="AB813" s="19"/>
      <c r="AC813" s="19"/>
      <c r="AD813" s="19"/>
      <c r="AE813" s="19"/>
      <c r="AI813" s="18">
        <f>ROUND(AI812-0.001,3)</f>
        <v>0.192</v>
      </c>
      <c r="AJ813" s="9">
        <f t="array" ref="AJ813">PERCENTILE(IF($BB$5:$BB$2729="Y",$AY$5:$AY$2729),$AI813)</f>
        <v>0.98604657519262939</v>
      </c>
      <c r="AK813" s="9">
        <f t="array" ref="AK813">PERCENTILE(IF($BC$5:$BC$2729="Y",$AY$5:$AY$2729),$AI813)</f>
        <v>1.0047576382555443</v>
      </c>
      <c r="AL813" s="9">
        <f t="array" ref="AL813">PERCENTILE(IF($BD$5:$BD$2729="Y",$AY$5:$AY$2729),$AI813)</f>
        <v>0.97393843492087095</v>
      </c>
      <c r="AM813" s="41" t="str">
        <f>IF(AI813&lt;$BJ$7,"Up","Down")</f>
        <v>Up</v>
      </c>
      <c r="AN813" s="41" t="str">
        <f>IF(AI813&lt;$BK$7,"Down","Up")</f>
        <v>Down</v>
      </c>
      <c r="AO813" s="9">
        <f t="array" ref="AO813">PERCENTILE(IF($BT$5:$BT$2729="Y",$BQ$5:$BQ$2729),$AI813)</f>
        <v>0.98201648944593611</v>
      </c>
      <c r="AP813" s="9">
        <f t="array" ref="AP813">PERCENTILE(IF($BU$5:$BU$2729="Y",$BQ$5:$BQ$2729),$AI813)</f>
        <v>1.0065267314041162</v>
      </c>
      <c r="AQ813" s="9">
        <f t="array" ref="AQ813">PERCENTILE(IF($BV$5:$BV$2729="Y",$BQ$5:$BQ$2729),$AI813)</f>
        <v>0.96400778300259338</v>
      </c>
      <c r="AR813" s="41" t="str">
        <f>IF(AI813&lt;$BJ$12,"Up","Down")</f>
        <v>Up</v>
      </c>
      <c r="AS813" s="41" t="str">
        <f>IF(AI813&lt;$BK$12,"Down","Up")</f>
        <v>Down</v>
      </c>
      <c r="AU813" s="4" t="str">
        <f>IF(AZ813=AZ814,IF(AZ813&gt;AZ812,AZ813&amp;"_O",""),AZ813&amp;"_C")</f>
        <v/>
      </c>
      <c r="AV813" s="7" t="str">
        <f>IF(RIGHT(AU813,1)="C",AX813/INDEX($AX$5:$AX$2729,MATCH(AZ813&amp;"_O",$AU$5:$AU$2729,0),1),"")</f>
        <v/>
      </c>
      <c r="AW813" s="38">
        <v>31226</v>
      </c>
      <c r="AX813" s="37">
        <v>191.85</v>
      </c>
      <c r="AY813" s="7">
        <f>AX813/AX812</f>
        <v>1.01181372290491</v>
      </c>
      <c r="AZ813" s="4">
        <f>YEAR(AW813)</f>
        <v>1985</v>
      </c>
      <c r="BA813" s="2" t="s">
        <v>6</v>
      </c>
      <c r="BB813" s="12" t="str">
        <f>INDEX($CD$5:$CD$10,MATCH(BA813,$CC$5:$CC$10,0),1)</f>
        <v/>
      </c>
      <c r="BC813" s="12" t="str">
        <f>IF(AND(BB813="Y",AY813&gt;1),"Y","")</f>
        <v/>
      </c>
      <c r="BD813" s="12" t="str">
        <f>IF(AND(BB813="Y",AY813&lt;1),"Y","")</f>
        <v/>
      </c>
      <c r="BE813" s="12" t="str">
        <f>IF(AY813&gt;1,IF(AY812&gt;1,"Y",""),"")</f>
        <v>Y</v>
      </c>
      <c r="BF813" s="12" t="str">
        <f>IF(AY813&lt;1,IF(AY812&lt;1,"Y",""),"")</f>
        <v/>
      </c>
      <c r="BG813" s="2"/>
      <c r="BH813" s="2"/>
      <c r="BI813" s="2"/>
      <c r="BJ813" s="2"/>
      <c r="BK813" s="2"/>
      <c r="BL813" s="2"/>
      <c r="BM813" s="4" t="str">
        <f>IF(BR813=BR814,IF(BR813&gt;BR812,BR813&amp;"_O",""),BR813&amp;"_C")</f>
        <v/>
      </c>
      <c r="BN813" s="7" t="str">
        <f>IF(RIGHT(BM813,1)="C",BP813/INDEX($BP$5:$BP$2729,MATCH(BR813&amp;"_O",$BM$5:$BM$2729,0),1),"")</f>
        <v/>
      </c>
      <c r="BO813" s="38">
        <v>31625</v>
      </c>
      <c r="BP813" s="3">
        <v>370.7</v>
      </c>
      <c r="BQ813" s="7">
        <f>BP813/BP812</f>
        <v>0.97604002106371768</v>
      </c>
      <c r="BR813" s="4">
        <f>YEAR(BO813)</f>
        <v>1986</v>
      </c>
      <c r="BS813" s="2" t="s">
        <v>6</v>
      </c>
      <c r="BT813" s="12" t="str">
        <f>INDEX($CD$5:$CD$10,MATCH(BS813,$CC$5:$CC$10,0),1)</f>
        <v/>
      </c>
      <c r="BU813" s="12" t="str">
        <f>IF(AND(BT813="Y",BQ813&gt;1),"Y","")</f>
        <v/>
      </c>
      <c r="BV813" s="12" t="str">
        <f>IF(AND(BT813="Y",BQ813&lt;1),"Y","")</f>
        <v/>
      </c>
      <c r="BW813" s="12" t="str">
        <f>IF(BQ813&gt;1,IF(BQ812&gt;1,"Y",""),"")</f>
        <v/>
      </c>
      <c r="BX813" s="12" t="str">
        <f>IF(BQ813&lt;1,IF(BQ812&lt;1,"Y",""),"")</f>
        <v>Y</v>
      </c>
      <c r="BY813" s="2"/>
      <c r="BZ813" s="2"/>
      <c r="CA813" s="2"/>
    </row>
    <row r="814" spans="2:79">
      <c r="B814" s="4" t="str">
        <f>IF(G814=G815,IF(G814&gt;G813,G814&amp;"_O",""),G814&amp;"_C")</f>
        <v/>
      </c>
      <c r="C814" s="14">
        <f ca="1">RANDBETWEEN(0,1000)/1000</f>
        <v>0.23100000000000001</v>
      </c>
      <c r="D814" s="16">
        <f>D813+1</f>
        <v>810</v>
      </c>
      <c r="E814" s="10">
        <f>ROUNDDOWN(D814/52,0)+1</f>
        <v>16</v>
      </c>
      <c r="F814" s="15">
        <f>F813+7</f>
        <v>50290</v>
      </c>
      <c r="G814" s="4">
        <f>YEAR(F814)</f>
        <v>2037</v>
      </c>
      <c r="H814" s="33">
        <v>0.46800000000000003</v>
      </c>
      <c r="I814" s="33">
        <v>0.33700000000000002</v>
      </c>
      <c r="J814" s="33">
        <v>0.42899999999999999</v>
      </c>
      <c r="K814" s="16" t="str">
        <f>IF(M813&gt;1,"Up","Down")</f>
        <v>Up</v>
      </c>
      <c r="L814" s="16" t="str">
        <f>IF(K814="Up",IF(H814&lt;$BJ$7,"Up","Down"),IF(H814&lt;$BK$7,"Down","Up"))</f>
        <v>Up</v>
      </c>
      <c r="M814" s="17">
        <f>IF(L814="Up",INDEX($AK$5:$AK$1005,MATCH(I814,$AI$5:$AI$1005,0),1),INDEX($AL$5:$AL$1005,MATCH(J814,$AI$5:$AI$1005,0),1))</f>
        <v>1.0080983611813197</v>
      </c>
      <c r="N814" s="16" t="str">
        <f>IF(P813&gt;1,"Up","Down")</f>
        <v>Up</v>
      </c>
      <c r="O814" s="16" t="str">
        <f>IF(N814="Up",IF(H814&lt;$BJ$12,"Up","Down"),IF(H814&lt;$BK$12,"Down","Up"))</f>
        <v>Up</v>
      </c>
      <c r="P814" s="17">
        <f>IF(O814="Up",INDEX($AP$5:$AP$1005,MATCH(I814,$AI$5:$AI$1005,0),1),INDEX($AQ$5:$AQ$1005,MATCH(J814,$AI$5:$AI$1005,0),1))</f>
        <v>1.0111637105743092</v>
      </c>
      <c r="Q814" s="19">
        <f>T813</f>
        <v>97895.744866231296</v>
      </c>
      <c r="R814" s="19">
        <f>INDEX(model!$S$5:$S$35,MATCH(G814,model!$Q$5:$Q$35,0),1)*model!$O$5</f>
        <v>0</v>
      </c>
      <c r="S814" s="19">
        <f>IF(RIGHT(B814,1)="C",T813*INDEX(model!$T$5:$T$35,MATCH(G814,model!$Q$5:$Q$35,0),1),0)</f>
        <v>0</v>
      </c>
      <c r="T814" s="19">
        <f>(Q814+R814-S814)*M814</f>
        <v>98688.539966272365</v>
      </c>
      <c r="U814" s="19">
        <f>X813</f>
        <v>152063.2952026409</v>
      </c>
      <c r="V814" s="19">
        <f>INDEX(model!$S$5:$S$35,MATCH(G814,model!$Q$5:$Q$35,0),1)*model!$O$6</f>
        <v>0</v>
      </c>
      <c r="W814" s="19">
        <f>IF(RIGHT(B814,1)="C",X813*INDEX(model!$T$5:$T$35,MATCH(G814,model!$Q$5:$Q$35,0),1),0)</f>
        <v>0</v>
      </c>
      <c r="X814" s="19">
        <f>(U814+V814-W814)*P814</f>
        <v>153760.88581925893</v>
      </c>
      <c r="Y814" s="19"/>
      <c r="Z814" s="36" t="str">
        <f>K814&amp;L814</f>
        <v>UpUp</v>
      </c>
      <c r="AA814" s="36" t="str">
        <f>N814&amp;O814</f>
        <v>UpUp</v>
      </c>
      <c r="AB814" s="19"/>
      <c r="AC814" s="19"/>
      <c r="AD814" s="19"/>
      <c r="AE814" s="19"/>
      <c r="AI814" s="18">
        <f>ROUND(AI813-0.001,3)</f>
        <v>0.191</v>
      </c>
      <c r="AJ814" s="9">
        <f t="array" ref="AJ814">PERCENTILE(IF($BB$5:$BB$2729="Y",$AY$5:$AY$2729),$AI814)</f>
        <v>0.98590130513222696</v>
      </c>
      <c r="AK814" s="9">
        <f t="array" ref="AK814">PERCENTILE(IF($BC$5:$BC$2729="Y",$AY$5:$AY$2729),$AI814)</f>
        <v>1.0047151443694513</v>
      </c>
      <c r="AL814" s="9">
        <f t="array" ref="AL814">PERCENTILE(IF($BD$5:$BD$2729="Y",$AY$5:$AY$2729),$AI814)</f>
        <v>0.97388565940433403</v>
      </c>
      <c r="AM814" s="41" t="str">
        <f>IF(AI814&lt;$BJ$7,"Up","Down")</f>
        <v>Up</v>
      </c>
      <c r="AN814" s="41" t="str">
        <f>IF(AI814&lt;$BK$7,"Down","Up")</f>
        <v>Down</v>
      </c>
      <c r="AO814" s="9">
        <f t="array" ref="AO814">PERCENTILE(IF($BT$5:$BT$2729="Y",$BQ$5:$BQ$2729),$AI814)</f>
        <v>0.98191459020275096</v>
      </c>
      <c r="AP814" s="9">
        <f t="array" ref="AP814">PERCENTILE(IF($BU$5:$BU$2729="Y",$BQ$5:$BQ$2729),$AI814)</f>
        <v>1.0065238442715834</v>
      </c>
      <c r="AQ814" s="9">
        <f t="array" ref="AQ814">PERCENTILE(IF($BV$5:$BV$2729="Y",$BQ$5:$BQ$2729),$AI814)</f>
        <v>0.96397755637487326</v>
      </c>
      <c r="AR814" s="41" t="str">
        <f>IF(AI814&lt;$BJ$12,"Up","Down")</f>
        <v>Up</v>
      </c>
      <c r="AS814" s="41" t="str">
        <f>IF(AI814&lt;$BK$12,"Down","Up")</f>
        <v>Down</v>
      </c>
      <c r="AU814" s="4" t="str">
        <f>IF(AZ814=AZ815,IF(AZ814&gt;AZ813,AZ814&amp;"_O",""),AZ814&amp;"_C")</f>
        <v/>
      </c>
      <c r="AV814" s="7" t="str">
        <f>IF(RIGHT(AU814,1)="C",AX814/INDEX($AX$5:$AX$2729,MATCH(AZ814&amp;"_O",$AU$5:$AU$2729,0),1),"")</f>
        <v/>
      </c>
      <c r="AW814" s="38">
        <v>31233</v>
      </c>
      <c r="AX814" s="37">
        <v>192.52</v>
      </c>
      <c r="AY814" s="7">
        <f>AX814/AX813</f>
        <v>1.0034923117018504</v>
      </c>
      <c r="AZ814" s="4">
        <f>YEAR(AW814)</f>
        <v>1985</v>
      </c>
      <c r="BA814" s="2" t="s">
        <v>6</v>
      </c>
      <c r="BB814" s="12" t="str">
        <f>INDEX($CD$5:$CD$10,MATCH(BA814,$CC$5:$CC$10,0),1)</f>
        <v/>
      </c>
      <c r="BC814" s="12" t="str">
        <f>IF(AND(BB814="Y",AY814&gt;1),"Y","")</f>
        <v/>
      </c>
      <c r="BD814" s="12" t="str">
        <f>IF(AND(BB814="Y",AY814&lt;1),"Y","")</f>
        <v/>
      </c>
      <c r="BE814" s="12" t="str">
        <f>IF(AY814&gt;1,IF(AY813&gt;1,"Y",""),"")</f>
        <v>Y</v>
      </c>
      <c r="BF814" s="12" t="str">
        <f>IF(AY814&lt;1,IF(AY813&lt;1,"Y",""),"")</f>
        <v/>
      </c>
      <c r="BG814" s="2"/>
      <c r="BH814" s="2"/>
      <c r="BI814" s="2"/>
      <c r="BJ814" s="2"/>
      <c r="BK814" s="2"/>
      <c r="BL814" s="2"/>
      <c r="BM814" s="4" t="str">
        <f>IF(BR814=BR815,IF(BR814&gt;BR813,BR814&amp;"_O",""),BR814&amp;"_C")</f>
        <v/>
      </c>
      <c r="BN814" s="7" t="str">
        <f>IF(RIGHT(BM814,1)="C",BP814/INDEX($BP$5:$BP$2729,MATCH(BR814&amp;"_O",$BM$5:$BM$2729,0),1),"")</f>
        <v/>
      </c>
      <c r="BO814" s="38">
        <v>31632</v>
      </c>
      <c r="BP814" s="3">
        <v>365.8</v>
      </c>
      <c r="BQ814" s="7">
        <f>BP814/BP813</f>
        <v>0.98678176422983555</v>
      </c>
      <c r="BR814" s="4">
        <f>YEAR(BO814)</f>
        <v>1986</v>
      </c>
      <c r="BS814" s="2" t="s">
        <v>6</v>
      </c>
      <c r="BT814" s="12" t="str">
        <f>INDEX($CD$5:$CD$10,MATCH(BS814,$CC$5:$CC$10,0),1)</f>
        <v/>
      </c>
      <c r="BU814" s="12" t="str">
        <f>IF(AND(BT814="Y",BQ814&gt;1),"Y","")</f>
        <v/>
      </c>
      <c r="BV814" s="12" t="str">
        <f>IF(AND(BT814="Y",BQ814&lt;1),"Y","")</f>
        <v/>
      </c>
      <c r="BW814" s="12" t="str">
        <f>IF(BQ814&gt;1,IF(BQ813&gt;1,"Y",""),"")</f>
        <v/>
      </c>
      <c r="BX814" s="12" t="str">
        <f>IF(BQ814&lt;1,IF(BQ813&lt;1,"Y",""),"")</f>
        <v>Y</v>
      </c>
      <c r="BY814" s="2"/>
      <c r="BZ814" s="2"/>
      <c r="CA814" s="2"/>
    </row>
    <row r="815" spans="2:79">
      <c r="B815" s="4" t="str">
        <f>IF(G815=G816,IF(G815&gt;G814,G815&amp;"_O",""),G815&amp;"_C")</f>
        <v/>
      </c>
      <c r="C815" s="14">
        <f ca="1">RANDBETWEEN(0,1000)/1000</f>
        <v>0.73299999999999998</v>
      </c>
      <c r="D815" s="16">
        <f>D814+1</f>
        <v>811</v>
      </c>
      <c r="E815" s="10">
        <f>ROUNDDOWN(D815/52,0)+1</f>
        <v>16</v>
      </c>
      <c r="F815" s="15">
        <f>F814+7</f>
        <v>50297</v>
      </c>
      <c r="G815" s="4">
        <f>YEAR(F815)</f>
        <v>2037</v>
      </c>
      <c r="H815" s="33">
        <v>0.49299999999999999</v>
      </c>
      <c r="I815" s="33">
        <v>0.49199999999999999</v>
      </c>
      <c r="J815" s="33">
        <v>0.33900000000000002</v>
      </c>
      <c r="K815" s="16" t="str">
        <f>IF(M814&gt;1,"Up","Down")</f>
        <v>Up</v>
      </c>
      <c r="L815" s="16" t="str">
        <f>IF(K815="Up",IF(H815&lt;$BJ$7,"Up","Down"),IF(H815&lt;$BK$7,"Down","Up"))</f>
        <v>Up</v>
      </c>
      <c r="M815" s="17">
        <f>IF(L815="Up",INDEX($AK$5:$AK$1005,MATCH(I815,$AI$5:$AI$1005,0),1),INDEX($AL$5:$AL$1005,MATCH(J815,$AI$5:$AI$1005,0),1))</f>
        <v>1.0120708749927183</v>
      </c>
      <c r="N815" s="16" t="str">
        <f>IF(P814&gt;1,"Up","Down")</f>
        <v>Up</v>
      </c>
      <c r="O815" s="16" t="str">
        <f>IF(N815="Up",IF(H815&lt;$BJ$12,"Up","Down"),IF(H815&lt;$BK$12,"Down","Up"))</f>
        <v>Up</v>
      </c>
      <c r="P815" s="17">
        <f>IF(O815="Up",INDEX($AP$5:$AP$1005,MATCH(I815,$AI$5:$AI$1005,0),1),INDEX($AQ$5:$AQ$1005,MATCH(J815,$AI$5:$AI$1005,0),1))</f>
        <v>1.0169759761776542</v>
      </c>
      <c r="Q815" s="19">
        <f>T814</f>
        <v>98688.539966272365</v>
      </c>
      <c r="R815" s="19">
        <f>INDEX(model!$S$5:$S$35,MATCH(G815,model!$Q$5:$Q$35,0),1)*model!$O$5</f>
        <v>0</v>
      </c>
      <c r="S815" s="19">
        <f>IF(RIGHT(B815,1)="C",T814*INDEX(model!$T$5:$T$35,MATCH(G815,model!$Q$5:$Q$35,0),1),0)</f>
        <v>0</v>
      </c>
      <c r="T815" s="19">
        <f>(Q815+R815-S815)*M815</f>
        <v>99879.796995419121</v>
      </c>
      <c r="U815" s="19">
        <f>X814</f>
        <v>153760.88581925893</v>
      </c>
      <c r="V815" s="19">
        <f>INDEX(model!$S$5:$S$35,MATCH(G815,model!$Q$5:$Q$35,0),1)*model!$O$6</f>
        <v>0</v>
      </c>
      <c r="W815" s="19">
        <f>IF(RIGHT(B815,1)="C",X814*INDEX(model!$T$5:$T$35,MATCH(G815,model!$Q$5:$Q$35,0),1),0)</f>
        <v>0</v>
      </c>
      <c r="X815" s="19">
        <f>(U815+V815-W815)*P815</f>
        <v>156371.12695398167</v>
      </c>
      <c r="Y815" s="19"/>
      <c r="Z815" s="36" t="str">
        <f>K815&amp;L815</f>
        <v>UpUp</v>
      </c>
      <c r="AA815" s="36" t="str">
        <f>N815&amp;O815</f>
        <v>UpUp</v>
      </c>
      <c r="AB815" s="19"/>
      <c r="AC815" s="19"/>
      <c r="AD815" s="19"/>
      <c r="AE815" s="19"/>
      <c r="AI815" s="18">
        <f>ROUND(AI814-0.001,3)</f>
        <v>0.19</v>
      </c>
      <c r="AJ815" s="9">
        <f t="array" ref="AJ815">PERCENTILE(IF($BB$5:$BB$2729="Y",$AY$5:$AY$2729),$AI815)</f>
        <v>0.98575150266716294</v>
      </c>
      <c r="AK815" s="9">
        <f t="array" ref="AK815">PERCENTILE(IF($BC$5:$BC$2729="Y",$AY$5:$AY$2729),$AI815)</f>
        <v>1.0046966635175825</v>
      </c>
      <c r="AL815" s="9">
        <f t="array" ref="AL815">PERCENTILE(IF($BD$5:$BD$2729="Y",$AY$5:$AY$2729),$AI815)</f>
        <v>0.97385557852315252</v>
      </c>
      <c r="AM815" s="41" t="str">
        <f>IF(AI815&lt;$BJ$7,"Up","Down")</f>
        <v>Up</v>
      </c>
      <c r="AN815" s="41" t="str">
        <f>IF(AI815&lt;$BK$7,"Down","Up")</f>
        <v>Down</v>
      </c>
      <c r="AO815" s="9">
        <f t="array" ref="AO815">PERCENTILE(IF($BT$5:$BT$2729="Y",$BQ$5:$BQ$2729),$AI815)</f>
        <v>0.98170507709316301</v>
      </c>
      <c r="AP815" s="9">
        <f t="array" ref="AP815">PERCENTILE(IF($BU$5:$BU$2729="Y",$BQ$5:$BQ$2729),$AI815)</f>
        <v>1.0064840054793553</v>
      </c>
      <c r="AQ815" s="9">
        <f t="array" ref="AQ815">PERCENTILE(IF($BV$5:$BV$2729="Y",$BQ$5:$BQ$2729),$AI815)</f>
        <v>0.96390755901628067</v>
      </c>
      <c r="AR815" s="41" t="str">
        <f>IF(AI815&lt;$BJ$12,"Up","Down")</f>
        <v>Up</v>
      </c>
      <c r="AS815" s="41" t="str">
        <f>IF(AI815&lt;$BK$12,"Down","Up")</f>
        <v>Down</v>
      </c>
      <c r="AU815" s="4" t="str">
        <f>IF(AZ815=AZ816,IF(AZ815&gt;AZ814,AZ815&amp;"_O",""),AZ815&amp;"_C")</f>
        <v/>
      </c>
      <c r="AV815" s="7" t="str">
        <f>IF(RIGHT(AU815,1)="C",AX815/INDEX($AX$5:$AX$2729,MATCH(AZ815&amp;"_O",$AU$5:$AU$2729,0),1),"")</f>
        <v/>
      </c>
      <c r="AW815" s="38">
        <v>31240</v>
      </c>
      <c r="AX815" s="37">
        <v>193.29</v>
      </c>
      <c r="AY815" s="7">
        <f>AX815/AX814</f>
        <v>1.0039995844587575</v>
      </c>
      <c r="AZ815" s="4">
        <f>YEAR(AW815)</f>
        <v>1985</v>
      </c>
      <c r="BA815" s="2" t="s">
        <v>6</v>
      </c>
      <c r="BB815" s="12" t="str">
        <f>INDEX($CD$5:$CD$10,MATCH(BA815,$CC$5:$CC$10,0),1)</f>
        <v/>
      </c>
      <c r="BC815" s="12" t="str">
        <f>IF(AND(BB815="Y",AY815&gt;1),"Y","")</f>
        <v/>
      </c>
      <c r="BD815" s="12" t="str">
        <f>IF(AND(BB815="Y",AY815&lt;1),"Y","")</f>
        <v/>
      </c>
      <c r="BE815" s="12" t="str">
        <f>IF(AY815&gt;1,IF(AY814&gt;1,"Y",""),"")</f>
        <v>Y</v>
      </c>
      <c r="BF815" s="12" t="str">
        <f>IF(AY815&lt;1,IF(AY814&lt;1,"Y",""),"")</f>
        <v/>
      </c>
      <c r="BG815" s="2"/>
      <c r="BH815" s="2"/>
      <c r="BI815" s="2"/>
      <c r="BJ815" s="2"/>
      <c r="BK815" s="2"/>
      <c r="BL815" s="2"/>
      <c r="BM815" s="4" t="str">
        <f>IF(BR815=BR816,IF(BR815&gt;BR814,BR815&amp;"_O",""),BR815&amp;"_C")</f>
        <v/>
      </c>
      <c r="BN815" s="7" t="str">
        <f>IF(RIGHT(BM815,1)="C",BP815/INDEX($BP$5:$BP$2729,MATCH(BR815&amp;"_O",$BM$5:$BM$2729,0),1),"")</f>
        <v/>
      </c>
      <c r="BO815" s="38">
        <v>31639</v>
      </c>
      <c r="BP815" s="3">
        <v>380.2</v>
      </c>
      <c r="BQ815" s="7">
        <f>BP815/BP814</f>
        <v>1.0393657736468014</v>
      </c>
      <c r="BR815" s="4">
        <f>YEAR(BO815)</f>
        <v>1986</v>
      </c>
      <c r="BS815" s="2" t="s">
        <v>6</v>
      </c>
      <c r="BT815" s="12" t="str">
        <f>INDEX($CD$5:$CD$10,MATCH(BS815,$CC$5:$CC$10,0),1)</f>
        <v/>
      </c>
      <c r="BU815" s="12" t="str">
        <f>IF(AND(BT815="Y",BQ815&gt;1),"Y","")</f>
        <v/>
      </c>
      <c r="BV815" s="12" t="str">
        <f>IF(AND(BT815="Y",BQ815&lt;1),"Y","")</f>
        <v/>
      </c>
      <c r="BW815" s="12" t="str">
        <f>IF(BQ815&gt;1,IF(BQ814&gt;1,"Y",""),"")</f>
        <v/>
      </c>
      <c r="BX815" s="12" t="str">
        <f>IF(BQ815&lt;1,IF(BQ814&lt;1,"Y",""),"")</f>
        <v/>
      </c>
      <c r="BY815" s="2"/>
      <c r="BZ815" s="2"/>
      <c r="CA815" s="2"/>
    </row>
    <row r="816" spans="2:79">
      <c r="B816" s="4" t="str">
        <f>IF(G816=G817,IF(G816&gt;G815,G816&amp;"_O",""),G816&amp;"_C")</f>
        <v/>
      </c>
      <c r="C816" s="14">
        <f ca="1">RANDBETWEEN(0,1000)/1000</f>
        <v>0.66300000000000003</v>
      </c>
      <c r="D816" s="16">
        <f>D815+1</f>
        <v>812</v>
      </c>
      <c r="E816" s="10">
        <f>ROUNDDOWN(D816/52,0)+1</f>
        <v>16</v>
      </c>
      <c r="F816" s="15">
        <f>F815+7</f>
        <v>50304</v>
      </c>
      <c r="G816" s="4">
        <f>YEAR(F816)</f>
        <v>2037</v>
      </c>
      <c r="H816" s="33">
        <v>0.74</v>
      </c>
      <c r="I816" s="33">
        <v>0.61799999999999999</v>
      </c>
      <c r="J816" s="33">
        <v>0.61399999999999999</v>
      </c>
      <c r="K816" s="16" t="str">
        <f>IF(M815&gt;1,"Up","Down")</f>
        <v>Up</v>
      </c>
      <c r="L816" s="16" t="str">
        <f>IF(K816="Up",IF(H816&lt;$BJ$7,"Up","Down"),IF(H816&lt;$BK$7,"Down","Up"))</f>
        <v>Down</v>
      </c>
      <c r="M816" s="17">
        <f>IF(L816="Up",INDEX($AK$5:$AK$1005,MATCH(I816,$AI$5:$AI$1005,0),1),INDEX($AL$5:$AL$1005,MATCH(J816,$AI$5:$AI$1005,0),1))</f>
        <v>0.99076384758135727</v>
      </c>
      <c r="N816" s="16" t="str">
        <f>IF(P815&gt;1,"Up","Down")</f>
        <v>Up</v>
      </c>
      <c r="O816" s="16" t="str">
        <f>IF(N816="Up",IF(H816&lt;$BJ$12,"Up","Down"),IF(H816&lt;$BK$12,"Down","Up"))</f>
        <v>Down</v>
      </c>
      <c r="P816" s="17">
        <f>IF(O816="Up",INDEX($AP$5:$AP$1005,MATCH(I816,$AI$5:$AI$1005,0),1),INDEX($AQ$5:$AQ$1005,MATCH(J816,$AI$5:$AI$1005,0),1))</f>
        <v>0.98965455504114042</v>
      </c>
      <c r="Q816" s="19">
        <f>T815</f>
        <v>99879.796995419121</v>
      </c>
      <c r="R816" s="19">
        <f>INDEX(model!$S$5:$S$35,MATCH(G816,model!$Q$5:$Q$35,0),1)*model!$O$5</f>
        <v>0</v>
      </c>
      <c r="S816" s="19">
        <f>IF(RIGHT(B816,1)="C",T815*INDEX(model!$T$5:$T$35,MATCH(G816,model!$Q$5:$Q$35,0),1),0)</f>
        <v>0</v>
      </c>
      <c r="T816" s="19">
        <f>(Q816+R816-S816)*M816</f>
        <v>98957.291966826335</v>
      </c>
      <c r="U816" s="19">
        <f>X815</f>
        <v>156371.12695398167</v>
      </c>
      <c r="V816" s="19">
        <f>INDEX(model!$S$5:$S$35,MATCH(G816,model!$Q$5:$Q$35,0),1)*model!$O$6</f>
        <v>0</v>
      </c>
      <c r="W816" s="19">
        <f>IF(RIGHT(B816,1)="C",X815*INDEX(model!$T$5:$T$35,MATCH(G816,model!$Q$5:$Q$35,0),1),0)</f>
        <v>0</v>
      </c>
      <c r="X816" s="19">
        <f>(U816+V816-W816)*P816</f>
        <v>154753.39806692442</v>
      </c>
      <c r="Y816" s="19"/>
      <c r="Z816" s="36" t="str">
        <f>K816&amp;L816</f>
        <v>UpDown</v>
      </c>
      <c r="AA816" s="36" t="str">
        <f>N816&amp;O816</f>
        <v>UpDown</v>
      </c>
      <c r="AB816" s="19"/>
      <c r="AC816" s="19"/>
      <c r="AD816" s="19"/>
      <c r="AE816" s="19"/>
      <c r="AI816" s="18">
        <f>ROUND(AI815-0.001,3)</f>
        <v>0.189</v>
      </c>
      <c r="AJ816" s="9">
        <f t="array" ref="AJ816">PERCENTILE(IF($BB$5:$BB$2729="Y",$AY$5:$AY$2729),$AI816)</f>
        <v>0.98566919573326417</v>
      </c>
      <c r="AK816" s="9">
        <f t="array" ref="AK816">PERCENTILE(IF($BC$5:$BC$2729="Y",$AY$5:$AY$2729),$AI816)</f>
        <v>1.0046932629513288</v>
      </c>
      <c r="AL816" s="9">
        <f t="array" ref="AL816">PERCENTILE(IF($BD$5:$BD$2729="Y",$AY$5:$AY$2729),$AI816)</f>
        <v>0.97384449541592788</v>
      </c>
      <c r="AM816" s="41" t="str">
        <f>IF(AI816&lt;$BJ$7,"Up","Down")</f>
        <v>Up</v>
      </c>
      <c r="AN816" s="41" t="str">
        <f>IF(AI816&lt;$BK$7,"Down","Up")</f>
        <v>Down</v>
      </c>
      <c r="AO816" s="9">
        <f t="array" ref="AO816">PERCENTILE(IF($BT$5:$BT$2729="Y",$BQ$5:$BQ$2729),$AI816)</f>
        <v>0.98154600839339501</v>
      </c>
      <c r="AP816" s="9">
        <f t="array" ref="AP816">PERCENTILE(IF($BU$5:$BU$2729="Y",$BQ$5:$BQ$2729),$AI816)</f>
        <v>1.006419027684518</v>
      </c>
      <c r="AQ816" s="9">
        <f t="array" ref="AQ816">PERCENTILE(IF($BV$5:$BV$2729="Y",$BQ$5:$BQ$2729),$AI816)</f>
        <v>0.96369147112992282</v>
      </c>
      <c r="AR816" s="41" t="str">
        <f>IF(AI816&lt;$BJ$12,"Up","Down")</f>
        <v>Up</v>
      </c>
      <c r="AS816" s="41" t="str">
        <f>IF(AI816&lt;$BK$12,"Down","Up")</f>
        <v>Down</v>
      </c>
      <c r="AU816" s="4" t="str">
        <f>IF(AZ816=AZ817,IF(AZ816&gt;AZ815,AZ816&amp;"_O",""),AZ816&amp;"_C")</f>
        <v/>
      </c>
      <c r="AV816" s="7" t="str">
        <f>IF(RIGHT(AU816,1)="C",AX816/INDEX($AX$5:$AX$2729,MATCH(AZ816&amp;"_O",$AU$5:$AU$2729,0),1),"")</f>
        <v/>
      </c>
      <c r="AW816" s="38">
        <v>31247</v>
      </c>
      <c r="AX816" s="37">
        <v>195.13</v>
      </c>
      <c r="AY816" s="7">
        <f>AX816/AX815</f>
        <v>1.0095193750323348</v>
      </c>
      <c r="AZ816" s="4">
        <f>YEAR(AW816)</f>
        <v>1985</v>
      </c>
      <c r="BA816" s="2" t="s">
        <v>6</v>
      </c>
      <c r="BB816" s="12" t="str">
        <f>INDEX($CD$5:$CD$10,MATCH(BA816,$CC$5:$CC$10,0),1)</f>
        <v/>
      </c>
      <c r="BC816" s="12" t="str">
        <f>IF(AND(BB816="Y",AY816&gt;1),"Y","")</f>
        <v/>
      </c>
      <c r="BD816" s="12" t="str">
        <f>IF(AND(BB816="Y",AY816&lt;1),"Y","")</f>
        <v/>
      </c>
      <c r="BE816" s="12" t="str">
        <f>IF(AY816&gt;1,IF(AY815&gt;1,"Y",""),"")</f>
        <v>Y</v>
      </c>
      <c r="BF816" s="12" t="str">
        <f>IF(AY816&lt;1,IF(AY815&lt;1,"Y",""),"")</f>
        <v/>
      </c>
      <c r="BG816" s="2"/>
      <c r="BH816" s="2"/>
      <c r="BI816" s="2"/>
      <c r="BJ816" s="2"/>
      <c r="BK816" s="2"/>
      <c r="BL816" s="2"/>
      <c r="BM816" s="4" t="str">
        <f>IF(BR816=BR817,IF(BR816&gt;BR815,BR816&amp;"_O",""),BR816&amp;"_C")</f>
        <v/>
      </c>
      <c r="BN816" s="7" t="str">
        <f>IF(RIGHT(BM816,1)="C",BP816/INDEX($BP$5:$BP$2729,MATCH(BR816&amp;"_O",$BM$5:$BM$2729,0),1),"")</f>
        <v/>
      </c>
      <c r="BO816" s="38">
        <v>31646</v>
      </c>
      <c r="BP816" s="3">
        <v>381.5</v>
      </c>
      <c r="BQ816" s="7">
        <f>BP816/BP815</f>
        <v>1.0034192530247239</v>
      </c>
      <c r="BR816" s="4">
        <f>YEAR(BO816)</f>
        <v>1986</v>
      </c>
      <c r="BS816" s="2" t="s">
        <v>6</v>
      </c>
      <c r="BT816" s="12" t="str">
        <f>INDEX($CD$5:$CD$10,MATCH(BS816,$CC$5:$CC$10,0),1)</f>
        <v/>
      </c>
      <c r="BU816" s="12" t="str">
        <f>IF(AND(BT816="Y",BQ816&gt;1),"Y","")</f>
        <v/>
      </c>
      <c r="BV816" s="12" t="str">
        <f>IF(AND(BT816="Y",BQ816&lt;1),"Y","")</f>
        <v/>
      </c>
      <c r="BW816" s="12" t="str">
        <f>IF(BQ816&gt;1,IF(BQ815&gt;1,"Y",""),"")</f>
        <v>Y</v>
      </c>
      <c r="BX816" s="12" t="str">
        <f>IF(BQ816&lt;1,IF(BQ815&lt;1,"Y",""),"")</f>
        <v/>
      </c>
      <c r="BY816" s="2"/>
      <c r="BZ816" s="2"/>
      <c r="CA816" s="2"/>
    </row>
    <row r="817" spans="2:79">
      <c r="B817" s="4" t="str">
        <f>IF(G817=G818,IF(G817&gt;G816,G817&amp;"_O",""),G817&amp;"_C")</f>
        <v/>
      </c>
      <c r="C817" s="14">
        <f ca="1">RANDBETWEEN(0,1000)/1000</f>
        <v>0.79700000000000004</v>
      </c>
      <c r="D817" s="16">
        <f>D816+1</f>
        <v>813</v>
      </c>
      <c r="E817" s="10">
        <f>ROUNDDOWN(D817/52,0)+1</f>
        <v>16</v>
      </c>
      <c r="F817" s="15">
        <f>F816+7</f>
        <v>50311</v>
      </c>
      <c r="G817" s="4">
        <f>YEAR(F817)</f>
        <v>2037</v>
      </c>
      <c r="H817" s="33">
        <v>0.67700000000000005</v>
      </c>
      <c r="I817" s="33">
        <v>0.69799999999999995</v>
      </c>
      <c r="J817" s="33">
        <v>0.307</v>
      </c>
      <c r="K817" s="16" t="str">
        <f>IF(M816&gt;1,"Up","Down")</f>
        <v>Down</v>
      </c>
      <c r="L817" s="16" t="str">
        <f>IF(K817="Up",IF(H817&lt;$BJ$7,"Up","Down"),IF(H817&lt;$BK$7,"Down","Up"))</f>
        <v>Up</v>
      </c>
      <c r="M817" s="17">
        <f>IF(L817="Up",INDEX($AK$5:$AK$1005,MATCH(I817,$AI$5:$AI$1005,0),1),INDEX($AL$5:$AL$1005,MATCH(J817,$AI$5:$AI$1005,0),1))</f>
        <v>1.0184950605230882</v>
      </c>
      <c r="N817" s="16" t="str">
        <f>IF(P816&gt;1,"Up","Down")</f>
        <v>Down</v>
      </c>
      <c r="O817" s="16" t="str">
        <f>IF(N817="Up",IF(H817&lt;$BJ$12,"Up","Down"),IF(H817&lt;$BK$12,"Down","Up"))</f>
        <v>Up</v>
      </c>
      <c r="P817" s="17">
        <f>IF(O817="Up",INDEX($AP$5:$AP$1005,MATCH(I817,$AI$5:$AI$1005,0),1),INDEX($AQ$5:$AQ$1005,MATCH(J817,$AI$5:$AI$1005,0),1))</f>
        <v>1.0261571439652521</v>
      </c>
      <c r="Q817" s="19">
        <f>T816</f>
        <v>98957.291966826335</v>
      </c>
      <c r="R817" s="19">
        <f>INDEX(model!$S$5:$S$35,MATCH(G817,model!$Q$5:$Q$35,0),1)*model!$O$5</f>
        <v>0</v>
      </c>
      <c r="S817" s="19">
        <f>IF(RIGHT(B817,1)="C",T816*INDEX(model!$T$5:$T$35,MATCH(G817,model!$Q$5:$Q$35,0),1),0)</f>
        <v>0</v>
      </c>
      <c r="T817" s="19">
        <f>(Q817+R817-S817)*M817</f>
        <v>100787.5130709537</v>
      </c>
      <c r="U817" s="19">
        <f>X816</f>
        <v>154753.39806692442</v>
      </c>
      <c r="V817" s="19">
        <f>INDEX(model!$S$5:$S$35,MATCH(G817,model!$Q$5:$Q$35,0),1)*model!$O$6</f>
        <v>0</v>
      </c>
      <c r="W817" s="19">
        <f>IF(RIGHT(B817,1)="C",X816*INDEX(model!$T$5:$T$35,MATCH(G817,model!$Q$5:$Q$35,0),1),0)</f>
        <v>0</v>
      </c>
      <c r="X817" s="19">
        <f>(U817+V817-W817)*P817</f>
        <v>158801.30497927294</v>
      </c>
      <c r="Y817" s="19"/>
      <c r="Z817" s="36" t="str">
        <f>K817&amp;L817</f>
        <v>DownUp</v>
      </c>
      <c r="AA817" s="36" t="str">
        <f>N817&amp;O817</f>
        <v>DownUp</v>
      </c>
      <c r="AB817" s="19"/>
      <c r="AC817" s="19"/>
      <c r="AD817" s="19"/>
      <c r="AE817" s="19"/>
      <c r="AI817" s="18">
        <f>ROUND(AI816-0.001,3)</f>
        <v>0.188</v>
      </c>
      <c r="AJ817" s="9">
        <f t="array" ref="AJ817">PERCENTILE(IF($BB$5:$BB$2729="Y",$AY$5:$AY$2729),$AI817)</f>
        <v>0.98565057449967575</v>
      </c>
      <c r="AK817" s="9">
        <f t="array" ref="AK817">PERCENTILE(IF($BC$5:$BC$2729="Y",$AY$5:$AY$2729),$AI817)</f>
        <v>1.0046782163248698</v>
      </c>
      <c r="AL817" s="9">
        <f t="array" ref="AL817">PERCENTILE(IF($BD$5:$BD$2729="Y",$AY$5:$AY$2729),$AI817)</f>
        <v>0.97382080266012061</v>
      </c>
      <c r="AM817" s="41" t="str">
        <f>IF(AI817&lt;$BJ$7,"Up","Down")</f>
        <v>Up</v>
      </c>
      <c r="AN817" s="41" t="str">
        <f>IF(AI817&lt;$BK$7,"Down","Up")</f>
        <v>Down</v>
      </c>
      <c r="AO817" s="9">
        <f t="array" ref="AO817">PERCENTILE(IF($BT$5:$BT$2729="Y",$BQ$5:$BQ$2729),$AI817)</f>
        <v>0.98152648573959544</v>
      </c>
      <c r="AP817" s="9">
        <f t="array" ref="AP817">PERCENTILE(IF($BU$5:$BU$2729="Y",$BQ$5:$BQ$2729),$AI817)</f>
        <v>1.0063977240293478</v>
      </c>
      <c r="AQ817" s="9">
        <f t="array" ref="AQ817">PERCENTILE(IF($BV$5:$BV$2729="Y",$BQ$5:$BQ$2729),$AI817)</f>
        <v>0.96325863043860638</v>
      </c>
      <c r="AR817" s="41" t="str">
        <f>IF(AI817&lt;$BJ$12,"Up","Down")</f>
        <v>Up</v>
      </c>
      <c r="AS817" s="41" t="str">
        <f>IF(AI817&lt;$BK$12,"Down","Up")</f>
        <v>Down</v>
      </c>
      <c r="AU817" s="4" t="str">
        <f>IF(AZ817=AZ818,IF(AZ817&gt;AZ816,AZ817&amp;"_O",""),AZ817&amp;"_C")</f>
        <v/>
      </c>
      <c r="AV817" s="7" t="str">
        <f>IF(RIGHT(AU817,1)="C",AX817/INDEX($AX$5:$AX$2729,MATCH(AZ817&amp;"_O",$AU$5:$AU$2729,0),1),"")</f>
        <v/>
      </c>
      <c r="AW817" s="38">
        <v>31254</v>
      </c>
      <c r="AX817" s="37">
        <v>192.4</v>
      </c>
      <c r="AY817" s="7">
        <f>AX817/AX816</f>
        <v>0.98600932711525657</v>
      </c>
      <c r="AZ817" s="4">
        <f>YEAR(AW817)</f>
        <v>1985</v>
      </c>
      <c r="BA817" s="2" t="s">
        <v>6</v>
      </c>
      <c r="BB817" s="12" t="str">
        <f>INDEX($CD$5:$CD$10,MATCH(BA817,$CC$5:$CC$10,0),1)</f>
        <v/>
      </c>
      <c r="BC817" s="12" t="str">
        <f>IF(AND(BB817="Y",AY817&gt;1),"Y","")</f>
        <v/>
      </c>
      <c r="BD817" s="12" t="str">
        <f>IF(AND(BB817="Y",AY817&lt;1),"Y","")</f>
        <v/>
      </c>
      <c r="BE817" s="12" t="str">
        <f>IF(AY817&gt;1,IF(AY816&gt;1,"Y",""),"")</f>
        <v/>
      </c>
      <c r="BF817" s="12" t="str">
        <f>IF(AY817&lt;1,IF(AY816&lt;1,"Y",""),"")</f>
        <v/>
      </c>
      <c r="BG817" s="2"/>
      <c r="BH817" s="2"/>
      <c r="BI817" s="2"/>
      <c r="BJ817" s="2"/>
      <c r="BK817" s="2"/>
      <c r="BL817" s="2"/>
      <c r="BM817" s="4" t="str">
        <f>IF(BR817=BR818,IF(BR817&gt;BR816,BR817&amp;"_O",""),BR817&amp;"_C")</f>
        <v/>
      </c>
      <c r="BN817" s="7" t="str">
        <f>IF(RIGHT(BM817,1)="C",BP817/INDEX($BP$5:$BP$2729,MATCH(BR817&amp;"_O",$BM$5:$BM$2729,0),1),"")</f>
        <v/>
      </c>
      <c r="BO817" s="38">
        <v>31653</v>
      </c>
      <c r="BP817" s="3">
        <v>382.9</v>
      </c>
      <c r="BQ817" s="7">
        <f>BP817/BP816</f>
        <v>1.0036697247706421</v>
      </c>
      <c r="BR817" s="4">
        <f>YEAR(BO817)</f>
        <v>1986</v>
      </c>
      <c r="BS817" s="2" t="s">
        <v>6</v>
      </c>
      <c r="BT817" s="12" t="str">
        <f>INDEX($CD$5:$CD$10,MATCH(BS817,$CC$5:$CC$10,0),1)</f>
        <v/>
      </c>
      <c r="BU817" s="12" t="str">
        <f>IF(AND(BT817="Y",BQ817&gt;1),"Y","")</f>
        <v/>
      </c>
      <c r="BV817" s="12" t="str">
        <f>IF(AND(BT817="Y",BQ817&lt;1),"Y","")</f>
        <v/>
      </c>
      <c r="BW817" s="12" t="str">
        <f>IF(BQ817&gt;1,IF(BQ816&gt;1,"Y",""),"")</f>
        <v>Y</v>
      </c>
      <c r="BX817" s="12" t="str">
        <f>IF(BQ817&lt;1,IF(BQ816&lt;1,"Y",""),"")</f>
        <v/>
      </c>
      <c r="BY817" s="2"/>
      <c r="BZ817" s="2"/>
      <c r="CA817" s="2"/>
    </row>
    <row r="818" spans="2:79">
      <c r="B818" s="4" t="str">
        <f>IF(G818=G819,IF(G818&gt;G817,G818&amp;"_O",""),G818&amp;"_C")</f>
        <v/>
      </c>
      <c r="C818" s="14">
        <f ca="1">RANDBETWEEN(0,1000)/1000</f>
        <v>0.54500000000000004</v>
      </c>
      <c r="D818" s="16">
        <f>D817+1</f>
        <v>814</v>
      </c>
      <c r="E818" s="10">
        <f>ROUNDDOWN(D818/52,0)+1</f>
        <v>16</v>
      </c>
      <c r="F818" s="15">
        <f>F817+7</f>
        <v>50318</v>
      </c>
      <c r="G818" s="4">
        <f>YEAR(F818)</f>
        <v>2037</v>
      </c>
      <c r="H818" s="33">
        <v>0.97099999999999997</v>
      </c>
      <c r="I818" s="33">
        <v>0.186</v>
      </c>
      <c r="J818" s="33">
        <v>0.60299999999999998</v>
      </c>
      <c r="K818" s="16" t="str">
        <f>IF(M817&gt;1,"Up","Down")</f>
        <v>Up</v>
      </c>
      <c r="L818" s="16" t="str">
        <f>IF(K818="Up",IF(H818&lt;$BJ$7,"Up","Down"),IF(H818&lt;$BK$7,"Down","Up"))</f>
        <v>Down</v>
      </c>
      <c r="M818" s="17">
        <f>IF(L818="Up",INDEX($AK$5:$AK$1005,MATCH(I818,$AI$5:$AI$1005,0),1),INDEX($AL$5:$AL$1005,MATCH(J818,$AI$5:$AI$1005,0),1))</f>
        <v>0.99041072220693127</v>
      </c>
      <c r="N818" s="16" t="str">
        <f>IF(P817&gt;1,"Up","Down")</f>
        <v>Up</v>
      </c>
      <c r="O818" s="16" t="str">
        <f>IF(N818="Up",IF(H818&lt;$BJ$12,"Up","Down"),IF(H818&lt;$BK$12,"Down","Up"))</f>
        <v>Down</v>
      </c>
      <c r="P818" s="17">
        <f>IF(O818="Up",INDEX($AP$5:$AP$1005,MATCH(I818,$AI$5:$AI$1005,0),1),INDEX($AQ$5:$AQ$1005,MATCH(J818,$AI$5:$AI$1005,0),1))</f>
        <v>0.98920896566270622</v>
      </c>
      <c r="Q818" s="19">
        <f>T817</f>
        <v>100787.5130709537</v>
      </c>
      <c r="R818" s="19">
        <f>INDEX(model!$S$5:$S$35,MATCH(G818,model!$Q$5:$Q$35,0),1)*model!$O$5</f>
        <v>0</v>
      </c>
      <c r="S818" s="19">
        <f>IF(RIGHT(B818,1)="C",T817*INDEX(model!$T$5:$T$35,MATCH(G818,model!$Q$5:$Q$35,0),1),0)</f>
        <v>0</v>
      </c>
      <c r="T818" s="19">
        <f>(Q818+R818-S818)*M818</f>
        <v>99821.033610043785</v>
      </c>
      <c r="U818" s="19">
        <f>X817</f>
        <v>158801.30497927294</v>
      </c>
      <c r="V818" s="19">
        <f>INDEX(model!$S$5:$S$35,MATCH(G818,model!$Q$5:$Q$35,0),1)*model!$O$6</f>
        <v>0</v>
      </c>
      <c r="W818" s="19">
        <f>IF(RIGHT(B818,1)="C",X817*INDEX(model!$T$5:$T$35,MATCH(G818,model!$Q$5:$Q$35,0),1),0)</f>
        <v>0</v>
      </c>
      <c r="X818" s="19">
        <f>(U818+V818-W818)*P818</f>
        <v>157087.67464443453</v>
      </c>
      <c r="Y818" s="19"/>
      <c r="Z818" s="36" t="str">
        <f>K818&amp;L818</f>
        <v>UpDown</v>
      </c>
      <c r="AA818" s="36" t="str">
        <f>N818&amp;O818</f>
        <v>UpDown</v>
      </c>
      <c r="AB818" s="19"/>
      <c r="AC818" s="19"/>
      <c r="AD818" s="19"/>
      <c r="AE818" s="19"/>
      <c r="AI818" s="18">
        <f>ROUND(AI817-0.001,3)</f>
        <v>0.187</v>
      </c>
      <c r="AJ818" s="9">
        <f t="array" ref="AJ818">PERCENTILE(IF($BB$5:$BB$2729="Y",$AY$5:$AY$2729),$AI818)</f>
        <v>0.98561440618273899</v>
      </c>
      <c r="AK818" s="9">
        <f t="array" ref="AK818">PERCENTILE(IF($BC$5:$BC$2729="Y",$AY$5:$AY$2729),$AI818)</f>
        <v>1.0046500204970632</v>
      </c>
      <c r="AL818" s="9">
        <f t="array" ref="AL818">PERCENTILE(IF($BD$5:$BD$2729="Y",$AY$5:$AY$2729),$AI818)</f>
        <v>0.97373662993907151</v>
      </c>
      <c r="AM818" s="41" t="str">
        <f>IF(AI818&lt;$BJ$7,"Up","Down")</f>
        <v>Up</v>
      </c>
      <c r="AN818" s="41" t="str">
        <f>IF(AI818&lt;$BK$7,"Down","Up")</f>
        <v>Down</v>
      </c>
      <c r="AO818" s="9">
        <f t="array" ref="AO818">PERCENTILE(IF($BT$5:$BT$2729="Y",$BQ$5:$BQ$2729),$AI818)</f>
        <v>0.98146840317547523</v>
      </c>
      <c r="AP818" s="9">
        <f t="array" ref="AP818">PERCENTILE(IF($BU$5:$BU$2729="Y",$BQ$5:$BQ$2729),$AI818)</f>
        <v>1.0063765131155595</v>
      </c>
      <c r="AQ818" s="9">
        <f t="array" ref="AQ818">PERCENTILE(IF($BV$5:$BV$2729="Y",$BQ$5:$BQ$2729),$AI818)</f>
        <v>0.96323611643174067</v>
      </c>
      <c r="AR818" s="41" t="str">
        <f>IF(AI818&lt;$BJ$12,"Up","Down")</f>
        <v>Up</v>
      </c>
      <c r="AS818" s="41" t="str">
        <f>IF(AI818&lt;$BK$12,"Down","Up")</f>
        <v>Down</v>
      </c>
      <c r="AU818" s="4" t="str">
        <f>IF(AZ818=AZ819,IF(AZ818&gt;AZ817,AZ818&amp;"_O",""),AZ818&amp;"_C")</f>
        <v/>
      </c>
      <c r="AV818" s="7" t="str">
        <f>IF(RIGHT(AU818,1)="C",AX818/INDEX($AX$5:$AX$2729,MATCH(AZ818&amp;"_O",$AU$5:$AU$2729,0),1),"")</f>
        <v/>
      </c>
      <c r="AW818" s="38">
        <v>31261</v>
      </c>
      <c r="AX818" s="37">
        <v>191.48</v>
      </c>
      <c r="AY818" s="7">
        <f>AX818/AX817</f>
        <v>0.99521829521829519</v>
      </c>
      <c r="AZ818" s="4">
        <f>YEAR(AW818)</f>
        <v>1985</v>
      </c>
      <c r="BA818" s="2" t="s">
        <v>6</v>
      </c>
      <c r="BB818" s="12" t="str">
        <f>INDEX($CD$5:$CD$10,MATCH(BA818,$CC$5:$CC$10,0),1)</f>
        <v/>
      </c>
      <c r="BC818" s="12" t="str">
        <f>IF(AND(BB818="Y",AY818&gt;1),"Y","")</f>
        <v/>
      </c>
      <c r="BD818" s="12" t="str">
        <f>IF(AND(BB818="Y",AY818&lt;1),"Y","")</f>
        <v/>
      </c>
      <c r="BE818" s="12" t="str">
        <f>IF(AY818&gt;1,IF(AY817&gt;1,"Y",""),"")</f>
        <v/>
      </c>
      <c r="BF818" s="12" t="str">
        <f>IF(AY818&lt;1,IF(AY817&lt;1,"Y",""),"")</f>
        <v>Y</v>
      </c>
      <c r="BG818" s="2"/>
      <c r="BH818" s="2"/>
      <c r="BI818" s="2"/>
      <c r="BJ818" s="2"/>
      <c r="BK818" s="2"/>
      <c r="BL818" s="2"/>
      <c r="BM818" s="4" t="str">
        <f>IF(BR818=BR819,IF(BR818&gt;BR817,BR818&amp;"_O",""),BR818&amp;"_C")</f>
        <v/>
      </c>
      <c r="BN818" s="7" t="str">
        <f>IF(RIGHT(BM818,1)="C",BP818/INDEX($BP$5:$BP$2729,MATCH(BR818&amp;"_O",$BM$5:$BM$2729,0),1),"")</f>
        <v/>
      </c>
      <c r="BO818" s="38">
        <v>31660</v>
      </c>
      <c r="BP818" s="3">
        <v>378.4</v>
      </c>
      <c r="BQ818" s="7">
        <f>BP818/BP817</f>
        <v>0.9882475842256464</v>
      </c>
      <c r="BR818" s="4">
        <f>YEAR(BO818)</f>
        <v>1986</v>
      </c>
      <c r="BS818" s="2" t="s">
        <v>6</v>
      </c>
      <c r="BT818" s="12" t="str">
        <f>INDEX($CD$5:$CD$10,MATCH(BS818,$CC$5:$CC$10,0),1)</f>
        <v/>
      </c>
      <c r="BU818" s="12" t="str">
        <f>IF(AND(BT818="Y",BQ818&gt;1),"Y","")</f>
        <v/>
      </c>
      <c r="BV818" s="12" t="str">
        <f>IF(AND(BT818="Y",BQ818&lt;1),"Y","")</f>
        <v/>
      </c>
      <c r="BW818" s="12" t="str">
        <f>IF(BQ818&gt;1,IF(BQ817&gt;1,"Y",""),"")</f>
        <v/>
      </c>
      <c r="BX818" s="12" t="str">
        <f>IF(BQ818&lt;1,IF(BQ817&lt;1,"Y",""),"")</f>
        <v/>
      </c>
      <c r="BY818" s="2"/>
      <c r="BZ818" s="2"/>
      <c r="CA818" s="2"/>
    </row>
    <row r="819" spans="2:79">
      <c r="B819" s="4" t="str">
        <f>IF(G819=G820,IF(G819&gt;G818,G819&amp;"_O",""),G819&amp;"_C")</f>
        <v/>
      </c>
      <c r="C819" s="14">
        <f ca="1">RANDBETWEEN(0,1000)/1000</f>
        <v>0.374</v>
      </c>
      <c r="D819" s="16">
        <f>D818+1</f>
        <v>815</v>
      </c>
      <c r="E819" s="10">
        <f>ROUNDDOWN(D819/52,0)+1</f>
        <v>16</v>
      </c>
      <c r="F819" s="15">
        <f>F818+7</f>
        <v>50325</v>
      </c>
      <c r="G819" s="4">
        <f>YEAR(F819)</f>
        <v>2037</v>
      </c>
      <c r="H819" s="33">
        <v>0.151</v>
      </c>
      <c r="I819" s="33">
        <v>0.874</v>
      </c>
      <c r="J819" s="33">
        <v>0.629</v>
      </c>
      <c r="K819" s="16" t="str">
        <f>IF(M818&gt;1,"Up","Down")</f>
        <v>Down</v>
      </c>
      <c r="L819" s="16" t="str">
        <f>IF(K819="Up",IF(H819&lt;$BJ$7,"Up","Down"),IF(H819&lt;$BK$7,"Down","Up"))</f>
        <v>Down</v>
      </c>
      <c r="M819" s="17">
        <f>IF(L819="Up",INDEX($AK$5:$AK$1005,MATCH(I819,$AI$5:$AI$1005,0),1),INDEX($AL$5:$AL$1005,MATCH(J819,$AI$5:$AI$1005,0),1))</f>
        <v>0.99111868825484395</v>
      </c>
      <c r="N819" s="16" t="str">
        <f>IF(P818&gt;1,"Up","Down")</f>
        <v>Down</v>
      </c>
      <c r="O819" s="16" t="str">
        <f>IF(N819="Up",IF(H819&lt;$BJ$12,"Up","Down"),IF(H819&lt;$BK$12,"Down","Up"))</f>
        <v>Down</v>
      </c>
      <c r="P819" s="17">
        <f>IF(O819="Up",INDEX($AP$5:$AP$1005,MATCH(I819,$AI$5:$AI$1005,0),1),INDEX($AQ$5:$AQ$1005,MATCH(J819,$AI$5:$AI$1005,0),1))</f>
        <v>0.99035311354015076</v>
      </c>
      <c r="Q819" s="19">
        <f>T818</f>
        <v>99821.033610043785</v>
      </c>
      <c r="R819" s="19">
        <f>INDEX(model!$S$5:$S$35,MATCH(G819,model!$Q$5:$Q$35,0),1)*model!$O$5</f>
        <v>0</v>
      </c>
      <c r="S819" s="19">
        <f>IF(RIGHT(B819,1)="C",T818*INDEX(model!$T$5:$T$35,MATCH(G819,model!$Q$5:$Q$35,0),1),0)</f>
        <v>0</v>
      </c>
      <c r="T819" s="19">
        <f>(Q819+R819-S819)*M819</f>
        <v>98934.491891829282</v>
      </c>
      <c r="U819" s="19">
        <f>X818</f>
        <v>157087.67464443453</v>
      </c>
      <c r="V819" s="19">
        <f>INDEX(model!$S$5:$S$35,MATCH(G819,model!$Q$5:$Q$35,0),1)*model!$O$6</f>
        <v>0</v>
      </c>
      <c r="W819" s="19">
        <f>IF(RIGHT(B819,1)="C",X818*INDEX(model!$T$5:$T$35,MATCH(G819,model!$Q$5:$Q$35,0),1),0)</f>
        <v>0</v>
      </c>
      <c r="X819" s="19">
        <f>(U819+V819-W819)*P819</f>
        <v>155572.26768289795</v>
      </c>
      <c r="Y819" s="19"/>
      <c r="Z819" s="36" t="str">
        <f>K819&amp;L819</f>
        <v>DownDown</v>
      </c>
      <c r="AA819" s="36" t="str">
        <f>N819&amp;O819</f>
        <v>DownDown</v>
      </c>
      <c r="AB819" s="19"/>
      <c r="AC819" s="19"/>
      <c r="AD819" s="19"/>
      <c r="AE819" s="19"/>
      <c r="AI819" s="18">
        <f>ROUND(AI818-0.001,3)</f>
        <v>0.186</v>
      </c>
      <c r="AJ819" s="9">
        <f t="array" ref="AJ819">PERCENTILE(IF($BB$5:$BB$2729="Y",$AY$5:$AY$2729),$AI819)</f>
        <v>0.98555757201338412</v>
      </c>
      <c r="AK819" s="9">
        <f t="array" ref="AK819">PERCENTILE(IF($BC$5:$BC$2729="Y",$AY$5:$AY$2729),$AI819)</f>
        <v>1.0046210433234672</v>
      </c>
      <c r="AL819" s="9">
        <f t="array" ref="AL819">PERCENTILE(IF($BD$5:$BD$2729="Y",$AY$5:$AY$2729),$AI819)</f>
        <v>0.9736663356066203</v>
      </c>
      <c r="AM819" s="41" t="str">
        <f>IF(AI819&lt;$BJ$7,"Up","Down")</f>
        <v>Up</v>
      </c>
      <c r="AN819" s="41" t="str">
        <f>IF(AI819&lt;$BK$7,"Down","Up")</f>
        <v>Down</v>
      </c>
      <c r="AO819" s="9">
        <f t="array" ref="AO819">PERCENTILE(IF($BT$5:$BT$2729="Y",$BQ$5:$BQ$2729),$AI819)</f>
        <v>0.98141453325092232</v>
      </c>
      <c r="AP819" s="9">
        <f t="array" ref="AP819">PERCENTILE(IF($BU$5:$BU$2729="Y",$BQ$5:$BQ$2729),$AI819)</f>
        <v>1.0063648271797616</v>
      </c>
      <c r="AQ819" s="9">
        <f t="array" ref="AQ819">PERCENTILE(IF($BV$5:$BV$2729="Y",$BQ$5:$BQ$2729),$AI819)</f>
        <v>0.96305301974261814</v>
      </c>
      <c r="AR819" s="41" t="str">
        <f>IF(AI819&lt;$BJ$12,"Up","Down")</f>
        <v>Up</v>
      </c>
      <c r="AS819" s="41" t="str">
        <f>IF(AI819&lt;$BK$12,"Down","Up")</f>
        <v>Down</v>
      </c>
      <c r="AU819" s="4" t="str">
        <f>IF(AZ819=AZ820,IF(AZ819&gt;AZ818,AZ819&amp;"_O",""),AZ819&amp;"_C")</f>
        <v/>
      </c>
      <c r="AV819" s="7" t="str">
        <f>IF(RIGHT(AU819,1)="C",AX819/INDEX($AX$5:$AX$2729,MATCH(AZ819&amp;"_O",$AU$5:$AU$2729,0),1),"")</f>
        <v/>
      </c>
      <c r="AW819" s="38">
        <v>31268</v>
      </c>
      <c r="AX819" s="37">
        <v>188.32</v>
      </c>
      <c r="AY819" s="7">
        <f>AX819/AX818</f>
        <v>0.98349697096302491</v>
      </c>
      <c r="AZ819" s="4">
        <f>YEAR(AW819)</f>
        <v>1985</v>
      </c>
      <c r="BA819" s="2" t="s">
        <v>6</v>
      </c>
      <c r="BB819" s="12" t="str">
        <f>INDEX($CD$5:$CD$10,MATCH(BA819,$CC$5:$CC$10,0),1)</f>
        <v/>
      </c>
      <c r="BC819" s="12" t="str">
        <f>IF(AND(BB819="Y",AY819&gt;1),"Y","")</f>
        <v/>
      </c>
      <c r="BD819" s="12" t="str">
        <f>IF(AND(BB819="Y",AY819&lt;1),"Y","")</f>
        <v/>
      </c>
      <c r="BE819" s="12" t="str">
        <f>IF(AY819&gt;1,IF(AY818&gt;1,"Y",""),"")</f>
        <v/>
      </c>
      <c r="BF819" s="12" t="str">
        <f>IF(AY819&lt;1,IF(AY818&lt;1,"Y",""),"")</f>
        <v>Y</v>
      </c>
      <c r="BG819" s="2"/>
      <c r="BH819" s="2"/>
      <c r="BI819" s="2"/>
      <c r="BJ819" s="2"/>
      <c r="BK819" s="2"/>
      <c r="BL819" s="2"/>
      <c r="BM819" s="4" t="str">
        <f>IF(BR819=BR820,IF(BR819&gt;BR818,BR819&amp;"_O",""),BR819&amp;"_C")</f>
        <v/>
      </c>
      <c r="BN819" s="7" t="str">
        <f>IF(RIGHT(BM819,1)="C",BP819/INDEX($BP$5:$BP$2729,MATCH(BR819&amp;"_O",$BM$5:$BM$2729,0),1),"")</f>
        <v/>
      </c>
      <c r="BO819" s="38">
        <v>31667</v>
      </c>
      <c r="BP819" s="3">
        <v>346.8</v>
      </c>
      <c r="BQ819" s="7">
        <f>BP819/BP818</f>
        <v>0.91649048625792817</v>
      </c>
      <c r="BR819" s="4">
        <f>YEAR(BO819)</f>
        <v>1986</v>
      </c>
      <c r="BS819" s="2" t="s">
        <v>6</v>
      </c>
      <c r="BT819" s="12" t="str">
        <f>INDEX($CD$5:$CD$10,MATCH(BS819,$CC$5:$CC$10,0),1)</f>
        <v/>
      </c>
      <c r="BU819" s="12" t="str">
        <f>IF(AND(BT819="Y",BQ819&gt;1),"Y","")</f>
        <v/>
      </c>
      <c r="BV819" s="12" t="str">
        <f>IF(AND(BT819="Y",BQ819&lt;1),"Y","")</f>
        <v/>
      </c>
      <c r="BW819" s="12" t="str">
        <f>IF(BQ819&gt;1,IF(BQ818&gt;1,"Y",""),"")</f>
        <v/>
      </c>
      <c r="BX819" s="12" t="str">
        <f>IF(BQ819&lt;1,IF(BQ818&lt;1,"Y",""),"")</f>
        <v>Y</v>
      </c>
      <c r="BY819" s="2"/>
      <c r="BZ819" s="2"/>
      <c r="CA819" s="2"/>
    </row>
    <row r="820" spans="2:79">
      <c r="B820" s="4" t="str">
        <f>IF(G820=G821,IF(G820&gt;G819,G820&amp;"_O",""),G820&amp;"_C")</f>
        <v/>
      </c>
      <c r="C820" s="14">
        <f ca="1">RANDBETWEEN(0,1000)/1000</f>
        <v>0.61699999999999999</v>
      </c>
      <c r="D820" s="16">
        <f>D819+1</f>
        <v>816</v>
      </c>
      <c r="E820" s="10">
        <f>ROUNDDOWN(D820/52,0)+1</f>
        <v>16</v>
      </c>
      <c r="F820" s="15">
        <f>F819+7</f>
        <v>50332</v>
      </c>
      <c r="G820" s="4">
        <f>YEAR(F820)</f>
        <v>2037</v>
      </c>
      <c r="H820" s="33">
        <v>0.91700000000000004</v>
      </c>
      <c r="I820" s="33">
        <v>0.28100000000000003</v>
      </c>
      <c r="J820" s="33">
        <v>0.621</v>
      </c>
      <c r="K820" s="16" t="str">
        <f>IF(M819&gt;1,"Up","Down")</f>
        <v>Down</v>
      </c>
      <c r="L820" s="16" t="str">
        <f>IF(K820="Up",IF(H820&lt;$BJ$7,"Up","Down"),IF(H820&lt;$BK$7,"Down","Up"))</f>
        <v>Up</v>
      </c>
      <c r="M820" s="17">
        <f>IF(L820="Up",INDEX($AK$5:$AK$1005,MATCH(I820,$AI$5:$AI$1005,0),1),INDEX($AL$5:$AL$1005,MATCH(J820,$AI$5:$AI$1005,0),1))</f>
        <v>1.0067771229824964</v>
      </c>
      <c r="N820" s="16" t="str">
        <f>IF(P819&gt;1,"Up","Down")</f>
        <v>Down</v>
      </c>
      <c r="O820" s="16" t="str">
        <f>IF(N820="Up",IF(H820&lt;$BJ$12,"Up","Down"),IF(H820&lt;$BK$12,"Down","Up"))</f>
        <v>Up</v>
      </c>
      <c r="P820" s="17">
        <f>IF(O820="Up",INDEX($AP$5:$AP$1005,MATCH(I820,$AI$5:$AI$1005,0),1),INDEX($AQ$5:$AQ$1005,MATCH(J820,$AI$5:$AI$1005,0),1))</f>
        <v>1.0090591047269351</v>
      </c>
      <c r="Q820" s="19">
        <f>T819</f>
        <v>98934.491891829282</v>
      </c>
      <c r="R820" s="19">
        <f>INDEX(model!$S$5:$S$35,MATCH(G820,model!$Q$5:$Q$35,0),1)*model!$O$5</f>
        <v>0</v>
      </c>
      <c r="S820" s="19">
        <f>IF(RIGHT(B820,1)="C",T819*INDEX(model!$T$5:$T$35,MATCH(G820,model!$Q$5:$Q$35,0),1),0)</f>
        <v>0</v>
      </c>
      <c r="T820" s="19">
        <f>(Q820+R820-S820)*M820</f>
        <v>99604.983110591013</v>
      </c>
      <c r="U820" s="19">
        <f>X819</f>
        <v>155572.26768289795</v>
      </c>
      <c r="V820" s="19">
        <f>INDEX(model!$S$5:$S$35,MATCH(G820,model!$Q$5:$Q$35,0),1)*model!$O$6</f>
        <v>0</v>
      </c>
      <c r="W820" s="19">
        <f>IF(RIGHT(B820,1)="C",X819*INDEX(model!$T$5:$T$35,MATCH(G820,model!$Q$5:$Q$35,0),1),0)</f>
        <v>0</v>
      </c>
      <c r="X820" s="19">
        <f>(U820+V820-W820)*P820</f>
        <v>156981.6131484441</v>
      </c>
      <c r="Y820" s="19"/>
      <c r="Z820" s="36" t="str">
        <f>K820&amp;L820</f>
        <v>DownUp</v>
      </c>
      <c r="AA820" s="36" t="str">
        <f>N820&amp;O820</f>
        <v>DownUp</v>
      </c>
      <c r="AB820" s="19"/>
      <c r="AC820" s="19"/>
      <c r="AD820" s="19"/>
      <c r="AE820" s="19"/>
      <c r="AI820" s="18">
        <f>ROUND(AI819-0.001,3)</f>
        <v>0.185</v>
      </c>
      <c r="AJ820" s="9">
        <f t="array" ref="AJ820">PERCENTILE(IF($BB$5:$BB$2729="Y",$AY$5:$AY$2729),$AI820)</f>
        <v>0.9854574477769833</v>
      </c>
      <c r="AK820" s="9">
        <f t="array" ref="AK820">PERCENTILE(IF($BC$5:$BC$2729="Y",$AY$5:$AY$2729),$AI820)</f>
        <v>1.0045894127176125</v>
      </c>
      <c r="AL820" s="9">
        <f t="array" ref="AL820">PERCENTILE(IF($BD$5:$BD$2729="Y",$AY$5:$AY$2729),$AI820)</f>
        <v>0.97365206316225894</v>
      </c>
      <c r="AM820" s="41" t="str">
        <f>IF(AI820&lt;$BJ$7,"Up","Down")</f>
        <v>Up</v>
      </c>
      <c r="AN820" s="41" t="str">
        <f>IF(AI820&lt;$BK$7,"Down","Up")</f>
        <v>Down</v>
      </c>
      <c r="AO820" s="9">
        <f t="array" ref="AO820">PERCENTILE(IF($BT$5:$BT$2729="Y",$BQ$5:$BQ$2729),$AI820)</f>
        <v>0.98133551485676696</v>
      </c>
      <c r="AP820" s="9">
        <f t="array" ref="AP820">PERCENTILE(IF($BU$5:$BU$2729="Y",$BQ$5:$BQ$2729),$AI820)</f>
        <v>1.006335461493407</v>
      </c>
      <c r="AQ820" s="9">
        <f t="array" ref="AQ820">PERCENTILE(IF($BV$5:$BV$2729="Y",$BQ$5:$BQ$2729),$AI820)</f>
        <v>0.9628115830277193</v>
      </c>
      <c r="AR820" s="41" t="str">
        <f>IF(AI820&lt;$BJ$12,"Up","Down")</f>
        <v>Up</v>
      </c>
      <c r="AS820" s="41" t="str">
        <f>IF(AI820&lt;$BK$12,"Down","Up")</f>
        <v>Down</v>
      </c>
      <c r="AU820" s="4" t="str">
        <f>IF(AZ820=AZ821,IF(AZ820&gt;AZ819,AZ820&amp;"_O",""),AZ820&amp;"_C")</f>
        <v/>
      </c>
      <c r="AV820" s="7" t="str">
        <f>IF(RIGHT(AU820,1)="C",AX820/INDEX($AX$5:$AX$2729,MATCH(AZ820&amp;"_O",$AU$5:$AU$2729,0),1),"")</f>
        <v/>
      </c>
      <c r="AW820" s="38">
        <v>31275</v>
      </c>
      <c r="AX820" s="37">
        <v>186.1</v>
      </c>
      <c r="AY820" s="7">
        <f>AX820/AX819</f>
        <v>0.98821155480033984</v>
      </c>
      <c r="AZ820" s="4">
        <f>YEAR(AW820)</f>
        <v>1985</v>
      </c>
      <c r="BA820" s="2" t="s">
        <v>6</v>
      </c>
      <c r="BB820" s="12" t="str">
        <f>INDEX($CD$5:$CD$10,MATCH(BA820,$CC$5:$CC$10,0),1)</f>
        <v/>
      </c>
      <c r="BC820" s="12" t="str">
        <f>IF(AND(BB820="Y",AY820&gt;1),"Y","")</f>
        <v/>
      </c>
      <c r="BD820" s="12" t="str">
        <f>IF(AND(BB820="Y",AY820&lt;1),"Y","")</f>
        <v/>
      </c>
      <c r="BE820" s="12" t="str">
        <f>IF(AY820&gt;1,IF(AY819&gt;1,"Y",""),"")</f>
        <v/>
      </c>
      <c r="BF820" s="12" t="str">
        <f>IF(AY820&lt;1,IF(AY819&lt;1,"Y",""),"")</f>
        <v>Y</v>
      </c>
      <c r="BG820" s="2"/>
      <c r="BH820" s="2"/>
      <c r="BI820" s="2"/>
      <c r="BJ820" s="2"/>
      <c r="BK820" s="2"/>
      <c r="BL820" s="2"/>
      <c r="BM820" s="4" t="str">
        <f>IF(BR820=BR821,IF(BR820&gt;BR819,BR820&amp;"_O",""),BR820&amp;"_C")</f>
        <v/>
      </c>
      <c r="BN820" s="7" t="str">
        <f>IF(RIGHT(BM820,1)="C",BP820/INDEX($BP$5:$BP$2729,MATCH(BR820&amp;"_O",$BM$5:$BM$2729,0),1),"")</f>
        <v/>
      </c>
      <c r="BO820" s="38">
        <v>31674</v>
      </c>
      <c r="BP820" s="3">
        <v>349.4</v>
      </c>
      <c r="BQ820" s="7">
        <f>BP820/BP819</f>
        <v>1.0074971164936561</v>
      </c>
      <c r="BR820" s="4">
        <f>YEAR(BO820)</f>
        <v>1986</v>
      </c>
      <c r="BS820" s="2" t="s">
        <v>6</v>
      </c>
      <c r="BT820" s="12" t="str">
        <f>INDEX($CD$5:$CD$10,MATCH(BS820,$CC$5:$CC$10,0),1)</f>
        <v/>
      </c>
      <c r="BU820" s="12" t="str">
        <f>IF(AND(BT820="Y",BQ820&gt;1),"Y","")</f>
        <v/>
      </c>
      <c r="BV820" s="12" t="str">
        <f>IF(AND(BT820="Y",BQ820&lt;1),"Y","")</f>
        <v/>
      </c>
      <c r="BW820" s="12" t="str">
        <f>IF(BQ820&gt;1,IF(BQ819&gt;1,"Y",""),"")</f>
        <v/>
      </c>
      <c r="BX820" s="12" t="str">
        <f>IF(BQ820&lt;1,IF(BQ819&lt;1,"Y",""),"")</f>
        <v/>
      </c>
      <c r="BY820" s="2"/>
      <c r="BZ820" s="2"/>
      <c r="CA820" s="2"/>
    </row>
    <row r="821" spans="2:79">
      <c r="B821" s="4" t="str">
        <f>IF(G821=G822,IF(G821&gt;G820,G821&amp;"_O",""),G821&amp;"_C")</f>
        <v/>
      </c>
      <c r="C821" s="14">
        <f ca="1">RANDBETWEEN(0,1000)/1000</f>
        <v>0.57599999999999996</v>
      </c>
      <c r="D821" s="16">
        <f>D820+1</f>
        <v>817</v>
      </c>
      <c r="E821" s="10">
        <f>ROUNDDOWN(D821/52,0)+1</f>
        <v>16</v>
      </c>
      <c r="F821" s="15">
        <f>F820+7</f>
        <v>50339</v>
      </c>
      <c r="G821" s="4">
        <f>YEAR(F821)</f>
        <v>2037</v>
      </c>
      <c r="H821" s="33">
        <v>0.71199999999999997</v>
      </c>
      <c r="I821" s="33">
        <v>0.17599999999999999</v>
      </c>
      <c r="J821" s="33">
        <v>8.5999999999999993E-2</v>
      </c>
      <c r="K821" s="16" t="str">
        <f>IF(M820&gt;1,"Up","Down")</f>
        <v>Up</v>
      </c>
      <c r="L821" s="16" t="str">
        <f>IF(K821="Up",IF(H821&lt;$BJ$7,"Up","Down"),IF(H821&lt;$BK$7,"Down","Up"))</f>
        <v>Down</v>
      </c>
      <c r="M821" s="17">
        <f>IF(L821="Up",INDEX($AK$5:$AK$1005,MATCH(I821,$AI$5:$AI$1005,0),1),INDEX($AL$5:$AL$1005,MATCH(J821,$AI$5:$AI$1005,0),1))</f>
        <v>0.95976048774545475</v>
      </c>
      <c r="N821" s="16" t="str">
        <f>IF(P820&gt;1,"Up","Down")</f>
        <v>Up</v>
      </c>
      <c r="O821" s="16" t="str">
        <f>IF(N821="Up",IF(H821&lt;$BJ$12,"Up","Down"),IF(H821&lt;$BK$12,"Down","Up"))</f>
        <v>Down</v>
      </c>
      <c r="P821" s="17">
        <f>IF(O821="Up",INDEX($AP$5:$AP$1005,MATCH(I821,$AI$5:$AI$1005,0),1),INDEX($AQ$5:$AQ$1005,MATCH(J821,$AI$5:$AI$1005,0),1))</f>
        <v>0.94735246026736764</v>
      </c>
      <c r="Q821" s="19">
        <f>T820</f>
        <v>99604.983110591013</v>
      </c>
      <c r="R821" s="19">
        <f>INDEX(model!$S$5:$S$35,MATCH(G821,model!$Q$5:$Q$35,0),1)*model!$O$5</f>
        <v>0</v>
      </c>
      <c r="S821" s="19">
        <f>IF(RIGHT(B821,1)="C",T820*INDEX(model!$T$5:$T$35,MATCH(G821,model!$Q$5:$Q$35,0),1),0)</f>
        <v>0</v>
      </c>
      <c r="T821" s="19">
        <f>(Q821+R821-S821)*M821</f>
        <v>95596.927172098614</v>
      </c>
      <c r="U821" s="19">
        <f>X820</f>
        <v>156981.6131484441</v>
      </c>
      <c r="V821" s="19">
        <f>INDEX(model!$S$5:$S$35,MATCH(G821,model!$Q$5:$Q$35,0),1)*model!$O$6</f>
        <v>0</v>
      </c>
      <c r="W821" s="19">
        <f>IF(RIGHT(B821,1)="C",X820*INDEX(model!$T$5:$T$35,MATCH(G821,model!$Q$5:$Q$35,0),1),0)</f>
        <v>0</v>
      </c>
      <c r="X821" s="19">
        <f>(U821+V821-W821)*P821</f>
        <v>148716.91743291868</v>
      </c>
      <c r="Y821" s="19"/>
      <c r="Z821" s="36" t="str">
        <f>K821&amp;L821</f>
        <v>UpDown</v>
      </c>
      <c r="AA821" s="36" t="str">
        <f>N821&amp;O821</f>
        <v>UpDown</v>
      </c>
      <c r="AB821" s="19"/>
      <c r="AC821" s="19"/>
      <c r="AD821" s="19"/>
      <c r="AE821" s="19"/>
      <c r="AI821" s="18">
        <f>ROUND(AI820-0.001,3)</f>
        <v>0.184</v>
      </c>
      <c r="AJ821" s="9">
        <f t="array" ref="AJ821">PERCENTILE(IF($BB$5:$BB$2729="Y",$AY$5:$AY$2729),$AI821)</f>
        <v>0.98537180739163399</v>
      </c>
      <c r="AK821" s="9">
        <f t="array" ref="AK821">PERCENTILE(IF($BC$5:$BC$2729="Y",$AY$5:$AY$2729),$AI821)</f>
        <v>1.0045104960442781</v>
      </c>
      <c r="AL821" s="9">
        <f t="array" ref="AL821">PERCENTILE(IF($BD$5:$BD$2729="Y",$AY$5:$AY$2729),$AI821)</f>
        <v>0.97361528089504146</v>
      </c>
      <c r="AM821" s="41" t="str">
        <f>IF(AI821&lt;$BJ$7,"Up","Down")</f>
        <v>Up</v>
      </c>
      <c r="AN821" s="41" t="str">
        <f>IF(AI821&lt;$BK$7,"Down","Up")</f>
        <v>Down</v>
      </c>
      <c r="AO821" s="9">
        <f t="array" ref="AO821">PERCENTILE(IF($BT$5:$BT$2729="Y",$BQ$5:$BQ$2729),$AI821)</f>
        <v>0.98131613926841788</v>
      </c>
      <c r="AP821" s="9">
        <f t="array" ref="AP821">PERCENTILE(IF($BU$5:$BU$2729="Y",$BQ$5:$BQ$2729),$AI821)</f>
        <v>1.0062792911148812</v>
      </c>
      <c r="AQ821" s="9">
        <f t="array" ref="AQ821">PERCENTILE(IF($BV$5:$BV$2729="Y",$BQ$5:$BQ$2729),$AI821)</f>
        <v>0.96264175587054812</v>
      </c>
      <c r="AR821" s="41" t="str">
        <f>IF(AI821&lt;$BJ$12,"Up","Down")</f>
        <v>Up</v>
      </c>
      <c r="AS821" s="41" t="str">
        <f>IF(AI821&lt;$BK$12,"Down","Up")</f>
        <v>Down</v>
      </c>
      <c r="AU821" s="4" t="str">
        <f>IF(AZ821=AZ822,IF(AZ821&gt;AZ820,AZ821&amp;"_O",""),AZ821&amp;"_C")</f>
        <v/>
      </c>
      <c r="AV821" s="7" t="str">
        <f>IF(RIGHT(AU821,1)="C",AX821/INDEX($AX$5:$AX$2729,MATCH(AZ821&amp;"_O",$AU$5:$AU$2729,0),1),"")</f>
        <v/>
      </c>
      <c r="AW821" s="38">
        <v>31282</v>
      </c>
      <c r="AX821" s="37">
        <v>187.17</v>
      </c>
      <c r="AY821" s="7">
        <f>AX821/AX820</f>
        <v>1.0057495969908652</v>
      </c>
      <c r="AZ821" s="4">
        <f>YEAR(AW821)</f>
        <v>1985</v>
      </c>
      <c r="BA821" s="2" t="s">
        <v>6</v>
      </c>
      <c r="BB821" s="12" t="str">
        <f>INDEX($CD$5:$CD$10,MATCH(BA821,$CC$5:$CC$10,0),1)</f>
        <v/>
      </c>
      <c r="BC821" s="12" t="str">
        <f>IF(AND(BB821="Y",AY821&gt;1),"Y","")</f>
        <v/>
      </c>
      <c r="BD821" s="12" t="str">
        <f>IF(AND(BB821="Y",AY821&lt;1),"Y","")</f>
        <v/>
      </c>
      <c r="BE821" s="12" t="str">
        <f>IF(AY821&gt;1,IF(AY820&gt;1,"Y",""),"")</f>
        <v/>
      </c>
      <c r="BF821" s="12" t="str">
        <f>IF(AY821&lt;1,IF(AY820&lt;1,"Y",""),"")</f>
        <v/>
      </c>
      <c r="BG821" s="2"/>
      <c r="BH821" s="2"/>
      <c r="BI821" s="2"/>
      <c r="BJ821" s="2"/>
      <c r="BK821" s="2"/>
      <c r="BL821" s="2"/>
      <c r="BM821" s="4" t="str">
        <f>IF(BR821=BR822,IF(BR821&gt;BR820,BR821&amp;"_O",""),BR821&amp;"_C")</f>
        <v/>
      </c>
      <c r="BN821" s="7" t="str">
        <f>IF(RIGHT(BM821,1)="C",BP821/INDEX($BP$5:$BP$2729,MATCH(BR821&amp;"_O",$BM$5:$BM$2729,0),1),"")</f>
        <v/>
      </c>
      <c r="BO821" s="38">
        <v>31681</v>
      </c>
      <c r="BP821" s="3">
        <v>351.6</v>
      </c>
      <c r="BQ821" s="7">
        <f>BP821/BP820</f>
        <v>1.0062965082999429</v>
      </c>
      <c r="BR821" s="4">
        <f>YEAR(BO821)</f>
        <v>1986</v>
      </c>
      <c r="BS821" s="2" t="s">
        <v>6</v>
      </c>
      <c r="BT821" s="12" t="str">
        <f>INDEX($CD$5:$CD$10,MATCH(BS821,$CC$5:$CC$10,0),1)</f>
        <v/>
      </c>
      <c r="BU821" s="12" t="str">
        <f>IF(AND(BT821="Y",BQ821&gt;1),"Y","")</f>
        <v/>
      </c>
      <c r="BV821" s="12" t="str">
        <f>IF(AND(BT821="Y",BQ821&lt;1),"Y","")</f>
        <v/>
      </c>
      <c r="BW821" s="12" t="str">
        <f>IF(BQ821&gt;1,IF(BQ820&gt;1,"Y",""),"")</f>
        <v>Y</v>
      </c>
      <c r="BX821" s="12" t="str">
        <f>IF(BQ821&lt;1,IF(BQ820&lt;1,"Y",""),"")</f>
        <v/>
      </c>
      <c r="BY821" s="2"/>
      <c r="BZ821" s="2"/>
      <c r="CA821" s="2"/>
    </row>
    <row r="822" spans="2:79">
      <c r="B822" s="4" t="str">
        <f>IF(G822=G823,IF(G822&gt;G821,G822&amp;"_O",""),G822&amp;"_C")</f>
        <v/>
      </c>
      <c r="C822" s="14">
        <f ca="1">RANDBETWEEN(0,1000)/1000</f>
        <v>0.69899999999999995</v>
      </c>
      <c r="D822" s="16">
        <f>D821+1</f>
        <v>818</v>
      </c>
      <c r="E822" s="10">
        <f>ROUNDDOWN(D822/52,0)+1</f>
        <v>16</v>
      </c>
      <c r="F822" s="15">
        <f>F821+7</f>
        <v>50346</v>
      </c>
      <c r="G822" s="4">
        <f>YEAR(F822)</f>
        <v>2037</v>
      </c>
      <c r="H822" s="33">
        <v>0.65800000000000003</v>
      </c>
      <c r="I822" s="33">
        <v>0.49199999999999999</v>
      </c>
      <c r="J822" s="33">
        <v>0.28100000000000003</v>
      </c>
      <c r="K822" s="16" t="str">
        <f>IF(M821&gt;1,"Up","Down")</f>
        <v>Down</v>
      </c>
      <c r="L822" s="16" t="str">
        <f>IF(K822="Up",IF(H822&lt;$BJ$7,"Up","Down"),IF(H822&lt;$BK$7,"Down","Up"))</f>
        <v>Up</v>
      </c>
      <c r="M822" s="17">
        <f>IF(L822="Up",INDEX($AK$5:$AK$1005,MATCH(I822,$AI$5:$AI$1005,0),1),INDEX($AL$5:$AL$1005,MATCH(J822,$AI$5:$AI$1005,0),1))</f>
        <v>1.0120708749927183</v>
      </c>
      <c r="N822" s="16" t="str">
        <f>IF(P821&gt;1,"Up","Down")</f>
        <v>Down</v>
      </c>
      <c r="O822" s="16" t="str">
        <f>IF(N822="Up",IF(H822&lt;$BJ$12,"Up","Down"),IF(H822&lt;$BK$12,"Down","Up"))</f>
        <v>Up</v>
      </c>
      <c r="P822" s="17">
        <f>IF(O822="Up",INDEX($AP$5:$AP$1005,MATCH(I822,$AI$5:$AI$1005,0),1),INDEX($AQ$5:$AQ$1005,MATCH(J822,$AI$5:$AI$1005,0),1))</f>
        <v>1.0169759761776542</v>
      </c>
      <c r="Q822" s="19">
        <f>T821</f>
        <v>95596.927172098614</v>
      </c>
      <c r="R822" s="19">
        <f>INDEX(model!$S$5:$S$35,MATCH(G822,model!$Q$5:$Q$35,0),1)*model!$O$5</f>
        <v>0</v>
      </c>
      <c r="S822" s="19">
        <f>IF(RIGHT(B822,1)="C",T821*INDEX(model!$T$5:$T$35,MATCH(G822,model!$Q$5:$Q$35,0),1),0)</f>
        <v>0</v>
      </c>
      <c r="T822" s="19">
        <f>(Q822+R822-S822)*M822</f>
        <v>96750.865729681012</v>
      </c>
      <c r="U822" s="19">
        <f>X821</f>
        <v>148716.91743291868</v>
      </c>
      <c r="V822" s="19">
        <f>INDEX(model!$S$5:$S$35,MATCH(G822,model!$Q$5:$Q$35,0),1)*model!$O$6</f>
        <v>0</v>
      </c>
      <c r="W822" s="19">
        <f>IF(RIGHT(B822,1)="C",X821*INDEX(model!$T$5:$T$35,MATCH(G822,model!$Q$5:$Q$35,0),1),0)</f>
        <v>0</v>
      </c>
      <c r="X822" s="19">
        <f>(U822+V822-W822)*P822</f>
        <v>151241.53228047409</v>
      </c>
      <c r="Y822" s="19"/>
      <c r="Z822" s="36" t="str">
        <f>K822&amp;L822</f>
        <v>DownUp</v>
      </c>
      <c r="AA822" s="36" t="str">
        <f>N822&amp;O822</f>
        <v>DownUp</v>
      </c>
      <c r="AB822" s="19"/>
      <c r="AC822" s="19"/>
      <c r="AD822" s="19"/>
      <c r="AE822" s="19"/>
      <c r="AI822" s="18">
        <f>ROUND(AI821-0.001,3)</f>
        <v>0.183</v>
      </c>
      <c r="AJ822" s="9">
        <f t="array" ref="AJ822">PERCENTILE(IF($BB$5:$BB$2729="Y",$AY$5:$AY$2729),$AI822)</f>
        <v>0.98528773190182639</v>
      </c>
      <c r="AK822" s="9">
        <f t="array" ref="AK822">PERCENTILE(IF($BC$5:$BC$2729="Y",$AY$5:$AY$2729),$AI822)</f>
        <v>1.0043903464641419</v>
      </c>
      <c r="AL822" s="9">
        <f t="array" ref="AL822">PERCENTILE(IF($BD$5:$BD$2729="Y",$AY$5:$AY$2729),$AI822)</f>
        <v>0.97356330973695027</v>
      </c>
      <c r="AM822" s="41" t="str">
        <f>IF(AI822&lt;$BJ$7,"Up","Down")</f>
        <v>Up</v>
      </c>
      <c r="AN822" s="41" t="str">
        <f>IF(AI822&lt;$BK$7,"Down","Up")</f>
        <v>Down</v>
      </c>
      <c r="AO822" s="9">
        <f t="array" ref="AO822">PERCENTILE(IF($BT$5:$BT$2729="Y",$BQ$5:$BQ$2729),$AI822)</f>
        <v>0.98127185887600898</v>
      </c>
      <c r="AP822" s="9">
        <f t="array" ref="AP822">PERCENTILE(IF($BU$5:$BU$2729="Y",$BQ$5:$BQ$2729),$AI822)</f>
        <v>1.0062648811184156</v>
      </c>
      <c r="AQ822" s="9">
        <f t="array" ref="AQ822">PERCENTILE(IF($BV$5:$BV$2729="Y",$BQ$5:$BQ$2729),$AI822)</f>
        <v>0.96258559776050756</v>
      </c>
      <c r="AR822" s="41" t="str">
        <f>IF(AI822&lt;$BJ$12,"Up","Down")</f>
        <v>Up</v>
      </c>
      <c r="AS822" s="41" t="str">
        <f>IF(AI822&lt;$BK$12,"Down","Up")</f>
        <v>Down</v>
      </c>
      <c r="AU822" s="4" t="str">
        <f>IF(AZ822=AZ823,IF(AZ822&gt;AZ821,AZ822&amp;"_O",""),AZ822&amp;"_C")</f>
        <v/>
      </c>
      <c r="AV822" s="7" t="str">
        <f>IF(RIGHT(AU822,1)="C",AX822/INDEX($AX$5:$AX$2729,MATCH(AZ822&amp;"_O",$AU$5:$AU$2729,0),1),"")</f>
        <v/>
      </c>
      <c r="AW822" s="38">
        <v>31289</v>
      </c>
      <c r="AX822" s="37">
        <v>188.63</v>
      </c>
      <c r="AY822" s="7">
        <f>AX822/AX821</f>
        <v>1.0078003953625048</v>
      </c>
      <c r="AZ822" s="4">
        <f>YEAR(AW822)</f>
        <v>1985</v>
      </c>
      <c r="BA822" s="2" t="s">
        <v>6</v>
      </c>
      <c r="BB822" s="12" t="str">
        <f>INDEX($CD$5:$CD$10,MATCH(BA822,$CC$5:$CC$10,0),1)</f>
        <v/>
      </c>
      <c r="BC822" s="12" t="str">
        <f>IF(AND(BB822="Y",AY822&gt;1),"Y","")</f>
        <v/>
      </c>
      <c r="BD822" s="12" t="str">
        <f>IF(AND(BB822="Y",AY822&lt;1),"Y","")</f>
        <v/>
      </c>
      <c r="BE822" s="12" t="str">
        <f>IF(AY822&gt;1,IF(AY821&gt;1,"Y",""),"")</f>
        <v>Y</v>
      </c>
      <c r="BF822" s="12" t="str">
        <f>IF(AY822&lt;1,IF(AY821&lt;1,"Y",""),"")</f>
        <v/>
      </c>
      <c r="BG822" s="2"/>
      <c r="BH822" s="2"/>
      <c r="BI822" s="2"/>
      <c r="BJ822" s="2"/>
      <c r="BK822" s="2"/>
      <c r="BL822" s="2"/>
      <c r="BM822" s="4" t="str">
        <f>IF(BR822=BR823,IF(BR822&gt;BR821,BR822&amp;"_O",""),BR822&amp;"_C")</f>
        <v/>
      </c>
      <c r="BN822" s="7" t="str">
        <f>IF(RIGHT(BM822,1)="C",BP822/INDEX($BP$5:$BP$2729,MATCH(BR822&amp;"_O",$BM$5:$BM$2729,0),1),"")</f>
        <v/>
      </c>
      <c r="BO822" s="38">
        <v>31688</v>
      </c>
      <c r="BP822" s="3">
        <v>352.8</v>
      </c>
      <c r="BQ822" s="7">
        <f>BP822/BP821</f>
        <v>1.0034129692832765</v>
      </c>
      <c r="BR822" s="4">
        <f>YEAR(BO822)</f>
        <v>1986</v>
      </c>
      <c r="BS822" s="2" t="s">
        <v>6</v>
      </c>
      <c r="BT822" s="12" t="str">
        <f>INDEX($CD$5:$CD$10,MATCH(BS822,$CC$5:$CC$10,0),1)</f>
        <v/>
      </c>
      <c r="BU822" s="12" t="str">
        <f>IF(AND(BT822="Y",BQ822&gt;1),"Y","")</f>
        <v/>
      </c>
      <c r="BV822" s="12" t="str">
        <f>IF(AND(BT822="Y",BQ822&lt;1),"Y","")</f>
        <v/>
      </c>
      <c r="BW822" s="12" t="str">
        <f>IF(BQ822&gt;1,IF(BQ821&gt;1,"Y",""),"")</f>
        <v>Y</v>
      </c>
      <c r="BX822" s="12" t="str">
        <f>IF(BQ822&lt;1,IF(BQ821&lt;1,"Y",""),"")</f>
        <v/>
      </c>
      <c r="BY822" s="2"/>
      <c r="BZ822" s="2"/>
      <c r="CA822" s="2"/>
    </row>
    <row r="823" spans="2:79">
      <c r="B823" s="4" t="str">
        <f>IF(G823=G824,IF(G823&gt;G822,G823&amp;"_O",""),G823&amp;"_C")</f>
        <v/>
      </c>
      <c r="C823" s="14">
        <f ca="1">RANDBETWEEN(0,1000)/1000</f>
        <v>0.61899999999999999</v>
      </c>
      <c r="D823" s="16">
        <f>D822+1</f>
        <v>819</v>
      </c>
      <c r="E823" s="10">
        <f>ROUNDDOWN(D823/52,0)+1</f>
        <v>16</v>
      </c>
      <c r="F823" s="15">
        <f>F822+7</f>
        <v>50353</v>
      </c>
      <c r="G823" s="4">
        <f>YEAR(F823)</f>
        <v>2037</v>
      </c>
      <c r="H823" s="33">
        <v>0.16200000000000001</v>
      </c>
      <c r="I823" s="33">
        <v>0.82099999999999995</v>
      </c>
      <c r="J823" s="33">
        <v>0.37</v>
      </c>
      <c r="K823" s="16" t="str">
        <f>IF(M822&gt;1,"Up","Down")</f>
        <v>Up</v>
      </c>
      <c r="L823" s="16" t="str">
        <f>IF(K823="Up",IF(H823&lt;$BJ$7,"Up","Down"),IF(H823&lt;$BK$7,"Down","Up"))</f>
        <v>Up</v>
      </c>
      <c r="M823" s="17">
        <f>IF(L823="Up",INDEX($AK$5:$AK$1005,MATCH(I823,$AI$5:$AI$1005,0),1),INDEX($AL$5:$AL$1005,MATCH(J823,$AI$5:$AI$1005,0),1))</f>
        <v>1.0258117726860496</v>
      </c>
      <c r="N823" s="16" t="str">
        <f>IF(P822&gt;1,"Up","Down")</f>
        <v>Up</v>
      </c>
      <c r="O823" s="16" t="str">
        <f>IF(N823="Up",IF(H823&lt;$BJ$12,"Up","Down"),IF(H823&lt;$BK$12,"Down","Up"))</f>
        <v>Up</v>
      </c>
      <c r="P823" s="17">
        <f>IF(O823="Up",INDEX($AP$5:$AP$1005,MATCH(I823,$AI$5:$AI$1005,0),1),INDEX($AQ$5:$AQ$1005,MATCH(J823,$AI$5:$AI$1005,0),1))</f>
        <v>1.0345277606510046</v>
      </c>
      <c r="Q823" s="19">
        <f>T822</f>
        <v>96750.865729681012</v>
      </c>
      <c r="R823" s="19">
        <f>INDEX(model!$S$5:$S$35,MATCH(G823,model!$Q$5:$Q$35,0),1)*model!$O$5</f>
        <v>0</v>
      </c>
      <c r="S823" s="19">
        <f>IF(RIGHT(B823,1)="C",T822*INDEX(model!$T$5:$T$35,MATCH(G823,model!$Q$5:$Q$35,0),1),0)</f>
        <v>0</v>
      </c>
      <c r="T823" s="19">
        <f>(Q823+R823-S823)*M823</f>
        <v>99248.177083074042</v>
      </c>
      <c r="U823" s="19">
        <f>X822</f>
        <v>151241.53228047409</v>
      </c>
      <c r="V823" s="19">
        <f>INDEX(model!$S$5:$S$35,MATCH(G823,model!$Q$5:$Q$35,0),1)*model!$O$6</f>
        <v>0</v>
      </c>
      <c r="W823" s="19">
        <f>IF(RIGHT(B823,1)="C",X822*INDEX(model!$T$5:$T$35,MATCH(G823,model!$Q$5:$Q$35,0),1),0)</f>
        <v>0</v>
      </c>
      <c r="X823" s="19">
        <f>(U823+V823-W823)*P823</f>
        <v>156463.56370754549</v>
      </c>
      <c r="Y823" s="19"/>
      <c r="Z823" s="36" t="str">
        <f>K823&amp;L823</f>
        <v>UpUp</v>
      </c>
      <c r="AA823" s="36" t="str">
        <f>N823&amp;O823</f>
        <v>UpUp</v>
      </c>
      <c r="AB823" s="19"/>
      <c r="AC823" s="19"/>
      <c r="AD823" s="19"/>
      <c r="AE823" s="19"/>
      <c r="AI823" s="18">
        <f>ROUND(AI822-0.001,3)</f>
        <v>0.182</v>
      </c>
      <c r="AJ823" s="9">
        <f t="array" ref="AJ823">PERCENTILE(IF($BB$5:$BB$2729="Y",$AY$5:$AY$2729),$AI823)</f>
        <v>0.98521882765151758</v>
      </c>
      <c r="AK823" s="9">
        <f t="array" ref="AK823">PERCENTILE(IF($BC$5:$BC$2729="Y",$AY$5:$AY$2729),$AI823)</f>
        <v>1.0043312784393374</v>
      </c>
      <c r="AL823" s="9">
        <f t="array" ref="AL823">PERCENTILE(IF($BD$5:$BD$2729="Y",$AY$5:$AY$2729),$AI823)</f>
        <v>0.97350730750676595</v>
      </c>
      <c r="AM823" s="41" t="str">
        <f>IF(AI823&lt;$BJ$7,"Up","Down")</f>
        <v>Up</v>
      </c>
      <c r="AN823" s="41" t="str">
        <f>IF(AI823&lt;$BK$7,"Down","Up")</f>
        <v>Down</v>
      </c>
      <c r="AO823" s="9">
        <f t="array" ref="AO823">PERCENTILE(IF($BT$5:$BT$2729="Y",$BQ$5:$BQ$2729),$AI823)</f>
        <v>0.98116406669149481</v>
      </c>
      <c r="AP823" s="9">
        <f t="array" ref="AP823">PERCENTILE(IF($BU$5:$BU$2729="Y",$BQ$5:$BQ$2729),$AI823)</f>
        <v>1.0059623724949722</v>
      </c>
      <c r="AQ823" s="9">
        <f t="array" ref="AQ823">PERCENTILE(IF($BV$5:$BV$2729="Y",$BQ$5:$BQ$2729),$AI823)</f>
        <v>0.96250317222821824</v>
      </c>
      <c r="AR823" s="41" t="str">
        <f>IF(AI823&lt;$BJ$12,"Up","Down")</f>
        <v>Up</v>
      </c>
      <c r="AS823" s="41" t="str">
        <f>IF(AI823&lt;$BK$12,"Down","Up")</f>
        <v>Down</v>
      </c>
      <c r="AU823" s="4" t="str">
        <f>IF(AZ823=AZ824,IF(AZ823&gt;AZ822,AZ823&amp;"_O",""),AZ823&amp;"_C")</f>
        <v/>
      </c>
      <c r="AV823" s="7" t="str">
        <f>IF(RIGHT(AU823,1)="C",AX823/INDEX($AX$5:$AX$2729,MATCH(AZ823&amp;"_O",$AU$5:$AU$2729,0),1),"")</f>
        <v/>
      </c>
      <c r="AW823" s="38">
        <v>31296</v>
      </c>
      <c r="AX823" s="37">
        <v>188.24</v>
      </c>
      <c r="AY823" s="7">
        <f>AX823/AX822</f>
        <v>0.99793246037215722</v>
      </c>
      <c r="AZ823" s="4">
        <f>YEAR(AW823)</f>
        <v>1985</v>
      </c>
      <c r="BA823" s="2" t="s">
        <v>6</v>
      </c>
      <c r="BB823" s="12" t="str">
        <f>INDEX($CD$5:$CD$10,MATCH(BA823,$CC$5:$CC$10,0),1)</f>
        <v/>
      </c>
      <c r="BC823" s="12" t="str">
        <f>IF(AND(BB823="Y",AY823&gt;1),"Y","")</f>
        <v/>
      </c>
      <c r="BD823" s="12" t="str">
        <f>IF(AND(BB823="Y",AY823&lt;1),"Y","")</f>
        <v/>
      </c>
      <c r="BE823" s="12" t="str">
        <f>IF(AY823&gt;1,IF(AY822&gt;1,"Y",""),"")</f>
        <v/>
      </c>
      <c r="BF823" s="12" t="str">
        <f>IF(AY823&lt;1,IF(AY822&lt;1,"Y",""),"")</f>
        <v/>
      </c>
      <c r="BG823" s="2"/>
      <c r="BH823" s="2"/>
      <c r="BI823" s="2"/>
      <c r="BJ823" s="2"/>
      <c r="BK823" s="2"/>
      <c r="BL823" s="2"/>
      <c r="BM823" s="4" t="str">
        <f>IF(BR823=BR824,IF(BR823&gt;BR822,BR823&amp;"_O",""),BR823&amp;"_C")</f>
        <v/>
      </c>
      <c r="BN823" s="7" t="str">
        <f>IF(RIGHT(BM823,1)="C",BP823/INDEX($BP$5:$BP$2729,MATCH(BR823&amp;"_O",$BM$5:$BM$2729,0),1),"")</f>
        <v/>
      </c>
      <c r="BO823" s="38">
        <v>31695</v>
      </c>
      <c r="BP823" s="3">
        <v>353.5</v>
      </c>
      <c r="BQ823" s="7">
        <f>BP823/BP822</f>
        <v>1.001984126984127</v>
      </c>
      <c r="BR823" s="4">
        <f>YEAR(BO823)</f>
        <v>1986</v>
      </c>
      <c r="BS823" s="2" t="s">
        <v>6</v>
      </c>
      <c r="BT823" s="12" t="str">
        <f>INDEX($CD$5:$CD$10,MATCH(BS823,$CC$5:$CC$10,0),1)</f>
        <v/>
      </c>
      <c r="BU823" s="12" t="str">
        <f>IF(AND(BT823="Y",BQ823&gt;1),"Y","")</f>
        <v/>
      </c>
      <c r="BV823" s="12" t="str">
        <f>IF(AND(BT823="Y",BQ823&lt;1),"Y","")</f>
        <v/>
      </c>
      <c r="BW823" s="12" t="str">
        <f>IF(BQ823&gt;1,IF(BQ822&gt;1,"Y",""),"")</f>
        <v>Y</v>
      </c>
      <c r="BX823" s="12" t="str">
        <f>IF(BQ823&lt;1,IF(BQ822&lt;1,"Y",""),"")</f>
        <v/>
      </c>
      <c r="BY823" s="2"/>
      <c r="BZ823" s="2"/>
      <c r="CA823" s="2"/>
    </row>
    <row r="824" spans="2:79">
      <c r="B824" s="4" t="str">
        <f>IF(G824=G825,IF(G824&gt;G823,G824&amp;"_O",""),G824&amp;"_C")</f>
        <v/>
      </c>
      <c r="C824" s="14">
        <f ca="1">RANDBETWEEN(0,1000)/1000</f>
        <v>0.23599999999999999</v>
      </c>
      <c r="D824" s="16">
        <f>D823+1</f>
        <v>820</v>
      </c>
      <c r="E824" s="10">
        <f>ROUNDDOWN(D824/52,0)+1</f>
        <v>16</v>
      </c>
      <c r="F824" s="15">
        <f>F823+7</f>
        <v>50360</v>
      </c>
      <c r="G824" s="4">
        <f>YEAR(F824)</f>
        <v>2037</v>
      </c>
      <c r="H824" s="33">
        <v>0.65300000000000002</v>
      </c>
      <c r="I824" s="33">
        <v>0.56599999999999995</v>
      </c>
      <c r="J824" s="33">
        <v>0.34699999999999998</v>
      </c>
      <c r="K824" s="16" t="str">
        <f>IF(M823&gt;1,"Up","Down")</f>
        <v>Up</v>
      </c>
      <c r="L824" s="16" t="str">
        <f>IF(K824="Up",IF(H824&lt;$BJ$7,"Up","Down"),IF(H824&lt;$BK$7,"Down","Up"))</f>
        <v>Down</v>
      </c>
      <c r="M824" s="17">
        <f>IF(L824="Up",INDEX($AK$5:$AK$1005,MATCH(I824,$AI$5:$AI$1005,0),1),INDEX($AL$5:$AL$1005,MATCH(J824,$AI$5:$AI$1005,0),1))</f>
        <v>0.9818205642359461</v>
      </c>
      <c r="N824" s="16" t="str">
        <f>IF(P823&gt;1,"Up","Down")</f>
        <v>Up</v>
      </c>
      <c r="O824" s="16" t="str">
        <f>IF(N824="Up",IF(H824&lt;$BJ$12,"Up","Down"),IF(H824&lt;$BK$12,"Down","Up"))</f>
        <v>Down</v>
      </c>
      <c r="P824" s="17">
        <f>IF(O824="Up",INDEX($AP$5:$AP$1005,MATCH(I824,$AI$5:$AI$1005,0),1),INDEX($AQ$5:$AQ$1005,MATCH(J824,$AI$5:$AI$1005,0),1))</f>
        <v>0.97729402157267864</v>
      </c>
      <c r="Q824" s="19">
        <f>T823</f>
        <v>99248.177083074042</v>
      </c>
      <c r="R824" s="19">
        <f>INDEX(model!$S$5:$S$35,MATCH(G824,model!$Q$5:$Q$35,0),1)*model!$O$5</f>
        <v>0</v>
      </c>
      <c r="S824" s="19">
        <f>IF(RIGHT(B824,1)="C",T823*INDEX(model!$T$5:$T$35,MATCH(G824,model!$Q$5:$Q$35,0),1),0)</f>
        <v>0</v>
      </c>
      <c r="T824" s="19">
        <f>(Q824+R824-S824)*M824</f>
        <v>97443.901223092849</v>
      </c>
      <c r="U824" s="19">
        <f>X823</f>
        <v>156463.56370754549</v>
      </c>
      <c r="V824" s="19">
        <f>INDEX(model!$S$5:$S$35,MATCH(G824,model!$Q$5:$Q$35,0),1)*model!$O$6</f>
        <v>0</v>
      </c>
      <c r="W824" s="19">
        <f>IF(RIGHT(B824,1)="C",X823*INDEX(model!$T$5:$T$35,MATCH(G824,model!$Q$5:$Q$35,0),1),0)</f>
        <v>0</v>
      </c>
      <c r="X824" s="19">
        <f>(U824+V824-W824)*P824</f>
        <v>152910.90540534013</v>
      </c>
      <c r="Y824" s="19"/>
      <c r="Z824" s="36" t="str">
        <f>K824&amp;L824</f>
        <v>UpDown</v>
      </c>
      <c r="AA824" s="36" t="str">
        <f>N824&amp;O824</f>
        <v>UpDown</v>
      </c>
      <c r="AB824" s="19"/>
      <c r="AC824" s="19"/>
      <c r="AD824" s="19"/>
      <c r="AE824" s="19"/>
      <c r="AI824" s="18">
        <f>ROUND(AI823-0.001,3)</f>
        <v>0.18099999999999999</v>
      </c>
      <c r="AJ824" s="9">
        <f t="array" ref="AJ824">PERCENTILE(IF($BB$5:$BB$2729="Y",$AY$5:$AY$2729),$AI824)</f>
        <v>0.98517359534763638</v>
      </c>
      <c r="AK824" s="9">
        <f t="array" ref="AK824">PERCENTILE(IF($BC$5:$BC$2729="Y",$AY$5:$AY$2729),$AI824)</f>
        <v>1.0043108496982771</v>
      </c>
      <c r="AL824" s="9">
        <f t="array" ref="AL824">PERCENTILE(IF($BD$5:$BD$2729="Y",$AY$5:$AY$2729),$AI824)</f>
        <v>0.97347674994145794</v>
      </c>
      <c r="AM824" s="41" t="str">
        <f>IF(AI824&lt;$BJ$7,"Up","Down")</f>
        <v>Up</v>
      </c>
      <c r="AN824" s="41" t="str">
        <f>IF(AI824&lt;$BK$7,"Down","Up")</f>
        <v>Down</v>
      </c>
      <c r="AO824" s="9">
        <f t="array" ref="AO824">PERCENTILE(IF($BT$5:$BT$2729="Y",$BQ$5:$BQ$2729),$AI824)</f>
        <v>0.98108653710629656</v>
      </c>
      <c r="AP824" s="9">
        <f t="array" ref="AP824">PERCENTILE(IF($BU$5:$BU$2729="Y",$BQ$5:$BQ$2729),$AI824)</f>
        <v>1.0059283227701854</v>
      </c>
      <c r="AQ824" s="9">
        <f t="array" ref="AQ824">PERCENTILE(IF($BV$5:$BV$2729="Y",$BQ$5:$BQ$2729),$AI824)</f>
        <v>0.96241319965388739</v>
      </c>
      <c r="AR824" s="41" t="str">
        <f>IF(AI824&lt;$BJ$12,"Up","Down")</f>
        <v>Up</v>
      </c>
      <c r="AS824" s="41" t="str">
        <f>IF(AI824&lt;$BK$12,"Down","Up")</f>
        <v>Down</v>
      </c>
      <c r="AU824" s="4" t="str">
        <f>IF(AZ824=AZ825,IF(AZ824&gt;AZ823,AZ824&amp;"_O",""),AZ824&amp;"_C")</f>
        <v/>
      </c>
      <c r="AV824" s="7" t="str">
        <f>IF(RIGHT(AU824,1)="C",AX824/INDEX($AX$5:$AX$2729,MATCH(AZ824&amp;"_O",$AU$5:$AU$2729,0),1),"")</f>
        <v/>
      </c>
      <c r="AW824" s="38">
        <v>31303</v>
      </c>
      <c r="AX824" s="37">
        <v>182.91</v>
      </c>
      <c r="AY824" s="7">
        <f>AX824/AX823</f>
        <v>0.9716850828729281</v>
      </c>
      <c r="AZ824" s="4">
        <f>YEAR(AW824)</f>
        <v>1985</v>
      </c>
      <c r="BA824" s="2" t="s">
        <v>6</v>
      </c>
      <c r="BB824" s="12" t="str">
        <f>INDEX($CD$5:$CD$10,MATCH(BA824,$CC$5:$CC$10,0),1)</f>
        <v/>
      </c>
      <c r="BC824" s="12" t="str">
        <f>IF(AND(BB824="Y",AY824&gt;1),"Y","")</f>
        <v/>
      </c>
      <c r="BD824" s="12" t="str">
        <f>IF(AND(BB824="Y",AY824&lt;1),"Y","")</f>
        <v/>
      </c>
      <c r="BE824" s="12" t="str">
        <f>IF(AY824&gt;1,IF(AY823&gt;1,"Y",""),"")</f>
        <v/>
      </c>
      <c r="BF824" s="12" t="str">
        <f>IF(AY824&lt;1,IF(AY823&lt;1,"Y",""),"")</f>
        <v>Y</v>
      </c>
      <c r="BG824" s="2"/>
      <c r="BH824" s="2"/>
      <c r="BI824" s="2"/>
      <c r="BJ824" s="2"/>
      <c r="BK824" s="2"/>
      <c r="BL824" s="2"/>
      <c r="BM824" s="4" t="str">
        <f>IF(BR824=BR825,IF(BR824&gt;BR823,BR824&amp;"_O",""),BR824&amp;"_C")</f>
        <v/>
      </c>
      <c r="BN824" s="7" t="str">
        <f>IF(RIGHT(BM824,1)="C",BP824/INDEX($BP$5:$BP$2729,MATCH(BR824&amp;"_O",$BM$5:$BM$2729,0),1),"")</f>
        <v/>
      </c>
      <c r="BO824" s="38">
        <v>31702</v>
      </c>
      <c r="BP824" s="3">
        <v>355.7</v>
      </c>
      <c r="BQ824" s="7">
        <f>BP824/BP823</f>
        <v>1.0062234794908063</v>
      </c>
      <c r="BR824" s="4">
        <f>YEAR(BO824)</f>
        <v>1986</v>
      </c>
      <c r="BS824" s="2" t="s">
        <v>6</v>
      </c>
      <c r="BT824" s="12" t="str">
        <f>INDEX($CD$5:$CD$10,MATCH(BS824,$CC$5:$CC$10,0),1)</f>
        <v/>
      </c>
      <c r="BU824" s="12" t="str">
        <f>IF(AND(BT824="Y",BQ824&gt;1),"Y","")</f>
        <v/>
      </c>
      <c r="BV824" s="12" t="str">
        <f>IF(AND(BT824="Y",BQ824&lt;1),"Y","")</f>
        <v/>
      </c>
      <c r="BW824" s="12" t="str">
        <f>IF(BQ824&gt;1,IF(BQ823&gt;1,"Y",""),"")</f>
        <v>Y</v>
      </c>
      <c r="BX824" s="12" t="str">
        <f>IF(BQ824&lt;1,IF(BQ823&lt;1,"Y",""),"")</f>
        <v/>
      </c>
      <c r="BY824" s="2"/>
      <c r="BZ824" s="2"/>
      <c r="CA824" s="2"/>
    </row>
    <row r="825" spans="2:79">
      <c r="B825" s="4" t="str">
        <f>IF(G825=G826,IF(G825&gt;G824,G825&amp;"_O",""),G825&amp;"_C")</f>
        <v/>
      </c>
      <c r="C825" s="14">
        <f ca="1">RANDBETWEEN(0,1000)/1000</f>
        <v>0.56000000000000005</v>
      </c>
      <c r="D825" s="16">
        <f>D824+1</f>
        <v>821</v>
      </c>
      <c r="E825" s="10">
        <f>ROUNDDOWN(D825/52,0)+1</f>
        <v>16</v>
      </c>
      <c r="F825" s="15">
        <f>F824+7</f>
        <v>50367</v>
      </c>
      <c r="G825" s="4">
        <f>YEAR(F825)</f>
        <v>2037</v>
      </c>
      <c r="H825" s="33">
        <v>0.52200000000000002</v>
      </c>
      <c r="I825" s="33">
        <v>0.17100000000000001</v>
      </c>
      <c r="J825" s="33">
        <v>0.28599999999999998</v>
      </c>
      <c r="K825" s="16" t="str">
        <f>IF(M824&gt;1,"Up","Down")</f>
        <v>Down</v>
      </c>
      <c r="L825" s="16" t="str">
        <f>IF(K825="Up",IF(H825&lt;$BJ$7,"Up","Down"),IF(H825&lt;$BK$7,"Down","Up"))</f>
        <v>Up</v>
      </c>
      <c r="M825" s="17">
        <f>IF(L825="Up",INDEX($AK$5:$AK$1005,MATCH(I825,$AI$5:$AI$1005,0),1),INDEX($AL$5:$AL$1005,MATCH(J825,$AI$5:$AI$1005,0),1))</f>
        <v>1.0040135357868452</v>
      </c>
      <c r="N825" s="16" t="str">
        <f>IF(P824&gt;1,"Up","Down")</f>
        <v>Down</v>
      </c>
      <c r="O825" s="16" t="str">
        <f>IF(N825="Up",IF(H825&lt;$BJ$12,"Up","Down"),IF(H825&lt;$BK$12,"Down","Up"))</f>
        <v>Up</v>
      </c>
      <c r="P825" s="17">
        <f>IF(O825="Up",INDEX($AP$5:$AP$1005,MATCH(I825,$AI$5:$AI$1005,0),1),INDEX($AQ$5:$AQ$1005,MATCH(J825,$AI$5:$AI$1005,0),1))</f>
        <v>1.0055775577382129</v>
      </c>
      <c r="Q825" s="19">
        <f>T824</f>
        <v>97443.901223092849</v>
      </c>
      <c r="R825" s="19">
        <f>INDEX(model!$S$5:$S$35,MATCH(G825,model!$Q$5:$Q$35,0),1)*model!$O$5</f>
        <v>0</v>
      </c>
      <c r="S825" s="19">
        <f>IF(RIGHT(B825,1)="C",T824*INDEX(model!$T$5:$T$35,MATCH(G825,model!$Q$5:$Q$35,0),1),0)</f>
        <v>0</v>
      </c>
      <c r="T825" s="19">
        <f>(Q825+R825-S825)*M825</f>
        <v>97834.995807861531</v>
      </c>
      <c r="U825" s="19">
        <f>X824</f>
        <v>152910.90540534013</v>
      </c>
      <c r="V825" s="19">
        <f>INDEX(model!$S$5:$S$35,MATCH(G825,model!$Q$5:$Q$35,0),1)*model!$O$6</f>
        <v>0</v>
      </c>
      <c r="W825" s="19">
        <f>IF(RIGHT(B825,1)="C",X824*INDEX(model!$T$5:$T$35,MATCH(G825,model!$Q$5:$Q$35,0),1),0)</f>
        <v>0</v>
      </c>
      <c r="X825" s="19">
        <f>(U825+V825-W825)*P825</f>
        <v>153763.77480904083</v>
      </c>
      <c r="Y825" s="19"/>
      <c r="Z825" s="36" t="str">
        <f>K825&amp;L825</f>
        <v>DownUp</v>
      </c>
      <c r="AA825" s="36" t="str">
        <f>N825&amp;O825</f>
        <v>DownUp</v>
      </c>
      <c r="AB825" s="19"/>
      <c r="AC825" s="19"/>
      <c r="AD825" s="19"/>
      <c r="AE825" s="19"/>
      <c r="AI825" s="18">
        <f>ROUND(AI824-0.001,3)</f>
        <v>0.18</v>
      </c>
      <c r="AJ825" s="9">
        <f t="array" ref="AJ825">PERCENTILE(IF($BB$5:$BB$2729="Y",$AY$5:$AY$2729),$AI825)</f>
        <v>0.98507172671523613</v>
      </c>
      <c r="AK825" s="9">
        <f t="array" ref="AK825">PERCENTILE(IF($BC$5:$BC$2729="Y",$AY$5:$AY$2729),$AI825)</f>
        <v>1.0042662527370874</v>
      </c>
      <c r="AL825" s="9">
        <f t="array" ref="AL825">PERCENTILE(IF($BD$5:$BD$2729="Y",$AY$5:$AY$2729),$AI825)</f>
        <v>0.97338434233305116</v>
      </c>
      <c r="AM825" s="41" t="str">
        <f>IF(AI825&lt;$BJ$7,"Up","Down")</f>
        <v>Up</v>
      </c>
      <c r="AN825" s="41" t="str">
        <f>IF(AI825&lt;$BK$7,"Down","Up")</f>
        <v>Down</v>
      </c>
      <c r="AO825" s="9">
        <f t="array" ref="AO825">PERCENTILE(IF($BT$5:$BT$2729="Y",$BQ$5:$BQ$2729),$AI825)</f>
        <v>0.98102880208091281</v>
      </c>
      <c r="AP825" s="9">
        <f t="array" ref="AP825">PERCENTILE(IF($BU$5:$BU$2729="Y",$BQ$5:$BQ$2729),$AI825)</f>
        <v>1.0059110963309252</v>
      </c>
      <c r="AQ825" s="9">
        <f t="array" ref="AQ825">PERCENTILE(IF($BV$5:$BV$2729="Y",$BQ$5:$BQ$2729),$AI825)</f>
        <v>0.96240506394698833</v>
      </c>
      <c r="AR825" s="41" t="str">
        <f>IF(AI825&lt;$BJ$12,"Up","Down")</f>
        <v>Up</v>
      </c>
      <c r="AS825" s="41" t="str">
        <f>IF(AI825&lt;$BK$12,"Down","Up")</f>
        <v>Down</v>
      </c>
      <c r="AU825" s="4" t="str">
        <f>IF(AZ825=AZ826,IF(AZ825&gt;AZ824,AZ825&amp;"_O",""),AZ825&amp;"_C")</f>
        <v/>
      </c>
      <c r="AV825" s="7" t="str">
        <f>IF(RIGHT(AU825,1)="C",AX825/INDEX($AX$5:$AX$2729,MATCH(AZ825&amp;"_O",$AU$5:$AU$2729,0),1),"")</f>
        <v/>
      </c>
      <c r="AW825" s="38">
        <v>31310</v>
      </c>
      <c r="AX825" s="37">
        <v>182.05</v>
      </c>
      <c r="AY825" s="7">
        <f>AX825/AX824</f>
        <v>0.99529823410420437</v>
      </c>
      <c r="AZ825" s="4">
        <f>YEAR(AW825)</f>
        <v>1985</v>
      </c>
      <c r="BA825" s="2" t="s">
        <v>6</v>
      </c>
      <c r="BB825" s="12" t="str">
        <f>INDEX($CD$5:$CD$10,MATCH(BA825,$CC$5:$CC$10,0),1)</f>
        <v/>
      </c>
      <c r="BC825" s="12" t="str">
        <f>IF(AND(BB825="Y",AY825&gt;1),"Y","")</f>
        <v/>
      </c>
      <c r="BD825" s="12" t="str">
        <f>IF(AND(BB825="Y",AY825&lt;1),"Y","")</f>
        <v/>
      </c>
      <c r="BE825" s="12" t="str">
        <f>IF(AY825&gt;1,IF(AY824&gt;1,"Y",""),"")</f>
        <v/>
      </c>
      <c r="BF825" s="12" t="str">
        <f>IF(AY825&lt;1,IF(AY824&lt;1,"Y",""),"")</f>
        <v>Y</v>
      </c>
      <c r="BG825" s="2"/>
      <c r="BH825" s="2"/>
      <c r="BI825" s="2"/>
      <c r="BJ825" s="2"/>
      <c r="BK825" s="2"/>
      <c r="BL825" s="2"/>
      <c r="BM825" s="4" t="str">
        <f>IF(BR825=BR826,IF(BR825&gt;BR824,BR825&amp;"_O",""),BR825&amp;"_C")</f>
        <v/>
      </c>
      <c r="BN825" s="7" t="str">
        <f>IF(RIGHT(BM825,1)="C",BP825/INDEX($BP$5:$BP$2729,MATCH(BR825&amp;"_O",$BM$5:$BM$2729,0),1),"")</f>
        <v/>
      </c>
      <c r="BO825" s="38">
        <v>31709</v>
      </c>
      <c r="BP825" s="3">
        <v>356.7</v>
      </c>
      <c r="BQ825" s="7">
        <f>BP825/BP824</f>
        <v>1.0028113578858588</v>
      </c>
      <c r="BR825" s="4">
        <f>YEAR(BO825)</f>
        <v>1986</v>
      </c>
      <c r="BS825" s="2" t="s">
        <v>6</v>
      </c>
      <c r="BT825" s="12" t="str">
        <f>INDEX($CD$5:$CD$10,MATCH(BS825,$CC$5:$CC$10,0),1)</f>
        <v/>
      </c>
      <c r="BU825" s="12" t="str">
        <f>IF(AND(BT825="Y",BQ825&gt;1),"Y","")</f>
        <v/>
      </c>
      <c r="BV825" s="12" t="str">
        <f>IF(AND(BT825="Y",BQ825&lt;1),"Y","")</f>
        <v/>
      </c>
      <c r="BW825" s="12" t="str">
        <f>IF(BQ825&gt;1,IF(BQ824&gt;1,"Y",""),"")</f>
        <v>Y</v>
      </c>
      <c r="BX825" s="12" t="str">
        <f>IF(BQ825&lt;1,IF(BQ824&lt;1,"Y",""),"")</f>
        <v/>
      </c>
      <c r="BY825" s="2"/>
      <c r="BZ825" s="2"/>
      <c r="CA825" s="2"/>
    </row>
    <row r="826" spans="2:79">
      <c r="B826" s="4" t="str">
        <f>IF(G826=G827,IF(G826&gt;G825,G826&amp;"_O",""),G826&amp;"_C")</f>
        <v/>
      </c>
      <c r="C826" s="14">
        <f ca="1">RANDBETWEEN(0,1000)/1000</f>
        <v>2.9000000000000001E-2</v>
      </c>
      <c r="D826" s="16">
        <f>D825+1</f>
        <v>822</v>
      </c>
      <c r="E826" s="10">
        <f>ROUNDDOWN(D826/52,0)+1</f>
        <v>16</v>
      </c>
      <c r="F826" s="15">
        <f>F825+7</f>
        <v>50374</v>
      </c>
      <c r="G826" s="4">
        <f>YEAR(F826)</f>
        <v>2037</v>
      </c>
      <c r="H826" s="33">
        <v>0.30099999999999999</v>
      </c>
      <c r="I826" s="33">
        <v>0.42599999999999999</v>
      </c>
      <c r="J826" s="33">
        <v>0.188</v>
      </c>
      <c r="K826" s="16" t="str">
        <f>IF(M825&gt;1,"Up","Down")</f>
        <v>Up</v>
      </c>
      <c r="L826" s="16" t="str">
        <f>IF(K826="Up",IF(H826&lt;$BJ$7,"Up","Down"),IF(H826&lt;$BK$7,"Down","Up"))</f>
        <v>Up</v>
      </c>
      <c r="M826" s="17">
        <f>IF(L826="Up",INDEX($AK$5:$AK$1005,MATCH(I826,$AI$5:$AI$1005,0),1),INDEX($AL$5:$AL$1005,MATCH(J826,$AI$5:$AI$1005,0),1))</f>
        <v>1.0104092192679908</v>
      </c>
      <c r="N826" s="16" t="str">
        <f>IF(P825&gt;1,"Up","Down")</f>
        <v>Up</v>
      </c>
      <c r="O826" s="16" t="str">
        <f>IF(N826="Up",IF(H826&lt;$BJ$12,"Up","Down"),IF(H826&lt;$BK$12,"Down","Up"))</f>
        <v>Up</v>
      </c>
      <c r="P826" s="17">
        <f>IF(O826="Up",INDEX($AP$5:$AP$1005,MATCH(I826,$AI$5:$AI$1005,0),1),INDEX($AQ$5:$AQ$1005,MATCH(J826,$AI$5:$AI$1005,0),1))</f>
        <v>1.0142257567290305</v>
      </c>
      <c r="Q826" s="19">
        <f>T825</f>
        <v>97834.995807861531</v>
      </c>
      <c r="R826" s="19">
        <f>INDEX(model!$S$5:$S$35,MATCH(G826,model!$Q$5:$Q$35,0),1)*model!$O$5</f>
        <v>0</v>
      </c>
      <c r="S826" s="19">
        <f>IF(RIGHT(B826,1)="C",T825*INDEX(model!$T$5:$T$35,MATCH(G826,model!$Q$5:$Q$35,0),1),0)</f>
        <v>0</v>
      </c>
      <c r="T826" s="19">
        <f>(Q826+R826-S826)*M826</f>
        <v>98853.381731308516</v>
      </c>
      <c r="U826" s="19">
        <f>X825</f>
        <v>153763.77480904083</v>
      </c>
      <c r="V826" s="19">
        <f>INDEX(model!$S$5:$S$35,MATCH(G826,model!$Q$5:$Q$35,0),1)*model!$O$6</f>
        <v>0</v>
      </c>
      <c r="W826" s="19">
        <f>IF(RIGHT(B826,1)="C",X825*INDEX(model!$T$5:$T$35,MATCH(G826,model!$Q$5:$Q$35,0),1),0)</f>
        <v>0</v>
      </c>
      <c r="X826" s="19">
        <f>(U826+V826-W826)*P826</f>
        <v>155951.18086321166</v>
      </c>
      <c r="Y826" s="19"/>
      <c r="Z826" s="36" t="str">
        <f>K826&amp;L826</f>
        <v>UpUp</v>
      </c>
      <c r="AA826" s="36" t="str">
        <f>N826&amp;O826</f>
        <v>UpUp</v>
      </c>
      <c r="AB826" s="19"/>
      <c r="AC826" s="19"/>
      <c r="AD826" s="19"/>
      <c r="AE826" s="19"/>
      <c r="AI826" s="18">
        <f>ROUND(AI825-0.001,3)</f>
        <v>0.17899999999999999</v>
      </c>
      <c r="AJ826" s="9">
        <f t="array" ref="AJ826">PERCENTILE(IF($BB$5:$BB$2729="Y",$AY$5:$AY$2729),$AI826)</f>
        <v>0.98475715042572554</v>
      </c>
      <c r="AK826" s="9">
        <f t="array" ref="AK826">PERCENTILE(IF($BC$5:$BC$2729="Y",$AY$5:$AY$2729),$AI826)</f>
        <v>1.0042508836084683</v>
      </c>
      <c r="AL826" s="9">
        <f t="array" ref="AL826">PERCENTILE(IF($BD$5:$BD$2729="Y",$AY$5:$AY$2729),$AI826)</f>
        <v>0.97330966396532348</v>
      </c>
      <c r="AM826" s="41" t="str">
        <f>IF(AI826&lt;$BJ$7,"Up","Down")</f>
        <v>Up</v>
      </c>
      <c r="AN826" s="41" t="str">
        <f>IF(AI826&lt;$BK$7,"Down","Up")</f>
        <v>Down</v>
      </c>
      <c r="AO826" s="9">
        <f t="array" ref="AO826">PERCENTILE(IF($BT$5:$BT$2729="Y",$BQ$5:$BQ$2729),$AI826)</f>
        <v>0.98093312425311796</v>
      </c>
      <c r="AP826" s="9">
        <f t="array" ref="AP826">PERCENTILE(IF($BU$5:$BU$2729="Y",$BQ$5:$BQ$2729),$AI826)</f>
        <v>1.0058925973316408</v>
      </c>
      <c r="AQ826" s="9">
        <f t="array" ref="AQ826">PERCENTILE(IF($BV$5:$BV$2729="Y",$BQ$5:$BQ$2729),$AI826)</f>
        <v>0.96225830937066126</v>
      </c>
      <c r="AR826" s="41" t="str">
        <f>IF(AI826&lt;$BJ$12,"Up","Down")</f>
        <v>Up</v>
      </c>
      <c r="AS826" s="41" t="str">
        <f>IF(AI826&lt;$BK$12,"Down","Up")</f>
        <v>Down</v>
      </c>
      <c r="AU826" s="4" t="str">
        <f>IF(AZ826=AZ827,IF(AZ826&gt;AZ825,AZ826&amp;"_O",""),AZ826&amp;"_C")</f>
        <v/>
      </c>
      <c r="AV826" s="7" t="str">
        <f>IF(RIGHT(AU826,1)="C",AX826/INDEX($AX$5:$AX$2729,MATCH(AZ826&amp;"_O",$AU$5:$AU$2729,0),1),"")</f>
        <v/>
      </c>
      <c r="AW826" s="38">
        <v>31316</v>
      </c>
      <c r="AX826" s="37">
        <v>181.29</v>
      </c>
      <c r="AY826" s="7">
        <f>AX826/AX825</f>
        <v>0.99582532271354018</v>
      </c>
      <c r="AZ826" s="4">
        <f>YEAR(AW826)</f>
        <v>1985</v>
      </c>
      <c r="BA826" s="2" t="s">
        <v>6</v>
      </c>
      <c r="BB826" s="12" t="str">
        <f>INDEX($CD$5:$CD$10,MATCH(BA826,$CC$5:$CC$10,0),1)</f>
        <v/>
      </c>
      <c r="BC826" s="12" t="str">
        <f>IF(AND(BB826="Y",AY826&gt;1),"Y","")</f>
        <v/>
      </c>
      <c r="BD826" s="12" t="str">
        <f>IF(AND(BB826="Y",AY826&lt;1),"Y","")</f>
        <v/>
      </c>
      <c r="BE826" s="12" t="str">
        <f>IF(AY826&gt;1,IF(AY825&gt;1,"Y",""),"")</f>
        <v/>
      </c>
      <c r="BF826" s="12" t="str">
        <f>IF(AY826&lt;1,IF(AY825&lt;1,"Y",""),"")</f>
        <v>Y</v>
      </c>
      <c r="BG826" s="2"/>
      <c r="BH826" s="2"/>
      <c r="BI826" s="2"/>
      <c r="BJ826" s="2"/>
      <c r="BK826" s="2"/>
      <c r="BL826" s="2"/>
      <c r="BM826" s="4" t="str">
        <f>IF(BR826=BR827,IF(BR826&gt;BR825,BR826&amp;"_O",""),BR826&amp;"_C")</f>
        <v/>
      </c>
      <c r="BN826" s="7" t="str">
        <f>IF(RIGHT(BM826,1)="C",BP826/INDEX($BP$5:$BP$2729,MATCH(BR826&amp;"_O",$BM$5:$BM$2729,0),1),"")</f>
        <v/>
      </c>
      <c r="BO826" s="38">
        <v>31716</v>
      </c>
      <c r="BP826" s="3">
        <v>360.8</v>
      </c>
      <c r="BQ826" s="7">
        <f>BP826/BP825</f>
        <v>1.0114942528735633</v>
      </c>
      <c r="BR826" s="4">
        <f>YEAR(BO826)</f>
        <v>1986</v>
      </c>
      <c r="BS826" s="2" t="s">
        <v>6</v>
      </c>
      <c r="BT826" s="12" t="str">
        <f>INDEX($CD$5:$CD$10,MATCH(BS826,$CC$5:$CC$10,0),1)</f>
        <v/>
      </c>
      <c r="BU826" s="12" t="str">
        <f>IF(AND(BT826="Y",BQ826&gt;1),"Y","")</f>
        <v/>
      </c>
      <c r="BV826" s="12" t="str">
        <f>IF(AND(BT826="Y",BQ826&lt;1),"Y","")</f>
        <v/>
      </c>
      <c r="BW826" s="12" t="str">
        <f>IF(BQ826&gt;1,IF(BQ825&gt;1,"Y",""),"")</f>
        <v>Y</v>
      </c>
      <c r="BX826" s="12" t="str">
        <f>IF(BQ826&lt;1,IF(BQ825&lt;1,"Y",""),"")</f>
        <v/>
      </c>
      <c r="BY826" s="2"/>
      <c r="BZ826" s="2"/>
      <c r="CA826" s="2"/>
    </row>
    <row r="827" spans="2:79">
      <c r="B827" s="4" t="str">
        <f>IF(G827=G828,IF(G827&gt;G826,G827&amp;"_O",""),G827&amp;"_C")</f>
        <v/>
      </c>
      <c r="C827" s="14">
        <f ca="1">RANDBETWEEN(0,1000)/1000</f>
        <v>0.85</v>
      </c>
      <c r="D827" s="16">
        <f>D826+1</f>
        <v>823</v>
      </c>
      <c r="E827" s="10">
        <f>ROUNDDOWN(D827/52,0)+1</f>
        <v>16</v>
      </c>
      <c r="F827" s="15">
        <f>F826+7</f>
        <v>50381</v>
      </c>
      <c r="G827" s="4">
        <f>YEAR(F827)</f>
        <v>2037</v>
      </c>
      <c r="H827" s="33">
        <v>0.93100000000000005</v>
      </c>
      <c r="I827" s="33">
        <v>0.52800000000000002</v>
      </c>
      <c r="J827" s="33">
        <v>0.38100000000000001</v>
      </c>
      <c r="K827" s="16" t="str">
        <f>IF(M826&gt;1,"Up","Down")</f>
        <v>Up</v>
      </c>
      <c r="L827" s="16" t="str">
        <f>IF(K827="Up",IF(H827&lt;$BJ$7,"Up","Down"),IF(H827&lt;$BK$7,"Down","Up"))</f>
        <v>Down</v>
      </c>
      <c r="M827" s="17">
        <f>IF(L827="Up",INDEX($AK$5:$AK$1005,MATCH(I827,$AI$5:$AI$1005,0),1),INDEX($AL$5:$AL$1005,MATCH(J827,$AI$5:$AI$1005,0),1))</f>
        <v>0.983295291583825</v>
      </c>
      <c r="N827" s="16" t="str">
        <f>IF(P826&gt;1,"Up","Down")</f>
        <v>Up</v>
      </c>
      <c r="O827" s="16" t="str">
        <f>IF(N827="Up",IF(H827&lt;$BJ$12,"Up","Down"),IF(H827&lt;$BK$12,"Down","Up"))</f>
        <v>Down</v>
      </c>
      <c r="P827" s="17">
        <f>IF(O827="Up",INDEX($AP$5:$AP$1005,MATCH(I827,$AI$5:$AI$1005,0),1),INDEX($AQ$5:$AQ$1005,MATCH(J827,$AI$5:$AI$1005,0),1))</f>
        <v>0.97971648652135235</v>
      </c>
      <c r="Q827" s="19">
        <f>T826</f>
        <v>98853.381731308516</v>
      </c>
      <c r="R827" s="19">
        <f>INDEX(model!$S$5:$S$35,MATCH(G827,model!$Q$5:$Q$35,0),1)*model!$O$5</f>
        <v>0</v>
      </c>
      <c r="S827" s="19">
        <f>IF(RIGHT(B827,1)="C",T826*INDEX(model!$T$5:$T$35,MATCH(G827,model!$Q$5:$Q$35,0),1),0)</f>
        <v>0</v>
      </c>
      <c r="T827" s="19">
        <f>(Q827+R827-S827)*M827</f>
        <v>97202.064813534162</v>
      </c>
      <c r="U827" s="19">
        <f>X826</f>
        <v>155951.18086321166</v>
      </c>
      <c r="V827" s="19">
        <f>INDEX(model!$S$5:$S$35,MATCH(G827,model!$Q$5:$Q$35,0),1)*model!$O$6</f>
        <v>0</v>
      </c>
      <c r="W827" s="19">
        <f>IF(RIGHT(B827,1)="C",X826*INDEX(model!$T$5:$T$35,MATCH(G827,model!$Q$5:$Q$35,0),1),0)</f>
        <v>0</v>
      </c>
      <c r="X827" s="19">
        <f>(U827+V827-W827)*P827</f>
        <v>152787.94298416169</v>
      </c>
      <c r="Y827" s="19"/>
      <c r="Z827" s="36" t="str">
        <f>K827&amp;L827</f>
        <v>UpDown</v>
      </c>
      <c r="AA827" s="36" t="str">
        <f>N827&amp;O827</f>
        <v>UpDown</v>
      </c>
      <c r="AB827" s="19"/>
      <c r="AC827" s="19"/>
      <c r="AD827" s="19"/>
      <c r="AE827" s="19"/>
      <c r="AI827" s="18">
        <f>ROUND(AI826-0.001,3)</f>
        <v>0.17799999999999999</v>
      </c>
      <c r="AJ827" s="9">
        <f t="array" ref="AJ827">PERCENTILE(IF($BB$5:$BB$2729="Y",$AY$5:$AY$2729),$AI827)</f>
        <v>0.98470154122873921</v>
      </c>
      <c r="AK827" s="9">
        <f t="array" ref="AK827">PERCENTILE(IF($BC$5:$BC$2729="Y",$AY$5:$AY$2729),$AI827)</f>
        <v>1.004174303838826</v>
      </c>
      <c r="AL827" s="9">
        <f t="array" ref="AL827">PERCENTILE(IF($BD$5:$BD$2729="Y",$AY$5:$AY$2729),$AI827)</f>
        <v>0.97328040420655004</v>
      </c>
      <c r="AM827" s="41" t="str">
        <f>IF(AI827&lt;$BJ$7,"Up","Down")</f>
        <v>Up</v>
      </c>
      <c r="AN827" s="41" t="str">
        <f>IF(AI827&lt;$BK$7,"Down","Up")</f>
        <v>Down</v>
      </c>
      <c r="AO827" s="9">
        <f t="array" ref="AO827">PERCENTILE(IF($BT$5:$BT$2729="Y",$BQ$5:$BQ$2729),$AI827)</f>
        <v>0.98079784547028892</v>
      </c>
      <c r="AP827" s="9">
        <f t="array" ref="AP827">PERCENTILE(IF($BU$5:$BU$2729="Y",$BQ$5:$BQ$2729),$AI827)</f>
        <v>1.0058840655664276</v>
      </c>
      <c r="AQ827" s="9">
        <f t="array" ref="AQ827">PERCENTILE(IF($BV$5:$BV$2729="Y",$BQ$5:$BQ$2729),$AI827)</f>
        <v>0.96210686233875164</v>
      </c>
      <c r="AR827" s="41" t="str">
        <f>IF(AI827&lt;$BJ$12,"Up","Down")</f>
        <v>Up</v>
      </c>
      <c r="AS827" s="41" t="str">
        <f>IF(AI827&lt;$BK$12,"Down","Up")</f>
        <v>Down</v>
      </c>
      <c r="AU827" s="4" t="str">
        <f>IF(AZ827=AZ828,IF(AZ827&gt;AZ826,AZ827&amp;"_O",""),AZ827&amp;"_C")</f>
        <v/>
      </c>
      <c r="AV827" s="7" t="str">
        <f>IF(RIGHT(AU827,1)="C",AX827/INDEX($AX$5:$AX$2729,MATCH(AZ827&amp;"_O",$AU$5:$AU$2729,0),1),"")</f>
        <v/>
      </c>
      <c r="AW827" s="38">
        <v>31324</v>
      </c>
      <c r="AX827" s="37">
        <v>183.22</v>
      </c>
      <c r="AY827" s="7">
        <f>AX827/AX826</f>
        <v>1.0106459264162393</v>
      </c>
      <c r="AZ827" s="4">
        <f>YEAR(AW827)</f>
        <v>1985</v>
      </c>
      <c r="BA827" s="2" t="s">
        <v>6</v>
      </c>
      <c r="BB827" s="12" t="str">
        <f>INDEX($CD$5:$CD$10,MATCH(BA827,$CC$5:$CC$10,0),1)</f>
        <v/>
      </c>
      <c r="BC827" s="12" t="str">
        <f>IF(AND(BB827="Y",AY827&gt;1),"Y","")</f>
        <v/>
      </c>
      <c r="BD827" s="12" t="str">
        <f>IF(AND(BB827="Y",AY827&lt;1),"Y","")</f>
        <v/>
      </c>
      <c r="BE827" s="12" t="str">
        <f>IF(AY827&gt;1,IF(AY826&gt;1,"Y",""),"")</f>
        <v/>
      </c>
      <c r="BF827" s="12" t="str">
        <f>IF(AY827&lt;1,IF(AY826&lt;1,"Y",""),"")</f>
        <v/>
      </c>
      <c r="BG827" s="2"/>
      <c r="BH827" s="2"/>
      <c r="BI827" s="2"/>
      <c r="BJ827" s="2"/>
      <c r="BK827" s="2"/>
      <c r="BL827" s="2"/>
      <c r="BM827" s="4" t="str">
        <f>IF(BR827=BR828,IF(BR827&gt;BR826,BR827&amp;"_O",""),BR827&amp;"_C")</f>
        <v/>
      </c>
      <c r="BN827" s="7" t="str">
        <f>IF(RIGHT(BM827,1)="C",BP827/INDEX($BP$5:$BP$2729,MATCH(BR827&amp;"_O",$BM$5:$BM$2729,0),1),"")</f>
        <v/>
      </c>
      <c r="BO827" s="38">
        <v>31723</v>
      </c>
      <c r="BP827" s="3">
        <v>361</v>
      </c>
      <c r="BQ827" s="7">
        <f>BP827/BP826</f>
        <v>1.0005543237250554</v>
      </c>
      <c r="BR827" s="4">
        <f>YEAR(BO827)</f>
        <v>1986</v>
      </c>
      <c r="BS827" s="2" t="s">
        <v>6</v>
      </c>
      <c r="BT827" s="12" t="str">
        <f>INDEX($CD$5:$CD$10,MATCH(BS827,$CC$5:$CC$10,0),1)</f>
        <v/>
      </c>
      <c r="BU827" s="12" t="str">
        <f>IF(AND(BT827="Y",BQ827&gt;1),"Y","")</f>
        <v/>
      </c>
      <c r="BV827" s="12" t="str">
        <f>IF(AND(BT827="Y",BQ827&lt;1),"Y","")</f>
        <v/>
      </c>
      <c r="BW827" s="12" t="str">
        <f>IF(BQ827&gt;1,IF(BQ826&gt;1,"Y",""),"")</f>
        <v>Y</v>
      </c>
      <c r="BX827" s="12" t="str">
        <f>IF(BQ827&lt;1,IF(BQ826&lt;1,"Y",""),"")</f>
        <v/>
      </c>
      <c r="BY827" s="2"/>
      <c r="BZ827" s="2"/>
      <c r="CA827" s="2"/>
    </row>
    <row r="828" spans="2:79">
      <c r="B828" s="4" t="str">
        <f>IF(G828=G829,IF(G828&gt;G827,G828&amp;"_O",""),G828&amp;"_C")</f>
        <v/>
      </c>
      <c r="C828" s="14">
        <f ca="1">RANDBETWEEN(0,1000)/1000</f>
        <v>0.58899999999999997</v>
      </c>
      <c r="D828" s="16">
        <f>D827+1</f>
        <v>824</v>
      </c>
      <c r="E828" s="10">
        <f>ROUNDDOWN(D828/52,0)+1</f>
        <v>16</v>
      </c>
      <c r="F828" s="15">
        <f>F827+7</f>
        <v>50388</v>
      </c>
      <c r="G828" s="4">
        <f>YEAR(F828)</f>
        <v>2037</v>
      </c>
      <c r="H828" s="33">
        <v>0.67200000000000004</v>
      </c>
      <c r="I828" s="33">
        <v>0.91500000000000004</v>
      </c>
      <c r="J828" s="33">
        <v>0.26800000000000002</v>
      </c>
      <c r="K828" s="16" t="str">
        <f>IF(M827&gt;1,"Up","Down")</f>
        <v>Down</v>
      </c>
      <c r="L828" s="16" t="str">
        <f>IF(K828="Up",IF(H828&lt;$BJ$7,"Up","Down"),IF(H828&lt;$BK$7,"Down","Up"))</f>
        <v>Up</v>
      </c>
      <c r="M828" s="17">
        <f>IF(L828="Up",INDEX($AK$5:$AK$1005,MATCH(I828,$AI$5:$AI$1005,0),1),INDEX($AL$5:$AL$1005,MATCH(J828,$AI$5:$AI$1005,0),1))</f>
        <v>1.0356844175253119</v>
      </c>
      <c r="N828" s="16" t="str">
        <f>IF(P827&gt;1,"Up","Down")</f>
        <v>Down</v>
      </c>
      <c r="O828" s="16" t="str">
        <f>IF(N828="Up",IF(H828&lt;$BJ$12,"Up","Down"),IF(H828&lt;$BK$12,"Down","Up"))</f>
        <v>Up</v>
      </c>
      <c r="P828" s="17">
        <f>IF(O828="Up",INDEX($AP$5:$AP$1005,MATCH(I828,$AI$5:$AI$1005,0),1),INDEX($AQ$5:$AQ$1005,MATCH(J828,$AI$5:$AI$1005,0),1))</f>
        <v>1.0461751494435396</v>
      </c>
      <c r="Q828" s="19">
        <f>T827</f>
        <v>97202.064813534162</v>
      </c>
      <c r="R828" s="19">
        <f>INDEX(model!$S$5:$S$35,MATCH(G828,model!$Q$5:$Q$35,0),1)*model!$O$5</f>
        <v>0</v>
      </c>
      <c r="S828" s="19">
        <f>IF(RIGHT(B828,1)="C",T827*INDEX(model!$T$5:$T$35,MATCH(G828,model!$Q$5:$Q$35,0),1),0)</f>
        <v>0</v>
      </c>
      <c r="T828" s="19">
        <f>(Q828+R828-S828)*M828</f>
        <v>100670.66387866274</v>
      </c>
      <c r="U828" s="19">
        <f>X827</f>
        <v>152787.94298416169</v>
      </c>
      <c r="V828" s="19">
        <f>INDEX(model!$S$5:$S$35,MATCH(G828,model!$Q$5:$Q$35,0),1)*model!$O$6</f>
        <v>0</v>
      </c>
      <c r="W828" s="19">
        <f>IF(RIGHT(B828,1)="C",X827*INDEX(model!$T$5:$T$35,MATCH(G828,model!$Q$5:$Q$35,0),1),0)</f>
        <v>0</v>
      </c>
      <c r="X828" s="19">
        <f>(U828+V828-W828)*P828</f>
        <v>159842.94908462637</v>
      </c>
      <c r="Y828" s="19"/>
      <c r="Z828" s="36" t="str">
        <f>K828&amp;L828</f>
        <v>DownUp</v>
      </c>
      <c r="AA828" s="36" t="str">
        <f>N828&amp;O828</f>
        <v>DownUp</v>
      </c>
      <c r="AB828" s="19"/>
      <c r="AC828" s="19"/>
      <c r="AD828" s="19"/>
      <c r="AE828" s="19"/>
      <c r="AI828" s="18">
        <f>ROUND(AI827-0.001,3)</f>
        <v>0.17699999999999999</v>
      </c>
      <c r="AJ828" s="9">
        <f t="array" ref="AJ828">PERCENTILE(IF($BB$5:$BB$2729="Y",$AY$5:$AY$2729),$AI828)</f>
        <v>0.98462862910601556</v>
      </c>
      <c r="AK828" s="9">
        <f t="array" ref="AK828">PERCENTILE(IF($BC$5:$BC$2729="Y",$AY$5:$AY$2729),$AI828)</f>
        <v>1.0041466813626116</v>
      </c>
      <c r="AL828" s="9">
        <f t="array" ref="AL828">PERCENTILE(IF($BD$5:$BD$2729="Y",$AY$5:$AY$2729),$AI828)</f>
        <v>0.97323920794170526</v>
      </c>
      <c r="AM828" s="41" t="str">
        <f>IF(AI828&lt;$BJ$7,"Up","Down")</f>
        <v>Up</v>
      </c>
      <c r="AN828" s="41" t="str">
        <f>IF(AI828&lt;$BK$7,"Down","Up")</f>
        <v>Down</v>
      </c>
      <c r="AO828" s="9">
        <f t="array" ref="AO828">PERCENTILE(IF($BT$5:$BT$2729="Y",$BQ$5:$BQ$2729),$AI828)</f>
        <v>0.98071919105915906</v>
      </c>
      <c r="AP828" s="9">
        <f t="array" ref="AP828">PERCENTILE(IF($BU$5:$BU$2729="Y",$BQ$5:$BQ$2729),$AI828)</f>
        <v>1.0058786228606205</v>
      </c>
      <c r="AQ828" s="9">
        <f t="array" ref="AQ828">PERCENTILE(IF($BV$5:$BV$2729="Y",$BQ$5:$BQ$2729),$AI828)</f>
        <v>0.9619867469716622</v>
      </c>
      <c r="AR828" s="41" t="str">
        <f>IF(AI828&lt;$BJ$12,"Up","Down")</f>
        <v>Up</v>
      </c>
      <c r="AS828" s="41" t="str">
        <f>IF(AI828&lt;$BK$12,"Down","Up")</f>
        <v>Down</v>
      </c>
      <c r="AU828" s="4" t="str">
        <f>IF(AZ828=AZ829,IF(AZ828&gt;AZ827,AZ828&amp;"_O",""),AZ828&amp;"_C")</f>
        <v/>
      </c>
      <c r="AV828" s="7" t="str">
        <f>IF(RIGHT(AU828,1)="C",AX828/INDEX($AX$5:$AX$2729,MATCH(AZ828&amp;"_O",$AU$5:$AU$2729,0),1),"")</f>
        <v/>
      </c>
      <c r="AW828" s="38">
        <v>31331</v>
      </c>
      <c r="AX828" s="37">
        <v>184.28</v>
      </c>
      <c r="AY828" s="7">
        <f>AX828/AX827</f>
        <v>1.0057853946075757</v>
      </c>
      <c r="AZ828" s="4">
        <f>YEAR(AW828)</f>
        <v>1985</v>
      </c>
      <c r="BA828" s="2" t="s">
        <v>6</v>
      </c>
      <c r="BB828" s="12" t="str">
        <f>INDEX($CD$5:$CD$10,MATCH(BA828,$CC$5:$CC$10,0),1)</f>
        <v/>
      </c>
      <c r="BC828" s="12" t="str">
        <f>IF(AND(BB828="Y",AY828&gt;1),"Y","")</f>
        <v/>
      </c>
      <c r="BD828" s="12" t="str">
        <f>IF(AND(BB828="Y",AY828&lt;1),"Y","")</f>
        <v/>
      </c>
      <c r="BE828" s="12" t="str">
        <f>IF(AY828&gt;1,IF(AY827&gt;1,"Y",""),"")</f>
        <v>Y</v>
      </c>
      <c r="BF828" s="12" t="str">
        <f>IF(AY828&lt;1,IF(AY827&lt;1,"Y",""),"")</f>
        <v/>
      </c>
      <c r="BG828" s="2"/>
      <c r="BH828" s="2"/>
      <c r="BI828" s="2"/>
      <c r="BJ828" s="2"/>
      <c r="BK828" s="2"/>
      <c r="BL828" s="2"/>
      <c r="BM828" s="4" t="str">
        <f>IF(BR828=BR829,IF(BR828&gt;BR827,BR828&amp;"_O",""),BR828&amp;"_C")</f>
        <v/>
      </c>
      <c r="BN828" s="7" t="str">
        <f>IF(RIGHT(BM828,1)="C",BP828/INDEX($BP$5:$BP$2729,MATCH(BR828&amp;"_O",$BM$5:$BM$2729,0),1),"")</f>
        <v/>
      </c>
      <c r="BO828" s="38">
        <v>31730</v>
      </c>
      <c r="BP828" s="3">
        <v>358.5</v>
      </c>
      <c r="BQ828" s="7">
        <f>BP828/BP827</f>
        <v>0.99307479224376727</v>
      </c>
      <c r="BR828" s="4">
        <f>YEAR(BO828)</f>
        <v>1986</v>
      </c>
      <c r="BS828" s="2" t="s">
        <v>6</v>
      </c>
      <c r="BT828" s="12" t="str">
        <f>INDEX($CD$5:$CD$10,MATCH(BS828,$CC$5:$CC$10,0),1)</f>
        <v/>
      </c>
      <c r="BU828" s="12" t="str">
        <f>IF(AND(BT828="Y",BQ828&gt;1),"Y","")</f>
        <v/>
      </c>
      <c r="BV828" s="12" t="str">
        <f>IF(AND(BT828="Y",BQ828&lt;1),"Y","")</f>
        <v/>
      </c>
      <c r="BW828" s="12" t="str">
        <f>IF(BQ828&gt;1,IF(BQ827&gt;1,"Y",""),"")</f>
        <v/>
      </c>
      <c r="BX828" s="12" t="str">
        <f>IF(BQ828&lt;1,IF(BQ827&lt;1,"Y",""),"")</f>
        <v/>
      </c>
      <c r="BY828" s="2"/>
      <c r="BZ828" s="2"/>
      <c r="CA828" s="2"/>
    </row>
    <row r="829" spans="2:79">
      <c r="B829" s="4" t="str">
        <f>IF(G829=G830,IF(G829&gt;G828,G829&amp;"_O",""),G829&amp;"_C")</f>
        <v/>
      </c>
      <c r="C829" s="14">
        <f ca="1">RANDBETWEEN(0,1000)/1000</f>
        <v>0.38</v>
      </c>
      <c r="D829" s="16">
        <f>D828+1</f>
        <v>825</v>
      </c>
      <c r="E829" s="10">
        <f>ROUNDDOWN(D829/52,0)+1</f>
        <v>16</v>
      </c>
      <c r="F829" s="15">
        <f>F828+7</f>
        <v>50395</v>
      </c>
      <c r="G829" s="4">
        <f>YEAR(F829)</f>
        <v>2037</v>
      </c>
      <c r="H829" s="33">
        <v>0.111</v>
      </c>
      <c r="I829" s="33">
        <v>0.53900000000000003</v>
      </c>
      <c r="J829" s="33">
        <v>0.48799999999999999</v>
      </c>
      <c r="K829" s="16" t="str">
        <f>IF(M828&gt;1,"Up","Down")</f>
        <v>Up</v>
      </c>
      <c r="L829" s="16" t="str">
        <f>IF(K829="Up",IF(H829&lt;$BJ$7,"Up","Down"),IF(H829&lt;$BK$7,"Down","Up"))</f>
        <v>Up</v>
      </c>
      <c r="M829" s="17">
        <f>IF(L829="Up",INDEX($AK$5:$AK$1005,MATCH(I829,$AI$5:$AI$1005,0),1),INDEX($AL$5:$AL$1005,MATCH(J829,$AI$5:$AI$1005,0),1))</f>
        <v>1.0133699691221871</v>
      </c>
      <c r="N829" s="16" t="str">
        <f>IF(P828&gt;1,"Up","Down")</f>
        <v>Up</v>
      </c>
      <c r="O829" s="16" t="str">
        <f>IF(N829="Up",IF(H829&lt;$BJ$12,"Up","Down"),IF(H829&lt;$BK$12,"Down","Up"))</f>
        <v>Up</v>
      </c>
      <c r="P829" s="17">
        <f>IF(O829="Up",INDEX($AP$5:$AP$1005,MATCH(I829,$AI$5:$AI$1005,0),1),INDEX($AQ$5:$AQ$1005,MATCH(J829,$AI$5:$AI$1005,0),1))</f>
        <v>1.0185680537788695</v>
      </c>
      <c r="Q829" s="19">
        <f>T828</f>
        <v>100670.66387866274</v>
      </c>
      <c r="R829" s="19">
        <f>INDEX(model!$S$5:$S$35,MATCH(G829,model!$Q$5:$Q$35,0),1)*model!$O$5</f>
        <v>0</v>
      </c>
      <c r="S829" s="19">
        <f>IF(RIGHT(B829,1)="C",T828*INDEX(model!$T$5:$T$35,MATCH(G829,model!$Q$5:$Q$35,0),1),0)</f>
        <v>0</v>
      </c>
      <c r="T829" s="19">
        <f>(Q829+R829-S829)*M829</f>
        <v>102016.62754623055</v>
      </c>
      <c r="U829" s="19">
        <f>X828</f>
        <v>159842.94908462637</v>
      </c>
      <c r="V829" s="19">
        <f>INDEX(model!$S$5:$S$35,MATCH(G829,model!$Q$5:$Q$35,0),1)*model!$O$6</f>
        <v>0</v>
      </c>
      <c r="W829" s="19">
        <f>IF(RIGHT(B829,1)="C",X828*INDEX(model!$T$5:$T$35,MATCH(G829,model!$Q$5:$Q$35,0),1),0)</f>
        <v>0</v>
      </c>
      <c r="X829" s="19">
        <f>(U829+V829-W829)*P829</f>
        <v>162810.92155940281</v>
      </c>
      <c r="Y829" s="19"/>
      <c r="Z829" s="36" t="str">
        <f>K829&amp;L829</f>
        <v>UpUp</v>
      </c>
      <c r="AA829" s="36" t="str">
        <f>N829&amp;O829</f>
        <v>UpUp</v>
      </c>
      <c r="AB829" s="19"/>
      <c r="AC829" s="19"/>
      <c r="AD829" s="19"/>
      <c r="AE829" s="19"/>
      <c r="AI829" s="18">
        <f>ROUND(AI828-0.001,3)</f>
        <v>0.17599999999999999</v>
      </c>
      <c r="AJ829" s="9">
        <f t="array" ref="AJ829">PERCENTILE(IF($BB$5:$BB$2729="Y",$AY$5:$AY$2729),$AI829)</f>
        <v>0.98442623249894179</v>
      </c>
      <c r="AK829" s="9">
        <f t="array" ref="AK829">PERCENTILE(IF($BC$5:$BC$2729="Y",$AY$5:$AY$2729),$AI829)</f>
        <v>1.0041192974934237</v>
      </c>
      <c r="AL829" s="9">
        <f t="array" ref="AL829">PERCENTILE(IF($BD$5:$BD$2729="Y",$AY$5:$AY$2729),$AI829)</f>
        <v>0.9732213356531132</v>
      </c>
      <c r="AM829" s="41" t="str">
        <f>IF(AI829&lt;$BJ$7,"Up","Down")</f>
        <v>Up</v>
      </c>
      <c r="AN829" s="41" t="str">
        <f>IF(AI829&lt;$BK$7,"Down","Up")</f>
        <v>Down</v>
      </c>
      <c r="AO829" s="9">
        <f t="array" ref="AO829">PERCENTILE(IF($BT$5:$BT$2729="Y",$BQ$5:$BQ$2729),$AI829)</f>
        <v>0.98064952425884289</v>
      </c>
      <c r="AP829" s="9">
        <f t="array" ref="AP829">PERCENTILE(IF($BU$5:$BU$2729="Y",$BQ$5:$BQ$2729),$AI829)</f>
        <v>1.0058572527302216</v>
      </c>
      <c r="AQ829" s="9">
        <f t="array" ref="AQ829">PERCENTILE(IF($BV$5:$BV$2729="Y",$BQ$5:$BQ$2729),$AI829)</f>
        <v>0.96191820796278116</v>
      </c>
      <c r="AR829" s="41" t="str">
        <f>IF(AI829&lt;$BJ$12,"Up","Down")</f>
        <v>Up</v>
      </c>
      <c r="AS829" s="41" t="str">
        <f>IF(AI829&lt;$BK$12,"Down","Up")</f>
        <v>Down</v>
      </c>
      <c r="AU829" s="4" t="str">
        <f>IF(AZ829=AZ830,IF(AZ829&gt;AZ828,AZ829&amp;"_O",""),AZ829&amp;"_C")</f>
        <v/>
      </c>
      <c r="AV829" s="7" t="str">
        <f>IF(RIGHT(AU829,1)="C",AX829/INDEX($AX$5:$AX$2729,MATCH(AZ829&amp;"_O",$AU$5:$AU$2729,0),1),"")</f>
        <v/>
      </c>
      <c r="AW829" s="38">
        <v>31338</v>
      </c>
      <c r="AX829" s="37">
        <v>187.04</v>
      </c>
      <c r="AY829" s="7">
        <f>AX829/AX828</f>
        <v>1.0149772085956152</v>
      </c>
      <c r="AZ829" s="4">
        <f>YEAR(AW829)</f>
        <v>1985</v>
      </c>
      <c r="BA829" s="2" t="s">
        <v>6</v>
      </c>
      <c r="BB829" s="12" t="str">
        <f>INDEX($CD$5:$CD$10,MATCH(BA829,$CC$5:$CC$10,0),1)</f>
        <v/>
      </c>
      <c r="BC829" s="12" t="str">
        <f>IF(AND(BB829="Y",AY829&gt;1),"Y","")</f>
        <v/>
      </c>
      <c r="BD829" s="12" t="str">
        <f>IF(AND(BB829="Y",AY829&lt;1),"Y","")</f>
        <v/>
      </c>
      <c r="BE829" s="12" t="str">
        <f>IF(AY829&gt;1,IF(AY828&gt;1,"Y",""),"")</f>
        <v>Y</v>
      </c>
      <c r="BF829" s="12" t="str">
        <f>IF(AY829&lt;1,IF(AY828&lt;1,"Y",""),"")</f>
        <v/>
      </c>
      <c r="BG829" s="2"/>
      <c r="BH829" s="2"/>
      <c r="BI829" s="2"/>
      <c r="BJ829" s="2"/>
      <c r="BK829" s="2"/>
      <c r="BL829" s="2"/>
      <c r="BM829" s="4" t="str">
        <f>IF(BR829=BR830,IF(BR829&gt;BR828,BR829&amp;"_O",""),BR829&amp;"_C")</f>
        <v/>
      </c>
      <c r="BN829" s="7" t="str">
        <f>IF(RIGHT(BM829,1)="C",BP829/INDEX($BP$5:$BP$2729,MATCH(BR829&amp;"_O",$BM$5:$BM$2729,0),1),"")</f>
        <v/>
      </c>
      <c r="BO829" s="38">
        <v>31737</v>
      </c>
      <c r="BP829" s="3">
        <v>354.7</v>
      </c>
      <c r="BQ829" s="7">
        <f>BP829/BP828</f>
        <v>0.98940027894002791</v>
      </c>
      <c r="BR829" s="4">
        <f>YEAR(BO829)</f>
        <v>1986</v>
      </c>
      <c r="BS829" s="2" t="s">
        <v>6</v>
      </c>
      <c r="BT829" s="12" t="str">
        <f>INDEX($CD$5:$CD$10,MATCH(BS829,$CC$5:$CC$10,0),1)</f>
        <v/>
      </c>
      <c r="BU829" s="12" t="str">
        <f>IF(AND(BT829="Y",BQ829&gt;1),"Y","")</f>
        <v/>
      </c>
      <c r="BV829" s="12" t="str">
        <f>IF(AND(BT829="Y",BQ829&lt;1),"Y","")</f>
        <v/>
      </c>
      <c r="BW829" s="12" t="str">
        <f>IF(BQ829&gt;1,IF(BQ828&gt;1,"Y",""),"")</f>
        <v/>
      </c>
      <c r="BX829" s="12" t="str">
        <f>IF(BQ829&lt;1,IF(BQ828&lt;1,"Y",""),"")</f>
        <v>Y</v>
      </c>
      <c r="BY829" s="2"/>
      <c r="BZ829" s="2"/>
      <c r="CA829" s="2"/>
    </row>
    <row r="830" spans="2:79">
      <c r="B830" s="4" t="str">
        <f>IF(G830=G831,IF(G830&gt;G829,G830&amp;"_O",""),G830&amp;"_C")</f>
        <v>2037_C</v>
      </c>
      <c r="C830" s="14">
        <f ca="1">RANDBETWEEN(0,1000)/1000</f>
        <v>0.872</v>
      </c>
      <c r="D830" s="16">
        <f>D829+1</f>
        <v>826</v>
      </c>
      <c r="E830" s="10">
        <f>ROUNDDOWN(D830/52,0)+1</f>
        <v>16</v>
      </c>
      <c r="F830" s="15">
        <f>F829+7</f>
        <v>50402</v>
      </c>
      <c r="G830" s="4">
        <f>YEAR(F830)</f>
        <v>2037</v>
      </c>
      <c r="H830" s="33">
        <v>0.21</v>
      </c>
      <c r="I830" s="33">
        <v>0.59699999999999998</v>
      </c>
      <c r="J830" s="33">
        <v>0.71499999999999997</v>
      </c>
      <c r="K830" s="16" t="str">
        <f>IF(M829&gt;1,"Up","Down")</f>
        <v>Up</v>
      </c>
      <c r="L830" s="16" t="str">
        <f>IF(K830="Up",IF(H830&lt;$BJ$7,"Up","Down"),IF(H830&lt;$BK$7,"Down","Up"))</f>
        <v>Up</v>
      </c>
      <c r="M830" s="17">
        <f>IF(L830="Up",INDEX($AK$5:$AK$1005,MATCH(I830,$AI$5:$AI$1005,0),1),INDEX($AL$5:$AL$1005,MATCH(J830,$AI$5:$AI$1005,0),1))</f>
        <v>1.0151393168600482</v>
      </c>
      <c r="N830" s="16" t="str">
        <f>IF(P829&gt;1,"Up","Down")</f>
        <v>Up</v>
      </c>
      <c r="O830" s="16" t="str">
        <f>IF(N830="Up",IF(H830&lt;$BJ$12,"Up","Down"),IF(H830&lt;$BK$12,"Down","Up"))</f>
        <v>Up</v>
      </c>
      <c r="P830" s="17">
        <f>IF(O830="Up",INDEX($AP$5:$AP$1005,MATCH(I830,$AI$5:$AI$1005,0),1),INDEX($AQ$5:$AQ$1005,MATCH(J830,$AI$5:$AI$1005,0),1))</f>
        <v>1.0211726161101351</v>
      </c>
      <c r="Q830" s="19">
        <f>T829</f>
        <v>102016.62754623055</v>
      </c>
      <c r="R830" s="19">
        <f>INDEX(model!$S$5:$S$35,MATCH(G830,model!$Q$5:$Q$35,0),1)*model!$O$5</f>
        <v>0</v>
      </c>
      <c r="S830" s="19">
        <f>IF(RIGHT(B830,1)="C",T829*INDEX(model!$T$5:$T$35,MATCH(G830,model!$Q$5:$Q$35,0),1),0)</f>
        <v>10201.662754623056</v>
      </c>
      <c r="T830" s="19">
        <f>(Q830+R830-S830)*M830</f>
        <v>93204.980636081804</v>
      </c>
      <c r="U830" s="19">
        <f>X829</f>
        <v>162810.92155940281</v>
      </c>
      <c r="V830" s="19">
        <f>INDEX(model!$S$5:$S$35,MATCH(G830,model!$Q$5:$Q$35,0),1)*model!$O$6</f>
        <v>0</v>
      </c>
      <c r="W830" s="19">
        <f>IF(RIGHT(B830,1)="C",X829*INDEX(model!$T$5:$T$35,MATCH(G830,model!$Q$5:$Q$35,0),1),0)</f>
        <v>16281.092155940281</v>
      </c>
      <c r="X830" s="19">
        <f>(U830+V830-W830)*P830</f>
        <v>149632.24923010563</v>
      </c>
      <c r="Y830" s="19"/>
      <c r="Z830" s="36" t="str">
        <f>K830&amp;L830</f>
        <v>UpUp</v>
      </c>
      <c r="AA830" s="36" t="str">
        <f>N830&amp;O830</f>
        <v>UpUp</v>
      </c>
      <c r="AB830" s="19"/>
      <c r="AC830" s="19"/>
      <c r="AD830" s="19"/>
      <c r="AE830" s="19"/>
      <c r="AI830" s="18">
        <f>ROUND(AI829-0.001,3)</f>
        <v>0.17499999999999999</v>
      </c>
      <c r="AJ830" s="9">
        <f t="array" ref="AJ830">PERCENTILE(IF($BB$5:$BB$2729="Y",$AY$5:$AY$2729),$AI830)</f>
        <v>0.98427025139664803</v>
      </c>
      <c r="AK830" s="9">
        <f t="array" ref="AK830">PERCENTILE(IF($BC$5:$BC$2729="Y",$AY$5:$AY$2729),$AI830)</f>
        <v>1.0041141904852835</v>
      </c>
      <c r="AL830" s="9">
        <f t="array" ref="AL830">PERCENTILE(IF($BD$5:$BD$2729="Y",$AY$5:$AY$2729),$AI830)</f>
        <v>0.97319976186925827</v>
      </c>
      <c r="AM830" s="41" t="str">
        <f>IF(AI830&lt;$BJ$7,"Up","Down")</f>
        <v>Up</v>
      </c>
      <c r="AN830" s="41" t="str">
        <f>IF(AI830&lt;$BK$7,"Down","Up")</f>
        <v>Down</v>
      </c>
      <c r="AO830" s="9">
        <f t="array" ref="AO830">PERCENTILE(IF($BT$5:$BT$2729="Y",$BQ$5:$BQ$2729),$AI830)</f>
        <v>0.98055151578624966</v>
      </c>
      <c r="AP830" s="9">
        <f t="array" ref="AP830">PERCENTILE(IF($BU$5:$BU$2729="Y",$BQ$5:$BQ$2729),$AI830)</f>
        <v>1.0058144261327542</v>
      </c>
      <c r="AQ830" s="9">
        <f t="array" ref="AQ830">PERCENTILE(IF($BV$5:$BV$2729="Y",$BQ$5:$BQ$2729),$AI830)</f>
        <v>0.96174920283731269</v>
      </c>
      <c r="AR830" s="41" t="str">
        <f>IF(AI830&lt;$BJ$12,"Up","Down")</f>
        <v>Up</v>
      </c>
      <c r="AS830" s="41" t="str">
        <f>IF(AI830&lt;$BK$12,"Down","Up")</f>
        <v>Down</v>
      </c>
      <c r="AU830" s="4" t="str">
        <f>IF(AZ830=AZ831,IF(AZ830&gt;AZ829,AZ830&amp;"_O",""),AZ830&amp;"_C")</f>
        <v/>
      </c>
      <c r="AV830" s="7" t="str">
        <f>IF(RIGHT(AU830,1)="C",AX830/INDEX($AX$5:$AX$2729,MATCH(AZ830&amp;"_O",$AU$5:$AU$2729,0),1),"")</f>
        <v/>
      </c>
      <c r="AW830" s="38">
        <v>31345</v>
      </c>
      <c r="AX830" s="37">
        <v>187.52</v>
      </c>
      <c r="AY830" s="7">
        <f>AX830/AX829</f>
        <v>1.0025662959794697</v>
      </c>
      <c r="AZ830" s="4">
        <f>YEAR(AW830)</f>
        <v>1985</v>
      </c>
      <c r="BA830" s="2" t="s">
        <v>6</v>
      </c>
      <c r="BB830" s="12" t="str">
        <f>INDEX($CD$5:$CD$10,MATCH(BA830,$CC$5:$CC$10,0),1)</f>
        <v/>
      </c>
      <c r="BC830" s="12" t="str">
        <f>IF(AND(BB830="Y",AY830&gt;1),"Y","")</f>
        <v/>
      </c>
      <c r="BD830" s="12" t="str">
        <f>IF(AND(BB830="Y",AY830&lt;1),"Y","")</f>
        <v/>
      </c>
      <c r="BE830" s="12" t="str">
        <f>IF(AY830&gt;1,IF(AY829&gt;1,"Y",""),"")</f>
        <v>Y</v>
      </c>
      <c r="BF830" s="12" t="str">
        <f>IF(AY830&lt;1,IF(AY829&lt;1,"Y",""),"")</f>
        <v/>
      </c>
      <c r="BG830" s="2"/>
      <c r="BH830" s="2"/>
      <c r="BI830" s="2"/>
      <c r="BJ830" s="2"/>
      <c r="BK830" s="2"/>
      <c r="BL830" s="2"/>
      <c r="BM830" s="4" t="str">
        <f>IF(BR830=BR831,IF(BR830&gt;BR829,BR830&amp;"_O",""),BR830&amp;"_C")</f>
        <v/>
      </c>
      <c r="BN830" s="7" t="str">
        <f>IF(RIGHT(BM830,1)="C",BP830/INDEX($BP$5:$BP$2729,MATCH(BR830&amp;"_O",$BM$5:$BM$2729,0),1),"")</f>
        <v/>
      </c>
      <c r="BO830" s="38">
        <v>31744</v>
      </c>
      <c r="BP830" s="3">
        <v>359.6</v>
      </c>
      <c r="BQ830" s="7">
        <f>BP830/BP829</f>
        <v>1.0138144911192557</v>
      </c>
      <c r="BR830" s="4">
        <f>YEAR(BO830)</f>
        <v>1986</v>
      </c>
      <c r="BS830" s="2" t="s">
        <v>6</v>
      </c>
      <c r="BT830" s="12" t="str">
        <f>INDEX($CD$5:$CD$10,MATCH(BS830,$CC$5:$CC$10,0),1)</f>
        <v/>
      </c>
      <c r="BU830" s="12" t="str">
        <f>IF(AND(BT830="Y",BQ830&gt;1),"Y","")</f>
        <v/>
      </c>
      <c r="BV830" s="12" t="str">
        <f>IF(AND(BT830="Y",BQ830&lt;1),"Y","")</f>
        <v/>
      </c>
      <c r="BW830" s="12" t="str">
        <f>IF(BQ830&gt;1,IF(BQ829&gt;1,"Y",""),"")</f>
        <v/>
      </c>
      <c r="BX830" s="12" t="str">
        <f>IF(BQ830&lt;1,IF(BQ829&lt;1,"Y",""),"")</f>
        <v/>
      </c>
      <c r="BY830" s="2"/>
      <c r="BZ830" s="2"/>
      <c r="CA830" s="2"/>
    </row>
    <row r="831" spans="2:79">
      <c r="B831" s="4" t="str">
        <f>IF(G831=G832,IF(G831&gt;G830,G831&amp;"_O",""),G831&amp;"_C")</f>
        <v>2038_O</v>
      </c>
      <c r="C831" s="14">
        <f ca="1">RANDBETWEEN(0,1000)/1000</f>
        <v>0.32800000000000001</v>
      </c>
      <c r="D831" s="16">
        <f>D830+1</f>
        <v>827</v>
      </c>
      <c r="E831" s="10">
        <f>ROUNDDOWN(D831/52,0)+1</f>
        <v>16</v>
      </c>
      <c r="F831" s="15">
        <f>F830+7</f>
        <v>50409</v>
      </c>
      <c r="G831" s="4">
        <f>YEAR(F831)</f>
        <v>2038</v>
      </c>
      <c r="H831" s="33">
        <v>0.08</v>
      </c>
      <c r="I831" s="33">
        <v>0.85899999999999999</v>
      </c>
      <c r="J831" s="33">
        <v>0.186</v>
      </c>
      <c r="K831" s="16" t="str">
        <f>IF(M830&gt;1,"Up","Down")</f>
        <v>Up</v>
      </c>
      <c r="L831" s="16" t="str">
        <f>IF(K831="Up",IF(H831&lt;$BJ$7,"Up","Down"),IF(H831&lt;$BK$7,"Down","Up"))</f>
        <v>Up</v>
      </c>
      <c r="M831" s="17">
        <f>IF(L831="Up",INDEX($AK$5:$AK$1005,MATCH(I831,$AI$5:$AI$1005,0),1),INDEX($AL$5:$AL$1005,MATCH(J831,$AI$5:$AI$1005,0),1))</f>
        <v>1.0290959779069013</v>
      </c>
      <c r="N831" s="16" t="str">
        <f>IF(P830&gt;1,"Up","Down")</f>
        <v>Up</v>
      </c>
      <c r="O831" s="16" t="str">
        <f>IF(N831="Up",IF(H831&lt;$BJ$12,"Up","Down"),IF(H831&lt;$BK$12,"Down","Up"))</f>
        <v>Up</v>
      </c>
      <c r="P831" s="17">
        <f>IF(O831="Up",INDEX($AP$5:$AP$1005,MATCH(I831,$AI$5:$AI$1005,0),1),INDEX($AQ$5:$AQ$1005,MATCH(J831,$AI$5:$AI$1005,0),1))</f>
        <v>1.0388260043861186</v>
      </c>
      <c r="Q831" s="19">
        <f>T830</f>
        <v>93204.980636081804</v>
      </c>
      <c r="R831" s="19">
        <f>INDEX(model!$S$5:$S$35,MATCH(G831,model!$Q$5:$Q$35,0),1)*model!$O$5</f>
        <v>0</v>
      </c>
      <c r="S831" s="19">
        <f>IF(RIGHT(B831,1)="C",T830*INDEX(model!$T$5:$T$35,MATCH(G831,model!$Q$5:$Q$35,0),1),0)</f>
        <v>0</v>
      </c>
      <c r="T831" s="19">
        <f>(Q831+R831-S831)*M831</f>
        <v>95916.8706934824</v>
      </c>
      <c r="U831" s="19">
        <f>X830</f>
        <v>149632.24923010563</v>
      </c>
      <c r="V831" s="19">
        <f>INDEX(model!$S$5:$S$35,MATCH(G831,model!$Q$5:$Q$35,0),1)*model!$O$6</f>
        <v>0</v>
      </c>
      <c r="W831" s="19">
        <f>IF(RIGHT(B831,1)="C",X830*INDEX(model!$T$5:$T$35,MATCH(G831,model!$Q$5:$Q$35,0),1),0)</f>
        <v>0</v>
      </c>
      <c r="X831" s="19">
        <f>(U831+V831-W831)*P831</f>
        <v>155441.87159501851</v>
      </c>
      <c r="Y831" s="19"/>
      <c r="Z831" s="36" t="str">
        <f>K831&amp;L831</f>
        <v>UpUp</v>
      </c>
      <c r="AA831" s="36" t="str">
        <f>N831&amp;O831</f>
        <v>UpUp</v>
      </c>
      <c r="AB831" s="19"/>
      <c r="AC831" s="19"/>
      <c r="AD831" s="19"/>
      <c r="AE831" s="19"/>
      <c r="AI831" s="18">
        <f>ROUND(AI830-0.001,3)</f>
        <v>0.17399999999999999</v>
      </c>
      <c r="AJ831" s="9">
        <f t="array" ref="AJ831">PERCENTILE(IF($BB$5:$BB$2729="Y",$AY$5:$AY$2729),$AI831)</f>
        <v>0.98422505396247961</v>
      </c>
      <c r="AK831" s="9">
        <f t="array" ref="AK831">PERCENTILE(IF($BC$5:$BC$2729="Y",$AY$5:$AY$2729),$AI831)</f>
        <v>1.0040909479875093</v>
      </c>
      <c r="AL831" s="9">
        <f t="array" ref="AL831">PERCENTILE(IF($BD$5:$BD$2729="Y",$AY$5:$AY$2729),$AI831)</f>
        <v>0.97312486458100111</v>
      </c>
      <c r="AM831" s="41" t="str">
        <f>IF(AI831&lt;$BJ$7,"Up","Down")</f>
        <v>Up</v>
      </c>
      <c r="AN831" s="41" t="str">
        <f>IF(AI831&lt;$BK$7,"Down","Up")</f>
        <v>Down</v>
      </c>
      <c r="AO831" s="9">
        <f t="array" ref="AO831">PERCENTILE(IF($BT$5:$BT$2729="Y",$BQ$5:$BQ$2729),$AI831)</f>
        <v>0.9804338428757341</v>
      </c>
      <c r="AP831" s="9">
        <f t="array" ref="AP831">PERCENTILE(IF($BU$5:$BU$2729="Y",$BQ$5:$BQ$2729),$AI831)</f>
        <v>1.005778989306902</v>
      </c>
      <c r="AQ831" s="9">
        <f t="array" ref="AQ831">PERCENTILE(IF($BV$5:$BV$2729="Y",$BQ$5:$BQ$2729),$AI831)</f>
        <v>0.96152830704992343</v>
      </c>
      <c r="AR831" s="41" t="str">
        <f>IF(AI831&lt;$BJ$12,"Up","Down")</f>
        <v>Up</v>
      </c>
      <c r="AS831" s="41" t="str">
        <f>IF(AI831&lt;$BK$12,"Down","Up")</f>
        <v>Down</v>
      </c>
      <c r="AU831" s="4" t="str">
        <f>IF(AZ831=AZ832,IF(AZ831&gt;AZ830,AZ831&amp;"_O",""),AZ831&amp;"_C")</f>
        <v/>
      </c>
      <c r="AV831" s="7" t="str">
        <f>IF(RIGHT(AU831,1)="C",AX831/INDEX($AX$5:$AX$2729,MATCH(AZ831&amp;"_O",$AU$5:$AU$2729,0),1),"")</f>
        <v/>
      </c>
      <c r="AW831" s="38">
        <v>31352</v>
      </c>
      <c r="AX831" s="37">
        <v>191.53</v>
      </c>
      <c r="AY831" s="7">
        <f>AX831/AX830</f>
        <v>1.0213843856655289</v>
      </c>
      <c r="AZ831" s="4">
        <f>YEAR(AW831)</f>
        <v>1985</v>
      </c>
      <c r="BA831" s="2" t="s">
        <v>6</v>
      </c>
      <c r="BB831" s="12" t="str">
        <f>INDEX($CD$5:$CD$10,MATCH(BA831,$CC$5:$CC$10,0),1)</f>
        <v/>
      </c>
      <c r="BC831" s="12" t="str">
        <f>IF(AND(BB831="Y",AY831&gt;1),"Y","")</f>
        <v/>
      </c>
      <c r="BD831" s="12" t="str">
        <f>IF(AND(BB831="Y",AY831&lt;1),"Y","")</f>
        <v/>
      </c>
      <c r="BE831" s="12" t="str">
        <f>IF(AY831&gt;1,IF(AY830&gt;1,"Y",""),"")</f>
        <v>Y</v>
      </c>
      <c r="BF831" s="12" t="str">
        <f>IF(AY831&lt;1,IF(AY830&lt;1,"Y",""),"")</f>
        <v/>
      </c>
      <c r="BG831" s="2"/>
      <c r="BH831" s="2"/>
      <c r="BI831" s="2"/>
      <c r="BJ831" s="2"/>
      <c r="BK831" s="2"/>
      <c r="BL831" s="2"/>
      <c r="BM831" s="4" t="str">
        <f>IF(BR831=BR832,IF(BR831&gt;BR830,BR831&amp;"_O",""),BR831&amp;"_C")</f>
        <v/>
      </c>
      <c r="BN831" s="7" t="str">
        <f>IF(RIGHT(BM831,1)="C",BP831/INDEX($BP$5:$BP$2729,MATCH(BR831&amp;"_O",$BM$5:$BM$2729,0),1),"")</f>
        <v/>
      </c>
      <c r="BO831" s="38">
        <v>31751</v>
      </c>
      <c r="BP831" s="3">
        <v>363</v>
      </c>
      <c r="BQ831" s="7">
        <f>BP831/BP830</f>
        <v>1.0094549499443826</v>
      </c>
      <c r="BR831" s="4">
        <f>YEAR(BO831)</f>
        <v>1986</v>
      </c>
      <c r="BS831" s="2" t="s">
        <v>6</v>
      </c>
      <c r="BT831" s="12" t="str">
        <f>INDEX($CD$5:$CD$10,MATCH(BS831,$CC$5:$CC$10,0),1)</f>
        <v/>
      </c>
      <c r="BU831" s="12" t="str">
        <f>IF(AND(BT831="Y",BQ831&gt;1),"Y","")</f>
        <v/>
      </c>
      <c r="BV831" s="12" t="str">
        <f>IF(AND(BT831="Y",BQ831&lt;1),"Y","")</f>
        <v/>
      </c>
      <c r="BW831" s="12" t="str">
        <f>IF(BQ831&gt;1,IF(BQ830&gt;1,"Y",""),"")</f>
        <v>Y</v>
      </c>
      <c r="BX831" s="12" t="str">
        <f>IF(BQ831&lt;1,IF(BQ830&lt;1,"Y",""),"")</f>
        <v/>
      </c>
      <c r="BY831" s="2"/>
      <c r="BZ831" s="2"/>
      <c r="CA831" s="2"/>
    </row>
    <row r="832" spans="2:79">
      <c r="B832" s="4" t="str">
        <f>IF(G832=G833,IF(G832&gt;G831,G832&amp;"_O",""),G832&amp;"_C")</f>
        <v/>
      </c>
      <c r="C832" s="14">
        <f ca="1">RANDBETWEEN(0,1000)/1000</f>
        <v>0.85</v>
      </c>
      <c r="D832" s="16">
        <f>D831+1</f>
        <v>828</v>
      </c>
      <c r="E832" s="10">
        <f>ROUNDDOWN(D832/52,0)+1</f>
        <v>16</v>
      </c>
      <c r="F832" s="15">
        <f>F831+7</f>
        <v>50416</v>
      </c>
      <c r="G832" s="4">
        <f>YEAR(F832)</f>
        <v>2038</v>
      </c>
      <c r="H832" s="33">
        <v>0.36</v>
      </c>
      <c r="I832" s="33">
        <v>0.39100000000000001</v>
      </c>
      <c r="J832" s="33">
        <v>0.85199999999999998</v>
      </c>
      <c r="K832" s="16" t="str">
        <f>IF(M831&gt;1,"Up","Down")</f>
        <v>Up</v>
      </c>
      <c r="L832" s="16" t="str">
        <f>IF(K832="Up",IF(H832&lt;$BJ$7,"Up","Down"),IF(H832&lt;$BK$7,"Down","Up"))</f>
        <v>Up</v>
      </c>
      <c r="M832" s="17">
        <f>IF(L832="Up",INDEX($AK$5:$AK$1005,MATCH(I832,$AI$5:$AI$1005,0),1),INDEX($AL$5:$AL$1005,MATCH(J832,$AI$5:$AI$1005,0),1))</f>
        <v>1.0094098914242098</v>
      </c>
      <c r="N832" s="16" t="str">
        <f>IF(P831&gt;1,"Up","Down")</f>
        <v>Up</v>
      </c>
      <c r="O832" s="16" t="str">
        <f>IF(N832="Up",IF(H832&lt;$BJ$12,"Up","Down"),IF(H832&lt;$BK$12,"Down","Up"))</f>
        <v>Up</v>
      </c>
      <c r="P832" s="17">
        <f>IF(O832="Up",INDEX($AP$5:$AP$1005,MATCH(I832,$AI$5:$AI$1005,0),1),INDEX($AQ$5:$AQ$1005,MATCH(J832,$AI$5:$AI$1005,0),1))</f>
        <v>1.0130925029854256</v>
      </c>
      <c r="Q832" s="19">
        <f>T831</f>
        <v>95916.8706934824</v>
      </c>
      <c r="R832" s="19">
        <f>INDEX(model!$S$5:$S$35,MATCH(G832,model!$Q$5:$Q$35,0),1)*model!$O$5</f>
        <v>0</v>
      </c>
      <c r="S832" s="19">
        <f>IF(RIGHT(B832,1)="C",T831*INDEX(model!$T$5:$T$35,MATCH(G832,model!$Q$5:$Q$35,0),1),0)</f>
        <v>0</v>
      </c>
      <c r="T832" s="19">
        <f>(Q832+R832-S832)*M832</f>
        <v>96819.438032458042</v>
      </c>
      <c r="U832" s="19">
        <f>X831</f>
        <v>155441.87159501851</v>
      </c>
      <c r="V832" s="19">
        <f>INDEX(model!$S$5:$S$35,MATCH(G832,model!$Q$5:$Q$35,0),1)*model!$O$6</f>
        <v>0</v>
      </c>
      <c r="W832" s="19">
        <f>IF(RIGHT(B832,1)="C",X831*INDEX(model!$T$5:$T$35,MATCH(G832,model!$Q$5:$Q$35,0),1),0)</f>
        <v>0</v>
      </c>
      <c r="X832" s="19">
        <f>(U832+V832-W832)*P832</f>
        <v>157476.99476293643</v>
      </c>
      <c r="Y832" s="19"/>
      <c r="Z832" s="36" t="str">
        <f>K832&amp;L832</f>
        <v>UpUp</v>
      </c>
      <c r="AA832" s="36" t="str">
        <f>N832&amp;O832</f>
        <v>UpUp</v>
      </c>
      <c r="AB832" s="19"/>
      <c r="AC832" s="19"/>
      <c r="AD832" s="19"/>
      <c r="AE832" s="19"/>
      <c r="AI832" s="18">
        <f>ROUND(AI831-0.001,3)</f>
        <v>0.17299999999999999</v>
      </c>
      <c r="AJ832" s="9">
        <f t="array" ref="AJ832">PERCENTILE(IF($BB$5:$BB$2729="Y",$AY$5:$AY$2729),$AI832)</f>
        <v>0.9841418823119491</v>
      </c>
      <c r="AK832" s="9">
        <f t="array" ref="AK832">PERCENTILE(IF($BC$5:$BC$2729="Y",$AY$5:$AY$2729),$AI832)</f>
        <v>1.0040679961726027</v>
      </c>
      <c r="AL832" s="9">
        <f t="array" ref="AL832">PERCENTILE(IF($BD$5:$BD$2729="Y",$AY$5:$AY$2729),$AI832)</f>
        <v>0.97299289198763317</v>
      </c>
      <c r="AM832" s="41" t="str">
        <f>IF(AI832&lt;$BJ$7,"Up","Down")</f>
        <v>Up</v>
      </c>
      <c r="AN832" s="41" t="str">
        <f>IF(AI832&lt;$BK$7,"Down","Up")</f>
        <v>Down</v>
      </c>
      <c r="AO832" s="9">
        <f t="array" ref="AO832">PERCENTILE(IF($BT$5:$BT$2729="Y",$BQ$5:$BQ$2729),$AI832)</f>
        <v>0.98033492859706428</v>
      </c>
      <c r="AP832" s="9">
        <f t="array" ref="AP832">PERCENTILE(IF($BU$5:$BU$2729="Y",$BQ$5:$BQ$2729),$AI832)</f>
        <v>1.005753514408205</v>
      </c>
      <c r="AQ832" s="9">
        <f t="array" ref="AQ832">PERCENTILE(IF($BV$5:$BV$2729="Y",$BQ$5:$BQ$2729),$AI832)</f>
        <v>0.96127947887410325</v>
      </c>
      <c r="AR832" s="41" t="str">
        <f>IF(AI832&lt;$BJ$12,"Up","Down")</f>
        <v>Up</v>
      </c>
      <c r="AS832" s="41" t="str">
        <f>IF(AI832&lt;$BK$12,"Down","Up")</f>
        <v>Down</v>
      </c>
      <c r="AU832" s="4" t="str">
        <f>IF(AZ832=AZ833,IF(AZ832&gt;AZ831,AZ832&amp;"_O",""),AZ832&amp;"_C")</f>
        <v/>
      </c>
      <c r="AV832" s="7" t="str">
        <f>IF(RIGHT(AU832,1)="C",AX832/INDEX($AX$5:$AX$2729,MATCH(AZ832&amp;"_O",$AU$5:$AU$2729,0),1),"")</f>
        <v/>
      </c>
      <c r="AW832" s="38">
        <v>31359</v>
      </c>
      <c r="AX832" s="37">
        <v>193.72</v>
      </c>
      <c r="AY832" s="7">
        <f>AX832/AX831</f>
        <v>1.0114342400668304</v>
      </c>
      <c r="AZ832" s="4">
        <f>YEAR(AW832)</f>
        <v>1985</v>
      </c>
      <c r="BA832" s="2" t="s">
        <v>6</v>
      </c>
      <c r="BB832" s="12" t="str">
        <f>INDEX($CD$5:$CD$10,MATCH(BA832,$CC$5:$CC$10,0),1)</f>
        <v/>
      </c>
      <c r="BC832" s="12" t="str">
        <f>IF(AND(BB832="Y",AY832&gt;1),"Y","")</f>
        <v/>
      </c>
      <c r="BD832" s="12" t="str">
        <f>IF(AND(BB832="Y",AY832&lt;1),"Y","")</f>
        <v/>
      </c>
      <c r="BE832" s="12" t="str">
        <f>IF(AY832&gt;1,IF(AY831&gt;1,"Y",""),"")</f>
        <v>Y</v>
      </c>
      <c r="BF832" s="12" t="str">
        <f>IF(AY832&lt;1,IF(AY831&lt;1,"Y",""),"")</f>
        <v/>
      </c>
      <c r="BG832" s="2"/>
      <c r="BH832" s="2"/>
      <c r="BI832" s="2"/>
      <c r="BJ832" s="2"/>
      <c r="BK832" s="2"/>
      <c r="BL832" s="2"/>
      <c r="BM832" s="4" t="str">
        <f>IF(BR832=BR833,IF(BR832&gt;BR831,BR832&amp;"_O",""),BR832&amp;"_C")</f>
        <v/>
      </c>
      <c r="BN832" s="7" t="str">
        <f>IF(RIGHT(BM832,1)="C",BP832/INDEX($BP$5:$BP$2729,MATCH(BR832&amp;"_O",$BM$5:$BM$2729,0),1),"")</f>
        <v/>
      </c>
      <c r="BO832" s="38">
        <v>31758</v>
      </c>
      <c r="BP832" s="3">
        <v>355.9</v>
      </c>
      <c r="BQ832" s="7">
        <f>BP832/BP831</f>
        <v>0.98044077134986218</v>
      </c>
      <c r="BR832" s="4">
        <f>YEAR(BO832)</f>
        <v>1986</v>
      </c>
      <c r="BS832" s="2" t="s">
        <v>6</v>
      </c>
      <c r="BT832" s="12" t="str">
        <f>INDEX($CD$5:$CD$10,MATCH(BS832,$CC$5:$CC$10,0),1)</f>
        <v/>
      </c>
      <c r="BU832" s="12" t="str">
        <f>IF(AND(BT832="Y",BQ832&gt;1),"Y","")</f>
        <v/>
      </c>
      <c r="BV832" s="12" t="str">
        <f>IF(AND(BT832="Y",BQ832&lt;1),"Y","")</f>
        <v/>
      </c>
      <c r="BW832" s="12" t="str">
        <f>IF(BQ832&gt;1,IF(BQ831&gt;1,"Y",""),"")</f>
        <v/>
      </c>
      <c r="BX832" s="12" t="str">
        <f>IF(BQ832&lt;1,IF(BQ831&lt;1,"Y",""),"")</f>
        <v/>
      </c>
      <c r="BY832" s="2"/>
      <c r="BZ832" s="2"/>
      <c r="CA832" s="2"/>
    </row>
    <row r="833" spans="2:79">
      <c r="B833" s="4" t="str">
        <f>IF(G833=G834,IF(G833&gt;G832,G833&amp;"_O",""),G833&amp;"_C")</f>
        <v/>
      </c>
      <c r="C833" s="14">
        <f ca="1">RANDBETWEEN(0,1000)/1000</f>
        <v>0.33200000000000002</v>
      </c>
      <c r="D833" s="16">
        <f>D832+1</f>
        <v>829</v>
      </c>
      <c r="E833" s="10">
        <f>ROUNDDOWN(D833/52,0)+1</f>
        <v>16</v>
      </c>
      <c r="F833" s="15">
        <f>F832+7</f>
        <v>50423</v>
      </c>
      <c r="G833" s="4">
        <f>YEAR(F833)</f>
        <v>2038</v>
      </c>
      <c r="H833" s="33">
        <v>0.89300000000000002</v>
      </c>
      <c r="I833" s="33">
        <v>0.78500000000000003</v>
      </c>
      <c r="J833" s="33">
        <v>0.4</v>
      </c>
      <c r="K833" s="16" t="str">
        <f>IF(M832&gt;1,"Up","Down")</f>
        <v>Up</v>
      </c>
      <c r="L833" s="16" t="str">
        <f>IF(K833="Up",IF(H833&lt;$BJ$7,"Up","Down"),IF(H833&lt;$BK$7,"Down","Up"))</f>
        <v>Down</v>
      </c>
      <c r="M833" s="17">
        <f>IF(L833="Up",INDEX($AK$5:$AK$1005,MATCH(I833,$AI$5:$AI$1005,0),1),INDEX($AL$5:$AL$1005,MATCH(J833,$AI$5:$AI$1005,0),1))</f>
        <v>0.98393114101975487</v>
      </c>
      <c r="N833" s="16" t="str">
        <f>IF(P832&gt;1,"Up","Down")</f>
        <v>Up</v>
      </c>
      <c r="O833" s="16" t="str">
        <f>IF(N833="Up",IF(H833&lt;$BJ$12,"Up","Down"),IF(H833&lt;$BK$12,"Down","Up"))</f>
        <v>Down</v>
      </c>
      <c r="P833" s="17">
        <f>IF(O833="Up",INDEX($AP$5:$AP$1005,MATCH(I833,$AI$5:$AI$1005,0),1),INDEX($AQ$5:$AQ$1005,MATCH(J833,$AI$5:$AI$1005,0),1))</f>
        <v>0.98058569732511902</v>
      </c>
      <c r="Q833" s="19">
        <f>T832</f>
        <v>96819.438032458042</v>
      </c>
      <c r="R833" s="19">
        <f>INDEX(model!$S$5:$S$35,MATCH(G833,model!$Q$5:$Q$35,0),1)*model!$O$5</f>
        <v>0</v>
      </c>
      <c r="S833" s="19">
        <f>IF(RIGHT(B833,1)="C",T832*INDEX(model!$T$5:$T$35,MATCH(G833,model!$Q$5:$Q$35,0),1),0)</f>
        <v>0</v>
      </c>
      <c r="T833" s="19">
        <f>(Q833+R833-S833)*M833</f>
        <v>95263.660136167891</v>
      </c>
      <c r="U833" s="19">
        <f>X832</f>
        <v>157476.99476293643</v>
      </c>
      <c r="V833" s="19">
        <f>INDEX(model!$S$5:$S$35,MATCH(G833,model!$Q$5:$Q$35,0),1)*model!$O$6</f>
        <v>0</v>
      </c>
      <c r="W833" s="19">
        <f>IF(RIGHT(B833,1)="C",X832*INDEX(model!$T$5:$T$35,MATCH(G833,model!$Q$5:$Q$35,0),1),0)</f>
        <v>0</v>
      </c>
      <c r="X833" s="19">
        <f>(U833+V833-W833)*P833</f>
        <v>154419.68872227814</v>
      </c>
      <c r="Y833" s="19"/>
      <c r="Z833" s="36" t="str">
        <f>K833&amp;L833</f>
        <v>UpDown</v>
      </c>
      <c r="AA833" s="36" t="str">
        <f>N833&amp;O833</f>
        <v>UpDown</v>
      </c>
      <c r="AB833" s="19"/>
      <c r="AC833" s="19"/>
      <c r="AD833" s="19"/>
      <c r="AE833" s="19"/>
      <c r="AI833" s="18">
        <f>ROUND(AI832-0.001,3)</f>
        <v>0.17199999999999999</v>
      </c>
      <c r="AJ833" s="9">
        <f t="array" ref="AJ833">PERCENTILE(IF($BB$5:$BB$2729="Y",$AY$5:$AY$2729),$AI833)</f>
        <v>0.98399017300554403</v>
      </c>
      <c r="AK833" s="9">
        <f t="array" ref="AK833">PERCENTILE(IF($BC$5:$BC$2729="Y",$AY$5:$AY$2729),$AI833)</f>
        <v>1.0040266517389387</v>
      </c>
      <c r="AL833" s="9">
        <f t="array" ref="AL833">PERCENTILE(IF($BD$5:$BD$2729="Y",$AY$5:$AY$2729),$AI833)</f>
        <v>0.97280635536797766</v>
      </c>
      <c r="AM833" s="41" t="str">
        <f>IF(AI833&lt;$BJ$7,"Up","Down")</f>
        <v>Up</v>
      </c>
      <c r="AN833" s="41" t="str">
        <f>IF(AI833&lt;$BK$7,"Down","Up")</f>
        <v>Down</v>
      </c>
      <c r="AO833" s="9">
        <f t="array" ref="AO833">PERCENTILE(IF($BT$5:$BT$2729="Y",$BQ$5:$BQ$2729),$AI833)</f>
        <v>0.98028617470253654</v>
      </c>
      <c r="AP833" s="9">
        <f t="array" ref="AP833">PERCENTILE(IF($BU$5:$BU$2729="Y",$BQ$5:$BQ$2729),$AI833)</f>
        <v>1.0056821129724152</v>
      </c>
      <c r="AQ833" s="9">
        <f t="array" ref="AQ833">PERCENTILE(IF($BV$5:$BV$2729="Y",$BQ$5:$BQ$2729),$AI833)</f>
        <v>0.96107172858778578</v>
      </c>
      <c r="AR833" s="41" t="str">
        <f>IF(AI833&lt;$BJ$12,"Up","Down")</f>
        <v>Up</v>
      </c>
      <c r="AS833" s="41" t="str">
        <f>IF(AI833&lt;$BK$12,"Down","Up")</f>
        <v>Down</v>
      </c>
      <c r="AU833" s="4" t="str">
        <f>IF(AZ833=AZ834,IF(AZ833&gt;AZ832,AZ833&amp;"_O",""),AZ833&amp;"_C")</f>
        <v/>
      </c>
      <c r="AV833" s="7" t="str">
        <f>IF(RIGHT(AU833,1)="C",AX833/INDEX($AX$5:$AX$2729,MATCH(AZ833&amp;"_O",$AU$5:$AU$2729,0),1),"")</f>
        <v/>
      </c>
      <c r="AW833" s="38">
        <v>31366</v>
      </c>
      <c r="AX833" s="37">
        <v>198.11</v>
      </c>
      <c r="AY833" s="7">
        <f>AX833/AX832</f>
        <v>1.0226615734049145</v>
      </c>
      <c r="AZ833" s="4">
        <f>YEAR(AW833)</f>
        <v>1985</v>
      </c>
      <c r="BA833" s="2" t="s">
        <v>6</v>
      </c>
      <c r="BB833" s="12" t="str">
        <f>INDEX($CD$5:$CD$10,MATCH(BA833,$CC$5:$CC$10,0),1)</f>
        <v/>
      </c>
      <c r="BC833" s="12" t="str">
        <f>IF(AND(BB833="Y",AY833&gt;1),"Y","")</f>
        <v/>
      </c>
      <c r="BD833" s="12" t="str">
        <f>IF(AND(BB833="Y",AY833&lt;1),"Y","")</f>
        <v/>
      </c>
      <c r="BE833" s="12" t="str">
        <f>IF(AY833&gt;1,IF(AY832&gt;1,"Y",""),"")</f>
        <v>Y</v>
      </c>
      <c r="BF833" s="12" t="str">
        <f>IF(AY833&lt;1,IF(AY832&lt;1,"Y",""),"")</f>
        <v/>
      </c>
      <c r="BG833" s="2"/>
      <c r="BH833" s="2"/>
      <c r="BI833" s="2"/>
      <c r="BJ833" s="2"/>
      <c r="BK833" s="2"/>
      <c r="BL833" s="2"/>
      <c r="BM833" s="4" t="str">
        <f>IF(BR833=BR834,IF(BR833&gt;BR832,BR833&amp;"_O",""),BR833&amp;"_C")</f>
        <v/>
      </c>
      <c r="BN833" s="7" t="str">
        <f>IF(RIGHT(BM833,1)="C",BP833/INDEX($BP$5:$BP$2729,MATCH(BR833&amp;"_O",$BM$5:$BM$2729,0),1),"")</f>
        <v/>
      </c>
      <c r="BO833" s="38">
        <v>31765</v>
      </c>
      <c r="BP833" s="3">
        <v>352.2</v>
      </c>
      <c r="BQ833" s="7">
        <f>BP833/BP832</f>
        <v>0.98960382129811753</v>
      </c>
      <c r="BR833" s="4">
        <f>YEAR(BO833)</f>
        <v>1986</v>
      </c>
      <c r="BS833" s="2" t="s">
        <v>6</v>
      </c>
      <c r="BT833" s="12" t="str">
        <f>INDEX($CD$5:$CD$10,MATCH(BS833,$CC$5:$CC$10,0),1)</f>
        <v/>
      </c>
      <c r="BU833" s="12" t="str">
        <f>IF(AND(BT833="Y",BQ833&gt;1),"Y","")</f>
        <v/>
      </c>
      <c r="BV833" s="12" t="str">
        <f>IF(AND(BT833="Y",BQ833&lt;1),"Y","")</f>
        <v/>
      </c>
      <c r="BW833" s="12" t="str">
        <f>IF(BQ833&gt;1,IF(BQ832&gt;1,"Y",""),"")</f>
        <v/>
      </c>
      <c r="BX833" s="12" t="str">
        <f>IF(BQ833&lt;1,IF(BQ832&lt;1,"Y",""),"")</f>
        <v>Y</v>
      </c>
      <c r="BY833" s="2"/>
      <c r="BZ833" s="2"/>
      <c r="CA833" s="2"/>
    </row>
    <row r="834" spans="2:79">
      <c r="B834" s="4" t="str">
        <f>IF(G834=G835,IF(G834&gt;G833,G834&amp;"_O",""),G834&amp;"_C")</f>
        <v/>
      </c>
      <c r="C834" s="14">
        <f ca="1">RANDBETWEEN(0,1000)/1000</f>
        <v>0.82599999999999996</v>
      </c>
      <c r="D834" s="16">
        <f>D833+1</f>
        <v>830</v>
      </c>
      <c r="E834" s="10">
        <f>ROUNDDOWN(D834/52,0)+1</f>
        <v>16</v>
      </c>
      <c r="F834" s="15">
        <f>F833+7</f>
        <v>50430</v>
      </c>
      <c r="G834" s="4">
        <f>YEAR(F834)</f>
        <v>2038</v>
      </c>
      <c r="H834" s="33">
        <v>0.26800000000000002</v>
      </c>
      <c r="I834" s="33">
        <v>0.221</v>
      </c>
      <c r="J834" s="33">
        <v>0.77400000000000002</v>
      </c>
      <c r="K834" s="16" t="str">
        <f>IF(M833&gt;1,"Up","Down")</f>
        <v>Down</v>
      </c>
      <c r="L834" s="16" t="str">
        <f>IF(K834="Up",IF(H834&lt;$BJ$7,"Up","Down"),IF(H834&lt;$BK$7,"Down","Up"))</f>
        <v>Down</v>
      </c>
      <c r="M834" s="17">
        <f>IF(L834="Up",INDEX($AK$5:$AK$1005,MATCH(I834,$AI$5:$AI$1005,0),1),INDEX($AL$5:$AL$1005,MATCH(J834,$AI$5:$AI$1005,0),1))</f>
        <v>0.99528546845362098</v>
      </c>
      <c r="N834" s="16" t="str">
        <f>IF(P833&gt;1,"Up","Down")</f>
        <v>Down</v>
      </c>
      <c r="O834" s="16" t="str">
        <f>IF(N834="Up",IF(H834&lt;$BJ$12,"Up","Down"),IF(H834&lt;$BK$12,"Down","Up"))</f>
        <v>Down</v>
      </c>
      <c r="P834" s="17">
        <f>IF(O834="Up",INDEX($AP$5:$AP$1005,MATCH(I834,$AI$5:$AI$1005,0),1),INDEX($AQ$5:$AQ$1005,MATCH(J834,$AI$5:$AI$1005,0),1))</f>
        <v>0.9944593846910319</v>
      </c>
      <c r="Q834" s="19">
        <f>T833</f>
        <v>95263.660136167891</v>
      </c>
      <c r="R834" s="19">
        <f>INDEX(model!$S$5:$S$35,MATCH(G834,model!$Q$5:$Q$35,0),1)*model!$O$5</f>
        <v>0</v>
      </c>
      <c r="S834" s="19">
        <f>IF(RIGHT(B834,1)="C",T833*INDEX(model!$T$5:$T$35,MATCH(G834,model!$Q$5:$Q$35,0),1),0)</f>
        <v>0</v>
      </c>
      <c r="T834" s="19">
        <f>(Q834+R834-S834)*M834</f>
        <v>94814.536605232395</v>
      </c>
      <c r="U834" s="19">
        <f>X833</f>
        <v>154419.68872227814</v>
      </c>
      <c r="V834" s="19">
        <f>INDEX(model!$S$5:$S$35,MATCH(G834,model!$Q$5:$Q$35,0),1)*model!$O$6</f>
        <v>0</v>
      </c>
      <c r="W834" s="19">
        <f>IF(RIGHT(B834,1)="C",X833*INDEX(model!$T$5:$T$35,MATCH(G834,model!$Q$5:$Q$35,0),1),0)</f>
        <v>0</v>
      </c>
      <c r="X834" s="19">
        <f>(U834+V834-W834)*P834</f>
        <v>153564.10863093741</v>
      </c>
      <c r="Y834" s="19"/>
      <c r="Z834" s="36" t="str">
        <f>K834&amp;L834</f>
        <v>DownDown</v>
      </c>
      <c r="AA834" s="36" t="str">
        <f>N834&amp;O834</f>
        <v>DownDown</v>
      </c>
      <c r="AB834" s="19"/>
      <c r="AC834" s="19"/>
      <c r="AD834" s="19"/>
      <c r="AE834" s="19"/>
      <c r="AI834" s="18">
        <f>ROUND(AI833-0.001,3)</f>
        <v>0.17100000000000001</v>
      </c>
      <c r="AJ834" s="9">
        <f t="array" ref="AJ834">PERCENTILE(IF($BB$5:$BB$2729="Y",$AY$5:$AY$2729),$AI834)</f>
        <v>0.98392110294249058</v>
      </c>
      <c r="AK834" s="9">
        <f t="array" ref="AK834">PERCENTILE(IF($BC$5:$BC$2729="Y",$AY$5:$AY$2729),$AI834)</f>
        <v>1.0040135357868452</v>
      </c>
      <c r="AL834" s="9">
        <f t="array" ref="AL834">PERCENTILE(IF($BD$5:$BD$2729="Y",$AY$5:$AY$2729),$AI834)</f>
        <v>0.97258072870430257</v>
      </c>
      <c r="AM834" s="41" t="str">
        <f>IF(AI834&lt;$BJ$7,"Up","Down")</f>
        <v>Up</v>
      </c>
      <c r="AN834" s="41" t="str">
        <f>IF(AI834&lt;$BK$7,"Down","Up")</f>
        <v>Down</v>
      </c>
      <c r="AO834" s="9">
        <f t="array" ref="AO834">PERCENTILE(IF($BT$5:$BT$2729="Y",$BQ$5:$BQ$2729),$AI834)</f>
        <v>0.98008989802942525</v>
      </c>
      <c r="AP834" s="9">
        <f t="array" ref="AP834">PERCENTILE(IF($BU$5:$BU$2729="Y",$BQ$5:$BQ$2729),$AI834)</f>
        <v>1.0055775577382129</v>
      </c>
      <c r="AQ834" s="9">
        <f t="array" ref="AQ834">PERCENTILE(IF($BV$5:$BV$2729="Y",$BQ$5:$BQ$2729),$AI834)</f>
        <v>0.96092717265509753</v>
      </c>
      <c r="AR834" s="41" t="str">
        <f>IF(AI834&lt;$BJ$12,"Up","Down")</f>
        <v>Up</v>
      </c>
      <c r="AS834" s="41" t="str">
        <f>IF(AI834&lt;$BK$12,"Down","Up")</f>
        <v>Down</v>
      </c>
      <c r="AU834" s="4" t="str">
        <f>IF(AZ834=AZ835,IF(AZ834&gt;AZ833,AZ834&amp;"_O",""),AZ834&amp;"_C")</f>
        <v/>
      </c>
      <c r="AV834" s="7" t="str">
        <f>IF(RIGHT(AU834,1)="C",AX834/INDEX($AX$5:$AX$2729,MATCH(AZ834&amp;"_O",$AU$5:$AU$2729,0),1),"")</f>
        <v/>
      </c>
      <c r="AW834" s="38">
        <v>31373</v>
      </c>
      <c r="AX834" s="37">
        <v>201.52</v>
      </c>
      <c r="AY834" s="7">
        <f>AX834/AX833</f>
        <v>1.0172126596335369</v>
      </c>
      <c r="AZ834" s="4">
        <f>YEAR(AW834)</f>
        <v>1985</v>
      </c>
      <c r="BA834" s="2" t="s">
        <v>6</v>
      </c>
      <c r="BB834" s="12" t="str">
        <f>INDEX($CD$5:$CD$10,MATCH(BA834,$CC$5:$CC$10,0),1)</f>
        <v/>
      </c>
      <c r="BC834" s="12" t="str">
        <f>IF(AND(BB834="Y",AY834&gt;1),"Y","")</f>
        <v/>
      </c>
      <c r="BD834" s="12" t="str">
        <f>IF(AND(BB834="Y",AY834&lt;1),"Y","")</f>
        <v/>
      </c>
      <c r="BE834" s="12" t="str">
        <f>IF(AY834&gt;1,IF(AY833&gt;1,"Y",""),"")</f>
        <v>Y</v>
      </c>
      <c r="BF834" s="12" t="str">
        <f>IF(AY834&lt;1,IF(AY833&lt;1,"Y",""),"")</f>
        <v/>
      </c>
      <c r="BG834" s="2"/>
      <c r="BH834" s="2"/>
      <c r="BI834" s="2"/>
      <c r="BJ834" s="2"/>
      <c r="BK834" s="2"/>
      <c r="BL834" s="2"/>
      <c r="BM834" s="4" t="str">
        <f>IF(BR834=BR835,IF(BR834&gt;BR833,BR834&amp;"_O",""),BR834&amp;"_C")</f>
        <v>1986_C</v>
      </c>
      <c r="BN834" s="7">
        <f>IF(RIGHT(BM834,1)="C",BP834/INDEX($BP$5:$BP$2729,MATCH(BR834&amp;"_O",$BM$5:$BM$2729,0),1),"")</f>
        <v>1.0743015044519497</v>
      </c>
      <c r="BO834" s="38">
        <v>31772</v>
      </c>
      <c r="BP834" s="3">
        <v>349.9</v>
      </c>
      <c r="BQ834" s="7">
        <f>BP834/BP833</f>
        <v>0.99346961953435542</v>
      </c>
      <c r="BR834" s="4">
        <f>YEAR(BO834)</f>
        <v>1986</v>
      </c>
      <c r="BS834" s="2" t="s">
        <v>6</v>
      </c>
      <c r="BT834" s="12" t="str">
        <f>INDEX($CD$5:$CD$10,MATCH(BS834,$CC$5:$CC$10,0),1)</f>
        <v/>
      </c>
      <c r="BU834" s="12" t="str">
        <f>IF(AND(BT834="Y",BQ834&gt;1),"Y","")</f>
        <v/>
      </c>
      <c r="BV834" s="12" t="str">
        <f>IF(AND(BT834="Y",BQ834&lt;1),"Y","")</f>
        <v/>
      </c>
      <c r="BW834" s="12" t="str">
        <f>IF(BQ834&gt;1,IF(BQ833&gt;1,"Y",""),"")</f>
        <v/>
      </c>
      <c r="BX834" s="12" t="str">
        <f>IF(BQ834&lt;1,IF(BQ833&lt;1,"Y",""),"")</f>
        <v>Y</v>
      </c>
      <c r="BY834" s="2"/>
      <c r="BZ834" s="2"/>
      <c r="CA834" s="2"/>
    </row>
    <row r="835" spans="2:79">
      <c r="B835" s="4" t="str">
        <f>IF(G835=G836,IF(G835&gt;G834,G835&amp;"_O",""),G835&amp;"_C")</f>
        <v/>
      </c>
      <c r="C835" s="14">
        <f ca="1">RANDBETWEEN(0,1000)/1000</f>
        <v>0.35799999999999998</v>
      </c>
      <c r="D835" s="16">
        <f>D834+1</f>
        <v>831</v>
      </c>
      <c r="E835" s="10">
        <f>ROUNDDOWN(D835/52,0)+1</f>
        <v>16</v>
      </c>
      <c r="F835" s="15">
        <f>F834+7</f>
        <v>50437</v>
      </c>
      <c r="G835" s="4">
        <f>YEAR(F835)</f>
        <v>2038</v>
      </c>
      <c r="H835" s="33">
        <v>0.97899999999999998</v>
      </c>
      <c r="I835" s="33">
        <v>0.83799999999999997</v>
      </c>
      <c r="J835" s="33">
        <v>0.99299999999999999</v>
      </c>
      <c r="K835" s="16" t="str">
        <f>IF(M834&gt;1,"Up","Down")</f>
        <v>Down</v>
      </c>
      <c r="L835" s="16" t="str">
        <f>IF(K835="Up",IF(H835&lt;$BJ$7,"Up","Down"),IF(H835&lt;$BK$7,"Down","Up"))</f>
        <v>Up</v>
      </c>
      <c r="M835" s="17">
        <f>IF(L835="Up",INDEX($AK$5:$AK$1005,MATCH(I835,$AI$5:$AI$1005,0),1),INDEX($AL$5:$AL$1005,MATCH(J835,$AI$5:$AI$1005,0),1))</f>
        <v>1.0273151313577251</v>
      </c>
      <c r="N835" s="16" t="str">
        <f>IF(P834&gt;1,"Up","Down")</f>
        <v>Down</v>
      </c>
      <c r="O835" s="16" t="str">
        <f>IF(N835="Up",IF(H835&lt;$BJ$12,"Up","Down"),IF(H835&lt;$BK$12,"Down","Up"))</f>
        <v>Up</v>
      </c>
      <c r="P835" s="17">
        <f>IF(O835="Up",INDEX($AP$5:$AP$1005,MATCH(I835,$AI$5:$AI$1005,0),1),INDEX($AQ$5:$AQ$1005,MATCH(J835,$AI$5:$AI$1005,0),1))</f>
        <v>1.0368101218740564</v>
      </c>
      <c r="Q835" s="19">
        <f>T834</f>
        <v>94814.536605232395</v>
      </c>
      <c r="R835" s="19">
        <f>INDEX(model!$S$5:$S$35,MATCH(G835,model!$Q$5:$Q$35,0),1)*model!$O$5</f>
        <v>0</v>
      </c>
      <c r="S835" s="19">
        <f>IF(RIGHT(B835,1)="C",T834*INDEX(model!$T$5:$T$35,MATCH(G835,model!$Q$5:$Q$35,0),1),0)</f>
        <v>0</v>
      </c>
      <c r="T835" s="19">
        <f>(Q835+R835-S835)*M835</f>
        <v>97404.408127226154</v>
      </c>
      <c r="U835" s="19">
        <f>X834</f>
        <v>153564.10863093741</v>
      </c>
      <c r="V835" s="19">
        <f>INDEX(model!$S$5:$S$35,MATCH(G835,model!$Q$5:$Q$35,0),1)*model!$O$6</f>
        <v>0</v>
      </c>
      <c r="W835" s="19">
        <f>IF(RIGHT(B835,1)="C",X834*INDEX(model!$T$5:$T$35,MATCH(G835,model!$Q$5:$Q$35,0),1),0)</f>
        <v>0</v>
      </c>
      <c r="X835" s="19">
        <f>(U835+V835-W835)*P835</f>
        <v>159216.82218512305</v>
      </c>
      <c r="Y835" s="19"/>
      <c r="Z835" s="36" t="str">
        <f>K835&amp;L835</f>
        <v>DownUp</v>
      </c>
      <c r="AA835" s="36" t="str">
        <f>N835&amp;O835</f>
        <v>DownUp</v>
      </c>
      <c r="AB835" s="19"/>
      <c r="AC835" s="19"/>
      <c r="AD835" s="19"/>
      <c r="AE835" s="19"/>
      <c r="AI835" s="18">
        <f>ROUND(AI834-0.001,3)</f>
        <v>0.17</v>
      </c>
      <c r="AJ835" s="9">
        <f t="array" ref="AJ835">PERCENTILE(IF($BB$5:$BB$2729="Y",$AY$5:$AY$2729),$AI835)</f>
        <v>0.9838295458832621</v>
      </c>
      <c r="AK835" s="9">
        <f t="array" ref="AK835">PERCENTILE(IF($BC$5:$BC$2729="Y",$AY$5:$AY$2729),$AI835)</f>
        <v>1.0039657681519549</v>
      </c>
      <c r="AL835" s="9">
        <f t="array" ref="AL835">PERCENTILE(IF($BD$5:$BD$2729="Y",$AY$5:$AY$2729),$AI835)</f>
        <v>0.97252549097744201</v>
      </c>
      <c r="AM835" s="41" t="str">
        <f>IF(AI835&lt;$BJ$7,"Up","Down")</f>
        <v>Up</v>
      </c>
      <c r="AN835" s="41" t="str">
        <f>IF(AI835&lt;$BK$7,"Down","Up")</f>
        <v>Down</v>
      </c>
      <c r="AO835" s="9">
        <f t="array" ref="AO835">PERCENTILE(IF($BT$5:$BT$2729="Y",$BQ$5:$BQ$2729),$AI835)</f>
        <v>0.97997994327774718</v>
      </c>
      <c r="AP835" s="9">
        <f t="array" ref="AP835">PERCENTILE(IF($BU$5:$BU$2729="Y",$BQ$5:$BQ$2729),$AI835)</f>
        <v>1.0055474507469628</v>
      </c>
      <c r="AQ835" s="9">
        <f t="array" ref="AQ835">PERCENTILE(IF($BV$5:$BV$2729="Y",$BQ$5:$BQ$2729),$AI835)</f>
        <v>0.96081784878267507</v>
      </c>
      <c r="AR835" s="41" t="str">
        <f>IF(AI835&lt;$BJ$12,"Up","Down")</f>
        <v>Up</v>
      </c>
      <c r="AS835" s="41" t="str">
        <f>IF(AI835&lt;$BK$12,"Down","Up")</f>
        <v>Down</v>
      </c>
      <c r="AU835" s="4" t="str">
        <f>IF(AZ835=AZ836,IF(AZ835&gt;AZ834,AZ835&amp;"_O",""),AZ835&amp;"_C")</f>
        <v/>
      </c>
      <c r="AV835" s="7" t="str">
        <f>IF(RIGHT(AU835,1)="C",AX835/INDEX($AX$5:$AX$2729,MATCH(AZ835&amp;"_O",$AU$5:$AU$2729,0),1),"")</f>
        <v/>
      </c>
      <c r="AW835" s="38">
        <v>31380</v>
      </c>
      <c r="AX835" s="37">
        <v>202.17</v>
      </c>
      <c r="AY835" s="7">
        <f>AX835/AX834</f>
        <v>1.0032254863040888</v>
      </c>
      <c r="AZ835" s="4">
        <f>YEAR(AW835)</f>
        <v>1985</v>
      </c>
      <c r="BA835" s="2" t="s">
        <v>6</v>
      </c>
      <c r="BB835" s="12" t="str">
        <f>INDEX($CD$5:$CD$10,MATCH(BA835,$CC$5:$CC$10,0),1)</f>
        <v/>
      </c>
      <c r="BC835" s="12" t="str">
        <f>IF(AND(BB835="Y",AY835&gt;1),"Y","")</f>
        <v/>
      </c>
      <c r="BD835" s="12" t="str">
        <f>IF(AND(BB835="Y",AY835&lt;1),"Y","")</f>
        <v/>
      </c>
      <c r="BE835" s="12" t="str">
        <f>IF(AY835&gt;1,IF(AY834&gt;1,"Y",""),"")</f>
        <v>Y</v>
      </c>
      <c r="BF835" s="12" t="str">
        <f>IF(AY835&lt;1,IF(AY834&lt;1,"Y",""),"")</f>
        <v/>
      </c>
      <c r="BG835" s="2"/>
      <c r="BH835" s="2"/>
      <c r="BI835" s="2"/>
      <c r="BJ835" s="2"/>
      <c r="BK835" s="2"/>
      <c r="BL835" s="2"/>
      <c r="BM835" s="4" t="str">
        <f>IF(BR835=BR836,IF(BR835&gt;BR834,BR835&amp;"_O",""),BR835&amp;"_C")</f>
        <v>1987_O</v>
      </c>
      <c r="BN835" s="7" t="str">
        <f>IF(RIGHT(BM835,1)="C",BP835/INDEX($BP$5:$BP$2729,MATCH(BR835&amp;"_O",$BM$5:$BM$2729,0),1),"")</f>
        <v/>
      </c>
      <c r="BO835" s="38">
        <v>31779</v>
      </c>
      <c r="BP835" s="3">
        <v>353.2</v>
      </c>
      <c r="BQ835" s="7">
        <f>BP835/BP834</f>
        <v>1.0094312660760218</v>
      </c>
      <c r="BR835" s="4">
        <f>YEAR(BO835)</f>
        <v>1987</v>
      </c>
      <c r="BS835" s="2" t="s">
        <v>6</v>
      </c>
      <c r="BT835" s="12" t="str">
        <f>INDEX($CD$5:$CD$10,MATCH(BS835,$CC$5:$CC$10,0),1)</f>
        <v/>
      </c>
      <c r="BU835" s="12" t="str">
        <f>IF(AND(BT835="Y",BQ835&gt;1),"Y","")</f>
        <v/>
      </c>
      <c r="BV835" s="12" t="str">
        <f>IF(AND(BT835="Y",BQ835&lt;1),"Y","")</f>
        <v/>
      </c>
      <c r="BW835" s="12" t="str">
        <f>IF(BQ835&gt;1,IF(BQ834&gt;1,"Y",""),"")</f>
        <v/>
      </c>
      <c r="BX835" s="12" t="str">
        <f>IF(BQ835&lt;1,IF(BQ834&lt;1,"Y",""),"")</f>
        <v/>
      </c>
      <c r="BY835" s="2"/>
      <c r="BZ835" s="2"/>
      <c r="CA835" s="2"/>
    </row>
    <row r="836" spans="2:79">
      <c r="B836" s="4" t="str">
        <f>IF(G836=G837,IF(G836&gt;G835,G836&amp;"_O",""),G836&amp;"_C")</f>
        <v/>
      </c>
      <c r="C836" s="14">
        <f ca="1">RANDBETWEEN(0,1000)/1000</f>
        <v>0.27700000000000002</v>
      </c>
      <c r="D836" s="16">
        <f>D835+1</f>
        <v>832</v>
      </c>
      <c r="E836" s="10">
        <f>ROUNDDOWN(D836/52,0)+1</f>
        <v>17</v>
      </c>
      <c r="F836" s="15">
        <f>F835+7</f>
        <v>50444</v>
      </c>
      <c r="G836" s="4">
        <f>YEAR(F836)</f>
        <v>2038</v>
      </c>
      <c r="H836" s="33">
        <v>0.64100000000000001</v>
      </c>
      <c r="I836" s="33">
        <v>0.78700000000000003</v>
      </c>
      <c r="J836" s="33">
        <v>0.253</v>
      </c>
      <c r="K836" s="16" t="str">
        <f>IF(M835&gt;1,"Up","Down")</f>
        <v>Up</v>
      </c>
      <c r="L836" s="16" t="str">
        <f>IF(K836="Up",IF(H836&lt;$BJ$7,"Up","Down"),IF(H836&lt;$BK$7,"Down","Up"))</f>
        <v>Down</v>
      </c>
      <c r="M836" s="17">
        <f>IF(L836="Up",INDEX($AK$5:$AK$1005,MATCH(I836,$AI$5:$AI$1005,0),1),INDEX($AL$5:$AL$1005,MATCH(J836,$AI$5:$AI$1005,0),1))</f>
        <v>0.97774567302755433</v>
      </c>
      <c r="N836" s="16" t="str">
        <f>IF(P835&gt;1,"Up","Down")</f>
        <v>Up</v>
      </c>
      <c r="O836" s="16" t="str">
        <f>IF(N836="Up",IF(H836&lt;$BJ$12,"Up","Down"),IF(H836&lt;$BK$12,"Down","Up"))</f>
        <v>Down</v>
      </c>
      <c r="P836" s="17">
        <f>IF(O836="Up",INDEX($AP$5:$AP$1005,MATCH(I836,$AI$5:$AI$1005,0),1),INDEX($AQ$5:$AQ$1005,MATCH(J836,$AI$5:$AI$1005,0),1))</f>
        <v>0.97038695435265709</v>
      </c>
      <c r="Q836" s="19">
        <f>T835</f>
        <v>97404.408127226154</v>
      </c>
      <c r="R836" s="19">
        <f>INDEX(model!$S$5:$S$35,MATCH(G836,model!$Q$5:$Q$35,0),1)*model!$O$5</f>
        <v>0</v>
      </c>
      <c r="S836" s="19">
        <f>IF(RIGHT(B836,1)="C",T835*INDEX(model!$T$5:$T$35,MATCH(G836,model!$Q$5:$Q$35,0),1),0)</f>
        <v>0</v>
      </c>
      <c r="T836" s="19">
        <f>(Q836+R836-S836)*M836</f>
        <v>95236.738580205318</v>
      </c>
      <c r="U836" s="19">
        <f>X835</f>
        <v>159216.82218512305</v>
      </c>
      <c r="V836" s="19">
        <f>INDEX(model!$S$5:$S$35,MATCH(G836,model!$Q$5:$Q$35,0),1)*model!$O$6</f>
        <v>0</v>
      </c>
      <c r="W836" s="19">
        <f>IF(RIGHT(B836,1)="C",X835*INDEX(model!$T$5:$T$35,MATCH(G836,model!$Q$5:$Q$35,0),1),0)</f>
        <v>0</v>
      </c>
      <c r="X836" s="19">
        <f>(U836+V836-W836)*P836</f>
        <v>154501.92716193013</v>
      </c>
      <c r="Y836" s="19"/>
      <c r="Z836" s="36" t="str">
        <f>K836&amp;L836</f>
        <v>UpDown</v>
      </c>
      <c r="AA836" s="36" t="str">
        <f>N836&amp;O836</f>
        <v>UpDown</v>
      </c>
      <c r="AB836" s="19"/>
      <c r="AC836" s="19"/>
      <c r="AD836" s="19"/>
      <c r="AE836" s="19"/>
      <c r="AI836" s="18">
        <f>ROUND(AI835-0.001,3)</f>
        <v>0.16900000000000001</v>
      </c>
      <c r="AJ836" s="9">
        <f t="array" ref="AJ836">PERCENTILE(IF($BB$5:$BB$2729="Y",$AY$5:$AY$2729),$AI836)</f>
        <v>0.98367502035297427</v>
      </c>
      <c r="AK836" s="9">
        <f t="array" ref="AK836">PERCENTILE(IF($BC$5:$BC$2729="Y",$AY$5:$AY$2729),$AI836)</f>
        <v>1.0039525052079228</v>
      </c>
      <c r="AL836" s="9">
        <f t="array" ref="AL836">PERCENTILE(IF($BD$5:$BD$2729="Y",$AY$5:$AY$2729),$AI836)</f>
        <v>0.97245624998323776</v>
      </c>
      <c r="AM836" s="41" t="str">
        <f>IF(AI836&lt;$BJ$7,"Up","Down")</f>
        <v>Up</v>
      </c>
      <c r="AN836" s="41" t="str">
        <f>IF(AI836&lt;$BK$7,"Down","Up")</f>
        <v>Down</v>
      </c>
      <c r="AO836" s="9">
        <f t="array" ref="AO836">PERCENTILE(IF($BT$5:$BT$2729="Y",$BQ$5:$BQ$2729),$AI836)</f>
        <v>0.97996328498101093</v>
      </c>
      <c r="AP836" s="9">
        <f t="array" ref="AP836">PERCENTILE(IF($BU$5:$BU$2729="Y",$BQ$5:$BQ$2729),$AI836)</f>
        <v>1.0055152606051796</v>
      </c>
      <c r="AQ836" s="9">
        <f t="array" ref="AQ836">PERCENTILE(IF($BV$5:$BV$2729="Y",$BQ$5:$BQ$2729),$AI836)</f>
        <v>0.96071549833839298</v>
      </c>
      <c r="AR836" s="41" t="str">
        <f>IF(AI836&lt;$BJ$12,"Up","Down")</f>
        <v>Up</v>
      </c>
      <c r="AS836" s="41" t="str">
        <f>IF(AI836&lt;$BK$12,"Down","Up")</f>
        <v>Down</v>
      </c>
      <c r="AU836" s="4" t="str">
        <f>IF(AZ836=AZ837,IF(AZ836&gt;AZ835,AZ836&amp;"_O",""),AZ836&amp;"_C")</f>
        <v/>
      </c>
      <c r="AV836" s="7" t="str">
        <f>IF(RIGHT(AU836,1)="C",AX836/INDEX($AX$5:$AX$2729,MATCH(AZ836&amp;"_O",$AU$5:$AU$2729,0),1),"")</f>
        <v/>
      </c>
      <c r="AW836" s="38">
        <v>31387</v>
      </c>
      <c r="AX836" s="37">
        <v>202.99</v>
      </c>
      <c r="AY836" s="7">
        <f>AX836/AX835</f>
        <v>1.0040559924815751</v>
      </c>
      <c r="AZ836" s="4">
        <f>YEAR(AW836)</f>
        <v>1985</v>
      </c>
      <c r="BA836" s="2" t="s">
        <v>6</v>
      </c>
      <c r="BB836" s="12" t="str">
        <f>INDEX($CD$5:$CD$10,MATCH(BA836,$CC$5:$CC$10,0),1)</f>
        <v/>
      </c>
      <c r="BC836" s="12" t="str">
        <f>IF(AND(BB836="Y",AY836&gt;1),"Y","")</f>
        <v/>
      </c>
      <c r="BD836" s="12" t="str">
        <f>IF(AND(BB836="Y",AY836&lt;1),"Y","")</f>
        <v/>
      </c>
      <c r="BE836" s="12" t="str">
        <f>IF(AY836&gt;1,IF(AY835&gt;1,"Y",""),"")</f>
        <v>Y</v>
      </c>
      <c r="BF836" s="12" t="str">
        <f>IF(AY836&lt;1,IF(AY835&lt;1,"Y",""),"")</f>
        <v/>
      </c>
      <c r="BG836" s="2"/>
      <c r="BH836" s="2"/>
      <c r="BI836" s="2"/>
      <c r="BJ836" s="2"/>
      <c r="BK836" s="2"/>
      <c r="BL836" s="2"/>
      <c r="BM836" s="4" t="str">
        <f>IF(BR836=BR837,IF(BR836&gt;BR835,BR836&amp;"_O",""),BR836&amp;"_C")</f>
        <v/>
      </c>
      <c r="BN836" s="7" t="str">
        <f>IF(RIGHT(BM836,1)="C",BP836/INDEX($BP$5:$BP$2729,MATCH(BR836&amp;"_O",$BM$5:$BM$2729,0),1),"")</f>
        <v/>
      </c>
      <c r="BO836" s="38">
        <v>31786</v>
      </c>
      <c r="BP836" s="3">
        <v>380.7</v>
      </c>
      <c r="BQ836" s="7">
        <f>BP836/BP835</f>
        <v>1.0778595696489242</v>
      </c>
      <c r="BR836" s="4">
        <f>YEAR(BO836)</f>
        <v>1987</v>
      </c>
      <c r="BS836" s="2" t="s">
        <v>6</v>
      </c>
      <c r="BT836" s="12" t="str">
        <f>INDEX($CD$5:$CD$10,MATCH(BS836,$CC$5:$CC$10,0),1)</f>
        <v/>
      </c>
      <c r="BU836" s="12" t="str">
        <f>IF(AND(BT836="Y",BQ836&gt;1),"Y","")</f>
        <v/>
      </c>
      <c r="BV836" s="12" t="str">
        <f>IF(AND(BT836="Y",BQ836&lt;1),"Y","")</f>
        <v/>
      </c>
      <c r="BW836" s="12" t="str">
        <f>IF(BQ836&gt;1,IF(BQ835&gt;1,"Y",""),"")</f>
        <v>Y</v>
      </c>
      <c r="BX836" s="12" t="str">
        <f>IF(BQ836&lt;1,IF(BQ835&lt;1,"Y",""),"")</f>
        <v/>
      </c>
      <c r="BY836" s="2"/>
      <c r="BZ836" s="2"/>
      <c r="CA836" s="2"/>
    </row>
    <row r="837" spans="2:79">
      <c r="B837" s="4" t="str">
        <f>IF(G837=G838,IF(G837&gt;G836,G837&amp;"_O",""),G837&amp;"_C")</f>
        <v/>
      </c>
      <c r="C837" s="14">
        <f ca="1">RANDBETWEEN(0,1000)/1000</f>
        <v>0.27500000000000002</v>
      </c>
      <c r="D837" s="16">
        <f>D836+1</f>
        <v>833</v>
      </c>
      <c r="E837" s="10">
        <f>ROUNDDOWN(D837/52,0)+1</f>
        <v>17</v>
      </c>
      <c r="F837" s="15">
        <f>F836+7</f>
        <v>50451</v>
      </c>
      <c r="G837" s="4">
        <f>YEAR(F837)</f>
        <v>2038</v>
      </c>
      <c r="H837" s="33">
        <v>0.66200000000000003</v>
      </c>
      <c r="I837" s="33">
        <v>0.63900000000000001</v>
      </c>
      <c r="J837" s="33">
        <v>0.30199999999999999</v>
      </c>
      <c r="K837" s="16" t="str">
        <f>IF(M836&gt;1,"Up","Down")</f>
        <v>Down</v>
      </c>
      <c r="L837" s="16" t="str">
        <f>IF(K837="Up",IF(H837&lt;$BJ$7,"Up","Down"),IF(H837&lt;$BK$7,"Down","Up"))</f>
        <v>Up</v>
      </c>
      <c r="M837" s="17">
        <f>IF(L837="Up",INDEX($AK$5:$AK$1005,MATCH(I837,$AI$5:$AI$1005,0),1),INDEX($AL$5:$AL$1005,MATCH(J837,$AI$5:$AI$1005,0),1))</f>
        <v>1.0164162165890855</v>
      </c>
      <c r="N837" s="16" t="str">
        <f>IF(P836&gt;1,"Up","Down")</f>
        <v>Down</v>
      </c>
      <c r="O837" s="16" t="str">
        <f>IF(N837="Up",IF(H837&lt;$BJ$12,"Up","Down"),IF(H837&lt;$BK$12,"Down","Up"))</f>
        <v>Up</v>
      </c>
      <c r="P837" s="17">
        <f>IF(O837="Up",INDEX($AP$5:$AP$1005,MATCH(I837,$AI$5:$AI$1005,0),1),INDEX($AQ$5:$AQ$1005,MATCH(J837,$AI$5:$AI$1005,0),1))</f>
        <v>1.0233937140462235</v>
      </c>
      <c r="Q837" s="19">
        <f>T836</f>
        <v>95236.738580205318</v>
      </c>
      <c r="R837" s="19">
        <f>INDEX(model!$S$5:$S$35,MATCH(G837,model!$Q$5:$Q$35,0),1)*model!$O$5</f>
        <v>0</v>
      </c>
      <c r="S837" s="19">
        <f>IF(RIGHT(B837,1)="C",T836*INDEX(model!$T$5:$T$35,MATCH(G837,model!$Q$5:$Q$35,0),1),0)</f>
        <v>0</v>
      </c>
      <c r="T837" s="19">
        <f>(Q837+R837-S837)*M837</f>
        <v>96800.165507976082</v>
      </c>
      <c r="U837" s="19">
        <f>X836</f>
        <v>154501.92716193013</v>
      </c>
      <c r="V837" s="19">
        <f>INDEX(model!$S$5:$S$35,MATCH(G837,model!$Q$5:$Q$35,0),1)*model!$O$6</f>
        <v>0</v>
      </c>
      <c r="W837" s="19">
        <f>IF(RIGHT(B837,1)="C",X836*INDEX(model!$T$5:$T$35,MATCH(G837,model!$Q$5:$Q$35,0),1),0)</f>
        <v>0</v>
      </c>
      <c r="X837" s="19">
        <f>(U837+V837-W837)*P837</f>
        <v>158116.30106554678</v>
      </c>
      <c r="Y837" s="19"/>
      <c r="Z837" s="36" t="str">
        <f>K837&amp;L837</f>
        <v>DownUp</v>
      </c>
      <c r="AA837" s="36" t="str">
        <f>N837&amp;O837</f>
        <v>DownUp</v>
      </c>
      <c r="AB837" s="19"/>
      <c r="AC837" s="19"/>
      <c r="AD837" s="19"/>
      <c r="AE837" s="19"/>
      <c r="AI837" s="18">
        <f>ROUND(AI836-0.001,3)</f>
        <v>0.16800000000000001</v>
      </c>
      <c r="AJ837" s="9">
        <f t="array" ref="AJ837">PERCENTILE(IF($BB$5:$BB$2729="Y",$AY$5:$AY$2729),$AI837)</f>
        <v>0.98364883893141519</v>
      </c>
      <c r="AK837" s="9">
        <f t="array" ref="AK837">PERCENTILE(IF($BC$5:$BC$2729="Y",$AY$5:$AY$2729),$AI837)</f>
        <v>1.0039512284195276</v>
      </c>
      <c r="AL837" s="9">
        <f t="array" ref="AL837">PERCENTILE(IF($BD$5:$BD$2729="Y",$AY$5:$AY$2729),$AI837)</f>
        <v>0.97238161696157632</v>
      </c>
      <c r="AM837" s="41" t="str">
        <f>IF(AI837&lt;$BJ$7,"Up","Down")</f>
        <v>Up</v>
      </c>
      <c r="AN837" s="41" t="str">
        <f>IF(AI837&lt;$BK$7,"Down","Up")</f>
        <v>Down</v>
      </c>
      <c r="AO837" s="9">
        <f t="array" ref="AO837">PERCENTILE(IF($BT$5:$BT$2729="Y",$BQ$5:$BQ$2729),$AI837)</f>
        <v>0.97988680277583784</v>
      </c>
      <c r="AP837" s="9">
        <f t="array" ref="AP837">PERCENTILE(IF($BU$5:$BU$2729="Y",$BQ$5:$BQ$2729),$AI837)</f>
        <v>1.0055101379046851</v>
      </c>
      <c r="AQ837" s="9">
        <f t="array" ref="AQ837">PERCENTILE(IF($BV$5:$BV$2729="Y",$BQ$5:$BQ$2729),$AI837)</f>
        <v>0.96051677115907563</v>
      </c>
      <c r="AR837" s="41" t="str">
        <f>IF(AI837&lt;$BJ$12,"Up","Down")</f>
        <v>Up</v>
      </c>
      <c r="AS837" s="41" t="str">
        <f>IF(AI837&lt;$BK$12,"Down","Up")</f>
        <v>Down</v>
      </c>
      <c r="AU837" s="4" t="str">
        <f>IF(AZ837=AZ838,IF(AZ837&gt;AZ836,AZ837&amp;"_O",""),AZ837&amp;"_C")</f>
        <v/>
      </c>
      <c r="AV837" s="7" t="str">
        <f>IF(RIGHT(AU837,1)="C",AX837/INDEX($AX$5:$AX$2729,MATCH(AZ837&amp;"_O",$AU$5:$AU$2729,0),1),"")</f>
        <v/>
      </c>
      <c r="AW837" s="38">
        <v>31394</v>
      </c>
      <c r="AX837" s="37">
        <v>209.94</v>
      </c>
      <c r="AY837" s="7">
        <f>AX837/AX836</f>
        <v>1.0342381398098428</v>
      </c>
      <c r="AZ837" s="4">
        <f>YEAR(AW837)</f>
        <v>1985</v>
      </c>
      <c r="BA837" s="2" t="s">
        <v>6</v>
      </c>
      <c r="BB837" s="12" t="str">
        <f>INDEX($CD$5:$CD$10,MATCH(BA837,$CC$5:$CC$10,0),1)</f>
        <v/>
      </c>
      <c r="BC837" s="12" t="str">
        <f>IF(AND(BB837="Y",AY837&gt;1),"Y","")</f>
        <v/>
      </c>
      <c r="BD837" s="12" t="str">
        <f>IF(AND(BB837="Y",AY837&lt;1),"Y","")</f>
        <v/>
      </c>
      <c r="BE837" s="12" t="str">
        <f>IF(AY837&gt;1,IF(AY836&gt;1,"Y",""),"")</f>
        <v>Y</v>
      </c>
      <c r="BF837" s="12" t="str">
        <f>IF(AY837&lt;1,IF(AY836&lt;1,"Y",""),"")</f>
        <v/>
      </c>
      <c r="BG837" s="2"/>
      <c r="BH837" s="2"/>
      <c r="BI837" s="2"/>
      <c r="BJ837" s="2"/>
      <c r="BK837" s="2"/>
      <c r="BL837" s="2"/>
      <c r="BM837" s="4" t="str">
        <f>IF(BR837=BR838,IF(BR837&gt;BR836,BR837&amp;"_O",""),BR837&amp;"_C")</f>
        <v/>
      </c>
      <c r="BN837" s="7" t="str">
        <f>IF(RIGHT(BM837,1)="C",BP837/INDEX($BP$5:$BP$2729,MATCH(BR837&amp;"_O",$BM$5:$BM$2729,0),1),"")</f>
        <v/>
      </c>
      <c r="BO837" s="38">
        <v>31793</v>
      </c>
      <c r="BP837" s="3">
        <v>389.9</v>
      </c>
      <c r="BQ837" s="7">
        <f>BP837/BP836</f>
        <v>1.0241660099816128</v>
      </c>
      <c r="BR837" s="4">
        <f>YEAR(BO837)</f>
        <v>1987</v>
      </c>
      <c r="BS837" s="2" t="s">
        <v>6</v>
      </c>
      <c r="BT837" s="12" t="str">
        <f>INDEX($CD$5:$CD$10,MATCH(BS837,$CC$5:$CC$10,0),1)</f>
        <v/>
      </c>
      <c r="BU837" s="12" t="str">
        <f>IF(AND(BT837="Y",BQ837&gt;1),"Y","")</f>
        <v/>
      </c>
      <c r="BV837" s="12" t="str">
        <f>IF(AND(BT837="Y",BQ837&lt;1),"Y","")</f>
        <v/>
      </c>
      <c r="BW837" s="12" t="str">
        <f>IF(BQ837&gt;1,IF(BQ836&gt;1,"Y",""),"")</f>
        <v>Y</v>
      </c>
      <c r="BX837" s="12" t="str">
        <f>IF(BQ837&lt;1,IF(BQ836&lt;1,"Y",""),"")</f>
        <v/>
      </c>
      <c r="BY837" s="2"/>
      <c r="BZ837" s="2"/>
      <c r="CA837" s="2"/>
    </row>
    <row r="838" spans="2:79">
      <c r="B838" s="4" t="str">
        <f>IF(G838=G839,IF(G838&gt;G837,G838&amp;"_O",""),G838&amp;"_C")</f>
        <v/>
      </c>
      <c r="C838" s="14">
        <f ca="1">RANDBETWEEN(0,1000)/1000</f>
        <v>8.2000000000000003E-2</v>
      </c>
      <c r="D838" s="16">
        <f>D837+1</f>
        <v>834</v>
      </c>
      <c r="E838" s="10">
        <f>ROUNDDOWN(D838/52,0)+1</f>
        <v>17</v>
      </c>
      <c r="F838" s="15">
        <f>F837+7</f>
        <v>50458</v>
      </c>
      <c r="G838" s="4">
        <f>YEAR(F838)</f>
        <v>2038</v>
      </c>
      <c r="H838" s="33">
        <v>0.77800000000000002</v>
      </c>
      <c r="I838" s="33">
        <v>0.67400000000000004</v>
      </c>
      <c r="J838" s="33">
        <v>0.182</v>
      </c>
      <c r="K838" s="16" t="str">
        <f>IF(M837&gt;1,"Up","Down")</f>
        <v>Up</v>
      </c>
      <c r="L838" s="16" t="str">
        <f>IF(K838="Up",IF(H838&lt;$BJ$7,"Up","Down"),IF(H838&lt;$BK$7,"Down","Up"))</f>
        <v>Down</v>
      </c>
      <c r="M838" s="17">
        <f>IF(L838="Up",INDEX($AK$5:$AK$1005,MATCH(I838,$AI$5:$AI$1005,0),1),INDEX($AL$5:$AL$1005,MATCH(J838,$AI$5:$AI$1005,0),1))</f>
        <v>0.97350730750676595</v>
      </c>
      <c r="N838" s="16" t="str">
        <f>IF(P837&gt;1,"Up","Down")</f>
        <v>Up</v>
      </c>
      <c r="O838" s="16" t="str">
        <f>IF(N838="Up",IF(H838&lt;$BJ$12,"Up","Down"),IF(H838&lt;$BK$12,"Down","Up"))</f>
        <v>Down</v>
      </c>
      <c r="P838" s="17">
        <f>IF(O838="Up",INDEX($AP$5:$AP$1005,MATCH(I838,$AI$5:$AI$1005,0),1),INDEX($AQ$5:$AQ$1005,MATCH(J838,$AI$5:$AI$1005,0),1))</f>
        <v>0.96250317222821824</v>
      </c>
      <c r="Q838" s="19">
        <f>T837</f>
        <v>96800.165507976082</v>
      </c>
      <c r="R838" s="19">
        <f>INDEX(model!$S$5:$S$35,MATCH(G838,model!$Q$5:$Q$35,0),1)*model!$O$5</f>
        <v>0</v>
      </c>
      <c r="S838" s="19">
        <f>IF(RIGHT(B838,1)="C",T837*INDEX(model!$T$5:$T$35,MATCH(G838,model!$Q$5:$Q$35,0),1),0)</f>
        <v>0</v>
      </c>
      <c r="T838" s="19">
        <f>(Q838+R838-S838)*M838</f>
        <v>94235.668489879114</v>
      </c>
      <c r="U838" s="19">
        <f>X837</f>
        <v>158116.30106554678</v>
      </c>
      <c r="V838" s="19">
        <f>INDEX(model!$S$5:$S$35,MATCH(G838,model!$Q$5:$Q$35,0),1)*model!$O$6</f>
        <v>0</v>
      </c>
      <c r="W838" s="19">
        <f>IF(RIGHT(B838,1)="C",X837*INDEX(model!$T$5:$T$35,MATCH(G838,model!$Q$5:$Q$35,0),1),0)</f>
        <v>0</v>
      </c>
      <c r="X838" s="19">
        <f>(U838+V838-W838)*P838</f>
        <v>152187.44135658079</v>
      </c>
      <c r="Y838" s="19"/>
      <c r="Z838" s="36" t="str">
        <f>K838&amp;L838</f>
        <v>UpDown</v>
      </c>
      <c r="AA838" s="36" t="str">
        <f>N838&amp;O838</f>
        <v>UpDown</v>
      </c>
      <c r="AB838" s="19"/>
      <c r="AC838" s="19"/>
      <c r="AD838" s="19"/>
      <c r="AE838" s="19"/>
      <c r="AI838" s="18">
        <f>ROUND(AI837-0.001,3)</f>
        <v>0.16700000000000001</v>
      </c>
      <c r="AJ838" s="9">
        <f t="array" ref="AJ838">PERCENTILE(IF($BB$5:$BB$2729="Y",$AY$5:$AY$2729),$AI838)</f>
        <v>0.98358712621724009</v>
      </c>
      <c r="AK838" s="9">
        <f t="array" ref="AK838">PERCENTILE(IF($BC$5:$BC$2729="Y",$AY$5:$AY$2729),$AI838)</f>
        <v>1.0039476108384191</v>
      </c>
      <c r="AL838" s="9">
        <f t="array" ref="AL838">PERCENTILE(IF($BD$5:$BD$2729="Y",$AY$5:$AY$2729),$AI838)</f>
        <v>0.97230991820118096</v>
      </c>
      <c r="AM838" s="41" t="str">
        <f>IF(AI838&lt;$BJ$7,"Up","Down")</f>
        <v>Up</v>
      </c>
      <c r="AN838" s="41" t="str">
        <f>IF(AI838&lt;$BK$7,"Down","Up")</f>
        <v>Down</v>
      </c>
      <c r="AO838" s="9">
        <f t="array" ref="AO838">PERCENTILE(IF($BT$5:$BT$2729="Y",$BQ$5:$BQ$2729),$AI838)</f>
        <v>0.97975084159160086</v>
      </c>
      <c r="AP838" s="9">
        <f t="array" ref="AP838">PERCENTILE(IF($BU$5:$BU$2729="Y",$BQ$5:$BQ$2729),$AI838)</f>
        <v>1.005488351280029</v>
      </c>
      <c r="AQ838" s="9">
        <f t="array" ref="AQ838">PERCENTILE(IF($BV$5:$BV$2729="Y",$BQ$5:$BQ$2729),$AI838)</f>
        <v>0.96039006795008719</v>
      </c>
      <c r="AR838" s="41" t="str">
        <f>IF(AI838&lt;$BJ$12,"Up","Down")</f>
        <v>Up</v>
      </c>
      <c r="AS838" s="41" t="str">
        <f>IF(AI838&lt;$BK$12,"Down","Up")</f>
        <v>Down</v>
      </c>
      <c r="AU838" s="4" t="str">
        <f>IF(AZ838=AZ839,IF(AZ838&gt;AZ837,AZ838&amp;"_O",""),AZ838&amp;"_C")</f>
        <v/>
      </c>
      <c r="AV838" s="7" t="str">
        <f>IF(RIGHT(AU838,1)="C",AX838/INDEX($AX$5:$AX$2729,MATCH(AZ838&amp;"_O",$AU$5:$AU$2729,0),1),"")</f>
        <v/>
      </c>
      <c r="AW838" s="38">
        <v>31401</v>
      </c>
      <c r="AX838" s="37">
        <v>210.94</v>
      </c>
      <c r="AY838" s="7">
        <f>AX838/AX837</f>
        <v>1.0047632656949606</v>
      </c>
      <c r="AZ838" s="4">
        <f>YEAR(AW838)</f>
        <v>1985</v>
      </c>
      <c r="BA838" s="2" t="s">
        <v>6</v>
      </c>
      <c r="BB838" s="12" t="str">
        <f>INDEX($CD$5:$CD$10,MATCH(BA838,$CC$5:$CC$10,0),1)</f>
        <v/>
      </c>
      <c r="BC838" s="12" t="str">
        <f>IF(AND(BB838="Y",AY838&gt;1),"Y","")</f>
        <v/>
      </c>
      <c r="BD838" s="12" t="str">
        <f>IF(AND(BB838="Y",AY838&lt;1),"Y","")</f>
        <v/>
      </c>
      <c r="BE838" s="12" t="str">
        <f>IF(AY838&gt;1,IF(AY837&gt;1,"Y",""),"")</f>
        <v>Y</v>
      </c>
      <c r="BF838" s="12" t="str">
        <f>IF(AY838&lt;1,IF(AY837&lt;1,"Y",""),"")</f>
        <v/>
      </c>
      <c r="BG838" s="2"/>
      <c r="BH838" s="2"/>
      <c r="BI838" s="2"/>
      <c r="BJ838" s="2"/>
      <c r="BK838" s="2"/>
      <c r="BL838" s="2"/>
      <c r="BM838" s="4" t="str">
        <f>IF(BR838=BR839,IF(BR838&gt;BR837,BR838&amp;"_O",""),BR838&amp;"_C")</f>
        <v/>
      </c>
      <c r="BN838" s="7" t="str">
        <f>IF(RIGHT(BM838,1)="C",BP838/INDEX($BP$5:$BP$2729,MATCH(BR838&amp;"_O",$BM$5:$BM$2729,0),1),"")</f>
        <v/>
      </c>
      <c r="BO838" s="38">
        <v>31800</v>
      </c>
      <c r="BP838" s="3">
        <v>392.2</v>
      </c>
      <c r="BQ838" s="7">
        <f>BP838/BP837</f>
        <v>1.0058989484483201</v>
      </c>
      <c r="BR838" s="4">
        <f>YEAR(BO838)</f>
        <v>1987</v>
      </c>
      <c r="BS838" s="2" t="s">
        <v>6</v>
      </c>
      <c r="BT838" s="12" t="str">
        <f>INDEX($CD$5:$CD$10,MATCH(BS838,$CC$5:$CC$10,0),1)</f>
        <v/>
      </c>
      <c r="BU838" s="12" t="str">
        <f>IF(AND(BT838="Y",BQ838&gt;1),"Y","")</f>
        <v/>
      </c>
      <c r="BV838" s="12" t="str">
        <f>IF(AND(BT838="Y",BQ838&lt;1),"Y","")</f>
        <v/>
      </c>
      <c r="BW838" s="12" t="str">
        <f>IF(BQ838&gt;1,IF(BQ837&gt;1,"Y",""),"")</f>
        <v>Y</v>
      </c>
      <c r="BX838" s="12" t="str">
        <f>IF(BQ838&lt;1,IF(BQ837&lt;1,"Y",""),"")</f>
        <v/>
      </c>
      <c r="BY838" s="2"/>
      <c r="BZ838" s="2"/>
      <c r="CA838" s="2"/>
    </row>
    <row r="839" spans="2:79">
      <c r="B839" s="4" t="str">
        <f>IF(G839=G840,IF(G839&gt;G838,G839&amp;"_O",""),G839&amp;"_C")</f>
        <v/>
      </c>
      <c r="C839" s="14">
        <f ca="1">RANDBETWEEN(0,1000)/1000</f>
        <v>0.85399999999999998</v>
      </c>
      <c r="D839" s="16">
        <f>D838+1</f>
        <v>835</v>
      </c>
      <c r="E839" s="10">
        <f>ROUNDDOWN(D839/52,0)+1</f>
        <v>17</v>
      </c>
      <c r="F839" s="15">
        <f>F838+7</f>
        <v>50465</v>
      </c>
      <c r="G839" s="4">
        <f>YEAR(F839)</f>
        <v>2038</v>
      </c>
      <c r="H839" s="33">
        <v>0.16400000000000001</v>
      </c>
      <c r="I839" s="33">
        <v>0.222</v>
      </c>
      <c r="J839" s="33">
        <v>0.156</v>
      </c>
      <c r="K839" s="16" t="str">
        <f>IF(M838&gt;1,"Up","Down")</f>
        <v>Down</v>
      </c>
      <c r="L839" s="16" t="str">
        <f>IF(K839="Up",IF(H839&lt;$BJ$7,"Up","Down"),IF(H839&lt;$BK$7,"Down","Up"))</f>
        <v>Down</v>
      </c>
      <c r="M839" s="17">
        <f>IF(L839="Up",INDEX($AK$5:$AK$1005,MATCH(I839,$AI$5:$AI$1005,0),1),INDEX($AL$5:$AL$1005,MATCH(J839,$AI$5:$AI$1005,0),1))</f>
        <v>0.97131588923275169</v>
      </c>
      <c r="N839" s="16" t="str">
        <f>IF(P838&gt;1,"Up","Down")</f>
        <v>Down</v>
      </c>
      <c r="O839" s="16" t="str">
        <f>IF(N839="Up",IF(H839&lt;$BJ$12,"Up","Down"),IF(H839&lt;$BK$12,"Down","Up"))</f>
        <v>Down</v>
      </c>
      <c r="P839" s="17">
        <f>IF(O839="Up",INDEX($AP$5:$AP$1005,MATCH(I839,$AI$5:$AI$1005,0),1),INDEX($AQ$5:$AQ$1005,MATCH(J839,$AI$5:$AI$1005,0),1))</f>
        <v>0.95928092037196855</v>
      </c>
      <c r="Q839" s="19">
        <f>T838</f>
        <v>94235.668489879114</v>
      </c>
      <c r="R839" s="19">
        <f>INDEX(model!$S$5:$S$35,MATCH(G839,model!$Q$5:$Q$35,0),1)*model!$O$5</f>
        <v>0</v>
      </c>
      <c r="S839" s="19">
        <f>IF(RIGHT(B839,1)="C",T838*INDEX(model!$T$5:$T$35,MATCH(G839,model!$Q$5:$Q$35,0),1),0)</f>
        <v>0</v>
      </c>
      <c r="T839" s="19">
        <f>(Q839+R839-S839)*M839</f>
        <v>91532.602136689733</v>
      </c>
      <c r="U839" s="19">
        <f>X838</f>
        <v>152187.44135658079</v>
      </c>
      <c r="V839" s="19">
        <f>INDEX(model!$S$5:$S$35,MATCH(G839,model!$Q$5:$Q$35,0),1)*model!$O$6</f>
        <v>0</v>
      </c>
      <c r="W839" s="19">
        <f>IF(RIGHT(B839,1)="C",X838*INDEX(model!$T$5:$T$35,MATCH(G839,model!$Q$5:$Q$35,0),1),0)</f>
        <v>0</v>
      </c>
      <c r="X839" s="19">
        <f>(U839+V839-W839)*P839</f>
        <v>145990.50881359581</v>
      </c>
      <c r="Y839" s="19"/>
      <c r="Z839" s="36" t="str">
        <f>K839&amp;L839</f>
        <v>DownDown</v>
      </c>
      <c r="AA839" s="36" t="str">
        <f>N839&amp;O839</f>
        <v>DownDown</v>
      </c>
      <c r="AB839" s="19"/>
      <c r="AC839" s="19"/>
      <c r="AD839" s="19"/>
      <c r="AE839" s="19"/>
      <c r="AI839" s="18">
        <f>ROUND(AI838-0.001,3)</f>
        <v>0.16600000000000001</v>
      </c>
      <c r="AJ839" s="9">
        <f t="array" ref="AJ839">PERCENTILE(IF($BB$5:$BB$2729="Y",$AY$5:$AY$2729),$AI839)</f>
        <v>0.9835029396056667</v>
      </c>
      <c r="AK839" s="9">
        <f t="array" ref="AK839">PERCENTILE(IF($BC$5:$BC$2729="Y",$AY$5:$AY$2729),$AI839)</f>
        <v>1.003908862948337</v>
      </c>
      <c r="AL839" s="9">
        <f t="array" ref="AL839">PERCENTILE(IF($BD$5:$BD$2729="Y",$AY$5:$AY$2729),$AI839)</f>
        <v>0.97223385891626224</v>
      </c>
      <c r="AM839" s="41" t="str">
        <f>IF(AI839&lt;$BJ$7,"Up","Down")</f>
        <v>Up</v>
      </c>
      <c r="AN839" s="41" t="str">
        <f>IF(AI839&lt;$BK$7,"Down","Up")</f>
        <v>Down</v>
      </c>
      <c r="AO839" s="9">
        <f t="array" ref="AO839">PERCENTILE(IF($BT$5:$BT$2729="Y",$BQ$5:$BQ$2729),$AI839)</f>
        <v>0.97954656481947555</v>
      </c>
      <c r="AP839" s="9">
        <f t="array" ref="AP839">PERCENTILE(IF($BU$5:$BU$2729="Y",$BQ$5:$BQ$2729),$AI839)</f>
        <v>1.00539829030985</v>
      </c>
      <c r="AQ839" s="9">
        <f t="array" ref="AQ839">PERCENTILE(IF($BV$5:$BV$2729="Y",$BQ$5:$BQ$2729),$AI839)</f>
        <v>0.96031073251727073</v>
      </c>
      <c r="AR839" s="41" t="str">
        <f>IF(AI839&lt;$BJ$12,"Up","Down")</f>
        <v>Up</v>
      </c>
      <c r="AS839" s="41" t="str">
        <f>IF(AI839&lt;$BK$12,"Down","Up")</f>
        <v>Down</v>
      </c>
      <c r="AU839" s="4" t="str">
        <f>IF(AZ839=AZ840,IF(AZ839&gt;AZ838,AZ839&amp;"_O",""),AZ839&amp;"_C")</f>
        <v>1985_C</v>
      </c>
      <c r="AV839" s="7">
        <f>IF(RIGHT(AU839,1)="C",AX839/INDEX($AX$5:$AX$2729,MATCH(AZ839&amp;"_O",$AU$5:$AU$2729,0),1),"")</f>
        <v>1.2806085043988271</v>
      </c>
      <c r="AW839" s="38">
        <v>31408</v>
      </c>
      <c r="AX839" s="37">
        <v>209.61</v>
      </c>
      <c r="AY839" s="7">
        <f>AX839/AX838</f>
        <v>0.99369488954204999</v>
      </c>
      <c r="AZ839" s="4">
        <f>YEAR(AW839)</f>
        <v>1985</v>
      </c>
      <c r="BA839" s="2" t="s">
        <v>6</v>
      </c>
      <c r="BB839" s="12" t="str">
        <f>INDEX($CD$5:$CD$10,MATCH(BA839,$CC$5:$CC$10,0),1)</f>
        <v/>
      </c>
      <c r="BC839" s="12" t="str">
        <f>IF(AND(BB839="Y",AY839&gt;1),"Y","")</f>
        <v/>
      </c>
      <c r="BD839" s="12" t="str">
        <f>IF(AND(BB839="Y",AY839&lt;1),"Y","")</f>
        <v/>
      </c>
      <c r="BE839" s="12" t="str">
        <f>IF(AY839&gt;1,IF(AY838&gt;1,"Y",""),"")</f>
        <v/>
      </c>
      <c r="BF839" s="12" t="str">
        <f>IF(AY839&lt;1,IF(AY838&lt;1,"Y",""),"")</f>
        <v/>
      </c>
      <c r="BG839" s="2"/>
      <c r="BH839" s="2"/>
      <c r="BI839" s="2"/>
      <c r="BJ839" s="2"/>
      <c r="BK839" s="2"/>
      <c r="BL839" s="2"/>
      <c r="BM839" s="4" t="str">
        <f>IF(BR839=BR840,IF(BR839&gt;BR838,BR839&amp;"_O",""),BR839&amp;"_C")</f>
        <v/>
      </c>
      <c r="BN839" s="7" t="str">
        <f>IF(RIGHT(BM839,1)="C",BP839/INDEX($BP$5:$BP$2729,MATCH(BR839&amp;"_O",$BM$5:$BM$2729,0),1),"")</f>
        <v/>
      </c>
      <c r="BO839" s="38">
        <v>31807</v>
      </c>
      <c r="BP839" s="3">
        <v>392.1</v>
      </c>
      <c r="BQ839" s="7">
        <f>BP839/BP838</f>
        <v>0.9997450280469149</v>
      </c>
      <c r="BR839" s="4">
        <f>YEAR(BO839)</f>
        <v>1987</v>
      </c>
      <c r="BS839" s="2" t="s">
        <v>6</v>
      </c>
      <c r="BT839" s="12" t="str">
        <f>INDEX($CD$5:$CD$10,MATCH(BS839,$CC$5:$CC$10,0),1)</f>
        <v/>
      </c>
      <c r="BU839" s="12" t="str">
        <f>IF(AND(BT839="Y",BQ839&gt;1),"Y","")</f>
        <v/>
      </c>
      <c r="BV839" s="12" t="str">
        <f>IF(AND(BT839="Y",BQ839&lt;1),"Y","")</f>
        <v/>
      </c>
      <c r="BW839" s="12" t="str">
        <f>IF(BQ839&gt;1,IF(BQ838&gt;1,"Y",""),"")</f>
        <v/>
      </c>
      <c r="BX839" s="12" t="str">
        <f>IF(BQ839&lt;1,IF(BQ838&lt;1,"Y",""),"")</f>
        <v/>
      </c>
      <c r="BY839" s="2"/>
      <c r="BZ839" s="2"/>
      <c r="CA839" s="2"/>
    </row>
    <row r="840" spans="2:79">
      <c r="B840" s="4" t="str">
        <f>IF(G840=G841,IF(G840&gt;G839,G840&amp;"_O",""),G840&amp;"_C")</f>
        <v/>
      </c>
      <c r="C840" s="14">
        <f ca="1">RANDBETWEEN(0,1000)/1000</f>
        <v>0.45500000000000002</v>
      </c>
      <c r="D840" s="16">
        <f>D839+1</f>
        <v>836</v>
      </c>
      <c r="E840" s="10">
        <f>ROUNDDOWN(D840/52,0)+1</f>
        <v>17</v>
      </c>
      <c r="F840" s="15">
        <f>F839+7</f>
        <v>50472</v>
      </c>
      <c r="G840" s="4">
        <f>YEAR(F840)</f>
        <v>2038</v>
      </c>
      <c r="H840" s="33">
        <v>0.56999999999999995</v>
      </c>
      <c r="I840" s="33">
        <v>0.215</v>
      </c>
      <c r="J840" s="33">
        <v>0.45200000000000001</v>
      </c>
      <c r="K840" s="16" t="str">
        <f>IF(M839&gt;1,"Up","Down")</f>
        <v>Down</v>
      </c>
      <c r="L840" s="16" t="str">
        <f>IF(K840="Up",IF(H840&lt;$BJ$7,"Up","Down"),IF(H840&lt;$BK$7,"Down","Up"))</f>
        <v>Up</v>
      </c>
      <c r="M840" s="17">
        <f>IF(L840="Up",INDEX($AK$5:$AK$1005,MATCH(I840,$AI$5:$AI$1005,0),1),INDEX($AL$5:$AL$1005,MATCH(J840,$AI$5:$AI$1005,0),1))</f>
        <v>1.0053492252788394</v>
      </c>
      <c r="N840" s="16" t="str">
        <f>IF(P839&gt;1,"Up","Down")</f>
        <v>Down</v>
      </c>
      <c r="O840" s="16" t="str">
        <f>IF(N840="Up",IF(H840&lt;$BJ$12,"Up","Down"),IF(H840&lt;$BK$12,"Down","Up"))</f>
        <v>Up</v>
      </c>
      <c r="P840" s="17">
        <f>IF(O840="Up",INDEX($AP$5:$AP$1005,MATCH(I840,$AI$5:$AI$1005,0),1),INDEX($AQ$5:$AQ$1005,MATCH(J840,$AI$5:$AI$1005,0),1))</f>
        <v>1.0072133407416362</v>
      </c>
      <c r="Q840" s="19">
        <f>T839</f>
        <v>91532.602136689733</v>
      </c>
      <c r="R840" s="19">
        <f>INDEX(model!$S$5:$S$35,MATCH(G840,model!$Q$5:$Q$35,0),1)*model!$O$5</f>
        <v>0</v>
      </c>
      <c r="S840" s="19">
        <f>IF(RIGHT(B840,1)="C",T839*INDEX(model!$T$5:$T$35,MATCH(G840,model!$Q$5:$Q$35,0),1),0)</f>
        <v>0</v>
      </c>
      <c r="T840" s="19">
        <f>(Q840+R840-S840)*M840</f>
        <v>92022.230645877265</v>
      </c>
      <c r="U840" s="19">
        <f>X839</f>
        <v>145990.50881359581</v>
      </c>
      <c r="V840" s="19">
        <f>INDEX(model!$S$5:$S$35,MATCH(G840,model!$Q$5:$Q$35,0),1)*model!$O$6</f>
        <v>0</v>
      </c>
      <c r="W840" s="19">
        <f>IF(RIGHT(B840,1)="C",X839*INDEX(model!$T$5:$T$35,MATCH(G840,model!$Q$5:$Q$35,0),1),0)</f>
        <v>0</v>
      </c>
      <c r="X840" s="19">
        <f>(U840+V840-W840)*P840</f>
        <v>147043.58809871311</v>
      </c>
      <c r="Y840" s="19"/>
      <c r="Z840" s="36" t="str">
        <f>K840&amp;L840</f>
        <v>DownUp</v>
      </c>
      <c r="AA840" s="36" t="str">
        <f>N840&amp;O840</f>
        <v>DownUp</v>
      </c>
      <c r="AB840" s="19"/>
      <c r="AC840" s="19"/>
      <c r="AD840" s="19"/>
      <c r="AE840" s="19"/>
      <c r="AI840" s="18">
        <f>ROUND(AI839-0.001,3)</f>
        <v>0.16500000000000001</v>
      </c>
      <c r="AJ840" s="9">
        <f t="array" ref="AJ840">PERCENTILE(IF($BB$5:$BB$2729="Y",$AY$5:$AY$2729),$AI840)</f>
        <v>0.98340544588471579</v>
      </c>
      <c r="AK840" s="9">
        <f t="array" ref="AK840">PERCENTILE(IF($BC$5:$BC$2729="Y",$AY$5:$AY$2729),$AI840)</f>
        <v>1.0038743016818881</v>
      </c>
      <c r="AL840" s="9">
        <f t="array" ref="AL840">PERCENTILE(IF($BD$5:$BD$2729="Y",$AY$5:$AY$2729),$AI840)</f>
        <v>0.97217627480450286</v>
      </c>
      <c r="AM840" s="41" t="str">
        <f>IF(AI840&lt;$BJ$7,"Up","Down")</f>
        <v>Up</v>
      </c>
      <c r="AN840" s="41" t="str">
        <f>IF(AI840&lt;$BK$7,"Down","Up")</f>
        <v>Down</v>
      </c>
      <c r="AO840" s="9">
        <f t="array" ref="AO840">PERCENTILE(IF($BT$5:$BT$2729="Y",$BQ$5:$BQ$2729),$AI840)</f>
        <v>0.97944197237546116</v>
      </c>
      <c r="AP840" s="9">
        <f t="array" ref="AP840">PERCENTILE(IF($BU$5:$BU$2729="Y",$BQ$5:$BQ$2729),$AI840)</f>
        <v>1.0053597621763339</v>
      </c>
      <c r="AQ840" s="9">
        <f t="array" ref="AQ840">PERCENTILE(IF($BV$5:$BV$2729="Y",$BQ$5:$BQ$2729),$AI840)</f>
        <v>0.96019195115945466</v>
      </c>
      <c r="AR840" s="41" t="str">
        <f>IF(AI840&lt;$BJ$12,"Up","Down")</f>
        <v>Up</v>
      </c>
      <c r="AS840" s="41" t="str">
        <f>IF(AI840&lt;$BK$12,"Down","Up")</f>
        <v>Down</v>
      </c>
      <c r="AU840" s="4" t="str">
        <f>IF(AZ840=AZ841,IF(AZ840&gt;AZ839,AZ840&amp;"_O",""),AZ840&amp;"_C")</f>
        <v>1986_O</v>
      </c>
      <c r="AV840" s="7" t="str">
        <f>IF(RIGHT(AU840,1)="C",AX840/INDEX($AX$5:$AX$2729,MATCH(AZ840&amp;"_O",$AU$5:$AU$2729,0),1),"")</f>
        <v/>
      </c>
      <c r="AW840" s="38">
        <v>31415</v>
      </c>
      <c r="AX840" s="37">
        <v>210.88</v>
      </c>
      <c r="AY840" s="7">
        <f>AX840/AX839</f>
        <v>1.0060588712370593</v>
      </c>
      <c r="AZ840" s="4">
        <f>YEAR(AW840)</f>
        <v>1986</v>
      </c>
      <c r="BA840" s="2" t="s">
        <v>6</v>
      </c>
      <c r="BB840" s="12" t="str">
        <f>INDEX($CD$5:$CD$10,MATCH(BA840,$CC$5:$CC$10,0),1)</f>
        <v/>
      </c>
      <c r="BC840" s="12" t="str">
        <f>IF(AND(BB840="Y",AY840&gt;1),"Y","")</f>
        <v/>
      </c>
      <c r="BD840" s="12" t="str">
        <f>IF(AND(BB840="Y",AY840&lt;1),"Y","")</f>
        <v/>
      </c>
      <c r="BE840" s="12" t="str">
        <f>IF(AY840&gt;1,IF(AY839&gt;1,"Y",""),"")</f>
        <v/>
      </c>
      <c r="BF840" s="12" t="str">
        <f>IF(AY840&lt;1,IF(AY839&lt;1,"Y",""),"")</f>
        <v/>
      </c>
      <c r="BG840" s="2"/>
      <c r="BH840" s="2"/>
      <c r="BI840" s="2"/>
      <c r="BJ840" s="2"/>
      <c r="BK840" s="2"/>
      <c r="BL840" s="2"/>
      <c r="BM840" s="4" t="str">
        <f>IF(BR840=BR841,IF(BR840&gt;BR839,BR840&amp;"_O",""),BR840&amp;"_C")</f>
        <v/>
      </c>
      <c r="BN840" s="7" t="str">
        <f>IF(RIGHT(BM840,1)="C",BP840/INDEX($BP$5:$BP$2729,MATCH(BR840&amp;"_O",$BM$5:$BM$2729,0),1),"")</f>
        <v/>
      </c>
      <c r="BO840" s="38">
        <v>31814</v>
      </c>
      <c r="BP840" s="3">
        <v>406.9</v>
      </c>
      <c r="BQ840" s="7">
        <f>BP840/BP839</f>
        <v>1.0377454730935984</v>
      </c>
      <c r="BR840" s="4">
        <f>YEAR(BO840)</f>
        <v>1987</v>
      </c>
      <c r="BS840" s="2" t="s">
        <v>6</v>
      </c>
      <c r="BT840" s="12" t="str">
        <f>INDEX($CD$5:$CD$10,MATCH(BS840,$CC$5:$CC$10,0),1)</f>
        <v/>
      </c>
      <c r="BU840" s="12" t="str">
        <f>IF(AND(BT840="Y",BQ840&gt;1),"Y","")</f>
        <v/>
      </c>
      <c r="BV840" s="12" t="str">
        <f>IF(AND(BT840="Y",BQ840&lt;1),"Y","")</f>
        <v/>
      </c>
      <c r="BW840" s="12" t="str">
        <f>IF(BQ840&gt;1,IF(BQ839&gt;1,"Y",""),"")</f>
        <v/>
      </c>
      <c r="BX840" s="12" t="str">
        <f>IF(BQ840&lt;1,IF(BQ839&lt;1,"Y",""),"")</f>
        <v/>
      </c>
      <c r="BY840" s="2"/>
      <c r="BZ840" s="2"/>
      <c r="CA840" s="2"/>
    </row>
    <row r="841" spans="2:79">
      <c r="B841" s="4" t="str">
        <f>IF(G841=G842,IF(G841&gt;G840,G841&amp;"_O",""),G841&amp;"_C")</f>
        <v/>
      </c>
      <c r="C841" s="14">
        <f ca="1">RANDBETWEEN(0,1000)/1000</f>
        <v>0.71799999999999997</v>
      </c>
      <c r="D841" s="16">
        <f>D840+1</f>
        <v>837</v>
      </c>
      <c r="E841" s="10">
        <f>ROUNDDOWN(D841/52,0)+1</f>
        <v>17</v>
      </c>
      <c r="F841" s="15">
        <f>F840+7</f>
        <v>50479</v>
      </c>
      <c r="G841" s="4">
        <f>YEAR(F841)</f>
        <v>2038</v>
      </c>
      <c r="H841" s="33">
        <v>0.81200000000000006</v>
      </c>
      <c r="I841" s="33">
        <v>0.58299999999999996</v>
      </c>
      <c r="J841" s="33">
        <v>0.79400000000000004</v>
      </c>
      <c r="K841" s="16" t="str">
        <f>IF(M840&gt;1,"Up","Down")</f>
        <v>Up</v>
      </c>
      <c r="L841" s="16" t="str">
        <f>IF(K841="Up",IF(H841&lt;$BJ$7,"Up","Down"),IF(H841&lt;$BK$7,"Down","Up"))</f>
        <v>Down</v>
      </c>
      <c r="M841" s="17">
        <f>IF(L841="Up",INDEX($AK$5:$AK$1005,MATCH(I841,$AI$5:$AI$1005,0),1),INDEX($AL$5:$AL$1005,MATCH(J841,$AI$5:$AI$1005,0),1))</f>
        <v>0.99580960107170213</v>
      </c>
      <c r="N841" s="16" t="str">
        <f>IF(P840&gt;1,"Up","Down")</f>
        <v>Up</v>
      </c>
      <c r="O841" s="16" t="str">
        <f>IF(N841="Up",IF(H841&lt;$BJ$12,"Up","Down"),IF(H841&lt;$BK$12,"Down","Up"))</f>
        <v>Down</v>
      </c>
      <c r="P841" s="17">
        <f>IF(O841="Up",INDEX($AP$5:$AP$1005,MATCH(I841,$AI$5:$AI$1005,0),1),INDEX($AQ$5:$AQ$1005,MATCH(J841,$AI$5:$AI$1005,0),1))</f>
        <v>0.9951160702320444</v>
      </c>
      <c r="Q841" s="19">
        <f>T840</f>
        <v>92022.230645877265</v>
      </c>
      <c r="R841" s="19">
        <f>INDEX(model!$S$5:$S$35,MATCH(G841,model!$Q$5:$Q$35,0),1)*model!$O$5</f>
        <v>0</v>
      </c>
      <c r="S841" s="19">
        <f>IF(RIGHT(B841,1)="C",T840*INDEX(model!$T$5:$T$35,MATCH(G841,model!$Q$5:$Q$35,0),1),0)</f>
        <v>0</v>
      </c>
      <c r="T841" s="19">
        <f>(Q841+R841-S841)*M841</f>
        <v>91636.620789199209</v>
      </c>
      <c r="U841" s="19">
        <f>X840</f>
        <v>147043.58809871311</v>
      </c>
      <c r="V841" s="19">
        <f>INDEX(model!$S$5:$S$35,MATCH(G841,model!$Q$5:$Q$35,0),1)*model!$O$6</f>
        <v>0</v>
      </c>
      <c r="W841" s="19">
        <f>IF(RIGHT(B841,1)="C",X840*INDEX(model!$T$5:$T$35,MATCH(G841,model!$Q$5:$Q$35,0),1),0)</f>
        <v>0</v>
      </c>
      <c r="X841" s="19">
        <f>(U841+V841-W841)*P841</f>
        <v>146325.43754161079</v>
      </c>
      <c r="Y841" s="19"/>
      <c r="Z841" s="36" t="str">
        <f>K841&amp;L841</f>
        <v>UpDown</v>
      </c>
      <c r="AA841" s="36" t="str">
        <f>N841&amp;O841</f>
        <v>UpDown</v>
      </c>
      <c r="AB841" s="19"/>
      <c r="AC841" s="19"/>
      <c r="AD841" s="19"/>
      <c r="AE841" s="19"/>
      <c r="AI841" s="18">
        <f>ROUND(AI840-0.001,3)</f>
        <v>0.16400000000000001</v>
      </c>
      <c r="AJ841" s="9">
        <f t="array" ref="AJ841">PERCENTILE(IF($BB$5:$BB$2729="Y",$AY$5:$AY$2729),$AI841)</f>
        <v>0.9833602277836625</v>
      </c>
      <c r="AK841" s="9">
        <f t="array" ref="AK841">PERCENTILE(IF($BC$5:$BC$2729="Y",$AY$5:$AY$2729),$AI841)</f>
        <v>1.003848295416214</v>
      </c>
      <c r="AL841" s="9">
        <f t="array" ref="AL841">PERCENTILE(IF($BD$5:$BD$2729="Y",$AY$5:$AY$2729),$AI841)</f>
        <v>0.97213955674353947</v>
      </c>
      <c r="AM841" s="41" t="str">
        <f>IF(AI841&lt;$BJ$7,"Up","Down")</f>
        <v>Up</v>
      </c>
      <c r="AN841" s="41" t="str">
        <f>IF(AI841&lt;$BK$7,"Down","Up")</f>
        <v>Down</v>
      </c>
      <c r="AO841" s="9">
        <f t="array" ref="AO841">PERCENTILE(IF($BT$5:$BT$2729="Y",$BQ$5:$BQ$2729),$AI841)</f>
        <v>0.97941209075086466</v>
      </c>
      <c r="AP841" s="9">
        <f t="array" ref="AP841">PERCENTILE(IF($BU$5:$BU$2729="Y",$BQ$5:$BQ$2729),$AI841)</f>
        <v>1.0052985877861449</v>
      </c>
      <c r="AQ841" s="9">
        <f t="array" ref="AQ841">PERCENTILE(IF($BV$5:$BV$2729="Y",$BQ$5:$BQ$2729),$AI841)</f>
        <v>0.96011929135930552</v>
      </c>
      <c r="AR841" s="41" t="str">
        <f>IF(AI841&lt;$BJ$12,"Up","Down")</f>
        <v>Up</v>
      </c>
      <c r="AS841" s="41" t="str">
        <f>IF(AI841&lt;$BK$12,"Down","Up")</f>
        <v>Down</v>
      </c>
      <c r="AU841" s="4" t="str">
        <f>IF(AZ841=AZ842,IF(AZ841&gt;AZ840,AZ841&amp;"_O",""),AZ841&amp;"_C")</f>
        <v/>
      </c>
      <c r="AV841" s="7" t="str">
        <f>IF(RIGHT(AU841,1)="C",AX841/INDEX($AX$5:$AX$2729,MATCH(AZ841&amp;"_O",$AU$5:$AU$2729,0),1),"")</f>
        <v/>
      </c>
      <c r="AW841" s="38">
        <v>31422</v>
      </c>
      <c r="AX841" s="37">
        <v>205.96</v>
      </c>
      <c r="AY841" s="7">
        <f>AX841/AX840</f>
        <v>0.9766691957511382</v>
      </c>
      <c r="AZ841" s="4">
        <f>YEAR(AW841)</f>
        <v>1986</v>
      </c>
      <c r="BA841" s="2" t="s">
        <v>6</v>
      </c>
      <c r="BB841" s="12" t="str">
        <f>INDEX($CD$5:$CD$10,MATCH(BA841,$CC$5:$CC$10,0),1)</f>
        <v/>
      </c>
      <c r="BC841" s="12" t="str">
        <f>IF(AND(BB841="Y",AY841&gt;1),"Y","")</f>
        <v/>
      </c>
      <c r="BD841" s="12" t="str">
        <f>IF(AND(BB841="Y",AY841&lt;1),"Y","")</f>
        <v/>
      </c>
      <c r="BE841" s="12" t="str">
        <f>IF(AY841&gt;1,IF(AY840&gt;1,"Y",""),"")</f>
        <v/>
      </c>
      <c r="BF841" s="12" t="str">
        <f>IF(AY841&lt;1,IF(AY840&lt;1,"Y",""),"")</f>
        <v/>
      </c>
      <c r="BG841" s="2"/>
      <c r="BH841" s="2"/>
      <c r="BI841" s="2"/>
      <c r="BJ841" s="2"/>
      <c r="BK841" s="2"/>
      <c r="BL841" s="2"/>
      <c r="BM841" s="4" t="str">
        <f>IF(BR841=BR842,IF(BR841&gt;BR840,BR841&amp;"_O",""),BR841&amp;"_C")</f>
        <v/>
      </c>
      <c r="BN841" s="7" t="str">
        <f>IF(RIGHT(BM841,1)="C",BP841/INDEX($BP$5:$BP$2729,MATCH(BR841&amp;"_O",$BM$5:$BM$2729,0),1),"")</f>
        <v/>
      </c>
      <c r="BO841" s="38">
        <v>31821</v>
      </c>
      <c r="BP841" s="3">
        <v>412.5</v>
      </c>
      <c r="BQ841" s="7">
        <f>BP841/BP840</f>
        <v>1.0137625952322438</v>
      </c>
      <c r="BR841" s="4">
        <f>YEAR(BO841)</f>
        <v>1987</v>
      </c>
      <c r="BS841" s="2" t="s">
        <v>6</v>
      </c>
      <c r="BT841" s="12" t="str">
        <f>INDEX($CD$5:$CD$10,MATCH(BS841,$CC$5:$CC$10,0),1)</f>
        <v/>
      </c>
      <c r="BU841" s="12" t="str">
        <f>IF(AND(BT841="Y",BQ841&gt;1),"Y","")</f>
        <v/>
      </c>
      <c r="BV841" s="12" t="str">
        <f>IF(AND(BT841="Y",BQ841&lt;1),"Y","")</f>
        <v/>
      </c>
      <c r="BW841" s="12" t="str">
        <f>IF(BQ841&gt;1,IF(BQ840&gt;1,"Y",""),"")</f>
        <v>Y</v>
      </c>
      <c r="BX841" s="12" t="str">
        <f>IF(BQ841&lt;1,IF(BQ840&lt;1,"Y",""),"")</f>
        <v/>
      </c>
      <c r="BY841" s="2"/>
      <c r="BZ841" s="2"/>
      <c r="CA841" s="2"/>
    </row>
    <row r="842" spans="2:79">
      <c r="B842" s="4" t="str">
        <f>IF(G842=G843,IF(G842&gt;G841,G842&amp;"_O",""),G842&amp;"_C")</f>
        <v/>
      </c>
      <c r="C842" s="14">
        <f ca="1">RANDBETWEEN(0,1000)/1000</f>
        <v>0.97</v>
      </c>
      <c r="D842" s="16">
        <f>D841+1</f>
        <v>838</v>
      </c>
      <c r="E842" s="10">
        <f>ROUNDDOWN(D842/52,0)+1</f>
        <v>17</v>
      </c>
      <c r="F842" s="15">
        <f>F841+7</f>
        <v>50486</v>
      </c>
      <c r="G842" s="4">
        <f>YEAR(F842)</f>
        <v>2038</v>
      </c>
      <c r="H842" s="33">
        <v>0.105</v>
      </c>
      <c r="I842" s="33">
        <v>0.66200000000000003</v>
      </c>
      <c r="J842" s="33">
        <v>0.35399999999999998</v>
      </c>
      <c r="K842" s="16" t="str">
        <f>IF(M841&gt;1,"Up","Down")</f>
        <v>Down</v>
      </c>
      <c r="L842" s="16" t="str">
        <f>IF(K842="Up",IF(H842&lt;$BJ$7,"Up","Down"),IF(H842&lt;$BK$7,"Down","Up"))</f>
        <v>Down</v>
      </c>
      <c r="M842" s="17">
        <f>IF(L842="Up",INDEX($AK$5:$AK$1005,MATCH(I842,$AI$5:$AI$1005,0),1),INDEX($AL$5:$AL$1005,MATCH(J842,$AI$5:$AI$1005,0),1))</f>
        <v>0.98201351373211465</v>
      </c>
      <c r="N842" s="16" t="str">
        <f>IF(P841&gt;1,"Up","Down")</f>
        <v>Down</v>
      </c>
      <c r="O842" s="16" t="str">
        <f>IF(N842="Up",IF(H842&lt;$BJ$12,"Up","Down"),IF(H842&lt;$BK$12,"Down","Up"))</f>
        <v>Down</v>
      </c>
      <c r="P842" s="17">
        <f>IF(O842="Up",INDEX($AP$5:$AP$1005,MATCH(I842,$AI$5:$AI$1005,0),1),INDEX($AQ$5:$AQ$1005,MATCH(J842,$AI$5:$AI$1005,0),1))</f>
        <v>0.97767450042960824</v>
      </c>
      <c r="Q842" s="19">
        <f>T841</f>
        <v>91636.620789199209</v>
      </c>
      <c r="R842" s="19">
        <f>INDEX(model!$S$5:$S$35,MATCH(G842,model!$Q$5:$Q$35,0),1)*model!$O$5</f>
        <v>0</v>
      </c>
      <c r="S842" s="19">
        <f>IF(RIGHT(B842,1)="C",T841*INDEX(model!$T$5:$T$35,MATCH(G842,model!$Q$5:$Q$35,0),1),0)</f>
        <v>0</v>
      </c>
      <c r="T842" s="19">
        <f>(Q842+R842-S842)*M842</f>
        <v>89988.399967738864</v>
      </c>
      <c r="U842" s="19">
        <f>X841</f>
        <v>146325.43754161079</v>
      </c>
      <c r="V842" s="19">
        <f>INDEX(model!$S$5:$S$35,MATCH(G842,model!$Q$5:$Q$35,0),1)*model!$O$6</f>
        <v>0</v>
      </c>
      <c r="W842" s="19">
        <f>IF(RIGHT(B842,1)="C",X841*INDEX(model!$T$5:$T$35,MATCH(G842,model!$Q$5:$Q$35,0),1),0)</f>
        <v>0</v>
      </c>
      <c r="X842" s="19">
        <f>(U842+V842-W842)*P842</f>
        <v>143058.64904863818</v>
      </c>
      <c r="Y842" s="19"/>
      <c r="Z842" s="36" t="str">
        <f>K842&amp;L842</f>
        <v>DownDown</v>
      </c>
      <c r="AA842" s="36" t="str">
        <f>N842&amp;O842</f>
        <v>DownDown</v>
      </c>
      <c r="AB842" s="19"/>
      <c r="AC842" s="19"/>
      <c r="AD842" s="19"/>
      <c r="AE842" s="19"/>
      <c r="AI842" s="18">
        <f>ROUND(AI841-0.001,3)</f>
        <v>0.16300000000000001</v>
      </c>
      <c r="AJ842" s="9">
        <f t="array" ref="AJ842">PERCENTILE(IF($BB$5:$BB$2729="Y",$AY$5:$AY$2729),$AI842)</f>
        <v>0.98327795006849161</v>
      </c>
      <c r="AK842" s="9">
        <f t="array" ref="AK842">PERCENTILE(IF($BC$5:$BC$2729="Y",$AY$5:$AY$2729),$AI842)</f>
        <v>1.0038194338358273</v>
      </c>
      <c r="AL842" s="9">
        <f t="array" ref="AL842">PERCENTILE(IF($BD$5:$BD$2729="Y",$AY$5:$AY$2729),$AI842)</f>
        <v>0.97212150889957905</v>
      </c>
      <c r="AM842" s="41" t="str">
        <f>IF(AI842&lt;$BJ$7,"Up","Down")</f>
        <v>Up</v>
      </c>
      <c r="AN842" s="41" t="str">
        <f>IF(AI842&lt;$BK$7,"Down","Up")</f>
        <v>Down</v>
      </c>
      <c r="AO842" s="9">
        <f t="array" ref="AO842">PERCENTILE(IF($BT$5:$BT$2729="Y",$BQ$5:$BQ$2729),$AI842)</f>
        <v>0.97916739270664621</v>
      </c>
      <c r="AP842" s="9">
        <f t="array" ref="AP842">PERCENTILE(IF($BU$5:$BU$2729="Y",$BQ$5:$BQ$2729),$AI842)</f>
        <v>1.005236886100523</v>
      </c>
      <c r="AQ842" s="9">
        <f t="array" ref="AQ842">PERCENTILE(IF($BV$5:$BV$2729="Y",$BQ$5:$BQ$2729),$AI842)</f>
        <v>0.95992097641424179</v>
      </c>
      <c r="AR842" s="41" t="str">
        <f>IF(AI842&lt;$BJ$12,"Up","Down")</f>
        <v>Up</v>
      </c>
      <c r="AS842" s="41" t="str">
        <f>IF(AI842&lt;$BK$12,"Down","Up")</f>
        <v>Down</v>
      </c>
      <c r="AU842" s="4" t="str">
        <f>IF(AZ842=AZ843,IF(AZ842&gt;AZ841,AZ842&amp;"_O",""),AZ842&amp;"_C")</f>
        <v/>
      </c>
      <c r="AV842" s="7" t="str">
        <f>IF(RIGHT(AU842,1)="C",AX842/INDEX($AX$5:$AX$2729,MATCH(AZ842&amp;"_O",$AU$5:$AU$2729,0),1),"")</f>
        <v/>
      </c>
      <c r="AW842" s="38">
        <v>31429</v>
      </c>
      <c r="AX842" s="37">
        <v>208.43</v>
      </c>
      <c r="AY842" s="7">
        <f>AX842/AX841</f>
        <v>1.0119926199261993</v>
      </c>
      <c r="AZ842" s="4">
        <f>YEAR(AW842)</f>
        <v>1986</v>
      </c>
      <c r="BA842" s="2" t="s">
        <v>6</v>
      </c>
      <c r="BB842" s="12" t="str">
        <f>INDEX($CD$5:$CD$10,MATCH(BA842,$CC$5:$CC$10,0),1)</f>
        <v/>
      </c>
      <c r="BC842" s="12" t="str">
        <f>IF(AND(BB842="Y",AY842&gt;1),"Y","")</f>
        <v/>
      </c>
      <c r="BD842" s="12" t="str">
        <f>IF(AND(BB842="Y",AY842&lt;1),"Y","")</f>
        <v/>
      </c>
      <c r="BE842" s="12" t="str">
        <f>IF(AY842&gt;1,IF(AY841&gt;1,"Y",""),"")</f>
        <v/>
      </c>
      <c r="BF842" s="12" t="str">
        <f>IF(AY842&lt;1,IF(AY841&lt;1,"Y",""),"")</f>
        <v/>
      </c>
      <c r="BG842" s="2"/>
      <c r="BH842" s="2"/>
      <c r="BI842" s="2"/>
      <c r="BJ842" s="2"/>
      <c r="BK842" s="2"/>
      <c r="BL842" s="2"/>
      <c r="BM842" s="4" t="str">
        <f>IF(BR842=BR843,IF(BR842&gt;BR841,BR842&amp;"_O",""),BR842&amp;"_C")</f>
        <v/>
      </c>
      <c r="BN842" s="7" t="str">
        <f>IF(RIGHT(BM842,1)="C",BP842/INDEX($BP$5:$BP$2729,MATCH(BR842&amp;"_O",$BM$5:$BM$2729,0),1),"")</f>
        <v/>
      </c>
      <c r="BO842" s="38">
        <v>31828</v>
      </c>
      <c r="BP842" s="3">
        <v>417.2</v>
      </c>
      <c r="BQ842" s="7">
        <f>BP842/BP841</f>
        <v>1.0113939393939393</v>
      </c>
      <c r="BR842" s="4">
        <f>YEAR(BO842)</f>
        <v>1987</v>
      </c>
      <c r="BS842" s="2" t="s">
        <v>6</v>
      </c>
      <c r="BT842" s="12" t="str">
        <f>INDEX($CD$5:$CD$10,MATCH(BS842,$CC$5:$CC$10,0),1)</f>
        <v/>
      </c>
      <c r="BU842" s="12" t="str">
        <f>IF(AND(BT842="Y",BQ842&gt;1),"Y","")</f>
        <v/>
      </c>
      <c r="BV842" s="12" t="str">
        <f>IF(AND(BT842="Y",BQ842&lt;1),"Y","")</f>
        <v/>
      </c>
      <c r="BW842" s="12" t="str">
        <f>IF(BQ842&gt;1,IF(BQ841&gt;1,"Y",""),"")</f>
        <v>Y</v>
      </c>
      <c r="BX842" s="12" t="str">
        <f>IF(BQ842&lt;1,IF(BQ841&lt;1,"Y",""),"")</f>
        <v/>
      </c>
      <c r="BY842" s="2"/>
      <c r="BZ842" s="2"/>
      <c r="CA842" s="2"/>
    </row>
    <row r="843" spans="2:79">
      <c r="B843" s="4" t="str">
        <f>IF(G843=G844,IF(G843&gt;G842,G843&amp;"_O",""),G843&amp;"_C")</f>
        <v/>
      </c>
      <c r="C843" s="14">
        <f ca="1">RANDBETWEEN(0,1000)/1000</f>
        <v>0.432</v>
      </c>
      <c r="D843" s="16">
        <f>D842+1</f>
        <v>839</v>
      </c>
      <c r="E843" s="10">
        <f>ROUNDDOWN(D843/52,0)+1</f>
        <v>17</v>
      </c>
      <c r="F843" s="15">
        <f>F842+7</f>
        <v>50493</v>
      </c>
      <c r="G843" s="4">
        <f>YEAR(F843)</f>
        <v>2038</v>
      </c>
      <c r="H843" s="33">
        <v>0.38800000000000001</v>
      </c>
      <c r="I843" s="33">
        <v>0.61</v>
      </c>
      <c r="J843" s="33">
        <v>0.57099999999999995</v>
      </c>
      <c r="K843" s="16" t="str">
        <f>IF(M842&gt;1,"Up","Down")</f>
        <v>Down</v>
      </c>
      <c r="L843" s="16" t="str">
        <f>IF(K843="Up",IF(H843&lt;$BJ$7,"Up","Down"),IF(H843&lt;$BK$7,"Down","Up"))</f>
        <v>Down</v>
      </c>
      <c r="M843" s="17">
        <f>IF(L843="Up",INDEX($AK$5:$AK$1005,MATCH(I843,$AI$5:$AI$1005,0),1),INDEX($AL$5:$AL$1005,MATCH(J843,$AI$5:$AI$1005,0),1))</f>
        <v>0.9898506551095646</v>
      </c>
      <c r="N843" s="16" t="str">
        <f>IF(P842&gt;1,"Up","Down")</f>
        <v>Down</v>
      </c>
      <c r="O843" s="16" t="str">
        <f>IF(N843="Up",IF(H843&lt;$BJ$12,"Up","Down"),IF(H843&lt;$BK$12,"Down","Up"))</f>
        <v>Down</v>
      </c>
      <c r="P843" s="17">
        <f>IF(O843="Up",INDEX($AP$5:$AP$1005,MATCH(I843,$AI$5:$AI$1005,0),1),INDEX($AQ$5:$AQ$1005,MATCH(J843,$AI$5:$AI$1005,0),1))</f>
        <v>0.98820306082275822</v>
      </c>
      <c r="Q843" s="19">
        <f>T842</f>
        <v>89988.399967738864</v>
      </c>
      <c r="R843" s="19">
        <f>INDEX(model!$S$5:$S$35,MATCH(G843,model!$Q$5:$Q$35,0),1)*model!$O$5</f>
        <v>0</v>
      </c>
      <c r="S843" s="19">
        <f>IF(RIGHT(B843,1)="C",T842*INDEX(model!$T$5:$T$35,MATCH(G843,model!$Q$5:$Q$35,0),1),0)</f>
        <v>0</v>
      </c>
      <c r="T843" s="19">
        <f>(Q843+R843-S843)*M843</f>
        <v>89075.076660327832</v>
      </c>
      <c r="U843" s="19">
        <f>X842</f>
        <v>143058.64904863818</v>
      </c>
      <c r="V843" s="19">
        <f>INDEX(model!$S$5:$S$35,MATCH(G843,model!$Q$5:$Q$35,0),1)*model!$O$6</f>
        <v>0</v>
      </c>
      <c r="W843" s="19">
        <f>IF(RIGHT(B843,1)="C",X842*INDEX(model!$T$5:$T$35,MATCH(G843,model!$Q$5:$Q$35,0),1),0)</f>
        <v>0</v>
      </c>
      <c r="X843" s="19">
        <f>(U843+V843-W843)*P843</f>
        <v>141370.994867033</v>
      </c>
      <c r="Y843" s="19"/>
      <c r="Z843" s="36" t="str">
        <f>K843&amp;L843</f>
        <v>DownDown</v>
      </c>
      <c r="AA843" s="36" t="str">
        <f>N843&amp;O843</f>
        <v>DownDown</v>
      </c>
      <c r="AB843" s="19"/>
      <c r="AC843" s="19"/>
      <c r="AD843" s="19"/>
      <c r="AE843" s="19"/>
      <c r="AI843" s="18">
        <f>ROUND(AI842-0.001,3)</f>
        <v>0.16200000000000001</v>
      </c>
      <c r="AJ843" s="9">
        <f t="array" ref="AJ843">PERCENTILE(IF($BB$5:$BB$2729="Y",$AY$5:$AY$2729),$AI843)</f>
        <v>0.98312729243986829</v>
      </c>
      <c r="AK843" s="9">
        <f t="array" ref="AK843">PERCENTILE(IF($BC$5:$BC$2729="Y",$AY$5:$AY$2729),$AI843)</f>
        <v>1.0037917806869301</v>
      </c>
      <c r="AL843" s="9">
        <f t="array" ref="AL843">PERCENTILE(IF($BD$5:$BD$2729="Y",$AY$5:$AY$2729),$AI843)</f>
        <v>0.97205479174667586</v>
      </c>
      <c r="AM843" s="41" t="str">
        <f>IF(AI843&lt;$BJ$7,"Up","Down")</f>
        <v>Up</v>
      </c>
      <c r="AN843" s="41" t="str">
        <f>IF(AI843&lt;$BK$7,"Down","Up")</f>
        <v>Down</v>
      </c>
      <c r="AO843" s="9">
        <f t="array" ref="AO843">PERCENTILE(IF($BT$5:$BT$2729="Y",$BQ$5:$BQ$2729),$AI843)</f>
        <v>0.97902788963740495</v>
      </c>
      <c r="AP843" s="9">
        <f t="array" ref="AP843">PERCENTILE(IF($BU$5:$BU$2729="Y",$BQ$5:$BQ$2729),$AI843)</f>
        <v>1.0052212907396392</v>
      </c>
      <c r="AQ843" s="9">
        <f t="array" ref="AQ843">PERCENTILE(IF($BV$5:$BV$2729="Y",$BQ$5:$BQ$2729),$AI843)</f>
        <v>0.95960839482213967</v>
      </c>
      <c r="AR843" s="41" t="str">
        <f>IF(AI843&lt;$BJ$12,"Up","Down")</f>
        <v>Up</v>
      </c>
      <c r="AS843" s="41" t="str">
        <f>IF(AI843&lt;$BK$12,"Down","Up")</f>
        <v>Down</v>
      </c>
      <c r="AU843" s="4" t="str">
        <f>IF(AZ843=AZ844,IF(AZ843&gt;AZ842,AZ843&amp;"_O",""),AZ843&amp;"_C")</f>
        <v/>
      </c>
      <c r="AV843" s="7" t="str">
        <f>IF(RIGHT(AU843,1)="C",AX843/INDEX($AX$5:$AX$2729,MATCH(AZ843&amp;"_O",$AU$5:$AU$2729,0),1),"")</f>
        <v/>
      </c>
      <c r="AW843" s="38">
        <v>31436</v>
      </c>
      <c r="AX843" s="37">
        <v>206.43</v>
      </c>
      <c r="AY843" s="7">
        <f>AX843/AX842</f>
        <v>0.990404452334117</v>
      </c>
      <c r="AZ843" s="4">
        <f>YEAR(AW843)</f>
        <v>1986</v>
      </c>
      <c r="BA843" s="2" t="s">
        <v>6</v>
      </c>
      <c r="BB843" s="12" t="str">
        <f>INDEX($CD$5:$CD$10,MATCH(BA843,$CC$5:$CC$10,0),1)</f>
        <v/>
      </c>
      <c r="BC843" s="12" t="str">
        <f>IF(AND(BB843="Y",AY843&gt;1),"Y","")</f>
        <v/>
      </c>
      <c r="BD843" s="12" t="str">
        <f>IF(AND(BB843="Y",AY843&lt;1),"Y","")</f>
        <v/>
      </c>
      <c r="BE843" s="12" t="str">
        <f>IF(AY843&gt;1,IF(AY842&gt;1,"Y",""),"")</f>
        <v/>
      </c>
      <c r="BF843" s="12" t="str">
        <f>IF(AY843&lt;1,IF(AY842&lt;1,"Y",""),"")</f>
        <v/>
      </c>
      <c r="BG843" s="2"/>
      <c r="BH843" s="2"/>
      <c r="BI843" s="2"/>
      <c r="BJ843" s="2"/>
      <c r="BK843" s="2"/>
      <c r="BL843" s="2"/>
      <c r="BM843" s="4" t="str">
        <f>IF(BR843=BR844,IF(BR843&gt;BR842,BR843&amp;"_O",""),BR843&amp;"_C")</f>
        <v/>
      </c>
      <c r="BN843" s="7" t="str">
        <f>IF(RIGHT(BM843,1)="C",BP843/INDEX($BP$5:$BP$2729,MATCH(BR843&amp;"_O",$BM$5:$BM$2729,0),1),"")</f>
        <v/>
      </c>
      <c r="BO843" s="38">
        <v>31835</v>
      </c>
      <c r="BP843" s="3">
        <v>425</v>
      </c>
      <c r="BQ843" s="7">
        <f>BP843/BP842</f>
        <v>1.0186960690316396</v>
      </c>
      <c r="BR843" s="4">
        <f>YEAR(BO843)</f>
        <v>1987</v>
      </c>
      <c r="BS843" s="2" t="s">
        <v>6</v>
      </c>
      <c r="BT843" s="12" t="str">
        <f>INDEX($CD$5:$CD$10,MATCH(BS843,$CC$5:$CC$10,0),1)</f>
        <v/>
      </c>
      <c r="BU843" s="12" t="str">
        <f>IF(AND(BT843="Y",BQ843&gt;1),"Y","")</f>
        <v/>
      </c>
      <c r="BV843" s="12" t="str">
        <f>IF(AND(BT843="Y",BQ843&lt;1),"Y","")</f>
        <v/>
      </c>
      <c r="BW843" s="12" t="str">
        <f>IF(BQ843&gt;1,IF(BQ842&gt;1,"Y",""),"")</f>
        <v>Y</v>
      </c>
      <c r="BX843" s="12" t="str">
        <f>IF(BQ843&lt;1,IF(BQ842&lt;1,"Y",""),"")</f>
        <v/>
      </c>
      <c r="BY843" s="2"/>
      <c r="BZ843" s="2"/>
      <c r="CA843" s="2"/>
    </row>
    <row r="844" spans="2:79">
      <c r="B844" s="4" t="str">
        <f>IF(G844=G845,IF(G844&gt;G843,G844&amp;"_O",""),G844&amp;"_C")</f>
        <v/>
      </c>
      <c r="C844" s="14">
        <f ca="1">RANDBETWEEN(0,1000)/1000</f>
        <v>0.77500000000000002</v>
      </c>
      <c r="D844" s="16">
        <f>D843+1</f>
        <v>840</v>
      </c>
      <c r="E844" s="10">
        <f>ROUNDDOWN(D844/52,0)+1</f>
        <v>17</v>
      </c>
      <c r="F844" s="15">
        <f>F843+7</f>
        <v>50500</v>
      </c>
      <c r="G844" s="4">
        <f>YEAR(F844)</f>
        <v>2038</v>
      </c>
      <c r="H844" s="33">
        <v>0.60399999999999998</v>
      </c>
      <c r="I844" s="33">
        <v>0.19</v>
      </c>
      <c r="J844" s="33">
        <v>0.22600000000000001</v>
      </c>
      <c r="K844" s="16" t="str">
        <f>IF(M843&gt;1,"Up","Down")</f>
        <v>Down</v>
      </c>
      <c r="L844" s="16" t="str">
        <f>IF(K844="Up",IF(H844&lt;$BJ$7,"Up","Down"),IF(H844&lt;$BK$7,"Down","Up"))</f>
        <v>Up</v>
      </c>
      <c r="M844" s="17">
        <f>IF(L844="Up",INDEX($AK$5:$AK$1005,MATCH(I844,$AI$5:$AI$1005,0),1),INDEX($AL$5:$AL$1005,MATCH(J844,$AI$5:$AI$1005,0),1))</f>
        <v>1.0046966635175825</v>
      </c>
      <c r="N844" s="16" t="str">
        <f>IF(P843&gt;1,"Up","Down")</f>
        <v>Down</v>
      </c>
      <c r="O844" s="16" t="str">
        <f>IF(N844="Up",IF(H844&lt;$BJ$12,"Up","Down"),IF(H844&lt;$BK$12,"Down","Up"))</f>
        <v>Up</v>
      </c>
      <c r="P844" s="17">
        <f>IF(O844="Up",INDEX($AP$5:$AP$1005,MATCH(I844,$AI$5:$AI$1005,0),1),INDEX($AQ$5:$AQ$1005,MATCH(J844,$AI$5:$AI$1005,0),1))</f>
        <v>1.0064840054793553</v>
      </c>
      <c r="Q844" s="19">
        <f>T843</f>
        <v>89075.076660327832</v>
      </c>
      <c r="R844" s="19">
        <f>INDEX(model!$S$5:$S$35,MATCH(G844,model!$Q$5:$Q$35,0),1)*model!$O$5</f>
        <v>0</v>
      </c>
      <c r="S844" s="19">
        <f>IF(RIGHT(B844,1)="C",T843*INDEX(model!$T$5:$T$35,MATCH(G844,model!$Q$5:$Q$35,0),1),0)</f>
        <v>0</v>
      </c>
      <c r="T844" s="19">
        <f>(Q844+R844-S844)*M844</f>
        <v>89493.432323204252</v>
      </c>
      <c r="U844" s="19">
        <f>X843</f>
        <v>141370.994867033</v>
      </c>
      <c r="V844" s="19">
        <f>INDEX(model!$S$5:$S$35,MATCH(G844,model!$Q$5:$Q$35,0),1)*model!$O$6</f>
        <v>0</v>
      </c>
      <c r="W844" s="19">
        <f>IF(RIGHT(B844,1)="C",X843*INDEX(model!$T$5:$T$35,MATCH(G844,model!$Q$5:$Q$35,0),1),0)</f>
        <v>0</v>
      </c>
      <c r="X844" s="19">
        <f>(U844+V844-W844)*P844</f>
        <v>142287.64517237275</v>
      </c>
      <c r="Y844" s="19"/>
      <c r="Z844" s="36" t="str">
        <f>K844&amp;L844</f>
        <v>DownUp</v>
      </c>
      <c r="AA844" s="36" t="str">
        <f>N844&amp;O844</f>
        <v>DownUp</v>
      </c>
      <c r="AB844" s="19"/>
      <c r="AC844" s="19"/>
      <c r="AD844" s="19"/>
      <c r="AE844" s="19"/>
      <c r="AI844" s="18">
        <f>ROUND(AI843-0.001,3)</f>
        <v>0.161</v>
      </c>
      <c r="AJ844" s="9">
        <f t="array" ref="AJ844">PERCENTILE(IF($BB$5:$BB$2729="Y",$AY$5:$AY$2729),$AI844)</f>
        <v>0.98306794958941068</v>
      </c>
      <c r="AK844" s="9">
        <f t="array" ref="AK844">PERCENTILE(IF($BC$5:$BC$2729="Y",$AY$5:$AY$2729),$AI844)</f>
        <v>1.0037727017886011</v>
      </c>
      <c r="AL844" s="9">
        <f t="array" ref="AL844">PERCENTILE(IF($BD$5:$BD$2729="Y",$AY$5:$AY$2729),$AI844)</f>
        <v>0.97192479420188205</v>
      </c>
      <c r="AM844" s="41" t="str">
        <f>IF(AI844&lt;$BJ$7,"Up","Down")</f>
        <v>Up</v>
      </c>
      <c r="AN844" s="41" t="str">
        <f>IF(AI844&lt;$BK$7,"Down","Up")</f>
        <v>Down</v>
      </c>
      <c r="AO844" s="9">
        <f t="array" ref="AO844">PERCENTILE(IF($BT$5:$BT$2729="Y",$BQ$5:$BQ$2729),$AI844)</f>
        <v>0.97872182923817963</v>
      </c>
      <c r="AP844" s="9">
        <f t="array" ref="AP844">PERCENTILE(IF($BU$5:$BU$2729="Y",$BQ$5:$BQ$2729),$AI844)</f>
        <v>1.0052140517030292</v>
      </c>
      <c r="AQ844" s="9">
        <f t="array" ref="AQ844">PERCENTILE(IF($BV$5:$BV$2729="Y",$BQ$5:$BQ$2729),$AI844)</f>
        <v>0.95947896151288115</v>
      </c>
      <c r="AR844" s="41" t="str">
        <f>IF(AI844&lt;$BJ$12,"Up","Down")</f>
        <v>Up</v>
      </c>
      <c r="AS844" s="41" t="str">
        <f>IF(AI844&lt;$BK$12,"Down","Up")</f>
        <v>Down</v>
      </c>
      <c r="AU844" s="4" t="str">
        <f>IF(AZ844=AZ845,IF(AZ844&gt;AZ843,AZ844&amp;"_O",""),AZ844&amp;"_C")</f>
        <v/>
      </c>
      <c r="AV844" s="7" t="str">
        <f>IF(RIGHT(AU844,1)="C",AX844/INDEX($AX$5:$AX$2729,MATCH(AZ844&amp;"_O",$AU$5:$AU$2729,0),1),"")</f>
        <v/>
      </c>
      <c r="AW844" s="38">
        <v>31443</v>
      </c>
      <c r="AX844" s="37">
        <v>211.78</v>
      </c>
      <c r="AY844" s="7">
        <f>AX844/AX843</f>
        <v>1.0259167756624521</v>
      </c>
      <c r="AZ844" s="4">
        <f>YEAR(AW844)</f>
        <v>1986</v>
      </c>
      <c r="BA844" s="2" t="s">
        <v>6</v>
      </c>
      <c r="BB844" s="12" t="str">
        <f>INDEX($CD$5:$CD$10,MATCH(BA844,$CC$5:$CC$10,0),1)</f>
        <v/>
      </c>
      <c r="BC844" s="12" t="str">
        <f>IF(AND(BB844="Y",AY844&gt;1),"Y","")</f>
        <v/>
      </c>
      <c r="BD844" s="12" t="str">
        <f>IF(AND(BB844="Y",AY844&lt;1),"Y","")</f>
        <v/>
      </c>
      <c r="BE844" s="12" t="str">
        <f>IF(AY844&gt;1,IF(AY843&gt;1,"Y",""),"")</f>
        <v/>
      </c>
      <c r="BF844" s="12" t="str">
        <f>IF(AY844&lt;1,IF(AY843&lt;1,"Y",""),"")</f>
        <v/>
      </c>
      <c r="BG844" s="2"/>
      <c r="BH844" s="2"/>
      <c r="BI844" s="2"/>
      <c r="BJ844" s="2"/>
      <c r="BK844" s="2"/>
      <c r="BL844" s="2"/>
      <c r="BM844" s="4" t="str">
        <f>IF(BR844=BR845,IF(BR844&gt;BR843,BR844&amp;"_O",""),BR844&amp;"_C")</f>
        <v/>
      </c>
      <c r="BN844" s="7" t="str">
        <f>IF(RIGHT(BM844,1)="C",BP844/INDEX($BP$5:$BP$2729,MATCH(BR844&amp;"_O",$BM$5:$BM$2729,0),1),"")</f>
        <v/>
      </c>
      <c r="BO844" s="38">
        <v>31842</v>
      </c>
      <c r="BP844" s="3">
        <v>429.5</v>
      </c>
      <c r="BQ844" s="7">
        <f>BP844/BP843</f>
        <v>1.0105882352941176</v>
      </c>
      <c r="BR844" s="4">
        <f>YEAR(BO844)</f>
        <v>1987</v>
      </c>
      <c r="BS844" s="2" t="s">
        <v>6</v>
      </c>
      <c r="BT844" s="12" t="str">
        <f>INDEX($CD$5:$CD$10,MATCH(BS844,$CC$5:$CC$10,0),1)</f>
        <v/>
      </c>
      <c r="BU844" s="12" t="str">
        <f>IF(AND(BT844="Y",BQ844&gt;1),"Y","")</f>
        <v/>
      </c>
      <c r="BV844" s="12" t="str">
        <f>IF(AND(BT844="Y",BQ844&lt;1),"Y","")</f>
        <v/>
      </c>
      <c r="BW844" s="12" t="str">
        <f>IF(BQ844&gt;1,IF(BQ843&gt;1,"Y",""),"")</f>
        <v>Y</v>
      </c>
      <c r="BX844" s="12" t="str">
        <f>IF(BQ844&lt;1,IF(BQ843&lt;1,"Y",""),"")</f>
        <v/>
      </c>
      <c r="BY844" s="2"/>
      <c r="BZ844" s="2"/>
      <c r="CA844" s="2"/>
    </row>
    <row r="845" spans="2:79">
      <c r="B845" s="4" t="str">
        <f>IF(G845=G846,IF(G845&gt;G844,G845&amp;"_O",""),G845&amp;"_C")</f>
        <v/>
      </c>
      <c r="C845" s="14">
        <f ca="1">RANDBETWEEN(0,1000)/1000</f>
        <v>0.33800000000000002</v>
      </c>
      <c r="D845" s="16">
        <f>D844+1</f>
        <v>841</v>
      </c>
      <c r="E845" s="10">
        <f>ROUNDDOWN(D845/52,0)+1</f>
        <v>17</v>
      </c>
      <c r="F845" s="15">
        <f>F844+7</f>
        <v>50507</v>
      </c>
      <c r="G845" s="4">
        <f>YEAR(F845)</f>
        <v>2038</v>
      </c>
      <c r="H845" s="33">
        <v>0.22</v>
      </c>
      <c r="I845" s="33">
        <v>0.70399999999999996</v>
      </c>
      <c r="J845" s="33">
        <v>0.14799999999999999</v>
      </c>
      <c r="K845" s="16" t="str">
        <f>IF(M844&gt;1,"Up","Down")</f>
        <v>Up</v>
      </c>
      <c r="L845" s="16" t="str">
        <f>IF(K845="Up",IF(H845&lt;$BJ$7,"Up","Down"),IF(H845&lt;$BK$7,"Down","Up"))</f>
        <v>Up</v>
      </c>
      <c r="M845" s="17">
        <f>IF(L845="Up",INDEX($AK$5:$AK$1005,MATCH(I845,$AI$5:$AI$1005,0),1),INDEX($AL$5:$AL$1005,MATCH(J845,$AI$5:$AI$1005,0),1))</f>
        <v>1.0188348863831702</v>
      </c>
      <c r="N845" s="16" t="str">
        <f>IF(P844&gt;1,"Up","Down")</f>
        <v>Up</v>
      </c>
      <c r="O845" s="16" t="str">
        <f>IF(N845="Up",IF(H845&lt;$BJ$12,"Up","Down"),IF(H845&lt;$BK$12,"Down","Up"))</f>
        <v>Up</v>
      </c>
      <c r="P845" s="17">
        <f>IF(O845="Up",INDEX($AP$5:$AP$1005,MATCH(I845,$AI$5:$AI$1005,0),1),INDEX($AQ$5:$AQ$1005,MATCH(J845,$AI$5:$AI$1005,0),1))</f>
        <v>1.026490665992051</v>
      </c>
      <c r="Q845" s="19">
        <f>T844</f>
        <v>89493.432323204252</v>
      </c>
      <c r="R845" s="19">
        <f>INDEX(model!$S$5:$S$35,MATCH(G845,model!$Q$5:$Q$35,0),1)*model!$O$5</f>
        <v>0</v>
      </c>
      <c r="S845" s="19">
        <f>IF(RIGHT(B845,1)="C",T844*INDEX(model!$T$5:$T$35,MATCH(G845,model!$Q$5:$Q$35,0),1),0)</f>
        <v>0</v>
      </c>
      <c r="T845" s="19">
        <f>(Q845+R845-S845)*M845</f>
        <v>91179.030953051741</v>
      </c>
      <c r="U845" s="19">
        <f>X844</f>
        <v>142287.64517237275</v>
      </c>
      <c r="V845" s="19">
        <f>INDEX(model!$S$5:$S$35,MATCH(G845,model!$Q$5:$Q$35,0),1)*model!$O$6</f>
        <v>0</v>
      </c>
      <c r="W845" s="19">
        <f>IF(RIGHT(B845,1)="C",X844*INDEX(model!$T$5:$T$35,MATCH(G845,model!$Q$5:$Q$35,0),1),0)</f>
        <v>0</v>
      </c>
      <c r="X845" s="19">
        <f>(U845+V845-W845)*P845</f>
        <v>146056.93965542954</v>
      </c>
      <c r="Y845" s="19"/>
      <c r="Z845" s="36" t="str">
        <f>K845&amp;L845</f>
        <v>UpUp</v>
      </c>
      <c r="AA845" s="36" t="str">
        <f>N845&amp;O845</f>
        <v>UpUp</v>
      </c>
      <c r="AB845" s="19"/>
      <c r="AC845" s="19"/>
      <c r="AD845" s="19"/>
      <c r="AE845" s="19"/>
      <c r="AI845" s="18">
        <f>ROUND(AI844-0.001,3)</f>
        <v>0.16</v>
      </c>
      <c r="AJ845" s="9">
        <f t="array" ref="AJ845">PERCENTILE(IF($BB$5:$BB$2729="Y",$AY$5:$AY$2729),$AI845)</f>
        <v>0.98304764927977484</v>
      </c>
      <c r="AK845" s="9">
        <f t="array" ref="AK845">PERCENTILE(IF($BC$5:$BC$2729="Y",$AY$5:$AY$2729),$AI845)</f>
        <v>1.0037418033563976</v>
      </c>
      <c r="AL845" s="9">
        <f t="array" ref="AL845">PERCENTILE(IF($BD$5:$BD$2729="Y",$AY$5:$AY$2729),$AI845)</f>
        <v>0.97170571638716308</v>
      </c>
      <c r="AM845" s="41" t="str">
        <f>IF(AI845&lt;$BJ$7,"Up","Down")</f>
        <v>Up</v>
      </c>
      <c r="AN845" s="41" t="str">
        <f>IF(AI845&lt;$BK$7,"Down","Up")</f>
        <v>Down</v>
      </c>
      <c r="AO845" s="9">
        <f t="array" ref="AO845">PERCENTILE(IF($BT$5:$BT$2729="Y",$BQ$5:$BQ$2729),$AI845)</f>
        <v>0.97829437855575607</v>
      </c>
      <c r="AP845" s="9">
        <f t="array" ref="AP845">PERCENTILE(IF($BU$5:$BU$2729="Y",$BQ$5:$BQ$2729),$AI845)</f>
        <v>1.0051273471321887</v>
      </c>
      <c r="AQ845" s="9">
        <f t="array" ref="AQ845">PERCENTILE(IF($BV$5:$BV$2729="Y",$BQ$5:$BQ$2729),$AI845)</f>
        <v>0.95943861565606314</v>
      </c>
      <c r="AR845" s="41" t="str">
        <f>IF(AI845&lt;$BJ$12,"Up","Down")</f>
        <v>Up</v>
      </c>
      <c r="AS845" s="41" t="str">
        <f>IF(AI845&lt;$BK$12,"Down","Up")</f>
        <v>Down</v>
      </c>
      <c r="AU845" s="4" t="str">
        <f>IF(AZ845=AZ846,IF(AZ845&gt;AZ844,AZ845&amp;"_O",""),AZ845&amp;"_C")</f>
        <v/>
      </c>
      <c r="AV845" s="7" t="str">
        <f>IF(RIGHT(AU845,1)="C",AX845/INDEX($AX$5:$AX$2729,MATCH(AZ845&amp;"_O",$AU$5:$AU$2729,0),1),"")</f>
        <v/>
      </c>
      <c r="AW845" s="38">
        <v>31450</v>
      </c>
      <c r="AX845" s="37">
        <v>214.56</v>
      </c>
      <c r="AY845" s="7">
        <f>AX845/AX844</f>
        <v>1.013126829728964</v>
      </c>
      <c r="AZ845" s="4">
        <f>YEAR(AW845)</f>
        <v>1986</v>
      </c>
      <c r="BA845" s="2" t="s">
        <v>6</v>
      </c>
      <c r="BB845" s="12" t="str">
        <f>INDEX($CD$5:$CD$10,MATCH(BA845,$CC$5:$CC$10,0),1)</f>
        <v/>
      </c>
      <c r="BC845" s="12" t="str">
        <f>IF(AND(BB845="Y",AY845&gt;1),"Y","")</f>
        <v/>
      </c>
      <c r="BD845" s="12" t="str">
        <f>IF(AND(BB845="Y",AY845&lt;1),"Y","")</f>
        <v/>
      </c>
      <c r="BE845" s="12" t="str">
        <f>IF(AY845&gt;1,IF(AY844&gt;1,"Y",""),"")</f>
        <v>Y</v>
      </c>
      <c r="BF845" s="12" t="str">
        <f>IF(AY845&lt;1,IF(AY844&lt;1,"Y",""),"")</f>
        <v/>
      </c>
      <c r="BG845" s="2"/>
      <c r="BH845" s="2"/>
      <c r="BI845" s="2"/>
      <c r="BJ845" s="2"/>
      <c r="BK845" s="2"/>
      <c r="BL845" s="2"/>
      <c r="BM845" s="4" t="str">
        <f>IF(BR845=BR846,IF(BR845&gt;BR844,BR845&amp;"_O",""),BR845&amp;"_C")</f>
        <v/>
      </c>
      <c r="BN845" s="7" t="str">
        <f>IF(RIGHT(BM845,1)="C",BP845/INDEX($BP$5:$BP$2729,MATCH(BR845&amp;"_O",$BM$5:$BM$2729,0),1),"")</f>
        <v/>
      </c>
      <c r="BO845" s="38">
        <v>31849</v>
      </c>
      <c r="BP845" s="3">
        <v>432</v>
      </c>
      <c r="BQ845" s="7">
        <f>BP845/BP844</f>
        <v>1.0058207217694994</v>
      </c>
      <c r="BR845" s="4">
        <f>YEAR(BO845)</f>
        <v>1987</v>
      </c>
      <c r="BS845" s="2" t="s">
        <v>6</v>
      </c>
      <c r="BT845" s="12" t="str">
        <f>INDEX($CD$5:$CD$10,MATCH(BS845,$CC$5:$CC$10,0),1)</f>
        <v/>
      </c>
      <c r="BU845" s="12" t="str">
        <f>IF(AND(BT845="Y",BQ845&gt;1),"Y","")</f>
        <v/>
      </c>
      <c r="BV845" s="12" t="str">
        <f>IF(AND(BT845="Y",BQ845&lt;1),"Y","")</f>
        <v/>
      </c>
      <c r="BW845" s="12" t="str">
        <f>IF(BQ845&gt;1,IF(BQ844&gt;1,"Y",""),"")</f>
        <v>Y</v>
      </c>
      <c r="BX845" s="12" t="str">
        <f>IF(BQ845&lt;1,IF(BQ844&lt;1,"Y",""),"")</f>
        <v/>
      </c>
      <c r="BY845" s="2"/>
      <c r="BZ845" s="2"/>
      <c r="CA845" s="2"/>
    </row>
    <row r="846" spans="2:79">
      <c r="B846" s="4" t="str">
        <f>IF(G846=G847,IF(G846&gt;G845,G846&amp;"_O",""),G846&amp;"_C")</f>
        <v/>
      </c>
      <c r="C846" s="14">
        <f ca="1">RANDBETWEEN(0,1000)/1000</f>
        <v>0.45</v>
      </c>
      <c r="D846" s="16">
        <f>D845+1</f>
        <v>842</v>
      </c>
      <c r="E846" s="10">
        <f>ROUNDDOWN(D846/52,0)+1</f>
        <v>17</v>
      </c>
      <c r="F846" s="15">
        <f>F845+7</f>
        <v>50514</v>
      </c>
      <c r="G846" s="4">
        <f>YEAR(F846)</f>
        <v>2038</v>
      </c>
      <c r="H846" s="33">
        <v>0.78</v>
      </c>
      <c r="I846" s="33">
        <v>0.251</v>
      </c>
      <c r="J846" s="33">
        <v>0.29799999999999999</v>
      </c>
      <c r="K846" s="16" t="str">
        <f>IF(M845&gt;1,"Up","Down")</f>
        <v>Up</v>
      </c>
      <c r="L846" s="16" t="str">
        <f>IF(K846="Up",IF(H846&lt;$BJ$7,"Up","Down"),IF(H846&lt;$BK$7,"Down","Up"))</f>
        <v>Down</v>
      </c>
      <c r="M846" s="17">
        <f>IF(L846="Up",INDEX($AK$5:$AK$1005,MATCH(I846,$AI$5:$AI$1005,0),1),INDEX($AL$5:$AL$1005,MATCH(J846,$AI$5:$AI$1005,0),1))</f>
        <v>0.97971332156798896</v>
      </c>
      <c r="N846" s="16" t="str">
        <f>IF(P845&gt;1,"Up","Down")</f>
        <v>Up</v>
      </c>
      <c r="O846" s="16" t="str">
        <f>IF(N846="Up",IF(H846&lt;$BJ$12,"Up","Down"),IF(H846&lt;$BK$12,"Down","Up"))</f>
        <v>Down</v>
      </c>
      <c r="P846" s="17">
        <f>IF(O846="Up",INDEX($AP$5:$AP$1005,MATCH(I846,$AI$5:$AI$1005,0),1),INDEX($AQ$5:$AQ$1005,MATCH(J846,$AI$5:$AI$1005,0),1))</f>
        <v>0.97392487656546256</v>
      </c>
      <c r="Q846" s="19">
        <f>T845</f>
        <v>91179.030953051741</v>
      </c>
      <c r="R846" s="19">
        <f>INDEX(model!$S$5:$S$35,MATCH(G846,model!$Q$5:$Q$35,0),1)*model!$O$5</f>
        <v>0</v>
      </c>
      <c r="S846" s="19">
        <f>IF(RIGHT(B846,1)="C",T845*INDEX(model!$T$5:$T$35,MATCH(G846,model!$Q$5:$Q$35,0),1),0)</f>
        <v>0</v>
      </c>
      <c r="T846" s="19">
        <f>(Q846+R846-S846)*M846</f>
        <v>89329.311272364794</v>
      </c>
      <c r="U846" s="19">
        <f>X845</f>
        <v>146056.93965542954</v>
      </c>
      <c r="V846" s="19">
        <f>INDEX(model!$S$5:$S$35,MATCH(G846,model!$Q$5:$Q$35,0),1)*model!$O$6</f>
        <v>0</v>
      </c>
      <c r="W846" s="19">
        <f>IF(RIGHT(B846,1)="C",X845*INDEX(model!$T$5:$T$35,MATCH(G846,model!$Q$5:$Q$35,0),1),0)</f>
        <v>0</v>
      </c>
      <c r="X846" s="19">
        <f>(U846+V846-W846)*P846</f>
        <v>142248.48692544343</v>
      </c>
      <c r="Y846" s="19"/>
      <c r="Z846" s="36" t="str">
        <f>K846&amp;L846</f>
        <v>UpDown</v>
      </c>
      <c r="AA846" s="36" t="str">
        <f>N846&amp;O846</f>
        <v>UpDown</v>
      </c>
      <c r="AB846" s="19"/>
      <c r="AC846" s="19"/>
      <c r="AD846" s="19"/>
      <c r="AE846" s="19"/>
      <c r="AI846" s="18">
        <f>ROUND(AI845-0.001,3)</f>
        <v>0.159</v>
      </c>
      <c r="AJ846" s="9">
        <f t="array" ref="AJ846">PERCENTILE(IF($BB$5:$BB$2729="Y",$AY$5:$AY$2729),$AI846)</f>
        <v>0.98298201655822914</v>
      </c>
      <c r="AK846" s="9">
        <f t="array" ref="AK846">PERCENTILE(IF($BC$5:$BC$2729="Y",$AY$5:$AY$2729),$AI846)</f>
        <v>1.0036982974988891</v>
      </c>
      <c r="AL846" s="9">
        <f t="array" ref="AL846">PERCENTILE(IF($BD$5:$BD$2729="Y",$AY$5:$AY$2729),$AI846)</f>
        <v>0.97166434744207131</v>
      </c>
      <c r="AM846" s="41" t="str">
        <f>IF(AI846&lt;$BJ$7,"Up","Down")</f>
        <v>Up</v>
      </c>
      <c r="AN846" s="41" t="str">
        <f>IF(AI846&lt;$BK$7,"Down","Up")</f>
        <v>Down</v>
      </c>
      <c r="AO846" s="9">
        <f t="array" ref="AO846">PERCENTILE(IF($BT$5:$BT$2729="Y",$BQ$5:$BQ$2729),$AI846)</f>
        <v>0.97822568744990257</v>
      </c>
      <c r="AP846" s="9">
        <f t="array" ref="AP846">PERCENTILE(IF($BU$5:$BU$2729="Y",$BQ$5:$BQ$2729),$AI846)</f>
        <v>1.0050496614460978</v>
      </c>
      <c r="AQ846" s="9">
        <f t="array" ref="AQ846">PERCENTILE(IF($BV$5:$BV$2729="Y",$BQ$5:$BQ$2729),$AI846)</f>
        <v>0.95942053968964769</v>
      </c>
      <c r="AR846" s="41" t="str">
        <f>IF(AI846&lt;$BJ$12,"Up","Down")</f>
        <v>Up</v>
      </c>
      <c r="AS846" s="41" t="str">
        <f>IF(AI846&lt;$BK$12,"Down","Up")</f>
        <v>Down</v>
      </c>
      <c r="AU846" s="4" t="str">
        <f>IF(AZ846=AZ847,IF(AZ846&gt;AZ845,AZ846&amp;"_O",""),AZ846&amp;"_C")</f>
        <v/>
      </c>
      <c r="AV846" s="7" t="str">
        <f>IF(RIGHT(AU846,1)="C",AX846/INDEX($AX$5:$AX$2729,MATCH(AZ846&amp;"_O",$AU$5:$AU$2729,0),1),"")</f>
        <v/>
      </c>
      <c r="AW846" s="38">
        <v>31457</v>
      </c>
      <c r="AX846" s="37">
        <v>219.76</v>
      </c>
      <c r="AY846" s="7">
        <f>AX846/AX845</f>
        <v>1.0242356450410142</v>
      </c>
      <c r="AZ846" s="4">
        <f>YEAR(AW846)</f>
        <v>1986</v>
      </c>
      <c r="BA846" s="2" t="s">
        <v>6</v>
      </c>
      <c r="BB846" s="12" t="str">
        <f>INDEX($CD$5:$CD$10,MATCH(BA846,$CC$5:$CC$10,0),1)</f>
        <v/>
      </c>
      <c r="BC846" s="12" t="str">
        <f>IF(AND(BB846="Y",AY846&gt;1),"Y","")</f>
        <v/>
      </c>
      <c r="BD846" s="12" t="str">
        <f>IF(AND(BB846="Y",AY846&lt;1),"Y","")</f>
        <v/>
      </c>
      <c r="BE846" s="12" t="str">
        <f>IF(AY846&gt;1,IF(AY845&gt;1,"Y",""),"")</f>
        <v>Y</v>
      </c>
      <c r="BF846" s="12" t="str">
        <f>IF(AY846&lt;1,IF(AY845&lt;1,"Y",""),"")</f>
        <v/>
      </c>
      <c r="BG846" s="2"/>
      <c r="BH846" s="2"/>
      <c r="BI846" s="2"/>
      <c r="BJ846" s="2"/>
      <c r="BK846" s="2"/>
      <c r="BL846" s="2"/>
      <c r="BM846" s="4" t="str">
        <f>IF(BR846=BR847,IF(BR846&gt;BR845,BR846&amp;"_O",""),BR846&amp;"_C")</f>
        <v/>
      </c>
      <c r="BN846" s="7" t="str">
        <f>IF(RIGHT(BM846,1)="C",BP846/INDEX($BP$5:$BP$2729,MATCH(BR846&amp;"_O",$BM$5:$BM$2729,0),1),"")</f>
        <v/>
      </c>
      <c r="BO846" s="38">
        <v>31856</v>
      </c>
      <c r="BP846" s="3">
        <v>439.6</v>
      </c>
      <c r="BQ846" s="7">
        <f>BP846/BP845</f>
        <v>1.0175925925925926</v>
      </c>
      <c r="BR846" s="4">
        <f>YEAR(BO846)</f>
        <v>1987</v>
      </c>
      <c r="BS846" s="2" t="s">
        <v>6</v>
      </c>
      <c r="BT846" s="12" t="str">
        <f>INDEX($CD$5:$CD$10,MATCH(BS846,$CC$5:$CC$10,0),1)</f>
        <v/>
      </c>
      <c r="BU846" s="12" t="str">
        <f>IF(AND(BT846="Y",BQ846&gt;1),"Y","")</f>
        <v/>
      </c>
      <c r="BV846" s="12" t="str">
        <f>IF(AND(BT846="Y",BQ846&lt;1),"Y","")</f>
        <v/>
      </c>
      <c r="BW846" s="12" t="str">
        <f>IF(BQ846&gt;1,IF(BQ845&gt;1,"Y",""),"")</f>
        <v>Y</v>
      </c>
      <c r="BX846" s="12" t="str">
        <f>IF(BQ846&lt;1,IF(BQ845&lt;1,"Y",""),"")</f>
        <v/>
      </c>
      <c r="BY846" s="2"/>
      <c r="BZ846" s="2"/>
      <c r="CA846" s="2"/>
    </row>
    <row r="847" spans="2:79">
      <c r="B847" s="4" t="str">
        <f>IF(G847=G848,IF(G847&gt;G846,G847&amp;"_O",""),G847&amp;"_C")</f>
        <v/>
      </c>
      <c r="C847" s="14">
        <f ca="1">RANDBETWEEN(0,1000)/1000</f>
        <v>0.38400000000000001</v>
      </c>
      <c r="D847" s="16">
        <f>D846+1</f>
        <v>843</v>
      </c>
      <c r="E847" s="10">
        <f>ROUNDDOWN(D847/52,0)+1</f>
        <v>17</v>
      </c>
      <c r="F847" s="15">
        <f>F846+7</f>
        <v>50521</v>
      </c>
      <c r="G847" s="4">
        <f>YEAR(F847)</f>
        <v>2038</v>
      </c>
      <c r="H847" s="33">
        <v>0.128</v>
      </c>
      <c r="I847" s="33">
        <v>5.8000000000000003E-2</v>
      </c>
      <c r="J847" s="33">
        <v>0.376</v>
      </c>
      <c r="K847" s="16" t="str">
        <f>IF(M846&gt;1,"Up","Down")</f>
        <v>Down</v>
      </c>
      <c r="L847" s="16" t="str">
        <f>IF(K847="Up",IF(H847&lt;$BJ$7,"Up","Down"),IF(H847&lt;$BK$7,"Down","Up"))</f>
        <v>Down</v>
      </c>
      <c r="M847" s="17">
        <f>IF(L847="Up",INDEX($AK$5:$AK$1005,MATCH(I847,$AI$5:$AI$1005,0),1),INDEX($AL$5:$AL$1005,MATCH(J847,$AI$5:$AI$1005,0),1))</f>
        <v>0.98306686928247844</v>
      </c>
      <c r="N847" s="16" t="str">
        <f>IF(P846&gt;1,"Up","Down")</f>
        <v>Down</v>
      </c>
      <c r="O847" s="16" t="str">
        <f>IF(N847="Up",IF(H847&lt;$BJ$12,"Up","Down"),IF(H847&lt;$BK$12,"Down","Up"))</f>
        <v>Down</v>
      </c>
      <c r="P847" s="17">
        <f>IF(O847="Up",INDEX($AP$5:$AP$1005,MATCH(I847,$AI$5:$AI$1005,0),1),INDEX($AQ$5:$AQ$1005,MATCH(J847,$AI$5:$AI$1005,0),1))</f>
        <v>0.97942137037659593</v>
      </c>
      <c r="Q847" s="19">
        <f>T846</f>
        <v>89329.311272364794</v>
      </c>
      <c r="R847" s="19">
        <f>INDEX(model!$S$5:$S$35,MATCH(G847,model!$Q$5:$Q$35,0),1)*model!$O$5</f>
        <v>0</v>
      </c>
      <c r="S847" s="19">
        <f>IF(RIGHT(B847,1)="C",T846*INDEX(model!$T$5:$T$35,MATCH(G847,model!$Q$5:$Q$35,0),1),0)</f>
        <v>0</v>
      </c>
      <c r="T847" s="19">
        <f>(Q847+R847-S847)*M847</f>
        <v>87816.686367683666</v>
      </c>
      <c r="U847" s="19">
        <f>X846</f>
        <v>142248.48692544343</v>
      </c>
      <c r="V847" s="19">
        <f>INDEX(model!$S$5:$S$35,MATCH(G847,model!$Q$5:$Q$35,0),1)*model!$O$6</f>
        <v>0</v>
      </c>
      <c r="W847" s="19">
        <f>IF(RIGHT(B847,1)="C",X846*INDEX(model!$T$5:$T$35,MATCH(G847,model!$Q$5:$Q$35,0),1),0)</f>
        <v>0</v>
      </c>
      <c r="X847" s="19">
        <f>(U847+V847-W847)*P847</f>
        <v>139321.20799851511</v>
      </c>
      <c r="Y847" s="19"/>
      <c r="Z847" s="36" t="str">
        <f>K847&amp;L847</f>
        <v>DownDown</v>
      </c>
      <c r="AA847" s="36" t="str">
        <f>N847&amp;O847</f>
        <v>DownDown</v>
      </c>
      <c r="AB847" s="19"/>
      <c r="AC847" s="19"/>
      <c r="AD847" s="19"/>
      <c r="AE847" s="19"/>
      <c r="AI847" s="18">
        <f>ROUND(AI846-0.001,3)</f>
        <v>0.158</v>
      </c>
      <c r="AJ847" s="9">
        <f t="array" ref="AJ847">PERCENTILE(IF($BB$5:$BB$2729="Y",$AY$5:$AY$2729),$AI847)</f>
        <v>0.9828507926466501</v>
      </c>
      <c r="AK847" s="9">
        <f t="array" ref="AK847">PERCENTILE(IF($BC$5:$BC$2729="Y",$AY$5:$AY$2729),$AI847)</f>
        <v>1.0036783978333199</v>
      </c>
      <c r="AL847" s="9">
        <f t="array" ref="AL847">PERCENTILE(IF($BD$5:$BD$2729="Y",$AY$5:$AY$2729),$AI847)</f>
        <v>0.97153867339427968</v>
      </c>
      <c r="AM847" s="41" t="str">
        <f>IF(AI847&lt;$BJ$7,"Up","Down")</f>
        <v>Up</v>
      </c>
      <c r="AN847" s="41" t="str">
        <f>IF(AI847&lt;$BK$7,"Down","Up")</f>
        <v>Down</v>
      </c>
      <c r="AO847" s="9">
        <f t="array" ref="AO847">PERCENTILE(IF($BT$5:$BT$2729="Y",$BQ$5:$BQ$2729),$AI847)</f>
        <v>0.97821266085304492</v>
      </c>
      <c r="AP847" s="9">
        <f t="array" ref="AP847">PERCENTILE(IF($BU$5:$BU$2729="Y",$BQ$5:$BQ$2729),$AI847)</f>
        <v>1.0050185353321353</v>
      </c>
      <c r="AQ847" s="9">
        <f t="array" ref="AQ847">PERCENTILE(IF($BV$5:$BV$2729="Y",$BQ$5:$BQ$2729),$AI847)</f>
        <v>0.95939483347155008</v>
      </c>
      <c r="AR847" s="41" t="str">
        <f>IF(AI847&lt;$BJ$12,"Up","Down")</f>
        <v>Up</v>
      </c>
      <c r="AS847" s="41" t="str">
        <f>IF(AI847&lt;$BK$12,"Down","Up")</f>
        <v>Down</v>
      </c>
      <c r="AU847" s="4" t="str">
        <f>IF(AZ847=AZ848,IF(AZ847&gt;AZ846,AZ847&amp;"_O",""),AZ847&amp;"_C")</f>
        <v/>
      </c>
      <c r="AV847" s="7" t="str">
        <f>IF(RIGHT(AU847,1)="C",AX847/INDEX($AX$5:$AX$2729,MATCH(AZ847&amp;"_O",$AU$5:$AU$2729,0),1),"")</f>
        <v/>
      </c>
      <c r="AW847" s="38">
        <v>31464</v>
      </c>
      <c r="AX847" s="37">
        <v>224.62</v>
      </c>
      <c r="AY847" s="7">
        <f>AX847/AX846</f>
        <v>1.0221150345831818</v>
      </c>
      <c r="AZ847" s="4">
        <f>YEAR(AW847)</f>
        <v>1986</v>
      </c>
      <c r="BA847" s="2" t="s">
        <v>6</v>
      </c>
      <c r="BB847" s="12" t="str">
        <f>INDEX($CD$5:$CD$10,MATCH(BA847,$CC$5:$CC$10,0),1)</f>
        <v/>
      </c>
      <c r="BC847" s="12" t="str">
        <f>IF(AND(BB847="Y",AY847&gt;1),"Y","")</f>
        <v/>
      </c>
      <c r="BD847" s="12" t="str">
        <f>IF(AND(BB847="Y",AY847&lt;1),"Y","")</f>
        <v/>
      </c>
      <c r="BE847" s="12" t="str">
        <f>IF(AY847&gt;1,IF(AY846&gt;1,"Y",""),"")</f>
        <v>Y</v>
      </c>
      <c r="BF847" s="12" t="str">
        <f>IF(AY847&lt;1,IF(AY846&lt;1,"Y",""),"")</f>
        <v/>
      </c>
      <c r="BG847" s="2"/>
      <c r="BH847" s="2"/>
      <c r="BI847" s="2"/>
      <c r="BJ847" s="2"/>
      <c r="BK847" s="2"/>
      <c r="BL847" s="2"/>
      <c r="BM847" s="4" t="str">
        <f>IF(BR847=BR848,IF(BR847&gt;BR846,BR847&amp;"_O",""),BR847&amp;"_C")</f>
        <v/>
      </c>
      <c r="BN847" s="7" t="str">
        <f>IF(RIGHT(BM847,1)="C",BP847/INDEX($BP$5:$BP$2729,MATCH(BR847&amp;"_O",$BM$5:$BM$2729,0),1),"")</f>
        <v/>
      </c>
      <c r="BO847" s="38">
        <v>31863</v>
      </c>
      <c r="BP847" s="3">
        <v>436.6</v>
      </c>
      <c r="BQ847" s="7">
        <f>BP847/BP846</f>
        <v>0.99317561419472244</v>
      </c>
      <c r="BR847" s="4">
        <f>YEAR(BO847)</f>
        <v>1987</v>
      </c>
      <c r="BS847" s="2" t="s">
        <v>6</v>
      </c>
      <c r="BT847" s="12" t="str">
        <f>INDEX($CD$5:$CD$10,MATCH(BS847,$CC$5:$CC$10,0),1)</f>
        <v/>
      </c>
      <c r="BU847" s="12" t="str">
        <f>IF(AND(BT847="Y",BQ847&gt;1),"Y","")</f>
        <v/>
      </c>
      <c r="BV847" s="12" t="str">
        <f>IF(AND(BT847="Y",BQ847&lt;1),"Y","")</f>
        <v/>
      </c>
      <c r="BW847" s="12" t="str">
        <f>IF(BQ847&gt;1,IF(BQ846&gt;1,"Y",""),"")</f>
        <v/>
      </c>
      <c r="BX847" s="12" t="str">
        <f>IF(BQ847&lt;1,IF(BQ846&lt;1,"Y",""),"")</f>
        <v/>
      </c>
      <c r="BY847" s="2"/>
      <c r="BZ847" s="2"/>
      <c r="CA847" s="2"/>
    </row>
    <row r="848" spans="2:79">
      <c r="B848" s="4" t="str">
        <f>IF(G848=G849,IF(G848&gt;G847,G848&amp;"_O",""),G848&amp;"_C")</f>
        <v/>
      </c>
      <c r="C848" s="14">
        <f ca="1">RANDBETWEEN(0,1000)/1000</f>
        <v>0.60799999999999998</v>
      </c>
      <c r="D848" s="16">
        <f>D847+1</f>
        <v>844</v>
      </c>
      <c r="E848" s="10">
        <f>ROUNDDOWN(D848/52,0)+1</f>
        <v>17</v>
      </c>
      <c r="F848" s="15">
        <f>F847+7</f>
        <v>50528</v>
      </c>
      <c r="G848" s="4">
        <f>YEAR(F848)</f>
        <v>2038</v>
      </c>
      <c r="H848" s="33">
        <v>0.495</v>
      </c>
      <c r="I848" s="33">
        <v>0.96899999999999997</v>
      </c>
      <c r="J848" s="33">
        <v>0.89200000000000002</v>
      </c>
      <c r="K848" s="16" t="str">
        <f>IF(M847&gt;1,"Up","Down")</f>
        <v>Down</v>
      </c>
      <c r="L848" s="16" t="str">
        <f>IF(K848="Up",IF(H848&lt;$BJ$7,"Up","Down"),IF(H848&lt;$BK$7,"Down","Up"))</f>
        <v>Up</v>
      </c>
      <c r="M848" s="17">
        <f>IF(L848="Up",INDEX($AK$5:$AK$1005,MATCH(I848,$AI$5:$AI$1005,0),1),INDEX($AL$5:$AL$1005,MATCH(J848,$AI$5:$AI$1005,0),1))</f>
        <v>1.0419549581058682</v>
      </c>
      <c r="N848" s="16" t="str">
        <f>IF(P847&gt;1,"Up","Down")</f>
        <v>Down</v>
      </c>
      <c r="O848" s="16" t="str">
        <f>IF(N848="Up",IF(H848&lt;$BJ$12,"Up","Down"),IF(H848&lt;$BK$12,"Down","Up"))</f>
        <v>Up</v>
      </c>
      <c r="P848" s="17">
        <f>IF(O848="Up",INDEX($AP$5:$AP$1005,MATCH(I848,$AI$5:$AI$1005,0),1),INDEX($AQ$5:$AQ$1005,MATCH(J848,$AI$5:$AI$1005,0),1))</f>
        <v>1.0554235434480017</v>
      </c>
      <c r="Q848" s="19">
        <f>T847</f>
        <v>87816.686367683666</v>
      </c>
      <c r="R848" s="19">
        <f>INDEX(model!$S$5:$S$35,MATCH(G848,model!$Q$5:$Q$35,0),1)*model!$O$5</f>
        <v>0</v>
      </c>
      <c r="S848" s="19">
        <f>IF(RIGHT(B848,1)="C",T847*INDEX(model!$T$5:$T$35,MATCH(G848,model!$Q$5:$Q$35,0),1),0)</f>
        <v>0</v>
      </c>
      <c r="T848" s="19">
        <f>(Q848+R848-S848)*M848</f>
        <v>91501.03176523601</v>
      </c>
      <c r="U848" s="19">
        <f>X847</f>
        <v>139321.20799851511</v>
      </c>
      <c r="V848" s="19">
        <f>INDEX(model!$S$5:$S$35,MATCH(G848,model!$Q$5:$Q$35,0),1)*model!$O$6</f>
        <v>0</v>
      </c>
      <c r="W848" s="19">
        <f>IF(RIGHT(B848,1)="C",X847*INDEX(model!$T$5:$T$35,MATCH(G848,model!$Q$5:$Q$35,0),1),0)</f>
        <v>0</v>
      </c>
      <c r="X848" s="19">
        <f>(U848+V848-W848)*P848</f>
        <v>147042.8830232489</v>
      </c>
      <c r="Y848" s="19"/>
      <c r="Z848" s="36" t="str">
        <f>K848&amp;L848</f>
        <v>DownUp</v>
      </c>
      <c r="AA848" s="36" t="str">
        <f>N848&amp;O848</f>
        <v>DownUp</v>
      </c>
      <c r="AB848" s="19"/>
      <c r="AC848" s="19"/>
      <c r="AD848" s="19"/>
      <c r="AE848" s="19"/>
      <c r="AI848" s="18">
        <f>ROUND(AI847-0.001,3)</f>
        <v>0.157</v>
      </c>
      <c r="AJ848" s="9">
        <f t="array" ref="AJ848">PERCENTILE(IF($BB$5:$BB$2729="Y",$AY$5:$AY$2729),$AI848)</f>
        <v>0.98276509962085368</v>
      </c>
      <c r="AK848" s="9">
        <f t="array" ref="AK848">PERCENTILE(IF($BC$5:$BC$2729="Y",$AY$5:$AY$2729),$AI848)</f>
        <v>1.0036588925389198</v>
      </c>
      <c r="AL848" s="9">
        <f t="array" ref="AL848">PERCENTILE(IF($BD$5:$BD$2729="Y",$AY$5:$AY$2729),$AI848)</f>
        <v>0.97136195404336312</v>
      </c>
      <c r="AM848" s="41" t="str">
        <f>IF(AI848&lt;$BJ$7,"Up","Down")</f>
        <v>Up</v>
      </c>
      <c r="AN848" s="41" t="str">
        <f>IF(AI848&lt;$BK$7,"Down","Up")</f>
        <v>Down</v>
      </c>
      <c r="AO848" s="9">
        <f t="array" ref="AO848">PERCENTILE(IF($BT$5:$BT$2729="Y",$BQ$5:$BQ$2729),$AI848)</f>
        <v>0.97808590474797119</v>
      </c>
      <c r="AP848" s="9">
        <f t="array" ref="AP848">PERCENTILE(IF($BU$5:$BU$2729="Y",$BQ$5:$BQ$2729),$AI848)</f>
        <v>1.004986068736033</v>
      </c>
      <c r="AQ848" s="9">
        <f t="array" ref="AQ848">PERCENTILE(IF($BV$5:$BV$2729="Y",$BQ$5:$BQ$2729),$AI848)</f>
        <v>0.95938091807564763</v>
      </c>
      <c r="AR848" s="41" t="str">
        <f>IF(AI848&lt;$BJ$12,"Up","Down")</f>
        <v>Up</v>
      </c>
      <c r="AS848" s="41" t="str">
        <f>IF(AI848&lt;$BK$12,"Down","Up")</f>
        <v>Down</v>
      </c>
      <c r="AU848" s="4" t="str">
        <f>IF(AZ848=AZ849,IF(AZ848&gt;AZ847,AZ848&amp;"_O",""),AZ848&amp;"_C")</f>
        <v/>
      </c>
      <c r="AV848" s="7" t="str">
        <f>IF(RIGHT(AU848,1)="C",AX848/INDEX($AX$5:$AX$2729,MATCH(AZ848&amp;"_O",$AU$5:$AU$2729,0),1),"")</f>
        <v/>
      </c>
      <c r="AW848" s="38">
        <v>31471</v>
      </c>
      <c r="AX848" s="37">
        <v>226.92</v>
      </c>
      <c r="AY848" s="7">
        <f>AX848/AX847</f>
        <v>1.0102395156263912</v>
      </c>
      <c r="AZ848" s="4">
        <f>YEAR(AW848)</f>
        <v>1986</v>
      </c>
      <c r="BA848" s="2" t="s">
        <v>6</v>
      </c>
      <c r="BB848" s="12" t="str">
        <f>INDEX($CD$5:$CD$10,MATCH(BA848,$CC$5:$CC$10,0),1)</f>
        <v/>
      </c>
      <c r="BC848" s="12" t="str">
        <f>IF(AND(BB848="Y",AY848&gt;1),"Y","")</f>
        <v/>
      </c>
      <c r="BD848" s="12" t="str">
        <f>IF(AND(BB848="Y",AY848&lt;1),"Y","")</f>
        <v/>
      </c>
      <c r="BE848" s="12" t="str">
        <f>IF(AY848&gt;1,IF(AY847&gt;1,"Y",""),"")</f>
        <v>Y</v>
      </c>
      <c r="BF848" s="12" t="str">
        <f>IF(AY848&lt;1,IF(AY847&lt;1,"Y",""),"")</f>
        <v/>
      </c>
      <c r="BG848" s="2"/>
      <c r="BH848" s="2"/>
      <c r="BI848" s="2"/>
      <c r="BJ848" s="2"/>
      <c r="BK848" s="2"/>
      <c r="BL848" s="2"/>
      <c r="BM848" s="4" t="str">
        <f>IF(BR848=BR849,IF(BR848&gt;BR847,BR848&amp;"_O",""),BR848&amp;"_C")</f>
        <v/>
      </c>
      <c r="BN848" s="7" t="str">
        <f>IF(RIGHT(BM848,1)="C",BP848/INDEX($BP$5:$BP$2729,MATCH(BR848&amp;"_O",$BM$5:$BM$2729,0),1),"")</f>
        <v/>
      </c>
      <c r="BO848" s="38">
        <v>31870</v>
      </c>
      <c r="BP848" s="3">
        <v>437.4</v>
      </c>
      <c r="BQ848" s="7">
        <f>BP848/BP847</f>
        <v>1.0018323408153915</v>
      </c>
      <c r="BR848" s="4">
        <f>YEAR(BO848)</f>
        <v>1987</v>
      </c>
      <c r="BS848" s="2" t="s">
        <v>6</v>
      </c>
      <c r="BT848" s="12" t="str">
        <f>INDEX($CD$5:$CD$10,MATCH(BS848,$CC$5:$CC$10,0),1)</f>
        <v/>
      </c>
      <c r="BU848" s="12" t="str">
        <f>IF(AND(BT848="Y",BQ848&gt;1),"Y","")</f>
        <v/>
      </c>
      <c r="BV848" s="12" t="str">
        <f>IF(AND(BT848="Y",BQ848&lt;1),"Y","")</f>
        <v/>
      </c>
      <c r="BW848" s="12" t="str">
        <f>IF(BQ848&gt;1,IF(BQ847&gt;1,"Y",""),"")</f>
        <v/>
      </c>
      <c r="BX848" s="12" t="str">
        <f>IF(BQ848&lt;1,IF(BQ847&lt;1,"Y",""),"")</f>
        <v/>
      </c>
      <c r="BY848" s="2"/>
      <c r="BZ848" s="2"/>
      <c r="CA848" s="2"/>
    </row>
    <row r="849" spans="2:79">
      <c r="B849" s="4" t="str">
        <f>IF(G849=G850,IF(G849&gt;G848,G849&amp;"_O",""),G849&amp;"_C")</f>
        <v/>
      </c>
      <c r="C849" s="14">
        <f ca="1">RANDBETWEEN(0,1000)/1000</f>
        <v>0.64800000000000002</v>
      </c>
      <c r="D849" s="16">
        <f>D848+1</f>
        <v>845</v>
      </c>
      <c r="E849" s="10">
        <f>ROUNDDOWN(D849/52,0)+1</f>
        <v>17</v>
      </c>
      <c r="F849" s="15">
        <f>F848+7</f>
        <v>50535</v>
      </c>
      <c r="G849" s="4">
        <f>YEAR(F849)</f>
        <v>2038</v>
      </c>
      <c r="H849" s="33">
        <v>0.41499999999999998</v>
      </c>
      <c r="I849" s="33">
        <v>0.82499999999999996</v>
      </c>
      <c r="J849" s="33">
        <v>7.9000000000000001E-2</v>
      </c>
      <c r="K849" s="16" t="str">
        <f>IF(M848&gt;1,"Up","Down")</f>
        <v>Up</v>
      </c>
      <c r="L849" s="16" t="str">
        <f>IF(K849="Up",IF(H849&lt;$BJ$7,"Up","Down"),IF(H849&lt;$BK$7,"Down","Up"))</f>
        <v>Up</v>
      </c>
      <c r="M849" s="17">
        <f>IF(L849="Up",INDEX($AK$5:$AK$1005,MATCH(I849,$AI$5:$AI$1005,0),1),INDEX($AL$5:$AL$1005,MATCH(J849,$AI$5:$AI$1005,0),1))</f>
        <v>1.0262411597058514</v>
      </c>
      <c r="N849" s="16" t="str">
        <f>IF(P848&gt;1,"Up","Down")</f>
        <v>Up</v>
      </c>
      <c r="O849" s="16" t="str">
        <f>IF(N849="Up",IF(H849&lt;$BJ$12,"Up","Down"),IF(H849&lt;$BK$12,"Down","Up"))</f>
        <v>Up</v>
      </c>
      <c r="P849" s="17">
        <f>IF(O849="Up",INDEX($AP$5:$AP$1005,MATCH(I849,$AI$5:$AI$1005,0),1),INDEX($AQ$5:$AQ$1005,MATCH(J849,$AI$5:$AI$1005,0),1))</f>
        <v>1.0352442253111196</v>
      </c>
      <c r="Q849" s="19">
        <f>T848</f>
        <v>91501.03176523601</v>
      </c>
      <c r="R849" s="19">
        <f>INDEX(model!$S$5:$S$35,MATCH(G849,model!$Q$5:$Q$35,0),1)*model!$O$5</f>
        <v>0</v>
      </c>
      <c r="S849" s="19">
        <f>IF(RIGHT(B849,1)="C",T848*INDEX(model!$T$5:$T$35,MATCH(G849,model!$Q$5:$Q$35,0),1),0)</f>
        <v>0</v>
      </c>
      <c r="T849" s="19">
        <f>(Q849+R849-S849)*M849</f>
        <v>93902.124953037754</v>
      </c>
      <c r="U849" s="19">
        <f>X848</f>
        <v>147042.8830232489</v>
      </c>
      <c r="V849" s="19">
        <f>INDEX(model!$S$5:$S$35,MATCH(G849,model!$Q$5:$Q$35,0),1)*model!$O$6</f>
        <v>0</v>
      </c>
      <c r="W849" s="19">
        <f>IF(RIGHT(B849,1)="C",X848*INDEX(model!$T$5:$T$35,MATCH(G849,model!$Q$5:$Q$35,0),1),0)</f>
        <v>0</v>
      </c>
      <c r="X849" s="19">
        <f>(U849+V849-W849)*P849</f>
        <v>152225.29552291689</v>
      </c>
      <c r="Y849" s="19"/>
      <c r="Z849" s="36" t="str">
        <f>K849&amp;L849</f>
        <v>UpUp</v>
      </c>
      <c r="AA849" s="36" t="str">
        <f>N849&amp;O849</f>
        <v>UpUp</v>
      </c>
      <c r="AB849" s="19"/>
      <c r="AC849" s="19"/>
      <c r="AD849" s="19"/>
      <c r="AE849" s="19"/>
      <c r="AI849" s="18">
        <f>ROUND(AI848-0.001,3)</f>
        <v>0.156</v>
      </c>
      <c r="AJ849" s="9">
        <f t="array" ref="AJ849">PERCENTILE(IF($BB$5:$BB$2729="Y",$AY$5:$AY$2729),$AI849)</f>
        <v>0.9826183209798095</v>
      </c>
      <c r="AK849" s="9">
        <f t="array" ref="AK849">PERCENTILE(IF($BC$5:$BC$2729="Y",$AY$5:$AY$2729),$AI849)</f>
        <v>1.0036537812167579</v>
      </c>
      <c r="AL849" s="9">
        <f t="array" ref="AL849">PERCENTILE(IF($BD$5:$BD$2729="Y",$AY$5:$AY$2729),$AI849)</f>
        <v>0.97131588923275169</v>
      </c>
      <c r="AM849" s="41" t="str">
        <f>IF(AI849&lt;$BJ$7,"Up","Down")</f>
        <v>Up</v>
      </c>
      <c r="AN849" s="41" t="str">
        <f>IF(AI849&lt;$BK$7,"Down","Up")</f>
        <v>Down</v>
      </c>
      <c r="AO849" s="9">
        <f t="array" ref="AO849">PERCENTILE(IF($BT$5:$BT$2729="Y",$BQ$5:$BQ$2729),$AI849)</f>
        <v>0.97780394211142319</v>
      </c>
      <c r="AP849" s="9">
        <f t="array" ref="AP849">PERCENTILE(IF($BU$5:$BU$2729="Y",$BQ$5:$BQ$2729),$AI849)</f>
        <v>1.0049572072077044</v>
      </c>
      <c r="AQ849" s="9">
        <f t="array" ref="AQ849">PERCENTILE(IF($BV$5:$BV$2729="Y",$BQ$5:$BQ$2729),$AI849)</f>
        <v>0.95928092037196855</v>
      </c>
      <c r="AR849" s="41" t="str">
        <f>IF(AI849&lt;$BJ$12,"Up","Down")</f>
        <v>Up</v>
      </c>
      <c r="AS849" s="41" t="str">
        <f>IF(AI849&lt;$BK$12,"Down","Up")</f>
        <v>Down</v>
      </c>
      <c r="AU849" s="4" t="str">
        <f>IF(AZ849=AZ850,IF(AZ849&gt;AZ848,AZ849&amp;"_O",""),AZ849&amp;"_C")</f>
        <v/>
      </c>
      <c r="AV849" s="7" t="str">
        <f>IF(RIGHT(AU849,1)="C",AX849/INDEX($AX$5:$AX$2729,MATCH(AZ849&amp;"_O",$AU$5:$AU$2729,0),1),"")</f>
        <v/>
      </c>
      <c r="AW849" s="38">
        <v>31478</v>
      </c>
      <c r="AX849" s="37">
        <v>225.57</v>
      </c>
      <c r="AY849" s="7">
        <f>AX849/AX848</f>
        <v>0.99405076679005822</v>
      </c>
      <c r="AZ849" s="4">
        <f>YEAR(AW849)</f>
        <v>1986</v>
      </c>
      <c r="BA849" s="2" t="s">
        <v>6</v>
      </c>
      <c r="BB849" s="12" t="str">
        <f>INDEX($CD$5:$CD$10,MATCH(BA849,$CC$5:$CC$10,0),1)</f>
        <v/>
      </c>
      <c r="BC849" s="12" t="str">
        <f>IF(AND(BB849="Y",AY849&gt;1),"Y","")</f>
        <v/>
      </c>
      <c r="BD849" s="12" t="str">
        <f>IF(AND(BB849="Y",AY849&lt;1),"Y","")</f>
        <v/>
      </c>
      <c r="BE849" s="12" t="str">
        <f>IF(AY849&gt;1,IF(AY848&gt;1,"Y",""),"")</f>
        <v/>
      </c>
      <c r="BF849" s="12" t="str">
        <f>IF(AY849&lt;1,IF(AY848&lt;1,"Y",""),"")</f>
        <v/>
      </c>
      <c r="BG849" s="2"/>
      <c r="BH849" s="2"/>
      <c r="BI849" s="2"/>
      <c r="BJ849" s="2"/>
      <c r="BK849" s="2"/>
      <c r="BL849" s="2"/>
      <c r="BM849" s="4" t="str">
        <f>IF(BR849=BR850,IF(BR849&gt;BR848,BR849&amp;"_O",""),BR849&amp;"_C")</f>
        <v/>
      </c>
      <c r="BN849" s="7" t="str">
        <f>IF(RIGHT(BM849,1)="C",BP849/INDEX($BP$5:$BP$2729,MATCH(BR849&amp;"_O",$BM$5:$BM$2729,0),1),"")</f>
        <v/>
      </c>
      <c r="BO849" s="38">
        <v>31877</v>
      </c>
      <c r="BP849" s="3">
        <v>430.9</v>
      </c>
      <c r="BQ849" s="7">
        <f>BP849/BP848</f>
        <v>0.98513946044810241</v>
      </c>
      <c r="BR849" s="4">
        <f>YEAR(BO849)</f>
        <v>1987</v>
      </c>
      <c r="BS849" s="2" t="s">
        <v>6</v>
      </c>
      <c r="BT849" s="12" t="str">
        <f>INDEX($CD$5:$CD$10,MATCH(BS849,$CC$5:$CC$10,0),1)</f>
        <v/>
      </c>
      <c r="BU849" s="12" t="str">
        <f>IF(AND(BT849="Y",BQ849&gt;1),"Y","")</f>
        <v/>
      </c>
      <c r="BV849" s="12" t="str">
        <f>IF(AND(BT849="Y",BQ849&lt;1),"Y","")</f>
        <v/>
      </c>
      <c r="BW849" s="12" t="str">
        <f>IF(BQ849&gt;1,IF(BQ848&gt;1,"Y",""),"")</f>
        <v/>
      </c>
      <c r="BX849" s="12" t="str">
        <f>IF(BQ849&lt;1,IF(BQ848&lt;1,"Y",""),"")</f>
        <v/>
      </c>
      <c r="BY849" s="2"/>
      <c r="BZ849" s="2"/>
      <c r="CA849" s="2"/>
    </row>
    <row r="850" spans="2:79">
      <c r="B850" s="4" t="str">
        <f>IF(G850=G851,IF(G850&gt;G849,G850&amp;"_O",""),G850&amp;"_C")</f>
        <v/>
      </c>
      <c r="C850" s="14">
        <f ca="1">RANDBETWEEN(0,1000)/1000</f>
        <v>0.998</v>
      </c>
      <c r="D850" s="16">
        <f>D849+1</f>
        <v>846</v>
      </c>
      <c r="E850" s="10">
        <f>ROUNDDOWN(D850/52,0)+1</f>
        <v>17</v>
      </c>
      <c r="F850" s="15">
        <f>F849+7</f>
        <v>50542</v>
      </c>
      <c r="G850" s="4">
        <f>YEAR(F850)</f>
        <v>2038</v>
      </c>
      <c r="H850" s="33">
        <v>0.497</v>
      </c>
      <c r="I850" s="33">
        <v>0.98599999999999999</v>
      </c>
      <c r="J850" s="33">
        <v>0.38</v>
      </c>
      <c r="K850" s="16" t="str">
        <f>IF(M849&gt;1,"Up","Down")</f>
        <v>Up</v>
      </c>
      <c r="L850" s="16" t="str">
        <f>IF(K850="Up",IF(H850&lt;$BJ$7,"Up","Down"),IF(H850&lt;$BK$7,"Down","Up"))</f>
        <v>Up</v>
      </c>
      <c r="M850" s="17">
        <f>IF(L850="Up",INDEX($AK$5:$AK$1005,MATCH(I850,$AI$5:$AI$1005,0),1),INDEX($AL$5:$AL$1005,MATCH(J850,$AI$5:$AI$1005,0),1))</f>
        <v>1.0419549581058682</v>
      </c>
      <c r="N850" s="16" t="str">
        <f>IF(P849&gt;1,"Up","Down")</f>
        <v>Up</v>
      </c>
      <c r="O850" s="16" t="str">
        <f>IF(N850="Up",IF(H850&lt;$BJ$12,"Up","Down"),IF(H850&lt;$BK$12,"Down","Up"))</f>
        <v>Up</v>
      </c>
      <c r="P850" s="17">
        <f>IF(O850="Up",INDEX($AP$5:$AP$1005,MATCH(I850,$AI$5:$AI$1005,0),1),INDEX($AQ$5:$AQ$1005,MATCH(J850,$AI$5:$AI$1005,0),1))</f>
        <v>1.0554235434480017</v>
      </c>
      <c r="Q850" s="19">
        <f>T849</f>
        <v>93902.124953037754</v>
      </c>
      <c r="R850" s="19">
        <f>INDEX(model!$S$5:$S$35,MATCH(G850,model!$Q$5:$Q$35,0),1)*model!$O$5</f>
        <v>0</v>
      </c>
      <c r="S850" s="19">
        <f>IF(RIGHT(B850,1)="C",T849*INDEX(model!$T$5:$T$35,MATCH(G850,model!$Q$5:$Q$35,0),1),0)</f>
        <v>0</v>
      </c>
      <c r="T850" s="19">
        <f>(Q850+R850-S850)*M850</f>
        <v>97841.784671494461</v>
      </c>
      <c r="U850" s="19">
        <f>X849</f>
        <v>152225.29552291689</v>
      </c>
      <c r="V850" s="19">
        <f>INDEX(model!$S$5:$S$35,MATCH(G850,model!$Q$5:$Q$35,0),1)*model!$O$6</f>
        <v>0</v>
      </c>
      <c r="W850" s="19">
        <f>IF(RIGHT(B850,1)="C",X849*INDEX(model!$T$5:$T$35,MATCH(G850,model!$Q$5:$Q$35,0),1),0)</f>
        <v>0</v>
      </c>
      <c r="X850" s="19">
        <f>(U850+V850-W850)*P850</f>
        <v>160662.16080321616</v>
      </c>
      <c r="Y850" s="19"/>
      <c r="Z850" s="36" t="str">
        <f>K850&amp;L850</f>
        <v>UpUp</v>
      </c>
      <c r="AA850" s="36" t="str">
        <f>N850&amp;O850</f>
        <v>UpUp</v>
      </c>
      <c r="AB850" s="19"/>
      <c r="AC850" s="19"/>
      <c r="AD850" s="19"/>
      <c r="AE850" s="19"/>
      <c r="AI850" s="18">
        <f>ROUND(AI849-0.001,3)</f>
        <v>0.155</v>
      </c>
      <c r="AJ850" s="9">
        <f t="array" ref="AJ850">PERCENTILE(IF($BB$5:$BB$2729="Y",$AY$5:$AY$2729),$AI850)</f>
        <v>0.98243453268828973</v>
      </c>
      <c r="AK850" s="9">
        <f t="array" ref="AK850">PERCENTILE(IF($BC$5:$BC$2729="Y",$AY$5:$AY$2729),$AI850)</f>
        <v>1.0036385391339326</v>
      </c>
      <c r="AL850" s="9">
        <f t="array" ref="AL850">PERCENTILE(IF($BD$5:$BD$2729="Y",$AY$5:$AY$2729),$AI850)</f>
        <v>0.97102583602770043</v>
      </c>
      <c r="AM850" s="41" t="str">
        <f>IF(AI850&lt;$BJ$7,"Up","Down")</f>
        <v>Up</v>
      </c>
      <c r="AN850" s="41" t="str">
        <f>IF(AI850&lt;$BK$7,"Down","Up")</f>
        <v>Down</v>
      </c>
      <c r="AO850" s="9">
        <f t="array" ref="AO850">PERCENTILE(IF($BT$5:$BT$2729="Y",$BQ$5:$BQ$2729),$AI850)</f>
        <v>0.97766588289481771</v>
      </c>
      <c r="AP850" s="9">
        <f t="array" ref="AP850">PERCENTILE(IF($BU$5:$BU$2729="Y",$BQ$5:$BQ$2729),$AI850)</f>
        <v>1.0049051551353918</v>
      </c>
      <c r="AQ850" s="9">
        <f t="array" ref="AQ850">PERCENTILE(IF($BV$5:$BV$2729="Y",$BQ$5:$BQ$2729),$AI850)</f>
        <v>0.95915267874630017</v>
      </c>
      <c r="AR850" s="41" t="str">
        <f>IF(AI850&lt;$BJ$12,"Up","Down")</f>
        <v>Up</v>
      </c>
      <c r="AS850" s="41" t="str">
        <f>IF(AI850&lt;$BK$12,"Down","Up")</f>
        <v>Down</v>
      </c>
      <c r="AU850" s="4" t="str">
        <f>IF(AZ850=AZ851,IF(AZ850&gt;AZ849,AZ850&amp;"_O",""),AZ850&amp;"_C")</f>
        <v/>
      </c>
      <c r="AV850" s="7" t="str">
        <f>IF(RIGHT(AU850,1)="C",AX850/INDEX($AX$5:$AX$2729,MATCH(AZ850&amp;"_O",$AU$5:$AU$2729,0),1),"")</f>
        <v/>
      </c>
      <c r="AW850" s="38">
        <v>31485</v>
      </c>
      <c r="AX850" s="37">
        <v>236.55</v>
      </c>
      <c r="AY850" s="7">
        <f>AX850/AX849</f>
        <v>1.0486766857294854</v>
      </c>
      <c r="AZ850" s="4">
        <f>YEAR(AW850)</f>
        <v>1986</v>
      </c>
      <c r="BA850" s="2" t="s">
        <v>6</v>
      </c>
      <c r="BB850" s="12" t="str">
        <f>INDEX($CD$5:$CD$10,MATCH(BA850,$CC$5:$CC$10,0),1)</f>
        <v/>
      </c>
      <c r="BC850" s="12" t="str">
        <f>IF(AND(BB850="Y",AY850&gt;1),"Y","")</f>
        <v/>
      </c>
      <c r="BD850" s="12" t="str">
        <f>IF(AND(BB850="Y",AY850&lt;1),"Y","")</f>
        <v/>
      </c>
      <c r="BE850" s="12" t="str">
        <f>IF(AY850&gt;1,IF(AY849&gt;1,"Y",""),"")</f>
        <v/>
      </c>
      <c r="BF850" s="12" t="str">
        <f>IF(AY850&lt;1,IF(AY849&lt;1,"Y",""),"")</f>
        <v/>
      </c>
      <c r="BG850" s="2"/>
      <c r="BH850" s="2"/>
      <c r="BI850" s="2"/>
      <c r="BJ850" s="2"/>
      <c r="BK850" s="2"/>
      <c r="BL850" s="2"/>
      <c r="BM850" s="4" t="str">
        <f>IF(BR850=BR851,IF(BR850&gt;BR849,BR850&amp;"_O",""),BR850&amp;"_C")</f>
        <v/>
      </c>
      <c r="BN850" s="7" t="str">
        <f>IF(RIGHT(BM850,1)="C",BP850/INDEX($BP$5:$BP$2729,MATCH(BR850&amp;"_O",$BM$5:$BM$2729,0),1),"")</f>
        <v/>
      </c>
      <c r="BO850" s="38">
        <v>31883</v>
      </c>
      <c r="BP850" s="3">
        <v>419.5</v>
      </c>
      <c r="BQ850" s="7">
        <f>BP850/BP849</f>
        <v>0.97354374564864243</v>
      </c>
      <c r="BR850" s="4">
        <f>YEAR(BO850)</f>
        <v>1987</v>
      </c>
      <c r="BS850" s="2" t="s">
        <v>6</v>
      </c>
      <c r="BT850" s="12" t="str">
        <f>INDEX($CD$5:$CD$10,MATCH(BS850,$CC$5:$CC$10,0),1)</f>
        <v/>
      </c>
      <c r="BU850" s="12" t="str">
        <f>IF(AND(BT850="Y",BQ850&gt;1),"Y","")</f>
        <v/>
      </c>
      <c r="BV850" s="12" t="str">
        <f>IF(AND(BT850="Y",BQ850&lt;1),"Y","")</f>
        <v/>
      </c>
      <c r="BW850" s="12" t="str">
        <f>IF(BQ850&gt;1,IF(BQ849&gt;1,"Y",""),"")</f>
        <v/>
      </c>
      <c r="BX850" s="12" t="str">
        <f>IF(BQ850&lt;1,IF(BQ849&lt;1,"Y",""),"")</f>
        <v>Y</v>
      </c>
      <c r="BY850" s="2"/>
      <c r="BZ850" s="2"/>
      <c r="CA850" s="2"/>
    </row>
    <row r="851" spans="2:79">
      <c r="B851" s="4" t="str">
        <f>IF(G851=G852,IF(G851&gt;G850,G851&amp;"_O",""),G851&amp;"_C")</f>
        <v/>
      </c>
      <c r="C851" s="14">
        <f ca="1">RANDBETWEEN(0,1000)/1000</f>
        <v>0.73699999999999999</v>
      </c>
      <c r="D851" s="16">
        <f>D850+1</f>
        <v>847</v>
      </c>
      <c r="E851" s="10">
        <f>ROUNDDOWN(D851/52,0)+1</f>
        <v>17</v>
      </c>
      <c r="F851" s="15">
        <f>F850+7</f>
        <v>50549</v>
      </c>
      <c r="G851" s="4">
        <f>YEAR(F851)</f>
        <v>2038</v>
      </c>
      <c r="H851" s="33">
        <v>0.69699999999999995</v>
      </c>
      <c r="I851" s="33">
        <v>0.54400000000000004</v>
      </c>
      <c r="J851" s="33">
        <v>0.67300000000000004</v>
      </c>
      <c r="K851" s="16" t="str">
        <f>IF(M850&gt;1,"Up","Down")</f>
        <v>Up</v>
      </c>
      <c r="L851" s="16" t="str">
        <f>IF(K851="Up",IF(H851&lt;$BJ$7,"Up","Down"),IF(H851&lt;$BK$7,"Down","Up"))</f>
        <v>Down</v>
      </c>
      <c r="M851" s="17">
        <f>IF(L851="Up",INDEX($AK$5:$AK$1005,MATCH(I851,$AI$5:$AI$1005,0),1),INDEX($AL$5:$AL$1005,MATCH(J851,$AI$5:$AI$1005,0),1))</f>
        <v>0.99261734127210233</v>
      </c>
      <c r="N851" s="16" t="str">
        <f>IF(P850&gt;1,"Up","Down")</f>
        <v>Up</v>
      </c>
      <c r="O851" s="16" t="str">
        <f>IF(N851="Up",IF(H851&lt;$BJ$12,"Up","Down"),IF(H851&lt;$BK$12,"Down","Up"))</f>
        <v>Down</v>
      </c>
      <c r="P851" s="17">
        <f>IF(O851="Up",INDEX($AP$5:$AP$1005,MATCH(I851,$AI$5:$AI$1005,0),1),INDEX($AQ$5:$AQ$1005,MATCH(J851,$AI$5:$AI$1005,0),1))</f>
        <v>0.99189525606173756</v>
      </c>
      <c r="Q851" s="19">
        <f>T850</f>
        <v>97841.784671494461</v>
      </c>
      <c r="R851" s="19">
        <f>INDEX(model!$S$5:$S$35,MATCH(G851,model!$Q$5:$Q$35,0),1)*model!$O$5</f>
        <v>0</v>
      </c>
      <c r="S851" s="19">
        <f>IF(RIGHT(B851,1)="C",T850*INDEX(model!$T$5:$T$35,MATCH(G851,model!$Q$5:$Q$35,0),1),0)</f>
        <v>0</v>
      </c>
      <c r="T851" s="19">
        <f>(Q851+R851-S851)*M851</f>
        <v>97119.452165936367</v>
      </c>
      <c r="U851" s="19">
        <f>X850</f>
        <v>160662.16080321616</v>
      </c>
      <c r="V851" s="19">
        <f>INDEX(model!$S$5:$S$35,MATCH(G851,model!$Q$5:$Q$35,0),1)*model!$O$6</f>
        <v>0</v>
      </c>
      <c r="W851" s="19">
        <f>IF(RIGHT(B851,1)="C",X850*INDEX(model!$T$5:$T$35,MATCH(G851,model!$Q$5:$Q$35,0),1),0)</f>
        <v>0</v>
      </c>
      <c r="X851" s="19">
        <f>(U851+V851-W851)*P851</f>
        <v>159360.03512933815</v>
      </c>
      <c r="Y851" s="19"/>
      <c r="Z851" s="36" t="str">
        <f>K851&amp;L851</f>
        <v>UpDown</v>
      </c>
      <c r="AA851" s="36" t="str">
        <f>N851&amp;O851</f>
        <v>UpDown</v>
      </c>
      <c r="AB851" s="19"/>
      <c r="AC851" s="19"/>
      <c r="AD851" s="19"/>
      <c r="AE851" s="19"/>
      <c r="AI851" s="18">
        <f>ROUND(AI850-0.001,3)</f>
        <v>0.154</v>
      </c>
      <c r="AJ851" s="9">
        <f t="array" ref="AJ851">PERCENTILE(IF($BB$5:$BB$2729="Y",$AY$5:$AY$2729),$AI851)</f>
        <v>0.98233303113470372</v>
      </c>
      <c r="AK851" s="9">
        <f t="array" ref="AK851">PERCENTILE(IF($BC$5:$BC$2729="Y",$AY$5:$AY$2729),$AI851)</f>
        <v>1.0036291360868315</v>
      </c>
      <c r="AL851" s="9">
        <f t="array" ref="AL851">PERCENTILE(IF($BD$5:$BD$2729="Y",$AY$5:$AY$2729),$AI851)</f>
        <v>0.97078814349356368</v>
      </c>
      <c r="AM851" s="41" t="str">
        <f>IF(AI851&lt;$BJ$7,"Up","Down")</f>
        <v>Up</v>
      </c>
      <c r="AN851" s="41" t="str">
        <f>IF(AI851&lt;$BK$7,"Down","Up")</f>
        <v>Down</v>
      </c>
      <c r="AO851" s="9">
        <f t="array" ref="AO851">PERCENTILE(IF($BT$5:$BT$2729="Y",$BQ$5:$BQ$2729),$AI851)</f>
        <v>0.97749943816343432</v>
      </c>
      <c r="AP851" s="9">
        <f t="array" ref="AP851">PERCENTILE(IF($BU$5:$BU$2729="Y",$BQ$5:$BQ$2729),$AI851)</f>
        <v>1.0047925704491087</v>
      </c>
      <c r="AQ851" s="9">
        <f t="array" ref="AQ851">PERCENTILE(IF($BV$5:$BV$2729="Y",$BQ$5:$BQ$2729),$AI851)</f>
        <v>0.95905305928391937</v>
      </c>
      <c r="AR851" s="41" t="str">
        <f>IF(AI851&lt;$BJ$12,"Up","Down")</f>
        <v>Up</v>
      </c>
      <c r="AS851" s="41" t="str">
        <f>IF(AI851&lt;$BK$12,"Down","Up")</f>
        <v>Down</v>
      </c>
      <c r="AU851" s="4" t="str">
        <f>IF(AZ851=AZ852,IF(AZ851&gt;AZ850,AZ851&amp;"_O",""),AZ851&amp;"_C")</f>
        <v/>
      </c>
      <c r="AV851" s="7" t="str">
        <f>IF(RIGHT(AU851,1)="C",AX851/INDEX($AX$5:$AX$2729,MATCH(AZ851&amp;"_O",$AU$5:$AU$2729,0),1),"")</f>
        <v/>
      </c>
      <c r="AW851" s="38">
        <v>31492</v>
      </c>
      <c r="AX851" s="37">
        <v>233.34</v>
      </c>
      <c r="AY851" s="7">
        <f>AX851/AX850</f>
        <v>0.98642993024730496</v>
      </c>
      <c r="AZ851" s="4">
        <f>YEAR(AW851)</f>
        <v>1986</v>
      </c>
      <c r="BA851" s="2" t="s">
        <v>6</v>
      </c>
      <c r="BB851" s="12" t="str">
        <f>INDEX($CD$5:$CD$10,MATCH(BA851,$CC$5:$CC$10,0),1)</f>
        <v/>
      </c>
      <c r="BC851" s="12" t="str">
        <f>IF(AND(BB851="Y",AY851&gt;1),"Y","")</f>
        <v/>
      </c>
      <c r="BD851" s="12" t="str">
        <f>IF(AND(BB851="Y",AY851&lt;1),"Y","")</f>
        <v/>
      </c>
      <c r="BE851" s="12" t="str">
        <f>IF(AY851&gt;1,IF(AY850&gt;1,"Y",""),"")</f>
        <v/>
      </c>
      <c r="BF851" s="12" t="str">
        <f>IF(AY851&lt;1,IF(AY850&lt;1,"Y",""),"")</f>
        <v/>
      </c>
      <c r="BG851" s="2"/>
      <c r="BH851" s="2"/>
      <c r="BI851" s="2"/>
      <c r="BJ851" s="2"/>
      <c r="BK851" s="2"/>
      <c r="BL851" s="2"/>
      <c r="BM851" s="4" t="str">
        <f>IF(BR851=BR852,IF(BR851&gt;BR850,BR851&amp;"_O",""),BR851&amp;"_C")</f>
        <v/>
      </c>
      <c r="BN851" s="7" t="str">
        <f>IF(RIGHT(BM851,1)="C",BP851/INDEX($BP$5:$BP$2729,MATCH(BR851&amp;"_O",$BM$5:$BM$2729,0),1),"")</f>
        <v/>
      </c>
      <c r="BO851" s="38">
        <v>31891</v>
      </c>
      <c r="BP851" s="3">
        <v>412.6</v>
      </c>
      <c r="BQ851" s="7">
        <f>BP851/BP850</f>
        <v>0.98355184743742552</v>
      </c>
      <c r="BR851" s="4">
        <f>YEAR(BO851)</f>
        <v>1987</v>
      </c>
      <c r="BS851" s="2" t="s">
        <v>6</v>
      </c>
      <c r="BT851" s="12" t="str">
        <f>INDEX($CD$5:$CD$10,MATCH(BS851,$CC$5:$CC$10,0),1)</f>
        <v/>
      </c>
      <c r="BU851" s="12" t="str">
        <f>IF(AND(BT851="Y",BQ851&gt;1),"Y","")</f>
        <v/>
      </c>
      <c r="BV851" s="12" t="str">
        <f>IF(AND(BT851="Y",BQ851&lt;1),"Y","")</f>
        <v/>
      </c>
      <c r="BW851" s="12" t="str">
        <f>IF(BQ851&gt;1,IF(BQ850&gt;1,"Y",""),"")</f>
        <v/>
      </c>
      <c r="BX851" s="12" t="str">
        <f>IF(BQ851&lt;1,IF(BQ850&lt;1,"Y",""),"")</f>
        <v>Y</v>
      </c>
      <c r="BY851" s="2"/>
      <c r="BZ851" s="2"/>
      <c r="CA851" s="2"/>
    </row>
    <row r="852" spans="2:79">
      <c r="B852" s="4" t="str">
        <f>IF(G852=G853,IF(G852&gt;G851,G852&amp;"_O",""),G852&amp;"_C")</f>
        <v/>
      </c>
      <c r="C852" s="14">
        <f ca="1">RANDBETWEEN(0,1000)/1000</f>
        <v>0.21099999999999999</v>
      </c>
      <c r="D852" s="16">
        <f>D851+1</f>
        <v>848</v>
      </c>
      <c r="E852" s="10">
        <f>ROUNDDOWN(D852/52,0)+1</f>
        <v>17</v>
      </c>
      <c r="F852" s="15">
        <f>F851+7</f>
        <v>50556</v>
      </c>
      <c r="G852" s="4">
        <f>YEAR(F852)</f>
        <v>2038</v>
      </c>
      <c r="H852" s="33">
        <v>0.81599999999999995</v>
      </c>
      <c r="I852" s="33">
        <v>0.57699999999999996</v>
      </c>
      <c r="J852" s="33">
        <v>0.77100000000000002</v>
      </c>
      <c r="K852" s="16" t="str">
        <f>IF(M851&gt;1,"Up","Down")</f>
        <v>Down</v>
      </c>
      <c r="L852" s="16" t="str">
        <f>IF(K852="Up",IF(H852&lt;$BJ$7,"Up","Down"),IF(H852&lt;$BK$7,"Down","Up"))</f>
        <v>Up</v>
      </c>
      <c r="M852" s="17">
        <f>IF(L852="Up",INDEX($AK$5:$AK$1005,MATCH(I852,$AI$5:$AI$1005,0),1),INDEX($AL$5:$AL$1005,MATCH(J852,$AI$5:$AI$1005,0),1))</f>
        <v>1.0144097896318653</v>
      </c>
      <c r="N852" s="16" t="str">
        <f>IF(P851&gt;1,"Up","Down")</f>
        <v>Down</v>
      </c>
      <c r="O852" s="16" t="str">
        <f>IF(N852="Up",IF(H852&lt;$BJ$12,"Up","Down"),IF(H852&lt;$BK$12,"Down","Up"))</f>
        <v>Up</v>
      </c>
      <c r="P852" s="17">
        <f>IF(O852="Up",INDEX($AP$5:$AP$1005,MATCH(I852,$AI$5:$AI$1005,0),1),INDEX($AQ$5:$AQ$1005,MATCH(J852,$AI$5:$AI$1005,0),1))</f>
        <v>1.0204993303220649</v>
      </c>
      <c r="Q852" s="19">
        <f>T851</f>
        <v>97119.452165936367</v>
      </c>
      <c r="R852" s="19">
        <f>INDEX(model!$S$5:$S$35,MATCH(G852,model!$Q$5:$Q$35,0),1)*model!$O$5</f>
        <v>0</v>
      </c>
      <c r="S852" s="19">
        <f>IF(RIGHT(B852,1)="C",T851*INDEX(model!$T$5:$T$35,MATCH(G852,model!$Q$5:$Q$35,0),1),0)</f>
        <v>0</v>
      </c>
      <c r="T852" s="19">
        <f>(Q852+R852-S852)*M852</f>
        <v>98518.923040809517</v>
      </c>
      <c r="U852" s="19">
        <f>X851</f>
        <v>159360.03512933815</v>
      </c>
      <c r="V852" s="19">
        <f>INDEX(model!$S$5:$S$35,MATCH(G852,model!$Q$5:$Q$35,0),1)*model!$O$6</f>
        <v>0</v>
      </c>
      <c r="W852" s="19">
        <f>IF(RIGHT(B852,1)="C",X851*INDEX(model!$T$5:$T$35,MATCH(G852,model!$Q$5:$Q$35,0),1),0)</f>
        <v>0</v>
      </c>
      <c r="X852" s="19">
        <f>(U852+V852-W852)*P852</f>
        <v>162626.80912959031</v>
      </c>
      <c r="Y852" s="19"/>
      <c r="Z852" s="36" t="str">
        <f>K852&amp;L852</f>
        <v>DownUp</v>
      </c>
      <c r="AA852" s="36" t="str">
        <f>N852&amp;O852</f>
        <v>DownUp</v>
      </c>
      <c r="AB852" s="19"/>
      <c r="AC852" s="19"/>
      <c r="AD852" s="19"/>
      <c r="AE852" s="19"/>
      <c r="AI852" s="18">
        <f>ROUND(AI851-0.001,3)</f>
        <v>0.153</v>
      </c>
      <c r="AJ852" s="9">
        <f t="array" ref="AJ852">PERCENTILE(IF($BB$5:$BB$2729="Y",$AY$5:$AY$2729),$AI852)</f>
        <v>0.98225637816708511</v>
      </c>
      <c r="AK852" s="9">
        <f t="array" ref="AK852">PERCENTILE(IF($BC$5:$BC$2729="Y",$AY$5:$AY$2729),$AI852)</f>
        <v>1.0036170110390423</v>
      </c>
      <c r="AL852" s="9">
        <f t="array" ref="AL852">PERCENTILE(IF($BD$5:$BD$2729="Y",$AY$5:$AY$2729),$AI852)</f>
        <v>0.9707525818841678</v>
      </c>
      <c r="AM852" s="41" t="str">
        <f>IF(AI852&lt;$BJ$7,"Up","Down")</f>
        <v>Up</v>
      </c>
      <c r="AN852" s="41" t="str">
        <f>IF(AI852&lt;$BK$7,"Down","Up")</f>
        <v>Down</v>
      </c>
      <c r="AO852" s="9">
        <f t="array" ref="AO852">PERCENTILE(IF($BT$5:$BT$2729="Y",$BQ$5:$BQ$2729),$AI852)</f>
        <v>0.97741630784994316</v>
      </c>
      <c r="AP852" s="9">
        <f t="array" ref="AP852">PERCENTILE(IF($BU$5:$BU$2729="Y",$BQ$5:$BQ$2729),$AI852)</f>
        <v>1.0047894674075899</v>
      </c>
      <c r="AQ852" s="9">
        <f t="array" ref="AQ852">PERCENTILE(IF($BV$5:$BV$2729="Y",$BQ$5:$BQ$2729),$AI852)</f>
        <v>0.95866143225939882</v>
      </c>
      <c r="AR852" s="41" t="str">
        <f>IF(AI852&lt;$BJ$12,"Up","Down")</f>
        <v>Up</v>
      </c>
      <c r="AS852" s="41" t="str">
        <f>IF(AI852&lt;$BK$12,"Down","Up")</f>
        <v>Down</v>
      </c>
      <c r="AU852" s="4" t="str">
        <f>IF(AZ852=AZ853,IF(AZ852&gt;AZ851,AZ852&amp;"_O",""),AZ852&amp;"_C")</f>
        <v/>
      </c>
      <c r="AV852" s="7" t="str">
        <f>IF(RIGHT(AU852,1)="C",AX852/INDEX($AX$5:$AX$2729,MATCH(AZ852&amp;"_O",$AU$5:$AU$2729,0),1),"")</f>
        <v/>
      </c>
      <c r="AW852" s="38">
        <v>31499</v>
      </c>
      <c r="AX852" s="37">
        <v>238.9</v>
      </c>
      <c r="AY852" s="7">
        <f>AX852/AX851</f>
        <v>1.0238278906316962</v>
      </c>
      <c r="AZ852" s="4">
        <f>YEAR(AW852)</f>
        <v>1986</v>
      </c>
      <c r="BA852" s="2" t="s">
        <v>6</v>
      </c>
      <c r="BB852" s="12" t="str">
        <f>INDEX($CD$5:$CD$10,MATCH(BA852,$CC$5:$CC$10,0),1)</f>
        <v/>
      </c>
      <c r="BC852" s="12" t="str">
        <f>IF(AND(BB852="Y",AY852&gt;1),"Y","")</f>
        <v/>
      </c>
      <c r="BD852" s="12" t="str">
        <f>IF(AND(BB852="Y",AY852&lt;1),"Y","")</f>
        <v/>
      </c>
      <c r="BE852" s="12" t="str">
        <f>IF(AY852&gt;1,IF(AY851&gt;1,"Y",""),"")</f>
        <v/>
      </c>
      <c r="BF852" s="12" t="str">
        <f>IF(AY852&lt;1,IF(AY851&lt;1,"Y",""),"")</f>
        <v/>
      </c>
      <c r="BG852" s="2"/>
      <c r="BH852" s="2"/>
      <c r="BI852" s="2"/>
      <c r="BJ852" s="2"/>
      <c r="BK852" s="2"/>
      <c r="BL852" s="2"/>
      <c r="BM852" s="4" t="str">
        <f>IF(BR852=BR853,IF(BR852&gt;BR851,BR852&amp;"_O",""),BR852&amp;"_C")</f>
        <v/>
      </c>
      <c r="BN852" s="7" t="str">
        <f>IF(RIGHT(BM852,1)="C",BP852/INDEX($BP$5:$BP$2729,MATCH(BR852&amp;"_O",$BM$5:$BM$2729,0),1),"")</f>
        <v/>
      </c>
      <c r="BO852" s="38">
        <v>31898</v>
      </c>
      <c r="BP852" s="3">
        <v>418.4</v>
      </c>
      <c r="BQ852" s="7">
        <f>BP852/BP851</f>
        <v>1.0140571982549684</v>
      </c>
      <c r="BR852" s="4">
        <f>YEAR(BO852)</f>
        <v>1987</v>
      </c>
      <c r="BS852" s="2" t="s">
        <v>6</v>
      </c>
      <c r="BT852" s="12" t="str">
        <f>INDEX($CD$5:$CD$10,MATCH(BS852,$CC$5:$CC$10,0),1)</f>
        <v/>
      </c>
      <c r="BU852" s="12" t="str">
        <f>IF(AND(BT852="Y",BQ852&gt;1),"Y","")</f>
        <v/>
      </c>
      <c r="BV852" s="12" t="str">
        <f>IF(AND(BT852="Y",BQ852&lt;1),"Y","")</f>
        <v/>
      </c>
      <c r="BW852" s="12" t="str">
        <f>IF(BQ852&gt;1,IF(BQ851&gt;1,"Y",""),"")</f>
        <v/>
      </c>
      <c r="BX852" s="12" t="str">
        <f>IF(BQ852&lt;1,IF(BQ851&lt;1,"Y",""),"")</f>
        <v/>
      </c>
      <c r="BY852" s="2"/>
      <c r="BZ852" s="2"/>
      <c r="CA852" s="2"/>
    </row>
    <row r="853" spans="2:79">
      <c r="B853" s="4" t="str">
        <f>IF(G853=G854,IF(G853&gt;G852,G853&amp;"_O",""),G853&amp;"_C")</f>
        <v/>
      </c>
      <c r="C853" s="14">
        <f ca="1">RANDBETWEEN(0,1000)/1000</f>
        <v>6.0999999999999999E-2</v>
      </c>
      <c r="D853" s="16">
        <f>D852+1</f>
        <v>849</v>
      </c>
      <c r="E853" s="10">
        <f>ROUNDDOWN(D853/52,0)+1</f>
        <v>17</v>
      </c>
      <c r="F853" s="15">
        <f>F852+7</f>
        <v>50563</v>
      </c>
      <c r="G853" s="4">
        <f>YEAR(F853)</f>
        <v>2038</v>
      </c>
      <c r="H853" s="33">
        <v>0.751</v>
      </c>
      <c r="I853" s="33">
        <v>0.28799999999999998</v>
      </c>
      <c r="J853" s="33">
        <v>0.497</v>
      </c>
      <c r="K853" s="16" t="str">
        <f>IF(M852&gt;1,"Up","Down")</f>
        <v>Up</v>
      </c>
      <c r="L853" s="16" t="str">
        <f>IF(K853="Up",IF(H853&lt;$BJ$7,"Up","Down"),IF(H853&lt;$BK$7,"Down","Up"))</f>
        <v>Down</v>
      </c>
      <c r="M853" s="17">
        <f>IF(L853="Up",INDEX($AK$5:$AK$1005,MATCH(I853,$AI$5:$AI$1005,0),1),INDEX($AL$5:$AL$1005,MATCH(J853,$AI$5:$AI$1005,0),1))</f>
        <v>0.98758103620554172</v>
      </c>
      <c r="N853" s="16" t="str">
        <f>IF(P852&gt;1,"Up","Down")</f>
        <v>Up</v>
      </c>
      <c r="O853" s="16" t="str">
        <f>IF(N853="Up",IF(H853&lt;$BJ$12,"Up","Down"),IF(H853&lt;$BK$12,"Down","Up"))</f>
        <v>Down</v>
      </c>
      <c r="P853" s="17">
        <f>IF(O853="Up",INDEX($AP$5:$AP$1005,MATCH(I853,$AI$5:$AI$1005,0),1),INDEX($AQ$5:$AQ$1005,MATCH(J853,$AI$5:$AI$1005,0),1))</f>
        <v>0.98458938658225736</v>
      </c>
      <c r="Q853" s="19">
        <f>T852</f>
        <v>98518.923040809517</v>
      </c>
      <c r="R853" s="19">
        <f>INDEX(model!$S$5:$S$35,MATCH(G853,model!$Q$5:$Q$35,0),1)*model!$O$5</f>
        <v>0</v>
      </c>
      <c r="S853" s="19">
        <f>IF(RIGHT(B853,1)="C",T852*INDEX(model!$T$5:$T$35,MATCH(G853,model!$Q$5:$Q$35,0),1),0)</f>
        <v>0</v>
      </c>
      <c r="T853" s="19">
        <f>(Q853+R853-S853)*M853</f>
        <v>97295.420102496675</v>
      </c>
      <c r="U853" s="19">
        <f>X852</f>
        <v>162626.80912959031</v>
      </c>
      <c r="V853" s="19">
        <f>INDEX(model!$S$5:$S$35,MATCH(G853,model!$Q$5:$Q$35,0),1)*model!$O$6</f>
        <v>0</v>
      </c>
      <c r="W853" s="19">
        <f>IF(RIGHT(B853,1)="C",X852*INDEX(model!$T$5:$T$35,MATCH(G853,model!$Q$5:$Q$35,0),1),0)</f>
        <v>0</v>
      </c>
      <c r="X853" s="19">
        <f>(U853+V853-W853)*P853</f>
        <v>160120.63024273317</v>
      </c>
      <c r="Y853" s="19"/>
      <c r="Z853" s="36" t="str">
        <f>K853&amp;L853</f>
        <v>UpDown</v>
      </c>
      <c r="AA853" s="36" t="str">
        <f>N853&amp;O853</f>
        <v>UpDown</v>
      </c>
      <c r="AB853" s="19"/>
      <c r="AC853" s="19"/>
      <c r="AD853" s="19"/>
      <c r="AE853" s="19"/>
      <c r="AI853" s="18">
        <f>ROUND(AI852-0.001,3)</f>
        <v>0.152</v>
      </c>
      <c r="AJ853" s="9">
        <f t="array" ref="AJ853">PERCENTILE(IF($BB$5:$BB$2729="Y",$AY$5:$AY$2729),$AI853)</f>
        <v>0.98203975535986932</v>
      </c>
      <c r="AK853" s="9">
        <f t="array" ref="AK853">PERCENTILE(IF($BC$5:$BC$2729="Y",$AY$5:$AY$2729),$AI853)</f>
        <v>1.003576836263804</v>
      </c>
      <c r="AL853" s="9">
        <f t="array" ref="AL853">PERCENTILE(IF($BD$5:$BD$2729="Y",$AY$5:$AY$2729),$AI853)</f>
        <v>0.97051620209299727</v>
      </c>
      <c r="AM853" s="41" t="str">
        <f>IF(AI853&lt;$BJ$7,"Up","Down")</f>
        <v>Up</v>
      </c>
      <c r="AN853" s="41" t="str">
        <f>IF(AI853&lt;$BK$7,"Down","Up")</f>
        <v>Down</v>
      </c>
      <c r="AO853" s="9">
        <f t="array" ref="AO853">PERCENTILE(IF($BT$5:$BT$2729="Y",$BQ$5:$BQ$2729),$AI853)</f>
        <v>0.97729777469573698</v>
      </c>
      <c r="AP853" s="9">
        <f t="array" ref="AP853">PERCENTILE(IF($BU$5:$BU$2729="Y",$BQ$5:$BQ$2729),$AI853)</f>
        <v>1.0047847866115434</v>
      </c>
      <c r="AQ853" s="9">
        <f t="array" ref="AQ853">PERCENTILE(IF($BV$5:$BV$2729="Y",$BQ$5:$BQ$2729),$AI853)</f>
        <v>0.95839800126557351</v>
      </c>
      <c r="AR853" s="41" t="str">
        <f>IF(AI853&lt;$BJ$12,"Up","Down")</f>
        <v>Up</v>
      </c>
      <c r="AS853" s="41" t="str">
        <f>IF(AI853&lt;$BK$12,"Down","Up")</f>
        <v>Down</v>
      </c>
      <c r="AU853" s="4" t="str">
        <f>IF(AZ853=AZ854,IF(AZ853&gt;AZ852,AZ853&amp;"_O",""),AZ853&amp;"_C")</f>
        <v/>
      </c>
      <c r="AV853" s="7" t="str">
        <f>IF(RIGHT(AU853,1)="C",AX853/INDEX($AX$5:$AX$2729,MATCH(AZ853&amp;"_O",$AU$5:$AU$2729,0),1),"")</f>
        <v/>
      </c>
      <c r="AW853" s="38">
        <v>31506</v>
      </c>
      <c r="AX853" s="37">
        <v>228.69</v>
      </c>
      <c r="AY853" s="7">
        <f>AX853/AX852</f>
        <v>0.95726245290916701</v>
      </c>
      <c r="AZ853" s="4">
        <f>YEAR(AW853)</f>
        <v>1986</v>
      </c>
      <c r="BA853" s="2" t="s">
        <v>6</v>
      </c>
      <c r="BB853" s="12" t="str">
        <f>INDEX($CD$5:$CD$10,MATCH(BA853,$CC$5:$CC$10,0),1)</f>
        <v/>
      </c>
      <c r="BC853" s="12" t="str">
        <f>IF(AND(BB853="Y",AY853&gt;1),"Y","")</f>
        <v/>
      </c>
      <c r="BD853" s="12" t="str">
        <f>IF(AND(BB853="Y",AY853&lt;1),"Y","")</f>
        <v/>
      </c>
      <c r="BE853" s="12" t="str">
        <f>IF(AY853&gt;1,IF(AY852&gt;1,"Y",""),"")</f>
        <v/>
      </c>
      <c r="BF853" s="12" t="str">
        <f>IF(AY853&lt;1,IF(AY852&lt;1,"Y",""),"")</f>
        <v/>
      </c>
      <c r="BG853" s="2"/>
      <c r="BH853" s="2"/>
      <c r="BI853" s="2"/>
      <c r="BJ853" s="2"/>
      <c r="BK853" s="2"/>
      <c r="BL853" s="2"/>
      <c r="BM853" s="4" t="str">
        <f>IF(BR853=BR854,IF(BR853&gt;BR852,BR853&amp;"_O",""),BR853&amp;"_C")</f>
        <v/>
      </c>
      <c r="BN853" s="7" t="str">
        <f>IF(RIGHT(BM853,1)="C",BP853/INDEX($BP$5:$BP$2729,MATCH(BR853&amp;"_O",$BM$5:$BM$2729,0),1),"")</f>
        <v/>
      </c>
      <c r="BO853" s="38">
        <v>31905</v>
      </c>
      <c r="BP853" s="3">
        <v>423.2</v>
      </c>
      <c r="BQ853" s="7">
        <f>BP853/BP852</f>
        <v>1.0114722753346082</v>
      </c>
      <c r="BR853" s="4">
        <f>YEAR(BO853)</f>
        <v>1987</v>
      </c>
      <c r="BS853" s="2" t="s">
        <v>6</v>
      </c>
      <c r="BT853" s="12" t="str">
        <f>INDEX($CD$5:$CD$10,MATCH(BS853,$CC$5:$CC$10,0),1)</f>
        <v/>
      </c>
      <c r="BU853" s="12" t="str">
        <f>IF(AND(BT853="Y",BQ853&gt;1),"Y","")</f>
        <v/>
      </c>
      <c r="BV853" s="12" t="str">
        <f>IF(AND(BT853="Y",BQ853&lt;1),"Y","")</f>
        <v/>
      </c>
      <c r="BW853" s="12" t="str">
        <f>IF(BQ853&gt;1,IF(BQ852&gt;1,"Y",""),"")</f>
        <v>Y</v>
      </c>
      <c r="BX853" s="12" t="str">
        <f>IF(BQ853&lt;1,IF(BQ852&lt;1,"Y",""),"")</f>
        <v/>
      </c>
      <c r="BY853" s="2"/>
      <c r="BZ853" s="2"/>
      <c r="CA853" s="2"/>
    </row>
    <row r="854" spans="2:79">
      <c r="B854" s="4" t="str">
        <f>IF(G854=G855,IF(G854&gt;G853,G854&amp;"_O",""),G854&amp;"_C")</f>
        <v/>
      </c>
      <c r="C854" s="14">
        <f ca="1">RANDBETWEEN(0,1000)/1000</f>
        <v>0.249</v>
      </c>
      <c r="D854" s="16">
        <f>D853+1</f>
        <v>850</v>
      </c>
      <c r="E854" s="10">
        <f>ROUNDDOWN(D854/52,0)+1</f>
        <v>17</v>
      </c>
      <c r="F854" s="15">
        <f>F853+7</f>
        <v>50570</v>
      </c>
      <c r="G854" s="4">
        <f>YEAR(F854)</f>
        <v>2038</v>
      </c>
      <c r="H854" s="33">
        <v>0.88900000000000001</v>
      </c>
      <c r="I854" s="33">
        <v>0.69199999999999995</v>
      </c>
      <c r="J854" s="33">
        <v>0.61599999999999999</v>
      </c>
      <c r="K854" s="16" t="str">
        <f>IF(M853&gt;1,"Up","Down")</f>
        <v>Down</v>
      </c>
      <c r="L854" s="16" t="str">
        <f>IF(K854="Up",IF(H854&lt;$BJ$7,"Up","Down"),IF(H854&lt;$BK$7,"Down","Up"))</f>
        <v>Up</v>
      </c>
      <c r="M854" s="17">
        <f>IF(L854="Up",INDEX($AK$5:$AK$1005,MATCH(I854,$AI$5:$AI$1005,0),1),INDEX($AL$5:$AL$1005,MATCH(J854,$AI$5:$AI$1005,0),1))</f>
        <v>1.0181949504014651</v>
      </c>
      <c r="N854" s="16" t="str">
        <f>IF(P853&gt;1,"Up","Down")</f>
        <v>Down</v>
      </c>
      <c r="O854" s="16" t="str">
        <f>IF(N854="Up",IF(H854&lt;$BJ$12,"Up","Down"),IF(H854&lt;$BK$12,"Down","Up"))</f>
        <v>Up</v>
      </c>
      <c r="P854" s="17">
        <f>IF(O854="Up",INDEX($AP$5:$AP$1005,MATCH(I854,$AI$5:$AI$1005,0),1),INDEX($AQ$5:$AQ$1005,MATCH(J854,$AI$5:$AI$1005,0),1))</f>
        <v>1.0259572037451541</v>
      </c>
      <c r="Q854" s="19">
        <f>T853</f>
        <v>97295.420102496675</v>
      </c>
      <c r="R854" s="19">
        <f>INDEX(model!$S$5:$S$35,MATCH(G854,model!$Q$5:$Q$35,0),1)*model!$O$5</f>
        <v>0</v>
      </c>
      <c r="S854" s="19">
        <f>IF(RIGHT(B854,1)="C",T853*INDEX(model!$T$5:$T$35,MATCH(G854,model!$Q$5:$Q$35,0),1),0)</f>
        <v>0</v>
      </c>
      <c r="T854" s="19">
        <f>(Q854+R854-S854)*M854</f>
        <v>99065.705445551313</v>
      </c>
      <c r="U854" s="19">
        <f>X853</f>
        <v>160120.63024273317</v>
      </c>
      <c r="V854" s="19">
        <f>INDEX(model!$S$5:$S$35,MATCH(G854,model!$Q$5:$Q$35,0),1)*model!$O$6</f>
        <v>0</v>
      </c>
      <c r="W854" s="19">
        <f>IF(RIGHT(B854,1)="C",X853*INDEX(model!$T$5:$T$35,MATCH(G854,model!$Q$5:$Q$35,0),1),0)</f>
        <v>0</v>
      </c>
      <c r="X854" s="19">
        <f>(U854+V854-W854)*P854</f>
        <v>164276.91406574627</v>
      </c>
      <c r="Y854" s="19"/>
      <c r="Z854" s="36" t="str">
        <f>K854&amp;L854</f>
        <v>DownUp</v>
      </c>
      <c r="AA854" s="36" t="str">
        <f>N854&amp;O854</f>
        <v>DownUp</v>
      </c>
      <c r="AB854" s="19"/>
      <c r="AC854" s="19"/>
      <c r="AD854" s="19"/>
      <c r="AE854" s="19"/>
      <c r="AI854" s="18">
        <f>ROUND(AI853-0.001,3)</f>
        <v>0.151</v>
      </c>
      <c r="AJ854" s="9">
        <f t="array" ref="AJ854">PERCENTILE(IF($BB$5:$BB$2729="Y",$AY$5:$AY$2729),$AI854)</f>
        <v>0.98199224359100479</v>
      </c>
      <c r="AK854" s="9">
        <f t="array" ref="AK854">PERCENTILE(IF($BC$5:$BC$2729="Y",$AY$5:$AY$2729),$AI854)</f>
        <v>1.0035356006734064</v>
      </c>
      <c r="AL854" s="9">
        <f t="array" ref="AL854">PERCENTILE(IF($BD$5:$BD$2729="Y",$AY$5:$AY$2729),$AI854)</f>
        <v>0.9702937697113132</v>
      </c>
      <c r="AM854" s="41" t="str">
        <f>IF(AI854&lt;$BJ$7,"Up","Down")</f>
        <v>Up</v>
      </c>
      <c r="AN854" s="41" t="str">
        <f>IF(AI854&lt;$BK$7,"Down","Up")</f>
        <v>Down</v>
      </c>
      <c r="AO854" s="9">
        <f t="array" ref="AO854">PERCENTILE(IF($BT$5:$BT$2729="Y",$BQ$5:$BQ$2729),$AI854)</f>
        <v>0.97720502299974366</v>
      </c>
      <c r="AP854" s="9">
        <f t="array" ref="AP854">PERCENTILE(IF($BU$5:$BU$2729="Y",$BQ$5:$BQ$2729),$AI854)</f>
        <v>1.0047818221369997</v>
      </c>
      <c r="AQ854" s="9">
        <f t="array" ref="AQ854">PERCENTILE(IF($BV$5:$BV$2729="Y",$BQ$5:$BQ$2729),$AI854)</f>
        <v>0.95822002876640655</v>
      </c>
      <c r="AR854" s="41" t="str">
        <f>IF(AI854&lt;$BJ$12,"Up","Down")</f>
        <v>Up</v>
      </c>
      <c r="AS854" s="41" t="str">
        <f>IF(AI854&lt;$BK$12,"Down","Up")</f>
        <v>Down</v>
      </c>
      <c r="AU854" s="4" t="str">
        <f>IF(AZ854=AZ855,IF(AZ854&gt;AZ853,AZ854&amp;"_O",""),AZ854&amp;"_C")</f>
        <v/>
      </c>
      <c r="AV854" s="7" t="str">
        <f>IF(RIGHT(AU854,1)="C",AX854/INDEX($AX$5:$AX$2729,MATCH(AZ854&amp;"_O",$AU$5:$AU$2729,0),1),"")</f>
        <v/>
      </c>
      <c r="AW854" s="38">
        <v>31513</v>
      </c>
      <c r="AX854" s="37">
        <v>235.97</v>
      </c>
      <c r="AY854" s="7">
        <f>AX854/AX853</f>
        <v>1.0318334863789409</v>
      </c>
      <c r="AZ854" s="4">
        <f>YEAR(AW854)</f>
        <v>1986</v>
      </c>
      <c r="BA854" s="2" t="s">
        <v>6</v>
      </c>
      <c r="BB854" s="12" t="str">
        <f>INDEX($CD$5:$CD$10,MATCH(BA854,$CC$5:$CC$10,0),1)</f>
        <v/>
      </c>
      <c r="BC854" s="12" t="str">
        <f>IF(AND(BB854="Y",AY854&gt;1),"Y","")</f>
        <v/>
      </c>
      <c r="BD854" s="12" t="str">
        <f>IF(AND(BB854="Y",AY854&lt;1),"Y","")</f>
        <v/>
      </c>
      <c r="BE854" s="12" t="str">
        <f>IF(AY854&gt;1,IF(AY853&gt;1,"Y",""),"")</f>
        <v/>
      </c>
      <c r="BF854" s="12" t="str">
        <f>IF(AY854&lt;1,IF(AY853&lt;1,"Y",""),"")</f>
        <v/>
      </c>
      <c r="BG854" s="2"/>
      <c r="BH854" s="2"/>
      <c r="BI854" s="2"/>
      <c r="BJ854" s="2"/>
      <c r="BK854" s="2"/>
      <c r="BL854" s="2"/>
      <c r="BM854" s="4" t="str">
        <f>IF(BR854=BR855,IF(BR854&gt;BR853,BR854&amp;"_O",""),BR854&amp;"_C")</f>
        <v/>
      </c>
      <c r="BN854" s="7" t="str">
        <f>IF(RIGHT(BM854,1)="C",BP854/INDEX($BP$5:$BP$2729,MATCH(BR854&amp;"_O",$BM$5:$BM$2729,0),1),"")</f>
        <v/>
      </c>
      <c r="BO854" s="38">
        <v>31912</v>
      </c>
      <c r="BP854" s="3">
        <v>418.9</v>
      </c>
      <c r="BQ854" s="7">
        <f>BP854/BP853</f>
        <v>0.98983931947069936</v>
      </c>
      <c r="BR854" s="4">
        <f>YEAR(BO854)</f>
        <v>1987</v>
      </c>
      <c r="BS854" s="2" t="s">
        <v>6</v>
      </c>
      <c r="BT854" s="12" t="str">
        <f>INDEX($CD$5:$CD$10,MATCH(BS854,$CC$5:$CC$10,0),1)</f>
        <v/>
      </c>
      <c r="BU854" s="12" t="str">
        <f>IF(AND(BT854="Y",BQ854&gt;1),"Y","")</f>
        <v/>
      </c>
      <c r="BV854" s="12" t="str">
        <f>IF(AND(BT854="Y",BQ854&lt;1),"Y","")</f>
        <v/>
      </c>
      <c r="BW854" s="12" t="str">
        <f>IF(BQ854&gt;1,IF(BQ853&gt;1,"Y",""),"")</f>
        <v/>
      </c>
      <c r="BX854" s="12" t="str">
        <f>IF(BQ854&lt;1,IF(BQ853&lt;1,"Y",""),"")</f>
        <v/>
      </c>
      <c r="BY854" s="2"/>
      <c r="BZ854" s="2"/>
      <c r="CA854" s="2"/>
    </row>
    <row r="855" spans="2:79">
      <c r="B855" s="4" t="str">
        <f>IF(G855=G856,IF(G855&gt;G854,G855&amp;"_O",""),G855&amp;"_C")</f>
        <v/>
      </c>
      <c r="C855" s="14">
        <f ca="1">RANDBETWEEN(0,1000)/1000</f>
        <v>0.96899999999999997</v>
      </c>
      <c r="D855" s="16">
        <f>D854+1</f>
        <v>851</v>
      </c>
      <c r="E855" s="10">
        <f>ROUNDDOWN(D855/52,0)+1</f>
        <v>17</v>
      </c>
      <c r="F855" s="15">
        <f>F854+7</f>
        <v>50577</v>
      </c>
      <c r="G855" s="4">
        <f>YEAR(F855)</f>
        <v>2038</v>
      </c>
      <c r="H855" s="33">
        <v>0.16800000000000001</v>
      </c>
      <c r="I855" s="33">
        <v>0.55500000000000005</v>
      </c>
      <c r="J855" s="33">
        <v>0.14199999999999999</v>
      </c>
      <c r="K855" s="16" t="str">
        <f>IF(M854&gt;1,"Up","Down")</f>
        <v>Up</v>
      </c>
      <c r="L855" s="16" t="str">
        <f>IF(K855="Up",IF(H855&lt;$BJ$7,"Up","Down"),IF(H855&lt;$BK$7,"Down","Up"))</f>
        <v>Up</v>
      </c>
      <c r="M855" s="17">
        <f>IF(L855="Up",INDEX($AK$5:$AK$1005,MATCH(I855,$AI$5:$AI$1005,0),1),INDEX($AL$5:$AL$1005,MATCH(J855,$AI$5:$AI$1005,0),1))</f>
        <v>1.0137254834588481</v>
      </c>
      <c r="N855" s="16" t="str">
        <f>IF(P854&gt;1,"Up","Down")</f>
        <v>Up</v>
      </c>
      <c r="O855" s="16" t="str">
        <f>IF(N855="Up",IF(H855&lt;$BJ$12,"Up","Down"),IF(H855&lt;$BK$12,"Down","Up"))</f>
        <v>Up</v>
      </c>
      <c r="P855" s="17">
        <f>IF(O855="Up",INDEX($AP$5:$AP$1005,MATCH(I855,$AI$5:$AI$1005,0),1),INDEX($AQ$5:$AQ$1005,MATCH(J855,$AI$5:$AI$1005,0),1))</f>
        <v>1.019269278607102</v>
      </c>
      <c r="Q855" s="19">
        <f>T854</f>
        <v>99065.705445551313</v>
      </c>
      <c r="R855" s="19">
        <f>INDEX(model!$S$5:$S$35,MATCH(G855,model!$Q$5:$Q$35,0),1)*model!$O$5</f>
        <v>0</v>
      </c>
      <c r="S855" s="19">
        <f>IF(RIGHT(B855,1)="C",T854*INDEX(model!$T$5:$T$35,MATCH(G855,model!$Q$5:$Q$35,0),1),0)</f>
        <v>0</v>
      </c>
      <c r="T855" s="19">
        <f>(Q855+R855-S855)*M855</f>
        <v>100425.43014698334</v>
      </c>
      <c r="U855" s="19">
        <f>X854</f>
        <v>164276.91406574627</v>
      </c>
      <c r="V855" s="19">
        <f>INDEX(model!$S$5:$S$35,MATCH(G855,model!$Q$5:$Q$35,0),1)*model!$O$6</f>
        <v>0</v>
      </c>
      <c r="W855" s="19">
        <f>IF(RIGHT(B855,1)="C",X854*INDEX(model!$T$5:$T$35,MATCH(G855,model!$Q$5:$Q$35,0),1),0)</f>
        <v>0</v>
      </c>
      <c r="X855" s="19">
        <f>(U855+V855-W855)*P855</f>
        <v>167442.41169159408</v>
      </c>
      <c r="Y855" s="19"/>
      <c r="Z855" s="36" t="str">
        <f>K855&amp;L855</f>
        <v>UpUp</v>
      </c>
      <c r="AA855" s="36" t="str">
        <f>N855&amp;O855</f>
        <v>UpUp</v>
      </c>
      <c r="AB855" s="19"/>
      <c r="AC855" s="19"/>
      <c r="AD855" s="19"/>
      <c r="AE855" s="19"/>
      <c r="AI855" s="18">
        <f>ROUND(AI854-0.001,3)</f>
        <v>0.15</v>
      </c>
      <c r="AJ855" s="9">
        <f t="array" ref="AJ855">PERCENTILE(IF($BB$5:$BB$2729="Y",$AY$5:$AY$2729),$AI855)</f>
        <v>0.98189636703088168</v>
      </c>
      <c r="AK855" s="9">
        <f t="array" ref="AK855">PERCENTILE(IF($BC$5:$BC$2729="Y",$AY$5:$AY$2729),$AI855)</f>
        <v>1.0035121980758606</v>
      </c>
      <c r="AL855" s="9">
        <f t="array" ref="AL855">PERCENTILE(IF($BD$5:$BD$2729="Y",$AY$5:$AY$2729),$AI855)</f>
        <v>0.97010586004522548</v>
      </c>
      <c r="AM855" s="41" t="str">
        <f>IF(AI855&lt;$BJ$7,"Up","Down")</f>
        <v>Up</v>
      </c>
      <c r="AN855" s="41" t="str">
        <f>IF(AI855&lt;$BK$7,"Down","Up")</f>
        <v>Down</v>
      </c>
      <c r="AO855" s="9">
        <f t="array" ref="AO855">PERCENTILE(IF($BT$5:$BT$2729="Y",$BQ$5:$BQ$2729),$AI855)</f>
        <v>0.9771247115136602</v>
      </c>
      <c r="AP855" s="9">
        <f t="array" ref="AP855">PERCENTILE(IF($BU$5:$BU$2729="Y",$BQ$5:$BQ$2729),$AI855)</f>
        <v>1.0047750185203077</v>
      </c>
      <c r="AQ855" s="9">
        <f t="array" ref="AQ855">PERCENTILE(IF($BV$5:$BV$2729="Y",$BQ$5:$BQ$2729),$AI855)</f>
        <v>0.95799179690632763</v>
      </c>
      <c r="AR855" s="41" t="str">
        <f>IF(AI855&lt;$BJ$12,"Up","Down")</f>
        <v>Up</v>
      </c>
      <c r="AS855" s="41" t="str">
        <f>IF(AI855&lt;$BK$12,"Down","Up")</f>
        <v>Down</v>
      </c>
      <c r="AU855" s="4" t="str">
        <f>IF(AZ855=AZ856,IF(AZ855&gt;AZ854,AZ855&amp;"_O",""),AZ855&amp;"_C")</f>
        <v/>
      </c>
      <c r="AV855" s="7" t="str">
        <f>IF(RIGHT(AU855,1)="C",AX855/INDEX($AX$5:$AX$2729,MATCH(AZ855&amp;"_O",$AU$5:$AU$2729,0),1),"")</f>
        <v/>
      </c>
      <c r="AW855" s="38">
        <v>31520</v>
      </c>
      <c r="AX855" s="37">
        <v>242.38</v>
      </c>
      <c r="AY855" s="7">
        <f>AX855/AX854</f>
        <v>1.0271644700597533</v>
      </c>
      <c r="AZ855" s="4">
        <f>YEAR(AW855)</f>
        <v>1986</v>
      </c>
      <c r="BA855" s="2" t="s">
        <v>6</v>
      </c>
      <c r="BB855" s="12" t="str">
        <f>INDEX($CD$5:$CD$10,MATCH(BA855,$CC$5:$CC$10,0),1)</f>
        <v/>
      </c>
      <c r="BC855" s="12" t="str">
        <f>IF(AND(BB855="Y",AY855&gt;1),"Y","")</f>
        <v/>
      </c>
      <c r="BD855" s="12" t="str">
        <f>IF(AND(BB855="Y",AY855&lt;1),"Y","")</f>
        <v/>
      </c>
      <c r="BE855" s="12" t="str">
        <f>IF(AY855&gt;1,IF(AY854&gt;1,"Y",""),"")</f>
        <v>Y</v>
      </c>
      <c r="BF855" s="12" t="str">
        <f>IF(AY855&lt;1,IF(AY854&lt;1,"Y",""),"")</f>
        <v/>
      </c>
      <c r="BG855" s="2"/>
      <c r="BH855" s="2"/>
      <c r="BI855" s="2"/>
      <c r="BJ855" s="2"/>
      <c r="BK855" s="2"/>
      <c r="BL855" s="2"/>
      <c r="BM855" s="4" t="str">
        <f>IF(BR855=BR856,IF(BR855&gt;BR854,BR855&amp;"_O",""),BR855&amp;"_C")</f>
        <v/>
      </c>
      <c r="BN855" s="7" t="str">
        <f>IF(RIGHT(BM855,1)="C",BP855/INDEX($BP$5:$BP$2729,MATCH(BR855&amp;"_O",$BM$5:$BM$2729,0),1),"")</f>
        <v/>
      </c>
      <c r="BO855" s="38">
        <v>31919</v>
      </c>
      <c r="BP855" s="3">
        <v>407.4</v>
      </c>
      <c r="BQ855" s="7">
        <f>BP855/BP854</f>
        <v>0.97254714729052283</v>
      </c>
      <c r="BR855" s="4">
        <f>YEAR(BO855)</f>
        <v>1987</v>
      </c>
      <c r="BS855" s="2" t="s">
        <v>6</v>
      </c>
      <c r="BT855" s="12" t="str">
        <f>INDEX($CD$5:$CD$10,MATCH(BS855,$CC$5:$CC$10,0),1)</f>
        <v/>
      </c>
      <c r="BU855" s="12" t="str">
        <f>IF(AND(BT855="Y",BQ855&gt;1),"Y","")</f>
        <v/>
      </c>
      <c r="BV855" s="12" t="str">
        <f>IF(AND(BT855="Y",BQ855&lt;1),"Y","")</f>
        <v/>
      </c>
      <c r="BW855" s="12" t="str">
        <f>IF(BQ855&gt;1,IF(BQ854&gt;1,"Y",""),"")</f>
        <v/>
      </c>
      <c r="BX855" s="12" t="str">
        <f>IF(BQ855&lt;1,IF(BQ854&lt;1,"Y",""),"")</f>
        <v>Y</v>
      </c>
      <c r="BY855" s="2"/>
      <c r="BZ855" s="2"/>
      <c r="CA855" s="2"/>
    </row>
    <row r="856" spans="2:79">
      <c r="B856" s="4" t="str">
        <f>IF(G856=G857,IF(G856&gt;G855,G856&amp;"_O",""),G856&amp;"_C")</f>
        <v/>
      </c>
      <c r="C856" s="14">
        <f ca="1">RANDBETWEEN(0,1000)/1000</f>
        <v>5.5E-2</v>
      </c>
      <c r="D856" s="16">
        <f>D855+1</f>
        <v>852</v>
      </c>
      <c r="E856" s="10">
        <f>ROUNDDOWN(D856/52,0)+1</f>
        <v>17</v>
      </c>
      <c r="F856" s="15">
        <f>F855+7</f>
        <v>50584</v>
      </c>
      <c r="G856" s="4">
        <f>YEAR(F856)</f>
        <v>2038</v>
      </c>
      <c r="H856" s="33">
        <v>0.30199999999999999</v>
      </c>
      <c r="I856" s="33">
        <v>0.23200000000000001</v>
      </c>
      <c r="J856" s="33">
        <v>0.78800000000000003</v>
      </c>
      <c r="K856" s="16" t="str">
        <f>IF(M855&gt;1,"Up","Down")</f>
        <v>Up</v>
      </c>
      <c r="L856" s="16" t="str">
        <f>IF(K856="Up",IF(H856&lt;$BJ$7,"Up","Down"),IF(H856&lt;$BK$7,"Down","Up"))</f>
        <v>Up</v>
      </c>
      <c r="M856" s="17">
        <f>IF(L856="Up",INDEX($AK$5:$AK$1005,MATCH(I856,$AI$5:$AI$1005,0),1),INDEX($AL$5:$AL$1005,MATCH(J856,$AI$5:$AI$1005,0),1))</f>
        <v>1.0058202763753046</v>
      </c>
      <c r="N856" s="16" t="str">
        <f>IF(P855&gt;1,"Up","Down")</f>
        <v>Up</v>
      </c>
      <c r="O856" s="16" t="str">
        <f>IF(N856="Up",IF(H856&lt;$BJ$12,"Up","Down"),IF(H856&lt;$BK$12,"Down","Up"))</f>
        <v>Up</v>
      </c>
      <c r="P856" s="17">
        <f>IF(O856="Up",INDEX($AP$5:$AP$1005,MATCH(I856,$AI$5:$AI$1005,0),1),INDEX($AQ$5:$AQ$1005,MATCH(J856,$AI$5:$AI$1005,0),1))</f>
        <v>1.0076746999727959</v>
      </c>
      <c r="Q856" s="19">
        <f>T855</f>
        <v>100425.43014698334</v>
      </c>
      <c r="R856" s="19">
        <f>INDEX(model!$S$5:$S$35,MATCH(G856,model!$Q$5:$Q$35,0),1)*model!$O$5</f>
        <v>0</v>
      </c>
      <c r="S856" s="19">
        <f>IF(RIGHT(B856,1)="C",T855*INDEX(model!$T$5:$T$35,MATCH(G856,model!$Q$5:$Q$35,0),1),0)</f>
        <v>0</v>
      </c>
      <c r="T856" s="19">
        <f>(Q856+R856-S856)*M856</f>
        <v>101009.93390554763</v>
      </c>
      <c r="U856" s="19">
        <f>X855</f>
        <v>167442.41169159408</v>
      </c>
      <c r="V856" s="19">
        <f>INDEX(model!$S$5:$S$35,MATCH(G856,model!$Q$5:$Q$35,0),1)*model!$O$6</f>
        <v>0</v>
      </c>
      <c r="W856" s="19">
        <f>IF(RIGHT(B856,1)="C",X855*INDEX(model!$T$5:$T$35,MATCH(G856,model!$Q$5:$Q$35,0),1),0)</f>
        <v>0</v>
      </c>
      <c r="X856" s="19">
        <f>(U856+V856-W856)*P856</f>
        <v>168727.48196404843</v>
      </c>
      <c r="Y856" s="19"/>
      <c r="Z856" s="36" t="str">
        <f>K856&amp;L856</f>
        <v>UpUp</v>
      </c>
      <c r="AA856" s="36" t="str">
        <f>N856&amp;O856</f>
        <v>UpUp</v>
      </c>
      <c r="AB856" s="19"/>
      <c r="AC856" s="19"/>
      <c r="AD856" s="19"/>
      <c r="AE856" s="19"/>
      <c r="AI856" s="18">
        <f>ROUND(AI855-0.001,3)</f>
        <v>0.14899999999999999</v>
      </c>
      <c r="AJ856" s="9">
        <f t="array" ref="AJ856">PERCENTILE(IF($BB$5:$BB$2729="Y",$AY$5:$AY$2729),$AI856)</f>
        <v>0.98185088191453329</v>
      </c>
      <c r="AK856" s="9">
        <f t="array" ref="AK856">PERCENTILE(IF($BC$5:$BC$2729="Y",$AY$5:$AY$2729),$AI856)</f>
        <v>1.0034688225175175</v>
      </c>
      <c r="AL856" s="9">
        <f t="array" ref="AL856">PERCENTILE(IF($BD$5:$BD$2729="Y",$AY$5:$AY$2729),$AI856)</f>
        <v>0.97000854880086196</v>
      </c>
      <c r="AM856" s="41" t="str">
        <f>IF(AI856&lt;$BJ$7,"Up","Down")</f>
        <v>Up</v>
      </c>
      <c r="AN856" s="41" t="str">
        <f>IF(AI856&lt;$BK$7,"Down","Up")</f>
        <v>Down</v>
      </c>
      <c r="AO856" s="9">
        <f t="array" ref="AO856">PERCENTILE(IF($BT$5:$BT$2729="Y",$BQ$5:$BQ$2729),$AI856)</f>
        <v>0.97705858310900495</v>
      </c>
      <c r="AP856" s="9">
        <f t="array" ref="AP856">PERCENTILE(IF($BU$5:$BU$2729="Y",$BQ$5:$BQ$2729),$AI856)</f>
        <v>1.0047290640976156</v>
      </c>
      <c r="AQ856" s="9">
        <f t="array" ref="AQ856">PERCENTILE(IF($BV$5:$BV$2729="Y",$BQ$5:$BQ$2729),$AI856)</f>
        <v>0.95787680247399909</v>
      </c>
      <c r="AR856" s="41" t="str">
        <f>IF(AI856&lt;$BJ$12,"Up","Down")</f>
        <v>Up</v>
      </c>
      <c r="AS856" s="41" t="str">
        <f>IF(AI856&lt;$BK$12,"Down","Up")</f>
        <v>Down</v>
      </c>
      <c r="AU856" s="4" t="str">
        <f>IF(AZ856=AZ857,IF(AZ856&gt;AZ855,AZ856&amp;"_O",""),AZ856&amp;"_C")</f>
        <v/>
      </c>
      <c r="AV856" s="7" t="str">
        <f>IF(RIGHT(AU856,1)="C",AX856/INDEX($AX$5:$AX$2729,MATCH(AZ856&amp;"_O",$AU$5:$AU$2729,0),1),"")</f>
        <v/>
      </c>
      <c r="AW856" s="38">
        <v>31527</v>
      </c>
      <c r="AX856" s="37">
        <v>242.29</v>
      </c>
      <c r="AY856" s="7">
        <f>AX856/AX855</f>
        <v>0.99962868223450774</v>
      </c>
      <c r="AZ856" s="4">
        <f>YEAR(AW856)</f>
        <v>1986</v>
      </c>
      <c r="BA856" s="2" t="s">
        <v>6</v>
      </c>
      <c r="BB856" s="12" t="str">
        <f>INDEX($CD$5:$CD$10,MATCH(BA856,$CC$5:$CC$10,0),1)</f>
        <v/>
      </c>
      <c r="BC856" s="12" t="str">
        <f>IF(AND(BB856="Y",AY856&gt;1),"Y","")</f>
        <v/>
      </c>
      <c r="BD856" s="12" t="str">
        <f>IF(AND(BB856="Y",AY856&lt;1),"Y","")</f>
        <v/>
      </c>
      <c r="BE856" s="12" t="str">
        <f>IF(AY856&gt;1,IF(AY855&gt;1,"Y",""),"")</f>
        <v/>
      </c>
      <c r="BF856" s="12" t="str">
        <f>IF(AY856&lt;1,IF(AY855&lt;1,"Y",""),"")</f>
        <v/>
      </c>
      <c r="BG856" s="2"/>
      <c r="BH856" s="2"/>
      <c r="BI856" s="2"/>
      <c r="BJ856" s="2"/>
      <c r="BK856" s="2"/>
      <c r="BL856" s="2"/>
      <c r="BM856" s="4" t="str">
        <f>IF(BR856=BR857,IF(BR856&gt;BR855,BR856&amp;"_O",""),BR856&amp;"_C")</f>
        <v/>
      </c>
      <c r="BN856" s="7" t="str">
        <f>IF(RIGHT(BM856,1)="C",BP856/INDEX($BP$5:$BP$2729,MATCH(BR856&amp;"_O",$BM$5:$BM$2729,0),1),"")</f>
        <v/>
      </c>
      <c r="BO856" s="38">
        <v>31926</v>
      </c>
      <c r="BP856" s="3">
        <v>416.5</v>
      </c>
      <c r="BQ856" s="7">
        <f>BP856/BP855</f>
        <v>1.0223367697594503</v>
      </c>
      <c r="BR856" s="4">
        <f>YEAR(BO856)</f>
        <v>1987</v>
      </c>
      <c r="BS856" s="2" t="s">
        <v>6</v>
      </c>
      <c r="BT856" s="12" t="str">
        <f>INDEX($CD$5:$CD$10,MATCH(BS856,$CC$5:$CC$10,0),1)</f>
        <v/>
      </c>
      <c r="BU856" s="12" t="str">
        <f>IF(AND(BT856="Y",BQ856&gt;1),"Y","")</f>
        <v/>
      </c>
      <c r="BV856" s="12" t="str">
        <f>IF(AND(BT856="Y",BQ856&lt;1),"Y","")</f>
        <v/>
      </c>
      <c r="BW856" s="12" t="str">
        <f>IF(BQ856&gt;1,IF(BQ855&gt;1,"Y",""),"")</f>
        <v/>
      </c>
      <c r="BX856" s="12" t="str">
        <f>IF(BQ856&lt;1,IF(BQ855&lt;1,"Y",""),"")</f>
        <v/>
      </c>
      <c r="BY856" s="2"/>
      <c r="BZ856" s="2"/>
      <c r="CA856" s="2"/>
    </row>
    <row r="857" spans="2:79">
      <c r="B857" s="4" t="str">
        <f>IF(G857=G858,IF(G857&gt;G856,G857&amp;"_O",""),G857&amp;"_C")</f>
        <v/>
      </c>
      <c r="C857" s="14">
        <f ca="1">RANDBETWEEN(0,1000)/1000</f>
        <v>0.42199999999999999</v>
      </c>
      <c r="D857" s="16">
        <f>D856+1</f>
        <v>853</v>
      </c>
      <c r="E857" s="10">
        <f>ROUNDDOWN(D857/52,0)+1</f>
        <v>17</v>
      </c>
      <c r="F857" s="15">
        <f>F856+7</f>
        <v>50591</v>
      </c>
      <c r="G857" s="4">
        <f>YEAR(F857)</f>
        <v>2038</v>
      </c>
      <c r="H857" s="33">
        <v>0.43099999999999999</v>
      </c>
      <c r="I857" s="33">
        <v>0.93</v>
      </c>
      <c r="J857" s="33">
        <v>0.86499999999999999</v>
      </c>
      <c r="K857" s="16" t="str">
        <f>IF(M856&gt;1,"Up","Down")</f>
        <v>Up</v>
      </c>
      <c r="L857" s="16" t="str">
        <f>IF(K857="Up",IF(H857&lt;$BJ$7,"Up","Down"),IF(H857&lt;$BK$7,"Down","Up"))</f>
        <v>Up</v>
      </c>
      <c r="M857" s="17">
        <f>IF(L857="Up",INDEX($AK$5:$AK$1005,MATCH(I857,$AI$5:$AI$1005,0),1),INDEX($AL$5:$AL$1005,MATCH(J857,$AI$5:$AI$1005,0),1))</f>
        <v>1.0379146884871038</v>
      </c>
      <c r="N857" s="16" t="str">
        <f>IF(P856&gt;1,"Up","Down")</f>
        <v>Up</v>
      </c>
      <c r="O857" s="16" t="str">
        <f>IF(N857="Up",IF(H857&lt;$BJ$12,"Up","Down"),IF(H857&lt;$BK$12,"Down","Up"))</f>
        <v>Up</v>
      </c>
      <c r="P857" s="17">
        <f>IF(O857="Up",INDEX($AP$5:$AP$1005,MATCH(I857,$AI$5:$AI$1005,0),1),INDEX($AQ$5:$AQ$1005,MATCH(J857,$AI$5:$AI$1005,0),1))</f>
        <v>1.0481764519317485</v>
      </c>
      <c r="Q857" s="19">
        <f>T856</f>
        <v>101009.93390554763</v>
      </c>
      <c r="R857" s="19">
        <f>INDEX(model!$S$5:$S$35,MATCH(G857,model!$Q$5:$Q$35,0),1)*model!$O$5</f>
        <v>0</v>
      </c>
      <c r="S857" s="19">
        <f>IF(RIGHT(B857,1)="C",T856*INDEX(model!$T$5:$T$35,MATCH(G857,model!$Q$5:$Q$35,0),1),0)</f>
        <v>0</v>
      </c>
      <c r="T857" s="19">
        <f>(Q857+R857-S857)*M857</f>
        <v>104839.69408367941</v>
      </c>
      <c r="U857" s="19">
        <f>X856</f>
        <v>168727.48196404843</v>
      </c>
      <c r="V857" s="19">
        <f>INDEX(model!$S$5:$S$35,MATCH(G857,model!$Q$5:$Q$35,0),1)*model!$O$6</f>
        <v>0</v>
      </c>
      <c r="W857" s="19">
        <f>IF(RIGHT(B857,1)="C",X856*INDEX(model!$T$5:$T$35,MATCH(G857,model!$Q$5:$Q$35,0),1),0)</f>
        <v>0</v>
      </c>
      <c r="X857" s="19">
        <f>(U857+V857-W857)*P857</f>
        <v>176856.17338845436</v>
      </c>
      <c r="Y857" s="19"/>
      <c r="Z857" s="36" t="str">
        <f>K857&amp;L857</f>
        <v>UpUp</v>
      </c>
      <c r="AA857" s="36" t="str">
        <f>N857&amp;O857</f>
        <v>UpUp</v>
      </c>
      <c r="AB857" s="19"/>
      <c r="AC857" s="19"/>
      <c r="AD857" s="19"/>
      <c r="AE857" s="19"/>
      <c r="AI857" s="18">
        <f>ROUND(AI856-0.001,3)</f>
        <v>0.14799999999999999</v>
      </c>
      <c r="AJ857" s="9">
        <f t="array" ref="AJ857">PERCENTILE(IF($BB$5:$BB$2729="Y",$AY$5:$AY$2729),$AI857)</f>
        <v>0.98177660957117519</v>
      </c>
      <c r="AK857" s="9">
        <f t="array" ref="AK857">PERCENTILE(IF($BC$5:$BC$2729="Y",$AY$5:$AY$2729),$AI857)</f>
        <v>1.0034620115969801</v>
      </c>
      <c r="AL857" s="9">
        <f t="array" ref="AL857">PERCENTILE(IF($BD$5:$BD$2729="Y",$AY$5:$AY$2729),$AI857)</f>
        <v>0.96988672202279969</v>
      </c>
      <c r="AM857" s="41" t="str">
        <f>IF(AI857&lt;$BJ$7,"Up","Down")</f>
        <v>Up</v>
      </c>
      <c r="AN857" s="41" t="str">
        <f>IF(AI857&lt;$BK$7,"Down","Up")</f>
        <v>Down</v>
      </c>
      <c r="AO857" s="9">
        <f t="array" ref="AO857">PERCENTILE(IF($BT$5:$BT$2729="Y",$BQ$5:$BQ$2729),$AI857)</f>
        <v>0.97669583742303934</v>
      </c>
      <c r="AP857" s="9">
        <f t="array" ref="AP857">PERCENTILE(IF($BU$5:$BU$2729="Y",$BQ$5:$BQ$2729),$AI857)</f>
        <v>1.004718853831496</v>
      </c>
      <c r="AQ857" s="9">
        <f t="array" ref="AQ857">PERCENTILE(IF($BV$5:$BV$2729="Y",$BQ$5:$BQ$2729),$AI857)</f>
        <v>0.95781973126301267</v>
      </c>
      <c r="AR857" s="41" t="str">
        <f>IF(AI857&lt;$BJ$12,"Up","Down")</f>
        <v>Up</v>
      </c>
      <c r="AS857" s="41" t="str">
        <f>IF(AI857&lt;$BK$12,"Down","Up")</f>
        <v>Down</v>
      </c>
      <c r="AU857" s="4" t="str">
        <f>IF(AZ857=AZ858,IF(AZ857&gt;AZ856,AZ857&amp;"_O",""),AZ857&amp;"_C")</f>
        <v/>
      </c>
      <c r="AV857" s="7" t="str">
        <f>IF(RIGHT(AU857,1)="C",AX857/INDEX($AX$5:$AX$2729,MATCH(AZ857&amp;"_O",$AU$5:$AU$2729,0),1),"")</f>
        <v/>
      </c>
      <c r="AW857" s="38">
        <v>31534</v>
      </c>
      <c r="AX857" s="37">
        <v>234.79</v>
      </c>
      <c r="AY857" s="7">
        <f>AX857/AX856</f>
        <v>0.96904535886747289</v>
      </c>
      <c r="AZ857" s="4">
        <f>YEAR(AW857)</f>
        <v>1986</v>
      </c>
      <c r="BA857" s="2" t="s">
        <v>6</v>
      </c>
      <c r="BB857" s="12" t="str">
        <f>INDEX($CD$5:$CD$10,MATCH(BA857,$CC$5:$CC$10,0),1)</f>
        <v/>
      </c>
      <c r="BC857" s="12" t="str">
        <f>IF(AND(BB857="Y",AY857&gt;1),"Y","")</f>
        <v/>
      </c>
      <c r="BD857" s="12" t="str">
        <f>IF(AND(BB857="Y",AY857&lt;1),"Y","")</f>
        <v/>
      </c>
      <c r="BE857" s="12" t="str">
        <f>IF(AY857&gt;1,IF(AY856&gt;1,"Y",""),"")</f>
        <v/>
      </c>
      <c r="BF857" s="12" t="str">
        <f>IF(AY857&lt;1,IF(AY856&lt;1,"Y",""),"")</f>
        <v>Y</v>
      </c>
      <c r="BG857" s="2"/>
      <c r="BH857" s="2"/>
      <c r="BI857" s="2"/>
      <c r="BJ857" s="2"/>
      <c r="BK857" s="2"/>
      <c r="BL857" s="2"/>
      <c r="BM857" s="4" t="str">
        <f>IF(BR857=BR858,IF(BR857&gt;BR856,BR857&amp;"_O",""),BR857&amp;"_C")</f>
        <v/>
      </c>
      <c r="BN857" s="7" t="str">
        <f>IF(RIGHT(BM857,1)="C",BP857/INDEX($BP$5:$BP$2729,MATCH(BR857&amp;"_O",$BM$5:$BM$2729,0),1),"")</f>
        <v/>
      </c>
      <c r="BO857" s="38">
        <v>31933</v>
      </c>
      <c r="BP857" s="3">
        <v>417.8</v>
      </c>
      <c r="BQ857" s="7">
        <f>BP857/BP856</f>
        <v>1.0031212484993999</v>
      </c>
      <c r="BR857" s="4">
        <f>YEAR(BO857)</f>
        <v>1987</v>
      </c>
      <c r="BS857" s="2" t="s">
        <v>6</v>
      </c>
      <c r="BT857" s="12" t="str">
        <f>INDEX($CD$5:$CD$10,MATCH(BS857,$CC$5:$CC$10,0),1)</f>
        <v/>
      </c>
      <c r="BU857" s="12" t="str">
        <f>IF(AND(BT857="Y",BQ857&gt;1),"Y","")</f>
        <v/>
      </c>
      <c r="BV857" s="12" t="str">
        <f>IF(AND(BT857="Y",BQ857&lt;1),"Y","")</f>
        <v/>
      </c>
      <c r="BW857" s="12" t="str">
        <f>IF(BQ857&gt;1,IF(BQ856&gt;1,"Y",""),"")</f>
        <v>Y</v>
      </c>
      <c r="BX857" s="12" t="str">
        <f>IF(BQ857&lt;1,IF(BQ856&lt;1,"Y",""),"")</f>
        <v/>
      </c>
      <c r="BY857" s="2"/>
      <c r="BZ857" s="2"/>
      <c r="CA857" s="2"/>
    </row>
    <row r="858" spans="2:79">
      <c r="B858" s="4" t="str">
        <f>IF(G858=G859,IF(G858&gt;G857,G858&amp;"_O",""),G858&amp;"_C")</f>
        <v/>
      </c>
      <c r="C858" s="14">
        <f ca="1">RANDBETWEEN(0,1000)/1000</f>
        <v>0.94399999999999995</v>
      </c>
      <c r="D858" s="16">
        <f>D857+1</f>
        <v>854</v>
      </c>
      <c r="E858" s="10">
        <f>ROUNDDOWN(D858/52,0)+1</f>
        <v>17</v>
      </c>
      <c r="F858" s="15">
        <f>F857+7</f>
        <v>50598</v>
      </c>
      <c r="G858" s="4">
        <f>YEAR(F858)</f>
        <v>2038</v>
      </c>
      <c r="H858" s="33">
        <v>8.6999999999999994E-2</v>
      </c>
      <c r="I858" s="33">
        <v>0.47</v>
      </c>
      <c r="J858" s="33">
        <v>4.0000000000000001E-3</v>
      </c>
      <c r="K858" s="16" t="str">
        <f>IF(M857&gt;1,"Up","Down")</f>
        <v>Up</v>
      </c>
      <c r="L858" s="16" t="str">
        <f>IF(K858="Up",IF(H858&lt;$BJ$7,"Up","Down"),IF(H858&lt;$BK$7,"Down","Up"))</f>
        <v>Up</v>
      </c>
      <c r="M858" s="17">
        <f>IF(L858="Up",INDEX($AK$5:$AK$1005,MATCH(I858,$AI$5:$AI$1005,0),1),INDEX($AL$5:$AL$1005,MATCH(J858,$AI$5:$AI$1005,0),1))</f>
        <v>1.0116109977744163</v>
      </c>
      <c r="N858" s="16" t="str">
        <f>IF(P857&gt;1,"Up","Down")</f>
        <v>Up</v>
      </c>
      <c r="O858" s="16" t="str">
        <f>IF(N858="Up",IF(H858&lt;$BJ$12,"Up","Down"),IF(H858&lt;$BK$12,"Down","Up"))</f>
        <v>Up</v>
      </c>
      <c r="P858" s="17">
        <f>IF(O858="Up",INDEX($AP$5:$AP$1005,MATCH(I858,$AI$5:$AI$1005,0),1),INDEX($AQ$5:$AQ$1005,MATCH(J858,$AI$5:$AI$1005,0),1))</f>
        <v>1.016109689847577</v>
      </c>
      <c r="Q858" s="19">
        <f>T857</f>
        <v>104839.69408367941</v>
      </c>
      <c r="R858" s="19">
        <f>INDEX(model!$S$5:$S$35,MATCH(G858,model!$Q$5:$Q$35,0),1)*model!$O$5</f>
        <v>0</v>
      </c>
      <c r="S858" s="19">
        <f>IF(RIGHT(B858,1)="C",T857*INDEX(model!$T$5:$T$35,MATCH(G858,model!$Q$5:$Q$35,0),1),0)</f>
        <v>0</v>
      </c>
      <c r="T858" s="19">
        <f>(Q858+R858-S858)*M858</f>
        <v>106056.9875383555</v>
      </c>
      <c r="U858" s="19">
        <f>X857</f>
        <v>176856.17338845436</v>
      </c>
      <c r="V858" s="19">
        <f>INDEX(model!$S$5:$S$35,MATCH(G858,model!$Q$5:$Q$35,0),1)*model!$O$6</f>
        <v>0</v>
      </c>
      <c r="W858" s="19">
        <f>IF(RIGHT(B858,1)="C",X857*INDEX(model!$T$5:$T$35,MATCH(G858,model!$Q$5:$Q$35,0),1),0)</f>
        <v>0</v>
      </c>
      <c r="X858" s="19">
        <f>(U858+V858-W858)*P858</f>
        <v>179705.27148937166</v>
      </c>
      <c r="Y858" s="19"/>
      <c r="Z858" s="36" t="str">
        <f>K858&amp;L858</f>
        <v>UpUp</v>
      </c>
      <c r="AA858" s="36" t="str">
        <f>N858&amp;O858</f>
        <v>UpUp</v>
      </c>
      <c r="AB858" s="19"/>
      <c r="AC858" s="19"/>
      <c r="AD858" s="19"/>
      <c r="AE858" s="19"/>
      <c r="AI858" s="18">
        <f>ROUND(AI857-0.001,3)</f>
        <v>0.14699999999999999</v>
      </c>
      <c r="AJ858" s="9">
        <f t="array" ref="AJ858">PERCENTILE(IF($BB$5:$BB$2729="Y",$AY$5:$AY$2729),$AI858)</f>
        <v>0.98164702884886668</v>
      </c>
      <c r="AK858" s="9">
        <f t="array" ref="AK858">PERCENTILE(IF($BC$5:$BC$2729="Y",$AY$5:$AY$2729),$AI858)</f>
        <v>1.0034520078344984</v>
      </c>
      <c r="AL858" s="9">
        <f t="array" ref="AL858">PERCENTILE(IF($BD$5:$BD$2729="Y",$AY$5:$AY$2729),$AI858)</f>
        <v>0.96980212234857888</v>
      </c>
      <c r="AM858" s="41" t="str">
        <f>IF(AI858&lt;$BJ$7,"Up","Down")</f>
        <v>Up</v>
      </c>
      <c r="AN858" s="41" t="str">
        <f>IF(AI858&lt;$BK$7,"Down","Up")</f>
        <v>Down</v>
      </c>
      <c r="AO858" s="9">
        <f t="array" ref="AO858">PERCENTILE(IF($BT$5:$BT$2729="Y",$BQ$5:$BQ$2729),$AI858)</f>
        <v>0.97648489442636077</v>
      </c>
      <c r="AP858" s="9">
        <f t="array" ref="AP858">PERCENTILE(IF($BU$5:$BU$2729="Y",$BQ$5:$BQ$2729),$AI858)</f>
        <v>1.0046994972048553</v>
      </c>
      <c r="AQ858" s="9">
        <f t="array" ref="AQ858">PERCENTILE(IF($BV$5:$BV$2729="Y",$BQ$5:$BQ$2729),$AI858)</f>
        <v>0.95778542084003382</v>
      </c>
      <c r="AR858" s="41" t="str">
        <f>IF(AI858&lt;$BJ$12,"Up","Down")</f>
        <v>Up</v>
      </c>
      <c r="AS858" s="41" t="str">
        <f>IF(AI858&lt;$BK$12,"Down","Up")</f>
        <v>Down</v>
      </c>
      <c r="AU858" s="4" t="str">
        <f>IF(AZ858=AZ859,IF(AZ858&gt;AZ857,AZ858&amp;"_O",""),AZ858&amp;"_C")</f>
        <v/>
      </c>
      <c r="AV858" s="7" t="str">
        <f>IF(RIGHT(AU858,1)="C",AX858/INDEX($AX$5:$AX$2729,MATCH(AZ858&amp;"_O",$AU$5:$AU$2729,0),1),"")</f>
        <v/>
      </c>
      <c r="AW858" s="38">
        <v>31541</v>
      </c>
      <c r="AX858" s="37">
        <v>237.85</v>
      </c>
      <c r="AY858" s="7">
        <f>AX858/AX857</f>
        <v>1.0130329230376081</v>
      </c>
      <c r="AZ858" s="4">
        <f>YEAR(AW858)</f>
        <v>1986</v>
      </c>
      <c r="BA858" s="2" t="s">
        <v>6</v>
      </c>
      <c r="BB858" s="12" t="str">
        <f>INDEX($CD$5:$CD$10,MATCH(BA858,$CC$5:$CC$10,0),1)</f>
        <v/>
      </c>
      <c r="BC858" s="12" t="str">
        <f>IF(AND(BB858="Y",AY858&gt;1),"Y","")</f>
        <v/>
      </c>
      <c r="BD858" s="12" t="str">
        <f>IF(AND(BB858="Y",AY858&lt;1),"Y","")</f>
        <v/>
      </c>
      <c r="BE858" s="12" t="str">
        <f>IF(AY858&gt;1,IF(AY857&gt;1,"Y",""),"")</f>
        <v/>
      </c>
      <c r="BF858" s="12" t="str">
        <f>IF(AY858&lt;1,IF(AY857&lt;1,"Y",""),"")</f>
        <v/>
      </c>
      <c r="BG858" s="2"/>
      <c r="BH858" s="2"/>
      <c r="BI858" s="2"/>
      <c r="BJ858" s="2"/>
      <c r="BK858" s="2"/>
      <c r="BL858" s="2"/>
      <c r="BM858" s="4" t="str">
        <f>IF(BR858=BR859,IF(BR858&gt;BR857,BR858&amp;"_O",""),BR858&amp;"_C")</f>
        <v/>
      </c>
      <c r="BN858" s="7" t="str">
        <f>IF(RIGHT(BM858,1)="C",BP858/INDEX($BP$5:$BP$2729,MATCH(BR858&amp;"_O",$BM$5:$BM$2729,0),1),"")</f>
        <v/>
      </c>
      <c r="BO858" s="38">
        <v>31940</v>
      </c>
      <c r="BP858" s="3">
        <v>425.4</v>
      </c>
      <c r="BQ858" s="7">
        <f>BP858/BP857</f>
        <v>1.0181905217807563</v>
      </c>
      <c r="BR858" s="4">
        <f>YEAR(BO858)</f>
        <v>1987</v>
      </c>
      <c r="BS858" s="2" t="s">
        <v>6</v>
      </c>
      <c r="BT858" s="12" t="str">
        <f>INDEX($CD$5:$CD$10,MATCH(BS858,$CC$5:$CC$10,0),1)</f>
        <v/>
      </c>
      <c r="BU858" s="12" t="str">
        <f>IF(AND(BT858="Y",BQ858&gt;1),"Y","")</f>
        <v/>
      </c>
      <c r="BV858" s="12" t="str">
        <f>IF(AND(BT858="Y",BQ858&lt;1),"Y","")</f>
        <v/>
      </c>
      <c r="BW858" s="12" t="str">
        <f>IF(BQ858&gt;1,IF(BQ857&gt;1,"Y",""),"")</f>
        <v>Y</v>
      </c>
      <c r="BX858" s="12" t="str">
        <f>IF(BQ858&lt;1,IF(BQ857&lt;1,"Y",""),"")</f>
        <v/>
      </c>
      <c r="BY858" s="2"/>
      <c r="BZ858" s="2"/>
      <c r="CA858" s="2"/>
    </row>
    <row r="859" spans="2:79">
      <c r="B859" s="4" t="str">
        <f>IF(G859=G860,IF(G859&gt;G858,G859&amp;"_O",""),G859&amp;"_C")</f>
        <v/>
      </c>
      <c r="C859" s="14">
        <f ca="1">RANDBETWEEN(0,1000)/1000</f>
        <v>0.72499999999999998</v>
      </c>
      <c r="D859" s="16">
        <f>D858+1</f>
        <v>855</v>
      </c>
      <c r="E859" s="10">
        <f>ROUNDDOWN(D859/52,0)+1</f>
        <v>17</v>
      </c>
      <c r="F859" s="15">
        <f>F858+7</f>
        <v>50605</v>
      </c>
      <c r="G859" s="4">
        <f>YEAR(F859)</f>
        <v>2038</v>
      </c>
      <c r="H859" s="33">
        <v>0.68500000000000005</v>
      </c>
      <c r="I859" s="33">
        <v>0.19600000000000001</v>
      </c>
      <c r="J859" s="33">
        <v>0.14299999999999999</v>
      </c>
      <c r="K859" s="16" t="str">
        <f>IF(M858&gt;1,"Up","Down")</f>
        <v>Up</v>
      </c>
      <c r="L859" s="16" t="str">
        <f>IF(K859="Up",IF(H859&lt;$BJ$7,"Up","Down"),IF(H859&lt;$BK$7,"Down","Up"))</f>
        <v>Down</v>
      </c>
      <c r="M859" s="17">
        <f>IF(L859="Up",INDEX($AK$5:$AK$1005,MATCH(I859,$AI$5:$AI$1005,0),1),INDEX($AL$5:$AL$1005,MATCH(J859,$AI$5:$AI$1005,0),1))</f>
        <v>0.96948902530069225</v>
      </c>
      <c r="N859" s="16" t="str">
        <f>IF(P858&gt;1,"Up","Down")</f>
        <v>Up</v>
      </c>
      <c r="O859" s="16" t="str">
        <f>IF(N859="Up",IF(H859&lt;$BJ$12,"Up","Down"),IF(H859&lt;$BK$12,"Down","Up"))</f>
        <v>Down</v>
      </c>
      <c r="P859" s="17">
        <f>IF(O859="Up",INDEX($AP$5:$AP$1005,MATCH(I859,$AI$5:$AI$1005,0),1),INDEX($AQ$5:$AQ$1005,MATCH(J859,$AI$5:$AI$1005,0),1))</f>
        <v>0.95737740246282066</v>
      </c>
      <c r="Q859" s="19">
        <f>T858</f>
        <v>106056.9875383555</v>
      </c>
      <c r="R859" s="19">
        <f>INDEX(model!$S$5:$S$35,MATCH(G859,model!$Q$5:$Q$35,0),1)*model!$O$5</f>
        <v>0</v>
      </c>
      <c r="S859" s="19">
        <f>IF(RIGHT(B859,1)="C",T858*INDEX(model!$T$5:$T$35,MATCH(G859,model!$Q$5:$Q$35,0),1),0)</f>
        <v>0</v>
      </c>
      <c r="T859" s="19">
        <f>(Q859+R859-S859)*M859</f>
        <v>102821.08547488794</v>
      </c>
      <c r="U859" s="19">
        <f>X858</f>
        <v>179705.27148937166</v>
      </c>
      <c r="V859" s="19">
        <f>INDEX(model!$S$5:$S$35,MATCH(G859,model!$Q$5:$Q$35,0),1)*model!$O$6</f>
        <v>0</v>
      </c>
      <c r="W859" s="19">
        <f>IF(RIGHT(B859,1)="C",X858*INDEX(model!$T$5:$T$35,MATCH(G859,model!$Q$5:$Q$35,0),1),0)</f>
        <v>0</v>
      </c>
      <c r="X859" s="19">
        <f>(U859+V859-W859)*P859</f>
        <v>172045.76602737061</v>
      </c>
      <c r="Y859" s="19"/>
      <c r="Z859" s="36" t="str">
        <f>K859&amp;L859</f>
        <v>UpDown</v>
      </c>
      <c r="AA859" s="36" t="str">
        <f>N859&amp;O859</f>
        <v>UpDown</v>
      </c>
      <c r="AB859" s="19"/>
      <c r="AC859" s="19"/>
      <c r="AD859" s="19"/>
      <c r="AE859" s="19"/>
      <c r="AI859" s="18">
        <f>ROUND(AI858-0.001,3)</f>
        <v>0.14599999999999999</v>
      </c>
      <c r="AJ859" s="9">
        <f t="array" ref="AJ859">PERCENTILE(IF($BB$5:$BB$2729="Y",$AY$5:$AY$2729),$AI859)</f>
        <v>0.98151406649693929</v>
      </c>
      <c r="AK859" s="9">
        <f t="array" ref="AK859">PERCENTILE(IF($BC$5:$BC$2729="Y",$AY$5:$AY$2729),$AI859)</f>
        <v>1.0034105924972132</v>
      </c>
      <c r="AL859" s="9">
        <f t="array" ref="AL859">PERCENTILE(IF($BD$5:$BD$2729="Y",$AY$5:$AY$2729),$AI859)</f>
        <v>0.96977132845979686</v>
      </c>
      <c r="AM859" s="41" t="str">
        <f>IF(AI859&lt;$BJ$7,"Up","Down")</f>
        <v>Up</v>
      </c>
      <c r="AN859" s="41" t="str">
        <f>IF(AI859&lt;$BK$7,"Down","Up")</f>
        <v>Down</v>
      </c>
      <c r="AO859" s="9">
        <f t="array" ref="AO859">PERCENTILE(IF($BT$5:$BT$2729="Y",$BQ$5:$BQ$2729),$AI859)</f>
        <v>0.97634944543611624</v>
      </c>
      <c r="AP859" s="9">
        <f t="array" ref="AP859">PERCENTILE(IF($BU$5:$BU$2729="Y",$BQ$5:$BQ$2729),$AI859)</f>
        <v>1.0046578482722319</v>
      </c>
      <c r="AQ859" s="9">
        <f t="array" ref="AQ859">PERCENTILE(IF($BV$5:$BV$2729="Y",$BQ$5:$BQ$2729),$AI859)</f>
        <v>0.95764525717248161</v>
      </c>
      <c r="AR859" s="41" t="str">
        <f>IF(AI859&lt;$BJ$12,"Up","Down")</f>
        <v>Up</v>
      </c>
      <c r="AS859" s="41" t="str">
        <f>IF(AI859&lt;$BK$12,"Down","Up")</f>
        <v>Down</v>
      </c>
      <c r="AU859" s="4" t="str">
        <f>IF(AZ859=AZ860,IF(AZ859&gt;AZ858,AZ859&amp;"_O",""),AZ859&amp;"_C")</f>
        <v/>
      </c>
      <c r="AV859" s="7" t="str">
        <f>IF(RIGHT(AU859,1)="C",AX859/INDEX($AX$5:$AX$2729,MATCH(AZ859&amp;"_O",$AU$5:$AU$2729,0),1),"")</f>
        <v/>
      </c>
      <c r="AW859" s="38">
        <v>31548</v>
      </c>
      <c r="AX859" s="37">
        <v>232.76</v>
      </c>
      <c r="AY859" s="7">
        <f>AX859/AX858</f>
        <v>0.97859995795669541</v>
      </c>
      <c r="AZ859" s="4">
        <f>YEAR(AW859)</f>
        <v>1986</v>
      </c>
      <c r="BA859" s="2" t="s">
        <v>6</v>
      </c>
      <c r="BB859" s="12" t="str">
        <f>INDEX($CD$5:$CD$10,MATCH(BA859,$CC$5:$CC$10,0),1)</f>
        <v/>
      </c>
      <c r="BC859" s="12" t="str">
        <f>IF(AND(BB859="Y",AY859&gt;1),"Y","")</f>
        <v/>
      </c>
      <c r="BD859" s="12" t="str">
        <f>IF(AND(BB859="Y",AY859&lt;1),"Y","")</f>
        <v/>
      </c>
      <c r="BE859" s="12" t="str">
        <f>IF(AY859&gt;1,IF(AY858&gt;1,"Y",""),"")</f>
        <v/>
      </c>
      <c r="BF859" s="12" t="str">
        <f>IF(AY859&lt;1,IF(AY858&lt;1,"Y",""),"")</f>
        <v/>
      </c>
      <c r="BG859" s="2"/>
      <c r="BH859" s="2"/>
      <c r="BI859" s="2"/>
      <c r="BJ859" s="2"/>
      <c r="BK859" s="2"/>
      <c r="BL859" s="2"/>
      <c r="BM859" s="4" t="str">
        <f>IF(BR859=BR860,IF(BR859&gt;BR858,BR859&amp;"_O",""),BR859&amp;"_C")</f>
        <v/>
      </c>
      <c r="BN859" s="7" t="str">
        <f>IF(RIGHT(BM859,1)="C",BP859/INDEX($BP$5:$BP$2729,MATCH(BR859&amp;"_O",$BM$5:$BM$2729,0),1),"")</f>
        <v/>
      </c>
      <c r="BO859" s="38">
        <v>31947</v>
      </c>
      <c r="BP859" s="3">
        <v>429.1</v>
      </c>
      <c r="BQ859" s="7">
        <f>BP859/BP858</f>
        <v>1.0086976962858487</v>
      </c>
      <c r="BR859" s="4">
        <f>YEAR(BO859)</f>
        <v>1987</v>
      </c>
      <c r="BS859" s="2" t="s">
        <v>6</v>
      </c>
      <c r="BT859" s="12" t="str">
        <f>INDEX($CD$5:$CD$10,MATCH(BS859,$CC$5:$CC$10,0),1)</f>
        <v/>
      </c>
      <c r="BU859" s="12" t="str">
        <f>IF(AND(BT859="Y",BQ859&gt;1),"Y","")</f>
        <v/>
      </c>
      <c r="BV859" s="12" t="str">
        <f>IF(AND(BT859="Y",BQ859&lt;1),"Y","")</f>
        <v/>
      </c>
      <c r="BW859" s="12" t="str">
        <f>IF(BQ859&gt;1,IF(BQ858&gt;1,"Y",""),"")</f>
        <v>Y</v>
      </c>
      <c r="BX859" s="12" t="str">
        <f>IF(BQ859&lt;1,IF(BQ858&lt;1,"Y",""),"")</f>
        <v/>
      </c>
      <c r="BY859" s="2"/>
      <c r="BZ859" s="2"/>
      <c r="CA859" s="2"/>
    </row>
    <row r="860" spans="2:79">
      <c r="B860" s="4" t="str">
        <f>IF(G860=G861,IF(G860&gt;G859,G860&amp;"_O",""),G860&amp;"_C")</f>
        <v/>
      </c>
      <c r="C860" s="14">
        <f ca="1">RANDBETWEEN(0,1000)/1000</f>
        <v>8.5999999999999993E-2</v>
      </c>
      <c r="D860" s="16">
        <f>D859+1</f>
        <v>856</v>
      </c>
      <c r="E860" s="10">
        <f>ROUNDDOWN(D860/52,0)+1</f>
        <v>17</v>
      </c>
      <c r="F860" s="15">
        <f>F859+7</f>
        <v>50612</v>
      </c>
      <c r="G860" s="4">
        <f>YEAR(F860)</f>
        <v>2038</v>
      </c>
      <c r="H860" s="33">
        <v>0.98699999999999999</v>
      </c>
      <c r="I860" s="33">
        <v>0.96599999999999997</v>
      </c>
      <c r="J860" s="33">
        <v>0.61899999999999999</v>
      </c>
      <c r="K860" s="16" t="str">
        <f>IF(M859&gt;1,"Up","Down")</f>
        <v>Down</v>
      </c>
      <c r="L860" s="16" t="str">
        <f>IF(K860="Up",IF(H860&lt;$BJ$7,"Up","Down"),IF(H860&lt;$BK$7,"Down","Up"))</f>
        <v>Up</v>
      </c>
      <c r="M860" s="17">
        <f>IF(L860="Up",INDEX($AK$5:$AK$1005,MATCH(I860,$AI$5:$AI$1005,0),1),INDEX($AL$5:$AL$1005,MATCH(J860,$AI$5:$AI$1005,0),1))</f>
        <v>1.0419549581058682</v>
      </c>
      <c r="N860" s="16" t="str">
        <f>IF(P859&gt;1,"Up","Down")</f>
        <v>Down</v>
      </c>
      <c r="O860" s="16" t="str">
        <f>IF(N860="Up",IF(H860&lt;$BJ$12,"Up","Down"),IF(H860&lt;$BK$12,"Down","Up"))</f>
        <v>Up</v>
      </c>
      <c r="P860" s="17">
        <f>IF(O860="Up",INDEX($AP$5:$AP$1005,MATCH(I860,$AI$5:$AI$1005,0),1),INDEX($AQ$5:$AQ$1005,MATCH(J860,$AI$5:$AI$1005,0),1))</f>
        <v>1.0554235434480017</v>
      </c>
      <c r="Q860" s="19">
        <f>T859</f>
        <v>102821.08547488794</v>
      </c>
      <c r="R860" s="19">
        <f>INDEX(model!$S$5:$S$35,MATCH(G860,model!$Q$5:$Q$35,0),1)*model!$O$5</f>
        <v>0</v>
      </c>
      <c r="S860" s="19">
        <f>IF(RIGHT(B860,1)="C",T859*INDEX(model!$T$5:$T$35,MATCH(G860,model!$Q$5:$Q$35,0),1),0)</f>
        <v>0</v>
      </c>
      <c r="T860" s="19">
        <f>(Q860+R860-S860)*M860</f>
        <v>107134.93980838676</v>
      </c>
      <c r="U860" s="19">
        <f>X859</f>
        <v>172045.76602737061</v>
      </c>
      <c r="V860" s="19">
        <f>INDEX(model!$S$5:$S$35,MATCH(G860,model!$Q$5:$Q$35,0),1)*model!$O$6</f>
        <v>0</v>
      </c>
      <c r="W860" s="19">
        <f>IF(RIGHT(B860,1)="C",X859*INDEX(model!$T$5:$T$35,MATCH(G860,model!$Q$5:$Q$35,0),1),0)</f>
        <v>0</v>
      </c>
      <c r="X860" s="19">
        <f>(U860+V860-W860)*P860</f>
        <v>181581.15201583333</v>
      </c>
      <c r="Y860" s="19"/>
      <c r="Z860" s="36" t="str">
        <f>K860&amp;L860</f>
        <v>DownUp</v>
      </c>
      <c r="AA860" s="36" t="str">
        <f>N860&amp;O860</f>
        <v>DownUp</v>
      </c>
      <c r="AB860" s="19"/>
      <c r="AC860" s="19"/>
      <c r="AD860" s="19"/>
      <c r="AE860" s="19"/>
      <c r="AI860" s="18">
        <f>ROUND(AI859-0.001,3)</f>
        <v>0.14499999999999999</v>
      </c>
      <c r="AJ860" s="9">
        <f t="array" ref="AJ860">PERCENTILE(IF($BB$5:$BB$2729="Y",$AY$5:$AY$2729),$AI860)</f>
        <v>0.98143885278473586</v>
      </c>
      <c r="AK860" s="9">
        <f t="array" ref="AK860">PERCENTILE(IF($BC$5:$BC$2729="Y",$AY$5:$AY$2729),$AI860)</f>
        <v>1.0033855942501295</v>
      </c>
      <c r="AL860" s="9">
        <f t="array" ref="AL860">PERCENTILE(IF($BD$5:$BD$2729="Y",$AY$5:$AY$2729),$AI860)</f>
        <v>0.96964768456865447</v>
      </c>
      <c r="AM860" s="41" t="str">
        <f>IF(AI860&lt;$BJ$7,"Up","Down")</f>
        <v>Up</v>
      </c>
      <c r="AN860" s="41" t="str">
        <f>IF(AI860&lt;$BK$7,"Down","Up")</f>
        <v>Down</v>
      </c>
      <c r="AO860" s="9">
        <f t="array" ref="AO860">PERCENTILE(IF($BT$5:$BT$2729="Y",$BQ$5:$BQ$2729),$AI860)</f>
        <v>0.97613608461884604</v>
      </c>
      <c r="AP860" s="9">
        <f t="array" ref="AP860">PERCENTILE(IF($BU$5:$BU$2729="Y",$BQ$5:$BQ$2729),$AI860)</f>
        <v>1.0046119680930883</v>
      </c>
      <c r="AQ860" s="9">
        <f t="array" ref="AQ860">PERCENTILE(IF($BV$5:$BV$2729="Y",$BQ$5:$BQ$2729),$AI860)</f>
        <v>0.95749501875136134</v>
      </c>
      <c r="AR860" s="41" t="str">
        <f>IF(AI860&lt;$BJ$12,"Up","Down")</f>
        <v>Up</v>
      </c>
      <c r="AS860" s="41" t="str">
        <f>IF(AI860&lt;$BK$12,"Down","Up")</f>
        <v>Down</v>
      </c>
      <c r="AU860" s="4" t="str">
        <f>IF(AZ860=AZ861,IF(AZ860&gt;AZ859,AZ860&amp;"_O",""),AZ860&amp;"_C")</f>
        <v/>
      </c>
      <c r="AV860" s="7" t="str">
        <f>IF(RIGHT(AU860,1)="C",AX860/INDEX($AX$5:$AX$2729,MATCH(AZ860&amp;"_O",$AU$5:$AU$2729,0),1),"")</f>
        <v/>
      </c>
      <c r="AW860" s="38">
        <v>31555</v>
      </c>
      <c r="AX860" s="37">
        <v>241.35</v>
      </c>
      <c r="AY860" s="7">
        <f>AX860/AX859</f>
        <v>1.0369049664890875</v>
      </c>
      <c r="AZ860" s="4">
        <f>YEAR(AW860)</f>
        <v>1986</v>
      </c>
      <c r="BA860" s="2" t="s">
        <v>6</v>
      </c>
      <c r="BB860" s="12" t="str">
        <f>INDEX($CD$5:$CD$10,MATCH(BA860,$CC$5:$CC$10,0),1)</f>
        <v/>
      </c>
      <c r="BC860" s="12" t="str">
        <f>IF(AND(BB860="Y",AY860&gt;1),"Y","")</f>
        <v/>
      </c>
      <c r="BD860" s="12" t="str">
        <f>IF(AND(BB860="Y",AY860&lt;1),"Y","")</f>
        <v/>
      </c>
      <c r="BE860" s="12" t="str">
        <f>IF(AY860&gt;1,IF(AY859&gt;1,"Y",""),"")</f>
        <v/>
      </c>
      <c r="BF860" s="12" t="str">
        <f>IF(AY860&lt;1,IF(AY859&lt;1,"Y",""),"")</f>
        <v/>
      </c>
      <c r="BG860" s="2"/>
      <c r="BH860" s="2"/>
      <c r="BI860" s="2"/>
      <c r="BJ860" s="2"/>
      <c r="BK860" s="2"/>
      <c r="BL860" s="2"/>
      <c r="BM860" s="4" t="str">
        <f>IF(BR860=BR861,IF(BR860&gt;BR859,BR860&amp;"_O",""),BR860&amp;"_C")</f>
        <v/>
      </c>
      <c r="BN860" s="7" t="str">
        <f>IF(RIGHT(BM860,1)="C",BP860/INDEX($BP$5:$BP$2729,MATCH(BR860&amp;"_O",$BM$5:$BM$2729,0),1),"")</f>
        <v/>
      </c>
      <c r="BO860" s="38">
        <v>31954</v>
      </c>
      <c r="BP860" s="3">
        <v>426.7</v>
      </c>
      <c r="BQ860" s="7">
        <f>BP860/BP859</f>
        <v>0.99440689815893724</v>
      </c>
      <c r="BR860" s="4">
        <f>YEAR(BO860)</f>
        <v>1987</v>
      </c>
      <c r="BS860" s="2" t="s">
        <v>6</v>
      </c>
      <c r="BT860" s="12" t="str">
        <f>INDEX($CD$5:$CD$10,MATCH(BS860,$CC$5:$CC$10,0),1)</f>
        <v/>
      </c>
      <c r="BU860" s="12" t="str">
        <f>IF(AND(BT860="Y",BQ860&gt;1),"Y","")</f>
        <v/>
      </c>
      <c r="BV860" s="12" t="str">
        <f>IF(AND(BT860="Y",BQ860&lt;1),"Y","")</f>
        <v/>
      </c>
      <c r="BW860" s="12" t="str">
        <f>IF(BQ860&gt;1,IF(BQ859&gt;1,"Y",""),"")</f>
        <v/>
      </c>
      <c r="BX860" s="12" t="str">
        <f>IF(BQ860&lt;1,IF(BQ859&lt;1,"Y",""),"")</f>
        <v/>
      </c>
      <c r="BY860" s="2"/>
      <c r="BZ860" s="2"/>
      <c r="CA860" s="2"/>
    </row>
    <row r="861" spans="2:79">
      <c r="B861" s="4" t="str">
        <f>IF(G861=G862,IF(G861&gt;G860,G861&amp;"_O",""),G861&amp;"_C")</f>
        <v/>
      </c>
      <c r="C861" s="14">
        <f ca="1">RANDBETWEEN(0,1000)/1000</f>
        <v>0.14499999999999999</v>
      </c>
      <c r="D861" s="16">
        <f>D860+1</f>
        <v>857</v>
      </c>
      <c r="E861" s="10">
        <f>ROUNDDOWN(D861/52,0)+1</f>
        <v>17</v>
      </c>
      <c r="F861" s="15">
        <f>F860+7</f>
        <v>50619</v>
      </c>
      <c r="G861" s="4">
        <f>YEAR(F861)</f>
        <v>2038</v>
      </c>
      <c r="H861" s="33">
        <v>0.83799999999999997</v>
      </c>
      <c r="I861" s="33">
        <v>0.96899999999999997</v>
      </c>
      <c r="J861" s="33">
        <v>0.27500000000000002</v>
      </c>
      <c r="K861" s="16" t="str">
        <f>IF(M860&gt;1,"Up","Down")</f>
        <v>Up</v>
      </c>
      <c r="L861" s="16" t="str">
        <f>IF(K861="Up",IF(H861&lt;$BJ$7,"Up","Down"),IF(H861&lt;$BK$7,"Down","Up"))</f>
        <v>Down</v>
      </c>
      <c r="M861" s="17">
        <f>IF(L861="Up",INDEX($AK$5:$AK$1005,MATCH(I861,$AI$5:$AI$1005,0),1),INDEX($AL$5:$AL$1005,MATCH(J861,$AI$5:$AI$1005,0),1))</f>
        <v>0.97877260923391785</v>
      </c>
      <c r="N861" s="16" t="str">
        <f>IF(P860&gt;1,"Up","Down")</f>
        <v>Up</v>
      </c>
      <c r="O861" s="16" t="str">
        <f>IF(N861="Up",IF(H861&lt;$BJ$12,"Up","Down"),IF(H861&lt;$BK$12,"Down","Up"))</f>
        <v>Down</v>
      </c>
      <c r="P861" s="17">
        <f>IF(O861="Up",INDEX($AP$5:$AP$1005,MATCH(I861,$AI$5:$AI$1005,0),1),INDEX($AQ$5:$AQ$1005,MATCH(J861,$AI$5:$AI$1005,0),1))</f>
        <v>0.97244251992031971</v>
      </c>
      <c r="Q861" s="19">
        <f>T860</f>
        <v>107134.93980838676</v>
      </c>
      <c r="R861" s="19">
        <f>INDEX(model!$S$5:$S$35,MATCH(G861,model!$Q$5:$Q$35,0),1)*model!$O$5</f>
        <v>0</v>
      </c>
      <c r="S861" s="19">
        <f>IF(RIGHT(B861,1)="C",T860*INDEX(model!$T$5:$T$35,MATCH(G861,model!$Q$5:$Q$35,0),1),0)</f>
        <v>0</v>
      </c>
      <c r="T861" s="19">
        <f>(Q861+R861-S861)*M861</f>
        <v>104860.74457637344</v>
      </c>
      <c r="U861" s="19">
        <f>X860</f>
        <v>181581.15201583333</v>
      </c>
      <c r="V861" s="19">
        <f>INDEX(model!$S$5:$S$35,MATCH(G861,model!$Q$5:$Q$35,0),1)*model!$O$6</f>
        <v>0</v>
      </c>
      <c r="W861" s="19">
        <f>IF(RIGHT(B861,1)="C",X860*INDEX(model!$T$5:$T$35,MATCH(G861,model!$Q$5:$Q$35,0),1),0)</f>
        <v>0</v>
      </c>
      <c r="X861" s="19">
        <f>(U861+V861-W861)*P861</f>
        <v>176577.23303631161</v>
      </c>
      <c r="Y861" s="19"/>
      <c r="Z861" s="36" t="str">
        <f>K861&amp;L861</f>
        <v>UpDown</v>
      </c>
      <c r="AA861" s="36" t="str">
        <f>N861&amp;O861</f>
        <v>UpDown</v>
      </c>
      <c r="AB861" s="19"/>
      <c r="AC861" s="19"/>
      <c r="AD861" s="19"/>
      <c r="AE861" s="19"/>
      <c r="AI861" s="18">
        <f>ROUND(AI860-0.001,3)</f>
        <v>0.14399999999999999</v>
      </c>
      <c r="AJ861" s="9">
        <f t="array" ref="AJ861">PERCENTILE(IF($BB$5:$BB$2729="Y",$AY$5:$AY$2729),$AI861)</f>
        <v>0.98133528831271954</v>
      </c>
      <c r="AK861" s="9">
        <f t="array" ref="AK861">PERCENTILE(IF($BC$5:$BC$2729="Y",$AY$5:$AY$2729),$AI861)</f>
        <v>1.0033538484806963</v>
      </c>
      <c r="AL861" s="9">
        <f t="array" ref="AL861">PERCENTILE(IF($BD$5:$BD$2729="Y",$AY$5:$AY$2729),$AI861)</f>
        <v>0.96959108817495232</v>
      </c>
      <c r="AM861" s="41" t="str">
        <f>IF(AI861&lt;$BJ$7,"Up","Down")</f>
        <v>Up</v>
      </c>
      <c r="AN861" s="41" t="str">
        <f>IF(AI861&lt;$BK$7,"Down","Up")</f>
        <v>Down</v>
      </c>
      <c r="AO861" s="9">
        <f t="array" ref="AO861">PERCENTILE(IF($BT$5:$BT$2729="Y",$BQ$5:$BQ$2729),$AI861)</f>
        <v>0.97593721293167979</v>
      </c>
      <c r="AP861" s="9">
        <f t="array" ref="AP861">PERCENTILE(IF($BU$5:$BU$2729="Y",$BQ$5:$BQ$2729),$AI861)</f>
        <v>1.0045849657552943</v>
      </c>
      <c r="AQ861" s="9">
        <f t="array" ref="AQ861">PERCENTILE(IF($BV$5:$BV$2729="Y",$BQ$5:$BQ$2729),$AI861)</f>
        <v>0.95739820957215116</v>
      </c>
      <c r="AR861" s="41" t="str">
        <f>IF(AI861&lt;$BJ$12,"Up","Down")</f>
        <v>Up</v>
      </c>
      <c r="AS861" s="41" t="str">
        <f>IF(AI861&lt;$BK$12,"Down","Up")</f>
        <v>Down</v>
      </c>
      <c r="AU861" s="4" t="str">
        <f>IF(AZ861=AZ862,IF(AZ861&gt;AZ860,AZ861&amp;"_O",""),AZ861&amp;"_C")</f>
        <v/>
      </c>
      <c r="AV861" s="7" t="str">
        <f>IF(RIGHT(AU861,1)="C",AX861/INDEX($AX$5:$AX$2729,MATCH(AZ861&amp;"_O",$AU$5:$AU$2729,0),1),"")</f>
        <v/>
      </c>
      <c r="AW861" s="38">
        <v>31562</v>
      </c>
      <c r="AX861" s="37">
        <v>247.35</v>
      </c>
      <c r="AY861" s="7">
        <f>AX861/AX860</f>
        <v>1.0248601615910504</v>
      </c>
      <c r="AZ861" s="4">
        <f>YEAR(AW861)</f>
        <v>1986</v>
      </c>
      <c r="BA861" s="2" t="s">
        <v>6</v>
      </c>
      <c r="BB861" s="12" t="str">
        <f>INDEX($CD$5:$CD$10,MATCH(BA861,$CC$5:$CC$10,0),1)</f>
        <v/>
      </c>
      <c r="BC861" s="12" t="str">
        <f>IF(AND(BB861="Y",AY861&gt;1),"Y","")</f>
        <v/>
      </c>
      <c r="BD861" s="12" t="str">
        <f>IF(AND(BB861="Y",AY861&lt;1),"Y","")</f>
        <v/>
      </c>
      <c r="BE861" s="12" t="str">
        <f>IF(AY861&gt;1,IF(AY860&gt;1,"Y",""),"")</f>
        <v>Y</v>
      </c>
      <c r="BF861" s="12" t="str">
        <f>IF(AY861&lt;1,IF(AY860&lt;1,"Y",""),"")</f>
        <v/>
      </c>
      <c r="BG861" s="2"/>
      <c r="BH861" s="2"/>
      <c r="BI861" s="2"/>
      <c r="BJ861" s="2"/>
      <c r="BK861" s="2"/>
      <c r="BL861" s="2"/>
      <c r="BM861" s="4" t="str">
        <f>IF(BR861=BR862,IF(BR861&gt;BR860,BR861&amp;"_O",""),BR861&amp;"_C")</f>
        <v/>
      </c>
      <c r="BN861" s="7" t="str">
        <f>IF(RIGHT(BM861,1)="C",BP861/INDEX($BP$5:$BP$2729,MATCH(BR861&amp;"_O",$BM$5:$BM$2729,0),1),"")</f>
        <v/>
      </c>
      <c r="BO861" s="38">
        <v>31960</v>
      </c>
      <c r="BP861" s="3">
        <v>425.9</v>
      </c>
      <c r="BQ861" s="7">
        <f>BP861/BP860</f>
        <v>0.99812514647293182</v>
      </c>
      <c r="BR861" s="4">
        <f>YEAR(BO861)</f>
        <v>1987</v>
      </c>
      <c r="BS861" s="2" t="s">
        <v>6</v>
      </c>
      <c r="BT861" s="12" t="str">
        <f>INDEX($CD$5:$CD$10,MATCH(BS861,$CC$5:$CC$10,0),1)</f>
        <v/>
      </c>
      <c r="BU861" s="12" t="str">
        <f>IF(AND(BT861="Y",BQ861&gt;1),"Y","")</f>
        <v/>
      </c>
      <c r="BV861" s="12" t="str">
        <f>IF(AND(BT861="Y",BQ861&lt;1),"Y","")</f>
        <v/>
      </c>
      <c r="BW861" s="12" t="str">
        <f>IF(BQ861&gt;1,IF(BQ860&gt;1,"Y",""),"")</f>
        <v/>
      </c>
      <c r="BX861" s="12" t="str">
        <f>IF(BQ861&lt;1,IF(BQ860&lt;1,"Y",""),"")</f>
        <v>Y</v>
      </c>
      <c r="BY861" s="2"/>
      <c r="BZ861" s="2"/>
      <c r="CA861" s="2"/>
    </row>
    <row r="862" spans="2:79">
      <c r="B862" s="4" t="str">
        <f>IF(G862=G863,IF(G862&gt;G861,G862&amp;"_O",""),G862&amp;"_C")</f>
        <v/>
      </c>
      <c r="C862" s="14">
        <f ca="1">RANDBETWEEN(0,1000)/1000</f>
        <v>0.29499999999999998</v>
      </c>
      <c r="D862" s="16">
        <f>D861+1</f>
        <v>858</v>
      </c>
      <c r="E862" s="10">
        <f>ROUNDDOWN(D862/52,0)+1</f>
        <v>17</v>
      </c>
      <c r="F862" s="15">
        <f>F861+7</f>
        <v>50626</v>
      </c>
      <c r="G862" s="4">
        <f>YEAR(F862)</f>
        <v>2038</v>
      </c>
      <c r="H862" s="33">
        <v>0.40500000000000003</v>
      </c>
      <c r="I862" s="33">
        <v>0.74299999999999999</v>
      </c>
      <c r="J862" s="33">
        <v>0.86</v>
      </c>
      <c r="K862" s="16" t="str">
        <f>IF(M861&gt;1,"Up","Down")</f>
        <v>Down</v>
      </c>
      <c r="L862" s="16" t="str">
        <f>IF(K862="Up",IF(H862&lt;$BJ$7,"Up","Down"),IF(H862&lt;$BK$7,"Down","Up"))</f>
        <v>Up</v>
      </c>
      <c r="M862" s="17">
        <f>IF(L862="Up",INDEX($AK$5:$AK$1005,MATCH(I862,$AI$5:$AI$1005,0),1),INDEX($AL$5:$AL$1005,MATCH(J862,$AI$5:$AI$1005,0),1))</f>
        <v>1.0208434587360016</v>
      </c>
      <c r="N862" s="16" t="str">
        <f>IF(P861&gt;1,"Up","Down")</f>
        <v>Down</v>
      </c>
      <c r="O862" s="16" t="str">
        <f>IF(N862="Up",IF(H862&lt;$BJ$12,"Up","Down"),IF(H862&lt;$BK$12,"Down","Up"))</f>
        <v>Down</v>
      </c>
      <c r="P862" s="17">
        <f>IF(O862="Up",INDEX($AP$5:$AP$1005,MATCH(I862,$AI$5:$AI$1005,0),1),INDEX($AQ$5:$AQ$1005,MATCH(J862,$AI$5:$AI$1005,0),1))</f>
        <v>0.99654704272407602</v>
      </c>
      <c r="Q862" s="19">
        <f>T861</f>
        <v>104860.74457637344</v>
      </c>
      <c r="R862" s="19">
        <f>INDEX(model!$S$5:$S$35,MATCH(G862,model!$Q$5:$Q$35,0),1)*model!$O$5</f>
        <v>0</v>
      </c>
      <c r="S862" s="19">
        <f>IF(RIGHT(B862,1)="C",T861*INDEX(model!$T$5:$T$35,MATCH(G862,model!$Q$5:$Q$35,0),1),0)</f>
        <v>0</v>
      </c>
      <c r="T862" s="19">
        <f>(Q862+R862-S862)*M862</f>
        <v>107046.40517897748</v>
      </c>
      <c r="U862" s="19">
        <f>X861</f>
        <v>176577.23303631161</v>
      </c>
      <c r="V862" s="19">
        <f>INDEX(model!$S$5:$S$35,MATCH(G862,model!$Q$5:$Q$35,0),1)*model!$O$6</f>
        <v>0</v>
      </c>
      <c r="W862" s="19">
        <f>IF(RIGHT(B862,1)="C",X861*INDEX(model!$T$5:$T$35,MATCH(G862,model!$Q$5:$Q$35,0),1),0)</f>
        <v>0</v>
      </c>
      <c r="X862" s="19">
        <f>(U862+V862-W862)*P862</f>
        <v>175967.51939473636</v>
      </c>
      <c r="Y862" s="19"/>
      <c r="Z862" s="36" t="str">
        <f>K862&amp;L862</f>
        <v>DownUp</v>
      </c>
      <c r="AA862" s="36" t="str">
        <f>N862&amp;O862</f>
        <v>DownDown</v>
      </c>
      <c r="AB862" s="19"/>
      <c r="AC862" s="19"/>
      <c r="AD862" s="19"/>
      <c r="AE862" s="19"/>
      <c r="AI862" s="18">
        <f>ROUND(AI861-0.001,3)</f>
        <v>0.14299999999999999</v>
      </c>
      <c r="AJ862" s="9">
        <f t="array" ref="AJ862">PERCENTILE(IF($BB$5:$BB$2729="Y",$AY$5:$AY$2729),$AI862)</f>
        <v>0.98126131177674702</v>
      </c>
      <c r="AK862" s="9">
        <f t="array" ref="AK862">PERCENTILE(IF($BC$5:$BC$2729="Y",$AY$5:$AY$2729),$AI862)</f>
        <v>1.0033221438806492</v>
      </c>
      <c r="AL862" s="9">
        <f t="array" ref="AL862">PERCENTILE(IF($BD$5:$BD$2729="Y",$AY$5:$AY$2729),$AI862)</f>
        <v>0.96948902530069225</v>
      </c>
      <c r="AM862" s="41" t="str">
        <f>IF(AI862&lt;$BJ$7,"Up","Down")</f>
        <v>Up</v>
      </c>
      <c r="AN862" s="41" t="str">
        <f>IF(AI862&lt;$BK$7,"Down","Up")</f>
        <v>Down</v>
      </c>
      <c r="AO862" s="9">
        <f t="array" ref="AO862">PERCENTILE(IF($BT$5:$BT$2729="Y",$BQ$5:$BQ$2729),$AI862)</f>
        <v>0.97591783931594589</v>
      </c>
      <c r="AP862" s="9">
        <f t="array" ref="AP862">PERCENTILE(IF($BU$5:$BU$2729="Y",$BQ$5:$BQ$2729),$AI862)</f>
        <v>1.004574288219628</v>
      </c>
      <c r="AQ862" s="9">
        <f t="array" ref="AQ862">PERCENTILE(IF($BV$5:$BV$2729="Y",$BQ$5:$BQ$2729),$AI862)</f>
        <v>0.95737740246282066</v>
      </c>
      <c r="AR862" s="41" t="str">
        <f>IF(AI862&lt;$BJ$12,"Up","Down")</f>
        <v>Up</v>
      </c>
      <c r="AS862" s="41" t="str">
        <f>IF(AI862&lt;$BK$12,"Down","Up")</f>
        <v>Down</v>
      </c>
      <c r="AU862" s="4" t="str">
        <f>IF(AZ862=AZ863,IF(AZ862&gt;AZ861,AZ862&amp;"_O",""),AZ862&amp;"_C")</f>
        <v/>
      </c>
      <c r="AV862" s="7" t="str">
        <f>IF(RIGHT(AU862,1)="C",AX862/INDEX($AX$5:$AX$2729,MATCH(AZ862&amp;"_O",$AU$5:$AU$2729,0),1),"")</f>
        <v/>
      </c>
      <c r="AW862" s="38">
        <v>31569</v>
      </c>
      <c r="AX862" s="37">
        <v>245.67</v>
      </c>
      <c r="AY862" s="7">
        <f>AX862/AX861</f>
        <v>0.99320800485142513</v>
      </c>
      <c r="AZ862" s="4">
        <f>YEAR(AW862)</f>
        <v>1986</v>
      </c>
      <c r="BA862" s="2" t="s">
        <v>6</v>
      </c>
      <c r="BB862" s="12" t="str">
        <f>INDEX($CD$5:$CD$10,MATCH(BA862,$CC$5:$CC$10,0),1)</f>
        <v/>
      </c>
      <c r="BC862" s="12" t="str">
        <f>IF(AND(BB862="Y",AY862&gt;1),"Y","")</f>
        <v/>
      </c>
      <c r="BD862" s="12" t="str">
        <f>IF(AND(BB862="Y",AY862&lt;1),"Y","")</f>
        <v/>
      </c>
      <c r="BE862" s="12" t="str">
        <f>IF(AY862&gt;1,IF(AY861&gt;1,"Y",""),"")</f>
        <v/>
      </c>
      <c r="BF862" s="12" t="str">
        <f>IF(AY862&lt;1,IF(AY861&lt;1,"Y",""),"")</f>
        <v/>
      </c>
      <c r="BG862" s="2"/>
      <c r="BH862" s="2"/>
      <c r="BI862" s="2"/>
      <c r="BJ862" s="2"/>
      <c r="BK862" s="2"/>
      <c r="BL862" s="2"/>
      <c r="BM862" s="4" t="str">
        <f>IF(BR862=BR863,IF(BR862&gt;BR861,BR862&amp;"_O",""),BR862&amp;"_C")</f>
        <v/>
      </c>
      <c r="BN862" s="7" t="str">
        <f>IF(RIGHT(BM862,1)="C",BP862/INDEX($BP$5:$BP$2729,MATCH(BR862&amp;"_O",$BM$5:$BM$2729,0),1),"")</f>
        <v/>
      </c>
      <c r="BO862" s="38">
        <v>31968</v>
      </c>
      <c r="BP862" s="3">
        <v>426</v>
      </c>
      <c r="BQ862" s="7">
        <f>BP862/BP861</f>
        <v>1.0002347969006811</v>
      </c>
      <c r="BR862" s="4">
        <f>YEAR(BO862)</f>
        <v>1987</v>
      </c>
      <c r="BS862" s="2" t="s">
        <v>6</v>
      </c>
      <c r="BT862" s="12" t="str">
        <f>INDEX($CD$5:$CD$10,MATCH(BS862,$CC$5:$CC$10,0),1)</f>
        <v/>
      </c>
      <c r="BU862" s="12" t="str">
        <f>IF(AND(BT862="Y",BQ862&gt;1),"Y","")</f>
        <v/>
      </c>
      <c r="BV862" s="12" t="str">
        <f>IF(AND(BT862="Y",BQ862&lt;1),"Y","")</f>
        <v/>
      </c>
      <c r="BW862" s="12" t="str">
        <f>IF(BQ862&gt;1,IF(BQ861&gt;1,"Y",""),"")</f>
        <v/>
      </c>
      <c r="BX862" s="12" t="str">
        <f>IF(BQ862&lt;1,IF(BQ861&lt;1,"Y",""),"")</f>
        <v/>
      </c>
      <c r="BY862" s="2"/>
      <c r="BZ862" s="2"/>
      <c r="CA862" s="2"/>
    </row>
    <row r="863" spans="2:79">
      <c r="B863" s="4" t="str">
        <f>IF(G863=G864,IF(G863&gt;G862,G863&amp;"_O",""),G863&amp;"_C")</f>
        <v/>
      </c>
      <c r="C863" s="14">
        <f ca="1">RANDBETWEEN(0,1000)/1000</f>
        <v>2.3E-2</v>
      </c>
      <c r="D863" s="16">
        <f>D862+1</f>
        <v>859</v>
      </c>
      <c r="E863" s="10">
        <f>ROUNDDOWN(D863/52,0)+1</f>
        <v>17</v>
      </c>
      <c r="F863" s="15">
        <f>F862+7</f>
        <v>50633</v>
      </c>
      <c r="G863" s="4">
        <f>YEAR(F863)</f>
        <v>2038</v>
      </c>
      <c r="H863" s="33">
        <v>0.90200000000000002</v>
      </c>
      <c r="I863" s="33">
        <v>0.43</v>
      </c>
      <c r="J863" s="33">
        <v>4.7E-2</v>
      </c>
      <c r="K863" s="16" t="str">
        <f>IF(M862&gt;1,"Up","Down")</f>
        <v>Up</v>
      </c>
      <c r="L863" s="16" t="str">
        <f>IF(K863="Up",IF(H863&lt;$BJ$7,"Up","Down"),IF(H863&lt;$BK$7,"Down","Up"))</f>
        <v>Down</v>
      </c>
      <c r="M863" s="17">
        <f>IF(L863="Up",INDEX($AK$5:$AK$1005,MATCH(I863,$AI$5:$AI$1005,0),1),INDEX($AL$5:$AL$1005,MATCH(J863,$AI$5:$AI$1005,0),1))</f>
        <v>0.95057657485253777</v>
      </c>
      <c r="N863" s="16" t="str">
        <f>IF(P862&gt;1,"Up","Down")</f>
        <v>Down</v>
      </c>
      <c r="O863" s="16" t="str">
        <f>IF(N863="Up",IF(H863&lt;$BJ$12,"Up","Down"),IF(H863&lt;$BK$12,"Down","Up"))</f>
        <v>Up</v>
      </c>
      <c r="P863" s="17">
        <f>IF(O863="Up",INDEX($AP$5:$AP$1005,MATCH(I863,$AI$5:$AI$1005,0),1),INDEX($AQ$5:$AQ$1005,MATCH(J863,$AI$5:$AI$1005,0),1))</f>
        <v>1.0143875482443305</v>
      </c>
      <c r="Q863" s="19">
        <f>T862</f>
        <v>107046.40517897748</v>
      </c>
      <c r="R863" s="19">
        <f>INDEX(model!$S$5:$S$35,MATCH(G863,model!$Q$5:$Q$35,0),1)*model!$O$5</f>
        <v>0</v>
      </c>
      <c r="S863" s="19">
        <f>IF(RIGHT(B863,1)="C",T862*INDEX(model!$T$5:$T$35,MATCH(G863,model!$Q$5:$Q$35,0),1),0)</f>
        <v>0</v>
      </c>
      <c r="T863" s="19">
        <f>(Q863+R863-S863)*M863</f>
        <v>101755.80518530938</v>
      </c>
      <c r="U863" s="19">
        <f>X862</f>
        <v>175967.51939473636</v>
      </c>
      <c r="V863" s="19">
        <f>INDEX(model!$S$5:$S$35,MATCH(G863,model!$Q$5:$Q$35,0),1)*model!$O$6</f>
        <v>0</v>
      </c>
      <c r="W863" s="19">
        <f>IF(RIGHT(B863,1)="C",X862*INDEX(model!$T$5:$T$35,MATCH(G863,model!$Q$5:$Q$35,0),1),0)</f>
        <v>0</v>
      </c>
      <c r="X863" s="19">
        <f>(U863+V863-W863)*P863</f>
        <v>178499.26056946331</v>
      </c>
      <c r="Y863" s="19"/>
      <c r="Z863" s="36" t="str">
        <f>K863&amp;L863</f>
        <v>UpDown</v>
      </c>
      <c r="AA863" s="36" t="str">
        <f>N863&amp;O863</f>
        <v>DownUp</v>
      </c>
      <c r="AB863" s="19"/>
      <c r="AC863" s="19"/>
      <c r="AD863" s="19"/>
      <c r="AE863" s="19"/>
      <c r="AI863" s="18">
        <f>ROUND(AI862-0.001,3)</f>
        <v>0.14199999999999999</v>
      </c>
      <c r="AJ863" s="9">
        <f t="array" ref="AJ863">PERCENTILE(IF($BB$5:$BB$2729="Y",$AY$5:$AY$2729),$AI863)</f>
        <v>0.98109261835602835</v>
      </c>
      <c r="AK863" s="9">
        <f t="array" ref="AK863">PERCENTILE(IF($BC$5:$BC$2729="Y",$AY$5:$AY$2729),$AI863)</f>
        <v>1.0033100153646717</v>
      </c>
      <c r="AL863" s="9">
        <f t="array" ref="AL863">PERCENTILE(IF($BD$5:$BD$2729="Y",$AY$5:$AY$2729),$AI863)</f>
        <v>0.96914586873495456</v>
      </c>
      <c r="AM863" s="41" t="str">
        <f>IF(AI863&lt;$BJ$7,"Up","Down")</f>
        <v>Up</v>
      </c>
      <c r="AN863" s="41" t="str">
        <f>IF(AI863&lt;$BK$7,"Down","Up")</f>
        <v>Down</v>
      </c>
      <c r="AO863" s="9">
        <f t="array" ref="AO863">PERCENTILE(IF($BT$5:$BT$2729="Y",$BQ$5:$BQ$2729),$AI863)</f>
        <v>0.97587956332065118</v>
      </c>
      <c r="AP863" s="9">
        <f t="array" ref="AP863">PERCENTILE(IF($BU$5:$BU$2729="Y",$BQ$5:$BQ$2729),$AI863)</f>
        <v>1.0045689128876671</v>
      </c>
      <c r="AQ863" s="9">
        <f t="array" ref="AQ863">PERCENTILE(IF($BV$5:$BV$2729="Y",$BQ$5:$BQ$2729),$AI863)</f>
        <v>0.95728933385690029</v>
      </c>
      <c r="AR863" s="41" t="str">
        <f>IF(AI863&lt;$BJ$12,"Up","Down")</f>
        <v>Up</v>
      </c>
      <c r="AS863" s="41" t="str">
        <f>IF(AI863&lt;$BK$12,"Down","Up")</f>
        <v>Down</v>
      </c>
      <c r="AU863" s="4" t="str">
        <f>IF(AZ863=AZ864,IF(AZ863&gt;AZ862,AZ863&amp;"_O",""),AZ863&amp;"_C")</f>
        <v/>
      </c>
      <c r="AV863" s="7" t="str">
        <f>IF(RIGHT(AU863,1)="C",AX863/INDEX($AX$5:$AX$2729,MATCH(AZ863&amp;"_O",$AU$5:$AU$2729,0),1),"")</f>
        <v/>
      </c>
      <c r="AW863" s="38">
        <v>31576</v>
      </c>
      <c r="AX863" s="37">
        <v>245.73</v>
      </c>
      <c r="AY863" s="7">
        <f>AX863/AX862</f>
        <v>1.000244230064721</v>
      </c>
      <c r="AZ863" s="4">
        <f>YEAR(AW863)</f>
        <v>1986</v>
      </c>
      <c r="BA863" s="2" t="s">
        <v>6</v>
      </c>
      <c r="BB863" s="12" t="str">
        <f>INDEX($CD$5:$CD$10,MATCH(BA863,$CC$5:$CC$10,0),1)</f>
        <v/>
      </c>
      <c r="BC863" s="12" t="str">
        <f>IF(AND(BB863="Y",AY863&gt;1),"Y","")</f>
        <v/>
      </c>
      <c r="BD863" s="12" t="str">
        <f>IF(AND(BB863="Y",AY863&lt;1),"Y","")</f>
        <v/>
      </c>
      <c r="BE863" s="12" t="str">
        <f>IF(AY863&gt;1,IF(AY862&gt;1,"Y",""),"")</f>
        <v/>
      </c>
      <c r="BF863" s="12" t="str">
        <f>IF(AY863&lt;1,IF(AY862&lt;1,"Y",""),"")</f>
        <v/>
      </c>
      <c r="BG863" s="2"/>
      <c r="BH863" s="2"/>
      <c r="BI863" s="2"/>
      <c r="BJ863" s="2"/>
      <c r="BK863" s="2"/>
      <c r="BL863" s="2"/>
      <c r="BM863" s="4" t="str">
        <f>IF(BR863=BR864,IF(BR863&gt;BR862,BR863&amp;"_O",""),BR863&amp;"_C")</f>
        <v/>
      </c>
      <c r="BN863" s="7" t="str">
        <f>IF(RIGHT(BM863,1)="C",BP863/INDEX($BP$5:$BP$2729,MATCH(BR863&amp;"_O",$BM$5:$BM$2729,0),1),"")</f>
        <v/>
      </c>
      <c r="BO863" s="38">
        <v>31975</v>
      </c>
      <c r="BP863" s="3">
        <v>434.1</v>
      </c>
      <c r="BQ863" s="7">
        <f>BP863/BP862</f>
        <v>1.0190140845070423</v>
      </c>
      <c r="BR863" s="4">
        <f>YEAR(BO863)</f>
        <v>1987</v>
      </c>
      <c r="BS863" s="2" t="s">
        <v>6</v>
      </c>
      <c r="BT863" s="12" t="str">
        <f>INDEX($CD$5:$CD$10,MATCH(BS863,$CC$5:$CC$10,0),1)</f>
        <v/>
      </c>
      <c r="BU863" s="12" t="str">
        <f>IF(AND(BT863="Y",BQ863&gt;1),"Y","")</f>
        <v/>
      </c>
      <c r="BV863" s="12" t="str">
        <f>IF(AND(BT863="Y",BQ863&lt;1),"Y","")</f>
        <v/>
      </c>
      <c r="BW863" s="12" t="str">
        <f>IF(BQ863&gt;1,IF(BQ862&gt;1,"Y",""),"")</f>
        <v>Y</v>
      </c>
      <c r="BX863" s="12" t="str">
        <f>IF(BQ863&lt;1,IF(BQ862&lt;1,"Y",""),"")</f>
        <v/>
      </c>
      <c r="BY863" s="2"/>
      <c r="BZ863" s="2"/>
      <c r="CA863" s="2"/>
    </row>
    <row r="864" spans="2:79">
      <c r="B864" s="4" t="str">
        <f>IF(G864=G865,IF(G864&gt;G863,G864&amp;"_O",""),G864&amp;"_C")</f>
        <v/>
      </c>
      <c r="C864" s="14">
        <f ca="1">RANDBETWEEN(0,1000)/1000</f>
        <v>0.46300000000000002</v>
      </c>
      <c r="D864" s="16">
        <f>D863+1</f>
        <v>860</v>
      </c>
      <c r="E864" s="10">
        <f>ROUNDDOWN(D864/52,0)+1</f>
        <v>17</v>
      </c>
      <c r="F864" s="15">
        <f>F863+7</f>
        <v>50640</v>
      </c>
      <c r="G864" s="4">
        <f>YEAR(F864)</f>
        <v>2038</v>
      </c>
      <c r="H864" s="33">
        <v>0.14099999999999999</v>
      </c>
      <c r="I864" s="33">
        <v>0.27800000000000002</v>
      </c>
      <c r="J864" s="33">
        <v>0.496</v>
      </c>
      <c r="K864" s="16" t="str">
        <f>IF(M863&gt;1,"Up","Down")</f>
        <v>Down</v>
      </c>
      <c r="L864" s="16" t="str">
        <f>IF(K864="Up",IF(H864&lt;$BJ$7,"Up","Down"),IF(H864&lt;$BK$7,"Down","Up"))</f>
        <v>Down</v>
      </c>
      <c r="M864" s="17">
        <f>IF(L864="Up",INDEX($AK$5:$AK$1005,MATCH(I864,$AI$5:$AI$1005,0),1),INDEX($AL$5:$AL$1005,MATCH(J864,$AI$5:$AI$1005,0),1))</f>
        <v>0.98757892987208462</v>
      </c>
      <c r="N864" s="16" t="str">
        <f>IF(P863&gt;1,"Up","Down")</f>
        <v>Up</v>
      </c>
      <c r="O864" s="16" t="str">
        <f>IF(N864="Up",IF(H864&lt;$BJ$12,"Up","Down"),IF(H864&lt;$BK$12,"Down","Up"))</f>
        <v>Up</v>
      </c>
      <c r="P864" s="17">
        <f>IF(O864="Up",INDEX($AP$5:$AP$1005,MATCH(I864,$AI$5:$AI$1005,0),1),INDEX($AQ$5:$AQ$1005,MATCH(J864,$AI$5:$AI$1005,0),1))</f>
        <v>1.0090101348223963</v>
      </c>
      <c r="Q864" s="19">
        <f>T863</f>
        <v>101755.80518530938</v>
      </c>
      <c r="R864" s="19">
        <f>INDEX(model!$S$5:$S$35,MATCH(G864,model!$Q$5:$Q$35,0),1)*model!$O$5</f>
        <v>0</v>
      </c>
      <c r="S864" s="19">
        <f>IF(RIGHT(B864,1)="C",T863*INDEX(model!$T$5:$T$35,MATCH(G864,model!$Q$5:$Q$35,0),1),0)</f>
        <v>0</v>
      </c>
      <c r="T864" s="19">
        <f>(Q864+R864-S864)*M864</f>
        <v>100491.88919318015</v>
      </c>
      <c r="U864" s="19">
        <f>X863</f>
        <v>178499.26056946331</v>
      </c>
      <c r="V864" s="19">
        <f>INDEX(model!$S$5:$S$35,MATCH(G864,model!$Q$5:$Q$35,0),1)*model!$O$6</f>
        <v>0</v>
      </c>
      <c r="W864" s="19">
        <f>IF(RIGHT(B864,1)="C",X863*INDEX(model!$T$5:$T$35,MATCH(G864,model!$Q$5:$Q$35,0),1),0)</f>
        <v>0</v>
      </c>
      <c r="X864" s="19">
        <f>(U864+V864-W864)*P864</f>
        <v>180107.56297289222</v>
      </c>
      <c r="Y864" s="19"/>
      <c r="Z864" s="36" t="str">
        <f>K864&amp;L864</f>
        <v>DownDown</v>
      </c>
      <c r="AA864" s="36" t="str">
        <f>N864&amp;O864</f>
        <v>UpUp</v>
      </c>
      <c r="AB864" s="19"/>
      <c r="AC864" s="19"/>
      <c r="AD864" s="19"/>
      <c r="AE864" s="19"/>
      <c r="AI864" s="18">
        <f>ROUND(AI863-0.001,3)</f>
        <v>0.14099999999999999</v>
      </c>
      <c r="AJ864" s="9">
        <f t="array" ref="AJ864">PERCENTILE(IF($BB$5:$BB$2729="Y",$AY$5:$AY$2729),$AI864)</f>
        <v>0.98103466969781505</v>
      </c>
      <c r="AK864" s="9">
        <f t="array" ref="AK864">PERCENTILE(IF($BC$5:$BC$2729="Y",$AY$5:$AY$2729),$AI864)</f>
        <v>1.0032763339650077</v>
      </c>
      <c r="AL864" s="9">
        <f t="array" ref="AL864">PERCENTILE(IF($BD$5:$BD$2729="Y",$AY$5:$AY$2729),$AI864)</f>
        <v>0.9690653786168909</v>
      </c>
      <c r="AM864" s="41" t="str">
        <f>IF(AI864&lt;$BJ$7,"Up","Down")</f>
        <v>Up</v>
      </c>
      <c r="AN864" s="41" t="str">
        <f>IF(AI864&lt;$BK$7,"Down","Up")</f>
        <v>Down</v>
      </c>
      <c r="AO864" s="9">
        <f t="array" ref="AO864">PERCENTILE(IF($BT$5:$BT$2729="Y",$BQ$5:$BQ$2729),$AI864)</f>
        <v>0.97577979861240338</v>
      </c>
      <c r="AP864" s="9">
        <f t="array" ref="AP864">PERCENTILE(IF($BU$5:$BU$2729="Y",$BQ$5:$BQ$2729),$AI864)</f>
        <v>1.0045591268340828</v>
      </c>
      <c r="AQ864" s="9">
        <f t="array" ref="AQ864">PERCENTILE(IF($BV$5:$BV$2729="Y",$BQ$5:$BQ$2729),$AI864)</f>
        <v>0.95701183028177916</v>
      </c>
      <c r="AR864" s="41" t="str">
        <f>IF(AI864&lt;$BJ$12,"Up","Down")</f>
        <v>Up</v>
      </c>
      <c r="AS864" s="41" t="str">
        <f>IF(AI864&lt;$BK$12,"Down","Up")</f>
        <v>Down</v>
      </c>
      <c r="AU864" s="4" t="str">
        <f>IF(AZ864=AZ865,IF(AZ864&gt;AZ863,AZ864&amp;"_O",""),AZ864&amp;"_C")</f>
        <v/>
      </c>
      <c r="AV864" s="7" t="str">
        <f>IF(RIGHT(AU864,1)="C",AX864/INDEX($AX$5:$AX$2729,MATCH(AZ864&amp;"_O",$AU$5:$AU$2729,0),1),"")</f>
        <v/>
      </c>
      <c r="AW864" s="38">
        <v>31583</v>
      </c>
      <c r="AX864" s="37">
        <v>247.58</v>
      </c>
      <c r="AY864" s="7">
        <f>AX864/AX863</f>
        <v>1.0075285882879583</v>
      </c>
      <c r="AZ864" s="4">
        <f>YEAR(AW864)</f>
        <v>1986</v>
      </c>
      <c r="BA864" s="2" t="s">
        <v>6</v>
      </c>
      <c r="BB864" s="12" t="str">
        <f>INDEX($CD$5:$CD$10,MATCH(BA864,$CC$5:$CC$10,0),1)</f>
        <v/>
      </c>
      <c r="BC864" s="12" t="str">
        <f>IF(AND(BB864="Y",AY864&gt;1),"Y","")</f>
        <v/>
      </c>
      <c r="BD864" s="12" t="str">
        <f>IF(AND(BB864="Y",AY864&lt;1),"Y","")</f>
        <v/>
      </c>
      <c r="BE864" s="12" t="str">
        <f>IF(AY864&gt;1,IF(AY863&gt;1,"Y",""),"")</f>
        <v>Y</v>
      </c>
      <c r="BF864" s="12" t="str">
        <f>IF(AY864&lt;1,IF(AY863&lt;1,"Y",""),"")</f>
        <v/>
      </c>
      <c r="BG864" s="2"/>
      <c r="BH864" s="2"/>
      <c r="BI864" s="2"/>
      <c r="BJ864" s="2"/>
      <c r="BK864" s="2"/>
      <c r="BL864" s="2"/>
      <c r="BM864" s="4" t="str">
        <f>IF(BR864=BR865,IF(BR864&gt;BR863,BR864&amp;"_O",""),BR864&amp;"_C")</f>
        <v/>
      </c>
      <c r="BN864" s="7" t="str">
        <f>IF(RIGHT(BM864,1)="C",BP864/INDEX($BP$5:$BP$2729,MATCH(BR864&amp;"_O",$BM$5:$BM$2729,0),1),"")</f>
        <v/>
      </c>
      <c r="BO864" s="38">
        <v>31982</v>
      </c>
      <c r="BP864" s="3">
        <v>429.1</v>
      </c>
      <c r="BQ864" s="7">
        <f>BP864/BP863</f>
        <v>0.98848191660907625</v>
      </c>
      <c r="BR864" s="4">
        <f>YEAR(BO864)</f>
        <v>1987</v>
      </c>
      <c r="BS864" s="2" t="s">
        <v>6</v>
      </c>
      <c r="BT864" s="12" t="str">
        <f>INDEX($CD$5:$CD$10,MATCH(BS864,$CC$5:$CC$10,0),1)</f>
        <v/>
      </c>
      <c r="BU864" s="12" t="str">
        <f>IF(AND(BT864="Y",BQ864&gt;1),"Y","")</f>
        <v/>
      </c>
      <c r="BV864" s="12" t="str">
        <f>IF(AND(BT864="Y",BQ864&lt;1),"Y","")</f>
        <v/>
      </c>
      <c r="BW864" s="12" t="str">
        <f>IF(BQ864&gt;1,IF(BQ863&gt;1,"Y",""),"")</f>
        <v/>
      </c>
      <c r="BX864" s="12" t="str">
        <f>IF(BQ864&lt;1,IF(BQ863&lt;1,"Y",""),"")</f>
        <v/>
      </c>
      <c r="BY864" s="2"/>
      <c r="BZ864" s="2"/>
      <c r="CA864" s="2"/>
    </row>
    <row r="865" spans="2:79">
      <c r="B865" s="4" t="str">
        <f>IF(G865=G866,IF(G865&gt;G864,G865&amp;"_O",""),G865&amp;"_C")</f>
        <v/>
      </c>
      <c r="C865" s="14">
        <f ca="1">RANDBETWEEN(0,1000)/1000</f>
        <v>2.4E-2</v>
      </c>
      <c r="D865" s="16">
        <f>D864+1</f>
        <v>861</v>
      </c>
      <c r="E865" s="10">
        <f>ROUNDDOWN(D865/52,0)+1</f>
        <v>17</v>
      </c>
      <c r="F865" s="15">
        <f>F864+7</f>
        <v>50647</v>
      </c>
      <c r="G865" s="4">
        <f>YEAR(F865)</f>
        <v>2038</v>
      </c>
      <c r="H865" s="33">
        <v>0.91900000000000004</v>
      </c>
      <c r="I865" s="33">
        <v>0.56000000000000005</v>
      </c>
      <c r="J865" s="33">
        <v>0.93300000000000005</v>
      </c>
      <c r="K865" s="16" t="str">
        <f>IF(M864&gt;1,"Up","Down")</f>
        <v>Down</v>
      </c>
      <c r="L865" s="16" t="str">
        <f>IF(K865="Up",IF(H865&lt;$BJ$7,"Up","Down"),IF(H865&lt;$BK$7,"Down","Up"))</f>
        <v>Up</v>
      </c>
      <c r="M865" s="17">
        <f>IF(L865="Up",INDEX($AK$5:$AK$1005,MATCH(I865,$AI$5:$AI$1005,0),1),INDEX($AL$5:$AL$1005,MATCH(J865,$AI$5:$AI$1005,0),1))</f>
        <v>1.0139053047692732</v>
      </c>
      <c r="N865" s="16" t="str">
        <f>IF(P864&gt;1,"Up","Down")</f>
        <v>Up</v>
      </c>
      <c r="O865" s="16" t="str">
        <f>IF(N865="Up",IF(H865&lt;$BJ$12,"Up","Down"),IF(H865&lt;$BK$12,"Down","Up"))</f>
        <v>Down</v>
      </c>
      <c r="P865" s="17">
        <f>IF(O865="Up",INDEX($AP$5:$AP$1005,MATCH(I865,$AI$5:$AI$1005,0),1),INDEX($AQ$5:$AQ$1005,MATCH(J865,$AI$5:$AI$1005,0),1))</f>
        <v>0.9982888092180987</v>
      </c>
      <c r="Q865" s="19">
        <f>T864</f>
        <v>100491.88919318015</v>
      </c>
      <c r="R865" s="19">
        <f>INDEX(model!$S$5:$S$35,MATCH(G865,model!$Q$5:$Q$35,0),1)*model!$O$5</f>
        <v>0</v>
      </c>
      <c r="S865" s="19">
        <f>IF(RIGHT(B865,1)="C",T864*INDEX(model!$T$5:$T$35,MATCH(G865,model!$Q$5:$Q$35,0),1),0)</f>
        <v>0</v>
      </c>
      <c r="T865" s="19">
        <f>(Q865+R865-S865)*M865</f>
        <v>101889.25953925135</v>
      </c>
      <c r="U865" s="19">
        <f>X864</f>
        <v>180107.56297289222</v>
      </c>
      <c r="V865" s="19">
        <f>INDEX(model!$S$5:$S$35,MATCH(G865,model!$Q$5:$Q$35,0),1)*model!$O$6</f>
        <v>0</v>
      </c>
      <c r="W865" s="19">
        <f>IF(RIGHT(B865,1)="C",X864*INDEX(model!$T$5:$T$35,MATCH(G865,model!$Q$5:$Q$35,0),1),0)</f>
        <v>0</v>
      </c>
      <c r="X865" s="19">
        <f>(U865+V865-W865)*P865</f>
        <v>179799.36457138229</v>
      </c>
      <c r="Y865" s="19"/>
      <c r="Z865" s="36" t="str">
        <f>K865&amp;L865</f>
        <v>DownUp</v>
      </c>
      <c r="AA865" s="36" t="str">
        <f>N865&amp;O865</f>
        <v>UpDown</v>
      </c>
      <c r="AB865" s="19"/>
      <c r="AC865" s="19"/>
      <c r="AD865" s="19"/>
      <c r="AE865" s="19"/>
      <c r="AI865" s="18">
        <f>ROUND(AI864-0.001,3)</f>
        <v>0.14000000000000001</v>
      </c>
      <c r="AJ865" s="9">
        <f t="array" ref="AJ865">PERCENTILE(IF($BB$5:$BB$2729="Y",$AY$5:$AY$2729),$AI865)</f>
        <v>0.98098378840355038</v>
      </c>
      <c r="AK865" s="9">
        <f t="array" ref="AK865">PERCENTILE(IF($BC$5:$BC$2729="Y",$AY$5:$AY$2729),$AI865)</f>
        <v>1.0032556840373787</v>
      </c>
      <c r="AL865" s="9">
        <f t="array" ref="AL865">PERCENTILE(IF($BD$5:$BD$2729="Y",$AY$5:$AY$2729),$AI865)</f>
        <v>0.96902863119633764</v>
      </c>
      <c r="AM865" s="41" t="str">
        <f>IF(AI865&lt;$BJ$7,"Up","Down")</f>
        <v>Up</v>
      </c>
      <c r="AN865" s="41" t="str">
        <f>IF(AI865&lt;$BK$7,"Down","Up")</f>
        <v>Down</v>
      </c>
      <c r="AO865" s="9">
        <f t="array" ref="AO865">PERCENTILE(IF($BT$5:$BT$2729="Y",$BQ$5:$BQ$2729),$AI865)</f>
        <v>0.97559115652485706</v>
      </c>
      <c r="AP865" s="9">
        <f t="array" ref="AP865">PERCENTILE(IF($BU$5:$BU$2729="Y",$BQ$5:$BQ$2729),$AI865)</f>
        <v>1.0045466238770229</v>
      </c>
      <c r="AQ865" s="9">
        <f t="array" ref="AQ865">PERCENTILE(IF($BV$5:$BV$2729="Y",$BQ$5:$BQ$2729),$AI865)</f>
        <v>0.95671948529594975</v>
      </c>
      <c r="AR865" s="41" t="str">
        <f>IF(AI865&lt;$BJ$12,"Up","Down")</f>
        <v>Up</v>
      </c>
      <c r="AS865" s="41" t="str">
        <f>IF(AI865&lt;$BK$12,"Down","Up")</f>
        <v>Down</v>
      </c>
      <c r="AU865" s="4" t="str">
        <f>IF(AZ865=AZ866,IF(AZ865&gt;AZ864,AZ865&amp;"_O",""),AZ865&amp;"_C")</f>
        <v/>
      </c>
      <c r="AV865" s="7" t="str">
        <f>IF(RIGHT(AU865,1)="C",AX865/INDEX($AX$5:$AX$2729,MATCH(AZ865&amp;"_O",$AU$5:$AU$2729,0),1),"")</f>
        <v/>
      </c>
      <c r="AW865" s="38">
        <v>31590</v>
      </c>
      <c r="AX865" s="37">
        <v>249.6</v>
      </c>
      <c r="AY865" s="7">
        <f>AX865/AX864</f>
        <v>1.008158978915906</v>
      </c>
      <c r="AZ865" s="4">
        <f>YEAR(AW865)</f>
        <v>1986</v>
      </c>
      <c r="BA865" s="2" t="s">
        <v>6</v>
      </c>
      <c r="BB865" s="12" t="str">
        <f>INDEX($CD$5:$CD$10,MATCH(BA865,$CC$5:$CC$10,0),1)</f>
        <v/>
      </c>
      <c r="BC865" s="12" t="str">
        <f>IF(AND(BB865="Y",AY865&gt;1),"Y","")</f>
        <v/>
      </c>
      <c r="BD865" s="12" t="str">
        <f>IF(AND(BB865="Y",AY865&lt;1),"Y","")</f>
        <v/>
      </c>
      <c r="BE865" s="12" t="str">
        <f>IF(AY865&gt;1,IF(AY864&gt;1,"Y",""),"")</f>
        <v>Y</v>
      </c>
      <c r="BF865" s="12" t="str">
        <f>IF(AY865&lt;1,IF(AY864&lt;1,"Y",""),"")</f>
        <v/>
      </c>
      <c r="BG865" s="2"/>
      <c r="BH865" s="2"/>
      <c r="BI865" s="2"/>
      <c r="BJ865" s="2"/>
      <c r="BK865" s="2"/>
      <c r="BL865" s="2"/>
      <c r="BM865" s="4" t="str">
        <f>IF(BR865=BR866,IF(BR865&gt;BR864,BR865&amp;"_O",""),BR865&amp;"_C")</f>
        <v/>
      </c>
      <c r="BN865" s="7" t="str">
        <f>IF(RIGHT(BM865,1)="C",BP865/INDEX($BP$5:$BP$2729,MATCH(BR865&amp;"_O",$BM$5:$BM$2729,0),1),"")</f>
        <v/>
      </c>
      <c r="BO865" s="38">
        <v>31989</v>
      </c>
      <c r="BP865" s="3">
        <v>434.9</v>
      </c>
      <c r="BQ865" s="7">
        <f>BP865/BP864</f>
        <v>1.013516662782568</v>
      </c>
      <c r="BR865" s="4">
        <f>YEAR(BO865)</f>
        <v>1987</v>
      </c>
      <c r="BS865" s="2" t="s">
        <v>6</v>
      </c>
      <c r="BT865" s="12" t="str">
        <f>INDEX($CD$5:$CD$10,MATCH(BS865,$CC$5:$CC$10,0),1)</f>
        <v/>
      </c>
      <c r="BU865" s="12" t="str">
        <f>IF(AND(BT865="Y",BQ865&gt;1),"Y","")</f>
        <v/>
      </c>
      <c r="BV865" s="12" t="str">
        <f>IF(AND(BT865="Y",BQ865&lt;1),"Y","")</f>
        <v/>
      </c>
      <c r="BW865" s="12" t="str">
        <f>IF(BQ865&gt;1,IF(BQ864&gt;1,"Y",""),"")</f>
        <v/>
      </c>
      <c r="BX865" s="12" t="str">
        <f>IF(BQ865&lt;1,IF(BQ864&lt;1,"Y",""),"")</f>
        <v/>
      </c>
      <c r="BY865" s="2"/>
      <c r="BZ865" s="2"/>
      <c r="CA865" s="2"/>
    </row>
    <row r="866" spans="2:79">
      <c r="B866" s="4" t="str">
        <f>IF(G866=G867,IF(G866&gt;G865,G866&amp;"_O",""),G866&amp;"_C")</f>
        <v/>
      </c>
      <c r="C866" s="14">
        <f ca="1">RANDBETWEEN(0,1000)/1000</f>
        <v>0.624</v>
      </c>
      <c r="D866" s="16">
        <f>D865+1</f>
        <v>862</v>
      </c>
      <c r="E866" s="10">
        <f>ROUNDDOWN(D866/52,0)+1</f>
        <v>17</v>
      </c>
      <c r="F866" s="15">
        <f>F865+7</f>
        <v>50654</v>
      </c>
      <c r="G866" s="4">
        <f>YEAR(F866)</f>
        <v>2038</v>
      </c>
      <c r="H866" s="33">
        <v>0.443</v>
      </c>
      <c r="I866" s="33">
        <v>0.495</v>
      </c>
      <c r="J866" s="33">
        <v>8.3000000000000004E-2</v>
      </c>
      <c r="K866" s="16" t="str">
        <f>IF(M865&gt;1,"Up","Down")</f>
        <v>Up</v>
      </c>
      <c r="L866" s="16" t="str">
        <f>IF(K866="Up",IF(H866&lt;$BJ$7,"Up","Down"),IF(H866&lt;$BK$7,"Down","Up"))</f>
        <v>Up</v>
      </c>
      <c r="M866" s="17">
        <f>IF(L866="Up",INDEX($AK$5:$AK$1005,MATCH(I866,$AI$5:$AI$1005,0),1),INDEX($AL$5:$AL$1005,MATCH(J866,$AI$5:$AI$1005,0),1))</f>
        <v>1.0121284696375705</v>
      </c>
      <c r="N866" s="16" t="str">
        <f>IF(P865&gt;1,"Up","Down")</f>
        <v>Down</v>
      </c>
      <c r="O866" s="16" t="str">
        <f>IF(N866="Up",IF(H866&lt;$BJ$12,"Up","Down"),IF(H866&lt;$BK$12,"Down","Up"))</f>
        <v>Down</v>
      </c>
      <c r="P866" s="17">
        <f>IF(O866="Up",INDEX($AP$5:$AP$1005,MATCH(I866,$AI$5:$AI$1005,0),1),INDEX($AQ$5:$AQ$1005,MATCH(J866,$AI$5:$AI$1005,0),1))</f>
        <v>0.94695268995143966</v>
      </c>
      <c r="Q866" s="19">
        <f>T865</f>
        <v>101889.25953925135</v>
      </c>
      <c r="R866" s="19">
        <f>INDEX(model!$S$5:$S$35,MATCH(G866,model!$Q$5:$Q$35,0),1)*model!$O$5</f>
        <v>0</v>
      </c>
      <c r="S866" s="19">
        <f>IF(RIGHT(B866,1)="C",T865*INDEX(model!$T$5:$T$35,MATCH(G866,model!$Q$5:$Q$35,0),1),0)</f>
        <v>0</v>
      </c>
      <c r="T866" s="19">
        <f>(Q866+R866-S866)*M866</f>
        <v>103125.02032996769</v>
      </c>
      <c r="U866" s="19">
        <f>X865</f>
        <v>179799.36457138229</v>
      </c>
      <c r="V866" s="19">
        <f>INDEX(model!$S$5:$S$35,MATCH(G866,model!$Q$5:$Q$35,0),1)*model!$O$6</f>
        <v>0</v>
      </c>
      <c r="W866" s="19">
        <f>IF(RIGHT(B866,1)="C",X865*INDEX(model!$T$5:$T$35,MATCH(G866,model!$Q$5:$Q$35,0),1),0)</f>
        <v>0</v>
      </c>
      <c r="X866" s="19">
        <f>(U866+V866-W866)*P866</f>
        <v>170261.49193243004</v>
      </c>
      <c r="Y866" s="19"/>
      <c r="Z866" s="36" t="str">
        <f>K866&amp;L866</f>
        <v>UpUp</v>
      </c>
      <c r="AA866" s="36" t="str">
        <f>N866&amp;O866</f>
        <v>DownDown</v>
      </c>
      <c r="AB866" s="19"/>
      <c r="AC866" s="19"/>
      <c r="AD866" s="19"/>
      <c r="AE866" s="19"/>
      <c r="AI866" s="18">
        <f>ROUND(AI865-0.001,3)</f>
        <v>0.13900000000000001</v>
      </c>
      <c r="AJ866" s="9">
        <f t="array" ref="AJ866">PERCENTILE(IF($BB$5:$BB$2729="Y",$AY$5:$AY$2729),$AI866)</f>
        <v>0.98088904282157585</v>
      </c>
      <c r="AK866" s="9">
        <f t="array" ref="AK866">PERCENTILE(IF($BC$5:$BC$2729="Y",$AY$5:$AY$2729),$AI866)</f>
        <v>1.0032516486879102</v>
      </c>
      <c r="AL866" s="9">
        <f t="array" ref="AL866">PERCENTILE(IF($BD$5:$BD$2729="Y",$AY$5:$AY$2729),$AI866)</f>
        <v>0.96899611218662052</v>
      </c>
      <c r="AM866" s="41" t="str">
        <f>IF(AI866&lt;$BJ$7,"Up","Down")</f>
        <v>Up</v>
      </c>
      <c r="AN866" s="41" t="str">
        <f>IF(AI866&lt;$BK$7,"Down","Up")</f>
        <v>Down</v>
      </c>
      <c r="AO866" s="9">
        <f t="array" ref="AO866">PERCENTILE(IF($BT$5:$BT$2729="Y",$BQ$5:$BQ$2729),$AI866)</f>
        <v>0.97554244536320267</v>
      </c>
      <c r="AP866" s="9">
        <f t="array" ref="AP866">PERCENTILE(IF($BU$5:$BU$2729="Y",$BQ$5:$BQ$2729),$AI866)</f>
        <v>1.0045020779081535</v>
      </c>
      <c r="AQ866" s="9">
        <f t="array" ref="AQ866">PERCENTILE(IF($BV$5:$BV$2729="Y",$BQ$5:$BQ$2729),$AI866)</f>
        <v>0.95657228705801822</v>
      </c>
      <c r="AR866" s="41" t="str">
        <f>IF(AI866&lt;$BJ$12,"Up","Down")</f>
        <v>Up</v>
      </c>
      <c r="AS866" s="41" t="str">
        <f>IF(AI866&lt;$BK$12,"Down","Up")</f>
        <v>Down</v>
      </c>
      <c r="AU866" s="4" t="str">
        <f>IF(AZ866=AZ867,IF(AZ866&gt;AZ865,AZ866&amp;"_O",""),AZ866&amp;"_C")</f>
        <v/>
      </c>
      <c r="AV866" s="7" t="str">
        <f>IF(RIGHT(AU866,1)="C",AX866/INDEX($AX$5:$AX$2729,MATCH(AZ866&amp;"_O",$AU$5:$AU$2729,0),1),"")</f>
        <v/>
      </c>
      <c r="AW866" s="38">
        <v>31596</v>
      </c>
      <c r="AX866" s="37">
        <v>251.79</v>
      </c>
      <c r="AY866" s="7">
        <f>AX866/AX865</f>
        <v>1.0087740384615385</v>
      </c>
      <c r="AZ866" s="4">
        <f>YEAR(AW866)</f>
        <v>1986</v>
      </c>
      <c r="BA866" s="2" t="s">
        <v>6</v>
      </c>
      <c r="BB866" s="12" t="str">
        <f>INDEX($CD$5:$CD$10,MATCH(BA866,$CC$5:$CC$10,0),1)</f>
        <v/>
      </c>
      <c r="BC866" s="12" t="str">
        <f>IF(AND(BB866="Y",AY866&gt;1),"Y","")</f>
        <v/>
      </c>
      <c r="BD866" s="12" t="str">
        <f>IF(AND(BB866="Y",AY866&lt;1),"Y","")</f>
        <v/>
      </c>
      <c r="BE866" s="12" t="str">
        <f>IF(AY866&gt;1,IF(AY865&gt;1,"Y",""),"")</f>
        <v>Y</v>
      </c>
      <c r="BF866" s="12" t="str">
        <f>IF(AY866&lt;1,IF(AY865&lt;1,"Y",""),"")</f>
        <v/>
      </c>
      <c r="BG866" s="2"/>
      <c r="BH866" s="2"/>
      <c r="BI866" s="2"/>
      <c r="BJ866" s="2"/>
      <c r="BK866" s="2"/>
      <c r="BL866" s="2"/>
      <c r="BM866" s="4" t="str">
        <f>IF(BR866=BR867,IF(BR866&gt;BR865,BR866&amp;"_O",""),BR866&amp;"_C")</f>
        <v/>
      </c>
      <c r="BN866" s="7" t="str">
        <f>IF(RIGHT(BM866,1)="C",BP866/INDEX($BP$5:$BP$2729,MATCH(BR866&amp;"_O",$BM$5:$BM$2729,0),1),"")</f>
        <v/>
      </c>
      <c r="BO866" s="38">
        <v>31996</v>
      </c>
      <c r="BP866" s="3">
        <v>443.6</v>
      </c>
      <c r="BQ866" s="7">
        <f>BP866/BP865</f>
        <v>1.0200045987583353</v>
      </c>
      <c r="BR866" s="4">
        <f>YEAR(BO866)</f>
        <v>1987</v>
      </c>
      <c r="BS866" s="2" t="s">
        <v>6</v>
      </c>
      <c r="BT866" s="12" t="str">
        <f>INDEX($CD$5:$CD$10,MATCH(BS866,$CC$5:$CC$10,0),1)</f>
        <v/>
      </c>
      <c r="BU866" s="12" t="str">
        <f>IF(AND(BT866="Y",BQ866&gt;1),"Y","")</f>
        <v/>
      </c>
      <c r="BV866" s="12" t="str">
        <f>IF(AND(BT866="Y",BQ866&lt;1),"Y","")</f>
        <v/>
      </c>
      <c r="BW866" s="12" t="str">
        <f>IF(BQ866&gt;1,IF(BQ865&gt;1,"Y",""),"")</f>
        <v>Y</v>
      </c>
      <c r="BX866" s="12" t="str">
        <f>IF(BQ866&lt;1,IF(BQ865&lt;1,"Y",""),"")</f>
        <v/>
      </c>
      <c r="BY866" s="2"/>
      <c r="BZ866" s="2"/>
      <c r="CA866" s="2"/>
    </row>
    <row r="867" spans="2:79">
      <c r="B867" s="4" t="str">
        <f>IF(G867=G868,IF(G867&gt;G866,G867&amp;"_O",""),G867&amp;"_C")</f>
        <v/>
      </c>
      <c r="C867" s="14">
        <f ca="1">RANDBETWEEN(0,1000)/1000</f>
        <v>0.377</v>
      </c>
      <c r="D867" s="16">
        <f>D866+1</f>
        <v>863</v>
      </c>
      <c r="E867" s="10">
        <f>ROUNDDOWN(D867/52,0)+1</f>
        <v>17</v>
      </c>
      <c r="F867" s="15">
        <f>F866+7</f>
        <v>50661</v>
      </c>
      <c r="G867" s="4">
        <f>YEAR(F867)</f>
        <v>2038</v>
      </c>
      <c r="H867" s="33">
        <v>0.69099999999999995</v>
      </c>
      <c r="I867" s="33">
        <v>0.97499999999999998</v>
      </c>
      <c r="J867" s="33">
        <v>0.17299999999999999</v>
      </c>
      <c r="K867" s="16" t="str">
        <f>IF(M866&gt;1,"Up","Down")</f>
        <v>Up</v>
      </c>
      <c r="L867" s="16" t="str">
        <f>IF(K867="Up",IF(H867&lt;$BJ$7,"Up","Down"),IF(H867&lt;$BK$7,"Down","Up"))</f>
        <v>Down</v>
      </c>
      <c r="M867" s="17">
        <f>IF(L867="Up",INDEX($AK$5:$AK$1005,MATCH(I867,$AI$5:$AI$1005,0),1),INDEX($AL$5:$AL$1005,MATCH(J867,$AI$5:$AI$1005,0),1))</f>
        <v>0.97299289198763317</v>
      </c>
      <c r="N867" s="16" t="str">
        <f>IF(P866&gt;1,"Up","Down")</f>
        <v>Down</v>
      </c>
      <c r="O867" s="16" t="str">
        <f>IF(N867="Up",IF(H867&lt;$BJ$12,"Up","Down"),IF(H867&lt;$BK$12,"Down","Up"))</f>
        <v>Up</v>
      </c>
      <c r="P867" s="17">
        <f>IF(O867="Up",INDEX($AP$5:$AP$1005,MATCH(I867,$AI$5:$AI$1005,0),1),INDEX($AQ$5:$AQ$1005,MATCH(J867,$AI$5:$AI$1005,0),1))</f>
        <v>1.0554235434480017</v>
      </c>
      <c r="Q867" s="19">
        <f>T866</f>
        <v>103125.02032996769</v>
      </c>
      <c r="R867" s="19">
        <f>INDEX(model!$S$5:$S$35,MATCH(G867,model!$Q$5:$Q$35,0),1)*model!$O$5</f>
        <v>0</v>
      </c>
      <c r="S867" s="19">
        <f>IF(RIGHT(B867,1)="C",T866*INDEX(model!$T$5:$T$35,MATCH(G867,model!$Q$5:$Q$35,0),1),0)</f>
        <v>0</v>
      </c>
      <c r="T867" s="19">
        <f>(Q867+R867-S867)*M867</f>
        <v>100339.91176713874</v>
      </c>
      <c r="U867" s="19">
        <f>X866</f>
        <v>170261.49193243004</v>
      </c>
      <c r="V867" s="19">
        <f>INDEX(model!$S$5:$S$35,MATCH(G867,model!$Q$5:$Q$35,0),1)*model!$O$6</f>
        <v>0</v>
      </c>
      <c r="W867" s="19">
        <f>IF(RIGHT(B867,1)="C",X866*INDEX(model!$T$5:$T$35,MATCH(G867,model!$Q$5:$Q$35,0),1),0)</f>
        <v>0</v>
      </c>
      <c r="X867" s="19">
        <f>(U867+V867-W867)*P867</f>
        <v>179697.98712806866</v>
      </c>
      <c r="Y867" s="19"/>
      <c r="Z867" s="36" t="str">
        <f>K867&amp;L867</f>
        <v>UpDown</v>
      </c>
      <c r="AA867" s="36" t="str">
        <f>N867&amp;O867</f>
        <v>DownUp</v>
      </c>
      <c r="AB867" s="19"/>
      <c r="AC867" s="19"/>
      <c r="AD867" s="19"/>
      <c r="AE867" s="19"/>
      <c r="AI867" s="18">
        <f>ROUND(AI866-0.001,3)</f>
        <v>0.13800000000000001</v>
      </c>
      <c r="AJ867" s="9">
        <f t="array" ref="AJ867">PERCENTILE(IF($BB$5:$BB$2729="Y",$AY$5:$AY$2729),$AI867)</f>
        <v>0.98078933219566555</v>
      </c>
      <c r="AK867" s="9">
        <f t="array" ref="AK867">PERCENTILE(IF($BC$5:$BC$2729="Y",$AY$5:$AY$2729),$AI867)</f>
        <v>1.0032431818239915</v>
      </c>
      <c r="AL867" s="9">
        <f t="array" ref="AL867">PERCENTILE(IF($BD$5:$BD$2729="Y",$AY$5:$AY$2729),$AI867)</f>
        <v>0.96898232234939341</v>
      </c>
      <c r="AM867" s="41" t="str">
        <f>IF(AI867&lt;$BJ$7,"Up","Down")</f>
        <v>Up</v>
      </c>
      <c r="AN867" s="41" t="str">
        <f>IF(AI867&lt;$BK$7,"Down","Up")</f>
        <v>Down</v>
      </c>
      <c r="AO867" s="9">
        <f t="array" ref="AO867">PERCENTILE(IF($BT$5:$BT$2729="Y",$BQ$5:$BQ$2729),$AI867)</f>
        <v>0.9754002150839941</v>
      </c>
      <c r="AP867" s="9">
        <f t="array" ref="AP867">PERCENTILE(IF($BU$5:$BU$2729="Y",$BQ$5:$BQ$2729),$AI867)</f>
        <v>1.0044206815657177</v>
      </c>
      <c r="AQ867" s="9">
        <f t="array" ref="AQ867">PERCENTILE(IF($BV$5:$BV$2729="Y",$BQ$5:$BQ$2729),$AI867)</f>
        <v>0.95650217165151752</v>
      </c>
      <c r="AR867" s="41" t="str">
        <f>IF(AI867&lt;$BJ$12,"Up","Down")</f>
        <v>Up</v>
      </c>
      <c r="AS867" s="41" t="str">
        <f>IF(AI867&lt;$BK$12,"Down","Up")</f>
        <v>Down</v>
      </c>
      <c r="AU867" s="4" t="str">
        <f>IF(AZ867=AZ868,IF(AZ867&gt;AZ866,AZ867&amp;"_O",""),AZ867&amp;"_C")</f>
        <v/>
      </c>
      <c r="AV867" s="7" t="str">
        <f>IF(RIGHT(AU867,1)="C",AX867/INDEX($AX$5:$AX$2729,MATCH(AZ867&amp;"_O",$AU$5:$AU$2729,0),1),"")</f>
        <v/>
      </c>
      <c r="AW867" s="38">
        <v>31604</v>
      </c>
      <c r="AX867" s="37">
        <v>242.22</v>
      </c>
      <c r="AY867" s="7">
        <f>AX867/AX866</f>
        <v>0.96199213630406288</v>
      </c>
      <c r="AZ867" s="4">
        <f>YEAR(AW867)</f>
        <v>1986</v>
      </c>
      <c r="BA867" s="2" t="s">
        <v>6</v>
      </c>
      <c r="BB867" s="12" t="str">
        <f>INDEX($CD$5:$CD$10,MATCH(BA867,$CC$5:$CC$10,0),1)</f>
        <v/>
      </c>
      <c r="BC867" s="12" t="str">
        <f>IF(AND(BB867="Y",AY867&gt;1),"Y","")</f>
        <v/>
      </c>
      <c r="BD867" s="12" t="str">
        <f>IF(AND(BB867="Y",AY867&lt;1),"Y","")</f>
        <v/>
      </c>
      <c r="BE867" s="12" t="str">
        <f>IF(AY867&gt;1,IF(AY866&gt;1,"Y",""),"")</f>
        <v/>
      </c>
      <c r="BF867" s="12" t="str">
        <f>IF(AY867&lt;1,IF(AY866&lt;1,"Y",""),"")</f>
        <v/>
      </c>
      <c r="BG867" s="2"/>
      <c r="BH867" s="2"/>
      <c r="BI867" s="2"/>
      <c r="BJ867" s="2"/>
      <c r="BK867" s="2"/>
      <c r="BL867" s="2"/>
      <c r="BM867" s="4" t="str">
        <f>IF(BR867=BR868,IF(BR867&gt;BR866,BR867&amp;"_O",""),BR867&amp;"_C")</f>
        <v/>
      </c>
      <c r="BN867" s="7" t="str">
        <f>IF(RIGHT(BM867,1)="C",BP867/INDEX($BP$5:$BP$2729,MATCH(BR867&amp;"_O",$BM$5:$BM$2729,0),1),"")</f>
        <v/>
      </c>
      <c r="BO867" s="38">
        <v>32003</v>
      </c>
      <c r="BP867" s="3">
        <v>451.6</v>
      </c>
      <c r="BQ867" s="7">
        <f>BP867/BP866</f>
        <v>1.0180342651036971</v>
      </c>
      <c r="BR867" s="4">
        <f>YEAR(BO867)</f>
        <v>1987</v>
      </c>
      <c r="BS867" s="2" t="s">
        <v>6</v>
      </c>
      <c r="BT867" s="12" t="str">
        <f>INDEX($CD$5:$CD$10,MATCH(BS867,$CC$5:$CC$10,0),1)</f>
        <v/>
      </c>
      <c r="BU867" s="12" t="str">
        <f>IF(AND(BT867="Y",BQ867&gt;1),"Y","")</f>
        <v/>
      </c>
      <c r="BV867" s="12" t="str">
        <f>IF(AND(BT867="Y",BQ867&lt;1),"Y","")</f>
        <v/>
      </c>
      <c r="BW867" s="12" t="str">
        <f>IF(BQ867&gt;1,IF(BQ866&gt;1,"Y",""),"")</f>
        <v>Y</v>
      </c>
      <c r="BX867" s="12" t="str">
        <f>IF(BQ867&lt;1,IF(BQ866&lt;1,"Y",""),"")</f>
        <v/>
      </c>
      <c r="BY867" s="2"/>
      <c r="BZ867" s="2"/>
      <c r="CA867" s="2"/>
    </row>
    <row r="868" spans="2:79">
      <c r="B868" s="4" t="str">
        <f>IF(G868=G869,IF(G868&gt;G867,G868&amp;"_O",""),G868&amp;"_C")</f>
        <v/>
      </c>
      <c r="C868" s="14">
        <f ca="1">RANDBETWEEN(0,1000)/1000</f>
        <v>0.32900000000000001</v>
      </c>
      <c r="D868" s="16">
        <f>D867+1</f>
        <v>864</v>
      </c>
      <c r="E868" s="10">
        <f>ROUNDDOWN(D868/52,0)+1</f>
        <v>17</v>
      </c>
      <c r="F868" s="15">
        <f>F867+7</f>
        <v>50668</v>
      </c>
      <c r="G868" s="4">
        <f>YEAR(F868)</f>
        <v>2038</v>
      </c>
      <c r="H868" s="33">
        <v>0.63800000000000001</v>
      </c>
      <c r="I868" s="33">
        <v>8.8999999999999996E-2</v>
      </c>
      <c r="J868" s="33">
        <v>0.98499999999999999</v>
      </c>
      <c r="K868" s="16" t="str">
        <f>IF(M867&gt;1,"Up","Down")</f>
        <v>Down</v>
      </c>
      <c r="L868" s="16" t="str">
        <f>IF(K868="Up",IF(H868&lt;$BJ$7,"Up","Down"),IF(H868&lt;$BK$7,"Down","Up"))</f>
        <v>Up</v>
      </c>
      <c r="M868" s="17">
        <f>IF(L868="Up",INDEX($AK$5:$AK$1005,MATCH(I868,$AI$5:$AI$1005,0),1),INDEX($AL$5:$AL$1005,MATCH(J868,$AI$5:$AI$1005,0),1))</f>
        <v>1.0020280100984664</v>
      </c>
      <c r="N868" s="16" t="str">
        <f>IF(P867&gt;1,"Up","Down")</f>
        <v>Up</v>
      </c>
      <c r="O868" s="16" t="str">
        <f>IF(N868="Up",IF(H868&lt;$BJ$12,"Up","Down"),IF(H868&lt;$BK$12,"Down","Up"))</f>
        <v>Down</v>
      </c>
      <c r="P868" s="17">
        <f>IF(O868="Up",INDEX($AP$5:$AP$1005,MATCH(I868,$AI$5:$AI$1005,0),1),INDEX($AQ$5:$AQ$1005,MATCH(J868,$AI$5:$AI$1005,0),1))</f>
        <v>0.99887260400586109</v>
      </c>
      <c r="Q868" s="19">
        <f>T867</f>
        <v>100339.91176713874</v>
      </c>
      <c r="R868" s="19">
        <f>INDEX(model!$S$5:$S$35,MATCH(G868,model!$Q$5:$Q$35,0),1)*model!$O$5</f>
        <v>0</v>
      </c>
      <c r="S868" s="19">
        <f>IF(RIGHT(B868,1)="C",T867*INDEX(model!$T$5:$T$35,MATCH(G868,model!$Q$5:$Q$35,0),1),0)</f>
        <v>0</v>
      </c>
      <c r="T868" s="19">
        <f>(Q868+R868-S868)*M868</f>
        <v>100543.40212148172</v>
      </c>
      <c r="U868" s="19">
        <f>X867</f>
        <v>179697.98712806866</v>
      </c>
      <c r="V868" s="19">
        <f>INDEX(model!$S$5:$S$35,MATCH(G868,model!$Q$5:$Q$35,0),1)*model!$O$6</f>
        <v>0</v>
      </c>
      <c r="W868" s="19">
        <f>IF(RIGHT(B868,1)="C",X867*INDEX(model!$T$5:$T$35,MATCH(G868,model!$Q$5:$Q$35,0),1),0)</f>
        <v>0</v>
      </c>
      <c r="X868" s="19">
        <f>(U868+V868-W868)*P868</f>
        <v>179495.39633722565</v>
      </c>
      <c r="Y868" s="19"/>
      <c r="Z868" s="36" t="str">
        <f>K868&amp;L868</f>
        <v>DownUp</v>
      </c>
      <c r="AA868" s="36" t="str">
        <f>N868&amp;O868</f>
        <v>UpDown</v>
      </c>
      <c r="AB868" s="19"/>
      <c r="AC868" s="19"/>
      <c r="AD868" s="19"/>
      <c r="AE868" s="19"/>
      <c r="AI868" s="18">
        <f>ROUND(AI867-0.001,3)</f>
        <v>0.13700000000000001</v>
      </c>
      <c r="AJ868" s="9">
        <f t="array" ref="AJ868">PERCENTILE(IF($BB$5:$BB$2729="Y",$AY$5:$AY$2729),$AI868)</f>
        <v>0.98071307871231972</v>
      </c>
      <c r="AK868" s="9">
        <f t="array" ref="AK868">PERCENTILE(IF($BC$5:$BC$2729="Y",$AY$5:$AY$2729),$AI868)</f>
        <v>1.0032320736769136</v>
      </c>
      <c r="AL868" s="9">
        <f t="array" ref="AL868">PERCENTILE(IF($BD$5:$BD$2729="Y",$AY$5:$AY$2729),$AI868)</f>
        <v>0.96881826476857313</v>
      </c>
      <c r="AM868" s="41" t="str">
        <f>IF(AI868&lt;$BJ$7,"Up","Down")</f>
        <v>Up</v>
      </c>
      <c r="AN868" s="41" t="str">
        <f>IF(AI868&lt;$BK$7,"Down","Up")</f>
        <v>Down</v>
      </c>
      <c r="AO868" s="9">
        <f t="array" ref="AO868">PERCENTILE(IF($BT$5:$BT$2729="Y",$BQ$5:$BQ$2729),$AI868)</f>
        <v>0.97523533382884453</v>
      </c>
      <c r="AP868" s="9">
        <f t="array" ref="AP868">PERCENTILE(IF($BU$5:$BU$2729="Y",$BQ$5:$BQ$2729),$AI868)</f>
        <v>1.0043927402441903</v>
      </c>
      <c r="AQ868" s="9">
        <f t="array" ref="AQ868">PERCENTILE(IF($BV$5:$BV$2729="Y",$BQ$5:$BQ$2729),$AI868)</f>
        <v>0.95627267286394912</v>
      </c>
      <c r="AR868" s="41" t="str">
        <f>IF(AI868&lt;$BJ$12,"Up","Down")</f>
        <v>Up</v>
      </c>
      <c r="AS868" s="41" t="str">
        <f>IF(AI868&lt;$BK$12,"Down","Up")</f>
        <v>Down</v>
      </c>
      <c r="AU868" s="4" t="str">
        <f>IF(AZ868=AZ869,IF(AZ868&gt;AZ867,AZ868&amp;"_O",""),AZ868&amp;"_C")</f>
        <v/>
      </c>
      <c r="AV868" s="7" t="str">
        <f>IF(RIGHT(AU868,1)="C",AX868/INDEX($AX$5:$AX$2729,MATCH(AZ868&amp;"_O",$AU$5:$AU$2729,0),1),"")</f>
        <v/>
      </c>
      <c r="AW868" s="38">
        <v>31611</v>
      </c>
      <c r="AX868" s="37">
        <v>236.36</v>
      </c>
      <c r="AY868" s="7">
        <f>AX868/AX867</f>
        <v>0.97580711749649085</v>
      </c>
      <c r="AZ868" s="4">
        <f>YEAR(AW868)</f>
        <v>1986</v>
      </c>
      <c r="BA868" s="2" t="s">
        <v>6</v>
      </c>
      <c r="BB868" s="12" t="str">
        <f>INDEX($CD$5:$CD$10,MATCH(BA868,$CC$5:$CC$10,0),1)</f>
        <v/>
      </c>
      <c r="BC868" s="12" t="str">
        <f>IF(AND(BB868="Y",AY868&gt;1),"Y","")</f>
        <v/>
      </c>
      <c r="BD868" s="12" t="str">
        <f>IF(AND(BB868="Y",AY868&lt;1),"Y","")</f>
        <v/>
      </c>
      <c r="BE868" s="12" t="str">
        <f>IF(AY868&gt;1,IF(AY867&gt;1,"Y",""),"")</f>
        <v/>
      </c>
      <c r="BF868" s="12" t="str">
        <f>IF(AY868&lt;1,IF(AY867&lt;1,"Y",""),"")</f>
        <v>Y</v>
      </c>
      <c r="BG868" s="2"/>
      <c r="BH868" s="2"/>
      <c r="BI868" s="2"/>
      <c r="BJ868" s="2"/>
      <c r="BK868" s="2"/>
      <c r="BL868" s="2"/>
      <c r="BM868" s="4" t="str">
        <f>IF(BR868=BR869,IF(BR868&gt;BR867,BR868&amp;"_O",""),BR868&amp;"_C")</f>
        <v/>
      </c>
      <c r="BN868" s="7" t="str">
        <f>IF(RIGHT(BM868,1)="C",BP868/INDEX($BP$5:$BP$2729,MATCH(BR868&amp;"_O",$BM$5:$BM$2729,0),1),"")</f>
        <v/>
      </c>
      <c r="BO868" s="38">
        <v>32010</v>
      </c>
      <c r="BP868" s="3">
        <v>455.2</v>
      </c>
      <c r="BQ868" s="7">
        <f>BP868/BP867</f>
        <v>1.0079716563330381</v>
      </c>
      <c r="BR868" s="4">
        <f>YEAR(BO868)</f>
        <v>1987</v>
      </c>
      <c r="BS868" s="2" t="s">
        <v>6</v>
      </c>
      <c r="BT868" s="12" t="str">
        <f>INDEX($CD$5:$CD$10,MATCH(BS868,$CC$5:$CC$10,0),1)</f>
        <v/>
      </c>
      <c r="BU868" s="12" t="str">
        <f>IF(AND(BT868="Y",BQ868&gt;1),"Y","")</f>
        <v/>
      </c>
      <c r="BV868" s="12" t="str">
        <f>IF(AND(BT868="Y",BQ868&lt;1),"Y","")</f>
        <v/>
      </c>
      <c r="BW868" s="12" t="str">
        <f>IF(BQ868&gt;1,IF(BQ867&gt;1,"Y",""),"")</f>
        <v>Y</v>
      </c>
      <c r="BX868" s="12" t="str">
        <f>IF(BQ868&lt;1,IF(BQ867&lt;1,"Y",""),"")</f>
        <v/>
      </c>
      <c r="BY868" s="2"/>
      <c r="BZ868" s="2"/>
      <c r="CA868" s="2"/>
    </row>
    <row r="869" spans="2:79">
      <c r="B869" s="4" t="str">
        <f>IF(G869=G870,IF(G869&gt;G868,G869&amp;"_O",""),G869&amp;"_C")</f>
        <v/>
      </c>
      <c r="C869" s="14">
        <f ca="1">RANDBETWEEN(0,1000)/1000</f>
        <v>0.40699999999999997</v>
      </c>
      <c r="D869" s="16">
        <f>D868+1</f>
        <v>865</v>
      </c>
      <c r="E869" s="10">
        <f>ROUNDDOWN(D869/52,0)+1</f>
        <v>17</v>
      </c>
      <c r="F869" s="15">
        <f>F868+7</f>
        <v>50675</v>
      </c>
      <c r="G869" s="4">
        <f>YEAR(F869)</f>
        <v>2038</v>
      </c>
      <c r="H869" s="33">
        <v>3.5999999999999997E-2</v>
      </c>
      <c r="I869" s="33">
        <v>0.215</v>
      </c>
      <c r="J869" s="33">
        <v>0.80200000000000005</v>
      </c>
      <c r="K869" s="16" t="str">
        <f>IF(M868&gt;1,"Up","Down")</f>
        <v>Up</v>
      </c>
      <c r="L869" s="16" t="str">
        <f>IF(K869="Up",IF(H869&lt;$BJ$7,"Up","Down"),IF(H869&lt;$BK$7,"Down","Up"))</f>
        <v>Up</v>
      </c>
      <c r="M869" s="17">
        <f>IF(L869="Up",INDEX($AK$5:$AK$1005,MATCH(I869,$AI$5:$AI$1005,0),1),INDEX($AL$5:$AL$1005,MATCH(J869,$AI$5:$AI$1005,0),1))</f>
        <v>1.0053492252788394</v>
      </c>
      <c r="N869" s="16" t="str">
        <f>IF(P868&gt;1,"Up","Down")</f>
        <v>Down</v>
      </c>
      <c r="O869" s="16" t="str">
        <f>IF(N869="Up",IF(H869&lt;$BJ$12,"Up","Down"),IF(H869&lt;$BK$12,"Down","Up"))</f>
        <v>Down</v>
      </c>
      <c r="P869" s="17">
        <f>IF(O869="Up",INDEX($AP$5:$AP$1005,MATCH(I869,$AI$5:$AI$1005,0),1),INDEX($AQ$5:$AQ$1005,MATCH(J869,$AI$5:$AI$1005,0),1))</f>
        <v>0.99520150778296035</v>
      </c>
      <c r="Q869" s="19">
        <f>T868</f>
        <v>100543.40212148172</v>
      </c>
      <c r="R869" s="19">
        <f>INDEX(model!$S$5:$S$35,MATCH(G869,model!$Q$5:$Q$35,0),1)*model!$O$5</f>
        <v>0</v>
      </c>
      <c r="S869" s="19">
        <f>IF(RIGHT(B869,1)="C",T868*INDEX(model!$T$5:$T$35,MATCH(G869,model!$Q$5:$Q$35,0),1),0)</f>
        <v>0</v>
      </c>
      <c r="T869" s="19">
        <f>(Q869+R869-S869)*M869</f>
        <v>101081.23142973047</v>
      </c>
      <c r="U869" s="19">
        <f>X868</f>
        <v>179495.39633722565</v>
      </c>
      <c r="V869" s="19">
        <f>INDEX(model!$S$5:$S$35,MATCH(G869,model!$Q$5:$Q$35,0),1)*model!$O$6</f>
        <v>0</v>
      </c>
      <c r="W869" s="19">
        <f>IF(RIGHT(B869,1)="C",X868*INDEX(model!$T$5:$T$35,MATCH(G869,model!$Q$5:$Q$35,0),1),0)</f>
        <v>0</v>
      </c>
      <c r="X869" s="19">
        <f>(U869+V869-W869)*P869</f>
        <v>178634.08907490704</v>
      </c>
      <c r="Y869" s="19"/>
      <c r="Z869" s="36" t="str">
        <f>K869&amp;L869</f>
        <v>UpUp</v>
      </c>
      <c r="AA869" s="36" t="str">
        <f>N869&amp;O869</f>
        <v>DownDown</v>
      </c>
      <c r="AB869" s="19"/>
      <c r="AC869" s="19"/>
      <c r="AD869" s="19"/>
      <c r="AE869" s="19"/>
      <c r="AI869" s="18">
        <f>ROUND(AI868-0.001,3)</f>
        <v>0.13600000000000001</v>
      </c>
      <c r="AJ869" s="9">
        <f t="array" ref="AJ869">PERCENTILE(IF($BB$5:$BB$2729="Y",$AY$5:$AY$2729),$AI869)</f>
        <v>0.98061382704971556</v>
      </c>
      <c r="AK869" s="9">
        <f t="array" ref="AK869">PERCENTILE(IF($BC$5:$BC$2729="Y",$AY$5:$AY$2729),$AI869)</f>
        <v>1.003223715393514</v>
      </c>
      <c r="AL869" s="9">
        <f t="array" ref="AL869">PERCENTILE(IF($BD$5:$BD$2729="Y",$AY$5:$AY$2729),$AI869)</f>
        <v>0.96864674540596085</v>
      </c>
      <c r="AM869" s="41" t="str">
        <f>IF(AI869&lt;$BJ$7,"Up","Down")</f>
        <v>Up</v>
      </c>
      <c r="AN869" s="41" t="str">
        <f>IF(AI869&lt;$BK$7,"Down","Up")</f>
        <v>Down</v>
      </c>
      <c r="AO869" s="9">
        <f t="array" ref="AO869">PERCENTILE(IF($BT$5:$BT$2729="Y",$BQ$5:$BQ$2729),$AI869)</f>
        <v>0.97455020285359228</v>
      </c>
      <c r="AP869" s="9">
        <f t="array" ref="AP869">PERCENTILE(IF($BU$5:$BU$2729="Y",$BQ$5:$BQ$2729),$AI869)</f>
        <v>1.0043518988119722</v>
      </c>
      <c r="AQ869" s="9">
        <f t="array" ref="AQ869">PERCENTILE(IF($BV$5:$BV$2729="Y",$BQ$5:$BQ$2729),$AI869)</f>
        <v>0.95593379384979382</v>
      </c>
      <c r="AR869" s="41" t="str">
        <f>IF(AI869&lt;$BJ$12,"Up","Down")</f>
        <v>Up</v>
      </c>
      <c r="AS869" s="41" t="str">
        <f>IF(AI869&lt;$BK$12,"Down","Up")</f>
        <v>Down</v>
      </c>
      <c r="AU869" s="4" t="str">
        <f>IF(AZ869=AZ870,IF(AZ869&gt;AZ868,AZ869&amp;"_O",""),AZ869&amp;"_C")</f>
        <v/>
      </c>
      <c r="AV869" s="7" t="str">
        <f>IF(RIGHT(AU869,1)="C",AX869/INDEX($AX$5:$AX$2729,MATCH(AZ869&amp;"_O",$AU$5:$AU$2729,0),1),"")</f>
        <v/>
      </c>
      <c r="AW869" s="38">
        <v>31618</v>
      </c>
      <c r="AX869" s="37">
        <v>240.22</v>
      </c>
      <c r="AY869" s="7">
        <f>AX869/AX868</f>
        <v>1.016331020477238</v>
      </c>
      <c r="AZ869" s="4">
        <f>YEAR(AW869)</f>
        <v>1986</v>
      </c>
      <c r="BA869" s="2" t="s">
        <v>6</v>
      </c>
      <c r="BB869" s="12" t="str">
        <f>INDEX($CD$5:$CD$10,MATCH(BA869,$CC$5:$CC$10,0),1)</f>
        <v/>
      </c>
      <c r="BC869" s="12" t="str">
        <f>IF(AND(BB869="Y",AY869&gt;1),"Y","")</f>
        <v/>
      </c>
      <c r="BD869" s="12" t="str">
        <f>IF(AND(BB869="Y",AY869&lt;1),"Y","")</f>
        <v/>
      </c>
      <c r="BE869" s="12" t="str">
        <f>IF(AY869&gt;1,IF(AY868&gt;1,"Y",""),"")</f>
        <v/>
      </c>
      <c r="BF869" s="12" t="str">
        <f>IF(AY869&lt;1,IF(AY868&lt;1,"Y",""),"")</f>
        <v/>
      </c>
      <c r="BG869" s="2"/>
      <c r="BH869" s="2"/>
      <c r="BI869" s="2"/>
      <c r="BJ869" s="2"/>
      <c r="BK869" s="2"/>
      <c r="BL869" s="2"/>
      <c r="BM869" s="4" t="str">
        <f>IF(BR869=BR870,IF(BR869&gt;BR868,BR869&amp;"_O",""),BR869&amp;"_C")</f>
        <v/>
      </c>
      <c r="BN869" s="7" t="str">
        <f>IF(RIGHT(BM869,1)="C",BP869/INDEX($BP$5:$BP$2729,MATCH(BR869&amp;"_O",$BM$5:$BM$2729,0),1),"")</f>
        <v/>
      </c>
      <c r="BO869" s="38">
        <v>32017</v>
      </c>
      <c r="BP869" s="3">
        <v>453.3</v>
      </c>
      <c r="BQ869" s="7">
        <f>BP869/BP868</f>
        <v>0.99582601054481557</v>
      </c>
      <c r="BR869" s="4">
        <f>YEAR(BO869)</f>
        <v>1987</v>
      </c>
      <c r="BS869" s="2" t="s">
        <v>6</v>
      </c>
      <c r="BT869" s="12" t="str">
        <f>INDEX($CD$5:$CD$10,MATCH(BS869,$CC$5:$CC$10,0),1)</f>
        <v/>
      </c>
      <c r="BU869" s="12" t="str">
        <f>IF(AND(BT869="Y",BQ869&gt;1),"Y","")</f>
        <v/>
      </c>
      <c r="BV869" s="12" t="str">
        <f>IF(AND(BT869="Y",BQ869&lt;1),"Y","")</f>
        <v/>
      </c>
      <c r="BW869" s="12" t="str">
        <f>IF(BQ869&gt;1,IF(BQ868&gt;1,"Y",""),"")</f>
        <v/>
      </c>
      <c r="BX869" s="12" t="str">
        <f>IF(BQ869&lt;1,IF(BQ868&lt;1,"Y",""),"")</f>
        <v/>
      </c>
      <c r="BY869" s="2"/>
      <c r="BZ869" s="2"/>
      <c r="CA869" s="2"/>
    </row>
    <row r="870" spans="2:79">
      <c r="B870" s="4" t="str">
        <f>IF(G870=G871,IF(G870&gt;G869,G870&amp;"_O",""),G870&amp;"_C")</f>
        <v/>
      </c>
      <c r="C870" s="14">
        <f ca="1">RANDBETWEEN(0,1000)/1000</f>
        <v>0.42099999999999999</v>
      </c>
      <c r="D870" s="16">
        <f>D869+1</f>
        <v>866</v>
      </c>
      <c r="E870" s="10">
        <f>ROUNDDOWN(D870/52,0)+1</f>
        <v>17</v>
      </c>
      <c r="F870" s="15">
        <f>F869+7</f>
        <v>50682</v>
      </c>
      <c r="G870" s="4">
        <f>YEAR(F870)</f>
        <v>2038</v>
      </c>
      <c r="H870" s="33">
        <v>0.746</v>
      </c>
      <c r="I870" s="33">
        <v>0.65300000000000002</v>
      </c>
      <c r="J870" s="33">
        <v>0.56999999999999995</v>
      </c>
      <c r="K870" s="16" t="str">
        <f>IF(M869&gt;1,"Up","Down")</f>
        <v>Up</v>
      </c>
      <c r="L870" s="16" t="str">
        <f>IF(K870="Up",IF(H870&lt;$BJ$7,"Up","Down"),IF(H870&lt;$BK$7,"Down","Up"))</f>
        <v>Down</v>
      </c>
      <c r="M870" s="17">
        <f>IF(L870="Up",INDEX($AK$5:$AK$1005,MATCH(I870,$AI$5:$AI$1005,0),1),INDEX($AL$5:$AL$1005,MATCH(J870,$AI$5:$AI$1005,0),1))</f>
        <v>0.98982198815989897</v>
      </c>
      <c r="N870" s="16" t="str">
        <f>IF(P869&gt;1,"Up","Down")</f>
        <v>Down</v>
      </c>
      <c r="O870" s="16" t="str">
        <f>IF(N870="Up",IF(H870&lt;$BJ$12,"Up","Down"),IF(H870&lt;$BK$12,"Down","Up"))</f>
        <v>Up</v>
      </c>
      <c r="P870" s="17">
        <f>IF(O870="Up",INDEX($AP$5:$AP$1005,MATCH(I870,$AI$5:$AI$1005,0),1),INDEX($AQ$5:$AQ$1005,MATCH(J870,$AI$5:$AI$1005,0),1))</f>
        <v>1.0237760675298408</v>
      </c>
      <c r="Q870" s="19">
        <f>T869</f>
        <v>101081.23142973047</v>
      </c>
      <c r="R870" s="19">
        <f>INDEX(model!$S$5:$S$35,MATCH(G870,model!$Q$5:$Q$35,0),1)*model!$O$5</f>
        <v>0</v>
      </c>
      <c r="S870" s="19">
        <f>IF(RIGHT(B870,1)="C",T869*INDEX(model!$T$5:$T$35,MATCH(G870,model!$Q$5:$Q$35,0),1),0)</f>
        <v>0</v>
      </c>
      <c r="T870" s="19">
        <f>(Q870+R870-S870)*M870</f>
        <v>100052.42545942668</v>
      </c>
      <c r="U870" s="19">
        <f>X869</f>
        <v>178634.08907490704</v>
      </c>
      <c r="V870" s="19">
        <f>INDEX(model!$S$5:$S$35,MATCH(G870,model!$Q$5:$Q$35,0),1)*model!$O$6</f>
        <v>0</v>
      </c>
      <c r="W870" s="19">
        <f>IF(RIGHT(B870,1)="C",X869*INDEX(model!$T$5:$T$35,MATCH(G870,model!$Q$5:$Q$35,0),1),0)</f>
        <v>0</v>
      </c>
      <c r="X870" s="19">
        <f>(U870+V870-W870)*P870</f>
        <v>182881.30523988363</v>
      </c>
      <c r="Y870" s="19"/>
      <c r="Z870" s="36" t="str">
        <f>K870&amp;L870</f>
        <v>UpDown</v>
      </c>
      <c r="AA870" s="36" t="str">
        <f>N870&amp;O870</f>
        <v>DownUp</v>
      </c>
      <c r="AB870" s="19"/>
      <c r="AC870" s="19"/>
      <c r="AD870" s="19"/>
      <c r="AE870" s="19"/>
      <c r="AI870" s="18">
        <f>ROUND(AI869-0.001,3)</f>
        <v>0.13500000000000001</v>
      </c>
      <c r="AJ870" s="9">
        <f t="array" ref="AJ870">PERCENTILE(IF($BB$5:$BB$2729="Y",$AY$5:$AY$2729),$AI870)</f>
        <v>0.98057477882261024</v>
      </c>
      <c r="AK870" s="9">
        <f t="array" ref="AK870">PERCENTILE(IF($BC$5:$BC$2729="Y",$AY$5:$AY$2729),$AI870)</f>
        <v>1.0032169369634532</v>
      </c>
      <c r="AL870" s="9">
        <f t="array" ref="AL870">PERCENTILE(IF($BD$5:$BD$2729="Y",$AY$5:$AY$2729),$AI870)</f>
        <v>0.9686141561011411</v>
      </c>
      <c r="AM870" s="41" t="str">
        <f>IF(AI870&lt;$BJ$7,"Up","Down")</f>
        <v>Up</v>
      </c>
      <c r="AN870" s="41" t="str">
        <f>IF(AI870&lt;$BK$7,"Down","Up")</f>
        <v>Down</v>
      </c>
      <c r="AO870" s="9">
        <f t="array" ref="AO870">PERCENTILE(IF($BT$5:$BT$2729="Y",$BQ$5:$BQ$2729),$AI870)</f>
        <v>0.97448767353168497</v>
      </c>
      <c r="AP870" s="9">
        <f t="array" ref="AP870">PERCENTILE(IF($BU$5:$BU$2729="Y",$BQ$5:$BQ$2729),$AI870)</f>
        <v>1.004348728757408</v>
      </c>
      <c r="AQ870" s="9">
        <f t="array" ref="AQ870">PERCENTILE(IF($BV$5:$BV$2729="Y",$BQ$5:$BQ$2729),$AI870)</f>
        <v>0.95558788861307986</v>
      </c>
      <c r="AR870" s="41" t="str">
        <f>IF(AI870&lt;$BJ$12,"Up","Down")</f>
        <v>Up</v>
      </c>
      <c r="AS870" s="41" t="str">
        <f>IF(AI870&lt;$BK$12,"Down","Up")</f>
        <v>Down</v>
      </c>
      <c r="AU870" s="4" t="str">
        <f>IF(AZ870=AZ871,IF(AZ870&gt;AZ869,AZ870&amp;"_O",""),AZ870&amp;"_C")</f>
        <v/>
      </c>
      <c r="AV870" s="7" t="str">
        <f>IF(RIGHT(AU870,1)="C",AX870/INDEX($AX$5:$AX$2729,MATCH(AZ870&amp;"_O",$AU$5:$AU$2729,0),1),"")</f>
        <v/>
      </c>
      <c r="AW870" s="38">
        <v>31625</v>
      </c>
      <c r="AX870" s="37">
        <v>234.91</v>
      </c>
      <c r="AY870" s="7">
        <f>AX870/AX869</f>
        <v>0.97789526267588045</v>
      </c>
      <c r="AZ870" s="4">
        <f>YEAR(AW870)</f>
        <v>1986</v>
      </c>
      <c r="BA870" s="2" t="s">
        <v>6</v>
      </c>
      <c r="BB870" s="12" t="str">
        <f>INDEX($CD$5:$CD$10,MATCH(BA870,$CC$5:$CC$10,0),1)</f>
        <v/>
      </c>
      <c r="BC870" s="12" t="str">
        <f>IF(AND(BB870="Y",AY870&gt;1),"Y","")</f>
        <v/>
      </c>
      <c r="BD870" s="12" t="str">
        <f>IF(AND(BB870="Y",AY870&lt;1),"Y","")</f>
        <v/>
      </c>
      <c r="BE870" s="12" t="str">
        <f>IF(AY870&gt;1,IF(AY869&gt;1,"Y",""),"")</f>
        <v/>
      </c>
      <c r="BF870" s="12" t="str">
        <f>IF(AY870&lt;1,IF(AY869&lt;1,"Y",""),"")</f>
        <v/>
      </c>
      <c r="BG870" s="2"/>
      <c r="BH870" s="2"/>
      <c r="BI870" s="2"/>
      <c r="BJ870" s="2"/>
      <c r="BK870" s="2"/>
      <c r="BL870" s="2"/>
      <c r="BM870" s="4" t="str">
        <f>IF(BR870=BR871,IF(BR870&gt;BR869,BR870&amp;"_O",""),BR870&amp;"_C")</f>
        <v/>
      </c>
      <c r="BN870" s="7" t="str">
        <f>IF(RIGHT(BM870,1)="C",BP870/INDEX($BP$5:$BP$2729,MATCH(BR870&amp;"_O",$BM$5:$BM$2729,0),1),"")</f>
        <v/>
      </c>
      <c r="BO870" s="38">
        <v>32024</v>
      </c>
      <c r="BP870" s="3">
        <v>446.5</v>
      </c>
      <c r="BQ870" s="7">
        <f>BP870/BP869</f>
        <v>0.98499889697771892</v>
      </c>
      <c r="BR870" s="4">
        <f>YEAR(BO870)</f>
        <v>1987</v>
      </c>
      <c r="BS870" s="2" t="s">
        <v>6</v>
      </c>
      <c r="BT870" s="12" t="str">
        <f>INDEX($CD$5:$CD$10,MATCH(BS870,$CC$5:$CC$10,0),1)</f>
        <v/>
      </c>
      <c r="BU870" s="12" t="str">
        <f>IF(AND(BT870="Y",BQ870&gt;1),"Y","")</f>
        <v/>
      </c>
      <c r="BV870" s="12" t="str">
        <f>IF(AND(BT870="Y",BQ870&lt;1),"Y","")</f>
        <v/>
      </c>
      <c r="BW870" s="12" t="str">
        <f>IF(BQ870&gt;1,IF(BQ869&gt;1,"Y",""),"")</f>
        <v/>
      </c>
      <c r="BX870" s="12" t="str">
        <f>IF(BQ870&lt;1,IF(BQ869&lt;1,"Y",""),"")</f>
        <v>Y</v>
      </c>
      <c r="BY870" s="2"/>
      <c r="BZ870" s="2"/>
      <c r="CA870" s="2"/>
    </row>
    <row r="871" spans="2:79">
      <c r="B871" s="4" t="str">
        <f>IF(G871=G872,IF(G871&gt;G870,G871&amp;"_O",""),G871&amp;"_C")</f>
        <v/>
      </c>
      <c r="C871" s="14">
        <f ca="1">RANDBETWEEN(0,1000)/1000</f>
        <v>0.11899999999999999</v>
      </c>
      <c r="D871" s="16">
        <f>D870+1</f>
        <v>867</v>
      </c>
      <c r="E871" s="10">
        <f>ROUNDDOWN(D871/52,0)+1</f>
        <v>17</v>
      </c>
      <c r="F871" s="15">
        <f>F870+7</f>
        <v>50689</v>
      </c>
      <c r="G871" s="4">
        <f>YEAR(F871)</f>
        <v>2038</v>
      </c>
      <c r="H871" s="33">
        <v>0.24199999999999999</v>
      </c>
      <c r="I871" s="33">
        <v>0.57499999999999996</v>
      </c>
      <c r="J871" s="33">
        <v>0.45100000000000001</v>
      </c>
      <c r="K871" s="16" t="str">
        <f>IF(M870&gt;1,"Up","Down")</f>
        <v>Down</v>
      </c>
      <c r="L871" s="16" t="str">
        <f>IF(K871="Up",IF(H871&lt;$BJ$7,"Up","Down"),IF(H871&lt;$BK$7,"Down","Up"))</f>
        <v>Down</v>
      </c>
      <c r="M871" s="17">
        <f>IF(L871="Up",INDEX($AK$5:$AK$1005,MATCH(I871,$AI$5:$AI$1005,0),1),INDEX($AL$5:$AL$1005,MATCH(J871,$AI$5:$AI$1005,0),1))</f>
        <v>0.98612320289500444</v>
      </c>
      <c r="N871" s="16" t="str">
        <f>IF(P870&gt;1,"Up","Down")</f>
        <v>Up</v>
      </c>
      <c r="O871" s="16" t="str">
        <f>IF(N871="Up",IF(H871&lt;$BJ$12,"Up","Down"),IF(H871&lt;$BK$12,"Down","Up"))</f>
        <v>Up</v>
      </c>
      <c r="P871" s="17">
        <f>IF(O871="Up",INDEX($AP$5:$AP$1005,MATCH(I871,$AI$5:$AI$1005,0),1),INDEX($AQ$5:$AQ$1005,MATCH(J871,$AI$5:$AI$1005,0),1))</f>
        <v>1.0201803304153736</v>
      </c>
      <c r="Q871" s="19">
        <f>T870</f>
        <v>100052.42545942668</v>
      </c>
      <c r="R871" s="19">
        <f>INDEX(model!$S$5:$S$35,MATCH(G871,model!$Q$5:$Q$35,0),1)*model!$O$5</f>
        <v>0</v>
      </c>
      <c r="S871" s="19">
        <f>IF(RIGHT(B871,1)="C",T870*INDEX(model!$T$5:$T$35,MATCH(G871,model!$Q$5:$Q$35,0),1),0)</f>
        <v>0</v>
      </c>
      <c r="T871" s="19">
        <f>(Q871+R871-S871)*M871</f>
        <v>98664.018251463523</v>
      </c>
      <c r="U871" s="19">
        <f>X870</f>
        <v>182881.30523988363</v>
      </c>
      <c r="V871" s="19">
        <f>INDEX(model!$S$5:$S$35,MATCH(G871,model!$Q$5:$Q$35,0),1)*model!$O$6</f>
        <v>0</v>
      </c>
      <c r="W871" s="19">
        <f>IF(RIGHT(B871,1)="C",X870*INDEX(model!$T$5:$T$35,MATCH(G871,model!$Q$5:$Q$35,0),1),0)</f>
        <v>0</v>
      </c>
      <c r="X871" s="19">
        <f>(U871+V871-W871)*P871</f>
        <v>186571.91040641928</v>
      </c>
      <c r="Y871" s="19"/>
      <c r="Z871" s="36" t="str">
        <f>K871&amp;L871</f>
        <v>DownDown</v>
      </c>
      <c r="AA871" s="36" t="str">
        <f>N871&amp;O871</f>
        <v>UpUp</v>
      </c>
      <c r="AB871" s="19"/>
      <c r="AC871" s="19"/>
      <c r="AD871" s="19"/>
      <c r="AE871" s="19"/>
      <c r="AI871" s="18">
        <f>ROUND(AI870-0.001,3)</f>
        <v>0.13400000000000001</v>
      </c>
      <c r="AJ871" s="9">
        <f t="array" ref="AJ871">PERCENTILE(IF($BB$5:$BB$2729="Y",$AY$5:$AY$2729),$AI871)</f>
        <v>0.98035843423837499</v>
      </c>
      <c r="AK871" s="9">
        <f t="array" ref="AK871">PERCENTILE(IF($BC$5:$BC$2729="Y",$AY$5:$AY$2729),$AI871)</f>
        <v>1.003206711835926</v>
      </c>
      <c r="AL871" s="9">
        <f t="array" ref="AL871">PERCENTILE(IF($BD$5:$BD$2729="Y",$AY$5:$AY$2729),$AI871)</f>
        <v>0.96857356947009254</v>
      </c>
      <c r="AM871" s="41" t="str">
        <f>IF(AI871&lt;$BJ$7,"Up","Down")</f>
        <v>Up</v>
      </c>
      <c r="AN871" s="41" t="str">
        <f>IF(AI871&lt;$BK$7,"Down","Up")</f>
        <v>Down</v>
      </c>
      <c r="AO871" s="9">
        <f t="array" ref="AO871">PERCENTILE(IF($BT$5:$BT$2729="Y",$BQ$5:$BQ$2729),$AI871)</f>
        <v>0.9743902453099863</v>
      </c>
      <c r="AP871" s="9">
        <f t="array" ref="AP871">PERCENTILE(IF($BU$5:$BU$2729="Y",$BQ$5:$BQ$2729),$AI871)</f>
        <v>1.0043334462272198</v>
      </c>
      <c r="AQ871" s="9">
        <f t="array" ref="AQ871">PERCENTILE(IF($BV$5:$BV$2729="Y",$BQ$5:$BQ$2729),$AI871)</f>
        <v>0.95548526561275127</v>
      </c>
      <c r="AR871" s="41" t="str">
        <f>IF(AI871&lt;$BJ$12,"Up","Down")</f>
        <v>Up</v>
      </c>
      <c r="AS871" s="41" t="str">
        <f>IF(AI871&lt;$BK$12,"Down","Up")</f>
        <v>Down</v>
      </c>
      <c r="AU871" s="4" t="str">
        <f>IF(AZ871=AZ872,IF(AZ871&gt;AZ870,AZ871&amp;"_O",""),AZ871&amp;"_C")</f>
        <v/>
      </c>
      <c r="AV871" s="7" t="str">
        <f>IF(RIGHT(AU871,1)="C",AX871/INDEX($AX$5:$AX$2729,MATCH(AZ871&amp;"_O",$AU$5:$AU$2729,0),1),"")</f>
        <v/>
      </c>
      <c r="AW871" s="38">
        <v>31632</v>
      </c>
      <c r="AX871" s="37">
        <v>236.88</v>
      </c>
      <c r="AY871" s="7">
        <f>AX871/AX870</f>
        <v>1.0083861904559193</v>
      </c>
      <c r="AZ871" s="4">
        <f>YEAR(AW871)</f>
        <v>1986</v>
      </c>
      <c r="BA871" s="2" t="s">
        <v>6</v>
      </c>
      <c r="BB871" s="12" t="str">
        <f>INDEX($CD$5:$CD$10,MATCH(BA871,$CC$5:$CC$10,0),1)</f>
        <v/>
      </c>
      <c r="BC871" s="12" t="str">
        <f>IF(AND(BB871="Y",AY871&gt;1),"Y","")</f>
        <v/>
      </c>
      <c r="BD871" s="12" t="str">
        <f>IF(AND(BB871="Y",AY871&lt;1),"Y","")</f>
        <v/>
      </c>
      <c r="BE871" s="12" t="str">
        <f>IF(AY871&gt;1,IF(AY870&gt;1,"Y",""),"")</f>
        <v/>
      </c>
      <c r="BF871" s="12" t="str">
        <f>IF(AY871&lt;1,IF(AY870&lt;1,"Y",""),"")</f>
        <v/>
      </c>
      <c r="BG871" s="2"/>
      <c r="BH871" s="2"/>
      <c r="BI871" s="2"/>
      <c r="BJ871" s="2"/>
      <c r="BK871" s="2"/>
      <c r="BL871" s="2"/>
      <c r="BM871" s="4" t="str">
        <f>IF(BR871=BR872,IF(BR871&gt;BR870,BR871&amp;"_O",""),BR871&amp;"_C")</f>
        <v/>
      </c>
      <c r="BN871" s="7" t="str">
        <f>IF(RIGHT(BM871,1)="C",BP871/INDEX($BP$5:$BP$2729,MATCH(BR871&amp;"_O",$BM$5:$BM$2729,0),1),"")</f>
        <v/>
      </c>
      <c r="BO871" s="38">
        <v>32031</v>
      </c>
      <c r="BP871" s="3">
        <v>446.2</v>
      </c>
      <c r="BQ871" s="7">
        <f>BP871/BP870</f>
        <v>0.99932810750279955</v>
      </c>
      <c r="BR871" s="4">
        <f>YEAR(BO871)</f>
        <v>1987</v>
      </c>
      <c r="BS871" s="2" t="s">
        <v>6</v>
      </c>
      <c r="BT871" s="12" t="str">
        <f>INDEX($CD$5:$CD$10,MATCH(BS871,$CC$5:$CC$10,0),1)</f>
        <v/>
      </c>
      <c r="BU871" s="12" t="str">
        <f>IF(AND(BT871="Y",BQ871&gt;1),"Y","")</f>
        <v/>
      </c>
      <c r="BV871" s="12" t="str">
        <f>IF(AND(BT871="Y",BQ871&lt;1),"Y","")</f>
        <v/>
      </c>
      <c r="BW871" s="12" t="str">
        <f>IF(BQ871&gt;1,IF(BQ870&gt;1,"Y",""),"")</f>
        <v/>
      </c>
      <c r="BX871" s="12" t="str">
        <f>IF(BQ871&lt;1,IF(BQ870&lt;1,"Y",""),"")</f>
        <v>Y</v>
      </c>
      <c r="BY871" s="2"/>
      <c r="BZ871" s="2"/>
      <c r="CA871" s="2"/>
    </row>
    <row r="872" spans="2:79">
      <c r="B872" s="4" t="str">
        <f>IF(G872=G873,IF(G872&gt;G871,G872&amp;"_O",""),G872&amp;"_C")</f>
        <v/>
      </c>
      <c r="C872" s="14">
        <f ca="1">RANDBETWEEN(0,1000)/1000</f>
        <v>0.45400000000000001</v>
      </c>
      <c r="D872" s="16">
        <f>D871+1</f>
        <v>868</v>
      </c>
      <c r="E872" s="10">
        <f>ROUNDDOWN(D872/52,0)+1</f>
        <v>17</v>
      </c>
      <c r="F872" s="15">
        <f>F871+7</f>
        <v>50696</v>
      </c>
      <c r="G872" s="4">
        <f>YEAR(F872)</f>
        <v>2038</v>
      </c>
      <c r="H872" s="33">
        <v>0.61399999999999999</v>
      </c>
      <c r="I872" s="33">
        <v>0.86</v>
      </c>
      <c r="J872" s="33">
        <v>0.03</v>
      </c>
      <c r="K872" s="16" t="str">
        <f>IF(M871&gt;1,"Up","Down")</f>
        <v>Down</v>
      </c>
      <c r="L872" s="16" t="str">
        <f>IF(K872="Up",IF(H872&lt;$BJ$7,"Up","Down"),IF(H872&lt;$BK$7,"Down","Up"))</f>
        <v>Up</v>
      </c>
      <c r="M872" s="17">
        <f>IF(L872="Up",INDEX($AK$5:$AK$1005,MATCH(I872,$AI$5:$AI$1005,0),1),INDEX($AL$5:$AL$1005,MATCH(J872,$AI$5:$AI$1005,0),1))</f>
        <v>1.0291914244246072</v>
      </c>
      <c r="N872" s="16" t="str">
        <f>IF(P871&gt;1,"Up","Down")</f>
        <v>Up</v>
      </c>
      <c r="O872" s="16" t="str">
        <f>IF(N872="Up",IF(H872&lt;$BJ$12,"Up","Down"),IF(H872&lt;$BK$12,"Down","Up"))</f>
        <v>Down</v>
      </c>
      <c r="P872" s="17">
        <f>IF(O872="Up",INDEX($AP$5:$AP$1005,MATCH(I872,$AI$5:$AI$1005,0),1),INDEX($AQ$5:$AQ$1005,MATCH(J872,$AI$5:$AI$1005,0),1))</f>
        <v>0.92144405062740808</v>
      </c>
      <c r="Q872" s="19">
        <f>T871</f>
        <v>98664.018251463523</v>
      </c>
      <c r="R872" s="19">
        <f>INDEX(model!$S$5:$S$35,MATCH(G872,model!$Q$5:$Q$35,0),1)*model!$O$5</f>
        <v>0</v>
      </c>
      <c r="S872" s="19">
        <f>IF(RIGHT(B872,1)="C",T871*INDEX(model!$T$5:$T$35,MATCH(G872,model!$Q$5:$Q$35,0),1),0)</f>
        <v>0</v>
      </c>
      <c r="T872" s="19">
        <f>(Q872+R872-S872)*M872</f>
        <v>101544.16148367919</v>
      </c>
      <c r="U872" s="19">
        <f>X871</f>
        <v>186571.91040641928</v>
      </c>
      <c r="V872" s="19">
        <f>INDEX(model!$S$5:$S$35,MATCH(G872,model!$Q$5:$Q$35,0),1)*model!$O$6</f>
        <v>0</v>
      </c>
      <c r="W872" s="19">
        <f>IF(RIGHT(B872,1)="C",X871*INDEX(model!$T$5:$T$35,MATCH(G872,model!$Q$5:$Q$35,0),1),0)</f>
        <v>0</v>
      </c>
      <c r="X872" s="19">
        <f>(U872+V872-W872)*P872</f>
        <v>171915.57685818485</v>
      </c>
      <c r="Y872" s="19"/>
      <c r="Z872" s="36" t="str">
        <f>K872&amp;L872</f>
        <v>DownUp</v>
      </c>
      <c r="AA872" s="36" t="str">
        <f>N872&amp;O872</f>
        <v>UpDown</v>
      </c>
      <c r="AB872" s="19"/>
      <c r="AC872" s="19"/>
      <c r="AD872" s="19"/>
      <c r="AE872" s="19"/>
      <c r="AI872" s="18">
        <f>ROUND(AI871-0.001,3)</f>
        <v>0.13300000000000001</v>
      </c>
      <c r="AJ872" s="9">
        <f t="array" ref="AJ872">PERCENTILE(IF($BB$5:$BB$2729="Y",$AY$5:$AY$2729),$AI872)</f>
        <v>0.98030442365731474</v>
      </c>
      <c r="AK872" s="9">
        <f t="array" ref="AK872">PERCENTILE(IF($BC$5:$BC$2729="Y",$AY$5:$AY$2729),$AI872)</f>
        <v>1.0031803098752112</v>
      </c>
      <c r="AL872" s="9">
        <f t="array" ref="AL872">PERCENTILE(IF($BD$5:$BD$2729="Y",$AY$5:$AY$2729),$AI872)</f>
        <v>0.9685014095580915</v>
      </c>
      <c r="AM872" s="41" t="str">
        <f>IF(AI872&lt;$BJ$7,"Up","Down")</f>
        <v>Up</v>
      </c>
      <c r="AN872" s="41" t="str">
        <f>IF(AI872&lt;$BK$7,"Down","Up")</f>
        <v>Down</v>
      </c>
      <c r="AO872" s="9">
        <f t="array" ref="AO872">PERCENTILE(IF($BT$5:$BT$2729="Y",$BQ$5:$BQ$2729),$AI872)</f>
        <v>0.97421831612948195</v>
      </c>
      <c r="AP872" s="9">
        <f t="array" ref="AP872">PERCENTILE(IF($BU$5:$BU$2729="Y",$BQ$5:$BQ$2729),$AI872)</f>
        <v>1.0043023979049821</v>
      </c>
      <c r="AQ872" s="9">
        <f t="array" ref="AQ872">PERCENTILE(IF($BV$5:$BV$2729="Y",$BQ$5:$BQ$2729),$AI872)</f>
        <v>0.95542535416010865</v>
      </c>
      <c r="AR872" s="41" t="str">
        <f>IF(AI872&lt;$BJ$12,"Up","Down")</f>
        <v>Up</v>
      </c>
      <c r="AS872" s="41" t="str">
        <f>IF(AI872&lt;$BK$12,"Down","Up")</f>
        <v>Down</v>
      </c>
      <c r="AU872" s="4" t="str">
        <f>IF(AZ872=AZ873,IF(AZ872&gt;AZ871,AZ872&amp;"_O",""),AZ872&amp;"_C")</f>
        <v/>
      </c>
      <c r="AV872" s="7" t="str">
        <f>IF(RIGHT(AU872,1)="C",AX872/INDEX($AX$5:$AX$2729,MATCH(AZ872&amp;"_O",$AU$5:$AU$2729,0),1),"")</f>
        <v/>
      </c>
      <c r="AW872" s="38">
        <v>31639</v>
      </c>
      <c r="AX872" s="37">
        <v>247.15</v>
      </c>
      <c r="AY872" s="7">
        <f>AX872/AX871</f>
        <v>1.043355285376562</v>
      </c>
      <c r="AZ872" s="4">
        <f>YEAR(AW872)</f>
        <v>1986</v>
      </c>
      <c r="BA872" s="2" t="s">
        <v>6</v>
      </c>
      <c r="BB872" s="12" t="str">
        <f>INDEX($CD$5:$CD$10,MATCH(BA872,$CC$5:$CC$10,0),1)</f>
        <v/>
      </c>
      <c r="BC872" s="12" t="str">
        <f>IF(AND(BB872="Y",AY872&gt;1),"Y","")</f>
        <v/>
      </c>
      <c r="BD872" s="12" t="str">
        <f>IF(AND(BB872="Y",AY872&lt;1),"Y","")</f>
        <v/>
      </c>
      <c r="BE872" s="12" t="str">
        <f>IF(AY872&gt;1,IF(AY871&gt;1,"Y",""),"")</f>
        <v>Y</v>
      </c>
      <c r="BF872" s="12" t="str">
        <f>IF(AY872&lt;1,IF(AY871&lt;1,"Y",""),"")</f>
        <v/>
      </c>
      <c r="BG872" s="2"/>
      <c r="BH872" s="2"/>
      <c r="BI872" s="2"/>
      <c r="BJ872" s="2"/>
      <c r="BK872" s="2"/>
      <c r="BL872" s="2"/>
      <c r="BM872" s="4" t="str">
        <f>IF(BR872=BR873,IF(BR872&gt;BR871,BR872&amp;"_O",""),BR872&amp;"_C")</f>
        <v/>
      </c>
      <c r="BN872" s="7" t="str">
        <f>IF(RIGHT(BM872,1)="C",BP872/INDEX($BP$5:$BP$2729,MATCH(BR872&amp;"_O",$BM$5:$BM$2729,0),1),"")</f>
        <v/>
      </c>
      <c r="BO872" s="38">
        <v>32038</v>
      </c>
      <c r="BP872" s="3">
        <v>440.9</v>
      </c>
      <c r="BQ872" s="7">
        <f>BP872/BP871</f>
        <v>0.98812191842223218</v>
      </c>
      <c r="BR872" s="4">
        <f>YEAR(BO872)</f>
        <v>1987</v>
      </c>
      <c r="BS872" s="2" t="s">
        <v>6</v>
      </c>
      <c r="BT872" s="12" t="str">
        <f>INDEX($CD$5:$CD$10,MATCH(BS872,$CC$5:$CC$10,0),1)</f>
        <v/>
      </c>
      <c r="BU872" s="12" t="str">
        <f>IF(AND(BT872="Y",BQ872&gt;1),"Y","")</f>
        <v/>
      </c>
      <c r="BV872" s="12" t="str">
        <f>IF(AND(BT872="Y",BQ872&lt;1),"Y","")</f>
        <v/>
      </c>
      <c r="BW872" s="12" t="str">
        <f>IF(BQ872&gt;1,IF(BQ871&gt;1,"Y",""),"")</f>
        <v/>
      </c>
      <c r="BX872" s="12" t="str">
        <f>IF(BQ872&lt;1,IF(BQ871&lt;1,"Y",""),"")</f>
        <v>Y</v>
      </c>
      <c r="BY872" s="2"/>
      <c r="BZ872" s="2"/>
      <c r="CA872" s="2"/>
    </row>
    <row r="873" spans="2:79">
      <c r="B873" s="4" t="str">
        <f>IF(G873=G874,IF(G873&gt;G872,G873&amp;"_O",""),G873&amp;"_C")</f>
        <v/>
      </c>
      <c r="C873" s="14">
        <f ca="1">RANDBETWEEN(0,1000)/1000</f>
        <v>0.24099999999999999</v>
      </c>
      <c r="D873" s="16">
        <f>D872+1</f>
        <v>869</v>
      </c>
      <c r="E873" s="10">
        <f>ROUNDDOWN(D873/52,0)+1</f>
        <v>17</v>
      </c>
      <c r="F873" s="15">
        <f>F872+7</f>
        <v>50703</v>
      </c>
      <c r="G873" s="4">
        <f>YEAR(F873)</f>
        <v>2038</v>
      </c>
      <c r="H873" s="33">
        <v>0.53800000000000003</v>
      </c>
      <c r="I873" s="33">
        <v>9.2999999999999999E-2</v>
      </c>
      <c r="J873" s="33">
        <v>0.185</v>
      </c>
      <c r="K873" s="16" t="str">
        <f>IF(M872&gt;1,"Up","Down")</f>
        <v>Up</v>
      </c>
      <c r="L873" s="16" t="str">
        <f>IF(K873="Up",IF(H873&lt;$BJ$7,"Up","Down"),IF(H873&lt;$BK$7,"Down","Up"))</f>
        <v>Up</v>
      </c>
      <c r="M873" s="17">
        <f>IF(L873="Up",INDEX($AK$5:$AK$1005,MATCH(I873,$AI$5:$AI$1005,0),1),INDEX($AL$5:$AL$1005,MATCH(J873,$AI$5:$AI$1005,0),1))</f>
        <v>1.0021707763099601</v>
      </c>
      <c r="N873" s="16" t="str">
        <f>IF(P872&gt;1,"Up","Down")</f>
        <v>Down</v>
      </c>
      <c r="O873" s="16" t="str">
        <f>IF(N873="Up",IF(H873&lt;$BJ$12,"Up","Down"),IF(H873&lt;$BK$12,"Down","Up"))</f>
        <v>Up</v>
      </c>
      <c r="P873" s="17">
        <f>IF(O873="Up",INDEX($AP$5:$AP$1005,MATCH(I873,$AI$5:$AI$1005,0),1),INDEX($AQ$5:$AQ$1005,MATCH(J873,$AI$5:$AI$1005,0),1))</f>
        <v>1.0031945782431515</v>
      </c>
      <c r="Q873" s="19">
        <f>T872</f>
        <v>101544.16148367919</v>
      </c>
      <c r="R873" s="19">
        <f>INDEX(model!$S$5:$S$35,MATCH(G873,model!$Q$5:$Q$35,0),1)*model!$O$5</f>
        <v>0</v>
      </c>
      <c r="S873" s="19">
        <f>IF(RIGHT(B873,1)="C",T872*INDEX(model!$T$5:$T$35,MATCH(G873,model!$Q$5:$Q$35,0),1),0)</f>
        <v>0</v>
      </c>
      <c r="T873" s="19">
        <f>(Q873+R873-S873)*M873</f>
        <v>101764.59114384271</v>
      </c>
      <c r="U873" s="19">
        <f>X872</f>
        <v>171915.57685818485</v>
      </c>
      <c r="V873" s="19">
        <f>INDEX(model!$S$5:$S$35,MATCH(G873,model!$Q$5:$Q$35,0),1)*model!$O$6</f>
        <v>0</v>
      </c>
      <c r="W873" s="19">
        <f>IF(RIGHT(B873,1)="C",X872*INDEX(model!$T$5:$T$35,MATCH(G873,model!$Q$5:$Q$35,0),1),0)</f>
        <v>0</v>
      </c>
      <c r="X873" s="19">
        <f>(U873+V873-W873)*P873</f>
        <v>172464.77461967486</v>
      </c>
      <c r="Y873" s="19"/>
      <c r="Z873" s="36" t="str">
        <f>K873&amp;L873</f>
        <v>UpUp</v>
      </c>
      <c r="AA873" s="36" t="str">
        <f>N873&amp;O873</f>
        <v>DownUp</v>
      </c>
      <c r="AB873" s="19"/>
      <c r="AC873" s="19"/>
      <c r="AD873" s="19"/>
      <c r="AE873" s="19"/>
      <c r="AI873" s="18">
        <f>ROUND(AI872-0.001,3)</f>
        <v>0.13200000000000001</v>
      </c>
      <c r="AJ873" s="9">
        <f t="array" ref="AJ873">PERCENTILE(IF($BB$5:$BB$2729="Y",$AY$5:$AY$2729),$AI873)</f>
        <v>0.9802589966916192</v>
      </c>
      <c r="AK873" s="9">
        <f t="array" ref="AK873">PERCENTILE(IF($BC$5:$BC$2729="Y",$AY$5:$AY$2729),$AI873)</f>
        <v>1.0031421882854972</v>
      </c>
      <c r="AL873" s="9">
        <f t="array" ref="AL873">PERCENTILE(IF($BD$5:$BD$2729="Y",$AY$5:$AY$2729),$AI873)</f>
        <v>0.96837774770181628</v>
      </c>
      <c r="AM873" s="41" t="str">
        <f>IF(AI873&lt;$BJ$7,"Up","Down")</f>
        <v>Up</v>
      </c>
      <c r="AN873" s="41" t="str">
        <f>IF(AI873&lt;$BK$7,"Down","Up")</f>
        <v>Down</v>
      </c>
      <c r="AO873" s="9">
        <f t="array" ref="AO873">PERCENTILE(IF($BT$5:$BT$2729="Y",$BQ$5:$BQ$2729),$AI873)</f>
        <v>0.9741089804522105</v>
      </c>
      <c r="AP873" s="9">
        <f t="array" ref="AP873">PERCENTILE(IF($BU$5:$BU$2729="Y",$BQ$5:$BQ$2729),$AI873)</f>
        <v>1.0042946140777695</v>
      </c>
      <c r="AQ873" s="9">
        <f t="array" ref="AQ873">PERCENTILE(IF($BV$5:$BV$2729="Y",$BQ$5:$BQ$2729),$AI873)</f>
        <v>0.95537441829510472</v>
      </c>
      <c r="AR873" s="41" t="str">
        <f>IF(AI873&lt;$BJ$12,"Up","Down")</f>
        <v>Up</v>
      </c>
      <c r="AS873" s="41" t="str">
        <f>IF(AI873&lt;$BK$12,"Down","Up")</f>
        <v>Down</v>
      </c>
      <c r="AU873" s="4" t="str">
        <f>IF(AZ873=AZ874,IF(AZ873&gt;AZ872,AZ873&amp;"_O",""),AZ873&amp;"_C")</f>
        <v/>
      </c>
      <c r="AV873" s="7" t="str">
        <f>IF(RIGHT(AU873,1)="C",AX873/INDEX($AX$5:$AX$2729,MATCH(AZ873&amp;"_O",$AU$5:$AU$2729,0),1),"")</f>
        <v/>
      </c>
      <c r="AW873" s="38">
        <v>31646</v>
      </c>
      <c r="AX873" s="37">
        <v>250.19</v>
      </c>
      <c r="AY873" s="7">
        <f>AX873/AX872</f>
        <v>1.0123002225369209</v>
      </c>
      <c r="AZ873" s="4">
        <f>YEAR(AW873)</f>
        <v>1986</v>
      </c>
      <c r="BA873" s="2" t="s">
        <v>6</v>
      </c>
      <c r="BB873" s="12" t="str">
        <f>INDEX($CD$5:$CD$10,MATCH(BA873,$CC$5:$CC$10,0),1)</f>
        <v/>
      </c>
      <c r="BC873" s="12" t="str">
        <f>IF(AND(BB873="Y",AY873&gt;1),"Y","")</f>
        <v/>
      </c>
      <c r="BD873" s="12" t="str">
        <f>IF(AND(BB873="Y",AY873&lt;1),"Y","")</f>
        <v/>
      </c>
      <c r="BE873" s="12" t="str">
        <f>IF(AY873&gt;1,IF(AY872&gt;1,"Y",""),"")</f>
        <v>Y</v>
      </c>
      <c r="BF873" s="12" t="str">
        <f>IF(AY873&lt;1,IF(AY872&lt;1,"Y",""),"")</f>
        <v/>
      </c>
      <c r="BG873" s="2"/>
      <c r="BH873" s="2"/>
      <c r="BI873" s="2"/>
      <c r="BJ873" s="2"/>
      <c r="BK873" s="2"/>
      <c r="BL873" s="2"/>
      <c r="BM873" s="4" t="str">
        <f>IF(BR873=BR874,IF(BR873&gt;BR872,BR873&amp;"_O",""),BR873&amp;"_C")</f>
        <v/>
      </c>
      <c r="BN873" s="7" t="str">
        <f>IF(RIGHT(BM873,1)="C",BP873/INDEX($BP$5:$BP$2729,MATCH(BR873&amp;"_O",$BM$5:$BM$2729,0),1),"")</f>
        <v/>
      </c>
      <c r="BO873" s="38">
        <v>32045</v>
      </c>
      <c r="BP873" s="3">
        <v>441.9</v>
      </c>
      <c r="BQ873" s="7">
        <f>BP873/BP872</f>
        <v>1.0022680880018144</v>
      </c>
      <c r="BR873" s="4">
        <f>YEAR(BO873)</f>
        <v>1987</v>
      </c>
      <c r="BS873" s="2" t="s">
        <v>6</v>
      </c>
      <c r="BT873" s="12" t="str">
        <f>INDEX($CD$5:$CD$10,MATCH(BS873,$CC$5:$CC$10,0),1)</f>
        <v/>
      </c>
      <c r="BU873" s="12" t="str">
        <f>IF(AND(BT873="Y",BQ873&gt;1),"Y","")</f>
        <v/>
      </c>
      <c r="BV873" s="12" t="str">
        <f>IF(AND(BT873="Y",BQ873&lt;1),"Y","")</f>
        <v/>
      </c>
      <c r="BW873" s="12" t="str">
        <f>IF(BQ873&gt;1,IF(BQ872&gt;1,"Y",""),"")</f>
        <v/>
      </c>
      <c r="BX873" s="12" t="str">
        <f>IF(BQ873&lt;1,IF(BQ872&lt;1,"Y",""),"")</f>
        <v/>
      </c>
      <c r="BY873" s="2"/>
      <c r="BZ873" s="2"/>
      <c r="CA873" s="2"/>
    </row>
    <row r="874" spans="2:79">
      <c r="B874" s="4" t="str">
        <f>IF(G874=G875,IF(G874&gt;G873,G874&amp;"_O",""),G874&amp;"_C")</f>
        <v/>
      </c>
      <c r="C874" s="14">
        <f ca="1">RANDBETWEEN(0,1000)/1000</f>
        <v>0.245</v>
      </c>
      <c r="D874" s="16">
        <f>D873+1</f>
        <v>870</v>
      </c>
      <c r="E874" s="10">
        <f>ROUNDDOWN(D874/52,0)+1</f>
        <v>17</v>
      </c>
      <c r="F874" s="15">
        <f>F873+7</f>
        <v>50710</v>
      </c>
      <c r="G874" s="4">
        <f>YEAR(F874)</f>
        <v>2038</v>
      </c>
      <c r="H874" s="33">
        <v>0.96</v>
      </c>
      <c r="I874" s="33">
        <v>0.25</v>
      </c>
      <c r="J874" s="33">
        <v>0.34100000000000003</v>
      </c>
      <c r="K874" s="16" t="str">
        <f>IF(M873&gt;1,"Up","Down")</f>
        <v>Up</v>
      </c>
      <c r="L874" s="16" t="str">
        <f>IF(K874="Up",IF(H874&lt;$BJ$7,"Up","Down"),IF(H874&lt;$BK$7,"Down","Up"))</f>
        <v>Down</v>
      </c>
      <c r="M874" s="17">
        <f>IF(L874="Up",INDEX($AK$5:$AK$1005,MATCH(I874,$AI$5:$AI$1005,0),1),INDEX($AL$5:$AL$1005,MATCH(J874,$AI$5:$AI$1005,0),1))</f>
        <v>0.98149575384782828</v>
      </c>
      <c r="N874" s="16" t="str">
        <f>IF(P873&gt;1,"Up","Down")</f>
        <v>Up</v>
      </c>
      <c r="O874" s="16" t="str">
        <f>IF(N874="Up",IF(H874&lt;$BJ$12,"Up","Down"),IF(H874&lt;$BK$12,"Down","Up"))</f>
        <v>Down</v>
      </c>
      <c r="P874" s="17">
        <f>IF(O874="Up",INDEX($AP$5:$AP$1005,MATCH(I874,$AI$5:$AI$1005,0),1),INDEX($AQ$5:$AQ$1005,MATCH(J874,$AI$5:$AI$1005,0),1))</f>
        <v>0.97707072677192741</v>
      </c>
      <c r="Q874" s="19">
        <f>T873</f>
        <v>101764.59114384271</v>
      </c>
      <c r="R874" s="19">
        <f>INDEX(model!$S$5:$S$35,MATCH(G874,model!$Q$5:$Q$35,0),1)*model!$O$5</f>
        <v>0</v>
      </c>
      <c r="S874" s="19">
        <f>IF(RIGHT(B874,1)="C",T873*INDEX(model!$T$5:$T$35,MATCH(G874,model!$Q$5:$Q$35,0),1),0)</f>
        <v>0</v>
      </c>
      <c r="T874" s="19">
        <f>(Q874+R874-S874)*M874</f>
        <v>99881.514099741937</v>
      </c>
      <c r="U874" s="19">
        <f>X873</f>
        <v>172464.77461967486</v>
      </c>
      <c r="V874" s="19">
        <f>INDEX(model!$S$5:$S$35,MATCH(G874,model!$Q$5:$Q$35,0),1)*model!$O$6</f>
        <v>0</v>
      </c>
      <c r="W874" s="19">
        <f>IF(RIGHT(B874,1)="C",X873*INDEX(model!$T$5:$T$35,MATCH(G874,model!$Q$5:$Q$35,0),1),0)</f>
        <v>0</v>
      </c>
      <c r="X874" s="19">
        <f>(U874+V874-W874)*P874</f>
        <v>168510.28268020239</v>
      </c>
      <c r="Y874" s="19"/>
      <c r="Z874" s="36" t="str">
        <f>K874&amp;L874</f>
        <v>UpDown</v>
      </c>
      <c r="AA874" s="36" t="str">
        <f>N874&amp;O874</f>
        <v>UpDown</v>
      </c>
      <c r="AB874" s="19"/>
      <c r="AC874" s="19"/>
      <c r="AD874" s="19"/>
      <c r="AE874" s="19"/>
      <c r="AI874" s="18">
        <f>ROUND(AI873-0.001,3)</f>
        <v>0.13100000000000001</v>
      </c>
      <c r="AJ874" s="9">
        <f t="array" ref="AJ874">PERCENTILE(IF($BB$5:$BB$2729="Y",$AY$5:$AY$2729),$AI874)</f>
        <v>0.98020258362464763</v>
      </c>
      <c r="AK874" s="9">
        <f t="array" ref="AK874">PERCENTILE(IF($BC$5:$BC$2729="Y",$AY$5:$AY$2729),$AI874)</f>
        <v>1.0031296136608741</v>
      </c>
      <c r="AL874" s="9">
        <f t="array" ref="AL874">PERCENTILE(IF($BD$5:$BD$2729="Y",$AY$5:$AY$2729),$AI874)</f>
        <v>0.96809766682955678</v>
      </c>
      <c r="AM874" s="41" t="str">
        <f>IF(AI874&lt;$BJ$7,"Up","Down")</f>
        <v>Up</v>
      </c>
      <c r="AN874" s="41" t="str">
        <f>IF(AI874&lt;$BK$7,"Down","Up")</f>
        <v>Down</v>
      </c>
      <c r="AO874" s="9">
        <f t="array" ref="AO874">PERCENTILE(IF($BT$5:$BT$2729="Y",$BQ$5:$BQ$2729),$AI874)</f>
        <v>0.97400694419019518</v>
      </c>
      <c r="AP874" s="9">
        <f t="array" ref="AP874">PERCENTILE(IF($BU$5:$BU$2729="Y",$BQ$5:$BQ$2729),$AI874)</f>
        <v>1.0042923675589266</v>
      </c>
      <c r="AQ874" s="9">
        <f t="array" ref="AQ874">PERCENTILE(IF($BV$5:$BV$2729="Y",$BQ$5:$BQ$2729),$AI874)</f>
        <v>0.95532775971116823</v>
      </c>
      <c r="AR874" s="41" t="str">
        <f>IF(AI874&lt;$BJ$12,"Up","Down")</f>
        <v>Up</v>
      </c>
      <c r="AS874" s="41" t="str">
        <f>IF(AI874&lt;$BK$12,"Down","Up")</f>
        <v>Down</v>
      </c>
      <c r="AU874" s="4" t="str">
        <f>IF(AZ874=AZ875,IF(AZ874&gt;AZ873,AZ874&amp;"_O",""),AZ874&amp;"_C")</f>
        <v/>
      </c>
      <c r="AV874" s="7" t="str">
        <f>IF(RIGHT(AU874,1)="C",AX874/INDEX($AX$5:$AX$2729,MATCH(AZ874&amp;"_O",$AU$5:$AU$2729,0),1),"")</f>
        <v/>
      </c>
      <c r="AW874" s="38">
        <v>31653</v>
      </c>
      <c r="AX874" s="37">
        <v>252.93</v>
      </c>
      <c r="AY874" s="7">
        <f>AX874/AX873</f>
        <v>1.0109516767256885</v>
      </c>
      <c r="AZ874" s="4">
        <f>YEAR(AW874)</f>
        <v>1986</v>
      </c>
      <c r="BA874" s="2" t="s">
        <v>6</v>
      </c>
      <c r="BB874" s="12" t="str">
        <f>INDEX($CD$5:$CD$10,MATCH(BA874,$CC$5:$CC$10,0),1)</f>
        <v/>
      </c>
      <c r="BC874" s="12" t="str">
        <f>IF(AND(BB874="Y",AY874&gt;1),"Y","")</f>
        <v/>
      </c>
      <c r="BD874" s="12" t="str">
        <f>IF(AND(BB874="Y",AY874&lt;1),"Y","")</f>
        <v/>
      </c>
      <c r="BE874" s="12" t="str">
        <f>IF(AY874&gt;1,IF(AY873&gt;1,"Y",""),"")</f>
        <v>Y</v>
      </c>
      <c r="BF874" s="12" t="str">
        <f>IF(AY874&lt;1,IF(AY873&lt;1,"Y",""),"")</f>
        <v/>
      </c>
      <c r="BG874" s="2"/>
      <c r="BH874" s="2"/>
      <c r="BI874" s="2"/>
      <c r="BJ874" s="2"/>
      <c r="BK874" s="2"/>
      <c r="BL874" s="2"/>
      <c r="BM874" s="4" t="str">
        <f>IF(BR874=BR875,IF(BR874&gt;BR873,BR874&amp;"_O",""),BR874&amp;"_C")</f>
        <v/>
      </c>
      <c r="BN874" s="7" t="str">
        <f>IF(RIGHT(BM874,1)="C",BP874/INDEX($BP$5:$BP$2729,MATCH(BR874&amp;"_O",$BM$5:$BM$2729,0),1),"")</f>
        <v/>
      </c>
      <c r="BO874" s="38">
        <v>32052</v>
      </c>
      <c r="BP874" s="3">
        <v>451.6</v>
      </c>
      <c r="BQ874" s="7">
        <f>BP874/BP873</f>
        <v>1.021950667571849</v>
      </c>
      <c r="BR874" s="4">
        <f>YEAR(BO874)</f>
        <v>1987</v>
      </c>
      <c r="BS874" s="2" t="s">
        <v>6</v>
      </c>
      <c r="BT874" s="12" t="str">
        <f>INDEX($CD$5:$CD$10,MATCH(BS874,$CC$5:$CC$10,0),1)</f>
        <v/>
      </c>
      <c r="BU874" s="12" t="str">
        <f>IF(AND(BT874="Y",BQ874&gt;1),"Y","")</f>
        <v/>
      </c>
      <c r="BV874" s="12" t="str">
        <f>IF(AND(BT874="Y",BQ874&lt;1),"Y","")</f>
        <v/>
      </c>
      <c r="BW874" s="12" t="str">
        <f>IF(BQ874&gt;1,IF(BQ873&gt;1,"Y",""),"")</f>
        <v>Y</v>
      </c>
      <c r="BX874" s="12" t="str">
        <f>IF(BQ874&lt;1,IF(BQ873&lt;1,"Y",""),"")</f>
        <v/>
      </c>
      <c r="BY874" s="2"/>
      <c r="BZ874" s="2"/>
      <c r="CA874" s="2"/>
    </row>
    <row r="875" spans="2:79">
      <c r="B875" s="4" t="str">
        <f>IF(G875=G876,IF(G875&gt;G874,G875&amp;"_O",""),G875&amp;"_C")</f>
        <v/>
      </c>
      <c r="C875" s="14">
        <f ca="1">RANDBETWEEN(0,1000)/1000</f>
        <v>0.624</v>
      </c>
      <c r="D875" s="16">
        <f>D874+1</f>
        <v>871</v>
      </c>
      <c r="E875" s="10">
        <f>ROUNDDOWN(D875/52,0)+1</f>
        <v>17</v>
      </c>
      <c r="F875" s="15">
        <f>F874+7</f>
        <v>50717</v>
      </c>
      <c r="G875" s="4">
        <f>YEAR(F875)</f>
        <v>2038</v>
      </c>
      <c r="H875" s="33">
        <v>0.22900000000000001</v>
      </c>
      <c r="I875" s="33">
        <v>0.122</v>
      </c>
      <c r="J875" s="33">
        <v>0.54900000000000004</v>
      </c>
      <c r="K875" s="16" t="str">
        <f>IF(M874&gt;1,"Up","Down")</f>
        <v>Down</v>
      </c>
      <c r="L875" s="16" t="str">
        <f>IF(K875="Up",IF(H875&lt;$BJ$7,"Up","Down"),IF(H875&lt;$BK$7,"Down","Up"))</f>
        <v>Down</v>
      </c>
      <c r="M875" s="17">
        <f>IF(L875="Up",INDEX($AK$5:$AK$1005,MATCH(I875,$AI$5:$AI$1005,0),1),INDEX($AL$5:$AL$1005,MATCH(J875,$AI$5:$AI$1005,0),1))</f>
        <v>0.98889620656961219</v>
      </c>
      <c r="N875" s="16" t="str">
        <f>IF(P874&gt;1,"Up","Down")</f>
        <v>Down</v>
      </c>
      <c r="O875" s="16" t="str">
        <f>IF(N875="Up",IF(H875&lt;$BJ$12,"Up","Down"),IF(H875&lt;$BK$12,"Down","Up"))</f>
        <v>Down</v>
      </c>
      <c r="P875" s="17">
        <f>IF(O875="Up",INDEX($AP$5:$AP$1005,MATCH(I875,$AI$5:$AI$1005,0),1),INDEX($AQ$5:$AQ$1005,MATCH(J875,$AI$5:$AI$1005,0),1))</f>
        <v>0.9872947812596895</v>
      </c>
      <c r="Q875" s="19">
        <f>T874</f>
        <v>99881.514099741937</v>
      </c>
      <c r="R875" s="19">
        <f>INDEX(model!$S$5:$S$35,MATCH(G875,model!$Q$5:$Q$35,0),1)*model!$O$5</f>
        <v>0</v>
      </c>
      <c r="S875" s="19">
        <f>IF(RIGHT(B875,1)="C",T874*INDEX(model!$T$5:$T$35,MATCH(G875,model!$Q$5:$Q$35,0),1),0)</f>
        <v>0</v>
      </c>
      <c r="T875" s="19">
        <f>(Q875+R875-S875)*M875</f>
        <v>98772.450399664041</v>
      </c>
      <c r="U875" s="19">
        <f>X874</f>
        <v>168510.28268020239</v>
      </c>
      <c r="V875" s="19">
        <f>INDEX(model!$S$5:$S$35,MATCH(G875,model!$Q$5:$Q$35,0),1)*model!$O$6</f>
        <v>0</v>
      </c>
      <c r="W875" s="19">
        <f>IF(RIGHT(B875,1)="C",X874*INDEX(model!$T$5:$T$35,MATCH(G875,model!$Q$5:$Q$35,0),1),0)</f>
        <v>0</v>
      </c>
      <c r="X875" s="19">
        <f>(U875+V875-W875)*P875</f>
        <v>166369.32267875888</v>
      </c>
      <c r="Y875" s="19"/>
      <c r="Z875" s="36" t="str">
        <f>K875&amp;L875</f>
        <v>DownDown</v>
      </c>
      <c r="AA875" s="36" t="str">
        <f>N875&amp;O875</f>
        <v>DownDown</v>
      </c>
      <c r="AB875" s="19"/>
      <c r="AC875" s="19"/>
      <c r="AD875" s="19"/>
      <c r="AE875" s="19"/>
      <c r="AI875" s="18">
        <f>ROUND(AI874-0.001,3)</f>
        <v>0.13</v>
      </c>
      <c r="AJ875" s="9">
        <f t="array" ref="AJ875">PERCENTILE(IF($BB$5:$BB$2729="Y",$AY$5:$AY$2729),$AI875)</f>
        <v>0.98010358873962355</v>
      </c>
      <c r="AK875" s="9">
        <f t="array" ref="AK875">PERCENTILE(IF($BC$5:$BC$2729="Y",$AY$5:$AY$2729),$AI875)</f>
        <v>1.003112161462306</v>
      </c>
      <c r="AL875" s="9">
        <f t="array" ref="AL875">PERCENTILE(IF($BD$5:$BD$2729="Y",$AY$5:$AY$2729),$AI875)</f>
        <v>0.96792909272128025</v>
      </c>
      <c r="AM875" s="41" t="str">
        <f>IF(AI875&lt;$BJ$7,"Up","Down")</f>
        <v>Up</v>
      </c>
      <c r="AN875" s="41" t="str">
        <f>IF(AI875&lt;$BK$7,"Down","Up")</f>
        <v>Down</v>
      </c>
      <c r="AO875" s="9">
        <f t="array" ref="AO875">PERCENTILE(IF($BT$5:$BT$2729="Y",$BQ$5:$BQ$2729),$AI875)</f>
        <v>0.97377369265043734</v>
      </c>
      <c r="AP875" s="9">
        <f t="array" ref="AP875">PERCENTILE(IF($BU$5:$BU$2729="Y",$BQ$5:$BQ$2729),$AI875)</f>
        <v>1.0042787956489712</v>
      </c>
      <c r="AQ875" s="9">
        <f t="array" ref="AQ875">PERCENTILE(IF($BV$5:$BV$2729="Y",$BQ$5:$BQ$2729),$AI875)</f>
        <v>0.95515546551921604</v>
      </c>
      <c r="AR875" s="41" t="str">
        <f>IF(AI875&lt;$BJ$12,"Up","Down")</f>
        <v>Up</v>
      </c>
      <c r="AS875" s="41" t="str">
        <f>IF(AI875&lt;$BK$12,"Down","Up")</f>
        <v>Down</v>
      </c>
      <c r="AU875" s="4" t="str">
        <f>IF(AZ875=AZ876,IF(AZ875&gt;AZ874,AZ875&amp;"_O",""),AZ875&amp;"_C")</f>
        <v/>
      </c>
      <c r="AV875" s="7" t="str">
        <f>IF(RIGHT(AU875,1)="C",AX875/INDEX($AX$5:$AX$2729,MATCH(AZ875&amp;"_O",$AU$5:$AU$2729,0),1),"")</f>
        <v/>
      </c>
      <c r="AW875" s="38">
        <v>31660</v>
      </c>
      <c r="AX875" s="37">
        <v>250.47</v>
      </c>
      <c r="AY875" s="7">
        <f>AX875/AX874</f>
        <v>0.99027398885067008</v>
      </c>
      <c r="AZ875" s="4">
        <f>YEAR(AW875)</f>
        <v>1986</v>
      </c>
      <c r="BA875" s="2" t="s">
        <v>6</v>
      </c>
      <c r="BB875" s="12" t="str">
        <f>INDEX($CD$5:$CD$10,MATCH(BA875,$CC$5:$CC$10,0),1)</f>
        <v/>
      </c>
      <c r="BC875" s="12" t="str">
        <f>IF(AND(BB875="Y",AY875&gt;1),"Y","")</f>
        <v/>
      </c>
      <c r="BD875" s="12" t="str">
        <f>IF(AND(BB875="Y",AY875&lt;1),"Y","")</f>
        <v/>
      </c>
      <c r="BE875" s="12" t="str">
        <f>IF(AY875&gt;1,IF(AY874&gt;1,"Y",""),"")</f>
        <v/>
      </c>
      <c r="BF875" s="12" t="str">
        <f>IF(AY875&lt;1,IF(AY874&lt;1,"Y",""),"")</f>
        <v/>
      </c>
      <c r="BG875" s="2"/>
      <c r="BH875" s="2"/>
      <c r="BI875" s="2"/>
      <c r="BJ875" s="2"/>
      <c r="BK875" s="2"/>
      <c r="BL875" s="2"/>
      <c r="BM875" s="4" t="str">
        <f>IF(BR875=BR876,IF(BR875&gt;BR874,BR875&amp;"_O",""),BR875&amp;"_C")</f>
        <v/>
      </c>
      <c r="BN875" s="7" t="str">
        <f>IF(RIGHT(BM875,1)="C",BP875/INDEX($BP$5:$BP$2729,MATCH(BR875&amp;"_O",$BM$5:$BM$2729,0),1),"")</f>
        <v/>
      </c>
      <c r="BO875" s="38">
        <v>32059</v>
      </c>
      <c r="BP875" s="3">
        <v>438.4</v>
      </c>
      <c r="BQ875" s="7">
        <f>BP875/BP874</f>
        <v>0.97077059344552696</v>
      </c>
      <c r="BR875" s="4">
        <f>YEAR(BO875)</f>
        <v>1987</v>
      </c>
      <c r="BS875" s="2" t="s">
        <v>6</v>
      </c>
      <c r="BT875" s="12" t="str">
        <f>INDEX($CD$5:$CD$10,MATCH(BS875,$CC$5:$CC$10,0),1)</f>
        <v/>
      </c>
      <c r="BU875" s="12" t="str">
        <f>IF(AND(BT875="Y",BQ875&gt;1),"Y","")</f>
        <v/>
      </c>
      <c r="BV875" s="12" t="str">
        <f>IF(AND(BT875="Y",BQ875&lt;1),"Y","")</f>
        <v/>
      </c>
      <c r="BW875" s="12" t="str">
        <f>IF(BQ875&gt;1,IF(BQ874&gt;1,"Y",""),"")</f>
        <v/>
      </c>
      <c r="BX875" s="12" t="str">
        <f>IF(BQ875&lt;1,IF(BQ874&lt;1,"Y",""),"")</f>
        <v/>
      </c>
      <c r="BY875" s="2"/>
      <c r="BZ875" s="2"/>
      <c r="CA875" s="2"/>
    </row>
    <row r="876" spans="2:79">
      <c r="B876" s="4" t="str">
        <f>IF(G876=G877,IF(G876&gt;G875,G876&amp;"_O",""),G876&amp;"_C")</f>
        <v/>
      </c>
      <c r="C876" s="14">
        <f ca="1">RANDBETWEEN(0,1000)/1000</f>
        <v>0.52800000000000002</v>
      </c>
      <c r="D876" s="16">
        <f>D875+1</f>
        <v>872</v>
      </c>
      <c r="E876" s="10">
        <f>ROUNDDOWN(D876/52,0)+1</f>
        <v>17</v>
      </c>
      <c r="F876" s="15">
        <f>F875+7</f>
        <v>50724</v>
      </c>
      <c r="G876" s="4">
        <f>YEAR(F876)</f>
        <v>2038</v>
      </c>
      <c r="H876" s="33">
        <v>0.72199999999999998</v>
      </c>
      <c r="I876" s="33">
        <v>7.4999999999999997E-2</v>
      </c>
      <c r="J876" s="33">
        <v>0.17799999999999999</v>
      </c>
      <c r="K876" s="16" t="str">
        <f>IF(M875&gt;1,"Up","Down")</f>
        <v>Down</v>
      </c>
      <c r="L876" s="16" t="str">
        <f>IF(K876="Up",IF(H876&lt;$BJ$7,"Up","Down"),IF(H876&lt;$BK$7,"Down","Up"))</f>
        <v>Up</v>
      </c>
      <c r="M876" s="17">
        <f>IF(L876="Up",INDEX($AK$5:$AK$1005,MATCH(I876,$AI$5:$AI$1005,0),1),INDEX($AL$5:$AL$1005,MATCH(J876,$AI$5:$AI$1005,0),1))</f>
        <v>1.0016538164818056</v>
      </c>
      <c r="N876" s="16" t="str">
        <f>IF(P875&gt;1,"Up","Down")</f>
        <v>Down</v>
      </c>
      <c r="O876" s="16" t="str">
        <f>IF(N876="Up",IF(H876&lt;$BJ$12,"Up","Down"),IF(H876&lt;$BK$12,"Down","Up"))</f>
        <v>Up</v>
      </c>
      <c r="P876" s="17">
        <f>IF(O876="Up",INDEX($AP$5:$AP$1005,MATCH(I876,$AI$5:$AI$1005,0),1),INDEX($AQ$5:$AQ$1005,MATCH(J876,$AI$5:$AI$1005,0),1))</f>
        <v>1.0024956434756096</v>
      </c>
      <c r="Q876" s="19">
        <f>T875</f>
        <v>98772.450399664041</v>
      </c>
      <c r="R876" s="19">
        <f>INDEX(model!$S$5:$S$35,MATCH(G876,model!$Q$5:$Q$35,0),1)*model!$O$5</f>
        <v>0</v>
      </c>
      <c r="S876" s="19">
        <f>IF(RIGHT(B876,1)="C",T875*INDEX(model!$T$5:$T$35,MATCH(G876,model!$Q$5:$Q$35,0),1),0)</f>
        <v>0</v>
      </c>
      <c r="T876" s="19">
        <f>(Q876+R876-S876)*M876</f>
        <v>98935.801906083332</v>
      </c>
      <c r="U876" s="19">
        <f>X875</f>
        <v>166369.32267875888</v>
      </c>
      <c r="V876" s="19">
        <f>INDEX(model!$S$5:$S$35,MATCH(G876,model!$Q$5:$Q$35,0),1)*model!$O$6</f>
        <v>0</v>
      </c>
      <c r="W876" s="19">
        <f>IF(RIGHT(B876,1)="C",X875*INDEX(model!$T$5:$T$35,MATCH(G876,model!$Q$5:$Q$35,0),1),0)</f>
        <v>0</v>
      </c>
      <c r="X876" s="19">
        <f>(U876+V876-W876)*P876</f>
        <v>166784.52119344371</v>
      </c>
      <c r="Y876" s="19"/>
      <c r="Z876" s="36" t="str">
        <f>K876&amp;L876</f>
        <v>DownUp</v>
      </c>
      <c r="AA876" s="36" t="str">
        <f>N876&amp;O876</f>
        <v>DownUp</v>
      </c>
      <c r="AB876" s="19"/>
      <c r="AC876" s="19"/>
      <c r="AD876" s="19"/>
      <c r="AE876" s="19"/>
      <c r="AI876" s="18">
        <f>ROUND(AI875-0.001,3)</f>
        <v>0.129</v>
      </c>
      <c r="AJ876" s="9">
        <f t="array" ref="AJ876">PERCENTILE(IF($BB$5:$BB$2729="Y",$AY$5:$AY$2729),$AI876)</f>
        <v>0.98005344149577756</v>
      </c>
      <c r="AK876" s="9">
        <f t="array" ref="AK876">PERCENTILE(IF($BC$5:$BC$2729="Y",$AY$5:$AY$2729),$AI876)</f>
        <v>1.0030859466576802</v>
      </c>
      <c r="AL876" s="9">
        <f t="array" ref="AL876">PERCENTILE(IF($BD$5:$BD$2729="Y",$AY$5:$AY$2729),$AI876)</f>
        <v>0.96778896571874762</v>
      </c>
      <c r="AM876" s="41" t="str">
        <f>IF(AI876&lt;$BJ$7,"Up","Down")</f>
        <v>Up</v>
      </c>
      <c r="AN876" s="41" t="str">
        <f>IF(AI876&lt;$BK$7,"Down","Up")</f>
        <v>Down</v>
      </c>
      <c r="AO876" s="9">
        <f t="array" ref="AO876">PERCENTILE(IF($BT$5:$BT$2729="Y",$BQ$5:$BQ$2729),$AI876)</f>
        <v>0.97371471259267783</v>
      </c>
      <c r="AP876" s="9">
        <f t="array" ref="AP876">PERCENTILE(IF($BU$5:$BU$2729="Y",$BQ$5:$BQ$2729),$AI876)</f>
        <v>1.0042600842078171</v>
      </c>
      <c r="AQ876" s="9">
        <f t="array" ref="AQ876">PERCENTILE(IF($BV$5:$BV$2729="Y",$BQ$5:$BQ$2729),$AI876)</f>
        <v>0.95501748724341939</v>
      </c>
      <c r="AR876" s="41" t="str">
        <f>IF(AI876&lt;$BJ$12,"Up","Down")</f>
        <v>Up</v>
      </c>
      <c r="AS876" s="41" t="str">
        <f>IF(AI876&lt;$BK$12,"Down","Up")</f>
        <v>Down</v>
      </c>
      <c r="AU876" s="4" t="str">
        <f>IF(AZ876=AZ877,IF(AZ876&gt;AZ875,AZ876&amp;"_O",""),AZ876&amp;"_C")</f>
        <v/>
      </c>
      <c r="AV876" s="7" t="str">
        <f>IF(RIGHT(AU876,1)="C",AX876/INDEX($AX$5:$AX$2729,MATCH(AZ876&amp;"_O",$AU$5:$AU$2729,0),1),"")</f>
        <v/>
      </c>
      <c r="AW876" s="38">
        <v>31667</v>
      </c>
      <c r="AX876" s="37">
        <v>230.67</v>
      </c>
      <c r="AY876" s="7">
        <f>AX876/AX875</f>
        <v>0.92094861660079042</v>
      </c>
      <c r="AZ876" s="4">
        <f>YEAR(AW876)</f>
        <v>1986</v>
      </c>
      <c r="BA876" s="2" t="s">
        <v>6</v>
      </c>
      <c r="BB876" s="12" t="str">
        <f>INDEX($CD$5:$CD$10,MATCH(BA876,$CC$5:$CC$10,0),1)</f>
        <v/>
      </c>
      <c r="BC876" s="12" t="str">
        <f>IF(AND(BB876="Y",AY876&gt;1),"Y","")</f>
        <v/>
      </c>
      <c r="BD876" s="12" t="str">
        <f>IF(AND(BB876="Y",AY876&lt;1),"Y","")</f>
        <v/>
      </c>
      <c r="BE876" s="12" t="str">
        <f>IF(AY876&gt;1,IF(AY875&gt;1,"Y",""),"")</f>
        <v/>
      </c>
      <c r="BF876" s="12" t="str">
        <f>IF(AY876&lt;1,IF(AY875&lt;1,"Y",""),"")</f>
        <v>Y</v>
      </c>
      <c r="BG876" s="2"/>
      <c r="BH876" s="2"/>
      <c r="BI876" s="2"/>
      <c r="BJ876" s="2"/>
      <c r="BK876" s="2"/>
      <c r="BL876" s="2"/>
      <c r="BM876" s="4" t="str">
        <f>IF(BR876=BR877,IF(BR876&gt;BR875,BR876&amp;"_O",""),BR876&amp;"_C")</f>
        <v/>
      </c>
      <c r="BN876" s="7" t="str">
        <f>IF(RIGHT(BM876,1)="C",BP876/INDEX($BP$5:$BP$2729,MATCH(BR876&amp;"_O",$BM$5:$BM$2729,0),1),"")</f>
        <v/>
      </c>
      <c r="BO876" s="38">
        <v>32066</v>
      </c>
      <c r="BP876" s="3">
        <v>406.3</v>
      </c>
      <c r="BQ876" s="7">
        <f>BP876/BP875</f>
        <v>0.92677919708029199</v>
      </c>
      <c r="BR876" s="4">
        <f>YEAR(BO876)</f>
        <v>1987</v>
      </c>
      <c r="BS876" s="2" t="s">
        <v>6</v>
      </c>
      <c r="BT876" s="12" t="str">
        <f>INDEX($CD$5:$CD$10,MATCH(BS876,$CC$5:$CC$10,0),1)</f>
        <v/>
      </c>
      <c r="BU876" s="12" t="str">
        <f>IF(AND(BT876="Y",BQ876&gt;1),"Y","")</f>
        <v/>
      </c>
      <c r="BV876" s="12" t="str">
        <f>IF(AND(BT876="Y",BQ876&lt;1),"Y","")</f>
        <v/>
      </c>
      <c r="BW876" s="12" t="str">
        <f>IF(BQ876&gt;1,IF(BQ875&gt;1,"Y",""),"")</f>
        <v/>
      </c>
      <c r="BX876" s="12" t="str">
        <f>IF(BQ876&lt;1,IF(BQ875&lt;1,"Y",""),"")</f>
        <v>Y</v>
      </c>
      <c r="BY876" s="2"/>
      <c r="BZ876" s="2"/>
      <c r="CA876" s="2"/>
    </row>
    <row r="877" spans="2:79">
      <c r="B877" s="4" t="str">
        <f>IF(G877=G878,IF(G877&gt;G876,G877&amp;"_O",""),G877&amp;"_C")</f>
        <v/>
      </c>
      <c r="C877" s="14">
        <f ca="1">RANDBETWEEN(0,1000)/1000</f>
        <v>0.27800000000000002</v>
      </c>
      <c r="D877" s="16">
        <f>D876+1</f>
        <v>873</v>
      </c>
      <c r="E877" s="10">
        <f>ROUNDDOWN(D877/52,0)+1</f>
        <v>17</v>
      </c>
      <c r="F877" s="15">
        <f>F876+7</f>
        <v>50731</v>
      </c>
      <c r="G877" s="4">
        <f>YEAR(F877)</f>
        <v>2038</v>
      </c>
      <c r="H877" s="33">
        <v>0.51900000000000002</v>
      </c>
      <c r="I877" s="33">
        <v>0.71799999999999997</v>
      </c>
      <c r="J877" s="33">
        <v>0.83</v>
      </c>
      <c r="K877" s="16" t="str">
        <f>IF(M876&gt;1,"Up","Down")</f>
        <v>Up</v>
      </c>
      <c r="L877" s="16" t="str">
        <f>IF(K877="Up",IF(H877&lt;$BJ$7,"Up","Down"),IF(H877&lt;$BK$7,"Down","Up"))</f>
        <v>Up</v>
      </c>
      <c r="M877" s="17">
        <f>IF(L877="Up",INDEX($AK$5:$AK$1005,MATCH(I877,$AI$5:$AI$1005,0),1),INDEX($AL$5:$AL$1005,MATCH(J877,$AI$5:$AI$1005,0),1))</f>
        <v>1.0197040175331329</v>
      </c>
      <c r="N877" s="16" t="str">
        <f>IF(P876&gt;1,"Up","Down")</f>
        <v>Up</v>
      </c>
      <c r="O877" s="16" t="str">
        <f>IF(N877="Up",IF(H877&lt;$BJ$12,"Up","Down"),IF(H877&lt;$BK$12,"Down","Up"))</f>
        <v>Up</v>
      </c>
      <c r="P877" s="17">
        <f>IF(O877="Up",INDEX($AP$5:$AP$1005,MATCH(I877,$AI$5:$AI$1005,0),1),INDEX($AQ$5:$AQ$1005,MATCH(J877,$AI$5:$AI$1005,0),1))</f>
        <v>1.0270580857865093</v>
      </c>
      <c r="Q877" s="19">
        <f>T876</f>
        <v>98935.801906083332</v>
      </c>
      <c r="R877" s="19">
        <f>INDEX(model!$S$5:$S$35,MATCH(G877,model!$Q$5:$Q$35,0),1)*model!$O$5</f>
        <v>0</v>
      </c>
      <c r="S877" s="19">
        <f>IF(RIGHT(B877,1)="C",T876*INDEX(model!$T$5:$T$35,MATCH(G877,model!$Q$5:$Q$35,0),1),0)</f>
        <v>0</v>
      </c>
      <c r="T877" s="19">
        <f>(Q877+R877-S877)*M877</f>
        <v>100885.23468149536</v>
      </c>
      <c r="U877" s="19">
        <f>X876</f>
        <v>166784.52119344371</v>
      </c>
      <c r="V877" s="19">
        <f>INDEX(model!$S$5:$S$35,MATCH(G877,model!$Q$5:$Q$35,0),1)*model!$O$6</f>
        <v>0</v>
      </c>
      <c r="W877" s="19">
        <f>IF(RIGHT(B877,1)="C",X876*INDEX(model!$T$5:$T$35,MATCH(G877,model!$Q$5:$Q$35,0),1),0)</f>
        <v>0</v>
      </c>
      <c r="X877" s="19">
        <f>(U877+V877-W877)*P877</f>
        <v>171297.39107575777</v>
      </c>
      <c r="Y877" s="19"/>
      <c r="Z877" s="36" t="str">
        <f>K877&amp;L877</f>
        <v>UpUp</v>
      </c>
      <c r="AA877" s="36" t="str">
        <f>N877&amp;O877</f>
        <v>UpUp</v>
      </c>
      <c r="AB877" s="19"/>
      <c r="AC877" s="19"/>
      <c r="AD877" s="19"/>
      <c r="AE877" s="19"/>
      <c r="AI877" s="18">
        <f>ROUND(AI876-0.001,3)</f>
        <v>0.128</v>
      </c>
      <c r="AJ877" s="9">
        <f t="array" ref="AJ877">PERCENTILE(IF($BB$5:$BB$2729="Y",$AY$5:$AY$2729),$AI877)</f>
        <v>0.9797251987854565</v>
      </c>
      <c r="AK877" s="9">
        <f t="array" ref="AK877">PERCENTILE(IF($BC$5:$BC$2729="Y",$AY$5:$AY$2729),$AI877)</f>
        <v>1.003080125206689</v>
      </c>
      <c r="AL877" s="9">
        <f t="array" ref="AL877">PERCENTILE(IF($BD$5:$BD$2729="Y",$AY$5:$AY$2729),$AI877)</f>
        <v>0.96762747801451221</v>
      </c>
      <c r="AM877" s="41" t="str">
        <f>IF(AI877&lt;$BJ$7,"Up","Down")</f>
        <v>Up</v>
      </c>
      <c r="AN877" s="41" t="str">
        <f>IF(AI877&lt;$BK$7,"Down","Up")</f>
        <v>Down</v>
      </c>
      <c r="AO877" s="9">
        <f t="array" ref="AO877">PERCENTILE(IF($BT$5:$BT$2729="Y",$BQ$5:$BQ$2729),$AI877)</f>
        <v>0.97348723688822625</v>
      </c>
      <c r="AP877" s="9">
        <f t="array" ref="AP877">PERCENTILE(IF($BU$5:$BU$2729="Y",$BQ$5:$BQ$2729),$AI877)</f>
        <v>1.0042157190564716</v>
      </c>
      <c r="AQ877" s="9">
        <f t="array" ref="AQ877">PERCENTILE(IF($BV$5:$BV$2729="Y",$BQ$5:$BQ$2729),$AI877)</f>
        <v>0.95496816031233533</v>
      </c>
      <c r="AR877" s="41" t="str">
        <f>IF(AI877&lt;$BJ$12,"Up","Down")</f>
        <v>Up</v>
      </c>
      <c r="AS877" s="41" t="str">
        <f>IF(AI877&lt;$BK$12,"Down","Up")</f>
        <v>Down</v>
      </c>
      <c r="AU877" s="4" t="str">
        <f>IF(AZ877=AZ878,IF(AZ877&gt;AZ876,AZ877&amp;"_O",""),AZ877&amp;"_C")</f>
        <v/>
      </c>
      <c r="AV877" s="7" t="str">
        <f>IF(RIGHT(AU877,1)="C",AX877/INDEX($AX$5:$AX$2729,MATCH(AZ877&amp;"_O",$AU$5:$AU$2729,0),1),"")</f>
        <v/>
      </c>
      <c r="AW877" s="38">
        <v>31674</v>
      </c>
      <c r="AX877" s="37">
        <v>232.21</v>
      </c>
      <c r="AY877" s="7">
        <f>AX877/AX876</f>
        <v>1.0066762041010968</v>
      </c>
      <c r="AZ877" s="4">
        <f>YEAR(AW877)</f>
        <v>1986</v>
      </c>
      <c r="BA877" s="2" t="s">
        <v>6</v>
      </c>
      <c r="BB877" s="12" t="str">
        <f>INDEX($CD$5:$CD$10,MATCH(BA877,$CC$5:$CC$10,0),1)</f>
        <v/>
      </c>
      <c r="BC877" s="12" t="str">
        <f>IF(AND(BB877="Y",AY877&gt;1),"Y","")</f>
        <v/>
      </c>
      <c r="BD877" s="12" t="str">
        <f>IF(AND(BB877="Y",AY877&lt;1),"Y","")</f>
        <v/>
      </c>
      <c r="BE877" s="12" t="str">
        <f>IF(AY877&gt;1,IF(AY876&gt;1,"Y",""),"")</f>
        <v/>
      </c>
      <c r="BF877" s="12" t="str">
        <f>IF(AY877&lt;1,IF(AY876&lt;1,"Y",""),"")</f>
        <v/>
      </c>
      <c r="BG877" s="2"/>
      <c r="BH877" s="2"/>
      <c r="BI877" s="2"/>
      <c r="BJ877" s="2"/>
      <c r="BK877" s="2"/>
      <c r="BL877" s="2"/>
      <c r="BM877" s="4" t="str">
        <f>IF(BR877=BR878,IF(BR877&gt;BR876,BR877&amp;"_O",""),BR877&amp;"_C")</f>
        <v/>
      </c>
      <c r="BN877" s="7" t="str">
        <f>IF(RIGHT(BM877,1)="C",BP877/INDEX($BP$5:$BP$2729,MATCH(BR877&amp;"_O",$BM$5:$BM$2729,0),1),"")</f>
        <v/>
      </c>
      <c r="BO877" s="38">
        <v>32073</v>
      </c>
      <c r="BP877" s="3">
        <v>328.5</v>
      </c>
      <c r="BQ877" s="7">
        <f>BP877/BP876</f>
        <v>0.80851587496923449</v>
      </c>
      <c r="BR877" s="4">
        <f>YEAR(BO877)</f>
        <v>1987</v>
      </c>
      <c r="BS877" s="2" t="s">
        <v>6</v>
      </c>
      <c r="BT877" s="12" t="str">
        <f>INDEX($CD$5:$CD$10,MATCH(BS877,$CC$5:$CC$10,0),1)</f>
        <v/>
      </c>
      <c r="BU877" s="12" t="str">
        <f>IF(AND(BT877="Y",BQ877&gt;1),"Y","")</f>
        <v/>
      </c>
      <c r="BV877" s="12" t="str">
        <f>IF(AND(BT877="Y",BQ877&lt;1),"Y","")</f>
        <v/>
      </c>
      <c r="BW877" s="12" t="str">
        <f>IF(BQ877&gt;1,IF(BQ876&gt;1,"Y",""),"")</f>
        <v/>
      </c>
      <c r="BX877" s="12" t="str">
        <f>IF(BQ877&lt;1,IF(BQ876&lt;1,"Y",""),"")</f>
        <v>Y</v>
      </c>
      <c r="BY877" s="2"/>
      <c r="BZ877" s="2"/>
      <c r="CA877" s="2"/>
    </row>
    <row r="878" spans="2:79">
      <c r="B878" s="4" t="str">
        <f>IF(G878=G879,IF(G878&gt;G877,G878&amp;"_O",""),G878&amp;"_C")</f>
        <v/>
      </c>
      <c r="C878" s="14">
        <f ca="1">RANDBETWEEN(0,1000)/1000</f>
        <v>0.16700000000000001</v>
      </c>
      <c r="D878" s="16">
        <f>D877+1</f>
        <v>874</v>
      </c>
      <c r="E878" s="10">
        <f>ROUNDDOWN(D878/52,0)+1</f>
        <v>17</v>
      </c>
      <c r="F878" s="15">
        <f>F877+7</f>
        <v>50738</v>
      </c>
      <c r="G878" s="4">
        <f>YEAR(F878)</f>
        <v>2038</v>
      </c>
      <c r="H878" s="33">
        <v>0.26200000000000001</v>
      </c>
      <c r="I878" s="33">
        <v>0.94699999999999995</v>
      </c>
      <c r="J878" s="33">
        <v>0.96899999999999997</v>
      </c>
      <c r="K878" s="16" t="str">
        <f>IF(M877&gt;1,"Up","Down")</f>
        <v>Up</v>
      </c>
      <c r="L878" s="16" t="str">
        <f>IF(K878="Up",IF(H878&lt;$BJ$7,"Up","Down"),IF(H878&lt;$BK$7,"Down","Up"))</f>
        <v>Up</v>
      </c>
      <c r="M878" s="17">
        <f>IF(L878="Up",INDEX($AK$5:$AK$1005,MATCH(I878,$AI$5:$AI$1005,0),1),INDEX($AL$5:$AL$1005,MATCH(J878,$AI$5:$AI$1005,0),1))</f>
        <v>1.0415034608854072</v>
      </c>
      <c r="N878" s="16" t="str">
        <f>IF(P877&gt;1,"Up","Down")</f>
        <v>Up</v>
      </c>
      <c r="O878" s="16" t="str">
        <f>IF(N878="Up",IF(H878&lt;$BJ$12,"Up","Down"),IF(H878&lt;$BK$12,"Down","Up"))</f>
        <v>Up</v>
      </c>
      <c r="P878" s="17">
        <f>IF(O878="Up",INDEX($AP$5:$AP$1005,MATCH(I878,$AI$5:$AI$1005,0),1),INDEX($AQ$5:$AQ$1005,MATCH(J878,$AI$5:$AI$1005,0),1))</f>
        <v>1.0534916513199331</v>
      </c>
      <c r="Q878" s="19">
        <f>T877</f>
        <v>100885.23468149536</v>
      </c>
      <c r="R878" s="19">
        <f>INDEX(model!$S$5:$S$35,MATCH(G878,model!$Q$5:$Q$35,0),1)*model!$O$5</f>
        <v>0</v>
      </c>
      <c r="S878" s="19">
        <f>IF(RIGHT(B878,1)="C",T877*INDEX(model!$T$5:$T$35,MATCH(G878,model!$Q$5:$Q$35,0),1),0)</f>
        <v>0</v>
      </c>
      <c r="T878" s="19">
        <f>(Q878+R878-S878)*M878</f>
        <v>105072.32107301394</v>
      </c>
      <c r="U878" s="19">
        <f>X877</f>
        <v>171297.39107575777</v>
      </c>
      <c r="V878" s="19">
        <f>INDEX(model!$S$5:$S$35,MATCH(G878,model!$Q$5:$Q$35,0),1)*model!$O$6</f>
        <v>0</v>
      </c>
      <c r="W878" s="19">
        <f>IF(RIGHT(B878,1)="C",X877*INDEX(model!$T$5:$T$35,MATCH(G878,model!$Q$5:$Q$35,0),1),0)</f>
        <v>0</v>
      </c>
      <c r="X878" s="19">
        <f>(U878+V878-W878)*P878</f>
        <v>180460.37139119642</v>
      </c>
      <c r="Y878" s="19"/>
      <c r="Z878" s="36" t="str">
        <f>K878&amp;L878</f>
        <v>UpUp</v>
      </c>
      <c r="AA878" s="36" t="str">
        <f>N878&amp;O878</f>
        <v>UpUp</v>
      </c>
      <c r="AB878" s="19"/>
      <c r="AC878" s="19"/>
      <c r="AD878" s="19"/>
      <c r="AE878" s="19"/>
      <c r="AI878" s="18">
        <f>ROUND(AI877-0.001,3)</f>
        <v>0.127</v>
      </c>
      <c r="AJ878" s="9">
        <f t="array" ref="AJ878">PERCENTILE(IF($BB$5:$BB$2729="Y",$AY$5:$AY$2729),$AI878)</f>
        <v>0.97969480846293289</v>
      </c>
      <c r="AK878" s="9">
        <f t="array" ref="AK878">PERCENTILE(IF($BC$5:$BC$2729="Y",$AY$5:$AY$2729),$AI878)</f>
        <v>1.0030669854561369</v>
      </c>
      <c r="AL878" s="9">
        <f t="array" ref="AL878">PERCENTILE(IF($BD$5:$BD$2729="Y",$AY$5:$AY$2729),$AI878)</f>
        <v>0.96711161916961597</v>
      </c>
      <c r="AM878" s="41" t="str">
        <f>IF(AI878&lt;$BJ$7,"Up","Down")</f>
        <v>Up</v>
      </c>
      <c r="AN878" s="41" t="str">
        <f>IF(AI878&lt;$BK$7,"Down","Up")</f>
        <v>Down</v>
      </c>
      <c r="AO878" s="9">
        <f t="array" ref="AO878">PERCENTILE(IF($BT$5:$BT$2729="Y",$BQ$5:$BQ$2729),$AI878)</f>
        <v>0.973414727136236</v>
      </c>
      <c r="AP878" s="9">
        <f t="array" ref="AP878">PERCENTILE(IF($BU$5:$BU$2729="Y",$BQ$5:$BQ$2729),$AI878)</f>
        <v>1.0041960025034773</v>
      </c>
      <c r="AQ878" s="9">
        <f t="array" ref="AQ878">PERCENTILE(IF($BV$5:$BV$2729="Y",$BQ$5:$BQ$2729),$AI878)</f>
        <v>0.95489212985857275</v>
      </c>
      <c r="AR878" s="41" t="str">
        <f>IF(AI878&lt;$BJ$12,"Up","Down")</f>
        <v>Up</v>
      </c>
      <c r="AS878" s="41" t="str">
        <f>IF(AI878&lt;$BK$12,"Down","Up")</f>
        <v>Down</v>
      </c>
      <c r="AU878" s="4" t="str">
        <f>IF(AZ878=AZ879,IF(AZ878&gt;AZ877,AZ878&amp;"_O",""),AZ878&amp;"_C")</f>
        <v/>
      </c>
      <c r="AV878" s="7" t="str">
        <f>IF(RIGHT(AU878,1)="C",AX878/INDEX($AX$5:$AX$2729,MATCH(AZ878&amp;"_O",$AU$5:$AU$2729,0),1),"")</f>
        <v/>
      </c>
      <c r="AW878" s="38">
        <v>31681</v>
      </c>
      <c r="AX878" s="37">
        <v>232.23</v>
      </c>
      <c r="AY878" s="7">
        <f>AX878/AX877</f>
        <v>1.0000861289350156</v>
      </c>
      <c r="AZ878" s="4">
        <f>YEAR(AW878)</f>
        <v>1986</v>
      </c>
      <c r="BA878" s="2" t="s">
        <v>6</v>
      </c>
      <c r="BB878" s="12" t="str">
        <f>INDEX($CD$5:$CD$10,MATCH(BA878,$CC$5:$CC$10,0),1)</f>
        <v/>
      </c>
      <c r="BC878" s="12" t="str">
        <f>IF(AND(BB878="Y",AY878&gt;1),"Y","")</f>
        <v/>
      </c>
      <c r="BD878" s="12" t="str">
        <f>IF(AND(BB878="Y",AY878&lt;1),"Y","")</f>
        <v/>
      </c>
      <c r="BE878" s="12" t="str">
        <f>IF(AY878&gt;1,IF(AY877&gt;1,"Y",""),"")</f>
        <v>Y</v>
      </c>
      <c r="BF878" s="12" t="str">
        <f>IF(AY878&lt;1,IF(AY877&lt;1,"Y",""),"")</f>
        <v/>
      </c>
      <c r="BG878" s="2"/>
      <c r="BH878" s="2"/>
      <c r="BI878" s="2"/>
      <c r="BJ878" s="2"/>
      <c r="BK878" s="2"/>
      <c r="BL878" s="2"/>
      <c r="BM878" s="4" t="str">
        <f>IF(BR878=BR879,IF(BR878&gt;BR877,BR878&amp;"_O",""),BR878&amp;"_C")</f>
        <v/>
      </c>
      <c r="BN878" s="7" t="str">
        <f>IF(RIGHT(BM878,1)="C",BP878/INDEX($BP$5:$BP$2729,MATCH(BR878&amp;"_O",$BM$5:$BM$2729,0),1),"")</f>
        <v/>
      </c>
      <c r="BO878" s="38">
        <v>32080</v>
      </c>
      <c r="BP878" s="3">
        <v>323.3</v>
      </c>
      <c r="BQ878" s="7">
        <f>BP878/BP877</f>
        <v>0.98417047184170481</v>
      </c>
      <c r="BR878" s="4">
        <f>YEAR(BO878)</f>
        <v>1987</v>
      </c>
      <c r="BS878" s="2" t="s">
        <v>6</v>
      </c>
      <c r="BT878" s="12" t="str">
        <f>INDEX($CD$5:$CD$10,MATCH(BS878,$CC$5:$CC$10,0),1)</f>
        <v/>
      </c>
      <c r="BU878" s="12" t="str">
        <f>IF(AND(BT878="Y",BQ878&gt;1),"Y","")</f>
        <v/>
      </c>
      <c r="BV878" s="12" t="str">
        <f>IF(AND(BT878="Y",BQ878&lt;1),"Y","")</f>
        <v/>
      </c>
      <c r="BW878" s="12" t="str">
        <f>IF(BQ878&gt;1,IF(BQ877&gt;1,"Y",""),"")</f>
        <v/>
      </c>
      <c r="BX878" s="12" t="str">
        <f>IF(BQ878&lt;1,IF(BQ877&lt;1,"Y",""),"")</f>
        <v>Y</v>
      </c>
      <c r="BY878" s="2"/>
      <c r="BZ878" s="2"/>
      <c r="CA878" s="2"/>
    </row>
    <row r="879" spans="2:79">
      <c r="B879" s="4" t="str">
        <f>IF(G879=G880,IF(G879&gt;G878,G879&amp;"_O",""),G879&amp;"_C")</f>
        <v/>
      </c>
      <c r="C879" s="14">
        <f ca="1">RANDBETWEEN(0,1000)/1000</f>
        <v>0.17899999999999999</v>
      </c>
      <c r="D879" s="16">
        <f>D878+1</f>
        <v>875</v>
      </c>
      <c r="E879" s="10">
        <f>ROUNDDOWN(D879/52,0)+1</f>
        <v>17</v>
      </c>
      <c r="F879" s="15">
        <f>F878+7</f>
        <v>50745</v>
      </c>
      <c r="G879" s="4">
        <f>YEAR(F879)</f>
        <v>2038</v>
      </c>
      <c r="H879" s="33">
        <v>0.23300000000000001</v>
      </c>
      <c r="I879" s="33">
        <v>0.70899999999999996</v>
      </c>
      <c r="J879" s="33">
        <v>0.45700000000000002</v>
      </c>
      <c r="K879" s="16" t="str">
        <f>IF(M878&gt;1,"Up","Down")</f>
        <v>Up</v>
      </c>
      <c r="L879" s="16" t="str">
        <f>IF(K879="Up",IF(H879&lt;$BJ$7,"Up","Down"),IF(H879&lt;$BK$7,"Down","Up"))</f>
        <v>Up</v>
      </c>
      <c r="M879" s="17">
        <f>IF(L879="Up",INDEX($AK$5:$AK$1005,MATCH(I879,$AI$5:$AI$1005,0),1),INDEX($AL$5:$AL$1005,MATCH(J879,$AI$5:$AI$1005,0),1))</f>
        <v>1.019258946529187</v>
      </c>
      <c r="N879" s="16" t="str">
        <f>IF(P878&gt;1,"Up","Down")</f>
        <v>Up</v>
      </c>
      <c r="O879" s="16" t="str">
        <f>IF(N879="Up",IF(H879&lt;$BJ$12,"Up","Down"),IF(H879&lt;$BK$12,"Down","Up"))</f>
        <v>Up</v>
      </c>
      <c r="P879" s="17">
        <f>IF(O879="Up",INDEX($AP$5:$AP$1005,MATCH(I879,$AI$5:$AI$1005,0),1),INDEX($AQ$5:$AQ$1005,MATCH(J879,$AI$5:$AI$1005,0),1))</f>
        <v>1.0266462880742708</v>
      </c>
      <c r="Q879" s="19">
        <f>T878</f>
        <v>105072.32107301394</v>
      </c>
      <c r="R879" s="19">
        <f>INDEX(model!$S$5:$S$35,MATCH(G879,model!$Q$5:$Q$35,0),1)*model!$O$5</f>
        <v>0</v>
      </c>
      <c r="S879" s="19">
        <f>IF(RIGHT(B879,1)="C",T878*INDEX(model!$T$5:$T$35,MATCH(G879,model!$Q$5:$Q$35,0),1),0)</f>
        <v>0</v>
      </c>
      <c r="T879" s="19">
        <f>(Q879+R879-S879)*M879</f>
        <v>107095.90328625668</v>
      </c>
      <c r="U879" s="19">
        <f>X878</f>
        <v>180460.37139119642</v>
      </c>
      <c r="V879" s="19">
        <f>INDEX(model!$S$5:$S$35,MATCH(G879,model!$Q$5:$Q$35,0),1)*model!$O$6</f>
        <v>0</v>
      </c>
      <c r="W879" s="19">
        <f>IF(RIGHT(B879,1)="C",X878*INDEX(model!$T$5:$T$35,MATCH(G879,model!$Q$5:$Q$35,0),1),0)</f>
        <v>0</v>
      </c>
      <c r="X879" s="19">
        <f>(U879+V879-W879)*P879</f>
        <v>185268.97043327615</v>
      </c>
      <c r="Y879" s="19"/>
      <c r="Z879" s="36" t="str">
        <f>K879&amp;L879</f>
        <v>UpUp</v>
      </c>
      <c r="AA879" s="36" t="str">
        <f>N879&amp;O879</f>
        <v>UpUp</v>
      </c>
      <c r="AB879" s="19"/>
      <c r="AC879" s="19"/>
      <c r="AD879" s="19"/>
      <c r="AE879" s="19"/>
      <c r="AI879" s="18">
        <f>ROUND(AI878-0.001,3)</f>
        <v>0.126</v>
      </c>
      <c r="AJ879" s="9">
        <f t="array" ref="AJ879">PERCENTILE(IF($BB$5:$BB$2729="Y",$AY$5:$AY$2729),$AI879)</f>
        <v>0.97956631844439912</v>
      </c>
      <c r="AK879" s="9">
        <f t="array" ref="AK879">PERCENTILE(IF($BC$5:$BC$2729="Y",$AY$5:$AY$2729),$AI879)</f>
        <v>1.0030311816448716</v>
      </c>
      <c r="AL879" s="9">
        <f t="array" ref="AL879">PERCENTILE(IF($BD$5:$BD$2729="Y",$AY$5:$AY$2729),$AI879)</f>
        <v>0.96680171786881197</v>
      </c>
      <c r="AM879" s="41" t="str">
        <f>IF(AI879&lt;$BJ$7,"Up","Down")</f>
        <v>Up</v>
      </c>
      <c r="AN879" s="41" t="str">
        <f>IF(AI879&lt;$BK$7,"Down","Up")</f>
        <v>Down</v>
      </c>
      <c r="AO879" s="9">
        <f t="array" ref="AO879">PERCENTILE(IF($BT$5:$BT$2729="Y",$BQ$5:$BQ$2729),$AI879)</f>
        <v>0.97333912140245638</v>
      </c>
      <c r="AP879" s="9">
        <f t="array" ref="AP879">PERCENTILE(IF($BU$5:$BU$2729="Y",$BQ$5:$BQ$2729),$AI879)</f>
        <v>1.0041669626636416</v>
      </c>
      <c r="AQ879" s="9">
        <f t="array" ref="AQ879">PERCENTILE(IF($BV$5:$BV$2729="Y",$BQ$5:$BQ$2729),$AI879)</f>
        <v>0.95477042358421682</v>
      </c>
      <c r="AR879" s="41" t="str">
        <f>IF(AI879&lt;$BJ$12,"Up","Down")</f>
        <v>Up</v>
      </c>
      <c r="AS879" s="41" t="str">
        <f>IF(AI879&lt;$BK$12,"Down","Up")</f>
        <v>Down</v>
      </c>
      <c r="AU879" s="4" t="str">
        <f>IF(AZ879=AZ880,IF(AZ879&gt;AZ878,AZ879&amp;"_O",""),AZ879&amp;"_C")</f>
        <v/>
      </c>
      <c r="AV879" s="7" t="str">
        <f>IF(RIGHT(AU879,1)="C",AX879/INDEX($AX$5:$AX$2729,MATCH(AZ879&amp;"_O",$AU$5:$AU$2729,0),1),"")</f>
        <v/>
      </c>
      <c r="AW879" s="38">
        <v>31688</v>
      </c>
      <c r="AX879" s="37">
        <v>233.71</v>
      </c>
      <c r="AY879" s="7">
        <f>AX879/AX878</f>
        <v>1.0063729922921243</v>
      </c>
      <c r="AZ879" s="4">
        <f>YEAR(AW879)</f>
        <v>1986</v>
      </c>
      <c r="BA879" s="2" t="s">
        <v>6</v>
      </c>
      <c r="BB879" s="12" t="str">
        <f>INDEX($CD$5:$CD$10,MATCH(BA879,$CC$5:$CC$10,0),1)</f>
        <v/>
      </c>
      <c r="BC879" s="12" t="str">
        <f>IF(AND(BB879="Y",AY879&gt;1),"Y","")</f>
        <v/>
      </c>
      <c r="BD879" s="12" t="str">
        <f>IF(AND(BB879="Y",AY879&lt;1),"Y","")</f>
        <v/>
      </c>
      <c r="BE879" s="12" t="str">
        <f>IF(AY879&gt;1,IF(AY878&gt;1,"Y",""),"")</f>
        <v>Y</v>
      </c>
      <c r="BF879" s="12" t="str">
        <f>IF(AY879&lt;1,IF(AY878&lt;1,"Y",""),"")</f>
        <v/>
      </c>
      <c r="BG879" s="2"/>
      <c r="BH879" s="2"/>
      <c r="BI879" s="2"/>
      <c r="BJ879" s="2"/>
      <c r="BK879" s="2"/>
      <c r="BL879" s="2"/>
      <c r="BM879" s="4" t="str">
        <f>IF(BR879=BR880,IF(BR879&gt;BR878,BR879&amp;"_O",""),BR879&amp;"_C")</f>
        <v/>
      </c>
      <c r="BN879" s="7" t="str">
        <f>IF(RIGHT(BM879,1)="C",BP879/INDEX($BP$5:$BP$2729,MATCH(BR879&amp;"_O",$BM$5:$BM$2729,0),1),"")</f>
        <v/>
      </c>
      <c r="BO879" s="38">
        <v>32087</v>
      </c>
      <c r="BP879" s="3">
        <v>326.39999999999998</v>
      </c>
      <c r="BQ879" s="7">
        <f>BP879/BP878</f>
        <v>1.0095886173832354</v>
      </c>
      <c r="BR879" s="4">
        <f>YEAR(BO879)</f>
        <v>1987</v>
      </c>
      <c r="BS879" s="2" t="s">
        <v>6</v>
      </c>
      <c r="BT879" s="12" t="str">
        <f>INDEX($CD$5:$CD$10,MATCH(BS879,$CC$5:$CC$10,0),1)</f>
        <v/>
      </c>
      <c r="BU879" s="12" t="str">
        <f>IF(AND(BT879="Y",BQ879&gt;1),"Y","")</f>
        <v/>
      </c>
      <c r="BV879" s="12" t="str">
        <f>IF(AND(BT879="Y",BQ879&lt;1),"Y","")</f>
        <v/>
      </c>
      <c r="BW879" s="12" t="str">
        <f>IF(BQ879&gt;1,IF(BQ878&gt;1,"Y",""),"")</f>
        <v/>
      </c>
      <c r="BX879" s="12" t="str">
        <f>IF(BQ879&lt;1,IF(BQ878&lt;1,"Y",""),"")</f>
        <v/>
      </c>
      <c r="BY879" s="2"/>
      <c r="BZ879" s="2"/>
      <c r="CA879" s="2"/>
    </row>
    <row r="880" spans="2:79">
      <c r="B880" s="4" t="str">
        <f>IF(G880=G881,IF(G880&gt;G879,G880&amp;"_O",""),G880&amp;"_C")</f>
        <v/>
      </c>
      <c r="C880" s="14">
        <f ca="1">RANDBETWEEN(0,1000)/1000</f>
        <v>7.0000000000000007E-2</v>
      </c>
      <c r="D880" s="16">
        <f>D879+1</f>
        <v>876</v>
      </c>
      <c r="E880" s="10">
        <f>ROUNDDOWN(D880/52,0)+1</f>
        <v>17</v>
      </c>
      <c r="F880" s="15">
        <f>F879+7</f>
        <v>50752</v>
      </c>
      <c r="G880" s="4">
        <f>YEAR(F880)</f>
        <v>2038</v>
      </c>
      <c r="H880" s="33">
        <v>0.436</v>
      </c>
      <c r="I880" s="33">
        <v>0.97899999999999998</v>
      </c>
      <c r="J880" s="33">
        <v>0.72799999999999998</v>
      </c>
      <c r="K880" s="16" t="str">
        <f>IF(M879&gt;1,"Up","Down")</f>
        <v>Up</v>
      </c>
      <c r="L880" s="16" t="str">
        <f>IF(K880="Up",IF(H880&lt;$BJ$7,"Up","Down"),IF(H880&lt;$BK$7,"Down","Up"))</f>
        <v>Up</v>
      </c>
      <c r="M880" s="17">
        <f>IF(L880="Up",INDEX($AK$5:$AK$1005,MATCH(I880,$AI$5:$AI$1005,0),1),INDEX($AL$5:$AL$1005,MATCH(J880,$AI$5:$AI$1005,0),1))</f>
        <v>1.0419549581058682</v>
      </c>
      <c r="N880" s="16" t="str">
        <f>IF(P879&gt;1,"Up","Down")</f>
        <v>Up</v>
      </c>
      <c r="O880" s="16" t="str">
        <f>IF(N880="Up",IF(H880&lt;$BJ$12,"Up","Down"),IF(H880&lt;$BK$12,"Down","Up"))</f>
        <v>Up</v>
      </c>
      <c r="P880" s="17">
        <f>IF(O880="Up",INDEX($AP$5:$AP$1005,MATCH(I880,$AI$5:$AI$1005,0),1),INDEX($AQ$5:$AQ$1005,MATCH(J880,$AI$5:$AI$1005,0),1))</f>
        <v>1.0554235434480017</v>
      </c>
      <c r="Q880" s="19">
        <f>T879</f>
        <v>107095.90328625668</v>
      </c>
      <c r="R880" s="19">
        <f>INDEX(model!$S$5:$S$35,MATCH(G880,model!$Q$5:$Q$35,0),1)*model!$O$5</f>
        <v>0</v>
      </c>
      <c r="S880" s="19">
        <f>IF(RIGHT(B880,1)="C",T879*INDEX(model!$T$5:$T$35,MATCH(G880,model!$Q$5:$Q$35,0),1),0)</f>
        <v>0</v>
      </c>
      <c r="T880" s="19">
        <f>(Q880+R880-S880)*M880</f>
        <v>111589.10742194169</v>
      </c>
      <c r="U880" s="19">
        <f>X879</f>
        <v>185268.97043327615</v>
      </c>
      <c r="V880" s="19">
        <f>INDEX(model!$S$5:$S$35,MATCH(G880,model!$Q$5:$Q$35,0),1)*model!$O$6</f>
        <v>0</v>
      </c>
      <c r="W880" s="19">
        <f>IF(RIGHT(B880,1)="C",X879*INDEX(model!$T$5:$T$35,MATCH(G880,model!$Q$5:$Q$35,0),1),0)</f>
        <v>0</v>
      </c>
      <c r="X880" s="19">
        <f>(U880+V880-W880)*P880</f>
        <v>195537.23326565136</v>
      </c>
      <c r="Y880" s="19"/>
      <c r="Z880" s="36" t="str">
        <f>K880&amp;L880</f>
        <v>UpUp</v>
      </c>
      <c r="AA880" s="36" t="str">
        <f>N880&amp;O880</f>
        <v>UpUp</v>
      </c>
      <c r="AB880" s="19"/>
      <c r="AC880" s="19"/>
      <c r="AD880" s="19"/>
      <c r="AE880" s="19"/>
      <c r="AI880" s="18">
        <f>ROUND(AI879-0.001,3)</f>
        <v>0.125</v>
      </c>
      <c r="AJ880" s="9">
        <f t="array" ref="AJ880">PERCENTILE(IF($BB$5:$BB$2729="Y",$AY$5:$AY$2729),$AI880)</f>
        <v>0.97943779096627448</v>
      </c>
      <c r="AK880" s="9">
        <f t="array" ref="AK880">PERCENTILE(IF($BC$5:$BC$2729="Y",$AY$5:$AY$2729),$AI880)</f>
        <v>1.0030286034772855</v>
      </c>
      <c r="AL880" s="9">
        <f t="array" ref="AL880">PERCENTILE(IF($BD$5:$BD$2729="Y",$AY$5:$AY$2729),$AI880)</f>
        <v>0.96659967347776143</v>
      </c>
      <c r="AM880" s="41" t="str">
        <f>IF(AI880&lt;$BJ$7,"Up","Down")</f>
        <v>Up</v>
      </c>
      <c r="AN880" s="41" t="str">
        <f>IF(AI880&lt;$BK$7,"Down","Up")</f>
        <v>Down</v>
      </c>
      <c r="AO880" s="9">
        <f t="array" ref="AO880">PERCENTILE(IF($BT$5:$BT$2729="Y",$BQ$5:$BQ$2729),$AI880)</f>
        <v>0.97310608170690671</v>
      </c>
      <c r="AP880" s="9">
        <f t="array" ref="AP880">PERCENTILE(IF($BU$5:$BU$2729="Y",$BQ$5:$BQ$2729),$AI880)</f>
        <v>1.0041442424890539</v>
      </c>
      <c r="AQ880" s="9">
        <f t="array" ref="AQ880">PERCENTILE(IF($BV$5:$BV$2729="Y",$BQ$5:$BQ$2729),$AI880)</f>
        <v>0.95462096177445055</v>
      </c>
      <c r="AR880" s="41" t="str">
        <f>IF(AI880&lt;$BJ$12,"Up","Down")</f>
        <v>Up</v>
      </c>
      <c r="AS880" s="41" t="str">
        <f>IF(AI880&lt;$BK$12,"Down","Up")</f>
        <v>Down</v>
      </c>
      <c r="AU880" s="4" t="str">
        <f>IF(AZ880=AZ881,IF(AZ880&gt;AZ879,AZ880&amp;"_O",""),AZ880&amp;"_C")</f>
        <v/>
      </c>
      <c r="AV880" s="7" t="str">
        <f>IF(RIGHT(AU880,1)="C",AX880/INDEX($AX$5:$AX$2729,MATCH(AZ880&amp;"_O",$AU$5:$AU$2729,0),1),"")</f>
        <v/>
      </c>
      <c r="AW880" s="38">
        <v>31695</v>
      </c>
      <c r="AX880" s="37">
        <v>235.48</v>
      </c>
      <c r="AY880" s="7">
        <f>AX880/AX879</f>
        <v>1.0075734885114029</v>
      </c>
      <c r="AZ880" s="4">
        <f>YEAR(AW880)</f>
        <v>1986</v>
      </c>
      <c r="BA880" s="2" t="s">
        <v>6</v>
      </c>
      <c r="BB880" s="12" t="str">
        <f>INDEX($CD$5:$CD$10,MATCH(BA880,$CC$5:$CC$10,0),1)</f>
        <v/>
      </c>
      <c r="BC880" s="12" t="str">
        <f>IF(AND(BB880="Y",AY880&gt;1),"Y","")</f>
        <v/>
      </c>
      <c r="BD880" s="12" t="str">
        <f>IF(AND(BB880="Y",AY880&lt;1),"Y","")</f>
        <v/>
      </c>
      <c r="BE880" s="12" t="str">
        <f>IF(AY880&gt;1,IF(AY879&gt;1,"Y",""),"")</f>
        <v>Y</v>
      </c>
      <c r="BF880" s="12" t="str">
        <f>IF(AY880&lt;1,IF(AY879&lt;1,"Y",""),"")</f>
        <v/>
      </c>
      <c r="BG880" s="2"/>
      <c r="BH880" s="2"/>
      <c r="BI880" s="2"/>
      <c r="BJ880" s="2"/>
      <c r="BK880" s="2"/>
      <c r="BL880" s="2"/>
      <c r="BM880" s="4" t="str">
        <f>IF(BR880=BR881,IF(BR880&gt;BR879,BR880&amp;"_O",""),BR880&amp;"_C")</f>
        <v/>
      </c>
      <c r="BN880" s="7" t="str">
        <f>IF(RIGHT(BM880,1)="C",BP880/INDEX($BP$5:$BP$2729,MATCH(BR880&amp;"_O",$BM$5:$BM$2729,0),1),"")</f>
        <v/>
      </c>
      <c r="BO880" s="38">
        <v>32094</v>
      </c>
      <c r="BP880" s="3">
        <v>323</v>
      </c>
      <c r="BQ880" s="7">
        <f>BP880/BP879</f>
        <v>0.98958333333333337</v>
      </c>
      <c r="BR880" s="4">
        <f>YEAR(BO880)</f>
        <v>1987</v>
      </c>
      <c r="BS880" s="2" t="s">
        <v>6</v>
      </c>
      <c r="BT880" s="12" t="str">
        <f>INDEX($CD$5:$CD$10,MATCH(BS880,$CC$5:$CC$10,0),1)</f>
        <v/>
      </c>
      <c r="BU880" s="12" t="str">
        <f>IF(AND(BT880="Y",BQ880&gt;1),"Y","")</f>
        <v/>
      </c>
      <c r="BV880" s="12" t="str">
        <f>IF(AND(BT880="Y",BQ880&lt;1),"Y","")</f>
        <v/>
      </c>
      <c r="BW880" s="12" t="str">
        <f>IF(BQ880&gt;1,IF(BQ879&gt;1,"Y",""),"")</f>
        <v/>
      </c>
      <c r="BX880" s="12" t="str">
        <f>IF(BQ880&lt;1,IF(BQ879&lt;1,"Y",""),"")</f>
        <v/>
      </c>
      <c r="BY880" s="2"/>
      <c r="BZ880" s="2"/>
      <c r="CA880" s="2"/>
    </row>
    <row r="881" spans="2:79">
      <c r="B881" s="4" t="str">
        <f>IF(G881=G882,IF(G881&gt;G880,G881&amp;"_O",""),G881&amp;"_C")</f>
        <v/>
      </c>
      <c r="C881" s="14">
        <f ca="1">RANDBETWEEN(0,1000)/1000</f>
        <v>0.71799999999999997</v>
      </c>
      <c r="D881" s="16">
        <f>D880+1</f>
        <v>877</v>
      </c>
      <c r="E881" s="10">
        <f>ROUNDDOWN(D881/52,0)+1</f>
        <v>17</v>
      </c>
      <c r="F881" s="15">
        <f>F880+7</f>
        <v>50759</v>
      </c>
      <c r="G881" s="4">
        <f>YEAR(F881)</f>
        <v>2038</v>
      </c>
      <c r="H881" s="33">
        <v>0.80200000000000005</v>
      </c>
      <c r="I881" s="33">
        <v>0.86699999999999999</v>
      </c>
      <c r="J881" s="33">
        <v>0.874</v>
      </c>
      <c r="K881" s="16" t="str">
        <f>IF(M880&gt;1,"Up","Down")</f>
        <v>Up</v>
      </c>
      <c r="L881" s="16" t="str">
        <f>IF(K881="Up",IF(H881&lt;$BJ$7,"Up","Down"),IF(H881&lt;$BK$7,"Down","Up"))</f>
        <v>Down</v>
      </c>
      <c r="M881" s="17">
        <f>IF(L881="Up",INDEX($AK$5:$AK$1005,MATCH(I881,$AI$5:$AI$1005,0),1),INDEX($AL$5:$AL$1005,MATCH(J881,$AI$5:$AI$1005,0),1))</f>
        <v>0.99732784919519968</v>
      </c>
      <c r="N881" s="16" t="str">
        <f>IF(P880&gt;1,"Up","Down")</f>
        <v>Up</v>
      </c>
      <c r="O881" s="16" t="str">
        <f>IF(N881="Up",IF(H881&lt;$BJ$12,"Up","Down"),IF(H881&lt;$BK$12,"Down","Up"))</f>
        <v>Down</v>
      </c>
      <c r="P881" s="17">
        <f>IF(O881="Up",INDEX($AP$5:$AP$1005,MATCH(I881,$AI$5:$AI$1005,0),1),INDEX($AQ$5:$AQ$1005,MATCH(J881,$AI$5:$AI$1005,0),1))</f>
        <v>0.99684728923253274</v>
      </c>
      <c r="Q881" s="19">
        <f>T880</f>
        <v>111589.10742194169</v>
      </c>
      <c r="R881" s="19">
        <f>INDEX(model!$S$5:$S$35,MATCH(G881,model!$Q$5:$Q$35,0),1)*model!$O$5</f>
        <v>0</v>
      </c>
      <c r="S881" s="19">
        <f>IF(RIGHT(B881,1)="C",T880*INDEX(model!$T$5:$T$35,MATCH(G881,model!$Q$5:$Q$35,0),1),0)</f>
        <v>0</v>
      </c>
      <c r="T881" s="19">
        <f>(Q881+R881-S881)*M881</f>
        <v>111290.92449873721</v>
      </c>
      <c r="U881" s="19">
        <f>X880</f>
        <v>195537.23326565136</v>
      </c>
      <c r="V881" s="19">
        <f>INDEX(model!$S$5:$S$35,MATCH(G881,model!$Q$5:$Q$35,0),1)*model!$O$6</f>
        <v>0</v>
      </c>
      <c r="W881" s="19">
        <f>IF(RIGHT(B881,1)="C",X880*INDEX(model!$T$5:$T$35,MATCH(G881,model!$Q$5:$Q$35,0),1),0)</f>
        <v>0</v>
      </c>
      <c r="X881" s="19">
        <f>(U881+V881-W881)*P881</f>
        <v>194920.76092489398</v>
      </c>
      <c r="Y881" s="19"/>
      <c r="Z881" s="36" t="str">
        <f>K881&amp;L881</f>
        <v>UpDown</v>
      </c>
      <c r="AA881" s="36" t="str">
        <f>N881&amp;O881</f>
        <v>UpDown</v>
      </c>
      <c r="AB881" s="19"/>
      <c r="AC881" s="19"/>
      <c r="AD881" s="19"/>
      <c r="AE881" s="19"/>
      <c r="AI881" s="18">
        <f>ROUND(AI880-0.001,3)</f>
        <v>0.124</v>
      </c>
      <c r="AJ881" s="9">
        <f t="array" ref="AJ881">PERCENTILE(IF($BB$5:$BB$2729="Y",$AY$5:$AY$2729),$AI881)</f>
        <v>0.97939985130238094</v>
      </c>
      <c r="AK881" s="9">
        <f t="array" ref="AK881">PERCENTILE(IF($BC$5:$BC$2729="Y",$AY$5:$AY$2729),$AI881)</f>
        <v>1.0029854014915378</v>
      </c>
      <c r="AL881" s="9">
        <f t="array" ref="AL881">PERCENTILE(IF($BD$5:$BD$2729="Y",$AY$5:$AY$2729),$AI881)</f>
        <v>0.96609517131062683</v>
      </c>
      <c r="AM881" s="41" t="str">
        <f>IF(AI881&lt;$BJ$7,"Up","Down")</f>
        <v>Up</v>
      </c>
      <c r="AN881" s="41" t="str">
        <f>IF(AI881&lt;$BK$7,"Down","Up")</f>
        <v>Down</v>
      </c>
      <c r="AO881" s="9">
        <f t="array" ref="AO881">PERCENTILE(IF($BT$5:$BT$2729="Y",$BQ$5:$BQ$2729),$AI881)</f>
        <v>0.97308646134149612</v>
      </c>
      <c r="AP881" s="9">
        <f t="array" ref="AP881">PERCENTILE(IF($BU$5:$BU$2729="Y",$BQ$5:$BQ$2729),$AI881)</f>
        <v>1.0041319840266074</v>
      </c>
      <c r="AQ881" s="9">
        <f t="array" ref="AQ881">PERCENTILE(IF($BV$5:$BV$2729="Y",$BQ$5:$BQ$2729),$AI881)</f>
        <v>0.95445512452861403</v>
      </c>
      <c r="AR881" s="41" t="str">
        <f>IF(AI881&lt;$BJ$12,"Up","Down")</f>
        <v>Up</v>
      </c>
      <c r="AS881" s="41" t="str">
        <f>IF(AI881&lt;$BK$12,"Down","Up")</f>
        <v>Down</v>
      </c>
      <c r="AU881" s="4" t="str">
        <f>IF(AZ881=AZ882,IF(AZ881&gt;AZ880,AZ881&amp;"_O",""),AZ881&amp;"_C")</f>
        <v/>
      </c>
      <c r="AV881" s="7" t="str">
        <f>IF(RIGHT(AU881,1)="C",AX881/INDEX($AX$5:$AX$2729,MATCH(AZ881&amp;"_O",$AU$5:$AU$2729,0),1),"")</f>
        <v/>
      </c>
      <c r="AW881" s="38">
        <v>31702</v>
      </c>
      <c r="AX881" s="37">
        <v>238.84</v>
      </c>
      <c r="AY881" s="7">
        <f>AX881/AX880</f>
        <v>1.014268727705113</v>
      </c>
      <c r="AZ881" s="4">
        <f>YEAR(AW881)</f>
        <v>1986</v>
      </c>
      <c r="BA881" s="2" t="s">
        <v>6</v>
      </c>
      <c r="BB881" s="12" t="str">
        <f>INDEX($CD$5:$CD$10,MATCH(BA881,$CC$5:$CC$10,0),1)</f>
        <v/>
      </c>
      <c r="BC881" s="12" t="str">
        <f>IF(AND(BB881="Y",AY881&gt;1),"Y","")</f>
        <v/>
      </c>
      <c r="BD881" s="12" t="str">
        <f>IF(AND(BB881="Y",AY881&lt;1),"Y","")</f>
        <v/>
      </c>
      <c r="BE881" s="12" t="str">
        <f>IF(AY881&gt;1,IF(AY880&gt;1,"Y",""),"")</f>
        <v>Y</v>
      </c>
      <c r="BF881" s="12" t="str">
        <f>IF(AY881&lt;1,IF(AY880&lt;1,"Y",""),"")</f>
        <v/>
      </c>
      <c r="BG881" s="2"/>
      <c r="BH881" s="2"/>
      <c r="BI881" s="2"/>
      <c r="BJ881" s="2"/>
      <c r="BK881" s="2"/>
      <c r="BL881" s="2"/>
      <c r="BM881" s="4" t="str">
        <f>IF(BR881=BR882,IF(BR881&gt;BR880,BR881&amp;"_O",""),BR881&amp;"_C")</f>
        <v/>
      </c>
      <c r="BN881" s="7" t="str">
        <f>IF(RIGHT(BM881,1)="C",BP881/INDEX($BP$5:$BP$2729,MATCH(BR881&amp;"_O",$BM$5:$BM$2729,0),1),"")</f>
        <v/>
      </c>
      <c r="BO881" s="38">
        <v>32101</v>
      </c>
      <c r="BP881" s="3">
        <v>312.5</v>
      </c>
      <c r="BQ881" s="7">
        <f>BP881/BP880</f>
        <v>0.96749226006191946</v>
      </c>
      <c r="BR881" s="4">
        <f>YEAR(BO881)</f>
        <v>1987</v>
      </c>
      <c r="BS881" s="2" t="s">
        <v>6</v>
      </c>
      <c r="BT881" s="12" t="str">
        <f>INDEX($CD$5:$CD$10,MATCH(BS881,$CC$5:$CC$10,0),1)</f>
        <v/>
      </c>
      <c r="BU881" s="12" t="str">
        <f>IF(AND(BT881="Y",BQ881&gt;1),"Y","")</f>
        <v/>
      </c>
      <c r="BV881" s="12" t="str">
        <f>IF(AND(BT881="Y",BQ881&lt;1),"Y","")</f>
        <v/>
      </c>
      <c r="BW881" s="12" t="str">
        <f>IF(BQ881&gt;1,IF(BQ880&gt;1,"Y",""),"")</f>
        <v/>
      </c>
      <c r="BX881" s="12" t="str">
        <f>IF(BQ881&lt;1,IF(BQ880&lt;1,"Y",""),"")</f>
        <v>Y</v>
      </c>
      <c r="BY881" s="2"/>
      <c r="BZ881" s="2"/>
      <c r="CA881" s="2"/>
    </row>
    <row r="882" spans="2:79">
      <c r="B882" s="4" t="str">
        <f>IF(G882=G883,IF(G882&gt;G881,G882&amp;"_O",""),G882&amp;"_C")</f>
        <v>2038_C</v>
      </c>
      <c r="C882" s="14">
        <f ca="1">RANDBETWEEN(0,1000)/1000</f>
        <v>0.14799999999999999</v>
      </c>
      <c r="D882" s="16">
        <f>D881+1</f>
        <v>878</v>
      </c>
      <c r="E882" s="10">
        <f>ROUNDDOWN(D882/52,0)+1</f>
        <v>17</v>
      </c>
      <c r="F882" s="15">
        <f>F881+7</f>
        <v>50766</v>
      </c>
      <c r="G882" s="4">
        <f>YEAR(F882)</f>
        <v>2038</v>
      </c>
      <c r="H882" s="33">
        <v>0.17599999999999999</v>
      </c>
      <c r="I882" s="33">
        <v>0.34799999999999998</v>
      </c>
      <c r="J882" s="33">
        <v>6.5000000000000002E-2</v>
      </c>
      <c r="K882" s="16" t="str">
        <f>IF(M881&gt;1,"Up","Down")</f>
        <v>Down</v>
      </c>
      <c r="L882" s="16" t="str">
        <f>IF(K882="Up",IF(H882&lt;$BJ$7,"Up","Down"),IF(H882&lt;$BK$7,"Down","Up"))</f>
        <v>Down</v>
      </c>
      <c r="M882" s="17">
        <f>IF(L882="Up",INDEX($AK$5:$AK$1005,MATCH(I882,$AI$5:$AI$1005,0),1),INDEX($AL$5:$AL$1005,MATCH(J882,$AI$5:$AI$1005,0),1))</f>
        <v>0.95578688792039479</v>
      </c>
      <c r="N882" s="16" t="str">
        <f>IF(P881&gt;1,"Up","Down")</f>
        <v>Down</v>
      </c>
      <c r="O882" s="16" t="str">
        <f>IF(N882="Up",IF(H882&lt;$BJ$12,"Up","Down"),IF(H882&lt;$BK$12,"Down","Up"))</f>
        <v>Down</v>
      </c>
      <c r="P882" s="17">
        <f>IF(O882="Up",INDEX($AP$5:$AP$1005,MATCH(I882,$AI$5:$AI$1005,0),1),INDEX($AQ$5:$AQ$1005,MATCH(J882,$AI$5:$AI$1005,0),1))</f>
        <v>0.9406791232039402</v>
      </c>
      <c r="Q882" s="19">
        <f>T881</f>
        <v>111290.92449873721</v>
      </c>
      <c r="R882" s="19">
        <f>INDEX(model!$S$5:$S$35,MATCH(G882,model!$Q$5:$Q$35,0),1)*model!$O$5</f>
        <v>0</v>
      </c>
      <c r="S882" s="19">
        <f>IF(RIGHT(B882,1)="C",T881*INDEX(model!$T$5:$T$35,MATCH(G882,model!$Q$5:$Q$35,0),1),0)</f>
        <v>11129.092449873722</v>
      </c>
      <c r="T882" s="19">
        <f>(Q882+R882-S882)*M882</f>
        <v>95733.365742388502</v>
      </c>
      <c r="U882" s="19">
        <f>X881</f>
        <v>194920.76092489398</v>
      </c>
      <c r="V882" s="19">
        <f>INDEX(model!$S$5:$S$35,MATCH(G882,model!$Q$5:$Q$35,0),1)*model!$O$6</f>
        <v>0</v>
      </c>
      <c r="W882" s="19">
        <f>IF(RIGHT(B882,1)="C",X881*INDEX(model!$T$5:$T$35,MATCH(G882,model!$Q$5:$Q$35,0),1),0)</f>
        <v>19492.076092489398</v>
      </c>
      <c r="X882" s="19">
        <f>(U882+V882-W882)*P882</f>
        <v>165022.10143296674</v>
      </c>
      <c r="Y882" s="19"/>
      <c r="Z882" s="36" t="str">
        <f>K882&amp;L882</f>
        <v>DownDown</v>
      </c>
      <c r="AA882" s="36" t="str">
        <f>N882&amp;O882</f>
        <v>DownDown</v>
      </c>
      <c r="AB882" s="19"/>
      <c r="AC882" s="19"/>
      <c r="AD882" s="19"/>
      <c r="AE882" s="19"/>
      <c r="AI882" s="18">
        <f>ROUND(AI881-0.001,3)</f>
        <v>0.123</v>
      </c>
      <c r="AJ882" s="9">
        <f t="array" ref="AJ882">PERCENTILE(IF($BB$5:$BB$2729="Y",$AY$5:$AY$2729),$AI882)</f>
        <v>0.97930254529837146</v>
      </c>
      <c r="AK882" s="9">
        <f t="array" ref="AK882">PERCENTILE(IF($BC$5:$BC$2729="Y",$AY$5:$AY$2729),$AI882)</f>
        <v>1.0028993102793444</v>
      </c>
      <c r="AL882" s="9">
        <f t="array" ref="AL882">PERCENTILE(IF($BD$5:$BD$2729="Y",$AY$5:$AY$2729),$AI882)</f>
        <v>0.96591675667893662</v>
      </c>
      <c r="AM882" s="41" t="str">
        <f>IF(AI882&lt;$BJ$7,"Up","Down")</f>
        <v>Up</v>
      </c>
      <c r="AN882" s="41" t="str">
        <f>IF(AI882&lt;$BK$7,"Down","Up")</f>
        <v>Down</v>
      </c>
      <c r="AO882" s="9">
        <f t="array" ref="AO882">PERCENTILE(IF($BT$5:$BT$2729="Y",$BQ$5:$BQ$2729),$AI882)</f>
        <v>0.97285284049713361</v>
      </c>
      <c r="AP882" s="9">
        <f t="array" ref="AP882">PERCENTILE(IF($BU$5:$BU$2729="Y",$BQ$5:$BQ$2729),$AI882)</f>
        <v>1.0041067349596033</v>
      </c>
      <c r="AQ882" s="9">
        <f t="array" ref="AQ882">PERCENTILE(IF($BV$5:$BV$2729="Y",$BQ$5:$BQ$2729),$AI882)</f>
        <v>0.95440388147310229</v>
      </c>
      <c r="AR882" s="41" t="str">
        <f>IF(AI882&lt;$BJ$12,"Up","Down")</f>
        <v>Up</v>
      </c>
      <c r="AS882" s="41" t="str">
        <f>IF(AI882&lt;$BK$12,"Down","Up")</f>
        <v>Down</v>
      </c>
      <c r="AU882" s="4" t="str">
        <f>IF(AZ882=AZ883,IF(AZ882&gt;AZ881,AZ882&amp;"_O",""),AZ882&amp;"_C")</f>
        <v/>
      </c>
      <c r="AV882" s="7" t="str">
        <f>IF(RIGHT(AU882,1)="C",AX882/INDEX($AX$5:$AX$2729,MATCH(AZ882&amp;"_O",$AU$5:$AU$2729,0),1),"")</f>
        <v/>
      </c>
      <c r="AW882" s="38">
        <v>31709</v>
      </c>
      <c r="AX882" s="37">
        <v>238.26</v>
      </c>
      <c r="AY882" s="7">
        <f>AX882/AX881</f>
        <v>0.99757159604756318</v>
      </c>
      <c r="AZ882" s="4">
        <f>YEAR(AW882)</f>
        <v>1986</v>
      </c>
      <c r="BA882" s="2" t="s">
        <v>6</v>
      </c>
      <c r="BB882" s="12" t="str">
        <f>INDEX($CD$5:$CD$10,MATCH(BA882,$CC$5:$CC$10,0),1)</f>
        <v/>
      </c>
      <c r="BC882" s="12" t="str">
        <f>IF(AND(BB882="Y",AY882&gt;1),"Y","")</f>
        <v/>
      </c>
      <c r="BD882" s="12" t="str">
        <f>IF(AND(BB882="Y",AY882&lt;1),"Y","")</f>
        <v/>
      </c>
      <c r="BE882" s="12" t="str">
        <f>IF(AY882&gt;1,IF(AY881&gt;1,"Y",""),"")</f>
        <v/>
      </c>
      <c r="BF882" s="12" t="str">
        <f>IF(AY882&lt;1,IF(AY881&lt;1,"Y",""),"")</f>
        <v/>
      </c>
      <c r="BG882" s="2"/>
      <c r="BH882" s="2"/>
      <c r="BI882" s="2"/>
      <c r="BJ882" s="2"/>
      <c r="BK882" s="2"/>
      <c r="BL882" s="2"/>
      <c r="BM882" s="4" t="str">
        <f>IF(BR882=BR883,IF(BR882&gt;BR881,BR882&amp;"_O",""),BR882&amp;"_C")</f>
        <v/>
      </c>
      <c r="BN882" s="7" t="str">
        <f>IF(RIGHT(BM882,1)="C",BP882/INDEX($BP$5:$BP$2729,MATCH(BR882&amp;"_O",$BM$5:$BM$2729,0),1),"")</f>
        <v/>
      </c>
      <c r="BO882" s="38">
        <v>32108</v>
      </c>
      <c r="BP882" s="3">
        <v>316.5</v>
      </c>
      <c r="BQ882" s="7">
        <f>BP882/BP881</f>
        <v>1.0127999999999999</v>
      </c>
      <c r="BR882" s="4">
        <f>YEAR(BO882)</f>
        <v>1987</v>
      </c>
      <c r="BS882" s="2" t="s">
        <v>6</v>
      </c>
      <c r="BT882" s="12" t="str">
        <f>INDEX($CD$5:$CD$10,MATCH(BS882,$CC$5:$CC$10,0),1)</f>
        <v/>
      </c>
      <c r="BU882" s="12" t="str">
        <f>IF(AND(BT882="Y",BQ882&gt;1),"Y","")</f>
        <v/>
      </c>
      <c r="BV882" s="12" t="str">
        <f>IF(AND(BT882="Y",BQ882&lt;1),"Y","")</f>
        <v/>
      </c>
      <c r="BW882" s="12" t="str">
        <f>IF(BQ882&gt;1,IF(BQ881&gt;1,"Y",""),"")</f>
        <v/>
      </c>
      <c r="BX882" s="12" t="str">
        <f>IF(BQ882&lt;1,IF(BQ881&lt;1,"Y",""),"")</f>
        <v/>
      </c>
      <c r="BY882" s="2"/>
      <c r="BZ882" s="2"/>
      <c r="CA882" s="2"/>
    </row>
    <row r="883" spans="2:79">
      <c r="B883" s="4" t="str">
        <f>IF(G883=G884,IF(G883&gt;G882,G883&amp;"_O",""),G883&amp;"_C")</f>
        <v>2039_O</v>
      </c>
      <c r="C883" s="14">
        <f ca="1">RANDBETWEEN(0,1000)/1000</f>
        <v>0.81699999999999995</v>
      </c>
      <c r="D883" s="16">
        <f>D882+1</f>
        <v>879</v>
      </c>
      <c r="E883" s="10">
        <f>ROUNDDOWN(D883/52,0)+1</f>
        <v>17</v>
      </c>
      <c r="F883" s="15">
        <f>F882+7</f>
        <v>50773</v>
      </c>
      <c r="G883" s="4">
        <f>YEAR(F883)</f>
        <v>2039</v>
      </c>
      <c r="H883" s="33">
        <v>0.48299999999999998</v>
      </c>
      <c r="I883" s="33">
        <v>0.32900000000000001</v>
      </c>
      <c r="J883" s="33">
        <v>0.85199999999999998</v>
      </c>
      <c r="K883" s="16" t="str">
        <f>IF(M882&gt;1,"Up","Down")</f>
        <v>Down</v>
      </c>
      <c r="L883" s="16" t="str">
        <f>IF(K883="Up",IF(H883&lt;$BJ$7,"Up","Down"),IF(H883&lt;$BK$7,"Down","Up"))</f>
        <v>Up</v>
      </c>
      <c r="M883" s="17">
        <f>IF(L883="Up",INDEX($AK$5:$AK$1005,MATCH(I883,$AI$5:$AI$1005,0),1),INDEX($AL$5:$AL$1005,MATCH(J883,$AI$5:$AI$1005,0),1))</f>
        <v>1.0079752611562325</v>
      </c>
      <c r="N883" s="16" t="str">
        <f>IF(P882&gt;1,"Up","Down")</f>
        <v>Down</v>
      </c>
      <c r="O883" s="16" t="str">
        <f>IF(N883="Up",IF(H883&lt;$BJ$12,"Up","Down"),IF(H883&lt;$BK$12,"Down","Up"))</f>
        <v>Up</v>
      </c>
      <c r="P883" s="17">
        <f>IF(O883="Up",INDEX($AP$5:$AP$1005,MATCH(I883,$AI$5:$AI$1005,0),1),INDEX($AQ$5:$AQ$1005,MATCH(J883,$AI$5:$AI$1005,0),1))</f>
        <v>1.0109617599947194</v>
      </c>
      <c r="Q883" s="19">
        <f>T882</f>
        <v>95733.365742388502</v>
      </c>
      <c r="R883" s="19">
        <f>INDEX(model!$S$5:$S$35,MATCH(G883,model!$Q$5:$Q$35,0),1)*model!$O$5</f>
        <v>0</v>
      </c>
      <c r="S883" s="19">
        <f>IF(RIGHT(B883,1)="C",T882*INDEX(model!$T$5:$T$35,MATCH(G883,model!$Q$5:$Q$35,0),1),0)</f>
        <v>0</v>
      </c>
      <c r="T883" s="19">
        <f>(Q883+R883-S883)*M883</f>
        <v>96496.864335549166</v>
      </c>
      <c r="U883" s="19">
        <f>X882</f>
        <v>165022.10143296674</v>
      </c>
      <c r="V883" s="19">
        <f>INDEX(model!$S$5:$S$35,MATCH(G883,model!$Q$5:$Q$35,0),1)*model!$O$6</f>
        <v>0</v>
      </c>
      <c r="W883" s="19">
        <f>IF(RIGHT(B883,1)="C",X882*INDEX(model!$T$5:$T$35,MATCH(G883,model!$Q$5:$Q$35,0),1),0)</f>
        <v>0</v>
      </c>
      <c r="X883" s="19">
        <f>(U883+V883-W883)*P883</f>
        <v>166831.03410269917</v>
      </c>
      <c r="Y883" s="19"/>
      <c r="Z883" s="36" t="str">
        <f>K883&amp;L883</f>
        <v>DownUp</v>
      </c>
      <c r="AA883" s="36" t="str">
        <f>N883&amp;O883</f>
        <v>DownUp</v>
      </c>
      <c r="AB883" s="19"/>
      <c r="AC883" s="19"/>
      <c r="AD883" s="19"/>
      <c r="AE883" s="19"/>
      <c r="AI883" s="18">
        <f>ROUND(AI882-0.001,3)</f>
        <v>0.122</v>
      </c>
      <c r="AJ883" s="9">
        <f t="array" ref="AJ883">PERCENTILE(IF($BB$5:$BB$2729="Y",$AY$5:$AY$2729),$AI883)</f>
        <v>0.97920054040536775</v>
      </c>
      <c r="AK883" s="9">
        <f t="array" ref="AK883">PERCENTILE(IF($BC$5:$BC$2729="Y",$AY$5:$AY$2729),$AI883)</f>
        <v>1.0028832576038473</v>
      </c>
      <c r="AL883" s="9">
        <f t="array" ref="AL883">PERCENTILE(IF($BD$5:$BD$2729="Y",$AY$5:$AY$2729),$AI883)</f>
        <v>0.96582718414455382</v>
      </c>
      <c r="AM883" s="41" t="str">
        <f>IF(AI883&lt;$BJ$7,"Up","Down")</f>
        <v>Up</v>
      </c>
      <c r="AN883" s="41" t="str">
        <f>IF(AI883&lt;$BK$7,"Down","Up")</f>
        <v>Down</v>
      </c>
      <c r="AO883" s="9">
        <f t="array" ref="AO883">PERCENTILE(IF($BT$5:$BT$2729="Y",$BQ$5:$BQ$2729),$AI883)</f>
        <v>0.97278174926115646</v>
      </c>
      <c r="AP883" s="9">
        <f t="array" ref="AP883">PERCENTILE(IF($BU$5:$BU$2729="Y",$BQ$5:$BQ$2729),$AI883)</f>
        <v>1.0040874410610754</v>
      </c>
      <c r="AQ883" s="9">
        <f t="array" ref="AQ883">PERCENTILE(IF($BV$5:$BV$2729="Y",$BQ$5:$BQ$2729),$AI883)</f>
        <v>0.95433528145135527</v>
      </c>
      <c r="AR883" s="41" t="str">
        <f>IF(AI883&lt;$BJ$12,"Up","Down")</f>
        <v>Up</v>
      </c>
      <c r="AS883" s="41" t="str">
        <f>IF(AI883&lt;$BK$12,"Down","Up")</f>
        <v>Down</v>
      </c>
      <c r="AU883" s="4" t="str">
        <f>IF(AZ883=AZ884,IF(AZ883&gt;AZ882,AZ883&amp;"_O",""),AZ883&amp;"_C")</f>
        <v/>
      </c>
      <c r="AV883" s="7" t="str">
        <f>IF(RIGHT(AU883,1)="C",AX883/INDEX($AX$5:$AX$2729,MATCH(AZ883&amp;"_O",$AU$5:$AU$2729,0),1),"")</f>
        <v/>
      </c>
      <c r="AW883" s="38">
        <v>31716</v>
      </c>
      <c r="AX883" s="37">
        <v>243.98</v>
      </c>
      <c r="AY883" s="7">
        <f>AX883/AX882</f>
        <v>1.0240073868882733</v>
      </c>
      <c r="AZ883" s="4">
        <f>YEAR(AW883)</f>
        <v>1986</v>
      </c>
      <c r="BA883" s="2" t="s">
        <v>6</v>
      </c>
      <c r="BB883" s="12" t="str">
        <f>INDEX($CD$5:$CD$10,MATCH(BA883,$CC$5:$CC$10,0),1)</f>
        <v/>
      </c>
      <c r="BC883" s="12" t="str">
        <f>IF(AND(BB883="Y",AY883&gt;1),"Y","")</f>
        <v/>
      </c>
      <c r="BD883" s="12" t="str">
        <f>IF(AND(BB883="Y",AY883&lt;1),"Y","")</f>
        <v/>
      </c>
      <c r="BE883" s="12" t="str">
        <f>IF(AY883&gt;1,IF(AY882&gt;1,"Y",""),"")</f>
        <v/>
      </c>
      <c r="BF883" s="12" t="str">
        <f>IF(AY883&lt;1,IF(AY882&lt;1,"Y",""),"")</f>
        <v/>
      </c>
      <c r="BG883" s="2"/>
      <c r="BH883" s="2"/>
      <c r="BI883" s="2"/>
      <c r="BJ883" s="2"/>
      <c r="BK883" s="2"/>
      <c r="BL883" s="2"/>
      <c r="BM883" s="4" t="str">
        <f>IF(BR883=BR884,IF(BR883&gt;BR882,BR883&amp;"_O",""),BR883&amp;"_C")</f>
        <v/>
      </c>
      <c r="BN883" s="7" t="str">
        <f>IF(RIGHT(BM883,1)="C",BP883/INDEX($BP$5:$BP$2729,MATCH(BR883&amp;"_O",$BM$5:$BM$2729,0),1),"")</f>
        <v/>
      </c>
      <c r="BO883" s="38">
        <v>32115</v>
      </c>
      <c r="BP883" s="3">
        <v>292.89999999999998</v>
      </c>
      <c r="BQ883" s="7">
        <f>BP883/BP882</f>
        <v>0.92543443917851498</v>
      </c>
      <c r="BR883" s="4">
        <f>YEAR(BO883)</f>
        <v>1987</v>
      </c>
      <c r="BS883" s="2" t="s">
        <v>6</v>
      </c>
      <c r="BT883" s="12" t="str">
        <f>INDEX($CD$5:$CD$10,MATCH(BS883,$CC$5:$CC$10,0),1)</f>
        <v/>
      </c>
      <c r="BU883" s="12" t="str">
        <f>IF(AND(BT883="Y",BQ883&gt;1),"Y","")</f>
        <v/>
      </c>
      <c r="BV883" s="12" t="str">
        <f>IF(AND(BT883="Y",BQ883&lt;1),"Y","")</f>
        <v/>
      </c>
      <c r="BW883" s="12" t="str">
        <f>IF(BQ883&gt;1,IF(BQ882&gt;1,"Y",""),"")</f>
        <v/>
      </c>
      <c r="BX883" s="12" t="str">
        <f>IF(BQ883&lt;1,IF(BQ882&lt;1,"Y",""),"")</f>
        <v/>
      </c>
      <c r="BY883" s="2"/>
      <c r="BZ883" s="2"/>
      <c r="CA883" s="2"/>
    </row>
    <row r="884" spans="2:79">
      <c r="B884" s="4" t="str">
        <f>IF(G884=G885,IF(G884&gt;G883,G884&amp;"_O",""),G884&amp;"_C")</f>
        <v/>
      </c>
      <c r="C884" s="14">
        <f ca="1">RANDBETWEEN(0,1000)/1000</f>
        <v>0.95599999999999996</v>
      </c>
      <c r="D884" s="16">
        <f>D883+1</f>
        <v>880</v>
      </c>
      <c r="E884" s="10">
        <f>ROUNDDOWN(D884/52,0)+1</f>
        <v>17</v>
      </c>
      <c r="F884" s="15">
        <f>F883+7</f>
        <v>50780</v>
      </c>
      <c r="G884" s="4">
        <f>YEAR(F884)</f>
        <v>2039</v>
      </c>
      <c r="H884" s="33">
        <v>0.69899999999999995</v>
      </c>
      <c r="I884" s="33">
        <v>0.69299999999999995</v>
      </c>
      <c r="J884" s="33">
        <v>9.4E-2</v>
      </c>
      <c r="K884" s="16" t="str">
        <f>IF(M883&gt;1,"Up","Down")</f>
        <v>Up</v>
      </c>
      <c r="L884" s="16" t="str">
        <f>IF(K884="Up",IF(H884&lt;$BJ$7,"Up","Down"),IF(H884&lt;$BK$7,"Down","Up"))</f>
        <v>Down</v>
      </c>
      <c r="M884" s="17">
        <f>IF(L884="Up",INDEX($AK$5:$AK$1005,MATCH(I884,$AI$5:$AI$1005,0),1),INDEX($AL$5:$AL$1005,MATCH(J884,$AI$5:$AI$1005,0),1))</f>
        <v>0.96102722308235267</v>
      </c>
      <c r="N884" s="16" t="str">
        <f>IF(P883&gt;1,"Up","Down")</f>
        <v>Up</v>
      </c>
      <c r="O884" s="16" t="str">
        <f>IF(N884="Up",IF(H884&lt;$BJ$12,"Up","Down"),IF(H884&lt;$BK$12,"Down","Up"))</f>
        <v>Down</v>
      </c>
      <c r="P884" s="17">
        <f>IF(O884="Up",INDEX($AP$5:$AP$1005,MATCH(I884,$AI$5:$AI$1005,0),1),INDEX($AQ$5:$AQ$1005,MATCH(J884,$AI$5:$AI$1005,0),1))</f>
        <v>0.94939001782550414</v>
      </c>
      <c r="Q884" s="19">
        <f>T883</f>
        <v>96496.864335549166</v>
      </c>
      <c r="R884" s="19">
        <f>INDEX(model!$S$5:$S$35,MATCH(G884,model!$Q$5:$Q$35,0),1)*model!$O$5</f>
        <v>0</v>
      </c>
      <c r="S884" s="19">
        <f>IF(RIGHT(B884,1)="C",T883*INDEX(model!$T$5:$T$35,MATCH(G884,model!$Q$5:$Q$35,0),1),0)</f>
        <v>0</v>
      </c>
      <c r="T884" s="19">
        <f>(Q884+R884-S884)*M884</f>
        <v>92736.113568547327</v>
      </c>
      <c r="U884" s="19">
        <f>X883</f>
        <v>166831.03410269917</v>
      </c>
      <c r="V884" s="19">
        <f>INDEX(model!$S$5:$S$35,MATCH(G884,model!$Q$5:$Q$35,0),1)*model!$O$6</f>
        <v>0</v>
      </c>
      <c r="W884" s="19">
        <f>IF(RIGHT(B884,1)="C",X883*INDEX(model!$T$5:$T$35,MATCH(G884,model!$Q$5:$Q$35,0),1),0)</f>
        <v>0</v>
      </c>
      <c r="X884" s="19">
        <f>(U884+V884-W884)*P884</f>
        <v>158387.71844060885</v>
      </c>
      <c r="Y884" s="19"/>
      <c r="Z884" s="36" t="str">
        <f>K884&amp;L884</f>
        <v>UpDown</v>
      </c>
      <c r="AA884" s="36" t="str">
        <f>N884&amp;O884</f>
        <v>UpDown</v>
      </c>
      <c r="AB884" s="19"/>
      <c r="AC884" s="19"/>
      <c r="AD884" s="19"/>
      <c r="AE884" s="19"/>
      <c r="AI884" s="18">
        <f>ROUND(AI883-0.001,3)</f>
        <v>0.121</v>
      </c>
      <c r="AJ884" s="9">
        <f t="array" ref="AJ884">PERCENTILE(IF($BB$5:$BB$2729="Y",$AY$5:$AY$2729),$AI884)</f>
        <v>0.97900835627415705</v>
      </c>
      <c r="AK884" s="9">
        <f t="array" ref="AK884">PERCENTILE(IF($BC$5:$BC$2729="Y",$AY$5:$AY$2729),$AI884)</f>
        <v>1.0028536799906163</v>
      </c>
      <c r="AL884" s="9">
        <f t="array" ref="AL884">PERCENTILE(IF($BD$5:$BD$2729="Y",$AY$5:$AY$2729),$AI884)</f>
        <v>0.96573498798195878</v>
      </c>
      <c r="AM884" s="41" t="str">
        <f>IF(AI884&lt;$BJ$7,"Up","Down")</f>
        <v>Up</v>
      </c>
      <c r="AN884" s="41" t="str">
        <f>IF(AI884&lt;$BK$7,"Down","Up")</f>
        <v>Down</v>
      </c>
      <c r="AO884" s="9">
        <f t="array" ref="AO884">PERCENTILE(IF($BT$5:$BT$2729="Y",$BQ$5:$BQ$2729),$AI884)</f>
        <v>0.97263860148565562</v>
      </c>
      <c r="AP884" s="9">
        <f t="array" ref="AP884">PERCENTILE(IF($BU$5:$BU$2729="Y",$BQ$5:$BQ$2729),$AI884)</f>
        <v>1.0040753233520252</v>
      </c>
      <c r="AQ884" s="9">
        <f t="array" ref="AQ884">PERCENTILE(IF($BV$5:$BV$2729="Y",$BQ$5:$BQ$2729),$AI884)</f>
        <v>0.95425254199780285</v>
      </c>
      <c r="AR884" s="41" t="str">
        <f>IF(AI884&lt;$BJ$12,"Up","Down")</f>
        <v>Up</v>
      </c>
      <c r="AS884" s="41" t="str">
        <f>IF(AI884&lt;$BK$12,"Down","Up")</f>
        <v>Down</v>
      </c>
      <c r="AU884" s="4" t="str">
        <f>IF(AZ884=AZ885,IF(AZ884&gt;AZ883,AZ884&amp;"_O",""),AZ884&amp;"_C")</f>
        <v/>
      </c>
      <c r="AV884" s="7" t="str">
        <f>IF(RIGHT(AU884,1)="C",AX884/INDEX($AX$5:$AX$2729,MATCH(AZ884&amp;"_O",$AU$5:$AU$2729,0),1),"")</f>
        <v/>
      </c>
      <c r="AW884" s="38">
        <v>31723</v>
      </c>
      <c r="AX884" s="37">
        <v>245.77</v>
      </c>
      <c r="AY884" s="7">
        <f>AX884/AX883</f>
        <v>1.0073366669399131</v>
      </c>
      <c r="AZ884" s="4">
        <f>YEAR(AW884)</f>
        <v>1986</v>
      </c>
      <c r="BA884" s="2" t="s">
        <v>6</v>
      </c>
      <c r="BB884" s="12" t="str">
        <f>INDEX($CD$5:$CD$10,MATCH(BA884,$CC$5:$CC$10,0),1)</f>
        <v/>
      </c>
      <c r="BC884" s="12" t="str">
        <f>IF(AND(BB884="Y",AY884&gt;1),"Y","")</f>
        <v/>
      </c>
      <c r="BD884" s="12" t="str">
        <f>IF(AND(BB884="Y",AY884&lt;1),"Y","")</f>
        <v/>
      </c>
      <c r="BE884" s="12" t="str">
        <f>IF(AY884&gt;1,IF(AY883&gt;1,"Y",""),"")</f>
        <v>Y</v>
      </c>
      <c r="BF884" s="12" t="str">
        <f>IF(AY884&lt;1,IF(AY883&lt;1,"Y",""),"")</f>
        <v/>
      </c>
      <c r="BG884" s="2"/>
      <c r="BH884" s="2"/>
      <c r="BI884" s="2"/>
      <c r="BJ884" s="2"/>
      <c r="BK884" s="2"/>
      <c r="BL884" s="2"/>
      <c r="BM884" s="4" t="str">
        <f>IF(BR884=BR885,IF(BR884&gt;BR883,BR884&amp;"_O",""),BR884&amp;"_C")</f>
        <v/>
      </c>
      <c r="BN884" s="7" t="str">
        <f>IF(RIGHT(BM884,1)="C",BP884/INDEX($BP$5:$BP$2729,MATCH(BR884&amp;"_O",$BM$5:$BM$2729,0),1),"")</f>
        <v/>
      </c>
      <c r="BO884" s="38">
        <v>32122</v>
      </c>
      <c r="BP884" s="3">
        <v>302.60000000000002</v>
      </c>
      <c r="BQ884" s="7">
        <f>BP884/BP883</f>
        <v>1.0331171048139298</v>
      </c>
      <c r="BR884" s="4">
        <f>YEAR(BO884)</f>
        <v>1987</v>
      </c>
      <c r="BS884" s="2" t="s">
        <v>6</v>
      </c>
      <c r="BT884" s="12" t="str">
        <f>INDEX($CD$5:$CD$10,MATCH(BS884,$CC$5:$CC$10,0),1)</f>
        <v/>
      </c>
      <c r="BU884" s="12" t="str">
        <f>IF(AND(BT884="Y",BQ884&gt;1),"Y","")</f>
        <v/>
      </c>
      <c r="BV884" s="12" t="str">
        <f>IF(AND(BT884="Y",BQ884&lt;1),"Y","")</f>
        <v/>
      </c>
      <c r="BW884" s="12" t="str">
        <f>IF(BQ884&gt;1,IF(BQ883&gt;1,"Y",""),"")</f>
        <v/>
      </c>
      <c r="BX884" s="12" t="str">
        <f>IF(BQ884&lt;1,IF(BQ883&lt;1,"Y",""),"")</f>
        <v/>
      </c>
      <c r="BY884" s="2"/>
      <c r="BZ884" s="2"/>
      <c r="CA884" s="2"/>
    </row>
    <row r="885" spans="2:79">
      <c r="B885" s="4" t="str">
        <f>IF(G885=G886,IF(G885&gt;G884,G885&amp;"_O",""),G885&amp;"_C")</f>
        <v/>
      </c>
      <c r="C885" s="14">
        <f ca="1">RANDBETWEEN(0,1000)/1000</f>
        <v>0.57299999999999995</v>
      </c>
      <c r="D885" s="16">
        <f>D884+1</f>
        <v>881</v>
      </c>
      <c r="E885" s="10">
        <f>ROUNDDOWN(D885/52,0)+1</f>
        <v>17</v>
      </c>
      <c r="F885" s="15">
        <f>F884+7</f>
        <v>50787</v>
      </c>
      <c r="G885" s="4">
        <f>YEAR(F885)</f>
        <v>2039</v>
      </c>
      <c r="H885" s="33">
        <v>0.83299999999999996</v>
      </c>
      <c r="I885" s="33">
        <v>0.97199999999999998</v>
      </c>
      <c r="J885" s="33">
        <v>0.251</v>
      </c>
      <c r="K885" s="16" t="str">
        <f>IF(M884&gt;1,"Up","Down")</f>
        <v>Down</v>
      </c>
      <c r="L885" s="16" t="str">
        <f>IF(K885="Up",IF(H885&lt;$BJ$7,"Up","Down"),IF(H885&lt;$BK$7,"Down","Up"))</f>
        <v>Up</v>
      </c>
      <c r="M885" s="17">
        <f>IF(L885="Up",INDEX($AK$5:$AK$1005,MATCH(I885,$AI$5:$AI$1005,0),1),INDEX($AL$5:$AL$1005,MATCH(J885,$AI$5:$AI$1005,0),1))</f>
        <v>1.0419549581058682</v>
      </c>
      <c r="N885" s="16" t="str">
        <f>IF(P884&gt;1,"Up","Down")</f>
        <v>Down</v>
      </c>
      <c r="O885" s="16" t="str">
        <f>IF(N885="Up",IF(H885&lt;$BJ$12,"Up","Down"),IF(H885&lt;$BK$12,"Down","Up"))</f>
        <v>Up</v>
      </c>
      <c r="P885" s="17">
        <f>IF(O885="Up",INDEX($AP$5:$AP$1005,MATCH(I885,$AI$5:$AI$1005,0),1),INDEX($AQ$5:$AQ$1005,MATCH(J885,$AI$5:$AI$1005,0),1))</f>
        <v>1.0554235434480017</v>
      </c>
      <c r="Q885" s="19">
        <f>T884</f>
        <v>92736.113568547327</v>
      </c>
      <c r="R885" s="19">
        <f>INDEX(model!$S$5:$S$35,MATCH(G885,model!$Q$5:$Q$35,0),1)*model!$O$5</f>
        <v>0</v>
      </c>
      <c r="S885" s="19">
        <f>IF(RIGHT(B885,1)="C",T884*INDEX(model!$T$5:$T$35,MATCH(G885,model!$Q$5:$Q$35,0),1),0)</f>
        <v>0</v>
      </c>
      <c r="T885" s="19">
        <f>(Q885+R885-S885)*M885</f>
        <v>96626.853328216777</v>
      </c>
      <c r="U885" s="19">
        <f>X884</f>
        <v>158387.71844060885</v>
      </c>
      <c r="V885" s="19">
        <f>INDEX(model!$S$5:$S$35,MATCH(G885,model!$Q$5:$Q$35,0),1)*model!$O$6</f>
        <v>0</v>
      </c>
      <c r="W885" s="19">
        <f>IF(RIGHT(B885,1)="C",X884*INDEX(model!$T$5:$T$35,MATCH(G885,model!$Q$5:$Q$35,0),1),0)</f>
        <v>0</v>
      </c>
      <c r="X885" s="19">
        <f>(U885+V885-W885)*P885</f>
        <v>167166.1270352318</v>
      </c>
      <c r="Y885" s="19"/>
      <c r="Z885" s="36" t="str">
        <f>K885&amp;L885</f>
        <v>DownUp</v>
      </c>
      <c r="AA885" s="36" t="str">
        <f>N885&amp;O885</f>
        <v>DownUp</v>
      </c>
      <c r="AB885" s="19"/>
      <c r="AC885" s="19"/>
      <c r="AD885" s="19"/>
      <c r="AE885" s="19"/>
      <c r="AI885" s="18">
        <f>ROUND(AI884-0.001,3)</f>
        <v>0.12</v>
      </c>
      <c r="AJ885" s="9">
        <f t="array" ref="AJ885">PERCENTILE(IF($BB$5:$BB$2729="Y",$AY$5:$AY$2729),$AI885)</f>
        <v>0.97892881057577519</v>
      </c>
      <c r="AK885" s="9">
        <f t="array" ref="AK885">PERCENTILE(IF($BC$5:$BC$2729="Y",$AY$5:$AY$2729),$AI885)</f>
        <v>1.0028335285371075</v>
      </c>
      <c r="AL885" s="9">
        <f t="array" ref="AL885">PERCENTILE(IF($BD$5:$BD$2729="Y",$AY$5:$AY$2729),$AI885)</f>
        <v>0.96544193699689373</v>
      </c>
      <c r="AM885" s="41" t="str">
        <f>IF(AI885&lt;$BJ$7,"Up","Down")</f>
        <v>Up</v>
      </c>
      <c r="AN885" s="41" t="str">
        <f>IF(AI885&lt;$BK$7,"Down","Up")</f>
        <v>Down</v>
      </c>
      <c r="AO885" s="9">
        <f t="array" ref="AO885">PERCENTILE(IF($BT$5:$BT$2729="Y",$BQ$5:$BQ$2729),$AI885)</f>
        <v>0.97236496450664822</v>
      </c>
      <c r="AP885" s="9">
        <f t="array" ref="AP885">PERCENTILE(IF($BU$5:$BU$2729="Y",$BQ$5:$BQ$2729),$AI885)</f>
        <v>1.0040508920988511</v>
      </c>
      <c r="AQ885" s="9">
        <f t="array" ref="AQ885">PERCENTILE(IF($BV$5:$BV$2729="Y",$BQ$5:$BQ$2729),$AI885)</f>
        <v>0.95416474287338693</v>
      </c>
      <c r="AR885" s="41" t="str">
        <f>IF(AI885&lt;$BJ$12,"Up","Down")</f>
        <v>Up</v>
      </c>
      <c r="AS885" s="41" t="str">
        <f>IF(AI885&lt;$BK$12,"Down","Up")</f>
        <v>Down</v>
      </c>
      <c r="AU885" s="4" t="str">
        <f>IF(AZ885=AZ886,IF(AZ885&gt;AZ884,AZ885&amp;"_O",""),AZ885&amp;"_C")</f>
        <v/>
      </c>
      <c r="AV885" s="7" t="str">
        <f>IF(RIGHT(AU885,1)="C",AX885/INDEX($AX$5:$AX$2729,MATCH(AZ885&amp;"_O",$AU$5:$AU$2729,0),1),"")</f>
        <v/>
      </c>
      <c r="AW885" s="38">
        <v>31730</v>
      </c>
      <c r="AX885" s="37">
        <v>244.5</v>
      </c>
      <c r="AY885" s="7">
        <f>AX885/AX884</f>
        <v>0.99483256703421896</v>
      </c>
      <c r="AZ885" s="4">
        <f>YEAR(AW885)</f>
        <v>1986</v>
      </c>
      <c r="BA885" s="2" t="s">
        <v>6</v>
      </c>
      <c r="BB885" s="12" t="str">
        <f>INDEX($CD$5:$CD$10,MATCH(BA885,$CC$5:$CC$10,0),1)</f>
        <v/>
      </c>
      <c r="BC885" s="12" t="str">
        <f>IF(AND(BB885="Y",AY885&gt;1),"Y","")</f>
        <v/>
      </c>
      <c r="BD885" s="12" t="str">
        <f>IF(AND(BB885="Y",AY885&lt;1),"Y","")</f>
        <v/>
      </c>
      <c r="BE885" s="12" t="str">
        <f>IF(AY885&gt;1,IF(AY884&gt;1,"Y",""),"")</f>
        <v/>
      </c>
      <c r="BF885" s="12" t="str">
        <f>IF(AY885&lt;1,IF(AY884&lt;1,"Y",""),"")</f>
        <v/>
      </c>
      <c r="BG885" s="2"/>
      <c r="BH885" s="2"/>
      <c r="BI885" s="2"/>
      <c r="BJ885" s="2"/>
      <c r="BK885" s="2"/>
      <c r="BL885" s="2"/>
      <c r="BM885" s="4" t="str">
        <f>IF(BR885=BR886,IF(BR885&gt;BR884,BR885&amp;"_O",""),BR885&amp;"_C")</f>
        <v/>
      </c>
      <c r="BN885" s="7" t="str">
        <f>IF(RIGHT(BM885,1)="C",BP885/INDEX($BP$5:$BP$2729,MATCH(BR885&amp;"_O",$BM$5:$BM$2729,0),1),"")</f>
        <v/>
      </c>
      <c r="BO885" s="38">
        <v>32129</v>
      </c>
      <c r="BP885" s="3">
        <v>326.89999999999998</v>
      </c>
      <c r="BQ885" s="7">
        <f>BP885/BP884</f>
        <v>1.0803040317250494</v>
      </c>
      <c r="BR885" s="4">
        <f>YEAR(BO885)</f>
        <v>1987</v>
      </c>
      <c r="BS885" s="2" t="s">
        <v>6</v>
      </c>
      <c r="BT885" s="12" t="str">
        <f>INDEX($CD$5:$CD$10,MATCH(BS885,$CC$5:$CC$10,0),1)</f>
        <v/>
      </c>
      <c r="BU885" s="12" t="str">
        <f>IF(AND(BT885="Y",BQ885&gt;1),"Y","")</f>
        <v/>
      </c>
      <c r="BV885" s="12" t="str">
        <f>IF(AND(BT885="Y",BQ885&lt;1),"Y","")</f>
        <v/>
      </c>
      <c r="BW885" s="12" t="str">
        <f>IF(BQ885&gt;1,IF(BQ884&gt;1,"Y",""),"")</f>
        <v>Y</v>
      </c>
      <c r="BX885" s="12" t="str">
        <f>IF(BQ885&lt;1,IF(BQ884&lt;1,"Y",""),"")</f>
        <v/>
      </c>
      <c r="BY885" s="2"/>
      <c r="BZ885" s="2"/>
      <c r="CA885" s="2"/>
    </row>
    <row r="886" spans="2:79">
      <c r="B886" s="4" t="str">
        <f>IF(G886=G887,IF(G886&gt;G885,G886&amp;"_O",""),G886&amp;"_C")</f>
        <v/>
      </c>
      <c r="C886" s="14">
        <f ca="1">RANDBETWEEN(0,1000)/1000</f>
        <v>0.79600000000000004</v>
      </c>
      <c r="D886" s="16">
        <f>D885+1</f>
        <v>882</v>
      </c>
      <c r="E886" s="10">
        <f>ROUNDDOWN(D886/52,0)+1</f>
        <v>17</v>
      </c>
      <c r="F886" s="15">
        <f>F885+7</f>
        <v>50794</v>
      </c>
      <c r="G886" s="4">
        <f>YEAR(F886)</f>
        <v>2039</v>
      </c>
      <c r="H886" s="33">
        <v>0.16200000000000001</v>
      </c>
      <c r="I886" s="33">
        <v>0.40200000000000002</v>
      </c>
      <c r="J886" s="33">
        <v>0.93799999999999994</v>
      </c>
      <c r="K886" s="16" t="str">
        <f>IF(M885&gt;1,"Up","Down")</f>
        <v>Up</v>
      </c>
      <c r="L886" s="16" t="str">
        <f>IF(K886="Up",IF(H886&lt;$BJ$7,"Up","Down"),IF(H886&lt;$BK$7,"Down","Up"))</f>
        <v>Up</v>
      </c>
      <c r="M886" s="17">
        <f>IF(L886="Up",INDEX($AK$5:$AK$1005,MATCH(I886,$AI$5:$AI$1005,0),1),INDEX($AL$5:$AL$1005,MATCH(J886,$AI$5:$AI$1005,0),1))</f>
        <v>1.009622288009459</v>
      </c>
      <c r="N886" s="16" t="str">
        <f>IF(P885&gt;1,"Up","Down")</f>
        <v>Up</v>
      </c>
      <c r="O886" s="16" t="str">
        <f>IF(N886="Up",IF(H886&lt;$BJ$12,"Up","Down"),IF(H886&lt;$BK$12,"Down","Up"))</f>
        <v>Up</v>
      </c>
      <c r="P886" s="17">
        <f>IF(O886="Up",INDEX($AP$5:$AP$1005,MATCH(I886,$AI$5:$AI$1005,0),1),INDEX($AQ$5:$AQ$1005,MATCH(J886,$AI$5:$AI$1005,0),1))</f>
        <v>1.0133858574399035</v>
      </c>
      <c r="Q886" s="19">
        <f>T885</f>
        <v>96626.853328216777</v>
      </c>
      <c r="R886" s="19">
        <f>INDEX(model!$S$5:$S$35,MATCH(G886,model!$Q$5:$Q$35,0),1)*model!$O$5</f>
        <v>0</v>
      </c>
      <c r="S886" s="19">
        <f>IF(RIGHT(B886,1)="C",T885*INDEX(model!$T$5:$T$35,MATCH(G886,model!$Q$5:$Q$35,0),1),0)</f>
        <v>0</v>
      </c>
      <c r="T886" s="19">
        <f>(Q886+R886-S886)*M886</f>
        <v>97556.624740388623</v>
      </c>
      <c r="U886" s="19">
        <f>X885</f>
        <v>167166.1270352318</v>
      </c>
      <c r="V886" s="19">
        <f>INDEX(model!$S$5:$S$35,MATCH(G886,model!$Q$5:$Q$35,0),1)*model!$O$6</f>
        <v>0</v>
      </c>
      <c r="W886" s="19">
        <f>IF(RIGHT(B886,1)="C",X885*INDEX(model!$T$5:$T$35,MATCH(G886,model!$Q$5:$Q$35,0),1),0)</f>
        <v>0</v>
      </c>
      <c r="X886" s="19">
        <f>(U886+V886-W886)*P886</f>
        <v>169403.78898050622</v>
      </c>
      <c r="Y886" s="19"/>
      <c r="Z886" s="36" t="str">
        <f>K886&amp;L886</f>
        <v>UpUp</v>
      </c>
      <c r="AA886" s="36" t="str">
        <f>N886&amp;O886</f>
        <v>UpUp</v>
      </c>
      <c r="AB886" s="19"/>
      <c r="AC886" s="19"/>
      <c r="AD886" s="19"/>
      <c r="AE886" s="19"/>
      <c r="AI886" s="18">
        <f>ROUND(AI885-0.001,3)</f>
        <v>0.11899999999999999</v>
      </c>
      <c r="AJ886" s="9">
        <f t="array" ref="AJ886">PERCENTILE(IF($BB$5:$BB$2729="Y",$AY$5:$AY$2729),$AI886)</f>
        <v>0.97885343327074881</v>
      </c>
      <c r="AK886" s="9">
        <f t="array" ref="AK886">PERCENTILE(IF($BC$5:$BC$2729="Y",$AY$5:$AY$2729),$AI886)</f>
        <v>1.002829758779004</v>
      </c>
      <c r="AL886" s="9">
        <f t="array" ref="AL886">PERCENTILE(IF($BD$5:$BD$2729="Y",$AY$5:$AY$2729),$AI886)</f>
        <v>0.96525495147818985</v>
      </c>
      <c r="AM886" s="41" t="str">
        <f>IF(AI886&lt;$BJ$7,"Up","Down")</f>
        <v>Up</v>
      </c>
      <c r="AN886" s="41" t="str">
        <f>IF(AI886&lt;$BK$7,"Down","Up")</f>
        <v>Down</v>
      </c>
      <c r="AO886" s="9">
        <f t="array" ref="AO886">PERCENTILE(IF($BT$5:$BT$2729="Y",$BQ$5:$BQ$2729),$AI886)</f>
        <v>0.97232283967851862</v>
      </c>
      <c r="AP886" s="9">
        <f t="array" ref="AP886">PERCENTILE(IF($BU$5:$BU$2729="Y",$BQ$5:$BQ$2729),$AI886)</f>
        <v>1.0040273578744274</v>
      </c>
      <c r="AQ886" s="9">
        <f t="array" ref="AQ886">PERCENTILE(IF($BV$5:$BV$2729="Y",$BQ$5:$BQ$2729),$AI886)</f>
        <v>0.95413376798550187</v>
      </c>
      <c r="AR886" s="41" t="str">
        <f>IF(AI886&lt;$BJ$12,"Up","Down")</f>
        <v>Up</v>
      </c>
      <c r="AS886" s="41" t="str">
        <f>IF(AI886&lt;$BK$12,"Down","Up")</f>
        <v>Down</v>
      </c>
      <c r="AU886" s="4" t="str">
        <f>IF(AZ886=AZ887,IF(AZ886&gt;AZ885,AZ886&amp;"_O",""),AZ886&amp;"_C")</f>
        <v/>
      </c>
      <c r="AV886" s="7" t="str">
        <f>IF(RIGHT(AU886,1)="C",AX886/INDEX($AX$5:$AX$2729,MATCH(AZ886&amp;"_O",$AU$5:$AU$2729,0),1),"")</f>
        <v/>
      </c>
      <c r="AW886" s="38">
        <v>31737</v>
      </c>
      <c r="AX886" s="37">
        <v>245.86</v>
      </c>
      <c r="AY886" s="7">
        <f>AX886/AX885</f>
        <v>1.005562372188139</v>
      </c>
      <c r="AZ886" s="4">
        <f>YEAR(AW886)</f>
        <v>1986</v>
      </c>
      <c r="BA886" s="2" t="s">
        <v>6</v>
      </c>
      <c r="BB886" s="12" t="str">
        <f>INDEX($CD$5:$CD$10,MATCH(BA886,$CC$5:$CC$10,0),1)</f>
        <v/>
      </c>
      <c r="BC886" s="12" t="str">
        <f>IF(AND(BB886="Y",AY886&gt;1),"Y","")</f>
        <v/>
      </c>
      <c r="BD886" s="12" t="str">
        <f>IF(AND(BB886="Y",AY886&lt;1),"Y","")</f>
        <v/>
      </c>
      <c r="BE886" s="12" t="str">
        <f>IF(AY886&gt;1,IF(AY885&gt;1,"Y",""),"")</f>
        <v/>
      </c>
      <c r="BF886" s="12" t="str">
        <f>IF(AY886&lt;1,IF(AY885&lt;1,"Y",""),"")</f>
        <v/>
      </c>
      <c r="BG886" s="2"/>
      <c r="BH886" s="2"/>
      <c r="BI886" s="2"/>
      <c r="BJ886" s="2"/>
      <c r="BK886" s="2"/>
      <c r="BL886" s="2"/>
      <c r="BM886" s="4" t="str">
        <f>IF(BR886=BR887,IF(BR886&gt;BR885,BR886&amp;"_O",""),BR886&amp;"_C")</f>
        <v>1987_C</v>
      </c>
      <c r="BN886" s="7">
        <f>IF(RIGHT(BM886,1)="C",BP886/INDEX($BP$5:$BP$2729,MATCH(BR886&amp;"_O",$BM$5:$BM$2729,0),1),"")</f>
        <v>0.94337485843714608</v>
      </c>
      <c r="BO886" s="38">
        <v>32135</v>
      </c>
      <c r="BP886" s="3">
        <v>333.2</v>
      </c>
      <c r="BQ886" s="7">
        <f>BP886/BP885</f>
        <v>1.0192719486081372</v>
      </c>
      <c r="BR886" s="4">
        <f>YEAR(BO886)</f>
        <v>1987</v>
      </c>
      <c r="BS886" s="2" t="s">
        <v>6</v>
      </c>
      <c r="BT886" s="12" t="str">
        <f>INDEX($CD$5:$CD$10,MATCH(BS886,$CC$5:$CC$10,0),1)</f>
        <v/>
      </c>
      <c r="BU886" s="12" t="str">
        <f>IF(AND(BT886="Y",BQ886&gt;1),"Y","")</f>
        <v/>
      </c>
      <c r="BV886" s="12" t="str">
        <f>IF(AND(BT886="Y",BQ886&lt;1),"Y","")</f>
        <v/>
      </c>
      <c r="BW886" s="12" t="str">
        <f>IF(BQ886&gt;1,IF(BQ885&gt;1,"Y",""),"")</f>
        <v>Y</v>
      </c>
      <c r="BX886" s="12" t="str">
        <f>IF(BQ886&lt;1,IF(BQ885&lt;1,"Y",""),"")</f>
        <v/>
      </c>
      <c r="BY886" s="2"/>
      <c r="BZ886" s="2"/>
      <c r="CA886" s="2"/>
    </row>
    <row r="887" spans="2:79">
      <c r="B887" s="4" t="str">
        <f>IF(G887=G888,IF(G887&gt;G886,G887&amp;"_O",""),G887&amp;"_C")</f>
        <v/>
      </c>
      <c r="C887" s="14">
        <f ca="1">RANDBETWEEN(0,1000)/1000</f>
        <v>4.7E-2</v>
      </c>
      <c r="D887" s="16">
        <f>D886+1</f>
        <v>883</v>
      </c>
      <c r="E887" s="10">
        <f>ROUNDDOWN(D887/52,0)+1</f>
        <v>17</v>
      </c>
      <c r="F887" s="15">
        <f>F886+7</f>
        <v>50801</v>
      </c>
      <c r="G887" s="4">
        <f>YEAR(F887)</f>
        <v>2039</v>
      </c>
      <c r="H887" s="33">
        <v>0.38</v>
      </c>
      <c r="I887" s="33">
        <v>0.27200000000000002</v>
      </c>
      <c r="J887" s="33">
        <v>0.64300000000000002</v>
      </c>
      <c r="K887" s="16" t="str">
        <f>IF(M886&gt;1,"Up","Down")</f>
        <v>Up</v>
      </c>
      <c r="L887" s="16" t="str">
        <f>IF(K887="Up",IF(H887&lt;$BJ$7,"Up","Down"),IF(H887&lt;$BK$7,"Down","Up"))</f>
        <v>Up</v>
      </c>
      <c r="M887" s="17">
        <f>IF(L887="Up",INDEX($AK$5:$AK$1005,MATCH(I887,$AI$5:$AI$1005,0),1),INDEX($AL$5:$AL$1005,MATCH(J887,$AI$5:$AI$1005,0),1))</f>
        <v>1.0065561351253545</v>
      </c>
      <c r="N887" s="16" t="str">
        <f>IF(P886&gt;1,"Up","Down")</f>
        <v>Up</v>
      </c>
      <c r="O887" s="16" t="str">
        <f>IF(N887="Up",IF(H887&lt;$BJ$12,"Up","Down"),IF(H887&lt;$BK$12,"Down","Up"))</f>
        <v>Up</v>
      </c>
      <c r="P887" s="17">
        <f>IF(O887="Up",INDEX($AP$5:$AP$1005,MATCH(I887,$AI$5:$AI$1005,0),1),INDEX($AQ$5:$AQ$1005,MATCH(J887,$AI$5:$AI$1005,0),1))</f>
        <v>1.008783981807911</v>
      </c>
      <c r="Q887" s="19">
        <f>T886</f>
        <v>97556.624740388623</v>
      </c>
      <c r="R887" s="19">
        <f>INDEX(model!$S$5:$S$35,MATCH(G887,model!$Q$5:$Q$35,0),1)*model!$O$5</f>
        <v>0</v>
      </c>
      <c r="S887" s="19">
        <f>IF(RIGHT(B887,1)="C",T886*INDEX(model!$T$5:$T$35,MATCH(G887,model!$Q$5:$Q$35,0),1),0)</f>
        <v>0</v>
      </c>
      <c r="T887" s="19">
        <f>(Q887+R887-S887)*M887</f>
        <v>98196.219154560109</v>
      </c>
      <c r="U887" s="19">
        <f>X886</f>
        <v>169403.78898050622</v>
      </c>
      <c r="V887" s="19">
        <f>INDEX(model!$S$5:$S$35,MATCH(G887,model!$Q$5:$Q$35,0),1)*model!$O$6</f>
        <v>0</v>
      </c>
      <c r="W887" s="19">
        <f>IF(RIGHT(B887,1)="C",X886*INDEX(model!$T$5:$T$35,MATCH(G887,model!$Q$5:$Q$35,0),1),0)</f>
        <v>0</v>
      </c>
      <c r="X887" s="19">
        <f>(U887+V887-W887)*P887</f>
        <v>170891.82878110217</v>
      </c>
      <c r="Y887" s="19"/>
      <c r="Z887" s="36" t="str">
        <f>K887&amp;L887</f>
        <v>UpUp</v>
      </c>
      <c r="AA887" s="36" t="str">
        <f>N887&amp;O887</f>
        <v>UpUp</v>
      </c>
      <c r="AB887" s="19"/>
      <c r="AC887" s="19"/>
      <c r="AD887" s="19"/>
      <c r="AE887" s="19"/>
      <c r="AI887" s="18">
        <f>ROUND(AI886-0.001,3)</f>
        <v>0.11799999999999999</v>
      </c>
      <c r="AJ887" s="9">
        <f t="array" ref="AJ887">PERCENTILE(IF($BB$5:$BB$2729="Y",$AY$5:$AY$2729),$AI887)</f>
        <v>0.97879278943383274</v>
      </c>
      <c r="AK887" s="9">
        <f t="array" ref="AK887">PERCENTILE(IF($BC$5:$BC$2729="Y",$AY$5:$AY$2729),$AI887)</f>
        <v>1.0028184778849227</v>
      </c>
      <c r="AL887" s="9">
        <f t="array" ref="AL887">PERCENTILE(IF($BD$5:$BD$2729="Y",$AY$5:$AY$2729),$AI887)</f>
        <v>0.96512677433910143</v>
      </c>
      <c r="AM887" s="41" t="str">
        <f>IF(AI887&lt;$BJ$7,"Up","Down")</f>
        <v>Up</v>
      </c>
      <c r="AN887" s="41" t="str">
        <f>IF(AI887&lt;$BK$7,"Down","Up")</f>
        <v>Down</v>
      </c>
      <c r="AO887" s="9">
        <f t="array" ref="AO887">PERCENTILE(IF($BT$5:$BT$2729="Y",$BQ$5:$BQ$2729),$AI887)</f>
        <v>0.97226814451006538</v>
      </c>
      <c r="AP887" s="9">
        <f t="array" ref="AP887">PERCENTILE(IF($BU$5:$BU$2729="Y",$BQ$5:$BQ$2729),$AI887)</f>
        <v>1.0039844400971594</v>
      </c>
      <c r="AQ887" s="9">
        <f t="array" ref="AQ887">PERCENTILE(IF($BV$5:$BV$2729="Y",$BQ$5:$BQ$2729),$AI887)</f>
        <v>0.95412037531404303</v>
      </c>
      <c r="AR887" s="41" t="str">
        <f>IF(AI887&lt;$BJ$12,"Up","Down")</f>
        <v>Up</v>
      </c>
      <c r="AS887" s="41" t="str">
        <f>IF(AI887&lt;$BK$12,"Down","Up")</f>
        <v>Down</v>
      </c>
      <c r="AU887" s="4" t="str">
        <f>IF(AZ887=AZ888,IF(AZ887&gt;AZ886,AZ887&amp;"_O",""),AZ887&amp;"_C")</f>
        <v/>
      </c>
      <c r="AV887" s="7" t="str">
        <f>IF(RIGHT(AU887,1)="C",AX887/INDEX($AX$5:$AX$2729,MATCH(AZ887&amp;"_O",$AU$5:$AU$2729,0),1),"")</f>
        <v/>
      </c>
      <c r="AW887" s="38">
        <v>31744</v>
      </c>
      <c r="AX887" s="37">
        <v>249.22</v>
      </c>
      <c r="AY887" s="7">
        <f>AX887/AX886</f>
        <v>1.0136663141625315</v>
      </c>
      <c r="AZ887" s="4">
        <f>YEAR(AW887)</f>
        <v>1986</v>
      </c>
      <c r="BA887" s="2" t="s">
        <v>6</v>
      </c>
      <c r="BB887" s="12" t="str">
        <f>INDEX($CD$5:$CD$10,MATCH(BA887,$CC$5:$CC$10,0),1)</f>
        <v/>
      </c>
      <c r="BC887" s="12" t="str">
        <f>IF(AND(BB887="Y",AY887&gt;1),"Y","")</f>
        <v/>
      </c>
      <c r="BD887" s="12" t="str">
        <f>IF(AND(BB887="Y",AY887&lt;1),"Y","")</f>
        <v/>
      </c>
      <c r="BE887" s="12" t="str">
        <f>IF(AY887&gt;1,IF(AY886&gt;1,"Y",""),"")</f>
        <v>Y</v>
      </c>
      <c r="BF887" s="12" t="str">
        <f>IF(AY887&lt;1,IF(AY886&lt;1,"Y",""),"")</f>
        <v/>
      </c>
      <c r="BG887" s="2"/>
      <c r="BH887" s="2"/>
      <c r="BI887" s="2"/>
      <c r="BJ887" s="2"/>
      <c r="BK887" s="2"/>
      <c r="BL887" s="2"/>
      <c r="BM887" s="4" t="str">
        <f>IF(BR887=BR888,IF(BR887&gt;BR886,BR887&amp;"_O",""),BR887&amp;"_C")</f>
        <v>1988_O</v>
      </c>
      <c r="BN887" s="7" t="str">
        <f>IF(RIGHT(BM887,1)="C",BP887/INDEX($BP$5:$BP$2729,MATCH(BR887&amp;"_O",$BM$5:$BM$2729,0),1),"")</f>
        <v/>
      </c>
      <c r="BO887" s="38">
        <v>32143</v>
      </c>
      <c r="BP887" s="3">
        <v>338.48</v>
      </c>
      <c r="BQ887" s="7">
        <f>BP887/BP886</f>
        <v>1.0158463385354142</v>
      </c>
      <c r="BR887" s="4">
        <f>YEAR(BO887)</f>
        <v>1988</v>
      </c>
      <c r="BS887" s="2" t="s">
        <v>6</v>
      </c>
      <c r="BT887" s="12" t="str">
        <f>INDEX($CD$5:$CD$10,MATCH(BS887,$CC$5:$CC$10,0),1)</f>
        <v/>
      </c>
      <c r="BU887" s="12" t="str">
        <f>IF(AND(BT887="Y",BQ887&gt;1),"Y","")</f>
        <v/>
      </c>
      <c r="BV887" s="12" t="str">
        <f>IF(AND(BT887="Y",BQ887&lt;1),"Y","")</f>
        <v/>
      </c>
      <c r="BW887" s="12" t="str">
        <f>IF(BQ887&gt;1,IF(BQ886&gt;1,"Y",""),"")</f>
        <v>Y</v>
      </c>
      <c r="BX887" s="12" t="str">
        <f>IF(BQ887&lt;1,IF(BQ886&lt;1,"Y",""),"")</f>
        <v/>
      </c>
      <c r="BY887" s="2"/>
      <c r="BZ887" s="2"/>
      <c r="CA887" s="2"/>
    </row>
    <row r="888" spans="2:79">
      <c r="B888" s="4" t="str">
        <f>IF(G888=G889,IF(G888&gt;G887,G888&amp;"_O",""),G888&amp;"_C")</f>
        <v/>
      </c>
      <c r="C888" s="14">
        <f ca="1">RANDBETWEEN(0,1000)/1000</f>
        <v>0.71799999999999997</v>
      </c>
      <c r="D888" s="16">
        <f>D887+1</f>
        <v>884</v>
      </c>
      <c r="E888" s="10">
        <f>ROUNDDOWN(D888/52,0)+1</f>
        <v>18</v>
      </c>
      <c r="F888" s="15">
        <f>F887+7</f>
        <v>50808</v>
      </c>
      <c r="G888" s="4">
        <f>YEAR(F888)</f>
        <v>2039</v>
      </c>
      <c r="H888" s="33">
        <v>0.98199999999999998</v>
      </c>
      <c r="I888" s="33">
        <v>0.375</v>
      </c>
      <c r="J888" s="33">
        <v>0.80900000000000005</v>
      </c>
      <c r="K888" s="16" t="str">
        <f>IF(M887&gt;1,"Up","Down")</f>
        <v>Up</v>
      </c>
      <c r="L888" s="16" t="str">
        <f>IF(K888="Up",IF(H888&lt;$BJ$7,"Up","Down"),IF(H888&lt;$BK$7,"Down","Up"))</f>
        <v>Down</v>
      </c>
      <c r="M888" s="17">
        <f>IF(L888="Up",INDEX($AK$5:$AK$1005,MATCH(I888,$AI$5:$AI$1005,0),1),INDEX($AL$5:$AL$1005,MATCH(J888,$AI$5:$AI$1005,0),1))</f>
        <v>0.99606169388067611</v>
      </c>
      <c r="N888" s="16" t="str">
        <f>IF(P887&gt;1,"Up","Down")</f>
        <v>Up</v>
      </c>
      <c r="O888" s="16" t="str">
        <f>IF(N888="Up",IF(H888&lt;$BJ$12,"Up","Down"),IF(H888&lt;$BK$12,"Down","Up"))</f>
        <v>Down</v>
      </c>
      <c r="P888" s="17">
        <f>IF(O888="Up",INDEX($AP$5:$AP$1005,MATCH(I888,$AI$5:$AI$1005,0),1),INDEX($AQ$5:$AQ$1005,MATCH(J888,$AI$5:$AI$1005,0),1))</f>
        <v>0.99538341111641282</v>
      </c>
      <c r="Q888" s="19">
        <f>T887</f>
        <v>98196.219154560109</v>
      </c>
      <c r="R888" s="19">
        <f>INDEX(model!$S$5:$S$35,MATCH(G888,model!$Q$5:$Q$35,0),1)*model!$O$5</f>
        <v>0</v>
      </c>
      <c r="S888" s="19">
        <f>IF(RIGHT(B888,1)="C",T887*INDEX(model!$T$5:$T$35,MATCH(G888,model!$Q$5:$Q$35,0),1),0)</f>
        <v>0</v>
      </c>
      <c r="T888" s="19">
        <f>(Q888+R888-S888)*M888</f>
        <v>97809.492383769233</v>
      </c>
      <c r="U888" s="19">
        <f>X887</f>
        <v>170891.82878110217</v>
      </c>
      <c r="V888" s="19">
        <f>INDEX(model!$S$5:$S$35,MATCH(G888,model!$Q$5:$Q$35,0),1)*model!$O$6</f>
        <v>0</v>
      </c>
      <c r="W888" s="19">
        <f>IF(RIGHT(B888,1)="C",X887*INDEX(model!$T$5:$T$35,MATCH(G888,model!$Q$5:$Q$35,0),1),0)</f>
        <v>0</v>
      </c>
      <c r="X888" s="19">
        <f>(U888+V888-W888)*P888</f>
        <v>170102.89146405546</v>
      </c>
      <c r="Y888" s="19"/>
      <c r="Z888" s="36" t="str">
        <f>K888&amp;L888</f>
        <v>UpDown</v>
      </c>
      <c r="AA888" s="36" t="str">
        <f>N888&amp;O888</f>
        <v>UpDown</v>
      </c>
      <c r="AB888" s="19"/>
      <c r="AC888" s="19"/>
      <c r="AD888" s="19"/>
      <c r="AE888" s="19"/>
      <c r="AI888" s="18">
        <f>ROUND(AI887-0.001,3)</f>
        <v>0.11700000000000001</v>
      </c>
      <c r="AJ888" s="9">
        <f t="array" ref="AJ888">PERCENTILE(IF($BB$5:$BB$2729="Y",$AY$5:$AY$2729),$AI888)</f>
        <v>0.97873189982859055</v>
      </c>
      <c r="AK888" s="9">
        <f t="array" ref="AK888">PERCENTILE(IF($BC$5:$BC$2729="Y",$AY$5:$AY$2729),$AI888)</f>
        <v>1.0027976984466596</v>
      </c>
      <c r="AL888" s="9">
        <f t="array" ref="AL888">PERCENTILE(IF($BD$5:$BD$2729="Y",$AY$5:$AY$2729),$AI888)</f>
        <v>0.96496720400874481</v>
      </c>
      <c r="AM888" s="41" t="str">
        <f>IF(AI888&lt;$BJ$7,"Up","Down")</f>
        <v>Up</v>
      </c>
      <c r="AN888" s="41" t="str">
        <f>IF(AI888&lt;$BK$7,"Down","Up")</f>
        <v>Down</v>
      </c>
      <c r="AO888" s="9">
        <f t="array" ref="AO888">PERCENTILE(IF($BT$5:$BT$2729="Y",$BQ$5:$BQ$2729),$AI888)</f>
        <v>0.97211178942273857</v>
      </c>
      <c r="AP888" s="9">
        <f t="array" ref="AP888">PERCENTILE(IF($BU$5:$BU$2729="Y",$BQ$5:$BQ$2729),$AI888)</f>
        <v>1.0039414259013077</v>
      </c>
      <c r="AQ888" s="9">
        <f t="array" ref="AQ888">PERCENTILE(IF($BV$5:$BV$2729="Y",$BQ$5:$BQ$2729),$AI888)</f>
        <v>0.95402427632408482</v>
      </c>
      <c r="AR888" s="41" t="str">
        <f>IF(AI888&lt;$BJ$12,"Up","Down")</f>
        <v>Up</v>
      </c>
      <c r="AS888" s="41" t="str">
        <f>IF(AI888&lt;$BK$12,"Down","Up")</f>
        <v>Down</v>
      </c>
      <c r="AU888" s="4" t="str">
        <f>IF(AZ888=AZ889,IF(AZ888&gt;AZ887,AZ888&amp;"_O",""),AZ888&amp;"_C")</f>
        <v/>
      </c>
      <c r="AV888" s="7" t="str">
        <f>IF(RIGHT(AU888,1)="C",AX888/INDEX($AX$5:$AX$2729,MATCH(AZ888&amp;"_O",$AU$5:$AU$2729,0),1),"")</f>
        <v/>
      </c>
      <c r="AW888" s="38">
        <v>31751</v>
      </c>
      <c r="AX888" s="37">
        <v>251.17</v>
      </c>
      <c r="AY888" s="7">
        <f>AX888/AX887</f>
        <v>1.0078244121659576</v>
      </c>
      <c r="AZ888" s="4">
        <f>YEAR(AW888)</f>
        <v>1986</v>
      </c>
      <c r="BA888" s="2" t="s">
        <v>6</v>
      </c>
      <c r="BB888" s="12" t="str">
        <f>INDEX($CD$5:$CD$10,MATCH(BA888,$CC$5:$CC$10,0),1)</f>
        <v/>
      </c>
      <c r="BC888" s="12" t="str">
        <f>IF(AND(BB888="Y",AY888&gt;1),"Y","")</f>
        <v/>
      </c>
      <c r="BD888" s="12" t="str">
        <f>IF(AND(BB888="Y",AY888&lt;1),"Y","")</f>
        <v/>
      </c>
      <c r="BE888" s="12" t="str">
        <f>IF(AY888&gt;1,IF(AY887&gt;1,"Y",""),"")</f>
        <v>Y</v>
      </c>
      <c r="BF888" s="12" t="str">
        <f>IF(AY888&lt;1,IF(AY887&lt;1,"Y",""),"")</f>
        <v/>
      </c>
      <c r="BG888" s="2"/>
      <c r="BH888" s="2"/>
      <c r="BI888" s="2"/>
      <c r="BJ888" s="2"/>
      <c r="BK888" s="2"/>
      <c r="BL888" s="2"/>
      <c r="BM888" s="4" t="str">
        <f>IF(BR888=BR889,IF(BR888&gt;BR887,BR888&amp;"_O",""),BR888&amp;"_C")</f>
        <v/>
      </c>
      <c r="BN888" s="7" t="str">
        <f>IF(RIGHT(BM888,1)="C",BP888/INDEX($BP$5:$BP$2729,MATCH(BR888&amp;"_O",$BM$5:$BM$2729,0),1),"")</f>
        <v/>
      </c>
      <c r="BO888" s="38">
        <v>32150</v>
      </c>
      <c r="BP888" s="3">
        <v>338.5</v>
      </c>
      <c r="BQ888" s="7">
        <f>BP888/BP887</f>
        <v>1.0000590876861262</v>
      </c>
      <c r="BR888" s="4">
        <f>YEAR(BO888)</f>
        <v>1988</v>
      </c>
      <c r="BS888" s="2" t="s">
        <v>6</v>
      </c>
      <c r="BT888" s="12" t="str">
        <f>INDEX($CD$5:$CD$10,MATCH(BS888,$CC$5:$CC$10,0),1)</f>
        <v/>
      </c>
      <c r="BU888" s="12" t="str">
        <f>IF(AND(BT888="Y",BQ888&gt;1),"Y","")</f>
        <v/>
      </c>
      <c r="BV888" s="12" t="str">
        <f>IF(AND(BT888="Y",BQ888&lt;1),"Y","")</f>
        <v/>
      </c>
      <c r="BW888" s="12" t="str">
        <f>IF(BQ888&gt;1,IF(BQ887&gt;1,"Y",""),"")</f>
        <v>Y</v>
      </c>
      <c r="BX888" s="12" t="str">
        <f>IF(BQ888&lt;1,IF(BQ887&lt;1,"Y",""),"")</f>
        <v/>
      </c>
      <c r="BY888" s="2"/>
      <c r="BZ888" s="2"/>
      <c r="CA888" s="2"/>
    </row>
    <row r="889" spans="2:79">
      <c r="B889" s="4" t="str">
        <f>IF(G889=G890,IF(G889&gt;G888,G889&amp;"_O",""),G889&amp;"_C")</f>
        <v/>
      </c>
      <c r="C889" s="14">
        <f ca="1">RANDBETWEEN(0,1000)/1000</f>
        <v>0.80900000000000005</v>
      </c>
      <c r="D889" s="16">
        <f>D888+1</f>
        <v>885</v>
      </c>
      <c r="E889" s="10">
        <f>ROUNDDOWN(D889/52,0)+1</f>
        <v>18</v>
      </c>
      <c r="F889" s="15">
        <f>F888+7</f>
        <v>50815</v>
      </c>
      <c r="G889" s="4">
        <f>YEAR(F889)</f>
        <v>2039</v>
      </c>
      <c r="H889" s="33">
        <v>0.65700000000000003</v>
      </c>
      <c r="I889" s="33">
        <v>0.501</v>
      </c>
      <c r="J889" s="33">
        <v>7.0000000000000007E-2</v>
      </c>
      <c r="K889" s="16" t="str">
        <f>IF(M888&gt;1,"Up","Down")</f>
        <v>Down</v>
      </c>
      <c r="L889" s="16" t="str">
        <f>IF(K889="Up",IF(H889&lt;$BJ$7,"Up","Down"),IF(H889&lt;$BK$7,"Down","Up"))</f>
        <v>Up</v>
      </c>
      <c r="M889" s="17">
        <f>IF(L889="Up",INDEX($AK$5:$AK$1005,MATCH(I889,$AI$5:$AI$1005,0),1),INDEX($AL$5:$AL$1005,MATCH(J889,$AI$5:$AI$1005,0),1))</f>
        <v>1.012217622839763</v>
      </c>
      <c r="N889" s="16" t="str">
        <f>IF(P888&gt;1,"Up","Down")</f>
        <v>Down</v>
      </c>
      <c r="O889" s="16" t="str">
        <f>IF(N889="Up",IF(H889&lt;$BJ$12,"Up","Down"),IF(H889&lt;$BK$12,"Down","Up"))</f>
        <v>Up</v>
      </c>
      <c r="P889" s="17">
        <f>IF(O889="Up",INDEX($AP$5:$AP$1005,MATCH(I889,$AI$5:$AI$1005,0),1),INDEX($AQ$5:$AQ$1005,MATCH(J889,$AI$5:$AI$1005,0),1))</f>
        <v>1.0171550654057773</v>
      </c>
      <c r="Q889" s="19">
        <f>T888</f>
        <v>97809.492383769233</v>
      </c>
      <c r="R889" s="19">
        <f>INDEX(model!$S$5:$S$35,MATCH(G889,model!$Q$5:$Q$35,0),1)*model!$O$5</f>
        <v>0</v>
      </c>
      <c r="S889" s="19">
        <f>IF(RIGHT(B889,1)="C",T888*INDEX(model!$T$5:$T$35,MATCH(G889,model!$Q$5:$Q$35,0),1),0)</f>
        <v>0</v>
      </c>
      <c r="T889" s="19">
        <f>(Q889+R889-S889)*M889</f>
        <v>99004.491871862803</v>
      </c>
      <c r="U889" s="19">
        <f>X888</f>
        <v>170102.89146405546</v>
      </c>
      <c r="V889" s="19">
        <f>INDEX(model!$S$5:$S$35,MATCH(G889,model!$Q$5:$Q$35,0),1)*model!$O$6</f>
        <v>0</v>
      </c>
      <c r="W889" s="19">
        <f>IF(RIGHT(B889,1)="C",X888*INDEX(model!$T$5:$T$35,MATCH(G889,model!$Q$5:$Q$35,0),1),0)</f>
        <v>0</v>
      </c>
      <c r="X889" s="19">
        <f>(U889+V889-W889)*P889</f>
        <v>173021.01769283315</v>
      </c>
      <c r="Y889" s="19"/>
      <c r="Z889" s="36" t="str">
        <f>K889&amp;L889</f>
        <v>DownUp</v>
      </c>
      <c r="AA889" s="36" t="str">
        <f>N889&amp;O889</f>
        <v>DownUp</v>
      </c>
      <c r="AB889" s="19"/>
      <c r="AC889" s="19"/>
      <c r="AD889" s="19"/>
      <c r="AE889" s="19"/>
      <c r="AI889" s="18">
        <f>ROUND(AI888-0.001,3)</f>
        <v>0.11600000000000001</v>
      </c>
      <c r="AJ889" s="9">
        <f t="array" ref="AJ889">PERCENTILE(IF($BB$5:$BB$2729="Y",$AY$5:$AY$2729),$AI889)</f>
        <v>0.97862500350811621</v>
      </c>
      <c r="AK889" s="9">
        <f t="array" ref="AK889">PERCENTILE(IF($BC$5:$BC$2729="Y",$AY$5:$AY$2729),$AI889)</f>
        <v>1.0027554186215555</v>
      </c>
      <c r="AL889" s="9">
        <f t="array" ref="AL889">PERCENTILE(IF($BD$5:$BD$2729="Y",$AY$5:$AY$2729),$AI889)</f>
        <v>0.96486026229257849</v>
      </c>
      <c r="AM889" s="41" t="str">
        <f>IF(AI889&lt;$BJ$7,"Up","Down")</f>
        <v>Up</v>
      </c>
      <c r="AN889" s="41" t="str">
        <f>IF(AI889&lt;$BK$7,"Down","Up")</f>
        <v>Down</v>
      </c>
      <c r="AO889" s="9">
        <f t="array" ref="AO889">PERCENTILE(IF($BT$5:$BT$2729="Y",$BQ$5:$BQ$2729),$AI889)</f>
        <v>0.9718387306645575</v>
      </c>
      <c r="AP889" s="9">
        <f t="array" ref="AP889">PERCENTILE(IF($BU$5:$BU$2729="Y",$BQ$5:$BQ$2729),$AI889)</f>
        <v>1.0039286594064059</v>
      </c>
      <c r="AQ889" s="9">
        <f t="array" ref="AQ889">PERCENTILE(IF($BV$5:$BV$2729="Y",$BQ$5:$BQ$2729),$AI889)</f>
        <v>0.95346573230733833</v>
      </c>
      <c r="AR889" s="41" t="str">
        <f>IF(AI889&lt;$BJ$12,"Up","Down")</f>
        <v>Up</v>
      </c>
      <c r="AS889" s="41" t="str">
        <f>IF(AI889&lt;$BK$12,"Down","Up")</f>
        <v>Down</v>
      </c>
      <c r="AU889" s="4" t="str">
        <f>IF(AZ889=AZ890,IF(AZ889&gt;AZ888,AZ889&amp;"_O",""),AZ889&amp;"_C")</f>
        <v/>
      </c>
      <c r="AV889" s="7" t="str">
        <f>IF(RIGHT(AU889,1)="C",AX889/INDEX($AX$5:$AX$2729,MATCH(AZ889&amp;"_O",$AU$5:$AU$2729,0),1),"")</f>
        <v/>
      </c>
      <c r="AW889" s="38">
        <v>31758</v>
      </c>
      <c r="AX889" s="37">
        <v>247.35</v>
      </c>
      <c r="AY889" s="7">
        <f>AX889/AX888</f>
        <v>0.98479117729028154</v>
      </c>
      <c r="AZ889" s="4">
        <f>YEAR(AW889)</f>
        <v>1986</v>
      </c>
      <c r="BA889" s="2" t="s">
        <v>6</v>
      </c>
      <c r="BB889" s="12" t="str">
        <f>INDEX($CD$5:$CD$10,MATCH(BA889,$CC$5:$CC$10,0),1)</f>
        <v/>
      </c>
      <c r="BC889" s="12" t="str">
        <f>IF(AND(BB889="Y",AY889&gt;1),"Y","")</f>
        <v/>
      </c>
      <c r="BD889" s="12" t="str">
        <f>IF(AND(BB889="Y",AY889&lt;1),"Y","")</f>
        <v/>
      </c>
      <c r="BE889" s="12" t="str">
        <f>IF(AY889&gt;1,IF(AY888&gt;1,"Y",""),"")</f>
        <v/>
      </c>
      <c r="BF889" s="12" t="str">
        <f>IF(AY889&lt;1,IF(AY888&lt;1,"Y",""),"")</f>
        <v/>
      </c>
      <c r="BG889" s="2"/>
      <c r="BH889" s="2"/>
      <c r="BI889" s="2"/>
      <c r="BJ889" s="2"/>
      <c r="BK889" s="2"/>
      <c r="BL889" s="2"/>
      <c r="BM889" s="4" t="str">
        <f>IF(BR889=BR890,IF(BR889&gt;BR888,BR889&amp;"_O",""),BR889&amp;"_C")</f>
        <v/>
      </c>
      <c r="BN889" s="7" t="str">
        <f>IF(RIGHT(BM889,1)="C",BP889/INDEX($BP$5:$BP$2729,MATCH(BR889&amp;"_O",$BM$5:$BM$2729,0),1),"")</f>
        <v/>
      </c>
      <c r="BO889" s="38">
        <v>32157</v>
      </c>
      <c r="BP889" s="3">
        <v>340.1</v>
      </c>
      <c r="BQ889" s="7">
        <f>BP889/BP888</f>
        <v>1.0047267355982274</v>
      </c>
      <c r="BR889" s="4">
        <f>YEAR(BO889)</f>
        <v>1988</v>
      </c>
      <c r="BS889" s="2" t="s">
        <v>6</v>
      </c>
      <c r="BT889" s="12" t="str">
        <f>INDEX($CD$5:$CD$10,MATCH(BS889,$CC$5:$CC$10,0),1)</f>
        <v/>
      </c>
      <c r="BU889" s="12" t="str">
        <f>IF(AND(BT889="Y",BQ889&gt;1),"Y","")</f>
        <v/>
      </c>
      <c r="BV889" s="12" t="str">
        <f>IF(AND(BT889="Y",BQ889&lt;1),"Y","")</f>
        <v/>
      </c>
      <c r="BW889" s="12" t="str">
        <f>IF(BQ889&gt;1,IF(BQ888&gt;1,"Y",""),"")</f>
        <v>Y</v>
      </c>
      <c r="BX889" s="12" t="str">
        <f>IF(BQ889&lt;1,IF(BQ888&lt;1,"Y",""),"")</f>
        <v/>
      </c>
      <c r="BY889" s="2"/>
      <c r="BZ889" s="2"/>
      <c r="CA889" s="2"/>
    </row>
    <row r="890" spans="2:79">
      <c r="B890" s="4" t="str">
        <f>IF(G890=G891,IF(G890&gt;G889,G890&amp;"_O",""),G890&amp;"_C")</f>
        <v/>
      </c>
      <c r="C890" s="14">
        <f ca="1">RANDBETWEEN(0,1000)/1000</f>
        <v>0.27200000000000002</v>
      </c>
      <c r="D890" s="16">
        <f>D889+1</f>
        <v>886</v>
      </c>
      <c r="E890" s="10">
        <f>ROUNDDOWN(D890/52,0)+1</f>
        <v>18</v>
      </c>
      <c r="F890" s="15">
        <f>F889+7</f>
        <v>50822</v>
      </c>
      <c r="G890" s="4">
        <f>YEAR(F890)</f>
        <v>2039</v>
      </c>
      <c r="H890" s="33">
        <v>0.77</v>
      </c>
      <c r="I890" s="33">
        <v>0.38100000000000001</v>
      </c>
      <c r="J890" s="33">
        <v>0.41099999999999998</v>
      </c>
      <c r="K890" s="16" t="str">
        <f>IF(M889&gt;1,"Up","Down")</f>
        <v>Up</v>
      </c>
      <c r="L890" s="16" t="str">
        <f>IF(K890="Up",IF(H890&lt;$BJ$7,"Up","Down"),IF(H890&lt;$BK$7,"Down","Up"))</f>
        <v>Down</v>
      </c>
      <c r="M890" s="17">
        <f>IF(L890="Up",INDEX($AK$5:$AK$1005,MATCH(I890,$AI$5:$AI$1005,0),1),INDEX($AL$5:$AL$1005,MATCH(J890,$AI$5:$AI$1005,0),1))</f>
        <v>0.98439655310279872</v>
      </c>
      <c r="N890" s="16" t="str">
        <f>IF(P889&gt;1,"Up","Down")</f>
        <v>Up</v>
      </c>
      <c r="O890" s="16" t="str">
        <f>IF(N890="Up",IF(H890&lt;$BJ$12,"Up","Down"),IF(H890&lt;$BK$12,"Down","Up"))</f>
        <v>Down</v>
      </c>
      <c r="P890" s="17">
        <f>IF(O890="Up",INDEX($AP$5:$AP$1005,MATCH(I890,$AI$5:$AI$1005,0),1),INDEX($AQ$5:$AQ$1005,MATCH(J890,$AI$5:$AI$1005,0),1))</f>
        <v>0.98102861561539567</v>
      </c>
      <c r="Q890" s="19">
        <f>T889</f>
        <v>99004.491871862803</v>
      </c>
      <c r="R890" s="19">
        <f>INDEX(model!$S$5:$S$35,MATCH(G890,model!$Q$5:$Q$35,0),1)*model!$O$5</f>
        <v>0</v>
      </c>
      <c r="S890" s="19">
        <f>IF(RIGHT(B890,1)="C",T889*INDEX(model!$T$5:$T$35,MATCH(G890,model!$Q$5:$Q$35,0),1),0)</f>
        <v>0</v>
      </c>
      <c r="T890" s="19">
        <f>(Q890+R890-S890)*M890</f>
        <v>97459.680540355796</v>
      </c>
      <c r="U890" s="19">
        <f>X889</f>
        <v>173021.01769283315</v>
      </c>
      <c r="V890" s="19">
        <f>INDEX(model!$S$5:$S$35,MATCH(G890,model!$Q$5:$Q$35,0),1)*model!$O$6</f>
        <v>0</v>
      </c>
      <c r="W890" s="19">
        <f>IF(RIGHT(B890,1)="C",X889*INDEX(model!$T$5:$T$35,MATCH(G890,model!$Q$5:$Q$35,0),1),0)</f>
        <v>0</v>
      </c>
      <c r="X890" s="19">
        <f>(U890+V890-W890)*P890</f>
        <v>169738.56945956699</v>
      </c>
      <c r="Y890" s="19"/>
      <c r="Z890" s="36" t="str">
        <f>K890&amp;L890</f>
        <v>UpDown</v>
      </c>
      <c r="AA890" s="36" t="str">
        <f>N890&amp;O890</f>
        <v>UpDown</v>
      </c>
      <c r="AB890" s="19"/>
      <c r="AC890" s="19"/>
      <c r="AD890" s="19"/>
      <c r="AE890" s="19"/>
      <c r="AI890" s="18">
        <f>ROUND(AI889-0.001,3)</f>
        <v>0.115</v>
      </c>
      <c r="AJ890" s="9">
        <f t="array" ref="AJ890">PERCENTILE(IF($BB$5:$BB$2729="Y",$AY$5:$AY$2729),$AI890)</f>
        <v>0.97860551154696118</v>
      </c>
      <c r="AK890" s="9">
        <f t="array" ref="AK890">PERCENTILE(IF($BC$5:$BC$2729="Y",$AY$5:$AY$2729),$AI890)</f>
        <v>1.0027316107004944</v>
      </c>
      <c r="AL890" s="9">
        <f t="array" ref="AL890">PERCENTILE(IF($BD$5:$BD$2729="Y",$AY$5:$AY$2729),$AI890)</f>
        <v>0.96450379120497343</v>
      </c>
      <c r="AM890" s="41" t="str">
        <f>IF(AI890&lt;$BJ$7,"Up","Down")</f>
        <v>Up</v>
      </c>
      <c r="AN890" s="41" t="str">
        <f>IF(AI890&lt;$BK$7,"Down","Up")</f>
        <v>Down</v>
      </c>
      <c r="AO890" s="9">
        <f t="array" ref="AO890">PERCENTILE(IF($BT$5:$BT$2729="Y",$BQ$5:$BQ$2729),$AI890)</f>
        <v>0.97159529269621647</v>
      </c>
      <c r="AP890" s="9">
        <f t="array" ref="AP890">PERCENTILE(IF($BU$5:$BU$2729="Y",$BQ$5:$BQ$2729),$AI890)</f>
        <v>1.0039102150846322</v>
      </c>
      <c r="AQ890" s="9">
        <f t="array" ref="AQ890">PERCENTILE(IF($BV$5:$BV$2729="Y",$BQ$5:$BQ$2729),$AI890)</f>
        <v>0.95305467429566193</v>
      </c>
      <c r="AR890" s="41" t="str">
        <f>IF(AI890&lt;$BJ$12,"Up","Down")</f>
        <v>Up</v>
      </c>
      <c r="AS890" s="41" t="str">
        <f>IF(AI890&lt;$BK$12,"Down","Up")</f>
        <v>Down</v>
      </c>
      <c r="AU890" s="4" t="str">
        <f>IF(AZ890=AZ891,IF(AZ890&gt;AZ889,AZ890&amp;"_O",""),AZ890&amp;"_C")</f>
        <v/>
      </c>
      <c r="AV890" s="7" t="str">
        <f>IF(RIGHT(AU890,1)="C",AX890/INDEX($AX$5:$AX$2729,MATCH(AZ890&amp;"_O",$AU$5:$AU$2729,0),1),"")</f>
        <v/>
      </c>
      <c r="AW890" s="38">
        <v>31765</v>
      </c>
      <c r="AX890" s="37">
        <v>249.73</v>
      </c>
      <c r="AY890" s="7">
        <f>AX890/AX889</f>
        <v>1.0096219931271477</v>
      </c>
      <c r="AZ890" s="4">
        <f>YEAR(AW890)</f>
        <v>1986</v>
      </c>
      <c r="BA890" s="2" t="s">
        <v>6</v>
      </c>
      <c r="BB890" s="12" t="str">
        <f>INDEX($CD$5:$CD$10,MATCH(BA890,$CC$5:$CC$10,0),1)</f>
        <v/>
      </c>
      <c r="BC890" s="12" t="str">
        <f>IF(AND(BB890="Y",AY890&gt;1),"Y","")</f>
        <v/>
      </c>
      <c r="BD890" s="12" t="str">
        <f>IF(AND(BB890="Y",AY890&lt;1),"Y","")</f>
        <v/>
      </c>
      <c r="BE890" s="12" t="str">
        <f>IF(AY890&gt;1,IF(AY889&gt;1,"Y",""),"")</f>
        <v/>
      </c>
      <c r="BF890" s="12" t="str">
        <f>IF(AY890&lt;1,IF(AY889&lt;1,"Y",""),"")</f>
        <v/>
      </c>
      <c r="BG890" s="2"/>
      <c r="BH890" s="2"/>
      <c r="BI890" s="2"/>
      <c r="BJ890" s="2"/>
      <c r="BK890" s="2"/>
      <c r="BL890" s="2"/>
      <c r="BM890" s="4" t="str">
        <f>IF(BR890=BR891,IF(BR890&gt;BR889,BR890&amp;"_O",""),BR890&amp;"_C")</f>
        <v/>
      </c>
      <c r="BN890" s="7" t="str">
        <f>IF(RIGHT(BM890,1)="C",BP890/INDEX($BP$5:$BP$2729,MATCH(BR890&amp;"_O",$BM$5:$BM$2729,0),1),"")</f>
        <v/>
      </c>
      <c r="BO890" s="38">
        <v>32164</v>
      </c>
      <c r="BP890" s="3">
        <v>337.6</v>
      </c>
      <c r="BQ890" s="7">
        <f>BP890/BP889</f>
        <v>0.9926492208174067</v>
      </c>
      <c r="BR890" s="4">
        <f>YEAR(BO890)</f>
        <v>1988</v>
      </c>
      <c r="BS890" s="2" t="s">
        <v>6</v>
      </c>
      <c r="BT890" s="12" t="str">
        <f>INDEX($CD$5:$CD$10,MATCH(BS890,$CC$5:$CC$10,0),1)</f>
        <v/>
      </c>
      <c r="BU890" s="12" t="str">
        <f>IF(AND(BT890="Y",BQ890&gt;1),"Y","")</f>
        <v/>
      </c>
      <c r="BV890" s="12" t="str">
        <f>IF(AND(BT890="Y",BQ890&lt;1),"Y","")</f>
        <v/>
      </c>
      <c r="BW890" s="12" t="str">
        <f>IF(BQ890&gt;1,IF(BQ889&gt;1,"Y",""),"")</f>
        <v/>
      </c>
      <c r="BX890" s="12" t="str">
        <f>IF(BQ890&lt;1,IF(BQ889&lt;1,"Y",""),"")</f>
        <v/>
      </c>
      <c r="BY890" s="2"/>
      <c r="BZ890" s="2"/>
      <c r="CA890" s="2"/>
    </row>
    <row r="891" spans="2:79">
      <c r="B891" s="4" t="str">
        <f>IF(G891=G892,IF(G891&gt;G890,G891&amp;"_O",""),G891&amp;"_C")</f>
        <v/>
      </c>
      <c r="C891" s="14">
        <f ca="1">RANDBETWEEN(0,1000)/1000</f>
        <v>0.46600000000000003</v>
      </c>
      <c r="D891" s="16">
        <f>D890+1</f>
        <v>887</v>
      </c>
      <c r="E891" s="10">
        <f>ROUNDDOWN(D891/52,0)+1</f>
        <v>18</v>
      </c>
      <c r="F891" s="15">
        <f>F890+7</f>
        <v>50829</v>
      </c>
      <c r="G891" s="4">
        <f>YEAR(F891)</f>
        <v>2039</v>
      </c>
      <c r="H891" s="33">
        <v>0.60199999999999998</v>
      </c>
      <c r="I891" s="33">
        <v>0.28799999999999998</v>
      </c>
      <c r="J891" s="33">
        <v>0.76</v>
      </c>
      <c r="K891" s="16" t="str">
        <f>IF(M890&gt;1,"Up","Down")</f>
        <v>Down</v>
      </c>
      <c r="L891" s="16" t="str">
        <f>IF(K891="Up",IF(H891&lt;$BJ$7,"Up","Down"),IF(H891&lt;$BK$7,"Down","Up"))</f>
        <v>Up</v>
      </c>
      <c r="M891" s="17">
        <f>IF(L891="Up",INDEX($AK$5:$AK$1005,MATCH(I891,$AI$5:$AI$1005,0),1),INDEX($AL$5:$AL$1005,MATCH(J891,$AI$5:$AI$1005,0),1))</f>
        <v>1.0070597849415441</v>
      </c>
      <c r="N891" s="16" t="str">
        <f>IF(P890&gt;1,"Up","Down")</f>
        <v>Down</v>
      </c>
      <c r="O891" s="16" t="str">
        <f>IF(N891="Up",IF(H891&lt;$BJ$12,"Up","Down"),IF(H891&lt;$BK$12,"Down","Up"))</f>
        <v>Up</v>
      </c>
      <c r="P891" s="17">
        <f>IF(O891="Up",INDEX($AP$5:$AP$1005,MATCH(I891,$AI$5:$AI$1005,0),1),INDEX($AQ$5:$AQ$1005,MATCH(J891,$AI$5:$AI$1005,0),1))</f>
        <v>1.0092921944948086</v>
      </c>
      <c r="Q891" s="19">
        <f>T890</f>
        <v>97459.680540355796</v>
      </c>
      <c r="R891" s="19">
        <f>INDEX(model!$S$5:$S$35,MATCH(G891,model!$Q$5:$Q$35,0),1)*model!$O$5</f>
        <v>0</v>
      </c>
      <c r="S891" s="19">
        <f>IF(RIGHT(B891,1)="C",T890*INDEX(model!$T$5:$T$35,MATCH(G891,model!$Q$5:$Q$35,0),1),0)</f>
        <v>0</v>
      </c>
      <c r="T891" s="19">
        <f>(Q891+R891-S891)*M891</f>
        <v>98147.724925442308</v>
      </c>
      <c r="U891" s="19">
        <f>X890</f>
        <v>169738.56945956699</v>
      </c>
      <c r="V891" s="19">
        <f>INDEX(model!$S$5:$S$35,MATCH(G891,model!$Q$5:$Q$35,0),1)*model!$O$6</f>
        <v>0</v>
      </c>
      <c r="W891" s="19">
        <f>IF(RIGHT(B891,1)="C",X890*INDEX(model!$T$5:$T$35,MATCH(G891,model!$Q$5:$Q$35,0),1),0)</f>
        <v>0</v>
      </c>
      <c r="X891" s="19">
        <f>(U891+V891-W891)*P891</f>
        <v>171315.81326025585</v>
      </c>
      <c r="Y891" s="19"/>
      <c r="Z891" s="36" t="str">
        <f>K891&amp;L891</f>
        <v>DownUp</v>
      </c>
      <c r="AA891" s="36" t="str">
        <f>N891&amp;O891</f>
        <v>DownUp</v>
      </c>
      <c r="AB891" s="19"/>
      <c r="AC891" s="19"/>
      <c r="AD891" s="19"/>
      <c r="AE891" s="19"/>
      <c r="AI891" s="18">
        <f>ROUND(AI890-0.001,3)</f>
        <v>0.114</v>
      </c>
      <c r="AJ891" s="9">
        <f t="array" ref="AJ891">PERCENTILE(IF($BB$5:$BB$2729="Y",$AY$5:$AY$2729),$AI891)</f>
        <v>0.97844570385098772</v>
      </c>
      <c r="AK891" s="9">
        <f t="array" ref="AK891">PERCENTILE(IF($BC$5:$BC$2729="Y",$AY$5:$AY$2729),$AI891)</f>
        <v>1.0027142480015387</v>
      </c>
      <c r="AL891" s="9">
        <f t="array" ref="AL891">PERCENTILE(IF($BD$5:$BD$2729="Y",$AY$5:$AY$2729),$AI891)</f>
        <v>0.96384170702713123</v>
      </c>
      <c r="AM891" s="41" t="str">
        <f>IF(AI891&lt;$BJ$7,"Up","Down")</f>
        <v>Up</v>
      </c>
      <c r="AN891" s="41" t="str">
        <f>IF(AI891&lt;$BK$7,"Down","Up")</f>
        <v>Down</v>
      </c>
      <c r="AO891" s="9">
        <f t="array" ref="AO891">PERCENTILE(IF($BT$5:$BT$2729="Y",$BQ$5:$BQ$2729),$AI891)</f>
        <v>0.9713133054233597</v>
      </c>
      <c r="AP891" s="9">
        <f t="array" ref="AP891">PERCENTILE(IF($BU$5:$BU$2729="Y",$BQ$5:$BQ$2729),$AI891)</f>
        <v>1.0038965319672988</v>
      </c>
      <c r="AQ891" s="9">
        <f t="array" ref="AQ891">PERCENTILE(IF($BV$5:$BV$2729="Y",$BQ$5:$BQ$2729),$AI891)</f>
        <v>0.95277854365004933</v>
      </c>
      <c r="AR891" s="41" t="str">
        <f>IF(AI891&lt;$BJ$12,"Up","Down")</f>
        <v>Up</v>
      </c>
      <c r="AS891" s="41" t="str">
        <f>IF(AI891&lt;$BK$12,"Down","Up")</f>
        <v>Down</v>
      </c>
      <c r="AU891" s="4" t="str">
        <f>IF(AZ891=AZ892,IF(AZ891&gt;AZ890,AZ891&amp;"_O",""),AZ891&amp;"_C")</f>
        <v>1986_C</v>
      </c>
      <c r="AV891" s="7">
        <f>IF(RIGHT(AU891,1)="C",AX891/INDEX($AX$5:$AX$2729,MATCH(AZ891&amp;"_O",$AU$5:$AU$2729,0),1),"")</f>
        <v>1.1709028831562973</v>
      </c>
      <c r="AW891" s="38">
        <v>31772</v>
      </c>
      <c r="AX891" s="37">
        <v>246.92</v>
      </c>
      <c r="AY891" s="7">
        <f>AX891/AX890</f>
        <v>0.98874784767548951</v>
      </c>
      <c r="AZ891" s="4">
        <f>YEAR(AW891)</f>
        <v>1986</v>
      </c>
      <c r="BA891" s="2" t="s">
        <v>6</v>
      </c>
      <c r="BB891" s="12" t="str">
        <f>INDEX($CD$5:$CD$10,MATCH(BA891,$CC$5:$CC$10,0),1)</f>
        <v/>
      </c>
      <c r="BC891" s="12" t="str">
        <f>IF(AND(BB891="Y",AY891&gt;1),"Y","")</f>
        <v/>
      </c>
      <c r="BD891" s="12" t="str">
        <f>IF(AND(BB891="Y",AY891&lt;1),"Y","")</f>
        <v/>
      </c>
      <c r="BE891" s="12" t="str">
        <f>IF(AY891&gt;1,IF(AY890&gt;1,"Y",""),"")</f>
        <v/>
      </c>
      <c r="BF891" s="12" t="str">
        <f>IF(AY891&lt;1,IF(AY890&lt;1,"Y",""),"")</f>
        <v/>
      </c>
      <c r="BG891" s="2"/>
      <c r="BH891" s="2"/>
      <c r="BI891" s="2"/>
      <c r="BJ891" s="2"/>
      <c r="BK891" s="2"/>
      <c r="BL891" s="2"/>
      <c r="BM891" s="4" t="str">
        <f>IF(BR891=BR892,IF(BR891&gt;BR890,BR891&amp;"_O",""),BR891&amp;"_C")</f>
        <v/>
      </c>
      <c r="BN891" s="7" t="str">
        <f>IF(RIGHT(BM891,1)="C",BP891/INDEX($BP$5:$BP$2729,MATCH(BR891&amp;"_O",$BM$5:$BM$2729,0),1),"")</f>
        <v/>
      </c>
      <c r="BO891" s="38">
        <v>32171</v>
      </c>
      <c r="BP891" s="3">
        <v>344.7</v>
      </c>
      <c r="BQ891" s="7">
        <f>BP891/BP890</f>
        <v>1.0210308056872037</v>
      </c>
      <c r="BR891" s="4">
        <f>YEAR(BO891)</f>
        <v>1988</v>
      </c>
      <c r="BS891" s="2" t="s">
        <v>6</v>
      </c>
      <c r="BT891" s="12" t="str">
        <f>INDEX($CD$5:$CD$10,MATCH(BS891,$CC$5:$CC$10,0),1)</f>
        <v/>
      </c>
      <c r="BU891" s="12" t="str">
        <f>IF(AND(BT891="Y",BQ891&gt;1),"Y","")</f>
        <v/>
      </c>
      <c r="BV891" s="12" t="str">
        <f>IF(AND(BT891="Y",BQ891&lt;1),"Y","")</f>
        <v/>
      </c>
      <c r="BW891" s="12" t="str">
        <f>IF(BQ891&gt;1,IF(BQ890&gt;1,"Y",""),"")</f>
        <v/>
      </c>
      <c r="BX891" s="12" t="str">
        <f>IF(BQ891&lt;1,IF(BQ890&lt;1,"Y",""),"")</f>
        <v/>
      </c>
      <c r="BY891" s="2"/>
      <c r="BZ891" s="2"/>
      <c r="CA891" s="2"/>
    </row>
    <row r="892" spans="2:79">
      <c r="B892" s="4" t="str">
        <f>IF(G892=G893,IF(G892&gt;G891,G892&amp;"_O",""),G892&amp;"_C")</f>
        <v/>
      </c>
      <c r="C892" s="14">
        <f ca="1">RANDBETWEEN(0,1000)/1000</f>
        <v>0.78</v>
      </c>
      <c r="D892" s="16">
        <f>D891+1</f>
        <v>888</v>
      </c>
      <c r="E892" s="10">
        <f>ROUNDDOWN(D892/52,0)+1</f>
        <v>18</v>
      </c>
      <c r="F892" s="15">
        <f>F891+7</f>
        <v>50836</v>
      </c>
      <c r="G892" s="4">
        <f>YEAR(F892)</f>
        <v>2039</v>
      </c>
      <c r="H892" s="33">
        <v>0.495</v>
      </c>
      <c r="I892" s="33">
        <v>0.56000000000000005</v>
      </c>
      <c r="J892" s="33">
        <v>0.10299999999999999</v>
      </c>
      <c r="K892" s="16" t="str">
        <f>IF(M891&gt;1,"Up","Down")</f>
        <v>Up</v>
      </c>
      <c r="L892" s="16" t="str">
        <f>IF(K892="Up",IF(H892&lt;$BJ$7,"Up","Down"),IF(H892&lt;$BK$7,"Down","Up"))</f>
        <v>Up</v>
      </c>
      <c r="M892" s="17">
        <f>IF(L892="Up",INDEX($AK$5:$AK$1005,MATCH(I892,$AI$5:$AI$1005,0),1),INDEX($AL$5:$AL$1005,MATCH(J892,$AI$5:$AI$1005,0),1))</f>
        <v>1.0139053047692732</v>
      </c>
      <c r="N892" s="16" t="str">
        <f>IF(P891&gt;1,"Up","Down")</f>
        <v>Up</v>
      </c>
      <c r="O892" s="16" t="str">
        <f>IF(N892="Up",IF(H892&lt;$BJ$12,"Up","Down"),IF(H892&lt;$BK$12,"Down","Up"))</f>
        <v>Up</v>
      </c>
      <c r="P892" s="17">
        <f>IF(O892="Up",INDEX($AP$5:$AP$1005,MATCH(I892,$AI$5:$AI$1005,0),1),INDEX($AQ$5:$AQ$1005,MATCH(J892,$AI$5:$AI$1005,0),1))</f>
        <v>1.0194569087674232</v>
      </c>
      <c r="Q892" s="19">
        <f>T891</f>
        <v>98147.724925442308</v>
      </c>
      <c r="R892" s="19">
        <f>INDEX(model!$S$5:$S$35,MATCH(G892,model!$Q$5:$Q$35,0),1)*model!$O$5</f>
        <v>0</v>
      </c>
      <c r="S892" s="19">
        <f>IF(RIGHT(B892,1)="C",T891*INDEX(model!$T$5:$T$35,MATCH(G892,model!$Q$5:$Q$35,0),1),0)</f>
        <v>0</v>
      </c>
      <c r="T892" s="19">
        <f>(Q892+R892-S892)*M892</f>
        <v>99512.498952941372</v>
      </c>
      <c r="U892" s="19">
        <f>X891</f>
        <v>171315.81326025585</v>
      </c>
      <c r="V892" s="19">
        <f>INDEX(model!$S$5:$S$35,MATCH(G892,model!$Q$5:$Q$35,0),1)*model!$O$6</f>
        <v>0</v>
      </c>
      <c r="W892" s="19">
        <f>IF(RIGHT(B892,1)="C",X891*INDEX(model!$T$5:$T$35,MATCH(G892,model!$Q$5:$Q$35,0),1),0)</f>
        <v>0</v>
      </c>
      <c r="X892" s="19">
        <f>(U892+V892-W892)*P892</f>
        <v>174649.08940927757</v>
      </c>
      <c r="Y892" s="19"/>
      <c r="Z892" s="36" t="str">
        <f>K892&amp;L892</f>
        <v>UpUp</v>
      </c>
      <c r="AA892" s="36" t="str">
        <f>N892&amp;O892</f>
        <v>UpUp</v>
      </c>
      <c r="AB892" s="19"/>
      <c r="AC892" s="19"/>
      <c r="AD892" s="19"/>
      <c r="AE892" s="19"/>
      <c r="AI892" s="18">
        <f>ROUND(AI891-0.001,3)</f>
        <v>0.113</v>
      </c>
      <c r="AJ892" s="9">
        <f t="array" ref="AJ892">PERCENTILE(IF($BB$5:$BB$2729="Y",$AY$5:$AY$2729),$AI892)</f>
        <v>0.97829842106815479</v>
      </c>
      <c r="AK892" s="9">
        <f t="array" ref="AK892">PERCENTILE(IF($BC$5:$BC$2729="Y",$AY$5:$AY$2729),$AI892)</f>
        <v>1.0027015592432795</v>
      </c>
      <c r="AL892" s="9">
        <f t="array" ref="AL892">PERCENTILE(IF($BD$5:$BD$2729="Y",$AY$5:$AY$2729),$AI892)</f>
        <v>0.96375075662939347</v>
      </c>
      <c r="AM892" s="41" t="str">
        <f>IF(AI892&lt;$BJ$7,"Up","Down")</f>
        <v>Up</v>
      </c>
      <c r="AN892" s="41" t="str">
        <f>IF(AI892&lt;$BK$7,"Down","Up")</f>
        <v>Down</v>
      </c>
      <c r="AO892" s="9">
        <f t="array" ref="AO892">PERCENTILE(IF($BT$5:$BT$2729="Y",$BQ$5:$BQ$2729),$AI892)</f>
        <v>0.97095099961778053</v>
      </c>
      <c r="AP892" s="9">
        <f t="array" ref="AP892">PERCENTILE(IF($BU$5:$BU$2729="Y",$BQ$5:$BQ$2729),$AI892)</f>
        <v>1.0038608182804922</v>
      </c>
      <c r="AQ892" s="9">
        <f t="array" ref="AQ892">PERCENTILE(IF($BV$5:$BV$2729="Y",$BQ$5:$BQ$2729),$AI892)</f>
        <v>0.95262343257848725</v>
      </c>
      <c r="AR892" s="41" t="str">
        <f>IF(AI892&lt;$BJ$12,"Up","Down")</f>
        <v>Up</v>
      </c>
      <c r="AS892" s="41" t="str">
        <f>IF(AI892&lt;$BK$12,"Down","Up")</f>
        <v>Down</v>
      </c>
      <c r="AU892" s="4" t="str">
        <f>IF(AZ892=AZ893,IF(AZ892&gt;AZ891,AZ892&amp;"_O",""),AZ892&amp;"_C")</f>
        <v>1987_O</v>
      </c>
      <c r="AV892" s="7" t="str">
        <f>IF(RIGHT(AU892,1)="C",AX892/INDEX($AX$5:$AX$2729,MATCH(AZ892&amp;"_O",$AU$5:$AU$2729,0),1),"")</f>
        <v/>
      </c>
      <c r="AW892" s="38">
        <v>31779</v>
      </c>
      <c r="AX892" s="37">
        <v>246.45</v>
      </c>
      <c r="AY892" s="7">
        <f>AX892/AX891</f>
        <v>0.99809654948971327</v>
      </c>
      <c r="AZ892" s="4">
        <f>YEAR(AW892)</f>
        <v>1987</v>
      </c>
      <c r="BA892" s="2" t="s">
        <v>6</v>
      </c>
      <c r="BB892" s="12" t="str">
        <f>INDEX($CD$5:$CD$10,MATCH(BA892,$CC$5:$CC$10,0),1)</f>
        <v/>
      </c>
      <c r="BC892" s="12" t="str">
        <f>IF(AND(BB892="Y",AY892&gt;1),"Y","")</f>
        <v/>
      </c>
      <c r="BD892" s="12" t="str">
        <f>IF(AND(BB892="Y",AY892&lt;1),"Y","")</f>
        <v/>
      </c>
      <c r="BE892" s="12" t="str">
        <f>IF(AY892&gt;1,IF(AY891&gt;1,"Y",""),"")</f>
        <v/>
      </c>
      <c r="BF892" s="12" t="str">
        <f>IF(AY892&lt;1,IF(AY891&lt;1,"Y",""),"")</f>
        <v>Y</v>
      </c>
      <c r="BG892" s="2"/>
      <c r="BH892" s="2"/>
      <c r="BI892" s="2"/>
      <c r="BJ892" s="2"/>
      <c r="BK892" s="2"/>
      <c r="BL892" s="2"/>
      <c r="BM892" s="4" t="str">
        <f>IF(BR892=BR893,IF(BR892&gt;BR891,BR892&amp;"_O",""),BR892&amp;"_C")</f>
        <v/>
      </c>
      <c r="BN892" s="7" t="str">
        <f>IF(RIGHT(BM892,1)="C",BP892/INDEX($BP$5:$BP$2729,MATCH(BR892&amp;"_O",$BM$5:$BM$2729,0),1),"")</f>
        <v/>
      </c>
      <c r="BO892" s="38">
        <v>32178</v>
      </c>
      <c r="BP892" s="3">
        <v>345.8</v>
      </c>
      <c r="BQ892" s="7">
        <f>BP892/BP891</f>
        <v>1.0031911807368727</v>
      </c>
      <c r="BR892" s="4">
        <f>YEAR(BO892)</f>
        <v>1988</v>
      </c>
      <c r="BS892" s="2" t="s">
        <v>6</v>
      </c>
      <c r="BT892" s="12" t="str">
        <f>INDEX($CD$5:$CD$10,MATCH(BS892,$CC$5:$CC$10,0),1)</f>
        <v/>
      </c>
      <c r="BU892" s="12" t="str">
        <f>IF(AND(BT892="Y",BQ892&gt;1),"Y","")</f>
        <v/>
      </c>
      <c r="BV892" s="12" t="str">
        <f>IF(AND(BT892="Y",BQ892&lt;1),"Y","")</f>
        <v/>
      </c>
      <c r="BW892" s="12" t="str">
        <f>IF(BQ892&gt;1,IF(BQ891&gt;1,"Y",""),"")</f>
        <v>Y</v>
      </c>
      <c r="BX892" s="12" t="str">
        <f>IF(BQ892&lt;1,IF(BQ891&lt;1,"Y",""),"")</f>
        <v/>
      </c>
      <c r="BY892" s="2"/>
      <c r="BZ892" s="2"/>
      <c r="CA892" s="2"/>
    </row>
    <row r="893" spans="2:79">
      <c r="B893" s="4" t="str">
        <f>IF(G893=G894,IF(G893&gt;G892,G893&amp;"_O",""),G893&amp;"_C")</f>
        <v/>
      </c>
      <c r="C893" s="14">
        <f ca="1">RANDBETWEEN(0,1000)/1000</f>
        <v>0.94199999999999995</v>
      </c>
      <c r="D893" s="16">
        <f>D892+1</f>
        <v>889</v>
      </c>
      <c r="E893" s="10">
        <f>ROUNDDOWN(D893/52,0)+1</f>
        <v>18</v>
      </c>
      <c r="F893" s="15">
        <f>F892+7</f>
        <v>50843</v>
      </c>
      <c r="G893" s="4">
        <f>YEAR(F893)</f>
        <v>2039</v>
      </c>
      <c r="H893" s="33">
        <v>0.61099999999999999</v>
      </c>
      <c r="I893" s="33">
        <v>0.77100000000000002</v>
      </c>
      <c r="J893" s="33">
        <v>0.64600000000000002</v>
      </c>
      <c r="K893" s="16" t="str">
        <f>IF(M892&gt;1,"Up","Down")</f>
        <v>Up</v>
      </c>
      <c r="L893" s="16" t="str">
        <f>IF(K893="Up",IF(H893&lt;$BJ$7,"Up","Down"),IF(H893&lt;$BK$7,"Down","Up"))</f>
        <v>Down</v>
      </c>
      <c r="M893" s="17">
        <f>IF(L893="Up",INDEX($AK$5:$AK$1005,MATCH(I893,$AI$5:$AI$1005,0),1),INDEX($AL$5:$AL$1005,MATCH(J893,$AI$5:$AI$1005,0),1))</f>
        <v>0.99172752235488215</v>
      </c>
      <c r="N893" s="16" t="str">
        <f>IF(P892&gt;1,"Up","Down")</f>
        <v>Up</v>
      </c>
      <c r="O893" s="16" t="str">
        <f>IF(N893="Up",IF(H893&lt;$BJ$12,"Up","Down"),IF(H893&lt;$BK$12,"Down","Up"))</f>
        <v>Down</v>
      </c>
      <c r="P893" s="17">
        <f>IF(O893="Up",INDEX($AP$5:$AP$1005,MATCH(I893,$AI$5:$AI$1005,0),1),INDEX($AQ$5:$AQ$1005,MATCH(J893,$AI$5:$AI$1005,0),1))</f>
        <v>0.99110830138342976</v>
      </c>
      <c r="Q893" s="19">
        <f>T892</f>
        <v>99512.498952941372</v>
      </c>
      <c r="R893" s="19">
        <f>INDEX(model!$S$5:$S$35,MATCH(G893,model!$Q$5:$Q$35,0),1)*model!$O$5</f>
        <v>0</v>
      </c>
      <c r="S893" s="19">
        <f>IF(RIGHT(B893,1)="C",T892*INDEX(model!$T$5:$T$35,MATCH(G893,model!$Q$5:$Q$35,0),1),0)</f>
        <v>0</v>
      </c>
      <c r="T893" s="19">
        <f>(Q893+R893-S893)*M893</f>
        <v>98689.284029943345</v>
      </c>
      <c r="U893" s="19">
        <f>X892</f>
        <v>174649.08940927757</v>
      </c>
      <c r="V893" s="19">
        <f>INDEX(model!$S$5:$S$35,MATCH(G893,model!$Q$5:$Q$35,0),1)*model!$O$6</f>
        <v>0</v>
      </c>
      <c r="W893" s="19">
        <f>IF(RIGHT(B893,1)="C",X892*INDEX(model!$T$5:$T$35,MATCH(G893,model!$Q$5:$Q$35,0),1),0)</f>
        <v>0</v>
      </c>
      <c r="X893" s="19">
        <f>(U893+V893-W893)*P893</f>
        <v>173096.16234259185</v>
      </c>
      <c r="Y893" s="19"/>
      <c r="Z893" s="36" t="str">
        <f>K893&amp;L893</f>
        <v>UpDown</v>
      </c>
      <c r="AA893" s="36" t="str">
        <f>N893&amp;O893</f>
        <v>UpDown</v>
      </c>
      <c r="AB893" s="19"/>
      <c r="AC893" s="19"/>
      <c r="AD893" s="19"/>
      <c r="AE893" s="19"/>
      <c r="AI893" s="18">
        <f>ROUND(AI892-0.001,3)</f>
        <v>0.112</v>
      </c>
      <c r="AJ893" s="9">
        <f t="array" ref="AJ893">PERCENTILE(IF($BB$5:$BB$2729="Y",$AY$5:$AY$2729),$AI893)</f>
        <v>0.9782383324457965</v>
      </c>
      <c r="AK893" s="9">
        <f t="array" ref="AK893">PERCENTILE(IF($BC$5:$BC$2729="Y",$AY$5:$AY$2729),$AI893)</f>
        <v>1.0026852792226093</v>
      </c>
      <c r="AL893" s="9">
        <f t="array" ref="AL893">PERCENTILE(IF($BD$5:$BD$2729="Y",$AY$5:$AY$2729),$AI893)</f>
        <v>0.96363242334711474</v>
      </c>
      <c r="AM893" s="41" t="str">
        <f>IF(AI893&lt;$BJ$7,"Up","Down")</f>
        <v>Up</v>
      </c>
      <c r="AN893" s="41" t="str">
        <f>IF(AI893&lt;$BK$7,"Down","Up")</f>
        <v>Down</v>
      </c>
      <c r="AO893" s="9">
        <f t="array" ref="AO893">PERCENTILE(IF($BT$5:$BT$2729="Y",$BQ$5:$BQ$2729),$AI893)</f>
        <v>0.97078698962358712</v>
      </c>
      <c r="AP893" s="9">
        <f t="array" ref="AP893">PERCENTILE(IF($BU$5:$BU$2729="Y",$BQ$5:$BQ$2729),$AI893)</f>
        <v>1.0038493000182827</v>
      </c>
      <c r="AQ893" s="9">
        <f t="array" ref="AQ893">PERCENTILE(IF($BV$5:$BV$2729="Y",$BQ$5:$BQ$2729),$AI893)</f>
        <v>0.95241971229608979</v>
      </c>
      <c r="AR893" s="41" t="str">
        <f>IF(AI893&lt;$BJ$12,"Up","Down")</f>
        <v>Up</v>
      </c>
      <c r="AS893" s="41" t="str">
        <f>IF(AI893&lt;$BK$12,"Down","Up")</f>
        <v>Down</v>
      </c>
      <c r="AU893" s="4" t="str">
        <f>IF(AZ893=AZ894,IF(AZ893&gt;AZ892,AZ893&amp;"_O",""),AZ893&amp;"_C")</f>
        <v/>
      </c>
      <c r="AV893" s="7" t="str">
        <f>IF(RIGHT(AU893,1)="C",AX893/INDEX($AX$5:$AX$2729,MATCH(AZ893&amp;"_O",$AU$5:$AU$2729,0),1),"")</f>
        <v/>
      </c>
      <c r="AW893" s="38">
        <v>31786</v>
      </c>
      <c r="AX893" s="37">
        <v>258.73</v>
      </c>
      <c r="AY893" s="7">
        <f>AX893/AX892</f>
        <v>1.0498275512274295</v>
      </c>
      <c r="AZ893" s="4">
        <f>YEAR(AW893)</f>
        <v>1987</v>
      </c>
      <c r="BA893" s="2" t="s">
        <v>6</v>
      </c>
      <c r="BB893" s="12" t="str">
        <f>INDEX($CD$5:$CD$10,MATCH(BA893,$CC$5:$CC$10,0),1)</f>
        <v/>
      </c>
      <c r="BC893" s="12" t="str">
        <f>IF(AND(BB893="Y",AY893&gt;1),"Y","")</f>
        <v/>
      </c>
      <c r="BD893" s="12" t="str">
        <f>IF(AND(BB893="Y",AY893&lt;1),"Y","")</f>
        <v/>
      </c>
      <c r="BE893" s="12" t="str">
        <f>IF(AY893&gt;1,IF(AY892&gt;1,"Y",""),"")</f>
        <v/>
      </c>
      <c r="BF893" s="12" t="str">
        <f>IF(AY893&lt;1,IF(AY892&lt;1,"Y",""),"")</f>
        <v/>
      </c>
      <c r="BG893" s="2"/>
      <c r="BH893" s="2"/>
      <c r="BI893" s="2"/>
      <c r="BJ893" s="2"/>
      <c r="BK893" s="2"/>
      <c r="BL893" s="2"/>
      <c r="BM893" s="4" t="str">
        <f>IF(BR893=BR894,IF(BR893&gt;BR892,BR893&amp;"_O",""),BR893&amp;"_C")</f>
        <v/>
      </c>
      <c r="BN893" s="7" t="str">
        <f>IF(RIGHT(BM893,1)="C",BP893/INDEX($BP$5:$BP$2729,MATCH(BR893&amp;"_O",$BM$5:$BM$2729,0),1),"")</f>
        <v/>
      </c>
      <c r="BO893" s="38">
        <v>32185</v>
      </c>
      <c r="BP893" s="3">
        <v>353.3</v>
      </c>
      <c r="BQ893" s="7">
        <f>BP893/BP892</f>
        <v>1.0216888374783111</v>
      </c>
      <c r="BR893" s="4">
        <f>YEAR(BO893)</f>
        <v>1988</v>
      </c>
      <c r="BS893" s="2" t="s">
        <v>6</v>
      </c>
      <c r="BT893" s="12" t="str">
        <f>INDEX($CD$5:$CD$10,MATCH(BS893,$CC$5:$CC$10,0),1)</f>
        <v/>
      </c>
      <c r="BU893" s="12" t="str">
        <f>IF(AND(BT893="Y",BQ893&gt;1),"Y","")</f>
        <v/>
      </c>
      <c r="BV893" s="12" t="str">
        <f>IF(AND(BT893="Y",BQ893&lt;1),"Y","")</f>
        <v/>
      </c>
      <c r="BW893" s="12" t="str">
        <f>IF(BQ893&gt;1,IF(BQ892&gt;1,"Y",""),"")</f>
        <v>Y</v>
      </c>
      <c r="BX893" s="12" t="str">
        <f>IF(BQ893&lt;1,IF(BQ892&lt;1,"Y",""),"")</f>
        <v/>
      </c>
      <c r="BY893" s="2"/>
      <c r="BZ893" s="2"/>
      <c r="CA893" s="2"/>
    </row>
    <row r="894" spans="2:79">
      <c r="B894" s="4" t="str">
        <f>IF(G894=G895,IF(G894&gt;G893,G894&amp;"_O",""),G894&amp;"_C")</f>
        <v/>
      </c>
      <c r="C894" s="14">
        <f ca="1">RANDBETWEEN(0,1000)/1000</f>
        <v>0.70299999999999996</v>
      </c>
      <c r="D894" s="16">
        <f>D893+1</f>
        <v>890</v>
      </c>
      <c r="E894" s="10">
        <f>ROUNDDOWN(D894/52,0)+1</f>
        <v>18</v>
      </c>
      <c r="F894" s="15">
        <f>F893+7</f>
        <v>50850</v>
      </c>
      <c r="G894" s="4">
        <f>YEAR(F894)</f>
        <v>2039</v>
      </c>
      <c r="H894" s="33">
        <v>0.67400000000000004</v>
      </c>
      <c r="I894" s="33">
        <v>0.78600000000000003</v>
      </c>
      <c r="J894" s="33">
        <v>0.999</v>
      </c>
      <c r="K894" s="16" t="str">
        <f>IF(M893&gt;1,"Up","Down")</f>
        <v>Down</v>
      </c>
      <c r="L894" s="16" t="str">
        <f>IF(K894="Up",IF(H894&lt;$BJ$7,"Up","Down"),IF(H894&lt;$BK$7,"Down","Up"))</f>
        <v>Up</v>
      </c>
      <c r="M894" s="17">
        <f>IF(L894="Up",INDEX($AK$5:$AK$1005,MATCH(I894,$AI$5:$AI$1005,0),1),INDEX($AL$5:$AL$1005,MATCH(J894,$AI$5:$AI$1005,0),1))</f>
        <v>1.0228892728347918</v>
      </c>
      <c r="N894" s="16" t="str">
        <f>IF(P893&gt;1,"Up","Down")</f>
        <v>Down</v>
      </c>
      <c r="O894" s="16" t="str">
        <f>IF(N894="Up",IF(H894&lt;$BJ$12,"Up","Down"),IF(H894&lt;$BK$12,"Down","Up"))</f>
        <v>Up</v>
      </c>
      <c r="P894" s="17">
        <f>IF(O894="Up",INDEX($AP$5:$AP$1005,MATCH(I894,$AI$5:$AI$1005,0),1),INDEX($AQ$5:$AQ$1005,MATCH(J894,$AI$5:$AI$1005,0),1))</f>
        <v>1.0313819070248915</v>
      </c>
      <c r="Q894" s="19">
        <f>T893</f>
        <v>98689.284029943345</v>
      </c>
      <c r="R894" s="19">
        <f>INDEX(model!$S$5:$S$35,MATCH(G894,model!$Q$5:$Q$35,0),1)*model!$O$5</f>
        <v>0</v>
      </c>
      <c r="S894" s="19">
        <f>IF(RIGHT(B894,1)="C",T893*INDEX(model!$T$5:$T$35,MATCH(G894,model!$Q$5:$Q$35,0),1),0)</f>
        <v>0</v>
      </c>
      <c r="T894" s="19">
        <f>(Q894+R894-S894)*M894</f>
        <v>100948.20997797498</v>
      </c>
      <c r="U894" s="19">
        <f>X893</f>
        <v>173096.16234259185</v>
      </c>
      <c r="V894" s="19">
        <f>INDEX(model!$S$5:$S$35,MATCH(G894,model!$Q$5:$Q$35,0),1)*model!$O$6</f>
        <v>0</v>
      </c>
      <c r="W894" s="19">
        <f>IF(RIGHT(B894,1)="C",X893*INDEX(model!$T$5:$T$35,MATCH(G894,model!$Q$5:$Q$35,0),1),0)</f>
        <v>0</v>
      </c>
      <c r="X894" s="19">
        <f>(U894+V894-W894)*P894</f>
        <v>178528.25001559261</v>
      </c>
      <c r="Y894" s="19"/>
      <c r="Z894" s="36" t="str">
        <f>K894&amp;L894</f>
        <v>DownUp</v>
      </c>
      <c r="AA894" s="36" t="str">
        <f>N894&amp;O894</f>
        <v>DownUp</v>
      </c>
      <c r="AB894" s="19"/>
      <c r="AC894" s="19"/>
      <c r="AD894" s="19"/>
      <c r="AE894" s="19"/>
      <c r="AI894" s="18">
        <f>ROUND(AI893-0.001,3)</f>
        <v>0.111</v>
      </c>
      <c r="AJ894" s="9">
        <f t="array" ref="AJ894">PERCENTILE(IF($BB$5:$BB$2729="Y",$AY$5:$AY$2729),$AI894)</f>
        <v>0.97809359193816348</v>
      </c>
      <c r="AK894" s="9">
        <f t="array" ref="AK894">PERCENTILE(IF($BC$5:$BC$2729="Y",$AY$5:$AY$2729),$AI894)</f>
        <v>1.0026487220504081</v>
      </c>
      <c r="AL894" s="9">
        <f t="array" ref="AL894">PERCENTILE(IF($BD$5:$BD$2729="Y",$AY$5:$AY$2729),$AI894)</f>
        <v>0.96346684705404373</v>
      </c>
      <c r="AM894" s="41" t="str">
        <f>IF(AI894&lt;$BJ$7,"Up","Down")</f>
        <v>Up</v>
      </c>
      <c r="AN894" s="41" t="str">
        <f>IF(AI894&lt;$BK$7,"Down","Up")</f>
        <v>Down</v>
      </c>
      <c r="AO894" s="9">
        <f t="array" ref="AO894">PERCENTILE(IF($BT$5:$BT$2729="Y",$BQ$5:$BQ$2729),$AI894)</f>
        <v>0.97051629104325809</v>
      </c>
      <c r="AP894" s="9">
        <f t="array" ref="AP894">PERCENTILE(IF($BU$5:$BU$2729="Y",$BQ$5:$BQ$2729),$AI894)</f>
        <v>1.0038249357328644</v>
      </c>
      <c r="AQ894" s="9">
        <f t="array" ref="AQ894">PERCENTILE(IF($BV$5:$BV$2729="Y",$BQ$5:$BQ$2729),$AI894)</f>
        <v>0.95200081482818122</v>
      </c>
      <c r="AR894" s="41" t="str">
        <f>IF(AI894&lt;$BJ$12,"Up","Down")</f>
        <v>Up</v>
      </c>
      <c r="AS894" s="41" t="str">
        <f>IF(AI894&lt;$BK$12,"Down","Up")</f>
        <v>Down</v>
      </c>
      <c r="AU894" s="4" t="str">
        <f>IF(AZ894=AZ895,IF(AZ894&gt;AZ893,AZ894&amp;"_O",""),AZ894&amp;"_C")</f>
        <v/>
      </c>
      <c r="AV894" s="7" t="str">
        <f>IF(RIGHT(AU894,1)="C",AX894/INDEX($AX$5:$AX$2729,MATCH(AZ894&amp;"_O",$AU$5:$AU$2729,0),1),"")</f>
        <v/>
      </c>
      <c r="AW894" s="38">
        <v>31793</v>
      </c>
      <c r="AX894" s="37">
        <v>266.27999999999997</v>
      </c>
      <c r="AY894" s="7">
        <f>AX894/AX893</f>
        <v>1.0291809994975456</v>
      </c>
      <c r="AZ894" s="4">
        <f>YEAR(AW894)</f>
        <v>1987</v>
      </c>
      <c r="BA894" s="2" t="s">
        <v>6</v>
      </c>
      <c r="BB894" s="12" t="str">
        <f>INDEX($CD$5:$CD$10,MATCH(BA894,$CC$5:$CC$10,0),1)</f>
        <v/>
      </c>
      <c r="BC894" s="12" t="str">
        <f>IF(AND(BB894="Y",AY894&gt;1),"Y","")</f>
        <v/>
      </c>
      <c r="BD894" s="12" t="str">
        <f>IF(AND(BB894="Y",AY894&lt;1),"Y","")</f>
        <v/>
      </c>
      <c r="BE894" s="12" t="str">
        <f>IF(AY894&gt;1,IF(AY893&gt;1,"Y",""),"")</f>
        <v>Y</v>
      </c>
      <c r="BF894" s="12" t="str">
        <f>IF(AY894&lt;1,IF(AY893&lt;1,"Y",""),"")</f>
        <v/>
      </c>
      <c r="BG894" s="2"/>
      <c r="BH894" s="2"/>
      <c r="BI894" s="2"/>
      <c r="BJ894" s="2"/>
      <c r="BK894" s="2"/>
      <c r="BL894" s="2"/>
      <c r="BM894" s="4" t="str">
        <f>IF(BR894=BR895,IF(BR894&gt;BR893,BR894&amp;"_O",""),BR894&amp;"_C")</f>
        <v/>
      </c>
      <c r="BN894" s="7" t="str">
        <f>IF(RIGHT(BM894,1)="C",BP894/INDEX($BP$5:$BP$2729,MATCH(BR894&amp;"_O",$BM$5:$BM$2729,0),1),"")</f>
        <v/>
      </c>
      <c r="BO894" s="38">
        <v>32192</v>
      </c>
      <c r="BP894" s="3">
        <v>357.1</v>
      </c>
      <c r="BQ894" s="7">
        <f>BP894/BP893</f>
        <v>1.0107557316727993</v>
      </c>
      <c r="BR894" s="4">
        <f>YEAR(BO894)</f>
        <v>1988</v>
      </c>
      <c r="BS894" s="2" t="s">
        <v>6</v>
      </c>
      <c r="BT894" s="12" t="str">
        <f>INDEX($CD$5:$CD$10,MATCH(BS894,$CC$5:$CC$10,0),1)</f>
        <v/>
      </c>
      <c r="BU894" s="12" t="str">
        <f>IF(AND(BT894="Y",BQ894&gt;1),"Y","")</f>
        <v/>
      </c>
      <c r="BV894" s="12" t="str">
        <f>IF(AND(BT894="Y",BQ894&lt;1),"Y","")</f>
        <v/>
      </c>
      <c r="BW894" s="12" t="str">
        <f>IF(BQ894&gt;1,IF(BQ893&gt;1,"Y",""),"")</f>
        <v>Y</v>
      </c>
      <c r="BX894" s="12" t="str">
        <f>IF(BQ894&lt;1,IF(BQ893&lt;1,"Y",""),"")</f>
        <v/>
      </c>
      <c r="BY894" s="2"/>
      <c r="BZ894" s="2"/>
      <c r="CA894" s="2"/>
    </row>
    <row r="895" spans="2:79">
      <c r="B895" s="4" t="str">
        <f>IF(G895=G896,IF(G895&gt;G894,G895&amp;"_O",""),G895&amp;"_C")</f>
        <v/>
      </c>
      <c r="C895" s="14">
        <f ca="1">RANDBETWEEN(0,1000)/1000</f>
        <v>0.123</v>
      </c>
      <c r="D895" s="16">
        <f>D894+1</f>
        <v>891</v>
      </c>
      <c r="E895" s="10">
        <f>ROUNDDOWN(D895/52,0)+1</f>
        <v>18</v>
      </c>
      <c r="F895" s="15">
        <f>F894+7</f>
        <v>50857</v>
      </c>
      <c r="G895" s="4">
        <f>YEAR(F895)</f>
        <v>2039</v>
      </c>
      <c r="H895" s="33">
        <v>0.50800000000000001</v>
      </c>
      <c r="I895" s="33">
        <v>0.435</v>
      </c>
      <c r="J895" s="33">
        <v>0.53300000000000003</v>
      </c>
      <c r="K895" s="16" t="str">
        <f>IF(M894&gt;1,"Up","Down")</f>
        <v>Up</v>
      </c>
      <c r="L895" s="16" t="str">
        <f>IF(K895="Up",IF(H895&lt;$BJ$7,"Up","Down"),IF(H895&lt;$BK$7,"Down","Up"))</f>
        <v>Up</v>
      </c>
      <c r="M895" s="17">
        <f>IF(L895="Up",INDEX($AK$5:$AK$1005,MATCH(I895,$AI$5:$AI$1005,0),1),INDEX($AL$5:$AL$1005,MATCH(J895,$AI$5:$AI$1005,0),1))</f>
        <v>1.0106580344462848</v>
      </c>
      <c r="N895" s="16" t="str">
        <f>IF(P894&gt;1,"Up","Down")</f>
        <v>Up</v>
      </c>
      <c r="O895" s="16" t="str">
        <f>IF(N895="Up",IF(H895&lt;$BJ$12,"Up","Down"),IF(H895&lt;$BK$12,"Down","Up"))</f>
        <v>Up</v>
      </c>
      <c r="P895" s="17">
        <f>IF(O895="Up",INDEX($AP$5:$AP$1005,MATCH(I895,$AI$5:$AI$1005,0),1),INDEX($AQ$5:$AQ$1005,MATCH(J895,$AI$5:$AI$1005,0),1))</f>
        <v>1.0145034234552761</v>
      </c>
      <c r="Q895" s="19">
        <f>T894</f>
        <v>100948.20997797498</v>
      </c>
      <c r="R895" s="19">
        <f>INDEX(model!$S$5:$S$35,MATCH(G895,model!$Q$5:$Q$35,0),1)*model!$O$5</f>
        <v>0</v>
      </c>
      <c r="S895" s="19">
        <f>IF(RIGHT(B895,1)="C",T894*INDEX(model!$T$5:$T$35,MATCH(G895,model!$Q$5:$Q$35,0),1),0)</f>
        <v>0</v>
      </c>
      <c r="T895" s="19">
        <f>(Q895+R895-S895)*M895</f>
        <v>102024.11947721103</v>
      </c>
      <c r="U895" s="19">
        <f>X894</f>
        <v>178528.25001559261</v>
      </c>
      <c r="V895" s="19">
        <f>INDEX(model!$S$5:$S$35,MATCH(G895,model!$Q$5:$Q$35,0),1)*model!$O$6</f>
        <v>0</v>
      </c>
      <c r="W895" s="19">
        <f>IF(RIGHT(B895,1)="C",X894*INDEX(model!$T$5:$T$35,MATCH(G895,model!$Q$5:$Q$35,0),1),0)</f>
        <v>0</v>
      </c>
      <c r="X895" s="19">
        <f>(U895+V895-W895)*P895</f>
        <v>181117.52082429815</v>
      </c>
      <c r="Y895" s="19"/>
      <c r="Z895" s="36" t="str">
        <f>K895&amp;L895</f>
        <v>UpUp</v>
      </c>
      <c r="AA895" s="36" t="str">
        <f>N895&amp;O895</f>
        <v>UpUp</v>
      </c>
      <c r="AB895" s="19"/>
      <c r="AC895" s="19"/>
      <c r="AD895" s="19"/>
      <c r="AE895" s="19"/>
      <c r="AI895" s="18">
        <f>ROUND(AI894-0.001,3)</f>
        <v>0.11</v>
      </c>
      <c r="AJ895" s="9">
        <f t="array" ref="AJ895">PERCENTILE(IF($BB$5:$BB$2729="Y",$AY$5:$AY$2729),$AI895)</f>
        <v>0.97790551013025273</v>
      </c>
      <c r="AK895" s="9">
        <f t="array" ref="AK895">PERCENTILE(IF($BC$5:$BC$2729="Y",$AY$5:$AY$2729),$AI895)</f>
        <v>1.0026154325854522</v>
      </c>
      <c r="AL895" s="9">
        <f t="array" ref="AL895">PERCENTILE(IF($BD$5:$BD$2729="Y",$AY$5:$AY$2729),$AI895)</f>
        <v>0.96321028500461336</v>
      </c>
      <c r="AM895" s="41" t="str">
        <f>IF(AI895&lt;$BJ$7,"Up","Down")</f>
        <v>Up</v>
      </c>
      <c r="AN895" s="41" t="str">
        <f>IF(AI895&lt;$BK$7,"Down","Up")</f>
        <v>Down</v>
      </c>
      <c r="AO895" s="9">
        <f t="array" ref="AO895">PERCENTILE(IF($BT$5:$BT$2729="Y",$BQ$5:$BQ$2729),$AI895)</f>
        <v>0.97008081013797764</v>
      </c>
      <c r="AP895" s="9">
        <f t="array" ref="AP895">PERCENTILE(IF($BU$5:$BU$2729="Y",$BQ$5:$BQ$2729),$AI895)</f>
        <v>1.0037889683334651</v>
      </c>
      <c r="AQ895" s="9">
        <f t="array" ref="AQ895">PERCENTILE(IF($BV$5:$BV$2729="Y",$BQ$5:$BQ$2729),$AI895)</f>
        <v>0.95156326780675415</v>
      </c>
      <c r="AR895" s="41" t="str">
        <f>IF(AI895&lt;$BJ$12,"Up","Down")</f>
        <v>Up</v>
      </c>
      <c r="AS895" s="41" t="str">
        <f>IF(AI895&lt;$BK$12,"Down","Up")</f>
        <v>Down</v>
      </c>
      <c r="AU895" s="4" t="str">
        <f>IF(AZ895=AZ896,IF(AZ895&gt;AZ894,AZ895&amp;"_O",""),AZ895&amp;"_C")</f>
        <v/>
      </c>
      <c r="AV895" s="7" t="str">
        <f>IF(RIGHT(AU895,1)="C",AX895/INDEX($AX$5:$AX$2729,MATCH(AZ895&amp;"_O",$AU$5:$AU$2729,0),1),"")</f>
        <v/>
      </c>
      <c r="AW895" s="38">
        <v>31800</v>
      </c>
      <c r="AX895" s="37">
        <v>270.10000000000002</v>
      </c>
      <c r="AY895" s="7">
        <f>AX895/AX894</f>
        <v>1.0143458014120477</v>
      </c>
      <c r="AZ895" s="4">
        <f>YEAR(AW895)</f>
        <v>1987</v>
      </c>
      <c r="BA895" s="2" t="s">
        <v>6</v>
      </c>
      <c r="BB895" s="12" t="str">
        <f>INDEX($CD$5:$CD$10,MATCH(BA895,$CC$5:$CC$10,0),1)</f>
        <v/>
      </c>
      <c r="BC895" s="12" t="str">
        <f>IF(AND(BB895="Y",AY895&gt;1),"Y","")</f>
        <v/>
      </c>
      <c r="BD895" s="12" t="str">
        <f>IF(AND(BB895="Y",AY895&lt;1),"Y","")</f>
        <v/>
      </c>
      <c r="BE895" s="12" t="str">
        <f>IF(AY895&gt;1,IF(AY894&gt;1,"Y",""),"")</f>
        <v>Y</v>
      </c>
      <c r="BF895" s="12" t="str">
        <f>IF(AY895&lt;1,IF(AY894&lt;1,"Y",""),"")</f>
        <v/>
      </c>
      <c r="BG895" s="2"/>
      <c r="BH895" s="2"/>
      <c r="BI895" s="2"/>
      <c r="BJ895" s="2"/>
      <c r="BK895" s="2"/>
      <c r="BL895" s="2"/>
      <c r="BM895" s="4" t="str">
        <f>IF(BR895=BR896,IF(BR895&gt;BR894,BR895&amp;"_O",""),BR895&amp;"_C")</f>
        <v/>
      </c>
      <c r="BN895" s="7" t="str">
        <f>IF(RIGHT(BM895,1)="C",BP895/INDEX($BP$5:$BP$2729,MATCH(BR895&amp;"_O",$BM$5:$BM$2729,0),1),"")</f>
        <v/>
      </c>
      <c r="BO895" s="38">
        <v>32199</v>
      </c>
      <c r="BP895" s="3">
        <v>363.4</v>
      </c>
      <c r="BQ895" s="7">
        <f>BP895/BP894</f>
        <v>1.0176421170540464</v>
      </c>
      <c r="BR895" s="4">
        <f>YEAR(BO895)</f>
        <v>1988</v>
      </c>
      <c r="BS895" s="2" t="s">
        <v>6</v>
      </c>
      <c r="BT895" s="12" t="str">
        <f>INDEX($CD$5:$CD$10,MATCH(BS895,$CC$5:$CC$10,0),1)</f>
        <v/>
      </c>
      <c r="BU895" s="12" t="str">
        <f>IF(AND(BT895="Y",BQ895&gt;1),"Y","")</f>
        <v/>
      </c>
      <c r="BV895" s="12" t="str">
        <f>IF(AND(BT895="Y",BQ895&lt;1),"Y","")</f>
        <v/>
      </c>
      <c r="BW895" s="12" t="str">
        <f>IF(BQ895&gt;1,IF(BQ894&gt;1,"Y",""),"")</f>
        <v>Y</v>
      </c>
      <c r="BX895" s="12" t="str">
        <f>IF(BQ895&lt;1,IF(BQ894&lt;1,"Y",""),"")</f>
        <v/>
      </c>
      <c r="BY895" s="2"/>
      <c r="BZ895" s="2"/>
      <c r="CA895" s="2"/>
    </row>
    <row r="896" spans="2:79">
      <c r="B896" s="4" t="str">
        <f>IF(G896=G897,IF(G896&gt;G895,G896&amp;"_O",""),G896&amp;"_C")</f>
        <v/>
      </c>
      <c r="C896" s="14">
        <f ca="1">RANDBETWEEN(0,1000)/1000</f>
        <v>0.28999999999999998</v>
      </c>
      <c r="D896" s="16">
        <f>D895+1</f>
        <v>892</v>
      </c>
      <c r="E896" s="10">
        <f>ROUNDDOWN(D896/52,0)+1</f>
        <v>18</v>
      </c>
      <c r="F896" s="15">
        <f>F895+7</f>
        <v>50864</v>
      </c>
      <c r="G896" s="4">
        <f>YEAR(F896)</f>
        <v>2039</v>
      </c>
      <c r="H896" s="33">
        <v>0.182</v>
      </c>
      <c r="I896" s="33">
        <v>0.57899999999999996</v>
      </c>
      <c r="J896" s="33">
        <v>0.52800000000000002</v>
      </c>
      <c r="K896" s="16" t="str">
        <f>IF(M895&gt;1,"Up","Down")</f>
        <v>Up</v>
      </c>
      <c r="L896" s="16" t="str">
        <f>IF(K896="Up",IF(H896&lt;$BJ$7,"Up","Down"),IF(H896&lt;$BK$7,"Down","Up"))</f>
        <v>Up</v>
      </c>
      <c r="M896" s="17">
        <f>IF(L896="Up",INDEX($AK$5:$AK$1005,MATCH(I896,$AI$5:$AI$1005,0),1),INDEX($AL$5:$AL$1005,MATCH(J896,$AI$5:$AI$1005,0),1))</f>
        <v>1.0144495662033866</v>
      </c>
      <c r="N896" s="16" t="str">
        <f>IF(P895&gt;1,"Up","Down")</f>
        <v>Up</v>
      </c>
      <c r="O896" s="16" t="str">
        <f>IF(N896="Up",IF(H896&lt;$BJ$12,"Up","Down"),IF(H896&lt;$BK$12,"Down","Up"))</f>
        <v>Up</v>
      </c>
      <c r="P896" s="17">
        <f>IF(O896="Up",INDEX($AP$5:$AP$1005,MATCH(I896,$AI$5:$AI$1005,0),1),INDEX($AQ$5:$AQ$1005,MATCH(J896,$AI$5:$AI$1005,0),1))</f>
        <v>1.0205929341051385</v>
      </c>
      <c r="Q896" s="19">
        <f>T895</f>
        <v>102024.11947721103</v>
      </c>
      <c r="R896" s="19">
        <f>INDEX(model!$S$5:$S$35,MATCH(G896,model!$Q$5:$Q$35,0),1)*model!$O$5</f>
        <v>0</v>
      </c>
      <c r="S896" s="19">
        <f>IF(RIGHT(B896,1)="C",T895*INDEX(model!$T$5:$T$35,MATCH(G896,model!$Q$5:$Q$35,0),1),0)</f>
        <v>0</v>
      </c>
      <c r="T896" s="19">
        <f>(Q896+R896-S896)*M896</f>
        <v>103498.32374593921</v>
      </c>
      <c r="U896" s="19">
        <f>X895</f>
        <v>181117.52082429815</v>
      </c>
      <c r="V896" s="19">
        <f>INDEX(model!$S$5:$S$35,MATCH(G896,model!$Q$5:$Q$35,0),1)*model!$O$6</f>
        <v>0</v>
      </c>
      <c r="W896" s="19">
        <f>IF(RIGHT(B896,1)="C",X895*INDEX(model!$T$5:$T$35,MATCH(G896,model!$Q$5:$Q$35,0),1),0)</f>
        <v>0</v>
      </c>
      <c r="X896" s="19">
        <f>(U896+V896-W896)*P896</f>
        <v>184847.26199591896</v>
      </c>
      <c r="Y896" s="19"/>
      <c r="Z896" s="36" t="str">
        <f>K896&amp;L896</f>
        <v>UpUp</v>
      </c>
      <c r="AA896" s="36" t="str">
        <f>N896&amp;O896</f>
        <v>UpUp</v>
      </c>
      <c r="AB896" s="19"/>
      <c r="AC896" s="19"/>
      <c r="AD896" s="19"/>
      <c r="AE896" s="19"/>
      <c r="AI896" s="18">
        <f>ROUND(AI895-0.001,3)</f>
        <v>0.109</v>
      </c>
      <c r="AJ896" s="9">
        <f t="array" ref="AJ896">PERCENTILE(IF($BB$5:$BB$2729="Y",$AY$5:$AY$2729),$AI896)</f>
        <v>0.97786829927511454</v>
      </c>
      <c r="AK896" s="9">
        <f t="array" ref="AK896">PERCENTILE(IF($BC$5:$BC$2729="Y",$AY$5:$AY$2729),$AI896)</f>
        <v>1.0025785958805526</v>
      </c>
      <c r="AL896" s="9">
        <f t="array" ref="AL896">PERCENTILE(IF($BD$5:$BD$2729="Y",$AY$5:$AY$2729),$AI896)</f>
        <v>0.96302737323964882</v>
      </c>
      <c r="AM896" s="41" t="str">
        <f>IF(AI896&lt;$BJ$7,"Up","Down")</f>
        <v>Up</v>
      </c>
      <c r="AN896" s="41" t="str">
        <f>IF(AI896&lt;$BK$7,"Down","Up")</f>
        <v>Down</v>
      </c>
      <c r="AO896" s="9">
        <f t="array" ref="AO896">PERCENTILE(IF($BT$5:$BT$2729="Y",$BQ$5:$BQ$2729),$AI896)</f>
        <v>0.96994234830585369</v>
      </c>
      <c r="AP896" s="9">
        <f t="array" ref="AP896">PERCENTILE(IF($BU$5:$BU$2729="Y",$BQ$5:$BQ$2729),$AI896)</f>
        <v>1.0037247536540013</v>
      </c>
      <c r="AQ896" s="9">
        <f t="array" ref="AQ896">PERCENTILE(IF($BV$5:$BV$2729="Y",$BQ$5:$BQ$2729),$AI896)</f>
        <v>0.95124684514765845</v>
      </c>
      <c r="AR896" s="41" t="str">
        <f>IF(AI896&lt;$BJ$12,"Up","Down")</f>
        <v>Up</v>
      </c>
      <c r="AS896" s="41" t="str">
        <f>IF(AI896&lt;$BK$12,"Down","Up")</f>
        <v>Down</v>
      </c>
      <c r="AU896" s="4" t="str">
        <f>IF(AZ896=AZ897,IF(AZ896&gt;AZ895,AZ896&amp;"_O",""),AZ896&amp;"_C")</f>
        <v/>
      </c>
      <c r="AV896" s="7" t="str">
        <f>IF(RIGHT(AU896,1)="C",AX896/INDEX($AX$5:$AX$2729,MATCH(AZ896&amp;"_O",$AU$5:$AU$2729,0),1),"")</f>
        <v/>
      </c>
      <c r="AW896" s="38">
        <v>31807</v>
      </c>
      <c r="AX896" s="37">
        <v>274.08</v>
      </c>
      <c r="AY896" s="7">
        <f>AX896/AX895</f>
        <v>1.0147352832284338</v>
      </c>
      <c r="AZ896" s="4">
        <f>YEAR(AW896)</f>
        <v>1987</v>
      </c>
      <c r="BA896" s="2" t="s">
        <v>6</v>
      </c>
      <c r="BB896" s="12" t="str">
        <f>INDEX($CD$5:$CD$10,MATCH(BA896,$CC$5:$CC$10,0),1)</f>
        <v/>
      </c>
      <c r="BC896" s="12" t="str">
        <f>IF(AND(BB896="Y",AY896&gt;1),"Y","")</f>
        <v/>
      </c>
      <c r="BD896" s="12" t="str">
        <f>IF(AND(BB896="Y",AY896&lt;1),"Y","")</f>
        <v/>
      </c>
      <c r="BE896" s="12" t="str">
        <f>IF(AY896&gt;1,IF(AY895&gt;1,"Y",""),"")</f>
        <v>Y</v>
      </c>
      <c r="BF896" s="12" t="str">
        <f>IF(AY896&lt;1,IF(AY895&lt;1,"Y",""),"")</f>
        <v/>
      </c>
      <c r="BG896" s="2"/>
      <c r="BH896" s="2"/>
      <c r="BI896" s="2"/>
      <c r="BJ896" s="2"/>
      <c r="BK896" s="2"/>
      <c r="BL896" s="2"/>
      <c r="BM896" s="4" t="str">
        <f>IF(BR896=BR897,IF(BR896&gt;BR895,BR896&amp;"_O",""),BR896&amp;"_C")</f>
        <v/>
      </c>
      <c r="BN896" s="7" t="str">
        <f>IF(RIGHT(BM896,1)="C",BP896/INDEX($BP$5:$BP$2729,MATCH(BR896&amp;"_O",$BM$5:$BM$2729,0),1),"")</f>
        <v/>
      </c>
      <c r="BO896" s="38">
        <v>32206</v>
      </c>
      <c r="BP896" s="3">
        <v>373.4</v>
      </c>
      <c r="BQ896" s="7">
        <f>BP896/BP895</f>
        <v>1.0275178866263071</v>
      </c>
      <c r="BR896" s="4">
        <f>YEAR(BO896)</f>
        <v>1988</v>
      </c>
      <c r="BS896" s="2" t="s">
        <v>6</v>
      </c>
      <c r="BT896" s="12" t="str">
        <f>INDEX($CD$5:$CD$10,MATCH(BS896,$CC$5:$CC$10,0),1)</f>
        <v/>
      </c>
      <c r="BU896" s="12" t="str">
        <f>IF(AND(BT896="Y",BQ896&gt;1),"Y","")</f>
        <v/>
      </c>
      <c r="BV896" s="12" t="str">
        <f>IF(AND(BT896="Y",BQ896&lt;1),"Y","")</f>
        <v/>
      </c>
      <c r="BW896" s="12" t="str">
        <f>IF(BQ896&gt;1,IF(BQ895&gt;1,"Y",""),"")</f>
        <v>Y</v>
      </c>
      <c r="BX896" s="12" t="str">
        <f>IF(BQ896&lt;1,IF(BQ895&lt;1,"Y",""),"")</f>
        <v/>
      </c>
      <c r="BY896" s="2"/>
      <c r="BZ896" s="2"/>
      <c r="CA896" s="2"/>
    </row>
    <row r="897" spans="2:79">
      <c r="B897" s="4" t="str">
        <f>IF(G897=G898,IF(G897&gt;G896,G897&amp;"_O",""),G897&amp;"_C")</f>
        <v/>
      </c>
      <c r="C897" s="14">
        <f ca="1">RANDBETWEEN(0,1000)/1000</f>
        <v>0.16900000000000001</v>
      </c>
      <c r="D897" s="16">
        <f>D896+1</f>
        <v>893</v>
      </c>
      <c r="E897" s="10">
        <f>ROUNDDOWN(D897/52,0)+1</f>
        <v>18</v>
      </c>
      <c r="F897" s="15">
        <f>F896+7</f>
        <v>50871</v>
      </c>
      <c r="G897" s="4">
        <f>YEAR(F897)</f>
        <v>2039</v>
      </c>
      <c r="H897" s="33">
        <v>0.69</v>
      </c>
      <c r="I897" s="33">
        <v>0.71399999999999997</v>
      </c>
      <c r="J897" s="33">
        <v>0.217</v>
      </c>
      <c r="K897" s="16" t="str">
        <f>IF(M896&gt;1,"Up","Down")</f>
        <v>Up</v>
      </c>
      <c r="L897" s="16" t="str">
        <f>IF(K897="Up",IF(H897&lt;$BJ$7,"Up","Down"),IF(H897&lt;$BK$7,"Down","Up"))</f>
        <v>Down</v>
      </c>
      <c r="M897" s="17">
        <f>IF(L897="Up",INDEX($AK$5:$AK$1005,MATCH(I897,$AI$5:$AI$1005,0),1),INDEX($AL$5:$AL$1005,MATCH(J897,$AI$5:$AI$1005,0),1))</f>
        <v>0.97560494999692116</v>
      </c>
      <c r="N897" s="16" t="str">
        <f>IF(P896&gt;1,"Up","Down")</f>
        <v>Up</v>
      </c>
      <c r="O897" s="16" t="str">
        <f>IF(N897="Up",IF(H897&lt;$BJ$12,"Up","Down"),IF(H897&lt;$BK$12,"Down","Up"))</f>
        <v>Down</v>
      </c>
      <c r="P897" s="17">
        <f>IF(O897="Up",INDEX($AP$5:$AP$1005,MATCH(I897,$AI$5:$AI$1005,0),1),INDEX($AQ$5:$AQ$1005,MATCH(J897,$AI$5:$AI$1005,0),1))</f>
        <v>0.96687430905324123</v>
      </c>
      <c r="Q897" s="19">
        <f>T896</f>
        <v>103498.32374593921</v>
      </c>
      <c r="R897" s="19">
        <f>INDEX(model!$S$5:$S$35,MATCH(G897,model!$Q$5:$Q$35,0),1)*model!$O$5</f>
        <v>0</v>
      </c>
      <c r="S897" s="19">
        <f>IF(RIGHT(B897,1)="C",T896*INDEX(model!$T$5:$T$35,MATCH(G897,model!$Q$5:$Q$35,0),1),0)</f>
        <v>0</v>
      </c>
      <c r="T897" s="19">
        <f>(Q897+R897-S897)*M897</f>
        <v>100973.47696292218</v>
      </c>
      <c r="U897" s="19">
        <f>X896</f>
        <v>184847.26199591896</v>
      </c>
      <c r="V897" s="19">
        <f>INDEX(model!$S$5:$S$35,MATCH(G897,model!$Q$5:$Q$35,0),1)*model!$O$6</f>
        <v>0</v>
      </c>
      <c r="W897" s="19">
        <f>IF(RIGHT(B897,1)="C",X896*INDEX(model!$T$5:$T$35,MATCH(G897,model!$Q$5:$Q$35,0),1),0)</f>
        <v>0</v>
      </c>
      <c r="X897" s="19">
        <f>(U897+V897-W897)*P897</f>
        <v>178724.0687226876</v>
      </c>
      <c r="Y897" s="19"/>
      <c r="Z897" s="36" t="str">
        <f>K897&amp;L897</f>
        <v>UpDown</v>
      </c>
      <c r="AA897" s="36" t="str">
        <f>N897&amp;O897</f>
        <v>UpDown</v>
      </c>
      <c r="AB897" s="19"/>
      <c r="AC897" s="19"/>
      <c r="AD897" s="19"/>
      <c r="AE897" s="19"/>
      <c r="AI897" s="18">
        <f>ROUND(AI896-0.001,3)</f>
        <v>0.108</v>
      </c>
      <c r="AJ897" s="9">
        <f t="array" ref="AJ897">PERCENTILE(IF($BB$5:$BB$2729="Y",$AY$5:$AY$2729),$AI897)</f>
        <v>0.97771237899885066</v>
      </c>
      <c r="AK897" s="9">
        <f t="array" ref="AK897">PERCENTILE(IF($BC$5:$BC$2729="Y",$AY$5:$AY$2729),$AI897)</f>
        <v>1.0025093931581877</v>
      </c>
      <c r="AL897" s="9">
        <f t="array" ref="AL897">PERCENTILE(IF($BD$5:$BD$2729="Y",$AY$5:$AY$2729),$AI897)</f>
        <v>0.9629188254254254</v>
      </c>
      <c r="AM897" s="41" t="str">
        <f>IF(AI897&lt;$BJ$7,"Up","Down")</f>
        <v>Up</v>
      </c>
      <c r="AN897" s="41" t="str">
        <f>IF(AI897&lt;$BK$7,"Down","Up")</f>
        <v>Down</v>
      </c>
      <c r="AO897" s="9">
        <f t="array" ref="AO897">PERCENTILE(IF($BT$5:$BT$2729="Y",$BQ$5:$BQ$2729),$AI897)</f>
        <v>0.96991439558236692</v>
      </c>
      <c r="AP897" s="9">
        <f t="array" ref="AP897">PERCENTILE(IF($BU$5:$BU$2729="Y",$BQ$5:$BQ$2729),$AI897)</f>
        <v>1.0036204556396182</v>
      </c>
      <c r="AQ897" s="9">
        <f t="array" ref="AQ897">PERCENTILE(IF($BV$5:$BV$2729="Y",$BQ$5:$BQ$2729),$AI897)</f>
        <v>0.95097139444922207</v>
      </c>
      <c r="AR897" s="41" t="str">
        <f>IF(AI897&lt;$BJ$12,"Up","Down")</f>
        <v>Up</v>
      </c>
      <c r="AS897" s="41" t="str">
        <f>IF(AI897&lt;$BK$12,"Down","Up")</f>
        <v>Down</v>
      </c>
      <c r="AU897" s="4" t="str">
        <f>IF(AZ897=AZ898,IF(AZ897&gt;AZ896,AZ897&amp;"_O",""),AZ897&amp;"_C")</f>
        <v/>
      </c>
      <c r="AV897" s="7" t="str">
        <f>IF(RIGHT(AU897,1)="C",AX897/INDEX($AX$5:$AX$2729,MATCH(AZ897&amp;"_O",$AU$5:$AU$2729,0),1),"")</f>
        <v/>
      </c>
      <c r="AW897" s="38">
        <v>31814</v>
      </c>
      <c r="AX897" s="37">
        <v>280.04000000000002</v>
      </c>
      <c r="AY897" s="7">
        <f>AX897/AX896</f>
        <v>1.0217454757734969</v>
      </c>
      <c r="AZ897" s="4">
        <f>YEAR(AW897)</f>
        <v>1987</v>
      </c>
      <c r="BA897" s="2" t="s">
        <v>6</v>
      </c>
      <c r="BB897" s="12" t="str">
        <f>INDEX($CD$5:$CD$10,MATCH(BA897,$CC$5:$CC$10,0),1)</f>
        <v/>
      </c>
      <c r="BC897" s="12" t="str">
        <f>IF(AND(BB897="Y",AY897&gt;1),"Y","")</f>
        <v/>
      </c>
      <c r="BD897" s="12" t="str">
        <f>IF(AND(BB897="Y",AY897&lt;1),"Y","")</f>
        <v/>
      </c>
      <c r="BE897" s="12" t="str">
        <f>IF(AY897&gt;1,IF(AY896&gt;1,"Y",""),"")</f>
        <v>Y</v>
      </c>
      <c r="BF897" s="12" t="str">
        <f>IF(AY897&lt;1,IF(AY896&lt;1,"Y",""),"")</f>
        <v/>
      </c>
      <c r="BG897" s="2"/>
      <c r="BH897" s="2"/>
      <c r="BI897" s="2"/>
      <c r="BJ897" s="2"/>
      <c r="BK897" s="2"/>
      <c r="BL897" s="2"/>
      <c r="BM897" s="4" t="str">
        <f>IF(BR897=BR898,IF(BR897&gt;BR896,BR897&amp;"_O",""),BR897&amp;"_C")</f>
        <v/>
      </c>
      <c r="BN897" s="7" t="str">
        <f>IF(RIGHT(BM897,1)="C",BP897/INDEX($BP$5:$BP$2729,MATCH(BR897&amp;"_O",$BM$5:$BM$2729,0),1),"")</f>
        <v/>
      </c>
      <c r="BO897" s="38">
        <v>32213</v>
      </c>
      <c r="BP897" s="3">
        <v>375.5</v>
      </c>
      <c r="BQ897" s="7">
        <f>BP897/BP896</f>
        <v>1.005623995715051</v>
      </c>
      <c r="BR897" s="4">
        <f>YEAR(BO897)</f>
        <v>1988</v>
      </c>
      <c r="BS897" s="2" t="s">
        <v>6</v>
      </c>
      <c r="BT897" s="12" t="str">
        <f>INDEX($CD$5:$CD$10,MATCH(BS897,$CC$5:$CC$10,0),1)</f>
        <v/>
      </c>
      <c r="BU897" s="12" t="str">
        <f>IF(AND(BT897="Y",BQ897&gt;1),"Y","")</f>
        <v/>
      </c>
      <c r="BV897" s="12" t="str">
        <f>IF(AND(BT897="Y",BQ897&lt;1),"Y","")</f>
        <v/>
      </c>
      <c r="BW897" s="12" t="str">
        <f>IF(BQ897&gt;1,IF(BQ896&gt;1,"Y",""),"")</f>
        <v>Y</v>
      </c>
      <c r="BX897" s="12" t="str">
        <f>IF(BQ897&lt;1,IF(BQ896&lt;1,"Y",""),"")</f>
        <v/>
      </c>
      <c r="BY897" s="2"/>
      <c r="BZ897" s="2"/>
      <c r="CA897" s="2"/>
    </row>
    <row r="898" spans="2:79">
      <c r="B898" s="4" t="str">
        <f>IF(G898=G899,IF(G898&gt;G897,G898&amp;"_O",""),G898&amp;"_C")</f>
        <v/>
      </c>
      <c r="C898" s="14">
        <f ca="1">RANDBETWEEN(0,1000)/1000</f>
        <v>0.58499999999999996</v>
      </c>
      <c r="D898" s="16">
        <f>D897+1</f>
        <v>894</v>
      </c>
      <c r="E898" s="10">
        <f>ROUNDDOWN(D898/52,0)+1</f>
        <v>18</v>
      </c>
      <c r="F898" s="15">
        <f>F897+7</f>
        <v>50878</v>
      </c>
      <c r="G898" s="4">
        <f>YEAR(F898)</f>
        <v>2039</v>
      </c>
      <c r="H898" s="33">
        <v>0.11700000000000001</v>
      </c>
      <c r="I898" s="33">
        <v>0.98299999999999998</v>
      </c>
      <c r="J898" s="33">
        <v>0.81</v>
      </c>
      <c r="K898" s="16" t="str">
        <f>IF(M897&gt;1,"Up","Down")</f>
        <v>Down</v>
      </c>
      <c r="L898" s="16" t="str">
        <f>IF(K898="Up",IF(H898&lt;$BJ$7,"Up","Down"),IF(H898&lt;$BK$7,"Down","Up"))</f>
        <v>Down</v>
      </c>
      <c r="M898" s="17">
        <f>IF(L898="Up",INDEX($AK$5:$AK$1005,MATCH(I898,$AI$5:$AI$1005,0),1),INDEX($AL$5:$AL$1005,MATCH(J898,$AI$5:$AI$1005,0),1))</f>
        <v>0.99609004530346035</v>
      </c>
      <c r="N898" s="16" t="str">
        <f>IF(P897&gt;1,"Up","Down")</f>
        <v>Down</v>
      </c>
      <c r="O898" s="16" t="str">
        <f>IF(N898="Up",IF(H898&lt;$BJ$12,"Up","Down"),IF(H898&lt;$BK$12,"Down","Up"))</f>
        <v>Down</v>
      </c>
      <c r="P898" s="17">
        <f>IF(O898="Up",INDEX($AP$5:$AP$1005,MATCH(I898,$AI$5:$AI$1005,0),1),INDEX($AQ$5:$AQ$1005,MATCH(J898,$AI$5:$AI$1005,0),1))</f>
        <v>0.99539832446028587</v>
      </c>
      <c r="Q898" s="19">
        <f>T897</f>
        <v>100973.47696292218</v>
      </c>
      <c r="R898" s="19">
        <f>INDEX(model!$S$5:$S$35,MATCH(G898,model!$Q$5:$Q$35,0),1)*model!$O$5</f>
        <v>0</v>
      </c>
      <c r="S898" s="19">
        <f>IF(RIGHT(B898,1)="C",T897*INDEX(model!$T$5:$T$35,MATCH(G898,model!$Q$5:$Q$35,0),1),0)</f>
        <v>0</v>
      </c>
      <c r="T898" s="19">
        <f>(Q898+R898-S898)*M898</f>
        <v>100578.67524244507</v>
      </c>
      <c r="U898" s="19">
        <f>X897</f>
        <v>178724.0687226876</v>
      </c>
      <c r="V898" s="19">
        <f>INDEX(model!$S$5:$S$35,MATCH(G898,model!$Q$5:$Q$35,0),1)*model!$O$6</f>
        <v>0</v>
      </c>
      <c r="W898" s="19">
        <f>IF(RIGHT(B898,1)="C",X897*INDEX(model!$T$5:$T$35,MATCH(G898,model!$Q$5:$Q$35,0),1),0)</f>
        <v>0</v>
      </c>
      <c r="X898" s="19">
        <f>(U898+V898-W898)*P898</f>
        <v>177901.63854728822</v>
      </c>
      <c r="Y898" s="19"/>
      <c r="Z898" s="36" t="str">
        <f>K898&amp;L898</f>
        <v>DownDown</v>
      </c>
      <c r="AA898" s="36" t="str">
        <f>N898&amp;O898</f>
        <v>DownDown</v>
      </c>
      <c r="AB898" s="19"/>
      <c r="AC898" s="19"/>
      <c r="AD898" s="19"/>
      <c r="AE898" s="19"/>
      <c r="AI898" s="18">
        <f>ROUND(AI897-0.001,3)</f>
        <v>0.107</v>
      </c>
      <c r="AJ898" s="9">
        <f t="array" ref="AJ898">PERCENTILE(IF($BB$5:$BB$2729="Y",$AY$5:$AY$2729),$AI898)</f>
        <v>0.97765321971692853</v>
      </c>
      <c r="AK898" s="9">
        <f t="array" ref="AK898">PERCENTILE(IF($BC$5:$BC$2729="Y",$AY$5:$AY$2729),$AI898)</f>
        <v>1.0024463061768434</v>
      </c>
      <c r="AL898" s="9">
        <f t="array" ref="AL898">PERCENTILE(IF($BD$5:$BD$2729="Y",$AY$5:$AY$2729),$AI898)</f>
        <v>0.96283687302700383</v>
      </c>
      <c r="AM898" s="41" t="str">
        <f>IF(AI898&lt;$BJ$7,"Up","Down")</f>
        <v>Up</v>
      </c>
      <c r="AN898" s="41" t="str">
        <f>IF(AI898&lt;$BK$7,"Down","Up")</f>
        <v>Down</v>
      </c>
      <c r="AO898" s="9">
        <f t="array" ref="AO898">PERCENTILE(IF($BT$5:$BT$2729="Y",$BQ$5:$BQ$2729),$AI898)</f>
        <v>0.9697632425070819</v>
      </c>
      <c r="AP898" s="9">
        <f t="array" ref="AP898">PERCENTILE(IF($BU$5:$BU$2729="Y",$BQ$5:$BQ$2729),$AI898)</f>
        <v>1.0035465325464861</v>
      </c>
      <c r="AQ898" s="9">
        <f t="array" ref="AQ898">PERCENTILE(IF($BV$5:$BV$2729="Y",$BQ$5:$BQ$2729),$AI898)</f>
        <v>0.95085445808692493</v>
      </c>
      <c r="AR898" s="41" t="str">
        <f>IF(AI898&lt;$BJ$12,"Up","Down")</f>
        <v>Up</v>
      </c>
      <c r="AS898" s="41" t="str">
        <f>IF(AI898&lt;$BK$12,"Down","Up")</f>
        <v>Down</v>
      </c>
      <c r="AU898" s="4" t="str">
        <f>IF(AZ898=AZ899,IF(AZ898&gt;AZ897,AZ898&amp;"_O",""),AZ898&amp;"_C")</f>
        <v/>
      </c>
      <c r="AV898" s="7" t="str">
        <f>IF(RIGHT(AU898,1)="C",AX898/INDEX($AX$5:$AX$2729,MATCH(AZ898&amp;"_O",$AU$5:$AU$2729,0),1),"")</f>
        <v/>
      </c>
      <c r="AW898" s="38">
        <v>31821</v>
      </c>
      <c r="AX898" s="37">
        <v>279.7</v>
      </c>
      <c r="AY898" s="7">
        <f>AX898/AX897</f>
        <v>0.99878588773032417</v>
      </c>
      <c r="AZ898" s="4">
        <f>YEAR(AW898)</f>
        <v>1987</v>
      </c>
      <c r="BA898" s="2" t="s">
        <v>6</v>
      </c>
      <c r="BB898" s="12" t="str">
        <f>INDEX($CD$5:$CD$10,MATCH(BA898,$CC$5:$CC$10,0),1)</f>
        <v/>
      </c>
      <c r="BC898" s="12" t="str">
        <f>IF(AND(BB898="Y",AY898&gt;1),"Y","")</f>
        <v/>
      </c>
      <c r="BD898" s="12" t="str">
        <f>IF(AND(BB898="Y",AY898&lt;1),"Y","")</f>
        <v/>
      </c>
      <c r="BE898" s="12" t="str">
        <f>IF(AY898&gt;1,IF(AY897&gt;1,"Y",""),"")</f>
        <v/>
      </c>
      <c r="BF898" s="12" t="str">
        <f>IF(AY898&lt;1,IF(AY897&lt;1,"Y",""),"")</f>
        <v/>
      </c>
      <c r="BG898" s="2"/>
      <c r="BH898" s="2"/>
      <c r="BI898" s="2"/>
      <c r="BJ898" s="2"/>
      <c r="BK898" s="2"/>
      <c r="BL898" s="2"/>
      <c r="BM898" s="4" t="str">
        <f>IF(BR898=BR899,IF(BR898&gt;BR897,BR898&amp;"_O",""),BR898&amp;"_C")</f>
        <v/>
      </c>
      <c r="BN898" s="7" t="str">
        <f>IF(RIGHT(BM898,1)="C",BP898/INDEX($BP$5:$BP$2729,MATCH(BR898&amp;"_O",$BM$5:$BM$2729,0),1),"")</f>
        <v/>
      </c>
      <c r="BO898" s="38">
        <v>32220</v>
      </c>
      <c r="BP898" s="3">
        <v>381.6</v>
      </c>
      <c r="BQ898" s="7">
        <f>BP898/BP897</f>
        <v>1.0162450066577897</v>
      </c>
      <c r="BR898" s="4">
        <f>YEAR(BO898)</f>
        <v>1988</v>
      </c>
      <c r="BS898" s="2" t="s">
        <v>6</v>
      </c>
      <c r="BT898" s="12" t="str">
        <f>INDEX($CD$5:$CD$10,MATCH(BS898,$CC$5:$CC$10,0),1)</f>
        <v/>
      </c>
      <c r="BU898" s="12" t="str">
        <f>IF(AND(BT898="Y",BQ898&gt;1),"Y","")</f>
        <v/>
      </c>
      <c r="BV898" s="12" t="str">
        <f>IF(AND(BT898="Y",BQ898&lt;1),"Y","")</f>
        <v/>
      </c>
      <c r="BW898" s="12" t="str">
        <f>IF(BQ898&gt;1,IF(BQ897&gt;1,"Y",""),"")</f>
        <v>Y</v>
      </c>
      <c r="BX898" s="12" t="str">
        <f>IF(BQ898&lt;1,IF(BQ897&lt;1,"Y",""),"")</f>
        <v/>
      </c>
      <c r="BY898" s="2"/>
      <c r="BZ898" s="2"/>
      <c r="CA898" s="2"/>
    </row>
    <row r="899" spans="2:79">
      <c r="B899" s="4" t="str">
        <f>IF(G899=G900,IF(G899&gt;G898,G899&amp;"_O",""),G899&amp;"_C")</f>
        <v/>
      </c>
      <c r="C899" s="14">
        <f ca="1">RANDBETWEEN(0,1000)/1000</f>
        <v>0.92100000000000004</v>
      </c>
      <c r="D899" s="16">
        <f>D898+1</f>
        <v>895</v>
      </c>
      <c r="E899" s="10">
        <f>ROUNDDOWN(D899/52,0)+1</f>
        <v>18</v>
      </c>
      <c r="F899" s="15">
        <f>F898+7</f>
        <v>50885</v>
      </c>
      <c r="G899" s="4">
        <f>YEAR(F899)</f>
        <v>2039</v>
      </c>
      <c r="H899" s="33">
        <v>0.29799999999999999</v>
      </c>
      <c r="I899" s="33">
        <v>0.253</v>
      </c>
      <c r="J899" s="33">
        <v>0.41199999999999998</v>
      </c>
      <c r="K899" s="16" t="str">
        <f>IF(M898&gt;1,"Up","Down")</f>
        <v>Down</v>
      </c>
      <c r="L899" s="16" t="str">
        <f>IF(K899="Up",IF(H899&lt;$BJ$7,"Up","Down"),IF(H899&lt;$BK$7,"Down","Up"))</f>
        <v>Down</v>
      </c>
      <c r="M899" s="17">
        <f>IF(L899="Up",INDEX($AK$5:$AK$1005,MATCH(I899,$AI$5:$AI$1005,0),1),INDEX($AL$5:$AL$1005,MATCH(J899,$AI$5:$AI$1005,0),1))</f>
        <v>0.98451100652486145</v>
      </c>
      <c r="N899" s="16" t="str">
        <f>IF(P898&gt;1,"Up","Down")</f>
        <v>Down</v>
      </c>
      <c r="O899" s="16" t="str">
        <f>IF(N899="Up",IF(H899&lt;$BJ$12,"Up","Down"),IF(H899&lt;$BK$12,"Down","Up"))</f>
        <v>Down</v>
      </c>
      <c r="P899" s="17">
        <f>IF(O899="Up",INDEX($AP$5:$AP$1005,MATCH(I899,$AI$5:$AI$1005,0),1),INDEX($AQ$5:$AQ$1005,MATCH(J899,$AI$5:$AI$1005,0),1))</f>
        <v>0.98104330078705226</v>
      </c>
      <c r="Q899" s="19">
        <f>T898</f>
        <v>100578.67524244507</v>
      </c>
      <c r="R899" s="19">
        <f>INDEX(model!$S$5:$S$35,MATCH(G899,model!$Q$5:$Q$35,0),1)*model!$O$5</f>
        <v>0</v>
      </c>
      <c r="S899" s="19">
        <f>IF(RIGHT(B899,1)="C",T898*INDEX(model!$T$5:$T$35,MATCH(G899,model!$Q$5:$Q$35,0),1),0)</f>
        <v>0</v>
      </c>
      <c r="T899" s="19">
        <f>(Q899+R899-S899)*M899</f>
        <v>99020.812797876759</v>
      </c>
      <c r="U899" s="19">
        <f>X898</f>
        <v>177901.63854728822</v>
      </c>
      <c r="V899" s="19">
        <f>INDEX(model!$S$5:$S$35,MATCH(G899,model!$Q$5:$Q$35,0),1)*model!$O$6</f>
        <v>0</v>
      </c>
      <c r="W899" s="19">
        <f>IF(RIGHT(B899,1)="C",X898*INDEX(model!$T$5:$T$35,MATCH(G899,model!$Q$5:$Q$35,0),1),0)</f>
        <v>0</v>
      </c>
      <c r="X899" s="19">
        <f>(U899+V899-W899)*P899</f>
        <v>174529.21069585675</v>
      </c>
      <c r="Y899" s="19"/>
      <c r="Z899" s="36" t="str">
        <f>K899&amp;L899</f>
        <v>DownDown</v>
      </c>
      <c r="AA899" s="36" t="str">
        <f>N899&amp;O899</f>
        <v>DownDown</v>
      </c>
      <c r="AB899" s="19"/>
      <c r="AC899" s="19"/>
      <c r="AD899" s="19"/>
      <c r="AE899" s="19"/>
      <c r="AI899" s="18">
        <f>ROUND(AI898-0.001,3)</f>
        <v>0.106</v>
      </c>
      <c r="AJ899" s="9">
        <f t="array" ref="AJ899">PERCENTILE(IF($BB$5:$BB$2729="Y",$AY$5:$AY$2729),$AI899)</f>
        <v>0.97750402091301403</v>
      </c>
      <c r="AK899" s="9">
        <f t="array" ref="AK899">PERCENTILE(IF($BC$5:$BC$2729="Y",$AY$5:$AY$2729),$AI899)</f>
        <v>1.0024135083564671</v>
      </c>
      <c r="AL899" s="9">
        <f t="array" ref="AL899">PERCENTILE(IF($BD$5:$BD$2729="Y",$AY$5:$AY$2729),$AI899)</f>
        <v>0.96235156902969121</v>
      </c>
      <c r="AM899" s="41" t="str">
        <f>IF(AI899&lt;$BJ$7,"Up","Down")</f>
        <v>Up</v>
      </c>
      <c r="AN899" s="41" t="str">
        <f>IF(AI899&lt;$BK$7,"Down","Up")</f>
        <v>Down</v>
      </c>
      <c r="AO899" s="9">
        <f t="array" ref="AO899">PERCENTILE(IF($BT$5:$BT$2729="Y",$BQ$5:$BQ$2729),$AI899)</f>
        <v>0.96965930852673032</v>
      </c>
      <c r="AP899" s="9">
        <f t="array" ref="AP899">PERCENTILE(IF($BU$5:$BU$2729="Y",$BQ$5:$BQ$2729),$AI899)</f>
        <v>1.0035333365896939</v>
      </c>
      <c r="AQ899" s="9">
        <f t="array" ref="AQ899">PERCENTILE(IF($BV$5:$BV$2729="Y",$BQ$5:$BQ$2729),$AI899)</f>
        <v>0.9508129765245642</v>
      </c>
      <c r="AR899" s="41" t="str">
        <f>IF(AI899&lt;$BJ$12,"Up","Down")</f>
        <v>Up</v>
      </c>
      <c r="AS899" s="41" t="str">
        <f>IF(AI899&lt;$BK$12,"Down","Up")</f>
        <v>Down</v>
      </c>
      <c r="AU899" s="4" t="str">
        <f>IF(AZ899=AZ900,IF(AZ899&gt;AZ898,AZ899&amp;"_O",""),AZ899&amp;"_C")</f>
        <v/>
      </c>
      <c r="AV899" s="7" t="str">
        <f>IF(RIGHT(AU899,1)="C",AX899/INDEX($AX$5:$AX$2729,MATCH(AZ899&amp;"_O",$AU$5:$AU$2729,0),1),"")</f>
        <v/>
      </c>
      <c r="AW899" s="38">
        <v>31828</v>
      </c>
      <c r="AX899" s="37">
        <v>285.48</v>
      </c>
      <c r="AY899" s="7">
        <f>AX899/AX898</f>
        <v>1.0206649982123706</v>
      </c>
      <c r="AZ899" s="4">
        <f>YEAR(AW899)</f>
        <v>1987</v>
      </c>
      <c r="BA899" s="2" t="s">
        <v>6</v>
      </c>
      <c r="BB899" s="12" t="str">
        <f>INDEX($CD$5:$CD$10,MATCH(BA899,$CC$5:$CC$10,0),1)</f>
        <v/>
      </c>
      <c r="BC899" s="12" t="str">
        <f>IF(AND(BB899="Y",AY899&gt;1),"Y","")</f>
        <v/>
      </c>
      <c r="BD899" s="12" t="str">
        <f>IF(AND(BB899="Y",AY899&lt;1),"Y","")</f>
        <v/>
      </c>
      <c r="BE899" s="12" t="str">
        <f>IF(AY899&gt;1,IF(AY898&gt;1,"Y",""),"")</f>
        <v/>
      </c>
      <c r="BF899" s="12" t="str">
        <f>IF(AY899&lt;1,IF(AY898&lt;1,"Y",""),"")</f>
        <v/>
      </c>
      <c r="BG899" s="2"/>
      <c r="BH899" s="2"/>
      <c r="BI899" s="2"/>
      <c r="BJ899" s="2"/>
      <c r="BK899" s="2"/>
      <c r="BL899" s="2"/>
      <c r="BM899" s="4" t="str">
        <f>IF(BR899=BR900,IF(BR899&gt;BR898,BR899&amp;"_O",""),BR899&amp;"_C")</f>
        <v/>
      </c>
      <c r="BN899" s="7" t="str">
        <f>IF(RIGHT(BM899,1)="C",BP899/INDEX($BP$5:$BP$2729,MATCH(BR899&amp;"_O",$BM$5:$BM$2729,0),1),"")</f>
        <v/>
      </c>
      <c r="BO899" s="38">
        <v>32227</v>
      </c>
      <c r="BP899" s="3">
        <v>372.5</v>
      </c>
      <c r="BQ899" s="7">
        <f>BP899/BP898</f>
        <v>0.97615303983228507</v>
      </c>
      <c r="BR899" s="4">
        <f>YEAR(BO899)</f>
        <v>1988</v>
      </c>
      <c r="BS899" s="2" t="s">
        <v>6</v>
      </c>
      <c r="BT899" s="12" t="str">
        <f>INDEX($CD$5:$CD$10,MATCH(BS899,$CC$5:$CC$10,0),1)</f>
        <v/>
      </c>
      <c r="BU899" s="12" t="str">
        <f>IF(AND(BT899="Y",BQ899&gt;1),"Y","")</f>
        <v/>
      </c>
      <c r="BV899" s="12" t="str">
        <f>IF(AND(BT899="Y",BQ899&lt;1),"Y","")</f>
        <v/>
      </c>
      <c r="BW899" s="12" t="str">
        <f>IF(BQ899&gt;1,IF(BQ898&gt;1,"Y",""),"")</f>
        <v/>
      </c>
      <c r="BX899" s="12" t="str">
        <f>IF(BQ899&lt;1,IF(BQ898&lt;1,"Y",""),"")</f>
        <v/>
      </c>
      <c r="BY899" s="2"/>
      <c r="BZ899" s="2"/>
      <c r="CA899" s="2"/>
    </row>
    <row r="900" spans="2:79">
      <c r="B900" s="4" t="str">
        <f>IF(G900=G901,IF(G900&gt;G899,G900&amp;"_O",""),G900&amp;"_C")</f>
        <v/>
      </c>
      <c r="C900" s="14">
        <f ca="1">RANDBETWEEN(0,1000)/1000</f>
        <v>9.2999999999999999E-2</v>
      </c>
      <c r="D900" s="16">
        <f>D899+1</f>
        <v>896</v>
      </c>
      <c r="E900" s="10">
        <f>ROUNDDOWN(D900/52,0)+1</f>
        <v>18</v>
      </c>
      <c r="F900" s="15">
        <f>F899+7</f>
        <v>50892</v>
      </c>
      <c r="G900" s="4">
        <f>YEAR(F900)</f>
        <v>2039</v>
      </c>
      <c r="H900" s="33">
        <v>0.88</v>
      </c>
      <c r="I900" s="33">
        <v>0.64600000000000002</v>
      </c>
      <c r="J900" s="33">
        <v>0.82299999999999995</v>
      </c>
      <c r="K900" s="16" t="str">
        <f>IF(M899&gt;1,"Up","Down")</f>
        <v>Down</v>
      </c>
      <c r="L900" s="16" t="str">
        <f>IF(K900="Up",IF(H900&lt;$BJ$7,"Up","Down"),IF(H900&lt;$BK$7,"Down","Up"))</f>
        <v>Up</v>
      </c>
      <c r="M900" s="17">
        <f>IF(L900="Up",INDEX($AK$5:$AK$1005,MATCH(I900,$AI$5:$AI$1005,0),1),INDEX($AL$5:$AL$1005,MATCH(J900,$AI$5:$AI$1005,0),1))</f>
        <v>1.0165466561172043</v>
      </c>
      <c r="N900" s="16" t="str">
        <f>IF(P899&gt;1,"Up","Down")</f>
        <v>Down</v>
      </c>
      <c r="O900" s="16" t="str">
        <f>IF(N900="Up",IF(H900&lt;$BJ$12,"Up","Down"),IF(H900&lt;$BK$12,"Down","Up"))</f>
        <v>Up</v>
      </c>
      <c r="P900" s="17">
        <f>IF(O900="Up",INDEX($AP$5:$AP$1005,MATCH(I900,$AI$5:$AI$1005,0),1),INDEX($AQ$5:$AQ$1005,MATCH(J900,$AI$5:$AI$1005,0),1))</f>
        <v>1.0235267218531554</v>
      </c>
      <c r="Q900" s="19">
        <f>T899</f>
        <v>99020.812797876759</v>
      </c>
      <c r="R900" s="19">
        <f>INDEX(model!$S$5:$S$35,MATCH(G900,model!$Q$5:$Q$35,0),1)*model!$O$5</f>
        <v>0</v>
      </c>
      <c r="S900" s="19">
        <f>IF(RIGHT(B900,1)="C",T899*INDEX(model!$T$5:$T$35,MATCH(G900,model!$Q$5:$Q$35,0),1),0)</f>
        <v>0</v>
      </c>
      <c r="T900" s="19">
        <f>(Q900+R900-S900)*M900</f>
        <v>100659.27613568929</v>
      </c>
      <c r="U900" s="19">
        <f>X899</f>
        <v>174529.21069585675</v>
      </c>
      <c r="V900" s="19">
        <f>INDEX(model!$S$5:$S$35,MATCH(G900,model!$Q$5:$Q$35,0),1)*model!$O$6</f>
        <v>0</v>
      </c>
      <c r="W900" s="19">
        <f>IF(RIGHT(B900,1)="C",X899*INDEX(model!$T$5:$T$35,MATCH(G900,model!$Q$5:$Q$35,0),1),0)</f>
        <v>0</v>
      </c>
      <c r="X900" s="19">
        <f>(U900+V900-W900)*P900</f>
        <v>178635.31089114893</v>
      </c>
      <c r="Y900" s="19"/>
      <c r="Z900" s="36" t="str">
        <f>K900&amp;L900</f>
        <v>DownUp</v>
      </c>
      <c r="AA900" s="36" t="str">
        <f>N900&amp;O900</f>
        <v>DownUp</v>
      </c>
      <c r="AB900" s="19"/>
      <c r="AC900" s="19"/>
      <c r="AD900" s="19"/>
      <c r="AE900" s="19"/>
      <c r="AI900" s="18">
        <f>ROUND(AI899-0.001,3)</f>
        <v>0.105</v>
      </c>
      <c r="AJ900" s="9">
        <f t="array" ref="AJ900">PERCENTILE(IF($BB$5:$BB$2729="Y",$AY$5:$AY$2729),$AI900)</f>
        <v>0.97746466304759361</v>
      </c>
      <c r="AK900" s="9">
        <f t="array" ref="AK900">PERCENTILE(IF($BC$5:$BC$2729="Y",$AY$5:$AY$2729),$AI900)</f>
        <v>1.0024123763634685</v>
      </c>
      <c r="AL900" s="9">
        <f t="array" ref="AL900">PERCENTILE(IF($BD$5:$BD$2729="Y",$AY$5:$AY$2729),$AI900)</f>
        <v>0.96215203649224645</v>
      </c>
      <c r="AM900" s="41" t="str">
        <f>IF(AI900&lt;$BJ$7,"Up","Down")</f>
        <v>Up</v>
      </c>
      <c r="AN900" s="41" t="str">
        <f>IF(AI900&lt;$BK$7,"Down","Up")</f>
        <v>Down</v>
      </c>
      <c r="AO900" s="9">
        <f t="array" ref="AO900">PERCENTILE(IF($BT$5:$BT$2729="Y",$BQ$5:$BQ$2729),$AI900)</f>
        <v>0.9694319368376475</v>
      </c>
      <c r="AP900" s="9">
        <f t="array" ref="AP900">PERCENTILE(IF($BU$5:$BU$2729="Y",$BQ$5:$BQ$2729),$AI900)</f>
        <v>1.0035223105227669</v>
      </c>
      <c r="AQ900" s="9">
        <f t="array" ref="AQ900">PERCENTILE(IF($BV$5:$BV$2729="Y",$BQ$5:$BQ$2729),$AI900)</f>
        <v>0.95072299028252427</v>
      </c>
      <c r="AR900" s="41" t="str">
        <f>IF(AI900&lt;$BJ$12,"Up","Down")</f>
        <v>Up</v>
      </c>
      <c r="AS900" s="41" t="str">
        <f>IF(AI900&lt;$BK$12,"Down","Up")</f>
        <v>Down</v>
      </c>
      <c r="AU900" s="4" t="str">
        <f>IF(AZ900=AZ901,IF(AZ900&gt;AZ899,AZ900&amp;"_O",""),AZ900&amp;"_C")</f>
        <v/>
      </c>
      <c r="AV900" s="7" t="str">
        <f>IF(RIGHT(AU900,1)="C",AX900/INDEX($AX$5:$AX$2729,MATCH(AZ900&amp;"_O",$AU$5:$AU$2729,0),1),"")</f>
        <v/>
      </c>
      <c r="AW900" s="38">
        <v>31835</v>
      </c>
      <c r="AX900" s="37">
        <v>284.2</v>
      </c>
      <c r="AY900" s="7">
        <f>AX900/AX899</f>
        <v>0.99551632338517571</v>
      </c>
      <c r="AZ900" s="4">
        <f>YEAR(AW900)</f>
        <v>1987</v>
      </c>
      <c r="BA900" s="2" t="s">
        <v>6</v>
      </c>
      <c r="BB900" s="12" t="str">
        <f>INDEX($CD$5:$CD$10,MATCH(BA900,$CC$5:$CC$10,0),1)</f>
        <v/>
      </c>
      <c r="BC900" s="12" t="str">
        <f>IF(AND(BB900="Y",AY900&gt;1),"Y","")</f>
        <v/>
      </c>
      <c r="BD900" s="12" t="str">
        <f>IF(AND(BB900="Y",AY900&lt;1),"Y","")</f>
        <v/>
      </c>
      <c r="BE900" s="12" t="str">
        <f>IF(AY900&gt;1,IF(AY899&gt;1,"Y",""),"")</f>
        <v/>
      </c>
      <c r="BF900" s="12" t="str">
        <f>IF(AY900&lt;1,IF(AY899&lt;1,"Y",""),"")</f>
        <v/>
      </c>
      <c r="BG900" s="2"/>
      <c r="BH900" s="2"/>
      <c r="BI900" s="2"/>
      <c r="BJ900" s="2"/>
      <c r="BK900" s="2"/>
      <c r="BL900" s="2"/>
      <c r="BM900" s="4" t="str">
        <f>IF(BR900=BR901,IF(BR900&gt;BR899,BR900&amp;"_O",""),BR900&amp;"_C")</f>
        <v/>
      </c>
      <c r="BN900" s="7" t="str">
        <f>IF(RIGHT(BM900,1)="C",BP900/INDEX($BP$5:$BP$2729,MATCH(BR900&amp;"_O",$BM$5:$BM$2729,0),1),"")</f>
        <v/>
      </c>
      <c r="BO900" s="38">
        <v>32233</v>
      </c>
      <c r="BP900" s="3">
        <v>374.6</v>
      </c>
      <c r="BQ900" s="7">
        <f>BP900/BP899</f>
        <v>1.0056375838926175</v>
      </c>
      <c r="BR900" s="4">
        <f>YEAR(BO900)</f>
        <v>1988</v>
      </c>
      <c r="BS900" s="2" t="s">
        <v>6</v>
      </c>
      <c r="BT900" s="12" t="str">
        <f>INDEX($CD$5:$CD$10,MATCH(BS900,$CC$5:$CC$10,0),1)</f>
        <v/>
      </c>
      <c r="BU900" s="12" t="str">
        <f>IF(AND(BT900="Y",BQ900&gt;1),"Y","")</f>
        <v/>
      </c>
      <c r="BV900" s="12" t="str">
        <f>IF(AND(BT900="Y",BQ900&lt;1),"Y","")</f>
        <v/>
      </c>
      <c r="BW900" s="12" t="str">
        <f>IF(BQ900&gt;1,IF(BQ899&gt;1,"Y",""),"")</f>
        <v/>
      </c>
      <c r="BX900" s="12" t="str">
        <f>IF(BQ900&lt;1,IF(BQ899&lt;1,"Y",""),"")</f>
        <v/>
      </c>
      <c r="BY900" s="2"/>
      <c r="BZ900" s="2"/>
      <c r="CA900" s="2"/>
    </row>
    <row r="901" spans="2:79">
      <c r="B901" s="4" t="str">
        <f>IF(G901=G902,IF(G901&gt;G900,G901&amp;"_O",""),G901&amp;"_C")</f>
        <v/>
      </c>
      <c r="C901" s="14">
        <f ca="1">RANDBETWEEN(0,1000)/1000</f>
        <v>0.95</v>
      </c>
      <c r="D901" s="16">
        <f>D900+1</f>
        <v>897</v>
      </c>
      <c r="E901" s="10">
        <f>ROUNDDOWN(D901/52,0)+1</f>
        <v>18</v>
      </c>
      <c r="F901" s="15">
        <f>F900+7</f>
        <v>50899</v>
      </c>
      <c r="G901" s="4">
        <f>YEAR(F901)</f>
        <v>2039</v>
      </c>
      <c r="H901" s="33">
        <v>0.13100000000000001</v>
      </c>
      <c r="I901" s="33">
        <v>2.1999999999999999E-2</v>
      </c>
      <c r="J901" s="33">
        <v>0.69799999999999995</v>
      </c>
      <c r="K901" s="16" t="str">
        <f>IF(M900&gt;1,"Up","Down")</f>
        <v>Up</v>
      </c>
      <c r="L901" s="16" t="str">
        <f>IF(K901="Up",IF(H901&lt;$BJ$7,"Up","Down"),IF(H901&lt;$BK$7,"Down","Up"))</f>
        <v>Up</v>
      </c>
      <c r="M901" s="17">
        <f>IF(L901="Up",INDEX($AK$5:$AK$1005,MATCH(I901,$AI$5:$AI$1005,0),1),INDEX($AL$5:$AL$1005,MATCH(J901,$AI$5:$AI$1005,0),1))</f>
        <v>1.0005817948092821</v>
      </c>
      <c r="N901" s="16" t="str">
        <f>IF(P900&gt;1,"Up","Down")</f>
        <v>Up</v>
      </c>
      <c r="O901" s="16" t="str">
        <f>IF(N901="Up",IF(H901&lt;$BJ$12,"Up","Down"),IF(H901&lt;$BK$12,"Down","Up"))</f>
        <v>Up</v>
      </c>
      <c r="P901" s="17">
        <f>IF(O901="Up",INDEX($AP$5:$AP$1005,MATCH(I901,$AI$5:$AI$1005,0),1),INDEX($AQ$5:$AQ$1005,MATCH(J901,$AI$5:$AI$1005,0),1))</f>
        <v>1.0009474205519058</v>
      </c>
      <c r="Q901" s="19">
        <f>T900</f>
        <v>100659.27613568929</v>
      </c>
      <c r="R901" s="19">
        <f>INDEX(model!$S$5:$S$35,MATCH(G901,model!$Q$5:$Q$35,0),1)*model!$O$5</f>
        <v>0</v>
      </c>
      <c r="S901" s="19">
        <f>IF(RIGHT(B901,1)="C",T900*INDEX(model!$T$5:$T$35,MATCH(G901,model!$Q$5:$Q$35,0),1),0)</f>
        <v>0</v>
      </c>
      <c r="T901" s="19">
        <f>(Q901+R901-S901)*M901</f>
        <v>100717.83918005113</v>
      </c>
      <c r="U901" s="19">
        <f>X900</f>
        <v>178635.31089114893</v>
      </c>
      <c r="V901" s="19">
        <f>INDEX(model!$S$5:$S$35,MATCH(G901,model!$Q$5:$Q$35,0),1)*model!$O$6</f>
        <v>0</v>
      </c>
      <c r="W901" s="19">
        <f>IF(RIGHT(B901,1)="C",X900*INDEX(model!$T$5:$T$35,MATCH(G901,model!$Q$5:$Q$35,0),1),0)</f>
        <v>0</v>
      </c>
      <c r="X901" s="19">
        <f>(U901+V901-W901)*P901</f>
        <v>178804.55365598327</v>
      </c>
      <c r="Y901" s="19"/>
      <c r="Z901" s="36" t="str">
        <f>K901&amp;L901</f>
        <v>UpUp</v>
      </c>
      <c r="AA901" s="36" t="str">
        <f>N901&amp;O901</f>
        <v>UpUp</v>
      </c>
      <c r="AB901" s="19"/>
      <c r="AC901" s="19"/>
      <c r="AD901" s="19"/>
      <c r="AE901" s="19"/>
      <c r="AI901" s="18">
        <f>ROUND(AI900-0.001,3)</f>
        <v>0.104</v>
      </c>
      <c r="AJ901" s="9">
        <f t="array" ref="AJ901">PERCENTILE(IF($BB$5:$BB$2729="Y",$AY$5:$AY$2729),$AI901)</f>
        <v>0.97742973528918831</v>
      </c>
      <c r="AK901" s="9">
        <f t="array" ref="AK901">PERCENTILE(IF($BC$5:$BC$2729="Y",$AY$5:$AY$2729),$AI901)</f>
        <v>1.0024113253920823</v>
      </c>
      <c r="AL901" s="9">
        <f t="array" ref="AL901">PERCENTILE(IF($BD$5:$BD$2729="Y",$AY$5:$AY$2729),$AI901)</f>
        <v>0.96209366432277088</v>
      </c>
      <c r="AM901" s="41" t="str">
        <f>IF(AI901&lt;$BJ$7,"Up","Down")</f>
        <v>Up</v>
      </c>
      <c r="AN901" s="41" t="str">
        <f>IF(AI901&lt;$BK$7,"Down","Up")</f>
        <v>Down</v>
      </c>
      <c r="AO901" s="9">
        <f t="array" ref="AO901">PERCENTILE(IF($BT$5:$BT$2729="Y",$BQ$5:$BQ$2729),$AI901)</f>
        <v>0.9693689342953784</v>
      </c>
      <c r="AP901" s="9">
        <f t="array" ref="AP901">PERCENTILE(IF($BU$5:$BU$2729="Y",$BQ$5:$BQ$2729),$AI901)</f>
        <v>1.0035071779720133</v>
      </c>
      <c r="AQ901" s="9">
        <f t="array" ref="AQ901">PERCENTILE(IF($BV$5:$BV$2729="Y",$BQ$5:$BQ$2729),$AI901)</f>
        <v>0.95063264755716359</v>
      </c>
      <c r="AR901" s="41" t="str">
        <f>IF(AI901&lt;$BJ$12,"Up","Down")</f>
        <v>Up</v>
      </c>
      <c r="AS901" s="41" t="str">
        <f>IF(AI901&lt;$BK$12,"Down","Up")</f>
        <v>Down</v>
      </c>
      <c r="AU901" s="4" t="str">
        <f>IF(AZ901=AZ902,IF(AZ901&gt;AZ900,AZ901&amp;"_O",""),AZ901&amp;"_C")</f>
        <v/>
      </c>
      <c r="AV901" s="7" t="str">
        <f>IF(RIGHT(AU901,1)="C",AX901/INDEX($AX$5:$AX$2729,MATCH(AZ901&amp;"_O",$AU$5:$AU$2729,0),1),"")</f>
        <v/>
      </c>
      <c r="AW901" s="38">
        <v>31842</v>
      </c>
      <c r="AX901" s="37">
        <v>290.66000000000003</v>
      </c>
      <c r="AY901" s="7">
        <f>AX901/AX900</f>
        <v>1.0227304714989445</v>
      </c>
      <c r="AZ901" s="4">
        <f>YEAR(AW901)</f>
        <v>1987</v>
      </c>
      <c r="BA901" s="2" t="s">
        <v>6</v>
      </c>
      <c r="BB901" s="12" t="str">
        <f>INDEX($CD$5:$CD$10,MATCH(BA901,$CC$5:$CC$10,0),1)</f>
        <v/>
      </c>
      <c r="BC901" s="12" t="str">
        <f>IF(AND(BB901="Y",AY901&gt;1),"Y","")</f>
        <v/>
      </c>
      <c r="BD901" s="12" t="str">
        <f>IF(AND(BB901="Y",AY901&lt;1),"Y","")</f>
        <v/>
      </c>
      <c r="BE901" s="12" t="str">
        <f>IF(AY901&gt;1,IF(AY900&gt;1,"Y",""),"")</f>
        <v/>
      </c>
      <c r="BF901" s="12" t="str">
        <f>IF(AY901&lt;1,IF(AY900&lt;1,"Y",""),"")</f>
        <v/>
      </c>
      <c r="BG901" s="2"/>
      <c r="BH901" s="2"/>
      <c r="BI901" s="2"/>
      <c r="BJ901" s="2"/>
      <c r="BK901" s="2"/>
      <c r="BL901" s="2"/>
      <c r="BM901" s="4" t="str">
        <f>IF(BR901=BR902,IF(BR901&gt;BR900,BR901&amp;"_O",""),BR901&amp;"_C")</f>
        <v/>
      </c>
      <c r="BN901" s="7" t="str">
        <f>IF(RIGHT(BM901,1)="C",BP901/INDEX($BP$5:$BP$2729,MATCH(BR901&amp;"_O",$BM$5:$BM$2729,0),1),"")</f>
        <v/>
      </c>
      <c r="BO901" s="38">
        <v>32241</v>
      </c>
      <c r="BP901" s="3">
        <v>381.8</v>
      </c>
      <c r="BQ901" s="7">
        <f>BP901/BP900</f>
        <v>1.01922050186866</v>
      </c>
      <c r="BR901" s="4">
        <f>YEAR(BO901)</f>
        <v>1988</v>
      </c>
      <c r="BS901" s="2" t="s">
        <v>6</v>
      </c>
      <c r="BT901" s="12" t="str">
        <f>INDEX($CD$5:$CD$10,MATCH(BS901,$CC$5:$CC$10,0),1)</f>
        <v/>
      </c>
      <c r="BU901" s="12" t="str">
        <f>IF(AND(BT901="Y",BQ901&gt;1),"Y","")</f>
        <v/>
      </c>
      <c r="BV901" s="12" t="str">
        <f>IF(AND(BT901="Y",BQ901&lt;1),"Y","")</f>
        <v/>
      </c>
      <c r="BW901" s="12" t="str">
        <f>IF(BQ901&gt;1,IF(BQ900&gt;1,"Y",""),"")</f>
        <v>Y</v>
      </c>
      <c r="BX901" s="12" t="str">
        <f>IF(BQ901&lt;1,IF(BQ900&lt;1,"Y",""),"")</f>
        <v/>
      </c>
      <c r="BY901" s="2"/>
      <c r="BZ901" s="2"/>
      <c r="CA901" s="2"/>
    </row>
    <row r="902" spans="2:79">
      <c r="B902" s="4" t="str">
        <f>IF(G902=G903,IF(G902&gt;G901,G902&amp;"_O",""),G902&amp;"_C")</f>
        <v/>
      </c>
      <c r="C902" s="14">
        <f ca="1">RANDBETWEEN(0,1000)/1000</f>
        <v>0.70899999999999996</v>
      </c>
      <c r="D902" s="16">
        <f>D901+1</f>
        <v>898</v>
      </c>
      <c r="E902" s="10">
        <f>ROUNDDOWN(D902/52,0)+1</f>
        <v>18</v>
      </c>
      <c r="F902" s="15">
        <f>F901+7</f>
        <v>50906</v>
      </c>
      <c r="G902" s="4">
        <f>YEAR(F902)</f>
        <v>2039</v>
      </c>
      <c r="H902" s="33">
        <v>0.49299999999999999</v>
      </c>
      <c r="I902" s="33">
        <v>0.44900000000000001</v>
      </c>
      <c r="J902" s="33">
        <v>0.58299999999999996</v>
      </c>
      <c r="K902" s="16" t="str">
        <f>IF(M901&gt;1,"Up","Down")</f>
        <v>Up</v>
      </c>
      <c r="L902" s="16" t="str">
        <f>IF(K902="Up",IF(H902&lt;$BJ$7,"Up","Down"),IF(H902&lt;$BK$7,"Down","Up"))</f>
        <v>Up</v>
      </c>
      <c r="M902" s="17">
        <f>IF(L902="Up",INDEX($AK$5:$AK$1005,MATCH(I902,$AI$5:$AI$1005,0),1),INDEX($AL$5:$AL$1005,MATCH(J902,$AI$5:$AI$1005,0),1))</f>
        <v>1.0110732009966061</v>
      </c>
      <c r="N902" s="16" t="str">
        <f>IF(P901&gt;1,"Up","Down")</f>
        <v>Up</v>
      </c>
      <c r="O902" s="16" t="str">
        <f>IF(N902="Up",IF(H902&lt;$BJ$12,"Up","Down"),IF(H902&lt;$BK$12,"Down","Up"))</f>
        <v>Up</v>
      </c>
      <c r="P902" s="17">
        <f>IF(O902="Up",INDEX($AP$5:$AP$1005,MATCH(I902,$AI$5:$AI$1005,0),1),INDEX($AQ$5:$AQ$1005,MATCH(J902,$AI$5:$AI$1005,0),1))</f>
        <v>1.0151560457177573</v>
      </c>
      <c r="Q902" s="19">
        <f>T901</f>
        <v>100717.83918005113</v>
      </c>
      <c r="R902" s="19">
        <f>INDEX(model!$S$5:$S$35,MATCH(G902,model!$Q$5:$Q$35,0),1)*model!$O$5</f>
        <v>0</v>
      </c>
      <c r="S902" s="19">
        <f>IF(RIGHT(B902,1)="C",T901*INDEX(model!$T$5:$T$35,MATCH(G902,model!$Q$5:$Q$35,0),1),0)</f>
        <v>0</v>
      </c>
      <c r="T902" s="19">
        <f>(Q902+R902-S902)*M902</f>
        <v>101833.10805723569</v>
      </c>
      <c r="U902" s="19">
        <f>X901</f>
        <v>178804.55365598327</v>
      </c>
      <c r="V902" s="19">
        <f>INDEX(model!$S$5:$S$35,MATCH(G902,model!$Q$5:$Q$35,0),1)*model!$O$6</f>
        <v>0</v>
      </c>
      <c r="W902" s="19">
        <f>IF(RIGHT(B902,1)="C",X901*INDEX(model!$T$5:$T$35,MATCH(G902,model!$Q$5:$Q$35,0),1),0)</f>
        <v>0</v>
      </c>
      <c r="X902" s="19">
        <f>(U902+V902-W902)*P902</f>
        <v>181514.52364573654</v>
      </c>
      <c r="Y902" s="19"/>
      <c r="Z902" s="36" t="str">
        <f>K902&amp;L902</f>
        <v>UpUp</v>
      </c>
      <c r="AA902" s="36" t="str">
        <f>N902&amp;O902</f>
        <v>UpUp</v>
      </c>
      <c r="AB902" s="19"/>
      <c r="AC902" s="19"/>
      <c r="AD902" s="19"/>
      <c r="AE902" s="19"/>
      <c r="AI902" s="18">
        <f>ROUND(AI901-0.001,3)</f>
        <v>0.10299999999999999</v>
      </c>
      <c r="AJ902" s="9">
        <f t="array" ref="AJ902">PERCENTILE(IF($BB$5:$BB$2729="Y",$AY$5:$AY$2729),$AI902)</f>
        <v>0.97727613353868481</v>
      </c>
      <c r="AK902" s="9">
        <f t="array" ref="AK902">PERCENTILE(IF($BC$5:$BC$2729="Y",$AY$5:$AY$2729),$AI902)</f>
        <v>1.0024053190061317</v>
      </c>
      <c r="AL902" s="9">
        <f t="array" ref="AL902">PERCENTILE(IF($BD$5:$BD$2729="Y",$AY$5:$AY$2729),$AI902)</f>
        <v>0.96207962376785727</v>
      </c>
      <c r="AM902" s="41" t="str">
        <f>IF(AI902&lt;$BJ$7,"Up","Down")</f>
        <v>Up</v>
      </c>
      <c r="AN902" s="41" t="str">
        <f>IF(AI902&lt;$BK$7,"Down","Up")</f>
        <v>Down</v>
      </c>
      <c r="AO902" s="9">
        <f t="array" ref="AO902">PERCENTILE(IF($BT$5:$BT$2729="Y",$BQ$5:$BQ$2729),$AI902)</f>
        <v>0.96933253161193367</v>
      </c>
      <c r="AP902" s="9">
        <f t="array" ref="AP902">PERCENTILE(IF($BU$5:$BU$2729="Y",$BQ$5:$BQ$2729),$AI902)</f>
        <v>1.0034590480654162</v>
      </c>
      <c r="AQ902" s="9">
        <f t="array" ref="AQ902">PERCENTILE(IF($BV$5:$BV$2729="Y",$BQ$5:$BQ$2729),$AI902)</f>
        <v>0.95058761278180648</v>
      </c>
      <c r="AR902" s="41" t="str">
        <f>IF(AI902&lt;$BJ$12,"Up","Down")</f>
        <v>Up</v>
      </c>
      <c r="AS902" s="41" t="str">
        <f>IF(AI902&lt;$BK$12,"Down","Up")</f>
        <v>Down</v>
      </c>
      <c r="AU902" s="4" t="str">
        <f>IF(AZ902=AZ903,IF(AZ902&gt;AZ901,AZ902&amp;"_O",""),AZ902&amp;"_C")</f>
        <v/>
      </c>
      <c r="AV902" s="7" t="str">
        <f>IF(RIGHT(AU902,1)="C",AX902/INDEX($AX$5:$AX$2729,MATCH(AZ902&amp;"_O",$AU$5:$AU$2729,0),1),"")</f>
        <v/>
      </c>
      <c r="AW902" s="38">
        <v>31849</v>
      </c>
      <c r="AX902" s="37">
        <v>289.89</v>
      </c>
      <c r="AY902" s="7">
        <f>AX902/AX901</f>
        <v>0.99735085667102441</v>
      </c>
      <c r="AZ902" s="4">
        <f>YEAR(AW902)</f>
        <v>1987</v>
      </c>
      <c r="BA902" s="2" t="s">
        <v>6</v>
      </c>
      <c r="BB902" s="12" t="str">
        <f>INDEX($CD$5:$CD$10,MATCH(BA902,$CC$5:$CC$10,0),1)</f>
        <v/>
      </c>
      <c r="BC902" s="12" t="str">
        <f>IF(AND(BB902="Y",AY902&gt;1),"Y","")</f>
        <v/>
      </c>
      <c r="BD902" s="12" t="str">
        <f>IF(AND(BB902="Y",AY902&lt;1),"Y","")</f>
        <v/>
      </c>
      <c r="BE902" s="12" t="str">
        <f>IF(AY902&gt;1,IF(AY901&gt;1,"Y",""),"")</f>
        <v/>
      </c>
      <c r="BF902" s="12" t="str">
        <f>IF(AY902&lt;1,IF(AY901&lt;1,"Y",""),"")</f>
        <v/>
      </c>
      <c r="BG902" s="2"/>
      <c r="BH902" s="2"/>
      <c r="BI902" s="2"/>
      <c r="BJ902" s="2"/>
      <c r="BK902" s="2"/>
      <c r="BL902" s="2"/>
      <c r="BM902" s="4" t="str">
        <f>IF(BR902=BR903,IF(BR902&gt;BR901,BR902&amp;"_O",""),BR902&amp;"_C")</f>
        <v/>
      </c>
      <c r="BN902" s="7" t="str">
        <f>IF(RIGHT(BM902,1)="C",BP902/INDEX($BP$5:$BP$2729,MATCH(BR902&amp;"_O",$BM$5:$BM$2729,0),1),"")</f>
        <v/>
      </c>
      <c r="BO902" s="38">
        <v>32248</v>
      </c>
      <c r="BP902" s="3">
        <v>373.9</v>
      </c>
      <c r="BQ902" s="7">
        <f>BP902/BP901</f>
        <v>0.9793085385018333</v>
      </c>
      <c r="BR902" s="4">
        <f>YEAR(BO902)</f>
        <v>1988</v>
      </c>
      <c r="BS902" s="2" t="s">
        <v>6</v>
      </c>
      <c r="BT902" s="12" t="str">
        <f>INDEX($CD$5:$CD$10,MATCH(BS902,$CC$5:$CC$10,0),1)</f>
        <v/>
      </c>
      <c r="BU902" s="12" t="str">
        <f>IF(AND(BT902="Y",BQ902&gt;1),"Y","")</f>
        <v/>
      </c>
      <c r="BV902" s="12" t="str">
        <f>IF(AND(BT902="Y",BQ902&lt;1),"Y","")</f>
        <v/>
      </c>
      <c r="BW902" s="12" t="str">
        <f>IF(BQ902&gt;1,IF(BQ901&gt;1,"Y",""),"")</f>
        <v/>
      </c>
      <c r="BX902" s="12" t="str">
        <f>IF(BQ902&lt;1,IF(BQ901&lt;1,"Y",""),"")</f>
        <v/>
      </c>
      <c r="BY902" s="2"/>
      <c r="BZ902" s="2"/>
      <c r="CA902" s="2"/>
    </row>
    <row r="903" spans="2:79">
      <c r="B903" s="4" t="str">
        <f>IF(G903=G904,IF(G903&gt;G902,G903&amp;"_O",""),G903&amp;"_C")</f>
        <v/>
      </c>
      <c r="C903" s="14">
        <f ca="1">RANDBETWEEN(0,1000)/1000</f>
        <v>0.92100000000000004</v>
      </c>
      <c r="D903" s="16">
        <f>D902+1</f>
        <v>899</v>
      </c>
      <c r="E903" s="10">
        <f>ROUNDDOWN(D903/52,0)+1</f>
        <v>18</v>
      </c>
      <c r="F903" s="15">
        <f>F902+7</f>
        <v>50913</v>
      </c>
      <c r="G903" s="4">
        <f>YEAR(F903)</f>
        <v>2039</v>
      </c>
      <c r="H903" s="33">
        <v>0.45200000000000001</v>
      </c>
      <c r="I903" s="33">
        <v>0.14099999999999999</v>
      </c>
      <c r="J903" s="33">
        <v>0.154</v>
      </c>
      <c r="K903" s="16" t="str">
        <f>IF(M902&gt;1,"Up","Down")</f>
        <v>Up</v>
      </c>
      <c r="L903" s="16" t="str">
        <f>IF(K903="Up",IF(H903&lt;$BJ$7,"Up","Down"),IF(H903&lt;$BK$7,"Down","Up"))</f>
        <v>Up</v>
      </c>
      <c r="M903" s="17">
        <f>IF(L903="Up",INDEX($AK$5:$AK$1005,MATCH(I903,$AI$5:$AI$1005,0),1),INDEX($AL$5:$AL$1005,MATCH(J903,$AI$5:$AI$1005,0),1))</f>
        <v>1.0032763339650077</v>
      </c>
      <c r="N903" s="16" t="str">
        <f>IF(P902&gt;1,"Up","Down")</f>
        <v>Up</v>
      </c>
      <c r="O903" s="16" t="str">
        <f>IF(N903="Up",IF(H903&lt;$BJ$12,"Up","Down"),IF(H903&lt;$BK$12,"Down","Up"))</f>
        <v>Up</v>
      </c>
      <c r="P903" s="17">
        <f>IF(O903="Up",INDEX($AP$5:$AP$1005,MATCH(I903,$AI$5:$AI$1005,0),1),INDEX($AQ$5:$AQ$1005,MATCH(J903,$AI$5:$AI$1005,0),1))</f>
        <v>1.0045591268340828</v>
      </c>
      <c r="Q903" s="19">
        <f>T902</f>
        <v>101833.10805723569</v>
      </c>
      <c r="R903" s="19">
        <f>INDEX(model!$S$5:$S$35,MATCH(G903,model!$Q$5:$Q$35,0),1)*model!$O$5</f>
        <v>0</v>
      </c>
      <c r="S903" s="19">
        <f>IF(RIGHT(B903,1)="C",T902*INDEX(model!$T$5:$T$35,MATCH(G903,model!$Q$5:$Q$35,0),1),0)</f>
        <v>0</v>
      </c>
      <c r="T903" s="19">
        <f>(Q903+R903-S903)*M903</f>
        <v>102166.74732792591</v>
      </c>
      <c r="U903" s="19">
        <f>X902</f>
        <v>181514.52364573654</v>
      </c>
      <c r="V903" s="19">
        <f>INDEX(model!$S$5:$S$35,MATCH(G903,model!$Q$5:$Q$35,0),1)*model!$O$6</f>
        <v>0</v>
      </c>
      <c r="W903" s="19">
        <f>IF(RIGHT(B903,1)="C",X902*INDEX(model!$T$5:$T$35,MATCH(G903,model!$Q$5:$Q$35,0),1),0)</f>
        <v>0</v>
      </c>
      <c r="X903" s="19">
        <f>(U903+V903-W903)*P903</f>
        <v>182342.07138126556</v>
      </c>
      <c r="Y903" s="19"/>
      <c r="Z903" s="36" t="str">
        <f>K903&amp;L903</f>
        <v>UpUp</v>
      </c>
      <c r="AA903" s="36" t="str">
        <f>N903&amp;O903</f>
        <v>UpUp</v>
      </c>
      <c r="AB903" s="19"/>
      <c r="AC903" s="19"/>
      <c r="AD903" s="19"/>
      <c r="AE903" s="19"/>
      <c r="AI903" s="18">
        <f>ROUND(AI902-0.001,3)</f>
        <v>0.10199999999999999</v>
      </c>
      <c r="AJ903" s="9">
        <f t="array" ref="AJ903">PERCENTILE(IF($BB$5:$BB$2729="Y",$AY$5:$AY$2729),$AI903)</f>
        <v>0.97706043824108968</v>
      </c>
      <c r="AK903" s="9">
        <f t="array" ref="AK903">PERCENTILE(IF($BC$5:$BC$2729="Y",$AY$5:$AY$2729),$AI903)</f>
        <v>1.0023811929652884</v>
      </c>
      <c r="AL903" s="9">
        <f t="array" ref="AL903">PERCENTILE(IF($BD$5:$BD$2729="Y",$AY$5:$AY$2729),$AI903)</f>
        <v>0.96198143654160539</v>
      </c>
      <c r="AM903" s="41" t="str">
        <f>IF(AI903&lt;$BJ$7,"Up","Down")</f>
        <v>Up</v>
      </c>
      <c r="AN903" s="41" t="str">
        <f>IF(AI903&lt;$BK$7,"Down","Up")</f>
        <v>Down</v>
      </c>
      <c r="AO903" s="9">
        <f t="array" ref="AO903">PERCENTILE(IF($BT$5:$BT$2729="Y",$BQ$5:$BQ$2729),$AI903)</f>
        <v>0.96898114971084692</v>
      </c>
      <c r="AP903" s="9">
        <f t="array" ref="AP903">PERCENTILE(IF($BU$5:$BU$2729="Y",$BQ$5:$BQ$2729),$AI903)</f>
        <v>1.0034136095771227</v>
      </c>
      <c r="AQ903" s="9">
        <f t="array" ref="AQ903">PERCENTILE(IF($BV$5:$BV$2729="Y",$BQ$5:$BQ$2729),$AI903)</f>
        <v>0.95057000840612371</v>
      </c>
      <c r="AR903" s="41" t="str">
        <f>IF(AI903&lt;$BJ$12,"Up","Down")</f>
        <v>Up</v>
      </c>
      <c r="AS903" s="41" t="str">
        <f>IF(AI903&lt;$BK$12,"Down","Up")</f>
        <v>Down</v>
      </c>
      <c r="AU903" s="4" t="str">
        <f>IF(AZ903=AZ904,IF(AZ903&gt;AZ902,AZ903&amp;"_O",""),AZ903&amp;"_C")</f>
        <v/>
      </c>
      <c r="AV903" s="7" t="str">
        <f>IF(RIGHT(AU903,1)="C",AX903/INDEX($AX$5:$AX$2729,MATCH(AZ903&amp;"_O",$AU$5:$AU$2729,0),1),"")</f>
        <v/>
      </c>
      <c r="AW903" s="38">
        <v>31856</v>
      </c>
      <c r="AX903" s="37">
        <v>298.17</v>
      </c>
      <c r="AY903" s="7">
        <f>AX903/AX902</f>
        <v>1.0285625582117357</v>
      </c>
      <c r="AZ903" s="4">
        <f>YEAR(AW903)</f>
        <v>1987</v>
      </c>
      <c r="BA903" s="2" t="s">
        <v>6</v>
      </c>
      <c r="BB903" s="12" t="str">
        <f>INDEX($CD$5:$CD$10,MATCH(BA903,$CC$5:$CC$10,0),1)</f>
        <v/>
      </c>
      <c r="BC903" s="12" t="str">
        <f>IF(AND(BB903="Y",AY903&gt;1),"Y","")</f>
        <v/>
      </c>
      <c r="BD903" s="12" t="str">
        <f>IF(AND(BB903="Y",AY903&lt;1),"Y","")</f>
        <v/>
      </c>
      <c r="BE903" s="12" t="str">
        <f>IF(AY903&gt;1,IF(AY902&gt;1,"Y",""),"")</f>
        <v/>
      </c>
      <c r="BF903" s="12" t="str">
        <f>IF(AY903&lt;1,IF(AY902&lt;1,"Y",""),"")</f>
        <v/>
      </c>
      <c r="BG903" s="2"/>
      <c r="BH903" s="2"/>
      <c r="BI903" s="2"/>
      <c r="BJ903" s="2"/>
      <c r="BK903" s="2"/>
      <c r="BL903" s="2"/>
      <c r="BM903" s="4" t="str">
        <f>IF(BR903=BR904,IF(BR903&gt;BR902,BR903&amp;"_O",""),BR903&amp;"_C")</f>
        <v/>
      </c>
      <c r="BN903" s="7" t="str">
        <f>IF(RIGHT(BM903,1)="C",BP903/INDEX($BP$5:$BP$2729,MATCH(BR903&amp;"_O",$BM$5:$BM$2729,0),1),"")</f>
        <v/>
      </c>
      <c r="BO903" s="38">
        <v>32255</v>
      </c>
      <c r="BP903" s="3">
        <v>374</v>
      </c>
      <c r="BQ903" s="7">
        <f>BP903/BP902</f>
        <v>1.0002674511901579</v>
      </c>
      <c r="BR903" s="4">
        <f>YEAR(BO903)</f>
        <v>1988</v>
      </c>
      <c r="BS903" s="2" t="s">
        <v>6</v>
      </c>
      <c r="BT903" s="12" t="str">
        <f>INDEX($CD$5:$CD$10,MATCH(BS903,$CC$5:$CC$10,0),1)</f>
        <v/>
      </c>
      <c r="BU903" s="12" t="str">
        <f>IF(AND(BT903="Y",BQ903&gt;1),"Y","")</f>
        <v/>
      </c>
      <c r="BV903" s="12" t="str">
        <f>IF(AND(BT903="Y",BQ903&lt;1),"Y","")</f>
        <v/>
      </c>
      <c r="BW903" s="12" t="str">
        <f>IF(BQ903&gt;1,IF(BQ902&gt;1,"Y",""),"")</f>
        <v/>
      </c>
      <c r="BX903" s="12" t="str">
        <f>IF(BQ903&lt;1,IF(BQ902&lt;1,"Y",""),"")</f>
        <v/>
      </c>
      <c r="BY903" s="2"/>
      <c r="BZ903" s="2"/>
      <c r="CA903" s="2"/>
    </row>
    <row r="904" spans="2:79">
      <c r="B904" s="4" t="str">
        <f>IF(G904=G905,IF(G904&gt;G903,G904&amp;"_O",""),G904&amp;"_C")</f>
        <v/>
      </c>
      <c r="C904" s="14">
        <f ca="1">RANDBETWEEN(0,1000)/1000</f>
        <v>0.255</v>
      </c>
      <c r="D904" s="16">
        <f>D903+1</f>
        <v>900</v>
      </c>
      <c r="E904" s="10">
        <f>ROUNDDOWN(D904/52,0)+1</f>
        <v>18</v>
      </c>
      <c r="F904" s="15">
        <f>F903+7</f>
        <v>50920</v>
      </c>
      <c r="G904" s="4">
        <f>YEAR(F904)</f>
        <v>2039</v>
      </c>
      <c r="H904" s="33">
        <v>0.60299999999999998</v>
      </c>
      <c r="I904" s="33">
        <v>0.432</v>
      </c>
      <c r="J904" s="33">
        <v>0.85599999999999998</v>
      </c>
      <c r="K904" s="16" t="str">
        <f>IF(M903&gt;1,"Up","Down")</f>
        <v>Up</v>
      </c>
      <c r="L904" s="16" t="str">
        <f>IF(K904="Up",IF(H904&lt;$BJ$7,"Up","Down"),IF(H904&lt;$BK$7,"Down","Up"))</f>
        <v>Down</v>
      </c>
      <c r="M904" s="17">
        <f>IF(L904="Up",INDEX($AK$5:$AK$1005,MATCH(I904,$AI$5:$AI$1005,0),1),INDEX($AL$5:$AL$1005,MATCH(J904,$AI$5:$AI$1005,0),1))</f>
        <v>0.99708522224616869</v>
      </c>
      <c r="N904" s="16" t="str">
        <f>IF(P903&gt;1,"Up","Down")</f>
        <v>Up</v>
      </c>
      <c r="O904" s="16" t="str">
        <f>IF(N904="Up",IF(H904&lt;$BJ$12,"Up","Down"),IF(H904&lt;$BK$12,"Down","Up"))</f>
        <v>Down</v>
      </c>
      <c r="P904" s="17">
        <f>IF(O904="Up",INDEX($AP$5:$AP$1005,MATCH(I904,$AI$5:$AI$1005,0),1),INDEX($AQ$5:$AQ$1005,MATCH(J904,$AI$5:$AI$1005,0),1))</f>
        <v>0.99647053181219281</v>
      </c>
      <c r="Q904" s="19">
        <f>T903</f>
        <v>102166.74732792591</v>
      </c>
      <c r="R904" s="19">
        <f>INDEX(model!$S$5:$S$35,MATCH(G904,model!$Q$5:$Q$35,0),1)*model!$O$5</f>
        <v>0</v>
      </c>
      <c r="S904" s="19">
        <f>IF(RIGHT(B904,1)="C",T903*INDEX(model!$T$5:$T$35,MATCH(G904,model!$Q$5:$Q$35,0),1),0)</f>
        <v>0</v>
      </c>
      <c r="T904" s="19">
        <f>(Q904+R904-S904)*M904</f>
        <v>101868.95396563318</v>
      </c>
      <c r="U904" s="19">
        <f>X903</f>
        <v>182342.07138126556</v>
      </c>
      <c r="V904" s="19">
        <f>INDEX(model!$S$5:$S$35,MATCH(G904,model!$Q$5:$Q$35,0),1)*model!$O$6</f>
        <v>0</v>
      </c>
      <c r="W904" s="19">
        <f>IF(RIGHT(B904,1)="C",X903*INDEX(model!$T$5:$T$35,MATCH(G904,model!$Q$5:$Q$35,0),1),0)</f>
        <v>0</v>
      </c>
      <c r="X904" s="19">
        <f>(U904+V904-W904)*P904</f>
        <v>181698.50084102651</v>
      </c>
      <c r="Y904" s="19"/>
      <c r="Z904" s="36" t="str">
        <f>K904&amp;L904</f>
        <v>UpDown</v>
      </c>
      <c r="AA904" s="36" t="str">
        <f>N904&amp;O904</f>
        <v>UpDown</v>
      </c>
      <c r="AB904" s="19"/>
      <c r="AC904" s="19"/>
      <c r="AD904" s="19"/>
      <c r="AE904" s="19"/>
      <c r="AI904" s="18">
        <f>ROUND(AI903-0.001,3)</f>
        <v>0.10100000000000001</v>
      </c>
      <c r="AJ904" s="9">
        <f t="array" ref="AJ904">PERCENTILE(IF($BB$5:$BB$2729="Y",$AY$5:$AY$2729),$AI904)</f>
        <v>0.97695896339914623</v>
      </c>
      <c r="AK904" s="9">
        <f t="array" ref="AK904">PERCENTILE(IF($BC$5:$BC$2729="Y",$AY$5:$AY$2729),$AI904)</f>
        <v>1.0023778384148094</v>
      </c>
      <c r="AL904" s="9">
        <f t="array" ref="AL904">PERCENTILE(IF($BD$5:$BD$2729="Y",$AY$5:$AY$2729),$AI904)</f>
        <v>0.96190546582140657</v>
      </c>
      <c r="AM904" s="41" t="str">
        <f>IF(AI904&lt;$BJ$7,"Up","Down")</f>
        <v>Up</v>
      </c>
      <c r="AN904" s="41" t="str">
        <f>IF(AI904&lt;$BK$7,"Down","Up")</f>
        <v>Down</v>
      </c>
      <c r="AO904" s="9">
        <f t="array" ref="AO904">PERCENTILE(IF($BT$5:$BT$2729="Y",$BQ$5:$BQ$2729),$AI904)</f>
        <v>0.96864672434747789</v>
      </c>
      <c r="AP904" s="9">
        <f t="array" ref="AP904">PERCENTILE(IF($BU$5:$BU$2729="Y",$BQ$5:$BQ$2729),$AI904)</f>
        <v>1.0033703196024126</v>
      </c>
      <c r="AQ904" s="9">
        <f t="array" ref="AQ904">PERCENTILE(IF($BV$5:$BV$2729="Y",$BQ$5:$BQ$2729),$AI904)</f>
        <v>0.95050291573248258</v>
      </c>
      <c r="AR904" s="41" t="str">
        <f>IF(AI904&lt;$BJ$12,"Up","Down")</f>
        <v>Up</v>
      </c>
      <c r="AS904" s="41" t="str">
        <f>IF(AI904&lt;$BK$12,"Down","Up")</f>
        <v>Down</v>
      </c>
      <c r="AU904" s="4" t="str">
        <f>IF(AZ904=AZ905,IF(AZ904&gt;AZ903,AZ904&amp;"_O",""),AZ904&amp;"_C")</f>
        <v/>
      </c>
      <c r="AV904" s="7" t="str">
        <f>IF(RIGHT(AU904,1)="C",AX904/INDEX($AX$5:$AX$2729,MATCH(AZ904&amp;"_O",$AU$5:$AU$2729,0),1),"")</f>
        <v/>
      </c>
      <c r="AW904" s="38">
        <v>31863</v>
      </c>
      <c r="AX904" s="37">
        <v>296.13</v>
      </c>
      <c r="AY904" s="7">
        <f>AX904/AX903</f>
        <v>0.99315826541905616</v>
      </c>
      <c r="AZ904" s="4">
        <f>YEAR(AW904)</f>
        <v>1987</v>
      </c>
      <c r="BA904" s="2" t="s">
        <v>6</v>
      </c>
      <c r="BB904" s="12" t="str">
        <f>INDEX($CD$5:$CD$10,MATCH(BA904,$CC$5:$CC$10,0),1)</f>
        <v/>
      </c>
      <c r="BC904" s="12" t="str">
        <f>IF(AND(BB904="Y",AY904&gt;1),"Y","")</f>
        <v/>
      </c>
      <c r="BD904" s="12" t="str">
        <f>IF(AND(BB904="Y",AY904&lt;1),"Y","")</f>
        <v/>
      </c>
      <c r="BE904" s="12" t="str">
        <f>IF(AY904&gt;1,IF(AY903&gt;1,"Y",""),"")</f>
        <v/>
      </c>
      <c r="BF904" s="12" t="str">
        <f>IF(AY904&lt;1,IF(AY903&lt;1,"Y",""),"")</f>
        <v/>
      </c>
      <c r="BG904" s="2"/>
      <c r="BH904" s="2"/>
      <c r="BI904" s="2"/>
      <c r="BJ904" s="2"/>
      <c r="BK904" s="2"/>
      <c r="BL904" s="2"/>
      <c r="BM904" s="4" t="str">
        <f>IF(BR904=BR905,IF(BR904&gt;BR903,BR904&amp;"_O",""),BR904&amp;"_C")</f>
        <v/>
      </c>
      <c r="BN904" s="7" t="str">
        <f>IF(RIGHT(BM904,1)="C",BP904/INDEX($BP$5:$BP$2729,MATCH(BR904&amp;"_O",$BM$5:$BM$2729,0),1),"")</f>
        <v/>
      </c>
      <c r="BO904" s="38">
        <v>32262</v>
      </c>
      <c r="BP904" s="3">
        <v>379.2</v>
      </c>
      <c r="BQ904" s="7">
        <f>BP904/BP903</f>
        <v>1.013903743315508</v>
      </c>
      <c r="BR904" s="4">
        <f>YEAR(BO904)</f>
        <v>1988</v>
      </c>
      <c r="BS904" s="2" t="s">
        <v>6</v>
      </c>
      <c r="BT904" s="12" t="str">
        <f>INDEX($CD$5:$CD$10,MATCH(BS904,$CC$5:$CC$10,0),1)</f>
        <v/>
      </c>
      <c r="BU904" s="12" t="str">
        <f>IF(AND(BT904="Y",BQ904&gt;1),"Y","")</f>
        <v/>
      </c>
      <c r="BV904" s="12" t="str">
        <f>IF(AND(BT904="Y",BQ904&lt;1),"Y","")</f>
        <v/>
      </c>
      <c r="BW904" s="12" t="str">
        <f>IF(BQ904&gt;1,IF(BQ903&gt;1,"Y",""),"")</f>
        <v>Y</v>
      </c>
      <c r="BX904" s="12" t="str">
        <f>IF(BQ904&lt;1,IF(BQ903&lt;1,"Y",""),"")</f>
        <v/>
      </c>
      <c r="BY904" s="2"/>
      <c r="BZ904" s="2"/>
      <c r="CA904" s="2"/>
    </row>
    <row r="905" spans="2:79">
      <c r="B905" s="4" t="str">
        <f>IF(G905=G906,IF(G905&gt;G904,G905&amp;"_O",""),G905&amp;"_C")</f>
        <v/>
      </c>
      <c r="C905" s="14">
        <f ca="1">RANDBETWEEN(0,1000)/1000</f>
        <v>0.71</v>
      </c>
      <c r="D905" s="16">
        <f>D904+1</f>
        <v>901</v>
      </c>
      <c r="E905" s="10">
        <f>ROUNDDOWN(D905/52,0)+1</f>
        <v>18</v>
      </c>
      <c r="F905" s="15">
        <f>F904+7</f>
        <v>50927</v>
      </c>
      <c r="G905" s="4">
        <f>YEAR(F905)</f>
        <v>2039</v>
      </c>
      <c r="H905" s="33">
        <v>0.52300000000000002</v>
      </c>
      <c r="I905" s="33">
        <v>0.42099999999999999</v>
      </c>
      <c r="J905" s="33">
        <v>0.28799999999999998</v>
      </c>
      <c r="K905" s="16" t="str">
        <f>IF(M904&gt;1,"Up","Down")</f>
        <v>Down</v>
      </c>
      <c r="L905" s="16" t="str">
        <f>IF(K905="Up",IF(H905&lt;$BJ$7,"Up","Down"),IF(H905&lt;$BK$7,"Down","Up"))</f>
        <v>Up</v>
      </c>
      <c r="M905" s="17">
        <f>IF(L905="Up",INDEX($AK$5:$AK$1005,MATCH(I905,$AI$5:$AI$1005,0),1),INDEX($AL$5:$AL$1005,MATCH(J905,$AI$5:$AI$1005,0),1))</f>
        <v>1.0103007790097696</v>
      </c>
      <c r="N905" s="16" t="str">
        <f>IF(P904&gt;1,"Up","Down")</f>
        <v>Down</v>
      </c>
      <c r="O905" s="16" t="str">
        <f>IF(N905="Up",IF(H905&lt;$BJ$12,"Up","Down"),IF(H905&lt;$BK$12,"Down","Up"))</f>
        <v>Up</v>
      </c>
      <c r="P905" s="17">
        <f>IF(O905="Up",INDEX($AP$5:$AP$1005,MATCH(I905,$AI$5:$AI$1005,0),1),INDEX($AQ$5:$AQ$1005,MATCH(J905,$AI$5:$AI$1005,0),1))</f>
        <v>1.0140091647310221</v>
      </c>
      <c r="Q905" s="19">
        <f>T904</f>
        <v>101868.95396563318</v>
      </c>
      <c r="R905" s="19">
        <f>INDEX(model!$S$5:$S$35,MATCH(G905,model!$Q$5:$Q$35,0),1)*model!$O$5</f>
        <v>0</v>
      </c>
      <c r="S905" s="19">
        <f>IF(RIGHT(B905,1)="C",T904*INDEX(model!$T$5:$T$35,MATCH(G905,model!$Q$5:$Q$35,0),1),0)</f>
        <v>0</v>
      </c>
      <c r="T905" s="19">
        <f>(Q905+R905-S905)*M905</f>
        <v>102918.28354838955</v>
      </c>
      <c r="U905" s="19">
        <f>X904</f>
        <v>181698.50084102651</v>
      </c>
      <c r="V905" s="19">
        <f>INDEX(model!$S$5:$S$35,MATCH(G905,model!$Q$5:$Q$35,0),1)*model!$O$6</f>
        <v>0</v>
      </c>
      <c r="W905" s="19">
        <f>IF(RIGHT(B905,1)="C",X904*INDEX(model!$T$5:$T$35,MATCH(G905,model!$Q$5:$Q$35,0),1),0)</f>
        <v>0</v>
      </c>
      <c r="X905" s="19">
        <f>(U905+V905-W905)*P905</f>
        <v>184243.94507068821</v>
      </c>
      <c r="Y905" s="19"/>
      <c r="Z905" s="36" t="str">
        <f>K905&amp;L905</f>
        <v>DownUp</v>
      </c>
      <c r="AA905" s="36" t="str">
        <f>N905&amp;O905</f>
        <v>DownUp</v>
      </c>
      <c r="AB905" s="19"/>
      <c r="AC905" s="19"/>
      <c r="AD905" s="19"/>
      <c r="AE905" s="19"/>
      <c r="AI905" s="18">
        <f>ROUND(AI904-0.001,3)</f>
        <v>0.1</v>
      </c>
      <c r="AJ905" s="9">
        <f t="array" ref="AJ905">PERCENTILE(IF($BB$5:$BB$2729="Y",$AY$5:$AY$2729),$AI905)</f>
        <v>0.97686253437430859</v>
      </c>
      <c r="AK905" s="9">
        <f t="array" ref="AK905">PERCENTILE(IF($BC$5:$BC$2729="Y",$AY$5:$AY$2729),$AI905)</f>
        <v>1.0023417165731827</v>
      </c>
      <c r="AL905" s="9">
        <f t="array" ref="AL905">PERCENTILE(IF($BD$5:$BD$2729="Y",$AY$5:$AY$2729),$AI905)</f>
        <v>0.96182165393348906</v>
      </c>
      <c r="AM905" s="41" t="str">
        <f>IF(AI905&lt;$BJ$7,"Up","Down")</f>
        <v>Up</v>
      </c>
      <c r="AN905" s="41" t="str">
        <f>IF(AI905&lt;$BK$7,"Down","Up")</f>
        <v>Down</v>
      </c>
      <c r="AO905" s="9">
        <f t="array" ref="AO905">PERCENTILE(IF($BT$5:$BT$2729="Y",$BQ$5:$BQ$2729),$AI905)</f>
        <v>0.96823744548820623</v>
      </c>
      <c r="AP905" s="9">
        <f t="array" ref="AP905">PERCENTILE(IF($BU$5:$BU$2729="Y",$BQ$5:$BQ$2729),$AI905)</f>
        <v>1.0033669126757527</v>
      </c>
      <c r="AQ905" s="9">
        <f t="array" ref="AQ905">PERCENTILE(IF($BV$5:$BV$2729="Y",$BQ$5:$BQ$2729),$AI905)</f>
        <v>0.95042694378033821</v>
      </c>
      <c r="AR905" s="41" t="str">
        <f>IF(AI905&lt;$BJ$12,"Up","Down")</f>
        <v>Up</v>
      </c>
      <c r="AS905" s="41" t="str">
        <f>IF(AI905&lt;$BK$12,"Down","Up")</f>
        <v>Down</v>
      </c>
      <c r="AU905" s="4" t="str">
        <f>IF(AZ905=AZ906,IF(AZ905&gt;AZ904,AZ905&amp;"_O",""),AZ905&amp;"_C")</f>
        <v/>
      </c>
      <c r="AV905" s="7" t="str">
        <f>IF(RIGHT(AU905,1)="C",AX905/INDEX($AX$5:$AX$2729,MATCH(AZ905&amp;"_O",$AU$5:$AU$2729,0),1),"")</f>
        <v/>
      </c>
      <c r="AW905" s="38">
        <v>31870</v>
      </c>
      <c r="AX905" s="37">
        <v>300.41000000000003</v>
      </c>
      <c r="AY905" s="7">
        <f>AX905/AX904</f>
        <v>1.014453111809003</v>
      </c>
      <c r="AZ905" s="4">
        <f>YEAR(AW905)</f>
        <v>1987</v>
      </c>
      <c r="BA905" s="2" t="s">
        <v>6</v>
      </c>
      <c r="BB905" s="12" t="str">
        <f>INDEX($CD$5:$CD$10,MATCH(BA905,$CC$5:$CC$10,0),1)</f>
        <v/>
      </c>
      <c r="BC905" s="12" t="str">
        <f>IF(AND(BB905="Y",AY905&gt;1),"Y","")</f>
        <v/>
      </c>
      <c r="BD905" s="12" t="str">
        <f>IF(AND(BB905="Y",AY905&lt;1),"Y","")</f>
        <v/>
      </c>
      <c r="BE905" s="12" t="str">
        <f>IF(AY905&gt;1,IF(AY904&gt;1,"Y",""),"")</f>
        <v/>
      </c>
      <c r="BF905" s="12" t="str">
        <f>IF(AY905&lt;1,IF(AY904&lt;1,"Y",""),"")</f>
        <v/>
      </c>
      <c r="BG905" s="2"/>
      <c r="BH905" s="2"/>
      <c r="BI905" s="2"/>
      <c r="BJ905" s="2"/>
      <c r="BK905" s="2"/>
      <c r="BL905" s="2"/>
      <c r="BM905" s="4" t="str">
        <f>IF(BR905=BR906,IF(BR905&gt;BR904,BR905&amp;"_O",""),BR905&amp;"_C")</f>
        <v/>
      </c>
      <c r="BN905" s="7" t="str">
        <f>IF(RIGHT(BM905,1)="C",BP905/INDEX($BP$5:$BP$2729,MATCH(BR905&amp;"_O",$BM$5:$BM$2729,0),1),"")</f>
        <v/>
      </c>
      <c r="BO905" s="38">
        <v>32269</v>
      </c>
      <c r="BP905" s="3">
        <v>379.4</v>
      </c>
      <c r="BQ905" s="7">
        <f>BP905/BP904</f>
        <v>1.0005274261603376</v>
      </c>
      <c r="BR905" s="4">
        <f>YEAR(BO905)</f>
        <v>1988</v>
      </c>
      <c r="BS905" s="2" t="s">
        <v>6</v>
      </c>
      <c r="BT905" s="12" t="str">
        <f>INDEX($CD$5:$CD$10,MATCH(BS905,$CC$5:$CC$10,0),1)</f>
        <v/>
      </c>
      <c r="BU905" s="12" t="str">
        <f>IF(AND(BT905="Y",BQ905&gt;1),"Y","")</f>
        <v/>
      </c>
      <c r="BV905" s="12" t="str">
        <f>IF(AND(BT905="Y",BQ905&lt;1),"Y","")</f>
        <v/>
      </c>
      <c r="BW905" s="12" t="str">
        <f>IF(BQ905&gt;1,IF(BQ904&gt;1,"Y",""),"")</f>
        <v>Y</v>
      </c>
      <c r="BX905" s="12" t="str">
        <f>IF(BQ905&lt;1,IF(BQ904&lt;1,"Y",""),"")</f>
        <v/>
      </c>
      <c r="BY905" s="2"/>
      <c r="BZ905" s="2"/>
      <c r="CA905" s="2"/>
    </row>
    <row r="906" spans="2:79">
      <c r="B906" s="4" t="str">
        <f>IF(G906=G907,IF(G906&gt;G905,G906&amp;"_O",""),G906&amp;"_C")</f>
        <v/>
      </c>
      <c r="C906" s="14">
        <f ca="1">RANDBETWEEN(0,1000)/1000</f>
        <v>0.20599999999999999</v>
      </c>
      <c r="D906" s="16">
        <f>D905+1</f>
        <v>902</v>
      </c>
      <c r="E906" s="10">
        <f>ROUNDDOWN(D906/52,0)+1</f>
        <v>18</v>
      </c>
      <c r="F906" s="15">
        <f>F905+7</f>
        <v>50934</v>
      </c>
      <c r="G906" s="4">
        <f>YEAR(F906)</f>
        <v>2039</v>
      </c>
      <c r="H906" s="33">
        <v>0.91400000000000003</v>
      </c>
      <c r="I906" s="33">
        <v>8.6999999999999994E-2</v>
      </c>
      <c r="J906" s="33">
        <v>0.89100000000000001</v>
      </c>
      <c r="K906" s="16" t="str">
        <f>IF(M905&gt;1,"Up","Down")</f>
        <v>Up</v>
      </c>
      <c r="L906" s="16" t="str">
        <f>IF(K906="Up",IF(H906&lt;$BJ$7,"Up","Down"),IF(H906&lt;$BK$7,"Down","Up"))</f>
        <v>Down</v>
      </c>
      <c r="M906" s="17">
        <f>IF(L906="Up",INDEX($AK$5:$AK$1005,MATCH(I906,$AI$5:$AI$1005,0),1),INDEX($AL$5:$AL$1005,MATCH(J906,$AI$5:$AI$1005,0),1))</f>
        <v>0.99756534110412076</v>
      </c>
      <c r="N906" s="16" t="str">
        <f>IF(P905&gt;1,"Up","Down")</f>
        <v>Up</v>
      </c>
      <c r="O906" s="16" t="str">
        <f>IF(N906="Up",IF(H906&lt;$BJ$12,"Up","Down"),IF(H906&lt;$BK$12,"Down","Up"))</f>
        <v>Down</v>
      </c>
      <c r="P906" s="17">
        <f>IF(O906="Up",INDEX($AP$5:$AP$1005,MATCH(I906,$AI$5:$AI$1005,0),1),INDEX($AQ$5:$AQ$1005,MATCH(J906,$AI$5:$AI$1005,0),1))</f>
        <v>0.99740221129906292</v>
      </c>
      <c r="Q906" s="19">
        <f>T905</f>
        <v>102918.28354838955</v>
      </c>
      <c r="R906" s="19">
        <f>INDEX(model!$S$5:$S$35,MATCH(G906,model!$Q$5:$Q$35,0),1)*model!$O$5</f>
        <v>0</v>
      </c>
      <c r="S906" s="19">
        <f>IF(RIGHT(B906,1)="C",T905*INDEX(model!$T$5:$T$35,MATCH(G906,model!$Q$5:$Q$35,0),1),0)</f>
        <v>0</v>
      </c>
      <c r="T906" s="19">
        <f>(Q906+R906-S906)*M906</f>
        <v>102667.71263379983</v>
      </c>
      <c r="U906" s="19">
        <f>X905</f>
        <v>184243.94507068821</v>
      </c>
      <c r="V906" s="19">
        <f>INDEX(model!$S$5:$S$35,MATCH(G906,model!$Q$5:$Q$35,0),1)*model!$O$6</f>
        <v>0</v>
      </c>
      <c r="W906" s="19">
        <f>IF(RIGHT(B906,1)="C",X905*INDEX(model!$T$5:$T$35,MATCH(G906,model!$Q$5:$Q$35,0),1),0)</f>
        <v>0</v>
      </c>
      <c r="X906" s="19">
        <f>(U906+V906-W906)*P906</f>
        <v>183765.31823196751</v>
      </c>
      <c r="Y906" s="19"/>
      <c r="Z906" s="36" t="str">
        <f>K906&amp;L906</f>
        <v>UpDown</v>
      </c>
      <c r="AA906" s="36" t="str">
        <f>N906&amp;O906</f>
        <v>UpDown</v>
      </c>
      <c r="AB906" s="19"/>
      <c r="AC906" s="19"/>
      <c r="AD906" s="19"/>
      <c r="AE906" s="19"/>
      <c r="AI906" s="18">
        <f>ROUND(AI905-0.001,3)</f>
        <v>9.9000000000000005E-2</v>
      </c>
      <c r="AJ906" s="9">
        <f t="array" ref="AJ906">PERCENTILE(IF($BB$5:$BB$2729="Y",$AY$5:$AY$2729),$AI906)</f>
        <v>0.97674572790497616</v>
      </c>
      <c r="AK906" s="9">
        <f t="array" ref="AK906">PERCENTILE(IF($BC$5:$BC$2729="Y",$AY$5:$AY$2729),$AI906)</f>
        <v>1.002333685255643</v>
      </c>
      <c r="AL906" s="9">
        <f t="array" ref="AL906">PERCENTILE(IF($BD$5:$BD$2729="Y",$AY$5:$AY$2729),$AI906)</f>
        <v>0.96152751915357759</v>
      </c>
      <c r="AM906" s="41" t="str">
        <f>IF(AI906&lt;$BJ$7,"Up","Down")</f>
        <v>Up</v>
      </c>
      <c r="AN906" s="41" t="str">
        <f>IF(AI906&lt;$BK$7,"Down","Up")</f>
        <v>Down</v>
      </c>
      <c r="AO906" s="9">
        <f t="array" ref="AO906">PERCENTILE(IF($BT$5:$BT$2729="Y",$BQ$5:$BQ$2729),$AI906)</f>
        <v>0.96803462473055124</v>
      </c>
      <c r="AP906" s="9">
        <f t="array" ref="AP906">PERCENTILE(IF($BU$5:$BU$2729="Y",$BQ$5:$BQ$2729),$AI906)</f>
        <v>1.0033560152457306</v>
      </c>
      <c r="AQ906" s="9">
        <f t="array" ref="AQ906">PERCENTILE(IF($BV$5:$BV$2729="Y",$BQ$5:$BQ$2729),$AI906)</f>
        <v>0.95036695540617111</v>
      </c>
      <c r="AR906" s="41" t="str">
        <f>IF(AI906&lt;$BJ$12,"Up","Down")</f>
        <v>Up</v>
      </c>
      <c r="AS906" s="41" t="str">
        <f>IF(AI906&lt;$BK$12,"Down","Up")</f>
        <v>Down</v>
      </c>
      <c r="AU906" s="4" t="str">
        <f>IF(AZ906=AZ907,IF(AZ906&gt;AZ905,AZ906&amp;"_O",""),AZ906&amp;"_C")</f>
        <v/>
      </c>
      <c r="AV906" s="7" t="str">
        <f>IF(RIGHT(AU906,1)="C",AX906/INDEX($AX$5:$AX$2729,MATCH(AZ906&amp;"_O",$AU$5:$AU$2729,0),1),"")</f>
        <v/>
      </c>
      <c r="AW906" s="38">
        <v>31877</v>
      </c>
      <c r="AX906" s="37">
        <v>292.49</v>
      </c>
      <c r="AY906" s="7">
        <f>AX906/AX905</f>
        <v>0.97363603075796401</v>
      </c>
      <c r="AZ906" s="4">
        <f>YEAR(AW906)</f>
        <v>1987</v>
      </c>
      <c r="BA906" s="2" t="s">
        <v>6</v>
      </c>
      <c r="BB906" s="12" t="str">
        <f>INDEX($CD$5:$CD$10,MATCH(BA906,$CC$5:$CC$10,0),1)</f>
        <v/>
      </c>
      <c r="BC906" s="12" t="str">
        <f>IF(AND(BB906="Y",AY906&gt;1),"Y","")</f>
        <v/>
      </c>
      <c r="BD906" s="12" t="str">
        <f>IF(AND(BB906="Y",AY906&lt;1),"Y","")</f>
        <v/>
      </c>
      <c r="BE906" s="12" t="str">
        <f>IF(AY906&gt;1,IF(AY905&gt;1,"Y",""),"")</f>
        <v/>
      </c>
      <c r="BF906" s="12" t="str">
        <f>IF(AY906&lt;1,IF(AY905&lt;1,"Y",""),"")</f>
        <v/>
      </c>
      <c r="BG906" s="2"/>
      <c r="BH906" s="2"/>
      <c r="BI906" s="2"/>
      <c r="BJ906" s="2"/>
      <c r="BK906" s="2"/>
      <c r="BL906" s="2"/>
      <c r="BM906" s="4" t="str">
        <f>IF(BR906=BR907,IF(BR906&gt;BR905,BR906&amp;"_O",""),BR906&amp;"_C")</f>
        <v/>
      </c>
      <c r="BN906" s="7" t="str">
        <f>IF(RIGHT(BM906,1)="C",BP906/INDEX($BP$5:$BP$2729,MATCH(BR906&amp;"_O",$BM$5:$BM$2729,0),1),"")</f>
        <v/>
      </c>
      <c r="BO906" s="38">
        <v>32276</v>
      </c>
      <c r="BP906" s="3">
        <v>372.5</v>
      </c>
      <c r="BQ906" s="7">
        <f>BP906/BP905</f>
        <v>0.98181338956246711</v>
      </c>
      <c r="BR906" s="4">
        <f>YEAR(BO906)</f>
        <v>1988</v>
      </c>
      <c r="BS906" s="2" t="s">
        <v>6</v>
      </c>
      <c r="BT906" s="12" t="str">
        <f>INDEX($CD$5:$CD$10,MATCH(BS906,$CC$5:$CC$10,0),1)</f>
        <v/>
      </c>
      <c r="BU906" s="12" t="str">
        <f>IF(AND(BT906="Y",BQ906&gt;1),"Y","")</f>
        <v/>
      </c>
      <c r="BV906" s="12" t="str">
        <f>IF(AND(BT906="Y",BQ906&lt;1),"Y","")</f>
        <v/>
      </c>
      <c r="BW906" s="12" t="str">
        <f>IF(BQ906&gt;1,IF(BQ905&gt;1,"Y",""),"")</f>
        <v/>
      </c>
      <c r="BX906" s="12" t="str">
        <f>IF(BQ906&lt;1,IF(BQ905&lt;1,"Y",""),"")</f>
        <v/>
      </c>
      <c r="BY906" s="2"/>
      <c r="BZ906" s="2"/>
      <c r="CA906" s="2"/>
    </row>
    <row r="907" spans="2:79">
      <c r="B907" s="4" t="str">
        <f>IF(G907=G908,IF(G907&gt;G906,G907&amp;"_O",""),G907&amp;"_C")</f>
        <v/>
      </c>
      <c r="C907" s="14">
        <f ca="1">RANDBETWEEN(0,1000)/1000</f>
        <v>0.51300000000000001</v>
      </c>
      <c r="D907" s="16">
        <f>D906+1</f>
        <v>903</v>
      </c>
      <c r="E907" s="10">
        <f>ROUNDDOWN(D907/52,0)+1</f>
        <v>18</v>
      </c>
      <c r="F907" s="15">
        <f>F906+7</f>
        <v>50941</v>
      </c>
      <c r="G907" s="4">
        <f>YEAR(F907)</f>
        <v>2039</v>
      </c>
      <c r="H907" s="33">
        <v>0.54800000000000004</v>
      </c>
      <c r="I907" s="33">
        <v>0.78400000000000003</v>
      </c>
      <c r="J907" s="33">
        <v>0.376</v>
      </c>
      <c r="K907" s="16" t="str">
        <f>IF(M906&gt;1,"Up","Down")</f>
        <v>Down</v>
      </c>
      <c r="L907" s="16" t="str">
        <f>IF(K907="Up",IF(H907&lt;$BJ$7,"Up","Down"),IF(H907&lt;$BK$7,"Down","Up"))</f>
        <v>Up</v>
      </c>
      <c r="M907" s="17">
        <f>IF(L907="Up",INDEX($AK$5:$AK$1005,MATCH(I907,$AI$5:$AI$1005,0),1),INDEX($AL$5:$AL$1005,MATCH(J907,$AI$5:$AI$1005,0),1))</f>
        <v>1.0227862706777506</v>
      </c>
      <c r="N907" s="16" t="str">
        <f>IF(P906&gt;1,"Up","Down")</f>
        <v>Down</v>
      </c>
      <c r="O907" s="16" t="str">
        <f>IF(N907="Up",IF(H907&lt;$BJ$12,"Up","Down"),IF(H907&lt;$BK$12,"Down","Up"))</f>
        <v>Up</v>
      </c>
      <c r="P907" s="17">
        <f>IF(O907="Up",INDEX($AP$5:$AP$1005,MATCH(I907,$AI$5:$AI$1005,0),1),INDEX($AQ$5:$AQ$1005,MATCH(J907,$AI$5:$AI$1005,0),1))</f>
        <v>1.0311564803126656</v>
      </c>
      <c r="Q907" s="19">
        <f>T906</f>
        <v>102667.71263379983</v>
      </c>
      <c r="R907" s="19">
        <f>INDEX(model!$S$5:$S$35,MATCH(G907,model!$Q$5:$Q$35,0),1)*model!$O$5</f>
        <v>0</v>
      </c>
      <c r="S907" s="19">
        <f>IF(RIGHT(B907,1)="C",T906*INDEX(model!$T$5:$T$35,MATCH(G907,model!$Q$5:$Q$35,0),1),0)</f>
        <v>0</v>
      </c>
      <c r="T907" s="19">
        <f>(Q907+R907-S907)*M907</f>
        <v>105007.12692373911</v>
      </c>
      <c r="U907" s="19">
        <f>X906</f>
        <v>183765.31823196751</v>
      </c>
      <c r="V907" s="19">
        <f>INDEX(model!$S$5:$S$35,MATCH(G907,model!$Q$5:$Q$35,0),1)*model!$O$6</f>
        <v>0</v>
      </c>
      <c r="W907" s="19">
        <f>IF(RIGHT(B907,1)="C",X906*INDEX(model!$T$5:$T$35,MATCH(G907,model!$Q$5:$Q$35,0),1),0)</f>
        <v>0</v>
      </c>
      <c r="X907" s="19">
        <f>(U907+V907-W907)*P907</f>
        <v>189490.79875161254</v>
      </c>
      <c r="Y907" s="19"/>
      <c r="Z907" s="36" t="str">
        <f>K907&amp;L907</f>
        <v>DownUp</v>
      </c>
      <c r="AA907" s="36" t="str">
        <f>N907&amp;O907</f>
        <v>DownUp</v>
      </c>
      <c r="AB907" s="19"/>
      <c r="AC907" s="19"/>
      <c r="AD907" s="19"/>
      <c r="AE907" s="19"/>
      <c r="AI907" s="18">
        <f>ROUND(AI906-0.001,3)</f>
        <v>9.8000000000000004E-2</v>
      </c>
      <c r="AJ907" s="9">
        <f t="array" ref="AJ907">PERCENTILE(IF($BB$5:$BB$2729="Y",$AY$5:$AY$2729),$AI907)</f>
        <v>0.9764775729335643</v>
      </c>
      <c r="AK907" s="9">
        <f t="array" ref="AK907">PERCENTILE(IF($BC$5:$BC$2729="Y",$AY$5:$AY$2729),$AI907)</f>
        <v>1.002306104417096</v>
      </c>
      <c r="AL907" s="9">
        <f t="array" ref="AL907">PERCENTILE(IF($BD$5:$BD$2729="Y",$AY$5:$AY$2729),$AI907)</f>
        <v>0.96145331639251752</v>
      </c>
      <c r="AM907" s="41" t="str">
        <f>IF(AI907&lt;$BJ$7,"Up","Down")</f>
        <v>Up</v>
      </c>
      <c r="AN907" s="41" t="str">
        <f>IF(AI907&lt;$BK$7,"Down","Up")</f>
        <v>Down</v>
      </c>
      <c r="AO907" s="9">
        <f t="array" ref="AO907">PERCENTILE(IF($BT$5:$BT$2729="Y",$BQ$5:$BQ$2729),$AI907)</f>
        <v>0.96796855592406683</v>
      </c>
      <c r="AP907" s="9">
        <f t="array" ref="AP907">PERCENTILE(IF($BU$5:$BU$2729="Y",$BQ$5:$BQ$2729),$AI907)</f>
        <v>1.0033510376135946</v>
      </c>
      <c r="AQ907" s="9">
        <f t="array" ref="AQ907">PERCENTILE(IF($BV$5:$BV$2729="Y",$BQ$5:$BQ$2729),$AI907)</f>
        <v>0.95029592296827436</v>
      </c>
      <c r="AR907" s="41" t="str">
        <f>IF(AI907&lt;$BJ$12,"Up","Down")</f>
        <v>Up</v>
      </c>
      <c r="AS907" s="41" t="str">
        <f>IF(AI907&lt;$BK$12,"Down","Up")</f>
        <v>Down</v>
      </c>
      <c r="AU907" s="4" t="str">
        <f>IF(AZ907=AZ908,IF(AZ907&gt;AZ906,AZ907&amp;"_O",""),AZ907&amp;"_C")</f>
        <v/>
      </c>
      <c r="AV907" s="7" t="str">
        <f>IF(RIGHT(AU907,1)="C",AX907/INDEX($AX$5:$AX$2729,MATCH(AZ907&amp;"_O",$AU$5:$AU$2729,0),1),"")</f>
        <v/>
      </c>
      <c r="AW907" s="38">
        <v>31883</v>
      </c>
      <c r="AX907" s="37">
        <v>286.91000000000003</v>
      </c>
      <c r="AY907" s="7">
        <f>AX907/AX906</f>
        <v>0.98092242469828039</v>
      </c>
      <c r="AZ907" s="4">
        <f>YEAR(AW907)</f>
        <v>1987</v>
      </c>
      <c r="BA907" s="2" t="s">
        <v>6</v>
      </c>
      <c r="BB907" s="12" t="str">
        <f>INDEX($CD$5:$CD$10,MATCH(BA907,$CC$5:$CC$10,0),1)</f>
        <v/>
      </c>
      <c r="BC907" s="12" t="str">
        <f>IF(AND(BB907="Y",AY907&gt;1),"Y","")</f>
        <v/>
      </c>
      <c r="BD907" s="12" t="str">
        <f>IF(AND(BB907="Y",AY907&lt;1),"Y","")</f>
        <v/>
      </c>
      <c r="BE907" s="12" t="str">
        <f>IF(AY907&gt;1,IF(AY906&gt;1,"Y",""),"")</f>
        <v/>
      </c>
      <c r="BF907" s="12" t="str">
        <f>IF(AY907&lt;1,IF(AY906&lt;1,"Y",""),"")</f>
        <v>Y</v>
      </c>
      <c r="BG907" s="2"/>
      <c r="BH907" s="2"/>
      <c r="BI907" s="2"/>
      <c r="BJ907" s="2"/>
      <c r="BK907" s="2"/>
      <c r="BL907" s="2"/>
      <c r="BM907" s="4" t="str">
        <f>IF(BR907=BR908,IF(BR907&gt;BR906,BR907&amp;"_O",""),BR907&amp;"_C")</f>
        <v/>
      </c>
      <c r="BN907" s="7" t="str">
        <f>IF(RIGHT(BM907,1)="C",BP907/INDEX($BP$5:$BP$2729,MATCH(BR907&amp;"_O",$BM$5:$BM$2729,0),1),"")</f>
        <v/>
      </c>
      <c r="BO907" s="38">
        <v>32283</v>
      </c>
      <c r="BP907" s="3">
        <v>366</v>
      </c>
      <c r="BQ907" s="7">
        <f>BP907/BP906</f>
        <v>0.98255033557046978</v>
      </c>
      <c r="BR907" s="4">
        <f>YEAR(BO907)</f>
        <v>1988</v>
      </c>
      <c r="BS907" s="2" t="s">
        <v>6</v>
      </c>
      <c r="BT907" s="12" t="str">
        <f>INDEX($CD$5:$CD$10,MATCH(BS907,$CC$5:$CC$10,0),1)</f>
        <v/>
      </c>
      <c r="BU907" s="12" t="str">
        <f>IF(AND(BT907="Y",BQ907&gt;1),"Y","")</f>
        <v/>
      </c>
      <c r="BV907" s="12" t="str">
        <f>IF(AND(BT907="Y",BQ907&lt;1),"Y","")</f>
        <v/>
      </c>
      <c r="BW907" s="12" t="str">
        <f>IF(BQ907&gt;1,IF(BQ906&gt;1,"Y",""),"")</f>
        <v/>
      </c>
      <c r="BX907" s="12" t="str">
        <f>IF(BQ907&lt;1,IF(BQ906&lt;1,"Y",""),"")</f>
        <v>Y</v>
      </c>
      <c r="BY907" s="2"/>
      <c r="BZ907" s="2"/>
      <c r="CA907" s="2"/>
    </row>
    <row r="908" spans="2:79">
      <c r="B908" s="4" t="str">
        <f>IF(G908=G909,IF(G908&gt;G907,G908&amp;"_O",""),G908&amp;"_C")</f>
        <v/>
      </c>
      <c r="C908" s="14">
        <f ca="1">RANDBETWEEN(0,1000)/1000</f>
        <v>0.98</v>
      </c>
      <c r="D908" s="16">
        <f>D907+1</f>
        <v>904</v>
      </c>
      <c r="E908" s="10">
        <f>ROUNDDOWN(D908/52,0)+1</f>
        <v>18</v>
      </c>
      <c r="F908" s="15">
        <f>F907+7</f>
        <v>50948</v>
      </c>
      <c r="G908" s="4">
        <f>YEAR(F908)</f>
        <v>2039</v>
      </c>
      <c r="H908" s="33">
        <v>0.93600000000000005</v>
      </c>
      <c r="I908" s="33">
        <v>0.32500000000000001</v>
      </c>
      <c r="J908" s="33">
        <v>0.64100000000000001</v>
      </c>
      <c r="K908" s="16" t="str">
        <f>IF(M907&gt;1,"Up","Down")</f>
        <v>Up</v>
      </c>
      <c r="L908" s="16" t="str">
        <f>IF(K908="Up",IF(H908&lt;$BJ$7,"Up","Down"),IF(H908&lt;$BK$7,"Down","Up"))</f>
        <v>Down</v>
      </c>
      <c r="M908" s="17">
        <f>IF(L908="Up",INDEX($AK$5:$AK$1005,MATCH(I908,$AI$5:$AI$1005,0),1),INDEX($AL$5:$AL$1005,MATCH(J908,$AI$5:$AI$1005,0),1))</f>
        <v>0.99155557491960311</v>
      </c>
      <c r="N908" s="16" t="str">
        <f>IF(P907&gt;1,"Up","Down")</f>
        <v>Up</v>
      </c>
      <c r="O908" s="16" t="str">
        <f>IF(N908="Up",IF(H908&lt;$BJ$12,"Up","Down"),IF(H908&lt;$BK$12,"Down","Up"))</f>
        <v>Down</v>
      </c>
      <c r="P908" s="17">
        <f>IF(O908="Up",INDEX($AP$5:$AP$1005,MATCH(I908,$AI$5:$AI$1005,0),1),INDEX($AQ$5:$AQ$1005,MATCH(J908,$AI$5:$AI$1005,0),1))</f>
        <v>0.99080991925523887</v>
      </c>
      <c r="Q908" s="19">
        <f>T907</f>
        <v>105007.12692373911</v>
      </c>
      <c r="R908" s="19">
        <f>INDEX(model!$S$5:$S$35,MATCH(G908,model!$Q$5:$Q$35,0),1)*model!$O$5</f>
        <v>0</v>
      </c>
      <c r="S908" s="19">
        <f>IF(RIGHT(B908,1)="C",T907*INDEX(model!$T$5:$T$35,MATCH(G908,model!$Q$5:$Q$35,0),1),0)</f>
        <v>0</v>
      </c>
      <c r="T908" s="19">
        <f>(Q908+R908-S908)*M908</f>
        <v>104120.40210752387</v>
      </c>
      <c r="U908" s="19">
        <f>X907</f>
        <v>189490.79875161254</v>
      </c>
      <c r="V908" s="19">
        <f>INDEX(model!$S$5:$S$35,MATCH(G908,model!$Q$5:$Q$35,0),1)*model!$O$6</f>
        <v>0</v>
      </c>
      <c r="W908" s="19">
        <f>IF(RIGHT(B908,1)="C",X907*INDEX(model!$T$5:$T$35,MATCH(G908,model!$Q$5:$Q$35,0),1),0)</f>
        <v>0</v>
      </c>
      <c r="X908" s="19">
        <f>(U908+V908-W908)*P908</f>
        <v>187749.36301069593</v>
      </c>
      <c r="Y908" s="19"/>
      <c r="Z908" s="36" t="str">
        <f>K908&amp;L908</f>
        <v>UpDown</v>
      </c>
      <c r="AA908" s="36" t="str">
        <f>N908&amp;O908</f>
        <v>UpDown</v>
      </c>
      <c r="AB908" s="19"/>
      <c r="AC908" s="19"/>
      <c r="AD908" s="19"/>
      <c r="AE908" s="19"/>
      <c r="AI908" s="18">
        <f>ROUND(AI907-0.001,3)</f>
        <v>9.7000000000000003E-2</v>
      </c>
      <c r="AJ908" s="9">
        <f t="array" ref="AJ908">PERCENTILE(IF($BB$5:$BB$2729="Y",$AY$5:$AY$2729),$AI908)</f>
        <v>0.97630428817767168</v>
      </c>
      <c r="AK908" s="9">
        <f t="array" ref="AK908">PERCENTILE(IF($BC$5:$BC$2729="Y",$AY$5:$AY$2729),$AI908)</f>
        <v>1.0022789256897313</v>
      </c>
      <c r="AL908" s="9">
        <f t="array" ref="AL908">PERCENTILE(IF($BD$5:$BD$2729="Y",$AY$5:$AY$2729),$AI908)</f>
        <v>0.96140888135278746</v>
      </c>
      <c r="AM908" s="41" t="str">
        <f>IF(AI908&lt;$BJ$7,"Up","Down")</f>
        <v>Up</v>
      </c>
      <c r="AN908" s="41" t="str">
        <f>IF(AI908&lt;$BK$7,"Down","Up")</f>
        <v>Down</v>
      </c>
      <c r="AO908" s="9">
        <f t="array" ref="AO908">PERCENTILE(IF($BT$5:$BT$2729="Y",$BQ$5:$BQ$2729),$AI908)</f>
        <v>0.96762054089548599</v>
      </c>
      <c r="AP908" s="9">
        <f t="array" ref="AP908">PERCENTILE(IF($BU$5:$BU$2729="Y",$BQ$5:$BQ$2729),$AI908)</f>
        <v>1.0033467440809143</v>
      </c>
      <c r="AQ908" s="9">
        <f t="array" ref="AQ908">PERCENTILE(IF($BV$5:$BV$2729="Y",$BQ$5:$BQ$2729),$AI908)</f>
        <v>0.94990598455823616</v>
      </c>
      <c r="AR908" s="41" t="str">
        <f>IF(AI908&lt;$BJ$12,"Up","Down")</f>
        <v>Up</v>
      </c>
      <c r="AS908" s="41" t="str">
        <f>IF(AI908&lt;$BK$12,"Down","Up")</f>
        <v>Down</v>
      </c>
      <c r="AU908" s="4" t="str">
        <f>IF(AZ908=AZ909,IF(AZ908&gt;AZ907,AZ908&amp;"_O",""),AZ908&amp;"_C")</f>
        <v/>
      </c>
      <c r="AV908" s="7" t="str">
        <f>IF(RIGHT(AU908,1)="C",AX908/INDEX($AX$5:$AX$2729,MATCH(AZ908&amp;"_O",$AU$5:$AU$2729,0),1),"")</f>
        <v/>
      </c>
      <c r="AW908" s="38">
        <v>31891</v>
      </c>
      <c r="AX908" s="37">
        <v>281.52</v>
      </c>
      <c r="AY908" s="7">
        <f>AX908/AX907</f>
        <v>0.98121362099613108</v>
      </c>
      <c r="AZ908" s="4">
        <f>YEAR(AW908)</f>
        <v>1987</v>
      </c>
      <c r="BA908" s="2" t="s">
        <v>6</v>
      </c>
      <c r="BB908" s="12" t="str">
        <f>INDEX($CD$5:$CD$10,MATCH(BA908,$CC$5:$CC$10,0),1)</f>
        <v/>
      </c>
      <c r="BC908" s="12" t="str">
        <f>IF(AND(BB908="Y",AY908&gt;1),"Y","")</f>
        <v/>
      </c>
      <c r="BD908" s="12" t="str">
        <f>IF(AND(BB908="Y",AY908&lt;1),"Y","")</f>
        <v/>
      </c>
      <c r="BE908" s="12" t="str">
        <f>IF(AY908&gt;1,IF(AY907&gt;1,"Y",""),"")</f>
        <v/>
      </c>
      <c r="BF908" s="12" t="str">
        <f>IF(AY908&lt;1,IF(AY907&lt;1,"Y",""),"")</f>
        <v>Y</v>
      </c>
      <c r="BG908" s="2"/>
      <c r="BH908" s="2"/>
      <c r="BI908" s="2"/>
      <c r="BJ908" s="2"/>
      <c r="BK908" s="2"/>
      <c r="BL908" s="2"/>
      <c r="BM908" s="4" t="str">
        <f>IF(BR908=BR909,IF(BR908&gt;BR907,BR908&amp;"_O",""),BR908&amp;"_C")</f>
        <v/>
      </c>
      <c r="BN908" s="7" t="str">
        <f>IF(RIGHT(BM908,1)="C",BP908/INDEX($BP$5:$BP$2729,MATCH(BR908&amp;"_O",$BM$5:$BM$2729,0),1),"")</f>
        <v/>
      </c>
      <c r="BO908" s="38">
        <v>32290</v>
      </c>
      <c r="BP908" s="3">
        <v>366.7</v>
      </c>
      <c r="BQ908" s="7">
        <f>BP908/BP907</f>
        <v>1.0019125683060108</v>
      </c>
      <c r="BR908" s="4">
        <f>YEAR(BO908)</f>
        <v>1988</v>
      </c>
      <c r="BS908" s="2" t="s">
        <v>6</v>
      </c>
      <c r="BT908" s="12" t="str">
        <f>INDEX($CD$5:$CD$10,MATCH(BS908,$CC$5:$CC$10,0),1)</f>
        <v/>
      </c>
      <c r="BU908" s="12" t="str">
        <f>IF(AND(BT908="Y",BQ908&gt;1),"Y","")</f>
        <v/>
      </c>
      <c r="BV908" s="12" t="str">
        <f>IF(AND(BT908="Y",BQ908&lt;1),"Y","")</f>
        <v/>
      </c>
      <c r="BW908" s="12" t="str">
        <f>IF(BQ908&gt;1,IF(BQ907&gt;1,"Y",""),"")</f>
        <v/>
      </c>
      <c r="BX908" s="12" t="str">
        <f>IF(BQ908&lt;1,IF(BQ907&lt;1,"Y",""),"")</f>
        <v/>
      </c>
      <c r="BY908" s="2"/>
      <c r="BZ908" s="2"/>
      <c r="CA908" s="2"/>
    </row>
    <row r="909" spans="2:79">
      <c r="B909" s="4" t="str">
        <f>IF(G909=G910,IF(G909&gt;G908,G909&amp;"_O",""),G909&amp;"_C")</f>
        <v/>
      </c>
      <c r="C909" s="14">
        <f ca="1">RANDBETWEEN(0,1000)/1000</f>
        <v>0.15</v>
      </c>
      <c r="D909" s="16">
        <f>D908+1</f>
        <v>905</v>
      </c>
      <c r="E909" s="10">
        <f>ROUNDDOWN(D909/52,0)+1</f>
        <v>18</v>
      </c>
      <c r="F909" s="15">
        <f>F908+7</f>
        <v>50955</v>
      </c>
      <c r="G909" s="4">
        <f>YEAR(F909)</f>
        <v>2039</v>
      </c>
      <c r="H909" s="33">
        <v>0.29299999999999998</v>
      </c>
      <c r="I909" s="33">
        <v>0.51200000000000001</v>
      </c>
      <c r="J909" s="33">
        <v>0.19800000000000001</v>
      </c>
      <c r="K909" s="16" t="str">
        <f>IF(M908&gt;1,"Up","Down")</f>
        <v>Down</v>
      </c>
      <c r="L909" s="16" t="str">
        <f>IF(K909="Up",IF(H909&lt;$BJ$7,"Up","Down"),IF(H909&lt;$BK$7,"Down","Up"))</f>
        <v>Down</v>
      </c>
      <c r="M909" s="17">
        <f>IF(L909="Up",INDEX($AK$5:$AK$1005,MATCH(I909,$AI$5:$AI$1005,0),1),INDEX($AL$5:$AL$1005,MATCH(J909,$AI$5:$AI$1005,0),1))</f>
        <v>0.97429212207740323</v>
      </c>
      <c r="N909" s="16" t="str">
        <f>IF(P908&gt;1,"Up","Down")</f>
        <v>Down</v>
      </c>
      <c r="O909" s="16" t="str">
        <f>IF(N909="Up",IF(H909&lt;$BJ$12,"Up","Down"),IF(H909&lt;$BK$12,"Down","Up"))</f>
        <v>Down</v>
      </c>
      <c r="P909" s="17">
        <f>IF(O909="Up",INDEX($AP$5:$AP$1005,MATCH(I909,$AI$5:$AI$1005,0),1),INDEX($AQ$5:$AQ$1005,MATCH(J909,$AI$5:$AI$1005,0),1))</f>
        <v>0.9645461169847187</v>
      </c>
      <c r="Q909" s="19">
        <f>T908</f>
        <v>104120.40210752387</v>
      </c>
      <c r="R909" s="19">
        <f>INDEX(model!$S$5:$S$35,MATCH(G909,model!$Q$5:$Q$35,0),1)*model!$O$5</f>
        <v>0</v>
      </c>
      <c r="S909" s="19">
        <f>IF(RIGHT(B909,1)="C",T908*INDEX(model!$T$5:$T$35,MATCH(G909,model!$Q$5:$Q$35,0),1),0)</f>
        <v>0</v>
      </c>
      <c r="T909" s="19">
        <f>(Q909+R909-S909)*M909</f>
        <v>101443.68752089197</v>
      </c>
      <c r="U909" s="19">
        <f>X908</f>
        <v>187749.36301069593</v>
      </c>
      <c r="V909" s="19">
        <f>INDEX(model!$S$5:$S$35,MATCH(G909,model!$Q$5:$Q$35,0),1)*model!$O$6</f>
        <v>0</v>
      </c>
      <c r="W909" s="19">
        <f>IF(RIGHT(B909,1)="C",X908*INDEX(model!$T$5:$T$35,MATCH(G909,model!$Q$5:$Q$35,0),1),0)</f>
        <v>0</v>
      </c>
      <c r="X909" s="19">
        <f>(U909+V909-W909)*P909</f>
        <v>181092.91905832113</v>
      </c>
      <c r="Y909" s="19"/>
      <c r="Z909" s="36" t="str">
        <f>K909&amp;L909</f>
        <v>DownDown</v>
      </c>
      <c r="AA909" s="36" t="str">
        <f>N909&amp;O909</f>
        <v>DownDown</v>
      </c>
      <c r="AB909" s="19"/>
      <c r="AC909" s="19"/>
      <c r="AD909" s="19"/>
      <c r="AE909" s="19"/>
      <c r="AI909" s="18">
        <f>ROUND(AI908-0.001,3)</f>
        <v>9.6000000000000002E-2</v>
      </c>
      <c r="AJ909" s="9">
        <f t="array" ref="AJ909">PERCENTILE(IF($BB$5:$BB$2729="Y",$AY$5:$AY$2729),$AI909)</f>
        <v>0.97590367021200319</v>
      </c>
      <c r="AK909" s="9">
        <f t="array" ref="AK909">PERCENTILE(IF($BC$5:$BC$2729="Y",$AY$5:$AY$2729),$AI909)</f>
        <v>1.0022498758271587</v>
      </c>
      <c r="AL909" s="9">
        <f t="array" ref="AL909">PERCENTILE(IF($BD$5:$BD$2729="Y",$AY$5:$AY$2729),$AI909)</f>
        <v>0.96128494586075908</v>
      </c>
      <c r="AM909" s="41" t="str">
        <f>IF(AI909&lt;$BJ$7,"Up","Down")</f>
        <v>Up</v>
      </c>
      <c r="AN909" s="41" t="str">
        <f>IF(AI909&lt;$BK$7,"Down","Up")</f>
        <v>Down</v>
      </c>
      <c r="AO909" s="9">
        <f t="array" ref="AO909">PERCENTILE(IF($BT$5:$BT$2729="Y",$BQ$5:$BQ$2729),$AI909)</f>
        <v>0.96740179462169607</v>
      </c>
      <c r="AP909" s="9">
        <f t="array" ref="AP909">PERCENTILE(IF($BU$5:$BU$2729="Y",$BQ$5:$BQ$2729),$AI909)</f>
        <v>1.0033234332754706</v>
      </c>
      <c r="AQ909" s="9">
        <f t="array" ref="AQ909">PERCENTILE(IF($BV$5:$BV$2729="Y",$BQ$5:$BQ$2729),$AI909)</f>
        <v>0.94977488543860367</v>
      </c>
      <c r="AR909" s="41" t="str">
        <f>IF(AI909&lt;$BJ$12,"Up","Down")</f>
        <v>Up</v>
      </c>
      <c r="AS909" s="41" t="str">
        <f>IF(AI909&lt;$BK$12,"Down","Up")</f>
        <v>Down</v>
      </c>
      <c r="AU909" s="4" t="str">
        <f>IF(AZ909=AZ910,IF(AZ909&gt;AZ908,AZ909&amp;"_O",""),AZ909&amp;"_C")</f>
        <v/>
      </c>
      <c r="AV909" s="7" t="str">
        <f>IF(RIGHT(AU909,1)="C",AX909/INDEX($AX$5:$AX$2729,MATCH(AZ909&amp;"_O",$AU$5:$AU$2729,0),1),"")</f>
        <v/>
      </c>
      <c r="AW909" s="38">
        <v>31898</v>
      </c>
      <c r="AX909" s="37">
        <v>288.02999999999997</v>
      </c>
      <c r="AY909" s="7">
        <f>AX909/AX908</f>
        <v>1.0231244671781756</v>
      </c>
      <c r="AZ909" s="4">
        <f>YEAR(AW909)</f>
        <v>1987</v>
      </c>
      <c r="BA909" s="2" t="s">
        <v>6</v>
      </c>
      <c r="BB909" s="12" t="str">
        <f>INDEX($CD$5:$CD$10,MATCH(BA909,$CC$5:$CC$10,0),1)</f>
        <v/>
      </c>
      <c r="BC909" s="12" t="str">
        <f>IF(AND(BB909="Y",AY909&gt;1),"Y","")</f>
        <v/>
      </c>
      <c r="BD909" s="12" t="str">
        <f>IF(AND(BB909="Y",AY909&lt;1),"Y","")</f>
        <v/>
      </c>
      <c r="BE909" s="12" t="str">
        <f>IF(AY909&gt;1,IF(AY908&gt;1,"Y",""),"")</f>
        <v/>
      </c>
      <c r="BF909" s="12" t="str">
        <f>IF(AY909&lt;1,IF(AY908&lt;1,"Y",""),"")</f>
        <v/>
      </c>
      <c r="BG909" s="2"/>
      <c r="BH909" s="2"/>
      <c r="BI909" s="2"/>
      <c r="BJ909" s="2"/>
      <c r="BK909" s="2"/>
      <c r="BL909" s="2"/>
      <c r="BM909" s="4" t="str">
        <f>IF(BR909=BR910,IF(BR909&gt;BR908,BR909&amp;"_O",""),BR909&amp;"_C")</f>
        <v/>
      </c>
      <c r="BN909" s="7" t="str">
        <f>IF(RIGHT(BM909,1)="C",BP909/INDEX($BP$5:$BP$2729,MATCH(BR909&amp;"_O",$BM$5:$BM$2729,0),1),"")</f>
        <v/>
      </c>
      <c r="BO909" s="38">
        <v>32297</v>
      </c>
      <c r="BP909" s="3">
        <v>376.9</v>
      </c>
      <c r="BQ909" s="7">
        <f>BP909/BP908</f>
        <v>1.0278156531224434</v>
      </c>
      <c r="BR909" s="4">
        <f>YEAR(BO909)</f>
        <v>1988</v>
      </c>
      <c r="BS909" s="2" t="s">
        <v>6</v>
      </c>
      <c r="BT909" s="12" t="str">
        <f>INDEX($CD$5:$CD$10,MATCH(BS909,$CC$5:$CC$10,0),1)</f>
        <v/>
      </c>
      <c r="BU909" s="12" t="str">
        <f>IF(AND(BT909="Y",BQ909&gt;1),"Y","")</f>
        <v/>
      </c>
      <c r="BV909" s="12" t="str">
        <f>IF(AND(BT909="Y",BQ909&lt;1),"Y","")</f>
        <v/>
      </c>
      <c r="BW909" s="12" t="str">
        <f>IF(BQ909&gt;1,IF(BQ908&gt;1,"Y",""),"")</f>
        <v>Y</v>
      </c>
      <c r="BX909" s="12" t="str">
        <f>IF(BQ909&lt;1,IF(BQ908&lt;1,"Y",""),"")</f>
        <v/>
      </c>
      <c r="BY909" s="2"/>
      <c r="BZ909" s="2"/>
      <c r="CA909" s="2"/>
    </row>
    <row r="910" spans="2:79">
      <c r="B910" s="4" t="str">
        <f>IF(G910=G911,IF(G910&gt;G909,G910&amp;"_O",""),G910&amp;"_C")</f>
        <v/>
      </c>
      <c r="C910" s="14">
        <f ca="1">RANDBETWEEN(0,1000)/1000</f>
        <v>0.59199999999999997</v>
      </c>
      <c r="D910" s="16">
        <f>D909+1</f>
        <v>906</v>
      </c>
      <c r="E910" s="10">
        <f>ROUNDDOWN(D910/52,0)+1</f>
        <v>18</v>
      </c>
      <c r="F910" s="15">
        <f>F909+7</f>
        <v>50962</v>
      </c>
      <c r="G910" s="4">
        <f>YEAR(F910)</f>
        <v>2039</v>
      </c>
      <c r="H910" s="33">
        <v>0.73499999999999999</v>
      </c>
      <c r="I910" s="33">
        <v>4.1000000000000002E-2</v>
      </c>
      <c r="J910" s="33">
        <v>0.39400000000000002</v>
      </c>
      <c r="K910" s="16" t="str">
        <f>IF(M909&gt;1,"Up","Down")</f>
        <v>Down</v>
      </c>
      <c r="L910" s="16" t="str">
        <f>IF(K910="Up",IF(H910&lt;$BJ$7,"Up","Down"),IF(H910&lt;$BK$7,"Down","Up"))</f>
        <v>Up</v>
      </c>
      <c r="M910" s="17">
        <f>IF(L910="Up",INDEX($AK$5:$AK$1005,MATCH(I910,$AI$5:$AI$1005,0),1),INDEX($AL$5:$AL$1005,MATCH(J910,$AI$5:$AI$1005,0),1))</f>
        <v>1.0008369518644105</v>
      </c>
      <c r="N910" s="16" t="str">
        <f>IF(P909&gt;1,"Up","Down")</f>
        <v>Down</v>
      </c>
      <c r="O910" s="16" t="str">
        <f>IF(N910="Up",IF(H910&lt;$BJ$12,"Up","Down"),IF(H910&lt;$BK$12,"Down","Up"))</f>
        <v>Up</v>
      </c>
      <c r="P910" s="17">
        <f>IF(O910="Up",INDEX($AP$5:$AP$1005,MATCH(I910,$AI$5:$AI$1005,0),1),INDEX($AQ$5:$AQ$1005,MATCH(J910,$AI$5:$AI$1005,0),1))</f>
        <v>1.0014377773868226</v>
      </c>
      <c r="Q910" s="19">
        <f>T909</f>
        <v>101443.68752089197</v>
      </c>
      <c r="R910" s="19">
        <f>INDEX(model!$S$5:$S$35,MATCH(G910,model!$Q$5:$Q$35,0),1)*model!$O$5</f>
        <v>0</v>
      </c>
      <c r="S910" s="19">
        <f>IF(RIGHT(B910,1)="C",T909*INDEX(model!$T$5:$T$35,MATCH(G910,model!$Q$5:$Q$35,0),1),0)</f>
        <v>0</v>
      </c>
      <c r="T910" s="19">
        <f>(Q910+R910-S910)*M910</f>
        <v>101528.59100429525</v>
      </c>
      <c r="U910" s="19">
        <f>X909</f>
        <v>181092.91905832113</v>
      </c>
      <c r="V910" s="19">
        <f>INDEX(model!$S$5:$S$35,MATCH(G910,model!$Q$5:$Q$35,0),1)*model!$O$6</f>
        <v>0</v>
      </c>
      <c r="W910" s="19">
        <f>IF(RIGHT(B910,1)="C",X909*INDEX(model!$T$5:$T$35,MATCH(G910,model!$Q$5:$Q$35,0),1),0)</f>
        <v>0</v>
      </c>
      <c r="X910" s="19">
        <f>(U910+V910-W910)*P910</f>
        <v>181353.29036225687</v>
      </c>
      <c r="Y910" s="19"/>
      <c r="Z910" s="36" t="str">
        <f>K910&amp;L910</f>
        <v>DownUp</v>
      </c>
      <c r="AA910" s="36" t="str">
        <f>N910&amp;O910</f>
        <v>DownUp</v>
      </c>
      <c r="AB910" s="19"/>
      <c r="AC910" s="19"/>
      <c r="AD910" s="19"/>
      <c r="AE910" s="19"/>
      <c r="AI910" s="18">
        <f>ROUND(AI909-0.001,3)</f>
        <v>9.5000000000000001E-2</v>
      </c>
      <c r="AJ910" s="9">
        <f t="array" ref="AJ910">PERCENTILE(IF($BB$5:$BB$2729="Y",$AY$5:$AY$2729),$AI910)</f>
        <v>0.97579146531271432</v>
      </c>
      <c r="AK910" s="9">
        <f t="array" ref="AK910">PERCENTILE(IF($BC$5:$BC$2729="Y",$AY$5:$AY$2729),$AI910)</f>
        <v>1.0022354618210154</v>
      </c>
      <c r="AL910" s="9">
        <f t="array" ref="AL910">PERCENTILE(IF($BD$5:$BD$2729="Y",$AY$5:$AY$2729),$AI910)</f>
        <v>0.96110716301342936</v>
      </c>
      <c r="AM910" s="41" t="str">
        <f>IF(AI910&lt;$BJ$7,"Up","Down")</f>
        <v>Up</v>
      </c>
      <c r="AN910" s="41" t="str">
        <f>IF(AI910&lt;$BK$7,"Down","Up")</f>
        <v>Down</v>
      </c>
      <c r="AO910" s="9">
        <f t="array" ref="AO910">PERCENTILE(IF($BT$5:$BT$2729="Y",$BQ$5:$BQ$2729),$AI910)</f>
        <v>0.96684047561477759</v>
      </c>
      <c r="AP910" s="9">
        <f t="array" ref="AP910">PERCENTILE(IF($BU$5:$BU$2729="Y",$BQ$5:$BQ$2729),$AI910)</f>
        <v>1.0033003266433487</v>
      </c>
      <c r="AQ910" s="9">
        <f t="array" ref="AQ910">PERCENTILE(IF($BV$5:$BV$2729="Y",$BQ$5:$BQ$2729),$AI910)</f>
        <v>0.94965475895992824</v>
      </c>
      <c r="AR910" s="41" t="str">
        <f>IF(AI910&lt;$BJ$12,"Up","Down")</f>
        <v>Up</v>
      </c>
      <c r="AS910" s="41" t="str">
        <f>IF(AI910&lt;$BK$12,"Down","Up")</f>
        <v>Down</v>
      </c>
      <c r="AU910" s="4" t="str">
        <f>IF(AZ910=AZ911,IF(AZ910&gt;AZ909,AZ910&amp;"_O",""),AZ910&amp;"_C")</f>
        <v/>
      </c>
      <c r="AV910" s="7" t="str">
        <f>IF(RIGHT(AU910,1)="C",AX910/INDEX($AX$5:$AX$2729,MATCH(AZ910&amp;"_O",$AU$5:$AU$2729,0),1),"")</f>
        <v/>
      </c>
      <c r="AW910" s="38">
        <v>31905</v>
      </c>
      <c r="AX910" s="37">
        <v>293.37</v>
      </c>
      <c r="AY910" s="7">
        <f>AX910/AX909</f>
        <v>1.0185397354442247</v>
      </c>
      <c r="AZ910" s="4">
        <f>YEAR(AW910)</f>
        <v>1987</v>
      </c>
      <c r="BA910" s="2" t="s">
        <v>6</v>
      </c>
      <c r="BB910" s="12" t="str">
        <f>INDEX($CD$5:$CD$10,MATCH(BA910,$CC$5:$CC$10,0),1)</f>
        <v/>
      </c>
      <c r="BC910" s="12" t="str">
        <f>IF(AND(BB910="Y",AY910&gt;1),"Y","")</f>
        <v/>
      </c>
      <c r="BD910" s="12" t="str">
        <f>IF(AND(BB910="Y",AY910&lt;1),"Y","")</f>
        <v/>
      </c>
      <c r="BE910" s="12" t="str">
        <f>IF(AY910&gt;1,IF(AY909&gt;1,"Y",""),"")</f>
        <v>Y</v>
      </c>
      <c r="BF910" s="12" t="str">
        <f>IF(AY910&lt;1,IF(AY909&lt;1,"Y",""),"")</f>
        <v/>
      </c>
      <c r="BG910" s="2"/>
      <c r="BH910" s="2"/>
      <c r="BI910" s="2"/>
      <c r="BJ910" s="2"/>
      <c r="BK910" s="2"/>
      <c r="BL910" s="2"/>
      <c r="BM910" s="4" t="str">
        <f>IF(BR910=BR911,IF(BR910&gt;BR909,BR910&amp;"_O",""),BR910&amp;"_C")</f>
        <v/>
      </c>
      <c r="BN910" s="7" t="str">
        <f>IF(RIGHT(BM910,1)="C",BP910/INDEX($BP$5:$BP$2729,MATCH(BR910&amp;"_O",$BM$5:$BM$2729,0),1),"")</f>
        <v/>
      </c>
      <c r="BO910" s="38">
        <v>32304</v>
      </c>
      <c r="BP910" s="3">
        <v>386.3</v>
      </c>
      <c r="BQ910" s="7">
        <f>BP910/BP909</f>
        <v>1.0249403024674981</v>
      </c>
      <c r="BR910" s="4">
        <f>YEAR(BO910)</f>
        <v>1988</v>
      </c>
      <c r="BS910" s="2" t="s">
        <v>6</v>
      </c>
      <c r="BT910" s="12" t="str">
        <f>INDEX($CD$5:$CD$10,MATCH(BS910,$CC$5:$CC$10,0),1)</f>
        <v/>
      </c>
      <c r="BU910" s="12" t="str">
        <f>IF(AND(BT910="Y",BQ910&gt;1),"Y","")</f>
        <v/>
      </c>
      <c r="BV910" s="12" t="str">
        <f>IF(AND(BT910="Y",BQ910&lt;1),"Y","")</f>
        <v/>
      </c>
      <c r="BW910" s="12" t="str">
        <f>IF(BQ910&gt;1,IF(BQ909&gt;1,"Y",""),"")</f>
        <v>Y</v>
      </c>
      <c r="BX910" s="12" t="str">
        <f>IF(BQ910&lt;1,IF(BQ909&lt;1,"Y",""),"")</f>
        <v/>
      </c>
      <c r="BY910" s="2"/>
      <c r="BZ910" s="2"/>
      <c r="CA910" s="2"/>
    </row>
    <row r="911" spans="2:79">
      <c r="B911" s="4" t="str">
        <f>IF(G911=G912,IF(G911&gt;G910,G911&amp;"_O",""),G911&amp;"_C")</f>
        <v/>
      </c>
      <c r="C911" s="14">
        <f ca="1">RANDBETWEEN(0,1000)/1000</f>
        <v>0.78600000000000003</v>
      </c>
      <c r="D911" s="16">
        <f>D910+1</f>
        <v>907</v>
      </c>
      <c r="E911" s="10">
        <f>ROUNDDOWN(D911/52,0)+1</f>
        <v>18</v>
      </c>
      <c r="F911" s="15">
        <f>F910+7</f>
        <v>50969</v>
      </c>
      <c r="G911" s="4">
        <f>YEAR(F911)</f>
        <v>2039</v>
      </c>
      <c r="H911" s="33">
        <v>0.52100000000000002</v>
      </c>
      <c r="I911" s="33">
        <v>0.17100000000000001</v>
      </c>
      <c r="J911" s="33">
        <v>0.84099999999999997</v>
      </c>
      <c r="K911" s="16" t="str">
        <f>IF(M910&gt;1,"Up","Down")</f>
        <v>Up</v>
      </c>
      <c r="L911" s="16" t="str">
        <f>IF(K911="Up",IF(H911&lt;$BJ$7,"Up","Down"),IF(H911&lt;$BK$7,"Down","Up"))</f>
        <v>Up</v>
      </c>
      <c r="M911" s="17">
        <f>IF(L911="Up",INDEX($AK$5:$AK$1005,MATCH(I911,$AI$5:$AI$1005,0),1),INDEX($AL$5:$AL$1005,MATCH(J911,$AI$5:$AI$1005,0),1))</f>
        <v>1.0040135357868452</v>
      </c>
      <c r="N911" s="16" t="str">
        <f>IF(P910&gt;1,"Up","Down")</f>
        <v>Up</v>
      </c>
      <c r="O911" s="16" t="str">
        <f>IF(N911="Up",IF(H911&lt;$BJ$12,"Up","Down"),IF(H911&lt;$BK$12,"Down","Up"))</f>
        <v>Up</v>
      </c>
      <c r="P911" s="17">
        <f>IF(O911="Up",INDEX($AP$5:$AP$1005,MATCH(I911,$AI$5:$AI$1005,0),1),INDEX($AQ$5:$AQ$1005,MATCH(J911,$AI$5:$AI$1005,0),1))</f>
        <v>1.0055775577382129</v>
      </c>
      <c r="Q911" s="19">
        <f>T910</f>
        <v>101528.59100429525</v>
      </c>
      <c r="R911" s="19">
        <f>INDEX(model!$S$5:$S$35,MATCH(G911,model!$Q$5:$Q$35,0),1)*model!$O$5</f>
        <v>0</v>
      </c>
      <c r="S911" s="19">
        <f>IF(RIGHT(B911,1)="C",T910*INDEX(model!$T$5:$T$35,MATCH(G911,model!$Q$5:$Q$35,0),1),0)</f>
        <v>0</v>
      </c>
      <c r="T911" s="19">
        <f>(Q911+R911-S911)*M911</f>
        <v>101936.07963767895</v>
      </c>
      <c r="U911" s="19">
        <f>X910</f>
        <v>181353.29036225687</v>
      </c>
      <c r="V911" s="19">
        <f>INDEX(model!$S$5:$S$35,MATCH(G911,model!$Q$5:$Q$35,0),1)*model!$O$6</f>
        <v>0</v>
      </c>
      <c r="W911" s="19">
        <f>IF(RIGHT(B911,1)="C",X910*INDEX(model!$T$5:$T$35,MATCH(G911,model!$Q$5:$Q$35,0),1),0)</f>
        <v>0</v>
      </c>
      <c r="X911" s="19">
        <f>(U911+V911-W911)*P911</f>
        <v>182364.79881026724</v>
      </c>
      <c r="Y911" s="19"/>
      <c r="Z911" s="36" t="str">
        <f>K911&amp;L911</f>
        <v>UpUp</v>
      </c>
      <c r="AA911" s="36" t="str">
        <f>N911&amp;O911</f>
        <v>UpUp</v>
      </c>
      <c r="AB911" s="19"/>
      <c r="AC911" s="19"/>
      <c r="AD911" s="19"/>
      <c r="AE911" s="19"/>
      <c r="AI911" s="18">
        <f>ROUND(AI910-0.001,3)</f>
        <v>9.4E-2</v>
      </c>
      <c r="AJ911" s="9">
        <f t="array" ref="AJ911">PERCENTILE(IF($BB$5:$BB$2729="Y",$AY$5:$AY$2729),$AI911)</f>
        <v>0.97572321680140239</v>
      </c>
      <c r="AK911" s="9">
        <f t="array" ref="AK911">PERCENTILE(IF($BC$5:$BC$2729="Y",$AY$5:$AY$2729),$AI911)</f>
        <v>1.0021943801856636</v>
      </c>
      <c r="AL911" s="9">
        <f t="array" ref="AL911">PERCENTILE(IF($BD$5:$BD$2729="Y",$AY$5:$AY$2729),$AI911)</f>
        <v>0.96102722308235267</v>
      </c>
      <c r="AM911" s="41" t="str">
        <f>IF(AI911&lt;$BJ$7,"Up","Down")</f>
        <v>Up</v>
      </c>
      <c r="AN911" s="41" t="str">
        <f>IF(AI911&lt;$BK$7,"Down","Up")</f>
        <v>Down</v>
      </c>
      <c r="AO911" s="9">
        <f t="array" ref="AO911">PERCENTILE(IF($BT$5:$BT$2729="Y",$BQ$5:$BQ$2729),$AI911)</f>
        <v>0.966455960306978</v>
      </c>
      <c r="AP911" s="9">
        <f t="array" ref="AP911">PERCENTILE(IF($BU$5:$BU$2729="Y",$BQ$5:$BQ$2729),$AI911)</f>
        <v>1.0032560325506568</v>
      </c>
      <c r="AQ911" s="9">
        <f t="array" ref="AQ911">PERCENTILE(IF($BV$5:$BV$2729="Y",$BQ$5:$BQ$2729),$AI911)</f>
        <v>0.94939001782550414</v>
      </c>
      <c r="AR911" s="41" t="str">
        <f>IF(AI911&lt;$BJ$12,"Up","Down")</f>
        <v>Up</v>
      </c>
      <c r="AS911" s="41" t="str">
        <f>IF(AI911&lt;$BK$12,"Down","Up")</f>
        <v>Down</v>
      </c>
      <c r="AU911" s="4" t="str">
        <f>IF(AZ911=AZ912,IF(AZ911&gt;AZ910,AZ911&amp;"_O",""),AZ911&amp;"_C")</f>
        <v/>
      </c>
      <c r="AV911" s="7" t="str">
        <f>IF(RIGHT(AU911,1)="C",AX911/INDEX($AX$5:$AX$2729,MATCH(AZ911&amp;"_O",$AU$5:$AU$2729,0),1),"")</f>
        <v/>
      </c>
      <c r="AW911" s="38">
        <v>31912</v>
      </c>
      <c r="AX911" s="37">
        <v>287.43</v>
      </c>
      <c r="AY911" s="7">
        <f>AX911/AX910</f>
        <v>0.97975253093363335</v>
      </c>
      <c r="AZ911" s="4">
        <f>YEAR(AW911)</f>
        <v>1987</v>
      </c>
      <c r="BA911" s="2" t="s">
        <v>6</v>
      </c>
      <c r="BB911" s="12" t="str">
        <f>INDEX($CD$5:$CD$10,MATCH(BA911,$CC$5:$CC$10,0),1)</f>
        <v/>
      </c>
      <c r="BC911" s="12" t="str">
        <f>IF(AND(BB911="Y",AY911&gt;1),"Y","")</f>
        <v/>
      </c>
      <c r="BD911" s="12" t="str">
        <f>IF(AND(BB911="Y",AY911&lt;1),"Y","")</f>
        <v/>
      </c>
      <c r="BE911" s="12" t="str">
        <f>IF(AY911&gt;1,IF(AY910&gt;1,"Y",""),"")</f>
        <v/>
      </c>
      <c r="BF911" s="12" t="str">
        <f>IF(AY911&lt;1,IF(AY910&lt;1,"Y",""),"")</f>
        <v/>
      </c>
      <c r="BG911" s="2"/>
      <c r="BH911" s="2"/>
      <c r="BI911" s="2"/>
      <c r="BJ911" s="2"/>
      <c r="BK911" s="2"/>
      <c r="BL911" s="2"/>
      <c r="BM911" s="4" t="str">
        <f>IF(BR911=BR912,IF(BR911&gt;BR910,BR911&amp;"_O",""),BR911&amp;"_C")</f>
        <v/>
      </c>
      <c r="BN911" s="7" t="str">
        <f>IF(RIGHT(BM911,1)="C",BP911/INDEX($BP$5:$BP$2729,MATCH(BR911&amp;"_O",$BM$5:$BM$2729,0),1),"")</f>
        <v/>
      </c>
      <c r="BO911" s="38">
        <v>32311</v>
      </c>
      <c r="BP911" s="3">
        <v>386.9</v>
      </c>
      <c r="BQ911" s="7">
        <f>BP911/BP910</f>
        <v>1.0015531969971523</v>
      </c>
      <c r="BR911" s="4">
        <f>YEAR(BO911)</f>
        <v>1988</v>
      </c>
      <c r="BS911" s="2" t="s">
        <v>6</v>
      </c>
      <c r="BT911" s="12" t="str">
        <f>INDEX($CD$5:$CD$10,MATCH(BS911,$CC$5:$CC$10,0),1)</f>
        <v/>
      </c>
      <c r="BU911" s="12" t="str">
        <f>IF(AND(BT911="Y",BQ911&gt;1),"Y","")</f>
        <v/>
      </c>
      <c r="BV911" s="12" t="str">
        <f>IF(AND(BT911="Y",BQ911&lt;1),"Y","")</f>
        <v/>
      </c>
      <c r="BW911" s="12" t="str">
        <f>IF(BQ911&gt;1,IF(BQ910&gt;1,"Y",""),"")</f>
        <v>Y</v>
      </c>
      <c r="BX911" s="12" t="str">
        <f>IF(BQ911&lt;1,IF(BQ910&lt;1,"Y",""),"")</f>
        <v/>
      </c>
      <c r="BY911" s="2"/>
      <c r="BZ911" s="2"/>
      <c r="CA911" s="2"/>
    </row>
    <row r="912" spans="2:79">
      <c r="B912" s="4" t="str">
        <f>IF(G912=G913,IF(G912&gt;G911,G912&amp;"_O",""),G912&amp;"_C")</f>
        <v/>
      </c>
      <c r="C912" s="14">
        <f ca="1">RANDBETWEEN(0,1000)/1000</f>
        <v>0.442</v>
      </c>
      <c r="D912" s="16">
        <f>D911+1</f>
        <v>908</v>
      </c>
      <c r="E912" s="10">
        <f>ROUNDDOWN(D912/52,0)+1</f>
        <v>18</v>
      </c>
      <c r="F912" s="15">
        <f>F911+7</f>
        <v>50976</v>
      </c>
      <c r="G912" s="4">
        <f>YEAR(F912)</f>
        <v>2039</v>
      </c>
      <c r="H912" s="33">
        <v>0.35899999999999999</v>
      </c>
      <c r="I912" s="33">
        <v>0.751</v>
      </c>
      <c r="J912" s="33">
        <v>0.33800000000000002</v>
      </c>
      <c r="K912" s="16" t="str">
        <f>IF(M911&gt;1,"Up","Down")</f>
        <v>Up</v>
      </c>
      <c r="L912" s="16" t="str">
        <f>IF(K912="Up",IF(H912&lt;$BJ$7,"Up","Down"),IF(H912&lt;$BK$7,"Down","Up"))</f>
        <v>Up</v>
      </c>
      <c r="M912" s="17">
        <f>IF(L912="Up",INDEX($AK$5:$AK$1005,MATCH(I912,$AI$5:$AI$1005,0),1),INDEX($AL$5:$AL$1005,MATCH(J912,$AI$5:$AI$1005,0),1))</f>
        <v>1.0210966366684104</v>
      </c>
      <c r="N912" s="16" t="str">
        <f>IF(P911&gt;1,"Up","Down")</f>
        <v>Up</v>
      </c>
      <c r="O912" s="16" t="str">
        <f>IF(N912="Up",IF(H912&lt;$BJ$12,"Up","Down"),IF(H912&lt;$BK$12,"Down","Up"))</f>
        <v>Up</v>
      </c>
      <c r="P912" s="17">
        <f>IF(O912="Up",INDEX($AP$5:$AP$1005,MATCH(I912,$AI$5:$AI$1005,0),1),INDEX($AQ$5:$AQ$1005,MATCH(J912,$AI$5:$AI$1005,0),1))</f>
        <v>1.0287477221035766</v>
      </c>
      <c r="Q912" s="19">
        <f>T911</f>
        <v>101936.07963767895</v>
      </c>
      <c r="R912" s="19">
        <f>INDEX(model!$S$5:$S$35,MATCH(G912,model!$Q$5:$Q$35,0),1)*model!$O$5</f>
        <v>0</v>
      </c>
      <c r="S912" s="19">
        <f>IF(RIGHT(B912,1)="C",T911*INDEX(model!$T$5:$T$35,MATCH(G912,model!$Q$5:$Q$35,0),1),0)</f>
        <v>0</v>
      </c>
      <c r="T912" s="19">
        <f>(Q912+R912-S912)*M912</f>
        <v>104086.58807319721</v>
      </c>
      <c r="U912" s="19">
        <f>X911</f>
        <v>182364.79881026724</v>
      </c>
      <c r="V912" s="19">
        <f>INDEX(model!$S$5:$S$35,MATCH(G912,model!$Q$5:$Q$35,0),1)*model!$O$6</f>
        <v>0</v>
      </c>
      <c r="W912" s="19">
        <f>IF(RIGHT(B912,1)="C",X911*INDEX(model!$T$5:$T$35,MATCH(G912,model!$Q$5:$Q$35,0),1),0)</f>
        <v>0</v>
      </c>
      <c r="X912" s="19">
        <f>(U912+V912-W912)*P912</f>
        <v>187607.37136793946</v>
      </c>
      <c r="Y912" s="19"/>
      <c r="Z912" s="36" t="str">
        <f>K912&amp;L912</f>
        <v>UpUp</v>
      </c>
      <c r="AA912" s="36" t="str">
        <f>N912&amp;O912</f>
        <v>UpUp</v>
      </c>
      <c r="AB912" s="19"/>
      <c r="AC912" s="19"/>
      <c r="AD912" s="19"/>
      <c r="AE912" s="19"/>
      <c r="AI912" s="18">
        <f>ROUND(AI911-0.001,3)</f>
        <v>9.2999999999999999E-2</v>
      </c>
      <c r="AJ912" s="9">
        <f t="array" ref="AJ912">PERCENTILE(IF($BB$5:$BB$2729="Y",$AY$5:$AY$2729),$AI912)</f>
        <v>0.97562842667238936</v>
      </c>
      <c r="AK912" s="9">
        <f t="array" ref="AK912">PERCENTILE(IF($BC$5:$BC$2729="Y",$AY$5:$AY$2729),$AI912)</f>
        <v>1.0021707763099601</v>
      </c>
      <c r="AL912" s="9">
        <f t="array" ref="AL912">PERCENTILE(IF($BD$5:$BD$2729="Y",$AY$5:$AY$2729),$AI912)</f>
        <v>0.96099689397692489</v>
      </c>
      <c r="AM912" s="41" t="str">
        <f>IF(AI912&lt;$BJ$7,"Up","Down")</f>
        <v>Up</v>
      </c>
      <c r="AN912" s="41" t="str">
        <f>IF(AI912&lt;$BK$7,"Down","Up")</f>
        <v>Down</v>
      </c>
      <c r="AO912" s="9">
        <f t="array" ref="AO912">PERCENTILE(IF($BT$5:$BT$2729="Y",$BQ$5:$BQ$2729),$AI912)</f>
        <v>0.96612907811731141</v>
      </c>
      <c r="AP912" s="9">
        <f t="array" ref="AP912">PERCENTILE(IF($BU$5:$BU$2729="Y",$BQ$5:$BQ$2729),$AI912)</f>
        <v>1.0031945782431515</v>
      </c>
      <c r="AQ912" s="9">
        <f t="array" ref="AQ912">PERCENTILE(IF($BV$5:$BV$2729="Y",$BQ$5:$BQ$2729),$AI912)</f>
        <v>0.94927976941234082</v>
      </c>
      <c r="AR912" s="41" t="str">
        <f>IF(AI912&lt;$BJ$12,"Up","Down")</f>
        <v>Up</v>
      </c>
      <c r="AS912" s="41" t="str">
        <f>IF(AI912&lt;$BK$12,"Down","Up")</f>
        <v>Down</v>
      </c>
      <c r="AU912" s="4" t="str">
        <f>IF(AZ912=AZ913,IF(AZ912&gt;AZ911,AZ912&amp;"_O",""),AZ912&amp;"_C")</f>
        <v/>
      </c>
      <c r="AV912" s="7" t="str">
        <f>IF(RIGHT(AU912,1)="C",AX912/INDEX($AX$5:$AX$2729,MATCH(AZ912&amp;"_O",$AU$5:$AU$2729,0),1),"")</f>
        <v/>
      </c>
      <c r="AW912" s="38">
        <v>31919</v>
      </c>
      <c r="AX912" s="37">
        <v>282.16000000000003</v>
      </c>
      <c r="AY912" s="7">
        <f>AX912/AX911</f>
        <v>0.98166510106808624</v>
      </c>
      <c r="AZ912" s="4">
        <f>YEAR(AW912)</f>
        <v>1987</v>
      </c>
      <c r="BA912" s="2" t="s">
        <v>6</v>
      </c>
      <c r="BB912" s="12" t="str">
        <f>INDEX($CD$5:$CD$10,MATCH(BA912,$CC$5:$CC$10,0),1)</f>
        <v/>
      </c>
      <c r="BC912" s="12" t="str">
        <f>IF(AND(BB912="Y",AY912&gt;1),"Y","")</f>
        <v/>
      </c>
      <c r="BD912" s="12" t="str">
        <f>IF(AND(BB912="Y",AY912&lt;1),"Y","")</f>
        <v/>
      </c>
      <c r="BE912" s="12" t="str">
        <f>IF(AY912&gt;1,IF(AY911&gt;1,"Y",""),"")</f>
        <v/>
      </c>
      <c r="BF912" s="12" t="str">
        <f>IF(AY912&lt;1,IF(AY911&lt;1,"Y",""),"")</f>
        <v>Y</v>
      </c>
      <c r="BG912" s="2"/>
      <c r="BH912" s="2"/>
      <c r="BI912" s="2"/>
      <c r="BJ912" s="2"/>
      <c r="BK912" s="2"/>
      <c r="BL912" s="2"/>
      <c r="BM912" s="4" t="str">
        <f>IF(BR912=BR913,IF(BR912&gt;BR911,BR912&amp;"_O",""),BR912&amp;"_C")</f>
        <v/>
      </c>
      <c r="BN912" s="7" t="str">
        <f>IF(RIGHT(BM912,1)="C",BP912/INDEX($BP$5:$BP$2729,MATCH(BR912&amp;"_O",$BM$5:$BM$2729,0),1),"")</f>
        <v/>
      </c>
      <c r="BO912" s="38">
        <v>32318</v>
      </c>
      <c r="BP912" s="3">
        <v>391.6</v>
      </c>
      <c r="BQ912" s="7">
        <f>BP912/BP911</f>
        <v>1.0121478418195917</v>
      </c>
      <c r="BR912" s="4">
        <f>YEAR(BO912)</f>
        <v>1988</v>
      </c>
      <c r="BS912" s="2" t="s">
        <v>6</v>
      </c>
      <c r="BT912" s="12" t="str">
        <f>INDEX($CD$5:$CD$10,MATCH(BS912,$CC$5:$CC$10,0),1)</f>
        <v/>
      </c>
      <c r="BU912" s="12" t="str">
        <f>IF(AND(BT912="Y",BQ912&gt;1),"Y","")</f>
        <v/>
      </c>
      <c r="BV912" s="12" t="str">
        <f>IF(AND(BT912="Y",BQ912&lt;1),"Y","")</f>
        <v/>
      </c>
      <c r="BW912" s="12" t="str">
        <f>IF(BQ912&gt;1,IF(BQ911&gt;1,"Y",""),"")</f>
        <v>Y</v>
      </c>
      <c r="BX912" s="12" t="str">
        <f>IF(BQ912&lt;1,IF(BQ911&lt;1,"Y",""),"")</f>
        <v/>
      </c>
      <c r="BY912" s="2"/>
      <c r="BZ912" s="2"/>
      <c r="CA912" s="2"/>
    </row>
    <row r="913" spans="2:79">
      <c r="B913" s="4" t="str">
        <f>IF(G913=G914,IF(G913&gt;G912,G913&amp;"_O",""),G913&amp;"_C")</f>
        <v/>
      </c>
      <c r="C913" s="14">
        <f ca="1">RANDBETWEEN(0,1000)/1000</f>
        <v>0.54100000000000004</v>
      </c>
      <c r="D913" s="16">
        <f>D912+1</f>
        <v>909</v>
      </c>
      <c r="E913" s="10">
        <f>ROUNDDOWN(D913/52,0)+1</f>
        <v>18</v>
      </c>
      <c r="F913" s="15">
        <f>F912+7</f>
        <v>50983</v>
      </c>
      <c r="G913" s="4">
        <f>YEAR(F913)</f>
        <v>2039</v>
      </c>
      <c r="H913" s="33">
        <v>0.60599999999999998</v>
      </c>
      <c r="I913" s="33">
        <v>0.39100000000000001</v>
      </c>
      <c r="J913" s="33">
        <v>0.61399999999999999</v>
      </c>
      <c r="K913" s="16" t="str">
        <f>IF(M912&gt;1,"Up","Down")</f>
        <v>Up</v>
      </c>
      <c r="L913" s="16" t="str">
        <f>IF(K913="Up",IF(H913&lt;$BJ$7,"Up","Down"),IF(H913&lt;$BK$7,"Down","Up"))</f>
        <v>Down</v>
      </c>
      <c r="M913" s="17">
        <f>IF(L913="Up",INDEX($AK$5:$AK$1005,MATCH(I913,$AI$5:$AI$1005,0),1),INDEX($AL$5:$AL$1005,MATCH(J913,$AI$5:$AI$1005,0),1))</f>
        <v>0.99076384758135727</v>
      </c>
      <c r="N913" s="16" t="str">
        <f>IF(P912&gt;1,"Up","Down")</f>
        <v>Up</v>
      </c>
      <c r="O913" s="16" t="str">
        <f>IF(N913="Up",IF(H913&lt;$BJ$12,"Up","Down"),IF(H913&lt;$BK$12,"Down","Up"))</f>
        <v>Down</v>
      </c>
      <c r="P913" s="17">
        <f>IF(O913="Up",INDEX($AP$5:$AP$1005,MATCH(I913,$AI$5:$AI$1005,0),1),INDEX($AQ$5:$AQ$1005,MATCH(J913,$AI$5:$AI$1005,0),1))</f>
        <v>0.98965455504114042</v>
      </c>
      <c r="Q913" s="19">
        <f>T912</f>
        <v>104086.58807319721</v>
      </c>
      <c r="R913" s="19">
        <f>INDEX(model!$S$5:$S$35,MATCH(G913,model!$Q$5:$Q$35,0),1)*model!$O$5</f>
        <v>0</v>
      </c>
      <c r="S913" s="19">
        <f>IF(RIGHT(B913,1)="C",T912*INDEX(model!$T$5:$T$35,MATCH(G913,model!$Q$5:$Q$35,0),1),0)</f>
        <v>0</v>
      </c>
      <c r="T913" s="19">
        <f>(Q913+R913-S913)*M913</f>
        <v>103125.22848101669</v>
      </c>
      <c r="U913" s="19">
        <f>X912</f>
        <v>187607.37136793946</v>
      </c>
      <c r="V913" s="19">
        <f>INDEX(model!$S$5:$S$35,MATCH(G913,model!$Q$5:$Q$35,0),1)*model!$O$6</f>
        <v>0</v>
      </c>
      <c r="W913" s="19">
        <f>IF(RIGHT(B913,1)="C",X912*INDEX(model!$T$5:$T$35,MATCH(G913,model!$Q$5:$Q$35,0),1),0)</f>
        <v>0</v>
      </c>
      <c r="X913" s="19">
        <f>(U913+V913-W913)*P913</f>
        <v>185666.4896335761</v>
      </c>
      <c r="Y913" s="19"/>
      <c r="Z913" s="36" t="str">
        <f>K913&amp;L913</f>
        <v>UpDown</v>
      </c>
      <c r="AA913" s="36" t="str">
        <f>N913&amp;O913</f>
        <v>UpDown</v>
      </c>
      <c r="AB913" s="19"/>
      <c r="AC913" s="19"/>
      <c r="AD913" s="19"/>
      <c r="AE913" s="19"/>
      <c r="AI913" s="18">
        <f>ROUND(AI912-0.001,3)</f>
        <v>9.1999999999999998E-2</v>
      </c>
      <c r="AJ913" s="9">
        <f t="array" ref="AJ913">PERCENTILE(IF($BB$5:$BB$2729="Y",$AY$5:$AY$2729),$AI913)</f>
        <v>0.97557136693536151</v>
      </c>
      <c r="AK913" s="9">
        <f t="array" ref="AK913">PERCENTILE(IF($BC$5:$BC$2729="Y",$AY$5:$AY$2729),$AI913)</f>
        <v>1.0021512704136113</v>
      </c>
      <c r="AL913" s="9">
        <f t="array" ref="AL913">PERCENTILE(IF($BD$5:$BD$2729="Y",$AY$5:$AY$2729),$AI913)</f>
        <v>0.96086151921381036</v>
      </c>
      <c r="AM913" s="41" t="str">
        <f>IF(AI913&lt;$BJ$7,"Up","Down")</f>
        <v>Up</v>
      </c>
      <c r="AN913" s="41" t="str">
        <f>IF(AI913&lt;$BK$7,"Down","Up")</f>
        <v>Down</v>
      </c>
      <c r="AO913" s="9">
        <f t="array" ref="AO913">PERCENTILE(IF($BT$5:$BT$2729="Y",$BQ$5:$BQ$2729),$AI913)</f>
        <v>0.96595145823550954</v>
      </c>
      <c r="AP913" s="9">
        <f t="array" ref="AP913">PERCENTILE(IF($BU$5:$BU$2729="Y",$BQ$5:$BQ$2729),$AI913)</f>
        <v>1.0031625975734582</v>
      </c>
      <c r="AQ913" s="9">
        <f t="array" ref="AQ913">PERCENTILE(IF($BV$5:$BV$2729="Y",$BQ$5:$BQ$2729),$AI913)</f>
        <v>0.94916501179296531</v>
      </c>
      <c r="AR913" s="41" t="str">
        <f>IF(AI913&lt;$BJ$12,"Up","Down")</f>
        <v>Up</v>
      </c>
      <c r="AS913" s="41" t="str">
        <f>IF(AI913&lt;$BK$12,"Down","Up")</f>
        <v>Down</v>
      </c>
      <c r="AU913" s="4" t="str">
        <f>IF(AZ913=AZ914,IF(AZ913&gt;AZ912,AZ913&amp;"_O",""),AZ913&amp;"_C")</f>
        <v/>
      </c>
      <c r="AV913" s="7" t="str">
        <f>IF(RIGHT(AU913,1)="C",AX913/INDEX($AX$5:$AX$2729,MATCH(AZ913&amp;"_O",$AU$5:$AU$2729,0),1),"")</f>
        <v/>
      </c>
      <c r="AW913" s="38">
        <v>31926</v>
      </c>
      <c r="AX913" s="37">
        <v>290.10000000000002</v>
      </c>
      <c r="AY913" s="7">
        <f>AX913/AX912</f>
        <v>1.0281400623759569</v>
      </c>
      <c r="AZ913" s="4">
        <f>YEAR(AW913)</f>
        <v>1987</v>
      </c>
      <c r="BA913" s="2" t="s">
        <v>6</v>
      </c>
      <c r="BB913" s="12" t="str">
        <f>INDEX($CD$5:$CD$10,MATCH(BA913,$CC$5:$CC$10,0),1)</f>
        <v/>
      </c>
      <c r="BC913" s="12" t="str">
        <f>IF(AND(BB913="Y",AY913&gt;1),"Y","")</f>
        <v/>
      </c>
      <c r="BD913" s="12" t="str">
        <f>IF(AND(BB913="Y",AY913&lt;1),"Y","")</f>
        <v/>
      </c>
      <c r="BE913" s="12" t="str">
        <f>IF(AY913&gt;1,IF(AY912&gt;1,"Y",""),"")</f>
        <v/>
      </c>
      <c r="BF913" s="12" t="str">
        <f>IF(AY913&lt;1,IF(AY912&lt;1,"Y",""),"")</f>
        <v/>
      </c>
      <c r="BG913" s="2"/>
      <c r="BH913" s="2"/>
      <c r="BI913" s="2"/>
      <c r="BJ913" s="2"/>
      <c r="BK913" s="2"/>
      <c r="BL913" s="2"/>
      <c r="BM913" s="4" t="str">
        <f>IF(BR913=BR914,IF(BR913&gt;BR912,BR913&amp;"_O",""),BR913&amp;"_C")</f>
        <v/>
      </c>
      <c r="BN913" s="7" t="str">
        <f>IF(RIGHT(BM913,1)="C",BP913/INDEX($BP$5:$BP$2729,MATCH(BR913&amp;"_O",$BM$5:$BM$2729,0),1),"")</f>
        <v/>
      </c>
      <c r="BO913" s="38">
        <v>32325</v>
      </c>
      <c r="BP913" s="3">
        <v>394.7</v>
      </c>
      <c r="BQ913" s="7">
        <f>BP913/BP912</f>
        <v>1.0079162410623084</v>
      </c>
      <c r="BR913" s="4">
        <f>YEAR(BO913)</f>
        <v>1988</v>
      </c>
      <c r="BS913" s="2" t="s">
        <v>6</v>
      </c>
      <c r="BT913" s="12" t="str">
        <f>INDEX($CD$5:$CD$10,MATCH(BS913,$CC$5:$CC$10,0),1)</f>
        <v/>
      </c>
      <c r="BU913" s="12" t="str">
        <f>IF(AND(BT913="Y",BQ913&gt;1),"Y","")</f>
        <v/>
      </c>
      <c r="BV913" s="12" t="str">
        <f>IF(AND(BT913="Y",BQ913&lt;1),"Y","")</f>
        <v/>
      </c>
      <c r="BW913" s="12" t="str">
        <f>IF(BQ913&gt;1,IF(BQ912&gt;1,"Y",""),"")</f>
        <v>Y</v>
      </c>
      <c r="BX913" s="12" t="str">
        <f>IF(BQ913&lt;1,IF(BQ912&lt;1,"Y",""),"")</f>
        <v/>
      </c>
      <c r="BY913" s="2"/>
      <c r="BZ913" s="2"/>
      <c r="CA913" s="2"/>
    </row>
    <row r="914" spans="2:79">
      <c r="B914" s="4" t="str">
        <f>IF(G914=G915,IF(G914&gt;G913,G914&amp;"_O",""),G914&amp;"_C")</f>
        <v/>
      </c>
      <c r="C914" s="14">
        <f ca="1">RANDBETWEEN(0,1000)/1000</f>
        <v>0.72199999999999998</v>
      </c>
      <c r="D914" s="16">
        <f>D913+1</f>
        <v>910</v>
      </c>
      <c r="E914" s="10">
        <f>ROUNDDOWN(D914/52,0)+1</f>
        <v>18</v>
      </c>
      <c r="F914" s="15">
        <f>F913+7</f>
        <v>50990</v>
      </c>
      <c r="G914" s="4">
        <f>YEAR(F914)</f>
        <v>2039</v>
      </c>
      <c r="H914" s="33">
        <v>0.73299999999999998</v>
      </c>
      <c r="I914" s="33">
        <v>0.83199999999999996</v>
      </c>
      <c r="J914" s="33">
        <v>0.17199999999999999</v>
      </c>
      <c r="K914" s="16" t="str">
        <f>IF(M913&gt;1,"Up","Down")</f>
        <v>Down</v>
      </c>
      <c r="L914" s="16" t="str">
        <f>IF(K914="Up",IF(H914&lt;$BJ$7,"Up","Down"),IF(H914&lt;$BK$7,"Down","Up"))</f>
        <v>Up</v>
      </c>
      <c r="M914" s="17">
        <f>IF(L914="Up",INDEX($AK$5:$AK$1005,MATCH(I914,$AI$5:$AI$1005,0),1),INDEX($AL$5:$AL$1005,MATCH(J914,$AI$5:$AI$1005,0),1))</f>
        <v>1.0269579521719616</v>
      </c>
      <c r="N914" s="16" t="str">
        <f>IF(P913&gt;1,"Up","Down")</f>
        <v>Down</v>
      </c>
      <c r="O914" s="16" t="str">
        <f>IF(N914="Up",IF(H914&lt;$BJ$12,"Up","Down"),IF(H914&lt;$BK$12,"Down","Up"))</f>
        <v>Up</v>
      </c>
      <c r="P914" s="17">
        <f>IF(O914="Up",INDEX($AP$5:$AP$1005,MATCH(I914,$AI$5:$AI$1005,0),1),INDEX($AQ$5:$AQ$1005,MATCH(J914,$AI$5:$AI$1005,0),1))</f>
        <v>1.0359490251548098</v>
      </c>
      <c r="Q914" s="19">
        <f>T913</f>
        <v>103125.22848101669</v>
      </c>
      <c r="R914" s="19">
        <f>INDEX(model!$S$5:$S$35,MATCH(G914,model!$Q$5:$Q$35,0),1)*model!$O$5</f>
        <v>0</v>
      </c>
      <c r="S914" s="19">
        <f>IF(RIGHT(B914,1)="C",T913*INDEX(model!$T$5:$T$35,MATCH(G914,model!$Q$5:$Q$35,0),1),0)</f>
        <v>0</v>
      </c>
      <c r="T914" s="19">
        <f>(Q914+R914-S914)*M914</f>
        <v>105905.27345813056</v>
      </c>
      <c r="U914" s="19">
        <f>X913</f>
        <v>185666.4896335761</v>
      </c>
      <c r="V914" s="19">
        <f>INDEX(model!$S$5:$S$35,MATCH(G914,model!$Q$5:$Q$35,0),1)*model!$O$6</f>
        <v>0</v>
      </c>
      <c r="W914" s="19">
        <f>IF(RIGHT(B914,1)="C",X913*INDEX(model!$T$5:$T$35,MATCH(G914,model!$Q$5:$Q$35,0),1),0)</f>
        <v>0</v>
      </c>
      <c r="X914" s="19">
        <f>(U914+V914-W914)*P914</f>
        <v>192341.01893981875</v>
      </c>
      <c r="Y914" s="19"/>
      <c r="Z914" s="36" t="str">
        <f>K914&amp;L914</f>
        <v>DownUp</v>
      </c>
      <c r="AA914" s="36" t="str">
        <f>N914&amp;O914</f>
        <v>DownUp</v>
      </c>
      <c r="AB914" s="19"/>
      <c r="AC914" s="19"/>
      <c r="AD914" s="19"/>
      <c r="AE914" s="19"/>
      <c r="AI914" s="18">
        <f>ROUND(AI913-0.001,3)</f>
        <v>9.0999999999999998E-2</v>
      </c>
      <c r="AJ914" s="9">
        <f t="array" ref="AJ914">PERCENTILE(IF($BB$5:$BB$2729="Y",$AY$5:$AY$2729),$AI914)</f>
        <v>0.97553909404017747</v>
      </c>
      <c r="AK914" s="9">
        <f t="array" ref="AK914">PERCENTILE(IF($BC$5:$BC$2729="Y",$AY$5:$AY$2729),$AI914)</f>
        <v>1.0021265253488074</v>
      </c>
      <c r="AL914" s="9">
        <f t="array" ref="AL914">PERCENTILE(IF($BD$5:$BD$2729="Y",$AY$5:$AY$2729),$AI914)</f>
        <v>0.9607212994379466</v>
      </c>
      <c r="AM914" s="41" t="str">
        <f>IF(AI914&lt;$BJ$7,"Up","Down")</f>
        <v>Up</v>
      </c>
      <c r="AN914" s="41" t="str">
        <f>IF(AI914&lt;$BK$7,"Down","Up")</f>
        <v>Down</v>
      </c>
      <c r="AO914" s="9">
        <f t="array" ref="AO914">PERCENTILE(IF($BT$5:$BT$2729="Y",$BQ$5:$BQ$2729),$AI914)</f>
        <v>0.96563619385646982</v>
      </c>
      <c r="AP914" s="9">
        <f t="array" ref="AP914">PERCENTILE(IF($BU$5:$BU$2729="Y",$BQ$5:$BQ$2729),$AI914)</f>
        <v>1.0031372629529736</v>
      </c>
      <c r="AQ914" s="9">
        <f t="array" ref="AQ914">PERCENTILE(IF($BV$5:$BV$2729="Y",$BQ$5:$BQ$2729),$AI914)</f>
        <v>0.94905509161150303</v>
      </c>
      <c r="AR914" s="41" t="str">
        <f>IF(AI914&lt;$BJ$12,"Up","Down")</f>
        <v>Up</v>
      </c>
      <c r="AS914" s="41" t="str">
        <f>IF(AI914&lt;$BK$12,"Down","Up")</f>
        <v>Down</v>
      </c>
      <c r="AU914" s="4" t="str">
        <f>IF(AZ914=AZ915,IF(AZ914&gt;AZ913,AZ914&amp;"_O",""),AZ914&amp;"_C")</f>
        <v/>
      </c>
      <c r="AV914" s="7" t="str">
        <f>IF(RIGHT(AU914,1)="C",AX914/INDEX($AX$5:$AX$2729,MATCH(AZ914&amp;"_O",$AU$5:$AU$2729,0),1),"")</f>
        <v/>
      </c>
      <c r="AW914" s="38">
        <v>31933</v>
      </c>
      <c r="AX914" s="37">
        <v>293.45</v>
      </c>
      <c r="AY914" s="7">
        <f>AX914/AX913</f>
        <v>1.0115477421578765</v>
      </c>
      <c r="AZ914" s="4">
        <f>YEAR(AW914)</f>
        <v>1987</v>
      </c>
      <c r="BA914" s="2" t="s">
        <v>6</v>
      </c>
      <c r="BB914" s="12" t="str">
        <f>INDEX($CD$5:$CD$10,MATCH(BA914,$CC$5:$CC$10,0),1)</f>
        <v/>
      </c>
      <c r="BC914" s="12" t="str">
        <f>IF(AND(BB914="Y",AY914&gt;1),"Y","")</f>
        <v/>
      </c>
      <c r="BD914" s="12" t="str">
        <f>IF(AND(BB914="Y",AY914&lt;1),"Y","")</f>
        <v/>
      </c>
      <c r="BE914" s="12" t="str">
        <f>IF(AY914&gt;1,IF(AY913&gt;1,"Y",""),"")</f>
        <v>Y</v>
      </c>
      <c r="BF914" s="12" t="str">
        <f>IF(AY914&lt;1,IF(AY913&lt;1,"Y",""),"")</f>
        <v/>
      </c>
      <c r="BG914" s="2"/>
      <c r="BH914" s="2"/>
      <c r="BI914" s="2"/>
      <c r="BJ914" s="2"/>
      <c r="BK914" s="2"/>
      <c r="BL914" s="2"/>
      <c r="BM914" s="4" t="str">
        <f>IF(BR914=BR915,IF(BR914&gt;BR913,BR914&amp;"_O",""),BR914&amp;"_C")</f>
        <v/>
      </c>
      <c r="BN914" s="7" t="str">
        <f>IF(RIGHT(BM914,1)="C",BP914/INDEX($BP$5:$BP$2729,MATCH(BR914&amp;"_O",$BM$5:$BM$2729,0),1),"")</f>
        <v/>
      </c>
      <c r="BO914" s="38">
        <v>32332</v>
      </c>
      <c r="BP914" s="3">
        <v>394.3</v>
      </c>
      <c r="BQ914" s="7">
        <f>BP914/BP913</f>
        <v>0.99898657208006081</v>
      </c>
      <c r="BR914" s="4">
        <f>YEAR(BO914)</f>
        <v>1988</v>
      </c>
      <c r="BS914" s="2" t="s">
        <v>6</v>
      </c>
      <c r="BT914" s="12" t="str">
        <f>INDEX($CD$5:$CD$10,MATCH(BS914,$CC$5:$CC$10,0),1)</f>
        <v/>
      </c>
      <c r="BU914" s="12" t="str">
        <f>IF(AND(BT914="Y",BQ914&gt;1),"Y","")</f>
        <v/>
      </c>
      <c r="BV914" s="12" t="str">
        <f>IF(AND(BT914="Y",BQ914&lt;1),"Y","")</f>
        <v/>
      </c>
      <c r="BW914" s="12" t="str">
        <f>IF(BQ914&gt;1,IF(BQ913&gt;1,"Y",""),"")</f>
        <v/>
      </c>
      <c r="BX914" s="12" t="str">
        <f>IF(BQ914&lt;1,IF(BQ913&lt;1,"Y",""),"")</f>
        <v/>
      </c>
      <c r="BY914" s="2"/>
      <c r="BZ914" s="2"/>
      <c r="CA914" s="2"/>
    </row>
    <row r="915" spans="2:79">
      <c r="B915" s="4" t="str">
        <f>IF(G915=G916,IF(G915&gt;G914,G915&amp;"_O",""),G915&amp;"_C")</f>
        <v/>
      </c>
      <c r="C915" s="14">
        <f ca="1">RANDBETWEEN(0,1000)/1000</f>
        <v>0.39300000000000002</v>
      </c>
      <c r="D915" s="16">
        <f>D914+1</f>
        <v>911</v>
      </c>
      <c r="E915" s="10">
        <f>ROUNDDOWN(D915/52,0)+1</f>
        <v>18</v>
      </c>
      <c r="F915" s="15">
        <f>F914+7</f>
        <v>50997</v>
      </c>
      <c r="G915" s="4">
        <f>YEAR(F915)</f>
        <v>2039</v>
      </c>
      <c r="H915" s="33">
        <v>0.41899999999999998</v>
      </c>
      <c r="I915" s="33">
        <v>4.1000000000000002E-2</v>
      </c>
      <c r="J915" s="33">
        <v>0.61599999999999999</v>
      </c>
      <c r="K915" s="16" t="str">
        <f>IF(M914&gt;1,"Up","Down")</f>
        <v>Up</v>
      </c>
      <c r="L915" s="16" t="str">
        <f>IF(K915="Up",IF(H915&lt;$BJ$7,"Up","Down"),IF(H915&lt;$BK$7,"Down","Up"))</f>
        <v>Up</v>
      </c>
      <c r="M915" s="17">
        <f>IF(L915="Up",INDEX($AK$5:$AK$1005,MATCH(I915,$AI$5:$AI$1005,0),1),INDEX($AL$5:$AL$1005,MATCH(J915,$AI$5:$AI$1005,0),1))</f>
        <v>1.0008369518644105</v>
      </c>
      <c r="N915" s="16" t="str">
        <f>IF(P914&gt;1,"Up","Down")</f>
        <v>Up</v>
      </c>
      <c r="O915" s="16" t="str">
        <f>IF(N915="Up",IF(H915&lt;$BJ$12,"Up","Down"),IF(H915&lt;$BK$12,"Down","Up"))</f>
        <v>Up</v>
      </c>
      <c r="P915" s="17">
        <f>IF(O915="Up",INDEX($AP$5:$AP$1005,MATCH(I915,$AI$5:$AI$1005,0),1),INDEX($AQ$5:$AQ$1005,MATCH(J915,$AI$5:$AI$1005,0),1))</f>
        <v>1.0014377773868226</v>
      </c>
      <c r="Q915" s="19">
        <f>T914</f>
        <v>105905.27345813056</v>
      </c>
      <c r="R915" s="19">
        <f>INDEX(model!$S$5:$S$35,MATCH(G915,model!$Q$5:$Q$35,0),1)*model!$O$5</f>
        <v>0</v>
      </c>
      <c r="S915" s="19">
        <f>IF(RIGHT(B915,1)="C",T914*INDEX(model!$T$5:$T$35,MATCH(G915,model!$Q$5:$Q$35,0),1),0)</f>
        <v>0</v>
      </c>
      <c r="T915" s="19">
        <f>(Q915+R915-S915)*M915</f>
        <v>105993.91107420223</v>
      </c>
      <c r="U915" s="19">
        <f>X914</f>
        <v>192341.01893981875</v>
      </c>
      <c r="V915" s="19">
        <f>INDEX(model!$S$5:$S$35,MATCH(G915,model!$Q$5:$Q$35,0),1)*model!$O$6</f>
        <v>0</v>
      </c>
      <c r="W915" s="19">
        <f>IF(RIGHT(B915,1)="C",X914*INDEX(model!$T$5:$T$35,MATCH(G915,model!$Q$5:$Q$35,0),1),0)</f>
        <v>0</v>
      </c>
      <c r="X915" s="19">
        <f>(U915+V915-W915)*P915</f>
        <v>192617.56250740885</v>
      </c>
      <c r="Y915" s="19"/>
      <c r="Z915" s="36" t="str">
        <f>K915&amp;L915</f>
        <v>UpUp</v>
      </c>
      <c r="AA915" s="36" t="str">
        <f>N915&amp;O915</f>
        <v>UpUp</v>
      </c>
      <c r="AB915" s="19"/>
      <c r="AC915" s="19"/>
      <c r="AD915" s="19"/>
      <c r="AE915" s="19"/>
      <c r="AI915" s="18">
        <f>ROUND(AI914-0.001,3)</f>
        <v>0.09</v>
      </c>
      <c r="AJ915" s="9">
        <f t="array" ref="AJ915">PERCENTILE(IF($BB$5:$BB$2729="Y",$AY$5:$AY$2729),$AI915)</f>
        <v>0.97550097005969771</v>
      </c>
      <c r="AK915" s="9">
        <f t="array" ref="AK915">PERCENTILE(IF($BC$5:$BC$2729="Y",$AY$5:$AY$2729),$AI915)</f>
        <v>1.0020639005331358</v>
      </c>
      <c r="AL915" s="9">
        <f t="array" ref="AL915">PERCENTILE(IF($BD$5:$BD$2729="Y",$AY$5:$AY$2729),$AI915)</f>
        <v>0.96062205395364442</v>
      </c>
      <c r="AM915" s="41" t="str">
        <f>IF(AI915&lt;$BJ$7,"Up","Down")</f>
        <v>Up</v>
      </c>
      <c r="AN915" s="41" t="str">
        <f>IF(AI915&lt;$BK$7,"Down","Up")</f>
        <v>Down</v>
      </c>
      <c r="AO915" s="9">
        <f t="array" ref="AO915">PERCENTILE(IF($BT$5:$BT$2729="Y",$BQ$5:$BQ$2729),$AI915)</f>
        <v>0.96540015645177413</v>
      </c>
      <c r="AP915" s="9">
        <f t="array" ref="AP915">PERCENTILE(IF($BU$5:$BU$2729="Y",$BQ$5:$BQ$2729),$AI915)</f>
        <v>1.0030877333535457</v>
      </c>
      <c r="AQ915" s="9">
        <f t="array" ref="AQ915">PERCENTILE(IF($BV$5:$BV$2729="Y",$BQ$5:$BQ$2729),$AI915)</f>
        <v>0.94896398573477136</v>
      </c>
      <c r="AR915" s="41" t="str">
        <f>IF(AI915&lt;$BJ$12,"Up","Down")</f>
        <v>Up</v>
      </c>
      <c r="AS915" s="41" t="str">
        <f>IF(AI915&lt;$BK$12,"Down","Up")</f>
        <v>Down</v>
      </c>
      <c r="AU915" s="4" t="str">
        <f>IF(AZ915=AZ916,IF(AZ915&gt;AZ914,AZ915&amp;"_O",""),AZ915&amp;"_C")</f>
        <v/>
      </c>
      <c r="AV915" s="7" t="str">
        <f>IF(RIGHT(AU915,1)="C",AX915/INDEX($AX$5:$AX$2729,MATCH(AZ915&amp;"_O",$AU$5:$AU$2729,0),1),"")</f>
        <v/>
      </c>
      <c r="AW915" s="38">
        <v>31940</v>
      </c>
      <c r="AX915" s="37">
        <v>301.62</v>
      </c>
      <c r="AY915" s="7">
        <f>AX915/AX914</f>
        <v>1.0278411995229171</v>
      </c>
      <c r="AZ915" s="4">
        <f>YEAR(AW915)</f>
        <v>1987</v>
      </c>
      <c r="BA915" s="2" t="s">
        <v>6</v>
      </c>
      <c r="BB915" s="12" t="str">
        <f>INDEX($CD$5:$CD$10,MATCH(BA915,$CC$5:$CC$10,0),1)</f>
        <v/>
      </c>
      <c r="BC915" s="12" t="str">
        <f>IF(AND(BB915="Y",AY915&gt;1),"Y","")</f>
        <v/>
      </c>
      <c r="BD915" s="12" t="str">
        <f>IF(AND(BB915="Y",AY915&lt;1),"Y","")</f>
        <v/>
      </c>
      <c r="BE915" s="12" t="str">
        <f>IF(AY915&gt;1,IF(AY914&gt;1,"Y",""),"")</f>
        <v>Y</v>
      </c>
      <c r="BF915" s="12" t="str">
        <f>IF(AY915&lt;1,IF(AY914&lt;1,"Y",""),"")</f>
        <v/>
      </c>
      <c r="BG915" s="2"/>
      <c r="BH915" s="2"/>
      <c r="BI915" s="2"/>
      <c r="BJ915" s="2"/>
      <c r="BK915" s="2"/>
      <c r="BL915" s="2"/>
      <c r="BM915" s="4" t="str">
        <f>IF(BR915=BR916,IF(BR915&gt;BR914,BR915&amp;"_O",""),BR915&amp;"_C")</f>
        <v/>
      </c>
      <c r="BN915" s="7" t="str">
        <f>IF(RIGHT(BM915,1)="C",BP915/INDEX($BP$5:$BP$2729,MATCH(BR915&amp;"_O",$BM$5:$BM$2729,0),1),"")</f>
        <v/>
      </c>
      <c r="BO915" s="38">
        <v>32339</v>
      </c>
      <c r="BP915" s="3">
        <v>395</v>
      </c>
      <c r="BQ915" s="7">
        <f>BP915/BP914</f>
        <v>1.0017752979964494</v>
      </c>
      <c r="BR915" s="4">
        <f>YEAR(BO915)</f>
        <v>1988</v>
      </c>
      <c r="BS915" s="2" t="s">
        <v>6</v>
      </c>
      <c r="BT915" s="12" t="str">
        <f>INDEX($CD$5:$CD$10,MATCH(BS915,$CC$5:$CC$10,0),1)</f>
        <v/>
      </c>
      <c r="BU915" s="12" t="str">
        <f>IF(AND(BT915="Y",BQ915&gt;1),"Y","")</f>
        <v/>
      </c>
      <c r="BV915" s="12" t="str">
        <f>IF(AND(BT915="Y",BQ915&lt;1),"Y","")</f>
        <v/>
      </c>
      <c r="BW915" s="12" t="str">
        <f>IF(BQ915&gt;1,IF(BQ914&gt;1,"Y",""),"")</f>
        <v/>
      </c>
      <c r="BX915" s="12" t="str">
        <f>IF(BQ915&lt;1,IF(BQ914&lt;1,"Y",""),"")</f>
        <v/>
      </c>
      <c r="BY915" s="2"/>
      <c r="BZ915" s="2"/>
      <c r="CA915" s="2"/>
    </row>
    <row r="916" spans="2:79">
      <c r="B916" s="4" t="str">
        <f>IF(G916=G917,IF(G916&gt;G915,G916&amp;"_O",""),G916&amp;"_C")</f>
        <v/>
      </c>
      <c r="C916" s="14">
        <f ca="1">RANDBETWEEN(0,1000)/1000</f>
        <v>0.63900000000000001</v>
      </c>
      <c r="D916" s="16">
        <f>D915+1</f>
        <v>912</v>
      </c>
      <c r="E916" s="10">
        <f>ROUNDDOWN(D916/52,0)+1</f>
        <v>18</v>
      </c>
      <c r="F916" s="15">
        <f>F915+7</f>
        <v>51004</v>
      </c>
      <c r="G916" s="4">
        <f>YEAR(F916)</f>
        <v>2039</v>
      </c>
      <c r="H916" s="33">
        <v>0.59799999999999998</v>
      </c>
      <c r="I916" s="33">
        <v>0.187</v>
      </c>
      <c r="J916" s="33">
        <v>0.191</v>
      </c>
      <c r="K916" s="16" t="str">
        <f>IF(M915&gt;1,"Up","Down")</f>
        <v>Up</v>
      </c>
      <c r="L916" s="16" t="str">
        <f>IF(K916="Up",IF(H916&lt;$BJ$7,"Up","Down"),IF(H916&lt;$BK$7,"Down","Up"))</f>
        <v>Down</v>
      </c>
      <c r="M916" s="17">
        <f>IF(L916="Up",INDEX($AK$5:$AK$1005,MATCH(I916,$AI$5:$AI$1005,0),1),INDEX($AL$5:$AL$1005,MATCH(J916,$AI$5:$AI$1005,0),1))</f>
        <v>0.97388565940433403</v>
      </c>
      <c r="N916" s="16" t="str">
        <f>IF(P915&gt;1,"Up","Down")</f>
        <v>Up</v>
      </c>
      <c r="O916" s="16" t="str">
        <f>IF(N916="Up",IF(H916&lt;$BJ$12,"Up","Down"),IF(H916&lt;$BK$12,"Down","Up"))</f>
        <v>Down</v>
      </c>
      <c r="P916" s="17">
        <f>IF(O916="Up",INDEX($AP$5:$AP$1005,MATCH(I916,$AI$5:$AI$1005,0),1),INDEX($AQ$5:$AQ$1005,MATCH(J916,$AI$5:$AI$1005,0),1))</f>
        <v>0.96397755637487326</v>
      </c>
      <c r="Q916" s="19">
        <f>T915</f>
        <v>105993.91107420223</v>
      </c>
      <c r="R916" s="19">
        <f>INDEX(model!$S$5:$S$35,MATCH(G916,model!$Q$5:$Q$35,0),1)*model!$O$5</f>
        <v>0</v>
      </c>
      <c r="S916" s="19">
        <f>IF(RIGHT(B916,1)="C",T915*INDEX(model!$T$5:$T$35,MATCH(G916,model!$Q$5:$Q$35,0),1),0)</f>
        <v>0</v>
      </c>
      <c r="T916" s="19">
        <f>(Q916+R916-S916)*M916</f>
        <v>103225.94997934379</v>
      </c>
      <c r="U916" s="19">
        <f>X915</f>
        <v>192617.56250740885</v>
      </c>
      <c r="V916" s="19">
        <f>INDEX(model!$S$5:$S$35,MATCH(G916,model!$Q$5:$Q$35,0),1)*model!$O$6</f>
        <v>0</v>
      </c>
      <c r="W916" s="19">
        <f>IF(RIGHT(B916,1)="C",X915*INDEX(model!$T$5:$T$35,MATCH(G916,model!$Q$5:$Q$35,0),1),0)</f>
        <v>0</v>
      </c>
      <c r="X916" s="19">
        <f>(U916+V916-W916)*P916</f>
        <v>185679.00722077637</v>
      </c>
      <c r="Y916" s="19"/>
      <c r="Z916" s="36" t="str">
        <f>K916&amp;L916</f>
        <v>UpDown</v>
      </c>
      <c r="AA916" s="36" t="str">
        <f>N916&amp;O916</f>
        <v>UpDown</v>
      </c>
      <c r="AB916" s="19"/>
      <c r="AC916" s="19"/>
      <c r="AD916" s="19"/>
      <c r="AE916" s="19"/>
      <c r="AI916" s="18">
        <f>ROUND(AI915-0.001,3)</f>
        <v>8.8999999999999996E-2</v>
      </c>
      <c r="AJ916" s="9">
        <f t="array" ref="AJ916">PERCENTILE(IF($BB$5:$BB$2729="Y",$AY$5:$AY$2729),$AI916)</f>
        <v>0.97530581787070469</v>
      </c>
      <c r="AK916" s="9">
        <f t="array" ref="AK916">PERCENTILE(IF($BC$5:$BC$2729="Y",$AY$5:$AY$2729),$AI916)</f>
        <v>1.0020280100984664</v>
      </c>
      <c r="AL916" s="9">
        <f t="array" ref="AL916">PERCENTILE(IF($BD$5:$BD$2729="Y",$AY$5:$AY$2729),$AI916)</f>
        <v>0.9605804571505896</v>
      </c>
      <c r="AM916" s="41" t="str">
        <f>IF(AI916&lt;$BJ$7,"Up","Down")</f>
        <v>Up</v>
      </c>
      <c r="AN916" s="41" t="str">
        <f>IF(AI916&lt;$BK$7,"Down","Up")</f>
        <v>Down</v>
      </c>
      <c r="AO916" s="9">
        <f t="array" ref="AO916">PERCENTILE(IF($BT$5:$BT$2729="Y",$BQ$5:$BQ$2729),$AI916)</f>
        <v>0.96516452210070824</v>
      </c>
      <c r="AP916" s="9">
        <f t="array" ref="AP916">PERCENTILE(IF($BU$5:$BU$2729="Y",$BQ$5:$BQ$2729),$AI916)</f>
        <v>1.0030030913498602</v>
      </c>
      <c r="AQ916" s="9">
        <f t="array" ref="AQ916">PERCENTILE(IF($BV$5:$BV$2729="Y",$BQ$5:$BQ$2729),$AI916)</f>
        <v>0.94874876667748054</v>
      </c>
      <c r="AR916" s="41" t="str">
        <f>IF(AI916&lt;$BJ$12,"Up","Down")</f>
        <v>Up</v>
      </c>
      <c r="AS916" s="41" t="str">
        <f>IF(AI916&lt;$BK$12,"Down","Up")</f>
        <v>Down</v>
      </c>
      <c r="AU916" s="4" t="str">
        <f>IF(AZ916=AZ917,IF(AZ916&gt;AZ915,AZ916&amp;"_O",""),AZ916&amp;"_C")</f>
        <v/>
      </c>
      <c r="AV916" s="7" t="str">
        <f>IF(RIGHT(AU916,1)="C",AX916/INDEX($AX$5:$AX$2729,MATCH(AZ916&amp;"_O",$AU$5:$AU$2729,0),1),"")</f>
        <v/>
      </c>
      <c r="AW916" s="38">
        <v>31947</v>
      </c>
      <c r="AX916" s="37">
        <v>306.97000000000003</v>
      </c>
      <c r="AY916" s="7">
        <f>AX916/AX915</f>
        <v>1.0177375505603077</v>
      </c>
      <c r="AZ916" s="4">
        <f>YEAR(AW916)</f>
        <v>1987</v>
      </c>
      <c r="BA916" s="2" t="s">
        <v>6</v>
      </c>
      <c r="BB916" s="12" t="str">
        <f>INDEX($CD$5:$CD$10,MATCH(BA916,$CC$5:$CC$10,0),1)</f>
        <v/>
      </c>
      <c r="BC916" s="12" t="str">
        <f>IF(AND(BB916="Y",AY916&gt;1),"Y","")</f>
        <v/>
      </c>
      <c r="BD916" s="12" t="str">
        <f>IF(AND(BB916="Y",AY916&lt;1),"Y","")</f>
        <v/>
      </c>
      <c r="BE916" s="12" t="str">
        <f>IF(AY916&gt;1,IF(AY915&gt;1,"Y",""),"")</f>
        <v>Y</v>
      </c>
      <c r="BF916" s="12" t="str">
        <f>IF(AY916&lt;1,IF(AY915&lt;1,"Y",""),"")</f>
        <v/>
      </c>
      <c r="BG916" s="2"/>
      <c r="BH916" s="2"/>
      <c r="BI916" s="2"/>
      <c r="BJ916" s="2"/>
      <c r="BK916" s="2"/>
      <c r="BL916" s="2"/>
      <c r="BM916" s="4" t="str">
        <f>IF(BR916=BR917,IF(BR916&gt;BR915,BR916&amp;"_O",""),BR916&amp;"_C")</f>
        <v/>
      </c>
      <c r="BN916" s="7" t="str">
        <f>IF(RIGHT(BM916,1)="C",BP916/INDEX($BP$5:$BP$2729,MATCH(BR916&amp;"_O",$BM$5:$BM$2729,0),1),"")</f>
        <v/>
      </c>
      <c r="BO916" s="38">
        <v>32346</v>
      </c>
      <c r="BP916" s="3">
        <v>387.4</v>
      </c>
      <c r="BQ916" s="7">
        <f>BP916/BP915</f>
        <v>0.980759493670886</v>
      </c>
      <c r="BR916" s="4">
        <f>YEAR(BO916)</f>
        <v>1988</v>
      </c>
      <c r="BS916" s="2" t="s">
        <v>6</v>
      </c>
      <c r="BT916" s="12" t="str">
        <f>INDEX($CD$5:$CD$10,MATCH(BS916,$CC$5:$CC$10,0),1)</f>
        <v/>
      </c>
      <c r="BU916" s="12" t="str">
        <f>IF(AND(BT916="Y",BQ916&gt;1),"Y","")</f>
        <v/>
      </c>
      <c r="BV916" s="12" t="str">
        <f>IF(AND(BT916="Y",BQ916&lt;1),"Y","")</f>
        <v/>
      </c>
      <c r="BW916" s="12" t="str">
        <f>IF(BQ916&gt;1,IF(BQ915&gt;1,"Y",""),"")</f>
        <v/>
      </c>
      <c r="BX916" s="12" t="str">
        <f>IF(BQ916&lt;1,IF(BQ915&lt;1,"Y",""),"")</f>
        <v/>
      </c>
      <c r="BY916" s="2"/>
      <c r="BZ916" s="2"/>
      <c r="CA916" s="2"/>
    </row>
    <row r="917" spans="2:79">
      <c r="B917" s="4" t="str">
        <f>IF(G917=G918,IF(G917&gt;G916,G917&amp;"_O",""),G917&amp;"_C")</f>
        <v/>
      </c>
      <c r="C917" s="14">
        <f ca="1">RANDBETWEEN(0,1000)/1000</f>
        <v>0.84899999999999998</v>
      </c>
      <c r="D917" s="16">
        <f>D916+1</f>
        <v>913</v>
      </c>
      <c r="E917" s="10">
        <f>ROUNDDOWN(D917/52,0)+1</f>
        <v>18</v>
      </c>
      <c r="F917" s="15">
        <f>F916+7</f>
        <v>51011</v>
      </c>
      <c r="G917" s="4">
        <f>YEAR(F917)</f>
        <v>2039</v>
      </c>
      <c r="H917" s="33">
        <v>0.19800000000000001</v>
      </c>
      <c r="I917" s="33">
        <v>9.8000000000000004E-2</v>
      </c>
      <c r="J917" s="33">
        <v>0.23400000000000001</v>
      </c>
      <c r="K917" s="16" t="str">
        <f>IF(M916&gt;1,"Up","Down")</f>
        <v>Down</v>
      </c>
      <c r="L917" s="16" t="str">
        <f>IF(K917="Up",IF(H917&lt;$BJ$7,"Up","Down"),IF(H917&lt;$BK$7,"Down","Up"))</f>
        <v>Down</v>
      </c>
      <c r="M917" s="17">
        <f>IF(L917="Up",INDEX($AK$5:$AK$1005,MATCH(I917,$AI$5:$AI$1005,0),1),INDEX($AL$5:$AL$1005,MATCH(J917,$AI$5:$AI$1005,0),1))</f>
        <v>0.97687070121369535</v>
      </c>
      <c r="N917" s="16" t="str">
        <f>IF(P916&gt;1,"Up","Down")</f>
        <v>Down</v>
      </c>
      <c r="O917" s="16" t="str">
        <f>IF(N917="Up",IF(H917&lt;$BJ$12,"Up","Down"),IF(H917&lt;$BK$12,"Down","Up"))</f>
        <v>Down</v>
      </c>
      <c r="P917" s="17">
        <f>IF(O917="Up",INDEX($AP$5:$AP$1005,MATCH(I917,$AI$5:$AI$1005,0),1),INDEX($AQ$5:$AQ$1005,MATCH(J917,$AI$5:$AI$1005,0),1))</f>
        <v>0.96921047273319572</v>
      </c>
      <c r="Q917" s="19">
        <f>T916</f>
        <v>103225.94997934379</v>
      </c>
      <c r="R917" s="19">
        <f>INDEX(model!$S$5:$S$35,MATCH(G917,model!$Q$5:$Q$35,0),1)*model!$O$5</f>
        <v>0</v>
      </c>
      <c r="S917" s="19">
        <f>IF(RIGHT(B917,1)="C",T916*INDEX(model!$T$5:$T$35,MATCH(G917,model!$Q$5:$Q$35,0),1),0)</f>
        <v>0</v>
      </c>
      <c r="T917" s="19">
        <f>(Q917+R917-S917)*M917</f>
        <v>100838.40613977141</v>
      </c>
      <c r="U917" s="19">
        <f>X916</f>
        <v>185679.00722077637</v>
      </c>
      <c r="V917" s="19">
        <f>INDEX(model!$S$5:$S$35,MATCH(G917,model!$Q$5:$Q$35,0),1)*model!$O$6</f>
        <v>0</v>
      </c>
      <c r="W917" s="19">
        <f>IF(RIGHT(B917,1)="C",X916*INDEX(model!$T$5:$T$35,MATCH(G917,model!$Q$5:$Q$35,0),1),0)</f>
        <v>0</v>
      </c>
      <c r="X917" s="19">
        <f>(U917+V917-W917)*P917</f>
        <v>179962.03836507912</v>
      </c>
      <c r="Y917" s="19"/>
      <c r="Z917" s="36" t="str">
        <f>K917&amp;L917</f>
        <v>DownDown</v>
      </c>
      <c r="AA917" s="36" t="str">
        <f>N917&amp;O917</f>
        <v>DownDown</v>
      </c>
      <c r="AB917" s="19"/>
      <c r="AC917" s="19"/>
      <c r="AD917" s="19"/>
      <c r="AE917" s="19"/>
      <c r="AI917" s="18">
        <f>ROUND(AI916-0.001,3)</f>
        <v>8.7999999999999995E-2</v>
      </c>
      <c r="AJ917" s="9">
        <f t="array" ref="AJ917">PERCENTILE(IF($BB$5:$BB$2729="Y",$AY$5:$AY$2729),$AI917)</f>
        <v>0.97520256803392191</v>
      </c>
      <c r="AK917" s="9">
        <f t="array" ref="AK917">PERCENTILE(IF($BC$5:$BC$2729="Y",$AY$5:$AY$2729),$AI917)</f>
        <v>1.0020239031676568</v>
      </c>
      <c r="AL917" s="9">
        <f t="array" ref="AL917">PERCENTILE(IF($BD$5:$BD$2729="Y",$AY$5:$AY$2729),$AI917)</f>
        <v>0.96015840051371215</v>
      </c>
      <c r="AM917" s="41" t="str">
        <f>IF(AI917&lt;$BJ$7,"Up","Down")</f>
        <v>Up</v>
      </c>
      <c r="AN917" s="41" t="str">
        <f>IF(AI917&lt;$BK$7,"Down","Up")</f>
        <v>Down</v>
      </c>
      <c r="AO917" s="9">
        <f t="array" ref="AO917">PERCENTILE(IF($BT$5:$BT$2729="Y",$BQ$5:$BQ$2729),$AI917)</f>
        <v>0.96493915461186364</v>
      </c>
      <c r="AP917" s="9">
        <f t="array" ref="AP917">PERCENTILE(IF($BU$5:$BU$2729="Y",$BQ$5:$BQ$2729),$AI917)</f>
        <v>1.0029006354891685</v>
      </c>
      <c r="AQ917" s="9">
        <f t="array" ref="AQ917">PERCENTILE(IF($BV$5:$BV$2729="Y",$BQ$5:$BQ$2729),$AI917)</f>
        <v>0.94851187055746367</v>
      </c>
      <c r="AR917" s="41" t="str">
        <f>IF(AI917&lt;$BJ$12,"Up","Down")</f>
        <v>Up</v>
      </c>
      <c r="AS917" s="41" t="str">
        <f>IF(AI917&lt;$BK$12,"Down","Up")</f>
        <v>Down</v>
      </c>
      <c r="AU917" s="4" t="str">
        <f>IF(AZ917=AZ918,IF(AZ917&gt;AZ916,AZ917&amp;"_O",""),AZ917&amp;"_C")</f>
        <v/>
      </c>
      <c r="AV917" s="7" t="str">
        <f>IF(RIGHT(AU917,1)="C",AX917/INDEX($AX$5:$AX$2729,MATCH(AZ917&amp;"_O",$AU$5:$AU$2729,0),1),"")</f>
        <v/>
      </c>
      <c r="AW917" s="38">
        <v>31954</v>
      </c>
      <c r="AX917" s="37">
        <v>307.16000000000003</v>
      </c>
      <c r="AY917" s="7">
        <f>AX917/AX916</f>
        <v>1.000618952992149</v>
      </c>
      <c r="AZ917" s="4">
        <f>YEAR(AW917)</f>
        <v>1987</v>
      </c>
      <c r="BA917" s="2" t="s">
        <v>6</v>
      </c>
      <c r="BB917" s="12" t="str">
        <f>INDEX($CD$5:$CD$10,MATCH(BA917,$CC$5:$CC$10,0),1)</f>
        <v/>
      </c>
      <c r="BC917" s="12" t="str">
        <f>IF(AND(BB917="Y",AY917&gt;1),"Y","")</f>
        <v/>
      </c>
      <c r="BD917" s="12" t="str">
        <f>IF(AND(BB917="Y",AY917&lt;1),"Y","")</f>
        <v/>
      </c>
      <c r="BE917" s="12" t="str">
        <f>IF(AY917&gt;1,IF(AY916&gt;1,"Y",""),"")</f>
        <v>Y</v>
      </c>
      <c r="BF917" s="12" t="str">
        <f>IF(AY917&lt;1,IF(AY916&lt;1,"Y",""),"")</f>
        <v/>
      </c>
      <c r="BG917" s="2"/>
      <c r="BH917" s="2"/>
      <c r="BI917" s="2"/>
      <c r="BJ917" s="2"/>
      <c r="BK917" s="2"/>
      <c r="BL917" s="2"/>
      <c r="BM917" s="4" t="str">
        <f>IF(BR917=BR918,IF(BR917&gt;BR916,BR917&amp;"_O",""),BR917&amp;"_C")</f>
        <v/>
      </c>
      <c r="BN917" s="7" t="str">
        <f>IF(RIGHT(BM917,1)="C",BP917/INDEX($BP$5:$BP$2729,MATCH(BR917&amp;"_O",$BM$5:$BM$2729,0),1),"")</f>
        <v/>
      </c>
      <c r="BO917" s="38">
        <v>32353</v>
      </c>
      <c r="BP917" s="3">
        <v>387.3</v>
      </c>
      <c r="BQ917" s="7">
        <f>BP917/BP916</f>
        <v>0.99974186886938576</v>
      </c>
      <c r="BR917" s="4">
        <f>YEAR(BO917)</f>
        <v>1988</v>
      </c>
      <c r="BS917" s="2" t="s">
        <v>6</v>
      </c>
      <c r="BT917" s="12" t="str">
        <f>INDEX($CD$5:$CD$10,MATCH(BS917,$CC$5:$CC$10,0),1)</f>
        <v/>
      </c>
      <c r="BU917" s="12" t="str">
        <f>IF(AND(BT917="Y",BQ917&gt;1),"Y","")</f>
        <v/>
      </c>
      <c r="BV917" s="12" t="str">
        <f>IF(AND(BT917="Y",BQ917&lt;1),"Y","")</f>
        <v/>
      </c>
      <c r="BW917" s="12" t="str">
        <f>IF(BQ917&gt;1,IF(BQ916&gt;1,"Y",""),"")</f>
        <v/>
      </c>
      <c r="BX917" s="12" t="str">
        <f>IF(BQ917&lt;1,IF(BQ916&lt;1,"Y",""),"")</f>
        <v>Y</v>
      </c>
      <c r="BY917" s="2"/>
      <c r="BZ917" s="2"/>
      <c r="CA917" s="2"/>
    </row>
    <row r="918" spans="2:79">
      <c r="B918" s="4" t="str">
        <f>IF(G918=G919,IF(G918&gt;G917,G918&amp;"_O",""),G918&amp;"_C")</f>
        <v/>
      </c>
      <c r="C918" s="14">
        <f ca="1">RANDBETWEEN(0,1000)/1000</f>
        <v>0.84199999999999997</v>
      </c>
      <c r="D918" s="16">
        <f>D917+1</f>
        <v>914</v>
      </c>
      <c r="E918" s="10">
        <f>ROUNDDOWN(D918/52,0)+1</f>
        <v>18</v>
      </c>
      <c r="F918" s="15">
        <f>F917+7</f>
        <v>51018</v>
      </c>
      <c r="G918" s="4">
        <f>YEAR(F918)</f>
        <v>2039</v>
      </c>
      <c r="H918" s="33">
        <v>0.64400000000000002</v>
      </c>
      <c r="I918" s="33">
        <v>0.72199999999999998</v>
      </c>
      <c r="J918" s="33">
        <v>0.69699999999999995</v>
      </c>
      <c r="K918" s="16" t="str">
        <f>IF(M917&gt;1,"Up","Down")</f>
        <v>Down</v>
      </c>
      <c r="L918" s="16" t="str">
        <f>IF(K918="Up",IF(H918&lt;$BJ$7,"Up","Down"),IF(H918&lt;$BK$7,"Down","Up"))</f>
        <v>Up</v>
      </c>
      <c r="M918" s="17">
        <f>IF(L918="Up",INDEX($AK$5:$AK$1005,MATCH(I918,$AI$5:$AI$1005,0),1),INDEX($AL$5:$AL$1005,MATCH(J918,$AI$5:$AI$1005,0),1))</f>
        <v>1.019900665688767</v>
      </c>
      <c r="N918" s="16" t="str">
        <f>IF(P917&gt;1,"Up","Down")</f>
        <v>Down</v>
      </c>
      <c r="O918" s="16" t="str">
        <f>IF(N918="Up",IF(H918&lt;$BJ$12,"Up","Down"),IF(H918&lt;$BK$12,"Down","Up"))</f>
        <v>Up</v>
      </c>
      <c r="P918" s="17">
        <f>IF(O918="Up",INDEX($AP$5:$AP$1005,MATCH(I918,$AI$5:$AI$1005,0),1),INDEX($AQ$5:$AQ$1005,MATCH(J918,$AI$5:$AI$1005,0),1))</f>
        <v>1.0271845217653506</v>
      </c>
      <c r="Q918" s="19">
        <f>T917</f>
        <v>100838.40613977141</v>
      </c>
      <c r="R918" s="19">
        <f>INDEX(model!$S$5:$S$35,MATCH(G918,model!$Q$5:$Q$35,0),1)*model!$O$5</f>
        <v>0</v>
      </c>
      <c r="S918" s="19">
        <f>IF(RIGHT(B918,1)="C",T917*INDEX(model!$T$5:$T$35,MATCH(G918,model!$Q$5:$Q$35,0),1),0)</f>
        <v>0</v>
      </c>
      <c r="T918" s="19">
        <f>(Q918+R918-S918)*M918</f>
        <v>102845.15754894711</v>
      </c>
      <c r="U918" s="19">
        <f>X917</f>
        <v>179962.03836507912</v>
      </c>
      <c r="V918" s="19">
        <f>INDEX(model!$S$5:$S$35,MATCH(G918,model!$Q$5:$Q$35,0),1)*model!$O$6</f>
        <v>0</v>
      </c>
      <c r="W918" s="19">
        <f>IF(RIGHT(B918,1)="C",X917*INDEX(model!$T$5:$T$35,MATCH(G918,model!$Q$5:$Q$35,0),1),0)</f>
        <v>0</v>
      </c>
      <c r="X918" s="19">
        <f>(U918+V918-W918)*P918</f>
        <v>184854.22031395146</v>
      </c>
      <c r="Y918" s="19"/>
      <c r="Z918" s="36" t="str">
        <f>K918&amp;L918</f>
        <v>DownUp</v>
      </c>
      <c r="AA918" s="36" t="str">
        <f>N918&amp;O918</f>
        <v>DownUp</v>
      </c>
      <c r="AB918" s="19"/>
      <c r="AC918" s="19"/>
      <c r="AD918" s="19"/>
      <c r="AE918" s="19"/>
      <c r="AI918" s="18">
        <f>ROUND(AI917-0.001,3)</f>
        <v>8.6999999999999994E-2</v>
      </c>
      <c r="AJ918" s="9">
        <f t="array" ref="AJ918">PERCENTILE(IF($BB$5:$BB$2729="Y",$AY$5:$AY$2729),$AI918)</f>
        <v>0.9750728411140418</v>
      </c>
      <c r="AK918" s="9">
        <f t="array" ref="AK918">PERCENTILE(IF($BC$5:$BC$2729="Y",$AY$5:$AY$2729),$AI918)</f>
        <v>1.0019951593656129</v>
      </c>
      <c r="AL918" s="9">
        <f t="array" ref="AL918">PERCENTILE(IF($BD$5:$BD$2729="Y",$AY$5:$AY$2729),$AI918)</f>
        <v>0.95990158656310576</v>
      </c>
      <c r="AM918" s="41" t="str">
        <f>IF(AI918&lt;$BJ$7,"Up","Down")</f>
        <v>Up</v>
      </c>
      <c r="AN918" s="41" t="str">
        <f>IF(AI918&lt;$BK$7,"Down","Up")</f>
        <v>Down</v>
      </c>
      <c r="AO918" s="9">
        <f t="array" ref="AO918">PERCENTILE(IF($BT$5:$BT$2729="Y",$BQ$5:$BQ$2729),$AI918)</f>
        <v>0.96466948952109444</v>
      </c>
      <c r="AP918" s="9">
        <f t="array" ref="AP918">PERCENTILE(IF($BU$5:$BU$2729="Y",$BQ$5:$BQ$2729),$AI918)</f>
        <v>1.0028865724896534</v>
      </c>
      <c r="AQ918" s="9">
        <f t="array" ref="AQ918">PERCENTILE(IF($BV$5:$BV$2729="Y",$BQ$5:$BQ$2729),$AI918)</f>
        <v>0.9481580963435956</v>
      </c>
      <c r="AR918" s="41" t="str">
        <f>IF(AI918&lt;$BJ$12,"Up","Down")</f>
        <v>Up</v>
      </c>
      <c r="AS918" s="41" t="str">
        <f>IF(AI918&lt;$BK$12,"Down","Up")</f>
        <v>Down</v>
      </c>
      <c r="AU918" s="4" t="str">
        <f>IF(AZ918=AZ919,IF(AZ918&gt;AZ917,AZ918&amp;"_O",""),AZ918&amp;"_C")</f>
        <v/>
      </c>
      <c r="AV918" s="7" t="str">
        <f>IF(RIGHT(AU918,1)="C",AX918/INDEX($AX$5:$AX$2729,MATCH(AZ918&amp;"_O",$AU$5:$AU$2729,0),1),"")</f>
        <v/>
      </c>
      <c r="AW918" s="38">
        <v>31961</v>
      </c>
      <c r="AX918" s="37">
        <v>304.92</v>
      </c>
      <c r="AY918" s="7">
        <f>AX918/AX917</f>
        <v>0.99270738377392886</v>
      </c>
      <c r="AZ918" s="4">
        <f>YEAR(AW918)</f>
        <v>1987</v>
      </c>
      <c r="BA918" s="2" t="s">
        <v>6</v>
      </c>
      <c r="BB918" s="12" t="str">
        <f>INDEX($CD$5:$CD$10,MATCH(BA918,$CC$5:$CC$10,0),1)</f>
        <v/>
      </c>
      <c r="BC918" s="12" t="str">
        <f>IF(AND(BB918="Y",AY918&gt;1),"Y","")</f>
        <v/>
      </c>
      <c r="BD918" s="12" t="str">
        <f>IF(AND(BB918="Y",AY918&lt;1),"Y","")</f>
        <v/>
      </c>
      <c r="BE918" s="12" t="str">
        <f>IF(AY918&gt;1,IF(AY917&gt;1,"Y",""),"")</f>
        <v/>
      </c>
      <c r="BF918" s="12" t="str">
        <f>IF(AY918&lt;1,IF(AY917&lt;1,"Y",""),"")</f>
        <v/>
      </c>
      <c r="BG918" s="2"/>
      <c r="BH918" s="2"/>
      <c r="BI918" s="2"/>
      <c r="BJ918" s="2"/>
      <c r="BK918" s="2"/>
      <c r="BL918" s="2"/>
      <c r="BM918" s="4" t="str">
        <f>IF(BR918=BR919,IF(BR918&gt;BR917,BR918&amp;"_O",""),BR918&amp;"_C")</f>
        <v/>
      </c>
      <c r="BN918" s="7" t="str">
        <f>IF(RIGHT(BM918,1)="C",BP918/INDEX($BP$5:$BP$2729,MATCH(BR918&amp;"_O",$BM$5:$BM$2729,0),1),"")</f>
        <v/>
      </c>
      <c r="BO918" s="38">
        <v>32360</v>
      </c>
      <c r="BP918" s="3">
        <v>387.7</v>
      </c>
      <c r="BQ918" s="7">
        <f>BP918/BP917</f>
        <v>1.0010327911179964</v>
      </c>
      <c r="BR918" s="4">
        <f>YEAR(BO918)</f>
        <v>1988</v>
      </c>
      <c r="BS918" s="2" t="s">
        <v>6</v>
      </c>
      <c r="BT918" s="12" t="str">
        <f>INDEX($CD$5:$CD$10,MATCH(BS918,$CC$5:$CC$10,0),1)</f>
        <v/>
      </c>
      <c r="BU918" s="12" t="str">
        <f>IF(AND(BT918="Y",BQ918&gt;1),"Y","")</f>
        <v/>
      </c>
      <c r="BV918" s="12" t="str">
        <f>IF(AND(BT918="Y",BQ918&lt;1),"Y","")</f>
        <v/>
      </c>
      <c r="BW918" s="12" t="str">
        <f>IF(BQ918&gt;1,IF(BQ917&gt;1,"Y",""),"")</f>
        <v/>
      </c>
      <c r="BX918" s="12" t="str">
        <f>IF(BQ918&lt;1,IF(BQ917&lt;1,"Y",""),"")</f>
        <v/>
      </c>
      <c r="BY918" s="2"/>
      <c r="BZ918" s="2"/>
      <c r="CA918" s="2"/>
    </row>
    <row r="919" spans="2:79">
      <c r="B919" s="4" t="str">
        <f>IF(G919=G920,IF(G919&gt;G918,G919&amp;"_O",""),G919&amp;"_C")</f>
        <v/>
      </c>
      <c r="C919" s="14">
        <f ca="1">RANDBETWEEN(0,1000)/1000</f>
        <v>0.624</v>
      </c>
      <c r="D919" s="16">
        <f>D918+1</f>
        <v>915</v>
      </c>
      <c r="E919" s="10">
        <f>ROUNDDOWN(D919/52,0)+1</f>
        <v>18</v>
      </c>
      <c r="F919" s="15">
        <f>F918+7</f>
        <v>51025</v>
      </c>
      <c r="G919" s="4">
        <f>YEAR(F919)</f>
        <v>2039</v>
      </c>
      <c r="H919" s="33">
        <v>7.0000000000000001E-3</v>
      </c>
      <c r="I919" s="33">
        <v>0.372</v>
      </c>
      <c r="J919" s="33">
        <v>5.8999999999999997E-2</v>
      </c>
      <c r="K919" s="16" t="str">
        <f>IF(M918&gt;1,"Up","Down")</f>
        <v>Up</v>
      </c>
      <c r="L919" s="16" t="str">
        <f>IF(K919="Up",IF(H919&lt;$BJ$7,"Up","Down"),IF(H919&lt;$BK$7,"Down","Up"))</f>
        <v>Up</v>
      </c>
      <c r="M919" s="17">
        <f>IF(L919="Up",INDEX($AK$5:$AK$1005,MATCH(I919,$AI$5:$AI$1005,0),1),INDEX($AL$5:$AL$1005,MATCH(J919,$AI$5:$AI$1005,0),1))</f>
        <v>1.0088285146450517</v>
      </c>
      <c r="N919" s="16" t="str">
        <f>IF(P918&gt;1,"Up","Down")</f>
        <v>Up</v>
      </c>
      <c r="O919" s="16" t="str">
        <f>IF(N919="Up",IF(H919&lt;$BJ$12,"Up","Down"),IF(H919&lt;$BK$12,"Down","Up"))</f>
        <v>Up</v>
      </c>
      <c r="P919" s="17">
        <f>IF(O919="Up",INDEX($AP$5:$AP$1005,MATCH(I919,$AI$5:$AI$1005,0),1),INDEX($AQ$5:$AQ$1005,MATCH(J919,$AI$5:$AI$1005,0),1))</f>
        <v>1.0125867090347742</v>
      </c>
      <c r="Q919" s="19">
        <f>T918</f>
        <v>102845.15754894711</v>
      </c>
      <c r="R919" s="19">
        <f>INDEX(model!$S$5:$S$35,MATCH(G919,model!$Q$5:$Q$35,0),1)*model!$O$5</f>
        <v>0</v>
      </c>
      <c r="S919" s="19">
        <f>IF(RIGHT(B919,1)="C",T918*INDEX(model!$T$5:$T$35,MATCH(G919,model!$Q$5:$Q$35,0),1),0)</f>
        <v>0</v>
      </c>
      <c r="T919" s="19">
        <f>(Q919+R919-S919)*M919</f>
        <v>103753.12752854064</v>
      </c>
      <c r="U919" s="19">
        <f>X918</f>
        <v>184854.22031395146</v>
      </c>
      <c r="V919" s="19">
        <f>INDEX(model!$S$5:$S$35,MATCH(G919,model!$Q$5:$Q$35,0),1)*model!$O$6</f>
        <v>0</v>
      </c>
      <c r="W919" s="19">
        <f>IF(RIGHT(B919,1)="C",X918*INDEX(model!$T$5:$T$35,MATCH(G919,model!$Q$5:$Q$35,0),1),0)</f>
        <v>0</v>
      </c>
      <c r="X919" s="19">
        <f>(U919+V919-W919)*P919</f>
        <v>187180.92659889322</v>
      </c>
      <c r="Y919" s="19"/>
      <c r="Z919" s="36" t="str">
        <f>K919&amp;L919</f>
        <v>UpUp</v>
      </c>
      <c r="AA919" s="36" t="str">
        <f>N919&amp;O919</f>
        <v>UpUp</v>
      </c>
      <c r="AB919" s="19"/>
      <c r="AC919" s="19"/>
      <c r="AD919" s="19"/>
      <c r="AE919" s="19"/>
      <c r="AI919" s="18">
        <f>ROUND(AI918-0.001,3)</f>
        <v>8.5999999999999993E-2</v>
      </c>
      <c r="AJ919" s="9">
        <f t="array" ref="AJ919">PERCENTILE(IF($BB$5:$BB$2729="Y",$AY$5:$AY$2729),$AI919)</f>
        <v>0.97488397263590865</v>
      </c>
      <c r="AK919" s="9">
        <f t="array" ref="AK919">PERCENTILE(IF($BC$5:$BC$2729="Y",$AY$5:$AY$2729),$AI919)</f>
        <v>1.0019638933038049</v>
      </c>
      <c r="AL919" s="9">
        <f t="array" ref="AL919">PERCENTILE(IF($BD$5:$BD$2729="Y",$AY$5:$AY$2729),$AI919)</f>
        <v>0.95976048774545475</v>
      </c>
      <c r="AM919" s="41" t="str">
        <f>IF(AI919&lt;$BJ$7,"Up","Down")</f>
        <v>Up</v>
      </c>
      <c r="AN919" s="41" t="str">
        <f>IF(AI919&lt;$BK$7,"Down","Up")</f>
        <v>Down</v>
      </c>
      <c r="AO919" s="9">
        <f t="array" ref="AO919">PERCENTILE(IF($BT$5:$BT$2729="Y",$BQ$5:$BQ$2729),$AI919)</f>
        <v>0.96439029752433736</v>
      </c>
      <c r="AP919" s="9">
        <f t="array" ref="AP919">PERCENTILE(IF($BU$5:$BU$2729="Y",$BQ$5:$BQ$2729),$AI919)</f>
        <v>1.0028725194025092</v>
      </c>
      <c r="AQ919" s="9">
        <f t="array" ref="AQ919">PERCENTILE(IF($BV$5:$BV$2729="Y",$BQ$5:$BQ$2729),$AI919)</f>
        <v>0.94735246026736764</v>
      </c>
      <c r="AR919" s="41" t="str">
        <f>IF(AI919&lt;$BJ$12,"Up","Down")</f>
        <v>Up</v>
      </c>
      <c r="AS919" s="41" t="str">
        <f>IF(AI919&lt;$BK$12,"Down","Up")</f>
        <v>Down</v>
      </c>
      <c r="AU919" s="4" t="str">
        <f>IF(AZ919=AZ920,IF(AZ919&gt;AZ918,AZ919&amp;"_O",""),AZ919&amp;"_C")</f>
        <v/>
      </c>
      <c r="AV919" s="7" t="str">
        <f>IF(RIGHT(AU919,1)="C",AX919/INDEX($AX$5:$AX$2729,MATCH(AZ919&amp;"_O",$AU$5:$AU$2729,0),1),"")</f>
        <v/>
      </c>
      <c r="AW919" s="38">
        <v>31968</v>
      </c>
      <c r="AX919" s="37">
        <v>308.37</v>
      </c>
      <c r="AY919" s="7">
        <f>AX919/AX918</f>
        <v>1.0113144431326249</v>
      </c>
      <c r="AZ919" s="4">
        <f>YEAR(AW919)</f>
        <v>1987</v>
      </c>
      <c r="BA919" s="2" t="s">
        <v>6</v>
      </c>
      <c r="BB919" s="12" t="str">
        <f>INDEX($CD$5:$CD$10,MATCH(BA919,$CC$5:$CC$10,0),1)</f>
        <v/>
      </c>
      <c r="BC919" s="12" t="str">
        <f>IF(AND(BB919="Y",AY919&gt;1),"Y","")</f>
        <v/>
      </c>
      <c r="BD919" s="12" t="str">
        <f>IF(AND(BB919="Y",AY919&lt;1),"Y","")</f>
        <v/>
      </c>
      <c r="BE919" s="12" t="str">
        <f>IF(AY919&gt;1,IF(AY918&gt;1,"Y",""),"")</f>
        <v/>
      </c>
      <c r="BF919" s="12" t="str">
        <f>IF(AY919&lt;1,IF(AY918&lt;1,"Y",""),"")</f>
        <v/>
      </c>
      <c r="BG919" s="2"/>
      <c r="BH919" s="2"/>
      <c r="BI919" s="2"/>
      <c r="BJ919" s="2"/>
      <c r="BK919" s="2"/>
      <c r="BL919" s="2"/>
      <c r="BM919" s="4" t="str">
        <f>IF(BR919=BR920,IF(BR919&gt;BR918,BR919&amp;"_O",""),BR919&amp;"_C")</f>
        <v/>
      </c>
      <c r="BN919" s="7" t="str">
        <f>IF(RIGHT(BM919,1)="C",BP919/INDEX($BP$5:$BP$2729,MATCH(BR919&amp;"_O",$BM$5:$BM$2729,0),1),"")</f>
        <v/>
      </c>
      <c r="BO919" s="38">
        <v>32367</v>
      </c>
      <c r="BP919" s="3">
        <v>379</v>
      </c>
      <c r="BQ919" s="7">
        <f>BP919/BP918</f>
        <v>0.97755996904823317</v>
      </c>
      <c r="BR919" s="4">
        <f>YEAR(BO919)</f>
        <v>1988</v>
      </c>
      <c r="BS919" s="2" t="s">
        <v>6</v>
      </c>
      <c r="BT919" s="12" t="str">
        <f>INDEX($CD$5:$CD$10,MATCH(BS919,$CC$5:$CC$10,0),1)</f>
        <v/>
      </c>
      <c r="BU919" s="12" t="str">
        <f>IF(AND(BT919="Y",BQ919&gt;1),"Y","")</f>
        <v/>
      </c>
      <c r="BV919" s="12" t="str">
        <f>IF(AND(BT919="Y",BQ919&lt;1),"Y","")</f>
        <v/>
      </c>
      <c r="BW919" s="12" t="str">
        <f>IF(BQ919&gt;1,IF(BQ918&gt;1,"Y",""),"")</f>
        <v/>
      </c>
      <c r="BX919" s="12" t="str">
        <f>IF(BQ919&lt;1,IF(BQ918&lt;1,"Y",""),"")</f>
        <v/>
      </c>
      <c r="BY919" s="2"/>
      <c r="BZ919" s="2"/>
      <c r="CA919" s="2"/>
    </row>
    <row r="920" spans="2:79">
      <c r="B920" s="4" t="str">
        <f>IF(G920=G921,IF(G920&gt;G919,G920&amp;"_O",""),G920&amp;"_C")</f>
        <v/>
      </c>
      <c r="C920" s="14">
        <f ca="1">RANDBETWEEN(0,1000)/1000</f>
        <v>0.47799999999999998</v>
      </c>
      <c r="D920" s="16">
        <f>D919+1</f>
        <v>916</v>
      </c>
      <c r="E920" s="10">
        <f>ROUNDDOWN(D920/52,0)+1</f>
        <v>18</v>
      </c>
      <c r="F920" s="15">
        <f>F919+7</f>
        <v>51032</v>
      </c>
      <c r="G920" s="4">
        <f>YEAR(F920)</f>
        <v>2039</v>
      </c>
      <c r="H920" s="33">
        <v>0.91600000000000004</v>
      </c>
      <c r="I920" s="33">
        <v>0.77100000000000002</v>
      </c>
      <c r="J920" s="33">
        <v>0.14399999999999999</v>
      </c>
      <c r="K920" s="16" t="str">
        <f>IF(M919&gt;1,"Up","Down")</f>
        <v>Up</v>
      </c>
      <c r="L920" s="16" t="str">
        <f>IF(K920="Up",IF(H920&lt;$BJ$7,"Up","Down"),IF(H920&lt;$BK$7,"Down","Up"))</f>
        <v>Down</v>
      </c>
      <c r="M920" s="17">
        <f>IF(L920="Up",INDEX($AK$5:$AK$1005,MATCH(I920,$AI$5:$AI$1005,0),1),INDEX($AL$5:$AL$1005,MATCH(J920,$AI$5:$AI$1005,0),1))</f>
        <v>0.96959108817495232</v>
      </c>
      <c r="N920" s="16" t="str">
        <f>IF(P919&gt;1,"Up","Down")</f>
        <v>Up</v>
      </c>
      <c r="O920" s="16" t="str">
        <f>IF(N920="Up",IF(H920&lt;$BJ$12,"Up","Down"),IF(H920&lt;$BK$12,"Down","Up"))</f>
        <v>Down</v>
      </c>
      <c r="P920" s="17">
        <f>IF(O920="Up",INDEX($AP$5:$AP$1005,MATCH(I920,$AI$5:$AI$1005,0),1),INDEX($AQ$5:$AQ$1005,MATCH(J920,$AI$5:$AI$1005,0),1))</f>
        <v>0.95739820957215116</v>
      </c>
      <c r="Q920" s="19">
        <f>T919</f>
        <v>103753.12752854064</v>
      </c>
      <c r="R920" s="19">
        <f>INDEX(model!$S$5:$S$35,MATCH(G920,model!$Q$5:$Q$35,0),1)*model!$O$5</f>
        <v>0</v>
      </c>
      <c r="S920" s="19">
        <f>IF(RIGHT(B920,1)="C",T919*INDEX(model!$T$5:$T$35,MATCH(G920,model!$Q$5:$Q$35,0),1),0)</f>
        <v>0</v>
      </c>
      <c r="T920" s="19">
        <f>(Q920+R920-S920)*M920</f>
        <v>100598.10782195232</v>
      </c>
      <c r="U920" s="19">
        <f>X919</f>
        <v>187180.92659889322</v>
      </c>
      <c r="V920" s="19">
        <f>INDEX(model!$S$5:$S$35,MATCH(G920,model!$Q$5:$Q$35,0),1)*model!$O$6</f>
        <v>0</v>
      </c>
      <c r="W920" s="19">
        <f>IF(RIGHT(B920,1)="C",X919*INDEX(model!$T$5:$T$35,MATCH(G920,model!$Q$5:$Q$35,0),1),0)</f>
        <v>0</v>
      </c>
      <c r="X920" s="19">
        <f>(U920+V920-W920)*P920</f>
        <v>179206.68399183662</v>
      </c>
      <c r="Y920" s="19"/>
      <c r="Z920" s="36" t="str">
        <f>K920&amp;L920</f>
        <v>UpDown</v>
      </c>
      <c r="AA920" s="36" t="str">
        <f>N920&amp;O920</f>
        <v>UpDown</v>
      </c>
      <c r="AB920" s="19"/>
      <c r="AC920" s="19"/>
      <c r="AD920" s="19"/>
      <c r="AE920" s="19"/>
      <c r="AI920" s="18">
        <f>ROUND(AI919-0.001,3)</f>
        <v>8.5000000000000006E-2</v>
      </c>
      <c r="AJ920" s="9">
        <f t="array" ref="AJ920">PERCENTILE(IF($BB$5:$BB$2729="Y",$AY$5:$AY$2729),$AI920)</f>
        <v>0.97430434263736587</v>
      </c>
      <c r="AK920" s="9">
        <f t="array" ref="AK920">PERCENTILE(IF($BC$5:$BC$2729="Y",$AY$5:$AY$2729),$AI920)</f>
        <v>1.0019440080283033</v>
      </c>
      <c r="AL920" s="9">
        <f t="array" ref="AL920">PERCENTILE(IF($BD$5:$BD$2729="Y",$AY$5:$AY$2729),$AI920)</f>
        <v>0.9596699077215326</v>
      </c>
      <c r="AM920" s="41" t="str">
        <f>IF(AI920&lt;$BJ$7,"Up","Down")</f>
        <v>Up</v>
      </c>
      <c r="AN920" s="41" t="str">
        <f>IF(AI920&lt;$BK$7,"Down","Up")</f>
        <v>Down</v>
      </c>
      <c r="AO920" s="9">
        <f t="array" ref="AO920">PERCENTILE(IF($BT$5:$BT$2729="Y",$BQ$5:$BQ$2729),$AI920)</f>
        <v>0.96421106171097026</v>
      </c>
      <c r="AP920" s="9">
        <f t="array" ref="AP920">PERCENTILE(IF($BU$5:$BU$2729="Y",$BQ$5:$BQ$2729),$AI920)</f>
        <v>1.0028490999041821</v>
      </c>
      <c r="AQ920" s="9">
        <f t="array" ref="AQ920">PERCENTILE(IF($BV$5:$BV$2729="Y",$BQ$5:$BQ$2729),$AI920)</f>
        <v>0.94718053442752737</v>
      </c>
      <c r="AR920" s="41" t="str">
        <f>IF(AI920&lt;$BJ$12,"Up","Down")</f>
        <v>Up</v>
      </c>
      <c r="AS920" s="41" t="str">
        <f>IF(AI920&lt;$BK$12,"Down","Up")</f>
        <v>Down</v>
      </c>
      <c r="AU920" s="4" t="str">
        <f>IF(AZ920=AZ921,IF(AZ920&gt;AZ919,AZ920&amp;"_O",""),AZ920&amp;"_C")</f>
        <v/>
      </c>
      <c r="AV920" s="7" t="str">
        <f>IF(RIGHT(AU920,1)="C",AX920/INDEX($AX$5:$AX$2729,MATCH(AZ920&amp;"_O",$AU$5:$AU$2729,0),1),"")</f>
        <v/>
      </c>
      <c r="AW920" s="38">
        <v>31975</v>
      </c>
      <c r="AX920" s="37">
        <v>314.58999999999997</v>
      </c>
      <c r="AY920" s="7">
        <f>AX920/AX919</f>
        <v>1.020170574310082</v>
      </c>
      <c r="AZ920" s="4">
        <f>YEAR(AW920)</f>
        <v>1987</v>
      </c>
      <c r="BA920" s="2" t="s">
        <v>6</v>
      </c>
      <c r="BB920" s="12" t="str">
        <f>INDEX($CD$5:$CD$10,MATCH(BA920,$CC$5:$CC$10,0),1)</f>
        <v/>
      </c>
      <c r="BC920" s="12" t="str">
        <f>IF(AND(BB920="Y",AY920&gt;1),"Y","")</f>
        <v/>
      </c>
      <c r="BD920" s="12" t="str">
        <f>IF(AND(BB920="Y",AY920&lt;1),"Y","")</f>
        <v/>
      </c>
      <c r="BE920" s="12" t="str">
        <f>IF(AY920&gt;1,IF(AY919&gt;1,"Y",""),"")</f>
        <v>Y</v>
      </c>
      <c r="BF920" s="12" t="str">
        <f>IF(AY920&lt;1,IF(AY919&lt;1,"Y",""),"")</f>
        <v/>
      </c>
      <c r="BG920" s="2"/>
      <c r="BH920" s="2"/>
      <c r="BI920" s="2"/>
      <c r="BJ920" s="2"/>
      <c r="BK920" s="2"/>
      <c r="BL920" s="2"/>
      <c r="BM920" s="4" t="str">
        <f>IF(BR920=BR921,IF(BR920&gt;BR919,BR920&amp;"_O",""),BR920&amp;"_C")</f>
        <v/>
      </c>
      <c r="BN920" s="7" t="str">
        <f>IF(RIGHT(BM920,1)="C",BP920/INDEX($BP$5:$BP$2729,MATCH(BR920&amp;"_O",$BM$5:$BM$2729,0),1),"")</f>
        <v/>
      </c>
      <c r="BO920" s="38">
        <v>32374</v>
      </c>
      <c r="BP920" s="3">
        <v>377.4</v>
      </c>
      <c r="BQ920" s="7">
        <f>BP920/BP919</f>
        <v>0.99577836411609488</v>
      </c>
      <c r="BR920" s="4">
        <f>YEAR(BO920)</f>
        <v>1988</v>
      </c>
      <c r="BS920" s="2" t="s">
        <v>6</v>
      </c>
      <c r="BT920" s="12" t="str">
        <f>INDEX($CD$5:$CD$10,MATCH(BS920,$CC$5:$CC$10,0),1)</f>
        <v/>
      </c>
      <c r="BU920" s="12" t="str">
        <f>IF(AND(BT920="Y",BQ920&gt;1),"Y","")</f>
        <v/>
      </c>
      <c r="BV920" s="12" t="str">
        <f>IF(AND(BT920="Y",BQ920&lt;1),"Y","")</f>
        <v/>
      </c>
      <c r="BW920" s="12" t="str">
        <f>IF(BQ920&gt;1,IF(BQ919&gt;1,"Y",""),"")</f>
        <v/>
      </c>
      <c r="BX920" s="12" t="str">
        <f>IF(BQ920&lt;1,IF(BQ919&lt;1,"Y",""),"")</f>
        <v>Y</v>
      </c>
      <c r="BY920" s="2"/>
      <c r="BZ920" s="2"/>
      <c r="CA920" s="2"/>
    </row>
    <row r="921" spans="2:79">
      <c r="B921" s="4" t="str">
        <f>IF(G921=G922,IF(G921&gt;G920,G921&amp;"_O",""),G921&amp;"_C")</f>
        <v/>
      </c>
      <c r="C921" s="14">
        <f ca="1">RANDBETWEEN(0,1000)/1000</f>
        <v>0.497</v>
      </c>
      <c r="D921" s="16">
        <f>D920+1</f>
        <v>917</v>
      </c>
      <c r="E921" s="10">
        <f>ROUNDDOWN(D921/52,0)+1</f>
        <v>18</v>
      </c>
      <c r="F921" s="15">
        <f>F920+7</f>
        <v>51039</v>
      </c>
      <c r="G921" s="4">
        <f>YEAR(F921)</f>
        <v>2039</v>
      </c>
      <c r="H921" s="33">
        <v>0.76900000000000002</v>
      </c>
      <c r="I921" s="33">
        <v>7.0999999999999994E-2</v>
      </c>
      <c r="J921" s="33">
        <v>1.0999999999999999E-2</v>
      </c>
      <c r="K921" s="16" t="str">
        <f>IF(M920&gt;1,"Up","Down")</f>
        <v>Down</v>
      </c>
      <c r="L921" s="16" t="str">
        <f>IF(K921="Up",IF(H921&lt;$BJ$7,"Up","Down"),IF(H921&lt;$BK$7,"Down","Up"))</f>
        <v>Up</v>
      </c>
      <c r="M921" s="17">
        <f>IF(L921="Up",INDEX($AK$5:$AK$1005,MATCH(I921,$AI$5:$AI$1005,0),1),INDEX($AL$5:$AL$1005,MATCH(J921,$AI$5:$AI$1005,0),1))</f>
        <v>1.0015893410316421</v>
      </c>
      <c r="N921" s="16" t="str">
        <f>IF(P920&gt;1,"Up","Down")</f>
        <v>Down</v>
      </c>
      <c r="O921" s="16" t="str">
        <f>IF(N921="Up",IF(H921&lt;$BJ$12,"Up","Down"),IF(H921&lt;$BK$12,"Down","Up"))</f>
        <v>Up</v>
      </c>
      <c r="P921" s="17">
        <f>IF(O921="Up",INDEX($AP$5:$AP$1005,MATCH(I921,$AI$5:$AI$1005,0),1),INDEX($AQ$5:$AQ$1005,MATCH(J921,$AI$5:$AI$1005,0),1))</f>
        <v>1.002395041721458</v>
      </c>
      <c r="Q921" s="19">
        <f>T920</f>
        <v>100598.10782195232</v>
      </c>
      <c r="R921" s="19">
        <f>INDEX(model!$S$5:$S$35,MATCH(G921,model!$Q$5:$Q$35,0),1)*model!$O$5</f>
        <v>0</v>
      </c>
      <c r="S921" s="19">
        <f>IF(RIGHT(B921,1)="C",T920*INDEX(model!$T$5:$T$35,MATCH(G921,model!$Q$5:$Q$35,0),1),0)</f>
        <v>0</v>
      </c>
      <c r="T921" s="19">
        <f>(Q921+R921-S921)*M921</f>
        <v>100757.9925224193</v>
      </c>
      <c r="U921" s="19">
        <f>X920</f>
        <v>179206.68399183662</v>
      </c>
      <c r="V921" s="19">
        <f>INDEX(model!$S$5:$S$35,MATCH(G921,model!$Q$5:$Q$35,0),1)*model!$O$6</f>
        <v>0</v>
      </c>
      <c r="W921" s="19">
        <f>IF(RIGHT(B921,1)="C",X920*INDEX(model!$T$5:$T$35,MATCH(G921,model!$Q$5:$Q$35,0),1),0)</f>
        <v>0</v>
      </c>
      <c r="X921" s="19">
        <f>(U921+V921-W921)*P921</f>
        <v>179635.8914767612</v>
      </c>
      <c r="Y921" s="19"/>
      <c r="Z921" s="36" t="str">
        <f>K921&amp;L921</f>
        <v>DownUp</v>
      </c>
      <c r="AA921" s="36" t="str">
        <f>N921&amp;O921</f>
        <v>DownUp</v>
      </c>
      <c r="AB921" s="19"/>
      <c r="AC921" s="19"/>
      <c r="AD921" s="19"/>
      <c r="AE921" s="19"/>
      <c r="AI921" s="18">
        <f>ROUND(AI920-0.001,3)</f>
        <v>8.4000000000000005E-2</v>
      </c>
      <c r="AJ921" s="9">
        <f t="array" ref="AJ921">PERCENTILE(IF($BB$5:$BB$2729="Y",$AY$5:$AY$2729),$AI921)</f>
        <v>0.97427917865839608</v>
      </c>
      <c r="AK921" s="9">
        <f t="array" ref="AK921">PERCENTILE(IF($BC$5:$BC$2729="Y",$AY$5:$AY$2729),$AI921)</f>
        <v>1.0019183268346998</v>
      </c>
      <c r="AL921" s="9">
        <f t="array" ref="AL921">PERCENTILE(IF($BD$5:$BD$2729="Y",$AY$5:$AY$2729),$AI921)</f>
        <v>0.95941778623160112</v>
      </c>
      <c r="AM921" s="41" t="str">
        <f>IF(AI921&lt;$BJ$7,"Up","Down")</f>
        <v>Up</v>
      </c>
      <c r="AN921" s="41" t="str">
        <f>IF(AI921&lt;$BK$7,"Down","Up")</f>
        <v>Down</v>
      </c>
      <c r="AO921" s="9">
        <f t="array" ref="AO921">PERCENTILE(IF($BT$5:$BT$2729="Y",$BQ$5:$BQ$2729),$AI921)</f>
        <v>0.96400185298298613</v>
      </c>
      <c r="AP921" s="9">
        <f t="array" ref="AP921">PERCENTILE(IF($BU$5:$BU$2729="Y",$BQ$5:$BQ$2729),$AI921)</f>
        <v>1.0028318236874825</v>
      </c>
      <c r="AQ921" s="9">
        <f t="array" ref="AQ921">PERCENTILE(IF($BV$5:$BV$2729="Y",$BQ$5:$BQ$2729),$AI921)</f>
        <v>0.94709060628421737</v>
      </c>
      <c r="AR921" s="41" t="str">
        <f>IF(AI921&lt;$BJ$12,"Up","Down")</f>
        <v>Up</v>
      </c>
      <c r="AS921" s="41" t="str">
        <f>IF(AI921&lt;$BK$12,"Down","Up")</f>
        <v>Down</v>
      </c>
      <c r="AU921" s="4" t="str">
        <f>IF(AZ921=AZ922,IF(AZ921&gt;AZ920,AZ921&amp;"_O",""),AZ921&amp;"_C")</f>
        <v/>
      </c>
      <c r="AV921" s="7" t="str">
        <f>IF(RIGHT(AU921,1)="C",AX921/INDEX($AX$5:$AX$2729,MATCH(AZ921&amp;"_O",$AU$5:$AU$2729,0),1),"")</f>
        <v/>
      </c>
      <c r="AW921" s="38">
        <v>31982</v>
      </c>
      <c r="AX921" s="37">
        <v>309.27</v>
      </c>
      <c r="AY921" s="7">
        <f>AX921/AX920</f>
        <v>0.983089100098541</v>
      </c>
      <c r="AZ921" s="4">
        <f>YEAR(AW921)</f>
        <v>1987</v>
      </c>
      <c r="BA921" s="2" t="s">
        <v>6</v>
      </c>
      <c r="BB921" s="12" t="str">
        <f>INDEX($CD$5:$CD$10,MATCH(BA921,$CC$5:$CC$10,0),1)</f>
        <v/>
      </c>
      <c r="BC921" s="12" t="str">
        <f>IF(AND(BB921="Y",AY921&gt;1),"Y","")</f>
        <v/>
      </c>
      <c r="BD921" s="12" t="str">
        <f>IF(AND(BB921="Y",AY921&lt;1),"Y","")</f>
        <v/>
      </c>
      <c r="BE921" s="12" t="str">
        <f>IF(AY921&gt;1,IF(AY920&gt;1,"Y",""),"")</f>
        <v/>
      </c>
      <c r="BF921" s="12" t="str">
        <f>IF(AY921&lt;1,IF(AY920&lt;1,"Y",""),"")</f>
        <v/>
      </c>
      <c r="BG921" s="2"/>
      <c r="BH921" s="2"/>
      <c r="BI921" s="2"/>
      <c r="BJ921" s="2"/>
      <c r="BK921" s="2"/>
      <c r="BL921" s="2"/>
      <c r="BM921" s="4" t="str">
        <f>IF(BR921=BR922,IF(BR921&gt;BR920,BR921&amp;"_O",""),BR921&amp;"_C")</f>
        <v/>
      </c>
      <c r="BN921" s="7" t="str">
        <f>IF(RIGHT(BM921,1)="C",BP921/INDEX($BP$5:$BP$2729,MATCH(BR921&amp;"_O",$BM$5:$BM$2729,0),1),"")</f>
        <v/>
      </c>
      <c r="BO921" s="38">
        <v>32381</v>
      </c>
      <c r="BP921" s="3">
        <v>374.4</v>
      </c>
      <c r="BQ921" s="7">
        <f>BP921/BP920</f>
        <v>0.99205087440381556</v>
      </c>
      <c r="BR921" s="4">
        <f>YEAR(BO921)</f>
        <v>1988</v>
      </c>
      <c r="BS921" s="2" t="s">
        <v>6</v>
      </c>
      <c r="BT921" s="12" t="str">
        <f>INDEX($CD$5:$CD$10,MATCH(BS921,$CC$5:$CC$10,0),1)</f>
        <v/>
      </c>
      <c r="BU921" s="12" t="str">
        <f>IF(AND(BT921="Y",BQ921&gt;1),"Y","")</f>
        <v/>
      </c>
      <c r="BV921" s="12" t="str">
        <f>IF(AND(BT921="Y",BQ921&lt;1),"Y","")</f>
        <v/>
      </c>
      <c r="BW921" s="12" t="str">
        <f>IF(BQ921&gt;1,IF(BQ920&gt;1,"Y",""),"")</f>
        <v/>
      </c>
      <c r="BX921" s="12" t="str">
        <f>IF(BQ921&lt;1,IF(BQ920&lt;1,"Y",""),"")</f>
        <v>Y</v>
      </c>
      <c r="BY921" s="2"/>
      <c r="BZ921" s="2"/>
      <c r="CA921" s="2"/>
    </row>
    <row r="922" spans="2:79">
      <c r="B922" s="4" t="str">
        <f>IF(G922=G923,IF(G922&gt;G921,G922&amp;"_O",""),G922&amp;"_C")</f>
        <v/>
      </c>
      <c r="C922" s="14">
        <f ca="1">RANDBETWEEN(0,1000)/1000</f>
        <v>0.43099999999999999</v>
      </c>
      <c r="D922" s="16">
        <f>D921+1</f>
        <v>918</v>
      </c>
      <c r="E922" s="10">
        <f>ROUNDDOWN(D922/52,0)+1</f>
        <v>18</v>
      </c>
      <c r="F922" s="15">
        <f>F921+7</f>
        <v>51046</v>
      </c>
      <c r="G922" s="4">
        <f>YEAR(F922)</f>
        <v>2039</v>
      </c>
      <c r="H922" s="33">
        <v>0.65700000000000003</v>
      </c>
      <c r="I922" s="33">
        <v>0.248</v>
      </c>
      <c r="J922" s="33">
        <v>1.7000000000000001E-2</v>
      </c>
      <c r="K922" s="16" t="str">
        <f>IF(M921&gt;1,"Up","Down")</f>
        <v>Up</v>
      </c>
      <c r="L922" s="16" t="str">
        <f>IF(K922="Up",IF(H922&lt;$BJ$7,"Up","Down"),IF(H922&lt;$BK$7,"Down","Up"))</f>
        <v>Down</v>
      </c>
      <c r="M922" s="17">
        <f>IF(L922="Up",INDEX($AK$5:$AK$1005,MATCH(I922,$AI$5:$AI$1005,0),1),INDEX($AL$5:$AL$1005,MATCH(J922,$AI$5:$AI$1005,0),1))</f>
        <v>0.93797549851113715</v>
      </c>
      <c r="N922" s="16" t="str">
        <f>IF(P921&gt;1,"Up","Down")</f>
        <v>Up</v>
      </c>
      <c r="O922" s="16" t="str">
        <f>IF(N922="Up",IF(H922&lt;$BJ$12,"Up","Down"),IF(H922&lt;$BK$12,"Down","Up"))</f>
        <v>Down</v>
      </c>
      <c r="P922" s="17">
        <f>IF(O922="Up",INDEX($AP$5:$AP$1005,MATCH(I922,$AI$5:$AI$1005,0),1),INDEX($AQ$5:$AQ$1005,MATCH(J922,$AI$5:$AI$1005,0),1))</f>
        <v>0.91937546679692572</v>
      </c>
      <c r="Q922" s="19">
        <f>T921</f>
        <v>100757.9925224193</v>
      </c>
      <c r="R922" s="19">
        <f>INDEX(model!$S$5:$S$35,MATCH(G922,model!$Q$5:$Q$35,0),1)*model!$O$5</f>
        <v>0</v>
      </c>
      <c r="S922" s="19">
        <f>IF(RIGHT(B922,1)="C",T921*INDEX(model!$T$5:$T$35,MATCH(G922,model!$Q$5:$Q$35,0),1),0)</f>
        <v>0</v>
      </c>
      <c r="T922" s="19">
        <f>(Q922+R922-S922)*M922</f>
        <v>94508.528265197674</v>
      </c>
      <c r="U922" s="19">
        <f>X921</f>
        <v>179635.8914767612</v>
      </c>
      <c r="V922" s="19">
        <f>INDEX(model!$S$5:$S$35,MATCH(G922,model!$Q$5:$Q$35,0),1)*model!$O$6</f>
        <v>0</v>
      </c>
      <c r="W922" s="19">
        <f>IF(RIGHT(B922,1)="C",X921*INDEX(model!$T$5:$T$35,MATCH(G922,model!$Q$5:$Q$35,0),1),0)</f>
        <v>0</v>
      </c>
      <c r="X922" s="19">
        <f>(U922+V922-W922)*P922</f>
        <v>165152.83157992922</v>
      </c>
      <c r="Y922" s="19"/>
      <c r="Z922" s="36" t="str">
        <f>K922&amp;L922</f>
        <v>UpDown</v>
      </c>
      <c r="AA922" s="36" t="str">
        <f>N922&amp;O922</f>
        <v>UpDown</v>
      </c>
      <c r="AB922" s="19"/>
      <c r="AC922" s="19"/>
      <c r="AD922" s="19"/>
      <c r="AE922" s="19"/>
      <c r="AI922" s="18">
        <f>ROUND(AI921-0.001,3)</f>
        <v>8.3000000000000004E-2</v>
      </c>
      <c r="AJ922" s="9">
        <f t="array" ref="AJ922">PERCENTILE(IF($BB$5:$BB$2729="Y",$AY$5:$AY$2729),$AI922)</f>
        <v>0.97408552547694272</v>
      </c>
      <c r="AK922" s="9">
        <f t="array" ref="AK922">PERCENTILE(IF($BC$5:$BC$2729="Y",$AY$5:$AY$2729),$AI922)</f>
        <v>1.0019048887697204</v>
      </c>
      <c r="AL922" s="9">
        <f t="array" ref="AL922">PERCENTILE(IF($BD$5:$BD$2729="Y",$AY$5:$AY$2729),$AI922)</f>
        <v>0.95916263077931052</v>
      </c>
      <c r="AM922" s="41" t="str">
        <f>IF(AI922&lt;$BJ$7,"Up","Down")</f>
        <v>Up</v>
      </c>
      <c r="AN922" s="41" t="str">
        <f>IF(AI922&lt;$BK$7,"Down","Up")</f>
        <v>Down</v>
      </c>
      <c r="AO922" s="9">
        <f t="array" ref="AO922">PERCENTILE(IF($BT$5:$BT$2729="Y",$BQ$5:$BQ$2729),$AI922)</f>
        <v>0.96386713878822761</v>
      </c>
      <c r="AP922" s="9">
        <f t="array" ref="AP922">PERCENTILE(IF($BU$5:$BU$2729="Y",$BQ$5:$BQ$2729),$AI922)</f>
        <v>1.0028099568201307</v>
      </c>
      <c r="AQ922" s="9">
        <f t="array" ref="AQ922">PERCENTILE(IF($BV$5:$BV$2729="Y",$BQ$5:$BQ$2729),$AI922)</f>
        <v>0.94695268995143966</v>
      </c>
      <c r="AR922" s="41" t="str">
        <f>IF(AI922&lt;$BJ$12,"Up","Down")</f>
        <v>Up</v>
      </c>
      <c r="AS922" s="41" t="str">
        <f>IF(AI922&lt;$BK$12,"Down","Up")</f>
        <v>Down</v>
      </c>
      <c r="AU922" s="4" t="str">
        <f>IF(AZ922=AZ923,IF(AZ922&gt;AZ921,AZ922&amp;"_O",""),AZ922&amp;"_C")</f>
        <v/>
      </c>
      <c r="AV922" s="7" t="str">
        <f>IF(RIGHT(AU922,1)="C",AX922/INDEX($AX$5:$AX$2729,MATCH(AZ922&amp;"_O",$AU$5:$AU$2729,0),1),"")</f>
        <v/>
      </c>
      <c r="AW922" s="38">
        <v>31989</v>
      </c>
      <c r="AX922" s="37">
        <v>318.66000000000003</v>
      </c>
      <c r="AY922" s="7">
        <f>AX922/AX921</f>
        <v>1.030361819769134</v>
      </c>
      <c r="AZ922" s="4">
        <f>YEAR(AW922)</f>
        <v>1987</v>
      </c>
      <c r="BA922" s="2" t="s">
        <v>6</v>
      </c>
      <c r="BB922" s="12" t="str">
        <f>INDEX($CD$5:$CD$10,MATCH(BA922,$CC$5:$CC$10,0),1)</f>
        <v/>
      </c>
      <c r="BC922" s="12" t="str">
        <f>IF(AND(BB922="Y",AY922&gt;1),"Y","")</f>
        <v/>
      </c>
      <c r="BD922" s="12" t="str">
        <f>IF(AND(BB922="Y",AY922&lt;1),"Y","")</f>
        <v/>
      </c>
      <c r="BE922" s="12" t="str">
        <f>IF(AY922&gt;1,IF(AY921&gt;1,"Y",""),"")</f>
        <v/>
      </c>
      <c r="BF922" s="12" t="str">
        <f>IF(AY922&lt;1,IF(AY921&lt;1,"Y",""),"")</f>
        <v/>
      </c>
      <c r="BG922" s="2"/>
      <c r="BH922" s="2"/>
      <c r="BI922" s="2"/>
      <c r="BJ922" s="2"/>
      <c r="BK922" s="2"/>
      <c r="BL922" s="2"/>
      <c r="BM922" s="4" t="str">
        <f>IF(BR922=BR923,IF(BR922&gt;BR921,BR922&amp;"_O",""),BR922&amp;"_C")</f>
        <v/>
      </c>
      <c r="BN922" s="7" t="str">
        <f>IF(RIGHT(BM922,1)="C",BP922/INDEX($BP$5:$BP$2729,MATCH(BR922&amp;"_O",$BM$5:$BM$2729,0),1),"")</f>
        <v/>
      </c>
      <c r="BO922" s="38">
        <v>32388</v>
      </c>
      <c r="BP922" s="3">
        <v>376.5</v>
      </c>
      <c r="BQ922" s="7">
        <f>BP922/BP921</f>
        <v>1.0056089743589745</v>
      </c>
      <c r="BR922" s="4">
        <f>YEAR(BO922)</f>
        <v>1988</v>
      </c>
      <c r="BS922" s="2" t="s">
        <v>6</v>
      </c>
      <c r="BT922" s="12" t="str">
        <f>INDEX($CD$5:$CD$10,MATCH(BS922,$CC$5:$CC$10,0),1)</f>
        <v/>
      </c>
      <c r="BU922" s="12" t="str">
        <f>IF(AND(BT922="Y",BQ922&gt;1),"Y","")</f>
        <v/>
      </c>
      <c r="BV922" s="12" t="str">
        <f>IF(AND(BT922="Y",BQ922&lt;1),"Y","")</f>
        <v/>
      </c>
      <c r="BW922" s="12" t="str">
        <f>IF(BQ922&gt;1,IF(BQ921&gt;1,"Y",""),"")</f>
        <v/>
      </c>
      <c r="BX922" s="12" t="str">
        <f>IF(BQ922&lt;1,IF(BQ921&lt;1,"Y",""),"")</f>
        <v/>
      </c>
      <c r="BY922" s="2"/>
      <c r="BZ922" s="2"/>
      <c r="CA922" s="2"/>
    </row>
    <row r="923" spans="2:79">
      <c r="B923" s="4" t="str">
        <f>IF(G923=G924,IF(G923&gt;G922,G923&amp;"_O",""),G923&amp;"_C")</f>
        <v/>
      </c>
      <c r="C923" s="14">
        <f ca="1">RANDBETWEEN(0,1000)/1000</f>
        <v>0.20499999999999999</v>
      </c>
      <c r="D923" s="16">
        <f>D922+1</f>
        <v>919</v>
      </c>
      <c r="E923" s="10">
        <f>ROUNDDOWN(D923/52,0)+1</f>
        <v>18</v>
      </c>
      <c r="F923" s="15">
        <f>F922+7</f>
        <v>51053</v>
      </c>
      <c r="G923" s="4">
        <f>YEAR(F923)</f>
        <v>2039</v>
      </c>
      <c r="H923" s="33">
        <v>8.6999999999999994E-2</v>
      </c>
      <c r="I923" s="33">
        <v>0.46200000000000002</v>
      </c>
      <c r="J923" s="33">
        <v>0.64400000000000002</v>
      </c>
      <c r="K923" s="16" t="str">
        <f>IF(M922&gt;1,"Up","Down")</f>
        <v>Down</v>
      </c>
      <c r="L923" s="16" t="str">
        <f>IF(K923="Up",IF(H923&lt;$BJ$7,"Up","Down"),IF(H923&lt;$BK$7,"Down","Up"))</f>
        <v>Down</v>
      </c>
      <c r="M923" s="17">
        <f>IF(L923="Up",INDEX($AK$5:$AK$1005,MATCH(I923,$AI$5:$AI$1005,0),1),INDEX($AL$5:$AL$1005,MATCH(J923,$AI$5:$AI$1005,0),1))</f>
        <v>0.99172349844246221</v>
      </c>
      <c r="N923" s="16" t="str">
        <f>IF(P922&gt;1,"Up","Down")</f>
        <v>Down</v>
      </c>
      <c r="O923" s="16" t="str">
        <f>IF(N923="Up",IF(H923&lt;$BJ$12,"Up","Down"),IF(H923&lt;$BK$12,"Down","Up"))</f>
        <v>Down</v>
      </c>
      <c r="P923" s="17">
        <f>IF(O923="Up",INDEX($AP$5:$AP$1005,MATCH(I923,$AI$5:$AI$1005,0),1),INDEX($AQ$5:$AQ$1005,MATCH(J923,$AI$5:$AI$1005,0),1))</f>
        <v>0.99095212348408357</v>
      </c>
      <c r="Q923" s="19">
        <f>T922</f>
        <v>94508.528265197674</v>
      </c>
      <c r="R923" s="19">
        <f>INDEX(model!$S$5:$S$35,MATCH(G923,model!$Q$5:$Q$35,0),1)*model!$O$5</f>
        <v>0</v>
      </c>
      <c r="S923" s="19">
        <f>IF(RIGHT(B923,1)="C",T922*INDEX(model!$T$5:$T$35,MATCH(G923,model!$Q$5:$Q$35,0),1),0)</f>
        <v>0</v>
      </c>
      <c r="T923" s="19">
        <f>(Q923+R923-S923)*M923</f>
        <v>93726.328283810159</v>
      </c>
      <c r="U923" s="19">
        <f>X922</f>
        <v>165152.83157992922</v>
      </c>
      <c r="V923" s="19">
        <f>INDEX(model!$S$5:$S$35,MATCH(G923,model!$Q$5:$Q$35,0),1)*model!$O$6</f>
        <v>0</v>
      </c>
      <c r="W923" s="19">
        <f>IF(RIGHT(B923,1)="C",X922*INDEX(model!$T$5:$T$35,MATCH(G923,model!$Q$5:$Q$35,0),1),0)</f>
        <v>0</v>
      </c>
      <c r="X923" s="19">
        <f>(U923+V923-W923)*P923</f>
        <v>163658.54915354008</v>
      </c>
      <c r="Y923" s="19"/>
      <c r="Z923" s="36" t="str">
        <f>K923&amp;L923</f>
        <v>DownDown</v>
      </c>
      <c r="AA923" s="36" t="str">
        <f>N923&amp;O923</f>
        <v>DownDown</v>
      </c>
      <c r="AB923" s="19"/>
      <c r="AC923" s="19"/>
      <c r="AD923" s="19"/>
      <c r="AE923" s="19"/>
      <c r="AI923" s="18">
        <f>ROUND(AI922-0.001,3)</f>
        <v>8.2000000000000003E-2</v>
      </c>
      <c r="AJ923" s="9">
        <f t="array" ref="AJ923">PERCENTILE(IF($BB$5:$BB$2729="Y",$AY$5:$AY$2729),$AI923)</f>
        <v>0.97391879185779728</v>
      </c>
      <c r="AK923" s="9">
        <f t="array" ref="AK923">PERCENTILE(IF($BC$5:$BC$2729="Y",$AY$5:$AY$2729),$AI923)</f>
        <v>1.0018478590884949</v>
      </c>
      <c r="AL923" s="9">
        <f t="array" ref="AL923">PERCENTILE(IF($BD$5:$BD$2729="Y",$AY$5:$AY$2729),$AI923)</f>
        <v>0.95890802573588607</v>
      </c>
      <c r="AM923" s="41" t="str">
        <f>IF(AI923&lt;$BJ$7,"Up","Down")</f>
        <v>Up</v>
      </c>
      <c r="AN923" s="41" t="str">
        <f>IF(AI923&lt;$BK$7,"Down","Up")</f>
        <v>Down</v>
      </c>
      <c r="AO923" s="9">
        <f t="array" ref="AO923">PERCENTILE(IF($BT$5:$BT$2729="Y",$BQ$5:$BQ$2729),$AI923)</f>
        <v>0.96324145353963531</v>
      </c>
      <c r="AP923" s="9">
        <f t="array" ref="AP923">PERCENTILE(IF($BU$5:$BU$2729="Y",$BQ$5:$BQ$2729),$AI923)</f>
        <v>1.0027536344944996</v>
      </c>
      <c r="AQ923" s="9">
        <f t="array" ref="AQ923">PERCENTILE(IF($BV$5:$BV$2729="Y",$BQ$5:$BQ$2729),$AI923)</f>
        <v>0.94685762381692695</v>
      </c>
      <c r="AR923" s="41" t="str">
        <f>IF(AI923&lt;$BJ$12,"Up","Down")</f>
        <v>Up</v>
      </c>
      <c r="AS923" s="41" t="str">
        <f>IF(AI923&lt;$BK$12,"Down","Up")</f>
        <v>Down</v>
      </c>
      <c r="AU923" s="4" t="str">
        <f>IF(AZ923=AZ924,IF(AZ923&gt;AZ922,AZ923&amp;"_O",""),AZ923&amp;"_C")</f>
        <v/>
      </c>
      <c r="AV923" s="7" t="str">
        <f>IF(RIGHT(AU923,1)="C",AX923/INDEX($AX$5:$AX$2729,MATCH(AZ923&amp;"_O",$AU$5:$AU$2729,0),1),"")</f>
        <v/>
      </c>
      <c r="AW923" s="38">
        <v>31996</v>
      </c>
      <c r="AX923" s="37">
        <v>323</v>
      </c>
      <c r="AY923" s="7">
        <f>AX923/AX922</f>
        <v>1.0136195317893679</v>
      </c>
      <c r="AZ923" s="4">
        <f>YEAR(AW923)</f>
        <v>1987</v>
      </c>
      <c r="BA923" s="2" t="s">
        <v>6</v>
      </c>
      <c r="BB923" s="12" t="str">
        <f>INDEX($CD$5:$CD$10,MATCH(BA923,$CC$5:$CC$10,0),1)</f>
        <v/>
      </c>
      <c r="BC923" s="12" t="str">
        <f>IF(AND(BB923="Y",AY923&gt;1),"Y","")</f>
        <v/>
      </c>
      <c r="BD923" s="12" t="str">
        <f>IF(AND(BB923="Y",AY923&lt;1),"Y","")</f>
        <v/>
      </c>
      <c r="BE923" s="12" t="str">
        <f>IF(AY923&gt;1,IF(AY922&gt;1,"Y",""),"")</f>
        <v>Y</v>
      </c>
      <c r="BF923" s="12" t="str">
        <f>IF(AY923&lt;1,IF(AY922&lt;1,"Y",""),"")</f>
        <v/>
      </c>
      <c r="BG923" s="2"/>
      <c r="BH923" s="2"/>
      <c r="BI923" s="2"/>
      <c r="BJ923" s="2"/>
      <c r="BK923" s="2"/>
      <c r="BL923" s="2"/>
      <c r="BM923" s="4" t="str">
        <f>IF(BR923=BR924,IF(BR923&gt;BR922,BR923&amp;"_O",""),BR923&amp;"_C")</f>
        <v/>
      </c>
      <c r="BN923" s="7" t="str">
        <f>IF(RIGHT(BM923,1)="C",BP923/INDEX($BP$5:$BP$2729,MATCH(BR923&amp;"_O",$BM$5:$BM$2729,0),1),"")</f>
        <v/>
      </c>
      <c r="BO923" s="38">
        <v>32395</v>
      </c>
      <c r="BP923" s="3">
        <v>381.6</v>
      </c>
      <c r="BQ923" s="7">
        <f>BP923/BP922</f>
        <v>1.0135458167330678</v>
      </c>
      <c r="BR923" s="4">
        <f>YEAR(BO923)</f>
        <v>1988</v>
      </c>
      <c r="BS923" s="2" t="s">
        <v>6</v>
      </c>
      <c r="BT923" s="12" t="str">
        <f>INDEX($CD$5:$CD$10,MATCH(BS923,$CC$5:$CC$10,0),1)</f>
        <v/>
      </c>
      <c r="BU923" s="12" t="str">
        <f>IF(AND(BT923="Y",BQ923&gt;1),"Y","")</f>
        <v/>
      </c>
      <c r="BV923" s="12" t="str">
        <f>IF(AND(BT923="Y",BQ923&lt;1),"Y","")</f>
        <v/>
      </c>
      <c r="BW923" s="12" t="str">
        <f>IF(BQ923&gt;1,IF(BQ922&gt;1,"Y",""),"")</f>
        <v>Y</v>
      </c>
      <c r="BX923" s="12" t="str">
        <f>IF(BQ923&lt;1,IF(BQ922&lt;1,"Y",""),"")</f>
        <v/>
      </c>
      <c r="BY923" s="2"/>
      <c r="BZ923" s="2"/>
      <c r="CA923" s="2"/>
    </row>
    <row r="924" spans="2:79">
      <c r="B924" s="4" t="str">
        <f>IF(G924=G925,IF(G924&gt;G923,G924&amp;"_O",""),G924&amp;"_C")</f>
        <v/>
      </c>
      <c r="C924" s="14">
        <f ca="1">RANDBETWEEN(0,1000)/1000</f>
        <v>0.47599999999999998</v>
      </c>
      <c r="D924" s="16">
        <f>D923+1</f>
        <v>920</v>
      </c>
      <c r="E924" s="10">
        <f>ROUNDDOWN(D924/52,0)+1</f>
        <v>18</v>
      </c>
      <c r="F924" s="15">
        <f>F923+7</f>
        <v>51060</v>
      </c>
      <c r="G924" s="4">
        <f>YEAR(F924)</f>
        <v>2039</v>
      </c>
      <c r="H924" s="33">
        <v>0.19500000000000001</v>
      </c>
      <c r="I924" s="33">
        <v>0.04</v>
      </c>
      <c r="J924" s="33">
        <v>0.88300000000000001</v>
      </c>
      <c r="K924" s="16" t="str">
        <f>IF(M923&gt;1,"Up","Down")</f>
        <v>Down</v>
      </c>
      <c r="L924" s="16" t="str">
        <f>IF(K924="Up",IF(H924&lt;$BJ$7,"Up","Down"),IF(H924&lt;$BK$7,"Down","Up"))</f>
        <v>Down</v>
      </c>
      <c r="M924" s="17">
        <f>IF(L924="Up",INDEX($AK$5:$AK$1005,MATCH(I924,$AI$5:$AI$1005,0),1),INDEX($AL$5:$AL$1005,MATCH(J924,$AI$5:$AI$1005,0),1))</f>
        <v>0.99745349242231818</v>
      </c>
      <c r="N924" s="16" t="str">
        <f>IF(P923&gt;1,"Up","Down")</f>
        <v>Down</v>
      </c>
      <c r="O924" s="16" t="str">
        <f>IF(N924="Up",IF(H924&lt;$BJ$12,"Up","Down"),IF(H924&lt;$BK$12,"Down","Up"))</f>
        <v>Down</v>
      </c>
      <c r="P924" s="17">
        <f>IF(O924="Up",INDEX($AP$5:$AP$1005,MATCH(I924,$AI$5:$AI$1005,0),1),INDEX($AQ$5:$AQ$1005,MATCH(J924,$AI$5:$AI$1005,0),1))</f>
        <v>0.99710117333647152</v>
      </c>
      <c r="Q924" s="19">
        <f>T923</f>
        <v>93726.328283810159</v>
      </c>
      <c r="R924" s="19">
        <f>INDEX(model!$S$5:$S$35,MATCH(G924,model!$Q$5:$Q$35,0),1)*model!$O$5</f>
        <v>0</v>
      </c>
      <c r="S924" s="19">
        <f>IF(RIGHT(B924,1)="C",T923*INDEX(model!$T$5:$T$35,MATCH(G924,model!$Q$5:$Q$35,0),1),0)</f>
        <v>0</v>
      </c>
      <c r="T924" s="19">
        <f>(Q924+R924-S924)*M924</f>
        <v>93487.653478607142</v>
      </c>
      <c r="U924" s="19">
        <f>X923</f>
        <v>163658.54915354008</v>
      </c>
      <c r="V924" s="19">
        <f>INDEX(model!$S$5:$S$35,MATCH(G924,model!$Q$5:$Q$35,0),1)*model!$O$6</f>
        <v>0</v>
      </c>
      <c r="W924" s="19">
        <f>IF(RIGHT(B924,1)="C",X923*INDEX(model!$T$5:$T$35,MATCH(G924,model!$Q$5:$Q$35,0),1),0)</f>
        <v>0</v>
      </c>
      <c r="X924" s="19">
        <f>(U924+V924-W924)*P924</f>
        <v>163184.13138753941</v>
      </c>
      <c r="Y924" s="19"/>
      <c r="Z924" s="36" t="str">
        <f>K924&amp;L924</f>
        <v>DownDown</v>
      </c>
      <c r="AA924" s="36" t="str">
        <f>N924&amp;O924</f>
        <v>DownDown</v>
      </c>
      <c r="AB924" s="19"/>
      <c r="AC924" s="19"/>
      <c r="AD924" s="19"/>
      <c r="AE924" s="19"/>
      <c r="AI924" s="18">
        <f>ROUND(AI923-0.001,3)</f>
        <v>8.1000000000000003E-2</v>
      </c>
      <c r="AJ924" s="9">
        <f t="array" ref="AJ924">PERCENTILE(IF($BB$5:$BB$2729="Y",$AY$5:$AY$2729),$AI924)</f>
        <v>0.9738490696899208</v>
      </c>
      <c r="AK924" s="9">
        <f t="array" ref="AK924">PERCENTILE(IF($BC$5:$BC$2729="Y",$AY$5:$AY$2729),$AI924)</f>
        <v>1.0017449733347046</v>
      </c>
      <c r="AL924" s="9">
        <f t="array" ref="AL924">PERCENTILE(IF($BD$5:$BD$2729="Y",$AY$5:$AY$2729),$AI924)</f>
        <v>0.95811442731439811</v>
      </c>
      <c r="AM924" s="41" t="str">
        <f>IF(AI924&lt;$BJ$7,"Up","Down")</f>
        <v>Up</v>
      </c>
      <c r="AN924" s="41" t="str">
        <f>IF(AI924&lt;$BK$7,"Down","Up")</f>
        <v>Down</v>
      </c>
      <c r="AO924" s="9">
        <f t="array" ref="AO924">PERCENTILE(IF($BT$5:$BT$2729="Y",$BQ$5:$BQ$2729),$AI924)</f>
        <v>0.96280371637466233</v>
      </c>
      <c r="AP924" s="9">
        <f t="array" ref="AP924">PERCENTILE(IF($BU$5:$BU$2729="Y",$BQ$5:$BQ$2729),$AI924)</f>
        <v>1.0027318836401764</v>
      </c>
      <c r="AQ924" s="9">
        <f t="array" ref="AQ924">PERCENTILE(IF($BV$5:$BV$2729="Y",$BQ$5:$BQ$2729),$AI924)</f>
        <v>0.94659295231602314</v>
      </c>
      <c r="AR924" s="41" t="str">
        <f>IF(AI924&lt;$BJ$12,"Up","Down")</f>
        <v>Up</v>
      </c>
      <c r="AS924" s="41" t="str">
        <f>IF(AI924&lt;$BK$12,"Down","Up")</f>
        <v>Down</v>
      </c>
      <c r="AU924" s="4" t="str">
        <f>IF(AZ924=AZ925,IF(AZ924&gt;AZ923,AZ924&amp;"_O",""),AZ924&amp;"_C")</f>
        <v/>
      </c>
      <c r="AV924" s="7" t="str">
        <f>IF(RIGHT(AU924,1)="C",AX924/INDEX($AX$5:$AX$2729,MATCH(AZ924&amp;"_O",$AU$5:$AU$2729,0),1),"")</f>
        <v/>
      </c>
      <c r="AW924" s="38">
        <v>32003</v>
      </c>
      <c r="AX924" s="37">
        <v>333.99</v>
      </c>
      <c r="AY924" s="7">
        <f>AX924/AX923</f>
        <v>1.0340247678018577</v>
      </c>
      <c r="AZ924" s="4">
        <f>YEAR(AW924)</f>
        <v>1987</v>
      </c>
      <c r="BA924" s="2" t="s">
        <v>6</v>
      </c>
      <c r="BB924" s="12" t="str">
        <f>INDEX($CD$5:$CD$10,MATCH(BA924,$CC$5:$CC$10,0),1)</f>
        <v/>
      </c>
      <c r="BC924" s="12" t="str">
        <f>IF(AND(BB924="Y",AY924&gt;1),"Y","")</f>
        <v/>
      </c>
      <c r="BD924" s="12" t="str">
        <f>IF(AND(BB924="Y",AY924&lt;1),"Y","")</f>
        <v/>
      </c>
      <c r="BE924" s="12" t="str">
        <f>IF(AY924&gt;1,IF(AY923&gt;1,"Y",""),"")</f>
        <v>Y</v>
      </c>
      <c r="BF924" s="12" t="str">
        <f>IF(AY924&lt;1,IF(AY923&lt;1,"Y",""),"")</f>
        <v/>
      </c>
      <c r="BG924" s="2"/>
      <c r="BH924" s="2"/>
      <c r="BI924" s="2"/>
      <c r="BJ924" s="2"/>
      <c r="BK924" s="2"/>
      <c r="BL924" s="2"/>
      <c r="BM924" s="4" t="str">
        <f>IF(BR924=BR925,IF(BR924&gt;BR923,BR924&amp;"_O",""),BR924&amp;"_C")</f>
        <v/>
      </c>
      <c r="BN924" s="7" t="str">
        <f>IF(RIGHT(BM924,1)="C",BP924/INDEX($BP$5:$BP$2729,MATCH(BR924&amp;"_O",$BM$5:$BM$2729,0),1),"")</f>
        <v/>
      </c>
      <c r="BO924" s="38">
        <v>32402</v>
      </c>
      <c r="BP924" s="3">
        <v>383.9</v>
      </c>
      <c r="BQ924" s="7">
        <f>BP924/BP923</f>
        <v>1.0060272536687629</v>
      </c>
      <c r="BR924" s="4">
        <f>YEAR(BO924)</f>
        <v>1988</v>
      </c>
      <c r="BS924" s="2" t="s">
        <v>6</v>
      </c>
      <c r="BT924" s="12" t="str">
        <f>INDEX($CD$5:$CD$10,MATCH(BS924,$CC$5:$CC$10,0),1)</f>
        <v/>
      </c>
      <c r="BU924" s="12" t="str">
        <f>IF(AND(BT924="Y",BQ924&gt;1),"Y","")</f>
        <v/>
      </c>
      <c r="BV924" s="12" t="str">
        <f>IF(AND(BT924="Y",BQ924&lt;1),"Y","")</f>
        <v/>
      </c>
      <c r="BW924" s="12" t="str">
        <f>IF(BQ924&gt;1,IF(BQ923&gt;1,"Y",""),"")</f>
        <v>Y</v>
      </c>
      <c r="BX924" s="12" t="str">
        <f>IF(BQ924&lt;1,IF(BQ923&lt;1,"Y",""),"")</f>
        <v/>
      </c>
      <c r="BY924" s="2"/>
      <c r="BZ924" s="2"/>
      <c r="CA924" s="2"/>
    </row>
    <row r="925" spans="2:79">
      <c r="B925" s="4" t="str">
        <f>IF(G925=G926,IF(G925&gt;G924,G925&amp;"_O",""),G925&amp;"_C")</f>
        <v/>
      </c>
      <c r="C925" s="14">
        <f ca="1">RANDBETWEEN(0,1000)/1000</f>
        <v>0.46700000000000003</v>
      </c>
      <c r="D925" s="16">
        <f>D924+1</f>
        <v>921</v>
      </c>
      <c r="E925" s="10">
        <f>ROUNDDOWN(D925/52,0)+1</f>
        <v>18</v>
      </c>
      <c r="F925" s="15">
        <f>F924+7</f>
        <v>51067</v>
      </c>
      <c r="G925" s="4">
        <f>YEAR(F925)</f>
        <v>2039</v>
      </c>
      <c r="H925" s="33">
        <v>0.46700000000000003</v>
      </c>
      <c r="I925" s="33">
        <v>0.70099999999999996</v>
      </c>
      <c r="J925" s="33">
        <v>0.434</v>
      </c>
      <c r="K925" s="16" t="str">
        <f>IF(M924&gt;1,"Up","Down")</f>
        <v>Down</v>
      </c>
      <c r="L925" s="16" t="str">
        <f>IF(K925="Up",IF(H925&lt;$BJ$7,"Up","Down"),IF(H925&lt;$BK$7,"Down","Up"))</f>
        <v>Up</v>
      </c>
      <c r="M925" s="17">
        <f>IF(L925="Up",INDEX($AK$5:$AK$1005,MATCH(I925,$AI$5:$AI$1005,0),1),INDEX($AL$5:$AL$1005,MATCH(J925,$AI$5:$AI$1005,0),1))</f>
        <v>1.0185847542212736</v>
      </c>
      <c r="N925" s="16" t="str">
        <f>IF(P924&gt;1,"Up","Down")</f>
        <v>Down</v>
      </c>
      <c r="O925" s="16" t="str">
        <f>IF(N925="Up",IF(H925&lt;$BJ$12,"Up","Down"),IF(H925&lt;$BK$12,"Down","Up"))</f>
        <v>Up</v>
      </c>
      <c r="P925" s="17">
        <f>IF(O925="Up",INDEX($AP$5:$AP$1005,MATCH(I925,$AI$5:$AI$1005,0),1),INDEX($AQ$5:$AQ$1005,MATCH(J925,$AI$5:$AI$1005,0),1))</f>
        <v>1.0263936570372676</v>
      </c>
      <c r="Q925" s="19">
        <f>T924</f>
        <v>93487.653478607142</v>
      </c>
      <c r="R925" s="19">
        <f>INDEX(model!$S$5:$S$35,MATCH(G925,model!$Q$5:$Q$35,0),1)*model!$O$5</f>
        <v>0</v>
      </c>
      <c r="S925" s="19">
        <f>IF(RIGHT(B925,1)="C",T924*INDEX(model!$T$5:$T$35,MATCH(G925,model!$Q$5:$Q$35,0),1),0)</f>
        <v>0</v>
      </c>
      <c r="T925" s="19">
        <f>(Q925+R925-S925)*M925</f>
        <v>95225.098541230647</v>
      </c>
      <c r="U925" s="19">
        <f>X924</f>
        <v>163184.13138753941</v>
      </c>
      <c r="V925" s="19">
        <f>INDEX(model!$S$5:$S$35,MATCH(G925,model!$Q$5:$Q$35,0),1)*model!$O$6</f>
        <v>0</v>
      </c>
      <c r="W925" s="19">
        <f>IF(RIGHT(B925,1)="C",X924*INDEX(model!$T$5:$T$35,MATCH(G925,model!$Q$5:$Q$35,0),1),0)</f>
        <v>0</v>
      </c>
      <c r="X925" s="19">
        <f>(U925+V925-W925)*P925</f>
        <v>167491.15738530655</v>
      </c>
      <c r="Y925" s="19"/>
      <c r="Z925" s="36" t="str">
        <f>K925&amp;L925</f>
        <v>DownUp</v>
      </c>
      <c r="AA925" s="36" t="str">
        <f>N925&amp;O925</f>
        <v>DownUp</v>
      </c>
      <c r="AB925" s="19"/>
      <c r="AC925" s="19"/>
      <c r="AD925" s="19"/>
      <c r="AE925" s="19"/>
      <c r="AI925" s="18">
        <f>ROUND(AI924-0.001,3)</f>
        <v>0.08</v>
      </c>
      <c r="AJ925" s="9">
        <f t="array" ref="AJ925">PERCENTILE(IF($BB$5:$BB$2729="Y",$AY$5:$AY$2729),$AI925)</f>
        <v>0.97372902343013523</v>
      </c>
      <c r="AK925" s="9">
        <f t="array" ref="AK925">PERCENTILE(IF($BC$5:$BC$2729="Y",$AY$5:$AY$2729),$AI925)</f>
        <v>1.0017327714354347</v>
      </c>
      <c r="AL925" s="9">
        <f t="array" ref="AL925">PERCENTILE(IF($BD$5:$BD$2729="Y",$AY$5:$AY$2729),$AI925)</f>
        <v>0.95784202713769395</v>
      </c>
      <c r="AM925" s="41" t="str">
        <f>IF(AI925&lt;$BJ$7,"Up","Down")</f>
        <v>Up</v>
      </c>
      <c r="AN925" s="41" t="str">
        <f>IF(AI925&lt;$BK$7,"Down","Up")</f>
        <v>Down</v>
      </c>
      <c r="AO925" s="9">
        <f t="array" ref="AO925">PERCENTILE(IF($BT$5:$BT$2729="Y",$BQ$5:$BQ$2729),$AI925)</f>
        <v>0.96257017783828025</v>
      </c>
      <c r="AP925" s="9">
        <f t="array" ref="AP925">PERCENTILE(IF($BU$5:$BU$2729="Y",$BQ$5:$BQ$2729),$AI925)</f>
        <v>1.0026917320038229</v>
      </c>
      <c r="AQ925" s="9">
        <f t="array" ref="AQ925">PERCENTILE(IF($BV$5:$BV$2729="Y",$BQ$5:$BQ$2729),$AI925)</f>
        <v>0.94618251157665811</v>
      </c>
      <c r="AR925" s="41" t="str">
        <f>IF(AI925&lt;$BJ$12,"Up","Down")</f>
        <v>Up</v>
      </c>
      <c r="AS925" s="41" t="str">
        <f>IF(AI925&lt;$BK$12,"Down","Up")</f>
        <v>Down</v>
      </c>
      <c r="AU925" s="4" t="str">
        <f>IF(AZ925=AZ926,IF(AZ925&gt;AZ924,AZ925&amp;"_O",""),AZ925&amp;"_C")</f>
        <v/>
      </c>
      <c r="AV925" s="7" t="str">
        <f>IF(RIGHT(AU925,1)="C",AX925/INDEX($AX$5:$AX$2729,MATCH(AZ925&amp;"_O",$AU$5:$AU$2729,0),1),"")</f>
        <v/>
      </c>
      <c r="AW925" s="38">
        <v>32010</v>
      </c>
      <c r="AX925" s="37">
        <v>335.9</v>
      </c>
      <c r="AY925" s="7">
        <f>AX925/AX924</f>
        <v>1.0057187340938349</v>
      </c>
      <c r="AZ925" s="4">
        <f>YEAR(AW925)</f>
        <v>1987</v>
      </c>
      <c r="BA925" s="2" t="s">
        <v>6</v>
      </c>
      <c r="BB925" s="12" t="str">
        <f>INDEX($CD$5:$CD$10,MATCH(BA925,$CC$5:$CC$10,0),1)</f>
        <v/>
      </c>
      <c r="BC925" s="12" t="str">
        <f>IF(AND(BB925="Y",AY925&gt;1),"Y","")</f>
        <v/>
      </c>
      <c r="BD925" s="12" t="str">
        <f>IF(AND(BB925="Y",AY925&lt;1),"Y","")</f>
        <v/>
      </c>
      <c r="BE925" s="12" t="str">
        <f>IF(AY925&gt;1,IF(AY924&gt;1,"Y",""),"")</f>
        <v>Y</v>
      </c>
      <c r="BF925" s="12" t="str">
        <f>IF(AY925&lt;1,IF(AY924&lt;1,"Y",""),"")</f>
        <v/>
      </c>
      <c r="BG925" s="2"/>
      <c r="BH925" s="2"/>
      <c r="BI925" s="2"/>
      <c r="BJ925" s="2"/>
      <c r="BK925" s="2"/>
      <c r="BL925" s="2"/>
      <c r="BM925" s="4" t="str">
        <f>IF(BR925=BR926,IF(BR925&gt;BR924,BR925&amp;"_O",""),BR925&amp;"_C")</f>
        <v/>
      </c>
      <c r="BN925" s="7" t="str">
        <f>IF(RIGHT(BM925,1)="C",BP925/INDEX($BP$5:$BP$2729,MATCH(BR925&amp;"_O",$BM$5:$BM$2729,0),1),"")</f>
        <v/>
      </c>
      <c r="BO925" s="38">
        <v>32409</v>
      </c>
      <c r="BP925" s="3">
        <v>385</v>
      </c>
      <c r="BQ925" s="7">
        <f>BP925/BP924</f>
        <v>1.002865329512894</v>
      </c>
      <c r="BR925" s="4">
        <f>YEAR(BO925)</f>
        <v>1988</v>
      </c>
      <c r="BS925" s="2" t="s">
        <v>6</v>
      </c>
      <c r="BT925" s="12" t="str">
        <f>INDEX($CD$5:$CD$10,MATCH(BS925,$CC$5:$CC$10,0),1)</f>
        <v/>
      </c>
      <c r="BU925" s="12" t="str">
        <f>IF(AND(BT925="Y",BQ925&gt;1),"Y","")</f>
        <v/>
      </c>
      <c r="BV925" s="12" t="str">
        <f>IF(AND(BT925="Y",BQ925&lt;1),"Y","")</f>
        <v/>
      </c>
      <c r="BW925" s="12" t="str">
        <f>IF(BQ925&gt;1,IF(BQ924&gt;1,"Y",""),"")</f>
        <v>Y</v>
      </c>
      <c r="BX925" s="12" t="str">
        <f>IF(BQ925&lt;1,IF(BQ924&lt;1,"Y",""),"")</f>
        <v/>
      </c>
      <c r="BY925" s="2"/>
      <c r="BZ925" s="2"/>
      <c r="CA925" s="2"/>
    </row>
    <row r="926" spans="2:79">
      <c r="B926" s="4" t="str">
        <f>IF(G926=G927,IF(G926&gt;G925,G926&amp;"_O",""),G926&amp;"_C")</f>
        <v/>
      </c>
      <c r="C926" s="14">
        <f ca="1">RANDBETWEEN(0,1000)/1000</f>
        <v>0.373</v>
      </c>
      <c r="D926" s="16">
        <f>D925+1</f>
        <v>922</v>
      </c>
      <c r="E926" s="10">
        <f>ROUNDDOWN(D926/52,0)+1</f>
        <v>18</v>
      </c>
      <c r="F926" s="15">
        <f>F925+7</f>
        <v>51074</v>
      </c>
      <c r="G926" s="4">
        <f>YEAR(F926)</f>
        <v>2039</v>
      </c>
      <c r="H926" s="33">
        <v>8.1000000000000003E-2</v>
      </c>
      <c r="I926" s="33">
        <v>0.78600000000000003</v>
      </c>
      <c r="J926" s="33">
        <v>0.45</v>
      </c>
      <c r="K926" s="16" t="str">
        <f>IF(M925&gt;1,"Up","Down")</f>
        <v>Up</v>
      </c>
      <c r="L926" s="16" t="str">
        <f>IF(K926="Up",IF(H926&lt;$BJ$7,"Up","Down"),IF(H926&lt;$BK$7,"Down","Up"))</f>
        <v>Up</v>
      </c>
      <c r="M926" s="17">
        <f>IF(L926="Up",INDEX($AK$5:$AK$1005,MATCH(I926,$AI$5:$AI$1005,0),1),INDEX($AL$5:$AL$1005,MATCH(J926,$AI$5:$AI$1005,0),1))</f>
        <v>1.0228892728347918</v>
      </c>
      <c r="N926" s="16" t="str">
        <f>IF(P925&gt;1,"Up","Down")</f>
        <v>Up</v>
      </c>
      <c r="O926" s="16" t="str">
        <f>IF(N926="Up",IF(H926&lt;$BJ$12,"Up","Down"),IF(H926&lt;$BK$12,"Down","Up"))</f>
        <v>Up</v>
      </c>
      <c r="P926" s="17">
        <f>IF(O926="Up",INDEX($AP$5:$AP$1005,MATCH(I926,$AI$5:$AI$1005,0),1),INDEX($AQ$5:$AQ$1005,MATCH(J926,$AI$5:$AI$1005,0),1))</f>
        <v>1.0313819070248915</v>
      </c>
      <c r="Q926" s="19">
        <f>T925</f>
        <v>95225.098541230647</v>
      </c>
      <c r="R926" s="19">
        <f>INDEX(model!$S$5:$S$35,MATCH(G926,model!$Q$5:$Q$35,0),1)*model!$O$5</f>
        <v>0</v>
      </c>
      <c r="S926" s="19">
        <f>IF(RIGHT(B926,1)="C",T925*INDEX(model!$T$5:$T$35,MATCH(G926,model!$Q$5:$Q$35,0),1),0)</f>
        <v>0</v>
      </c>
      <c r="T926" s="19">
        <f>(Q926+R926-S926)*M926</f>
        <v>97404.73180246081</v>
      </c>
      <c r="U926" s="19">
        <f>X925</f>
        <v>167491.15738530655</v>
      </c>
      <c r="V926" s="19">
        <f>INDEX(model!$S$5:$S$35,MATCH(G926,model!$Q$5:$Q$35,0),1)*model!$O$6</f>
        <v>0</v>
      </c>
      <c r="W926" s="19">
        <f>IF(RIGHT(B926,1)="C",X925*INDEX(model!$T$5:$T$35,MATCH(G926,model!$Q$5:$Q$35,0),1),0)</f>
        <v>0</v>
      </c>
      <c r="X926" s="19">
        <f>(U926+V926-W926)*P926</f>
        <v>172747.3493138637</v>
      </c>
      <c r="Y926" s="19"/>
      <c r="Z926" s="36" t="str">
        <f>K926&amp;L926</f>
        <v>UpUp</v>
      </c>
      <c r="AA926" s="36" t="str">
        <f>N926&amp;O926</f>
        <v>UpUp</v>
      </c>
      <c r="AB926" s="19"/>
      <c r="AC926" s="19"/>
      <c r="AD926" s="19"/>
      <c r="AE926" s="19"/>
      <c r="AI926" s="18">
        <f>ROUND(AI925-0.001,3)</f>
        <v>7.9000000000000001E-2</v>
      </c>
      <c r="AJ926" s="9">
        <f t="array" ref="AJ926">PERCENTILE(IF($BB$5:$BB$2729="Y",$AY$5:$AY$2729),$AI926)</f>
        <v>0.97363725452103067</v>
      </c>
      <c r="AK926" s="9">
        <f t="array" ref="AK926">PERCENTILE(IF($BC$5:$BC$2729="Y",$AY$5:$AY$2729),$AI926)</f>
        <v>1.0017132237704474</v>
      </c>
      <c r="AL926" s="9">
        <f t="array" ref="AL926">PERCENTILE(IF($BD$5:$BD$2729="Y",$AY$5:$AY$2729),$AI926)</f>
        <v>0.95781493061112566</v>
      </c>
      <c r="AM926" s="41" t="str">
        <f>IF(AI926&lt;$BJ$7,"Up","Down")</f>
        <v>Up</v>
      </c>
      <c r="AN926" s="41" t="str">
        <f>IF(AI926&lt;$BK$7,"Down","Up")</f>
        <v>Down</v>
      </c>
      <c r="AO926" s="9">
        <f t="array" ref="AO926">PERCENTILE(IF($BT$5:$BT$2729="Y",$BQ$5:$BQ$2729),$AI926)</f>
        <v>0.96240821182268221</v>
      </c>
      <c r="AP926" s="9">
        <f t="array" ref="AP926">PERCENTILE(IF($BU$5:$BU$2729="Y",$BQ$5:$BQ$2729),$AI926)</f>
        <v>1.0026723294610589</v>
      </c>
      <c r="AQ926" s="9">
        <f t="array" ref="AQ926">PERCENTILE(IF($BV$5:$BV$2729="Y",$BQ$5:$BQ$2729),$AI926)</f>
        <v>0.94563973656993439</v>
      </c>
      <c r="AR926" s="41" t="str">
        <f>IF(AI926&lt;$BJ$12,"Up","Down")</f>
        <v>Up</v>
      </c>
      <c r="AS926" s="41" t="str">
        <f>IF(AI926&lt;$BK$12,"Down","Up")</f>
        <v>Down</v>
      </c>
      <c r="AU926" s="4" t="str">
        <f>IF(AZ926=AZ927,IF(AZ926&gt;AZ925,AZ926&amp;"_O",""),AZ926&amp;"_C")</f>
        <v/>
      </c>
      <c r="AV926" s="7" t="str">
        <f>IF(RIGHT(AU926,1)="C",AX926/INDEX($AX$5:$AX$2729,MATCH(AZ926&amp;"_O",$AU$5:$AU$2729,0),1),"")</f>
        <v/>
      </c>
      <c r="AW926" s="38">
        <v>32017</v>
      </c>
      <c r="AX926" s="37">
        <v>327.04000000000002</v>
      </c>
      <c r="AY926" s="7">
        <f>AX926/AX925</f>
        <v>0.97362310211372449</v>
      </c>
      <c r="AZ926" s="4">
        <f>YEAR(AW926)</f>
        <v>1987</v>
      </c>
      <c r="BA926" s="2" t="s">
        <v>6</v>
      </c>
      <c r="BB926" s="12" t="str">
        <f>INDEX($CD$5:$CD$10,MATCH(BA926,$CC$5:$CC$10,0),1)</f>
        <v/>
      </c>
      <c r="BC926" s="12" t="str">
        <f>IF(AND(BB926="Y",AY926&gt;1),"Y","")</f>
        <v/>
      </c>
      <c r="BD926" s="12" t="str">
        <f>IF(AND(BB926="Y",AY926&lt;1),"Y","")</f>
        <v/>
      </c>
      <c r="BE926" s="12" t="str">
        <f>IF(AY926&gt;1,IF(AY925&gt;1,"Y",""),"")</f>
        <v/>
      </c>
      <c r="BF926" s="12" t="str">
        <f>IF(AY926&lt;1,IF(AY925&lt;1,"Y",""),"")</f>
        <v/>
      </c>
      <c r="BG926" s="2"/>
      <c r="BH926" s="2"/>
      <c r="BI926" s="2"/>
      <c r="BJ926" s="2"/>
      <c r="BK926" s="2"/>
      <c r="BL926" s="2"/>
      <c r="BM926" s="4" t="str">
        <f>IF(BR926=BR927,IF(BR926&gt;BR925,BR926&amp;"_O",""),BR926&amp;"_C")</f>
        <v/>
      </c>
      <c r="BN926" s="7" t="str">
        <f>IF(RIGHT(BM926,1)="C",BP926/INDEX($BP$5:$BP$2729,MATCH(BR926&amp;"_O",$BM$5:$BM$2729,0),1),"")</f>
        <v/>
      </c>
      <c r="BO926" s="38">
        <v>32416</v>
      </c>
      <c r="BP926" s="3">
        <v>387.7</v>
      </c>
      <c r="BQ926" s="7">
        <f>BP926/BP925</f>
        <v>1.0070129870129869</v>
      </c>
      <c r="BR926" s="4">
        <f>YEAR(BO926)</f>
        <v>1988</v>
      </c>
      <c r="BS926" s="2" t="s">
        <v>6</v>
      </c>
      <c r="BT926" s="12" t="str">
        <f>INDEX($CD$5:$CD$10,MATCH(BS926,$CC$5:$CC$10,0),1)</f>
        <v/>
      </c>
      <c r="BU926" s="12" t="str">
        <f>IF(AND(BT926="Y",BQ926&gt;1),"Y","")</f>
        <v/>
      </c>
      <c r="BV926" s="12" t="str">
        <f>IF(AND(BT926="Y",BQ926&lt;1),"Y","")</f>
        <v/>
      </c>
      <c r="BW926" s="12" t="str">
        <f>IF(BQ926&gt;1,IF(BQ925&gt;1,"Y",""),"")</f>
        <v>Y</v>
      </c>
      <c r="BX926" s="12" t="str">
        <f>IF(BQ926&lt;1,IF(BQ925&lt;1,"Y",""),"")</f>
        <v/>
      </c>
      <c r="BY926" s="2"/>
      <c r="BZ926" s="2"/>
      <c r="CA926" s="2"/>
    </row>
    <row r="927" spans="2:79">
      <c r="B927" s="4" t="str">
        <f>IF(G927=G928,IF(G927&gt;G926,G927&amp;"_O",""),G927&amp;"_C")</f>
        <v/>
      </c>
      <c r="C927" s="14">
        <f ca="1">RANDBETWEEN(0,1000)/1000</f>
        <v>0.41099999999999998</v>
      </c>
      <c r="D927" s="16">
        <f>D926+1</f>
        <v>923</v>
      </c>
      <c r="E927" s="10">
        <f>ROUNDDOWN(D927/52,0)+1</f>
        <v>18</v>
      </c>
      <c r="F927" s="15">
        <f>F926+7</f>
        <v>51081</v>
      </c>
      <c r="G927" s="4">
        <f>YEAR(F927)</f>
        <v>2039</v>
      </c>
      <c r="H927" s="33">
        <v>0.58799999999999997</v>
      </c>
      <c r="I927" s="33">
        <v>0.318</v>
      </c>
      <c r="J927" s="33">
        <v>0.56399999999999995</v>
      </c>
      <c r="K927" s="16" t="str">
        <f>IF(M926&gt;1,"Up","Down")</f>
        <v>Up</v>
      </c>
      <c r="L927" s="16" t="str">
        <f>IF(K927="Up",IF(H927&lt;$BJ$7,"Up","Down"),IF(H927&lt;$BK$7,"Down","Up"))</f>
        <v>Down</v>
      </c>
      <c r="M927" s="17">
        <f>IF(L927="Up",INDEX($AK$5:$AK$1005,MATCH(I927,$AI$5:$AI$1005,0),1),INDEX($AL$5:$AL$1005,MATCH(J927,$AI$5:$AI$1005,0),1))</f>
        <v>0.98959660660733184</v>
      </c>
      <c r="N927" s="16" t="str">
        <f>IF(P926&gt;1,"Up","Down")</f>
        <v>Up</v>
      </c>
      <c r="O927" s="16" t="str">
        <f>IF(N927="Up",IF(H927&lt;$BJ$12,"Up","Down"),IF(H927&lt;$BK$12,"Down","Up"))</f>
        <v>Down</v>
      </c>
      <c r="P927" s="17">
        <f>IF(O927="Up",INDEX($AP$5:$AP$1005,MATCH(I927,$AI$5:$AI$1005,0),1),INDEX($AQ$5:$AQ$1005,MATCH(J927,$AI$5:$AI$1005,0),1))</f>
        <v>0.98779063255948374</v>
      </c>
      <c r="Q927" s="19">
        <f>T926</f>
        <v>97404.73180246081</v>
      </c>
      <c r="R927" s="19">
        <f>INDEX(model!$S$5:$S$35,MATCH(G927,model!$Q$5:$Q$35,0),1)*model!$O$5</f>
        <v>0</v>
      </c>
      <c r="S927" s="19">
        <f>IF(RIGHT(B927,1)="C",T926*INDEX(model!$T$5:$T$35,MATCH(G927,model!$Q$5:$Q$35,0),1),0)</f>
        <v>0</v>
      </c>
      <c r="T927" s="19">
        <f>(Q927+R927-S927)*M927</f>
        <v>96391.392059212478</v>
      </c>
      <c r="U927" s="19">
        <f>X926</f>
        <v>172747.3493138637</v>
      </c>
      <c r="V927" s="19">
        <f>INDEX(model!$S$5:$S$35,MATCH(G927,model!$Q$5:$Q$35,0),1)*model!$O$6</f>
        <v>0</v>
      </c>
      <c r="W927" s="19">
        <f>IF(RIGHT(B927,1)="C",X926*INDEX(model!$T$5:$T$35,MATCH(G927,model!$Q$5:$Q$35,0),1),0)</f>
        <v>0</v>
      </c>
      <c r="X927" s="19">
        <f>(U927+V927-W927)*P927</f>
        <v>170638.21345171554</v>
      </c>
      <c r="Y927" s="19"/>
      <c r="Z927" s="36" t="str">
        <f>K927&amp;L927</f>
        <v>UpDown</v>
      </c>
      <c r="AA927" s="36" t="str">
        <f>N927&amp;O927</f>
        <v>UpDown</v>
      </c>
      <c r="AB927" s="19"/>
      <c r="AC927" s="19"/>
      <c r="AD927" s="19"/>
      <c r="AE927" s="19"/>
      <c r="AI927" s="18">
        <f>ROUND(AI926-0.001,3)</f>
        <v>7.8E-2</v>
      </c>
      <c r="AJ927" s="9">
        <f t="array" ref="AJ927">PERCENTILE(IF($BB$5:$BB$2729="Y",$AY$5:$AY$2729),$AI927)</f>
        <v>0.97351680645153826</v>
      </c>
      <c r="AK927" s="9">
        <f t="array" ref="AK927">PERCENTILE(IF($BC$5:$BC$2729="Y",$AY$5:$AY$2729),$AI927)</f>
        <v>1.0016987981558938</v>
      </c>
      <c r="AL927" s="9">
        <f t="array" ref="AL927">PERCENTILE(IF($BD$5:$BD$2729="Y",$AY$5:$AY$2729),$AI927)</f>
        <v>0.95775070336022927</v>
      </c>
      <c r="AM927" s="41" t="str">
        <f>IF(AI927&lt;$BJ$7,"Up","Down")</f>
        <v>Up</v>
      </c>
      <c r="AN927" s="41" t="str">
        <f>IF(AI927&lt;$BK$7,"Down","Up")</f>
        <v>Down</v>
      </c>
      <c r="AO927" s="9">
        <f t="array" ref="AO927">PERCENTILE(IF($BT$5:$BT$2729="Y",$BQ$5:$BQ$2729),$AI927)</f>
        <v>0.96211997098900481</v>
      </c>
      <c r="AP927" s="9">
        <f t="array" ref="AP927">PERCENTILE(IF($BU$5:$BU$2729="Y",$BQ$5:$BQ$2729),$AI927)</f>
        <v>1.0026410982130554</v>
      </c>
      <c r="AQ927" s="9">
        <f t="array" ref="AQ927">PERCENTILE(IF($BV$5:$BV$2729="Y",$BQ$5:$BQ$2729),$AI927)</f>
        <v>0.94557681418063821</v>
      </c>
      <c r="AR927" s="41" t="str">
        <f>IF(AI927&lt;$BJ$12,"Up","Down")</f>
        <v>Up</v>
      </c>
      <c r="AS927" s="41" t="str">
        <f>IF(AI927&lt;$BK$12,"Down","Up")</f>
        <v>Down</v>
      </c>
      <c r="AU927" s="4" t="str">
        <f>IF(AZ927=AZ928,IF(AZ927&gt;AZ926,AZ927&amp;"_O",""),AZ927&amp;"_C")</f>
        <v/>
      </c>
      <c r="AV927" s="7" t="str">
        <f>IF(RIGHT(AU927,1)="C",AX927/INDEX($AX$5:$AX$2729,MATCH(AZ927&amp;"_O",$AU$5:$AU$2729,0),1),"")</f>
        <v/>
      </c>
      <c r="AW927" s="38">
        <v>32024</v>
      </c>
      <c r="AX927" s="37">
        <v>316.7</v>
      </c>
      <c r="AY927" s="7">
        <f>AX927/AX926</f>
        <v>0.96838307240704491</v>
      </c>
      <c r="AZ927" s="4">
        <f>YEAR(AW927)</f>
        <v>1987</v>
      </c>
      <c r="BA927" s="2" t="s">
        <v>6</v>
      </c>
      <c r="BB927" s="12" t="str">
        <f>INDEX($CD$5:$CD$10,MATCH(BA927,$CC$5:$CC$10,0),1)</f>
        <v/>
      </c>
      <c r="BC927" s="12" t="str">
        <f>IF(AND(BB927="Y",AY927&gt;1),"Y","")</f>
        <v/>
      </c>
      <c r="BD927" s="12" t="str">
        <f>IF(AND(BB927="Y",AY927&lt;1),"Y","")</f>
        <v/>
      </c>
      <c r="BE927" s="12" t="str">
        <f>IF(AY927&gt;1,IF(AY926&gt;1,"Y",""),"")</f>
        <v/>
      </c>
      <c r="BF927" s="12" t="str">
        <f>IF(AY927&lt;1,IF(AY926&lt;1,"Y",""),"")</f>
        <v>Y</v>
      </c>
      <c r="BG927" s="2"/>
      <c r="BH927" s="2"/>
      <c r="BI927" s="2"/>
      <c r="BJ927" s="2"/>
      <c r="BK927" s="2"/>
      <c r="BL927" s="2"/>
      <c r="BM927" s="4" t="str">
        <f>IF(BR927=BR928,IF(BR927&gt;BR926,BR927&amp;"_O",""),BR927&amp;"_C")</f>
        <v/>
      </c>
      <c r="BN927" s="7" t="str">
        <f>IF(RIGHT(BM927,1)="C",BP927/INDEX($BP$5:$BP$2729,MATCH(BR927&amp;"_O",$BM$5:$BM$2729,0),1),"")</f>
        <v/>
      </c>
      <c r="BO927" s="38">
        <v>32423</v>
      </c>
      <c r="BP927" s="3">
        <v>385.7</v>
      </c>
      <c r="BQ927" s="7">
        <f>BP927/BP926</f>
        <v>0.99484137219499613</v>
      </c>
      <c r="BR927" s="4">
        <f>YEAR(BO927)</f>
        <v>1988</v>
      </c>
      <c r="BS927" s="2" t="s">
        <v>6</v>
      </c>
      <c r="BT927" s="12" t="str">
        <f>INDEX($CD$5:$CD$10,MATCH(BS927,$CC$5:$CC$10,0),1)</f>
        <v/>
      </c>
      <c r="BU927" s="12" t="str">
        <f>IF(AND(BT927="Y",BQ927&gt;1),"Y","")</f>
        <v/>
      </c>
      <c r="BV927" s="12" t="str">
        <f>IF(AND(BT927="Y",BQ927&lt;1),"Y","")</f>
        <v/>
      </c>
      <c r="BW927" s="12" t="str">
        <f>IF(BQ927&gt;1,IF(BQ926&gt;1,"Y",""),"")</f>
        <v/>
      </c>
      <c r="BX927" s="12" t="str">
        <f>IF(BQ927&lt;1,IF(BQ926&lt;1,"Y",""),"")</f>
        <v/>
      </c>
      <c r="BY927" s="2"/>
      <c r="BZ927" s="2"/>
      <c r="CA927" s="2"/>
    </row>
    <row r="928" spans="2:79">
      <c r="B928" s="4" t="str">
        <f>IF(G928=G929,IF(G928&gt;G927,G928&amp;"_O",""),G928&amp;"_C")</f>
        <v/>
      </c>
      <c r="C928" s="14">
        <f ca="1">RANDBETWEEN(0,1000)/1000</f>
        <v>0.38900000000000001</v>
      </c>
      <c r="D928" s="16">
        <f>D927+1</f>
        <v>924</v>
      </c>
      <c r="E928" s="10">
        <f>ROUNDDOWN(D928/52,0)+1</f>
        <v>18</v>
      </c>
      <c r="F928" s="15">
        <f>F927+7</f>
        <v>51088</v>
      </c>
      <c r="G928" s="4">
        <f>YEAR(F928)</f>
        <v>2039</v>
      </c>
      <c r="H928" s="33">
        <v>0.253</v>
      </c>
      <c r="I928" s="33">
        <v>5.8999999999999997E-2</v>
      </c>
      <c r="J928" s="33">
        <v>0.625</v>
      </c>
      <c r="K928" s="16" t="str">
        <f>IF(M927&gt;1,"Up","Down")</f>
        <v>Down</v>
      </c>
      <c r="L928" s="16" t="str">
        <f>IF(K928="Up",IF(H928&lt;$BJ$7,"Up","Down"),IF(H928&lt;$BK$7,"Down","Up"))</f>
        <v>Down</v>
      </c>
      <c r="M928" s="17">
        <f>IF(L928="Up",INDEX($AK$5:$AK$1005,MATCH(I928,$AI$5:$AI$1005,0),1),INDEX($AL$5:$AL$1005,MATCH(J928,$AI$5:$AI$1005,0),1))</f>
        <v>0.99103562295633396</v>
      </c>
      <c r="N928" s="16" t="str">
        <f>IF(P927&gt;1,"Up","Down")</f>
        <v>Down</v>
      </c>
      <c r="O928" s="16" t="str">
        <f>IF(N928="Up",IF(H928&lt;$BJ$12,"Up","Down"),IF(H928&lt;$BK$12,"Down","Up"))</f>
        <v>Down</v>
      </c>
      <c r="P928" s="17">
        <f>IF(O928="Up",INDEX($AP$5:$AP$1005,MATCH(I928,$AI$5:$AI$1005,0),1),INDEX($AQ$5:$AQ$1005,MATCH(J928,$AI$5:$AI$1005,0),1))</f>
        <v>0.99027885289822393</v>
      </c>
      <c r="Q928" s="19">
        <f>T927</f>
        <v>96391.392059212478</v>
      </c>
      <c r="R928" s="19">
        <f>INDEX(model!$S$5:$S$35,MATCH(G928,model!$Q$5:$Q$35,0),1)*model!$O$5</f>
        <v>0</v>
      </c>
      <c r="S928" s="19">
        <f>IF(RIGHT(B928,1)="C",T927*INDEX(model!$T$5:$T$35,MATCH(G928,model!$Q$5:$Q$35,0),1),0)</f>
        <v>0</v>
      </c>
      <c r="T928" s="19">
        <f>(Q928+R928-S928)*M928</f>
        <v>95527.30327702986</v>
      </c>
      <c r="U928" s="19">
        <f>X927</f>
        <v>170638.21345171554</v>
      </c>
      <c r="V928" s="19">
        <f>INDEX(model!$S$5:$S$35,MATCH(G928,model!$Q$5:$Q$35,0),1)*model!$O$6</f>
        <v>0</v>
      </c>
      <c r="W928" s="19">
        <f>IF(RIGHT(B928,1)="C",X927*INDEX(model!$T$5:$T$35,MATCH(G928,model!$Q$5:$Q$35,0),1),0)</f>
        <v>0</v>
      </c>
      <c r="X928" s="19">
        <f>(U928+V928-W928)*P928</f>
        <v>168979.41427756715</v>
      </c>
      <c r="Y928" s="19"/>
      <c r="Z928" s="36" t="str">
        <f>K928&amp;L928</f>
        <v>DownDown</v>
      </c>
      <c r="AA928" s="36" t="str">
        <f>N928&amp;O928</f>
        <v>DownDown</v>
      </c>
      <c r="AB928" s="19"/>
      <c r="AC928" s="19"/>
      <c r="AD928" s="19"/>
      <c r="AE928" s="19"/>
      <c r="AI928" s="18">
        <f>ROUND(AI927-0.001,3)</f>
        <v>7.6999999999999999E-2</v>
      </c>
      <c r="AJ928" s="9">
        <f t="array" ref="AJ928">PERCENTILE(IF($BB$5:$BB$2729="Y",$AY$5:$AY$2729),$AI928)</f>
        <v>0.97337539404728068</v>
      </c>
      <c r="AK928" s="9">
        <f t="array" ref="AK928">PERCENTILE(IF($BC$5:$BC$2729="Y",$AY$5:$AY$2729),$AI928)</f>
        <v>1.0016801279930228</v>
      </c>
      <c r="AL928" s="9">
        <f t="array" ref="AL928">PERCENTILE(IF($BD$5:$BD$2729="Y",$AY$5:$AY$2729),$AI928)</f>
        <v>0.95755455838390191</v>
      </c>
      <c r="AM928" s="41" t="str">
        <f>IF(AI928&lt;$BJ$7,"Up","Down")</f>
        <v>Up</v>
      </c>
      <c r="AN928" s="41" t="str">
        <f>IF(AI928&lt;$BK$7,"Down","Up")</f>
        <v>Down</v>
      </c>
      <c r="AO928" s="9">
        <f t="array" ref="AO928">PERCENTILE(IF($BT$5:$BT$2729="Y",$BQ$5:$BQ$2729),$AI928)</f>
        <v>0.9619058821464701</v>
      </c>
      <c r="AP928" s="9">
        <f t="array" ref="AP928">PERCENTILE(IF($BU$5:$BU$2729="Y",$BQ$5:$BQ$2729),$AI928)</f>
        <v>1.0025626225708488</v>
      </c>
      <c r="AQ928" s="9">
        <f t="array" ref="AQ928">PERCENTILE(IF($BV$5:$BV$2729="Y",$BQ$5:$BQ$2729),$AI928)</f>
        <v>0.94545563985363501</v>
      </c>
      <c r="AR928" s="41" t="str">
        <f>IF(AI928&lt;$BJ$12,"Up","Down")</f>
        <v>Up</v>
      </c>
      <c r="AS928" s="41" t="str">
        <f>IF(AI928&lt;$BK$12,"Down","Up")</f>
        <v>Down</v>
      </c>
      <c r="AU928" s="4" t="str">
        <f>IF(AZ928=AZ929,IF(AZ928&gt;AZ927,AZ928&amp;"_O",""),AZ928&amp;"_C")</f>
        <v/>
      </c>
      <c r="AV928" s="7" t="str">
        <f>IF(RIGHT(AU928,1)="C",AX928/INDEX($AX$5:$AX$2729,MATCH(AZ928&amp;"_O",$AU$5:$AU$2729,0),1),"")</f>
        <v/>
      </c>
      <c r="AW928" s="38">
        <v>32031</v>
      </c>
      <c r="AX928" s="37">
        <v>321.98</v>
      </c>
      <c r="AY928" s="7">
        <f>AX928/AX927</f>
        <v>1.0166719292706032</v>
      </c>
      <c r="AZ928" s="4">
        <f>YEAR(AW928)</f>
        <v>1987</v>
      </c>
      <c r="BA928" s="2" t="s">
        <v>6</v>
      </c>
      <c r="BB928" s="12" t="str">
        <f>INDEX($CD$5:$CD$10,MATCH(BA928,$CC$5:$CC$10,0),1)</f>
        <v/>
      </c>
      <c r="BC928" s="12" t="str">
        <f>IF(AND(BB928="Y",AY928&gt;1),"Y","")</f>
        <v/>
      </c>
      <c r="BD928" s="12" t="str">
        <f>IF(AND(BB928="Y",AY928&lt;1),"Y","")</f>
        <v/>
      </c>
      <c r="BE928" s="12" t="str">
        <f>IF(AY928&gt;1,IF(AY927&gt;1,"Y",""),"")</f>
        <v/>
      </c>
      <c r="BF928" s="12" t="str">
        <f>IF(AY928&lt;1,IF(AY927&lt;1,"Y",""),"")</f>
        <v/>
      </c>
      <c r="BG928" s="2"/>
      <c r="BH928" s="2"/>
      <c r="BI928" s="2"/>
      <c r="BJ928" s="2"/>
      <c r="BK928" s="2"/>
      <c r="BL928" s="2"/>
      <c r="BM928" s="4" t="str">
        <f>IF(BR928=BR929,IF(BR928&gt;BR927,BR928&amp;"_O",""),BR928&amp;"_C")</f>
        <v/>
      </c>
      <c r="BN928" s="7" t="str">
        <f>IF(RIGHT(BM928,1)="C",BP928/INDEX($BP$5:$BP$2729,MATCH(BR928&amp;"_O",$BM$5:$BM$2729,0),1),"")</f>
        <v/>
      </c>
      <c r="BO928" s="38">
        <v>32430</v>
      </c>
      <c r="BP928" s="3">
        <v>384.6</v>
      </c>
      <c r="BQ928" s="7">
        <f>BP928/BP927</f>
        <v>0.99714804252009348</v>
      </c>
      <c r="BR928" s="4">
        <f>YEAR(BO928)</f>
        <v>1988</v>
      </c>
      <c r="BS928" s="2" t="s">
        <v>6</v>
      </c>
      <c r="BT928" s="12" t="str">
        <f>INDEX($CD$5:$CD$10,MATCH(BS928,$CC$5:$CC$10,0),1)</f>
        <v/>
      </c>
      <c r="BU928" s="12" t="str">
        <f>IF(AND(BT928="Y",BQ928&gt;1),"Y","")</f>
        <v/>
      </c>
      <c r="BV928" s="12" t="str">
        <f>IF(AND(BT928="Y",BQ928&lt;1),"Y","")</f>
        <v/>
      </c>
      <c r="BW928" s="12" t="str">
        <f>IF(BQ928&gt;1,IF(BQ927&gt;1,"Y",""),"")</f>
        <v/>
      </c>
      <c r="BX928" s="12" t="str">
        <f>IF(BQ928&lt;1,IF(BQ927&lt;1,"Y",""),"")</f>
        <v>Y</v>
      </c>
      <c r="BY928" s="2"/>
      <c r="BZ928" s="2"/>
      <c r="CA928" s="2"/>
    </row>
    <row r="929" spans="2:79">
      <c r="B929" s="4" t="str">
        <f>IF(G929=G930,IF(G929&gt;G928,G929&amp;"_O",""),G929&amp;"_C")</f>
        <v/>
      </c>
      <c r="C929" s="14">
        <f ca="1">RANDBETWEEN(0,1000)/1000</f>
        <v>0.79500000000000004</v>
      </c>
      <c r="D929" s="16">
        <f>D928+1</f>
        <v>925</v>
      </c>
      <c r="E929" s="10">
        <f>ROUNDDOWN(D929/52,0)+1</f>
        <v>18</v>
      </c>
      <c r="F929" s="15">
        <f>F928+7</f>
        <v>51095</v>
      </c>
      <c r="G929" s="4">
        <f>YEAR(F929)</f>
        <v>2039</v>
      </c>
      <c r="H929" s="33">
        <v>0.11</v>
      </c>
      <c r="I929" s="33">
        <v>0.78300000000000003</v>
      </c>
      <c r="J929" s="33">
        <v>0.73799999999999999</v>
      </c>
      <c r="K929" s="16" t="str">
        <f>IF(M928&gt;1,"Up","Down")</f>
        <v>Down</v>
      </c>
      <c r="L929" s="16" t="str">
        <f>IF(K929="Up",IF(H929&lt;$BJ$7,"Up","Down"),IF(H929&lt;$BK$7,"Down","Up"))</f>
        <v>Down</v>
      </c>
      <c r="M929" s="17">
        <f>IF(L929="Up",INDEX($AK$5:$AK$1005,MATCH(I929,$AI$5:$AI$1005,0),1),INDEX($AL$5:$AL$1005,MATCH(J929,$AI$5:$AI$1005,0),1))</f>
        <v>0.9943820058270062</v>
      </c>
      <c r="N929" s="16" t="str">
        <f>IF(P928&gt;1,"Up","Down")</f>
        <v>Down</v>
      </c>
      <c r="O929" s="16" t="str">
        <f>IF(N929="Up",IF(H929&lt;$BJ$12,"Up","Down"),IF(H929&lt;$BK$12,"Down","Up"))</f>
        <v>Down</v>
      </c>
      <c r="P929" s="17">
        <f>IF(O929="Up",INDEX($AP$5:$AP$1005,MATCH(I929,$AI$5:$AI$1005,0),1),INDEX($AQ$5:$AQ$1005,MATCH(J929,$AI$5:$AI$1005,0),1))</f>
        <v>0.99351305930257239</v>
      </c>
      <c r="Q929" s="19">
        <f>T928</f>
        <v>95527.30327702986</v>
      </c>
      <c r="R929" s="19">
        <f>INDEX(model!$S$5:$S$35,MATCH(G929,model!$Q$5:$Q$35,0),1)*model!$O$5</f>
        <v>0</v>
      </c>
      <c r="S929" s="19">
        <f>IF(RIGHT(B929,1)="C",T928*INDEX(model!$T$5:$T$35,MATCH(G929,model!$Q$5:$Q$35,0),1),0)</f>
        <v>0</v>
      </c>
      <c r="T929" s="19">
        <f>(Q929+R929-S929)*M929</f>
        <v>94990.631443857696</v>
      </c>
      <c r="U929" s="19">
        <f>X928</f>
        <v>168979.41427756715</v>
      </c>
      <c r="V929" s="19">
        <f>INDEX(model!$S$5:$S$35,MATCH(G929,model!$Q$5:$Q$35,0),1)*model!$O$6</f>
        <v>0</v>
      </c>
      <c r="W929" s="19">
        <f>IF(RIGHT(B929,1)="C",X928*INDEX(model!$T$5:$T$35,MATCH(G929,model!$Q$5:$Q$35,0),1),0)</f>
        <v>0</v>
      </c>
      <c r="X929" s="19">
        <f>(U929+V929-W929)*P929</f>
        <v>167883.25483806251</v>
      </c>
      <c r="Y929" s="19"/>
      <c r="Z929" s="36" t="str">
        <f>K929&amp;L929</f>
        <v>DownDown</v>
      </c>
      <c r="AA929" s="36" t="str">
        <f>N929&amp;O929</f>
        <v>DownDown</v>
      </c>
      <c r="AB929" s="19"/>
      <c r="AC929" s="19"/>
      <c r="AD929" s="19"/>
      <c r="AE929" s="19"/>
      <c r="AI929" s="18">
        <f>ROUND(AI928-0.001,3)</f>
        <v>7.5999999999999998E-2</v>
      </c>
      <c r="AJ929" s="9">
        <f t="array" ref="AJ929">PERCENTILE(IF($BB$5:$BB$2729="Y",$AY$5:$AY$2729),$AI929)</f>
        <v>0.97326310062938293</v>
      </c>
      <c r="AK929" s="9">
        <f t="array" ref="AK929">PERCENTILE(IF($BC$5:$BC$2729="Y",$AY$5:$AY$2729),$AI929)</f>
        <v>1.0016766753117088</v>
      </c>
      <c r="AL929" s="9">
        <f t="array" ref="AL929">PERCENTILE(IF($BD$5:$BD$2729="Y",$AY$5:$AY$2729),$AI929)</f>
        <v>0.95736874645625181</v>
      </c>
      <c r="AM929" s="41" t="str">
        <f>IF(AI929&lt;$BJ$7,"Up","Down")</f>
        <v>Up</v>
      </c>
      <c r="AN929" s="41" t="str">
        <f>IF(AI929&lt;$BK$7,"Down","Up")</f>
        <v>Down</v>
      </c>
      <c r="AO929" s="9">
        <f t="array" ref="AO929">PERCENTILE(IF($BT$5:$BT$2729="Y",$BQ$5:$BQ$2729),$AI929)</f>
        <v>0.96141256768689121</v>
      </c>
      <c r="AP929" s="9">
        <f t="array" ref="AP929">PERCENTILE(IF($BU$5:$BU$2729="Y",$BQ$5:$BQ$2729),$AI929)</f>
        <v>1.0025126424701196</v>
      </c>
      <c r="AQ929" s="9">
        <f t="array" ref="AQ929">PERCENTILE(IF($BV$5:$BV$2729="Y",$BQ$5:$BQ$2729),$AI929)</f>
        <v>0.94524462375364116</v>
      </c>
      <c r="AR929" s="41" t="str">
        <f>IF(AI929&lt;$BJ$12,"Up","Down")</f>
        <v>Up</v>
      </c>
      <c r="AS929" s="41" t="str">
        <f>IF(AI929&lt;$BK$12,"Down","Up")</f>
        <v>Down</v>
      </c>
      <c r="AU929" s="4" t="str">
        <f>IF(AZ929=AZ930,IF(AZ929&gt;AZ928,AZ929&amp;"_O",""),AZ929&amp;"_C")</f>
        <v/>
      </c>
      <c r="AV929" s="7" t="str">
        <f>IF(RIGHT(AU929,1)="C",AX929/INDEX($AX$5:$AX$2729,MATCH(AZ929&amp;"_O",$AU$5:$AU$2729,0),1),"")</f>
        <v/>
      </c>
      <c r="AW929" s="38">
        <v>32038</v>
      </c>
      <c r="AX929" s="37">
        <v>314.86</v>
      </c>
      <c r="AY929" s="7">
        <f>AX929/AX928</f>
        <v>0.97788682526865023</v>
      </c>
      <c r="AZ929" s="4">
        <f>YEAR(AW929)</f>
        <v>1987</v>
      </c>
      <c r="BA929" s="2" t="s">
        <v>6</v>
      </c>
      <c r="BB929" s="12" t="str">
        <f>INDEX($CD$5:$CD$10,MATCH(BA929,$CC$5:$CC$10,0),1)</f>
        <v/>
      </c>
      <c r="BC929" s="12" t="str">
        <f>IF(AND(BB929="Y",AY929&gt;1),"Y","")</f>
        <v/>
      </c>
      <c r="BD929" s="12" t="str">
        <f>IF(AND(BB929="Y",AY929&lt;1),"Y","")</f>
        <v/>
      </c>
      <c r="BE929" s="12" t="str">
        <f>IF(AY929&gt;1,IF(AY928&gt;1,"Y",""),"")</f>
        <v/>
      </c>
      <c r="BF929" s="12" t="str">
        <f>IF(AY929&lt;1,IF(AY928&lt;1,"Y",""),"")</f>
        <v/>
      </c>
      <c r="BG929" s="2"/>
      <c r="BH929" s="2"/>
      <c r="BI929" s="2"/>
      <c r="BJ929" s="2"/>
      <c r="BK929" s="2"/>
      <c r="BL929" s="2"/>
      <c r="BM929" s="4" t="str">
        <f>IF(BR929=BR930,IF(BR929&gt;BR928,BR929&amp;"_O",""),BR929&amp;"_C")</f>
        <v/>
      </c>
      <c r="BN929" s="7" t="str">
        <f>IF(RIGHT(BM929,1)="C",BP929/INDEX($BP$5:$BP$2729,MATCH(BR929&amp;"_O",$BM$5:$BM$2729,0),1),"")</f>
        <v/>
      </c>
      <c r="BO929" s="38">
        <v>32437</v>
      </c>
      <c r="BP929" s="3">
        <v>388.6</v>
      </c>
      <c r="BQ929" s="7">
        <f>BP929/BP928</f>
        <v>1.0104004160166407</v>
      </c>
      <c r="BR929" s="4">
        <f>YEAR(BO929)</f>
        <v>1988</v>
      </c>
      <c r="BS929" s="2" t="s">
        <v>6</v>
      </c>
      <c r="BT929" s="12" t="str">
        <f>INDEX($CD$5:$CD$10,MATCH(BS929,$CC$5:$CC$10,0),1)</f>
        <v/>
      </c>
      <c r="BU929" s="12" t="str">
        <f>IF(AND(BT929="Y",BQ929&gt;1),"Y","")</f>
        <v/>
      </c>
      <c r="BV929" s="12" t="str">
        <f>IF(AND(BT929="Y",BQ929&lt;1),"Y","")</f>
        <v/>
      </c>
      <c r="BW929" s="12" t="str">
        <f>IF(BQ929&gt;1,IF(BQ928&gt;1,"Y",""),"")</f>
        <v/>
      </c>
      <c r="BX929" s="12" t="str">
        <f>IF(BQ929&lt;1,IF(BQ928&lt;1,"Y",""),"")</f>
        <v/>
      </c>
      <c r="BY929" s="2"/>
      <c r="BZ929" s="2"/>
      <c r="CA929" s="2"/>
    </row>
    <row r="930" spans="2:79">
      <c r="B930" s="4" t="str">
        <f>IF(G930=G931,IF(G930&gt;G929,G930&amp;"_O",""),G930&amp;"_C")</f>
        <v/>
      </c>
      <c r="C930" s="14">
        <f ca="1">RANDBETWEEN(0,1000)/1000</f>
        <v>0.31</v>
      </c>
      <c r="D930" s="16">
        <f>D929+1</f>
        <v>926</v>
      </c>
      <c r="E930" s="10">
        <f>ROUNDDOWN(D930/52,0)+1</f>
        <v>18</v>
      </c>
      <c r="F930" s="15">
        <f>F929+7</f>
        <v>51102</v>
      </c>
      <c r="G930" s="4">
        <f>YEAR(F930)</f>
        <v>2039</v>
      </c>
      <c r="H930" s="33">
        <v>6.8000000000000005E-2</v>
      </c>
      <c r="I930" s="33">
        <v>0.42399999999999999</v>
      </c>
      <c r="J930" s="33">
        <v>0.92800000000000005</v>
      </c>
      <c r="K930" s="16" t="str">
        <f>IF(M929&gt;1,"Up","Down")</f>
        <v>Down</v>
      </c>
      <c r="L930" s="16" t="str">
        <f>IF(K930="Up",IF(H930&lt;$BJ$7,"Up","Down"),IF(H930&lt;$BK$7,"Down","Up"))</f>
        <v>Down</v>
      </c>
      <c r="M930" s="17">
        <f>IF(L930="Up",INDEX($AK$5:$AK$1005,MATCH(I930,$AI$5:$AI$1005,0),1),INDEX($AL$5:$AL$1005,MATCH(J930,$AI$5:$AI$1005,0),1))</f>
        <v>0.99845238914040491</v>
      </c>
      <c r="N930" s="16" t="str">
        <f>IF(P929&gt;1,"Up","Down")</f>
        <v>Down</v>
      </c>
      <c r="O930" s="16" t="str">
        <f>IF(N930="Up",IF(H930&lt;$BJ$12,"Up","Down"),IF(H930&lt;$BK$12,"Down","Up"))</f>
        <v>Down</v>
      </c>
      <c r="P930" s="17">
        <f>IF(O930="Up",INDEX($AP$5:$AP$1005,MATCH(I930,$AI$5:$AI$1005,0),1),INDEX($AQ$5:$AQ$1005,MATCH(J930,$AI$5:$AI$1005,0),1))</f>
        <v>0.99819950261617818</v>
      </c>
      <c r="Q930" s="19">
        <f>T929</f>
        <v>94990.631443857696</v>
      </c>
      <c r="R930" s="19">
        <f>INDEX(model!$S$5:$S$35,MATCH(G930,model!$Q$5:$Q$35,0),1)*model!$O$5</f>
        <v>0</v>
      </c>
      <c r="S930" s="19">
        <f>IF(RIGHT(B930,1)="C",T929*INDEX(model!$T$5:$T$35,MATCH(G930,model!$Q$5:$Q$35,0),1),0)</f>
        <v>0</v>
      </c>
      <c r="T930" s="19">
        <f>(Q930+R930-S930)*M930</f>
        <v>94843.622911075392</v>
      </c>
      <c r="U930" s="19">
        <f>X929</f>
        <v>167883.25483806251</v>
      </c>
      <c r="V930" s="19">
        <f>INDEX(model!$S$5:$S$35,MATCH(G930,model!$Q$5:$Q$35,0),1)*model!$O$6</f>
        <v>0</v>
      </c>
      <c r="W930" s="19">
        <f>IF(RIGHT(B930,1)="C",X929*INDEX(model!$T$5:$T$35,MATCH(G930,model!$Q$5:$Q$35,0),1),0)</f>
        <v>0</v>
      </c>
      <c r="X930" s="19">
        <f>(U930+V930-W930)*P930</f>
        <v>167580.98147693908</v>
      </c>
      <c r="Y930" s="19"/>
      <c r="Z930" s="36" t="str">
        <f>K930&amp;L930</f>
        <v>DownDown</v>
      </c>
      <c r="AA930" s="36" t="str">
        <f>N930&amp;O930</f>
        <v>DownDown</v>
      </c>
      <c r="AB930" s="19"/>
      <c r="AC930" s="19"/>
      <c r="AD930" s="19"/>
      <c r="AE930" s="19"/>
      <c r="AI930" s="18">
        <f>ROUND(AI929-0.001,3)</f>
        <v>7.4999999999999997E-2</v>
      </c>
      <c r="AJ930" s="9">
        <f t="array" ref="AJ930">PERCENTILE(IF($BB$5:$BB$2729="Y",$AY$5:$AY$2729),$AI930)</f>
        <v>0.97321799139004417</v>
      </c>
      <c r="AK930" s="9">
        <f t="array" ref="AK930">PERCENTILE(IF($BC$5:$BC$2729="Y",$AY$5:$AY$2729),$AI930)</f>
        <v>1.0016538164818056</v>
      </c>
      <c r="AL930" s="9">
        <f t="array" ref="AL930">PERCENTILE(IF($BD$5:$BD$2729="Y",$AY$5:$AY$2729),$AI930)</f>
        <v>0.95721164663107272</v>
      </c>
      <c r="AM930" s="41" t="str">
        <f>IF(AI930&lt;$BJ$7,"Up","Down")</f>
        <v>Up</v>
      </c>
      <c r="AN930" s="41" t="str">
        <f>IF(AI930&lt;$BK$7,"Down","Up")</f>
        <v>Down</v>
      </c>
      <c r="AO930" s="9">
        <f t="array" ref="AO930">PERCENTILE(IF($BT$5:$BT$2729="Y",$BQ$5:$BQ$2729),$AI930)</f>
        <v>0.96095563232965564</v>
      </c>
      <c r="AP930" s="9">
        <f t="array" ref="AP930">PERCENTILE(IF($BU$5:$BU$2729="Y",$BQ$5:$BQ$2729),$AI930)</f>
        <v>1.0024956434756096</v>
      </c>
      <c r="AQ930" s="9">
        <f t="array" ref="AQ930">PERCENTILE(IF($BV$5:$BV$2729="Y",$BQ$5:$BQ$2729),$AI930)</f>
        <v>0.94489119026110169</v>
      </c>
      <c r="AR930" s="41" t="str">
        <f>IF(AI930&lt;$BJ$12,"Up","Down")</f>
        <v>Up</v>
      </c>
      <c r="AS930" s="41" t="str">
        <f>IF(AI930&lt;$BK$12,"Down","Up")</f>
        <v>Down</v>
      </c>
      <c r="AU930" s="4" t="str">
        <f>IF(AZ930=AZ931,IF(AZ930&gt;AZ929,AZ930&amp;"_O",""),AZ930&amp;"_C")</f>
        <v/>
      </c>
      <c r="AV930" s="7" t="str">
        <f>IF(RIGHT(AU930,1)="C",AX930/INDEX($AX$5:$AX$2729,MATCH(AZ930&amp;"_O",$AU$5:$AU$2729,0),1),"")</f>
        <v/>
      </c>
      <c r="AW930" s="38">
        <v>32045</v>
      </c>
      <c r="AX930" s="37">
        <v>320.16000000000003</v>
      </c>
      <c r="AY930" s="7">
        <f>AX930/AX929</f>
        <v>1.0168328781045544</v>
      </c>
      <c r="AZ930" s="4">
        <f>YEAR(AW930)</f>
        <v>1987</v>
      </c>
      <c r="BA930" s="2" t="s">
        <v>6</v>
      </c>
      <c r="BB930" s="12" t="str">
        <f>INDEX($CD$5:$CD$10,MATCH(BA930,$CC$5:$CC$10,0),1)</f>
        <v/>
      </c>
      <c r="BC930" s="12" t="str">
        <f>IF(AND(BB930="Y",AY930&gt;1),"Y","")</f>
        <v/>
      </c>
      <c r="BD930" s="12" t="str">
        <f>IF(AND(BB930="Y",AY930&lt;1),"Y","")</f>
        <v/>
      </c>
      <c r="BE930" s="12" t="str">
        <f>IF(AY930&gt;1,IF(AY929&gt;1,"Y",""),"")</f>
        <v/>
      </c>
      <c r="BF930" s="12" t="str">
        <f>IF(AY930&lt;1,IF(AY929&lt;1,"Y",""),"")</f>
        <v/>
      </c>
      <c r="BG930" s="2"/>
      <c r="BH930" s="2"/>
      <c r="BI930" s="2"/>
      <c r="BJ930" s="2"/>
      <c r="BK930" s="2"/>
      <c r="BL930" s="2"/>
      <c r="BM930" s="4" t="str">
        <f>IF(BR930=BR931,IF(BR930&gt;BR929,BR930&amp;"_O",""),BR930&amp;"_C")</f>
        <v/>
      </c>
      <c r="BN930" s="7" t="str">
        <f>IF(RIGHT(BM930,1)="C",BP930/INDEX($BP$5:$BP$2729,MATCH(BR930&amp;"_O",$BM$5:$BM$2729,0),1),"")</f>
        <v/>
      </c>
      <c r="BO930" s="38">
        <v>32444</v>
      </c>
      <c r="BP930" s="3">
        <v>382.8</v>
      </c>
      <c r="BQ930" s="7">
        <f>BP930/BP929</f>
        <v>0.9850746268656716</v>
      </c>
      <c r="BR930" s="4">
        <f>YEAR(BO930)</f>
        <v>1988</v>
      </c>
      <c r="BS930" s="2" t="s">
        <v>6</v>
      </c>
      <c r="BT930" s="12" t="str">
        <f>INDEX($CD$5:$CD$10,MATCH(BS930,$CC$5:$CC$10,0),1)</f>
        <v/>
      </c>
      <c r="BU930" s="12" t="str">
        <f>IF(AND(BT930="Y",BQ930&gt;1),"Y","")</f>
        <v/>
      </c>
      <c r="BV930" s="12" t="str">
        <f>IF(AND(BT930="Y",BQ930&lt;1),"Y","")</f>
        <v/>
      </c>
      <c r="BW930" s="12" t="str">
        <f>IF(BQ930&gt;1,IF(BQ929&gt;1,"Y",""),"")</f>
        <v/>
      </c>
      <c r="BX930" s="12" t="str">
        <f>IF(BQ930&lt;1,IF(BQ929&lt;1,"Y",""),"")</f>
        <v/>
      </c>
      <c r="BY930" s="2"/>
      <c r="BZ930" s="2"/>
      <c r="CA930" s="2"/>
    </row>
    <row r="931" spans="2:79">
      <c r="B931" s="4" t="str">
        <f>IF(G931=G932,IF(G931&gt;G930,G931&amp;"_O",""),G931&amp;"_C")</f>
        <v/>
      </c>
      <c r="C931" s="14">
        <f ca="1">RANDBETWEEN(0,1000)/1000</f>
        <v>0.92600000000000005</v>
      </c>
      <c r="D931" s="16">
        <f>D930+1</f>
        <v>927</v>
      </c>
      <c r="E931" s="10">
        <f>ROUNDDOWN(D931/52,0)+1</f>
        <v>18</v>
      </c>
      <c r="F931" s="15">
        <f>F930+7</f>
        <v>51109</v>
      </c>
      <c r="G931" s="4">
        <f>YEAR(F931)</f>
        <v>2039</v>
      </c>
      <c r="H931" s="33">
        <v>0.33300000000000002</v>
      </c>
      <c r="I931" s="33">
        <v>0.92</v>
      </c>
      <c r="J931" s="33">
        <v>0.83299999999999996</v>
      </c>
      <c r="K931" s="16" t="str">
        <f>IF(M930&gt;1,"Up","Down")</f>
        <v>Down</v>
      </c>
      <c r="L931" s="16" t="str">
        <f>IF(K931="Up",IF(H931&lt;$BJ$7,"Up","Down"),IF(H931&lt;$BK$7,"Down","Up"))</f>
        <v>Down</v>
      </c>
      <c r="M931" s="17">
        <f>IF(L931="Up",INDEX($AK$5:$AK$1005,MATCH(I931,$AI$5:$AI$1005,0),1),INDEX($AL$5:$AL$1005,MATCH(J931,$AI$5:$AI$1005,0),1))</f>
        <v>0.99661525892555791</v>
      </c>
      <c r="N931" s="16" t="str">
        <f>IF(P930&gt;1,"Up","Down")</f>
        <v>Down</v>
      </c>
      <c r="O931" s="16" t="str">
        <f>IF(N931="Up",IF(H931&lt;$BJ$12,"Up","Down"),IF(H931&lt;$BK$12,"Down","Up"))</f>
        <v>Down</v>
      </c>
      <c r="P931" s="17">
        <f>IF(O931="Up",INDEX($AP$5:$AP$1005,MATCH(I931,$AI$5:$AI$1005,0),1),INDEX($AQ$5:$AQ$1005,MATCH(J931,$AI$5:$AI$1005,0),1))</f>
        <v>0.99608230424044741</v>
      </c>
      <c r="Q931" s="19">
        <f>T930</f>
        <v>94843.622911075392</v>
      </c>
      <c r="R931" s="19">
        <f>INDEX(model!$S$5:$S$35,MATCH(G931,model!$Q$5:$Q$35,0),1)*model!$O$5</f>
        <v>0</v>
      </c>
      <c r="S931" s="19">
        <f>IF(RIGHT(B931,1)="C",T930*INDEX(model!$T$5:$T$35,MATCH(G931,model!$Q$5:$Q$35,0),1),0)</f>
        <v>0</v>
      </c>
      <c r="T931" s="19">
        <f>(Q931+R931-S931)*M931</f>
        <v>94522.601804959384</v>
      </c>
      <c r="U931" s="19">
        <f>X930</f>
        <v>167580.98147693908</v>
      </c>
      <c r="V931" s="19">
        <f>INDEX(model!$S$5:$S$35,MATCH(G931,model!$Q$5:$Q$35,0),1)*model!$O$6</f>
        <v>0</v>
      </c>
      <c r="W931" s="19">
        <f>IF(RIGHT(B931,1)="C",X930*INDEX(model!$T$5:$T$35,MATCH(G931,model!$Q$5:$Q$35,0),1),0)</f>
        <v>0</v>
      </c>
      <c r="X931" s="19">
        <f>(U931+V931-W931)*P931</f>
        <v>166924.45017642522</v>
      </c>
      <c r="Y931" s="19"/>
      <c r="Z931" s="36" t="str">
        <f>K931&amp;L931</f>
        <v>DownDown</v>
      </c>
      <c r="AA931" s="36" t="str">
        <f>N931&amp;O931</f>
        <v>DownDown</v>
      </c>
      <c r="AB931" s="19"/>
      <c r="AC931" s="19"/>
      <c r="AD931" s="19"/>
      <c r="AE931" s="19"/>
      <c r="AI931" s="18">
        <f>ROUND(AI930-0.001,3)</f>
        <v>7.3999999999999996E-2</v>
      </c>
      <c r="AJ931" s="9">
        <f t="array" ref="AJ931">PERCENTILE(IF($BB$5:$BB$2729="Y",$AY$5:$AY$2729),$AI931)</f>
        <v>0.97297967443833822</v>
      </c>
      <c r="AK931" s="9">
        <f t="array" ref="AK931">PERCENTILE(IF($BC$5:$BC$2729="Y",$AY$5:$AY$2729),$AI931)</f>
        <v>1.0016474565797704</v>
      </c>
      <c r="AL931" s="9">
        <f t="array" ref="AL931">PERCENTILE(IF($BD$5:$BD$2729="Y",$AY$5:$AY$2729),$AI931)</f>
        <v>0.95706193485260904</v>
      </c>
      <c r="AM931" s="41" t="str">
        <f>IF(AI931&lt;$BJ$7,"Up","Down")</f>
        <v>Up</v>
      </c>
      <c r="AN931" s="41" t="str">
        <f>IF(AI931&lt;$BK$7,"Down","Up")</f>
        <v>Down</v>
      </c>
      <c r="AO931" s="9">
        <f t="array" ref="AO931">PERCENTILE(IF($BT$5:$BT$2729="Y",$BQ$5:$BQ$2729),$AI931)</f>
        <v>0.96071243061390499</v>
      </c>
      <c r="AP931" s="9">
        <f t="array" ref="AP931">PERCENTILE(IF($BU$5:$BU$2729="Y",$BQ$5:$BQ$2729),$AI931)</f>
        <v>1.0024630792344555</v>
      </c>
      <c r="AQ931" s="9">
        <f t="array" ref="AQ931">PERCENTILE(IF($BV$5:$BV$2729="Y",$BQ$5:$BQ$2729),$AI931)</f>
        <v>0.94378813015992136</v>
      </c>
      <c r="AR931" s="41" t="str">
        <f>IF(AI931&lt;$BJ$12,"Up","Down")</f>
        <v>Up</v>
      </c>
      <c r="AS931" s="41" t="str">
        <f>IF(AI931&lt;$BK$12,"Down","Up")</f>
        <v>Down</v>
      </c>
      <c r="AU931" s="4" t="str">
        <f>IF(AZ931=AZ932,IF(AZ931&gt;AZ930,AZ931&amp;"_O",""),AZ931&amp;"_C")</f>
        <v/>
      </c>
      <c r="AV931" s="7" t="str">
        <f>IF(RIGHT(AU931,1)="C",AX931/INDEX($AX$5:$AX$2729,MATCH(AZ931&amp;"_O",$AU$5:$AU$2729,0),1),"")</f>
        <v/>
      </c>
      <c r="AW931" s="38">
        <v>32052</v>
      </c>
      <c r="AX931" s="37">
        <v>328.07</v>
      </c>
      <c r="AY931" s="7">
        <f>AX931/AX930</f>
        <v>1.024706396801599</v>
      </c>
      <c r="AZ931" s="4">
        <f>YEAR(AW931)</f>
        <v>1987</v>
      </c>
      <c r="BA931" s="2" t="s">
        <v>6</v>
      </c>
      <c r="BB931" s="12" t="str">
        <f>INDEX($CD$5:$CD$10,MATCH(BA931,$CC$5:$CC$10,0),1)</f>
        <v/>
      </c>
      <c r="BC931" s="12" t="str">
        <f>IF(AND(BB931="Y",AY931&gt;1),"Y","")</f>
        <v/>
      </c>
      <c r="BD931" s="12" t="str">
        <f>IF(AND(BB931="Y",AY931&lt;1),"Y","")</f>
        <v/>
      </c>
      <c r="BE931" s="12" t="str">
        <f>IF(AY931&gt;1,IF(AY930&gt;1,"Y",""),"")</f>
        <v>Y</v>
      </c>
      <c r="BF931" s="12" t="str">
        <f>IF(AY931&lt;1,IF(AY930&lt;1,"Y",""),"")</f>
        <v/>
      </c>
      <c r="BG931" s="2"/>
      <c r="BH931" s="2"/>
      <c r="BI931" s="2"/>
      <c r="BJ931" s="2"/>
      <c r="BK931" s="2"/>
      <c r="BL931" s="2"/>
      <c r="BM931" s="4" t="str">
        <f>IF(BR931=BR932,IF(BR931&gt;BR930,BR931&amp;"_O",""),BR931&amp;"_C")</f>
        <v/>
      </c>
      <c r="BN931" s="7" t="str">
        <f>IF(RIGHT(BM931,1)="C",BP931/INDEX($BP$5:$BP$2729,MATCH(BR931&amp;"_O",$BM$5:$BM$2729,0),1),"")</f>
        <v/>
      </c>
      <c r="BO931" s="38">
        <v>32451</v>
      </c>
      <c r="BP931" s="3">
        <v>381</v>
      </c>
      <c r="BQ931" s="7">
        <f>BP931/BP930</f>
        <v>0.99529780564263315</v>
      </c>
      <c r="BR931" s="4">
        <f>YEAR(BO931)</f>
        <v>1988</v>
      </c>
      <c r="BS931" s="2" t="s">
        <v>6</v>
      </c>
      <c r="BT931" s="12" t="str">
        <f>INDEX($CD$5:$CD$10,MATCH(BS931,$CC$5:$CC$10,0),1)</f>
        <v/>
      </c>
      <c r="BU931" s="12" t="str">
        <f>IF(AND(BT931="Y",BQ931&gt;1),"Y","")</f>
        <v/>
      </c>
      <c r="BV931" s="12" t="str">
        <f>IF(AND(BT931="Y",BQ931&lt;1),"Y","")</f>
        <v/>
      </c>
      <c r="BW931" s="12" t="str">
        <f>IF(BQ931&gt;1,IF(BQ930&gt;1,"Y",""),"")</f>
        <v/>
      </c>
      <c r="BX931" s="12" t="str">
        <f>IF(BQ931&lt;1,IF(BQ930&lt;1,"Y",""),"")</f>
        <v>Y</v>
      </c>
      <c r="BY931" s="2"/>
      <c r="BZ931" s="2"/>
      <c r="CA931" s="2"/>
    </row>
    <row r="932" spans="2:79">
      <c r="B932" s="4" t="str">
        <f>IF(G932=G933,IF(G932&gt;G931,G932&amp;"_O",""),G932&amp;"_C")</f>
        <v/>
      </c>
      <c r="C932" s="14">
        <f ca="1">RANDBETWEEN(0,1000)/1000</f>
        <v>0.255</v>
      </c>
      <c r="D932" s="16">
        <f>D931+1</f>
        <v>928</v>
      </c>
      <c r="E932" s="10">
        <f>ROUNDDOWN(D932/52,0)+1</f>
        <v>18</v>
      </c>
      <c r="F932" s="15">
        <f>F931+7</f>
        <v>51116</v>
      </c>
      <c r="G932" s="4">
        <f>YEAR(F932)</f>
        <v>2039</v>
      </c>
      <c r="H932" s="33">
        <v>0.11700000000000001</v>
      </c>
      <c r="I932" s="33">
        <v>0.89100000000000001</v>
      </c>
      <c r="J932" s="33">
        <v>0.55900000000000005</v>
      </c>
      <c r="K932" s="16" t="str">
        <f>IF(M931&gt;1,"Up","Down")</f>
        <v>Down</v>
      </c>
      <c r="L932" s="16" t="str">
        <f>IF(K932="Up",IF(H932&lt;$BJ$7,"Up","Down"),IF(H932&lt;$BK$7,"Down","Up"))</f>
        <v>Down</v>
      </c>
      <c r="M932" s="17">
        <f>IF(L932="Up",INDEX($AK$5:$AK$1005,MATCH(I932,$AI$5:$AI$1005,0),1),INDEX($AL$5:$AL$1005,MATCH(J932,$AI$5:$AI$1005,0),1))</f>
        <v>0.98932221280624388</v>
      </c>
      <c r="N932" s="16" t="str">
        <f>IF(P931&gt;1,"Up","Down")</f>
        <v>Down</v>
      </c>
      <c r="O932" s="16" t="str">
        <f>IF(N932="Up",IF(H932&lt;$BJ$12,"Up","Down"),IF(H932&lt;$BK$12,"Down","Up"))</f>
        <v>Down</v>
      </c>
      <c r="P932" s="17">
        <f>IF(O932="Up",INDEX($AP$5:$AP$1005,MATCH(I932,$AI$5:$AI$1005,0),1),INDEX($AQ$5:$AQ$1005,MATCH(J932,$AI$5:$AI$1005,0),1))</f>
        <v>0.98756772961131312</v>
      </c>
      <c r="Q932" s="19">
        <f>T931</f>
        <v>94522.601804959384</v>
      </c>
      <c r="R932" s="19">
        <f>INDEX(model!$S$5:$S$35,MATCH(G932,model!$Q$5:$Q$35,0),1)*model!$O$5</f>
        <v>0</v>
      </c>
      <c r="S932" s="19">
        <f>IF(RIGHT(B932,1)="C",T931*INDEX(model!$T$5:$T$35,MATCH(G932,model!$Q$5:$Q$35,0),1),0)</f>
        <v>0</v>
      </c>
      <c r="T932" s="19">
        <f>(Q932+R932-S932)*M932</f>
        <v>93513.309577885884</v>
      </c>
      <c r="U932" s="19">
        <f>X931</f>
        <v>166924.45017642522</v>
      </c>
      <c r="V932" s="19">
        <f>INDEX(model!$S$5:$S$35,MATCH(G932,model!$Q$5:$Q$35,0),1)*model!$O$6</f>
        <v>0</v>
      </c>
      <c r="W932" s="19">
        <f>IF(RIGHT(B932,1)="C",X931*INDEX(model!$T$5:$T$35,MATCH(G932,model!$Q$5:$Q$35,0),1),0)</f>
        <v>0</v>
      </c>
      <c r="X932" s="19">
        <f>(U932+V932-W932)*P932</f>
        <v>164849.20027734901</v>
      </c>
      <c r="Y932" s="19"/>
      <c r="Z932" s="36" t="str">
        <f>K932&amp;L932</f>
        <v>DownDown</v>
      </c>
      <c r="AA932" s="36" t="str">
        <f>N932&amp;O932</f>
        <v>DownDown</v>
      </c>
      <c r="AB932" s="19"/>
      <c r="AC932" s="19"/>
      <c r="AD932" s="19"/>
      <c r="AE932" s="19"/>
      <c r="AI932" s="18">
        <f>ROUND(AI931-0.001,3)</f>
        <v>7.2999999999999995E-2</v>
      </c>
      <c r="AJ932" s="9">
        <f t="array" ref="AJ932">PERCENTILE(IF($BB$5:$BB$2729="Y",$AY$5:$AY$2729),$AI932)</f>
        <v>0.97255698954213299</v>
      </c>
      <c r="AK932" s="9">
        <f t="array" ref="AK932">PERCENTILE(IF($BC$5:$BC$2729="Y",$AY$5:$AY$2729),$AI932)</f>
        <v>1.0016043591475505</v>
      </c>
      <c r="AL932" s="9">
        <f t="array" ref="AL932">PERCENTILE(IF($BD$5:$BD$2729="Y",$AY$5:$AY$2729),$AI932)</f>
        <v>0.95683695976121463</v>
      </c>
      <c r="AM932" s="41" t="str">
        <f>IF(AI932&lt;$BJ$7,"Up","Down")</f>
        <v>Up</v>
      </c>
      <c r="AN932" s="41" t="str">
        <f>IF(AI932&lt;$BK$7,"Down","Up")</f>
        <v>Down</v>
      </c>
      <c r="AO932" s="9">
        <f t="array" ref="AO932">PERCENTILE(IF($BT$5:$BT$2729="Y",$BQ$5:$BQ$2729),$AI932)</f>
        <v>0.96036854410895123</v>
      </c>
      <c r="AP932" s="9">
        <f t="array" ref="AP932">PERCENTILE(IF($BU$5:$BU$2729="Y",$BQ$5:$BQ$2729),$AI932)</f>
        <v>1.0024210465609884</v>
      </c>
      <c r="AQ932" s="9">
        <f t="array" ref="AQ932">PERCENTILE(IF($BV$5:$BV$2729="Y",$BQ$5:$BQ$2729),$AI932)</f>
        <v>0.94317074329971973</v>
      </c>
      <c r="AR932" s="41" t="str">
        <f>IF(AI932&lt;$BJ$12,"Up","Down")</f>
        <v>Up</v>
      </c>
      <c r="AS932" s="41" t="str">
        <f>IF(AI932&lt;$BK$12,"Down","Up")</f>
        <v>Down</v>
      </c>
      <c r="AU932" s="4" t="str">
        <f>IF(AZ932=AZ933,IF(AZ932&gt;AZ931,AZ932&amp;"_O",""),AZ932&amp;"_C")</f>
        <v/>
      </c>
      <c r="AV932" s="7" t="str">
        <f>IF(RIGHT(AU932,1)="C",AX932/INDEX($AX$5:$AX$2729,MATCH(AZ932&amp;"_O",$AU$5:$AU$2729,0),1),"")</f>
        <v/>
      </c>
      <c r="AW932" s="38">
        <v>32059</v>
      </c>
      <c r="AX932" s="37">
        <v>311.07</v>
      </c>
      <c r="AY932" s="7">
        <f>AX932/AX931</f>
        <v>0.94818179047154572</v>
      </c>
      <c r="AZ932" s="4">
        <f>YEAR(AW932)</f>
        <v>1987</v>
      </c>
      <c r="BA932" s="2" t="s">
        <v>6</v>
      </c>
      <c r="BB932" s="12" t="str">
        <f>INDEX($CD$5:$CD$10,MATCH(BA932,$CC$5:$CC$10,0),1)</f>
        <v/>
      </c>
      <c r="BC932" s="12" t="str">
        <f>IF(AND(BB932="Y",AY932&gt;1),"Y","")</f>
        <v/>
      </c>
      <c r="BD932" s="12" t="str">
        <f>IF(AND(BB932="Y",AY932&lt;1),"Y","")</f>
        <v/>
      </c>
      <c r="BE932" s="12" t="str">
        <f>IF(AY932&gt;1,IF(AY931&gt;1,"Y",""),"")</f>
        <v/>
      </c>
      <c r="BF932" s="12" t="str">
        <f>IF(AY932&lt;1,IF(AY931&lt;1,"Y",""),"")</f>
        <v/>
      </c>
      <c r="BG932" s="2"/>
      <c r="BH932" s="2"/>
      <c r="BI932" s="2"/>
      <c r="BJ932" s="2"/>
      <c r="BK932" s="2"/>
      <c r="BL932" s="2"/>
      <c r="BM932" s="4" t="str">
        <f>IF(BR932=BR933,IF(BR932&gt;BR931,BR932&amp;"_O",""),BR932&amp;"_C")</f>
        <v/>
      </c>
      <c r="BN932" s="7" t="str">
        <f>IF(RIGHT(BM932,1)="C",BP932/INDEX($BP$5:$BP$2729,MATCH(BR932&amp;"_O",$BM$5:$BM$2729,0),1),"")</f>
        <v/>
      </c>
      <c r="BO932" s="38">
        <v>32458</v>
      </c>
      <c r="BP932" s="3">
        <v>373.8</v>
      </c>
      <c r="BQ932" s="7">
        <f>BP932/BP931</f>
        <v>0.98110236220472447</v>
      </c>
      <c r="BR932" s="4">
        <f>YEAR(BO932)</f>
        <v>1988</v>
      </c>
      <c r="BS932" s="2" t="s">
        <v>6</v>
      </c>
      <c r="BT932" s="12" t="str">
        <f>INDEX($CD$5:$CD$10,MATCH(BS932,$CC$5:$CC$10,0),1)</f>
        <v/>
      </c>
      <c r="BU932" s="12" t="str">
        <f>IF(AND(BT932="Y",BQ932&gt;1),"Y","")</f>
        <v/>
      </c>
      <c r="BV932" s="12" t="str">
        <f>IF(AND(BT932="Y",BQ932&lt;1),"Y","")</f>
        <v/>
      </c>
      <c r="BW932" s="12" t="str">
        <f>IF(BQ932&gt;1,IF(BQ931&gt;1,"Y",""),"")</f>
        <v/>
      </c>
      <c r="BX932" s="12" t="str">
        <f>IF(BQ932&lt;1,IF(BQ931&lt;1,"Y",""),"")</f>
        <v>Y</v>
      </c>
      <c r="BY932" s="2"/>
      <c r="BZ932" s="2"/>
      <c r="CA932" s="2"/>
    </row>
    <row r="933" spans="2:79">
      <c r="B933" s="4" t="str">
        <f>IF(G933=G934,IF(G933&gt;G932,G933&amp;"_O",""),G933&amp;"_C")</f>
        <v/>
      </c>
      <c r="C933" s="14">
        <f ca="1">RANDBETWEEN(0,1000)/1000</f>
        <v>0.14599999999999999</v>
      </c>
      <c r="D933" s="16">
        <f>D932+1</f>
        <v>929</v>
      </c>
      <c r="E933" s="10">
        <f>ROUNDDOWN(D933/52,0)+1</f>
        <v>18</v>
      </c>
      <c r="F933" s="15">
        <f>F932+7</f>
        <v>51123</v>
      </c>
      <c r="G933" s="4">
        <f>YEAR(F933)</f>
        <v>2039</v>
      </c>
      <c r="H933" s="33">
        <v>0.13400000000000001</v>
      </c>
      <c r="I933" s="33">
        <v>0.39200000000000002</v>
      </c>
      <c r="J933" s="33">
        <v>0.76</v>
      </c>
      <c r="K933" s="16" t="str">
        <f>IF(M932&gt;1,"Up","Down")</f>
        <v>Down</v>
      </c>
      <c r="L933" s="16" t="str">
        <f>IF(K933="Up",IF(H933&lt;$BJ$7,"Up","Down"),IF(H933&lt;$BK$7,"Down","Up"))</f>
        <v>Down</v>
      </c>
      <c r="M933" s="17">
        <f>IF(L933="Up",INDEX($AK$5:$AK$1005,MATCH(I933,$AI$5:$AI$1005,0),1),INDEX($AL$5:$AL$1005,MATCH(J933,$AI$5:$AI$1005,0),1))</f>
        <v>0.99474954957222772</v>
      </c>
      <c r="N933" s="16" t="str">
        <f>IF(P932&gt;1,"Up","Down")</f>
        <v>Down</v>
      </c>
      <c r="O933" s="16" t="str">
        <f>IF(N933="Up",IF(H933&lt;$BJ$12,"Up","Down"),IF(H933&lt;$BK$12,"Down","Up"))</f>
        <v>Down</v>
      </c>
      <c r="P933" s="17">
        <f>IF(O933="Up",INDEX($AP$5:$AP$1005,MATCH(I933,$AI$5:$AI$1005,0),1),INDEX($AQ$5:$AQ$1005,MATCH(J933,$AI$5:$AI$1005,0),1))</f>
        <v>0.99411252179746479</v>
      </c>
      <c r="Q933" s="19">
        <f>T932</f>
        <v>93513.309577885884</v>
      </c>
      <c r="R933" s="19">
        <f>INDEX(model!$S$5:$S$35,MATCH(G933,model!$Q$5:$Q$35,0),1)*model!$O$5</f>
        <v>0</v>
      </c>
      <c r="S933" s="19">
        <f>IF(RIGHT(B933,1)="C",T932*INDEX(model!$T$5:$T$35,MATCH(G933,model!$Q$5:$Q$35,0),1),0)</f>
        <v>0</v>
      </c>
      <c r="T933" s="19">
        <f>(Q933+R933-S933)*M933</f>
        <v>93022.322581610279</v>
      </c>
      <c r="U933" s="19">
        <f>X932</f>
        <v>164849.20027734901</v>
      </c>
      <c r="V933" s="19">
        <f>INDEX(model!$S$5:$S$35,MATCH(G933,model!$Q$5:$Q$35,0),1)*model!$O$6</f>
        <v>0</v>
      </c>
      <c r="W933" s="19">
        <f>IF(RIGHT(B933,1)="C",X932*INDEX(model!$T$5:$T$35,MATCH(G933,model!$Q$5:$Q$35,0),1),0)</f>
        <v>0</v>
      </c>
      <c r="X933" s="19">
        <f>(U933+V933-W933)*P933</f>
        <v>163878.65420401076</v>
      </c>
      <c r="Y933" s="19"/>
      <c r="Z933" s="36" t="str">
        <f>K933&amp;L933</f>
        <v>DownDown</v>
      </c>
      <c r="AA933" s="36" t="str">
        <f>N933&amp;O933</f>
        <v>DownDown</v>
      </c>
      <c r="AB933" s="19"/>
      <c r="AC933" s="19"/>
      <c r="AD933" s="19"/>
      <c r="AE933" s="19"/>
      <c r="AI933" s="18">
        <f>ROUND(AI932-0.001,3)</f>
        <v>7.1999999999999995E-2</v>
      </c>
      <c r="AJ933" s="9">
        <f t="array" ref="AJ933">PERCENTILE(IF($BB$5:$BB$2729="Y",$AY$5:$AY$2729),$AI933)</f>
        <v>0.97239836994036133</v>
      </c>
      <c r="AK933" s="9">
        <f t="array" ref="AK933">PERCENTILE(IF($BC$5:$BC$2729="Y",$AY$5:$AY$2729),$AI933)</f>
        <v>1.0015926233510597</v>
      </c>
      <c r="AL933" s="9">
        <f t="array" ref="AL933">PERCENTILE(IF($BD$5:$BD$2729="Y",$AY$5:$AY$2729),$AI933)</f>
        <v>0.95664560047775249</v>
      </c>
      <c r="AM933" s="41" t="str">
        <f>IF(AI933&lt;$BJ$7,"Up","Down")</f>
        <v>Up</v>
      </c>
      <c r="AN933" s="41" t="str">
        <f>IF(AI933&lt;$BK$7,"Down","Up")</f>
        <v>Down</v>
      </c>
      <c r="AO933" s="9">
        <f t="array" ref="AO933">PERCENTILE(IF($BT$5:$BT$2729="Y",$BQ$5:$BQ$2729),$AI933)</f>
        <v>0.96014531411355242</v>
      </c>
      <c r="AP933" s="9">
        <f t="array" ref="AP933">PERCENTILE(IF($BU$5:$BU$2729="Y",$BQ$5:$BQ$2729),$AI933)</f>
        <v>1.0023996661326504</v>
      </c>
      <c r="AQ933" s="9">
        <f t="array" ref="AQ933">PERCENTILE(IF($BV$5:$BV$2729="Y",$BQ$5:$BQ$2729),$AI933)</f>
        <v>0.94283688293096446</v>
      </c>
      <c r="AR933" s="41" t="str">
        <f>IF(AI933&lt;$BJ$12,"Up","Down")</f>
        <v>Up</v>
      </c>
      <c r="AS933" s="41" t="str">
        <f>IF(AI933&lt;$BK$12,"Down","Up")</f>
        <v>Down</v>
      </c>
      <c r="AU933" s="4" t="str">
        <f>IF(AZ933=AZ934,IF(AZ933&gt;AZ932,AZ933&amp;"_O",""),AZ933&amp;"_C")</f>
        <v/>
      </c>
      <c r="AV933" s="7" t="str">
        <f>IF(RIGHT(AU933,1)="C",AX933/INDEX($AX$5:$AX$2729,MATCH(AZ933&amp;"_O",$AU$5:$AU$2729,0),1),"")</f>
        <v/>
      </c>
      <c r="AW933" s="38">
        <v>32066</v>
      </c>
      <c r="AX933" s="37">
        <v>282.7</v>
      </c>
      <c r="AY933" s="7">
        <f>AX933/AX932</f>
        <v>0.90879866268042564</v>
      </c>
      <c r="AZ933" s="4">
        <f>YEAR(AW933)</f>
        <v>1987</v>
      </c>
      <c r="BA933" s="2" t="s">
        <v>6</v>
      </c>
      <c r="BB933" s="12" t="str">
        <f>INDEX($CD$5:$CD$10,MATCH(BA933,$CC$5:$CC$10,0),1)</f>
        <v/>
      </c>
      <c r="BC933" s="12" t="str">
        <f>IF(AND(BB933="Y",AY933&gt;1),"Y","")</f>
        <v/>
      </c>
      <c r="BD933" s="12" t="str">
        <f>IF(AND(BB933="Y",AY933&lt;1),"Y","")</f>
        <v/>
      </c>
      <c r="BE933" s="12" t="str">
        <f>IF(AY933&gt;1,IF(AY932&gt;1,"Y",""),"")</f>
        <v/>
      </c>
      <c r="BF933" s="12" t="str">
        <f>IF(AY933&lt;1,IF(AY932&lt;1,"Y",""),"")</f>
        <v>Y</v>
      </c>
      <c r="BG933" s="2"/>
      <c r="BH933" s="2"/>
      <c r="BI933" s="2"/>
      <c r="BJ933" s="2"/>
      <c r="BK933" s="2"/>
      <c r="BL933" s="2"/>
      <c r="BM933" s="4" t="str">
        <f>IF(BR933=BR934,IF(BR933&gt;BR932,BR933&amp;"_O",""),BR933&amp;"_C")</f>
        <v/>
      </c>
      <c r="BN933" s="7" t="str">
        <f>IF(RIGHT(BM933,1)="C",BP933/INDEX($BP$5:$BP$2729,MATCH(BR933&amp;"_O",$BM$5:$BM$2729,0),1),"")</f>
        <v/>
      </c>
      <c r="BO933" s="38">
        <v>32465</v>
      </c>
      <c r="BP933" s="3">
        <v>367.6</v>
      </c>
      <c r="BQ933" s="7">
        <f>BP933/BP932</f>
        <v>0.98341359015516328</v>
      </c>
      <c r="BR933" s="4">
        <f>YEAR(BO933)</f>
        <v>1988</v>
      </c>
      <c r="BS933" s="2" t="s">
        <v>6</v>
      </c>
      <c r="BT933" s="12" t="str">
        <f>INDEX($CD$5:$CD$10,MATCH(BS933,$CC$5:$CC$10,0),1)</f>
        <v/>
      </c>
      <c r="BU933" s="12" t="str">
        <f>IF(AND(BT933="Y",BQ933&gt;1),"Y","")</f>
        <v/>
      </c>
      <c r="BV933" s="12" t="str">
        <f>IF(AND(BT933="Y",BQ933&lt;1),"Y","")</f>
        <v/>
      </c>
      <c r="BW933" s="12" t="str">
        <f>IF(BQ933&gt;1,IF(BQ932&gt;1,"Y",""),"")</f>
        <v/>
      </c>
      <c r="BX933" s="12" t="str">
        <f>IF(BQ933&lt;1,IF(BQ932&lt;1,"Y",""),"")</f>
        <v>Y</v>
      </c>
      <c r="BY933" s="2"/>
      <c r="BZ933" s="2"/>
      <c r="CA933" s="2"/>
    </row>
    <row r="934" spans="2:79">
      <c r="B934" s="4" t="str">
        <f>IF(G934=G935,IF(G934&gt;G933,G934&amp;"_O",""),G934&amp;"_C")</f>
        <v>2039_C</v>
      </c>
      <c r="C934" s="14">
        <f ca="1">RANDBETWEEN(0,1000)/1000</f>
        <v>0.10100000000000001</v>
      </c>
      <c r="D934" s="16">
        <f>D933+1</f>
        <v>930</v>
      </c>
      <c r="E934" s="10">
        <f>ROUNDDOWN(D934/52,0)+1</f>
        <v>18</v>
      </c>
      <c r="F934" s="15">
        <f>F933+7</f>
        <v>51130</v>
      </c>
      <c r="G934" s="4">
        <f>YEAR(F934)</f>
        <v>2039</v>
      </c>
      <c r="H934" s="33">
        <v>5.2999999999999999E-2</v>
      </c>
      <c r="I934" s="33">
        <v>0.92</v>
      </c>
      <c r="J934" s="33">
        <v>0.61099999999999999</v>
      </c>
      <c r="K934" s="16" t="str">
        <f>IF(M933&gt;1,"Up","Down")</f>
        <v>Down</v>
      </c>
      <c r="L934" s="16" t="str">
        <f>IF(K934="Up",IF(H934&lt;$BJ$7,"Up","Down"),IF(H934&lt;$BK$7,"Down","Up"))</f>
        <v>Down</v>
      </c>
      <c r="M934" s="17">
        <f>IF(L934="Up",INDEX($AK$5:$AK$1005,MATCH(I934,$AI$5:$AI$1005,0),1),INDEX($AL$5:$AL$1005,MATCH(J934,$AI$5:$AI$1005,0),1))</f>
        <v>0.99065571257131479</v>
      </c>
      <c r="N934" s="16" t="str">
        <f>IF(P933&gt;1,"Up","Down")</f>
        <v>Down</v>
      </c>
      <c r="O934" s="16" t="str">
        <f>IF(N934="Up",IF(H934&lt;$BJ$12,"Up","Down"),IF(H934&lt;$BK$12,"Down","Up"))</f>
        <v>Down</v>
      </c>
      <c r="P934" s="17">
        <f>IF(O934="Up",INDEX($AP$5:$AP$1005,MATCH(I934,$AI$5:$AI$1005,0),1),INDEX($AQ$5:$AQ$1005,MATCH(J934,$AI$5:$AI$1005,0),1))</f>
        <v>0.98946903653983187</v>
      </c>
      <c r="Q934" s="19">
        <f>T933</f>
        <v>93022.322581610279</v>
      </c>
      <c r="R934" s="19">
        <f>INDEX(model!$S$5:$S$35,MATCH(G934,model!$Q$5:$Q$35,0),1)*model!$O$5</f>
        <v>0</v>
      </c>
      <c r="S934" s="19">
        <f>IF(RIGHT(B934,1)="C",T933*INDEX(model!$T$5:$T$35,MATCH(G934,model!$Q$5:$Q$35,0),1),0)</f>
        <v>9302.2322581610279</v>
      </c>
      <c r="T934" s="19">
        <f>(Q934+R934-S934)*M934</f>
        <v>82937.785735911457</v>
      </c>
      <c r="U934" s="19">
        <f>X933</f>
        <v>163878.65420401076</v>
      </c>
      <c r="V934" s="19">
        <f>INDEX(model!$S$5:$S$35,MATCH(G934,model!$Q$5:$Q$35,0),1)*model!$O$6</f>
        <v>0</v>
      </c>
      <c r="W934" s="19">
        <f>IF(RIGHT(B934,1)="C",X933*INDEX(model!$T$5:$T$35,MATCH(G934,model!$Q$5:$Q$35,0),1),0)</f>
        <v>16387.865420401078</v>
      </c>
      <c r="X934" s="19">
        <f>(U934+V934-W934)*P934</f>
        <v>145937.56867621813</v>
      </c>
      <c r="Y934" s="19"/>
      <c r="Z934" s="36" t="str">
        <f>K934&amp;L934</f>
        <v>DownDown</v>
      </c>
      <c r="AA934" s="36" t="str">
        <f>N934&amp;O934</f>
        <v>DownDown</v>
      </c>
      <c r="AB934" s="19"/>
      <c r="AC934" s="19"/>
      <c r="AD934" s="19"/>
      <c r="AE934" s="19"/>
      <c r="AI934" s="18">
        <f>ROUND(AI933-0.001,3)</f>
        <v>7.0999999999999994E-2</v>
      </c>
      <c r="AJ934" s="9">
        <f t="array" ref="AJ934">PERCENTILE(IF($BB$5:$BB$2729="Y",$AY$5:$AY$2729),$AI934)</f>
        <v>0.9722259801251788</v>
      </c>
      <c r="AK934" s="9">
        <f t="array" ref="AK934">PERCENTILE(IF($BC$5:$BC$2729="Y",$AY$5:$AY$2729),$AI934)</f>
        <v>1.0015893410316421</v>
      </c>
      <c r="AL934" s="9">
        <f t="array" ref="AL934">PERCENTILE(IF($BD$5:$BD$2729="Y",$AY$5:$AY$2729),$AI934)</f>
        <v>0.95658824701696465</v>
      </c>
      <c r="AM934" s="41" t="str">
        <f>IF(AI934&lt;$BJ$7,"Up","Down")</f>
        <v>Up</v>
      </c>
      <c r="AN934" s="41" t="str">
        <f>IF(AI934&lt;$BK$7,"Down","Up")</f>
        <v>Down</v>
      </c>
      <c r="AO934" s="9">
        <f t="array" ref="AO934">PERCENTILE(IF($BT$5:$BT$2729="Y",$BQ$5:$BQ$2729),$AI934)</f>
        <v>0.95962391271207792</v>
      </c>
      <c r="AP934" s="9">
        <f t="array" ref="AP934">PERCENTILE(IF($BU$5:$BU$2729="Y",$BQ$5:$BQ$2729),$AI934)</f>
        <v>1.002395041721458</v>
      </c>
      <c r="AQ934" s="9">
        <f t="array" ref="AQ934">PERCENTILE(IF($BV$5:$BV$2729="Y",$BQ$5:$BQ$2729),$AI934)</f>
        <v>0.94202417873701427</v>
      </c>
      <c r="AR934" s="41" t="str">
        <f>IF(AI934&lt;$BJ$12,"Up","Down")</f>
        <v>Up</v>
      </c>
      <c r="AS934" s="41" t="str">
        <f>IF(AI934&lt;$BK$12,"Down","Up")</f>
        <v>Down</v>
      </c>
      <c r="AU934" s="4" t="str">
        <f>IF(AZ934=AZ935,IF(AZ934&gt;AZ933,AZ934&amp;"_O",""),AZ934&amp;"_C")</f>
        <v/>
      </c>
      <c r="AV934" s="7" t="str">
        <f>IF(RIGHT(AU934,1)="C",AX934/INDEX($AX$5:$AX$2729,MATCH(AZ934&amp;"_O",$AU$5:$AU$2729,0),1),"")</f>
        <v/>
      </c>
      <c r="AW934" s="38">
        <v>32073</v>
      </c>
      <c r="AX934" s="37">
        <v>248.22</v>
      </c>
      <c r="AY934" s="7">
        <f>AX934/AX933</f>
        <v>0.87803325079589678</v>
      </c>
      <c r="AZ934" s="4">
        <f>YEAR(AW934)</f>
        <v>1987</v>
      </c>
      <c r="BA934" s="2" t="s">
        <v>6</v>
      </c>
      <c r="BB934" s="12" t="str">
        <f>INDEX($CD$5:$CD$10,MATCH(BA934,$CC$5:$CC$10,0),1)</f>
        <v/>
      </c>
      <c r="BC934" s="12" t="str">
        <f>IF(AND(BB934="Y",AY934&gt;1),"Y","")</f>
        <v/>
      </c>
      <c r="BD934" s="12" t="str">
        <f>IF(AND(BB934="Y",AY934&lt;1),"Y","")</f>
        <v/>
      </c>
      <c r="BE934" s="12" t="str">
        <f>IF(AY934&gt;1,IF(AY933&gt;1,"Y",""),"")</f>
        <v/>
      </c>
      <c r="BF934" s="12" t="str">
        <f>IF(AY934&lt;1,IF(AY933&lt;1,"Y",""),"")</f>
        <v>Y</v>
      </c>
      <c r="BG934" s="2"/>
      <c r="BH934" s="2"/>
      <c r="BI934" s="2"/>
      <c r="BJ934" s="2"/>
      <c r="BK934" s="2"/>
      <c r="BL934" s="2"/>
      <c r="BM934" s="4" t="str">
        <f>IF(BR934=BR935,IF(BR934&gt;BR933,BR934&amp;"_O",""),BR934&amp;"_C")</f>
        <v/>
      </c>
      <c r="BN934" s="7" t="str">
        <f>IF(RIGHT(BM934,1)="C",BP934/INDEX($BP$5:$BP$2729,MATCH(BR934&amp;"_O",$BM$5:$BM$2729,0),1),"")</f>
        <v/>
      </c>
      <c r="BO934" s="38">
        <v>32472</v>
      </c>
      <c r="BP934" s="3">
        <v>366.4</v>
      </c>
      <c r="BQ934" s="7">
        <f>BP934/BP933</f>
        <v>0.99673558215451563</v>
      </c>
      <c r="BR934" s="4">
        <f>YEAR(BO934)</f>
        <v>1988</v>
      </c>
      <c r="BS934" s="2" t="s">
        <v>6</v>
      </c>
      <c r="BT934" s="12" t="str">
        <f>INDEX($CD$5:$CD$10,MATCH(BS934,$CC$5:$CC$10,0),1)</f>
        <v/>
      </c>
      <c r="BU934" s="12" t="str">
        <f>IF(AND(BT934="Y",BQ934&gt;1),"Y","")</f>
        <v/>
      </c>
      <c r="BV934" s="12" t="str">
        <f>IF(AND(BT934="Y",BQ934&lt;1),"Y","")</f>
        <v/>
      </c>
      <c r="BW934" s="12" t="str">
        <f>IF(BQ934&gt;1,IF(BQ933&gt;1,"Y",""),"")</f>
        <v/>
      </c>
      <c r="BX934" s="12" t="str">
        <f>IF(BQ934&lt;1,IF(BQ933&lt;1,"Y",""),"")</f>
        <v>Y</v>
      </c>
      <c r="BY934" s="2"/>
      <c r="BZ934" s="2"/>
      <c r="CA934" s="2"/>
    </row>
    <row r="935" spans="2:79">
      <c r="B935" s="4" t="str">
        <f>IF(G935=G936,IF(G935&gt;G934,G935&amp;"_O",""),G935&amp;"_C")</f>
        <v>2040_O</v>
      </c>
      <c r="C935" s="14">
        <f ca="1">RANDBETWEEN(0,1000)/1000</f>
        <v>0.78200000000000003</v>
      </c>
      <c r="D935" s="16">
        <f>D934+1</f>
        <v>931</v>
      </c>
      <c r="E935" s="10">
        <f>ROUNDDOWN(D935/52,0)+1</f>
        <v>18</v>
      </c>
      <c r="F935" s="15">
        <f>F934+7</f>
        <v>51137</v>
      </c>
      <c r="G935" s="4">
        <f>YEAR(F935)</f>
        <v>2040</v>
      </c>
      <c r="H935" s="33">
        <v>0.48799999999999999</v>
      </c>
      <c r="I935" s="33">
        <v>0.53900000000000003</v>
      </c>
      <c r="J935" s="33">
        <v>0.41499999999999998</v>
      </c>
      <c r="K935" s="16" t="str">
        <f>IF(M934&gt;1,"Up","Down")</f>
        <v>Down</v>
      </c>
      <c r="L935" s="16" t="str">
        <f>IF(K935="Up",IF(H935&lt;$BJ$7,"Up","Down"),IF(H935&lt;$BK$7,"Down","Up"))</f>
        <v>Up</v>
      </c>
      <c r="M935" s="17">
        <f>IF(L935="Up",INDEX($AK$5:$AK$1005,MATCH(I935,$AI$5:$AI$1005,0),1),INDEX($AL$5:$AL$1005,MATCH(J935,$AI$5:$AI$1005,0),1))</f>
        <v>1.0133699691221871</v>
      </c>
      <c r="N935" s="16" t="str">
        <f>IF(P934&gt;1,"Up","Down")</f>
        <v>Down</v>
      </c>
      <c r="O935" s="16" t="str">
        <f>IF(N935="Up",IF(H935&lt;$BJ$12,"Up","Down"),IF(H935&lt;$BK$12,"Down","Up"))</f>
        <v>Up</v>
      </c>
      <c r="P935" s="17">
        <f>IF(O935="Up",INDEX($AP$5:$AP$1005,MATCH(I935,$AI$5:$AI$1005,0),1),INDEX($AQ$5:$AQ$1005,MATCH(J935,$AI$5:$AI$1005,0),1))</f>
        <v>1.0185680537788695</v>
      </c>
      <c r="Q935" s="19">
        <f>T934</f>
        <v>82937.785735911457</v>
      </c>
      <c r="R935" s="19">
        <f>INDEX(model!$S$5:$S$35,MATCH(G935,model!$Q$5:$Q$35,0),1)*model!$O$5</f>
        <v>0</v>
      </c>
      <c r="S935" s="19">
        <f>IF(RIGHT(B935,1)="C",T934*INDEX(model!$T$5:$T$35,MATCH(G935,model!$Q$5:$Q$35,0),1),0)</f>
        <v>0</v>
      </c>
      <c r="T935" s="19">
        <f>(Q935+R935-S935)*M935</f>
        <v>84046.661370263158</v>
      </c>
      <c r="U935" s="19">
        <f>X934</f>
        <v>145937.56867621813</v>
      </c>
      <c r="V935" s="19">
        <f>INDEX(model!$S$5:$S$35,MATCH(G935,model!$Q$5:$Q$35,0),1)*model!$O$6</f>
        <v>0</v>
      </c>
      <c r="W935" s="19">
        <f>IF(RIGHT(B935,1)="C",X934*INDEX(model!$T$5:$T$35,MATCH(G935,model!$Q$5:$Q$35,0),1),0)</f>
        <v>0</v>
      </c>
      <c r="X935" s="19">
        <f>(U935+V935-W935)*P935</f>
        <v>148647.3452997556</v>
      </c>
      <c r="Y935" s="19"/>
      <c r="Z935" s="36" t="str">
        <f>K935&amp;L935</f>
        <v>DownUp</v>
      </c>
      <c r="AA935" s="36" t="str">
        <f>N935&amp;O935</f>
        <v>DownUp</v>
      </c>
      <c r="AB935" s="19"/>
      <c r="AC935" s="19"/>
      <c r="AD935" s="19"/>
      <c r="AE935" s="19"/>
      <c r="AI935" s="18">
        <f>ROUND(AI934-0.001,3)</f>
        <v>7.0000000000000007E-2</v>
      </c>
      <c r="AJ935" s="9">
        <f t="array" ref="AJ935">PERCENTILE(IF($BB$5:$BB$2729="Y",$AY$5:$AY$2729),$AI935)</f>
        <v>0.97213162472866954</v>
      </c>
      <c r="AK935" s="9">
        <f t="array" ref="AK935">PERCENTILE(IF($BC$5:$BC$2729="Y",$AY$5:$AY$2729),$AI935)</f>
        <v>1.0015828511156417</v>
      </c>
      <c r="AL935" s="9">
        <f t="array" ref="AL935">PERCENTILE(IF($BD$5:$BD$2729="Y",$AY$5:$AY$2729),$AI935)</f>
        <v>0.95654326942589118</v>
      </c>
      <c r="AM935" s="41" t="str">
        <f>IF(AI935&lt;$BJ$7,"Up","Down")</f>
        <v>Up</v>
      </c>
      <c r="AN935" s="41" t="str">
        <f>IF(AI935&lt;$BK$7,"Down","Up")</f>
        <v>Down</v>
      </c>
      <c r="AO935" s="9">
        <f t="array" ref="AO935">PERCENTILE(IF($BT$5:$BT$2729="Y",$BQ$5:$BQ$2729),$AI935)</f>
        <v>0.95943654506543641</v>
      </c>
      <c r="AP935" s="9">
        <f t="array" ref="AP935">PERCENTILE(IF($BU$5:$BU$2729="Y",$BQ$5:$BQ$2729),$AI935)</f>
        <v>1.0023854878359382</v>
      </c>
      <c r="AQ935" s="9">
        <f t="array" ref="AQ935">PERCENTILE(IF($BV$5:$BV$2729="Y",$BQ$5:$BQ$2729),$AI935)</f>
        <v>0.94165944401574098</v>
      </c>
      <c r="AR935" s="41" t="str">
        <f>IF(AI935&lt;$BJ$12,"Up","Down")</f>
        <v>Up</v>
      </c>
      <c r="AS935" s="41" t="str">
        <f>IF(AI935&lt;$BK$12,"Down","Up")</f>
        <v>Down</v>
      </c>
      <c r="AU935" s="4" t="str">
        <f>IF(AZ935=AZ936,IF(AZ935&gt;AZ934,AZ935&amp;"_O",""),AZ935&amp;"_C")</f>
        <v/>
      </c>
      <c r="AV935" s="7" t="str">
        <f>IF(RIGHT(AU935,1)="C",AX935/INDEX($AX$5:$AX$2729,MATCH(AZ935&amp;"_O",$AU$5:$AU$2729,0),1),"")</f>
        <v/>
      </c>
      <c r="AW935" s="38">
        <v>32080</v>
      </c>
      <c r="AX935" s="37">
        <v>251.79</v>
      </c>
      <c r="AY935" s="7">
        <f>AX935/AX934</f>
        <v>1.0143824027072759</v>
      </c>
      <c r="AZ935" s="4">
        <f>YEAR(AW935)</f>
        <v>1987</v>
      </c>
      <c r="BA935" s="2" t="s">
        <v>6</v>
      </c>
      <c r="BB935" s="12" t="str">
        <f>INDEX($CD$5:$CD$10,MATCH(BA935,$CC$5:$CC$10,0),1)</f>
        <v/>
      </c>
      <c r="BC935" s="12" t="str">
        <f>IF(AND(BB935="Y",AY935&gt;1),"Y","")</f>
        <v/>
      </c>
      <c r="BD935" s="12" t="str">
        <f>IF(AND(BB935="Y",AY935&lt;1),"Y","")</f>
        <v/>
      </c>
      <c r="BE935" s="12" t="str">
        <f>IF(AY935&gt;1,IF(AY934&gt;1,"Y",""),"")</f>
        <v/>
      </c>
      <c r="BF935" s="12" t="str">
        <f>IF(AY935&lt;1,IF(AY934&lt;1,"Y",""),"")</f>
        <v/>
      </c>
      <c r="BG935" s="2"/>
      <c r="BH935" s="2"/>
      <c r="BI935" s="2"/>
      <c r="BJ935" s="2"/>
      <c r="BK935" s="2"/>
      <c r="BL935" s="2"/>
      <c r="BM935" s="4" t="str">
        <f>IF(BR935=BR936,IF(BR935&gt;BR934,BR935&amp;"_O",""),BR935&amp;"_C")</f>
        <v/>
      </c>
      <c r="BN935" s="7" t="str">
        <f>IF(RIGHT(BM935,1)="C",BP935/INDEX($BP$5:$BP$2729,MATCH(BR935&amp;"_O",$BM$5:$BM$2729,0),1),"")</f>
        <v/>
      </c>
      <c r="BO935" s="38">
        <v>32479</v>
      </c>
      <c r="BP935" s="3">
        <v>373.9</v>
      </c>
      <c r="BQ935" s="7">
        <f>BP935/BP934</f>
        <v>1.0204694323144106</v>
      </c>
      <c r="BR935" s="4">
        <f>YEAR(BO935)</f>
        <v>1988</v>
      </c>
      <c r="BS935" s="2" t="s">
        <v>6</v>
      </c>
      <c r="BT935" s="12" t="str">
        <f>INDEX($CD$5:$CD$10,MATCH(BS935,$CC$5:$CC$10,0),1)</f>
        <v/>
      </c>
      <c r="BU935" s="12" t="str">
        <f>IF(AND(BT935="Y",BQ935&gt;1),"Y","")</f>
        <v/>
      </c>
      <c r="BV935" s="12" t="str">
        <f>IF(AND(BT935="Y",BQ935&lt;1),"Y","")</f>
        <v/>
      </c>
      <c r="BW935" s="12" t="str">
        <f>IF(BQ935&gt;1,IF(BQ934&gt;1,"Y",""),"")</f>
        <v/>
      </c>
      <c r="BX935" s="12" t="str">
        <f>IF(BQ935&lt;1,IF(BQ934&lt;1,"Y",""),"")</f>
        <v/>
      </c>
      <c r="BY935" s="2"/>
      <c r="BZ935" s="2"/>
      <c r="CA935" s="2"/>
    </row>
    <row r="936" spans="2:79">
      <c r="B936" s="4" t="str">
        <f>IF(G936=G937,IF(G936&gt;G935,G936&amp;"_O",""),G936&amp;"_C")</f>
        <v/>
      </c>
      <c r="C936" s="14">
        <f ca="1">RANDBETWEEN(0,1000)/1000</f>
        <v>0.96599999999999997</v>
      </c>
      <c r="D936" s="16">
        <f>D935+1</f>
        <v>932</v>
      </c>
      <c r="E936" s="10">
        <f>ROUNDDOWN(D936/52,0)+1</f>
        <v>18</v>
      </c>
      <c r="F936" s="15">
        <f>F935+7</f>
        <v>51144</v>
      </c>
      <c r="G936" s="4">
        <f>YEAR(F936)</f>
        <v>2040</v>
      </c>
      <c r="H936" s="33">
        <v>0.245</v>
      </c>
      <c r="I936" s="33">
        <v>0.38200000000000001</v>
      </c>
      <c r="J936" s="33">
        <v>0.11</v>
      </c>
      <c r="K936" s="16" t="str">
        <f>IF(M935&gt;1,"Up","Down")</f>
        <v>Up</v>
      </c>
      <c r="L936" s="16" t="str">
        <f>IF(K936="Up",IF(H936&lt;$BJ$7,"Up","Down"),IF(H936&lt;$BK$7,"Down","Up"))</f>
        <v>Up</v>
      </c>
      <c r="M936" s="17">
        <f>IF(L936="Up",INDEX($AK$5:$AK$1005,MATCH(I936,$AI$5:$AI$1005,0),1),INDEX($AL$5:$AL$1005,MATCH(J936,$AI$5:$AI$1005,0),1))</f>
        <v>1.0091349866213295</v>
      </c>
      <c r="N936" s="16" t="str">
        <f>IF(P935&gt;1,"Up","Down")</f>
        <v>Up</v>
      </c>
      <c r="O936" s="16" t="str">
        <f>IF(N936="Up",IF(H936&lt;$BJ$12,"Up","Down"),IF(H936&lt;$BK$12,"Down","Up"))</f>
        <v>Up</v>
      </c>
      <c r="P936" s="17">
        <f>IF(O936="Up",INDEX($AP$5:$AP$1005,MATCH(I936,$AI$5:$AI$1005,0),1),INDEX($AQ$5:$AQ$1005,MATCH(J936,$AI$5:$AI$1005,0),1))</f>
        <v>1.0129468208071342</v>
      </c>
      <c r="Q936" s="19">
        <f>T935</f>
        <v>84046.661370263158</v>
      </c>
      <c r="R936" s="19">
        <f>INDEX(model!$S$5:$S$35,MATCH(G936,model!$Q$5:$Q$35,0),1)*model!$O$5</f>
        <v>0</v>
      </c>
      <c r="S936" s="19">
        <f>IF(RIGHT(B936,1)="C",T935*INDEX(model!$T$5:$T$35,MATCH(G936,model!$Q$5:$Q$35,0),1),0)</f>
        <v>0</v>
      </c>
      <c r="T936" s="19">
        <f>(Q936+R936-S936)*M936</f>
        <v>84814.42649744793</v>
      </c>
      <c r="U936" s="19">
        <f>X935</f>
        <v>148647.3452997556</v>
      </c>
      <c r="V936" s="19">
        <f>INDEX(model!$S$5:$S$35,MATCH(G936,model!$Q$5:$Q$35,0),1)*model!$O$6</f>
        <v>0</v>
      </c>
      <c r="W936" s="19">
        <f>IF(RIGHT(B936,1)="C",X935*INDEX(model!$T$5:$T$35,MATCH(G936,model!$Q$5:$Q$35,0),1),0)</f>
        <v>0</v>
      </c>
      <c r="X936" s="19">
        <f>(U936+V936-W936)*P936</f>
        <v>150571.85584280774</v>
      </c>
      <c r="Y936" s="19"/>
      <c r="Z936" s="36" t="str">
        <f>K936&amp;L936</f>
        <v>UpUp</v>
      </c>
      <c r="AA936" s="36" t="str">
        <f>N936&amp;O936</f>
        <v>UpUp</v>
      </c>
      <c r="AB936" s="19"/>
      <c r="AC936" s="19"/>
      <c r="AD936" s="19"/>
      <c r="AE936" s="19"/>
      <c r="AI936" s="18">
        <f>ROUND(AI935-0.001,3)</f>
        <v>6.9000000000000006E-2</v>
      </c>
      <c r="AJ936" s="9">
        <f t="array" ref="AJ936">PERCENTILE(IF($BB$5:$BB$2729="Y",$AY$5:$AY$2729),$AI936)</f>
        <v>0.97197385056929475</v>
      </c>
      <c r="AK936" s="9">
        <f t="array" ref="AK936">PERCENTILE(IF($BC$5:$BC$2729="Y",$AY$5:$AY$2729),$AI936)</f>
        <v>1.0015723960087017</v>
      </c>
      <c r="AL936" s="9">
        <f t="array" ref="AL936">PERCENTILE(IF($BD$5:$BD$2729="Y",$AY$5:$AY$2729),$AI936)</f>
        <v>0.95648033508278185</v>
      </c>
      <c r="AM936" s="41" t="str">
        <f>IF(AI936&lt;$BJ$7,"Up","Down")</f>
        <v>Up</v>
      </c>
      <c r="AN936" s="41" t="str">
        <f>IF(AI936&lt;$BK$7,"Down","Up")</f>
        <v>Down</v>
      </c>
      <c r="AO936" s="9">
        <f t="array" ref="AO936">PERCENTILE(IF($BT$5:$BT$2729="Y",$BQ$5:$BQ$2729),$AI936)</f>
        <v>0.95938861514749563</v>
      </c>
      <c r="AP936" s="9">
        <f t="array" ref="AP936">PERCENTILE(IF($BU$5:$BU$2729="Y",$BQ$5:$BQ$2729),$AI936)</f>
        <v>1.002365285899498</v>
      </c>
      <c r="AQ936" s="9">
        <f t="array" ref="AQ936">PERCENTILE(IF($BV$5:$BV$2729="Y",$BQ$5:$BQ$2729),$AI936)</f>
        <v>0.94149741712270507</v>
      </c>
      <c r="AR936" s="41" t="str">
        <f>IF(AI936&lt;$BJ$12,"Up","Down")</f>
        <v>Up</v>
      </c>
      <c r="AS936" s="41" t="str">
        <f>IF(AI936&lt;$BK$12,"Down","Up")</f>
        <v>Down</v>
      </c>
      <c r="AU936" s="4" t="str">
        <f>IF(AZ936=AZ937,IF(AZ936&gt;AZ935,AZ936&amp;"_O",""),AZ936&amp;"_C")</f>
        <v/>
      </c>
      <c r="AV936" s="7" t="str">
        <f>IF(RIGHT(AU936,1)="C",AX936/INDEX($AX$5:$AX$2729,MATCH(AZ936&amp;"_O",$AU$5:$AU$2729,0),1),"")</f>
        <v/>
      </c>
      <c r="AW936" s="38">
        <v>32087</v>
      </c>
      <c r="AX936" s="37">
        <v>250.41</v>
      </c>
      <c r="AY936" s="7">
        <f>AX936/AX935</f>
        <v>0.99451924222566424</v>
      </c>
      <c r="AZ936" s="4">
        <f>YEAR(AW936)</f>
        <v>1987</v>
      </c>
      <c r="BA936" s="2" t="s">
        <v>6</v>
      </c>
      <c r="BB936" s="12" t="str">
        <f>INDEX($CD$5:$CD$10,MATCH(BA936,$CC$5:$CC$10,0),1)</f>
        <v/>
      </c>
      <c r="BC936" s="12" t="str">
        <f>IF(AND(BB936="Y",AY936&gt;1),"Y","")</f>
        <v/>
      </c>
      <c r="BD936" s="12" t="str">
        <f>IF(AND(BB936="Y",AY936&lt;1),"Y","")</f>
        <v/>
      </c>
      <c r="BE936" s="12" t="str">
        <f>IF(AY936&gt;1,IF(AY935&gt;1,"Y",""),"")</f>
        <v/>
      </c>
      <c r="BF936" s="12" t="str">
        <f>IF(AY936&lt;1,IF(AY935&lt;1,"Y",""),"")</f>
        <v/>
      </c>
      <c r="BG936" s="2"/>
      <c r="BH936" s="2"/>
      <c r="BI936" s="2"/>
      <c r="BJ936" s="2"/>
      <c r="BK936" s="2"/>
      <c r="BL936" s="2"/>
      <c r="BM936" s="4" t="str">
        <f>IF(BR936=BR937,IF(BR936&gt;BR935,BR936&amp;"_O",""),BR936&amp;"_C")</f>
        <v/>
      </c>
      <c r="BN936" s="7" t="str">
        <f>IF(RIGHT(BM936,1)="C",BP936/INDEX($BP$5:$BP$2729,MATCH(BR936&amp;"_O",$BM$5:$BM$2729,0),1),"")</f>
        <v/>
      </c>
      <c r="BO936" s="38">
        <v>32486</v>
      </c>
      <c r="BP936" s="3">
        <v>375.2</v>
      </c>
      <c r="BQ936" s="7">
        <f>BP936/BP935</f>
        <v>1.0034768654720514</v>
      </c>
      <c r="BR936" s="4">
        <f>YEAR(BO936)</f>
        <v>1988</v>
      </c>
      <c r="BS936" s="2" t="s">
        <v>6</v>
      </c>
      <c r="BT936" s="12" t="str">
        <f>INDEX($CD$5:$CD$10,MATCH(BS936,$CC$5:$CC$10,0),1)</f>
        <v/>
      </c>
      <c r="BU936" s="12" t="str">
        <f>IF(AND(BT936="Y",BQ936&gt;1),"Y","")</f>
        <v/>
      </c>
      <c r="BV936" s="12" t="str">
        <f>IF(AND(BT936="Y",BQ936&lt;1),"Y","")</f>
        <v/>
      </c>
      <c r="BW936" s="12" t="str">
        <f>IF(BQ936&gt;1,IF(BQ935&gt;1,"Y",""),"")</f>
        <v>Y</v>
      </c>
      <c r="BX936" s="12" t="str">
        <f>IF(BQ936&lt;1,IF(BQ935&lt;1,"Y",""),"")</f>
        <v/>
      </c>
      <c r="BY936" s="2"/>
      <c r="BZ936" s="2"/>
      <c r="CA936" s="2"/>
    </row>
    <row r="937" spans="2:79">
      <c r="B937" s="4" t="str">
        <f>IF(G937=G938,IF(G937&gt;G936,G937&amp;"_O",""),G937&amp;"_C")</f>
        <v/>
      </c>
      <c r="C937" s="14">
        <f ca="1">RANDBETWEEN(0,1000)/1000</f>
        <v>0.35299999999999998</v>
      </c>
      <c r="D937" s="16">
        <f>D936+1</f>
        <v>933</v>
      </c>
      <c r="E937" s="10">
        <f>ROUNDDOWN(D937/52,0)+1</f>
        <v>18</v>
      </c>
      <c r="F937" s="15">
        <f>F936+7</f>
        <v>51151</v>
      </c>
      <c r="G937" s="4">
        <f>YEAR(F937)</f>
        <v>2040</v>
      </c>
      <c r="H937" s="33">
        <v>0.52500000000000002</v>
      </c>
      <c r="I937" s="33">
        <v>0.44500000000000001</v>
      </c>
      <c r="J937" s="33">
        <v>0.312</v>
      </c>
      <c r="K937" s="16" t="str">
        <f>IF(M936&gt;1,"Up","Down")</f>
        <v>Up</v>
      </c>
      <c r="L937" s="16" t="str">
        <f>IF(K937="Up",IF(H937&lt;$BJ$7,"Up","Down"),IF(H937&lt;$BK$7,"Down","Up"))</f>
        <v>Up</v>
      </c>
      <c r="M937" s="17">
        <f>IF(L937="Up",INDEX($AK$5:$AK$1005,MATCH(I937,$AI$5:$AI$1005,0),1),INDEX($AL$5:$AL$1005,MATCH(J937,$AI$5:$AI$1005,0),1))</f>
        <v>1.011002965952178</v>
      </c>
      <c r="N937" s="16" t="str">
        <f>IF(P936&gt;1,"Up","Down")</f>
        <v>Up</v>
      </c>
      <c r="O937" s="16" t="str">
        <f>IF(N937="Up",IF(H937&lt;$BJ$12,"Up","Down"),IF(H937&lt;$BK$12,"Down","Up"))</f>
        <v>Up</v>
      </c>
      <c r="P937" s="17">
        <f>IF(O937="Up",INDEX($AP$5:$AP$1005,MATCH(I937,$AI$5:$AI$1005,0),1),INDEX($AQ$5:$AQ$1005,MATCH(J937,$AI$5:$AI$1005,0),1))</f>
        <v>1.0148769612396233</v>
      </c>
      <c r="Q937" s="19">
        <f>T936</f>
        <v>84814.42649744793</v>
      </c>
      <c r="R937" s="19">
        <f>INDEX(model!$S$5:$S$35,MATCH(G937,model!$Q$5:$Q$35,0),1)*model!$O$5</f>
        <v>0</v>
      </c>
      <c r="S937" s="19">
        <f>IF(RIGHT(B937,1)="C",T936*INDEX(model!$T$5:$T$35,MATCH(G937,model!$Q$5:$Q$35,0),1),0)</f>
        <v>0</v>
      </c>
      <c r="T937" s="19">
        <f>(Q937+R937-S937)*M937</f>
        <v>85747.636744452859</v>
      </c>
      <c r="U937" s="19">
        <f>X936</f>
        <v>150571.85584280774</v>
      </c>
      <c r="V937" s="19">
        <f>INDEX(model!$S$5:$S$35,MATCH(G937,model!$Q$5:$Q$35,0),1)*model!$O$6</f>
        <v>0</v>
      </c>
      <c r="W937" s="19">
        <f>IF(RIGHT(B937,1)="C",X936*INDEX(model!$T$5:$T$35,MATCH(G937,model!$Q$5:$Q$35,0),1),0)</f>
        <v>0</v>
      </c>
      <c r="X937" s="19">
        <f>(U937+V937-W937)*P937</f>
        <v>152811.90750595933</v>
      </c>
      <c r="Y937" s="19"/>
      <c r="Z937" s="36" t="str">
        <f>K937&amp;L937</f>
        <v>UpUp</v>
      </c>
      <c r="AA937" s="36" t="str">
        <f>N937&amp;O937</f>
        <v>UpUp</v>
      </c>
      <c r="AB937" s="19"/>
      <c r="AC937" s="19"/>
      <c r="AD937" s="19"/>
      <c r="AE937" s="19"/>
      <c r="AI937" s="18">
        <f>ROUND(AI936-0.001,3)</f>
        <v>6.8000000000000005E-2</v>
      </c>
      <c r="AJ937" s="9">
        <f t="array" ref="AJ937">PERCENTILE(IF($BB$5:$BB$2729="Y",$AY$5:$AY$2729),$AI937)</f>
        <v>0.97166086634745352</v>
      </c>
      <c r="AK937" s="9">
        <f t="array" ref="AK937">PERCENTILE(IF($BC$5:$BC$2729="Y",$AY$5:$AY$2729),$AI937)</f>
        <v>1.0015694221361962</v>
      </c>
      <c r="AL937" s="9">
        <f t="array" ref="AL937">PERCENTILE(IF($BD$5:$BD$2729="Y",$AY$5:$AY$2729),$AI937)</f>
        <v>0.95636932472224889</v>
      </c>
      <c r="AM937" s="41" t="str">
        <f>IF(AI937&lt;$BJ$7,"Up","Down")</f>
        <v>Up</v>
      </c>
      <c r="AN937" s="41" t="str">
        <f>IF(AI937&lt;$BK$7,"Down","Up")</f>
        <v>Down</v>
      </c>
      <c r="AO937" s="9">
        <f t="array" ref="AO937">PERCENTILE(IF($BT$5:$BT$2729="Y",$BQ$5:$BQ$2729),$AI937)</f>
        <v>0.95917955157130208</v>
      </c>
      <c r="AP937" s="9">
        <f t="array" ref="AP937">PERCENTILE(IF($BU$5:$BU$2729="Y",$BQ$5:$BQ$2729),$AI937)</f>
        <v>1.0023348009929929</v>
      </c>
      <c r="AQ937" s="9">
        <f t="array" ref="AQ937">PERCENTILE(IF($BV$5:$BV$2729="Y",$BQ$5:$BQ$2729),$AI937)</f>
        <v>0.9414456010961475</v>
      </c>
      <c r="AR937" s="41" t="str">
        <f>IF(AI937&lt;$BJ$12,"Up","Down")</f>
        <v>Up</v>
      </c>
      <c r="AS937" s="41" t="str">
        <f>IF(AI937&lt;$BK$12,"Down","Up")</f>
        <v>Down</v>
      </c>
      <c r="AU937" s="4" t="str">
        <f>IF(AZ937=AZ938,IF(AZ937&gt;AZ936,AZ937&amp;"_O",""),AZ937&amp;"_C")</f>
        <v/>
      </c>
      <c r="AV937" s="7" t="str">
        <f>IF(RIGHT(AU937,1)="C",AX937/INDEX($AX$5:$AX$2729,MATCH(AZ937&amp;"_O",$AU$5:$AU$2729,0),1),"")</f>
        <v/>
      </c>
      <c r="AW937" s="38">
        <v>32094</v>
      </c>
      <c r="AX937" s="37">
        <v>245.64</v>
      </c>
      <c r="AY937" s="7">
        <f>AX937/AX936</f>
        <v>0.98095123996645495</v>
      </c>
      <c r="AZ937" s="4">
        <f>YEAR(AW937)</f>
        <v>1987</v>
      </c>
      <c r="BA937" s="2" t="s">
        <v>6</v>
      </c>
      <c r="BB937" s="12" t="str">
        <f>INDEX($CD$5:$CD$10,MATCH(BA937,$CC$5:$CC$10,0),1)</f>
        <v/>
      </c>
      <c r="BC937" s="12" t="str">
        <f>IF(AND(BB937="Y",AY937&gt;1),"Y","")</f>
        <v/>
      </c>
      <c r="BD937" s="12" t="str">
        <f>IF(AND(BB937="Y",AY937&lt;1),"Y","")</f>
        <v/>
      </c>
      <c r="BE937" s="12" t="str">
        <f>IF(AY937&gt;1,IF(AY936&gt;1,"Y",""),"")</f>
        <v/>
      </c>
      <c r="BF937" s="12" t="str">
        <f>IF(AY937&lt;1,IF(AY936&lt;1,"Y",""),"")</f>
        <v>Y</v>
      </c>
      <c r="BG937" s="2"/>
      <c r="BH937" s="2"/>
      <c r="BI937" s="2"/>
      <c r="BJ937" s="2"/>
      <c r="BK937" s="2"/>
      <c r="BL937" s="2"/>
      <c r="BM937" s="4" t="str">
        <f>IF(BR937=BR938,IF(BR937&gt;BR936,BR937&amp;"_O",""),BR937&amp;"_C")</f>
        <v/>
      </c>
      <c r="BN937" s="7" t="str">
        <f>IF(RIGHT(BM937,1)="C",BP937/INDEX($BP$5:$BP$2729,MATCH(BR937&amp;"_O",$BM$5:$BM$2729,0),1),"")</f>
        <v/>
      </c>
      <c r="BO937" s="38">
        <v>32493</v>
      </c>
      <c r="BP937" s="3">
        <v>375.8</v>
      </c>
      <c r="BQ937" s="7">
        <f>BP937/BP936</f>
        <v>1.0015991471215353</v>
      </c>
      <c r="BR937" s="4">
        <f>YEAR(BO937)</f>
        <v>1988</v>
      </c>
      <c r="BS937" s="2" t="s">
        <v>6</v>
      </c>
      <c r="BT937" s="12" t="str">
        <f>INDEX($CD$5:$CD$10,MATCH(BS937,$CC$5:$CC$10,0),1)</f>
        <v/>
      </c>
      <c r="BU937" s="12" t="str">
        <f>IF(AND(BT937="Y",BQ937&gt;1),"Y","")</f>
        <v/>
      </c>
      <c r="BV937" s="12" t="str">
        <f>IF(AND(BT937="Y",BQ937&lt;1),"Y","")</f>
        <v/>
      </c>
      <c r="BW937" s="12" t="str">
        <f>IF(BQ937&gt;1,IF(BQ936&gt;1,"Y",""),"")</f>
        <v>Y</v>
      </c>
      <c r="BX937" s="12" t="str">
        <f>IF(BQ937&lt;1,IF(BQ936&lt;1,"Y",""),"")</f>
        <v/>
      </c>
      <c r="BY937" s="2"/>
      <c r="BZ937" s="2"/>
      <c r="CA937" s="2"/>
    </row>
    <row r="938" spans="2:79">
      <c r="B938" s="4" t="str">
        <f>IF(G938=G939,IF(G938&gt;G937,G938&amp;"_O",""),G938&amp;"_C")</f>
        <v/>
      </c>
      <c r="C938" s="14">
        <f ca="1">RANDBETWEEN(0,1000)/1000</f>
        <v>4.7E-2</v>
      </c>
      <c r="D938" s="16">
        <f>D937+1</f>
        <v>934</v>
      </c>
      <c r="E938" s="10">
        <f>ROUNDDOWN(D938/52,0)+1</f>
        <v>18</v>
      </c>
      <c r="F938" s="15">
        <f>F937+7</f>
        <v>51158</v>
      </c>
      <c r="G938" s="4">
        <f>YEAR(F938)</f>
        <v>2040</v>
      </c>
      <c r="H938" s="33">
        <v>0.59899999999999998</v>
      </c>
      <c r="I938" s="33">
        <v>0.45500000000000002</v>
      </c>
      <c r="J938" s="33">
        <v>0.63900000000000001</v>
      </c>
      <c r="K938" s="16" t="str">
        <f>IF(M937&gt;1,"Up","Down")</f>
        <v>Up</v>
      </c>
      <c r="L938" s="16" t="str">
        <f>IF(K938="Up",IF(H938&lt;$BJ$7,"Up","Down"),IF(H938&lt;$BK$7,"Down","Up"))</f>
        <v>Down</v>
      </c>
      <c r="M938" s="17">
        <f>IF(L938="Up",INDEX($AK$5:$AK$1005,MATCH(I938,$AI$5:$AI$1005,0),1),INDEX($AL$5:$AL$1005,MATCH(J938,$AI$5:$AI$1005,0),1))</f>
        <v>0.99142646693137593</v>
      </c>
      <c r="N938" s="16" t="str">
        <f>IF(P937&gt;1,"Up","Down")</f>
        <v>Up</v>
      </c>
      <c r="O938" s="16" t="str">
        <f>IF(N938="Up",IF(H938&lt;$BJ$12,"Up","Down"),IF(H938&lt;$BK$12,"Down","Up"))</f>
        <v>Down</v>
      </c>
      <c r="P938" s="17">
        <f>IF(O938="Up",INDEX($AP$5:$AP$1005,MATCH(I938,$AI$5:$AI$1005,0),1),INDEX($AQ$5:$AQ$1005,MATCH(J938,$AI$5:$AI$1005,0),1))</f>
        <v>0.99065090198705297</v>
      </c>
      <c r="Q938" s="19">
        <f>T937</f>
        <v>85747.636744452859</v>
      </c>
      <c r="R938" s="19">
        <f>INDEX(model!$S$5:$S$35,MATCH(G938,model!$Q$5:$Q$35,0),1)*model!$O$5</f>
        <v>0</v>
      </c>
      <c r="S938" s="19">
        <f>IF(RIGHT(B938,1)="C",T937*INDEX(model!$T$5:$T$35,MATCH(G938,model!$Q$5:$Q$35,0),1),0)</f>
        <v>0</v>
      </c>
      <c r="T938" s="19">
        <f>(Q938+R938-S938)*M938</f>
        <v>85012.476545267928</v>
      </c>
      <c r="U938" s="19">
        <f>X937</f>
        <v>152811.90750595933</v>
      </c>
      <c r="V938" s="19">
        <f>INDEX(model!$S$5:$S$35,MATCH(G938,model!$Q$5:$Q$35,0),1)*model!$O$6</f>
        <v>0</v>
      </c>
      <c r="W938" s="19">
        <f>IF(RIGHT(B938,1)="C",X937*INDEX(model!$T$5:$T$35,MATCH(G938,model!$Q$5:$Q$35,0),1),0)</f>
        <v>0</v>
      </c>
      <c r="X938" s="19">
        <f>(U938+V938-W938)*P938</f>
        <v>151383.25400514071</v>
      </c>
      <c r="Y938" s="19"/>
      <c r="Z938" s="36" t="str">
        <f>K938&amp;L938</f>
        <v>UpDown</v>
      </c>
      <c r="AA938" s="36" t="str">
        <f>N938&amp;O938</f>
        <v>UpDown</v>
      </c>
      <c r="AB938" s="19"/>
      <c r="AC938" s="19"/>
      <c r="AD938" s="19"/>
      <c r="AE938" s="19"/>
      <c r="AI938" s="18">
        <f>ROUND(AI937-0.001,3)</f>
        <v>6.7000000000000004E-2</v>
      </c>
      <c r="AJ938" s="9">
        <f t="array" ref="AJ938">PERCENTILE(IF($BB$5:$BB$2729="Y",$AY$5:$AY$2729),$AI938)</f>
        <v>0.9713412601159257</v>
      </c>
      <c r="AK938" s="9">
        <f t="array" ref="AK938">PERCENTILE(IF($BC$5:$BC$2729="Y",$AY$5:$AY$2729),$AI938)</f>
        <v>1.0015689357352848</v>
      </c>
      <c r="AL938" s="9">
        <f t="array" ref="AL938">PERCENTILE(IF($BD$5:$BD$2729="Y",$AY$5:$AY$2729),$AI938)</f>
        <v>0.95607685324742009</v>
      </c>
      <c r="AM938" s="41" t="str">
        <f>IF(AI938&lt;$BJ$7,"Up","Down")</f>
        <v>Up</v>
      </c>
      <c r="AN938" s="41" t="str">
        <f>IF(AI938&lt;$BK$7,"Down","Up")</f>
        <v>Down</v>
      </c>
      <c r="AO938" s="9">
        <f t="array" ref="AO938">PERCENTILE(IF($BT$5:$BT$2729="Y",$BQ$5:$BQ$2729),$AI938)</f>
        <v>0.95865589155658593</v>
      </c>
      <c r="AP938" s="9">
        <f t="array" ref="AP938">PERCENTILE(IF($BU$5:$BU$2729="Y",$BQ$5:$BQ$2729),$AI938)</f>
        <v>1.0023298088770374</v>
      </c>
      <c r="AQ938" s="9">
        <f t="array" ref="AQ938">PERCENTILE(IF($BV$5:$BV$2729="Y",$BQ$5:$BQ$2729),$AI938)</f>
        <v>0.94125455109569744</v>
      </c>
      <c r="AR938" s="41" t="str">
        <f>IF(AI938&lt;$BJ$12,"Up","Down")</f>
        <v>Up</v>
      </c>
      <c r="AS938" s="41" t="str">
        <f>IF(AI938&lt;$BK$12,"Down","Up")</f>
        <v>Down</v>
      </c>
      <c r="AU938" s="4" t="str">
        <f>IF(AZ938=AZ939,IF(AZ938&gt;AZ937,AZ938&amp;"_O",""),AZ938&amp;"_C")</f>
        <v/>
      </c>
      <c r="AV938" s="7" t="str">
        <f>IF(RIGHT(AU938,1)="C",AX938/INDEX($AX$5:$AX$2729,MATCH(AZ938&amp;"_O",$AU$5:$AU$2729,0),1),"")</f>
        <v/>
      </c>
      <c r="AW938" s="38">
        <v>32101</v>
      </c>
      <c r="AX938" s="37">
        <v>242</v>
      </c>
      <c r="AY938" s="7">
        <f>AX938/AX937</f>
        <v>0.9851815665201108</v>
      </c>
      <c r="AZ938" s="4">
        <f>YEAR(AW938)</f>
        <v>1987</v>
      </c>
      <c r="BA938" s="2" t="s">
        <v>6</v>
      </c>
      <c r="BB938" s="12" t="str">
        <f>INDEX($CD$5:$CD$10,MATCH(BA938,$CC$5:$CC$10,0),1)</f>
        <v/>
      </c>
      <c r="BC938" s="12" t="str">
        <f>IF(AND(BB938="Y",AY938&gt;1),"Y","")</f>
        <v/>
      </c>
      <c r="BD938" s="12" t="str">
        <f>IF(AND(BB938="Y",AY938&lt;1),"Y","")</f>
        <v/>
      </c>
      <c r="BE938" s="12" t="str">
        <f>IF(AY938&gt;1,IF(AY937&gt;1,"Y",""),"")</f>
        <v/>
      </c>
      <c r="BF938" s="12" t="str">
        <f>IF(AY938&lt;1,IF(AY937&lt;1,"Y",""),"")</f>
        <v>Y</v>
      </c>
      <c r="BG938" s="2"/>
      <c r="BH938" s="2"/>
      <c r="BI938" s="2"/>
      <c r="BJ938" s="2"/>
      <c r="BK938" s="2"/>
      <c r="BL938" s="2"/>
      <c r="BM938" s="4" t="str">
        <f>IF(BR938=BR939,IF(BR938&gt;BR937,BR938&amp;"_O",""),BR938&amp;"_C")</f>
        <v/>
      </c>
      <c r="BN938" s="7" t="str">
        <f>IF(RIGHT(BM938,1)="C",BP938/INDEX($BP$5:$BP$2729,MATCH(BR938&amp;"_O",$BM$5:$BM$2729,0),1),"")</f>
        <v/>
      </c>
      <c r="BO938" s="38">
        <v>32500</v>
      </c>
      <c r="BP938" s="3">
        <v>377.3</v>
      </c>
      <c r="BQ938" s="7">
        <f>BP938/BP937</f>
        <v>1.0039914848323577</v>
      </c>
      <c r="BR938" s="4">
        <f>YEAR(BO938)</f>
        <v>1988</v>
      </c>
      <c r="BS938" s="2" t="s">
        <v>6</v>
      </c>
      <c r="BT938" s="12" t="str">
        <f>INDEX($CD$5:$CD$10,MATCH(BS938,$CC$5:$CC$10,0),1)</f>
        <v/>
      </c>
      <c r="BU938" s="12" t="str">
        <f>IF(AND(BT938="Y",BQ938&gt;1),"Y","")</f>
        <v/>
      </c>
      <c r="BV938" s="12" t="str">
        <f>IF(AND(BT938="Y",BQ938&lt;1),"Y","")</f>
        <v/>
      </c>
      <c r="BW938" s="12" t="str">
        <f>IF(BQ938&gt;1,IF(BQ937&gt;1,"Y",""),"")</f>
        <v>Y</v>
      </c>
      <c r="BX938" s="12" t="str">
        <f>IF(BQ938&lt;1,IF(BQ937&lt;1,"Y",""),"")</f>
        <v/>
      </c>
      <c r="BY938" s="2"/>
      <c r="BZ938" s="2"/>
      <c r="CA938" s="2"/>
    </row>
    <row r="939" spans="2:79">
      <c r="B939" s="4" t="str">
        <f>IF(G939=G940,IF(G939&gt;G938,G939&amp;"_O",""),G939&amp;"_C")</f>
        <v/>
      </c>
      <c r="C939" s="14">
        <f ca="1">RANDBETWEEN(0,1000)/1000</f>
        <v>0.38900000000000001</v>
      </c>
      <c r="D939" s="16">
        <f>D938+1</f>
        <v>935</v>
      </c>
      <c r="E939" s="10">
        <f>ROUNDDOWN(D939/52,0)+1</f>
        <v>18</v>
      </c>
      <c r="F939" s="15">
        <f>F938+7</f>
        <v>51165</v>
      </c>
      <c r="G939" s="4">
        <f>YEAR(F939)</f>
        <v>2040</v>
      </c>
      <c r="H939" s="33">
        <v>0.56000000000000005</v>
      </c>
      <c r="I939" s="33">
        <v>0.875</v>
      </c>
      <c r="J939" s="33">
        <v>0.02</v>
      </c>
      <c r="K939" s="16" t="str">
        <f>IF(M938&gt;1,"Up","Down")</f>
        <v>Down</v>
      </c>
      <c r="L939" s="16" t="str">
        <f>IF(K939="Up",IF(H939&lt;$BJ$7,"Up","Down"),IF(H939&lt;$BK$7,"Down","Up"))</f>
        <v>Up</v>
      </c>
      <c r="M939" s="17">
        <f>IF(L939="Up",INDEX($AK$5:$AK$1005,MATCH(I939,$AI$5:$AI$1005,0),1),INDEX($AL$5:$AL$1005,MATCH(J939,$AI$5:$AI$1005,0),1))</f>
        <v>1.0305272735150124</v>
      </c>
      <c r="N939" s="16" t="str">
        <f>IF(P938&gt;1,"Up","Down")</f>
        <v>Down</v>
      </c>
      <c r="O939" s="16" t="str">
        <f>IF(N939="Up",IF(H939&lt;$BJ$12,"Up","Down"),IF(H939&lt;$BK$12,"Down","Up"))</f>
        <v>Up</v>
      </c>
      <c r="P939" s="17">
        <f>IF(O939="Up",INDEX($AP$5:$AP$1005,MATCH(I939,$AI$5:$AI$1005,0),1),INDEX($AQ$5:$AQ$1005,MATCH(J939,$AI$5:$AI$1005,0),1))</f>
        <v>1.0402711225332717</v>
      </c>
      <c r="Q939" s="19">
        <f>T938</f>
        <v>85012.476545267928</v>
      </c>
      <c r="R939" s="19">
        <f>INDEX(model!$S$5:$S$35,MATCH(G939,model!$Q$5:$Q$35,0),1)*model!$O$5</f>
        <v>0</v>
      </c>
      <c r="S939" s="19">
        <f>IF(RIGHT(B939,1)="C",T938*INDEX(model!$T$5:$T$35,MATCH(G939,model!$Q$5:$Q$35,0),1),0)</f>
        <v>0</v>
      </c>
      <c r="T939" s="19">
        <f>(Q939+R939-S939)*M939</f>
        <v>87607.675668953903</v>
      </c>
      <c r="U939" s="19">
        <f>X938</f>
        <v>151383.25400514071</v>
      </c>
      <c r="V939" s="19">
        <f>INDEX(model!$S$5:$S$35,MATCH(G939,model!$Q$5:$Q$35,0),1)*model!$O$6</f>
        <v>0</v>
      </c>
      <c r="W939" s="19">
        <f>IF(RIGHT(B939,1)="C",X938*INDEX(model!$T$5:$T$35,MATCH(G939,model!$Q$5:$Q$35,0),1),0)</f>
        <v>0</v>
      </c>
      <c r="X939" s="19">
        <f>(U939+V939-W939)*P939</f>
        <v>157479.62757666712</v>
      </c>
      <c r="Y939" s="19"/>
      <c r="Z939" s="36" t="str">
        <f>K939&amp;L939</f>
        <v>DownUp</v>
      </c>
      <c r="AA939" s="36" t="str">
        <f>N939&amp;O939</f>
        <v>DownUp</v>
      </c>
      <c r="AB939" s="19"/>
      <c r="AC939" s="19"/>
      <c r="AD939" s="19"/>
      <c r="AE939" s="19"/>
      <c r="AI939" s="18">
        <f>ROUND(AI938-0.001,3)</f>
        <v>6.6000000000000003E-2</v>
      </c>
      <c r="AJ939" s="9">
        <f t="array" ref="AJ939">PERCENTILE(IF($BB$5:$BB$2729="Y",$AY$5:$AY$2729),$AI939)</f>
        <v>0.97079576030559001</v>
      </c>
      <c r="AK939" s="9">
        <f t="array" ref="AK939">PERCENTILE(IF($BC$5:$BC$2729="Y",$AY$5:$AY$2729),$AI939)</f>
        <v>1.0015568606757597</v>
      </c>
      <c r="AL939" s="9">
        <f t="array" ref="AL939">PERCENTILE(IF($BD$5:$BD$2729="Y",$AY$5:$AY$2729),$AI939)</f>
        <v>0.95593986905761352</v>
      </c>
      <c r="AM939" s="41" t="str">
        <f>IF(AI939&lt;$BJ$7,"Up","Down")</f>
        <v>Up</v>
      </c>
      <c r="AN939" s="41" t="str">
        <f>IF(AI939&lt;$BK$7,"Down","Up")</f>
        <v>Down</v>
      </c>
      <c r="AO939" s="9">
        <f t="array" ref="AO939">PERCENTILE(IF($BT$5:$BT$2729="Y",$BQ$5:$BQ$2729),$AI939)</f>
        <v>0.95815224328207793</v>
      </c>
      <c r="AP939" s="9">
        <f t="array" ref="AP939">PERCENTILE(IF($BU$5:$BU$2729="Y",$BQ$5:$BQ$2729),$AI939)</f>
        <v>1.0022788928747153</v>
      </c>
      <c r="AQ939" s="9">
        <f t="array" ref="AQ939">PERCENTILE(IF($BV$5:$BV$2729="Y",$BQ$5:$BQ$2729),$AI939)</f>
        <v>0.94096625024802705</v>
      </c>
      <c r="AR939" s="41" t="str">
        <f>IF(AI939&lt;$BJ$12,"Up","Down")</f>
        <v>Up</v>
      </c>
      <c r="AS939" s="41" t="str">
        <f>IF(AI939&lt;$BK$12,"Down","Up")</f>
        <v>Down</v>
      </c>
      <c r="AU939" s="4" t="str">
        <f>IF(AZ939=AZ940,IF(AZ939&gt;AZ938,AZ939&amp;"_O",""),AZ939&amp;"_C")</f>
        <v/>
      </c>
      <c r="AV939" s="7" t="str">
        <f>IF(RIGHT(AU939,1)="C",AX939/INDEX($AX$5:$AX$2729,MATCH(AZ939&amp;"_O",$AU$5:$AU$2729,0),1),"")</f>
        <v/>
      </c>
      <c r="AW939" s="38">
        <v>32108</v>
      </c>
      <c r="AX939" s="37">
        <v>240.34</v>
      </c>
      <c r="AY939" s="7">
        <f>AX939/AX938</f>
        <v>0.99314049586776865</v>
      </c>
      <c r="AZ939" s="4">
        <f>YEAR(AW939)</f>
        <v>1987</v>
      </c>
      <c r="BA939" s="2" t="s">
        <v>6</v>
      </c>
      <c r="BB939" s="12" t="str">
        <f>INDEX($CD$5:$CD$10,MATCH(BA939,$CC$5:$CC$10,0),1)</f>
        <v/>
      </c>
      <c r="BC939" s="12" t="str">
        <f>IF(AND(BB939="Y",AY939&gt;1),"Y","")</f>
        <v/>
      </c>
      <c r="BD939" s="12" t="str">
        <f>IF(AND(BB939="Y",AY939&lt;1),"Y","")</f>
        <v/>
      </c>
      <c r="BE939" s="12" t="str">
        <f>IF(AY939&gt;1,IF(AY938&gt;1,"Y",""),"")</f>
        <v/>
      </c>
      <c r="BF939" s="12" t="str">
        <f>IF(AY939&lt;1,IF(AY938&lt;1,"Y",""),"")</f>
        <v>Y</v>
      </c>
      <c r="BG939" s="2"/>
      <c r="BH939" s="2"/>
      <c r="BI939" s="2"/>
      <c r="BJ939" s="2"/>
      <c r="BK939" s="2"/>
      <c r="BL939" s="2"/>
      <c r="BM939" s="4" t="str">
        <f>IF(BR939=BR940,IF(BR939&gt;BR938,BR939&amp;"_O",""),BR939&amp;"_C")</f>
        <v>1988_C</v>
      </c>
      <c r="BN939" s="7">
        <f>IF(RIGHT(BM939,1)="C",BP939/INDEX($BP$5:$BP$2729,MATCH(BR939&amp;"_O",$BM$5:$BM$2729,0),1),"")</f>
        <v>1.1268021744268493</v>
      </c>
      <c r="BO939" s="38">
        <v>32507</v>
      </c>
      <c r="BP939" s="3">
        <v>381.4</v>
      </c>
      <c r="BQ939" s="7">
        <f>BP939/BP938</f>
        <v>1.0108666843360721</v>
      </c>
      <c r="BR939" s="4">
        <f>YEAR(BO939)</f>
        <v>1988</v>
      </c>
      <c r="BS939" s="2" t="s">
        <v>6</v>
      </c>
      <c r="BT939" s="12" t="str">
        <f>INDEX($CD$5:$CD$10,MATCH(BS939,$CC$5:$CC$10,0),1)</f>
        <v/>
      </c>
      <c r="BU939" s="12" t="str">
        <f>IF(AND(BT939="Y",BQ939&gt;1),"Y","")</f>
        <v/>
      </c>
      <c r="BV939" s="12" t="str">
        <f>IF(AND(BT939="Y",BQ939&lt;1),"Y","")</f>
        <v/>
      </c>
      <c r="BW939" s="12" t="str">
        <f>IF(BQ939&gt;1,IF(BQ938&gt;1,"Y",""),"")</f>
        <v>Y</v>
      </c>
      <c r="BX939" s="12" t="str">
        <f>IF(BQ939&lt;1,IF(BQ938&lt;1,"Y",""),"")</f>
        <v/>
      </c>
      <c r="BY939" s="2"/>
      <c r="BZ939" s="2"/>
      <c r="CA939" s="2"/>
    </row>
    <row r="940" spans="2:79">
      <c r="B940" s="4" t="str">
        <f>IF(G940=G941,IF(G940&gt;G939,G940&amp;"_O",""),G940&amp;"_C")</f>
        <v/>
      </c>
      <c r="C940" s="14">
        <f ca="1">RANDBETWEEN(0,1000)/1000</f>
        <v>0.64300000000000002</v>
      </c>
      <c r="D940" s="16">
        <f>D939+1</f>
        <v>936</v>
      </c>
      <c r="E940" s="10">
        <f>ROUNDDOWN(D940/52,0)+1</f>
        <v>19</v>
      </c>
      <c r="F940" s="15">
        <f>F939+7</f>
        <v>51172</v>
      </c>
      <c r="G940" s="4">
        <f>YEAR(F940)</f>
        <v>2040</v>
      </c>
      <c r="H940" s="33">
        <v>0.46200000000000002</v>
      </c>
      <c r="I940" s="33">
        <v>0.26100000000000001</v>
      </c>
      <c r="J940" s="33">
        <v>0.91100000000000003</v>
      </c>
      <c r="K940" s="16" t="str">
        <f>IF(M939&gt;1,"Up","Down")</f>
        <v>Up</v>
      </c>
      <c r="L940" s="16" t="str">
        <f>IF(K940="Up",IF(H940&lt;$BJ$7,"Up","Down"),IF(H940&lt;$BK$7,"Down","Up"))</f>
        <v>Up</v>
      </c>
      <c r="M940" s="17">
        <f>IF(L940="Up",INDEX($AK$5:$AK$1005,MATCH(I940,$AI$5:$AI$1005,0),1),INDEX($AL$5:$AL$1005,MATCH(J940,$AI$5:$AI$1005,0),1))</f>
        <v>1.0062834657479454</v>
      </c>
      <c r="N940" s="16" t="str">
        <f>IF(P939&gt;1,"Up","Down")</f>
        <v>Up</v>
      </c>
      <c r="O940" s="16" t="str">
        <f>IF(N940="Up",IF(H940&lt;$BJ$12,"Up","Down"),IF(H940&lt;$BK$12,"Down","Up"))</f>
        <v>Up</v>
      </c>
      <c r="P940" s="17">
        <f>IF(O940="Up",INDEX($AP$5:$AP$1005,MATCH(I940,$AI$5:$AI$1005,0),1),INDEX($AQ$5:$AQ$1005,MATCH(J940,$AI$5:$AI$1005,0),1))</f>
        <v>1.0085233194930241</v>
      </c>
      <c r="Q940" s="19">
        <f>T939</f>
        <v>87607.675668953903</v>
      </c>
      <c r="R940" s="19">
        <f>INDEX(model!$S$5:$S$35,MATCH(G940,model!$Q$5:$Q$35,0),1)*model!$O$5</f>
        <v>0</v>
      </c>
      <c r="S940" s="19">
        <f>IF(RIGHT(B940,1)="C",T939*INDEX(model!$T$5:$T$35,MATCH(G940,model!$Q$5:$Q$35,0),1),0)</f>
        <v>0</v>
      </c>
      <c r="T940" s="19">
        <f>(Q940+R940-S940)*M940</f>
        <v>88158.155498276887</v>
      </c>
      <c r="U940" s="19">
        <f>X939</f>
        <v>157479.62757666712</v>
      </c>
      <c r="V940" s="19">
        <f>INDEX(model!$S$5:$S$35,MATCH(G940,model!$Q$5:$Q$35,0),1)*model!$O$6</f>
        <v>0</v>
      </c>
      <c r="W940" s="19">
        <f>IF(RIGHT(B940,1)="C",X939*INDEX(model!$T$5:$T$35,MATCH(G940,model!$Q$5:$Q$35,0),1),0)</f>
        <v>0</v>
      </c>
      <c r="X940" s="19">
        <f>(U940+V940-W940)*P940</f>
        <v>158821.8767561455</v>
      </c>
      <c r="Y940" s="19"/>
      <c r="Z940" s="36" t="str">
        <f>K940&amp;L940</f>
        <v>UpUp</v>
      </c>
      <c r="AA940" s="36" t="str">
        <f>N940&amp;O940</f>
        <v>UpUp</v>
      </c>
      <c r="AB940" s="19"/>
      <c r="AC940" s="19"/>
      <c r="AD940" s="19"/>
      <c r="AE940" s="19"/>
      <c r="AI940" s="18">
        <f>ROUND(AI939-0.001,3)</f>
        <v>6.5000000000000002E-2</v>
      </c>
      <c r="AJ940" s="9">
        <f t="array" ref="AJ940">PERCENTILE(IF($BB$5:$BB$2729="Y",$AY$5:$AY$2729),$AI940)</f>
        <v>0.97048702940426845</v>
      </c>
      <c r="AK940" s="9">
        <f t="array" ref="AK940">PERCENTILE(IF($BC$5:$BC$2729="Y",$AY$5:$AY$2729),$AI940)</f>
        <v>1.0015307427428866</v>
      </c>
      <c r="AL940" s="9">
        <f t="array" ref="AL940">PERCENTILE(IF($BD$5:$BD$2729="Y",$AY$5:$AY$2729),$AI940)</f>
        <v>0.95578688792039479</v>
      </c>
      <c r="AM940" s="41" t="str">
        <f>IF(AI940&lt;$BJ$7,"Up","Down")</f>
        <v>Up</v>
      </c>
      <c r="AN940" s="41" t="str">
        <f>IF(AI940&lt;$BK$7,"Down","Up")</f>
        <v>Down</v>
      </c>
      <c r="AO940" s="9">
        <f t="array" ref="AO940">PERCENTILE(IF($BT$5:$BT$2729="Y",$BQ$5:$BQ$2729),$AI940)</f>
        <v>0.95782695982715715</v>
      </c>
      <c r="AP940" s="9">
        <f t="array" ref="AP940">PERCENTILE(IF($BU$5:$BU$2729="Y",$BQ$5:$BQ$2729),$AI940)</f>
        <v>1.0022565476542766</v>
      </c>
      <c r="AQ940" s="9">
        <f t="array" ref="AQ940">PERCENTILE(IF($BV$5:$BV$2729="Y",$BQ$5:$BQ$2729),$AI940)</f>
        <v>0.9406791232039402</v>
      </c>
      <c r="AR940" s="41" t="str">
        <f>IF(AI940&lt;$BJ$12,"Up","Down")</f>
        <v>Up</v>
      </c>
      <c r="AS940" s="41" t="str">
        <f>IF(AI940&lt;$BK$12,"Down","Up")</f>
        <v>Down</v>
      </c>
      <c r="AU940" s="4" t="str">
        <f>IF(AZ940=AZ941,IF(AZ940&gt;AZ939,AZ940&amp;"_O",""),AZ940&amp;"_C")</f>
        <v/>
      </c>
      <c r="AV940" s="7" t="str">
        <f>IF(RIGHT(AU940,1)="C",AX940/INDEX($AX$5:$AX$2729,MATCH(AZ940&amp;"_O",$AU$5:$AU$2729,0),1),"")</f>
        <v/>
      </c>
      <c r="AW940" s="38">
        <v>32115</v>
      </c>
      <c r="AX940" s="37">
        <v>223.92</v>
      </c>
      <c r="AY940" s="7">
        <f>AX940/AX939</f>
        <v>0.93168011983024046</v>
      </c>
      <c r="AZ940" s="4">
        <f>YEAR(AW940)</f>
        <v>1987</v>
      </c>
      <c r="BA940" s="2" t="s">
        <v>6</v>
      </c>
      <c r="BB940" s="12" t="str">
        <f>INDEX($CD$5:$CD$10,MATCH(BA940,$CC$5:$CC$10,0),1)</f>
        <v/>
      </c>
      <c r="BC940" s="12" t="str">
        <f>IF(AND(BB940="Y",AY940&gt;1),"Y","")</f>
        <v/>
      </c>
      <c r="BD940" s="12" t="str">
        <f>IF(AND(BB940="Y",AY940&lt;1),"Y","")</f>
        <v/>
      </c>
      <c r="BE940" s="12" t="str">
        <f>IF(AY940&gt;1,IF(AY939&gt;1,"Y",""),"")</f>
        <v/>
      </c>
      <c r="BF940" s="12" t="str">
        <f>IF(AY940&lt;1,IF(AY939&lt;1,"Y",""),"")</f>
        <v>Y</v>
      </c>
      <c r="BG940" s="2"/>
      <c r="BH940" s="2"/>
      <c r="BI940" s="2"/>
      <c r="BJ940" s="2"/>
      <c r="BK940" s="2"/>
      <c r="BL940" s="2"/>
      <c r="BM940" s="4" t="str">
        <f>IF(BR940=BR941,IF(BR940&gt;BR939,BR940&amp;"_O",""),BR940&amp;"_C")</f>
        <v>1989_O</v>
      </c>
      <c r="BN940" s="7" t="str">
        <f>IF(RIGHT(BM940,1)="C",BP940/INDEX($BP$5:$BP$2729,MATCH(BR940&amp;"_O",$BM$5:$BM$2729,0),1),"")</f>
        <v/>
      </c>
      <c r="BO940" s="38">
        <v>32514</v>
      </c>
      <c r="BP940" s="3">
        <v>384.7</v>
      </c>
      <c r="BQ940" s="7">
        <f>BP940/BP939</f>
        <v>1.0086523335081279</v>
      </c>
      <c r="BR940" s="4">
        <f>YEAR(BO940)</f>
        <v>1989</v>
      </c>
      <c r="BS940" s="2" t="s">
        <v>6</v>
      </c>
      <c r="BT940" s="12" t="str">
        <f>INDEX($CD$5:$CD$10,MATCH(BS940,$CC$5:$CC$10,0),1)</f>
        <v/>
      </c>
      <c r="BU940" s="12" t="str">
        <f>IF(AND(BT940="Y",BQ940&gt;1),"Y","")</f>
        <v/>
      </c>
      <c r="BV940" s="12" t="str">
        <f>IF(AND(BT940="Y",BQ940&lt;1),"Y","")</f>
        <v/>
      </c>
      <c r="BW940" s="12" t="str">
        <f>IF(BQ940&gt;1,IF(BQ939&gt;1,"Y",""),"")</f>
        <v>Y</v>
      </c>
      <c r="BX940" s="12" t="str">
        <f>IF(BQ940&lt;1,IF(BQ939&lt;1,"Y",""),"")</f>
        <v/>
      </c>
      <c r="BY940" s="2"/>
      <c r="BZ940" s="2"/>
      <c r="CA940" s="2"/>
    </row>
    <row r="941" spans="2:79">
      <c r="B941" s="4" t="str">
        <f>IF(G941=G942,IF(G941&gt;G940,G941&amp;"_O",""),G941&amp;"_C")</f>
        <v/>
      </c>
      <c r="C941" s="14">
        <f ca="1">RANDBETWEEN(0,1000)/1000</f>
        <v>0.47299999999999998</v>
      </c>
      <c r="D941" s="16">
        <f>D940+1</f>
        <v>937</v>
      </c>
      <c r="E941" s="10">
        <f>ROUNDDOWN(D941/52,0)+1</f>
        <v>19</v>
      </c>
      <c r="F941" s="15">
        <f>F940+7</f>
        <v>51179</v>
      </c>
      <c r="G941" s="4">
        <f>YEAR(F941)</f>
        <v>2040</v>
      </c>
      <c r="H941" s="33">
        <v>0.112</v>
      </c>
      <c r="I941" s="33">
        <v>0.22500000000000001</v>
      </c>
      <c r="J941" s="33">
        <v>0.94399999999999995</v>
      </c>
      <c r="K941" s="16" t="str">
        <f>IF(M940&gt;1,"Up","Down")</f>
        <v>Up</v>
      </c>
      <c r="L941" s="16" t="str">
        <f>IF(K941="Up",IF(H941&lt;$BJ$7,"Up","Down"),IF(H941&lt;$BK$7,"Down","Up"))</f>
        <v>Up</v>
      </c>
      <c r="M941" s="17">
        <f>IF(L941="Up",INDEX($AK$5:$AK$1005,MATCH(I941,$AI$5:$AI$1005,0),1),INDEX($AL$5:$AL$1005,MATCH(J941,$AI$5:$AI$1005,0),1))</f>
        <v>1.0055487539986572</v>
      </c>
      <c r="N941" s="16" t="str">
        <f>IF(P940&gt;1,"Up","Down")</f>
        <v>Up</v>
      </c>
      <c r="O941" s="16" t="str">
        <f>IF(N941="Up",IF(H941&lt;$BJ$12,"Up","Down"),IF(H941&lt;$BK$12,"Down","Up"))</f>
        <v>Up</v>
      </c>
      <c r="P941" s="17">
        <f>IF(O941="Up",INDEX($AP$5:$AP$1005,MATCH(I941,$AI$5:$AI$1005,0),1),INDEX($AQ$5:$AQ$1005,MATCH(J941,$AI$5:$AI$1005,0),1))</f>
        <v>1.0075484126762402</v>
      </c>
      <c r="Q941" s="19">
        <f>T940</f>
        <v>88158.155498276887</v>
      </c>
      <c r="R941" s="19">
        <f>INDEX(model!$S$5:$S$35,MATCH(G941,model!$Q$5:$Q$35,0),1)*model!$O$5</f>
        <v>0</v>
      </c>
      <c r="S941" s="19">
        <f>IF(RIGHT(B941,1)="C",T940*INDEX(model!$T$5:$T$35,MATCH(G941,model!$Q$5:$Q$35,0),1),0)</f>
        <v>0</v>
      </c>
      <c r="T941" s="19">
        <f>(Q941+R941-S941)*M941</f>
        <v>88647.323416112195</v>
      </c>
      <c r="U941" s="19">
        <f>X940</f>
        <v>158821.8767561455</v>
      </c>
      <c r="V941" s="19">
        <f>INDEX(model!$S$5:$S$35,MATCH(G941,model!$Q$5:$Q$35,0),1)*model!$O$6</f>
        <v>0</v>
      </c>
      <c r="W941" s="19">
        <f>IF(RIGHT(B941,1)="C",X940*INDEX(model!$T$5:$T$35,MATCH(G941,model!$Q$5:$Q$35,0),1),0)</f>
        <v>0</v>
      </c>
      <c r="X941" s="19">
        <f>(U941+V941-W941)*P941</f>
        <v>160020.72982391584</v>
      </c>
      <c r="Y941" s="19"/>
      <c r="Z941" s="36" t="str">
        <f>K941&amp;L941</f>
        <v>UpUp</v>
      </c>
      <c r="AA941" s="36" t="str">
        <f>N941&amp;O941</f>
        <v>UpUp</v>
      </c>
      <c r="AB941" s="19"/>
      <c r="AC941" s="19"/>
      <c r="AD941" s="19"/>
      <c r="AE941" s="19"/>
      <c r="AI941" s="18">
        <f>ROUND(AI940-0.001,3)</f>
        <v>6.4000000000000001E-2</v>
      </c>
      <c r="AJ941" s="9">
        <f t="array" ref="AJ941">PERCENTILE(IF($BB$5:$BB$2729="Y",$AY$5:$AY$2729),$AI941)</f>
        <v>0.97006119702625471</v>
      </c>
      <c r="AK941" s="9">
        <f t="array" ref="AK941">PERCENTILE(IF($BC$5:$BC$2729="Y",$AY$5:$AY$2729),$AI941)</f>
        <v>1.0015113404915326</v>
      </c>
      <c r="AL941" s="9">
        <f t="array" ref="AL941">PERCENTILE(IF($BD$5:$BD$2729="Y",$AY$5:$AY$2729),$AI941)</f>
        <v>0.95552209760733398</v>
      </c>
      <c r="AM941" s="41" t="str">
        <f>IF(AI941&lt;$BJ$7,"Up","Down")</f>
        <v>Up</v>
      </c>
      <c r="AN941" s="41" t="str">
        <f>IF(AI941&lt;$BK$7,"Down","Up")</f>
        <v>Down</v>
      </c>
      <c r="AO941" s="9">
        <f t="array" ref="AO941">PERCENTILE(IF($BT$5:$BT$2729="Y",$BQ$5:$BQ$2729),$AI941)</f>
        <v>0.95766435303999553</v>
      </c>
      <c r="AP941" s="9">
        <f t="array" ref="AP941">PERCENTILE(IF($BU$5:$BU$2729="Y",$BQ$5:$BQ$2729),$AI941)</f>
        <v>1.0022149141786436</v>
      </c>
      <c r="AQ941" s="9">
        <f t="array" ref="AQ941">PERCENTILE(IF($BV$5:$BV$2729="Y",$BQ$5:$BQ$2729),$AI941)</f>
        <v>0.94044741711741653</v>
      </c>
      <c r="AR941" s="41" t="str">
        <f>IF(AI941&lt;$BJ$12,"Up","Down")</f>
        <v>Up</v>
      </c>
      <c r="AS941" s="41" t="str">
        <f>IF(AI941&lt;$BK$12,"Down","Up")</f>
        <v>Down</v>
      </c>
      <c r="AU941" s="4" t="str">
        <f>IF(AZ941=AZ942,IF(AZ941&gt;AZ940,AZ941&amp;"_O",""),AZ941&amp;"_C")</f>
        <v/>
      </c>
      <c r="AV941" s="7" t="str">
        <f>IF(RIGHT(AU941,1)="C",AX941/INDEX($AX$5:$AX$2729,MATCH(AZ941&amp;"_O",$AU$5:$AU$2729,0),1),"")</f>
        <v/>
      </c>
      <c r="AW941" s="38">
        <v>32122</v>
      </c>
      <c r="AX941" s="37">
        <v>235.32</v>
      </c>
      <c r="AY941" s="7">
        <f>AX941/AX940</f>
        <v>1.0509110396570205</v>
      </c>
      <c r="AZ941" s="4">
        <f>YEAR(AW941)</f>
        <v>1987</v>
      </c>
      <c r="BA941" s="2" t="s">
        <v>6</v>
      </c>
      <c r="BB941" s="12" t="str">
        <f>INDEX($CD$5:$CD$10,MATCH(BA941,$CC$5:$CC$10,0),1)</f>
        <v/>
      </c>
      <c r="BC941" s="12" t="str">
        <f>IF(AND(BB941="Y",AY941&gt;1),"Y","")</f>
        <v/>
      </c>
      <c r="BD941" s="12" t="str">
        <f>IF(AND(BB941="Y",AY941&lt;1),"Y","")</f>
        <v/>
      </c>
      <c r="BE941" s="12" t="str">
        <f>IF(AY941&gt;1,IF(AY940&gt;1,"Y",""),"")</f>
        <v/>
      </c>
      <c r="BF941" s="12" t="str">
        <f>IF(AY941&lt;1,IF(AY940&lt;1,"Y",""),"")</f>
        <v/>
      </c>
      <c r="BG941" s="2"/>
      <c r="BH941" s="2"/>
      <c r="BI941" s="2"/>
      <c r="BJ941" s="2"/>
      <c r="BK941" s="2"/>
      <c r="BL941" s="2"/>
      <c r="BM941" s="4" t="str">
        <f>IF(BR941=BR942,IF(BR941&gt;BR940,BR941&amp;"_O",""),BR941&amp;"_C")</f>
        <v/>
      </c>
      <c r="BN941" s="7" t="str">
        <f>IF(RIGHT(BM941,1)="C",BP941/INDEX($BP$5:$BP$2729,MATCH(BR941&amp;"_O",$BM$5:$BM$2729,0),1),"")</f>
        <v/>
      </c>
      <c r="BO941" s="38">
        <v>32521</v>
      </c>
      <c r="BP941" s="3">
        <v>387.1</v>
      </c>
      <c r="BQ941" s="7">
        <f>BP941/BP940</f>
        <v>1.0062386275019497</v>
      </c>
      <c r="BR941" s="4">
        <f>YEAR(BO941)</f>
        <v>1989</v>
      </c>
      <c r="BS941" s="2" t="s">
        <v>6</v>
      </c>
      <c r="BT941" s="12" t="str">
        <f>INDEX($CD$5:$CD$10,MATCH(BS941,$CC$5:$CC$10,0),1)</f>
        <v/>
      </c>
      <c r="BU941" s="12" t="str">
        <f>IF(AND(BT941="Y",BQ941&gt;1),"Y","")</f>
        <v/>
      </c>
      <c r="BV941" s="12" t="str">
        <f>IF(AND(BT941="Y",BQ941&lt;1),"Y","")</f>
        <v/>
      </c>
      <c r="BW941" s="12" t="str">
        <f>IF(BQ941&gt;1,IF(BQ940&gt;1,"Y",""),"")</f>
        <v>Y</v>
      </c>
      <c r="BX941" s="12" t="str">
        <f>IF(BQ941&lt;1,IF(BQ940&lt;1,"Y",""),"")</f>
        <v/>
      </c>
      <c r="BY941" s="2"/>
      <c r="BZ941" s="2"/>
      <c r="CA941" s="2"/>
    </row>
    <row r="942" spans="2:79">
      <c r="B942" s="4" t="str">
        <f>IF(G942=G943,IF(G942&gt;G941,G942&amp;"_O",""),G942&amp;"_C")</f>
        <v/>
      </c>
      <c r="C942" s="14">
        <f ca="1">RANDBETWEEN(0,1000)/1000</f>
        <v>0.31900000000000001</v>
      </c>
      <c r="D942" s="16">
        <f>D941+1</f>
        <v>938</v>
      </c>
      <c r="E942" s="10">
        <f>ROUNDDOWN(D942/52,0)+1</f>
        <v>19</v>
      </c>
      <c r="F942" s="15">
        <f>F941+7</f>
        <v>51186</v>
      </c>
      <c r="G942" s="4">
        <f>YEAR(F942)</f>
        <v>2040</v>
      </c>
      <c r="H942" s="33">
        <v>0.65600000000000003</v>
      </c>
      <c r="I942" s="33">
        <v>0.13800000000000001</v>
      </c>
      <c r="J942" s="33">
        <v>8.1000000000000003E-2</v>
      </c>
      <c r="K942" s="16" t="str">
        <f>IF(M941&gt;1,"Up","Down")</f>
        <v>Up</v>
      </c>
      <c r="L942" s="16" t="str">
        <f>IF(K942="Up",IF(H942&lt;$BJ$7,"Up","Down"),IF(H942&lt;$BK$7,"Down","Up"))</f>
        <v>Down</v>
      </c>
      <c r="M942" s="17">
        <f>IF(L942="Up",INDEX($AK$5:$AK$1005,MATCH(I942,$AI$5:$AI$1005,0),1),INDEX($AL$5:$AL$1005,MATCH(J942,$AI$5:$AI$1005,0),1))</f>
        <v>0.95811442731439811</v>
      </c>
      <c r="N942" s="16" t="str">
        <f>IF(P941&gt;1,"Up","Down")</f>
        <v>Up</v>
      </c>
      <c r="O942" s="16" t="str">
        <f>IF(N942="Up",IF(H942&lt;$BJ$12,"Up","Down"),IF(H942&lt;$BK$12,"Down","Up"))</f>
        <v>Down</v>
      </c>
      <c r="P942" s="17">
        <f>IF(O942="Up",INDEX($AP$5:$AP$1005,MATCH(I942,$AI$5:$AI$1005,0),1),INDEX($AQ$5:$AQ$1005,MATCH(J942,$AI$5:$AI$1005,0),1))</f>
        <v>0.94659295231602314</v>
      </c>
      <c r="Q942" s="19">
        <f>T941</f>
        <v>88647.323416112195</v>
      </c>
      <c r="R942" s="19">
        <f>INDEX(model!$S$5:$S$35,MATCH(G942,model!$Q$5:$Q$35,0),1)*model!$O$5</f>
        <v>0</v>
      </c>
      <c r="S942" s="19">
        <f>IF(RIGHT(B942,1)="C",T941*INDEX(model!$T$5:$T$35,MATCH(G942,model!$Q$5:$Q$35,0),1),0)</f>
        <v>0</v>
      </c>
      <c r="T942" s="19">
        <f>(Q942+R942-S942)*M942</f>
        <v>84934.279507782572</v>
      </c>
      <c r="U942" s="19">
        <f>X941</f>
        <v>160020.72982391584</v>
      </c>
      <c r="V942" s="19">
        <f>INDEX(model!$S$5:$S$35,MATCH(G942,model!$Q$5:$Q$35,0),1)*model!$O$6</f>
        <v>0</v>
      </c>
      <c r="W942" s="19">
        <f>IF(RIGHT(B942,1)="C",X941*INDEX(model!$T$5:$T$35,MATCH(G942,model!$Q$5:$Q$35,0),1),0)</f>
        <v>0</v>
      </c>
      <c r="X942" s="19">
        <f>(U942+V942-W942)*P942</f>
        <v>151474.49507578518</v>
      </c>
      <c r="Y942" s="19"/>
      <c r="Z942" s="36" t="str">
        <f>K942&amp;L942</f>
        <v>UpDown</v>
      </c>
      <c r="AA942" s="36" t="str">
        <f>N942&amp;O942</f>
        <v>UpDown</v>
      </c>
      <c r="AB942" s="19"/>
      <c r="AC942" s="19"/>
      <c r="AD942" s="19"/>
      <c r="AE942" s="19"/>
      <c r="AI942" s="18">
        <f>ROUND(AI941-0.001,3)</f>
        <v>6.3E-2</v>
      </c>
      <c r="AJ942" s="9">
        <f t="array" ref="AJ942">PERCENTILE(IF($BB$5:$BB$2729="Y",$AY$5:$AY$2729),$AI942)</f>
        <v>0.96980770596446164</v>
      </c>
      <c r="AK942" s="9">
        <f t="array" ref="AK942">PERCENTILE(IF($BC$5:$BC$2729="Y",$AY$5:$AY$2729),$AI942)</f>
        <v>1.0014921870575295</v>
      </c>
      <c r="AL942" s="9">
        <f t="array" ref="AL942">PERCENTILE(IF($BD$5:$BD$2729="Y",$AY$5:$AY$2729),$AI942)</f>
        <v>0.95530930475887743</v>
      </c>
      <c r="AM942" s="41" t="str">
        <f>IF(AI942&lt;$BJ$7,"Up","Down")</f>
        <v>Up</v>
      </c>
      <c r="AN942" s="41" t="str">
        <f>IF(AI942&lt;$BK$7,"Down","Up")</f>
        <v>Down</v>
      </c>
      <c r="AO942" s="9">
        <f t="array" ref="AO942">PERCENTILE(IF($BT$5:$BT$2729="Y",$BQ$5:$BQ$2729),$AI942)</f>
        <v>0.95739568837744538</v>
      </c>
      <c r="AP942" s="9">
        <f t="array" ref="AP942">PERCENTILE(IF($BU$5:$BU$2729="Y",$BQ$5:$BQ$2729),$AI942)</f>
        <v>1.0022047854442542</v>
      </c>
      <c r="AQ942" s="9">
        <f t="array" ref="AQ942">PERCENTILE(IF($BV$5:$BV$2729="Y",$BQ$5:$BQ$2729),$AI942)</f>
        <v>0.94039191504313624</v>
      </c>
      <c r="AR942" s="41" t="str">
        <f>IF(AI942&lt;$BJ$12,"Up","Down")</f>
        <v>Up</v>
      </c>
      <c r="AS942" s="41" t="str">
        <f>IF(AI942&lt;$BK$12,"Down","Up")</f>
        <v>Down</v>
      </c>
      <c r="AU942" s="4" t="str">
        <f>IF(AZ942=AZ943,IF(AZ942&gt;AZ941,AZ942&amp;"_O",""),AZ942&amp;"_C")</f>
        <v/>
      </c>
      <c r="AV942" s="7" t="str">
        <f>IF(RIGHT(AU942,1)="C",AX942/INDEX($AX$5:$AX$2729,MATCH(AZ942&amp;"_O",$AU$5:$AU$2729,0),1),"")</f>
        <v/>
      </c>
      <c r="AW942" s="38">
        <v>32129</v>
      </c>
      <c r="AX942" s="37">
        <v>249.16</v>
      </c>
      <c r="AY942" s="7">
        <f>AX942/AX941</f>
        <v>1.0588135305116437</v>
      </c>
      <c r="AZ942" s="4">
        <f>YEAR(AW942)</f>
        <v>1987</v>
      </c>
      <c r="BA942" s="2" t="s">
        <v>6</v>
      </c>
      <c r="BB942" s="12" t="str">
        <f>INDEX($CD$5:$CD$10,MATCH(BA942,$CC$5:$CC$10,0),1)</f>
        <v/>
      </c>
      <c r="BC942" s="12" t="str">
        <f>IF(AND(BB942="Y",AY942&gt;1),"Y","")</f>
        <v/>
      </c>
      <c r="BD942" s="12" t="str">
        <f>IF(AND(BB942="Y",AY942&lt;1),"Y","")</f>
        <v/>
      </c>
      <c r="BE942" s="12" t="str">
        <f>IF(AY942&gt;1,IF(AY941&gt;1,"Y",""),"")</f>
        <v>Y</v>
      </c>
      <c r="BF942" s="12" t="str">
        <f>IF(AY942&lt;1,IF(AY941&lt;1,"Y",""),"")</f>
        <v/>
      </c>
      <c r="BG942" s="2"/>
      <c r="BH942" s="2"/>
      <c r="BI942" s="2"/>
      <c r="BJ942" s="2"/>
      <c r="BK942" s="2"/>
      <c r="BL942" s="2"/>
      <c r="BM942" s="4" t="str">
        <f>IF(BR942=BR943,IF(BR942&gt;BR941,BR942&amp;"_O",""),BR942&amp;"_C")</f>
        <v/>
      </c>
      <c r="BN942" s="7" t="str">
        <f>IF(RIGHT(BM942,1)="C",BP942/INDEX($BP$5:$BP$2729,MATCH(BR942&amp;"_O",$BM$5:$BM$2729,0),1),"")</f>
        <v/>
      </c>
      <c r="BO942" s="38">
        <v>32528</v>
      </c>
      <c r="BP942" s="3">
        <v>391.7</v>
      </c>
      <c r="BQ942" s="7">
        <f>BP942/BP941</f>
        <v>1.0118832343063806</v>
      </c>
      <c r="BR942" s="4">
        <f>YEAR(BO942)</f>
        <v>1989</v>
      </c>
      <c r="BS942" s="2" t="s">
        <v>6</v>
      </c>
      <c r="BT942" s="12" t="str">
        <f>INDEX($CD$5:$CD$10,MATCH(BS942,$CC$5:$CC$10,0),1)</f>
        <v/>
      </c>
      <c r="BU942" s="12" t="str">
        <f>IF(AND(BT942="Y",BQ942&gt;1),"Y","")</f>
        <v/>
      </c>
      <c r="BV942" s="12" t="str">
        <f>IF(AND(BT942="Y",BQ942&lt;1),"Y","")</f>
        <v/>
      </c>
      <c r="BW942" s="12" t="str">
        <f>IF(BQ942&gt;1,IF(BQ941&gt;1,"Y",""),"")</f>
        <v>Y</v>
      </c>
      <c r="BX942" s="12" t="str">
        <f>IF(BQ942&lt;1,IF(BQ941&lt;1,"Y",""),"")</f>
        <v/>
      </c>
      <c r="BY942" s="2"/>
      <c r="BZ942" s="2"/>
      <c r="CA942" s="2"/>
    </row>
    <row r="943" spans="2:79">
      <c r="B943" s="4" t="str">
        <f>IF(G943=G944,IF(G943&gt;G942,G943&amp;"_O",""),G943&amp;"_C")</f>
        <v/>
      </c>
      <c r="C943" s="14">
        <f ca="1">RANDBETWEEN(0,1000)/1000</f>
        <v>0.41399999999999998</v>
      </c>
      <c r="D943" s="16">
        <f>D942+1</f>
        <v>939</v>
      </c>
      <c r="E943" s="10">
        <f>ROUNDDOWN(D943/52,0)+1</f>
        <v>19</v>
      </c>
      <c r="F943" s="15">
        <f>F942+7</f>
        <v>51193</v>
      </c>
      <c r="G943" s="4">
        <f>YEAR(F943)</f>
        <v>2040</v>
      </c>
      <c r="H943" s="33">
        <v>0.17</v>
      </c>
      <c r="I943" s="33">
        <v>0.83199999999999996</v>
      </c>
      <c r="J943" s="33">
        <v>0.73399999999999999</v>
      </c>
      <c r="K943" s="16" t="str">
        <f>IF(M942&gt;1,"Up","Down")</f>
        <v>Down</v>
      </c>
      <c r="L943" s="16" t="str">
        <f>IF(K943="Up",IF(H943&lt;$BJ$7,"Up","Down"),IF(H943&lt;$BK$7,"Down","Up"))</f>
        <v>Down</v>
      </c>
      <c r="M943" s="17">
        <f>IF(L943="Up",INDEX($AK$5:$AK$1005,MATCH(I943,$AI$5:$AI$1005,0),1),INDEX($AL$5:$AL$1005,MATCH(J943,$AI$5:$AI$1005,0),1))</f>
        <v>0.99418198987906203</v>
      </c>
      <c r="N943" s="16" t="str">
        <f>IF(P942&gt;1,"Up","Down")</f>
        <v>Down</v>
      </c>
      <c r="O943" s="16" t="str">
        <f>IF(N943="Up",IF(H943&lt;$BJ$12,"Up","Down"),IF(H943&lt;$BK$12,"Down","Up"))</f>
        <v>Down</v>
      </c>
      <c r="P943" s="17">
        <f>IF(O943="Up",INDEX($AP$5:$AP$1005,MATCH(I943,$AI$5:$AI$1005,0),1),INDEX($AQ$5:$AQ$1005,MATCH(J943,$AI$5:$AI$1005,0),1))</f>
        <v>0.99347710963543312</v>
      </c>
      <c r="Q943" s="19">
        <f>T942</f>
        <v>84934.279507782572</v>
      </c>
      <c r="R943" s="19">
        <f>INDEX(model!$S$5:$S$35,MATCH(G943,model!$Q$5:$Q$35,0),1)*model!$O$5</f>
        <v>0</v>
      </c>
      <c r="S943" s="19">
        <f>IF(RIGHT(B943,1)="C",T942*INDEX(model!$T$5:$T$35,MATCH(G943,model!$Q$5:$Q$35,0),1),0)</f>
        <v>0</v>
      </c>
      <c r="T943" s="19">
        <f>(Q943+R943-S943)*M943</f>
        <v>84440.131009991717</v>
      </c>
      <c r="U943" s="19">
        <f>X942</f>
        <v>151474.49507578518</v>
      </c>
      <c r="V943" s="19">
        <f>INDEX(model!$S$5:$S$35,MATCH(G943,model!$Q$5:$Q$35,0),1)*model!$O$6</f>
        <v>0</v>
      </c>
      <c r="W943" s="19">
        <f>IF(RIGHT(B943,1)="C",X942*INDEX(model!$T$5:$T$35,MATCH(G943,model!$Q$5:$Q$35,0),1),0)</f>
        <v>0</v>
      </c>
      <c r="X943" s="19">
        <f>(U943+V943-W943)*P943</f>
        <v>150486.44355137771</v>
      </c>
      <c r="Y943" s="19"/>
      <c r="Z943" s="36" t="str">
        <f>K943&amp;L943</f>
        <v>DownDown</v>
      </c>
      <c r="AA943" s="36" t="str">
        <f>N943&amp;O943</f>
        <v>DownDown</v>
      </c>
      <c r="AB943" s="19"/>
      <c r="AC943" s="19"/>
      <c r="AD943" s="19"/>
      <c r="AE943" s="19"/>
      <c r="AI943" s="18">
        <f>ROUND(AI942-0.001,3)</f>
        <v>6.2E-2</v>
      </c>
      <c r="AJ943" s="9">
        <f t="array" ref="AJ943">PERCENTILE(IF($BB$5:$BB$2729="Y",$AY$5:$AY$2729),$AI943)</f>
        <v>0.96963134775410853</v>
      </c>
      <c r="AK943" s="9">
        <f t="array" ref="AK943">PERCENTILE(IF($BC$5:$BC$2729="Y",$AY$5:$AY$2729),$AI943)</f>
        <v>1.0014775309970283</v>
      </c>
      <c r="AL943" s="9">
        <f t="array" ref="AL943">PERCENTILE(IF($BD$5:$BD$2729="Y",$AY$5:$AY$2729),$AI943)</f>
        <v>0.95505040528474494</v>
      </c>
      <c r="AM943" s="41" t="str">
        <f>IF(AI943&lt;$BJ$7,"Up","Down")</f>
        <v>Up</v>
      </c>
      <c r="AN943" s="41" t="str">
        <f>IF(AI943&lt;$BK$7,"Down","Up")</f>
        <v>Down</v>
      </c>
      <c r="AO943" s="9">
        <f t="array" ref="AO943">PERCENTILE(IF($BT$5:$BT$2729="Y",$BQ$5:$BQ$2729),$AI943)</f>
        <v>0.9572184735502185</v>
      </c>
      <c r="AP943" s="9">
        <f t="array" ref="AP943">PERCENTILE(IF($BU$5:$BU$2729="Y",$BQ$5:$BQ$2729),$AI943)</f>
        <v>1.002185774943299</v>
      </c>
      <c r="AQ943" s="9">
        <f t="array" ref="AQ943">PERCENTILE(IF($BV$5:$BV$2729="Y",$BQ$5:$BQ$2729),$AI943)</f>
        <v>0.94015352144045872</v>
      </c>
      <c r="AR943" s="41" t="str">
        <f>IF(AI943&lt;$BJ$12,"Up","Down")</f>
        <v>Up</v>
      </c>
      <c r="AS943" s="41" t="str">
        <f>IF(AI943&lt;$BK$12,"Down","Up")</f>
        <v>Down</v>
      </c>
      <c r="AU943" s="4" t="str">
        <f>IF(AZ943=AZ944,IF(AZ943&gt;AZ942,AZ943&amp;"_O",""),AZ943&amp;"_C")</f>
        <v/>
      </c>
      <c r="AV943" s="7" t="str">
        <f>IF(RIGHT(AU943,1)="C",AX943/INDEX($AX$5:$AX$2729,MATCH(AZ943&amp;"_O",$AU$5:$AU$2729,0),1),"")</f>
        <v/>
      </c>
      <c r="AW943" s="38">
        <v>32135</v>
      </c>
      <c r="AX943" s="37">
        <v>252.03</v>
      </c>
      <c r="AY943" s="7">
        <f>AX943/AX942</f>
        <v>1.0115187028415475</v>
      </c>
      <c r="AZ943" s="4">
        <f>YEAR(AW943)</f>
        <v>1987</v>
      </c>
      <c r="BA943" s="2" t="s">
        <v>6</v>
      </c>
      <c r="BB943" s="12" t="str">
        <f>INDEX($CD$5:$CD$10,MATCH(BA943,$CC$5:$CC$10,0),1)</f>
        <v/>
      </c>
      <c r="BC943" s="12" t="str">
        <f>IF(AND(BB943="Y",AY943&gt;1),"Y","")</f>
        <v/>
      </c>
      <c r="BD943" s="12" t="str">
        <f>IF(AND(BB943="Y",AY943&lt;1),"Y","")</f>
        <v/>
      </c>
      <c r="BE943" s="12" t="str">
        <f>IF(AY943&gt;1,IF(AY942&gt;1,"Y",""),"")</f>
        <v>Y</v>
      </c>
      <c r="BF943" s="12" t="str">
        <f>IF(AY943&lt;1,IF(AY942&lt;1,"Y",""),"")</f>
        <v/>
      </c>
      <c r="BG943" s="2"/>
      <c r="BH943" s="2"/>
      <c r="BI943" s="2"/>
      <c r="BJ943" s="2"/>
      <c r="BK943" s="2"/>
      <c r="BL943" s="2"/>
      <c r="BM943" s="4" t="str">
        <f>IF(BR943=BR944,IF(BR943&gt;BR942,BR943&amp;"_O",""),BR943&amp;"_C")</f>
        <v/>
      </c>
      <c r="BN943" s="7" t="str">
        <f>IF(RIGHT(BM943,1)="C",BP943/INDEX($BP$5:$BP$2729,MATCH(BR943&amp;"_O",$BM$5:$BM$2729,0),1),"")</f>
        <v/>
      </c>
      <c r="BO943" s="38">
        <v>32535</v>
      </c>
      <c r="BP943" s="3">
        <v>398</v>
      </c>
      <c r="BQ943" s="7">
        <f>BP943/BP942</f>
        <v>1.0160837375542506</v>
      </c>
      <c r="BR943" s="4">
        <f>YEAR(BO943)</f>
        <v>1989</v>
      </c>
      <c r="BS943" s="2" t="s">
        <v>6</v>
      </c>
      <c r="BT943" s="12" t="str">
        <f>INDEX($CD$5:$CD$10,MATCH(BS943,$CC$5:$CC$10,0),1)</f>
        <v/>
      </c>
      <c r="BU943" s="12" t="str">
        <f>IF(AND(BT943="Y",BQ943&gt;1),"Y","")</f>
        <v/>
      </c>
      <c r="BV943" s="12" t="str">
        <f>IF(AND(BT943="Y",BQ943&lt;1),"Y","")</f>
        <v/>
      </c>
      <c r="BW943" s="12" t="str">
        <f>IF(BQ943&gt;1,IF(BQ942&gt;1,"Y",""),"")</f>
        <v>Y</v>
      </c>
      <c r="BX943" s="12" t="str">
        <f>IF(BQ943&lt;1,IF(BQ942&lt;1,"Y",""),"")</f>
        <v/>
      </c>
      <c r="BY943" s="2"/>
      <c r="BZ943" s="2"/>
      <c r="CA943" s="2"/>
    </row>
    <row r="944" spans="2:79">
      <c r="B944" s="4" t="str">
        <f>IF(G944=G945,IF(G944&gt;G943,G944&amp;"_O",""),G944&amp;"_C")</f>
        <v/>
      </c>
      <c r="C944" s="14">
        <f ca="1">RANDBETWEEN(0,1000)/1000</f>
        <v>0.13100000000000001</v>
      </c>
      <c r="D944" s="16">
        <f>D943+1</f>
        <v>940</v>
      </c>
      <c r="E944" s="10">
        <f>ROUNDDOWN(D944/52,0)+1</f>
        <v>19</v>
      </c>
      <c r="F944" s="15">
        <f>F943+7</f>
        <v>51200</v>
      </c>
      <c r="G944" s="4">
        <f>YEAR(F944)</f>
        <v>2040</v>
      </c>
      <c r="H944" s="33">
        <v>0.73399999999999999</v>
      </c>
      <c r="I944" s="33">
        <v>0.371</v>
      </c>
      <c r="J944" s="33">
        <v>0.66300000000000003</v>
      </c>
      <c r="K944" s="16" t="str">
        <f>IF(M943&gt;1,"Up","Down")</f>
        <v>Down</v>
      </c>
      <c r="L944" s="16" t="str">
        <f>IF(K944="Up",IF(H944&lt;$BJ$7,"Up","Down"),IF(H944&lt;$BK$7,"Down","Up"))</f>
        <v>Up</v>
      </c>
      <c r="M944" s="17">
        <f>IF(L944="Up",INDEX($AK$5:$AK$1005,MATCH(I944,$AI$5:$AI$1005,0),1),INDEX($AL$5:$AL$1005,MATCH(J944,$AI$5:$AI$1005,0),1))</f>
        <v>1.0087776398180974</v>
      </c>
      <c r="N944" s="16" t="str">
        <f>IF(P943&gt;1,"Up","Down")</f>
        <v>Down</v>
      </c>
      <c r="O944" s="16" t="str">
        <f>IF(N944="Up",IF(H944&lt;$BJ$12,"Up","Down"),IF(H944&lt;$BK$12,"Down","Up"))</f>
        <v>Up</v>
      </c>
      <c r="P944" s="17">
        <f>IF(O944="Up",INDEX($AP$5:$AP$1005,MATCH(I944,$AI$5:$AI$1005,0),1),INDEX($AQ$5:$AQ$1005,MATCH(J944,$AI$5:$AI$1005,0),1))</f>
        <v>1.0125537780514076</v>
      </c>
      <c r="Q944" s="19">
        <f>T943</f>
        <v>84440.131009991717</v>
      </c>
      <c r="R944" s="19">
        <f>INDEX(model!$S$5:$S$35,MATCH(G944,model!$Q$5:$Q$35,0),1)*model!$O$5</f>
        <v>0</v>
      </c>
      <c r="S944" s="19">
        <f>IF(RIGHT(B944,1)="C",T943*INDEX(model!$T$5:$T$35,MATCH(G944,model!$Q$5:$Q$35,0),1),0)</f>
        <v>0</v>
      </c>
      <c r="T944" s="19">
        <f>(Q944+R944-S944)*M944</f>
        <v>85181.316066190382</v>
      </c>
      <c r="U944" s="19">
        <f>X943</f>
        <v>150486.44355137771</v>
      </c>
      <c r="V944" s="19">
        <f>INDEX(model!$S$5:$S$35,MATCH(G944,model!$Q$5:$Q$35,0),1)*model!$O$6</f>
        <v>0</v>
      </c>
      <c r="W944" s="19">
        <f>IF(RIGHT(B944,1)="C",X943*INDEX(model!$T$5:$T$35,MATCH(G944,model!$Q$5:$Q$35,0),1),0)</f>
        <v>0</v>
      </c>
      <c r="X944" s="19">
        <f>(U944+V944-W944)*P944</f>
        <v>152375.61696346739</v>
      </c>
      <c r="Y944" s="19"/>
      <c r="Z944" s="36" t="str">
        <f>K944&amp;L944</f>
        <v>DownUp</v>
      </c>
      <c r="AA944" s="36" t="str">
        <f>N944&amp;O944</f>
        <v>DownUp</v>
      </c>
      <c r="AB944" s="19"/>
      <c r="AC944" s="19"/>
      <c r="AD944" s="19"/>
      <c r="AE944" s="19"/>
      <c r="AI944" s="18">
        <f>ROUND(AI943-0.001,3)</f>
        <v>6.0999999999999999E-2</v>
      </c>
      <c r="AJ944" s="9">
        <f t="array" ref="AJ944">PERCENTILE(IF($BB$5:$BB$2729="Y",$AY$5:$AY$2729),$AI944)</f>
        <v>0.96932818557516576</v>
      </c>
      <c r="AK944" s="9">
        <f t="array" ref="AK944">PERCENTILE(IF($BC$5:$BC$2729="Y",$AY$5:$AY$2729),$AI944)</f>
        <v>1.001474010311818</v>
      </c>
      <c r="AL944" s="9">
        <f t="array" ref="AL944">PERCENTILE(IF($BD$5:$BD$2729="Y",$AY$5:$AY$2729),$AI944)</f>
        <v>0.95481025759084837</v>
      </c>
      <c r="AM944" s="41" t="str">
        <f>IF(AI944&lt;$BJ$7,"Up","Down")</f>
        <v>Up</v>
      </c>
      <c r="AN944" s="41" t="str">
        <f>IF(AI944&lt;$BK$7,"Down","Up")</f>
        <v>Down</v>
      </c>
      <c r="AO944" s="9">
        <f t="array" ref="AO944">PERCENTILE(IF($BT$5:$BT$2729="Y",$BQ$5:$BQ$2729),$AI944)</f>
        <v>0.95661440099530104</v>
      </c>
      <c r="AP944" s="9">
        <f t="array" ref="AP944">PERCENTILE(IF($BU$5:$BU$2729="Y",$BQ$5:$BQ$2729),$AI944)</f>
        <v>1.0021735303134409</v>
      </c>
      <c r="AQ944" s="9">
        <f t="array" ref="AQ944">PERCENTILE(IF($BV$5:$BV$2729="Y",$BQ$5:$BQ$2729),$AI944)</f>
        <v>0.93984364752941629</v>
      </c>
      <c r="AR944" s="41" t="str">
        <f>IF(AI944&lt;$BJ$12,"Up","Down")</f>
        <v>Up</v>
      </c>
      <c r="AS944" s="41" t="str">
        <f>IF(AI944&lt;$BK$12,"Down","Up")</f>
        <v>Down</v>
      </c>
      <c r="AU944" s="4" t="str">
        <f>IF(AZ944=AZ945,IF(AZ944&gt;AZ943,AZ944&amp;"_O",""),AZ944&amp;"_C")</f>
        <v>1987_C</v>
      </c>
      <c r="AV944" s="7">
        <f>IF(RIGHT(AU944,1)="C",AX944/INDEX($AX$5:$AX$2729,MATCH(AZ944&amp;"_O",$AU$5:$AU$2729,0),1),"")</f>
        <v>1.0025562994522217</v>
      </c>
      <c r="AW944" s="38">
        <v>32142</v>
      </c>
      <c r="AX944" s="37">
        <v>247.08</v>
      </c>
      <c r="AY944" s="7">
        <f>AX944/AX943</f>
        <v>0.98035948101416504</v>
      </c>
      <c r="AZ944" s="4">
        <f>YEAR(AW944)</f>
        <v>1987</v>
      </c>
      <c r="BA944" s="2" t="s">
        <v>6</v>
      </c>
      <c r="BB944" s="12" t="str">
        <f>INDEX($CD$5:$CD$10,MATCH(BA944,$CC$5:$CC$10,0),1)</f>
        <v/>
      </c>
      <c r="BC944" s="12" t="str">
        <f>IF(AND(BB944="Y",AY944&gt;1),"Y","")</f>
        <v/>
      </c>
      <c r="BD944" s="12" t="str">
        <f>IF(AND(BB944="Y",AY944&lt;1),"Y","")</f>
        <v/>
      </c>
      <c r="BE944" s="12" t="str">
        <f>IF(AY944&gt;1,IF(AY943&gt;1,"Y",""),"")</f>
        <v/>
      </c>
      <c r="BF944" s="12" t="str">
        <f>IF(AY944&lt;1,IF(AY943&lt;1,"Y",""),"")</f>
        <v/>
      </c>
      <c r="BG944" s="2"/>
      <c r="BH944" s="2"/>
      <c r="BI944" s="2"/>
      <c r="BJ944" s="2"/>
      <c r="BK944" s="2"/>
      <c r="BL944" s="2"/>
      <c r="BM944" s="4" t="str">
        <f>IF(BR944=BR945,IF(BR944&gt;BR943,BR944&amp;"_O",""),BR944&amp;"_C")</f>
        <v/>
      </c>
      <c r="BN944" s="7" t="str">
        <f>IF(RIGHT(BM944,1)="C",BP944/INDEX($BP$5:$BP$2729,MATCH(BR944&amp;"_O",$BM$5:$BM$2729,0),1),"")</f>
        <v/>
      </c>
      <c r="BO944" s="38">
        <v>32542</v>
      </c>
      <c r="BP944" s="3">
        <v>406.4</v>
      </c>
      <c r="BQ944" s="7">
        <f>BP944/BP943</f>
        <v>1.0211055276381908</v>
      </c>
      <c r="BR944" s="4">
        <f>YEAR(BO944)</f>
        <v>1989</v>
      </c>
      <c r="BS944" s="2" t="s">
        <v>6</v>
      </c>
      <c r="BT944" s="12" t="str">
        <f>INDEX($CD$5:$CD$10,MATCH(BS944,$CC$5:$CC$10,0),1)</f>
        <v/>
      </c>
      <c r="BU944" s="12" t="str">
        <f>IF(AND(BT944="Y",BQ944&gt;1),"Y","")</f>
        <v/>
      </c>
      <c r="BV944" s="12" t="str">
        <f>IF(AND(BT944="Y",BQ944&lt;1),"Y","")</f>
        <v/>
      </c>
      <c r="BW944" s="12" t="str">
        <f>IF(BQ944&gt;1,IF(BQ943&gt;1,"Y",""),"")</f>
        <v>Y</v>
      </c>
      <c r="BX944" s="12" t="str">
        <f>IF(BQ944&lt;1,IF(BQ943&lt;1,"Y",""),"")</f>
        <v/>
      </c>
      <c r="BY944" s="2"/>
      <c r="BZ944" s="2"/>
      <c r="CA944" s="2"/>
    </row>
    <row r="945" spans="2:79">
      <c r="B945" s="4" t="str">
        <f>IF(G945=G946,IF(G945&gt;G944,G945&amp;"_O",""),G945&amp;"_C")</f>
        <v/>
      </c>
      <c r="C945" s="14">
        <f ca="1">RANDBETWEEN(0,1000)/1000</f>
        <v>0.61799999999999999</v>
      </c>
      <c r="D945" s="16">
        <f>D944+1</f>
        <v>941</v>
      </c>
      <c r="E945" s="10">
        <f>ROUNDDOWN(D945/52,0)+1</f>
        <v>19</v>
      </c>
      <c r="F945" s="15">
        <f>F944+7</f>
        <v>51207</v>
      </c>
      <c r="G945" s="4">
        <f>YEAR(F945)</f>
        <v>2040</v>
      </c>
      <c r="H945" s="33">
        <v>0.61499999999999999</v>
      </c>
      <c r="I945" s="33">
        <v>0.95699999999999996</v>
      </c>
      <c r="J945" s="33">
        <v>0.42399999999999999</v>
      </c>
      <c r="K945" s="16" t="str">
        <f>IF(M944&gt;1,"Up","Down")</f>
        <v>Up</v>
      </c>
      <c r="L945" s="16" t="str">
        <f>IF(K945="Up",IF(H945&lt;$BJ$7,"Up","Down"),IF(H945&lt;$BK$7,"Down","Up"))</f>
        <v>Down</v>
      </c>
      <c r="M945" s="17">
        <f>IF(L945="Up",INDEX($AK$5:$AK$1005,MATCH(I945,$AI$5:$AI$1005,0),1),INDEX($AL$5:$AL$1005,MATCH(J945,$AI$5:$AI$1005,0),1))</f>
        <v>0.98517999200677231</v>
      </c>
      <c r="N945" s="16" t="str">
        <f>IF(P944&gt;1,"Up","Down")</f>
        <v>Up</v>
      </c>
      <c r="O945" s="16" t="str">
        <f>IF(N945="Up",IF(H945&lt;$BJ$12,"Up","Down"),IF(H945&lt;$BK$12,"Down","Up"))</f>
        <v>Down</v>
      </c>
      <c r="P945" s="17">
        <f>IF(O945="Up",INDEX($AP$5:$AP$1005,MATCH(I945,$AI$5:$AI$1005,0),1),INDEX($AQ$5:$AQ$1005,MATCH(J945,$AI$5:$AI$1005,0),1))</f>
        <v>0.98138128965295379</v>
      </c>
      <c r="Q945" s="19">
        <f>T944</f>
        <v>85181.316066190382</v>
      </c>
      <c r="R945" s="19">
        <f>INDEX(model!$S$5:$S$35,MATCH(G945,model!$Q$5:$Q$35,0),1)*model!$O$5</f>
        <v>0</v>
      </c>
      <c r="S945" s="19">
        <f>IF(RIGHT(B945,1)="C",T944*INDEX(model!$T$5:$T$35,MATCH(G945,model!$Q$5:$Q$35,0),1),0)</f>
        <v>0</v>
      </c>
      <c r="T945" s="19">
        <f>(Q945+R945-S945)*M945</f>
        <v>83918.928281215791</v>
      </c>
      <c r="U945" s="19">
        <f>X944</f>
        <v>152375.61696346739</v>
      </c>
      <c r="V945" s="19">
        <f>INDEX(model!$S$5:$S$35,MATCH(G945,model!$Q$5:$Q$35,0),1)*model!$O$6</f>
        <v>0</v>
      </c>
      <c r="W945" s="19">
        <f>IF(RIGHT(B945,1)="C",X944*INDEX(model!$T$5:$T$35,MATCH(G945,model!$Q$5:$Q$35,0),1),0)</f>
        <v>0</v>
      </c>
      <c r="X945" s="19">
        <f>(U945+V945-W945)*P945</f>
        <v>149538.57948727213</v>
      </c>
      <c r="Y945" s="19"/>
      <c r="Z945" s="36" t="str">
        <f>K945&amp;L945</f>
        <v>UpDown</v>
      </c>
      <c r="AA945" s="36" t="str">
        <f>N945&amp;O945</f>
        <v>UpDown</v>
      </c>
      <c r="AB945" s="19"/>
      <c r="AC945" s="19"/>
      <c r="AD945" s="19"/>
      <c r="AE945" s="19"/>
      <c r="AI945" s="18">
        <f>ROUND(AI944-0.001,3)</f>
        <v>0.06</v>
      </c>
      <c r="AJ945" s="9">
        <f t="array" ref="AJ945">PERCENTILE(IF($BB$5:$BB$2729="Y",$AY$5:$AY$2729),$AI945)</f>
        <v>0.9690352891376337</v>
      </c>
      <c r="AK945" s="9">
        <f t="array" ref="AK945">PERCENTILE(IF($BC$5:$BC$2729="Y",$AY$5:$AY$2729),$AI945)</f>
        <v>1.0014631854532787</v>
      </c>
      <c r="AL945" s="9">
        <f t="array" ref="AL945">PERCENTILE(IF($BD$5:$BD$2729="Y",$AY$5:$AY$2729),$AI945)</f>
        <v>0.95478341291053492</v>
      </c>
      <c r="AM945" s="41" t="str">
        <f>IF(AI945&lt;$BJ$7,"Up","Down")</f>
        <v>Up</v>
      </c>
      <c r="AN945" s="41" t="str">
        <f>IF(AI945&lt;$BK$7,"Down","Up")</f>
        <v>Down</v>
      </c>
      <c r="AO945" s="9">
        <f t="array" ref="AO945">PERCENTILE(IF($BT$5:$BT$2729="Y",$BQ$5:$BQ$2729),$AI945)</f>
        <v>0.95627359020143676</v>
      </c>
      <c r="AP945" s="9">
        <f t="array" ref="AP945">PERCENTILE(IF($BU$5:$BU$2729="Y",$BQ$5:$BQ$2729),$AI945)</f>
        <v>1.0021646311562791</v>
      </c>
      <c r="AQ945" s="9">
        <f t="array" ref="AQ945">PERCENTILE(IF($BV$5:$BV$2729="Y",$BQ$5:$BQ$2729),$AI945)</f>
        <v>0.93957530943555045</v>
      </c>
      <c r="AR945" s="41" t="str">
        <f>IF(AI945&lt;$BJ$12,"Up","Down")</f>
        <v>Up</v>
      </c>
      <c r="AS945" s="41" t="str">
        <f>IF(AI945&lt;$BK$12,"Down","Up")</f>
        <v>Down</v>
      </c>
      <c r="AU945" s="4" t="str">
        <f>IF(AZ945=AZ946,IF(AZ945&gt;AZ944,AZ945&amp;"_O",""),AZ945&amp;"_C")</f>
        <v>1988_O</v>
      </c>
      <c r="AV945" s="7" t="str">
        <f>IF(RIGHT(AU945,1)="C",AX945/INDEX($AX$5:$AX$2729,MATCH(AZ945&amp;"_O",$AU$5:$AU$2729,0),1),"")</f>
        <v/>
      </c>
      <c r="AW945" s="38">
        <v>32150</v>
      </c>
      <c r="AX945" s="37">
        <v>243.4</v>
      </c>
      <c r="AY945" s="7">
        <f>AX945/AX944</f>
        <v>0.98510603853003076</v>
      </c>
      <c r="AZ945" s="4">
        <f>YEAR(AW945)</f>
        <v>1988</v>
      </c>
      <c r="BA945" s="2" t="s">
        <v>6</v>
      </c>
      <c r="BB945" s="12" t="str">
        <f>INDEX($CD$5:$CD$10,MATCH(BA945,$CC$5:$CC$10,0),1)</f>
        <v/>
      </c>
      <c r="BC945" s="12" t="str">
        <f>IF(AND(BB945="Y",AY945&gt;1),"Y","")</f>
        <v/>
      </c>
      <c r="BD945" s="12" t="str">
        <f>IF(AND(BB945="Y",AY945&lt;1),"Y","")</f>
        <v/>
      </c>
      <c r="BE945" s="12" t="str">
        <f>IF(AY945&gt;1,IF(AY944&gt;1,"Y",""),"")</f>
        <v/>
      </c>
      <c r="BF945" s="12" t="str">
        <f>IF(AY945&lt;1,IF(AY944&lt;1,"Y",""),"")</f>
        <v>Y</v>
      </c>
      <c r="BG945" s="2"/>
      <c r="BH945" s="2"/>
      <c r="BI945" s="2"/>
      <c r="BJ945" s="2"/>
      <c r="BK945" s="2"/>
      <c r="BL945" s="2"/>
      <c r="BM945" s="4" t="str">
        <f>IF(BR945=BR946,IF(BR945&gt;BR944,BR945&amp;"_O",""),BR945&amp;"_C")</f>
        <v/>
      </c>
      <c r="BN945" s="7" t="str">
        <f>IF(RIGHT(BM945,1)="C",BP945/INDEX($BP$5:$BP$2729,MATCH(BR945&amp;"_O",$BM$5:$BM$2729,0),1),"")</f>
        <v/>
      </c>
      <c r="BO945" s="38">
        <v>32549</v>
      </c>
      <c r="BP945" s="3">
        <v>402.4</v>
      </c>
      <c r="BQ945" s="7">
        <f>BP945/BP944</f>
        <v>0.99015748031496065</v>
      </c>
      <c r="BR945" s="4">
        <f>YEAR(BO945)</f>
        <v>1989</v>
      </c>
      <c r="BS945" s="2" t="s">
        <v>6</v>
      </c>
      <c r="BT945" s="12" t="str">
        <f>INDEX($CD$5:$CD$10,MATCH(BS945,$CC$5:$CC$10,0),1)</f>
        <v/>
      </c>
      <c r="BU945" s="12" t="str">
        <f>IF(AND(BT945="Y",BQ945&gt;1),"Y","")</f>
        <v/>
      </c>
      <c r="BV945" s="12" t="str">
        <f>IF(AND(BT945="Y",BQ945&lt;1),"Y","")</f>
        <v/>
      </c>
      <c r="BW945" s="12" t="str">
        <f>IF(BQ945&gt;1,IF(BQ944&gt;1,"Y",""),"")</f>
        <v/>
      </c>
      <c r="BX945" s="12" t="str">
        <f>IF(BQ945&lt;1,IF(BQ944&lt;1,"Y",""),"")</f>
        <v/>
      </c>
      <c r="BY945" s="2"/>
      <c r="BZ945" s="2"/>
      <c r="CA945" s="2"/>
    </row>
    <row r="946" spans="2:79">
      <c r="B946" s="4" t="str">
        <f>IF(G946=G947,IF(G946&gt;G945,G946&amp;"_O",""),G946&amp;"_C")</f>
        <v/>
      </c>
      <c r="C946" s="14">
        <f ca="1">RANDBETWEEN(0,1000)/1000</f>
        <v>0.79400000000000004</v>
      </c>
      <c r="D946" s="16">
        <f>D945+1</f>
        <v>942</v>
      </c>
      <c r="E946" s="10">
        <f>ROUNDDOWN(D946/52,0)+1</f>
        <v>19</v>
      </c>
      <c r="F946" s="15">
        <f>F945+7</f>
        <v>51214</v>
      </c>
      <c r="G946" s="4">
        <f>YEAR(F946)</f>
        <v>2040</v>
      </c>
      <c r="H946" s="33">
        <v>3.3000000000000002E-2</v>
      </c>
      <c r="I946" s="33">
        <v>0.17699999999999999</v>
      </c>
      <c r="J946" s="33">
        <v>0.252</v>
      </c>
      <c r="K946" s="16" t="str">
        <f>IF(M945&gt;1,"Up","Down")</f>
        <v>Down</v>
      </c>
      <c r="L946" s="16" t="str">
        <f>IF(K946="Up",IF(H946&lt;$BJ$7,"Up","Down"),IF(H946&lt;$BK$7,"Down","Up"))</f>
        <v>Down</v>
      </c>
      <c r="M946" s="17">
        <f>IF(L946="Up",INDEX($AK$5:$AK$1005,MATCH(I946,$AI$5:$AI$1005,0),1),INDEX($AL$5:$AL$1005,MATCH(J946,$AI$5:$AI$1005,0),1))</f>
        <v>0.97769441305616689</v>
      </c>
      <c r="N946" s="16" t="str">
        <f>IF(P945&gt;1,"Up","Down")</f>
        <v>Down</v>
      </c>
      <c r="O946" s="16" t="str">
        <f>IF(N946="Up",IF(H946&lt;$BJ$12,"Up","Down"),IF(H946&lt;$BK$12,"Down","Up"))</f>
        <v>Down</v>
      </c>
      <c r="P946" s="17">
        <f>IF(O946="Up",INDEX($AP$5:$AP$1005,MATCH(I946,$AI$5:$AI$1005,0),1),INDEX($AQ$5:$AQ$1005,MATCH(J946,$AI$5:$AI$1005,0),1))</f>
        <v>0.97009250191790741</v>
      </c>
      <c r="Q946" s="19">
        <f>T945</f>
        <v>83918.928281215791</v>
      </c>
      <c r="R946" s="19">
        <f>INDEX(model!$S$5:$S$35,MATCH(G946,model!$Q$5:$Q$35,0),1)*model!$O$5</f>
        <v>0</v>
      </c>
      <c r="S946" s="19">
        <f>IF(RIGHT(B946,1)="C",T945*INDEX(model!$T$5:$T$35,MATCH(G946,model!$Q$5:$Q$35,0),1),0)</f>
        <v>0</v>
      </c>
      <c r="T946" s="19">
        <f>(Q946+R946-S946)*M946</f>
        <v>82047.067330205842</v>
      </c>
      <c r="U946" s="19">
        <f>X945</f>
        <v>149538.57948727213</v>
      </c>
      <c r="V946" s="19">
        <f>INDEX(model!$S$5:$S$35,MATCH(G946,model!$Q$5:$Q$35,0),1)*model!$O$6</f>
        <v>0</v>
      </c>
      <c r="W946" s="19">
        <f>IF(RIGHT(B946,1)="C",X945*INDEX(model!$T$5:$T$35,MATCH(G946,model!$Q$5:$Q$35,0),1),0)</f>
        <v>0</v>
      </c>
      <c r="X946" s="19">
        <f>(U946+V946-W946)*P946</f>
        <v>145066.25470805768</v>
      </c>
      <c r="Y946" s="19"/>
      <c r="Z946" s="36" t="str">
        <f>K946&amp;L946</f>
        <v>DownDown</v>
      </c>
      <c r="AA946" s="36" t="str">
        <f>N946&amp;O946</f>
        <v>DownDown</v>
      </c>
      <c r="AB946" s="19"/>
      <c r="AC946" s="19"/>
      <c r="AD946" s="19"/>
      <c r="AE946" s="19"/>
      <c r="AI946" s="18">
        <f>ROUND(AI945-0.001,3)</f>
        <v>5.8999999999999997E-2</v>
      </c>
      <c r="AJ946" s="9">
        <f t="array" ref="AJ946">PERCENTILE(IF($BB$5:$BB$2729="Y",$AY$5:$AY$2729),$AI946)</f>
        <v>0.96898036607206761</v>
      </c>
      <c r="AK946" s="9">
        <f t="array" ref="AK946">PERCENTILE(IF($BC$5:$BC$2729="Y",$AY$5:$AY$2729),$AI946)</f>
        <v>1.0014086132857207</v>
      </c>
      <c r="AL946" s="9">
        <f t="array" ref="AL946">PERCENTILE(IF($BD$5:$BD$2729="Y",$AY$5:$AY$2729),$AI946)</f>
        <v>0.95467521925639132</v>
      </c>
      <c r="AM946" s="41" t="str">
        <f>IF(AI946&lt;$BJ$7,"Up","Down")</f>
        <v>Up</v>
      </c>
      <c r="AN946" s="41" t="str">
        <f>IF(AI946&lt;$BK$7,"Down","Up")</f>
        <v>Down</v>
      </c>
      <c r="AO946" s="9">
        <f t="array" ref="AO946">PERCENTILE(IF($BT$5:$BT$2729="Y",$BQ$5:$BQ$2729),$AI946)</f>
        <v>0.95553462996568572</v>
      </c>
      <c r="AP946" s="9">
        <f t="array" ref="AP946">PERCENTILE(IF($BU$5:$BU$2729="Y",$BQ$5:$BQ$2729),$AI946)</f>
        <v>1.0021530187184906</v>
      </c>
      <c r="AQ946" s="9">
        <f t="array" ref="AQ946">PERCENTILE(IF($BV$5:$BV$2729="Y",$BQ$5:$BQ$2729),$AI946)</f>
        <v>0.93938232638114194</v>
      </c>
      <c r="AR946" s="41" t="str">
        <f>IF(AI946&lt;$BJ$12,"Up","Down")</f>
        <v>Up</v>
      </c>
      <c r="AS946" s="41" t="str">
        <f>IF(AI946&lt;$BK$12,"Down","Up")</f>
        <v>Down</v>
      </c>
      <c r="AU946" s="4" t="str">
        <f>IF(AZ946=AZ947,IF(AZ946&gt;AZ945,AZ946&amp;"_O",""),AZ946&amp;"_C")</f>
        <v/>
      </c>
      <c r="AV946" s="7" t="str">
        <f>IF(RIGHT(AU946,1)="C",AX946/INDEX($AX$5:$AX$2729,MATCH(AZ946&amp;"_O",$AU$5:$AU$2729,0),1),"")</f>
        <v/>
      </c>
      <c r="AW946" s="38">
        <v>32157</v>
      </c>
      <c r="AX946" s="37">
        <v>252.05</v>
      </c>
      <c r="AY946" s="7">
        <f>AX946/AX945</f>
        <v>1.0355382087099425</v>
      </c>
      <c r="AZ946" s="4">
        <f>YEAR(AW946)</f>
        <v>1988</v>
      </c>
      <c r="BA946" s="2" t="s">
        <v>6</v>
      </c>
      <c r="BB946" s="12" t="str">
        <f>INDEX($CD$5:$CD$10,MATCH(BA946,$CC$5:$CC$10,0),1)</f>
        <v/>
      </c>
      <c r="BC946" s="12" t="str">
        <f>IF(AND(BB946="Y",AY946&gt;1),"Y","")</f>
        <v/>
      </c>
      <c r="BD946" s="12" t="str">
        <f>IF(AND(BB946="Y",AY946&lt;1),"Y","")</f>
        <v/>
      </c>
      <c r="BE946" s="12" t="str">
        <f>IF(AY946&gt;1,IF(AY945&gt;1,"Y",""),"")</f>
        <v/>
      </c>
      <c r="BF946" s="12" t="str">
        <f>IF(AY946&lt;1,IF(AY945&lt;1,"Y",""),"")</f>
        <v/>
      </c>
      <c r="BG946" s="2"/>
      <c r="BH946" s="2"/>
      <c r="BI946" s="2"/>
      <c r="BJ946" s="2"/>
      <c r="BK946" s="2"/>
      <c r="BL946" s="2"/>
      <c r="BM946" s="4" t="str">
        <f>IF(BR946=BR947,IF(BR946&gt;BR945,BR946&amp;"_O",""),BR946&amp;"_C")</f>
        <v/>
      </c>
      <c r="BN946" s="7" t="str">
        <f>IF(RIGHT(BM946,1)="C",BP946/INDEX($BP$5:$BP$2729,MATCH(BR946&amp;"_O",$BM$5:$BM$2729,0),1),"")</f>
        <v/>
      </c>
      <c r="BO946" s="38">
        <v>32556</v>
      </c>
      <c r="BP946" s="3">
        <v>407.2</v>
      </c>
      <c r="BQ946" s="7">
        <f>BP946/BP945</f>
        <v>1.0119284294234592</v>
      </c>
      <c r="BR946" s="4">
        <f>YEAR(BO946)</f>
        <v>1989</v>
      </c>
      <c r="BS946" s="2" t="s">
        <v>6</v>
      </c>
      <c r="BT946" s="12" t="str">
        <f>INDEX($CD$5:$CD$10,MATCH(BS946,$CC$5:$CC$10,0),1)</f>
        <v/>
      </c>
      <c r="BU946" s="12" t="str">
        <f>IF(AND(BT946="Y",BQ946&gt;1),"Y","")</f>
        <v/>
      </c>
      <c r="BV946" s="12" t="str">
        <f>IF(AND(BT946="Y",BQ946&lt;1),"Y","")</f>
        <v/>
      </c>
      <c r="BW946" s="12" t="str">
        <f>IF(BQ946&gt;1,IF(BQ945&gt;1,"Y",""),"")</f>
        <v/>
      </c>
      <c r="BX946" s="12" t="str">
        <f>IF(BQ946&lt;1,IF(BQ945&lt;1,"Y",""),"")</f>
        <v/>
      </c>
      <c r="BY946" s="2"/>
      <c r="BZ946" s="2"/>
      <c r="CA946" s="2"/>
    </row>
    <row r="947" spans="2:79">
      <c r="B947" s="4" t="str">
        <f>IF(G947=G948,IF(G947&gt;G946,G947&amp;"_O",""),G947&amp;"_C")</f>
        <v/>
      </c>
      <c r="C947" s="14">
        <f ca="1">RANDBETWEEN(0,1000)/1000</f>
        <v>0.316</v>
      </c>
      <c r="D947" s="16">
        <f>D946+1</f>
        <v>943</v>
      </c>
      <c r="E947" s="10">
        <f>ROUNDDOWN(D947/52,0)+1</f>
        <v>19</v>
      </c>
      <c r="F947" s="15">
        <f>F946+7</f>
        <v>51221</v>
      </c>
      <c r="G947" s="4">
        <f>YEAR(F947)</f>
        <v>2040</v>
      </c>
      <c r="H947" s="33">
        <v>0.82399999999999995</v>
      </c>
      <c r="I947" s="33">
        <v>0.25800000000000001</v>
      </c>
      <c r="J947" s="33">
        <v>0.96799999999999997</v>
      </c>
      <c r="K947" s="16" t="str">
        <f>IF(M946&gt;1,"Up","Down")</f>
        <v>Down</v>
      </c>
      <c r="L947" s="16" t="str">
        <f>IF(K947="Up",IF(H947&lt;$BJ$7,"Up","Down"),IF(H947&lt;$BK$7,"Down","Up"))</f>
        <v>Up</v>
      </c>
      <c r="M947" s="17">
        <f>IF(L947="Up",INDEX($AK$5:$AK$1005,MATCH(I947,$AI$5:$AI$1005,0),1),INDEX($AL$5:$AL$1005,MATCH(J947,$AI$5:$AI$1005,0),1))</f>
        <v>1.006214402554565</v>
      </c>
      <c r="N947" s="16" t="str">
        <f>IF(P946&gt;1,"Up","Down")</f>
        <v>Down</v>
      </c>
      <c r="O947" s="16" t="str">
        <f>IF(N947="Up",IF(H947&lt;$BJ$12,"Up","Down"),IF(H947&lt;$BK$12,"Down","Up"))</f>
        <v>Up</v>
      </c>
      <c r="P947" s="17">
        <f>IF(O947="Up",INDEX($AP$5:$AP$1005,MATCH(I947,$AI$5:$AI$1005,0),1),INDEX($AQ$5:$AQ$1005,MATCH(J947,$AI$5:$AI$1005,0),1))</f>
        <v>1.0084312605343397</v>
      </c>
      <c r="Q947" s="19">
        <f>T946</f>
        <v>82047.067330205842</v>
      </c>
      <c r="R947" s="19">
        <f>INDEX(model!$S$5:$S$35,MATCH(G947,model!$Q$5:$Q$35,0),1)*model!$O$5</f>
        <v>0</v>
      </c>
      <c r="S947" s="19">
        <f>IF(RIGHT(B947,1)="C",T946*INDEX(model!$T$5:$T$35,MATCH(G947,model!$Q$5:$Q$35,0),1),0)</f>
        <v>0</v>
      </c>
      <c r="T947" s="19">
        <f>(Q947+R947-S947)*M947</f>
        <v>82556.940835017231</v>
      </c>
      <c r="U947" s="19">
        <f>X946</f>
        <v>145066.25470805768</v>
      </c>
      <c r="V947" s="19">
        <f>INDEX(model!$S$5:$S$35,MATCH(G947,model!$Q$5:$Q$35,0),1)*model!$O$6</f>
        <v>0</v>
      </c>
      <c r="W947" s="19">
        <f>IF(RIGHT(B947,1)="C",X946*INDEX(model!$T$5:$T$35,MATCH(G947,model!$Q$5:$Q$35,0),1),0)</f>
        <v>0</v>
      </c>
      <c r="X947" s="19">
        <f>(U947+V947-W947)*P947</f>
        <v>146289.3460962422</v>
      </c>
      <c r="Y947" s="19"/>
      <c r="Z947" s="36" t="str">
        <f>K947&amp;L947</f>
        <v>DownUp</v>
      </c>
      <c r="AA947" s="36" t="str">
        <f>N947&amp;O947</f>
        <v>DownUp</v>
      </c>
      <c r="AB947" s="19"/>
      <c r="AC947" s="19"/>
      <c r="AD947" s="19"/>
      <c r="AE947" s="19"/>
      <c r="AI947" s="18">
        <f>ROUND(AI946-0.001,3)</f>
        <v>5.8000000000000003E-2</v>
      </c>
      <c r="AJ947" s="9">
        <f t="array" ref="AJ947">PERCENTILE(IF($BB$5:$BB$2729="Y",$AY$5:$AY$2729),$AI947)</f>
        <v>0.96863115330462846</v>
      </c>
      <c r="AK947" s="9">
        <f t="array" ref="AK947">PERCENTILE(IF($BC$5:$BC$2729="Y",$AY$5:$AY$2729),$AI947)</f>
        <v>1.0013172708527782</v>
      </c>
      <c r="AL947" s="9">
        <f t="array" ref="AL947">PERCENTILE(IF($BD$5:$BD$2729="Y",$AY$5:$AY$2729),$AI947)</f>
        <v>0.95443411426845326</v>
      </c>
      <c r="AM947" s="41" t="str">
        <f>IF(AI947&lt;$BJ$7,"Up","Down")</f>
        <v>Up</v>
      </c>
      <c r="AN947" s="41" t="str">
        <f>IF(AI947&lt;$BK$7,"Down","Up")</f>
        <v>Down</v>
      </c>
      <c r="AO947" s="9">
        <f t="array" ref="AO947">PERCENTILE(IF($BT$5:$BT$2729="Y",$BQ$5:$BQ$2729),$AI947)</f>
        <v>0.95539619025687395</v>
      </c>
      <c r="AP947" s="9">
        <f t="array" ref="AP947">PERCENTILE(IF($BU$5:$BU$2729="Y",$BQ$5:$BQ$2729),$AI947)</f>
        <v>1.0021416695422531</v>
      </c>
      <c r="AQ947" s="9">
        <f t="array" ref="AQ947">PERCENTILE(IF($BV$5:$BV$2729="Y",$BQ$5:$BQ$2729),$AI947)</f>
        <v>0.93919179818811804</v>
      </c>
      <c r="AR947" s="41" t="str">
        <f>IF(AI947&lt;$BJ$12,"Up","Down")</f>
        <v>Up</v>
      </c>
      <c r="AS947" s="41" t="str">
        <f>IF(AI947&lt;$BK$12,"Down","Up")</f>
        <v>Down</v>
      </c>
      <c r="AU947" s="4" t="str">
        <f>IF(AZ947=AZ948,IF(AZ947&gt;AZ946,AZ947&amp;"_O",""),AZ947&amp;"_C")</f>
        <v/>
      </c>
      <c r="AV947" s="7" t="str">
        <f>IF(RIGHT(AU947,1)="C",AX947/INDEX($AX$5:$AX$2729,MATCH(AZ947&amp;"_O",$AU$5:$AU$2729,0),1),"")</f>
        <v/>
      </c>
      <c r="AW947" s="38">
        <v>32164</v>
      </c>
      <c r="AX947" s="37">
        <v>246.5</v>
      </c>
      <c r="AY947" s="7">
        <f>AX947/AX946</f>
        <v>0.97798055941281492</v>
      </c>
      <c r="AZ947" s="4">
        <f>YEAR(AW947)</f>
        <v>1988</v>
      </c>
      <c r="BA947" s="2" t="s">
        <v>6</v>
      </c>
      <c r="BB947" s="12" t="str">
        <f>INDEX($CD$5:$CD$10,MATCH(BA947,$CC$5:$CC$10,0),1)</f>
        <v/>
      </c>
      <c r="BC947" s="12" t="str">
        <f>IF(AND(BB947="Y",AY947&gt;1),"Y","")</f>
        <v/>
      </c>
      <c r="BD947" s="12" t="str">
        <f>IF(AND(BB947="Y",AY947&lt;1),"Y","")</f>
        <v/>
      </c>
      <c r="BE947" s="12" t="str">
        <f>IF(AY947&gt;1,IF(AY946&gt;1,"Y",""),"")</f>
        <v/>
      </c>
      <c r="BF947" s="12" t="str">
        <f>IF(AY947&lt;1,IF(AY946&lt;1,"Y",""),"")</f>
        <v/>
      </c>
      <c r="BG947" s="2"/>
      <c r="BH947" s="2"/>
      <c r="BI947" s="2"/>
      <c r="BJ947" s="2"/>
      <c r="BK947" s="2"/>
      <c r="BL947" s="2"/>
      <c r="BM947" s="4" t="str">
        <f>IF(BR947=BR948,IF(BR947&gt;BR946,BR947&amp;"_O",""),BR947&amp;"_C")</f>
        <v/>
      </c>
      <c r="BN947" s="7" t="str">
        <f>IF(RIGHT(BM947,1)="C",BP947/INDEX($BP$5:$BP$2729,MATCH(BR947&amp;"_O",$BM$5:$BM$2729,0),1),"")</f>
        <v/>
      </c>
      <c r="BO947" s="38">
        <v>32563</v>
      </c>
      <c r="BP947" s="3">
        <v>400</v>
      </c>
      <c r="BQ947" s="7">
        <f>BP947/BP946</f>
        <v>0.98231827111984282</v>
      </c>
      <c r="BR947" s="4">
        <f>YEAR(BO947)</f>
        <v>1989</v>
      </c>
      <c r="BS947" s="2" t="s">
        <v>6</v>
      </c>
      <c r="BT947" s="12" t="str">
        <f>INDEX($CD$5:$CD$10,MATCH(BS947,$CC$5:$CC$10,0),1)</f>
        <v/>
      </c>
      <c r="BU947" s="12" t="str">
        <f>IF(AND(BT947="Y",BQ947&gt;1),"Y","")</f>
        <v/>
      </c>
      <c r="BV947" s="12" t="str">
        <f>IF(AND(BT947="Y",BQ947&lt;1),"Y","")</f>
        <v/>
      </c>
      <c r="BW947" s="12" t="str">
        <f>IF(BQ947&gt;1,IF(BQ946&gt;1,"Y",""),"")</f>
        <v/>
      </c>
      <c r="BX947" s="12" t="str">
        <f>IF(BQ947&lt;1,IF(BQ946&lt;1,"Y",""),"")</f>
        <v/>
      </c>
      <c r="BY947" s="2"/>
      <c r="BZ947" s="2"/>
      <c r="CA947" s="2"/>
    </row>
    <row r="948" spans="2:79">
      <c r="B948" s="4" t="str">
        <f>IF(G948=G949,IF(G948&gt;G947,G948&amp;"_O",""),G948&amp;"_C")</f>
        <v/>
      </c>
      <c r="C948" s="14">
        <f ca="1">RANDBETWEEN(0,1000)/1000</f>
        <v>0.32800000000000001</v>
      </c>
      <c r="D948" s="16">
        <f>D947+1</f>
        <v>944</v>
      </c>
      <c r="E948" s="10">
        <f>ROUNDDOWN(D948/52,0)+1</f>
        <v>19</v>
      </c>
      <c r="F948" s="15">
        <f>F947+7</f>
        <v>51228</v>
      </c>
      <c r="G948" s="4">
        <f>YEAR(F948)</f>
        <v>2040</v>
      </c>
      <c r="H948" s="33">
        <v>0.17699999999999999</v>
      </c>
      <c r="I948" s="33">
        <v>0.22900000000000001</v>
      </c>
      <c r="J948" s="33">
        <v>0.86799999999999999</v>
      </c>
      <c r="K948" s="16" t="str">
        <f>IF(M947&gt;1,"Up","Down")</f>
        <v>Up</v>
      </c>
      <c r="L948" s="16" t="str">
        <f>IF(K948="Up",IF(H948&lt;$BJ$7,"Up","Down"),IF(H948&lt;$BK$7,"Down","Up"))</f>
        <v>Up</v>
      </c>
      <c r="M948" s="17">
        <f>IF(L948="Up",INDEX($AK$5:$AK$1005,MATCH(I948,$AI$5:$AI$1005,0),1),INDEX($AL$5:$AL$1005,MATCH(J948,$AI$5:$AI$1005,0),1))</f>
        <v>1.0057469841536506</v>
      </c>
      <c r="N948" s="16" t="str">
        <f>IF(P947&gt;1,"Up","Down")</f>
        <v>Up</v>
      </c>
      <c r="O948" s="16" t="str">
        <f>IF(N948="Up",IF(H948&lt;$BJ$12,"Up","Down"),IF(H948&lt;$BK$12,"Down","Up"))</f>
        <v>Up</v>
      </c>
      <c r="P948" s="17">
        <f>IF(O948="Up",INDEX($AP$5:$AP$1005,MATCH(I948,$AI$5:$AI$1005,0),1),INDEX($AQ$5:$AQ$1005,MATCH(J948,$AI$5:$AI$1005,0),1))</f>
        <v>1.0076290968950015</v>
      </c>
      <c r="Q948" s="19">
        <f>T947</f>
        <v>82556.940835017231</v>
      </c>
      <c r="R948" s="19">
        <f>INDEX(model!$S$5:$S$35,MATCH(G948,model!$Q$5:$Q$35,0),1)*model!$O$5</f>
        <v>0</v>
      </c>
      <c r="S948" s="19">
        <f>IF(RIGHT(B948,1)="C",T947*INDEX(model!$T$5:$T$35,MATCH(G948,model!$Q$5:$Q$35,0),1),0)</f>
        <v>0</v>
      </c>
      <c r="T948" s="19">
        <f>(Q948+R948-S948)*M948</f>
        <v>83031.394265769952</v>
      </c>
      <c r="U948" s="19">
        <f>X947</f>
        <v>146289.3460962422</v>
      </c>
      <c r="V948" s="19">
        <f>INDEX(model!$S$5:$S$35,MATCH(G948,model!$Q$5:$Q$35,0),1)*model!$O$6</f>
        <v>0</v>
      </c>
      <c r="W948" s="19">
        <f>IF(RIGHT(B948,1)="C",X947*INDEX(model!$T$5:$T$35,MATCH(G948,model!$Q$5:$Q$35,0),1),0)</f>
        <v>0</v>
      </c>
      <c r="X948" s="19">
        <f>(U948+V948-W948)*P948</f>
        <v>147405.40169231684</v>
      </c>
      <c r="Y948" s="19"/>
      <c r="Z948" s="36" t="str">
        <f>K948&amp;L948</f>
        <v>UpUp</v>
      </c>
      <c r="AA948" s="36" t="str">
        <f>N948&amp;O948</f>
        <v>UpUp</v>
      </c>
      <c r="AB948" s="19"/>
      <c r="AC948" s="19"/>
      <c r="AD948" s="19"/>
      <c r="AE948" s="19"/>
      <c r="AI948" s="18">
        <f>ROUND(AI947-0.001,3)</f>
        <v>5.7000000000000002E-2</v>
      </c>
      <c r="AJ948" s="9">
        <f t="array" ref="AJ948">PERCENTILE(IF($BB$5:$BB$2729="Y",$AY$5:$AY$2729),$AI948)</f>
        <v>0.96852003888505644</v>
      </c>
      <c r="AK948" s="9">
        <f t="array" ref="AK948">PERCENTILE(IF($BC$5:$BC$2729="Y",$AY$5:$AY$2729),$AI948)</f>
        <v>1.0012786249738479</v>
      </c>
      <c r="AL948" s="9">
        <f t="array" ref="AL948">PERCENTILE(IF($BD$5:$BD$2729="Y",$AY$5:$AY$2729),$AI948)</f>
        <v>0.95404103530853379</v>
      </c>
      <c r="AM948" s="41" t="str">
        <f>IF(AI948&lt;$BJ$7,"Up","Down")</f>
        <v>Up</v>
      </c>
      <c r="AN948" s="41" t="str">
        <f>IF(AI948&lt;$BK$7,"Down","Up")</f>
        <v>Down</v>
      </c>
      <c r="AO948" s="9">
        <f t="array" ref="AO948">PERCENTILE(IF($BT$5:$BT$2729="Y",$BQ$5:$BQ$2729),$AI948)</f>
        <v>0.95518684575429136</v>
      </c>
      <c r="AP948" s="9">
        <f t="array" ref="AP948">PERCENTILE(IF($BU$5:$BU$2729="Y",$BQ$5:$BQ$2729),$AI948)</f>
        <v>1.0021263502403484</v>
      </c>
      <c r="AQ948" s="9">
        <f t="array" ref="AQ948">PERCENTILE(IF($BV$5:$BV$2729="Y",$BQ$5:$BQ$2729),$AI948)</f>
        <v>0.93867313064841562</v>
      </c>
      <c r="AR948" s="41" t="str">
        <f>IF(AI948&lt;$BJ$12,"Up","Down")</f>
        <v>Up</v>
      </c>
      <c r="AS948" s="41" t="str">
        <f>IF(AI948&lt;$BK$12,"Down","Up")</f>
        <v>Down</v>
      </c>
      <c r="AU948" s="4" t="str">
        <f>IF(AZ948=AZ949,IF(AZ948&gt;AZ947,AZ948&amp;"_O",""),AZ948&amp;"_C")</f>
        <v/>
      </c>
      <c r="AV948" s="7" t="str">
        <f>IF(RIGHT(AU948,1)="C",AX948/INDEX($AX$5:$AX$2729,MATCH(AZ948&amp;"_O",$AU$5:$AU$2729,0),1),"")</f>
        <v/>
      </c>
      <c r="AW948" s="38">
        <v>32171</v>
      </c>
      <c r="AX948" s="37">
        <v>257.07</v>
      </c>
      <c r="AY948" s="7">
        <f>AX948/AX947</f>
        <v>1.0428803245436105</v>
      </c>
      <c r="AZ948" s="4">
        <f>YEAR(AW948)</f>
        <v>1988</v>
      </c>
      <c r="BA948" s="2" t="s">
        <v>6</v>
      </c>
      <c r="BB948" s="12" t="str">
        <f>INDEX($CD$5:$CD$10,MATCH(BA948,$CC$5:$CC$10,0),1)</f>
        <v/>
      </c>
      <c r="BC948" s="12" t="str">
        <f>IF(AND(BB948="Y",AY948&gt;1),"Y","")</f>
        <v/>
      </c>
      <c r="BD948" s="12" t="str">
        <f>IF(AND(BB948="Y",AY948&lt;1),"Y","")</f>
        <v/>
      </c>
      <c r="BE948" s="12" t="str">
        <f>IF(AY948&gt;1,IF(AY947&gt;1,"Y",""),"")</f>
        <v/>
      </c>
      <c r="BF948" s="12" t="str">
        <f>IF(AY948&lt;1,IF(AY947&lt;1,"Y",""),"")</f>
        <v/>
      </c>
      <c r="BG948" s="2"/>
      <c r="BH948" s="2"/>
      <c r="BI948" s="2"/>
      <c r="BJ948" s="2"/>
      <c r="BK948" s="2"/>
      <c r="BL948" s="2"/>
      <c r="BM948" s="4" t="str">
        <f>IF(BR948=BR949,IF(BR948&gt;BR947,BR948&amp;"_O",""),BR948&amp;"_C")</f>
        <v/>
      </c>
      <c r="BN948" s="7" t="str">
        <f>IF(RIGHT(BM948,1)="C",BP948/INDEX($BP$5:$BP$2729,MATCH(BR948&amp;"_O",$BM$5:$BM$2729,0),1),"")</f>
        <v/>
      </c>
      <c r="BO948" s="38">
        <v>32570</v>
      </c>
      <c r="BP948" s="3">
        <v>404</v>
      </c>
      <c r="BQ948" s="7">
        <f>BP948/BP947</f>
        <v>1.01</v>
      </c>
      <c r="BR948" s="4">
        <f>YEAR(BO948)</f>
        <v>1989</v>
      </c>
      <c r="BS948" s="2" t="s">
        <v>6</v>
      </c>
      <c r="BT948" s="12" t="str">
        <f>INDEX($CD$5:$CD$10,MATCH(BS948,$CC$5:$CC$10,0),1)</f>
        <v/>
      </c>
      <c r="BU948" s="12" t="str">
        <f>IF(AND(BT948="Y",BQ948&gt;1),"Y","")</f>
        <v/>
      </c>
      <c r="BV948" s="12" t="str">
        <f>IF(AND(BT948="Y",BQ948&lt;1),"Y","")</f>
        <v/>
      </c>
      <c r="BW948" s="12" t="str">
        <f>IF(BQ948&gt;1,IF(BQ947&gt;1,"Y",""),"")</f>
        <v/>
      </c>
      <c r="BX948" s="12" t="str">
        <f>IF(BQ948&lt;1,IF(BQ947&lt;1,"Y",""),"")</f>
        <v/>
      </c>
      <c r="BY948" s="2"/>
      <c r="BZ948" s="2"/>
      <c r="CA948" s="2"/>
    </row>
    <row r="949" spans="2:79">
      <c r="B949" s="4" t="str">
        <f>IF(G949=G950,IF(G949&gt;G948,G949&amp;"_O",""),G949&amp;"_C")</f>
        <v/>
      </c>
      <c r="C949" s="14">
        <f ca="1">RANDBETWEEN(0,1000)/1000</f>
        <v>5.1999999999999998E-2</v>
      </c>
      <c r="D949" s="16">
        <f>D948+1</f>
        <v>945</v>
      </c>
      <c r="E949" s="10">
        <f>ROUNDDOWN(D949/52,0)+1</f>
        <v>19</v>
      </c>
      <c r="F949" s="15">
        <f>F948+7</f>
        <v>51235</v>
      </c>
      <c r="G949" s="4">
        <f>YEAR(F949)</f>
        <v>2040</v>
      </c>
      <c r="H949" s="33">
        <v>0.56699999999999995</v>
      </c>
      <c r="I949" s="33">
        <v>0.38700000000000001</v>
      </c>
      <c r="J949" s="33">
        <v>0.28999999999999998</v>
      </c>
      <c r="K949" s="16" t="str">
        <f>IF(M948&gt;1,"Up","Down")</f>
        <v>Up</v>
      </c>
      <c r="L949" s="16" t="str">
        <f>IF(K949="Up",IF(H949&lt;$BJ$7,"Up","Down"),IF(H949&lt;$BK$7,"Down","Up"))</f>
        <v>Down</v>
      </c>
      <c r="M949" s="17">
        <f>IF(L949="Up",INDEX($AK$5:$AK$1005,MATCH(I949,$AI$5:$AI$1005,0),1),INDEX($AL$5:$AL$1005,MATCH(J949,$AI$5:$AI$1005,0),1))</f>
        <v>0.97940639568380428</v>
      </c>
      <c r="N949" s="16" t="str">
        <f>IF(P948&gt;1,"Up","Down")</f>
        <v>Up</v>
      </c>
      <c r="O949" s="16" t="str">
        <f>IF(N949="Up",IF(H949&lt;$BJ$12,"Up","Down"),IF(H949&lt;$BK$12,"Down","Up"))</f>
        <v>Up</v>
      </c>
      <c r="P949" s="17">
        <f>IF(O949="Up",INDEX($AP$5:$AP$1005,MATCH(I949,$AI$5:$AI$1005,0),1),INDEX($AQ$5:$AQ$1005,MATCH(J949,$AI$5:$AI$1005,0),1))</f>
        <v>1.0130397377843987</v>
      </c>
      <c r="Q949" s="19">
        <f>T948</f>
        <v>83031.394265769952</v>
      </c>
      <c r="R949" s="19">
        <f>INDEX(model!$S$5:$S$35,MATCH(G949,model!$Q$5:$Q$35,0),1)*model!$O$5</f>
        <v>0</v>
      </c>
      <c r="S949" s="19">
        <f>IF(RIGHT(B949,1)="C",T948*INDEX(model!$T$5:$T$35,MATCH(G949,model!$Q$5:$Q$35,0),1),0)</f>
        <v>0</v>
      </c>
      <c r="T949" s="19">
        <f>(Q949+R949-S949)*M949</f>
        <v>81321.478586438636</v>
      </c>
      <c r="U949" s="19">
        <f>X948</f>
        <v>147405.40169231684</v>
      </c>
      <c r="V949" s="19">
        <f>INDEX(model!$S$5:$S$35,MATCH(G949,model!$Q$5:$Q$35,0),1)*model!$O$6</f>
        <v>0</v>
      </c>
      <c r="W949" s="19">
        <f>IF(RIGHT(B949,1)="C",X948*INDEX(model!$T$5:$T$35,MATCH(G949,model!$Q$5:$Q$35,0),1),0)</f>
        <v>0</v>
      </c>
      <c r="X949" s="19">
        <f>(U949+V949-W949)*P949</f>
        <v>149327.52947838861</v>
      </c>
      <c r="Y949" s="19"/>
      <c r="Z949" s="36" t="str">
        <f>K949&amp;L949</f>
        <v>UpDown</v>
      </c>
      <c r="AA949" s="36" t="str">
        <f>N949&amp;O949</f>
        <v>UpUp</v>
      </c>
      <c r="AB949" s="19"/>
      <c r="AC949" s="19"/>
      <c r="AD949" s="19"/>
      <c r="AE949" s="19"/>
      <c r="AI949" s="18">
        <f>ROUND(AI948-0.001,3)</f>
        <v>5.6000000000000001E-2</v>
      </c>
      <c r="AJ949" s="9">
        <f t="array" ref="AJ949">PERCENTILE(IF($BB$5:$BB$2729="Y",$AY$5:$AY$2729),$AI949)</f>
        <v>0.96805520672513923</v>
      </c>
      <c r="AK949" s="9">
        <f t="array" ref="AK949">PERCENTILE(IF($BC$5:$BC$2729="Y",$AY$5:$AY$2729),$AI949)</f>
        <v>1.0012732013240764</v>
      </c>
      <c r="AL949" s="9">
        <f t="array" ref="AL949">PERCENTILE(IF($BD$5:$BD$2729="Y",$AY$5:$AY$2729),$AI949)</f>
        <v>0.95397864344500294</v>
      </c>
      <c r="AM949" s="41" t="str">
        <f>IF(AI949&lt;$BJ$7,"Up","Down")</f>
        <v>Up</v>
      </c>
      <c r="AN949" s="41" t="str">
        <f>IF(AI949&lt;$BK$7,"Down","Up")</f>
        <v>Down</v>
      </c>
      <c r="AO949" s="9">
        <f t="array" ref="AO949">PERCENTILE(IF($BT$5:$BT$2729="Y",$BQ$5:$BQ$2729),$AI949)</f>
        <v>0.95495821627478605</v>
      </c>
      <c r="AP949" s="9">
        <f t="array" ref="AP949">PERCENTILE(IF($BU$5:$BU$2729="Y",$BQ$5:$BQ$2729),$AI949)</f>
        <v>1.0020943484687206</v>
      </c>
      <c r="AQ949" s="9">
        <f t="array" ref="AQ949">PERCENTILE(IF($BV$5:$BV$2729="Y",$BQ$5:$BQ$2729),$AI949)</f>
        <v>0.93700061464079576</v>
      </c>
      <c r="AR949" s="41" t="str">
        <f>IF(AI949&lt;$BJ$12,"Up","Down")</f>
        <v>Up</v>
      </c>
      <c r="AS949" s="41" t="str">
        <f>IF(AI949&lt;$BK$12,"Down","Up")</f>
        <v>Down</v>
      </c>
      <c r="AU949" s="4" t="str">
        <f>IF(AZ949=AZ950,IF(AZ949&gt;AZ948,AZ949&amp;"_O",""),AZ949&amp;"_C")</f>
        <v/>
      </c>
      <c r="AV949" s="7" t="str">
        <f>IF(RIGHT(AU949,1)="C",AX949/INDEX($AX$5:$AX$2729,MATCH(AZ949&amp;"_O",$AU$5:$AU$2729,0),1),"")</f>
        <v/>
      </c>
      <c r="AW949" s="38">
        <v>32178</v>
      </c>
      <c r="AX949" s="37">
        <v>250.96</v>
      </c>
      <c r="AY949" s="7">
        <f>AX949/AX948</f>
        <v>0.97623215466604429</v>
      </c>
      <c r="AZ949" s="4">
        <f>YEAR(AW949)</f>
        <v>1988</v>
      </c>
      <c r="BA949" s="2" t="s">
        <v>6</v>
      </c>
      <c r="BB949" s="12" t="str">
        <f>INDEX($CD$5:$CD$10,MATCH(BA949,$CC$5:$CC$10,0),1)</f>
        <v/>
      </c>
      <c r="BC949" s="12" t="str">
        <f>IF(AND(BB949="Y",AY949&gt;1),"Y","")</f>
        <v/>
      </c>
      <c r="BD949" s="12" t="str">
        <f>IF(AND(BB949="Y",AY949&lt;1),"Y","")</f>
        <v/>
      </c>
      <c r="BE949" s="12" t="str">
        <f>IF(AY949&gt;1,IF(AY948&gt;1,"Y",""),"")</f>
        <v/>
      </c>
      <c r="BF949" s="12" t="str">
        <f>IF(AY949&lt;1,IF(AY948&lt;1,"Y",""),"")</f>
        <v/>
      </c>
      <c r="BG949" s="2"/>
      <c r="BH949" s="2"/>
      <c r="BI949" s="2"/>
      <c r="BJ949" s="2"/>
      <c r="BK949" s="2"/>
      <c r="BL949" s="2"/>
      <c r="BM949" s="4" t="str">
        <f>IF(BR949=BR950,IF(BR949&gt;BR948,BR949&amp;"_O",""),BR949&amp;"_C")</f>
        <v/>
      </c>
      <c r="BN949" s="7" t="str">
        <f>IF(RIGHT(BM949,1)="C",BP949/INDEX($BP$5:$BP$2729,MATCH(BR949&amp;"_O",$BM$5:$BM$2729,0),1),"")</f>
        <v/>
      </c>
      <c r="BO949" s="38">
        <v>32577</v>
      </c>
      <c r="BP949" s="3">
        <v>405.9</v>
      </c>
      <c r="BQ949" s="7">
        <f>BP949/BP948</f>
        <v>1.0047029702970296</v>
      </c>
      <c r="BR949" s="4">
        <f>YEAR(BO949)</f>
        <v>1989</v>
      </c>
      <c r="BS949" s="2" t="s">
        <v>6</v>
      </c>
      <c r="BT949" s="12" t="str">
        <f>INDEX($CD$5:$CD$10,MATCH(BS949,$CC$5:$CC$10,0),1)</f>
        <v/>
      </c>
      <c r="BU949" s="12" t="str">
        <f>IF(AND(BT949="Y",BQ949&gt;1),"Y","")</f>
        <v/>
      </c>
      <c r="BV949" s="12" t="str">
        <f>IF(AND(BT949="Y",BQ949&lt;1),"Y","")</f>
        <v/>
      </c>
      <c r="BW949" s="12" t="str">
        <f>IF(BQ949&gt;1,IF(BQ948&gt;1,"Y",""),"")</f>
        <v>Y</v>
      </c>
      <c r="BX949" s="12" t="str">
        <f>IF(BQ949&lt;1,IF(BQ948&lt;1,"Y",""),"")</f>
        <v/>
      </c>
      <c r="BY949" s="2"/>
      <c r="BZ949" s="2"/>
      <c r="CA949" s="2"/>
    </row>
    <row r="950" spans="2:79">
      <c r="B950" s="4" t="str">
        <f>IF(G950=G951,IF(G950&gt;G949,G950&amp;"_O",""),G950&amp;"_C")</f>
        <v/>
      </c>
      <c r="C950" s="14">
        <f ca="1">RANDBETWEEN(0,1000)/1000</f>
        <v>0.876</v>
      </c>
      <c r="D950" s="16">
        <f>D949+1</f>
        <v>946</v>
      </c>
      <c r="E950" s="10">
        <f>ROUNDDOWN(D950/52,0)+1</f>
        <v>19</v>
      </c>
      <c r="F950" s="15">
        <f>F949+7</f>
        <v>51242</v>
      </c>
      <c r="G950" s="4">
        <f>YEAR(F950)</f>
        <v>2040</v>
      </c>
      <c r="H950" s="33">
        <v>0.45700000000000002</v>
      </c>
      <c r="I950" s="33">
        <v>0.48599999999999999</v>
      </c>
      <c r="J950" s="33">
        <v>0.72699999999999998</v>
      </c>
      <c r="K950" s="16" t="str">
        <f>IF(M949&gt;1,"Up","Down")</f>
        <v>Down</v>
      </c>
      <c r="L950" s="16" t="str">
        <f>IF(K950="Up",IF(H950&lt;$BJ$7,"Up","Down"),IF(H950&lt;$BK$7,"Down","Up"))</f>
        <v>Up</v>
      </c>
      <c r="M950" s="17">
        <f>IF(L950="Up",INDEX($AK$5:$AK$1005,MATCH(I950,$AI$5:$AI$1005,0),1),INDEX($AL$5:$AL$1005,MATCH(J950,$AI$5:$AI$1005,0),1))</f>
        <v>1.0119389469667472</v>
      </c>
      <c r="N950" s="16" t="str">
        <f>IF(P949&gt;1,"Up","Down")</f>
        <v>Up</v>
      </c>
      <c r="O950" s="16" t="str">
        <f>IF(N950="Up",IF(H950&lt;$BJ$12,"Up","Down"),IF(H950&lt;$BK$12,"Down","Up"))</f>
        <v>Up</v>
      </c>
      <c r="P950" s="17">
        <f>IF(O950="Up",INDEX($AP$5:$AP$1005,MATCH(I950,$AI$5:$AI$1005,0),1),INDEX($AQ$5:$AQ$1005,MATCH(J950,$AI$5:$AI$1005,0),1))</f>
        <v>1.0167150377660699</v>
      </c>
      <c r="Q950" s="19">
        <f>T949</f>
        <v>81321.478586438636</v>
      </c>
      <c r="R950" s="19">
        <f>INDEX(model!$S$5:$S$35,MATCH(G950,model!$Q$5:$Q$35,0),1)*model!$O$5</f>
        <v>0</v>
      </c>
      <c r="S950" s="19">
        <f>IF(RIGHT(B950,1)="C",T949*INDEX(model!$T$5:$T$35,MATCH(G950,model!$Q$5:$Q$35,0),1),0)</f>
        <v>0</v>
      </c>
      <c r="T950" s="19">
        <f>(Q950+R950-S950)*M950</f>
        <v>82292.371406539605</v>
      </c>
      <c r="U950" s="19">
        <f>X949</f>
        <v>149327.52947838861</v>
      </c>
      <c r="V950" s="19">
        <f>INDEX(model!$S$5:$S$35,MATCH(G950,model!$Q$5:$Q$35,0),1)*model!$O$6</f>
        <v>0</v>
      </c>
      <c r="W950" s="19">
        <f>IF(RIGHT(B950,1)="C",X949*INDEX(model!$T$5:$T$35,MATCH(G950,model!$Q$5:$Q$35,0),1),0)</f>
        <v>0</v>
      </c>
      <c r="X950" s="19">
        <f>(U950+V950-W950)*P950</f>
        <v>151823.54477313379</v>
      </c>
      <c r="Y950" s="19"/>
      <c r="Z950" s="36" t="str">
        <f>K950&amp;L950</f>
        <v>DownUp</v>
      </c>
      <c r="AA950" s="36" t="str">
        <f>N950&amp;O950</f>
        <v>UpUp</v>
      </c>
      <c r="AB950" s="19"/>
      <c r="AC950" s="19"/>
      <c r="AD950" s="19"/>
      <c r="AE950" s="19"/>
      <c r="AI950" s="18">
        <f>ROUND(AI949-0.001,3)</f>
        <v>5.5E-2</v>
      </c>
      <c r="AJ950" s="9">
        <f t="array" ref="AJ950">PERCENTILE(IF($BB$5:$BB$2729="Y",$AY$5:$AY$2729),$AI950)</f>
        <v>0.96771013097022662</v>
      </c>
      <c r="AK950" s="9">
        <f t="array" ref="AK950">PERCENTILE(IF($BC$5:$BC$2729="Y",$AY$5:$AY$2729),$AI950)</f>
        <v>1.0012702927301773</v>
      </c>
      <c r="AL950" s="9">
        <f t="array" ref="AL950">PERCENTILE(IF($BD$5:$BD$2729="Y",$AY$5:$AY$2729),$AI950)</f>
        <v>0.95357909545076813</v>
      </c>
      <c r="AM950" s="41" t="str">
        <f>IF(AI950&lt;$BJ$7,"Up","Down")</f>
        <v>Up</v>
      </c>
      <c r="AN950" s="41" t="str">
        <f>IF(AI950&lt;$BK$7,"Down","Up")</f>
        <v>Down</v>
      </c>
      <c r="AO950" s="9">
        <f t="array" ref="AO950">PERCENTILE(IF($BT$5:$BT$2729="Y",$BQ$5:$BQ$2729),$AI950)</f>
        <v>0.95471202434620139</v>
      </c>
      <c r="AP950" s="9">
        <f t="array" ref="AP950">PERCENTILE(IF($BU$5:$BU$2729="Y",$BQ$5:$BQ$2729),$AI950)</f>
        <v>1.0020608447184141</v>
      </c>
      <c r="AQ950" s="9">
        <f t="array" ref="AQ950">PERCENTILE(IF($BV$5:$BV$2729="Y",$BQ$5:$BQ$2729),$AI950)</f>
        <v>0.93660183522767682</v>
      </c>
      <c r="AR950" s="41" t="str">
        <f>IF(AI950&lt;$BJ$12,"Up","Down")</f>
        <v>Up</v>
      </c>
      <c r="AS950" s="41" t="str">
        <f>IF(AI950&lt;$BK$12,"Down","Up")</f>
        <v>Down</v>
      </c>
      <c r="AU950" s="4" t="str">
        <f>IF(AZ950=AZ951,IF(AZ950&gt;AZ949,AZ950&amp;"_O",""),AZ950&amp;"_C")</f>
        <v/>
      </c>
      <c r="AV950" s="7" t="str">
        <f>IF(RIGHT(AU950,1)="C",AX950/INDEX($AX$5:$AX$2729,MATCH(AZ950&amp;"_O",$AU$5:$AU$2729,0),1),"")</f>
        <v/>
      </c>
      <c r="AW950" s="38">
        <v>32185</v>
      </c>
      <c r="AX950" s="37">
        <v>257.63</v>
      </c>
      <c r="AY950" s="7">
        <f>AX950/AX949</f>
        <v>1.0265779407076825</v>
      </c>
      <c r="AZ950" s="4">
        <f>YEAR(AW950)</f>
        <v>1988</v>
      </c>
      <c r="BA950" s="2" t="s">
        <v>6</v>
      </c>
      <c r="BB950" s="12" t="str">
        <f>INDEX($CD$5:$CD$10,MATCH(BA950,$CC$5:$CC$10,0),1)</f>
        <v/>
      </c>
      <c r="BC950" s="12" t="str">
        <f>IF(AND(BB950="Y",AY950&gt;1),"Y","")</f>
        <v/>
      </c>
      <c r="BD950" s="12" t="str">
        <f>IF(AND(BB950="Y",AY950&lt;1),"Y","")</f>
        <v/>
      </c>
      <c r="BE950" s="12" t="str">
        <f>IF(AY950&gt;1,IF(AY949&gt;1,"Y",""),"")</f>
        <v/>
      </c>
      <c r="BF950" s="12" t="str">
        <f>IF(AY950&lt;1,IF(AY949&lt;1,"Y",""),"")</f>
        <v/>
      </c>
      <c r="BG950" s="2"/>
      <c r="BH950" s="2"/>
      <c r="BI950" s="2"/>
      <c r="BJ950" s="2"/>
      <c r="BK950" s="2"/>
      <c r="BL950" s="2"/>
      <c r="BM950" s="4" t="str">
        <f>IF(BR950=BR951,IF(BR950&gt;BR949,BR950&amp;"_O",""),BR950&amp;"_C")</f>
        <v/>
      </c>
      <c r="BN950" s="7" t="str">
        <f>IF(RIGHT(BM950,1)="C",BP950/INDEX($BP$5:$BP$2729,MATCH(BR950&amp;"_O",$BM$5:$BM$2729,0),1),"")</f>
        <v/>
      </c>
      <c r="BO950" s="38">
        <v>32584</v>
      </c>
      <c r="BP950" s="3">
        <v>402.2</v>
      </c>
      <c r="BQ950" s="7">
        <f>BP950/BP949</f>
        <v>0.99088445429908845</v>
      </c>
      <c r="BR950" s="4">
        <f>YEAR(BO950)</f>
        <v>1989</v>
      </c>
      <c r="BS950" s="2" t="s">
        <v>6</v>
      </c>
      <c r="BT950" s="12" t="str">
        <f>INDEX($CD$5:$CD$10,MATCH(BS950,$CC$5:$CC$10,0),1)</f>
        <v/>
      </c>
      <c r="BU950" s="12" t="str">
        <f>IF(AND(BT950="Y",BQ950&gt;1),"Y","")</f>
        <v/>
      </c>
      <c r="BV950" s="12" t="str">
        <f>IF(AND(BT950="Y",BQ950&lt;1),"Y","")</f>
        <v/>
      </c>
      <c r="BW950" s="12" t="str">
        <f>IF(BQ950&gt;1,IF(BQ949&gt;1,"Y",""),"")</f>
        <v/>
      </c>
      <c r="BX950" s="12" t="str">
        <f>IF(BQ950&lt;1,IF(BQ949&lt;1,"Y",""),"")</f>
        <v/>
      </c>
      <c r="BY950" s="2"/>
      <c r="BZ950" s="2"/>
      <c r="CA950" s="2"/>
    </row>
    <row r="951" spans="2:79">
      <c r="B951" s="4" t="str">
        <f>IF(G951=G952,IF(G951&gt;G950,G951&amp;"_O",""),G951&amp;"_C")</f>
        <v/>
      </c>
      <c r="C951" s="14">
        <f ca="1">RANDBETWEEN(0,1000)/1000</f>
        <v>0.04</v>
      </c>
      <c r="D951" s="16">
        <f>D950+1</f>
        <v>947</v>
      </c>
      <c r="E951" s="10">
        <f>ROUNDDOWN(D951/52,0)+1</f>
        <v>19</v>
      </c>
      <c r="F951" s="15">
        <f>F950+7</f>
        <v>51249</v>
      </c>
      <c r="G951" s="4">
        <f>YEAR(F951)</f>
        <v>2040</v>
      </c>
      <c r="H951" s="33">
        <v>1.6E-2</v>
      </c>
      <c r="I951" s="33">
        <v>0.185</v>
      </c>
      <c r="J951" s="33">
        <v>0.99199999999999999</v>
      </c>
      <c r="K951" s="16" t="str">
        <f>IF(M950&gt;1,"Up","Down")</f>
        <v>Up</v>
      </c>
      <c r="L951" s="16" t="str">
        <f>IF(K951="Up",IF(H951&lt;$BJ$7,"Up","Down"),IF(H951&lt;$BK$7,"Down","Up"))</f>
        <v>Up</v>
      </c>
      <c r="M951" s="17">
        <f>IF(L951="Up",INDEX($AK$5:$AK$1005,MATCH(I951,$AI$5:$AI$1005,0),1),INDEX($AL$5:$AL$1005,MATCH(J951,$AI$5:$AI$1005,0),1))</f>
        <v>1.0045894127176125</v>
      </c>
      <c r="N951" s="16" t="str">
        <f>IF(P950&gt;1,"Up","Down")</f>
        <v>Up</v>
      </c>
      <c r="O951" s="16" t="str">
        <f>IF(N951="Up",IF(H951&lt;$BJ$12,"Up","Down"),IF(H951&lt;$BK$12,"Down","Up"))</f>
        <v>Up</v>
      </c>
      <c r="P951" s="17">
        <f>IF(O951="Up",INDEX($AP$5:$AP$1005,MATCH(I951,$AI$5:$AI$1005,0),1),INDEX($AQ$5:$AQ$1005,MATCH(J951,$AI$5:$AI$1005,0),1))</f>
        <v>1.006335461493407</v>
      </c>
      <c r="Q951" s="19">
        <f>T950</f>
        <v>82292.371406539605</v>
      </c>
      <c r="R951" s="19">
        <f>INDEX(model!$S$5:$S$35,MATCH(G951,model!$Q$5:$Q$35,0),1)*model!$O$5</f>
        <v>0</v>
      </c>
      <c r="S951" s="19">
        <f>IF(RIGHT(B951,1)="C",T950*INDEX(model!$T$5:$T$35,MATCH(G951,model!$Q$5:$Q$35,0),1),0)</f>
        <v>0</v>
      </c>
      <c r="T951" s="19">
        <f>(Q951+R951-S951)*M951</f>
        <v>82670.045062435267</v>
      </c>
      <c r="U951" s="19">
        <f>X950</f>
        <v>151823.54477313379</v>
      </c>
      <c r="V951" s="19">
        <f>INDEX(model!$S$5:$S$35,MATCH(G951,model!$Q$5:$Q$35,0),1)*model!$O$6</f>
        <v>0</v>
      </c>
      <c r="W951" s="19">
        <f>IF(RIGHT(B951,1)="C",X950*INDEX(model!$T$5:$T$35,MATCH(G951,model!$Q$5:$Q$35,0),1),0)</f>
        <v>0</v>
      </c>
      <c r="X951" s="19">
        <f>(U951+V951-W951)*P951</f>
        <v>152785.41699483653</v>
      </c>
      <c r="Y951" s="19"/>
      <c r="Z951" s="36" t="str">
        <f>K951&amp;L951</f>
        <v>UpUp</v>
      </c>
      <c r="AA951" s="36" t="str">
        <f>N951&amp;O951</f>
        <v>UpUp</v>
      </c>
      <c r="AB951" s="19"/>
      <c r="AC951" s="19"/>
      <c r="AD951" s="19"/>
      <c r="AE951" s="19"/>
      <c r="AI951" s="18">
        <f>ROUND(AI950-0.001,3)</f>
        <v>5.3999999999999999E-2</v>
      </c>
      <c r="AJ951" s="9">
        <f t="array" ref="AJ951">PERCENTILE(IF($BB$5:$BB$2729="Y",$AY$5:$AY$2729),$AI951)</f>
        <v>0.96682597083058186</v>
      </c>
      <c r="AK951" s="9">
        <f t="array" ref="AK951">PERCENTILE(IF($BC$5:$BC$2729="Y",$AY$5:$AY$2729),$AI951)</f>
        <v>1.0012601288337433</v>
      </c>
      <c r="AL951" s="9">
        <f t="array" ref="AL951">PERCENTILE(IF($BD$5:$BD$2729="Y",$AY$5:$AY$2729),$AI951)</f>
        <v>0.95296920781518812</v>
      </c>
      <c r="AM951" s="41" t="str">
        <f>IF(AI951&lt;$BJ$7,"Up","Down")</f>
        <v>Up</v>
      </c>
      <c r="AN951" s="41" t="str">
        <f>IF(AI951&lt;$BK$7,"Down","Up")</f>
        <v>Down</v>
      </c>
      <c r="AO951" s="9">
        <f t="array" ref="AO951">PERCENTILE(IF($BT$5:$BT$2729="Y",$BQ$5:$BQ$2729),$AI951)</f>
        <v>0.95441860770231968</v>
      </c>
      <c r="AP951" s="9">
        <f t="array" ref="AP951">PERCENTILE(IF($BU$5:$BU$2729="Y",$BQ$5:$BQ$2729),$AI951)</f>
        <v>1.0020567619672875</v>
      </c>
      <c r="AQ951" s="9">
        <f t="array" ref="AQ951">PERCENTILE(IF($BV$5:$BV$2729="Y",$BQ$5:$BQ$2729),$AI951)</f>
        <v>0.93630956273326593</v>
      </c>
      <c r="AR951" s="41" t="str">
        <f>IF(AI951&lt;$BJ$12,"Up","Down")</f>
        <v>Up</v>
      </c>
      <c r="AS951" s="41" t="str">
        <f>IF(AI951&lt;$BK$12,"Down","Up")</f>
        <v>Down</v>
      </c>
      <c r="AU951" s="4" t="str">
        <f>IF(AZ951=AZ952,IF(AZ951&gt;AZ950,AZ951&amp;"_O",""),AZ951&amp;"_C")</f>
        <v/>
      </c>
      <c r="AV951" s="7" t="str">
        <f>IF(RIGHT(AU951,1)="C",AX951/INDEX($AX$5:$AX$2729,MATCH(AZ951&amp;"_O",$AU$5:$AU$2729,0),1),"")</f>
        <v/>
      </c>
      <c r="AW951" s="38">
        <v>32192</v>
      </c>
      <c r="AX951" s="37">
        <v>261.61</v>
      </c>
      <c r="AY951" s="7">
        <f>AX951/AX950</f>
        <v>1.0154485114311222</v>
      </c>
      <c r="AZ951" s="4">
        <f>YEAR(AW951)</f>
        <v>1988</v>
      </c>
      <c r="BA951" s="2" t="s">
        <v>6</v>
      </c>
      <c r="BB951" s="12" t="str">
        <f>INDEX($CD$5:$CD$10,MATCH(BA951,$CC$5:$CC$10,0),1)</f>
        <v/>
      </c>
      <c r="BC951" s="12" t="str">
        <f>IF(AND(BB951="Y",AY951&gt;1),"Y","")</f>
        <v/>
      </c>
      <c r="BD951" s="12" t="str">
        <f>IF(AND(BB951="Y",AY951&lt;1),"Y","")</f>
        <v/>
      </c>
      <c r="BE951" s="12" t="str">
        <f>IF(AY951&gt;1,IF(AY950&gt;1,"Y",""),"")</f>
        <v>Y</v>
      </c>
      <c r="BF951" s="12" t="str">
        <f>IF(AY951&lt;1,IF(AY950&lt;1,"Y",""),"")</f>
        <v/>
      </c>
      <c r="BG951" s="2"/>
      <c r="BH951" s="2"/>
      <c r="BI951" s="2"/>
      <c r="BJ951" s="2"/>
      <c r="BK951" s="2"/>
      <c r="BL951" s="2"/>
      <c r="BM951" s="4" t="str">
        <f>IF(BR951=BR952,IF(BR951&gt;BR950,BR951&amp;"_O",""),BR951&amp;"_C")</f>
        <v/>
      </c>
      <c r="BN951" s="7" t="str">
        <f>IF(RIGHT(BM951,1)="C",BP951/INDEX($BP$5:$BP$2729,MATCH(BR951&amp;"_O",$BM$5:$BM$2729,0),1),"")</f>
        <v/>
      </c>
      <c r="BO951" s="38">
        <v>32590</v>
      </c>
      <c r="BP951" s="3">
        <v>400.9</v>
      </c>
      <c r="BQ951" s="7">
        <f>BP951/BP950</f>
        <v>0.996767777225261</v>
      </c>
      <c r="BR951" s="4">
        <f>YEAR(BO951)</f>
        <v>1989</v>
      </c>
      <c r="BS951" s="2" t="s">
        <v>6</v>
      </c>
      <c r="BT951" s="12" t="str">
        <f>INDEX($CD$5:$CD$10,MATCH(BS951,$CC$5:$CC$10,0),1)</f>
        <v/>
      </c>
      <c r="BU951" s="12" t="str">
        <f>IF(AND(BT951="Y",BQ951&gt;1),"Y","")</f>
        <v/>
      </c>
      <c r="BV951" s="12" t="str">
        <f>IF(AND(BT951="Y",BQ951&lt;1),"Y","")</f>
        <v/>
      </c>
      <c r="BW951" s="12" t="str">
        <f>IF(BQ951&gt;1,IF(BQ950&gt;1,"Y",""),"")</f>
        <v/>
      </c>
      <c r="BX951" s="12" t="str">
        <f>IF(BQ951&lt;1,IF(BQ950&lt;1,"Y",""),"")</f>
        <v>Y</v>
      </c>
      <c r="BY951" s="2"/>
      <c r="BZ951" s="2"/>
      <c r="CA951" s="2"/>
    </row>
    <row r="952" spans="2:79">
      <c r="B952" s="4" t="str">
        <f>IF(G952=G953,IF(G952&gt;G951,G952&amp;"_O",""),G952&amp;"_C")</f>
        <v/>
      </c>
      <c r="C952" s="14">
        <f ca="1">RANDBETWEEN(0,1000)/1000</f>
        <v>0.112</v>
      </c>
      <c r="D952" s="16">
        <f>D951+1</f>
        <v>948</v>
      </c>
      <c r="E952" s="10">
        <f>ROUNDDOWN(D952/52,0)+1</f>
        <v>19</v>
      </c>
      <c r="F952" s="15">
        <f>F951+7</f>
        <v>51256</v>
      </c>
      <c r="G952" s="4">
        <f>YEAR(F952)</f>
        <v>2040</v>
      </c>
      <c r="H952" s="33">
        <v>0.28699999999999998</v>
      </c>
      <c r="I952" s="33">
        <v>0.373</v>
      </c>
      <c r="J952" s="33">
        <v>0.73599999999999999</v>
      </c>
      <c r="K952" s="16" t="str">
        <f>IF(M951&gt;1,"Up","Down")</f>
        <v>Up</v>
      </c>
      <c r="L952" s="16" t="str">
        <f>IF(K952="Up",IF(H952&lt;$BJ$7,"Up","Down"),IF(H952&lt;$BK$7,"Down","Up"))</f>
        <v>Up</v>
      </c>
      <c r="M952" s="17">
        <f>IF(L952="Up",INDEX($AK$5:$AK$1005,MATCH(I952,$AI$5:$AI$1005,0),1),INDEX($AL$5:$AL$1005,MATCH(J952,$AI$5:$AI$1005,0),1))</f>
        <v>1.008836542259258</v>
      </c>
      <c r="N952" s="16" t="str">
        <f>IF(P951&gt;1,"Up","Down")</f>
        <v>Up</v>
      </c>
      <c r="O952" s="16" t="str">
        <f>IF(N952="Up",IF(H952&lt;$BJ$12,"Up","Down"),IF(H952&lt;$BK$12,"Down","Up"))</f>
        <v>Up</v>
      </c>
      <c r="P952" s="17">
        <f>IF(O952="Up",INDEX($AP$5:$AP$1005,MATCH(I952,$AI$5:$AI$1005,0),1),INDEX($AQ$5:$AQ$1005,MATCH(J952,$AI$5:$AI$1005,0),1))</f>
        <v>1.0126015243682625</v>
      </c>
      <c r="Q952" s="19">
        <f>T951</f>
        <v>82670.045062435267</v>
      </c>
      <c r="R952" s="19">
        <f>INDEX(model!$S$5:$S$35,MATCH(G952,model!$Q$5:$Q$35,0),1)*model!$O$5</f>
        <v>0</v>
      </c>
      <c r="S952" s="19">
        <f>IF(RIGHT(B952,1)="C",T951*INDEX(model!$T$5:$T$35,MATCH(G952,model!$Q$5:$Q$35,0),1),0)</f>
        <v>0</v>
      </c>
      <c r="T952" s="19">
        <f>(Q952+R952-S952)*M952</f>
        <v>83400.562409204242</v>
      </c>
      <c r="U952" s="19">
        <f>X951</f>
        <v>152785.41699483653</v>
      </c>
      <c r="V952" s="19">
        <f>INDEX(model!$S$5:$S$35,MATCH(G952,model!$Q$5:$Q$35,0),1)*model!$O$6</f>
        <v>0</v>
      </c>
      <c r="W952" s="19">
        <f>IF(RIGHT(B952,1)="C",X951*INDEX(model!$T$5:$T$35,MATCH(G952,model!$Q$5:$Q$35,0),1),0)</f>
        <v>0</v>
      </c>
      <c r="X952" s="19">
        <f>(U952+V952-W952)*P952</f>
        <v>154710.7461502121</v>
      </c>
      <c r="Y952" s="19"/>
      <c r="Z952" s="36" t="str">
        <f>K952&amp;L952</f>
        <v>UpUp</v>
      </c>
      <c r="AA952" s="36" t="str">
        <f>N952&amp;O952</f>
        <v>UpUp</v>
      </c>
      <c r="AB952" s="19"/>
      <c r="AC952" s="19"/>
      <c r="AD952" s="19"/>
      <c r="AE952" s="19"/>
      <c r="AI952" s="18">
        <f>ROUND(AI951-0.001,3)</f>
        <v>5.2999999999999999E-2</v>
      </c>
      <c r="AJ952" s="9">
        <f t="array" ref="AJ952">PERCENTILE(IF($BB$5:$BB$2729="Y",$AY$5:$AY$2729),$AI952)</f>
        <v>0.96601377735876648</v>
      </c>
      <c r="AK952" s="9">
        <f t="array" ref="AK952">PERCENTILE(IF($BC$5:$BC$2729="Y",$AY$5:$AY$2729),$AI952)</f>
        <v>1.0012270860910402</v>
      </c>
      <c r="AL952" s="9">
        <f t="array" ref="AL952">PERCENTILE(IF($BD$5:$BD$2729="Y",$AY$5:$AY$2729),$AI952)</f>
        <v>0.95231323013948033</v>
      </c>
      <c r="AM952" s="41" t="str">
        <f>IF(AI952&lt;$BJ$7,"Up","Down")</f>
        <v>Up</v>
      </c>
      <c r="AN952" s="41" t="str">
        <f>IF(AI952&lt;$BK$7,"Down","Up")</f>
        <v>Down</v>
      </c>
      <c r="AO952" s="9">
        <f t="array" ref="AO952">PERCENTILE(IF($BT$5:$BT$2729="Y",$BQ$5:$BQ$2729),$AI952)</f>
        <v>0.95425421664050292</v>
      </c>
      <c r="AP952" s="9">
        <f t="array" ref="AP952">PERCENTILE(IF($BU$5:$BU$2729="Y",$BQ$5:$BQ$2729),$AI952)</f>
        <v>1.0020408441507798</v>
      </c>
      <c r="AQ952" s="9">
        <f t="array" ref="AQ952">PERCENTILE(IF($BV$5:$BV$2729="Y",$BQ$5:$BQ$2729),$AI952)</f>
        <v>0.93587854552871763</v>
      </c>
      <c r="AR952" s="41" t="str">
        <f>IF(AI952&lt;$BJ$12,"Up","Down")</f>
        <v>Up</v>
      </c>
      <c r="AS952" s="41" t="str">
        <f>IF(AI952&lt;$BK$12,"Down","Up")</f>
        <v>Down</v>
      </c>
      <c r="AU952" s="4" t="str">
        <f>IF(AZ952=AZ953,IF(AZ952&gt;AZ951,AZ952&amp;"_O",""),AZ952&amp;"_C")</f>
        <v/>
      </c>
      <c r="AV952" s="7" t="str">
        <f>IF(RIGHT(AU952,1)="C",AX952/INDEX($AX$5:$AX$2729,MATCH(AZ952&amp;"_O",$AU$5:$AU$2729,0),1),"")</f>
        <v/>
      </c>
      <c r="AW952" s="38">
        <v>32199</v>
      </c>
      <c r="AX952" s="37">
        <v>262.45999999999998</v>
      </c>
      <c r="AY952" s="7">
        <f>AX952/AX951</f>
        <v>1.0032491112725048</v>
      </c>
      <c r="AZ952" s="4">
        <f>YEAR(AW952)</f>
        <v>1988</v>
      </c>
      <c r="BA952" s="2" t="s">
        <v>6</v>
      </c>
      <c r="BB952" s="12" t="str">
        <f>INDEX($CD$5:$CD$10,MATCH(BA952,$CC$5:$CC$10,0),1)</f>
        <v/>
      </c>
      <c r="BC952" s="12" t="str">
        <f>IF(AND(BB952="Y",AY952&gt;1),"Y","")</f>
        <v/>
      </c>
      <c r="BD952" s="12" t="str">
        <f>IF(AND(BB952="Y",AY952&lt;1),"Y","")</f>
        <v/>
      </c>
      <c r="BE952" s="12" t="str">
        <f>IF(AY952&gt;1,IF(AY951&gt;1,"Y",""),"")</f>
        <v>Y</v>
      </c>
      <c r="BF952" s="12" t="str">
        <f>IF(AY952&lt;1,IF(AY951&lt;1,"Y",""),"")</f>
        <v/>
      </c>
      <c r="BG952" s="2"/>
      <c r="BH952" s="2"/>
      <c r="BI952" s="2"/>
      <c r="BJ952" s="2"/>
      <c r="BK952" s="2"/>
      <c r="BL952" s="2"/>
      <c r="BM952" s="4" t="str">
        <f>IF(BR952=BR953,IF(BR952&gt;BR951,BR952&amp;"_O",""),BR952&amp;"_C")</f>
        <v/>
      </c>
      <c r="BN952" s="7" t="str">
        <f>IF(RIGHT(BM952,1)="C",BP952/INDEX($BP$5:$BP$2729,MATCH(BR952&amp;"_O",$BM$5:$BM$2729,0),1),"")</f>
        <v/>
      </c>
      <c r="BO952" s="38">
        <v>32598</v>
      </c>
      <c r="BP952" s="3">
        <v>406.7</v>
      </c>
      <c r="BQ952" s="7">
        <f>BP952/BP951</f>
        <v>1.0144674482414568</v>
      </c>
      <c r="BR952" s="4">
        <f>YEAR(BO952)</f>
        <v>1989</v>
      </c>
      <c r="BS952" s="2" t="s">
        <v>6</v>
      </c>
      <c r="BT952" s="12" t="str">
        <f>INDEX($CD$5:$CD$10,MATCH(BS952,$CC$5:$CC$10,0),1)</f>
        <v/>
      </c>
      <c r="BU952" s="12" t="str">
        <f>IF(AND(BT952="Y",BQ952&gt;1),"Y","")</f>
        <v/>
      </c>
      <c r="BV952" s="12" t="str">
        <f>IF(AND(BT952="Y",BQ952&lt;1),"Y","")</f>
        <v/>
      </c>
      <c r="BW952" s="12" t="str">
        <f>IF(BQ952&gt;1,IF(BQ951&gt;1,"Y",""),"")</f>
        <v/>
      </c>
      <c r="BX952" s="12" t="str">
        <f>IF(BQ952&lt;1,IF(BQ951&lt;1,"Y",""),"")</f>
        <v/>
      </c>
      <c r="BY952" s="2"/>
      <c r="BZ952" s="2"/>
      <c r="CA952" s="2"/>
    </row>
    <row r="953" spans="2:79">
      <c r="B953" s="4" t="str">
        <f>IF(G953=G954,IF(G953&gt;G952,G953&amp;"_O",""),G953&amp;"_C")</f>
        <v/>
      </c>
      <c r="C953" s="14">
        <f ca="1">RANDBETWEEN(0,1000)/1000</f>
        <v>0.78500000000000003</v>
      </c>
      <c r="D953" s="16">
        <f>D952+1</f>
        <v>949</v>
      </c>
      <c r="E953" s="10">
        <f>ROUNDDOWN(D953/52,0)+1</f>
        <v>19</v>
      </c>
      <c r="F953" s="15">
        <f>F952+7</f>
        <v>51263</v>
      </c>
      <c r="G953" s="4">
        <f>YEAR(F953)</f>
        <v>2040</v>
      </c>
      <c r="H953" s="33">
        <v>0.51600000000000001</v>
      </c>
      <c r="I953" s="33">
        <v>0.51200000000000001</v>
      </c>
      <c r="J953" s="33">
        <v>0.54800000000000004</v>
      </c>
      <c r="K953" s="16" t="str">
        <f>IF(M952&gt;1,"Up","Down")</f>
        <v>Up</v>
      </c>
      <c r="L953" s="16" t="str">
        <f>IF(K953="Up",IF(H953&lt;$BJ$7,"Up","Down"),IF(H953&lt;$BK$7,"Down","Up"))</f>
        <v>Up</v>
      </c>
      <c r="M953" s="17">
        <f>IF(L953="Up",INDEX($AK$5:$AK$1005,MATCH(I953,$AI$5:$AI$1005,0),1),INDEX($AL$5:$AL$1005,MATCH(J953,$AI$5:$AI$1005,0),1))</f>
        <v>1.0125014015138245</v>
      </c>
      <c r="N953" s="16" t="str">
        <f>IF(P952&gt;1,"Up","Down")</f>
        <v>Up</v>
      </c>
      <c r="O953" s="16" t="str">
        <f>IF(N953="Up",IF(H953&lt;$BJ$12,"Up","Down"),IF(H953&lt;$BK$12,"Down","Up"))</f>
        <v>Up</v>
      </c>
      <c r="P953" s="17">
        <f>IF(O953="Up",INDEX($AP$5:$AP$1005,MATCH(I953,$AI$5:$AI$1005,0),1),INDEX($AQ$5:$AQ$1005,MATCH(J953,$AI$5:$AI$1005,0),1))</f>
        <v>1.0177342075339675</v>
      </c>
      <c r="Q953" s="19">
        <f>T952</f>
        <v>83400.562409204242</v>
      </c>
      <c r="R953" s="19">
        <f>INDEX(model!$S$5:$S$35,MATCH(G953,model!$Q$5:$Q$35,0),1)*model!$O$5</f>
        <v>0</v>
      </c>
      <c r="S953" s="19">
        <f>IF(RIGHT(B953,1)="C",T952*INDEX(model!$T$5:$T$35,MATCH(G953,model!$Q$5:$Q$35,0),1),0)</f>
        <v>0</v>
      </c>
      <c r="T953" s="19">
        <f>(Q953+R953-S953)*M953</f>
        <v>84443.18632636049</v>
      </c>
      <c r="U953" s="19">
        <f>X952</f>
        <v>154710.7461502121</v>
      </c>
      <c r="V953" s="19">
        <f>INDEX(model!$S$5:$S$35,MATCH(G953,model!$Q$5:$Q$35,0),1)*model!$O$6</f>
        <v>0</v>
      </c>
      <c r="W953" s="19">
        <f>IF(RIGHT(B953,1)="C",X952*INDEX(model!$T$5:$T$35,MATCH(G953,model!$Q$5:$Q$35,0),1),0)</f>
        <v>0</v>
      </c>
      <c r="X953" s="19">
        <f>(U953+V953-W953)*P953</f>
        <v>157454.41863017491</v>
      </c>
      <c r="Y953" s="19"/>
      <c r="Z953" s="36" t="str">
        <f>K953&amp;L953</f>
        <v>UpUp</v>
      </c>
      <c r="AA953" s="36" t="str">
        <f>N953&amp;O953</f>
        <v>UpUp</v>
      </c>
      <c r="AB953" s="19"/>
      <c r="AC953" s="19"/>
      <c r="AD953" s="19"/>
      <c r="AE953" s="19"/>
      <c r="AI953" s="18">
        <f>ROUND(AI952-0.001,3)</f>
        <v>5.1999999999999998E-2</v>
      </c>
      <c r="AJ953" s="9">
        <f t="array" ref="AJ953">PERCENTILE(IF($BB$5:$BB$2729="Y",$AY$5:$AY$2729),$AI953)</f>
        <v>0.96578141769317705</v>
      </c>
      <c r="AK953" s="9">
        <f t="array" ref="AK953">PERCENTILE(IF($BC$5:$BC$2729="Y",$AY$5:$AY$2729),$AI953)</f>
        <v>1.0012244289255725</v>
      </c>
      <c r="AL953" s="9">
        <f t="array" ref="AL953">PERCENTILE(IF($BD$5:$BD$2729="Y",$AY$5:$AY$2729),$AI953)</f>
        <v>0.95203630836932962</v>
      </c>
      <c r="AM953" s="41" t="str">
        <f>IF(AI953&lt;$BJ$7,"Up","Down")</f>
        <v>Up</v>
      </c>
      <c r="AN953" s="41" t="str">
        <f>IF(AI953&lt;$BK$7,"Down","Up")</f>
        <v>Down</v>
      </c>
      <c r="AO953" s="9">
        <f t="array" ref="AO953">PERCENTILE(IF($BT$5:$BT$2729="Y",$BQ$5:$BQ$2729),$AI953)</f>
        <v>0.95412741834146608</v>
      </c>
      <c r="AP953" s="9">
        <f t="array" ref="AP953">PERCENTILE(IF($BU$5:$BU$2729="Y",$BQ$5:$BQ$2729),$AI953)</f>
        <v>1.0019899873874589</v>
      </c>
      <c r="AQ953" s="9">
        <f t="array" ref="AQ953">PERCENTILE(IF($BV$5:$BV$2729="Y",$BQ$5:$BQ$2729),$AI953)</f>
        <v>0.93523158906663528</v>
      </c>
      <c r="AR953" s="41" t="str">
        <f>IF(AI953&lt;$BJ$12,"Up","Down")</f>
        <v>Up</v>
      </c>
      <c r="AS953" s="41" t="str">
        <f>IF(AI953&lt;$BK$12,"Down","Up")</f>
        <v>Down</v>
      </c>
      <c r="AU953" s="4" t="str">
        <f>IF(AZ953=AZ954,IF(AZ953&gt;AZ952,AZ953&amp;"_O",""),AZ953&amp;"_C")</f>
        <v/>
      </c>
      <c r="AV953" s="7" t="str">
        <f>IF(RIGHT(AU953,1)="C",AX953/INDEX($AX$5:$AX$2729,MATCH(AZ953&amp;"_O",$AU$5:$AU$2729,0),1),"")</f>
        <v/>
      </c>
      <c r="AW953" s="38">
        <v>32206</v>
      </c>
      <c r="AX953" s="37">
        <v>267.3</v>
      </c>
      <c r="AY953" s="7">
        <f>AX953/AX952</f>
        <v>1.0184409052808048</v>
      </c>
      <c r="AZ953" s="4">
        <f>YEAR(AW953)</f>
        <v>1988</v>
      </c>
      <c r="BA953" s="2" t="s">
        <v>6</v>
      </c>
      <c r="BB953" s="12" t="str">
        <f>INDEX($CD$5:$CD$10,MATCH(BA953,$CC$5:$CC$10,0),1)</f>
        <v/>
      </c>
      <c r="BC953" s="12" t="str">
        <f>IF(AND(BB953="Y",AY953&gt;1),"Y","")</f>
        <v/>
      </c>
      <c r="BD953" s="12" t="str">
        <f>IF(AND(BB953="Y",AY953&lt;1),"Y","")</f>
        <v/>
      </c>
      <c r="BE953" s="12" t="str">
        <f>IF(AY953&gt;1,IF(AY952&gt;1,"Y",""),"")</f>
        <v>Y</v>
      </c>
      <c r="BF953" s="12" t="str">
        <f>IF(AY953&lt;1,IF(AY952&lt;1,"Y",""),"")</f>
        <v/>
      </c>
      <c r="BG953" s="2"/>
      <c r="BH953" s="2"/>
      <c r="BI953" s="2"/>
      <c r="BJ953" s="2"/>
      <c r="BK953" s="2"/>
      <c r="BL953" s="2"/>
      <c r="BM953" s="4" t="str">
        <f>IF(BR953=BR954,IF(BR953&gt;BR952,BR953&amp;"_O",""),BR953&amp;"_C")</f>
        <v/>
      </c>
      <c r="BN953" s="7" t="str">
        <f>IF(RIGHT(BM953,1)="C",BP953/INDEX($BP$5:$BP$2729,MATCH(BR953&amp;"_O",$BM$5:$BM$2729,0),1),"")</f>
        <v/>
      </c>
      <c r="BO953" s="38">
        <v>32605</v>
      </c>
      <c r="BP953" s="3">
        <v>410.7</v>
      </c>
      <c r="BQ953" s="7">
        <f>BP953/BP952</f>
        <v>1.0098352594049669</v>
      </c>
      <c r="BR953" s="4">
        <f>YEAR(BO953)</f>
        <v>1989</v>
      </c>
      <c r="BS953" s="2" t="s">
        <v>6</v>
      </c>
      <c r="BT953" s="12" t="str">
        <f>INDEX($CD$5:$CD$10,MATCH(BS953,$CC$5:$CC$10,0),1)</f>
        <v/>
      </c>
      <c r="BU953" s="12" t="str">
        <f>IF(AND(BT953="Y",BQ953&gt;1),"Y","")</f>
        <v/>
      </c>
      <c r="BV953" s="12" t="str">
        <f>IF(AND(BT953="Y",BQ953&lt;1),"Y","")</f>
        <v/>
      </c>
      <c r="BW953" s="12" t="str">
        <f>IF(BQ953&gt;1,IF(BQ952&gt;1,"Y",""),"")</f>
        <v>Y</v>
      </c>
      <c r="BX953" s="12" t="str">
        <f>IF(BQ953&lt;1,IF(BQ952&lt;1,"Y",""),"")</f>
        <v/>
      </c>
      <c r="BY953" s="2"/>
      <c r="BZ953" s="2"/>
      <c r="CA953" s="2"/>
    </row>
    <row r="954" spans="2:79">
      <c r="B954" s="4" t="str">
        <f>IF(G954=G955,IF(G954&gt;G953,G954&amp;"_O",""),G954&amp;"_C")</f>
        <v/>
      </c>
      <c r="C954" s="14">
        <f ca="1">RANDBETWEEN(0,1000)/1000</f>
        <v>0.63500000000000001</v>
      </c>
      <c r="D954" s="16">
        <f>D953+1</f>
        <v>950</v>
      </c>
      <c r="E954" s="10">
        <f>ROUNDDOWN(D954/52,0)+1</f>
        <v>19</v>
      </c>
      <c r="F954" s="15">
        <f>F953+7</f>
        <v>51270</v>
      </c>
      <c r="G954" s="4">
        <f>YEAR(F954)</f>
        <v>2040</v>
      </c>
      <c r="H954" s="33">
        <v>0.82799999999999996</v>
      </c>
      <c r="I954" s="33">
        <v>0.186</v>
      </c>
      <c r="J954" s="33">
        <v>0.38800000000000001</v>
      </c>
      <c r="K954" s="16" t="str">
        <f>IF(M953&gt;1,"Up","Down")</f>
        <v>Up</v>
      </c>
      <c r="L954" s="16" t="str">
        <f>IF(K954="Up",IF(H954&lt;$BJ$7,"Up","Down"),IF(H954&lt;$BK$7,"Down","Up"))</f>
        <v>Down</v>
      </c>
      <c r="M954" s="17">
        <f>IF(L954="Up",INDEX($AK$5:$AK$1005,MATCH(I954,$AI$5:$AI$1005,0),1),INDEX($AL$5:$AL$1005,MATCH(J954,$AI$5:$AI$1005,0),1))</f>
        <v>0.98350662568569158</v>
      </c>
      <c r="N954" s="16" t="str">
        <f>IF(P953&gt;1,"Up","Down")</f>
        <v>Up</v>
      </c>
      <c r="O954" s="16" t="str">
        <f>IF(N954="Up",IF(H954&lt;$BJ$12,"Up","Down"),IF(H954&lt;$BK$12,"Down","Up"))</f>
        <v>Down</v>
      </c>
      <c r="P954" s="17">
        <f>IF(O954="Up",INDEX($AP$5:$AP$1005,MATCH(I954,$AI$5:$AI$1005,0),1),INDEX($AQ$5:$AQ$1005,MATCH(J954,$AI$5:$AI$1005,0),1))</f>
        <v>0.97997952991292603</v>
      </c>
      <c r="Q954" s="19">
        <f>T953</f>
        <v>84443.18632636049</v>
      </c>
      <c r="R954" s="19">
        <f>INDEX(model!$S$5:$S$35,MATCH(G954,model!$Q$5:$Q$35,0),1)*model!$O$5</f>
        <v>0</v>
      </c>
      <c r="S954" s="19">
        <f>IF(RIGHT(B954,1)="C",T953*INDEX(model!$T$5:$T$35,MATCH(G954,model!$Q$5:$Q$35,0),1),0)</f>
        <v>0</v>
      </c>
      <c r="T954" s="19">
        <f>(Q954+R954-S954)*M954</f>
        <v>83050.433245986933</v>
      </c>
      <c r="U954" s="19">
        <f>X953</f>
        <v>157454.41863017491</v>
      </c>
      <c r="V954" s="19">
        <f>INDEX(model!$S$5:$S$35,MATCH(G954,model!$Q$5:$Q$35,0),1)*model!$O$6</f>
        <v>0</v>
      </c>
      <c r="W954" s="19">
        <f>IF(RIGHT(B954,1)="C",X953*INDEX(model!$T$5:$T$35,MATCH(G954,model!$Q$5:$Q$35,0),1),0)</f>
        <v>0</v>
      </c>
      <c r="X954" s="19">
        <f>(U954+V954-W954)*P954</f>
        <v>154302.10715191189</v>
      </c>
      <c r="Y954" s="19"/>
      <c r="Z954" s="36" t="str">
        <f>K954&amp;L954</f>
        <v>UpDown</v>
      </c>
      <c r="AA954" s="36" t="str">
        <f>N954&amp;O954</f>
        <v>UpDown</v>
      </c>
      <c r="AB954" s="19"/>
      <c r="AC954" s="19"/>
      <c r="AD954" s="19"/>
      <c r="AE954" s="19"/>
      <c r="AI954" s="18">
        <f>ROUND(AI953-0.001,3)</f>
        <v>5.0999999999999997E-2</v>
      </c>
      <c r="AJ954" s="9">
        <f t="array" ref="AJ954">PERCENTILE(IF($BB$5:$BB$2729="Y",$AY$5:$AY$2729),$AI954)</f>
        <v>0.96527470242671509</v>
      </c>
      <c r="AK954" s="9">
        <f t="array" ref="AK954">PERCENTILE(IF($BC$5:$BC$2729="Y",$AY$5:$AY$2729),$AI954)</f>
        <v>1.0012128386909236</v>
      </c>
      <c r="AL954" s="9">
        <f t="array" ref="AL954">PERCENTILE(IF($BD$5:$BD$2729="Y",$AY$5:$AY$2729),$AI954)</f>
        <v>0.95177510376733565</v>
      </c>
      <c r="AM954" s="41" t="str">
        <f>IF(AI954&lt;$BJ$7,"Up","Down")</f>
        <v>Up</v>
      </c>
      <c r="AN954" s="41" t="str">
        <f>IF(AI954&lt;$BK$7,"Down","Up")</f>
        <v>Down</v>
      </c>
      <c r="AO954" s="9">
        <f t="array" ref="AO954">PERCENTILE(IF($BT$5:$BT$2729="Y",$BQ$5:$BQ$2729),$AI954)</f>
        <v>0.95371837074543075</v>
      </c>
      <c r="AP954" s="9">
        <f t="array" ref="AP954">PERCENTILE(IF($BU$5:$BU$2729="Y",$BQ$5:$BQ$2729),$AI954)</f>
        <v>1.0019377800799774</v>
      </c>
      <c r="AQ954" s="9">
        <f t="array" ref="AQ954">PERCENTILE(IF($BV$5:$BV$2729="Y",$BQ$5:$BQ$2729),$AI954)</f>
        <v>0.93494917241967668</v>
      </c>
      <c r="AR954" s="41" t="str">
        <f>IF(AI954&lt;$BJ$12,"Up","Down")</f>
        <v>Up</v>
      </c>
      <c r="AS954" s="41" t="str">
        <f>IF(AI954&lt;$BK$12,"Down","Up")</f>
        <v>Down</v>
      </c>
      <c r="AU954" s="4" t="str">
        <f>IF(AZ954=AZ955,IF(AZ954&gt;AZ953,AZ954&amp;"_O",""),AZ954&amp;"_C")</f>
        <v/>
      </c>
      <c r="AV954" s="7" t="str">
        <f>IF(RIGHT(AU954,1)="C",AX954/INDEX($AX$5:$AX$2729,MATCH(AZ954&amp;"_O",$AU$5:$AU$2729,0),1),"")</f>
        <v/>
      </c>
      <c r="AW954" s="38">
        <v>32213</v>
      </c>
      <c r="AX954" s="37">
        <v>264.94</v>
      </c>
      <c r="AY954" s="7">
        <f>AX954/AX953</f>
        <v>0.99117096894874668</v>
      </c>
      <c r="AZ954" s="4">
        <f>YEAR(AW954)</f>
        <v>1988</v>
      </c>
      <c r="BA954" s="2" t="s">
        <v>6</v>
      </c>
      <c r="BB954" s="12" t="str">
        <f>INDEX($CD$5:$CD$10,MATCH(BA954,$CC$5:$CC$10,0),1)</f>
        <v/>
      </c>
      <c r="BC954" s="12" t="str">
        <f>IF(AND(BB954="Y",AY954&gt;1),"Y","")</f>
        <v/>
      </c>
      <c r="BD954" s="12" t="str">
        <f>IF(AND(BB954="Y",AY954&lt;1),"Y","")</f>
        <v/>
      </c>
      <c r="BE954" s="12" t="str">
        <f>IF(AY954&gt;1,IF(AY953&gt;1,"Y",""),"")</f>
        <v/>
      </c>
      <c r="BF954" s="12" t="str">
        <f>IF(AY954&lt;1,IF(AY953&lt;1,"Y",""),"")</f>
        <v/>
      </c>
      <c r="BG954" s="2"/>
      <c r="BH954" s="2"/>
      <c r="BI954" s="2"/>
      <c r="BJ954" s="2"/>
      <c r="BK954" s="2"/>
      <c r="BL954" s="2"/>
      <c r="BM954" s="4" t="str">
        <f>IF(BR954=BR955,IF(BR954&gt;BR953,BR954&amp;"_O",""),BR954&amp;"_C")</f>
        <v/>
      </c>
      <c r="BN954" s="7" t="str">
        <f>IF(RIGHT(BM954,1)="C",BP954/INDEX($BP$5:$BP$2729,MATCH(BR954&amp;"_O",$BM$5:$BM$2729,0),1),"")</f>
        <v/>
      </c>
      <c r="BO954" s="38">
        <v>32612</v>
      </c>
      <c r="BP954" s="3">
        <v>417.7</v>
      </c>
      <c r="BQ954" s="7">
        <f>BP954/BP953</f>
        <v>1.0170440710981252</v>
      </c>
      <c r="BR954" s="4">
        <f>YEAR(BO954)</f>
        <v>1989</v>
      </c>
      <c r="BS954" s="2" t="s">
        <v>6</v>
      </c>
      <c r="BT954" s="12" t="str">
        <f>INDEX($CD$5:$CD$10,MATCH(BS954,$CC$5:$CC$10,0),1)</f>
        <v/>
      </c>
      <c r="BU954" s="12" t="str">
        <f>IF(AND(BT954="Y",BQ954&gt;1),"Y","")</f>
        <v/>
      </c>
      <c r="BV954" s="12" t="str">
        <f>IF(AND(BT954="Y",BQ954&lt;1),"Y","")</f>
        <v/>
      </c>
      <c r="BW954" s="12" t="str">
        <f>IF(BQ954&gt;1,IF(BQ953&gt;1,"Y",""),"")</f>
        <v>Y</v>
      </c>
      <c r="BX954" s="12" t="str">
        <f>IF(BQ954&lt;1,IF(BQ953&lt;1,"Y",""),"")</f>
        <v/>
      </c>
      <c r="BY954" s="2"/>
      <c r="BZ954" s="2"/>
      <c r="CA954" s="2"/>
    </row>
    <row r="955" spans="2:79">
      <c r="B955" s="4" t="str">
        <f>IF(G955=G956,IF(G955&gt;G954,G955&amp;"_O",""),G955&amp;"_C")</f>
        <v/>
      </c>
      <c r="C955" s="14">
        <f ca="1">RANDBETWEEN(0,1000)/1000</f>
        <v>0.65900000000000003</v>
      </c>
      <c r="D955" s="16">
        <f>D954+1</f>
        <v>951</v>
      </c>
      <c r="E955" s="10">
        <f>ROUNDDOWN(D955/52,0)+1</f>
        <v>19</v>
      </c>
      <c r="F955" s="15">
        <f>F954+7</f>
        <v>51277</v>
      </c>
      <c r="G955" s="4">
        <f>YEAR(F955)</f>
        <v>2040</v>
      </c>
      <c r="H955" s="33">
        <v>0.68600000000000005</v>
      </c>
      <c r="I955" s="33">
        <v>0.29499999999999998</v>
      </c>
      <c r="J955" s="33">
        <v>0.70699999999999996</v>
      </c>
      <c r="K955" s="16" t="str">
        <f>IF(M954&gt;1,"Up","Down")</f>
        <v>Down</v>
      </c>
      <c r="L955" s="16" t="str">
        <f>IF(K955="Up",IF(H955&lt;$BJ$7,"Up","Down"),IF(H955&lt;$BK$7,"Down","Up"))</f>
        <v>Up</v>
      </c>
      <c r="M955" s="17">
        <f>IF(L955="Up",INDEX($AK$5:$AK$1005,MATCH(I955,$AI$5:$AI$1005,0),1),INDEX($AL$5:$AL$1005,MATCH(J955,$AI$5:$AI$1005,0),1))</f>
        <v>1.0072048390074726</v>
      </c>
      <c r="N955" s="16" t="str">
        <f>IF(P954&gt;1,"Up","Down")</f>
        <v>Down</v>
      </c>
      <c r="O955" s="16" t="str">
        <f>IF(N955="Up",IF(H955&lt;$BJ$12,"Up","Down"),IF(H955&lt;$BK$12,"Down","Up"))</f>
        <v>Up</v>
      </c>
      <c r="P955" s="17">
        <f>IF(O955="Up",INDEX($AP$5:$AP$1005,MATCH(I955,$AI$5:$AI$1005,0),1),INDEX($AQ$5:$AQ$1005,MATCH(J955,$AI$5:$AI$1005,0),1))</f>
        <v>1.0096197683596806</v>
      </c>
      <c r="Q955" s="19">
        <f>T954</f>
        <v>83050.433245986933</v>
      </c>
      <c r="R955" s="19">
        <f>INDEX(model!$S$5:$S$35,MATCH(G955,model!$Q$5:$Q$35,0),1)*model!$O$5</f>
        <v>0</v>
      </c>
      <c r="S955" s="19">
        <f>IF(RIGHT(B955,1)="C",T954*INDEX(model!$T$5:$T$35,MATCH(G955,model!$Q$5:$Q$35,0),1),0)</f>
        <v>0</v>
      </c>
      <c r="T955" s="19">
        <f>(Q955+R955-S955)*M955</f>
        <v>83648.798247025115</v>
      </c>
      <c r="U955" s="19">
        <f>X954</f>
        <v>154302.10715191189</v>
      </c>
      <c r="V955" s="19">
        <f>INDEX(model!$S$5:$S$35,MATCH(G955,model!$Q$5:$Q$35,0),1)*model!$O$6</f>
        <v>0</v>
      </c>
      <c r="W955" s="19">
        <f>IF(RIGHT(B955,1)="C",X954*INDEX(model!$T$5:$T$35,MATCH(G955,model!$Q$5:$Q$35,0),1),0)</f>
        <v>0</v>
      </c>
      <c r="X955" s="19">
        <f>(U955+V955-W955)*P955</f>
        <v>155786.45768012389</v>
      </c>
      <c r="Y955" s="19"/>
      <c r="Z955" s="36" t="str">
        <f>K955&amp;L955</f>
        <v>DownUp</v>
      </c>
      <c r="AA955" s="36" t="str">
        <f>N955&amp;O955</f>
        <v>DownUp</v>
      </c>
      <c r="AB955" s="19"/>
      <c r="AC955" s="19"/>
      <c r="AD955" s="19"/>
      <c r="AE955" s="19"/>
      <c r="AI955" s="18">
        <f>ROUND(AI954-0.001,3)</f>
        <v>0.05</v>
      </c>
      <c r="AJ955" s="9">
        <f t="array" ref="AJ955">PERCENTILE(IF($BB$5:$BB$2729="Y",$AY$5:$AY$2729),$AI955)</f>
        <v>0.96493990616363512</v>
      </c>
      <c r="AK955" s="9">
        <f t="array" ref="AK955">PERCENTILE(IF($BC$5:$BC$2729="Y",$AY$5:$AY$2729),$AI955)</f>
        <v>1.0011897031843082</v>
      </c>
      <c r="AL955" s="9">
        <f t="array" ref="AL955">PERCENTILE(IF($BD$5:$BD$2729="Y",$AY$5:$AY$2729),$AI955)</f>
        <v>0.9514537581042255</v>
      </c>
      <c r="AM955" s="41" t="str">
        <f>IF(AI955&lt;$BJ$7,"Up","Down")</f>
        <v>Up</v>
      </c>
      <c r="AN955" s="41" t="str">
        <f>IF(AI955&lt;$BK$7,"Down","Up")</f>
        <v>Down</v>
      </c>
      <c r="AO955" s="9">
        <f t="array" ref="AO955">PERCENTILE(IF($BT$5:$BT$2729="Y",$BQ$5:$BQ$2729),$AI955)</f>
        <v>0.95280404312810241</v>
      </c>
      <c r="AP955" s="9">
        <f t="array" ref="AP955">PERCENTILE(IF($BU$5:$BU$2729="Y",$BQ$5:$BQ$2729),$AI955)</f>
        <v>1.001904263667277</v>
      </c>
      <c r="AQ955" s="9">
        <f t="array" ref="AQ955">PERCENTILE(IF($BV$5:$BV$2729="Y",$BQ$5:$BQ$2729),$AI955)</f>
        <v>0.93482966146506297</v>
      </c>
      <c r="AR955" s="41" t="str">
        <f>IF(AI955&lt;$BJ$12,"Up","Down")</f>
        <v>Up</v>
      </c>
      <c r="AS955" s="41" t="str">
        <f>IF(AI955&lt;$BK$12,"Down","Up")</f>
        <v>Down</v>
      </c>
      <c r="AU955" s="4" t="str">
        <f>IF(AZ955=AZ956,IF(AZ955&gt;AZ954,AZ955&amp;"_O",""),AZ955&amp;"_C")</f>
        <v/>
      </c>
      <c r="AV955" s="7" t="str">
        <f>IF(RIGHT(AU955,1)="C",AX955/INDEX($AX$5:$AX$2729,MATCH(AZ955&amp;"_O",$AU$5:$AU$2729,0),1),"")</f>
        <v/>
      </c>
      <c r="AW955" s="38">
        <v>32220</v>
      </c>
      <c r="AX955" s="37">
        <v>271.12</v>
      </c>
      <c r="AY955" s="7">
        <f>AX955/AX954</f>
        <v>1.0233260360836416</v>
      </c>
      <c r="AZ955" s="4">
        <f>YEAR(AW955)</f>
        <v>1988</v>
      </c>
      <c r="BA955" s="2" t="s">
        <v>6</v>
      </c>
      <c r="BB955" s="12" t="str">
        <f>INDEX($CD$5:$CD$10,MATCH(BA955,$CC$5:$CC$10,0),1)</f>
        <v/>
      </c>
      <c r="BC955" s="12" t="str">
        <f>IF(AND(BB955="Y",AY955&gt;1),"Y","")</f>
        <v/>
      </c>
      <c r="BD955" s="12" t="str">
        <f>IF(AND(BB955="Y",AY955&lt;1),"Y","")</f>
        <v/>
      </c>
      <c r="BE955" s="12" t="str">
        <f>IF(AY955&gt;1,IF(AY954&gt;1,"Y",""),"")</f>
        <v/>
      </c>
      <c r="BF955" s="12" t="str">
        <f>IF(AY955&lt;1,IF(AY954&lt;1,"Y",""),"")</f>
        <v/>
      </c>
      <c r="BG955" s="2"/>
      <c r="BH955" s="2"/>
      <c r="BI955" s="2"/>
      <c r="BJ955" s="2"/>
      <c r="BK955" s="2"/>
      <c r="BL955" s="2"/>
      <c r="BM955" s="4" t="str">
        <f>IF(BR955=BR956,IF(BR955&gt;BR954,BR955&amp;"_O",""),BR955&amp;"_C")</f>
        <v/>
      </c>
      <c r="BN955" s="7" t="str">
        <f>IF(RIGHT(BM955,1)="C",BP955/INDEX($BP$5:$BP$2729,MATCH(BR955&amp;"_O",$BM$5:$BM$2729,0),1),"")</f>
        <v/>
      </c>
      <c r="BO955" s="38">
        <v>32619</v>
      </c>
      <c r="BP955" s="3">
        <v>423.8</v>
      </c>
      <c r="BQ955" s="7">
        <f>BP955/BP954</f>
        <v>1.0146037826191048</v>
      </c>
      <c r="BR955" s="4">
        <f>YEAR(BO955)</f>
        <v>1989</v>
      </c>
      <c r="BS955" s="2" t="s">
        <v>6</v>
      </c>
      <c r="BT955" s="12" t="str">
        <f>INDEX($CD$5:$CD$10,MATCH(BS955,$CC$5:$CC$10,0),1)</f>
        <v/>
      </c>
      <c r="BU955" s="12" t="str">
        <f>IF(AND(BT955="Y",BQ955&gt;1),"Y","")</f>
        <v/>
      </c>
      <c r="BV955" s="12" t="str">
        <f>IF(AND(BT955="Y",BQ955&lt;1),"Y","")</f>
        <v/>
      </c>
      <c r="BW955" s="12" t="str">
        <f>IF(BQ955&gt;1,IF(BQ954&gt;1,"Y",""),"")</f>
        <v>Y</v>
      </c>
      <c r="BX955" s="12" t="str">
        <f>IF(BQ955&lt;1,IF(BQ954&lt;1,"Y",""),"")</f>
        <v/>
      </c>
      <c r="BY955" s="2"/>
      <c r="BZ955" s="2"/>
      <c r="CA955" s="2"/>
    </row>
    <row r="956" spans="2:79">
      <c r="B956" s="4" t="str">
        <f>IF(G956=G957,IF(G956&gt;G955,G956&amp;"_O",""),G956&amp;"_C")</f>
        <v/>
      </c>
      <c r="C956" s="14">
        <f ca="1">RANDBETWEEN(0,1000)/1000</f>
        <v>0.8</v>
      </c>
      <c r="D956" s="16">
        <f>D955+1</f>
        <v>952</v>
      </c>
      <c r="E956" s="10">
        <f>ROUNDDOWN(D956/52,0)+1</f>
        <v>19</v>
      </c>
      <c r="F956" s="15">
        <f>F955+7</f>
        <v>51284</v>
      </c>
      <c r="G956" s="4">
        <f>YEAR(F956)</f>
        <v>2040</v>
      </c>
      <c r="H956" s="33">
        <v>0.56000000000000005</v>
      </c>
      <c r="I956" s="33">
        <v>1.6E-2</v>
      </c>
      <c r="J956" s="33">
        <v>0.41599999999999998</v>
      </c>
      <c r="K956" s="16" t="str">
        <f>IF(M955&gt;1,"Up","Down")</f>
        <v>Up</v>
      </c>
      <c r="L956" s="16" t="str">
        <f>IF(K956="Up",IF(H956&lt;$BJ$7,"Up","Down"),IF(H956&lt;$BK$7,"Down","Up"))</f>
        <v>Down</v>
      </c>
      <c r="M956" s="17">
        <f>IF(L956="Up",INDEX($AK$5:$AK$1005,MATCH(I956,$AI$5:$AI$1005,0),1),INDEX($AL$5:$AL$1005,MATCH(J956,$AI$5:$AI$1005,0),1))</f>
        <v>0.98470241206350329</v>
      </c>
      <c r="N956" s="16" t="str">
        <f>IF(P955&gt;1,"Up","Down")</f>
        <v>Up</v>
      </c>
      <c r="O956" s="16" t="str">
        <f>IF(N956="Up",IF(H956&lt;$BJ$12,"Up","Down"),IF(H956&lt;$BK$12,"Down","Up"))</f>
        <v>Up</v>
      </c>
      <c r="P956" s="17">
        <f>IF(O956="Up",INDEX($AP$5:$AP$1005,MATCH(I956,$AI$5:$AI$1005,0),1),INDEX($AQ$5:$AQ$1005,MATCH(J956,$AI$5:$AI$1005,0),1))</f>
        <v>1.0009474205519058</v>
      </c>
      <c r="Q956" s="19">
        <f>T955</f>
        <v>83648.798247025115</v>
      </c>
      <c r="R956" s="19">
        <f>INDEX(model!$S$5:$S$35,MATCH(G956,model!$Q$5:$Q$35,0),1)*model!$O$5</f>
        <v>0</v>
      </c>
      <c r="S956" s="19">
        <f>IF(RIGHT(B956,1)="C",T955*INDEX(model!$T$5:$T$35,MATCH(G956,model!$Q$5:$Q$35,0),1),0)</f>
        <v>0</v>
      </c>
      <c r="T956" s="19">
        <f>(Q956+R956-S956)*M956</f>
        <v>82369.173400058979</v>
      </c>
      <c r="U956" s="19">
        <f>X955</f>
        <v>155786.45768012389</v>
      </c>
      <c r="V956" s="19">
        <f>INDEX(model!$S$5:$S$35,MATCH(G956,model!$Q$5:$Q$35,0),1)*model!$O$6</f>
        <v>0</v>
      </c>
      <c r="W956" s="19">
        <f>IF(RIGHT(B956,1)="C",X955*INDEX(model!$T$5:$T$35,MATCH(G956,model!$Q$5:$Q$35,0),1),0)</f>
        <v>0</v>
      </c>
      <c r="X956" s="19">
        <f>(U956+V956-W956)*P956</f>
        <v>155934.05297183862</v>
      </c>
      <c r="Y956" s="19"/>
      <c r="Z956" s="36" t="str">
        <f>K956&amp;L956</f>
        <v>UpDown</v>
      </c>
      <c r="AA956" s="36" t="str">
        <f>N956&amp;O956</f>
        <v>UpUp</v>
      </c>
      <c r="AB956" s="19"/>
      <c r="AC956" s="19"/>
      <c r="AD956" s="19"/>
      <c r="AE956" s="19"/>
      <c r="AI956" s="18">
        <f>ROUND(AI955-0.001,3)</f>
        <v>4.9000000000000002E-2</v>
      </c>
      <c r="AJ956" s="9">
        <f t="array" ref="AJ956">PERCENTILE(IF($BB$5:$BB$2729="Y",$AY$5:$AY$2729),$AI956)</f>
        <v>0.96415329352109358</v>
      </c>
      <c r="AK956" s="9">
        <f t="array" ref="AK956">PERCENTILE(IF($BC$5:$BC$2729="Y",$AY$5:$AY$2729),$AI956)</f>
        <v>1.0011201539058205</v>
      </c>
      <c r="AL956" s="9">
        <f t="array" ref="AL956">PERCENTILE(IF($BD$5:$BD$2729="Y",$AY$5:$AY$2729),$AI956)</f>
        <v>0.95112064579683409</v>
      </c>
      <c r="AM956" s="41" t="str">
        <f>IF(AI956&lt;$BJ$7,"Up","Down")</f>
        <v>Up</v>
      </c>
      <c r="AN956" s="41" t="str">
        <f>IF(AI956&lt;$BK$7,"Down","Up")</f>
        <v>Down</v>
      </c>
      <c r="AO956" s="9">
        <f t="array" ref="AO956">PERCENTILE(IF($BT$5:$BT$2729="Y",$BQ$5:$BQ$2729),$AI956)</f>
        <v>0.95239639825832223</v>
      </c>
      <c r="AP956" s="9">
        <f t="array" ref="AP956">PERCENTILE(IF($BU$5:$BU$2729="Y",$BQ$5:$BQ$2729),$AI956)</f>
        <v>1.0018755299332247</v>
      </c>
      <c r="AQ956" s="9">
        <f t="array" ref="AQ956">PERCENTILE(IF($BV$5:$BV$2729="Y",$BQ$5:$BQ$2729),$AI956)</f>
        <v>0.9347846681723827</v>
      </c>
      <c r="AR956" s="41" t="str">
        <f>IF(AI956&lt;$BJ$12,"Up","Down")</f>
        <v>Up</v>
      </c>
      <c r="AS956" s="41" t="str">
        <f>IF(AI956&lt;$BK$12,"Down","Up")</f>
        <v>Down</v>
      </c>
      <c r="AU956" s="4" t="str">
        <f>IF(AZ956=AZ957,IF(AZ956&gt;AZ955,AZ956&amp;"_O",""),AZ956&amp;"_C")</f>
        <v/>
      </c>
      <c r="AV956" s="7" t="str">
        <f>IF(RIGHT(AU956,1)="C",AX956/INDEX($AX$5:$AX$2729,MATCH(AZ956&amp;"_O",$AU$5:$AU$2729,0),1),"")</f>
        <v/>
      </c>
      <c r="AW956" s="38">
        <v>32227</v>
      </c>
      <c r="AX956" s="37">
        <v>258.51</v>
      </c>
      <c r="AY956" s="7">
        <f>AX956/AX955</f>
        <v>0.95348922986131601</v>
      </c>
      <c r="AZ956" s="4">
        <f>YEAR(AW956)</f>
        <v>1988</v>
      </c>
      <c r="BA956" s="2" t="s">
        <v>6</v>
      </c>
      <c r="BB956" s="12" t="str">
        <f>INDEX($CD$5:$CD$10,MATCH(BA956,$CC$5:$CC$10,0),1)</f>
        <v/>
      </c>
      <c r="BC956" s="12" t="str">
        <f>IF(AND(BB956="Y",AY956&gt;1),"Y","")</f>
        <v/>
      </c>
      <c r="BD956" s="12" t="str">
        <f>IF(AND(BB956="Y",AY956&lt;1),"Y","")</f>
        <v/>
      </c>
      <c r="BE956" s="12" t="str">
        <f>IF(AY956&gt;1,IF(AY955&gt;1,"Y",""),"")</f>
        <v/>
      </c>
      <c r="BF956" s="12" t="str">
        <f>IF(AY956&lt;1,IF(AY955&lt;1,"Y",""),"")</f>
        <v/>
      </c>
      <c r="BG956" s="2"/>
      <c r="BH956" s="2"/>
      <c r="BI956" s="2"/>
      <c r="BJ956" s="2"/>
      <c r="BK956" s="2"/>
      <c r="BL956" s="2"/>
      <c r="BM956" s="4" t="str">
        <f>IF(BR956=BR957,IF(BR956&gt;BR955,BR956&amp;"_O",""),BR956&amp;"_C")</f>
        <v/>
      </c>
      <c r="BN956" s="7" t="str">
        <f>IF(RIGHT(BM956,1)="C",BP956/INDEX($BP$5:$BP$2729,MATCH(BR956&amp;"_O",$BM$5:$BM$2729,0),1),"")</f>
        <v/>
      </c>
      <c r="BO956" s="38">
        <v>32626</v>
      </c>
      <c r="BP956" s="3">
        <v>427.6</v>
      </c>
      <c r="BQ956" s="7">
        <f>BP956/BP955</f>
        <v>1.0089664936290703</v>
      </c>
      <c r="BR956" s="4">
        <f>YEAR(BO956)</f>
        <v>1989</v>
      </c>
      <c r="BS956" s="2" t="s">
        <v>6</v>
      </c>
      <c r="BT956" s="12" t="str">
        <f>INDEX($CD$5:$CD$10,MATCH(BS956,$CC$5:$CC$10,0),1)</f>
        <v/>
      </c>
      <c r="BU956" s="12" t="str">
        <f>IF(AND(BT956="Y",BQ956&gt;1),"Y","")</f>
        <v/>
      </c>
      <c r="BV956" s="12" t="str">
        <f>IF(AND(BT956="Y",BQ956&lt;1),"Y","")</f>
        <v/>
      </c>
      <c r="BW956" s="12" t="str">
        <f>IF(BQ956&gt;1,IF(BQ955&gt;1,"Y",""),"")</f>
        <v>Y</v>
      </c>
      <c r="BX956" s="12" t="str">
        <f>IF(BQ956&lt;1,IF(BQ955&lt;1,"Y",""),"")</f>
        <v/>
      </c>
      <c r="BY956" s="2"/>
      <c r="BZ956" s="2"/>
      <c r="CA956" s="2"/>
    </row>
    <row r="957" spans="2:79">
      <c r="B957" s="4" t="str">
        <f>IF(G957=G958,IF(G957&gt;G956,G957&amp;"_O",""),G957&amp;"_C")</f>
        <v/>
      </c>
      <c r="C957" s="14">
        <f ca="1">RANDBETWEEN(0,1000)/1000</f>
        <v>0.56200000000000006</v>
      </c>
      <c r="D957" s="16">
        <f>D956+1</f>
        <v>953</v>
      </c>
      <c r="E957" s="10">
        <f>ROUNDDOWN(D957/52,0)+1</f>
        <v>19</v>
      </c>
      <c r="F957" s="15">
        <f>F956+7</f>
        <v>51291</v>
      </c>
      <c r="G957" s="4">
        <f>YEAR(F957)</f>
        <v>2040</v>
      </c>
      <c r="H957" s="33">
        <v>0.68799999999999994</v>
      </c>
      <c r="I957" s="33">
        <v>0.94199999999999995</v>
      </c>
      <c r="J957" s="33">
        <v>0.78500000000000003</v>
      </c>
      <c r="K957" s="16" t="str">
        <f>IF(M956&gt;1,"Up","Down")</f>
        <v>Down</v>
      </c>
      <c r="L957" s="16" t="str">
        <f>IF(K957="Up",IF(H957&lt;$BJ$7,"Up","Down"),IF(H957&lt;$BK$7,"Down","Up"))</f>
        <v>Up</v>
      </c>
      <c r="M957" s="17">
        <f>IF(L957="Up",INDEX($AK$5:$AK$1005,MATCH(I957,$AI$5:$AI$1005,0),1),INDEX($AL$5:$AL$1005,MATCH(J957,$AI$5:$AI$1005,0),1))</f>
        <v>1.0411142587882694</v>
      </c>
      <c r="N957" s="16" t="str">
        <f>IF(P956&gt;1,"Up","Down")</f>
        <v>Up</v>
      </c>
      <c r="O957" s="16" t="str">
        <f>IF(N957="Up",IF(H957&lt;$BJ$12,"Up","Down"),IF(H957&lt;$BK$12,"Down","Up"))</f>
        <v>Down</v>
      </c>
      <c r="P957" s="17">
        <f>IF(O957="Up",INDEX($AP$5:$AP$1005,MATCH(I957,$AI$5:$AI$1005,0),1),INDEX($AQ$5:$AQ$1005,MATCH(J957,$AI$5:$AI$1005,0),1))</f>
        <v>0.994834179407597</v>
      </c>
      <c r="Q957" s="19">
        <f>T956</f>
        <v>82369.173400058979</v>
      </c>
      <c r="R957" s="19">
        <f>INDEX(model!$S$5:$S$35,MATCH(G957,model!$Q$5:$Q$35,0),1)*model!$O$5</f>
        <v>0</v>
      </c>
      <c r="S957" s="19">
        <f>IF(RIGHT(B957,1)="C",T956*INDEX(model!$T$5:$T$35,MATCH(G957,model!$Q$5:$Q$35,0),1),0)</f>
        <v>0</v>
      </c>
      <c r="T957" s="19">
        <f>(Q957+R957-S957)*M957</f>
        <v>85755.720911404831</v>
      </c>
      <c r="U957" s="19">
        <f>X956</f>
        <v>155934.05297183862</v>
      </c>
      <c r="V957" s="19">
        <f>INDEX(model!$S$5:$S$35,MATCH(G957,model!$Q$5:$Q$35,0),1)*model!$O$6</f>
        <v>0</v>
      </c>
      <c r="W957" s="19">
        <f>IF(RIGHT(B957,1)="C",X956*INDEX(model!$T$5:$T$35,MATCH(G957,model!$Q$5:$Q$35,0),1),0)</f>
        <v>0</v>
      </c>
      <c r="X957" s="19">
        <f>(U957+V957-W957)*P957</f>
        <v>155128.52562993983</v>
      </c>
      <c r="Y957" s="19"/>
      <c r="Z957" s="36" t="str">
        <f>K957&amp;L957</f>
        <v>DownUp</v>
      </c>
      <c r="AA957" s="36" t="str">
        <f>N957&amp;O957</f>
        <v>UpDown</v>
      </c>
      <c r="AB957" s="19"/>
      <c r="AC957" s="19"/>
      <c r="AD957" s="19"/>
      <c r="AE957" s="19"/>
      <c r="AI957" s="18">
        <f>ROUND(AI956-0.001,3)</f>
        <v>4.8000000000000001E-2</v>
      </c>
      <c r="AJ957" s="9">
        <f t="array" ref="AJ957">PERCENTILE(IF($BB$5:$BB$2729="Y",$AY$5:$AY$2729),$AI957)</f>
        <v>0.96365308849748932</v>
      </c>
      <c r="AK957" s="9">
        <f t="array" ref="AK957">PERCENTILE(IF($BC$5:$BC$2729="Y",$AY$5:$AY$2729),$AI957)</f>
        <v>1.0010670082397104</v>
      </c>
      <c r="AL957" s="9">
        <f t="array" ref="AL957">PERCENTILE(IF($BD$5:$BD$2729="Y",$AY$5:$AY$2729),$AI957)</f>
        <v>0.95084600789658158</v>
      </c>
      <c r="AM957" s="41" t="str">
        <f>IF(AI957&lt;$BJ$7,"Up","Down")</f>
        <v>Up</v>
      </c>
      <c r="AN957" s="41" t="str">
        <f>IF(AI957&lt;$BK$7,"Down","Up")</f>
        <v>Down</v>
      </c>
      <c r="AO957" s="9">
        <f t="array" ref="AO957">PERCENTILE(IF($BT$5:$BT$2729="Y",$BQ$5:$BQ$2729),$AI957)</f>
        <v>0.95143738849278148</v>
      </c>
      <c r="AP957" s="9">
        <f t="array" ref="AP957">PERCENTILE(IF($BU$5:$BU$2729="Y",$BQ$5:$BQ$2729),$AI957)</f>
        <v>1.0018337621214257</v>
      </c>
      <c r="AQ957" s="9">
        <f t="array" ref="AQ957">PERCENTILE(IF($BV$5:$BV$2729="Y",$BQ$5:$BQ$2729),$AI957)</f>
        <v>0.9346445688855135</v>
      </c>
      <c r="AR957" s="41" t="str">
        <f>IF(AI957&lt;$BJ$12,"Up","Down")</f>
        <v>Up</v>
      </c>
      <c r="AS957" s="41" t="str">
        <f>IF(AI957&lt;$BK$12,"Down","Up")</f>
        <v>Down</v>
      </c>
      <c r="AU957" s="4" t="str">
        <f>IF(AZ957=AZ958,IF(AZ957&gt;AZ956,AZ957&amp;"_O",""),AZ957&amp;"_C")</f>
        <v/>
      </c>
      <c r="AV957" s="7" t="str">
        <f>IF(RIGHT(AU957,1)="C",AX957/INDEX($AX$5:$AX$2729,MATCH(AZ957&amp;"_O",$AU$5:$AU$2729,0),1),"")</f>
        <v/>
      </c>
      <c r="AW957" s="38">
        <v>32233</v>
      </c>
      <c r="AX957" s="37">
        <v>258.89</v>
      </c>
      <c r="AY957" s="7">
        <f>AX957/AX956</f>
        <v>1.0014699624772736</v>
      </c>
      <c r="AZ957" s="4">
        <f>YEAR(AW957)</f>
        <v>1988</v>
      </c>
      <c r="BA957" s="2" t="s">
        <v>6</v>
      </c>
      <c r="BB957" s="12" t="str">
        <f>INDEX($CD$5:$CD$10,MATCH(BA957,$CC$5:$CC$10,0),1)</f>
        <v/>
      </c>
      <c r="BC957" s="12" t="str">
        <f>IF(AND(BB957="Y",AY957&gt;1),"Y","")</f>
        <v/>
      </c>
      <c r="BD957" s="12" t="str">
        <f>IF(AND(BB957="Y",AY957&lt;1),"Y","")</f>
        <v/>
      </c>
      <c r="BE957" s="12" t="str">
        <f>IF(AY957&gt;1,IF(AY956&gt;1,"Y",""),"")</f>
        <v/>
      </c>
      <c r="BF957" s="12" t="str">
        <f>IF(AY957&lt;1,IF(AY956&lt;1,"Y",""),"")</f>
        <v/>
      </c>
      <c r="BG957" s="2"/>
      <c r="BH957" s="2"/>
      <c r="BI957" s="2"/>
      <c r="BJ957" s="2"/>
      <c r="BK957" s="2"/>
      <c r="BL957" s="2"/>
      <c r="BM957" s="4" t="str">
        <f>IF(BR957=BR958,IF(BR957&gt;BR956,BR957&amp;"_O",""),BR957&amp;"_C")</f>
        <v/>
      </c>
      <c r="BN957" s="7" t="str">
        <f>IF(RIGHT(BM957,1)="C",BP957/INDEX($BP$5:$BP$2729,MATCH(BR957&amp;"_O",$BM$5:$BM$2729,0),1),"")</f>
        <v/>
      </c>
      <c r="BO957" s="38">
        <v>32633</v>
      </c>
      <c r="BP957" s="3">
        <v>430.7</v>
      </c>
      <c r="BQ957" s="7">
        <f>BP957/BP956</f>
        <v>1.0072497661365762</v>
      </c>
      <c r="BR957" s="4">
        <f>YEAR(BO957)</f>
        <v>1989</v>
      </c>
      <c r="BS957" s="2" t="s">
        <v>6</v>
      </c>
      <c r="BT957" s="12" t="str">
        <f>INDEX($CD$5:$CD$10,MATCH(BS957,$CC$5:$CC$10,0),1)</f>
        <v/>
      </c>
      <c r="BU957" s="12" t="str">
        <f>IF(AND(BT957="Y",BQ957&gt;1),"Y","")</f>
        <v/>
      </c>
      <c r="BV957" s="12" t="str">
        <f>IF(AND(BT957="Y",BQ957&lt;1),"Y","")</f>
        <v/>
      </c>
      <c r="BW957" s="12" t="str">
        <f>IF(BQ957&gt;1,IF(BQ956&gt;1,"Y",""),"")</f>
        <v>Y</v>
      </c>
      <c r="BX957" s="12" t="str">
        <f>IF(BQ957&lt;1,IF(BQ956&lt;1,"Y",""),"")</f>
        <v/>
      </c>
      <c r="BY957" s="2"/>
      <c r="BZ957" s="2"/>
      <c r="CA957" s="2"/>
    </row>
    <row r="958" spans="2:79">
      <c r="B958" s="4" t="str">
        <f>IF(G958=G959,IF(G958&gt;G957,G958&amp;"_O",""),G958&amp;"_C")</f>
        <v/>
      </c>
      <c r="C958" s="14">
        <f ca="1">RANDBETWEEN(0,1000)/1000</f>
        <v>0.189</v>
      </c>
      <c r="D958" s="16">
        <f>D957+1</f>
        <v>954</v>
      </c>
      <c r="E958" s="10">
        <f>ROUNDDOWN(D958/52,0)+1</f>
        <v>19</v>
      </c>
      <c r="F958" s="15">
        <f>F957+7</f>
        <v>51298</v>
      </c>
      <c r="G958" s="4">
        <f>YEAR(F958)</f>
        <v>2040</v>
      </c>
      <c r="H958" s="33">
        <v>0.92900000000000005</v>
      </c>
      <c r="I958" s="33">
        <v>0.105</v>
      </c>
      <c r="J958" s="33">
        <v>0.63900000000000001</v>
      </c>
      <c r="K958" s="16" t="str">
        <f>IF(M957&gt;1,"Up","Down")</f>
        <v>Up</v>
      </c>
      <c r="L958" s="16" t="str">
        <f>IF(K958="Up",IF(H958&lt;$BJ$7,"Up","Down"),IF(H958&lt;$BK$7,"Down","Up"))</f>
        <v>Down</v>
      </c>
      <c r="M958" s="17">
        <f>IF(L958="Up",INDEX($AK$5:$AK$1005,MATCH(I958,$AI$5:$AI$1005,0),1),INDEX($AL$5:$AL$1005,MATCH(J958,$AI$5:$AI$1005,0),1))</f>
        <v>0.99142646693137593</v>
      </c>
      <c r="N958" s="16" t="str">
        <f>IF(P957&gt;1,"Up","Down")</f>
        <v>Down</v>
      </c>
      <c r="O958" s="16" t="str">
        <f>IF(N958="Up",IF(H958&lt;$BJ$12,"Up","Down"),IF(H958&lt;$BK$12,"Down","Up"))</f>
        <v>Up</v>
      </c>
      <c r="P958" s="17">
        <f>IF(O958="Up",INDEX($AP$5:$AP$1005,MATCH(I958,$AI$5:$AI$1005,0),1),INDEX($AQ$5:$AQ$1005,MATCH(J958,$AI$5:$AI$1005,0),1))</f>
        <v>1.0035223105227669</v>
      </c>
      <c r="Q958" s="19">
        <f>T957</f>
        <v>85755.720911404831</v>
      </c>
      <c r="R958" s="19">
        <f>INDEX(model!$S$5:$S$35,MATCH(G958,model!$Q$5:$Q$35,0),1)*model!$O$5</f>
        <v>0</v>
      </c>
      <c r="S958" s="19">
        <f>IF(RIGHT(B958,1)="C",T957*INDEX(model!$T$5:$T$35,MATCH(G958,model!$Q$5:$Q$35,0),1),0)</f>
        <v>0</v>
      </c>
      <c r="T958" s="19">
        <f>(Q958+R958-S958)*M958</f>
        <v>85020.491402347208</v>
      </c>
      <c r="U958" s="19">
        <f>X957</f>
        <v>155128.52562993983</v>
      </c>
      <c r="V958" s="19">
        <f>INDEX(model!$S$5:$S$35,MATCH(G958,model!$Q$5:$Q$35,0),1)*model!$O$6</f>
        <v>0</v>
      </c>
      <c r="W958" s="19">
        <f>IF(RIGHT(B958,1)="C",X957*INDEX(model!$T$5:$T$35,MATCH(G958,model!$Q$5:$Q$35,0),1),0)</f>
        <v>0</v>
      </c>
      <c r="X958" s="19">
        <f>(U958+V958-W958)*P958</f>
        <v>155674.93646814747</v>
      </c>
      <c r="Y958" s="19"/>
      <c r="Z958" s="36" t="str">
        <f>K958&amp;L958</f>
        <v>UpDown</v>
      </c>
      <c r="AA958" s="36" t="str">
        <f>N958&amp;O958</f>
        <v>DownUp</v>
      </c>
      <c r="AB958" s="19"/>
      <c r="AC958" s="19"/>
      <c r="AD958" s="19"/>
      <c r="AE958" s="19"/>
      <c r="AI958" s="18">
        <f>ROUND(AI957-0.001,3)</f>
        <v>4.7E-2</v>
      </c>
      <c r="AJ958" s="9">
        <f t="array" ref="AJ958">PERCENTILE(IF($BB$5:$BB$2729="Y",$AY$5:$AY$2729),$AI958)</f>
        <v>0.96316858051617515</v>
      </c>
      <c r="AK958" s="9">
        <f t="array" ref="AK958">PERCENTILE(IF($BC$5:$BC$2729="Y",$AY$5:$AY$2729),$AI958)</f>
        <v>1.0010596813299177</v>
      </c>
      <c r="AL958" s="9">
        <f t="array" ref="AL958">PERCENTILE(IF($BD$5:$BD$2729="Y",$AY$5:$AY$2729),$AI958)</f>
        <v>0.95057657485253777</v>
      </c>
      <c r="AM958" s="41" t="str">
        <f>IF(AI958&lt;$BJ$7,"Up","Down")</f>
        <v>Up</v>
      </c>
      <c r="AN958" s="41" t="str">
        <f>IF(AI958&lt;$BK$7,"Down","Up")</f>
        <v>Down</v>
      </c>
      <c r="AO958" s="9">
        <f t="array" ref="AO958">PERCENTILE(IF($BT$5:$BT$2729="Y",$BQ$5:$BQ$2729),$AI958)</f>
        <v>0.9508620489680264</v>
      </c>
      <c r="AP958" s="9">
        <f t="array" ref="AP958">PERCENTILE(IF($BU$5:$BU$2729="Y",$BQ$5:$BQ$2729),$AI958)</f>
        <v>1.0018193227809502</v>
      </c>
      <c r="AQ958" s="9">
        <f t="array" ref="AQ958">PERCENTILE(IF($BV$5:$BV$2729="Y",$BQ$5:$BQ$2729),$AI958)</f>
        <v>0.93417618004024872</v>
      </c>
      <c r="AR958" s="41" t="str">
        <f>IF(AI958&lt;$BJ$12,"Up","Down")</f>
        <v>Up</v>
      </c>
      <c r="AS958" s="41" t="str">
        <f>IF(AI958&lt;$BK$12,"Down","Up")</f>
        <v>Down</v>
      </c>
      <c r="AU958" s="4" t="str">
        <f>IF(AZ958=AZ959,IF(AZ958&gt;AZ957,AZ958&amp;"_O",""),AZ958&amp;"_C")</f>
        <v/>
      </c>
      <c r="AV958" s="7" t="str">
        <f>IF(RIGHT(AU958,1)="C",AX958/INDEX($AX$5:$AX$2729,MATCH(AZ958&amp;"_O",$AU$5:$AU$2729,0),1),"")</f>
        <v/>
      </c>
      <c r="AW958" s="38">
        <v>32241</v>
      </c>
      <c r="AX958" s="37">
        <v>269.43</v>
      </c>
      <c r="AY958" s="7">
        <f>AX958/AX957</f>
        <v>1.0407122716211519</v>
      </c>
      <c r="AZ958" s="4">
        <f>YEAR(AW958)</f>
        <v>1988</v>
      </c>
      <c r="BA958" s="2" t="s">
        <v>6</v>
      </c>
      <c r="BB958" s="12" t="str">
        <f>INDEX($CD$5:$CD$10,MATCH(BA958,$CC$5:$CC$10,0),1)</f>
        <v/>
      </c>
      <c r="BC958" s="12" t="str">
        <f>IF(AND(BB958="Y",AY958&gt;1),"Y","")</f>
        <v/>
      </c>
      <c r="BD958" s="12" t="str">
        <f>IF(AND(BB958="Y",AY958&lt;1),"Y","")</f>
        <v/>
      </c>
      <c r="BE958" s="12" t="str">
        <f>IF(AY958&gt;1,IF(AY957&gt;1,"Y",""),"")</f>
        <v>Y</v>
      </c>
      <c r="BF958" s="12" t="str">
        <f>IF(AY958&lt;1,IF(AY957&lt;1,"Y",""),"")</f>
        <v/>
      </c>
      <c r="BG958" s="2"/>
      <c r="BH958" s="2"/>
      <c r="BI958" s="2"/>
      <c r="BJ958" s="2"/>
      <c r="BK958" s="2"/>
      <c r="BL958" s="2"/>
      <c r="BM958" s="4" t="str">
        <f>IF(BR958=BR959,IF(BR958&gt;BR957,BR958&amp;"_O",""),BR958&amp;"_C")</f>
        <v/>
      </c>
      <c r="BN958" s="7" t="str">
        <f>IF(RIGHT(BM958,1)="C",BP958/INDEX($BP$5:$BP$2729,MATCH(BR958&amp;"_O",$BM$5:$BM$2729,0),1),"")</f>
        <v/>
      </c>
      <c r="BO958" s="38">
        <v>32640</v>
      </c>
      <c r="BP958" s="3">
        <v>434.8</v>
      </c>
      <c r="BQ958" s="7">
        <f>BP958/BP957</f>
        <v>1.0095193870443464</v>
      </c>
      <c r="BR958" s="4">
        <f>YEAR(BO958)</f>
        <v>1989</v>
      </c>
      <c r="BS958" s="2" t="s">
        <v>6</v>
      </c>
      <c r="BT958" s="12" t="str">
        <f>INDEX($CD$5:$CD$10,MATCH(BS958,$CC$5:$CC$10,0),1)</f>
        <v/>
      </c>
      <c r="BU958" s="12" t="str">
        <f>IF(AND(BT958="Y",BQ958&gt;1),"Y","")</f>
        <v/>
      </c>
      <c r="BV958" s="12" t="str">
        <f>IF(AND(BT958="Y",BQ958&lt;1),"Y","")</f>
        <v/>
      </c>
      <c r="BW958" s="12" t="str">
        <f>IF(BQ958&gt;1,IF(BQ957&gt;1,"Y",""),"")</f>
        <v>Y</v>
      </c>
      <c r="BX958" s="12" t="str">
        <f>IF(BQ958&lt;1,IF(BQ957&lt;1,"Y",""),"")</f>
        <v/>
      </c>
      <c r="BY958" s="2"/>
      <c r="BZ958" s="2"/>
      <c r="CA958" s="2"/>
    </row>
    <row r="959" spans="2:79">
      <c r="B959" s="4" t="str">
        <f>IF(G959=G960,IF(G959&gt;G958,G959&amp;"_O",""),G959&amp;"_C")</f>
        <v/>
      </c>
      <c r="C959" s="14">
        <f ca="1">RANDBETWEEN(0,1000)/1000</f>
        <v>0.51200000000000001</v>
      </c>
      <c r="D959" s="16">
        <f>D958+1</f>
        <v>955</v>
      </c>
      <c r="E959" s="10">
        <f>ROUNDDOWN(D959/52,0)+1</f>
        <v>19</v>
      </c>
      <c r="F959" s="15">
        <f>F958+7</f>
        <v>51305</v>
      </c>
      <c r="G959" s="4">
        <f>YEAR(F959)</f>
        <v>2040</v>
      </c>
      <c r="H959" s="33">
        <v>0.92</v>
      </c>
      <c r="I959" s="33">
        <v>0.218</v>
      </c>
      <c r="J959" s="33">
        <v>0.108</v>
      </c>
      <c r="K959" s="16" t="str">
        <f>IF(M958&gt;1,"Up","Down")</f>
        <v>Down</v>
      </c>
      <c r="L959" s="16" t="str">
        <f>IF(K959="Up",IF(H959&lt;$BJ$7,"Up","Down"),IF(H959&lt;$BK$7,"Down","Up"))</f>
        <v>Up</v>
      </c>
      <c r="M959" s="17">
        <f>IF(L959="Up",INDEX($AK$5:$AK$1005,MATCH(I959,$AI$5:$AI$1005,0),1),INDEX($AL$5:$AL$1005,MATCH(J959,$AI$5:$AI$1005,0),1))</f>
        <v>1.0053959480849557</v>
      </c>
      <c r="N959" s="16" t="str">
        <f>IF(P958&gt;1,"Up","Down")</f>
        <v>Up</v>
      </c>
      <c r="O959" s="16" t="str">
        <f>IF(N959="Up",IF(H959&lt;$BJ$12,"Up","Down"),IF(H959&lt;$BK$12,"Down","Up"))</f>
        <v>Down</v>
      </c>
      <c r="P959" s="17">
        <f>IF(O959="Up",INDEX($AP$5:$AP$1005,MATCH(I959,$AI$5:$AI$1005,0),1),INDEX($AQ$5:$AQ$1005,MATCH(J959,$AI$5:$AI$1005,0),1))</f>
        <v>0.95097139444922207</v>
      </c>
      <c r="Q959" s="19">
        <f>T958</f>
        <v>85020.491402347208</v>
      </c>
      <c r="R959" s="19">
        <f>INDEX(model!$S$5:$S$35,MATCH(G959,model!$Q$5:$Q$35,0),1)*model!$O$5</f>
        <v>0</v>
      </c>
      <c r="S959" s="19">
        <f>IF(RIGHT(B959,1)="C",T958*INDEX(model!$T$5:$T$35,MATCH(G959,model!$Q$5:$Q$35,0),1),0)</f>
        <v>0</v>
      </c>
      <c r="T959" s="19">
        <f>(Q959+R959-S959)*M959</f>
        <v>85479.257560111699</v>
      </c>
      <c r="U959" s="19">
        <f>X958</f>
        <v>155674.93646814747</v>
      </c>
      <c r="V959" s="19">
        <f>INDEX(model!$S$5:$S$35,MATCH(G959,model!$Q$5:$Q$35,0),1)*model!$O$6</f>
        <v>0</v>
      </c>
      <c r="W959" s="19">
        <f>IF(RIGHT(B959,1)="C",X958*INDEX(model!$T$5:$T$35,MATCH(G959,model!$Q$5:$Q$35,0),1),0)</f>
        <v>0</v>
      </c>
      <c r="X959" s="19">
        <f>(U959+V959-W959)*P959</f>
        <v>148042.41141390827</v>
      </c>
      <c r="Y959" s="19"/>
      <c r="Z959" s="36" t="str">
        <f>K959&amp;L959</f>
        <v>DownUp</v>
      </c>
      <c r="AA959" s="36" t="str">
        <f>N959&amp;O959</f>
        <v>UpDown</v>
      </c>
      <c r="AB959" s="19"/>
      <c r="AC959" s="19"/>
      <c r="AD959" s="19"/>
      <c r="AE959" s="19"/>
      <c r="AI959" s="18">
        <f>ROUND(AI958-0.001,3)</f>
        <v>4.5999999999999999E-2</v>
      </c>
      <c r="AJ959" s="9">
        <f t="array" ref="AJ959">PERCENTILE(IF($BB$5:$BB$2729="Y",$AY$5:$AY$2729),$AI959)</f>
        <v>0.96289786941274591</v>
      </c>
      <c r="AK959" s="9">
        <f t="array" ref="AK959">PERCENTILE(IF($BC$5:$BC$2729="Y",$AY$5:$AY$2729),$AI959)</f>
        <v>1.0010576579531141</v>
      </c>
      <c r="AL959" s="9">
        <f t="array" ref="AL959">PERCENTILE(IF($BD$5:$BD$2729="Y",$AY$5:$AY$2729),$AI959)</f>
        <v>0.95025155239168602</v>
      </c>
      <c r="AM959" s="41" t="str">
        <f>IF(AI959&lt;$BJ$7,"Up","Down")</f>
        <v>Up</v>
      </c>
      <c r="AN959" s="41" t="str">
        <f>IF(AI959&lt;$BK$7,"Down","Up")</f>
        <v>Down</v>
      </c>
      <c r="AO959" s="9">
        <f t="array" ref="AO959">PERCENTILE(IF($BT$5:$BT$2729="Y",$BQ$5:$BQ$2729),$AI959)</f>
        <v>0.95072617780608426</v>
      </c>
      <c r="AP959" s="9">
        <f t="array" ref="AP959">PERCENTILE(IF($BU$5:$BU$2729="Y",$BQ$5:$BQ$2729),$AI959)</f>
        <v>1.0017592834233005</v>
      </c>
      <c r="AQ959" s="9">
        <f t="array" ref="AQ959">PERCENTILE(IF($BV$5:$BV$2729="Y",$BQ$5:$BQ$2729),$AI959)</f>
        <v>0.93367582397850102</v>
      </c>
      <c r="AR959" s="41" t="str">
        <f>IF(AI959&lt;$BJ$12,"Up","Down")</f>
        <v>Up</v>
      </c>
      <c r="AS959" s="41" t="str">
        <f>IF(AI959&lt;$BK$12,"Down","Up")</f>
        <v>Down</v>
      </c>
      <c r="AU959" s="4" t="str">
        <f>IF(AZ959=AZ960,IF(AZ959&gt;AZ958,AZ959&amp;"_O",""),AZ959&amp;"_C")</f>
        <v/>
      </c>
      <c r="AV959" s="7" t="str">
        <f>IF(RIGHT(AU959,1)="C",AX959/INDEX($AX$5:$AX$2729,MATCH(AZ959&amp;"_O",$AU$5:$AU$2729,0),1),"")</f>
        <v/>
      </c>
      <c r="AW959" s="38">
        <v>32248</v>
      </c>
      <c r="AX959" s="37">
        <v>259.77</v>
      </c>
      <c r="AY959" s="7">
        <f>AX959/AX958</f>
        <v>0.96414653156664054</v>
      </c>
      <c r="AZ959" s="4">
        <f>YEAR(AW959)</f>
        <v>1988</v>
      </c>
      <c r="BA959" s="2" t="s">
        <v>6</v>
      </c>
      <c r="BB959" s="12" t="str">
        <f>INDEX($CD$5:$CD$10,MATCH(BA959,$CC$5:$CC$10,0),1)</f>
        <v/>
      </c>
      <c r="BC959" s="12" t="str">
        <f>IF(AND(BB959="Y",AY959&gt;1),"Y","")</f>
        <v/>
      </c>
      <c r="BD959" s="12" t="str">
        <f>IF(AND(BB959="Y",AY959&lt;1),"Y","")</f>
        <v/>
      </c>
      <c r="BE959" s="12" t="str">
        <f>IF(AY959&gt;1,IF(AY958&gt;1,"Y",""),"")</f>
        <v/>
      </c>
      <c r="BF959" s="12" t="str">
        <f>IF(AY959&lt;1,IF(AY958&lt;1,"Y",""),"")</f>
        <v/>
      </c>
      <c r="BG959" s="2"/>
      <c r="BH959" s="2"/>
      <c r="BI959" s="2"/>
      <c r="BJ959" s="2"/>
      <c r="BK959" s="2"/>
      <c r="BL959" s="2"/>
      <c r="BM959" s="4" t="str">
        <f>IF(BR959=BR960,IF(BR959&gt;BR958,BR959&amp;"_O",""),BR959&amp;"_C")</f>
        <v/>
      </c>
      <c r="BN959" s="7" t="str">
        <f>IF(RIGHT(BM959,1)="C",BP959/INDEX($BP$5:$BP$2729,MATCH(BR959&amp;"_O",$BM$5:$BM$2729,0),1),"")</f>
        <v/>
      </c>
      <c r="BO959" s="38">
        <v>32647</v>
      </c>
      <c r="BP959" s="3">
        <v>442.1</v>
      </c>
      <c r="BQ959" s="7">
        <f>BP959/BP958</f>
        <v>1.016789328426863</v>
      </c>
      <c r="BR959" s="4">
        <f>YEAR(BO959)</f>
        <v>1989</v>
      </c>
      <c r="BS959" s="2" t="s">
        <v>6</v>
      </c>
      <c r="BT959" s="12" t="str">
        <f>INDEX($CD$5:$CD$10,MATCH(BS959,$CC$5:$CC$10,0),1)</f>
        <v/>
      </c>
      <c r="BU959" s="12" t="str">
        <f>IF(AND(BT959="Y",BQ959&gt;1),"Y","")</f>
        <v/>
      </c>
      <c r="BV959" s="12" t="str">
        <f>IF(AND(BT959="Y",BQ959&lt;1),"Y","")</f>
        <v/>
      </c>
      <c r="BW959" s="12" t="str">
        <f>IF(BQ959&gt;1,IF(BQ958&gt;1,"Y",""),"")</f>
        <v>Y</v>
      </c>
      <c r="BX959" s="12" t="str">
        <f>IF(BQ959&lt;1,IF(BQ958&lt;1,"Y",""),"")</f>
        <v/>
      </c>
      <c r="BY959" s="2"/>
      <c r="BZ959" s="2"/>
      <c r="CA959" s="2"/>
    </row>
    <row r="960" spans="2:79">
      <c r="B960" s="4" t="str">
        <f>IF(G960=G961,IF(G960&gt;G959,G960&amp;"_O",""),G960&amp;"_C")</f>
        <v/>
      </c>
      <c r="C960" s="14">
        <f ca="1">RANDBETWEEN(0,1000)/1000</f>
        <v>0.53100000000000003</v>
      </c>
      <c r="D960" s="16">
        <f>D959+1</f>
        <v>956</v>
      </c>
      <c r="E960" s="10">
        <f>ROUNDDOWN(D960/52,0)+1</f>
        <v>19</v>
      </c>
      <c r="F960" s="15">
        <f>F959+7</f>
        <v>51312</v>
      </c>
      <c r="G960" s="4">
        <f>YEAR(F960)</f>
        <v>2040</v>
      </c>
      <c r="H960" s="33">
        <v>0.77800000000000002</v>
      </c>
      <c r="I960" s="33">
        <v>0.73499999999999999</v>
      </c>
      <c r="J960" s="33">
        <v>0.19500000000000001</v>
      </c>
      <c r="K960" s="16" t="str">
        <f>IF(M959&gt;1,"Up","Down")</f>
        <v>Up</v>
      </c>
      <c r="L960" s="16" t="str">
        <f>IF(K960="Up",IF(H960&lt;$BJ$7,"Up","Down"),IF(H960&lt;$BK$7,"Down","Up"))</f>
        <v>Down</v>
      </c>
      <c r="M960" s="17">
        <f>IF(L960="Up",INDEX($AK$5:$AK$1005,MATCH(I960,$AI$5:$AI$1005,0),1),INDEX($AL$5:$AL$1005,MATCH(J960,$AI$5:$AI$1005,0),1))</f>
        <v>0.97425002422584661</v>
      </c>
      <c r="N960" s="16" t="str">
        <f>IF(P959&gt;1,"Up","Down")</f>
        <v>Down</v>
      </c>
      <c r="O960" s="16" t="str">
        <f>IF(N960="Up",IF(H960&lt;$BJ$12,"Up","Down"),IF(H960&lt;$BK$12,"Down","Up"))</f>
        <v>Up</v>
      </c>
      <c r="P960" s="17">
        <f>IF(O960="Up",INDEX($AP$5:$AP$1005,MATCH(I960,$AI$5:$AI$1005,0),1),INDEX($AQ$5:$AQ$1005,MATCH(J960,$AI$5:$AI$1005,0),1))</f>
        <v>1.0279567467953465</v>
      </c>
      <c r="Q960" s="19">
        <f>T959</f>
        <v>85479.257560111699</v>
      </c>
      <c r="R960" s="19">
        <f>INDEX(model!$S$5:$S$35,MATCH(G960,model!$Q$5:$Q$35,0),1)*model!$O$5</f>
        <v>0</v>
      </c>
      <c r="S960" s="19">
        <f>IF(RIGHT(B960,1)="C",T959*INDEX(model!$T$5:$T$35,MATCH(G960,model!$Q$5:$Q$35,0),1),0)</f>
        <v>0</v>
      </c>
      <c r="T960" s="19">
        <f>(Q960+R960-S960)*M960</f>
        <v>83278.168748746204</v>
      </c>
      <c r="U960" s="19">
        <f>X959</f>
        <v>148042.41141390827</v>
      </c>
      <c r="V960" s="19">
        <f>INDEX(model!$S$5:$S$35,MATCH(G960,model!$Q$5:$Q$35,0),1)*model!$O$6</f>
        <v>0</v>
      </c>
      <c r="W960" s="19">
        <f>IF(RIGHT(B960,1)="C",X959*INDEX(model!$T$5:$T$35,MATCH(G960,model!$Q$5:$Q$35,0),1),0)</f>
        <v>0</v>
      </c>
      <c r="X960" s="19">
        <f>(U960+V960-W960)*P960</f>
        <v>152181.19562477942</v>
      </c>
      <c r="Y960" s="19"/>
      <c r="Z960" s="36" t="str">
        <f>K960&amp;L960</f>
        <v>UpDown</v>
      </c>
      <c r="AA960" s="36" t="str">
        <f>N960&amp;O960</f>
        <v>DownUp</v>
      </c>
      <c r="AB960" s="19"/>
      <c r="AC960" s="19"/>
      <c r="AD960" s="19"/>
      <c r="AE960" s="19"/>
      <c r="AI960" s="18">
        <f>ROUND(AI959-0.001,3)</f>
        <v>4.4999999999999998E-2</v>
      </c>
      <c r="AJ960" s="9">
        <f t="array" ref="AJ960">PERCENTILE(IF($BB$5:$BB$2729="Y",$AY$5:$AY$2729),$AI960)</f>
        <v>0.96216349059680528</v>
      </c>
      <c r="AK960" s="9">
        <f t="array" ref="AK960">PERCENTILE(IF($BC$5:$BC$2729="Y",$AY$5:$AY$2729),$AI960)</f>
        <v>1.0010069735483149</v>
      </c>
      <c r="AL960" s="9">
        <f t="array" ref="AL960">PERCENTILE(IF($BD$5:$BD$2729="Y",$AY$5:$AY$2729),$AI960)</f>
        <v>0.95015482052462175</v>
      </c>
      <c r="AM960" s="41" t="str">
        <f>IF(AI960&lt;$BJ$7,"Up","Down")</f>
        <v>Up</v>
      </c>
      <c r="AN960" s="41" t="str">
        <f>IF(AI960&lt;$BK$7,"Down","Up")</f>
        <v>Down</v>
      </c>
      <c r="AO960" s="9">
        <f t="array" ref="AO960">PERCENTILE(IF($BT$5:$BT$2729="Y",$BQ$5:$BQ$2729),$AI960)</f>
        <v>0.95058593830221727</v>
      </c>
      <c r="AP960" s="9">
        <f t="array" ref="AP960">PERCENTILE(IF($BU$5:$BU$2729="Y",$BQ$5:$BQ$2729),$AI960)</f>
        <v>1.0016539121227845</v>
      </c>
      <c r="AQ960" s="9">
        <f t="array" ref="AQ960">PERCENTILE(IF($BV$5:$BV$2729="Y",$BQ$5:$BQ$2729),$AI960)</f>
        <v>0.93342816548383156</v>
      </c>
      <c r="AR960" s="41" t="str">
        <f>IF(AI960&lt;$BJ$12,"Up","Down")</f>
        <v>Up</v>
      </c>
      <c r="AS960" s="41" t="str">
        <f>IF(AI960&lt;$BK$12,"Down","Up")</f>
        <v>Down</v>
      </c>
      <c r="AU960" s="4" t="str">
        <f>IF(AZ960=AZ961,IF(AZ960&gt;AZ959,AZ960&amp;"_O",""),AZ960&amp;"_C")</f>
        <v/>
      </c>
      <c r="AV960" s="7" t="str">
        <f>IF(RIGHT(AU960,1)="C",AX960/INDEX($AX$5:$AX$2729,MATCH(AZ960&amp;"_O",$AU$5:$AU$2729,0),1),"")</f>
        <v/>
      </c>
      <c r="AW960" s="38">
        <v>32255</v>
      </c>
      <c r="AX960" s="37">
        <v>260.14</v>
      </c>
      <c r="AY960" s="7">
        <f>AX960/AX959</f>
        <v>1.0014243369134235</v>
      </c>
      <c r="AZ960" s="4">
        <f>YEAR(AW960)</f>
        <v>1988</v>
      </c>
      <c r="BA960" s="2" t="s">
        <v>6</v>
      </c>
      <c r="BB960" s="12" t="str">
        <f>INDEX($CD$5:$CD$10,MATCH(BA960,$CC$5:$CC$10,0),1)</f>
        <v/>
      </c>
      <c r="BC960" s="12" t="str">
        <f>IF(AND(BB960="Y",AY960&gt;1),"Y","")</f>
        <v/>
      </c>
      <c r="BD960" s="12" t="str">
        <f>IF(AND(BB960="Y",AY960&lt;1),"Y","")</f>
        <v/>
      </c>
      <c r="BE960" s="12" t="str">
        <f>IF(AY960&gt;1,IF(AY959&gt;1,"Y",""),"")</f>
        <v/>
      </c>
      <c r="BF960" s="12" t="str">
        <f>IF(AY960&lt;1,IF(AY959&lt;1,"Y",""),"")</f>
        <v/>
      </c>
      <c r="BG960" s="2"/>
      <c r="BH960" s="2"/>
      <c r="BI960" s="2"/>
      <c r="BJ960" s="2"/>
      <c r="BK960" s="2"/>
      <c r="BL960" s="2"/>
      <c r="BM960" s="4" t="str">
        <f>IF(BR960=BR961,IF(BR960&gt;BR959,BR960&amp;"_O",""),BR960&amp;"_C")</f>
        <v/>
      </c>
      <c r="BN960" s="7" t="str">
        <f>IF(RIGHT(BM960,1)="C",BP960/INDEX($BP$5:$BP$2729,MATCH(BR960&amp;"_O",$BM$5:$BM$2729,0),1),"")</f>
        <v/>
      </c>
      <c r="BO960" s="38">
        <v>32654</v>
      </c>
      <c r="BP960" s="3">
        <v>445.2</v>
      </c>
      <c r="BQ960" s="7">
        <f>BP960/BP959</f>
        <v>1.0070119882379551</v>
      </c>
      <c r="BR960" s="4">
        <f>YEAR(BO960)</f>
        <v>1989</v>
      </c>
      <c r="BS960" s="2" t="s">
        <v>6</v>
      </c>
      <c r="BT960" s="12" t="str">
        <f>INDEX($CD$5:$CD$10,MATCH(BS960,$CC$5:$CC$10,0),1)</f>
        <v/>
      </c>
      <c r="BU960" s="12" t="str">
        <f>IF(AND(BT960="Y",BQ960&gt;1),"Y","")</f>
        <v/>
      </c>
      <c r="BV960" s="12" t="str">
        <f>IF(AND(BT960="Y",BQ960&lt;1),"Y","")</f>
        <v/>
      </c>
      <c r="BW960" s="12" t="str">
        <f>IF(BQ960&gt;1,IF(BQ959&gt;1,"Y",""),"")</f>
        <v>Y</v>
      </c>
      <c r="BX960" s="12" t="str">
        <f>IF(BQ960&lt;1,IF(BQ959&lt;1,"Y",""),"")</f>
        <v/>
      </c>
      <c r="BY960" s="2"/>
      <c r="BZ960" s="2"/>
      <c r="CA960" s="2"/>
    </row>
    <row r="961" spans="2:79">
      <c r="B961" s="4" t="str">
        <f>IF(G961=G962,IF(G961&gt;G960,G961&amp;"_O",""),G961&amp;"_C")</f>
        <v/>
      </c>
      <c r="C961" s="14">
        <f ca="1">RANDBETWEEN(0,1000)/1000</f>
        <v>0.33300000000000002</v>
      </c>
      <c r="D961" s="16">
        <f>D960+1</f>
        <v>957</v>
      </c>
      <c r="E961" s="10">
        <f>ROUNDDOWN(D961/52,0)+1</f>
        <v>19</v>
      </c>
      <c r="F961" s="15">
        <f>F960+7</f>
        <v>51319</v>
      </c>
      <c r="G961" s="4">
        <f>YEAR(F961)</f>
        <v>2040</v>
      </c>
      <c r="H961" s="33">
        <v>0.65300000000000002</v>
      </c>
      <c r="I961" s="33">
        <v>0.81200000000000006</v>
      </c>
      <c r="J961" s="33">
        <v>0.71799999999999997</v>
      </c>
      <c r="K961" s="16" t="str">
        <f>IF(M960&gt;1,"Up","Down")</f>
        <v>Down</v>
      </c>
      <c r="L961" s="16" t="str">
        <f>IF(K961="Up",IF(H961&lt;$BJ$7,"Up","Down"),IF(H961&lt;$BK$7,"Down","Up"))</f>
        <v>Up</v>
      </c>
      <c r="M961" s="17">
        <f>IF(L961="Up",INDEX($AK$5:$AK$1005,MATCH(I961,$AI$5:$AI$1005,0),1),INDEX($AL$5:$AL$1005,MATCH(J961,$AI$5:$AI$1005,0),1))</f>
        <v>1.0249300077337298</v>
      </c>
      <c r="N961" s="16" t="str">
        <f>IF(P960&gt;1,"Up","Down")</f>
        <v>Up</v>
      </c>
      <c r="O961" s="16" t="str">
        <f>IF(N961="Up",IF(H961&lt;$BJ$12,"Up","Down"),IF(H961&lt;$BK$12,"Down","Up"))</f>
        <v>Down</v>
      </c>
      <c r="P961" s="17">
        <f>IF(O961="Up",INDEX($AP$5:$AP$1005,MATCH(I961,$AI$5:$AI$1005,0),1),INDEX($AQ$5:$AQ$1005,MATCH(J961,$AI$5:$AI$1005,0),1))</f>
        <v>0.99294702071371166</v>
      </c>
      <c r="Q961" s="19">
        <f>T960</f>
        <v>83278.168748746204</v>
      </c>
      <c r="R961" s="19">
        <f>INDEX(model!$S$5:$S$35,MATCH(G961,model!$Q$5:$Q$35,0),1)*model!$O$5</f>
        <v>0</v>
      </c>
      <c r="S961" s="19">
        <f>IF(RIGHT(B961,1)="C",T960*INDEX(model!$T$5:$T$35,MATCH(G961,model!$Q$5:$Q$35,0),1),0)</f>
        <v>0</v>
      </c>
      <c r="T961" s="19">
        <f>(Q961+R961-S961)*M961</f>
        <v>85354.294139703299</v>
      </c>
      <c r="U961" s="19">
        <f>X960</f>
        <v>152181.19562477942</v>
      </c>
      <c r="V961" s="19">
        <f>INDEX(model!$S$5:$S$35,MATCH(G961,model!$Q$5:$Q$35,0),1)*model!$O$6</f>
        <v>0</v>
      </c>
      <c r="W961" s="19">
        <f>IF(RIGHT(B961,1)="C",X960*INDEX(model!$T$5:$T$35,MATCH(G961,model!$Q$5:$Q$35,0),1),0)</f>
        <v>0</v>
      </c>
      <c r="X961" s="19">
        <f>(U961+V961-W961)*P961</f>
        <v>151107.86480427525</v>
      </c>
      <c r="Y961" s="19"/>
      <c r="Z961" s="36" t="str">
        <f>K961&amp;L961</f>
        <v>DownUp</v>
      </c>
      <c r="AA961" s="36" t="str">
        <f>N961&amp;O961</f>
        <v>UpDown</v>
      </c>
      <c r="AB961" s="19"/>
      <c r="AC961" s="19"/>
      <c r="AD961" s="19"/>
      <c r="AE961" s="19"/>
      <c r="AI961" s="18">
        <f>ROUND(AI960-0.001,3)</f>
        <v>4.3999999999999997E-2</v>
      </c>
      <c r="AJ961" s="9">
        <f t="array" ref="AJ961">PERCENTILE(IF($BB$5:$BB$2729="Y",$AY$5:$AY$2729),$AI961)</f>
        <v>0.96206677966451071</v>
      </c>
      <c r="AK961" s="9">
        <f t="array" ref="AK961">PERCENTILE(IF($BC$5:$BC$2729="Y",$AY$5:$AY$2729),$AI961)</f>
        <v>1.0009269455682923</v>
      </c>
      <c r="AL961" s="9">
        <f t="array" ref="AL961">PERCENTILE(IF($BD$5:$BD$2729="Y",$AY$5:$AY$2729),$AI961)</f>
        <v>0.95011974512439901</v>
      </c>
      <c r="AM961" s="41" t="str">
        <f>IF(AI961&lt;$BJ$7,"Up","Down")</f>
        <v>Up</v>
      </c>
      <c r="AN961" s="41" t="str">
        <f>IF(AI961&lt;$BK$7,"Down","Up")</f>
        <v>Down</v>
      </c>
      <c r="AO961" s="9">
        <f t="array" ref="AO961">PERCENTILE(IF($BT$5:$BT$2729="Y",$BQ$5:$BQ$2729),$AI961)</f>
        <v>0.95046347854451729</v>
      </c>
      <c r="AP961" s="9">
        <f t="array" ref="AP961">PERCENTILE(IF($BU$5:$BU$2729="Y",$BQ$5:$BQ$2729),$AI961)</f>
        <v>1.0015874627482846</v>
      </c>
      <c r="AQ961" s="9">
        <f t="array" ref="AQ961">PERCENTILE(IF($BV$5:$BV$2729="Y",$BQ$5:$BQ$2729),$AI961)</f>
        <v>0.9330164767054725</v>
      </c>
      <c r="AR961" s="41" t="str">
        <f>IF(AI961&lt;$BJ$12,"Up","Down")</f>
        <v>Up</v>
      </c>
      <c r="AS961" s="41" t="str">
        <f>IF(AI961&lt;$BK$12,"Down","Up")</f>
        <v>Down</v>
      </c>
      <c r="AU961" s="4" t="str">
        <f>IF(AZ961=AZ962,IF(AZ961&gt;AZ960,AZ961&amp;"_O",""),AZ961&amp;"_C")</f>
        <v/>
      </c>
      <c r="AV961" s="7" t="str">
        <f>IF(RIGHT(AU961,1)="C",AX961/INDEX($AX$5:$AX$2729,MATCH(AZ961&amp;"_O",$AU$5:$AU$2729,0),1),"")</f>
        <v/>
      </c>
      <c r="AW961" s="38">
        <v>32262</v>
      </c>
      <c r="AX961" s="37">
        <v>261.33</v>
      </c>
      <c r="AY961" s="7">
        <f>AX961/AX960</f>
        <v>1.0045744599062043</v>
      </c>
      <c r="AZ961" s="4">
        <f>YEAR(AW961)</f>
        <v>1988</v>
      </c>
      <c r="BA961" s="2" t="s">
        <v>6</v>
      </c>
      <c r="BB961" s="12" t="str">
        <f>INDEX($CD$5:$CD$10,MATCH(BA961,$CC$5:$CC$10,0),1)</f>
        <v/>
      </c>
      <c r="BC961" s="12" t="str">
        <f>IF(AND(BB961="Y",AY961&gt;1),"Y","")</f>
        <v/>
      </c>
      <c r="BD961" s="12" t="str">
        <f>IF(AND(BB961="Y",AY961&lt;1),"Y","")</f>
        <v/>
      </c>
      <c r="BE961" s="12" t="str">
        <f>IF(AY961&gt;1,IF(AY960&gt;1,"Y",""),"")</f>
        <v>Y</v>
      </c>
      <c r="BF961" s="12" t="str">
        <f>IF(AY961&lt;1,IF(AY960&lt;1,"Y",""),"")</f>
        <v/>
      </c>
      <c r="BG961" s="2"/>
      <c r="BH961" s="2"/>
      <c r="BI961" s="2"/>
      <c r="BJ961" s="2"/>
      <c r="BK961" s="2"/>
      <c r="BL961" s="2"/>
      <c r="BM961" s="4" t="str">
        <f>IF(BR961=BR962,IF(BR961&gt;BR960,BR961&amp;"_O",""),BR961&amp;"_C")</f>
        <v/>
      </c>
      <c r="BN961" s="7" t="str">
        <f>IF(RIGHT(BM961,1)="C",BP961/INDEX($BP$5:$BP$2729,MATCH(BR961&amp;"_O",$BM$5:$BM$2729,0),1),"")</f>
        <v/>
      </c>
      <c r="BO961" s="38">
        <v>32661</v>
      </c>
      <c r="BP961" s="3">
        <v>451.6</v>
      </c>
      <c r="BQ961" s="7">
        <f>BP961/BP960</f>
        <v>1.0143755615453729</v>
      </c>
      <c r="BR961" s="4">
        <f>YEAR(BO961)</f>
        <v>1989</v>
      </c>
      <c r="BS961" s="2" t="s">
        <v>6</v>
      </c>
      <c r="BT961" s="12" t="str">
        <f>INDEX($CD$5:$CD$10,MATCH(BS961,$CC$5:$CC$10,0),1)</f>
        <v/>
      </c>
      <c r="BU961" s="12" t="str">
        <f>IF(AND(BT961="Y",BQ961&gt;1),"Y","")</f>
        <v/>
      </c>
      <c r="BV961" s="12" t="str">
        <f>IF(AND(BT961="Y",BQ961&lt;1),"Y","")</f>
        <v/>
      </c>
      <c r="BW961" s="12" t="str">
        <f>IF(BQ961&gt;1,IF(BQ960&gt;1,"Y",""),"")</f>
        <v>Y</v>
      </c>
      <c r="BX961" s="12" t="str">
        <f>IF(BQ961&lt;1,IF(BQ960&lt;1,"Y",""),"")</f>
        <v/>
      </c>
      <c r="BY961" s="2"/>
      <c r="BZ961" s="2"/>
      <c r="CA961" s="2"/>
    </row>
    <row r="962" spans="2:79">
      <c r="B962" s="4" t="str">
        <f>IF(G962=G963,IF(G962&gt;G961,G962&amp;"_O",""),G962&amp;"_C")</f>
        <v/>
      </c>
      <c r="C962" s="14">
        <f ca="1">RANDBETWEEN(0,1000)/1000</f>
        <v>0.19600000000000001</v>
      </c>
      <c r="D962" s="16">
        <f>D961+1</f>
        <v>958</v>
      </c>
      <c r="E962" s="10">
        <f>ROUNDDOWN(D962/52,0)+1</f>
        <v>19</v>
      </c>
      <c r="F962" s="15">
        <f>F961+7</f>
        <v>51326</v>
      </c>
      <c r="G962" s="4">
        <f>YEAR(F962)</f>
        <v>2040</v>
      </c>
      <c r="H962" s="33">
        <v>0.38900000000000001</v>
      </c>
      <c r="I962" s="33">
        <v>0.35799999999999998</v>
      </c>
      <c r="J962" s="33">
        <v>0.84</v>
      </c>
      <c r="K962" s="16" t="str">
        <f>IF(M961&gt;1,"Up","Down")</f>
        <v>Up</v>
      </c>
      <c r="L962" s="16" t="str">
        <f>IF(K962="Up",IF(H962&lt;$BJ$7,"Up","Down"),IF(H962&lt;$BK$7,"Down","Up"))</f>
        <v>Up</v>
      </c>
      <c r="M962" s="17">
        <f>IF(L962="Up",INDEX($AK$5:$AK$1005,MATCH(I962,$AI$5:$AI$1005,0),1),INDEX($AL$5:$AL$1005,MATCH(J962,$AI$5:$AI$1005,0),1))</f>
        <v>1.0085874827932608</v>
      </c>
      <c r="N962" s="16" t="str">
        <f>IF(P961&gt;1,"Up","Down")</f>
        <v>Down</v>
      </c>
      <c r="O962" s="16" t="str">
        <f>IF(N962="Up",IF(H962&lt;$BJ$12,"Up","Down"),IF(H962&lt;$BK$12,"Down","Up"))</f>
        <v>Down</v>
      </c>
      <c r="P962" s="17">
        <f>IF(O962="Up",INDEX($AP$5:$AP$1005,MATCH(I962,$AI$5:$AI$1005,0),1),INDEX($AQ$5:$AQ$1005,MATCH(J962,$AI$5:$AI$1005,0),1))</f>
        <v>0.99619489774971814</v>
      </c>
      <c r="Q962" s="19">
        <f>T961</f>
        <v>85354.294139703299</v>
      </c>
      <c r="R962" s="19">
        <f>INDEX(model!$S$5:$S$35,MATCH(G962,model!$Q$5:$Q$35,0),1)*model!$O$5</f>
        <v>0</v>
      </c>
      <c r="S962" s="19">
        <f>IF(RIGHT(B962,1)="C",T961*INDEX(model!$T$5:$T$35,MATCH(G962,model!$Q$5:$Q$35,0),1),0)</f>
        <v>0</v>
      </c>
      <c r="T962" s="19">
        <f>(Q962+R962-S962)*M962</f>
        <v>86087.272671958926</v>
      </c>
      <c r="U962" s="19">
        <f>X961</f>
        <v>151107.86480427525</v>
      </c>
      <c r="V962" s="19">
        <f>INDEX(model!$S$5:$S$35,MATCH(G962,model!$Q$5:$Q$35,0),1)*model!$O$6</f>
        <v>0</v>
      </c>
      <c r="W962" s="19">
        <f>IF(RIGHT(B962,1)="C",X961*INDEX(model!$T$5:$T$35,MATCH(G962,model!$Q$5:$Q$35,0),1),0)</f>
        <v>0</v>
      </c>
      <c r="X962" s="19">
        <f>(U962+V962-W962)*P962</f>
        <v>150532.88392787322</v>
      </c>
      <c r="Y962" s="19"/>
      <c r="Z962" s="36" t="str">
        <f>K962&amp;L962</f>
        <v>UpUp</v>
      </c>
      <c r="AA962" s="36" t="str">
        <f>N962&amp;O962</f>
        <v>DownDown</v>
      </c>
      <c r="AB962" s="19"/>
      <c r="AC962" s="19"/>
      <c r="AD962" s="19"/>
      <c r="AE962" s="19"/>
      <c r="AI962" s="18">
        <f>ROUND(AI961-0.001,3)</f>
        <v>4.2999999999999997E-2</v>
      </c>
      <c r="AJ962" s="9">
        <f t="array" ref="AJ962">PERCENTILE(IF($BB$5:$BB$2729="Y",$AY$5:$AY$2729),$AI962)</f>
        <v>0.96187919725347826</v>
      </c>
      <c r="AK962" s="9">
        <f t="array" ref="AK962">PERCENTILE(IF($BC$5:$BC$2729="Y",$AY$5:$AY$2729),$AI962)</f>
        <v>1.0009054370521357</v>
      </c>
      <c r="AL962" s="9">
        <f t="array" ref="AL962">PERCENTILE(IF($BD$5:$BD$2729="Y",$AY$5:$AY$2729),$AI962)</f>
        <v>0.95011598713688472</v>
      </c>
      <c r="AM962" s="41" t="str">
        <f>IF(AI962&lt;$BJ$7,"Up","Down")</f>
        <v>Up</v>
      </c>
      <c r="AN962" s="41" t="str">
        <f>IF(AI962&lt;$BK$7,"Down","Up")</f>
        <v>Down</v>
      </c>
      <c r="AO962" s="9">
        <f t="array" ref="AO962">PERCENTILE(IF($BT$5:$BT$2729="Y",$BQ$5:$BQ$2729),$AI962)</f>
        <v>0.95033561216676321</v>
      </c>
      <c r="AP962" s="9">
        <f t="array" ref="AP962">PERCENTILE(IF($BU$5:$BU$2729="Y",$BQ$5:$BQ$2729),$AI962)</f>
        <v>1.0015445990968352</v>
      </c>
      <c r="AQ962" s="9">
        <f t="array" ref="AQ962">PERCENTILE(IF($BV$5:$BV$2729="Y",$BQ$5:$BQ$2729),$AI962)</f>
        <v>0.93257010327911716</v>
      </c>
      <c r="AR962" s="41" t="str">
        <f>IF(AI962&lt;$BJ$12,"Up","Down")</f>
        <v>Up</v>
      </c>
      <c r="AS962" s="41" t="str">
        <f>IF(AI962&lt;$BK$12,"Down","Up")</f>
        <v>Down</v>
      </c>
      <c r="AU962" s="4" t="str">
        <f>IF(AZ962=AZ963,IF(AZ962&gt;AZ961,AZ962&amp;"_O",""),AZ962&amp;"_C")</f>
        <v/>
      </c>
      <c r="AV962" s="7" t="str">
        <f>IF(RIGHT(AU962,1)="C",AX962/INDEX($AX$5:$AX$2729,MATCH(AZ962&amp;"_O",$AU$5:$AU$2729,0),1),"")</f>
        <v/>
      </c>
      <c r="AW962" s="38">
        <v>32269</v>
      </c>
      <c r="AX962" s="37">
        <v>257.48</v>
      </c>
      <c r="AY962" s="7">
        <f>AX962/AX961</f>
        <v>0.98526766923047504</v>
      </c>
      <c r="AZ962" s="4">
        <f>YEAR(AW962)</f>
        <v>1988</v>
      </c>
      <c r="BA962" s="2" t="s">
        <v>6</v>
      </c>
      <c r="BB962" s="12" t="str">
        <f>INDEX($CD$5:$CD$10,MATCH(BA962,$CC$5:$CC$10,0),1)</f>
        <v/>
      </c>
      <c r="BC962" s="12" t="str">
        <f>IF(AND(BB962="Y",AY962&gt;1),"Y","")</f>
        <v/>
      </c>
      <c r="BD962" s="12" t="str">
        <f>IF(AND(BB962="Y",AY962&lt;1),"Y","")</f>
        <v/>
      </c>
      <c r="BE962" s="12" t="str">
        <f>IF(AY962&gt;1,IF(AY961&gt;1,"Y",""),"")</f>
        <v/>
      </c>
      <c r="BF962" s="12" t="str">
        <f>IF(AY962&lt;1,IF(AY961&lt;1,"Y",""),"")</f>
        <v/>
      </c>
      <c r="BG962" s="2"/>
      <c r="BH962" s="2"/>
      <c r="BI962" s="2"/>
      <c r="BJ962" s="2"/>
      <c r="BK962" s="2"/>
      <c r="BL962" s="2"/>
      <c r="BM962" s="4" t="str">
        <f>IF(BR962=BR963,IF(BR962&gt;BR961,BR962&amp;"_O",""),BR962&amp;"_C")</f>
        <v/>
      </c>
      <c r="BN962" s="7" t="str">
        <f>IF(RIGHT(BM962,1)="C",BP962/INDEX($BP$5:$BP$2729,MATCH(BR962&amp;"_O",$BM$5:$BM$2729,0),1),"")</f>
        <v/>
      </c>
      <c r="BO962" s="38">
        <v>32668</v>
      </c>
      <c r="BP962" s="3">
        <v>453.7</v>
      </c>
      <c r="BQ962" s="7">
        <f>BP962/BP961</f>
        <v>1.0046501328609387</v>
      </c>
      <c r="BR962" s="4">
        <f>YEAR(BO962)</f>
        <v>1989</v>
      </c>
      <c r="BS962" s="2" t="s">
        <v>6</v>
      </c>
      <c r="BT962" s="12" t="str">
        <f>INDEX($CD$5:$CD$10,MATCH(BS962,$CC$5:$CC$10,0),1)</f>
        <v/>
      </c>
      <c r="BU962" s="12" t="str">
        <f>IF(AND(BT962="Y",BQ962&gt;1),"Y","")</f>
        <v/>
      </c>
      <c r="BV962" s="12" t="str">
        <f>IF(AND(BT962="Y",BQ962&lt;1),"Y","")</f>
        <v/>
      </c>
      <c r="BW962" s="12" t="str">
        <f>IF(BQ962&gt;1,IF(BQ961&gt;1,"Y",""),"")</f>
        <v>Y</v>
      </c>
      <c r="BX962" s="12" t="str">
        <f>IF(BQ962&lt;1,IF(BQ961&lt;1,"Y",""),"")</f>
        <v/>
      </c>
      <c r="BY962" s="2"/>
      <c r="BZ962" s="2"/>
      <c r="CA962" s="2"/>
    </row>
    <row r="963" spans="2:79">
      <c r="B963" s="4" t="str">
        <f>IF(G963=G964,IF(G963&gt;G962,G963&amp;"_O",""),G963&amp;"_C")</f>
        <v/>
      </c>
      <c r="C963" s="14">
        <f ca="1">RANDBETWEEN(0,1000)/1000</f>
        <v>1.0999999999999999E-2</v>
      </c>
      <c r="D963" s="16">
        <f>D962+1</f>
        <v>959</v>
      </c>
      <c r="E963" s="10">
        <f>ROUNDDOWN(D963/52,0)+1</f>
        <v>19</v>
      </c>
      <c r="F963" s="15">
        <f>F962+7</f>
        <v>51333</v>
      </c>
      <c r="G963" s="4">
        <f>YEAR(F963)</f>
        <v>2040</v>
      </c>
      <c r="H963" s="33">
        <v>0.82899999999999996</v>
      </c>
      <c r="I963" s="33">
        <v>0.26700000000000002</v>
      </c>
      <c r="J963" s="33">
        <v>1E-3</v>
      </c>
      <c r="K963" s="16" t="str">
        <f>IF(M962&gt;1,"Up","Down")</f>
        <v>Up</v>
      </c>
      <c r="L963" s="16" t="str">
        <f>IF(K963="Up",IF(H963&lt;$BJ$7,"Up","Down"),IF(H963&lt;$BK$7,"Down","Up"))</f>
        <v>Down</v>
      </c>
      <c r="M963" s="17">
        <f>IF(L963="Up",INDEX($AK$5:$AK$1005,MATCH(I963,$AI$5:$AI$1005,0),1),INDEX($AL$5:$AL$1005,MATCH(J963,$AI$5:$AI$1005,0),1))</f>
        <v>0.93797549851113715</v>
      </c>
      <c r="N963" s="16" t="str">
        <f>IF(P962&gt;1,"Up","Down")</f>
        <v>Down</v>
      </c>
      <c r="O963" s="16" t="str">
        <f>IF(N963="Up",IF(H963&lt;$BJ$12,"Up","Down"),IF(H963&lt;$BK$12,"Down","Up"))</f>
        <v>Up</v>
      </c>
      <c r="P963" s="17">
        <f>IF(O963="Up",INDEX($AP$5:$AP$1005,MATCH(I963,$AI$5:$AI$1005,0),1),INDEX($AQ$5:$AQ$1005,MATCH(J963,$AI$5:$AI$1005,0),1))</f>
        <v>1.0086375446566522</v>
      </c>
      <c r="Q963" s="19">
        <f>T962</f>
        <v>86087.272671958926</v>
      </c>
      <c r="R963" s="19">
        <f>INDEX(model!$S$5:$S$35,MATCH(G963,model!$Q$5:$Q$35,0),1)*model!$O$5</f>
        <v>0</v>
      </c>
      <c r="S963" s="19">
        <f>IF(RIGHT(B963,1)="C",T962*INDEX(model!$T$5:$T$35,MATCH(G963,model!$Q$5:$Q$35,0),1),0)</f>
        <v>0</v>
      </c>
      <c r="T963" s="19">
        <f>(Q963+R963-S963)*M963</f>
        <v>80747.752499944865</v>
      </c>
      <c r="U963" s="19">
        <f>X962</f>
        <v>150532.88392787322</v>
      </c>
      <c r="V963" s="19">
        <f>INDEX(model!$S$5:$S$35,MATCH(G963,model!$Q$5:$Q$35,0),1)*model!$O$6</f>
        <v>0</v>
      </c>
      <c r="W963" s="19">
        <f>IF(RIGHT(B963,1)="C",X962*INDEX(model!$T$5:$T$35,MATCH(G963,model!$Q$5:$Q$35,0),1),0)</f>
        <v>0</v>
      </c>
      <c r="X963" s="19">
        <f>(U963+V963-W963)*P963</f>
        <v>151833.11843509486</v>
      </c>
      <c r="Y963" s="19"/>
      <c r="Z963" s="36" t="str">
        <f>K963&amp;L963</f>
        <v>UpDown</v>
      </c>
      <c r="AA963" s="36" t="str">
        <f>N963&amp;O963</f>
        <v>DownUp</v>
      </c>
      <c r="AB963" s="19"/>
      <c r="AC963" s="19"/>
      <c r="AD963" s="19"/>
      <c r="AE963" s="19"/>
      <c r="AI963" s="18">
        <f>ROUND(AI962-0.001,3)</f>
        <v>4.2000000000000003E-2</v>
      </c>
      <c r="AJ963" s="9">
        <f t="array" ref="AJ963">PERCENTILE(IF($BB$5:$BB$2729="Y",$AY$5:$AY$2729),$AI963)</f>
        <v>0.96145334511948688</v>
      </c>
      <c r="AK963" s="9">
        <f t="array" ref="AK963">PERCENTILE(IF($BC$5:$BC$2729="Y",$AY$5:$AY$2729),$AI963)</f>
        <v>1.0008748756678534</v>
      </c>
      <c r="AL963" s="9">
        <f t="array" ref="AL963">PERCENTILE(IF($BD$5:$BD$2729="Y",$AY$5:$AY$2729),$AI963)</f>
        <v>0.95008716696718232</v>
      </c>
      <c r="AM963" s="41" t="str">
        <f>IF(AI963&lt;$BJ$7,"Up","Down")</f>
        <v>Up</v>
      </c>
      <c r="AN963" s="41" t="str">
        <f>IF(AI963&lt;$BK$7,"Down","Up")</f>
        <v>Down</v>
      </c>
      <c r="AO963" s="9">
        <f t="array" ref="AO963">PERCENTILE(IF($BT$5:$BT$2729="Y",$BQ$5:$BQ$2729),$AI963)</f>
        <v>0.94977140480625577</v>
      </c>
      <c r="AP963" s="9">
        <f t="array" ref="AP963">PERCENTILE(IF($BU$5:$BU$2729="Y",$BQ$5:$BQ$2729),$AI963)</f>
        <v>1.0014855127780513</v>
      </c>
      <c r="AQ963" s="9">
        <f t="array" ref="AQ963">PERCENTILE(IF($BV$5:$BV$2729="Y",$BQ$5:$BQ$2729),$AI963)</f>
        <v>0.93162017133989894</v>
      </c>
      <c r="AR963" s="41" t="str">
        <f>IF(AI963&lt;$BJ$12,"Up","Down")</f>
        <v>Up</v>
      </c>
      <c r="AS963" s="41" t="str">
        <f>IF(AI963&lt;$BK$12,"Down","Up")</f>
        <v>Down</v>
      </c>
      <c r="AU963" s="4" t="str">
        <f>IF(AZ963=AZ964,IF(AZ963&gt;AZ962,AZ963&amp;"_O",""),AZ963&amp;"_C")</f>
        <v/>
      </c>
      <c r="AV963" s="7" t="str">
        <f>IF(RIGHT(AU963,1)="C",AX963/INDEX($AX$5:$AX$2729,MATCH(AZ963&amp;"_O",$AU$5:$AU$2729,0),1),"")</f>
        <v/>
      </c>
      <c r="AW963" s="38">
        <v>32276</v>
      </c>
      <c r="AX963" s="37">
        <v>256.77999999999997</v>
      </c>
      <c r="AY963" s="7">
        <f>AX963/AX962</f>
        <v>0.99728134224017384</v>
      </c>
      <c r="AZ963" s="4">
        <f>YEAR(AW963)</f>
        <v>1988</v>
      </c>
      <c r="BA963" s="2" t="s">
        <v>6</v>
      </c>
      <c r="BB963" s="12" t="str">
        <f>INDEX($CD$5:$CD$10,MATCH(BA963,$CC$5:$CC$10,0),1)</f>
        <v/>
      </c>
      <c r="BC963" s="12" t="str">
        <f>IF(AND(BB963="Y",AY963&gt;1),"Y","")</f>
        <v/>
      </c>
      <c r="BD963" s="12" t="str">
        <f>IF(AND(BB963="Y",AY963&lt;1),"Y","")</f>
        <v/>
      </c>
      <c r="BE963" s="12" t="str">
        <f>IF(AY963&gt;1,IF(AY962&gt;1,"Y",""),"")</f>
        <v/>
      </c>
      <c r="BF963" s="12" t="str">
        <f>IF(AY963&lt;1,IF(AY962&lt;1,"Y",""),"")</f>
        <v>Y</v>
      </c>
      <c r="BG963" s="2"/>
      <c r="BH963" s="2"/>
      <c r="BI963" s="2"/>
      <c r="BJ963" s="2"/>
      <c r="BK963" s="2"/>
      <c r="BL963" s="2"/>
      <c r="BM963" s="4" t="str">
        <f>IF(BR963=BR964,IF(BR963&gt;BR962,BR963&amp;"_O",""),BR963&amp;"_C")</f>
        <v/>
      </c>
      <c r="BN963" s="7" t="str">
        <f>IF(RIGHT(BM963,1)="C",BP963/INDEX($BP$5:$BP$2729,MATCH(BR963&amp;"_O",$BM$5:$BM$2729,0),1),"")</f>
        <v/>
      </c>
      <c r="BO963" s="38">
        <v>32675</v>
      </c>
      <c r="BP963" s="3">
        <v>447.2</v>
      </c>
      <c r="BQ963" s="7">
        <f>BP963/BP962</f>
        <v>0.98567335243553011</v>
      </c>
      <c r="BR963" s="4">
        <f>YEAR(BO963)</f>
        <v>1989</v>
      </c>
      <c r="BS963" s="2" t="s">
        <v>6</v>
      </c>
      <c r="BT963" s="12" t="str">
        <f>INDEX($CD$5:$CD$10,MATCH(BS963,$CC$5:$CC$10,0),1)</f>
        <v/>
      </c>
      <c r="BU963" s="12" t="str">
        <f>IF(AND(BT963="Y",BQ963&gt;1),"Y","")</f>
        <v/>
      </c>
      <c r="BV963" s="12" t="str">
        <f>IF(AND(BT963="Y",BQ963&lt;1),"Y","")</f>
        <v/>
      </c>
      <c r="BW963" s="12" t="str">
        <f>IF(BQ963&gt;1,IF(BQ962&gt;1,"Y",""),"")</f>
        <v/>
      </c>
      <c r="BX963" s="12" t="str">
        <f>IF(BQ963&lt;1,IF(BQ962&lt;1,"Y",""),"")</f>
        <v/>
      </c>
      <c r="BY963" s="2"/>
      <c r="BZ963" s="2"/>
      <c r="CA963" s="2"/>
    </row>
    <row r="964" spans="2:79">
      <c r="B964" s="4" t="str">
        <f>IF(G964=G965,IF(G964&gt;G963,G964&amp;"_O",""),G964&amp;"_C")</f>
        <v/>
      </c>
      <c r="C964" s="14">
        <f ca="1">RANDBETWEEN(0,1000)/1000</f>
        <v>0.56200000000000006</v>
      </c>
      <c r="D964" s="16">
        <f>D963+1</f>
        <v>960</v>
      </c>
      <c r="E964" s="10">
        <f>ROUNDDOWN(D964/52,0)+1</f>
        <v>19</v>
      </c>
      <c r="F964" s="15">
        <f>F963+7</f>
        <v>51340</v>
      </c>
      <c r="G964" s="4">
        <f>YEAR(F964)</f>
        <v>2040</v>
      </c>
      <c r="H964" s="33">
        <v>0.21099999999999999</v>
      </c>
      <c r="I964" s="33">
        <v>0.67600000000000005</v>
      </c>
      <c r="J964" s="33">
        <v>0.72599999999999998</v>
      </c>
      <c r="K964" s="16" t="str">
        <f>IF(M963&gt;1,"Up","Down")</f>
        <v>Down</v>
      </c>
      <c r="L964" s="16" t="str">
        <f>IF(K964="Up",IF(H964&lt;$BJ$7,"Up","Down"),IF(H964&lt;$BK$7,"Down","Up"))</f>
        <v>Down</v>
      </c>
      <c r="M964" s="17">
        <f>IF(L964="Up",INDEX($AK$5:$AK$1005,MATCH(I964,$AI$5:$AI$1005,0),1),INDEX($AL$5:$AL$1005,MATCH(J964,$AI$5:$AI$1005,0),1))</f>
        <v>0.99400465859333298</v>
      </c>
      <c r="N964" s="16" t="str">
        <f>IF(P963&gt;1,"Up","Down")</f>
        <v>Up</v>
      </c>
      <c r="O964" s="16" t="str">
        <f>IF(N964="Up",IF(H964&lt;$BJ$12,"Up","Down"),IF(H964&lt;$BK$12,"Down","Up"))</f>
        <v>Up</v>
      </c>
      <c r="P964" s="17">
        <f>IF(O964="Up",INDEX($AP$5:$AP$1005,MATCH(I964,$AI$5:$AI$1005,0),1),INDEX($AQ$5:$AQ$1005,MATCH(J964,$AI$5:$AI$1005,0),1))</f>
        <v>1.0249686985748729</v>
      </c>
      <c r="Q964" s="19">
        <f>T963</f>
        <v>80747.752499944865</v>
      </c>
      <c r="R964" s="19">
        <f>INDEX(model!$S$5:$S$35,MATCH(G964,model!$Q$5:$Q$35,0),1)*model!$O$5</f>
        <v>0</v>
      </c>
      <c r="S964" s="19">
        <f>IF(RIGHT(B964,1)="C",T963*INDEX(model!$T$5:$T$35,MATCH(G964,model!$Q$5:$Q$35,0),1),0)</f>
        <v>0</v>
      </c>
      <c r="T964" s="19">
        <f>(Q964+R964-S964)*M964</f>
        <v>80263.642155886642</v>
      </c>
      <c r="U964" s="19">
        <f>X963</f>
        <v>151833.11843509486</v>
      </c>
      <c r="V964" s="19">
        <f>INDEX(model!$S$5:$S$35,MATCH(G964,model!$Q$5:$Q$35,0),1)*model!$O$6</f>
        <v>0</v>
      </c>
      <c r="W964" s="19">
        <f>IF(RIGHT(B964,1)="C",X963*INDEX(model!$T$5:$T$35,MATCH(G964,model!$Q$5:$Q$35,0),1),0)</f>
        <v>0</v>
      </c>
      <c r="X964" s="19">
        <f>(U964+V964-W964)*P964</f>
        <v>155624.19380298373</v>
      </c>
      <c r="Y964" s="19"/>
      <c r="Z964" s="36" t="str">
        <f>K964&amp;L964</f>
        <v>DownDown</v>
      </c>
      <c r="AA964" s="36" t="str">
        <f>N964&amp;O964</f>
        <v>UpUp</v>
      </c>
      <c r="AB964" s="19"/>
      <c r="AC964" s="19"/>
      <c r="AD964" s="19"/>
      <c r="AE964" s="19"/>
      <c r="AI964" s="18">
        <f>ROUND(AI963-0.001,3)</f>
        <v>4.1000000000000002E-2</v>
      </c>
      <c r="AJ964" s="9">
        <f t="array" ref="AJ964">PERCENTILE(IF($BB$5:$BB$2729="Y",$AY$5:$AY$2729),$AI964)</f>
        <v>0.96125082690285868</v>
      </c>
      <c r="AK964" s="9">
        <f t="array" ref="AK964">PERCENTILE(IF($BC$5:$BC$2729="Y",$AY$5:$AY$2729),$AI964)</f>
        <v>1.0008369518644105</v>
      </c>
      <c r="AL964" s="9">
        <f t="array" ref="AL964">PERCENTILE(IF($BD$5:$BD$2729="Y",$AY$5:$AY$2729),$AI964)</f>
        <v>0.94987247158775157</v>
      </c>
      <c r="AM964" s="41" t="str">
        <f>IF(AI964&lt;$BJ$7,"Up","Down")</f>
        <v>Up</v>
      </c>
      <c r="AN964" s="41" t="str">
        <f>IF(AI964&lt;$BK$7,"Down","Up")</f>
        <v>Down</v>
      </c>
      <c r="AO964" s="9">
        <f t="array" ref="AO964">PERCENTILE(IF($BT$5:$BT$2729="Y",$BQ$5:$BQ$2729),$AI964)</f>
        <v>0.94934796121012843</v>
      </c>
      <c r="AP964" s="9">
        <f t="array" ref="AP964">PERCENTILE(IF($BU$5:$BU$2729="Y",$BQ$5:$BQ$2729),$AI964)</f>
        <v>1.0014377773868226</v>
      </c>
      <c r="AQ964" s="9">
        <f t="array" ref="AQ964">PERCENTILE(IF($BV$5:$BV$2729="Y",$BQ$5:$BQ$2729),$AI964)</f>
        <v>0.92908604489815716</v>
      </c>
      <c r="AR964" s="41" t="str">
        <f>IF(AI964&lt;$BJ$12,"Up","Down")</f>
        <v>Up</v>
      </c>
      <c r="AS964" s="41" t="str">
        <f>IF(AI964&lt;$BK$12,"Down","Up")</f>
        <v>Down</v>
      </c>
      <c r="AU964" s="4" t="str">
        <f>IF(AZ964=AZ965,IF(AZ964&gt;AZ963,AZ964&amp;"_O",""),AZ964&amp;"_C")</f>
        <v/>
      </c>
      <c r="AV964" s="7" t="str">
        <f>IF(RIGHT(AU964,1)="C",AX964/INDEX($AX$5:$AX$2729,MATCH(AZ964&amp;"_O",$AU$5:$AU$2729,0),1),"")</f>
        <v/>
      </c>
      <c r="AW964" s="38">
        <v>32283</v>
      </c>
      <c r="AX964" s="37">
        <v>253.02</v>
      </c>
      <c r="AY964" s="7">
        <f>AX964/AX963</f>
        <v>0.98535711504011225</v>
      </c>
      <c r="AZ964" s="4">
        <f>YEAR(AW964)</f>
        <v>1988</v>
      </c>
      <c r="BA964" s="2" t="s">
        <v>6</v>
      </c>
      <c r="BB964" s="12" t="str">
        <f>INDEX($CD$5:$CD$10,MATCH(BA964,$CC$5:$CC$10,0),1)</f>
        <v/>
      </c>
      <c r="BC964" s="12" t="str">
        <f>IF(AND(BB964="Y",AY964&gt;1),"Y","")</f>
        <v/>
      </c>
      <c r="BD964" s="12" t="str">
        <f>IF(AND(BB964="Y",AY964&lt;1),"Y","")</f>
        <v/>
      </c>
      <c r="BE964" s="12" t="str">
        <f>IF(AY964&gt;1,IF(AY963&gt;1,"Y",""),"")</f>
        <v/>
      </c>
      <c r="BF964" s="12" t="str">
        <f>IF(AY964&lt;1,IF(AY963&lt;1,"Y",""),"")</f>
        <v>Y</v>
      </c>
      <c r="BG964" s="2"/>
      <c r="BH964" s="2"/>
      <c r="BI964" s="2"/>
      <c r="BJ964" s="2"/>
      <c r="BK964" s="2"/>
      <c r="BL964" s="2"/>
      <c r="BM964" s="4" t="str">
        <f>IF(BR964=BR965,IF(BR964&gt;BR963,BR964&amp;"_O",""),BR964&amp;"_C")</f>
        <v/>
      </c>
      <c r="BN964" s="7" t="str">
        <f>IF(RIGHT(BM964,1)="C",BP964/INDEX($BP$5:$BP$2729,MATCH(BR964&amp;"_O",$BM$5:$BM$2729,0),1),"")</f>
        <v/>
      </c>
      <c r="BO964" s="38">
        <v>32682</v>
      </c>
      <c r="BP964" s="3">
        <v>448.4</v>
      </c>
      <c r="BQ964" s="7">
        <f>BP964/BP963</f>
        <v>1.0026833631484795</v>
      </c>
      <c r="BR964" s="4">
        <f>YEAR(BO964)</f>
        <v>1989</v>
      </c>
      <c r="BS964" s="2" t="s">
        <v>6</v>
      </c>
      <c r="BT964" s="12" t="str">
        <f>INDEX($CD$5:$CD$10,MATCH(BS964,$CC$5:$CC$10,0),1)</f>
        <v/>
      </c>
      <c r="BU964" s="12" t="str">
        <f>IF(AND(BT964="Y",BQ964&gt;1),"Y","")</f>
        <v/>
      </c>
      <c r="BV964" s="12" t="str">
        <f>IF(AND(BT964="Y",BQ964&lt;1),"Y","")</f>
        <v/>
      </c>
      <c r="BW964" s="12" t="str">
        <f>IF(BQ964&gt;1,IF(BQ963&gt;1,"Y",""),"")</f>
        <v/>
      </c>
      <c r="BX964" s="12" t="str">
        <f>IF(BQ964&lt;1,IF(BQ963&lt;1,"Y",""),"")</f>
        <v/>
      </c>
      <c r="BY964" s="2"/>
      <c r="BZ964" s="2"/>
      <c r="CA964" s="2"/>
    </row>
    <row r="965" spans="2:79">
      <c r="B965" s="4" t="str">
        <f>IF(G965=G966,IF(G965&gt;G964,G965&amp;"_O",""),G965&amp;"_C")</f>
        <v/>
      </c>
      <c r="C965" s="14">
        <f ca="1">RANDBETWEEN(0,1000)/1000</f>
        <v>0.35199999999999998</v>
      </c>
      <c r="D965" s="16">
        <f>D964+1</f>
        <v>961</v>
      </c>
      <c r="E965" s="10">
        <f>ROUNDDOWN(D965/52,0)+1</f>
        <v>19</v>
      </c>
      <c r="F965" s="15">
        <f>F964+7</f>
        <v>51347</v>
      </c>
      <c r="G965" s="4">
        <f>YEAR(F965)</f>
        <v>2040</v>
      </c>
      <c r="H965" s="33">
        <v>0.156</v>
      </c>
      <c r="I965" s="33">
        <v>0.27</v>
      </c>
      <c r="J965" s="33">
        <v>0.23699999999999999</v>
      </c>
      <c r="K965" s="16" t="str">
        <f>IF(M964&gt;1,"Up","Down")</f>
        <v>Down</v>
      </c>
      <c r="L965" s="16" t="str">
        <f>IF(K965="Up",IF(H965&lt;$BJ$7,"Up","Down"),IF(H965&lt;$BK$7,"Down","Up"))</f>
        <v>Down</v>
      </c>
      <c r="M965" s="17">
        <f>IF(L965="Up",INDEX($AK$5:$AK$1005,MATCH(I965,$AI$5:$AI$1005,0),1),INDEX($AL$5:$AL$1005,MATCH(J965,$AI$5:$AI$1005,0),1))</f>
        <v>0.97701310740805003</v>
      </c>
      <c r="N965" s="16" t="str">
        <f>IF(P964&gt;1,"Up","Down")</f>
        <v>Up</v>
      </c>
      <c r="O965" s="16" t="str">
        <f>IF(N965="Up",IF(H965&lt;$BJ$12,"Up","Down"),IF(H965&lt;$BK$12,"Down","Up"))</f>
        <v>Up</v>
      </c>
      <c r="P965" s="17">
        <f>IF(O965="Up",INDEX($AP$5:$AP$1005,MATCH(I965,$AI$5:$AI$1005,0),1),INDEX($AQ$5:$AQ$1005,MATCH(J965,$AI$5:$AI$1005,0),1))</f>
        <v>1.0087259343841615</v>
      </c>
      <c r="Q965" s="19">
        <f>T964</f>
        <v>80263.642155886642</v>
      </c>
      <c r="R965" s="19">
        <f>INDEX(model!$S$5:$S$35,MATCH(G965,model!$Q$5:$Q$35,0),1)*model!$O$5</f>
        <v>0</v>
      </c>
      <c r="S965" s="19">
        <f>IF(RIGHT(B965,1)="C",T964*INDEX(model!$T$5:$T$35,MATCH(G965,model!$Q$5:$Q$35,0),1),0)</f>
        <v>0</v>
      </c>
      <c r="T965" s="19">
        <f>(Q965+R965-S965)*M965</f>
        <v>78418.630434610575</v>
      </c>
      <c r="U965" s="19">
        <f>X964</f>
        <v>155624.19380298373</v>
      </c>
      <c r="V965" s="19">
        <f>INDEX(model!$S$5:$S$35,MATCH(G965,model!$Q$5:$Q$35,0),1)*model!$O$6</f>
        <v>0</v>
      </c>
      <c r="W965" s="19">
        <f>IF(RIGHT(B965,1)="C",X964*INDEX(model!$T$5:$T$35,MATCH(G965,model!$Q$5:$Q$35,0),1),0)</f>
        <v>0</v>
      </c>
      <c r="X965" s="19">
        <f>(U965+V965-W965)*P965</f>
        <v>156982.16030669661</v>
      </c>
      <c r="Y965" s="19"/>
      <c r="Z965" s="36" t="str">
        <f>K965&amp;L965</f>
        <v>DownDown</v>
      </c>
      <c r="AA965" s="36" t="str">
        <f>N965&amp;O965</f>
        <v>UpUp</v>
      </c>
      <c r="AB965" s="19"/>
      <c r="AC965" s="19"/>
      <c r="AD965" s="19"/>
      <c r="AE965" s="19"/>
      <c r="AI965" s="18">
        <f>ROUND(AI964-0.001,3)</f>
        <v>0.04</v>
      </c>
      <c r="AJ965" s="9">
        <f t="array" ref="AJ965">PERCENTILE(IF($BB$5:$BB$2729="Y",$AY$5:$AY$2729),$AI965)</f>
        <v>0.96102374012499103</v>
      </c>
      <c r="AK965" s="9">
        <f t="array" ref="AK965">PERCENTILE(IF($BC$5:$BC$2729="Y",$AY$5:$AY$2729),$AI965)</f>
        <v>1.0008070310724286</v>
      </c>
      <c r="AL965" s="9">
        <f t="array" ref="AL965">PERCENTILE(IF($BD$5:$BD$2729="Y",$AY$5:$AY$2729),$AI965)</f>
        <v>0.94936990913583508</v>
      </c>
      <c r="AM965" s="41" t="str">
        <f>IF(AI965&lt;$BJ$7,"Up","Down")</f>
        <v>Up</v>
      </c>
      <c r="AN965" s="41" t="str">
        <f>IF(AI965&lt;$BK$7,"Down","Up")</f>
        <v>Down</v>
      </c>
      <c r="AO965" s="9">
        <f t="array" ref="AO965">PERCENTILE(IF($BT$5:$BT$2729="Y",$BQ$5:$BQ$2729),$AI965)</f>
        <v>0.94908705105979341</v>
      </c>
      <c r="AP965" s="9">
        <f t="array" ref="AP965">PERCENTILE(IF($BU$5:$BU$2729="Y",$BQ$5:$BQ$2729),$AI965)</f>
        <v>1.0014000508589362</v>
      </c>
      <c r="AQ965" s="9">
        <f t="array" ref="AQ965">PERCENTILE(IF($BV$5:$BV$2729="Y",$BQ$5:$BQ$2729),$AI965)</f>
        <v>0.92803090995158943</v>
      </c>
      <c r="AR965" s="41" t="str">
        <f>IF(AI965&lt;$BJ$12,"Up","Down")</f>
        <v>Up</v>
      </c>
      <c r="AS965" s="41" t="str">
        <f>IF(AI965&lt;$BK$12,"Down","Up")</f>
        <v>Down</v>
      </c>
      <c r="AU965" s="4" t="str">
        <f>IF(AZ965=AZ966,IF(AZ965&gt;AZ964,AZ965&amp;"_O",""),AZ965&amp;"_C")</f>
        <v/>
      </c>
      <c r="AV965" s="7" t="str">
        <f>IF(RIGHT(AU965,1)="C",AX965/INDEX($AX$5:$AX$2729,MATCH(AZ965&amp;"_O",$AU$5:$AU$2729,0),1),"")</f>
        <v/>
      </c>
      <c r="AW965" s="38">
        <v>32290</v>
      </c>
      <c r="AX965" s="37">
        <v>253.42</v>
      </c>
      <c r="AY965" s="7">
        <f>AX965/AX964</f>
        <v>1.001580902695439</v>
      </c>
      <c r="AZ965" s="4">
        <f>YEAR(AW965)</f>
        <v>1988</v>
      </c>
      <c r="BA965" s="2" t="s">
        <v>6</v>
      </c>
      <c r="BB965" s="12" t="str">
        <f>INDEX($CD$5:$CD$10,MATCH(BA965,$CC$5:$CC$10,0),1)</f>
        <v/>
      </c>
      <c r="BC965" s="12" t="str">
        <f>IF(AND(BB965="Y",AY965&gt;1),"Y","")</f>
        <v/>
      </c>
      <c r="BD965" s="12" t="str">
        <f>IF(AND(BB965="Y",AY965&lt;1),"Y","")</f>
        <v/>
      </c>
      <c r="BE965" s="12" t="str">
        <f>IF(AY965&gt;1,IF(AY964&gt;1,"Y",""),"")</f>
        <v/>
      </c>
      <c r="BF965" s="12" t="str">
        <f>IF(AY965&lt;1,IF(AY964&lt;1,"Y",""),"")</f>
        <v/>
      </c>
      <c r="BG965" s="2"/>
      <c r="BH965" s="2"/>
      <c r="BI965" s="2"/>
      <c r="BJ965" s="2"/>
      <c r="BK965" s="2"/>
      <c r="BL965" s="2"/>
      <c r="BM965" s="4" t="str">
        <f>IF(BR965=BR966,IF(BR965&gt;BR964,BR965&amp;"_O",""),BR965&amp;"_C")</f>
        <v/>
      </c>
      <c r="BN965" s="7" t="str">
        <f>IF(RIGHT(BM965,1)="C",BP965/INDEX($BP$5:$BP$2729,MATCH(BR965&amp;"_O",$BM$5:$BM$2729,0),1),"")</f>
        <v/>
      </c>
      <c r="BO965" s="38">
        <v>32689</v>
      </c>
      <c r="BP965" s="3">
        <v>435.3</v>
      </c>
      <c r="BQ965" s="7">
        <f>BP965/BP964</f>
        <v>0.97078501338090994</v>
      </c>
      <c r="BR965" s="4">
        <f>YEAR(BO965)</f>
        <v>1989</v>
      </c>
      <c r="BS965" s="2" t="s">
        <v>6</v>
      </c>
      <c r="BT965" s="12" t="str">
        <f>INDEX($CD$5:$CD$10,MATCH(BS965,$CC$5:$CC$10,0),1)</f>
        <v/>
      </c>
      <c r="BU965" s="12" t="str">
        <f>IF(AND(BT965="Y",BQ965&gt;1),"Y","")</f>
        <v/>
      </c>
      <c r="BV965" s="12" t="str">
        <f>IF(AND(BT965="Y",BQ965&lt;1),"Y","")</f>
        <v/>
      </c>
      <c r="BW965" s="12" t="str">
        <f>IF(BQ965&gt;1,IF(BQ964&gt;1,"Y",""),"")</f>
        <v/>
      </c>
      <c r="BX965" s="12" t="str">
        <f>IF(BQ965&lt;1,IF(BQ964&lt;1,"Y",""),"")</f>
        <v/>
      </c>
      <c r="BY965" s="2"/>
      <c r="BZ965" s="2"/>
      <c r="CA965" s="2"/>
    </row>
    <row r="966" spans="2:79">
      <c r="B966" s="4" t="str">
        <f>IF(G966=G967,IF(G966&gt;G965,G966&amp;"_O",""),G966&amp;"_C")</f>
        <v/>
      </c>
      <c r="C966" s="14">
        <f ca="1">RANDBETWEEN(0,1000)/1000</f>
        <v>0.27400000000000002</v>
      </c>
      <c r="D966" s="16">
        <f>D965+1</f>
        <v>962</v>
      </c>
      <c r="E966" s="10">
        <f>ROUNDDOWN(D966/52,0)+1</f>
        <v>19</v>
      </c>
      <c r="F966" s="15">
        <f>F965+7</f>
        <v>51354</v>
      </c>
      <c r="G966" s="4">
        <f>YEAR(F966)</f>
        <v>2040</v>
      </c>
      <c r="H966" s="33">
        <v>0.10100000000000001</v>
      </c>
      <c r="I966" s="33">
        <v>0.59</v>
      </c>
      <c r="J966" s="33">
        <v>0.81699999999999995</v>
      </c>
      <c r="K966" s="16" t="str">
        <f>IF(M965&gt;1,"Up","Down")</f>
        <v>Down</v>
      </c>
      <c r="L966" s="16" t="str">
        <f>IF(K966="Up",IF(H966&lt;$BJ$7,"Up","Down"),IF(H966&lt;$BK$7,"Down","Up"))</f>
        <v>Down</v>
      </c>
      <c r="M966" s="17">
        <f>IF(L966="Up",INDEX($AK$5:$AK$1005,MATCH(I966,$AI$5:$AI$1005,0),1),INDEX($AL$5:$AL$1005,MATCH(J966,$AI$5:$AI$1005,0),1))</f>
        <v>0.99623208877670133</v>
      </c>
      <c r="N966" s="16" t="str">
        <f>IF(P965&gt;1,"Up","Down")</f>
        <v>Up</v>
      </c>
      <c r="O966" s="16" t="str">
        <f>IF(N966="Up",IF(H966&lt;$BJ$12,"Up","Down"),IF(H966&lt;$BK$12,"Down","Up"))</f>
        <v>Up</v>
      </c>
      <c r="P966" s="17">
        <f>IF(O966="Up",INDEX($AP$5:$AP$1005,MATCH(I966,$AI$5:$AI$1005,0),1),INDEX($AQ$5:$AQ$1005,MATCH(J966,$AI$5:$AI$1005,0),1))</f>
        <v>1.0208262860897439</v>
      </c>
      <c r="Q966" s="19">
        <f>T965</f>
        <v>78418.630434610575</v>
      </c>
      <c r="R966" s="19">
        <f>INDEX(model!$S$5:$S$35,MATCH(G966,model!$Q$5:$Q$35,0),1)*model!$O$5</f>
        <v>0</v>
      </c>
      <c r="S966" s="19">
        <f>IF(RIGHT(B966,1)="C",T965*INDEX(model!$T$5:$T$35,MATCH(G966,model!$Q$5:$Q$35,0),1),0)</f>
        <v>0</v>
      </c>
      <c r="T966" s="19">
        <f>(Q966+R966-S966)*M966</f>
        <v>78123.15599688029</v>
      </c>
      <c r="U966" s="19">
        <f>X965</f>
        <v>156982.16030669661</v>
      </c>
      <c r="V966" s="19">
        <f>INDEX(model!$S$5:$S$35,MATCH(G966,model!$Q$5:$Q$35,0),1)*model!$O$6</f>
        <v>0</v>
      </c>
      <c r="W966" s="19">
        <f>IF(RIGHT(B966,1)="C",X965*INDEX(model!$T$5:$T$35,MATCH(G966,model!$Q$5:$Q$35,0),1),0)</f>
        <v>0</v>
      </c>
      <c r="X966" s="19">
        <f>(U966+V966-W966)*P966</f>
        <v>160251.51568822991</v>
      </c>
      <c r="Y966" s="19"/>
      <c r="Z966" s="36" t="str">
        <f>K966&amp;L966</f>
        <v>DownDown</v>
      </c>
      <c r="AA966" s="36" t="str">
        <f>N966&amp;O966</f>
        <v>UpUp</v>
      </c>
      <c r="AB966" s="19"/>
      <c r="AC966" s="19"/>
      <c r="AD966" s="19"/>
      <c r="AE966" s="19"/>
      <c r="AI966" s="18">
        <f>ROUND(AI965-0.001,3)</f>
        <v>3.9E-2</v>
      </c>
      <c r="AJ966" s="9">
        <f t="array" ref="AJ966">PERCENTILE(IF($BB$5:$BB$2729="Y",$AY$5:$AY$2729),$AI966)</f>
        <v>0.96073920524798484</v>
      </c>
      <c r="AK966" s="9">
        <f t="array" ref="AK966">PERCENTILE(IF($BC$5:$BC$2729="Y",$AY$5:$AY$2729),$AI966)</f>
        <v>1.0007912371331755</v>
      </c>
      <c r="AL966" s="9">
        <f t="array" ref="AL966">PERCENTILE(IF($BD$5:$BD$2729="Y",$AY$5:$AY$2729),$AI966)</f>
        <v>0.94843379708297959</v>
      </c>
      <c r="AM966" s="41" t="str">
        <f>IF(AI966&lt;$BJ$7,"Up","Down")</f>
        <v>Up</v>
      </c>
      <c r="AN966" s="41" t="str">
        <f>IF(AI966&lt;$BK$7,"Down","Up")</f>
        <v>Down</v>
      </c>
      <c r="AO966" s="9">
        <f t="array" ref="AO966">PERCENTILE(IF($BT$5:$BT$2729="Y",$BQ$5:$BQ$2729),$AI966)</f>
        <v>0.94876048080952202</v>
      </c>
      <c r="AP966" s="9">
        <f t="array" ref="AP966">PERCENTILE(IF($BU$5:$BU$2729="Y",$BQ$5:$BQ$2729),$AI966)</f>
        <v>1.0013615806927154</v>
      </c>
      <c r="AQ966" s="9">
        <f t="array" ref="AQ966">PERCENTILE(IF($BV$5:$BV$2729="Y",$BQ$5:$BQ$2729),$AI966)</f>
        <v>0.92751960938501143</v>
      </c>
      <c r="AR966" s="41" t="str">
        <f>IF(AI966&lt;$BJ$12,"Up","Down")</f>
        <v>Up</v>
      </c>
      <c r="AS966" s="41" t="str">
        <f>IF(AI966&lt;$BK$12,"Down","Up")</f>
        <v>Down</v>
      </c>
      <c r="AU966" s="4" t="str">
        <f>IF(AZ966=AZ967,IF(AZ966&gt;AZ965,AZ966&amp;"_O",""),AZ966&amp;"_C")</f>
        <v/>
      </c>
      <c r="AV966" s="7" t="str">
        <f>IF(RIGHT(AU966,1)="C",AX966/INDEX($AX$5:$AX$2729,MATCH(AZ966&amp;"_O",$AU$5:$AU$2729,0),1),"")</f>
        <v/>
      </c>
      <c r="AW966" s="38">
        <v>32297</v>
      </c>
      <c r="AX966" s="37">
        <v>266.45</v>
      </c>
      <c r="AY966" s="7">
        <f>AX966/AX965</f>
        <v>1.0514166206297846</v>
      </c>
      <c r="AZ966" s="4">
        <f>YEAR(AW966)</f>
        <v>1988</v>
      </c>
      <c r="BA966" s="2" t="s">
        <v>6</v>
      </c>
      <c r="BB966" s="12" t="str">
        <f>INDEX($CD$5:$CD$10,MATCH(BA966,$CC$5:$CC$10,0),1)</f>
        <v/>
      </c>
      <c r="BC966" s="12" t="str">
        <f>IF(AND(BB966="Y",AY966&gt;1),"Y","")</f>
        <v/>
      </c>
      <c r="BD966" s="12" t="str">
        <f>IF(AND(BB966="Y",AY966&lt;1),"Y","")</f>
        <v/>
      </c>
      <c r="BE966" s="12" t="str">
        <f>IF(AY966&gt;1,IF(AY965&gt;1,"Y",""),"")</f>
        <v>Y</v>
      </c>
      <c r="BF966" s="12" t="str">
        <f>IF(AY966&lt;1,IF(AY965&lt;1,"Y",""),"")</f>
        <v/>
      </c>
      <c r="BG966" s="2"/>
      <c r="BH966" s="2"/>
      <c r="BI966" s="2"/>
      <c r="BJ966" s="2"/>
      <c r="BK966" s="2"/>
      <c r="BL966" s="2"/>
      <c r="BM966" s="4" t="str">
        <f>IF(BR966=BR967,IF(BR966&gt;BR965,BR966&amp;"_O",""),BR966&amp;"_C")</f>
        <v/>
      </c>
      <c r="BN966" s="7" t="str">
        <f>IF(RIGHT(BM966,1)="C",BP966/INDEX($BP$5:$BP$2729,MATCH(BR966&amp;"_O",$BM$5:$BM$2729,0),1),"")</f>
        <v/>
      </c>
      <c r="BO966" s="38">
        <v>32696</v>
      </c>
      <c r="BP966" s="3">
        <v>442.4</v>
      </c>
      <c r="BQ966" s="7">
        <f>BP966/BP965</f>
        <v>1.016310590397427</v>
      </c>
      <c r="BR966" s="4">
        <f>YEAR(BO966)</f>
        <v>1989</v>
      </c>
      <c r="BS966" s="2" t="s">
        <v>6</v>
      </c>
      <c r="BT966" s="12" t="str">
        <f>INDEX($CD$5:$CD$10,MATCH(BS966,$CC$5:$CC$10,0),1)</f>
        <v/>
      </c>
      <c r="BU966" s="12" t="str">
        <f>IF(AND(BT966="Y",BQ966&gt;1),"Y","")</f>
        <v/>
      </c>
      <c r="BV966" s="12" t="str">
        <f>IF(AND(BT966="Y",BQ966&lt;1),"Y","")</f>
        <v/>
      </c>
      <c r="BW966" s="12" t="str">
        <f>IF(BQ966&gt;1,IF(BQ965&gt;1,"Y",""),"")</f>
        <v/>
      </c>
      <c r="BX966" s="12" t="str">
        <f>IF(BQ966&lt;1,IF(BQ965&lt;1,"Y",""),"")</f>
        <v/>
      </c>
      <c r="BY966" s="2"/>
      <c r="BZ966" s="2"/>
      <c r="CA966" s="2"/>
    </row>
    <row r="967" spans="2:79">
      <c r="B967" s="4" t="str">
        <f>IF(G967=G968,IF(G967&gt;G966,G967&amp;"_O",""),G967&amp;"_C")</f>
        <v/>
      </c>
      <c r="C967" s="14">
        <f ca="1">RANDBETWEEN(0,1000)/1000</f>
        <v>0.68799999999999994</v>
      </c>
      <c r="D967" s="16">
        <f>D966+1</f>
        <v>963</v>
      </c>
      <c r="E967" s="10">
        <f>ROUNDDOWN(D967/52,0)+1</f>
        <v>19</v>
      </c>
      <c r="F967" s="15">
        <f>F966+7</f>
        <v>51361</v>
      </c>
      <c r="G967" s="4">
        <f>YEAR(F967)</f>
        <v>2040</v>
      </c>
      <c r="H967" s="33">
        <v>0.112</v>
      </c>
      <c r="I967" s="33">
        <v>0.76400000000000001</v>
      </c>
      <c r="J967" s="33">
        <v>0.23899999999999999</v>
      </c>
      <c r="K967" s="16" t="str">
        <f>IF(M966&gt;1,"Up","Down")</f>
        <v>Down</v>
      </c>
      <c r="L967" s="16" t="str">
        <f>IF(K967="Up",IF(H967&lt;$BJ$7,"Up","Down"),IF(H967&lt;$BK$7,"Down","Up"))</f>
        <v>Down</v>
      </c>
      <c r="M967" s="17">
        <f>IF(L967="Up",INDEX($AK$5:$AK$1005,MATCH(I967,$AI$5:$AI$1005,0),1),INDEX($AL$5:$AL$1005,MATCH(J967,$AI$5:$AI$1005,0),1))</f>
        <v>0.97707540534070902</v>
      </c>
      <c r="N967" s="16" t="str">
        <f>IF(P966&gt;1,"Up","Down")</f>
        <v>Up</v>
      </c>
      <c r="O967" s="16" t="str">
        <f>IF(N967="Up",IF(H967&lt;$BJ$12,"Up","Down"),IF(H967&lt;$BK$12,"Down","Up"))</f>
        <v>Up</v>
      </c>
      <c r="P967" s="17">
        <f>IF(O967="Up",INDEX($AP$5:$AP$1005,MATCH(I967,$AI$5:$AI$1005,0),1),INDEX($AQ$5:$AQ$1005,MATCH(J967,$AI$5:$AI$1005,0),1))</f>
        <v>1.0299160932314944</v>
      </c>
      <c r="Q967" s="19">
        <f>T966</f>
        <v>78123.15599688029</v>
      </c>
      <c r="R967" s="19">
        <f>INDEX(model!$S$5:$S$35,MATCH(G967,model!$Q$5:$Q$35,0),1)*model!$O$5</f>
        <v>0</v>
      </c>
      <c r="S967" s="19">
        <f>IF(RIGHT(B967,1)="C",T966*INDEX(model!$T$5:$T$35,MATCH(G967,model!$Q$5:$Q$35,0),1),0)</f>
        <v>0</v>
      </c>
      <c r="T967" s="19">
        <f>(Q967+R967-S967)*M967</f>
        <v>76332.214312147247</v>
      </c>
      <c r="U967" s="19">
        <f>X966</f>
        <v>160251.51568822991</v>
      </c>
      <c r="V967" s="19">
        <f>INDEX(model!$S$5:$S$35,MATCH(G967,model!$Q$5:$Q$35,0),1)*model!$O$6</f>
        <v>0</v>
      </c>
      <c r="W967" s="19">
        <f>IF(RIGHT(B967,1)="C",X966*INDEX(model!$T$5:$T$35,MATCH(G967,model!$Q$5:$Q$35,0),1),0)</f>
        <v>0</v>
      </c>
      <c r="X967" s="19">
        <f>(U967+V967-W967)*P967</f>
        <v>165045.61497204727</v>
      </c>
      <c r="Y967" s="19"/>
      <c r="Z967" s="36" t="str">
        <f>K967&amp;L967</f>
        <v>DownDown</v>
      </c>
      <c r="AA967" s="36" t="str">
        <f>N967&amp;O967</f>
        <v>UpUp</v>
      </c>
      <c r="AB967" s="19"/>
      <c r="AC967" s="19"/>
      <c r="AD967" s="19"/>
      <c r="AE967" s="19"/>
      <c r="AI967" s="18">
        <f>ROUND(AI966-0.001,3)</f>
        <v>3.7999999999999999E-2</v>
      </c>
      <c r="AJ967" s="9">
        <f t="array" ref="AJ967">PERCENTILE(IF($BB$5:$BB$2729="Y",$AY$5:$AY$2729),$AI967)</f>
        <v>0.96049181938679473</v>
      </c>
      <c r="AK967" s="9">
        <f t="array" ref="AK967">PERCENTILE(IF($BC$5:$BC$2729="Y",$AY$5:$AY$2729),$AI967)</f>
        <v>1.0007836756943664</v>
      </c>
      <c r="AL967" s="9">
        <f t="array" ref="AL967">PERCENTILE(IF($BD$5:$BD$2729="Y",$AY$5:$AY$2729),$AI967)</f>
        <v>0.94816011496547015</v>
      </c>
      <c r="AM967" s="41" t="str">
        <f>IF(AI967&lt;$BJ$7,"Up","Down")</f>
        <v>Up</v>
      </c>
      <c r="AN967" s="41" t="str">
        <f>IF(AI967&lt;$BK$7,"Down","Up")</f>
        <v>Down</v>
      </c>
      <c r="AO967" s="9">
        <f t="array" ref="AO967">PERCENTILE(IF($BT$5:$BT$2729="Y",$BQ$5:$BQ$2729),$AI967)</f>
        <v>0.94797150488179893</v>
      </c>
      <c r="AP967" s="9">
        <f t="array" ref="AP967">PERCENTILE(IF($BU$5:$BU$2729="Y",$BQ$5:$BQ$2729),$AI967)</f>
        <v>1.0013433383695749</v>
      </c>
      <c r="AQ967" s="9">
        <f t="array" ref="AQ967">PERCENTILE(IF($BV$5:$BV$2729="Y",$BQ$5:$BQ$2729),$AI967)</f>
        <v>0.92723143149640985</v>
      </c>
      <c r="AR967" s="41" t="str">
        <f>IF(AI967&lt;$BJ$12,"Up","Down")</f>
        <v>Up</v>
      </c>
      <c r="AS967" s="41" t="str">
        <f>IF(AI967&lt;$BK$12,"Down","Up")</f>
        <v>Down</v>
      </c>
      <c r="AU967" s="4" t="str">
        <f>IF(AZ967=AZ968,IF(AZ967&gt;AZ966,AZ967&amp;"_O",""),AZ967&amp;"_C")</f>
        <v/>
      </c>
      <c r="AV967" s="7" t="str">
        <f>IF(RIGHT(AU967,1)="C",AX967/INDEX($AX$5:$AX$2729,MATCH(AZ967&amp;"_O",$AU$5:$AU$2729,0),1),"")</f>
        <v/>
      </c>
      <c r="AW967" s="38">
        <v>32304</v>
      </c>
      <c r="AX967" s="37">
        <v>271.26</v>
      </c>
      <c r="AY967" s="7">
        <f>AX967/AX966</f>
        <v>1.0180521673860012</v>
      </c>
      <c r="AZ967" s="4">
        <f>YEAR(AW967)</f>
        <v>1988</v>
      </c>
      <c r="BA967" s="2" t="s">
        <v>6</v>
      </c>
      <c r="BB967" s="12" t="str">
        <f>INDEX($CD$5:$CD$10,MATCH(BA967,$CC$5:$CC$10,0),1)</f>
        <v/>
      </c>
      <c r="BC967" s="12" t="str">
        <f>IF(AND(BB967="Y",AY967&gt;1),"Y","")</f>
        <v/>
      </c>
      <c r="BD967" s="12" t="str">
        <f>IF(AND(BB967="Y",AY967&lt;1),"Y","")</f>
        <v/>
      </c>
      <c r="BE967" s="12" t="str">
        <f>IF(AY967&gt;1,IF(AY966&gt;1,"Y",""),"")</f>
        <v>Y</v>
      </c>
      <c r="BF967" s="12" t="str">
        <f>IF(AY967&lt;1,IF(AY966&lt;1,"Y",""),"")</f>
        <v/>
      </c>
      <c r="BG967" s="2"/>
      <c r="BH967" s="2"/>
      <c r="BI967" s="2"/>
      <c r="BJ967" s="2"/>
      <c r="BK967" s="2"/>
      <c r="BL967" s="2"/>
      <c r="BM967" s="4" t="str">
        <f>IF(BR967=BR968,IF(BR967&gt;BR966,BR967&amp;"_O",""),BR967&amp;"_C")</f>
        <v/>
      </c>
      <c r="BN967" s="7" t="str">
        <f>IF(RIGHT(BM967,1)="C",BP967/INDEX($BP$5:$BP$2729,MATCH(BR967&amp;"_O",$BM$5:$BM$2729,0),1),"")</f>
        <v/>
      </c>
      <c r="BO967" s="38">
        <v>32703</v>
      </c>
      <c r="BP967" s="3">
        <v>448.9</v>
      </c>
      <c r="BQ967" s="7">
        <f>BP967/BP966</f>
        <v>1.0146925858951175</v>
      </c>
      <c r="BR967" s="4">
        <f>YEAR(BO967)</f>
        <v>1989</v>
      </c>
      <c r="BS967" s="2" t="s">
        <v>6</v>
      </c>
      <c r="BT967" s="12" t="str">
        <f>INDEX($CD$5:$CD$10,MATCH(BS967,$CC$5:$CC$10,0),1)</f>
        <v/>
      </c>
      <c r="BU967" s="12" t="str">
        <f>IF(AND(BT967="Y",BQ967&gt;1),"Y","")</f>
        <v/>
      </c>
      <c r="BV967" s="12" t="str">
        <f>IF(AND(BT967="Y",BQ967&lt;1),"Y","")</f>
        <v/>
      </c>
      <c r="BW967" s="12" t="str">
        <f>IF(BQ967&gt;1,IF(BQ966&gt;1,"Y",""),"")</f>
        <v>Y</v>
      </c>
      <c r="BX967" s="12" t="str">
        <f>IF(BQ967&lt;1,IF(BQ966&lt;1,"Y",""),"")</f>
        <v/>
      </c>
      <c r="BY967" s="2"/>
      <c r="BZ967" s="2"/>
      <c r="CA967" s="2"/>
    </row>
    <row r="968" spans="2:79">
      <c r="B968" s="4" t="str">
        <f>IF(G968=G969,IF(G968&gt;G967,G968&amp;"_O",""),G968&amp;"_C")</f>
        <v/>
      </c>
      <c r="C968" s="14">
        <f ca="1">RANDBETWEEN(0,1000)/1000</f>
        <v>0.78200000000000003</v>
      </c>
      <c r="D968" s="16">
        <f>D967+1</f>
        <v>964</v>
      </c>
      <c r="E968" s="10">
        <f>ROUNDDOWN(D968/52,0)+1</f>
        <v>19</v>
      </c>
      <c r="F968" s="15">
        <f>F967+7</f>
        <v>51368</v>
      </c>
      <c r="G968" s="4">
        <f>YEAR(F968)</f>
        <v>2040</v>
      </c>
      <c r="H968" s="33">
        <v>0.32800000000000001</v>
      </c>
      <c r="I968" s="33">
        <v>0.73899999999999999</v>
      </c>
      <c r="J968" s="33">
        <v>0.46800000000000003</v>
      </c>
      <c r="K968" s="16" t="str">
        <f>IF(M967&gt;1,"Up","Down")</f>
        <v>Down</v>
      </c>
      <c r="L968" s="16" t="str">
        <f>IF(K968="Up",IF(H968&lt;$BJ$7,"Up","Down"),IF(H968&lt;$BK$7,"Down","Up"))</f>
        <v>Down</v>
      </c>
      <c r="M968" s="17">
        <f>IF(L968="Up",INDEX($AK$5:$AK$1005,MATCH(I968,$AI$5:$AI$1005,0),1),INDEX($AL$5:$AL$1005,MATCH(J968,$AI$5:$AI$1005,0),1))</f>
        <v>0.98652099250721437</v>
      </c>
      <c r="N968" s="16" t="str">
        <f>IF(P967&gt;1,"Up","Down")</f>
        <v>Up</v>
      </c>
      <c r="O968" s="16" t="str">
        <f>IF(N968="Up",IF(H968&lt;$BJ$12,"Up","Down"),IF(H968&lt;$BK$12,"Down","Up"))</f>
        <v>Up</v>
      </c>
      <c r="P968" s="17">
        <f>IF(O968="Up",INDEX($AP$5:$AP$1005,MATCH(I968,$AI$5:$AI$1005,0),1),INDEX($AQ$5:$AQ$1005,MATCH(J968,$AI$5:$AI$1005,0),1))</f>
        <v>1.0281843188775037</v>
      </c>
      <c r="Q968" s="19">
        <f>T967</f>
        <v>76332.214312147247</v>
      </c>
      <c r="R968" s="19">
        <f>INDEX(model!$S$5:$S$35,MATCH(G968,model!$Q$5:$Q$35,0),1)*model!$O$5</f>
        <v>0</v>
      </c>
      <c r="S968" s="19">
        <f>IF(RIGHT(B968,1)="C",T967*INDEX(model!$T$5:$T$35,MATCH(G968,model!$Q$5:$Q$35,0),1),0)</f>
        <v>0</v>
      </c>
      <c r="T968" s="19">
        <f>(Q968+R968-S968)*M968</f>
        <v>75303.331823492903</v>
      </c>
      <c r="U968" s="19">
        <f>X967</f>
        <v>165045.61497204727</v>
      </c>
      <c r="V968" s="19">
        <f>INDEX(model!$S$5:$S$35,MATCH(G968,model!$Q$5:$Q$35,0),1)*model!$O$6</f>
        <v>0</v>
      </c>
      <c r="W968" s="19">
        <f>IF(RIGHT(B968,1)="C",X967*INDEX(model!$T$5:$T$35,MATCH(G968,model!$Q$5:$Q$35,0),1),0)</f>
        <v>0</v>
      </c>
      <c r="X968" s="19">
        <f>(U968+V968-W968)*P968</f>
        <v>169697.31321375316</v>
      </c>
      <c r="Y968" s="19"/>
      <c r="Z968" s="36" t="str">
        <f>K968&amp;L968</f>
        <v>DownDown</v>
      </c>
      <c r="AA968" s="36" t="str">
        <f>N968&amp;O968</f>
        <v>UpUp</v>
      </c>
      <c r="AB968" s="19"/>
      <c r="AC968" s="19"/>
      <c r="AD968" s="19"/>
      <c r="AE968" s="19"/>
      <c r="AI968" s="18">
        <f>ROUND(AI967-0.001,3)</f>
        <v>3.6999999999999998E-2</v>
      </c>
      <c r="AJ968" s="9">
        <f t="array" ref="AJ968">PERCENTILE(IF($BB$5:$BB$2729="Y",$AY$5:$AY$2729),$AI968)</f>
        <v>0.95981617405777619</v>
      </c>
      <c r="AK968" s="9">
        <f t="array" ref="AK968">PERCENTILE(IF($BC$5:$BC$2729="Y",$AY$5:$AY$2729),$AI968)</f>
        <v>1.0007791249589306</v>
      </c>
      <c r="AL968" s="9">
        <f t="array" ref="AL968">PERCENTILE(IF($BD$5:$BD$2729="Y",$AY$5:$AY$2729),$AI968)</f>
        <v>0.94718989303405654</v>
      </c>
      <c r="AM968" s="41" t="str">
        <f>IF(AI968&lt;$BJ$7,"Up","Down")</f>
        <v>Up</v>
      </c>
      <c r="AN968" s="41" t="str">
        <f>IF(AI968&lt;$BK$7,"Down","Up")</f>
        <v>Down</v>
      </c>
      <c r="AO968" s="9">
        <f t="array" ref="AO968">PERCENTILE(IF($BT$5:$BT$2729="Y",$BQ$5:$BQ$2729),$AI968)</f>
        <v>0.94715833539695071</v>
      </c>
      <c r="AP968" s="9">
        <f t="array" ref="AP968">PERCENTILE(IF($BU$5:$BU$2729="Y",$BQ$5:$BQ$2729),$AI968)</f>
        <v>1.0012934527677986</v>
      </c>
      <c r="AQ968" s="9">
        <f t="array" ref="AQ968">PERCENTILE(IF($BV$5:$BV$2729="Y",$BQ$5:$BQ$2729),$AI968)</f>
        <v>0.92641429011816845</v>
      </c>
      <c r="AR968" s="41" t="str">
        <f>IF(AI968&lt;$BJ$12,"Up","Down")</f>
        <v>Up</v>
      </c>
      <c r="AS968" s="41" t="str">
        <f>IF(AI968&lt;$BK$12,"Down","Up")</f>
        <v>Down</v>
      </c>
      <c r="AU968" s="4" t="str">
        <f>IF(AZ968=AZ969,IF(AZ968&gt;AZ967,AZ968&amp;"_O",""),AZ968&amp;"_C")</f>
        <v/>
      </c>
      <c r="AV968" s="7" t="str">
        <f>IF(RIGHT(AU968,1)="C",AX968/INDEX($AX$5:$AX$2729,MATCH(AZ968&amp;"_O",$AU$5:$AU$2729,0),1),"")</f>
        <v/>
      </c>
      <c r="AW968" s="38">
        <v>32311</v>
      </c>
      <c r="AX968" s="37">
        <v>270.68</v>
      </c>
      <c r="AY968" s="7">
        <f>AX968/AX967</f>
        <v>0.99786182997861839</v>
      </c>
      <c r="AZ968" s="4">
        <f>YEAR(AW968)</f>
        <v>1988</v>
      </c>
      <c r="BA968" s="2" t="s">
        <v>6</v>
      </c>
      <c r="BB968" s="12" t="str">
        <f>INDEX($CD$5:$CD$10,MATCH(BA968,$CC$5:$CC$10,0),1)</f>
        <v/>
      </c>
      <c r="BC968" s="12" t="str">
        <f>IF(AND(BB968="Y",AY968&gt;1),"Y","")</f>
        <v/>
      </c>
      <c r="BD968" s="12" t="str">
        <f>IF(AND(BB968="Y",AY968&lt;1),"Y","")</f>
        <v/>
      </c>
      <c r="BE968" s="12" t="str">
        <f>IF(AY968&gt;1,IF(AY967&gt;1,"Y",""),"")</f>
        <v/>
      </c>
      <c r="BF968" s="12" t="str">
        <f>IF(AY968&lt;1,IF(AY967&lt;1,"Y",""),"")</f>
        <v/>
      </c>
      <c r="BG968" s="2"/>
      <c r="BH968" s="2"/>
      <c r="BI968" s="2"/>
      <c r="BJ968" s="2"/>
      <c r="BK968" s="2"/>
      <c r="BL968" s="2"/>
      <c r="BM968" s="4" t="str">
        <f>IF(BR968=BR969,IF(BR968&gt;BR967,BR968&amp;"_O",""),BR968&amp;"_C")</f>
        <v/>
      </c>
      <c r="BN968" s="7" t="str">
        <f>IF(RIGHT(BM968,1)="C",BP968/INDEX($BP$5:$BP$2729,MATCH(BR968&amp;"_O",$BM$5:$BM$2729,0),1),"")</f>
        <v/>
      </c>
      <c r="BO968" s="38">
        <v>32710</v>
      </c>
      <c r="BP968" s="3">
        <v>449.3</v>
      </c>
      <c r="BQ968" s="7">
        <f>BP968/BP967</f>
        <v>1.0008910670527957</v>
      </c>
      <c r="BR968" s="4">
        <f>YEAR(BO968)</f>
        <v>1989</v>
      </c>
      <c r="BS968" s="2" t="s">
        <v>6</v>
      </c>
      <c r="BT968" s="12" t="str">
        <f>INDEX($CD$5:$CD$10,MATCH(BS968,$CC$5:$CC$10,0),1)</f>
        <v/>
      </c>
      <c r="BU968" s="12" t="str">
        <f>IF(AND(BT968="Y",BQ968&gt;1),"Y","")</f>
        <v/>
      </c>
      <c r="BV968" s="12" t="str">
        <f>IF(AND(BT968="Y",BQ968&lt;1),"Y","")</f>
        <v/>
      </c>
      <c r="BW968" s="12" t="str">
        <f>IF(BQ968&gt;1,IF(BQ967&gt;1,"Y",""),"")</f>
        <v>Y</v>
      </c>
      <c r="BX968" s="12" t="str">
        <f>IF(BQ968&lt;1,IF(BQ967&lt;1,"Y",""),"")</f>
        <v/>
      </c>
      <c r="BY968" s="2"/>
      <c r="BZ968" s="2"/>
      <c r="CA968" s="2"/>
    </row>
    <row r="969" spans="2:79">
      <c r="B969" s="4" t="str">
        <f>IF(G969=G970,IF(G969&gt;G968,G969&amp;"_O",""),G969&amp;"_C")</f>
        <v/>
      </c>
      <c r="C969" s="14">
        <f ca="1">RANDBETWEEN(0,1000)/1000</f>
        <v>0.17499999999999999</v>
      </c>
      <c r="D969" s="16">
        <f>D968+1</f>
        <v>965</v>
      </c>
      <c r="E969" s="10">
        <f>ROUNDDOWN(D969/52,0)+1</f>
        <v>19</v>
      </c>
      <c r="F969" s="15">
        <f>F968+7</f>
        <v>51375</v>
      </c>
      <c r="G969" s="4">
        <f>YEAR(F969)</f>
        <v>2040</v>
      </c>
      <c r="H969" s="33">
        <v>0.88800000000000001</v>
      </c>
      <c r="I969" s="33">
        <v>0.13100000000000001</v>
      </c>
      <c r="J969" s="33">
        <v>0.67300000000000004</v>
      </c>
      <c r="K969" s="16" t="str">
        <f>IF(M968&gt;1,"Up","Down")</f>
        <v>Down</v>
      </c>
      <c r="L969" s="16" t="str">
        <f>IF(K969="Up",IF(H969&lt;$BJ$7,"Up","Down"),IF(H969&lt;$BK$7,"Down","Up"))</f>
        <v>Up</v>
      </c>
      <c r="M969" s="17">
        <f>IF(L969="Up",INDEX($AK$5:$AK$1005,MATCH(I969,$AI$5:$AI$1005,0),1),INDEX($AL$5:$AL$1005,MATCH(J969,$AI$5:$AI$1005,0),1))</f>
        <v>1.0031296136608741</v>
      </c>
      <c r="N969" s="16" t="str">
        <f>IF(P968&gt;1,"Up","Down")</f>
        <v>Up</v>
      </c>
      <c r="O969" s="16" t="str">
        <f>IF(N969="Up",IF(H969&lt;$BJ$12,"Up","Down"),IF(H969&lt;$BK$12,"Down","Up"))</f>
        <v>Down</v>
      </c>
      <c r="P969" s="17">
        <f>IF(O969="Up",INDEX($AP$5:$AP$1005,MATCH(I969,$AI$5:$AI$1005,0),1),INDEX($AQ$5:$AQ$1005,MATCH(J969,$AI$5:$AI$1005,0),1))</f>
        <v>0.99189525606173756</v>
      </c>
      <c r="Q969" s="19">
        <f>T968</f>
        <v>75303.331823492903</v>
      </c>
      <c r="R969" s="19">
        <f>INDEX(model!$S$5:$S$35,MATCH(G969,model!$Q$5:$Q$35,0),1)*model!$O$5</f>
        <v>0</v>
      </c>
      <c r="S969" s="19">
        <f>IF(RIGHT(B969,1)="C",T968*INDEX(model!$T$5:$T$35,MATCH(G969,model!$Q$5:$Q$35,0),1),0)</f>
        <v>0</v>
      </c>
      <c r="T969" s="19">
        <f>(Q969+R969-S969)*M969</f>
        <v>75539.002159477037</v>
      </c>
      <c r="U969" s="19">
        <f>X968</f>
        <v>169697.31321375316</v>
      </c>
      <c r="V969" s="19">
        <f>INDEX(model!$S$5:$S$35,MATCH(G969,model!$Q$5:$Q$35,0),1)*model!$O$6</f>
        <v>0</v>
      </c>
      <c r="W969" s="19">
        <f>IF(RIGHT(B969,1)="C",X968*INDEX(model!$T$5:$T$35,MATCH(G969,model!$Q$5:$Q$35,0),1),0)</f>
        <v>0</v>
      </c>
      <c r="X969" s="19">
        <f>(U969+V969-W969)*P969</f>
        <v>168321.95994314458</v>
      </c>
      <c r="Y969" s="19"/>
      <c r="Z969" s="36" t="str">
        <f>K969&amp;L969</f>
        <v>DownUp</v>
      </c>
      <c r="AA969" s="36" t="str">
        <f>N969&amp;O969</f>
        <v>UpDown</v>
      </c>
      <c r="AB969" s="19"/>
      <c r="AC969" s="19"/>
      <c r="AD969" s="19"/>
      <c r="AE969" s="19"/>
      <c r="AI969" s="18">
        <f>ROUND(AI968-0.001,3)</f>
        <v>3.5999999999999997E-2</v>
      </c>
      <c r="AJ969" s="9">
        <f t="array" ref="AJ969">PERCENTILE(IF($BB$5:$BB$2729="Y",$AY$5:$AY$2729),$AI969)</f>
        <v>0.95945083463048753</v>
      </c>
      <c r="AK969" s="9">
        <f t="array" ref="AK969">PERCENTILE(IF($BC$5:$BC$2729="Y",$AY$5:$AY$2729),$AI969)</f>
        <v>1.0007683342338931</v>
      </c>
      <c r="AL969" s="9">
        <f t="array" ref="AL969">PERCENTILE(IF($BD$5:$BD$2729="Y",$AY$5:$AY$2729),$AI969)</f>
        <v>0.94561869170197355</v>
      </c>
      <c r="AM969" s="41" t="str">
        <f>IF(AI969&lt;$BJ$7,"Up","Down")</f>
        <v>Up</v>
      </c>
      <c r="AN969" s="41" t="str">
        <f>IF(AI969&lt;$BK$7,"Down","Up")</f>
        <v>Down</v>
      </c>
      <c r="AO969" s="9">
        <f t="array" ref="AO969">PERCENTILE(IF($BT$5:$BT$2729="Y",$BQ$5:$BQ$2729),$AI969)</f>
        <v>0.94687679246530276</v>
      </c>
      <c r="AP969" s="9">
        <f t="array" ref="AP969">PERCENTILE(IF($BU$5:$BU$2729="Y",$BQ$5:$BQ$2729),$AI969)</f>
        <v>1.0012639028868577</v>
      </c>
      <c r="AQ969" s="9">
        <f t="array" ref="AQ969">PERCENTILE(IF($BV$5:$BV$2729="Y",$BQ$5:$BQ$2729),$AI969)</f>
        <v>0.92610922746775592</v>
      </c>
      <c r="AR969" s="41" t="str">
        <f>IF(AI969&lt;$BJ$12,"Up","Down")</f>
        <v>Up</v>
      </c>
      <c r="AS969" s="41" t="str">
        <f>IF(AI969&lt;$BK$12,"Down","Up")</f>
        <v>Down</v>
      </c>
      <c r="AU969" s="4" t="str">
        <f>IF(AZ969=AZ970,IF(AZ969&gt;AZ968,AZ969&amp;"_O",""),AZ969&amp;"_C")</f>
        <v/>
      </c>
      <c r="AV969" s="7" t="str">
        <f>IF(RIGHT(AU969,1)="C",AX969/INDEX($AX$5:$AX$2729,MATCH(AZ969&amp;"_O",$AU$5:$AU$2729,0),1),"")</f>
        <v/>
      </c>
      <c r="AW969" s="38">
        <v>32318</v>
      </c>
      <c r="AX969" s="37">
        <v>273.77999999999997</v>
      </c>
      <c r="AY969" s="7">
        <f>AX969/AX968</f>
        <v>1.0114526378010935</v>
      </c>
      <c r="AZ969" s="4">
        <f>YEAR(AW969)</f>
        <v>1988</v>
      </c>
      <c r="BA969" s="2" t="s">
        <v>6</v>
      </c>
      <c r="BB969" s="12" t="str">
        <f>INDEX($CD$5:$CD$10,MATCH(BA969,$CC$5:$CC$10,0),1)</f>
        <v/>
      </c>
      <c r="BC969" s="12" t="str">
        <f>IF(AND(BB969="Y",AY969&gt;1),"Y","")</f>
        <v/>
      </c>
      <c r="BD969" s="12" t="str">
        <f>IF(AND(BB969="Y",AY969&lt;1),"Y","")</f>
        <v/>
      </c>
      <c r="BE969" s="12" t="str">
        <f>IF(AY969&gt;1,IF(AY968&gt;1,"Y",""),"")</f>
        <v/>
      </c>
      <c r="BF969" s="12" t="str">
        <f>IF(AY969&lt;1,IF(AY968&lt;1,"Y",""),"")</f>
        <v/>
      </c>
      <c r="BG969" s="2"/>
      <c r="BH969" s="2"/>
      <c r="BI969" s="2"/>
      <c r="BJ969" s="2"/>
      <c r="BK969" s="2"/>
      <c r="BL969" s="2"/>
      <c r="BM969" s="4" t="str">
        <f>IF(BR969=BR970,IF(BR969&gt;BR968,BR969&amp;"_O",""),BR969&amp;"_C")</f>
        <v/>
      </c>
      <c r="BN969" s="7" t="str">
        <f>IF(RIGHT(BM969,1)="C",BP969/INDEX($BP$5:$BP$2729,MATCH(BR969&amp;"_O",$BM$5:$BM$2729,0),1),"")</f>
        <v/>
      </c>
      <c r="BO969" s="38">
        <v>32717</v>
      </c>
      <c r="BP969" s="3">
        <v>452.8</v>
      </c>
      <c r="BQ969" s="7">
        <f>BP969/BP968</f>
        <v>1.0077898953928333</v>
      </c>
      <c r="BR969" s="4">
        <f>YEAR(BO969)</f>
        <v>1989</v>
      </c>
      <c r="BS969" s="2" t="s">
        <v>6</v>
      </c>
      <c r="BT969" s="12" t="str">
        <f>INDEX($CD$5:$CD$10,MATCH(BS969,$CC$5:$CC$10,0),1)</f>
        <v/>
      </c>
      <c r="BU969" s="12" t="str">
        <f>IF(AND(BT969="Y",BQ969&gt;1),"Y","")</f>
        <v/>
      </c>
      <c r="BV969" s="12" t="str">
        <f>IF(AND(BT969="Y",BQ969&lt;1),"Y","")</f>
        <v/>
      </c>
      <c r="BW969" s="12" t="str">
        <f>IF(BQ969&gt;1,IF(BQ968&gt;1,"Y",""),"")</f>
        <v>Y</v>
      </c>
      <c r="BX969" s="12" t="str">
        <f>IF(BQ969&lt;1,IF(BQ968&lt;1,"Y",""),"")</f>
        <v/>
      </c>
      <c r="BY969" s="2"/>
      <c r="BZ969" s="2"/>
      <c r="CA969" s="2"/>
    </row>
    <row r="970" spans="2:79">
      <c r="B970" s="4" t="str">
        <f>IF(G970=G971,IF(G970&gt;G969,G970&amp;"_O",""),G970&amp;"_C")</f>
        <v/>
      </c>
      <c r="C970" s="14">
        <f ca="1">RANDBETWEEN(0,1000)/1000</f>
        <v>0.89500000000000002</v>
      </c>
      <c r="D970" s="16">
        <f>D969+1</f>
        <v>966</v>
      </c>
      <c r="E970" s="10">
        <f>ROUNDDOWN(D970/52,0)+1</f>
        <v>19</v>
      </c>
      <c r="F970" s="15">
        <f>F969+7</f>
        <v>51382</v>
      </c>
      <c r="G970" s="4">
        <f>YEAR(F970)</f>
        <v>2040</v>
      </c>
      <c r="H970" s="33">
        <v>0.57899999999999996</v>
      </c>
      <c r="I970" s="33">
        <v>0.502</v>
      </c>
      <c r="J970" s="33">
        <v>0.83499999999999996</v>
      </c>
      <c r="K970" s="16" t="str">
        <f>IF(M969&gt;1,"Up","Down")</f>
        <v>Up</v>
      </c>
      <c r="L970" s="16" t="str">
        <f>IF(K970="Up",IF(H970&lt;$BJ$7,"Up","Down"),IF(H970&lt;$BK$7,"Down","Up"))</f>
        <v>Down</v>
      </c>
      <c r="M970" s="17">
        <f>IF(L970="Up",INDEX($AK$5:$AK$1005,MATCH(I970,$AI$5:$AI$1005,0),1),INDEX($AL$5:$AL$1005,MATCH(J970,$AI$5:$AI$1005,0),1))</f>
        <v>0.99665783452934142</v>
      </c>
      <c r="N970" s="16" t="str">
        <f>IF(P969&gt;1,"Up","Down")</f>
        <v>Down</v>
      </c>
      <c r="O970" s="16" t="str">
        <f>IF(N970="Up",IF(H970&lt;$BJ$12,"Up","Down"),IF(H970&lt;$BK$12,"Down","Up"))</f>
        <v>Up</v>
      </c>
      <c r="P970" s="17">
        <f>IF(O970="Up",INDEX($AP$5:$AP$1005,MATCH(I970,$AI$5:$AI$1005,0),1),INDEX($AQ$5:$AQ$1005,MATCH(J970,$AI$5:$AI$1005,0),1))</f>
        <v>1.0172480836513622</v>
      </c>
      <c r="Q970" s="19">
        <f>T969</f>
        <v>75539.002159477037</v>
      </c>
      <c r="R970" s="19">
        <f>INDEX(model!$S$5:$S$35,MATCH(G970,model!$Q$5:$Q$35,0),1)*model!$O$5</f>
        <v>0</v>
      </c>
      <c r="S970" s="19">
        <f>IF(RIGHT(B970,1)="C",T969*INDEX(model!$T$5:$T$35,MATCH(G970,model!$Q$5:$Q$35,0),1),0)</f>
        <v>0</v>
      </c>
      <c r="T970" s="19">
        <f>(Q970+R970-S970)*M970</f>
        <v>75286.538314771635</v>
      </c>
      <c r="U970" s="19">
        <f>X969</f>
        <v>168321.95994314458</v>
      </c>
      <c r="V970" s="19">
        <f>INDEX(model!$S$5:$S$35,MATCH(G970,model!$Q$5:$Q$35,0),1)*model!$O$6</f>
        <v>0</v>
      </c>
      <c r="W970" s="19">
        <f>IF(RIGHT(B970,1)="C",X969*INDEX(model!$T$5:$T$35,MATCH(G970,model!$Q$5:$Q$35,0),1),0)</f>
        <v>0</v>
      </c>
      <c r="X970" s="19">
        <f>(U970+V970-W970)*P970</f>
        <v>171225.19118860518</v>
      </c>
      <c r="Y970" s="19"/>
      <c r="Z970" s="36" t="str">
        <f>K970&amp;L970</f>
        <v>UpDown</v>
      </c>
      <c r="AA970" s="36" t="str">
        <f>N970&amp;O970</f>
        <v>DownUp</v>
      </c>
      <c r="AB970" s="19"/>
      <c r="AC970" s="19"/>
      <c r="AD970" s="19"/>
      <c r="AE970" s="19"/>
      <c r="AI970" s="18">
        <f>ROUND(AI969-0.001,3)</f>
        <v>3.5000000000000003E-2</v>
      </c>
      <c r="AJ970" s="9">
        <f t="array" ref="AJ970">PERCENTILE(IF($BB$5:$BB$2729="Y",$AY$5:$AY$2729),$AI970)</f>
        <v>0.95873363275870238</v>
      </c>
      <c r="AK970" s="9">
        <f t="array" ref="AK970">PERCENTILE(IF($BC$5:$BC$2729="Y",$AY$5:$AY$2729),$AI970)</f>
        <v>1.0007457149620382</v>
      </c>
      <c r="AL970" s="9">
        <f t="array" ref="AL970">PERCENTILE(IF($BD$5:$BD$2729="Y",$AY$5:$AY$2729),$AI970)</f>
        <v>0.9440291041608696</v>
      </c>
      <c r="AM970" s="41" t="str">
        <f>IF(AI970&lt;$BJ$7,"Up","Down")</f>
        <v>Up</v>
      </c>
      <c r="AN970" s="41" t="str">
        <f>IF(AI970&lt;$BK$7,"Down","Up")</f>
        <v>Down</v>
      </c>
      <c r="AO970" s="9">
        <f t="array" ref="AO970">PERCENTILE(IF($BT$5:$BT$2729="Y",$BQ$5:$BQ$2729),$AI970)</f>
        <v>0.9461373803389781</v>
      </c>
      <c r="AP970" s="9">
        <f t="array" ref="AP970">PERCENTILE(IF($BU$5:$BU$2729="Y",$BQ$5:$BQ$2729),$AI970)</f>
        <v>1.0012532871127033</v>
      </c>
      <c r="AQ970" s="9">
        <f t="array" ref="AQ970">PERCENTILE(IF($BV$5:$BV$2729="Y",$BQ$5:$BQ$2729),$AI970)</f>
        <v>0.92557805418694084</v>
      </c>
      <c r="AR970" s="41" t="str">
        <f>IF(AI970&lt;$BJ$12,"Up","Down")</f>
        <v>Up</v>
      </c>
      <c r="AS970" s="41" t="str">
        <f>IF(AI970&lt;$BK$12,"Down","Up")</f>
        <v>Down</v>
      </c>
      <c r="AU970" s="4" t="str">
        <f>IF(AZ970=AZ971,IF(AZ970&gt;AZ969,AZ970&amp;"_O",""),AZ970&amp;"_C")</f>
        <v/>
      </c>
      <c r="AV970" s="7" t="str">
        <f>IF(RIGHT(AU970,1)="C",AX970/INDEX($AX$5:$AX$2729,MATCH(AZ970&amp;"_O",$AU$5:$AU$2729,0),1),"")</f>
        <v/>
      </c>
      <c r="AW970" s="38">
        <v>32325</v>
      </c>
      <c r="AX970" s="37">
        <v>271.77999999999997</v>
      </c>
      <c r="AY970" s="7">
        <f>AX970/AX969</f>
        <v>0.99269486448973632</v>
      </c>
      <c r="AZ970" s="4">
        <f>YEAR(AW970)</f>
        <v>1988</v>
      </c>
      <c r="BA970" s="2" t="s">
        <v>6</v>
      </c>
      <c r="BB970" s="12" t="str">
        <f>INDEX($CD$5:$CD$10,MATCH(BA970,$CC$5:$CC$10,0),1)</f>
        <v/>
      </c>
      <c r="BC970" s="12" t="str">
        <f>IF(AND(BB970="Y",AY970&gt;1),"Y","")</f>
        <v/>
      </c>
      <c r="BD970" s="12" t="str">
        <f>IF(AND(BB970="Y",AY970&lt;1),"Y","")</f>
        <v/>
      </c>
      <c r="BE970" s="12" t="str">
        <f>IF(AY970&gt;1,IF(AY969&gt;1,"Y",""),"")</f>
        <v/>
      </c>
      <c r="BF970" s="12" t="str">
        <f>IF(AY970&lt;1,IF(AY969&lt;1,"Y",""),"")</f>
        <v/>
      </c>
      <c r="BG970" s="2"/>
      <c r="BH970" s="2"/>
      <c r="BI970" s="2"/>
      <c r="BJ970" s="2"/>
      <c r="BK970" s="2"/>
      <c r="BL970" s="2"/>
      <c r="BM970" s="4" t="str">
        <f>IF(BR970=BR971,IF(BR970&gt;BR969,BR970&amp;"_O",""),BR970&amp;"_C")</f>
        <v/>
      </c>
      <c r="BN970" s="7" t="str">
        <f>IF(RIGHT(BM970,1)="C",BP970/INDEX($BP$5:$BP$2729,MATCH(BR970&amp;"_O",$BM$5:$BM$2729,0),1),"")</f>
        <v/>
      </c>
      <c r="BO970" s="38">
        <v>32724</v>
      </c>
      <c r="BP970" s="3">
        <v>457.4</v>
      </c>
      <c r="BQ970" s="7">
        <f>BP970/BP969</f>
        <v>1.0101590106007066</v>
      </c>
      <c r="BR970" s="4">
        <f>YEAR(BO970)</f>
        <v>1989</v>
      </c>
      <c r="BS970" s="2" t="s">
        <v>6</v>
      </c>
      <c r="BT970" s="12" t="str">
        <f>INDEX($CD$5:$CD$10,MATCH(BS970,$CC$5:$CC$10,0),1)</f>
        <v/>
      </c>
      <c r="BU970" s="12" t="str">
        <f>IF(AND(BT970="Y",BQ970&gt;1),"Y","")</f>
        <v/>
      </c>
      <c r="BV970" s="12" t="str">
        <f>IF(AND(BT970="Y",BQ970&lt;1),"Y","")</f>
        <v/>
      </c>
      <c r="BW970" s="12" t="str">
        <f>IF(BQ970&gt;1,IF(BQ969&gt;1,"Y",""),"")</f>
        <v>Y</v>
      </c>
      <c r="BX970" s="12" t="str">
        <f>IF(BQ970&lt;1,IF(BQ969&lt;1,"Y",""),"")</f>
        <v/>
      </c>
      <c r="BY970" s="2"/>
      <c r="BZ970" s="2"/>
      <c r="CA970" s="2"/>
    </row>
    <row r="971" spans="2:79">
      <c r="B971" s="4" t="str">
        <f>IF(G971=G972,IF(G971&gt;G970,G971&amp;"_O",""),G971&amp;"_C")</f>
        <v/>
      </c>
      <c r="C971" s="14">
        <f ca="1">RANDBETWEEN(0,1000)/1000</f>
        <v>0.41399999999999998</v>
      </c>
      <c r="D971" s="16">
        <f>D970+1</f>
        <v>967</v>
      </c>
      <c r="E971" s="10">
        <f>ROUNDDOWN(D971/52,0)+1</f>
        <v>19</v>
      </c>
      <c r="F971" s="15">
        <f>F970+7</f>
        <v>51389</v>
      </c>
      <c r="G971" s="4">
        <f>YEAR(F971)</f>
        <v>2040</v>
      </c>
      <c r="H971" s="33">
        <v>0.96399999999999997</v>
      </c>
      <c r="I971" s="33">
        <v>0.93400000000000005</v>
      </c>
      <c r="J971" s="33">
        <v>0.64700000000000002</v>
      </c>
      <c r="K971" s="16" t="str">
        <f>IF(M970&gt;1,"Up","Down")</f>
        <v>Down</v>
      </c>
      <c r="L971" s="16" t="str">
        <f>IF(K971="Up",IF(H971&lt;$BJ$7,"Up","Down"),IF(H971&lt;$BK$7,"Down","Up"))</f>
        <v>Up</v>
      </c>
      <c r="M971" s="17">
        <f>IF(L971="Up",INDEX($AK$5:$AK$1005,MATCH(I971,$AI$5:$AI$1005,0),1),INDEX($AL$5:$AL$1005,MATCH(J971,$AI$5:$AI$1005,0),1))</f>
        <v>1.0383666139186543</v>
      </c>
      <c r="N971" s="16" t="str">
        <f>IF(P970&gt;1,"Up","Down")</f>
        <v>Up</v>
      </c>
      <c r="O971" s="16" t="str">
        <f>IF(N971="Up",IF(H971&lt;$BJ$12,"Up","Down"),IF(H971&lt;$BK$12,"Down","Up"))</f>
        <v>Down</v>
      </c>
      <c r="P971" s="17">
        <f>IF(O971="Up",INDEX($AP$5:$AP$1005,MATCH(I971,$AI$5:$AI$1005,0),1),INDEX($AQ$5:$AQ$1005,MATCH(J971,$AI$5:$AI$1005,0),1))</f>
        <v>0.99110845520930702</v>
      </c>
      <c r="Q971" s="19">
        <f>T970</f>
        <v>75286.538314771635</v>
      </c>
      <c r="R971" s="19">
        <f>INDEX(model!$S$5:$S$35,MATCH(G971,model!$Q$5:$Q$35,0),1)*model!$O$5</f>
        <v>0</v>
      </c>
      <c r="S971" s="19">
        <f>IF(RIGHT(B971,1)="C",T970*INDEX(model!$T$5:$T$35,MATCH(G971,model!$Q$5:$Q$35,0),1),0)</f>
        <v>0</v>
      </c>
      <c r="T971" s="19">
        <f>(Q971+R971-S971)*M971</f>
        <v>78175.027863566444</v>
      </c>
      <c r="U971" s="19">
        <f>X970</f>
        <v>171225.19118860518</v>
      </c>
      <c r="V971" s="19">
        <f>INDEX(model!$S$5:$S$35,MATCH(G971,model!$Q$5:$Q$35,0),1)*model!$O$6</f>
        <v>0</v>
      </c>
      <c r="W971" s="19">
        <f>IF(RIGHT(B971,1)="C",X970*INDEX(model!$T$5:$T$35,MATCH(G971,model!$Q$5:$Q$35,0),1),0)</f>
        <v>0</v>
      </c>
      <c r="X971" s="19">
        <f>(U971+V971-W971)*P971</f>
        <v>169702.73473185673</v>
      </c>
      <c r="Y971" s="19"/>
      <c r="Z971" s="36" t="str">
        <f>K971&amp;L971</f>
        <v>DownUp</v>
      </c>
      <c r="AA971" s="36" t="str">
        <f>N971&amp;O971</f>
        <v>UpDown</v>
      </c>
      <c r="AB971" s="19"/>
      <c r="AC971" s="19"/>
      <c r="AD971" s="19"/>
      <c r="AE971" s="19"/>
      <c r="AI971" s="18">
        <f>ROUND(AI970-0.001,3)</f>
        <v>3.4000000000000002E-2</v>
      </c>
      <c r="AJ971" s="9">
        <f t="array" ref="AJ971">PERCENTILE(IF($BB$5:$BB$2729="Y",$AY$5:$AY$2729),$AI971)</f>
        <v>0.9578348578002871</v>
      </c>
      <c r="AK971" s="9">
        <f t="array" ref="AK971">PERCENTILE(IF($BC$5:$BC$2729="Y",$AY$5:$AY$2729),$AI971)</f>
        <v>1.000728604206679</v>
      </c>
      <c r="AL971" s="9">
        <f t="array" ref="AL971">PERCENTILE(IF($BD$5:$BD$2729="Y",$AY$5:$AY$2729),$AI971)</f>
        <v>0.94363156235585122</v>
      </c>
      <c r="AM971" s="41" t="str">
        <f>IF(AI971&lt;$BJ$7,"Up","Down")</f>
        <v>Up</v>
      </c>
      <c r="AN971" s="41" t="str">
        <f>IF(AI971&lt;$BK$7,"Down","Up")</f>
        <v>Down</v>
      </c>
      <c r="AO971" s="9">
        <f t="array" ref="AO971">PERCENTILE(IF($BT$5:$BT$2729="Y",$BQ$5:$BQ$2729),$AI971)</f>
        <v>0.9455519061189851</v>
      </c>
      <c r="AP971" s="9">
        <f t="array" ref="AP971">PERCENTILE(IF($BU$5:$BU$2729="Y",$BQ$5:$BQ$2729),$AI971)</f>
        <v>1.0011769557090269</v>
      </c>
      <c r="AQ971" s="9">
        <f t="array" ref="AQ971">PERCENTILE(IF($BV$5:$BV$2729="Y",$BQ$5:$BQ$2729),$AI971)</f>
        <v>0.92460163074525115</v>
      </c>
      <c r="AR971" s="41" t="str">
        <f>IF(AI971&lt;$BJ$12,"Up","Down")</f>
        <v>Up</v>
      </c>
      <c r="AS971" s="41" t="str">
        <f>IF(AI971&lt;$BK$12,"Down","Up")</f>
        <v>Down</v>
      </c>
      <c r="AU971" s="4" t="str">
        <f>IF(AZ971=AZ972,IF(AZ971&gt;AZ970,AZ971&amp;"_O",""),AZ971&amp;"_C")</f>
        <v/>
      </c>
      <c r="AV971" s="7" t="str">
        <f>IF(RIGHT(AU971,1)="C",AX971/INDEX($AX$5:$AX$2729,MATCH(AZ971&amp;"_O",$AU$5:$AU$2729,0),1),"")</f>
        <v/>
      </c>
      <c r="AW971" s="38">
        <v>32332</v>
      </c>
      <c r="AX971" s="37">
        <v>270.02</v>
      </c>
      <c r="AY971" s="7">
        <f>AX971/AX970</f>
        <v>0.99352417396423576</v>
      </c>
      <c r="AZ971" s="4">
        <f>YEAR(AW971)</f>
        <v>1988</v>
      </c>
      <c r="BA971" s="2" t="s">
        <v>6</v>
      </c>
      <c r="BB971" s="12" t="str">
        <f>INDEX($CD$5:$CD$10,MATCH(BA971,$CC$5:$CC$10,0),1)</f>
        <v/>
      </c>
      <c r="BC971" s="12" t="str">
        <f>IF(AND(BB971="Y",AY971&gt;1),"Y","")</f>
        <v/>
      </c>
      <c r="BD971" s="12" t="str">
        <f>IF(AND(BB971="Y",AY971&lt;1),"Y","")</f>
        <v/>
      </c>
      <c r="BE971" s="12" t="str">
        <f>IF(AY971&gt;1,IF(AY970&gt;1,"Y",""),"")</f>
        <v/>
      </c>
      <c r="BF971" s="12" t="str">
        <f>IF(AY971&lt;1,IF(AY970&lt;1,"Y",""),"")</f>
        <v>Y</v>
      </c>
      <c r="BG971" s="2"/>
      <c r="BH971" s="2"/>
      <c r="BI971" s="2"/>
      <c r="BJ971" s="2"/>
      <c r="BK971" s="2"/>
      <c r="BL971" s="2"/>
      <c r="BM971" s="4" t="str">
        <f>IF(BR971=BR972,IF(BR971&gt;BR970,BR971&amp;"_O",""),BR971&amp;"_C")</f>
        <v/>
      </c>
      <c r="BN971" s="7" t="str">
        <f>IF(RIGHT(BM971,1)="C",BP971/INDEX($BP$5:$BP$2729,MATCH(BR971&amp;"_O",$BM$5:$BM$2729,0),1),"")</f>
        <v/>
      </c>
      <c r="BO971" s="38">
        <v>32731</v>
      </c>
      <c r="BP971" s="3">
        <v>462.5</v>
      </c>
      <c r="BQ971" s="7">
        <f>BP971/BP970</f>
        <v>1.0111499781372979</v>
      </c>
      <c r="BR971" s="4">
        <f>YEAR(BO971)</f>
        <v>1989</v>
      </c>
      <c r="BS971" s="2" t="s">
        <v>6</v>
      </c>
      <c r="BT971" s="12" t="str">
        <f>INDEX($CD$5:$CD$10,MATCH(BS971,$CC$5:$CC$10,0),1)</f>
        <v/>
      </c>
      <c r="BU971" s="12" t="str">
        <f>IF(AND(BT971="Y",BQ971&gt;1),"Y","")</f>
        <v/>
      </c>
      <c r="BV971" s="12" t="str">
        <f>IF(AND(BT971="Y",BQ971&lt;1),"Y","")</f>
        <v/>
      </c>
      <c r="BW971" s="12" t="str">
        <f>IF(BQ971&gt;1,IF(BQ970&gt;1,"Y",""),"")</f>
        <v>Y</v>
      </c>
      <c r="BX971" s="12" t="str">
        <f>IF(BQ971&lt;1,IF(BQ970&lt;1,"Y",""),"")</f>
        <v/>
      </c>
      <c r="BY971" s="2"/>
      <c r="BZ971" s="2"/>
      <c r="CA971" s="2"/>
    </row>
    <row r="972" spans="2:79">
      <c r="B972" s="4" t="str">
        <f>IF(G972=G973,IF(G972&gt;G971,G972&amp;"_O",""),G972&amp;"_C")</f>
        <v/>
      </c>
      <c r="C972" s="14">
        <f ca="1">RANDBETWEEN(0,1000)/1000</f>
        <v>0.59699999999999998</v>
      </c>
      <c r="D972" s="16">
        <f>D971+1</f>
        <v>968</v>
      </c>
      <c r="E972" s="10">
        <f>ROUNDDOWN(D972/52,0)+1</f>
        <v>19</v>
      </c>
      <c r="F972" s="15">
        <f>F971+7</f>
        <v>51396</v>
      </c>
      <c r="G972" s="4">
        <f>YEAR(F972)</f>
        <v>2040</v>
      </c>
      <c r="H972" s="33">
        <v>0.55400000000000005</v>
      </c>
      <c r="I972" s="33">
        <v>0.33</v>
      </c>
      <c r="J972" s="33">
        <v>0.30599999999999999</v>
      </c>
      <c r="K972" s="16" t="str">
        <f>IF(M971&gt;1,"Up","Down")</f>
        <v>Up</v>
      </c>
      <c r="L972" s="16" t="str">
        <f>IF(K972="Up",IF(H972&lt;$BJ$7,"Up","Down"),IF(H972&lt;$BK$7,"Down","Up"))</f>
        <v>Down</v>
      </c>
      <c r="M972" s="17">
        <f>IF(L972="Up",INDEX($AK$5:$AK$1005,MATCH(I972,$AI$5:$AI$1005,0),1),INDEX($AL$5:$AL$1005,MATCH(J972,$AI$5:$AI$1005,0),1))</f>
        <v>0.98020132292907614</v>
      </c>
      <c r="N972" s="16" t="str">
        <f>IF(P971&gt;1,"Up","Down")</f>
        <v>Down</v>
      </c>
      <c r="O972" s="16" t="str">
        <f>IF(N972="Up",IF(H972&lt;$BJ$12,"Up","Down"),IF(H972&lt;$BK$12,"Down","Up"))</f>
        <v>Up</v>
      </c>
      <c r="P972" s="17">
        <f>IF(O972="Up",INDEX($AP$5:$AP$1005,MATCH(I972,$AI$5:$AI$1005,0),1),INDEX($AQ$5:$AQ$1005,MATCH(J972,$AI$5:$AI$1005,0),1))</f>
        <v>1.0109814821100107</v>
      </c>
      <c r="Q972" s="19">
        <f>T971</f>
        <v>78175.027863566444</v>
      </c>
      <c r="R972" s="19">
        <f>INDEX(model!$S$5:$S$35,MATCH(G972,model!$Q$5:$Q$35,0),1)*model!$O$5</f>
        <v>0</v>
      </c>
      <c r="S972" s="19">
        <f>IF(RIGHT(B972,1)="C",T971*INDEX(model!$T$5:$T$35,MATCH(G972,model!$Q$5:$Q$35,0),1),0)</f>
        <v>0</v>
      </c>
      <c r="T972" s="19">
        <f>(Q972+R972-S972)*M972</f>
        <v>76627.265731885214</v>
      </c>
      <c r="U972" s="19">
        <f>X971</f>
        <v>169702.73473185673</v>
      </c>
      <c r="V972" s="19">
        <f>INDEX(model!$S$5:$S$35,MATCH(G972,model!$Q$5:$Q$35,0),1)*model!$O$6</f>
        <v>0</v>
      </c>
      <c r="W972" s="19">
        <f>IF(RIGHT(B972,1)="C",X971*INDEX(model!$T$5:$T$35,MATCH(G972,model!$Q$5:$Q$35,0),1),0)</f>
        <v>0</v>
      </c>
      <c r="X972" s="19">
        <f>(U972+V972-W972)*P972</f>
        <v>171566.32227733452</v>
      </c>
      <c r="Y972" s="19"/>
      <c r="Z972" s="36" t="str">
        <f>K972&amp;L972</f>
        <v>UpDown</v>
      </c>
      <c r="AA972" s="36" t="str">
        <f>N972&amp;O972</f>
        <v>DownUp</v>
      </c>
      <c r="AB972" s="19"/>
      <c r="AC972" s="19"/>
      <c r="AD972" s="19"/>
      <c r="AE972" s="19"/>
      <c r="AI972" s="18">
        <f>ROUND(AI971-0.001,3)</f>
        <v>3.3000000000000002E-2</v>
      </c>
      <c r="AJ972" s="9">
        <f t="array" ref="AJ972">PERCENTILE(IF($BB$5:$BB$2729="Y",$AY$5:$AY$2729),$AI972)</f>
        <v>0.95757738278344129</v>
      </c>
      <c r="AK972" s="9">
        <f t="array" ref="AK972">PERCENTILE(IF($BC$5:$BC$2729="Y",$AY$5:$AY$2729),$AI972)</f>
        <v>1.0007235250371169</v>
      </c>
      <c r="AL972" s="9">
        <f t="array" ref="AL972">PERCENTILE(IF($BD$5:$BD$2729="Y",$AY$5:$AY$2729),$AI972)</f>
        <v>0.94349105546042045</v>
      </c>
      <c r="AM972" s="41" t="str">
        <f>IF(AI972&lt;$BJ$7,"Up","Down")</f>
        <v>Up</v>
      </c>
      <c r="AN972" s="41" t="str">
        <f>IF(AI972&lt;$BK$7,"Down","Up")</f>
        <v>Down</v>
      </c>
      <c r="AO972" s="9">
        <f t="array" ref="AO972">PERCENTILE(IF($BT$5:$BT$2729="Y",$BQ$5:$BQ$2729),$AI972)</f>
        <v>0.94501542165221231</v>
      </c>
      <c r="AP972" s="9">
        <f t="array" ref="AP972">PERCENTILE(IF($BU$5:$BU$2729="Y",$BQ$5:$BQ$2729),$AI972)</f>
        <v>1.0011531833299065</v>
      </c>
      <c r="AQ972" s="9">
        <f t="array" ref="AQ972">PERCENTILE(IF($BV$5:$BV$2729="Y",$BQ$5:$BQ$2729),$AI972)</f>
        <v>0.92450546106163312</v>
      </c>
      <c r="AR972" s="41" t="str">
        <f>IF(AI972&lt;$BJ$12,"Up","Down")</f>
        <v>Up</v>
      </c>
      <c r="AS972" s="41" t="str">
        <f>IF(AI972&lt;$BK$12,"Down","Up")</f>
        <v>Down</v>
      </c>
      <c r="AU972" s="4" t="str">
        <f>IF(AZ972=AZ973,IF(AZ972&gt;AZ971,AZ972&amp;"_O",""),AZ972&amp;"_C")</f>
        <v/>
      </c>
      <c r="AV972" s="7" t="str">
        <f>IF(RIGHT(AU972,1)="C",AX972/INDEX($AX$5:$AX$2729,MATCH(AZ972&amp;"_O",$AU$5:$AU$2729,0),1),"")</f>
        <v/>
      </c>
      <c r="AW972" s="38">
        <v>32339</v>
      </c>
      <c r="AX972" s="37">
        <v>272.05</v>
      </c>
      <c r="AY972" s="7">
        <f>AX972/AX971</f>
        <v>1.0075179616324719</v>
      </c>
      <c r="AZ972" s="4">
        <f>YEAR(AW972)</f>
        <v>1988</v>
      </c>
      <c r="BA972" s="2" t="s">
        <v>6</v>
      </c>
      <c r="BB972" s="12" t="str">
        <f>INDEX($CD$5:$CD$10,MATCH(BA972,$CC$5:$CC$10,0),1)</f>
        <v/>
      </c>
      <c r="BC972" s="12" t="str">
        <f>IF(AND(BB972="Y",AY972&gt;1),"Y","")</f>
        <v/>
      </c>
      <c r="BD972" s="12" t="str">
        <f>IF(AND(BB972="Y",AY972&lt;1),"Y","")</f>
        <v/>
      </c>
      <c r="BE972" s="12" t="str">
        <f>IF(AY972&gt;1,IF(AY971&gt;1,"Y",""),"")</f>
        <v/>
      </c>
      <c r="BF972" s="12" t="str">
        <f>IF(AY972&lt;1,IF(AY971&lt;1,"Y",""),"")</f>
        <v/>
      </c>
      <c r="BG972" s="2"/>
      <c r="BH972" s="2"/>
      <c r="BI972" s="2"/>
      <c r="BJ972" s="2"/>
      <c r="BK972" s="2"/>
      <c r="BL972" s="2"/>
      <c r="BM972" s="4" t="str">
        <f>IF(BR972=BR973,IF(BR972&gt;BR971,BR972&amp;"_O",""),BR972&amp;"_C")</f>
        <v/>
      </c>
      <c r="BN972" s="7" t="str">
        <f>IF(RIGHT(BM972,1)="C",BP972/INDEX($BP$5:$BP$2729,MATCH(BR972&amp;"_O",$BM$5:$BM$2729,0),1),"")</f>
        <v/>
      </c>
      <c r="BO972" s="38">
        <v>32738</v>
      </c>
      <c r="BP972" s="3">
        <v>462</v>
      </c>
      <c r="BQ972" s="7">
        <f>BP972/BP971</f>
        <v>0.99891891891891893</v>
      </c>
      <c r="BR972" s="4">
        <f>YEAR(BO972)</f>
        <v>1989</v>
      </c>
      <c r="BS972" s="2" t="s">
        <v>6</v>
      </c>
      <c r="BT972" s="12" t="str">
        <f>INDEX($CD$5:$CD$10,MATCH(BS972,$CC$5:$CC$10,0),1)</f>
        <v/>
      </c>
      <c r="BU972" s="12" t="str">
        <f>IF(AND(BT972="Y",BQ972&gt;1),"Y","")</f>
        <v/>
      </c>
      <c r="BV972" s="12" t="str">
        <f>IF(AND(BT972="Y",BQ972&lt;1),"Y","")</f>
        <v/>
      </c>
      <c r="BW972" s="12" t="str">
        <f>IF(BQ972&gt;1,IF(BQ971&gt;1,"Y",""),"")</f>
        <v/>
      </c>
      <c r="BX972" s="12" t="str">
        <f>IF(BQ972&lt;1,IF(BQ971&lt;1,"Y",""),"")</f>
        <v/>
      </c>
      <c r="BY972" s="2"/>
      <c r="BZ972" s="2"/>
      <c r="CA972" s="2"/>
    </row>
    <row r="973" spans="2:79">
      <c r="B973" s="4" t="str">
        <f>IF(G973=G974,IF(G973&gt;G972,G973&amp;"_O",""),G973&amp;"_C")</f>
        <v/>
      </c>
      <c r="C973" s="14">
        <f ca="1">RANDBETWEEN(0,1000)/1000</f>
        <v>0.33100000000000002</v>
      </c>
      <c r="D973" s="16">
        <f>D972+1</f>
        <v>969</v>
      </c>
      <c r="E973" s="10">
        <f>ROUNDDOWN(D973/52,0)+1</f>
        <v>19</v>
      </c>
      <c r="F973" s="15">
        <f>F972+7</f>
        <v>51403</v>
      </c>
      <c r="G973" s="4">
        <f>YEAR(F973)</f>
        <v>2040</v>
      </c>
      <c r="H973" s="33">
        <v>0.41899999999999998</v>
      </c>
      <c r="I973" s="33">
        <v>0.6</v>
      </c>
      <c r="J973" s="33">
        <v>0.753</v>
      </c>
      <c r="K973" s="16" t="str">
        <f>IF(M972&gt;1,"Up","Down")</f>
        <v>Down</v>
      </c>
      <c r="L973" s="16" t="str">
        <f>IF(K973="Up",IF(H973&lt;$BJ$7,"Up","Down"),IF(H973&lt;$BK$7,"Down","Up"))</f>
        <v>Up</v>
      </c>
      <c r="M973" s="17">
        <f>IF(L973="Up",INDEX($AK$5:$AK$1005,MATCH(I973,$AI$5:$AI$1005,0),1),INDEX($AL$5:$AL$1005,MATCH(J973,$AI$5:$AI$1005,0),1))</f>
        <v>1.0152420148277561</v>
      </c>
      <c r="N973" s="16" t="str">
        <f>IF(P972&gt;1,"Up","Down")</f>
        <v>Up</v>
      </c>
      <c r="O973" s="16" t="str">
        <f>IF(N973="Up",IF(H973&lt;$BJ$12,"Up","Down"),IF(H973&lt;$BK$12,"Down","Up"))</f>
        <v>Up</v>
      </c>
      <c r="P973" s="17">
        <f>IF(O973="Up",INDEX($AP$5:$AP$1005,MATCH(I973,$AI$5:$AI$1005,0),1),INDEX($AQ$5:$AQ$1005,MATCH(J973,$AI$5:$AI$1005,0),1))</f>
        <v>1.0213058700123967</v>
      </c>
      <c r="Q973" s="19">
        <f>T972</f>
        <v>76627.265731885214</v>
      </c>
      <c r="R973" s="19">
        <f>INDEX(model!$S$5:$S$35,MATCH(G973,model!$Q$5:$Q$35,0),1)*model!$O$5</f>
        <v>0</v>
      </c>
      <c r="S973" s="19">
        <f>IF(RIGHT(B973,1)="C",T972*INDEX(model!$T$5:$T$35,MATCH(G973,model!$Q$5:$Q$35,0),1),0)</f>
        <v>0</v>
      </c>
      <c r="T973" s="19">
        <f>(Q973+R973-S973)*M973</f>
        <v>77795.219652381013</v>
      </c>
      <c r="U973" s="19">
        <f>X972</f>
        <v>171566.32227733452</v>
      </c>
      <c r="V973" s="19">
        <f>INDEX(model!$S$5:$S$35,MATCH(G973,model!$Q$5:$Q$35,0),1)*model!$O$6</f>
        <v>0</v>
      </c>
      <c r="W973" s="19">
        <f>IF(RIGHT(B973,1)="C",X972*INDEX(model!$T$5:$T$35,MATCH(G973,model!$Q$5:$Q$35,0),1),0)</f>
        <v>0</v>
      </c>
      <c r="X973" s="19">
        <f>(U973+V973-W973)*P973</f>
        <v>175221.69203828037</v>
      </c>
      <c r="Y973" s="19"/>
      <c r="Z973" s="36" t="str">
        <f>K973&amp;L973</f>
        <v>DownUp</v>
      </c>
      <c r="AA973" s="36" t="str">
        <f>N973&amp;O973</f>
        <v>UpUp</v>
      </c>
      <c r="AB973" s="19"/>
      <c r="AC973" s="19"/>
      <c r="AD973" s="19"/>
      <c r="AE973" s="19"/>
      <c r="AI973" s="18">
        <f>ROUND(AI972-0.001,3)</f>
        <v>3.2000000000000001E-2</v>
      </c>
      <c r="AJ973" s="9">
        <f t="array" ref="AJ973">PERCENTILE(IF($BB$5:$BB$2729="Y",$AY$5:$AY$2729),$AI973)</f>
        <v>0.95717728996424867</v>
      </c>
      <c r="AK973" s="9">
        <f t="array" ref="AK973">PERCENTILE(IF($BC$5:$BC$2729="Y",$AY$5:$AY$2729),$AI973)</f>
        <v>1.0007180798808473</v>
      </c>
      <c r="AL973" s="9">
        <f t="array" ref="AL973">PERCENTILE(IF($BD$5:$BD$2729="Y",$AY$5:$AY$2729),$AI973)</f>
        <v>0.94319045128964307</v>
      </c>
      <c r="AM973" s="41" t="str">
        <f>IF(AI973&lt;$BJ$7,"Up","Down")</f>
        <v>Up</v>
      </c>
      <c r="AN973" s="41" t="str">
        <f>IF(AI973&lt;$BK$7,"Down","Up")</f>
        <v>Down</v>
      </c>
      <c r="AO973" s="9">
        <f t="array" ref="AO973">PERCENTILE(IF($BT$5:$BT$2729="Y",$BQ$5:$BQ$2729),$AI973)</f>
        <v>0.94318496683516384</v>
      </c>
      <c r="AP973" s="9">
        <f t="array" ref="AP973">PERCENTILE(IF($BU$5:$BU$2729="Y",$BQ$5:$BQ$2729),$AI973)</f>
        <v>1.0011160363371794</v>
      </c>
      <c r="AQ973" s="9">
        <f t="array" ref="AQ973">PERCENTILE(IF($BV$5:$BV$2729="Y",$BQ$5:$BQ$2729),$AI973)</f>
        <v>0.92431124672637244</v>
      </c>
      <c r="AR973" s="41" t="str">
        <f>IF(AI973&lt;$BJ$12,"Up","Down")</f>
        <v>Up</v>
      </c>
      <c r="AS973" s="41" t="str">
        <f>IF(AI973&lt;$BK$12,"Down","Up")</f>
        <v>Down</v>
      </c>
      <c r="AU973" s="4" t="str">
        <f>IF(AZ973=AZ974,IF(AZ973&gt;AZ972,AZ973&amp;"_O",""),AZ973&amp;"_C")</f>
        <v/>
      </c>
      <c r="AV973" s="7" t="str">
        <f>IF(RIGHT(AU973,1)="C",AX973/INDEX($AX$5:$AX$2729,MATCH(AZ973&amp;"_O",$AU$5:$AU$2729,0),1),"")</f>
        <v/>
      </c>
      <c r="AW973" s="38">
        <v>32346</v>
      </c>
      <c r="AX973" s="37">
        <v>263.5</v>
      </c>
      <c r="AY973" s="7">
        <f>AX973/AX972</f>
        <v>0.96857195368498439</v>
      </c>
      <c r="AZ973" s="4">
        <f>YEAR(AW973)</f>
        <v>1988</v>
      </c>
      <c r="BA973" s="2" t="s">
        <v>6</v>
      </c>
      <c r="BB973" s="12" t="str">
        <f>INDEX($CD$5:$CD$10,MATCH(BA973,$CC$5:$CC$10,0),1)</f>
        <v/>
      </c>
      <c r="BC973" s="12" t="str">
        <f>IF(AND(BB973="Y",AY973&gt;1),"Y","")</f>
        <v/>
      </c>
      <c r="BD973" s="12" t="str">
        <f>IF(AND(BB973="Y",AY973&lt;1),"Y","")</f>
        <v/>
      </c>
      <c r="BE973" s="12" t="str">
        <f>IF(AY973&gt;1,IF(AY972&gt;1,"Y",""),"")</f>
        <v/>
      </c>
      <c r="BF973" s="12" t="str">
        <f>IF(AY973&lt;1,IF(AY972&lt;1,"Y",""),"")</f>
        <v/>
      </c>
      <c r="BG973" s="2"/>
      <c r="BH973" s="2"/>
      <c r="BI973" s="2"/>
      <c r="BJ973" s="2"/>
      <c r="BK973" s="2"/>
      <c r="BL973" s="2"/>
      <c r="BM973" s="4" t="str">
        <f>IF(BR973=BR974,IF(BR973&gt;BR972,BR973&amp;"_O",""),BR973&amp;"_C")</f>
        <v/>
      </c>
      <c r="BN973" s="7" t="str">
        <f>IF(RIGHT(BM973,1)="C",BP973/INDEX($BP$5:$BP$2729,MATCH(BR973&amp;"_O",$BM$5:$BM$2729,0),1),"")</f>
        <v/>
      </c>
      <c r="BO973" s="38">
        <v>32745</v>
      </c>
      <c r="BP973" s="3">
        <v>466.8</v>
      </c>
      <c r="BQ973" s="7">
        <f>BP973/BP972</f>
        <v>1.0103896103896104</v>
      </c>
      <c r="BR973" s="4">
        <f>YEAR(BO973)</f>
        <v>1989</v>
      </c>
      <c r="BS973" s="2" t="s">
        <v>6</v>
      </c>
      <c r="BT973" s="12" t="str">
        <f>INDEX($CD$5:$CD$10,MATCH(BS973,$CC$5:$CC$10,0),1)</f>
        <v/>
      </c>
      <c r="BU973" s="12" t="str">
        <f>IF(AND(BT973="Y",BQ973&gt;1),"Y","")</f>
        <v/>
      </c>
      <c r="BV973" s="12" t="str">
        <f>IF(AND(BT973="Y",BQ973&lt;1),"Y","")</f>
        <v/>
      </c>
      <c r="BW973" s="12" t="str">
        <f>IF(BQ973&gt;1,IF(BQ972&gt;1,"Y",""),"")</f>
        <v/>
      </c>
      <c r="BX973" s="12" t="str">
        <f>IF(BQ973&lt;1,IF(BQ972&lt;1,"Y",""),"")</f>
        <v/>
      </c>
      <c r="BY973" s="2"/>
      <c r="BZ973" s="2"/>
      <c r="CA973" s="2"/>
    </row>
    <row r="974" spans="2:79">
      <c r="B974" s="4" t="str">
        <f>IF(G974=G975,IF(G974&gt;G973,G974&amp;"_O",""),G974&amp;"_C")</f>
        <v/>
      </c>
      <c r="C974" s="14">
        <f ca="1">RANDBETWEEN(0,1000)/1000</f>
        <v>0.39100000000000001</v>
      </c>
      <c r="D974" s="16">
        <f>D973+1</f>
        <v>970</v>
      </c>
      <c r="E974" s="10">
        <f>ROUNDDOWN(D974/52,0)+1</f>
        <v>19</v>
      </c>
      <c r="F974" s="15">
        <f>F973+7</f>
        <v>51410</v>
      </c>
      <c r="G974" s="4">
        <f>YEAR(F974)</f>
        <v>2040</v>
      </c>
      <c r="H974" s="33">
        <v>0.27600000000000002</v>
      </c>
      <c r="I974" s="33">
        <v>5.0999999999999997E-2</v>
      </c>
      <c r="J974" s="33">
        <v>0.33</v>
      </c>
      <c r="K974" s="16" t="str">
        <f>IF(M973&gt;1,"Up","Down")</f>
        <v>Up</v>
      </c>
      <c r="L974" s="16" t="str">
        <f>IF(K974="Up",IF(H974&lt;$BJ$7,"Up","Down"),IF(H974&lt;$BK$7,"Down","Up"))</f>
        <v>Up</v>
      </c>
      <c r="M974" s="17">
        <f>IF(L974="Up",INDEX($AK$5:$AK$1005,MATCH(I974,$AI$5:$AI$1005,0),1),INDEX($AL$5:$AL$1005,MATCH(J974,$AI$5:$AI$1005,0),1))</f>
        <v>1.0012128386909236</v>
      </c>
      <c r="N974" s="16" t="str">
        <f>IF(P973&gt;1,"Up","Down")</f>
        <v>Up</v>
      </c>
      <c r="O974" s="16" t="str">
        <f>IF(N974="Up",IF(H974&lt;$BJ$12,"Up","Down"),IF(H974&lt;$BK$12,"Down","Up"))</f>
        <v>Up</v>
      </c>
      <c r="P974" s="17">
        <f>IF(O974="Up",INDEX($AP$5:$AP$1005,MATCH(I974,$AI$5:$AI$1005,0),1),INDEX($AQ$5:$AQ$1005,MATCH(J974,$AI$5:$AI$1005,0),1))</f>
        <v>1.0019377800799774</v>
      </c>
      <c r="Q974" s="19">
        <f>T973</f>
        <v>77795.219652381013</v>
      </c>
      <c r="R974" s="19">
        <f>INDEX(model!$S$5:$S$35,MATCH(G974,model!$Q$5:$Q$35,0),1)*model!$O$5</f>
        <v>0</v>
      </c>
      <c r="S974" s="19">
        <f>IF(RIGHT(B974,1)="C",T973*INDEX(model!$T$5:$T$35,MATCH(G974,model!$Q$5:$Q$35,0),1),0)</f>
        <v>0</v>
      </c>
      <c r="T974" s="19">
        <f>(Q974+R974-S974)*M974</f>
        <v>77889.572704744322</v>
      </c>
      <c r="U974" s="19">
        <f>X973</f>
        <v>175221.69203828037</v>
      </c>
      <c r="V974" s="19">
        <f>INDEX(model!$S$5:$S$35,MATCH(G974,model!$Q$5:$Q$35,0),1)*model!$O$6</f>
        <v>0</v>
      </c>
      <c r="W974" s="19">
        <f>IF(RIGHT(B974,1)="C",X973*INDEX(model!$T$5:$T$35,MATCH(G974,model!$Q$5:$Q$35,0),1),0)</f>
        <v>0</v>
      </c>
      <c r="X974" s="19">
        <f>(U974+V974-W974)*P974</f>
        <v>175561.23314269207</v>
      </c>
      <c r="Y974" s="19"/>
      <c r="Z974" s="36" t="str">
        <f>K974&amp;L974</f>
        <v>UpUp</v>
      </c>
      <c r="AA974" s="36" t="str">
        <f>N974&amp;O974</f>
        <v>UpUp</v>
      </c>
      <c r="AB974" s="19"/>
      <c r="AC974" s="19"/>
      <c r="AD974" s="19"/>
      <c r="AE974" s="19"/>
      <c r="AI974" s="18">
        <f>ROUND(AI973-0.001,3)</f>
        <v>3.1E-2</v>
      </c>
      <c r="AJ974" s="9">
        <f t="array" ref="AJ974">PERCENTILE(IF($BB$5:$BB$2729="Y",$AY$5:$AY$2729),$AI974)</f>
        <v>0.95669250148721463</v>
      </c>
      <c r="AK974" s="9">
        <f t="array" ref="AK974">PERCENTILE(IF($BC$5:$BC$2729="Y",$AY$5:$AY$2729),$AI974)</f>
        <v>1.00070925320153</v>
      </c>
      <c r="AL974" s="9">
        <f t="array" ref="AL974">PERCENTILE(IF($BD$5:$BD$2729="Y",$AY$5:$AY$2729),$AI974)</f>
        <v>0.94256720364413671</v>
      </c>
      <c r="AM974" s="41" t="str">
        <f>IF(AI974&lt;$BJ$7,"Up","Down")</f>
        <v>Up</v>
      </c>
      <c r="AN974" s="41" t="str">
        <f>IF(AI974&lt;$BK$7,"Down","Up")</f>
        <v>Down</v>
      </c>
      <c r="AO974" s="9">
        <f t="array" ref="AO974">PERCENTILE(IF($BT$5:$BT$2729="Y",$BQ$5:$BQ$2729),$AI974)</f>
        <v>0.9418810283442266</v>
      </c>
      <c r="AP974" s="9">
        <f t="array" ref="AP974">PERCENTILE(IF($BU$5:$BU$2729="Y",$BQ$5:$BQ$2729),$AI974)</f>
        <v>1.0010726062210049</v>
      </c>
      <c r="AQ974" s="9">
        <f t="array" ref="AQ974">PERCENTILE(IF($BV$5:$BV$2729="Y",$BQ$5:$BQ$2729),$AI974)</f>
        <v>0.92347364216365724</v>
      </c>
      <c r="AR974" s="41" t="str">
        <f>IF(AI974&lt;$BJ$12,"Up","Down")</f>
        <v>Up</v>
      </c>
      <c r="AS974" s="41" t="str">
        <f>IF(AI974&lt;$BK$12,"Down","Up")</f>
        <v>Down</v>
      </c>
      <c r="AU974" s="4" t="str">
        <f>IF(AZ974=AZ975,IF(AZ974&gt;AZ973,AZ974&amp;"_O",""),AZ974&amp;"_C")</f>
        <v/>
      </c>
      <c r="AV974" s="7" t="str">
        <f>IF(RIGHT(AU974,1)="C",AX974/INDEX($AX$5:$AX$2729,MATCH(AZ974&amp;"_O",$AU$5:$AU$2729,0),1),"")</f>
        <v/>
      </c>
      <c r="AW974" s="38">
        <v>32353</v>
      </c>
      <c r="AX974" s="37">
        <v>272.02</v>
      </c>
      <c r="AY974" s="7">
        <f>AX974/AX973</f>
        <v>1.0323339658444022</v>
      </c>
      <c r="AZ974" s="4">
        <f>YEAR(AW974)</f>
        <v>1988</v>
      </c>
      <c r="BA974" s="2" t="s">
        <v>6</v>
      </c>
      <c r="BB974" s="12" t="str">
        <f>INDEX($CD$5:$CD$10,MATCH(BA974,$CC$5:$CC$10,0),1)</f>
        <v/>
      </c>
      <c r="BC974" s="12" t="str">
        <f>IF(AND(BB974="Y",AY974&gt;1),"Y","")</f>
        <v/>
      </c>
      <c r="BD974" s="12" t="str">
        <f>IF(AND(BB974="Y",AY974&lt;1),"Y","")</f>
        <v/>
      </c>
      <c r="BE974" s="12" t="str">
        <f>IF(AY974&gt;1,IF(AY973&gt;1,"Y",""),"")</f>
        <v/>
      </c>
      <c r="BF974" s="12" t="str">
        <f>IF(AY974&lt;1,IF(AY973&lt;1,"Y",""),"")</f>
        <v/>
      </c>
      <c r="BG974" s="2"/>
      <c r="BH974" s="2"/>
      <c r="BI974" s="2"/>
      <c r="BJ974" s="2"/>
      <c r="BK974" s="2"/>
      <c r="BL974" s="2"/>
      <c r="BM974" s="4" t="str">
        <f>IF(BR974=BR975,IF(BR974&gt;BR973,BR974&amp;"_O",""),BR974&amp;"_C")</f>
        <v/>
      </c>
      <c r="BN974" s="7" t="str">
        <f>IF(RIGHT(BM974,1)="C",BP974/INDEX($BP$5:$BP$2729,MATCH(BR974&amp;"_O",$BM$5:$BM$2729,0),1),"")</f>
        <v/>
      </c>
      <c r="BO974" s="38">
        <v>32752</v>
      </c>
      <c r="BP974" s="3">
        <v>471.3</v>
      </c>
      <c r="BQ974" s="7">
        <f>BP974/BP973</f>
        <v>1.0096401028277635</v>
      </c>
      <c r="BR974" s="4">
        <f>YEAR(BO974)</f>
        <v>1989</v>
      </c>
      <c r="BS974" s="2" t="s">
        <v>6</v>
      </c>
      <c r="BT974" s="12" t="str">
        <f>INDEX($CD$5:$CD$10,MATCH(BS974,$CC$5:$CC$10,0),1)</f>
        <v/>
      </c>
      <c r="BU974" s="12" t="str">
        <f>IF(AND(BT974="Y",BQ974&gt;1),"Y","")</f>
        <v/>
      </c>
      <c r="BV974" s="12" t="str">
        <f>IF(AND(BT974="Y",BQ974&lt;1),"Y","")</f>
        <v/>
      </c>
      <c r="BW974" s="12" t="str">
        <f>IF(BQ974&gt;1,IF(BQ973&gt;1,"Y",""),"")</f>
        <v>Y</v>
      </c>
      <c r="BX974" s="12" t="str">
        <f>IF(BQ974&lt;1,IF(BQ973&lt;1,"Y",""),"")</f>
        <v/>
      </c>
      <c r="BY974" s="2"/>
      <c r="BZ974" s="2"/>
      <c r="CA974" s="2"/>
    </row>
    <row r="975" spans="2:79">
      <c r="B975" s="4" t="str">
        <f>IF(G975=G976,IF(G975&gt;G974,G975&amp;"_O",""),G975&amp;"_C")</f>
        <v/>
      </c>
      <c r="C975" s="14">
        <f ca="1">RANDBETWEEN(0,1000)/1000</f>
        <v>8.5999999999999993E-2</v>
      </c>
      <c r="D975" s="16">
        <f>D974+1</f>
        <v>971</v>
      </c>
      <c r="E975" s="10">
        <f>ROUNDDOWN(D975/52,0)+1</f>
        <v>19</v>
      </c>
      <c r="F975" s="15">
        <f>F974+7</f>
        <v>51417</v>
      </c>
      <c r="G975" s="4">
        <f>YEAR(F975)</f>
        <v>2040</v>
      </c>
      <c r="H975" s="33">
        <v>0.70499999999999996</v>
      </c>
      <c r="I975" s="33">
        <v>0.96099999999999997</v>
      </c>
      <c r="J975" s="33">
        <v>0.82599999999999996</v>
      </c>
      <c r="K975" s="16" t="str">
        <f>IF(M974&gt;1,"Up","Down")</f>
        <v>Up</v>
      </c>
      <c r="L975" s="16" t="str">
        <f>IF(K975="Up",IF(H975&lt;$BJ$7,"Up","Down"),IF(H975&lt;$BK$7,"Down","Up"))</f>
        <v>Down</v>
      </c>
      <c r="M975" s="17">
        <f>IF(L975="Up",INDEX($AK$5:$AK$1005,MATCH(I975,$AI$5:$AI$1005,0),1),INDEX($AL$5:$AL$1005,MATCH(J975,$AI$5:$AI$1005,0),1))</f>
        <v>0.99649632707724434</v>
      </c>
      <c r="N975" s="16" t="str">
        <f>IF(P974&gt;1,"Up","Down")</f>
        <v>Up</v>
      </c>
      <c r="O975" s="16" t="str">
        <f>IF(N975="Up",IF(H975&lt;$BJ$12,"Up","Down"),IF(H975&lt;$BK$12,"Down","Up"))</f>
        <v>Down</v>
      </c>
      <c r="P975" s="17">
        <f>IF(O975="Up",INDEX($AP$5:$AP$1005,MATCH(I975,$AI$5:$AI$1005,0),1),INDEX($AQ$5:$AQ$1005,MATCH(J975,$AI$5:$AI$1005,0),1))</f>
        <v>0.99595543569735723</v>
      </c>
      <c r="Q975" s="19">
        <f>T974</f>
        <v>77889.572704744322</v>
      </c>
      <c r="R975" s="19">
        <f>INDEX(model!$S$5:$S$35,MATCH(G975,model!$Q$5:$Q$35,0),1)*model!$O$5</f>
        <v>0</v>
      </c>
      <c r="S975" s="19">
        <f>IF(RIGHT(B975,1)="C",T974*INDEX(model!$T$5:$T$35,MATCH(G975,model!$Q$5:$Q$35,0),1),0)</f>
        <v>0</v>
      </c>
      <c r="T975" s="19">
        <f>(Q975+R975-S975)*M975</f>
        <v>77616.673117893704</v>
      </c>
      <c r="U975" s="19">
        <f>X974</f>
        <v>175561.23314269207</v>
      </c>
      <c r="V975" s="19">
        <f>INDEX(model!$S$5:$S$35,MATCH(G975,model!$Q$5:$Q$35,0),1)*model!$O$6</f>
        <v>0</v>
      </c>
      <c r="W975" s="19">
        <f>IF(RIGHT(B975,1)="C",X974*INDEX(model!$T$5:$T$35,MATCH(G975,model!$Q$5:$Q$35,0),1),0)</f>
        <v>0</v>
      </c>
      <c r="X975" s="19">
        <f>(U975+V975-W975)*P975</f>
        <v>174851.16444619518</v>
      </c>
      <c r="Y975" s="19"/>
      <c r="Z975" s="36" t="str">
        <f>K975&amp;L975</f>
        <v>UpDown</v>
      </c>
      <c r="AA975" s="36" t="str">
        <f>N975&amp;O975</f>
        <v>UpDown</v>
      </c>
      <c r="AB975" s="19"/>
      <c r="AC975" s="19"/>
      <c r="AD975" s="19"/>
      <c r="AE975" s="19"/>
      <c r="AI975" s="18">
        <f>ROUND(AI974-0.001,3)</f>
        <v>0.03</v>
      </c>
      <c r="AJ975" s="9">
        <f t="array" ref="AJ975">PERCENTILE(IF($BB$5:$BB$2729="Y",$AY$5:$AY$2729),$AI975)</f>
        <v>0.95654756021074627</v>
      </c>
      <c r="AK975" s="9">
        <f t="array" ref="AK975">PERCENTILE(IF($BC$5:$BC$2729="Y",$AY$5:$AY$2729),$AI975)</f>
        <v>1.0006912937917547</v>
      </c>
      <c r="AL975" s="9">
        <f t="array" ref="AL975">PERCENTILE(IF($BD$5:$BD$2729="Y",$AY$5:$AY$2729),$AI975)</f>
        <v>0.94153383761990106</v>
      </c>
      <c r="AM975" s="41" t="str">
        <f>IF(AI975&lt;$BJ$7,"Up","Down")</f>
        <v>Up</v>
      </c>
      <c r="AN975" s="41" t="str">
        <f>IF(AI975&lt;$BK$7,"Down","Up")</f>
        <v>Down</v>
      </c>
      <c r="AO975" s="9">
        <f t="array" ref="AO975">PERCENTILE(IF($BT$5:$BT$2729="Y",$BQ$5:$BQ$2729),$AI975)</f>
        <v>0.94148103729162547</v>
      </c>
      <c r="AP975" s="9">
        <f t="array" ref="AP975">PERCENTILE(IF($BU$5:$BU$2729="Y",$BQ$5:$BQ$2729),$AI975)</f>
        <v>1.0010597374272909</v>
      </c>
      <c r="AQ975" s="9">
        <f t="array" ref="AQ975">PERCENTILE(IF($BV$5:$BV$2729="Y",$BQ$5:$BQ$2729),$AI975)</f>
        <v>0.92144405062740808</v>
      </c>
      <c r="AR975" s="41" t="str">
        <f>IF(AI975&lt;$BJ$12,"Up","Down")</f>
        <v>Up</v>
      </c>
      <c r="AS975" s="41" t="str">
        <f>IF(AI975&lt;$BK$12,"Down","Up")</f>
        <v>Down</v>
      </c>
      <c r="AU975" s="4" t="str">
        <f>IF(AZ975=AZ976,IF(AZ975&gt;AZ974,AZ975&amp;"_O",""),AZ975&amp;"_C")</f>
        <v/>
      </c>
      <c r="AV975" s="7" t="str">
        <f>IF(RIGHT(AU975,1)="C",AX975/INDEX($AX$5:$AX$2729,MATCH(AZ975&amp;"_O",$AU$5:$AU$2729,0),1),"")</f>
        <v/>
      </c>
      <c r="AW975" s="38">
        <v>32360</v>
      </c>
      <c r="AX975" s="37">
        <v>271.14999999999998</v>
      </c>
      <c r="AY975" s="7">
        <f>AX975/AX974</f>
        <v>0.99680170575692961</v>
      </c>
      <c r="AZ975" s="4">
        <f>YEAR(AW975)</f>
        <v>1988</v>
      </c>
      <c r="BA975" s="2" t="s">
        <v>6</v>
      </c>
      <c r="BB975" s="12" t="str">
        <f>INDEX($CD$5:$CD$10,MATCH(BA975,$CC$5:$CC$10,0),1)</f>
        <v/>
      </c>
      <c r="BC975" s="12" t="str">
        <f>IF(AND(BB975="Y",AY975&gt;1),"Y","")</f>
        <v/>
      </c>
      <c r="BD975" s="12" t="str">
        <f>IF(AND(BB975="Y",AY975&lt;1),"Y","")</f>
        <v/>
      </c>
      <c r="BE975" s="12" t="str">
        <f>IF(AY975&gt;1,IF(AY974&gt;1,"Y",""),"")</f>
        <v/>
      </c>
      <c r="BF975" s="12" t="str">
        <f>IF(AY975&lt;1,IF(AY974&lt;1,"Y",""),"")</f>
        <v/>
      </c>
      <c r="BG975" s="2"/>
      <c r="BH975" s="2"/>
      <c r="BI975" s="2"/>
      <c r="BJ975" s="2"/>
      <c r="BK975" s="2"/>
      <c r="BL975" s="2"/>
      <c r="BM975" s="4" t="str">
        <f>IF(BR975=BR976,IF(BR975&gt;BR974,BR975&amp;"_O",""),BR975&amp;"_C")</f>
        <v/>
      </c>
      <c r="BN975" s="7" t="str">
        <f>IF(RIGHT(BM975,1)="C",BP975/INDEX($BP$5:$BP$2729,MATCH(BR975&amp;"_O",$BM$5:$BM$2729,0),1),"")</f>
        <v/>
      </c>
      <c r="BO975" s="38">
        <v>32759</v>
      </c>
      <c r="BP975" s="3">
        <v>471.3</v>
      </c>
      <c r="BQ975" s="7">
        <f>BP975/BP974</f>
        <v>1</v>
      </c>
      <c r="BR975" s="4">
        <f>YEAR(BO975)</f>
        <v>1989</v>
      </c>
      <c r="BS975" s="2" t="s">
        <v>6</v>
      </c>
      <c r="BT975" s="12" t="str">
        <f>INDEX($CD$5:$CD$10,MATCH(BS975,$CC$5:$CC$10,0),1)</f>
        <v/>
      </c>
      <c r="BU975" s="12" t="str">
        <f>IF(AND(BT975="Y",BQ975&gt;1),"Y","")</f>
        <v/>
      </c>
      <c r="BV975" s="12" t="str">
        <f>IF(AND(BT975="Y",BQ975&lt;1),"Y","")</f>
        <v/>
      </c>
      <c r="BW975" s="12" t="str">
        <f>IF(BQ975&gt;1,IF(BQ974&gt;1,"Y",""),"")</f>
        <v/>
      </c>
      <c r="BX975" s="12" t="str">
        <f>IF(BQ975&lt;1,IF(BQ974&lt;1,"Y",""),"")</f>
        <v/>
      </c>
      <c r="BY975" s="2"/>
      <c r="BZ975" s="2"/>
      <c r="CA975" s="2"/>
    </row>
    <row r="976" spans="2:79">
      <c r="B976" s="4" t="str">
        <f>IF(G976=G977,IF(G976&gt;G975,G976&amp;"_O",""),G976&amp;"_C")</f>
        <v/>
      </c>
      <c r="C976" s="14">
        <f ca="1">RANDBETWEEN(0,1000)/1000</f>
        <v>0.58399999999999996</v>
      </c>
      <c r="D976" s="16">
        <f>D975+1</f>
        <v>972</v>
      </c>
      <c r="E976" s="10">
        <f>ROUNDDOWN(D976/52,0)+1</f>
        <v>19</v>
      </c>
      <c r="F976" s="15">
        <f>F975+7</f>
        <v>51424</v>
      </c>
      <c r="G976" s="4">
        <f>YEAR(F976)</f>
        <v>2040</v>
      </c>
      <c r="H976" s="33">
        <v>0.29599999999999999</v>
      </c>
      <c r="I976" s="33">
        <v>0.26100000000000001</v>
      </c>
      <c r="J976" s="33">
        <v>0.77</v>
      </c>
      <c r="K976" s="16" t="str">
        <f>IF(M975&gt;1,"Up","Down")</f>
        <v>Down</v>
      </c>
      <c r="L976" s="16" t="str">
        <f>IF(K976="Up",IF(H976&lt;$BJ$7,"Up","Down"),IF(H976&lt;$BK$7,"Down","Up"))</f>
        <v>Down</v>
      </c>
      <c r="M976" s="17">
        <f>IF(L976="Up",INDEX($AK$5:$AK$1005,MATCH(I976,$AI$5:$AI$1005,0),1),INDEX($AL$5:$AL$1005,MATCH(J976,$AI$5:$AI$1005,0),1))</f>
        <v>0.99512125314271827</v>
      </c>
      <c r="N976" s="16" t="str">
        <f>IF(P975&gt;1,"Up","Down")</f>
        <v>Down</v>
      </c>
      <c r="O976" s="16" t="str">
        <f>IF(N976="Up",IF(H976&lt;$BJ$12,"Up","Down"),IF(H976&lt;$BK$12,"Down","Up"))</f>
        <v>Down</v>
      </c>
      <c r="P976" s="17">
        <f>IF(O976="Up",INDEX($AP$5:$AP$1005,MATCH(I976,$AI$5:$AI$1005,0),1),INDEX($AQ$5:$AQ$1005,MATCH(J976,$AI$5:$AI$1005,0),1))</f>
        <v>0.99436248474863231</v>
      </c>
      <c r="Q976" s="19">
        <f>T975</f>
        <v>77616.673117893704</v>
      </c>
      <c r="R976" s="19">
        <f>INDEX(model!$S$5:$S$35,MATCH(G976,model!$Q$5:$Q$35,0),1)*model!$O$5</f>
        <v>0</v>
      </c>
      <c r="S976" s="19">
        <f>IF(RIGHT(B976,1)="C",T975*INDEX(model!$T$5:$T$35,MATCH(G976,model!$Q$5:$Q$35,0),1),0)</f>
        <v>0</v>
      </c>
      <c r="T976" s="19">
        <f>(Q976+R976-S976)*M976</f>
        <v>77238.001017847113</v>
      </c>
      <c r="U976" s="19">
        <f>X975</f>
        <v>174851.16444619518</v>
      </c>
      <c r="V976" s="19">
        <f>INDEX(model!$S$5:$S$35,MATCH(G976,model!$Q$5:$Q$35,0),1)*model!$O$6</f>
        <v>0</v>
      </c>
      <c r="W976" s="19">
        <f>IF(RIGHT(B976,1)="C",X975*INDEX(model!$T$5:$T$35,MATCH(G976,model!$Q$5:$Q$35,0),1),0)</f>
        <v>0</v>
      </c>
      <c r="X976" s="19">
        <f>(U976+V976-W976)*P976</f>
        <v>173865.43833991035</v>
      </c>
      <c r="Y976" s="19"/>
      <c r="Z976" s="36" t="str">
        <f>K976&amp;L976</f>
        <v>DownDown</v>
      </c>
      <c r="AA976" s="36" t="str">
        <f>N976&amp;O976</f>
        <v>DownDown</v>
      </c>
      <c r="AB976" s="19"/>
      <c r="AC976" s="19"/>
      <c r="AD976" s="19"/>
      <c r="AE976" s="19"/>
      <c r="AI976" s="18">
        <f>ROUND(AI975-0.001,3)</f>
        <v>2.9000000000000001E-2</v>
      </c>
      <c r="AJ976" s="9">
        <f t="array" ref="AJ976">PERCENTILE(IF($BB$5:$BB$2729="Y",$AY$5:$AY$2729),$AI976)</f>
        <v>0.95629935936248456</v>
      </c>
      <c r="AK976" s="9">
        <f t="array" ref="AK976">PERCENTILE(IF($BC$5:$BC$2729="Y",$AY$5:$AY$2729),$AI976)</f>
        <v>1.0006823377978573</v>
      </c>
      <c r="AL976" s="9">
        <f t="array" ref="AL976">PERCENTILE(IF($BD$5:$BD$2729="Y",$AY$5:$AY$2729),$AI976)</f>
        <v>0.94047678203331408</v>
      </c>
      <c r="AM976" s="41" t="str">
        <f>IF(AI976&lt;$BJ$7,"Up","Down")</f>
        <v>Up</v>
      </c>
      <c r="AN976" s="41" t="str">
        <f>IF(AI976&lt;$BK$7,"Down","Up")</f>
        <v>Down</v>
      </c>
      <c r="AO976" s="9">
        <f t="array" ref="AO976">PERCENTILE(IF($BT$5:$BT$2729="Y",$BQ$5:$BQ$2729),$AI976)</f>
        <v>0.9410358818800072</v>
      </c>
      <c r="AP976" s="9">
        <f t="array" ref="AP976">PERCENTILE(IF($BU$5:$BU$2729="Y",$BQ$5:$BQ$2729),$AI976)</f>
        <v>1.0010514798579881</v>
      </c>
      <c r="AQ976" s="9">
        <f t="array" ref="AQ976">PERCENTILE(IF($BV$5:$BV$2729="Y",$BQ$5:$BQ$2729),$AI976)</f>
        <v>0.92121539617316583</v>
      </c>
      <c r="AR976" s="41" t="str">
        <f>IF(AI976&lt;$BJ$12,"Up","Down")</f>
        <v>Up</v>
      </c>
      <c r="AS976" s="41" t="str">
        <f>IF(AI976&lt;$BK$12,"Down","Up")</f>
        <v>Down</v>
      </c>
      <c r="AU976" s="4" t="str">
        <f>IF(AZ976=AZ977,IF(AZ976&gt;AZ975,AZ976&amp;"_O",""),AZ976&amp;"_C")</f>
        <v/>
      </c>
      <c r="AV976" s="7" t="str">
        <f>IF(RIGHT(AU976,1)="C",AX976/INDEX($AX$5:$AX$2729,MATCH(AZ976&amp;"_O",$AU$5:$AU$2729,0),1),"")</f>
        <v/>
      </c>
      <c r="AW976" s="38">
        <v>32367</v>
      </c>
      <c r="AX976" s="37">
        <v>262.55</v>
      </c>
      <c r="AY976" s="7">
        <f>AX976/AX975</f>
        <v>0.9682832380601144</v>
      </c>
      <c r="AZ976" s="4">
        <f>YEAR(AW976)</f>
        <v>1988</v>
      </c>
      <c r="BA976" s="2" t="s">
        <v>6</v>
      </c>
      <c r="BB976" s="12" t="str">
        <f>INDEX($CD$5:$CD$10,MATCH(BA976,$CC$5:$CC$10,0),1)</f>
        <v/>
      </c>
      <c r="BC976" s="12" t="str">
        <f>IF(AND(BB976="Y",AY976&gt;1),"Y","")</f>
        <v/>
      </c>
      <c r="BD976" s="12" t="str">
        <f>IF(AND(BB976="Y",AY976&lt;1),"Y","")</f>
        <v/>
      </c>
      <c r="BE976" s="12" t="str">
        <f>IF(AY976&gt;1,IF(AY975&gt;1,"Y",""),"")</f>
        <v/>
      </c>
      <c r="BF976" s="12" t="str">
        <f>IF(AY976&lt;1,IF(AY975&lt;1,"Y",""),"")</f>
        <v>Y</v>
      </c>
      <c r="BG976" s="2"/>
      <c r="BH976" s="2"/>
      <c r="BI976" s="2"/>
      <c r="BJ976" s="2"/>
      <c r="BK976" s="2"/>
      <c r="BL976" s="2"/>
      <c r="BM976" s="4" t="str">
        <f>IF(BR976=BR977,IF(BR976&gt;BR975,BR976&amp;"_O",""),BR976&amp;"_C")</f>
        <v/>
      </c>
      <c r="BN976" s="7" t="str">
        <f>IF(RIGHT(BM976,1)="C",BP976/INDEX($BP$5:$BP$2729,MATCH(BR976&amp;"_O",$BM$5:$BM$2729,0),1),"")</f>
        <v/>
      </c>
      <c r="BO976" s="38">
        <v>32766</v>
      </c>
      <c r="BP976" s="3">
        <v>467.6</v>
      </c>
      <c r="BQ976" s="7">
        <f>BP976/BP975</f>
        <v>0.99214937407171655</v>
      </c>
      <c r="BR976" s="4">
        <f>YEAR(BO976)</f>
        <v>1989</v>
      </c>
      <c r="BS976" s="2" t="s">
        <v>6</v>
      </c>
      <c r="BT976" s="12" t="str">
        <f>INDEX($CD$5:$CD$10,MATCH(BS976,$CC$5:$CC$10,0),1)</f>
        <v/>
      </c>
      <c r="BU976" s="12" t="str">
        <f>IF(AND(BT976="Y",BQ976&gt;1),"Y","")</f>
        <v/>
      </c>
      <c r="BV976" s="12" t="str">
        <f>IF(AND(BT976="Y",BQ976&lt;1),"Y","")</f>
        <v/>
      </c>
      <c r="BW976" s="12" t="str">
        <f>IF(BQ976&gt;1,IF(BQ975&gt;1,"Y",""),"")</f>
        <v/>
      </c>
      <c r="BX976" s="12" t="str">
        <f>IF(BQ976&lt;1,IF(BQ975&lt;1,"Y",""),"")</f>
        <v/>
      </c>
      <c r="BY976" s="2"/>
      <c r="BZ976" s="2"/>
      <c r="CA976" s="2"/>
    </row>
    <row r="977" spans="2:79">
      <c r="B977" s="4" t="str">
        <f>IF(G977=G978,IF(G977&gt;G976,G977&amp;"_O",""),G977&amp;"_C")</f>
        <v/>
      </c>
      <c r="C977" s="14">
        <f ca="1">RANDBETWEEN(0,1000)/1000</f>
        <v>0.98099999999999998</v>
      </c>
      <c r="D977" s="16">
        <f>D976+1</f>
        <v>973</v>
      </c>
      <c r="E977" s="10">
        <f>ROUNDDOWN(D977/52,0)+1</f>
        <v>19</v>
      </c>
      <c r="F977" s="15">
        <f>F976+7</f>
        <v>51431</v>
      </c>
      <c r="G977" s="4">
        <f>YEAR(F977)</f>
        <v>2040</v>
      </c>
      <c r="H977" s="33">
        <v>0.81299999999999994</v>
      </c>
      <c r="I977" s="33">
        <v>0.80200000000000005</v>
      </c>
      <c r="J977" s="33">
        <v>0.91500000000000004</v>
      </c>
      <c r="K977" s="16" t="str">
        <f>IF(M976&gt;1,"Up","Down")</f>
        <v>Down</v>
      </c>
      <c r="L977" s="16" t="str">
        <f>IF(K977="Up",IF(H977&lt;$BJ$7,"Up","Down"),IF(H977&lt;$BK$7,"Down","Up"))</f>
        <v>Up</v>
      </c>
      <c r="M977" s="17">
        <f>IF(L977="Up",INDEX($AK$5:$AK$1005,MATCH(I977,$AI$5:$AI$1005,0),1),INDEX($AL$5:$AL$1005,MATCH(J977,$AI$5:$AI$1005,0),1))</f>
        <v>1.024215018240511</v>
      </c>
      <c r="N977" s="16" t="str">
        <f>IF(P976&gt;1,"Up","Down")</f>
        <v>Down</v>
      </c>
      <c r="O977" s="16" t="str">
        <f>IF(N977="Up",IF(H977&lt;$BJ$12,"Up","Down"),IF(H977&lt;$BK$12,"Down","Up"))</f>
        <v>Up</v>
      </c>
      <c r="P977" s="17">
        <f>IF(O977="Up",INDEX($AP$5:$AP$1005,MATCH(I977,$AI$5:$AI$1005,0),1),INDEX($AQ$5:$AQ$1005,MATCH(J977,$AI$5:$AI$1005,0),1))</f>
        <v>1.0329120309676165</v>
      </c>
      <c r="Q977" s="19">
        <f>T976</f>
        <v>77238.001017847113</v>
      </c>
      <c r="R977" s="19">
        <f>INDEX(model!$S$5:$S$35,MATCH(G977,model!$Q$5:$Q$35,0),1)*model!$O$5</f>
        <v>0</v>
      </c>
      <c r="S977" s="19">
        <f>IF(RIGHT(B977,1)="C",T976*INDEX(model!$T$5:$T$35,MATCH(G977,model!$Q$5:$Q$35,0),1),0)</f>
        <v>0</v>
      </c>
      <c r="T977" s="19">
        <f>(Q977+R977-S977)*M977</f>
        <v>79108.320621354884</v>
      </c>
      <c r="U977" s="19">
        <f>X976</f>
        <v>173865.43833991035</v>
      </c>
      <c r="V977" s="19">
        <f>INDEX(model!$S$5:$S$35,MATCH(G977,model!$Q$5:$Q$35,0),1)*model!$O$6</f>
        <v>0</v>
      </c>
      <c r="W977" s="19">
        <f>IF(RIGHT(B977,1)="C",X976*INDEX(model!$T$5:$T$35,MATCH(G977,model!$Q$5:$Q$35,0),1),0)</f>
        <v>0</v>
      </c>
      <c r="X977" s="19">
        <f>(U977+V977-W977)*P977</f>
        <v>179587.7030307517</v>
      </c>
      <c r="Y977" s="19"/>
      <c r="Z977" s="36" t="str">
        <f>K977&amp;L977</f>
        <v>DownUp</v>
      </c>
      <c r="AA977" s="36" t="str">
        <f>N977&amp;O977</f>
        <v>DownUp</v>
      </c>
      <c r="AB977" s="19"/>
      <c r="AC977" s="19"/>
      <c r="AD977" s="19"/>
      <c r="AE977" s="19"/>
      <c r="AI977" s="18">
        <f>ROUND(AI976-0.001,3)</f>
        <v>2.8000000000000001E-2</v>
      </c>
      <c r="AJ977" s="9">
        <f t="array" ref="AJ977">PERCENTILE(IF($BB$5:$BB$2729="Y",$AY$5:$AY$2729),$AI977)</f>
        <v>0.95588936101614175</v>
      </c>
      <c r="AK977" s="9">
        <f t="array" ref="AK977">PERCENTILE(IF($BC$5:$BC$2729="Y",$AY$5:$AY$2729),$AI977)</f>
        <v>1.0006527891456591</v>
      </c>
      <c r="AL977" s="9">
        <f t="array" ref="AL977">PERCENTILE(IF($BD$5:$BD$2729="Y",$AY$5:$AY$2729),$AI977)</f>
        <v>0.94037422103755963</v>
      </c>
      <c r="AM977" s="41" t="str">
        <f>IF(AI977&lt;$BJ$7,"Up","Down")</f>
        <v>Up</v>
      </c>
      <c r="AN977" s="41" t="str">
        <f>IF(AI977&lt;$BK$7,"Down","Up")</f>
        <v>Down</v>
      </c>
      <c r="AO977" s="9">
        <f t="array" ref="AO977">PERCENTILE(IF($BT$5:$BT$2729="Y",$BQ$5:$BQ$2729),$AI977)</f>
        <v>0.94044378755397584</v>
      </c>
      <c r="AP977" s="9">
        <f t="array" ref="AP977">PERCENTILE(IF($BU$5:$BU$2729="Y",$BQ$5:$BQ$2729),$AI977)</f>
        <v>1.0010404943855034</v>
      </c>
      <c r="AQ977" s="9">
        <f t="array" ref="AQ977">PERCENTILE(IF($BV$5:$BV$2729="Y",$BQ$5:$BQ$2729),$AI977)</f>
        <v>0.92097032294321979</v>
      </c>
      <c r="AR977" s="41" t="str">
        <f>IF(AI977&lt;$BJ$12,"Up","Down")</f>
        <v>Up</v>
      </c>
      <c r="AS977" s="41" t="str">
        <f>IF(AI977&lt;$BK$12,"Down","Up")</f>
        <v>Down</v>
      </c>
      <c r="AU977" s="4" t="str">
        <f>IF(AZ977=AZ978,IF(AZ977&gt;AZ976,AZ977&amp;"_O",""),AZ977&amp;"_C")</f>
        <v/>
      </c>
      <c r="AV977" s="7" t="str">
        <f>IF(RIGHT(AU977,1)="C",AX977/INDEX($AX$5:$AX$2729,MATCH(AZ977&amp;"_O",$AU$5:$AU$2729,0),1),"")</f>
        <v/>
      </c>
      <c r="AW977" s="38">
        <v>32374</v>
      </c>
      <c r="AX977" s="37">
        <v>260.24</v>
      </c>
      <c r="AY977" s="7">
        <f>AX977/AX976</f>
        <v>0.99120167587126262</v>
      </c>
      <c r="AZ977" s="4">
        <f>YEAR(AW977)</f>
        <v>1988</v>
      </c>
      <c r="BA977" s="2" t="s">
        <v>6</v>
      </c>
      <c r="BB977" s="12" t="str">
        <f>INDEX($CD$5:$CD$10,MATCH(BA977,$CC$5:$CC$10,0),1)</f>
        <v/>
      </c>
      <c r="BC977" s="12" t="str">
        <f>IF(AND(BB977="Y",AY977&gt;1),"Y","")</f>
        <v/>
      </c>
      <c r="BD977" s="12" t="str">
        <f>IF(AND(BB977="Y",AY977&lt;1),"Y","")</f>
        <v/>
      </c>
      <c r="BE977" s="12" t="str">
        <f>IF(AY977&gt;1,IF(AY976&gt;1,"Y",""),"")</f>
        <v/>
      </c>
      <c r="BF977" s="12" t="str">
        <f>IF(AY977&lt;1,IF(AY976&lt;1,"Y",""),"")</f>
        <v>Y</v>
      </c>
      <c r="BG977" s="2"/>
      <c r="BH977" s="2"/>
      <c r="BI977" s="2"/>
      <c r="BJ977" s="2"/>
      <c r="BK977" s="2"/>
      <c r="BL977" s="2"/>
      <c r="BM977" s="4" t="str">
        <f>IF(BR977=BR978,IF(BR977&gt;BR976,BR977&amp;"_O",""),BR977&amp;"_C")</f>
        <v/>
      </c>
      <c r="BN977" s="7" t="str">
        <f>IF(RIGHT(BM977,1)="C",BP977/INDEX($BP$5:$BP$2729,MATCH(BR977&amp;"_O",$BM$5:$BM$2729,0),1),"")</f>
        <v/>
      </c>
      <c r="BO977" s="38">
        <v>32773</v>
      </c>
      <c r="BP977" s="3">
        <v>468.1</v>
      </c>
      <c r="BQ977" s="7">
        <f>BP977/BP976</f>
        <v>1.0010692899914457</v>
      </c>
      <c r="BR977" s="4">
        <f>YEAR(BO977)</f>
        <v>1989</v>
      </c>
      <c r="BS977" s="2" t="s">
        <v>6</v>
      </c>
      <c r="BT977" s="12" t="str">
        <f>INDEX($CD$5:$CD$10,MATCH(BS977,$CC$5:$CC$10,0),1)</f>
        <v/>
      </c>
      <c r="BU977" s="12" t="str">
        <f>IF(AND(BT977="Y",BQ977&gt;1),"Y","")</f>
        <v/>
      </c>
      <c r="BV977" s="12" t="str">
        <f>IF(AND(BT977="Y",BQ977&lt;1),"Y","")</f>
        <v/>
      </c>
      <c r="BW977" s="12" t="str">
        <f>IF(BQ977&gt;1,IF(BQ976&gt;1,"Y",""),"")</f>
        <v/>
      </c>
      <c r="BX977" s="12" t="str">
        <f>IF(BQ977&lt;1,IF(BQ976&lt;1,"Y",""),"")</f>
        <v/>
      </c>
      <c r="BY977" s="2"/>
      <c r="BZ977" s="2"/>
      <c r="CA977" s="2"/>
    </row>
    <row r="978" spans="2:79">
      <c r="B978" s="4" t="str">
        <f>IF(G978=G979,IF(G978&gt;G977,G978&amp;"_O",""),G978&amp;"_C")</f>
        <v/>
      </c>
      <c r="C978" s="14">
        <f ca="1">RANDBETWEEN(0,1000)/1000</f>
        <v>0.71399999999999997</v>
      </c>
      <c r="D978" s="16">
        <f>D977+1</f>
        <v>974</v>
      </c>
      <c r="E978" s="10">
        <f>ROUNDDOWN(D978/52,0)+1</f>
        <v>19</v>
      </c>
      <c r="F978" s="15">
        <f>F977+7</f>
        <v>51438</v>
      </c>
      <c r="G978" s="4">
        <f>YEAR(F978)</f>
        <v>2040</v>
      </c>
      <c r="H978" s="33">
        <v>0.312</v>
      </c>
      <c r="I978" s="33">
        <v>0.39400000000000002</v>
      </c>
      <c r="J978" s="33">
        <v>0.20799999999999999</v>
      </c>
      <c r="K978" s="16" t="str">
        <f>IF(M977&gt;1,"Up","Down")</f>
        <v>Up</v>
      </c>
      <c r="L978" s="16" t="str">
        <f>IF(K978="Up",IF(H978&lt;$BJ$7,"Up","Down"),IF(H978&lt;$BK$7,"Down","Up"))</f>
        <v>Up</v>
      </c>
      <c r="M978" s="17">
        <f>IF(L978="Up",INDEX($AK$5:$AK$1005,MATCH(I978,$AI$5:$AI$1005,0),1),INDEX($AL$5:$AL$1005,MATCH(J978,$AI$5:$AI$1005,0),1))</f>
        <v>1.009465917244821</v>
      </c>
      <c r="N978" s="16" t="str">
        <f>IF(P977&gt;1,"Up","Down")</f>
        <v>Up</v>
      </c>
      <c r="O978" s="16" t="str">
        <f>IF(N978="Up",IF(H978&lt;$BJ$12,"Up","Down"),IF(H978&lt;$BK$12,"Down","Up"))</f>
        <v>Up</v>
      </c>
      <c r="P978" s="17">
        <f>IF(O978="Up",INDEX($AP$5:$AP$1005,MATCH(I978,$AI$5:$AI$1005,0),1),INDEX($AQ$5:$AQ$1005,MATCH(J978,$AI$5:$AI$1005,0),1))</f>
        <v>1.0131419434905813</v>
      </c>
      <c r="Q978" s="19">
        <f>T977</f>
        <v>79108.320621354884</v>
      </c>
      <c r="R978" s="19">
        <f>INDEX(model!$S$5:$S$35,MATCH(G978,model!$Q$5:$Q$35,0),1)*model!$O$5</f>
        <v>0</v>
      </c>
      <c r="S978" s="19">
        <f>IF(RIGHT(B978,1)="C",T977*INDEX(model!$T$5:$T$35,MATCH(G978,model!$Q$5:$Q$35,0),1),0)</f>
        <v>0</v>
      </c>
      <c r="T978" s="19">
        <f>(Q978+R978-S978)*M978</f>
        <v>79857.153437733403</v>
      </c>
      <c r="U978" s="19">
        <f>X977</f>
        <v>179587.7030307517</v>
      </c>
      <c r="V978" s="19">
        <f>INDEX(model!$S$5:$S$35,MATCH(G978,model!$Q$5:$Q$35,0),1)*model!$O$6</f>
        <v>0</v>
      </c>
      <c r="W978" s="19">
        <f>IF(RIGHT(B978,1)="C",X977*INDEX(model!$T$5:$T$35,MATCH(G978,model!$Q$5:$Q$35,0),1),0)</f>
        <v>0</v>
      </c>
      <c r="X978" s="19">
        <f>(U978+V978-W978)*P978</f>
        <v>181947.83447558514</v>
      </c>
      <c r="Y978" s="19"/>
      <c r="Z978" s="36" t="str">
        <f>K978&amp;L978</f>
        <v>UpUp</v>
      </c>
      <c r="AA978" s="36" t="str">
        <f>N978&amp;O978</f>
        <v>UpUp</v>
      </c>
      <c r="AB978" s="19"/>
      <c r="AC978" s="19"/>
      <c r="AD978" s="19"/>
      <c r="AE978" s="19"/>
      <c r="AI978" s="18">
        <f>ROUND(AI977-0.001,3)</f>
        <v>2.7E-2</v>
      </c>
      <c r="AJ978" s="9">
        <f t="array" ref="AJ978">PERCENTILE(IF($BB$5:$BB$2729="Y",$AY$5:$AY$2729),$AI978)</f>
        <v>0.95532784633416656</v>
      </c>
      <c r="AK978" s="9">
        <f t="array" ref="AK978">PERCENTILE(IF($BC$5:$BC$2729="Y",$AY$5:$AY$2729),$AI978)</f>
        <v>1.0006317767194435</v>
      </c>
      <c r="AL978" s="9">
        <f t="array" ref="AL978">PERCENTILE(IF($BD$5:$BD$2729="Y",$AY$5:$AY$2729),$AI978)</f>
        <v>0.94031339064822062</v>
      </c>
      <c r="AM978" s="41" t="str">
        <f>IF(AI978&lt;$BJ$7,"Up","Down")</f>
        <v>Up</v>
      </c>
      <c r="AN978" s="41" t="str">
        <f>IF(AI978&lt;$BK$7,"Down","Up")</f>
        <v>Down</v>
      </c>
      <c r="AO978" s="9">
        <f t="array" ref="AO978">PERCENTILE(IF($BT$5:$BT$2729="Y",$BQ$5:$BQ$2729),$AI978)</f>
        <v>0.94003900069708879</v>
      </c>
      <c r="AP978" s="9">
        <f t="array" ref="AP978">PERCENTILE(IF($BU$5:$BU$2729="Y",$BQ$5:$BQ$2729),$AI978)</f>
        <v>1.0010225419268031</v>
      </c>
      <c r="AQ978" s="9">
        <f t="array" ref="AQ978">PERCENTILE(IF($BV$5:$BV$2729="Y",$BQ$5:$BQ$2729),$AI978)</f>
        <v>0.92071617748991796</v>
      </c>
      <c r="AR978" s="41" t="str">
        <f>IF(AI978&lt;$BJ$12,"Up","Down")</f>
        <v>Up</v>
      </c>
      <c r="AS978" s="41" t="str">
        <f>IF(AI978&lt;$BK$12,"Down","Up")</f>
        <v>Down</v>
      </c>
      <c r="AU978" s="4" t="str">
        <f>IF(AZ978=AZ979,IF(AZ978&gt;AZ977,AZ978&amp;"_O",""),AZ978&amp;"_C")</f>
        <v/>
      </c>
      <c r="AV978" s="7" t="str">
        <f>IF(RIGHT(AU978,1)="C",AX978/INDEX($AX$5:$AX$2729,MATCH(AZ978&amp;"_O",$AU$5:$AU$2729,0),1),"")</f>
        <v/>
      </c>
      <c r="AW978" s="38">
        <v>32381</v>
      </c>
      <c r="AX978" s="37">
        <v>259.68</v>
      </c>
      <c r="AY978" s="7">
        <f>AX978/AX977</f>
        <v>0.99784814017829693</v>
      </c>
      <c r="AZ978" s="4">
        <f>YEAR(AW978)</f>
        <v>1988</v>
      </c>
      <c r="BA978" s="2" t="s">
        <v>6</v>
      </c>
      <c r="BB978" s="12" t="str">
        <f>INDEX($CD$5:$CD$10,MATCH(BA978,$CC$5:$CC$10,0),1)</f>
        <v/>
      </c>
      <c r="BC978" s="12" t="str">
        <f>IF(AND(BB978="Y",AY978&gt;1),"Y","")</f>
        <v/>
      </c>
      <c r="BD978" s="12" t="str">
        <f>IF(AND(BB978="Y",AY978&lt;1),"Y","")</f>
        <v/>
      </c>
      <c r="BE978" s="12" t="str">
        <f>IF(AY978&gt;1,IF(AY977&gt;1,"Y",""),"")</f>
        <v/>
      </c>
      <c r="BF978" s="12" t="str">
        <f>IF(AY978&lt;1,IF(AY977&lt;1,"Y",""),"")</f>
        <v>Y</v>
      </c>
      <c r="BG978" s="2"/>
      <c r="BH978" s="2"/>
      <c r="BI978" s="2"/>
      <c r="BJ978" s="2"/>
      <c r="BK978" s="2"/>
      <c r="BL978" s="2"/>
      <c r="BM978" s="4" t="str">
        <f>IF(BR978=BR979,IF(BR978&gt;BR977,BR978&amp;"_O",""),BR978&amp;"_C")</f>
        <v/>
      </c>
      <c r="BN978" s="7" t="str">
        <f>IF(RIGHT(BM978,1)="C",BP978/INDEX($BP$5:$BP$2729,MATCH(BR978&amp;"_O",$BM$5:$BM$2729,0),1),"")</f>
        <v/>
      </c>
      <c r="BO978" s="38">
        <v>32780</v>
      </c>
      <c r="BP978" s="3">
        <v>472.9</v>
      </c>
      <c r="BQ978" s="7">
        <f>BP978/BP977</f>
        <v>1.010254219183935</v>
      </c>
      <c r="BR978" s="4">
        <f>YEAR(BO978)</f>
        <v>1989</v>
      </c>
      <c r="BS978" s="2" t="s">
        <v>6</v>
      </c>
      <c r="BT978" s="12" t="str">
        <f>INDEX($CD$5:$CD$10,MATCH(BS978,$CC$5:$CC$10,0),1)</f>
        <v/>
      </c>
      <c r="BU978" s="12" t="str">
        <f>IF(AND(BT978="Y",BQ978&gt;1),"Y","")</f>
        <v/>
      </c>
      <c r="BV978" s="12" t="str">
        <f>IF(AND(BT978="Y",BQ978&lt;1),"Y","")</f>
        <v/>
      </c>
      <c r="BW978" s="12" t="str">
        <f>IF(BQ978&gt;1,IF(BQ977&gt;1,"Y",""),"")</f>
        <v>Y</v>
      </c>
      <c r="BX978" s="12" t="str">
        <f>IF(BQ978&lt;1,IF(BQ977&lt;1,"Y",""),"")</f>
        <v/>
      </c>
      <c r="BY978" s="2"/>
      <c r="BZ978" s="2"/>
      <c r="CA978" s="2"/>
    </row>
    <row r="979" spans="2:79">
      <c r="B979" s="4" t="str">
        <f>IF(G979=G980,IF(G979&gt;G978,G979&amp;"_O",""),G979&amp;"_C")</f>
        <v/>
      </c>
      <c r="C979" s="14">
        <f ca="1">RANDBETWEEN(0,1000)/1000</f>
        <v>8.2000000000000003E-2</v>
      </c>
      <c r="D979" s="16">
        <f>D978+1</f>
        <v>975</v>
      </c>
      <c r="E979" s="10">
        <f>ROUNDDOWN(D979/52,0)+1</f>
        <v>19</v>
      </c>
      <c r="F979" s="15">
        <f>F978+7</f>
        <v>51445</v>
      </c>
      <c r="G979" s="4">
        <f>YEAR(F979)</f>
        <v>2040</v>
      </c>
      <c r="H979" s="33">
        <v>0.63900000000000001</v>
      </c>
      <c r="I979" s="33">
        <v>0.30499999999999999</v>
      </c>
      <c r="J979" s="33">
        <v>0.316</v>
      </c>
      <c r="K979" s="16" t="str">
        <f>IF(M978&gt;1,"Up","Down")</f>
        <v>Up</v>
      </c>
      <c r="L979" s="16" t="str">
        <f>IF(K979="Up",IF(H979&lt;$BJ$7,"Up","Down"),IF(H979&lt;$BK$7,"Down","Up"))</f>
        <v>Down</v>
      </c>
      <c r="M979" s="17">
        <f>IF(L979="Up",INDEX($AK$5:$AK$1005,MATCH(I979,$AI$5:$AI$1005,0),1),INDEX($AL$5:$AL$1005,MATCH(J979,$AI$5:$AI$1005,0),1))</f>
        <v>0.98060775099902386</v>
      </c>
      <c r="N979" s="16" t="str">
        <f>IF(P978&gt;1,"Up","Down")</f>
        <v>Up</v>
      </c>
      <c r="O979" s="16" t="str">
        <f>IF(N979="Up",IF(H979&lt;$BJ$12,"Up","Down"),IF(H979&lt;$BK$12,"Down","Up"))</f>
        <v>Down</v>
      </c>
      <c r="P979" s="17">
        <f>IF(O979="Up",INDEX($AP$5:$AP$1005,MATCH(I979,$AI$5:$AI$1005,0),1),INDEX($AQ$5:$AQ$1005,MATCH(J979,$AI$5:$AI$1005,0),1))</f>
        <v>0.975509982311214</v>
      </c>
      <c r="Q979" s="19">
        <f>T978</f>
        <v>79857.153437733403</v>
      </c>
      <c r="R979" s="19">
        <f>INDEX(model!$S$5:$S$35,MATCH(G979,model!$Q$5:$Q$35,0),1)*model!$O$5</f>
        <v>0</v>
      </c>
      <c r="S979" s="19">
        <f>IF(RIGHT(B979,1)="C",T978*INDEX(model!$T$5:$T$35,MATCH(G979,model!$Q$5:$Q$35,0),1),0)</f>
        <v>0</v>
      </c>
      <c r="T979" s="19">
        <f>(Q979+R979-S979)*M979</f>
        <v>78308.54363375972</v>
      </c>
      <c r="U979" s="19">
        <f>X978</f>
        <v>181947.83447558514</v>
      </c>
      <c r="V979" s="19">
        <f>INDEX(model!$S$5:$S$35,MATCH(G979,model!$Q$5:$Q$35,0),1)*model!$O$6</f>
        <v>0</v>
      </c>
      <c r="W979" s="19">
        <f>IF(RIGHT(B979,1)="C",X978*INDEX(model!$T$5:$T$35,MATCH(G979,model!$Q$5:$Q$35,0),1),0)</f>
        <v>0</v>
      </c>
      <c r="X979" s="19">
        <f>(U979+V979-W979)*P979</f>
        <v>177491.92879084175</v>
      </c>
      <c r="Y979" s="19"/>
      <c r="Z979" s="36" t="str">
        <f>K979&amp;L979</f>
        <v>UpDown</v>
      </c>
      <c r="AA979" s="36" t="str">
        <f>N979&amp;O979</f>
        <v>UpDown</v>
      </c>
      <c r="AB979" s="19"/>
      <c r="AC979" s="19"/>
      <c r="AD979" s="19"/>
      <c r="AE979" s="19"/>
      <c r="AI979" s="18">
        <f>ROUND(AI978-0.001,3)</f>
        <v>2.5999999999999999E-2</v>
      </c>
      <c r="AJ979" s="9">
        <f t="array" ref="AJ979">PERCENTILE(IF($BB$5:$BB$2729="Y",$AY$5:$AY$2729),$AI979)</f>
        <v>0.95480357442287045</v>
      </c>
      <c r="AK979" s="9">
        <f t="array" ref="AK979">PERCENTILE(IF($BC$5:$BC$2729="Y",$AY$5:$AY$2729),$AI979)</f>
        <v>1.0006104193389949</v>
      </c>
      <c r="AL979" s="9">
        <f t="array" ref="AL979">PERCENTILE(IF($BD$5:$BD$2729="Y",$AY$5:$AY$2729),$AI979)</f>
        <v>0.9395920117835096</v>
      </c>
      <c r="AM979" s="41" t="str">
        <f>IF(AI979&lt;$BJ$7,"Up","Down")</f>
        <v>Up</v>
      </c>
      <c r="AN979" s="41" t="str">
        <f>IF(AI979&lt;$BK$7,"Down","Up")</f>
        <v>Down</v>
      </c>
      <c r="AO979" s="9">
        <f t="array" ref="AO979">PERCENTILE(IF($BT$5:$BT$2729="Y",$BQ$5:$BQ$2729),$AI979)</f>
        <v>0.93945171705226804</v>
      </c>
      <c r="AP979" s="9">
        <f t="array" ref="AP979">PERCENTILE(IF($BU$5:$BU$2729="Y",$BQ$5:$BQ$2729),$AI979)</f>
        <v>1.000985428771876</v>
      </c>
      <c r="AQ979" s="9">
        <f t="array" ref="AQ979">PERCENTILE(IF($BV$5:$BV$2729="Y",$BQ$5:$BQ$2729),$AI979)</f>
        <v>0.92056398230562464</v>
      </c>
      <c r="AR979" s="41" t="str">
        <f>IF(AI979&lt;$BJ$12,"Up","Down")</f>
        <v>Up</v>
      </c>
      <c r="AS979" s="41" t="str">
        <f>IF(AI979&lt;$BK$12,"Down","Up")</f>
        <v>Down</v>
      </c>
      <c r="AU979" s="4" t="str">
        <f>IF(AZ979=AZ980,IF(AZ979&gt;AZ978,AZ979&amp;"_O",""),AZ979&amp;"_C")</f>
        <v/>
      </c>
      <c r="AV979" s="7" t="str">
        <f>IF(RIGHT(AU979,1)="C",AX979/INDEX($AX$5:$AX$2729,MATCH(AZ979&amp;"_O",$AU$5:$AU$2729,0),1),"")</f>
        <v/>
      </c>
      <c r="AW979" s="38">
        <v>32388</v>
      </c>
      <c r="AX979" s="37">
        <v>264.48</v>
      </c>
      <c r="AY979" s="7">
        <f>AX979/AX978</f>
        <v>1.0184842883548983</v>
      </c>
      <c r="AZ979" s="4">
        <f>YEAR(AW979)</f>
        <v>1988</v>
      </c>
      <c r="BA979" s="2" t="s">
        <v>6</v>
      </c>
      <c r="BB979" s="12" t="str">
        <f>INDEX($CD$5:$CD$10,MATCH(BA979,$CC$5:$CC$10,0),1)</f>
        <v/>
      </c>
      <c r="BC979" s="12" t="str">
        <f>IF(AND(BB979="Y",AY979&gt;1),"Y","")</f>
        <v/>
      </c>
      <c r="BD979" s="12" t="str">
        <f>IF(AND(BB979="Y",AY979&lt;1),"Y","")</f>
        <v/>
      </c>
      <c r="BE979" s="12" t="str">
        <f>IF(AY979&gt;1,IF(AY978&gt;1,"Y",""),"")</f>
        <v/>
      </c>
      <c r="BF979" s="12" t="str">
        <f>IF(AY979&lt;1,IF(AY978&lt;1,"Y",""),"")</f>
        <v/>
      </c>
      <c r="BG979" s="2"/>
      <c r="BH979" s="2"/>
      <c r="BI979" s="2"/>
      <c r="BJ979" s="2"/>
      <c r="BK979" s="2"/>
      <c r="BL979" s="2"/>
      <c r="BM979" s="4" t="str">
        <f>IF(BR979=BR980,IF(BR979&gt;BR978,BR979&amp;"_O",""),BR979&amp;"_C")</f>
        <v/>
      </c>
      <c r="BN979" s="7" t="str">
        <f>IF(RIGHT(BM979,1)="C",BP979/INDEX($BP$5:$BP$2729,MATCH(BR979&amp;"_O",$BM$5:$BM$2729,0),1),"")</f>
        <v/>
      </c>
      <c r="BO979" s="38">
        <v>32787</v>
      </c>
      <c r="BP979" s="3">
        <v>483.6</v>
      </c>
      <c r="BQ979" s="7">
        <f>BP979/BP978</f>
        <v>1.0226263480651301</v>
      </c>
      <c r="BR979" s="4">
        <f>YEAR(BO979)</f>
        <v>1989</v>
      </c>
      <c r="BS979" s="2" t="s">
        <v>6</v>
      </c>
      <c r="BT979" s="12" t="str">
        <f>INDEX($CD$5:$CD$10,MATCH(BS979,$CC$5:$CC$10,0),1)</f>
        <v/>
      </c>
      <c r="BU979" s="12" t="str">
        <f>IF(AND(BT979="Y",BQ979&gt;1),"Y","")</f>
        <v/>
      </c>
      <c r="BV979" s="12" t="str">
        <f>IF(AND(BT979="Y",BQ979&lt;1),"Y","")</f>
        <v/>
      </c>
      <c r="BW979" s="12" t="str">
        <f>IF(BQ979&gt;1,IF(BQ978&gt;1,"Y",""),"")</f>
        <v>Y</v>
      </c>
      <c r="BX979" s="12" t="str">
        <f>IF(BQ979&lt;1,IF(BQ978&lt;1,"Y",""),"")</f>
        <v/>
      </c>
      <c r="BY979" s="2"/>
      <c r="BZ979" s="2"/>
      <c r="CA979" s="2"/>
    </row>
    <row r="980" spans="2:79">
      <c r="B980" s="4" t="str">
        <f>IF(G980=G981,IF(G980&gt;G979,G980&amp;"_O",""),G980&amp;"_C")</f>
        <v/>
      </c>
      <c r="C980" s="14">
        <f ca="1">RANDBETWEEN(0,1000)/1000</f>
        <v>0.14000000000000001</v>
      </c>
      <c r="D980" s="16">
        <f>D979+1</f>
        <v>976</v>
      </c>
      <c r="E980" s="10">
        <f>ROUNDDOWN(D980/52,0)+1</f>
        <v>19</v>
      </c>
      <c r="F980" s="15">
        <f>F979+7</f>
        <v>51452</v>
      </c>
      <c r="G980" s="4">
        <f>YEAR(F980)</f>
        <v>2040</v>
      </c>
      <c r="H980" s="33">
        <v>0.504</v>
      </c>
      <c r="I980" s="33">
        <v>0.89200000000000002</v>
      </c>
      <c r="J980" s="33">
        <v>0.629</v>
      </c>
      <c r="K980" s="16" t="str">
        <f>IF(M979&gt;1,"Up","Down")</f>
        <v>Down</v>
      </c>
      <c r="L980" s="16" t="str">
        <f>IF(K980="Up",IF(H980&lt;$BJ$7,"Up","Down"),IF(H980&lt;$BK$7,"Down","Up"))</f>
        <v>Up</v>
      </c>
      <c r="M980" s="17">
        <f>IF(L980="Up",INDEX($AK$5:$AK$1005,MATCH(I980,$AI$5:$AI$1005,0),1),INDEX($AL$5:$AL$1005,MATCH(J980,$AI$5:$AI$1005,0),1))</f>
        <v>1.032174515222902</v>
      </c>
      <c r="N980" s="16" t="str">
        <f>IF(P979&gt;1,"Up","Down")</f>
        <v>Down</v>
      </c>
      <c r="O980" s="16" t="str">
        <f>IF(N980="Up",IF(H980&lt;$BJ$12,"Up","Down"),IF(H980&lt;$BK$12,"Down","Up"))</f>
        <v>Up</v>
      </c>
      <c r="P980" s="17">
        <f>IF(O980="Up",INDEX($AP$5:$AP$1005,MATCH(I980,$AI$5:$AI$1005,0),1),INDEX($AQ$5:$AQ$1005,MATCH(J980,$AI$5:$AI$1005,0),1))</f>
        <v>1.0423409874097733</v>
      </c>
      <c r="Q980" s="19">
        <f>T979</f>
        <v>78308.54363375972</v>
      </c>
      <c r="R980" s="19">
        <f>INDEX(model!$S$5:$S$35,MATCH(G980,model!$Q$5:$Q$35,0),1)*model!$O$5</f>
        <v>0</v>
      </c>
      <c r="S980" s="19">
        <f>IF(RIGHT(B980,1)="C",T979*INDEX(model!$T$5:$T$35,MATCH(G980,model!$Q$5:$Q$35,0),1),0)</f>
        <v>0</v>
      </c>
      <c r="T980" s="19">
        <f>(Q980+R980-S980)*M980</f>
        <v>80828.083062987411</v>
      </c>
      <c r="U980" s="19">
        <f>X979</f>
        <v>177491.92879084175</v>
      </c>
      <c r="V980" s="19">
        <f>INDEX(model!$S$5:$S$35,MATCH(G980,model!$Q$5:$Q$35,0),1)*model!$O$6</f>
        <v>0</v>
      </c>
      <c r="W980" s="19">
        <f>IF(RIGHT(B980,1)="C",X979*INDEX(model!$T$5:$T$35,MATCH(G980,model!$Q$5:$Q$35,0),1),0)</f>
        <v>0</v>
      </c>
      <c r="X980" s="19">
        <f>(U980+V980-W980)*P980</f>
        <v>185007.11231311117</v>
      </c>
      <c r="Y980" s="19"/>
      <c r="Z980" s="36" t="str">
        <f>K980&amp;L980</f>
        <v>DownUp</v>
      </c>
      <c r="AA980" s="36" t="str">
        <f>N980&amp;O980</f>
        <v>DownUp</v>
      </c>
      <c r="AB980" s="19"/>
      <c r="AC980" s="19"/>
      <c r="AD980" s="19"/>
      <c r="AE980" s="19"/>
      <c r="AI980" s="18">
        <f>ROUND(AI979-0.001,3)</f>
        <v>2.5000000000000001E-2</v>
      </c>
      <c r="AJ980" s="9">
        <f t="array" ref="AJ980">PERCENTILE(IF($BB$5:$BB$2729="Y",$AY$5:$AY$2729),$AI980)</f>
        <v>0.95460035062658277</v>
      </c>
      <c r="AK980" s="9">
        <f t="array" ref="AK980">PERCENTILE(IF($BC$5:$BC$2729="Y",$AY$5:$AY$2729),$AI980)</f>
        <v>1.0005817948092821</v>
      </c>
      <c r="AL980" s="9">
        <f t="array" ref="AL980">PERCENTILE(IF($BD$5:$BD$2729="Y",$AY$5:$AY$2729),$AI980)</f>
        <v>0.93797549851113715</v>
      </c>
      <c r="AM980" s="41" t="str">
        <f>IF(AI980&lt;$BJ$7,"Up","Down")</f>
        <v>Up</v>
      </c>
      <c r="AN980" s="41" t="str">
        <f>IF(AI980&lt;$BK$7,"Down","Up")</f>
        <v>Down</v>
      </c>
      <c r="AO980" s="9">
        <f t="array" ref="AO980">PERCENTILE(IF($BT$5:$BT$2729="Y",$BQ$5:$BQ$2729),$AI980)</f>
        <v>0.93881440584251974</v>
      </c>
      <c r="AP980" s="9">
        <f t="array" ref="AP980">PERCENTILE(IF($BU$5:$BU$2729="Y",$BQ$5:$BQ$2729),$AI980)</f>
        <v>1.0009474205519058</v>
      </c>
      <c r="AQ980" s="9">
        <f t="array" ref="AQ980">PERCENTILE(IF($BV$5:$BV$2729="Y",$BQ$5:$BQ$2729),$AI980)</f>
        <v>0.91937546679692572</v>
      </c>
      <c r="AR980" s="41" t="str">
        <f>IF(AI980&lt;$BJ$12,"Up","Down")</f>
        <v>Up</v>
      </c>
      <c r="AS980" s="41" t="str">
        <f>IF(AI980&lt;$BK$12,"Down","Up")</f>
        <v>Down</v>
      </c>
      <c r="AU980" s="4" t="str">
        <f>IF(AZ980=AZ981,IF(AZ980&gt;AZ979,AZ980&amp;"_O",""),AZ980&amp;"_C")</f>
        <v/>
      </c>
      <c r="AV980" s="7" t="str">
        <f>IF(RIGHT(AU980,1)="C",AX980/INDEX($AX$5:$AX$2729,MATCH(AZ980&amp;"_O",$AU$5:$AU$2729,0),1),"")</f>
        <v/>
      </c>
      <c r="AW980" s="38">
        <v>32395</v>
      </c>
      <c r="AX980" s="37">
        <v>266.83999999999997</v>
      </c>
      <c r="AY980" s="7">
        <f>AX980/AX979</f>
        <v>1.0089231699939503</v>
      </c>
      <c r="AZ980" s="4">
        <f>YEAR(AW980)</f>
        <v>1988</v>
      </c>
      <c r="BA980" s="2" t="s">
        <v>6</v>
      </c>
      <c r="BB980" s="12" t="str">
        <f>INDEX($CD$5:$CD$10,MATCH(BA980,$CC$5:$CC$10,0),1)</f>
        <v/>
      </c>
      <c r="BC980" s="12" t="str">
        <f>IF(AND(BB980="Y",AY980&gt;1),"Y","")</f>
        <v/>
      </c>
      <c r="BD980" s="12" t="str">
        <f>IF(AND(BB980="Y",AY980&lt;1),"Y","")</f>
        <v/>
      </c>
      <c r="BE980" s="12" t="str">
        <f>IF(AY980&gt;1,IF(AY979&gt;1,"Y",""),"")</f>
        <v>Y</v>
      </c>
      <c r="BF980" s="12" t="str">
        <f>IF(AY980&lt;1,IF(AY979&lt;1,"Y",""),"")</f>
        <v/>
      </c>
      <c r="BG980" s="2"/>
      <c r="BH980" s="2"/>
      <c r="BI980" s="2"/>
      <c r="BJ980" s="2"/>
      <c r="BK980" s="2"/>
      <c r="BL980" s="2"/>
      <c r="BM980" s="4" t="str">
        <f>IF(BR980=BR981,IF(BR980&gt;BR979,BR980&amp;"_O",""),BR980&amp;"_C")</f>
        <v/>
      </c>
      <c r="BN980" s="7" t="str">
        <f>IF(RIGHT(BM980,1)="C",BP980/INDEX($BP$5:$BP$2729,MATCH(BR980&amp;"_O",$BM$5:$BM$2729,0),1),"")</f>
        <v/>
      </c>
      <c r="BO980" s="38">
        <v>32794</v>
      </c>
      <c r="BP980" s="3">
        <v>467.3</v>
      </c>
      <c r="BQ980" s="7">
        <f>BP980/BP979</f>
        <v>0.96629445822994209</v>
      </c>
      <c r="BR980" s="4">
        <f>YEAR(BO980)</f>
        <v>1989</v>
      </c>
      <c r="BS980" s="2" t="s">
        <v>6</v>
      </c>
      <c r="BT980" s="12" t="str">
        <f>INDEX($CD$5:$CD$10,MATCH(BS980,$CC$5:$CC$10,0),1)</f>
        <v/>
      </c>
      <c r="BU980" s="12" t="str">
        <f>IF(AND(BT980="Y",BQ980&gt;1),"Y","")</f>
        <v/>
      </c>
      <c r="BV980" s="12" t="str">
        <f>IF(AND(BT980="Y",BQ980&lt;1),"Y","")</f>
        <v/>
      </c>
      <c r="BW980" s="12" t="str">
        <f>IF(BQ980&gt;1,IF(BQ979&gt;1,"Y",""),"")</f>
        <v/>
      </c>
      <c r="BX980" s="12" t="str">
        <f>IF(BQ980&lt;1,IF(BQ979&lt;1,"Y",""),"")</f>
        <v/>
      </c>
      <c r="BY980" s="2"/>
      <c r="BZ980" s="2"/>
      <c r="CA980" s="2"/>
    </row>
    <row r="981" spans="2:79">
      <c r="B981" s="4" t="str">
        <f>IF(G981=G982,IF(G981&gt;G980,G981&amp;"_O",""),G981&amp;"_C")</f>
        <v/>
      </c>
      <c r="C981" s="14">
        <f ca="1">RANDBETWEEN(0,1000)/1000</f>
        <v>0.33700000000000002</v>
      </c>
      <c r="D981" s="16">
        <f>D980+1</f>
        <v>977</v>
      </c>
      <c r="E981" s="10">
        <f>ROUNDDOWN(D981/52,0)+1</f>
        <v>19</v>
      </c>
      <c r="F981" s="15">
        <f>F980+7</f>
        <v>51459</v>
      </c>
      <c r="G981" s="4">
        <f>YEAR(F981)</f>
        <v>2040</v>
      </c>
      <c r="H981" s="33">
        <v>0.114</v>
      </c>
      <c r="I981" s="33">
        <v>0.63100000000000001</v>
      </c>
      <c r="J981" s="33">
        <v>0.22800000000000001</v>
      </c>
      <c r="K981" s="16" t="str">
        <f>IF(M980&gt;1,"Up","Down")</f>
        <v>Up</v>
      </c>
      <c r="L981" s="16" t="str">
        <f>IF(K981="Up",IF(H981&lt;$BJ$7,"Up","Down"),IF(H981&lt;$BK$7,"Down","Up"))</f>
        <v>Up</v>
      </c>
      <c r="M981" s="17">
        <f>IF(L981="Up",INDEX($AK$5:$AK$1005,MATCH(I981,$AI$5:$AI$1005,0),1),INDEX($AL$5:$AL$1005,MATCH(J981,$AI$5:$AI$1005,0),1))</f>
        <v>1.0160397188849142</v>
      </c>
      <c r="N981" s="16" t="str">
        <f>IF(P980&gt;1,"Up","Down")</f>
        <v>Up</v>
      </c>
      <c r="O981" s="16" t="str">
        <f>IF(N981="Up",IF(H981&lt;$BJ$12,"Up","Down"),IF(H981&lt;$BK$12,"Down","Up"))</f>
        <v>Up</v>
      </c>
      <c r="P981" s="17">
        <f>IF(O981="Up",INDEX($AP$5:$AP$1005,MATCH(I981,$AI$5:$AI$1005,0),1),INDEX($AQ$5:$AQ$1005,MATCH(J981,$AI$5:$AI$1005,0),1))</f>
        <v>1.0229987835273062</v>
      </c>
      <c r="Q981" s="19">
        <f>T980</f>
        <v>80828.083062987411</v>
      </c>
      <c r="R981" s="19">
        <f>INDEX(model!$S$5:$S$35,MATCH(G981,model!$Q$5:$Q$35,0),1)*model!$O$5</f>
        <v>0</v>
      </c>
      <c r="S981" s="19">
        <f>IF(RIGHT(B981,1)="C",T980*INDEX(model!$T$5:$T$35,MATCH(G981,model!$Q$5:$Q$35,0),1),0)</f>
        <v>0</v>
      </c>
      <c r="T981" s="19">
        <f>(Q981+R981-S981)*M981</f>
        <v>82124.542793324217</v>
      </c>
      <c r="U981" s="19">
        <f>X980</f>
        <v>185007.11231311117</v>
      </c>
      <c r="V981" s="19">
        <f>INDEX(model!$S$5:$S$35,MATCH(G981,model!$Q$5:$Q$35,0),1)*model!$O$6</f>
        <v>0</v>
      </c>
      <c r="W981" s="19">
        <f>IF(RIGHT(B981,1)="C",X980*INDEX(model!$T$5:$T$35,MATCH(G981,model!$Q$5:$Q$35,0),1),0)</f>
        <v>0</v>
      </c>
      <c r="X981" s="19">
        <f>(U981+V981-W981)*P981</f>
        <v>189262.05084021244</v>
      </c>
      <c r="Y981" s="19"/>
      <c r="Z981" s="36" t="str">
        <f>K981&amp;L981</f>
        <v>UpUp</v>
      </c>
      <c r="AA981" s="36" t="str">
        <f>N981&amp;O981</f>
        <v>UpUp</v>
      </c>
      <c r="AB981" s="19"/>
      <c r="AC981" s="19"/>
      <c r="AD981" s="19"/>
      <c r="AE981" s="19"/>
      <c r="AI981" s="18">
        <f>ROUND(AI980-0.001,3)</f>
        <v>2.4E-2</v>
      </c>
      <c r="AJ981" s="9">
        <f t="array" ref="AJ981">PERCENTILE(IF($BB$5:$BB$2729="Y",$AY$5:$AY$2729),$AI981)</f>
        <v>0.95398350289473555</v>
      </c>
      <c r="AK981" s="96">
        <v>1.0005817948092821</v>
      </c>
      <c r="AL981" s="96">
        <v>0.93797549851113715</v>
      </c>
      <c r="AM981" s="41" t="str">
        <f>IF(AI981&lt;$BJ$7,"Up","Down")</f>
        <v>Up</v>
      </c>
      <c r="AN981" s="41" t="str">
        <f>IF(AI981&lt;$BK$7,"Down","Up")</f>
        <v>Down</v>
      </c>
      <c r="AO981" s="9">
        <f t="array" ref="AO981">PERCENTILE(IF($BT$5:$BT$2729="Y",$BQ$5:$BQ$2729),$AI981)</f>
        <v>0.93656433833314856</v>
      </c>
      <c r="AP981" s="96">
        <v>1.0009474205519058</v>
      </c>
      <c r="AQ981" s="96">
        <v>0.91937546679692572</v>
      </c>
      <c r="AR981" s="41" t="str">
        <f>IF(AI981&lt;$BJ$12,"Up","Down")</f>
        <v>Up</v>
      </c>
      <c r="AS981" s="41" t="str">
        <f>IF(AI981&lt;$BK$12,"Down","Up")</f>
        <v>Down</v>
      </c>
      <c r="AU981" s="4" t="str">
        <f>IF(AZ981=AZ982,IF(AZ981&gt;AZ980,AZ981&amp;"_O",""),AZ981&amp;"_C")</f>
        <v/>
      </c>
      <c r="AV981" s="7" t="str">
        <f>IF(RIGHT(AU981,1)="C",AX981/INDEX($AX$5:$AX$2729,MATCH(AZ981&amp;"_O",$AU$5:$AU$2729,0),1),"")</f>
        <v/>
      </c>
      <c r="AW981" s="38">
        <v>32402</v>
      </c>
      <c r="AX981" s="37">
        <v>270.64999999999998</v>
      </c>
      <c r="AY981" s="7">
        <f>AX981/AX980</f>
        <v>1.0142782191575477</v>
      </c>
      <c r="AZ981" s="4">
        <f>YEAR(AW981)</f>
        <v>1988</v>
      </c>
      <c r="BA981" s="2" t="s">
        <v>6</v>
      </c>
      <c r="BB981" s="12" t="str">
        <f>INDEX($CD$5:$CD$10,MATCH(BA981,$CC$5:$CC$10,0),1)</f>
        <v/>
      </c>
      <c r="BC981" s="12" t="str">
        <f>IF(AND(BB981="Y",AY981&gt;1),"Y","")</f>
        <v/>
      </c>
      <c r="BD981" s="12" t="str">
        <f>IF(AND(BB981="Y",AY981&lt;1),"Y","")</f>
        <v/>
      </c>
      <c r="BE981" s="12" t="str">
        <f>IF(AY981&gt;1,IF(AY980&gt;1,"Y",""),"")</f>
        <v>Y</v>
      </c>
      <c r="BF981" s="12" t="str">
        <f>IF(AY981&lt;1,IF(AY980&lt;1,"Y",""),"")</f>
        <v/>
      </c>
      <c r="BG981" s="2"/>
      <c r="BH981" s="2"/>
      <c r="BI981" s="2"/>
      <c r="BJ981" s="2"/>
      <c r="BK981" s="2"/>
      <c r="BL981" s="2"/>
      <c r="BM981" s="4" t="str">
        <f>IF(BR981=BR982,IF(BR981&gt;BR980,BR981&amp;"_O",""),BR981&amp;"_C")</f>
        <v/>
      </c>
      <c r="BN981" s="7" t="str">
        <f>IF(RIGHT(BM981,1)="C",BP981/INDEX($BP$5:$BP$2729,MATCH(BR981&amp;"_O",$BM$5:$BM$2729,0),1),"")</f>
        <v/>
      </c>
      <c r="BO981" s="38">
        <v>32801</v>
      </c>
      <c r="BP981" s="3">
        <v>470.7</v>
      </c>
      <c r="BQ981" s="7">
        <f>BP981/BP980</f>
        <v>1.0072758399315214</v>
      </c>
      <c r="BR981" s="4">
        <f>YEAR(BO981)</f>
        <v>1989</v>
      </c>
      <c r="BS981" s="2" t="s">
        <v>6</v>
      </c>
      <c r="BT981" s="12" t="str">
        <f>INDEX($CD$5:$CD$10,MATCH(BS981,$CC$5:$CC$10,0),1)</f>
        <v/>
      </c>
      <c r="BU981" s="12" t="str">
        <f>IF(AND(BT981="Y",BQ981&gt;1),"Y","")</f>
        <v/>
      </c>
      <c r="BV981" s="12" t="str">
        <f>IF(AND(BT981="Y",BQ981&lt;1),"Y","")</f>
        <v/>
      </c>
      <c r="BW981" s="12" t="str">
        <f>IF(BQ981&gt;1,IF(BQ980&gt;1,"Y",""),"")</f>
        <v/>
      </c>
      <c r="BX981" s="12" t="str">
        <f>IF(BQ981&lt;1,IF(BQ980&lt;1,"Y",""),"")</f>
        <v/>
      </c>
      <c r="BY981" s="2"/>
      <c r="BZ981" s="2"/>
      <c r="CA981" s="2"/>
    </row>
    <row r="982" spans="2:79">
      <c r="B982" s="4" t="str">
        <f>IF(G982=G983,IF(G982&gt;G981,G982&amp;"_O",""),G982&amp;"_C")</f>
        <v/>
      </c>
      <c r="C982" s="14">
        <f ca="1">RANDBETWEEN(0,1000)/1000</f>
        <v>0.47899999999999998</v>
      </c>
      <c r="D982" s="16">
        <f>D981+1</f>
        <v>978</v>
      </c>
      <c r="E982" s="10">
        <f>ROUNDDOWN(D982/52,0)+1</f>
        <v>19</v>
      </c>
      <c r="F982" s="15">
        <f>F981+7</f>
        <v>51466</v>
      </c>
      <c r="G982" s="4">
        <f>YEAR(F982)</f>
        <v>2040</v>
      </c>
      <c r="H982" s="33">
        <v>0.20699999999999999</v>
      </c>
      <c r="I982" s="33">
        <v>0.11899999999999999</v>
      </c>
      <c r="J982" s="33">
        <v>0.6</v>
      </c>
      <c r="K982" s="16" t="str">
        <f>IF(M981&gt;1,"Up","Down")</f>
        <v>Up</v>
      </c>
      <c r="L982" s="16" t="str">
        <f>IF(K982="Up",IF(H982&lt;$BJ$7,"Up","Down"),IF(H982&lt;$BK$7,"Down","Up"))</f>
        <v>Up</v>
      </c>
      <c r="M982" s="17">
        <f>IF(L982="Up",INDEX($AK$5:$AK$1005,MATCH(I982,$AI$5:$AI$1005,0),1),INDEX($AL$5:$AL$1005,MATCH(J982,$AI$5:$AI$1005,0),1))</f>
        <v>1.002829758779004</v>
      </c>
      <c r="N982" s="16" t="str">
        <f>IF(P981&gt;1,"Up","Down")</f>
        <v>Up</v>
      </c>
      <c r="O982" s="16" t="str">
        <f>IF(N982="Up",IF(H982&lt;$BJ$12,"Up","Down"),IF(H982&lt;$BK$12,"Down","Up"))</f>
        <v>Up</v>
      </c>
      <c r="P982" s="17">
        <f>IF(O982="Up",INDEX($AP$5:$AP$1005,MATCH(I982,$AI$5:$AI$1005,0),1),INDEX($AQ$5:$AQ$1005,MATCH(J982,$AI$5:$AI$1005,0),1))</f>
        <v>1.0040273578744274</v>
      </c>
      <c r="Q982" s="19">
        <f>T981</f>
        <v>82124.542793324217</v>
      </c>
      <c r="R982" s="19">
        <f>INDEX(model!$S$5:$S$35,MATCH(G982,model!$Q$5:$Q$35,0),1)*model!$O$5</f>
        <v>0</v>
      </c>
      <c r="S982" s="19">
        <f>IF(RIGHT(B982,1)="C",T981*INDEX(model!$T$5:$T$35,MATCH(G982,model!$Q$5:$Q$35,0),1),0)</f>
        <v>0</v>
      </c>
      <c r="T982" s="19">
        <f>(Q982+R982-S982)*M982</f>
        <v>82356.935439265319</v>
      </c>
      <c r="U982" s="19">
        <f>X981</f>
        <v>189262.05084021244</v>
      </c>
      <c r="V982" s="19">
        <f>INDEX(model!$S$5:$S$35,MATCH(G982,model!$Q$5:$Q$35,0),1)*model!$O$6</f>
        <v>0</v>
      </c>
      <c r="W982" s="19">
        <f>IF(RIGHT(B982,1)="C",X981*INDEX(model!$T$5:$T$35,MATCH(G982,model!$Q$5:$Q$35,0),1),0)</f>
        <v>0</v>
      </c>
      <c r="X982" s="19">
        <f>(U982+V982-W982)*P982</f>
        <v>190024.27685099407</v>
      </c>
      <c r="Y982" s="19"/>
      <c r="Z982" s="36" t="str">
        <f>K982&amp;L982</f>
        <v>UpUp</v>
      </c>
      <c r="AA982" s="36" t="str">
        <f>N982&amp;O982</f>
        <v>UpUp</v>
      </c>
      <c r="AB982" s="19"/>
      <c r="AC982" s="19"/>
      <c r="AD982" s="19"/>
      <c r="AE982" s="19"/>
      <c r="AI982" s="18">
        <f>ROUND(AI981-0.001,3)</f>
        <v>2.3E-2</v>
      </c>
      <c r="AJ982" s="9">
        <f t="array" ref="AJ982">PERCENTILE(IF($BB$5:$BB$2729="Y",$AY$5:$AY$2729),$AI982)</f>
        <v>0.95279951122592299</v>
      </c>
      <c r="AK982" s="96">
        <v>1.0005817948092821</v>
      </c>
      <c r="AL982" s="96">
        <v>0.93797549851113715</v>
      </c>
      <c r="AM982" s="41" t="str">
        <f>IF(AI982&lt;$BJ$7,"Up","Down")</f>
        <v>Up</v>
      </c>
      <c r="AN982" s="41" t="str">
        <f>IF(AI982&lt;$BK$7,"Down","Up")</f>
        <v>Down</v>
      </c>
      <c r="AO982" s="9">
        <f t="array" ref="AO982">PERCENTILE(IF($BT$5:$BT$2729="Y",$BQ$5:$BQ$2729),$AI982)</f>
        <v>0.93556652565463427</v>
      </c>
      <c r="AP982" s="96">
        <v>1.0009474205519058</v>
      </c>
      <c r="AQ982" s="96">
        <v>0.91937546679692572</v>
      </c>
      <c r="AR982" s="41" t="str">
        <f>IF(AI982&lt;$BJ$12,"Up","Down")</f>
        <v>Up</v>
      </c>
      <c r="AS982" s="41" t="str">
        <f>IF(AI982&lt;$BK$12,"Down","Up")</f>
        <v>Down</v>
      </c>
      <c r="AU982" s="4" t="str">
        <f>IF(AZ982=AZ983,IF(AZ982&gt;AZ981,AZ982&amp;"_O",""),AZ982&amp;"_C")</f>
        <v/>
      </c>
      <c r="AV982" s="7" t="str">
        <f>IF(RIGHT(AU982,1)="C",AX982/INDEX($AX$5:$AX$2729,MATCH(AZ982&amp;"_O",$AU$5:$AU$2729,0),1),"")</f>
        <v/>
      </c>
      <c r="AW982" s="38">
        <v>32409</v>
      </c>
      <c r="AX982" s="37">
        <v>269.76</v>
      </c>
      <c r="AY982" s="7">
        <f>AX982/AX981</f>
        <v>0.99671162017365611</v>
      </c>
      <c r="AZ982" s="4">
        <f>YEAR(AW982)</f>
        <v>1988</v>
      </c>
      <c r="BA982" s="2" t="s">
        <v>6</v>
      </c>
      <c r="BB982" s="12" t="str">
        <f>INDEX($CD$5:$CD$10,MATCH(BA982,$CC$5:$CC$10,0),1)</f>
        <v/>
      </c>
      <c r="BC982" s="12" t="str">
        <f>IF(AND(BB982="Y",AY982&gt;1),"Y","")</f>
        <v/>
      </c>
      <c r="BD982" s="12" t="str">
        <f>IF(AND(BB982="Y",AY982&lt;1),"Y","")</f>
        <v/>
      </c>
      <c r="BE982" s="12" t="str">
        <f>IF(AY982&gt;1,IF(AY981&gt;1,"Y",""),"")</f>
        <v/>
      </c>
      <c r="BF982" s="12" t="str">
        <f>IF(AY982&lt;1,IF(AY981&lt;1,"Y",""),"")</f>
        <v/>
      </c>
      <c r="BG982" s="2"/>
      <c r="BH982" s="2"/>
      <c r="BI982" s="2"/>
      <c r="BJ982" s="2"/>
      <c r="BK982" s="2"/>
      <c r="BL982" s="2"/>
      <c r="BM982" s="4" t="str">
        <f>IF(BR982=BR983,IF(BR982&gt;BR981,BR982&amp;"_O",""),BR982&amp;"_C")</f>
        <v/>
      </c>
      <c r="BN982" s="7" t="str">
        <f>IF(RIGHT(BM982,1)="C",BP982/INDEX($BP$5:$BP$2729,MATCH(BR982&amp;"_O",$BM$5:$BM$2729,0),1),"")</f>
        <v/>
      </c>
      <c r="BO982" s="38">
        <v>32808</v>
      </c>
      <c r="BP982" s="3">
        <v>452.8</v>
      </c>
      <c r="BQ982" s="7">
        <f>BP982/BP981</f>
        <v>0.96197153176120676</v>
      </c>
      <c r="BR982" s="4">
        <f>YEAR(BO982)</f>
        <v>1989</v>
      </c>
      <c r="BS982" s="2" t="s">
        <v>6</v>
      </c>
      <c r="BT982" s="12" t="str">
        <f>INDEX($CD$5:$CD$10,MATCH(BS982,$CC$5:$CC$10,0),1)</f>
        <v/>
      </c>
      <c r="BU982" s="12" t="str">
        <f>IF(AND(BT982="Y",BQ982&gt;1),"Y","")</f>
        <v/>
      </c>
      <c r="BV982" s="12" t="str">
        <f>IF(AND(BT982="Y",BQ982&lt;1),"Y","")</f>
        <v/>
      </c>
      <c r="BW982" s="12" t="str">
        <f>IF(BQ982&gt;1,IF(BQ981&gt;1,"Y",""),"")</f>
        <v/>
      </c>
      <c r="BX982" s="12" t="str">
        <f>IF(BQ982&lt;1,IF(BQ981&lt;1,"Y",""),"")</f>
        <v/>
      </c>
      <c r="BY982" s="2"/>
      <c r="BZ982" s="2"/>
      <c r="CA982" s="2"/>
    </row>
    <row r="983" spans="2:79">
      <c r="B983" s="4" t="str">
        <f>IF(G983=G984,IF(G983&gt;G982,G983&amp;"_O",""),G983&amp;"_C")</f>
        <v/>
      </c>
      <c r="C983" s="14">
        <f ca="1">RANDBETWEEN(0,1000)/1000</f>
        <v>0.88100000000000001</v>
      </c>
      <c r="D983" s="16">
        <f>D982+1</f>
        <v>979</v>
      </c>
      <c r="E983" s="10">
        <f>ROUNDDOWN(D983/52,0)+1</f>
        <v>19</v>
      </c>
      <c r="F983" s="15">
        <f>F982+7</f>
        <v>51473</v>
      </c>
      <c r="G983" s="4">
        <f>YEAR(F983)</f>
        <v>2040</v>
      </c>
      <c r="H983" s="33">
        <v>0.247</v>
      </c>
      <c r="I983" s="33">
        <v>0.20899999999999999</v>
      </c>
      <c r="J983" s="33">
        <v>0.372</v>
      </c>
      <c r="K983" s="16" t="str">
        <f>IF(M982&gt;1,"Up","Down")</f>
        <v>Up</v>
      </c>
      <c r="L983" s="16" t="str">
        <f>IF(K983="Up",IF(H983&lt;$BJ$7,"Up","Down"),IF(H983&lt;$BK$7,"Down","Up"))</f>
        <v>Up</v>
      </c>
      <c r="M983" s="17">
        <f>IF(L983="Up",INDEX($AK$5:$AK$1005,MATCH(I983,$AI$5:$AI$1005,0),1),INDEX($AL$5:$AL$1005,MATCH(J983,$AI$5:$AI$1005,0),1))</f>
        <v>1.0052830210224815</v>
      </c>
      <c r="N983" s="16" t="str">
        <f>IF(P982&gt;1,"Up","Down")</f>
        <v>Up</v>
      </c>
      <c r="O983" s="16" t="str">
        <f>IF(N983="Up",IF(H983&lt;$BJ$12,"Up","Down"),IF(H983&lt;$BK$12,"Down","Up"))</f>
        <v>Up</v>
      </c>
      <c r="P983" s="17">
        <f>IF(O983="Up",INDEX($AP$5:$AP$1005,MATCH(I983,$AI$5:$AI$1005,0),1),INDEX($AQ$5:$AQ$1005,MATCH(J983,$AI$5:$AI$1005,0),1))</f>
        <v>1.006960007482999</v>
      </c>
      <c r="Q983" s="19">
        <f>T982</f>
        <v>82356.935439265319</v>
      </c>
      <c r="R983" s="19">
        <f>INDEX(model!$S$5:$S$35,MATCH(G983,model!$Q$5:$Q$35,0),1)*model!$O$5</f>
        <v>0</v>
      </c>
      <c r="S983" s="19">
        <f>IF(RIGHT(B983,1)="C",T982*INDEX(model!$T$5:$T$35,MATCH(G983,model!$Q$5:$Q$35,0),1),0)</f>
        <v>0</v>
      </c>
      <c r="T983" s="19">
        <f>(Q983+R983-S983)*M983</f>
        <v>82792.028860538107</v>
      </c>
      <c r="U983" s="19">
        <f>X982</f>
        <v>190024.27685099407</v>
      </c>
      <c r="V983" s="19">
        <f>INDEX(model!$S$5:$S$35,MATCH(G983,model!$Q$5:$Q$35,0),1)*model!$O$6</f>
        <v>0</v>
      </c>
      <c r="W983" s="19">
        <f>IF(RIGHT(B983,1)="C",X982*INDEX(model!$T$5:$T$35,MATCH(G983,model!$Q$5:$Q$35,0),1),0)</f>
        <v>0</v>
      </c>
      <c r="X983" s="19">
        <f>(U983+V983-W983)*P983</f>
        <v>191346.84723982846</v>
      </c>
      <c r="Y983" s="19"/>
      <c r="Z983" s="36" t="str">
        <f>K983&amp;L983</f>
        <v>UpUp</v>
      </c>
      <c r="AA983" s="36" t="str">
        <f>N983&amp;O983</f>
        <v>UpUp</v>
      </c>
      <c r="AB983" s="19"/>
      <c r="AC983" s="19"/>
      <c r="AD983" s="19"/>
      <c r="AE983" s="19"/>
      <c r="AI983" s="18">
        <f>ROUND(AI982-0.001,3)</f>
        <v>2.1999999999999999E-2</v>
      </c>
      <c r="AJ983" s="9">
        <f t="array" ref="AJ983">PERCENTILE(IF($BB$5:$BB$2729="Y",$AY$5:$AY$2729),$AI983)</f>
        <v>0.95190480568199942</v>
      </c>
      <c r="AK983" s="96">
        <v>1.0005817948092821</v>
      </c>
      <c r="AL983" s="96">
        <v>0.93797549851113715</v>
      </c>
      <c r="AM983" s="41" t="str">
        <f>IF(AI983&lt;$BJ$7,"Up","Down")</f>
        <v>Up</v>
      </c>
      <c r="AN983" s="41" t="str">
        <f>IF(AI983&lt;$BK$7,"Down","Up")</f>
        <v>Down</v>
      </c>
      <c r="AO983" s="9">
        <f t="array" ref="AO983">PERCENTILE(IF($BT$5:$BT$2729="Y",$BQ$5:$BQ$2729),$AI983)</f>
        <v>0.93483912236927602</v>
      </c>
      <c r="AP983" s="96">
        <v>1.0009474205519058</v>
      </c>
      <c r="AQ983" s="96">
        <v>0.91937546679692572</v>
      </c>
      <c r="AR983" s="41" t="str">
        <f>IF(AI983&lt;$BJ$12,"Up","Down")</f>
        <v>Up</v>
      </c>
      <c r="AS983" s="41" t="str">
        <f>IF(AI983&lt;$BK$12,"Down","Up")</f>
        <v>Down</v>
      </c>
      <c r="AU983" s="4" t="str">
        <f>IF(AZ983=AZ984,IF(AZ983&gt;AZ982,AZ983&amp;"_O",""),AZ983&amp;"_C")</f>
        <v/>
      </c>
      <c r="AV983" s="7" t="str">
        <f>IF(RIGHT(AU983,1)="C",AX983/INDEX($AX$5:$AX$2729,MATCH(AZ983&amp;"_O",$AU$5:$AU$2729,0),1),"")</f>
        <v/>
      </c>
      <c r="AW983" s="38">
        <v>32416</v>
      </c>
      <c r="AX983" s="37">
        <v>271.91000000000003</v>
      </c>
      <c r="AY983" s="7">
        <f>AX983/AX982</f>
        <v>1.007970047449585</v>
      </c>
      <c r="AZ983" s="4">
        <f>YEAR(AW983)</f>
        <v>1988</v>
      </c>
      <c r="BA983" s="2" t="s">
        <v>6</v>
      </c>
      <c r="BB983" s="12" t="str">
        <f>INDEX($CD$5:$CD$10,MATCH(BA983,$CC$5:$CC$10,0),1)</f>
        <v/>
      </c>
      <c r="BC983" s="12" t="str">
        <f>IF(AND(BB983="Y",AY983&gt;1),"Y","")</f>
        <v/>
      </c>
      <c r="BD983" s="12" t="str">
        <f>IF(AND(BB983="Y",AY983&lt;1),"Y","")</f>
        <v/>
      </c>
      <c r="BE983" s="12" t="str">
        <f>IF(AY983&gt;1,IF(AY982&gt;1,"Y",""),"")</f>
        <v/>
      </c>
      <c r="BF983" s="12" t="str">
        <f>IF(AY983&lt;1,IF(AY982&lt;1,"Y",""),"")</f>
        <v/>
      </c>
      <c r="BG983" s="2"/>
      <c r="BH983" s="2"/>
      <c r="BI983" s="2"/>
      <c r="BJ983" s="2"/>
      <c r="BK983" s="2"/>
      <c r="BL983" s="2"/>
      <c r="BM983" s="4" t="str">
        <f>IF(BR983=BR984,IF(BR983&gt;BR982,BR983&amp;"_O",""),BR983&amp;"_C")</f>
        <v/>
      </c>
      <c r="BN983" s="7" t="str">
        <f>IF(RIGHT(BM983,1)="C",BP983/INDEX($BP$5:$BP$2729,MATCH(BR983&amp;"_O",$BM$5:$BM$2729,0),1),"")</f>
        <v/>
      </c>
      <c r="BO983" s="38">
        <v>32815</v>
      </c>
      <c r="BP983" s="3">
        <v>453</v>
      </c>
      <c r="BQ983" s="7">
        <f>BP983/BP982</f>
        <v>1.0004416961130742</v>
      </c>
      <c r="BR983" s="4">
        <f>YEAR(BO983)</f>
        <v>1989</v>
      </c>
      <c r="BS983" s="2" t="s">
        <v>6</v>
      </c>
      <c r="BT983" s="12" t="str">
        <f>INDEX($CD$5:$CD$10,MATCH(BS983,$CC$5:$CC$10,0),1)</f>
        <v/>
      </c>
      <c r="BU983" s="12" t="str">
        <f>IF(AND(BT983="Y",BQ983&gt;1),"Y","")</f>
        <v/>
      </c>
      <c r="BV983" s="12" t="str">
        <f>IF(AND(BT983="Y",BQ983&lt;1),"Y","")</f>
        <v/>
      </c>
      <c r="BW983" s="12" t="str">
        <f>IF(BQ983&gt;1,IF(BQ982&gt;1,"Y",""),"")</f>
        <v/>
      </c>
      <c r="BX983" s="12" t="str">
        <f>IF(BQ983&lt;1,IF(BQ982&lt;1,"Y",""),"")</f>
        <v/>
      </c>
      <c r="BY983" s="2"/>
      <c r="BZ983" s="2"/>
      <c r="CA983" s="2"/>
    </row>
    <row r="984" spans="2:79">
      <c r="B984" s="4" t="str">
        <f>IF(G984=G985,IF(G984&gt;G983,G984&amp;"_O",""),G984&amp;"_C")</f>
        <v/>
      </c>
      <c r="C984" s="14">
        <f ca="1">RANDBETWEEN(0,1000)/1000</f>
        <v>0.99199999999999999</v>
      </c>
      <c r="D984" s="16">
        <f>D983+1</f>
        <v>980</v>
      </c>
      <c r="E984" s="10">
        <f>ROUNDDOWN(D984/52,0)+1</f>
        <v>19</v>
      </c>
      <c r="F984" s="15">
        <f>F983+7</f>
        <v>51480</v>
      </c>
      <c r="G984" s="4">
        <f>YEAR(F984)</f>
        <v>2040</v>
      </c>
      <c r="H984" s="33">
        <v>0.497</v>
      </c>
      <c r="I984" s="33">
        <v>0.99399999999999999</v>
      </c>
      <c r="J984" s="33">
        <v>0.58399999999999996</v>
      </c>
      <c r="K984" s="16" t="str">
        <f>IF(M983&gt;1,"Up","Down")</f>
        <v>Up</v>
      </c>
      <c r="L984" s="16" t="str">
        <f>IF(K984="Up",IF(H984&lt;$BJ$7,"Up","Down"),IF(H984&lt;$BK$7,"Down","Up"))</f>
        <v>Up</v>
      </c>
      <c r="M984" s="17">
        <f>IF(L984="Up",INDEX($AK$5:$AK$1005,MATCH(I984,$AI$5:$AI$1005,0),1),INDEX($AL$5:$AL$1005,MATCH(J984,$AI$5:$AI$1005,0),1))</f>
        <v>1.0419549581058682</v>
      </c>
      <c r="N984" s="16" t="str">
        <f>IF(P983&gt;1,"Up","Down")</f>
        <v>Up</v>
      </c>
      <c r="O984" s="16" t="str">
        <f>IF(N984="Up",IF(H984&lt;$BJ$12,"Up","Down"),IF(H984&lt;$BK$12,"Down","Up"))</f>
        <v>Up</v>
      </c>
      <c r="P984" s="17">
        <f>IF(O984="Up",INDEX($AP$5:$AP$1005,MATCH(I984,$AI$5:$AI$1005,0),1),INDEX($AQ$5:$AQ$1005,MATCH(J984,$AI$5:$AI$1005,0),1))</f>
        <v>1.0554235434480017</v>
      </c>
      <c r="Q984" s="19">
        <f>T983</f>
        <v>82792.028860538107</v>
      </c>
      <c r="R984" s="19">
        <f>INDEX(model!$S$5:$S$35,MATCH(G984,model!$Q$5:$Q$35,0),1)*model!$O$5</f>
        <v>0</v>
      </c>
      <c r="S984" s="19">
        <f>IF(RIGHT(B984,1)="C",T983*INDEX(model!$T$5:$T$35,MATCH(G984,model!$Q$5:$Q$35,0),1),0)</f>
        <v>0</v>
      </c>
      <c r="T984" s="19">
        <f>(Q984+R984-S984)*M984</f>
        <v>86265.564962881821</v>
      </c>
      <c r="U984" s="19">
        <f>X983</f>
        <v>191346.84723982846</v>
      </c>
      <c r="V984" s="19">
        <f>INDEX(model!$S$5:$S$35,MATCH(G984,model!$Q$5:$Q$35,0),1)*model!$O$6</f>
        <v>0</v>
      </c>
      <c r="W984" s="19">
        <f>IF(RIGHT(B984,1)="C",X983*INDEX(model!$T$5:$T$35,MATCH(G984,model!$Q$5:$Q$35,0),1),0)</f>
        <v>0</v>
      </c>
      <c r="X984" s="19">
        <f>(U984+V984-W984)*P984</f>
        <v>201951.96754146324</v>
      </c>
      <c r="Y984" s="19"/>
      <c r="Z984" s="36" t="str">
        <f>K984&amp;L984</f>
        <v>UpUp</v>
      </c>
      <c r="AA984" s="36" t="str">
        <f>N984&amp;O984</f>
        <v>UpUp</v>
      </c>
      <c r="AB984" s="19"/>
      <c r="AC984" s="19"/>
      <c r="AD984" s="19"/>
      <c r="AE984" s="19"/>
      <c r="AI984" s="18">
        <f>ROUND(AI983-0.001,3)</f>
        <v>2.1000000000000001E-2</v>
      </c>
      <c r="AJ984" s="9">
        <f t="array" ref="AJ984">PERCENTILE(IF($BB$5:$BB$2729="Y",$AY$5:$AY$2729),$AI984)</f>
        <v>0.95114334747007778</v>
      </c>
      <c r="AK984" s="96">
        <v>1.0005817948092821</v>
      </c>
      <c r="AL984" s="96">
        <v>0.93797549851113715</v>
      </c>
      <c r="AM984" s="41" t="str">
        <f>IF(AI984&lt;$BJ$7,"Up","Down")</f>
        <v>Up</v>
      </c>
      <c r="AN984" s="41" t="str">
        <f>IF(AI984&lt;$BK$7,"Down","Up")</f>
        <v>Down</v>
      </c>
      <c r="AO984" s="9">
        <f t="array" ref="AO984">PERCENTILE(IF($BT$5:$BT$2729="Y",$BQ$5:$BQ$2729),$AI984)</f>
        <v>0.93463769753084414</v>
      </c>
      <c r="AP984" s="96">
        <v>1.0009474205519058</v>
      </c>
      <c r="AQ984" s="96">
        <v>0.91937546679692572</v>
      </c>
      <c r="AR984" s="41" t="str">
        <f>IF(AI984&lt;$BJ$12,"Up","Down")</f>
        <v>Up</v>
      </c>
      <c r="AS984" s="41" t="str">
        <f>IF(AI984&lt;$BK$12,"Down","Up")</f>
        <v>Down</v>
      </c>
      <c r="AU984" s="4" t="str">
        <f>IF(AZ984=AZ985,IF(AZ984&gt;AZ983,AZ984&amp;"_O",""),AZ984&amp;"_C")</f>
        <v/>
      </c>
      <c r="AV984" s="7" t="str">
        <f>IF(RIGHT(AU984,1)="C",AX984/INDEX($AX$5:$AX$2729,MATCH(AZ984&amp;"_O",$AU$5:$AU$2729,0),1),"")</f>
        <v/>
      </c>
      <c r="AW984" s="38">
        <v>32423</v>
      </c>
      <c r="AX984" s="37">
        <v>278.07</v>
      </c>
      <c r="AY984" s="7">
        <f>AX984/AX983</f>
        <v>1.0226545548159316</v>
      </c>
      <c r="AZ984" s="4">
        <f>YEAR(AW984)</f>
        <v>1988</v>
      </c>
      <c r="BA984" s="2" t="s">
        <v>6</v>
      </c>
      <c r="BB984" s="12" t="str">
        <f>INDEX($CD$5:$CD$10,MATCH(BA984,$CC$5:$CC$10,0),1)</f>
        <v/>
      </c>
      <c r="BC984" s="12" t="str">
        <f>IF(AND(BB984="Y",AY984&gt;1),"Y","")</f>
        <v/>
      </c>
      <c r="BD984" s="12" t="str">
        <f>IF(AND(BB984="Y",AY984&lt;1),"Y","")</f>
        <v/>
      </c>
      <c r="BE984" s="12" t="str">
        <f>IF(AY984&gt;1,IF(AY983&gt;1,"Y",""),"")</f>
        <v>Y</v>
      </c>
      <c r="BF984" s="12" t="str">
        <f>IF(AY984&lt;1,IF(AY983&lt;1,"Y",""),"")</f>
        <v/>
      </c>
      <c r="BG984" s="2"/>
      <c r="BH984" s="2"/>
      <c r="BI984" s="2"/>
      <c r="BJ984" s="2"/>
      <c r="BK984" s="2"/>
      <c r="BL984" s="2"/>
      <c r="BM984" s="4" t="str">
        <f>IF(BR984=BR985,IF(BR984&gt;BR983,BR984&amp;"_O",""),BR984&amp;"_C")</f>
        <v/>
      </c>
      <c r="BN984" s="7" t="str">
        <f>IF(RIGHT(BM984,1)="C",BP984/INDEX($BP$5:$BP$2729,MATCH(BR984&amp;"_O",$BM$5:$BM$2729,0),1),"")</f>
        <v/>
      </c>
      <c r="BO984" s="38">
        <v>32822</v>
      </c>
      <c r="BP984" s="3">
        <v>456.2</v>
      </c>
      <c r="BQ984" s="7">
        <f>BP984/BP983</f>
        <v>1.0070640176600441</v>
      </c>
      <c r="BR984" s="4">
        <f>YEAR(BO984)</f>
        <v>1989</v>
      </c>
      <c r="BS984" s="2" t="s">
        <v>6</v>
      </c>
      <c r="BT984" s="12" t="str">
        <f>INDEX($CD$5:$CD$10,MATCH(BS984,$CC$5:$CC$10,0),1)</f>
        <v/>
      </c>
      <c r="BU984" s="12" t="str">
        <f>IF(AND(BT984="Y",BQ984&gt;1),"Y","")</f>
        <v/>
      </c>
      <c r="BV984" s="12" t="str">
        <f>IF(AND(BT984="Y",BQ984&lt;1),"Y","")</f>
        <v/>
      </c>
      <c r="BW984" s="12" t="str">
        <f>IF(BQ984&gt;1,IF(BQ983&gt;1,"Y",""),"")</f>
        <v>Y</v>
      </c>
      <c r="BX984" s="12" t="str">
        <f>IF(BQ984&lt;1,IF(BQ983&lt;1,"Y",""),"")</f>
        <v/>
      </c>
      <c r="BY984" s="2"/>
      <c r="BZ984" s="2"/>
      <c r="CA984" s="2"/>
    </row>
    <row r="985" spans="2:79">
      <c r="B985" s="4" t="str">
        <f>IF(G985=G986,IF(G985&gt;G984,G985&amp;"_O",""),G985&amp;"_C")</f>
        <v/>
      </c>
      <c r="C985" s="14">
        <f ca="1">RANDBETWEEN(0,1000)/1000</f>
        <v>0.03</v>
      </c>
      <c r="D985" s="16">
        <f>D984+1</f>
        <v>981</v>
      </c>
      <c r="E985" s="10">
        <f>ROUNDDOWN(D985/52,0)+1</f>
        <v>19</v>
      </c>
      <c r="F985" s="15">
        <f>F984+7</f>
        <v>51487</v>
      </c>
      <c r="G985" s="4">
        <f>YEAR(F985)</f>
        <v>2040</v>
      </c>
      <c r="H985" s="33">
        <v>0.128</v>
      </c>
      <c r="I985" s="33">
        <v>9.7000000000000003E-2</v>
      </c>
      <c r="J985" s="33">
        <v>0.83899999999999997</v>
      </c>
      <c r="K985" s="16" t="str">
        <f>IF(M984&gt;1,"Up","Down")</f>
        <v>Up</v>
      </c>
      <c r="L985" s="16" t="str">
        <f>IF(K985="Up",IF(H985&lt;$BJ$7,"Up","Down"),IF(H985&lt;$BK$7,"Down","Up"))</f>
        <v>Up</v>
      </c>
      <c r="M985" s="17">
        <f>IF(L985="Up",INDEX($AK$5:$AK$1005,MATCH(I985,$AI$5:$AI$1005,0),1),INDEX($AL$5:$AL$1005,MATCH(J985,$AI$5:$AI$1005,0),1))</f>
        <v>1.0022789256897313</v>
      </c>
      <c r="N985" s="16" t="str">
        <f>IF(P984&gt;1,"Up","Down")</f>
        <v>Up</v>
      </c>
      <c r="O985" s="16" t="str">
        <f>IF(N985="Up",IF(H985&lt;$BJ$12,"Up","Down"),IF(H985&lt;$BK$12,"Down","Up"))</f>
        <v>Up</v>
      </c>
      <c r="P985" s="17">
        <f>IF(O985="Up",INDEX($AP$5:$AP$1005,MATCH(I985,$AI$5:$AI$1005,0),1),INDEX($AQ$5:$AQ$1005,MATCH(J985,$AI$5:$AI$1005,0),1))</f>
        <v>1.0033467440809143</v>
      </c>
      <c r="Q985" s="19">
        <f>T984</f>
        <v>86265.564962881821</v>
      </c>
      <c r="R985" s="19">
        <f>INDEX(model!$S$5:$S$35,MATCH(G985,model!$Q$5:$Q$35,0),1)*model!$O$5</f>
        <v>0</v>
      </c>
      <c r="S985" s="19">
        <f>IF(RIGHT(B985,1)="C",T984*INDEX(model!$T$5:$T$35,MATCH(G985,model!$Q$5:$Q$35,0),1),0)</f>
        <v>0</v>
      </c>
      <c r="T985" s="19">
        <f>(Q985+R985-S985)*M985</f>
        <v>86462.157775014915</v>
      </c>
      <c r="U985" s="19">
        <f>X984</f>
        <v>201951.96754146324</v>
      </c>
      <c r="V985" s="19">
        <f>INDEX(model!$S$5:$S$35,MATCH(G985,model!$Q$5:$Q$35,0),1)*model!$O$6</f>
        <v>0</v>
      </c>
      <c r="W985" s="19">
        <f>IF(RIGHT(B985,1)="C",X984*INDEX(model!$T$5:$T$35,MATCH(G985,model!$Q$5:$Q$35,0),1),0)</f>
        <v>0</v>
      </c>
      <c r="X985" s="19">
        <f>(U985+V985-W985)*P985</f>
        <v>202627.84909346161</v>
      </c>
      <c r="Y985" s="19"/>
      <c r="Z985" s="36" t="str">
        <f>K985&amp;L985</f>
        <v>UpUp</v>
      </c>
      <c r="AA985" s="36" t="str">
        <f>N985&amp;O985</f>
        <v>UpUp</v>
      </c>
      <c r="AB985" s="19"/>
      <c r="AC985" s="19"/>
      <c r="AD985" s="19"/>
      <c r="AE985" s="19"/>
      <c r="AI985" s="18">
        <f>ROUND(AI984-0.001,3)</f>
        <v>0.02</v>
      </c>
      <c r="AJ985" s="9">
        <f t="array" ref="AJ985">PERCENTILE(IF($BB$5:$BB$2729="Y",$AY$5:$AY$2729),$AI985)</f>
        <v>0.9504893296022674</v>
      </c>
      <c r="AK985" s="96">
        <v>1.0005817948092821</v>
      </c>
      <c r="AL985" s="96">
        <v>0.93797549851113715</v>
      </c>
      <c r="AM985" s="41" t="str">
        <f>IF(AI985&lt;$BJ$7,"Up","Down")</f>
        <v>Up</v>
      </c>
      <c r="AN985" s="41" t="str">
        <f>IF(AI985&lt;$BK$7,"Down","Up")</f>
        <v>Down</v>
      </c>
      <c r="AO985" s="9">
        <f t="array" ref="AO985">PERCENTILE(IF($BT$5:$BT$2729="Y",$BQ$5:$BQ$2729),$AI985)</f>
        <v>0.93359349608654008</v>
      </c>
      <c r="AP985" s="96">
        <v>1.0009474205519058</v>
      </c>
      <c r="AQ985" s="96">
        <v>0.91937546679692572</v>
      </c>
      <c r="AR985" s="41" t="str">
        <f>IF(AI985&lt;$BJ$12,"Up","Down")</f>
        <v>Up</v>
      </c>
      <c r="AS985" s="41" t="str">
        <f>IF(AI985&lt;$BK$12,"Down","Up")</f>
        <v>Down</v>
      </c>
      <c r="AU985" s="4" t="str">
        <f>IF(AZ985=AZ986,IF(AZ985&gt;AZ984,AZ985&amp;"_O",""),AZ985&amp;"_C")</f>
        <v/>
      </c>
      <c r="AV985" s="7" t="str">
        <f>IF(RIGHT(AU985,1)="C",AX985/INDEX($AX$5:$AX$2729,MATCH(AZ985&amp;"_O",$AU$5:$AU$2729,0),1),"")</f>
        <v/>
      </c>
      <c r="AW985" s="38">
        <v>32430</v>
      </c>
      <c r="AX985" s="37">
        <v>275.5</v>
      </c>
      <c r="AY985" s="7">
        <f>AX985/AX984</f>
        <v>0.99075772287553499</v>
      </c>
      <c r="AZ985" s="4">
        <f>YEAR(AW985)</f>
        <v>1988</v>
      </c>
      <c r="BA985" s="2" t="s">
        <v>6</v>
      </c>
      <c r="BB985" s="12" t="str">
        <f>INDEX($CD$5:$CD$10,MATCH(BA985,$CC$5:$CC$10,0),1)</f>
        <v/>
      </c>
      <c r="BC985" s="12" t="str">
        <f>IF(AND(BB985="Y",AY985&gt;1),"Y","")</f>
        <v/>
      </c>
      <c r="BD985" s="12" t="str">
        <f>IF(AND(BB985="Y",AY985&lt;1),"Y","")</f>
        <v/>
      </c>
      <c r="BE985" s="12" t="str">
        <f>IF(AY985&gt;1,IF(AY984&gt;1,"Y",""),"")</f>
        <v/>
      </c>
      <c r="BF985" s="12" t="str">
        <f>IF(AY985&lt;1,IF(AY984&lt;1,"Y",""),"")</f>
        <v/>
      </c>
      <c r="BG985" s="2"/>
      <c r="BH985" s="2"/>
      <c r="BI985" s="2"/>
      <c r="BJ985" s="2"/>
      <c r="BK985" s="2"/>
      <c r="BL985" s="2"/>
      <c r="BM985" s="4" t="str">
        <f>IF(BR985=BR986,IF(BR985&gt;BR984,BR985&amp;"_O",""),BR985&amp;"_C")</f>
        <v/>
      </c>
      <c r="BN985" s="7" t="str">
        <f>IF(RIGHT(BM985,1)="C",BP985/INDEX($BP$5:$BP$2729,MATCH(BR985&amp;"_O",$BM$5:$BM$2729,0),1),"")</f>
        <v/>
      </c>
      <c r="BO985" s="38">
        <v>32829</v>
      </c>
      <c r="BP985" s="3">
        <v>456.7</v>
      </c>
      <c r="BQ985" s="7">
        <f>BP985/BP984</f>
        <v>1.0010960105217011</v>
      </c>
      <c r="BR985" s="4">
        <f>YEAR(BO985)</f>
        <v>1989</v>
      </c>
      <c r="BS985" s="2" t="s">
        <v>6</v>
      </c>
      <c r="BT985" s="12" t="str">
        <f>INDEX($CD$5:$CD$10,MATCH(BS985,$CC$5:$CC$10,0),1)</f>
        <v/>
      </c>
      <c r="BU985" s="12" t="str">
        <f>IF(AND(BT985="Y",BQ985&gt;1),"Y","")</f>
        <v/>
      </c>
      <c r="BV985" s="12" t="str">
        <f>IF(AND(BT985="Y",BQ985&lt;1),"Y","")</f>
        <v/>
      </c>
      <c r="BW985" s="12" t="str">
        <f>IF(BQ985&gt;1,IF(BQ984&gt;1,"Y",""),"")</f>
        <v>Y</v>
      </c>
      <c r="BX985" s="12" t="str">
        <f>IF(BQ985&lt;1,IF(BQ984&lt;1,"Y",""),"")</f>
        <v/>
      </c>
      <c r="BY985" s="2"/>
      <c r="BZ985" s="2"/>
      <c r="CA985" s="2"/>
    </row>
    <row r="986" spans="2:79">
      <c r="B986" s="4" t="str">
        <f>IF(G986=G987,IF(G986&gt;G985,G986&amp;"_O",""),G986&amp;"_C")</f>
        <v/>
      </c>
      <c r="C986" s="14">
        <f ca="1">RANDBETWEEN(0,1000)/1000</f>
        <v>0.35299999999999998</v>
      </c>
      <c r="D986" s="16">
        <f>D985+1</f>
        <v>982</v>
      </c>
      <c r="E986" s="10">
        <f>ROUNDDOWN(D986/52,0)+1</f>
        <v>19</v>
      </c>
      <c r="F986" s="15">
        <f>F985+7</f>
        <v>51494</v>
      </c>
      <c r="G986" s="4">
        <f>YEAR(F986)</f>
        <v>2040</v>
      </c>
      <c r="H986" s="33">
        <v>0.33600000000000002</v>
      </c>
      <c r="I986" s="33">
        <v>0.94</v>
      </c>
      <c r="J986" s="33">
        <v>0.253</v>
      </c>
      <c r="K986" s="16" t="str">
        <f>IF(M985&gt;1,"Up","Down")</f>
        <v>Up</v>
      </c>
      <c r="L986" s="16" t="str">
        <f>IF(K986="Up",IF(H986&lt;$BJ$7,"Up","Down"),IF(H986&lt;$BK$7,"Down","Up"))</f>
        <v>Up</v>
      </c>
      <c r="M986" s="17">
        <f>IF(L986="Up",INDEX($AK$5:$AK$1005,MATCH(I986,$AI$5:$AI$1005,0),1),INDEX($AL$5:$AL$1005,MATCH(J986,$AI$5:$AI$1005,0),1))</f>
        <v>1.0402071861530708</v>
      </c>
      <c r="N986" s="16" t="str">
        <f>IF(P985&gt;1,"Up","Down")</f>
        <v>Up</v>
      </c>
      <c r="O986" s="16" t="str">
        <f>IF(N986="Up",IF(H986&lt;$BJ$12,"Up","Down"),IF(H986&lt;$BK$12,"Down","Up"))</f>
        <v>Up</v>
      </c>
      <c r="P986" s="17">
        <f>IF(O986="Up",INDEX($AP$5:$AP$1005,MATCH(I986,$AI$5:$AI$1005,0),1),INDEX($AQ$5:$AQ$1005,MATCH(J986,$AI$5:$AI$1005,0),1))</f>
        <v>1.0501096290350118</v>
      </c>
      <c r="Q986" s="19">
        <f>T985</f>
        <v>86462.157775014915</v>
      </c>
      <c r="R986" s="19">
        <f>INDEX(model!$S$5:$S$35,MATCH(G986,model!$Q$5:$Q$35,0),1)*model!$O$5</f>
        <v>0</v>
      </c>
      <c r="S986" s="19">
        <f>IF(RIGHT(B986,1)="C",T985*INDEX(model!$T$5:$T$35,MATCH(G986,model!$Q$5:$Q$35,0),1),0)</f>
        <v>0</v>
      </c>
      <c r="T986" s="19">
        <f>(Q986+R986-S986)*M986</f>
        <v>89938.557847871125</v>
      </c>
      <c r="U986" s="19">
        <f>X985</f>
        <v>202627.84909346161</v>
      </c>
      <c r="V986" s="19">
        <f>INDEX(model!$S$5:$S$35,MATCH(G986,model!$Q$5:$Q$35,0),1)*model!$O$6</f>
        <v>0</v>
      </c>
      <c r="W986" s="19">
        <f>IF(RIGHT(B986,1)="C",X985*INDEX(model!$T$5:$T$35,MATCH(G986,model!$Q$5:$Q$35,0),1),0)</f>
        <v>0</v>
      </c>
      <c r="X986" s="19">
        <f>(U986+V986-W986)*P986</f>
        <v>212781.45544369734</v>
      </c>
      <c r="Y986" s="19"/>
      <c r="Z986" s="36" t="str">
        <f>K986&amp;L986</f>
        <v>UpUp</v>
      </c>
      <c r="AA986" s="36" t="str">
        <f>N986&amp;O986</f>
        <v>UpUp</v>
      </c>
      <c r="AB986" s="19"/>
      <c r="AC986" s="19"/>
      <c r="AD986" s="19"/>
      <c r="AE986" s="19"/>
      <c r="AI986" s="18">
        <f>ROUND(AI985-0.001,3)</f>
        <v>1.9E-2</v>
      </c>
      <c r="AJ986" s="9">
        <f t="array" ref="AJ986">PERCENTILE(IF($BB$5:$BB$2729="Y",$AY$5:$AY$2729),$AI986)</f>
        <v>0.95011993760211133</v>
      </c>
      <c r="AK986" s="96">
        <v>1.0005817948092821</v>
      </c>
      <c r="AL986" s="96">
        <v>0.93797549851113715</v>
      </c>
      <c r="AM986" s="41" t="str">
        <f>IF(AI986&lt;$BJ$7,"Up","Down")</f>
        <v>Up</v>
      </c>
      <c r="AN986" s="41" t="str">
        <f>IF(AI986&lt;$BK$7,"Down","Up")</f>
        <v>Down</v>
      </c>
      <c r="AO986" s="9">
        <f t="array" ref="AO986">PERCENTILE(IF($BT$5:$BT$2729="Y",$BQ$5:$BQ$2729),$AI986)</f>
        <v>0.9327487888883772</v>
      </c>
      <c r="AP986" s="96">
        <v>1.0009474205519058</v>
      </c>
      <c r="AQ986" s="96">
        <v>0.91937546679692572</v>
      </c>
      <c r="AR986" s="41" t="str">
        <f>IF(AI986&lt;$BJ$12,"Up","Down")</f>
        <v>Up</v>
      </c>
      <c r="AS986" s="41" t="str">
        <f>IF(AI986&lt;$BK$12,"Down","Up")</f>
        <v>Down</v>
      </c>
      <c r="AU986" s="4" t="str">
        <f>IF(AZ986=AZ987,IF(AZ986&gt;AZ985,AZ986&amp;"_O",""),AZ986&amp;"_C")</f>
        <v/>
      </c>
      <c r="AV986" s="7" t="str">
        <f>IF(RIGHT(AU986,1)="C",AX986/INDEX($AX$5:$AX$2729,MATCH(AZ986&amp;"_O",$AU$5:$AU$2729,0),1),"")</f>
        <v/>
      </c>
      <c r="AW986" s="38">
        <v>32437</v>
      </c>
      <c r="AX986" s="37">
        <v>283.66000000000003</v>
      </c>
      <c r="AY986" s="7">
        <f>AX986/AX985</f>
        <v>1.0296188747731398</v>
      </c>
      <c r="AZ986" s="4">
        <f>YEAR(AW986)</f>
        <v>1988</v>
      </c>
      <c r="BA986" s="2" t="s">
        <v>6</v>
      </c>
      <c r="BB986" s="12" t="str">
        <f>INDEX($CD$5:$CD$10,MATCH(BA986,$CC$5:$CC$10,0),1)</f>
        <v/>
      </c>
      <c r="BC986" s="12" t="str">
        <f>IF(AND(BB986="Y",AY986&gt;1),"Y","")</f>
        <v/>
      </c>
      <c r="BD986" s="12" t="str">
        <f>IF(AND(BB986="Y",AY986&lt;1),"Y","")</f>
        <v/>
      </c>
      <c r="BE986" s="12" t="str">
        <f>IF(AY986&gt;1,IF(AY985&gt;1,"Y",""),"")</f>
        <v/>
      </c>
      <c r="BF986" s="12" t="str">
        <f>IF(AY986&lt;1,IF(AY985&lt;1,"Y",""),"")</f>
        <v/>
      </c>
      <c r="BG986" s="2"/>
      <c r="BH986" s="2"/>
      <c r="BI986" s="2"/>
      <c r="BJ986" s="2"/>
      <c r="BK986" s="2"/>
      <c r="BL986" s="2"/>
      <c r="BM986" s="4" t="str">
        <f>IF(BR986=BR987,IF(BR986&gt;BR985,BR986&amp;"_O",""),BR986&amp;"_C")</f>
        <v/>
      </c>
      <c r="BN986" s="7" t="str">
        <f>IF(RIGHT(BM986,1)="C",BP986/INDEX($BP$5:$BP$2729,MATCH(BR986&amp;"_O",$BM$5:$BM$2729,0),1),"")</f>
        <v/>
      </c>
      <c r="BO986" s="38">
        <v>32836</v>
      </c>
      <c r="BP986" s="3">
        <v>456.6</v>
      </c>
      <c r="BQ986" s="7">
        <f>BP986/BP985</f>
        <v>0.99978103788044681</v>
      </c>
      <c r="BR986" s="4">
        <f>YEAR(BO986)</f>
        <v>1989</v>
      </c>
      <c r="BS986" s="2" t="s">
        <v>6</v>
      </c>
      <c r="BT986" s="12" t="str">
        <f>INDEX($CD$5:$CD$10,MATCH(BS986,$CC$5:$CC$10,0),1)</f>
        <v/>
      </c>
      <c r="BU986" s="12" t="str">
        <f>IF(AND(BT986="Y",BQ986&gt;1),"Y","")</f>
        <v/>
      </c>
      <c r="BV986" s="12" t="str">
        <f>IF(AND(BT986="Y",BQ986&lt;1),"Y","")</f>
        <v/>
      </c>
      <c r="BW986" s="12" t="str">
        <f>IF(BQ986&gt;1,IF(BQ985&gt;1,"Y",""),"")</f>
        <v/>
      </c>
      <c r="BX986" s="12" t="str">
        <f>IF(BQ986&lt;1,IF(BQ985&lt;1,"Y",""),"")</f>
        <v/>
      </c>
      <c r="BY986" s="2"/>
      <c r="BZ986" s="2"/>
      <c r="CA986" s="2"/>
    </row>
    <row r="987" spans="2:79">
      <c r="B987" s="4" t="str">
        <f>IF(G987=G988,IF(G987&gt;G986,G987&amp;"_O",""),G987&amp;"_C")</f>
        <v>2040_C</v>
      </c>
      <c r="C987" s="14">
        <f ca="1">RANDBETWEEN(0,1000)/1000</f>
        <v>0.84</v>
      </c>
      <c r="D987" s="16">
        <f>D986+1</f>
        <v>983</v>
      </c>
      <c r="E987" s="10">
        <f>ROUNDDOWN(D987/52,0)+1</f>
        <v>19</v>
      </c>
      <c r="F987" s="15">
        <f>F986+7</f>
        <v>51501</v>
      </c>
      <c r="G987" s="4">
        <f>YEAR(F987)</f>
        <v>2040</v>
      </c>
      <c r="H987" s="33">
        <v>0.69699999999999995</v>
      </c>
      <c r="I987" s="33">
        <v>0.27500000000000002</v>
      </c>
      <c r="J987" s="33">
        <v>0.93</v>
      </c>
      <c r="K987" s="16" t="str">
        <f>IF(M986&gt;1,"Up","Down")</f>
        <v>Up</v>
      </c>
      <c r="L987" s="16" t="str">
        <f>IF(K987="Up",IF(H987&lt;$BJ$7,"Up","Down"),IF(H987&lt;$BK$7,"Down","Up"))</f>
        <v>Down</v>
      </c>
      <c r="M987" s="17">
        <f>IF(L987="Up",INDEX($AK$5:$AK$1005,MATCH(I987,$AI$5:$AI$1005,0),1),INDEX($AL$5:$AL$1005,MATCH(J987,$AI$5:$AI$1005,0),1))</f>
        <v>0.99848316298638329</v>
      </c>
      <c r="N987" s="16" t="str">
        <f>IF(P986&gt;1,"Up","Down")</f>
        <v>Up</v>
      </c>
      <c r="O987" s="16" t="str">
        <f>IF(N987="Up",IF(H987&lt;$BJ$12,"Up","Down"),IF(H987&lt;$BK$12,"Down","Up"))</f>
        <v>Down</v>
      </c>
      <c r="P987" s="17">
        <f>IF(O987="Up",INDEX($AP$5:$AP$1005,MATCH(I987,$AI$5:$AI$1005,0),1),INDEX($AQ$5:$AQ$1005,MATCH(J987,$AI$5:$AI$1005,0),1))</f>
        <v>0.99825535294745715</v>
      </c>
      <c r="Q987" s="19">
        <f>T986</f>
        <v>89938.557847871125</v>
      </c>
      <c r="R987" s="19">
        <f>INDEX(model!$S$5:$S$35,MATCH(G987,model!$Q$5:$Q$35,0),1)*model!$O$5</f>
        <v>0</v>
      </c>
      <c r="S987" s="19">
        <f>IF(RIGHT(B987,1)="C",T986*INDEX(model!$T$5:$T$35,MATCH(G987,model!$Q$5:$Q$35,0),1),0)</f>
        <v>8993.8557847871125</v>
      </c>
      <c r="T987" s="19">
        <f>(Q987+R987-S987)*M987</f>
        <v>80821.922142938551</v>
      </c>
      <c r="U987" s="19">
        <f>X986</f>
        <v>212781.45544369734</v>
      </c>
      <c r="V987" s="19">
        <f>INDEX(model!$S$5:$S$35,MATCH(G987,model!$Q$5:$Q$35,0),1)*model!$O$6</f>
        <v>0</v>
      </c>
      <c r="W987" s="19">
        <f>IF(RIGHT(B987,1)="C",X986*INDEX(model!$T$5:$T$35,MATCH(G987,model!$Q$5:$Q$35,0),1),0)</f>
        <v>21278.145544369734</v>
      </c>
      <c r="X987" s="19">
        <f>(U987+V987-W987)*P987</f>
        <v>191169.20421415954</v>
      </c>
      <c r="Y987" s="19"/>
      <c r="Z987" s="36" t="str">
        <f>K987&amp;L987</f>
        <v>UpDown</v>
      </c>
      <c r="AA987" s="36" t="str">
        <f>N987&amp;O987</f>
        <v>UpDown</v>
      </c>
      <c r="AB987" s="19"/>
      <c r="AC987" s="19"/>
      <c r="AD987" s="19"/>
      <c r="AE987" s="19"/>
      <c r="AI987" s="18">
        <f>ROUND(AI986-0.001,3)</f>
        <v>1.7999999999999999E-2</v>
      </c>
      <c r="AJ987" s="9">
        <f t="array" ref="AJ987">PERCENTILE(IF($BB$5:$BB$2729="Y",$AY$5:$AY$2729),$AI987)</f>
        <v>0.95008885048196323</v>
      </c>
      <c r="AK987" s="96">
        <v>1.0005817948092821</v>
      </c>
      <c r="AL987" s="96">
        <v>0.93797549851113715</v>
      </c>
      <c r="AM987" s="41" t="str">
        <f>IF(AI987&lt;$BJ$7,"Up","Down")</f>
        <v>Up</v>
      </c>
      <c r="AN987" s="41" t="str">
        <f>IF(AI987&lt;$BK$7,"Down","Up")</f>
        <v>Down</v>
      </c>
      <c r="AO987" s="9">
        <f t="array" ref="AO987">PERCENTILE(IF($BT$5:$BT$2729="Y",$BQ$5:$BQ$2729),$AI987)</f>
        <v>0.92934152903533551</v>
      </c>
      <c r="AP987" s="96">
        <v>1.0009474205519058</v>
      </c>
      <c r="AQ987" s="96">
        <v>0.91937546679692572</v>
      </c>
      <c r="AR987" s="41" t="str">
        <f>IF(AI987&lt;$BJ$12,"Up","Down")</f>
        <v>Up</v>
      </c>
      <c r="AS987" s="41" t="str">
        <f>IF(AI987&lt;$BK$12,"Down","Up")</f>
        <v>Down</v>
      </c>
      <c r="AU987" s="4" t="str">
        <f>IF(AZ987=AZ988,IF(AZ987&gt;AZ986,AZ987&amp;"_O",""),AZ987&amp;"_C")</f>
        <v/>
      </c>
      <c r="AV987" s="7" t="str">
        <f>IF(RIGHT(AU987,1)="C",AX987/INDEX($AX$5:$AX$2729,MATCH(AZ987&amp;"_O",$AU$5:$AU$2729,0),1),"")</f>
        <v/>
      </c>
      <c r="AW987" s="38">
        <v>32444</v>
      </c>
      <c r="AX987" s="37">
        <v>278.52999999999997</v>
      </c>
      <c r="AY987" s="7">
        <f>AX987/AX986</f>
        <v>0.9819149686244093</v>
      </c>
      <c r="AZ987" s="4">
        <f>YEAR(AW987)</f>
        <v>1988</v>
      </c>
      <c r="BA987" s="2" t="s">
        <v>6</v>
      </c>
      <c r="BB987" s="12" t="str">
        <f>INDEX($CD$5:$CD$10,MATCH(BA987,$CC$5:$CC$10,0),1)</f>
        <v/>
      </c>
      <c r="BC987" s="12" t="str">
        <f>IF(AND(BB987="Y",AY987&gt;1),"Y","")</f>
        <v/>
      </c>
      <c r="BD987" s="12" t="str">
        <f>IF(AND(BB987="Y",AY987&lt;1),"Y","")</f>
        <v/>
      </c>
      <c r="BE987" s="12" t="str">
        <f>IF(AY987&gt;1,IF(AY986&gt;1,"Y",""),"")</f>
        <v/>
      </c>
      <c r="BF987" s="12" t="str">
        <f>IF(AY987&lt;1,IF(AY986&lt;1,"Y",""),"")</f>
        <v/>
      </c>
      <c r="BG987" s="2"/>
      <c r="BH987" s="2"/>
      <c r="BI987" s="2"/>
      <c r="BJ987" s="2"/>
      <c r="BK987" s="2"/>
      <c r="BL987" s="2"/>
      <c r="BM987" s="4" t="str">
        <f>IF(BR987=BR988,IF(BR987&gt;BR986,BR987&amp;"_O",""),BR987&amp;"_C")</f>
        <v/>
      </c>
      <c r="BN987" s="7" t="str">
        <f>IF(RIGHT(BM987,1)="C",BP987/INDEX($BP$5:$BP$2729,MATCH(BR987&amp;"_O",$BM$5:$BM$2729,0),1),"")</f>
        <v/>
      </c>
      <c r="BO987" s="38">
        <v>32843</v>
      </c>
      <c r="BP987" s="3">
        <v>457.1</v>
      </c>
      <c r="BQ987" s="7">
        <f>BP987/BP986</f>
        <v>1.0010950503723171</v>
      </c>
      <c r="BR987" s="4">
        <f>YEAR(BO987)</f>
        <v>1989</v>
      </c>
      <c r="BS987" s="2" t="s">
        <v>6</v>
      </c>
      <c r="BT987" s="12" t="str">
        <f>INDEX($CD$5:$CD$10,MATCH(BS987,$CC$5:$CC$10,0),1)</f>
        <v/>
      </c>
      <c r="BU987" s="12" t="str">
        <f>IF(AND(BT987="Y",BQ987&gt;1),"Y","")</f>
        <v/>
      </c>
      <c r="BV987" s="12" t="str">
        <f>IF(AND(BT987="Y",BQ987&lt;1),"Y","")</f>
        <v/>
      </c>
      <c r="BW987" s="12" t="str">
        <f>IF(BQ987&gt;1,IF(BQ986&gt;1,"Y",""),"")</f>
        <v/>
      </c>
      <c r="BX987" s="12" t="str">
        <f>IF(BQ987&lt;1,IF(BQ986&lt;1,"Y",""),"")</f>
        <v/>
      </c>
      <c r="BY987" s="2"/>
      <c r="BZ987" s="2"/>
      <c r="CA987" s="2"/>
    </row>
    <row r="988" spans="2:79">
      <c r="B988" s="4" t="str">
        <f>IF(G988=G989,IF(G988&gt;G987,G988&amp;"_O",""),G988&amp;"_C")</f>
        <v>2041_O</v>
      </c>
      <c r="C988" s="14">
        <f ca="1">RANDBETWEEN(0,1000)/1000</f>
        <v>0.26800000000000002</v>
      </c>
      <c r="D988" s="16">
        <f>D987+1</f>
        <v>984</v>
      </c>
      <c r="E988" s="10">
        <f>ROUNDDOWN(D988/52,0)+1</f>
        <v>19</v>
      </c>
      <c r="F988" s="15">
        <f>F987+7</f>
        <v>51508</v>
      </c>
      <c r="G988" s="4">
        <f>YEAR(F988)</f>
        <v>2041</v>
      </c>
      <c r="H988" s="33">
        <v>0.69299999999999995</v>
      </c>
      <c r="I988" s="33">
        <v>0.22</v>
      </c>
      <c r="J988" s="33">
        <v>0.86799999999999999</v>
      </c>
      <c r="K988" s="16" t="str">
        <f>IF(M987&gt;1,"Up","Down")</f>
        <v>Down</v>
      </c>
      <c r="L988" s="16" t="str">
        <f>IF(K988="Up",IF(H988&lt;$BJ$7,"Up","Down"),IF(H988&lt;$BK$7,"Down","Up"))</f>
        <v>Up</v>
      </c>
      <c r="M988" s="17">
        <f>IF(L988="Up",INDEX($AK$5:$AK$1005,MATCH(I988,$AI$5:$AI$1005,0),1),INDEX($AL$5:$AL$1005,MATCH(J988,$AI$5:$AI$1005,0),1))</f>
        <v>1.0054000567911516</v>
      </c>
      <c r="N988" s="16" t="str">
        <f>IF(P987&gt;1,"Up","Down")</f>
        <v>Down</v>
      </c>
      <c r="O988" s="16" t="str">
        <f>IF(N988="Up",IF(H988&lt;$BJ$12,"Up","Down"),IF(H988&lt;$BK$12,"Down","Up"))</f>
        <v>Up</v>
      </c>
      <c r="P988" s="17">
        <f>IF(O988="Up",INDEX($AP$5:$AP$1005,MATCH(I988,$AI$5:$AI$1005,0),1),INDEX($AQ$5:$AQ$1005,MATCH(J988,$AI$5:$AI$1005,0),1))</f>
        <v>1.007422143369936</v>
      </c>
      <c r="Q988" s="19">
        <f>T987</f>
        <v>80821.922142938551</v>
      </c>
      <c r="R988" s="19">
        <f>INDEX(model!$S$5:$S$35,MATCH(G988,model!$Q$5:$Q$35,0),1)*model!$O$5</f>
        <v>0</v>
      </c>
      <c r="S988" s="19">
        <f>IF(RIGHT(B988,1)="C",T987*INDEX(model!$T$5:$T$35,MATCH(G988,model!$Q$5:$Q$35,0),1),0)</f>
        <v>0</v>
      </c>
      <c r="T988" s="19">
        <f>(Q988+R988-S988)*M988</f>
        <v>81258.36511248046</v>
      </c>
      <c r="U988" s="19">
        <f>X987</f>
        <v>191169.20421415954</v>
      </c>
      <c r="V988" s="19">
        <f>INDEX(model!$S$5:$S$35,MATCH(G988,model!$Q$5:$Q$35,0),1)*model!$O$6</f>
        <v>0</v>
      </c>
      <c r="W988" s="19">
        <f>IF(RIGHT(B988,1)="C",X987*INDEX(model!$T$5:$T$35,MATCH(G988,model!$Q$5:$Q$35,0),1),0)</f>
        <v>0</v>
      </c>
      <c r="X988" s="19">
        <f>(U988+V988-W988)*P988</f>
        <v>192588.08945575359</v>
      </c>
      <c r="Y988" s="19"/>
      <c r="Z988" s="36" t="str">
        <f>K988&amp;L988</f>
        <v>DownUp</v>
      </c>
      <c r="AA988" s="36" t="str">
        <f>N988&amp;O988</f>
        <v>DownUp</v>
      </c>
      <c r="AB988" s="19"/>
      <c r="AC988" s="19"/>
      <c r="AD988" s="19"/>
      <c r="AE988" s="19"/>
      <c r="AI988" s="18">
        <f>ROUND(AI987-0.001,3)</f>
        <v>1.7000000000000001E-2</v>
      </c>
      <c r="AJ988" s="9">
        <f t="array" ref="AJ988">PERCENTILE(IF($BB$5:$BB$2729="Y",$AY$5:$AY$2729),$AI988)</f>
        <v>0.94910951635339957</v>
      </c>
      <c r="AK988" s="96">
        <v>1.0005817948092821</v>
      </c>
      <c r="AL988" s="96">
        <v>0.93797549851113715</v>
      </c>
      <c r="AM988" s="41" t="str">
        <f>IF(AI988&lt;$BJ$7,"Up","Down")</f>
        <v>Up</v>
      </c>
      <c r="AN988" s="41" t="str">
        <f>IF(AI988&lt;$BK$7,"Down","Up")</f>
        <v>Down</v>
      </c>
      <c r="AO988" s="9">
        <f t="array" ref="AO988">PERCENTILE(IF($BT$5:$BT$2729="Y",$BQ$5:$BQ$2729),$AI988)</f>
        <v>0.92748365959266743</v>
      </c>
      <c r="AP988" s="96">
        <v>1.0009474205519058</v>
      </c>
      <c r="AQ988" s="96">
        <v>0.91937546679692572</v>
      </c>
      <c r="AR988" s="41" t="str">
        <f>IF(AI988&lt;$BJ$12,"Up","Down")</f>
        <v>Up</v>
      </c>
      <c r="AS988" s="41" t="str">
        <f>IF(AI988&lt;$BK$12,"Down","Up")</f>
        <v>Down</v>
      </c>
      <c r="AU988" s="4" t="str">
        <f>IF(AZ988=AZ989,IF(AZ988&gt;AZ987,AZ988&amp;"_O",""),AZ988&amp;"_C")</f>
        <v/>
      </c>
      <c r="AV988" s="7" t="str">
        <f>IF(RIGHT(AU988,1)="C",AX988/INDEX($AX$5:$AX$2729,MATCH(AZ988&amp;"_O",$AU$5:$AU$2729,0),1),"")</f>
        <v/>
      </c>
      <c r="AW988" s="38">
        <v>32451</v>
      </c>
      <c r="AX988" s="37">
        <v>276.31</v>
      </c>
      <c r="AY988" s="7">
        <f>AX988/AX987</f>
        <v>0.9920295838868346</v>
      </c>
      <c r="AZ988" s="4">
        <f>YEAR(AW988)</f>
        <v>1988</v>
      </c>
      <c r="BA988" s="2" t="s">
        <v>6</v>
      </c>
      <c r="BB988" s="12" t="str">
        <f>INDEX($CD$5:$CD$10,MATCH(BA988,$CC$5:$CC$10,0),1)</f>
        <v/>
      </c>
      <c r="BC988" s="12" t="str">
        <f>IF(AND(BB988="Y",AY988&gt;1),"Y","")</f>
        <v/>
      </c>
      <c r="BD988" s="12" t="str">
        <f>IF(AND(BB988="Y",AY988&lt;1),"Y","")</f>
        <v/>
      </c>
      <c r="BE988" s="12" t="str">
        <f>IF(AY988&gt;1,IF(AY987&gt;1,"Y",""),"")</f>
        <v/>
      </c>
      <c r="BF988" s="12" t="str">
        <f>IF(AY988&lt;1,IF(AY987&lt;1,"Y",""),"")</f>
        <v>Y</v>
      </c>
      <c r="BG988" s="2"/>
      <c r="BH988" s="2"/>
      <c r="BI988" s="2"/>
      <c r="BJ988" s="2"/>
      <c r="BK988" s="2"/>
      <c r="BL988" s="2"/>
      <c r="BM988" s="4" t="str">
        <f>IF(BR988=BR989,IF(BR988&gt;BR987,BR988&amp;"_O",""),BR988&amp;"_C")</f>
        <v/>
      </c>
      <c r="BN988" s="7" t="str">
        <f>IF(RIGHT(BM988,1)="C",BP988/INDEX($BP$5:$BP$2729,MATCH(BR988&amp;"_O",$BM$5:$BM$2729,0),1),"")</f>
        <v/>
      </c>
      <c r="BO988" s="38">
        <v>32850</v>
      </c>
      <c r="BP988" s="3">
        <v>456.2</v>
      </c>
      <c r="BQ988" s="7">
        <f>BP988/BP987</f>
        <v>0.99803106541238229</v>
      </c>
      <c r="BR988" s="4">
        <f>YEAR(BO988)</f>
        <v>1989</v>
      </c>
      <c r="BS988" s="2" t="s">
        <v>6</v>
      </c>
      <c r="BT988" s="12" t="str">
        <f>INDEX($CD$5:$CD$10,MATCH(BS988,$CC$5:$CC$10,0),1)</f>
        <v/>
      </c>
      <c r="BU988" s="12" t="str">
        <f>IF(AND(BT988="Y",BQ988&gt;1),"Y","")</f>
        <v/>
      </c>
      <c r="BV988" s="12" t="str">
        <f>IF(AND(BT988="Y",BQ988&lt;1),"Y","")</f>
        <v/>
      </c>
      <c r="BW988" s="12" t="str">
        <f>IF(BQ988&gt;1,IF(BQ987&gt;1,"Y",""),"")</f>
        <v/>
      </c>
      <c r="BX988" s="12" t="str">
        <f>IF(BQ988&lt;1,IF(BQ987&lt;1,"Y",""),"")</f>
        <v/>
      </c>
      <c r="BY988" s="2"/>
      <c r="BZ988" s="2"/>
      <c r="CA988" s="2"/>
    </row>
    <row r="989" spans="2:79">
      <c r="B989" s="4" t="str">
        <f>IF(G989=G990,IF(G989&gt;G988,G989&amp;"_O",""),G989&amp;"_C")</f>
        <v/>
      </c>
      <c r="C989" s="14">
        <f ca="1">RANDBETWEEN(0,1000)/1000</f>
        <v>0.36499999999999999</v>
      </c>
      <c r="D989" s="16">
        <f>D988+1</f>
        <v>985</v>
      </c>
      <c r="E989" s="10">
        <f>ROUNDDOWN(D989/52,0)+1</f>
        <v>19</v>
      </c>
      <c r="F989" s="15">
        <f>F988+7</f>
        <v>51515</v>
      </c>
      <c r="G989" s="4">
        <f>YEAR(F989)</f>
        <v>2041</v>
      </c>
      <c r="H989" s="33">
        <v>0.71799999999999997</v>
      </c>
      <c r="I989" s="33">
        <v>0.33500000000000002</v>
      </c>
      <c r="J989" s="33">
        <v>2.4E-2</v>
      </c>
      <c r="K989" s="16" t="str">
        <f>IF(M988&gt;1,"Up","Down")</f>
        <v>Up</v>
      </c>
      <c r="L989" s="16" t="str">
        <f>IF(K989="Up",IF(H989&lt;$BJ$7,"Up","Down"),IF(H989&lt;$BK$7,"Down","Up"))</f>
        <v>Down</v>
      </c>
      <c r="M989" s="17">
        <f>IF(L989="Up",INDEX($AK$5:$AK$1005,MATCH(I989,$AI$5:$AI$1005,0),1),INDEX($AL$5:$AL$1005,MATCH(J989,$AI$5:$AI$1005,0),1))</f>
        <v>0.93797549851113715</v>
      </c>
      <c r="N989" s="16" t="str">
        <f>IF(P988&gt;1,"Up","Down")</f>
        <v>Up</v>
      </c>
      <c r="O989" s="16" t="str">
        <f>IF(N989="Up",IF(H989&lt;$BJ$12,"Up","Down"),IF(H989&lt;$BK$12,"Down","Up"))</f>
        <v>Down</v>
      </c>
      <c r="P989" s="17">
        <f>IF(O989="Up",INDEX($AP$5:$AP$1005,MATCH(I989,$AI$5:$AI$1005,0),1),INDEX($AQ$5:$AQ$1005,MATCH(J989,$AI$5:$AI$1005,0),1))</f>
        <v>0.91937546679692572</v>
      </c>
      <c r="Q989" s="19">
        <f>T988</f>
        <v>81258.36511248046</v>
      </c>
      <c r="R989" s="19">
        <f>INDEX(model!$S$5:$S$35,MATCH(G989,model!$Q$5:$Q$35,0),1)*model!$O$5</f>
        <v>0</v>
      </c>
      <c r="S989" s="19">
        <f>IF(RIGHT(B989,1)="C",T988*INDEX(model!$T$5:$T$35,MATCH(G989,model!$Q$5:$Q$35,0),1),0)</f>
        <v>0</v>
      </c>
      <c r="T989" s="19">
        <f>(Q989+R989-S989)*M989</f>
        <v>76218.355524578859</v>
      </c>
      <c r="U989" s="19">
        <f>X988</f>
        <v>192588.08945575359</v>
      </c>
      <c r="V989" s="19">
        <f>INDEX(model!$S$5:$S$35,MATCH(G989,model!$Q$5:$Q$35,0),1)*model!$O$6</f>
        <v>0</v>
      </c>
      <c r="W989" s="19">
        <f>IF(RIGHT(B989,1)="C",X988*INDEX(model!$T$5:$T$35,MATCH(G989,model!$Q$5:$Q$35,0),1),0)</f>
        <v>0</v>
      </c>
      <c r="X989" s="19">
        <f>(U989+V989-W989)*P989</f>
        <v>177060.76464291156</v>
      </c>
      <c r="Y989" s="19"/>
      <c r="Z989" s="36" t="str">
        <f>K989&amp;L989</f>
        <v>UpDown</v>
      </c>
      <c r="AA989" s="36" t="str">
        <f>N989&amp;O989</f>
        <v>UpDown</v>
      </c>
      <c r="AB989" s="19"/>
      <c r="AC989" s="19"/>
      <c r="AD989" s="19"/>
      <c r="AE989" s="19"/>
      <c r="AI989" s="18">
        <f>ROUND(AI988-0.001,3)</f>
        <v>1.6E-2</v>
      </c>
      <c r="AJ989" s="9">
        <f t="array" ref="AJ989">PERCENTILE(IF($BB$5:$BB$2729="Y",$AY$5:$AY$2729),$AI989)</f>
        <v>0.94779384717164605</v>
      </c>
      <c r="AK989" s="96">
        <v>1.0005817948092821</v>
      </c>
      <c r="AL989" s="96">
        <v>0.93797549851113715</v>
      </c>
      <c r="AM989" s="41" t="str">
        <f>IF(AI989&lt;$BJ$7,"Up","Down")</f>
        <v>Up</v>
      </c>
      <c r="AN989" s="41" t="str">
        <f>IF(AI989&lt;$BK$7,"Down","Up")</f>
        <v>Down</v>
      </c>
      <c r="AO989" s="9">
        <f t="array" ref="AO989">PERCENTILE(IF($BT$5:$BT$2729="Y",$BQ$5:$BQ$2729),$AI989)</f>
        <v>0.92619713192458286</v>
      </c>
      <c r="AP989" s="96">
        <v>1.0009474205519058</v>
      </c>
      <c r="AQ989" s="96">
        <v>0.91937546679692572</v>
      </c>
      <c r="AR989" s="41" t="str">
        <f>IF(AI989&lt;$BJ$12,"Up","Down")</f>
        <v>Up</v>
      </c>
      <c r="AS989" s="41" t="str">
        <f>IF(AI989&lt;$BK$12,"Down","Up")</f>
        <v>Down</v>
      </c>
      <c r="AU989" s="4" t="str">
        <f>IF(AZ989=AZ990,IF(AZ989&gt;AZ988,AZ989&amp;"_O",""),AZ989&amp;"_C")</f>
        <v/>
      </c>
      <c r="AV989" s="7" t="str">
        <f>IF(RIGHT(AU989,1)="C",AX989/INDEX($AX$5:$AX$2729,MATCH(AZ989&amp;"_O",$AU$5:$AU$2729,0),1),"")</f>
        <v/>
      </c>
      <c r="AW989" s="38">
        <v>32458</v>
      </c>
      <c r="AX989" s="37">
        <v>267.92</v>
      </c>
      <c r="AY989" s="7">
        <f>AX989/AX988</f>
        <v>0.96963555426875614</v>
      </c>
      <c r="AZ989" s="4">
        <f>YEAR(AW989)</f>
        <v>1988</v>
      </c>
      <c r="BA989" s="2" t="s">
        <v>6</v>
      </c>
      <c r="BB989" s="12" t="str">
        <f>INDEX($CD$5:$CD$10,MATCH(BA989,$CC$5:$CC$10,0),1)</f>
        <v/>
      </c>
      <c r="BC989" s="12" t="str">
        <f>IF(AND(BB989="Y",AY989&gt;1),"Y","")</f>
        <v/>
      </c>
      <c r="BD989" s="12" t="str">
        <f>IF(AND(BB989="Y",AY989&lt;1),"Y","")</f>
        <v/>
      </c>
      <c r="BE989" s="12" t="str">
        <f>IF(AY989&gt;1,IF(AY988&gt;1,"Y",""),"")</f>
        <v/>
      </c>
      <c r="BF989" s="12" t="str">
        <f>IF(AY989&lt;1,IF(AY988&lt;1,"Y",""),"")</f>
        <v>Y</v>
      </c>
      <c r="BG989" s="2"/>
      <c r="BH989" s="2"/>
      <c r="BI989" s="2"/>
      <c r="BJ989" s="2"/>
      <c r="BK989" s="2"/>
      <c r="BL989" s="2"/>
      <c r="BM989" s="4" t="str">
        <f>IF(BR989=BR990,IF(BR989&gt;BR988,BR989&amp;"_O",""),BR989&amp;"_C")</f>
        <v/>
      </c>
      <c r="BN989" s="7" t="str">
        <f>IF(RIGHT(BM989,1)="C",BP989/INDEX($BP$5:$BP$2729,MATCH(BR989&amp;"_O",$BM$5:$BM$2729,0),1),"")</f>
        <v/>
      </c>
      <c r="BO989" s="38">
        <v>32857</v>
      </c>
      <c r="BP989" s="3">
        <v>443.8</v>
      </c>
      <c r="BQ989" s="7">
        <f>BP989/BP988</f>
        <v>0.97281893906181505</v>
      </c>
      <c r="BR989" s="4">
        <f>YEAR(BO989)</f>
        <v>1989</v>
      </c>
      <c r="BS989" s="2" t="s">
        <v>6</v>
      </c>
      <c r="BT989" s="12" t="str">
        <f>INDEX($CD$5:$CD$10,MATCH(BS989,$CC$5:$CC$10,0),1)</f>
        <v/>
      </c>
      <c r="BU989" s="12" t="str">
        <f>IF(AND(BT989="Y",BQ989&gt;1),"Y","")</f>
        <v/>
      </c>
      <c r="BV989" s="12" t="str">
        <f>IF(AND(BT989="Y",BQ989&lt;1),"Y","")</f>
        <v/>
      </c>
      <c r="BW989" s="12" t="str">
        <f>IF(BQ989&gt;1,IF(BQ988&gt;1,"Y",""),"")</f>
        <v/>
      </c>
      <c r="BX989" s="12" t="str">
        <f>IF(BQ989&lt;1,IF(BQ988&lt;1,"Y",""),"")</f>
        <v>Y</v>
      </c>
      <c r="BY989" s="2"/>
      <c r="BZ989" s="2"/>
      <c r="CA989" s="2"/>
    </row>
    <row r="990" spans="2:79">
      <c r="B990" s="4" t="str">
        <f>IF(G990=G991,IF(G990&gt;G989,G990&amp;"_O",""),G990&amp;"_C")</f>
        <v/>
      </c>
      <c r="C990" s="14">
        <f ca="1">RANDBETWEEN(0,1000)/1000</f>
        <v>0.35299999999999998</v>
      </c>
      <c r="D990" s="16">
        <f>D989+1</f>
        <v>986</v>
      </c>
      <c r="E990" s="10">
        <f>ROUNDDOWN(D990/52,0)+1</f>
        <v>19</v>
      </c>
      <c r="F990" s="15">
        <f>F989+7</f>
        <v>51522</v>
      </c>
      <c r="G990" s="4">
        <f>YEAR(F990)</f>
        <v>2041</v>
      </c>
      <c r="H990" s="33">
        <v>0.63800000000000001</v>
      </c>
      <c r="I990" s="33">
        <v>0.33800000000000002</v>
      </c>
      <c r="J990" s="33">
        <v>0.14499999999999999</v>
      </c>
      <c r="K990" s="16" t="str">
        <f>IF(M989&gt;1,"Up","Down")</f>
        <v>Down</v>
      </c>
      <c r="L990" s="16" t="str">
        <f>IF(K990="Up",IF(H990&lt;$BJ$7,"Up","Down"),IF(H990&lt;$BK$7,"Down","Up"))</f>
        <v>Up</v>
      </c>
      <c r="M990" s="17">
        <f>IF(L990="Up",INDEX($AK$5:$AK$1005,MATCH(I990,$AI$5:$AI$1005,0),1),INDEX($AL$5:$AL$1005,MATCH(J990,$AI$5:$AI$1005,0),1))</f>
        <v>1.0081155916870326</v>
      </c>
      <c r="N990" s="16" t="str">
        <f>IF(P989&gt;1,"Up","Down")</f>
        <v>Down</v>
      </c>
      <c r="O990" s="16" t="str">
        <f>IF(N990="Up",IF(H990&lt;$BJ$12,"Up","Down"),IF(H990&lt;$BK$12,"Down","Up"))</f>
        <v>Up</v>
      </c>
      <c r="P990" s="17">
        <f>IF(O990="Up",INDEX($AP$5:$AP$1005,MATCH(I990,$AI$5:$AI$1005,0),1),INDEX($AQ$5:$AQ$1005,MATCH(J990,$AI$5:$AI$1005,0),1))</f>
        <v>1.0111972907127431</v>
      </c>
      <c r="Q990" s="19">
        <f>T989</f>
        <v>76218.355524578859</v>
      </c>
      <c r="R990" s="19">
        <f>INDEX(model!$S$5:$S$35,MATCH(G990,model!$Q$5:$Q$35,0),1)*model!$O$5</f>
        <v>0</v>
      </c>
      <c r="S990" s="19">
        <f>IF(RIGHT(B990,1)="C",T989*INDEX(model!$T$5:$T$35,MATCH(G990,model!$Q$5:$Q$35,0),1),0)</f>
        <v>0</v>
      </c>
      <c r="T990" s="19">
        <f>(Q990+R990-S990)*M990</f>
        <v>76836.912577073424</v>
      </c>
      <c r="U990" s="19">
        <f>X989</f>
        <v>177060.76464291156</v>
      </c>
      <c r="V990" s="19">
        <f>INDEX(model!$S$5:$S$35,MATCH(G990,model!$Q$5:$Q$35,0),1)*model!$O$6</f>
        <v>0</v>
      </c>
      <c r="W990" s="19">
        <f>IF(RIGHT(B990,1)="C",X989*INDEX(model!$T$5:$T$35,MATCH(G990,model!$Q$5:$Q$35,0),1),0)</f>
        <v>0</v>
      </c>
      <c r="X990" s="19">
        <f>(U990+V990-W990)*P990</f>
        <v>179043.36549843883</v>
      </c>
      <c r="Y990" s="19"/>
      <c r="Z990" s="36" t="str">
        <f>K990&amp;L990</f>
        <v>DownUp</v>
      </c>
      <c r="AA990" s="36" t="str">
        <f>N990&amp;O990</f>
        <v>DownUp</v>
      </c>
      <c r="AB990" s="19"/>
      <c r="AC990" s="19"/>
      <c r="AD990" s="19"/>
      <c r="AE990" s="19"/>
      <c r="AI990" s="18">
        <f>ROUND(AI989-0.001,3)</f>
        <v>1.4999999999999999E-2</v>
      </c>
      <c r="AJ990" s="9">
        <f t="array" ref="AJ990">PERCENTILE(IF($BB$5:$BB$2729="Y",$AY$5:$AY$2729),$AI990)</f>
        <v>0.94410648324840596</v>
      </c>
      <c r="AK990" s="96">
        <v>1.0005817948092821</v>
      </c>
      <c r="AL990" s="96">
        <v>0.93797549851113715</v>
      </c>
      <c r="AM990" s="41" t="str">
        <f>IF(AI990&lt;$BJ$7,"Up","Down")</f>
        <v>Up</v>
      </c>
      <c r="AN990" s="41" t="str">
        <f>IF(AI990&lt;$BK$7,"Down","Up")</f>
        <v>Down</v>
      </c>
      <c r="AO990" s="9">
        <f t="array" ref="AO990">PERCENTILE(IF($BT$5:$BT$2729="Y",$BQ$5:$BQ$2729),$AI990)</f>
        <v>0.92480434088862196</v>
      </c>
      <c r="AP990" s="96">
        <v>1.0009474205519058</v>
      </c>
      <c r="AQ990" s="96">
        <v>0.91937546679692572</v>
      </c>
      <c r="AR990" s="41" t="str">
        <f>IF(AI990&lt;$BJ$12,"Up","Down")</f>
        <v>Up</v>
      </c>
      <c r="AS990" s="41" t="str">
        <f>IF(AI990&lt;$BK$12,"Down","Up")</f>
        <v>Down</v>
      </c>
      <c r="AU990" s="4" t="str">
        <f>IF(AZ990=AZ991,IF(AZ990&gt;AZ989,AZ990&amp;"_O",""),AZ990&amp;"_C")</f>
        <v/>
      </c>
      <c r="AV990" s="7" t="str">
        <f>IF(RIGHT(AU990,1)="C",AX990/INDEX($AX$5:$AX$2729,MATCH(AZ990&amp;"_O",$AU$5:$AU$2729,0),1),"")</f>
        <v/>
      </c>
      <c r="AW990" s="38">
        <v>32465</v>
      </c>
      <c r="AX990" s="37">
        <v>266.47000000000003</v>
      </c>
      <c r="AY990" s="7">
        <f>AX990/AX989</f>
        <v>0.99458793669752166</v>
      </c>
      <c r="AZ990" s="4">
        <f>YEAR(AW990)</f>
        <v>1988</v>
      </c>
      <c r="BA990" s="2" t="s">
        <v>6</v>
      </c>
      <c r="BB990" s="12" t="str">
        <f>INDEX($CD$5:$CD$10,MATCH(BA990,$CC$5:$CC$10,0),1)</f>
        <v/>
      </c>
      <c r="BC990" s="12" t="str">
        <f>IF(AND(BB990="Y",AY990&gt;1),"Y","")</f>
        <v/>
      </c>
      <c r="BD990" s="12" t="str">
        <f>IF(AND(BB990="Y",AY990&lt;1),"Y","")</f>
        <v/>
      </c>
      <c r="BE990" s="12" t="str">
        <f>IF(AY990&gt;1,IF(AY989&gt;1,"Y",""),"")</f>
        <v/>
      </c>
      <c r="BF990" s="12" t="str">
        <f>IF(AY990&lt;1,IF(AY989&lt;1,"Y",""),"")</f>
        <v>Y</v>
      </c>
      <c r="BG990" s="2"/>
      <c r="BH990" s="2"/>
      <c r="BI990" s="2"/>
      <c r="BJ990" s="2"/>
      <c r="BK990" s="2"/>
      <c r="BL990" s="2"/>
      <c r="BM990" s="4" t="str">
        <f>IF(BR990=BR991,IF(BR990&gt;BR989,BR990&amp;"_O",""),BR990&amp;"_C")</f>
        <v/>
      </c>
      <c r="BN990" s="7" t="str">
        <f>IF(RIGHT(BM990,1)="C",BP990/INDEX($BP$5:$BP$2729,MATCH(BR990&amp;"_O",$BM$5:$BM$2729,0),1),"")</f>
        <v/>
      </c>
      <c r="BO990" s="38">
        <v>32864</v>
      </c>
      <c r="BP990" s="3">
        <v>444.6</v>
      </c>
      <c r="BQ990" s="7">
        <f>BP990/BP989</f>
        <v>1.0018026137899956</v>
      </c>
      <c r="BR990" s="4">
        <f>YEAR(BO990)</f>
        <v>1989</v>
      </c>
      <c r="BS990" s="2" t="s">
        <v>6</v>
      </c>
      <c r="BT990" s="12" t="str">
        <f>INDEX($CD$5:$CD$10,MATCH(BS990,$CC$5:$CC$10,0),1)</f>
        <v/>
      </c>
      <c r="BU990" s="12" t="str">
        <f>IF(AND(BT990="Y",BQ990&gt;1),"Y","")</f>
        <v/>
      </c>
      <c r="BV990" s="12" t="str">
        <f>IF(AND(BT990="Y",BQ990&lt;1),"Y","")</f>
        <v/>
      </c>
      <c r="BW990" s="12" t="str">
        <f>IF(BQ990&gt;1,IF(BQ989&gt;1,"Y",""),"")</f>
        <v/>
      </c>
      <c r="BX990" s="12" t="str">
        <f>IF(BQ990&lt;1,IF(BQ989&lt;1,"Y",""),"")</f>
        <v/>
      </c>
      <c r="BY990" s="2"/>
      <c r="BZ990" s="2"/>
      <c r="CA990" s="2"/>
    </row>
    <row r="991" spans="2:79">
      <c r="B991" s="4" t="str">
        <f>IF(G991=G992,IF(G991&gt;G990,G991&amp;"_O",""),G991&amp;"_C")</f>
        <v/>
      </c>
      <c r="C991" s="14">
        <f ca="1">RANDBETWEEN(0,1000)/1000</f>
        <v>0.91500000000000004</v>
      </c>
      <c r="D991" s="16">
        <f>D990+1</f>
        <v>987</v>
      </c>
      <c r="E991" s="10">
        <f>ROUNDDOWN(D991/52,0)+1</f>
        <v>19</v>
      </c>
      <c r="F991" s="15">
        <f>F990+7</f>
        <v>51529</v>
      </c>
      <c r="G991" s="4">
        <f>YEAR(F991)</f>
        <v>2041</v>
      </c>
      <c r="H991" s="33">
        <v>0.87</v>
      </c>
      <c r="I991" s="33">
        <v>0.34899999999999998</v>
      </c>
      <c r="J991" s="33">
        <v>0.314</v>
      </c>
      <c r="K991" s="16" t="str">
        <f>IF(M990&gt;1,"Up","Down")</f>
        <v>Up</v>
      </c>
      <c r="L991" s="16" t="str">
        <f>IF(K991="Up",IF(H991&lt;$BJ$7,"Up","Down"),IF(H991&lt;$BK$7,"Down","Up"))</f>
        <v>Down</v>
      </c>
      <c r="M991" s="17">
        <f>IF(L991="Up",INDEX($AK$5:$AK$1005,MATCH(I991,$AI$5:$AI$1005,0),1),INDEX($AL$5:$AL$1005,MATCH(J991,$AI$5:$AI$1005,0),1))</f>
        <v>0.98042251069896824</v>
      </c>
      <c r="N991" s="16" t="str">
        <f>IF(P990&gt;1,"Up","Down")</f>
        <v>Up</v>
      </c>
      <c r="O991" s="16" t="str">
        <f>IF(N991="Up",IF(H991&lt;$BJ$12,"Up","Down"),IF(H991&lt;$BK$12,"Down","Up"))</f>
        <v>Down</v>
      </c>
      <c r="P991" s="17">
        <f>IF(O991="Up",INDEX($AP$5:$AP$1005,MATCH(I991,$AI$5:$AI$1005,0),1),INDEX($AQ$5:$AQ$1005,MATCH(J991,$AI$5:$AI$1005,0),1))</f>
        <v>0.97530263880538359</v>
      </c>
      <c r="Q991" s="19">
        <f>T990</f>
        <v>76836.912577073424</v>
      </c>
      <c r="R991" s="19">
        <f>INDEX(model!$S$5:$S$35,MATCH(G991,model!$Q$5:$Q$35,0),1)*model!$O$5</f>
        <v>0</v>
      </c>
      <c r="S991" s="19">
        <f>IF(RIGHT(B991,1)="C",T990*INDEX(model!$T$5:$T$35,MATCH(G991,model!$Q$5:$Q$35,0),1),0)</f>
        <v>0</v>
      </c>
      <c r="T991" s="19">
        <f>(Q991+R991-S991)*M991</f>
        <v>75332.638743171454</v>
      </c>
      <c r="U991" s="19">
        <f>X990</f>
        <v>179043.36549843883</v>
      </c>
      <c r="V991" s="19">
        <f>INDEX(model!$S$5:$S$35,MATCH(G991,model!$Q$5:$Q$35,0),1)*model!$O$6</f>
        <v>0</v>
      </c>
      <c r="W991" s="19">
        <f>IF(RIGHT(B991,1)="C",X990*INDEX(model!$T$5:$T$35,MATCH(G991,model!$Q$5:$Q$35,0),1),0)</f>
        <v>0</v>
      </c>
      <c r="X991" s="19">
        <f>(U991+V991-W991)*P991</f>
        <v>174621.46683122416</v>
      </c>
      <c r="Y991" s="19"/>
      <c r="Z991" s="36" t="str">
        <f>K991&amp;L991</f>
        <v>UpDown</v>
      </c>
      <c r="AA991" s="36" t="str">
        <f>N991&amp;O991</f>
        <v>UpDown</v>
      </c>
      <c r="AB991" s="19"/>
      <c r="AC991" s="19"/>
      <c r="AD991" s="19"/>
      <c r="AE991" s="19"/>
      <c r="AI991" s="18">
        <f>ROUND(AI990-0.001,3)</f>
        <v>1.4E-2</v>
      </c>
      <c r="AJ991" s="9">
        <f t="array" ref="AJ991">PERCENTILE(IF($BB$5:$BB$2729="Y",$AY$5:$AY$2729),$AI991)</f>
        <v>0.94340451156146232</v>
      </c>
      <c r="AK991" s="96">
        <v>1.0005817948092821</v>
      </c>
      <c r="AL991" s="96">
        <v>0.93797549851113715</v>
      </c>
      <c r="AM991" s="41" t="str">
        <f>IF(AI991&lt;$BJ$7,"Up","Down")</f>
        <v>Up</v>
      </c>
      <c r="AN991" s="41" t="str">
        <f>IF(AI991&lt;$BK$7,"Down","Up")</f>
        <v>Down</v>
      </c>
      <c r="AO991" s="9">
        <f t="array" ref="AO991">PERCENTILE(IF($BT$5:$BT$2729="Y",$BQ$5:$BQ$2729),$AI991)</f>
        <v>0.92430350637051084</v>
      </c>
      <c r="AP991" s="96">
        <v>1.0009474205519058</v>
      </c>
      <c r="AQ991" s="96">
        <v>0.91937546679692572</v>
      </c>
      <c r="AR991" s="41" t="str">
        <f>IF(AI991&lt;$BJ$12,"Up","Down")</f>
        <v>Up</v>
      </c>
      <c r="AS991" s="41" t="str">
        <f>IF(AI991&lt;$BK$12,"Down","Up")</f>
        <v>Down</v>
      </c>
      <c r="AU991" s="4" t="str">
        <f>IF(AZ991=AZ992,IF(AZ991&gt;AZ990,AZ991&amp;"_O",""),AZ991&amp;"_C")</f>
        <v/>
      </c>
      <c r="AV991" s="7" t="str">
        <f>IF(RIGHT(AU991,1)="C",AX991/INDEX($AX$5:$AX$2729,MATCH(AZ991&amp;"_O",$AU$5:$AU$2729,0),1),"")</f>
        <v/>
      </c>
      <c r="AW991" s="38">
        <v>32472</v>
      </c>
      <c r="AX991" s="37">
        <v>267.23</v>
      </c>
      <c r="AY991" s="7">
        <f>AX991/AX990</f>
        <v>1.002852103426277</v>
      </c>
      <c r="AZ991" s="4">
        <f>YEAR(AW991)</f>
        <v>1988</v>
      </c>
      <c r="BA991" s="2" t="s">
        <v>6</v>
      </c>
      <c r="BB991" s="12" t="str">
        <f>INDEX($CD$5:$CD$10,MATCH(BA991,$CC$5:$CC$10,0),1)</f>
        <v/>
      </c>
      <c r="BC991" s="12" t="str">
        <f>IF(AND(BB991="Y",AY991&gt;1),"Y","")</f>
        <v/>
      </c>
      <c r="BD991" s="12" t="str">
        <f>IF(AND(BB991="Y",AY991&lt;1),"Y","")</f>
        <v/>
      </c>
      <c r="BE991" s="12" t="str">
        <f>IF(AY991&gt;1,IF(AY990&gt;1,"Y",""),"")</f>
        <v/>
      </c>
      <c r="BF991" s="12" t="str">
        <f>IF(AY991&lt;1,IF(AY990&lt;1,"Y",""),"")</f>
        <v/>
      </c>
      <c r="BG991" s="2"/>
      <c r="BH991" s="2"/>
      <c r="BI991" s="2"/>
      <c r="BJ991" s="2"/>
      <c r="BK991" s="2"/>
      <c r="BL991" s="2"/>
      <c r="BM991" s="4" t="str">
        <f>IF(BR991=BR992,IF(BR991&gt;BR990,BR991&amp;"_O",""),BR991&amp;"_C")</f>
        <v>1989_C</v>
      </c>
      <c r="BN991" s="7">
        <f>IF(RIGHT(BM991,1)="C",BP991/INDEX($BP$5:$BP$2729,MATCH(BR991&amp;"_O",$BM$5:$BM$2729,0),1),"")</f>
        <v>1.1822199116194438</v>
      </c>
      <c r="BO991" s="38">
        <v>32871</v>
      </c>
      <c r="BP991" s="3">
        <v>454.8</v>
      </c>
      <c r="BQ991" s="7">
        <f>BP991/BP990</f>
        <v>1.0229419703103912</v>
      </c>
      <c r="BR991" s="4">
        <f>YEAR(BO991)</f>
        <v>1989</v>
      </c>
      <c r="BS991" s="2" t="s">
        <v>6</v>
      </c>
      <c r="BT991" s="12" t="str">
        <f>INDEX($CD$5:$CD$10,MATCH(BS991,$CC$5:$CC$10,0),1)</f>
        <v/>
      </c>
      <c r="BU991" s="12" t="str">
        <f>IF(AND(BT991="Y",BQ991&gt;1),"Y","")</f>
        <v/>
      </c>
      <c r="BV991" s="12" t="str">
        <f>IF(AND(BT991="Y",BQ991&lt;1),"Y","")</f>
        <v/>
      </c>
      <c r="BW991" s="12" t="str">
        <f>IF(BQ991&gt;1,IF(BQ990&gt;1,"Y",""),"")</f>
        <v>Y</v>
      </c>
      <c r="BX991" s="12" t="str">
        <f>IF(BQ991&lt;1,IF(BQ990&lt;1,"Y",""),"")</f>
        <v/>
      </c>
      <c r="BY991" s="2"/>
      <c r="BZ991" s="2"/>
      <c r="CA991" s="2"/>
    </row>
    <row r="992" spans="2:79">
      <c r="B992" s="4" t="str">
        <f>IF(G992=G993,IF(G992&gt;G991,G992&amp;"_O",""),G992&amp;"_C")</f>
        <v/>
      </c>
      <c r="C992" s="14">
        <f ca="1">RANDBETWEEN(0,1000)/1000</f>
        <v>0.19600000000000001</v>
      </c>
      <c r="D992" s="16">
        <f>D991+1</f>
        <v>988</v>
      </c>
      <c r="E992" s="10">
        <f>ROUNDDOWN(D992/52,0)+1</f>
        <v>20</v>
      </c>
      <c r="F992" s="15">
        <f>F991+7</f>
        <v>51536</v>
      </c>
      <c r="G992" s="4">
        <f>YEAR(F992)</f>
        <v>2041</v>
      </c>
      <c r="H992" s="33">
        <v>0.77500000000000002</v>
      </c>
      <c r="I992" s="33">
        <v>0.90200000000000002</v>
      </c>
      <c r="J992" s="33">
        <v>0.52100000000000002</v>
      </c>
      <c r="K992" s="16" t="str">
        <f>IF(M991&gt;1,"Up","Down")</f>
        <v>Down</v>
      </c>
      <c r="L992" s="16" t="str">
        <f>IF(K992="Up",IF(H992&lt;$BJ$7,"Up","Down"),IF(H992&lt;$BK$7,"Down","Up"))</f>
        <v>Up</v>
      </c>
      <c r="M992" s="17">
        <f>IF(L992="Up",INDEX($AK$5:$AK$1005,MATCH(I992,$AI$5:$AI$1005,0),1),INDEX($AL$5:$AL$1005,MATCH(J992,$AI$5:$AI$1005,0),1))</f>
        <v>1.0328805225977462</v>
      </c>
      <c r="N992" s="16" t="str">
        <f>IF(P991&gt;1,"Up","Down")</f>
        <v>Down</v>
      </c>
      <c r="O992" s="16" t="str">
        <f>IF(N992="Up",IF(H992&lt;$BJ$12,"Up","Down"),IF(H992&lt;$BK$12,"Down","Up"))</f>
        <v>Up</v>
      </c>
      <c r="P992" s="17">
        <f>IF(O992="Up",INDEX($AP$5:$AP$1005,MATCH(I992,$AI$5:$AI$1005,0),1),INDEX($AQ$5:$AQ$1005,MATCH(J992,$AI$5:$AI$1005,0),1))</f>
        <v>1.0449379166368997</v>
      </c>
      <c r="Q992" s="19">
        <f>T991</f>
        <v>75332.638743171454</v>
      </c>
      <c r="R992" s="19">
        <f>INDEX(model!$S$5:$S$35,MATCH(G992,model!$Q$5:$Q$35,0),1)*model!$O$5</f>
        <v>0</v>
      </c>
      <c r="S992" s="19">
        <f>IF(RIGHT(B992,1)="C",T991*INDEX(model!$T$5:$T$35,MATCH(G992,model!$Q$5:$Q$35,0),1),0)</f>
        <v>0</v>
      </c>
      <c r="T992" s="19">
        <f>(Q992+R992-S992)*M992</f>
        <v>77809.615273714153</v>
      </c>
      <c r="U992" s="19">
        <f>X991</f>
        <v>174621.46683122416</v>
      </c>
      <c r="V992" s="19">
        <f>INDEX(model!$S$5:$S$35,MATCH(G992,model!$Q$5:$Q$35,0),1)*model!$O$6</f>
        <v>0</v>
      </c>
      <c r="W992" s="19">
        <f>IF(RIGHT(B992,1)="C",X991*INDEX(model!$T$5:$T$35,MATCH(G992,model!$Q$5:$Q$35,0),1),0)</f>
        <v>0</v>
      </c>
      <c r="X992" s="19">
        <f>(U992+V992-W992)*P992</f>
        <v>182468.59175069886</v>
      </c>
      <c r="Y992" s="19"/>
      <c r="Z992" s="36" t="str">
        <f>K992&amp;L992</f>
        <v>DownUp</v>
      </c>
      <c r="AA992" s="36" t="str">
        <f>N992&amp;O992</f>
        <v>DownUp</v>
      </c>
      <c r="AB992" s="19"/>
      <c r="AC992" s="19"/>
      <c r="AD992" s="19"/>
      <c r="AE992" s="19"/>
      <c r="AI992" s="18">
        <f>ROUND(AI991-0.001,3)</f>
        <v>1.2999999999999999E-2</v>
      </c>
      <c r="AJ992" s="9">
        <f t="array" ref="AJ992">PERCENTILE(IF($BB$5:$BB$2729="Y",$AY$5:$AY$2729),$AI992)</f>
        <v>0.94202448050149812</v>
      </c>
      <c r="AK992" s="96">
        <v>1.0005817948092821</v>
      </c>
      <c r="AL992" s="96">
        <v>0.93797549851113715</v>
      </c>
      <c r="AM992" s="41" t="str">
        <f>IF(AI992&lt;$BJ$7,"Up","Down")</f>
        <v>Up</v>
      </c>
      <c r="AN992" s="41" t="str">
        <f>IF(AI992&lt;$BK$7,"Down","Up")</f>
        <v>Down</v>
      </c>
      <c r="AO992" s="9">
        <f t="array" ref="AO992">PERCENTILE(IF($BT$5:$BT$2729="Y",$BQ$5:$BQ$2729),$AI992)</f>
        <v>0.92133727687447975</v>
      </c>
      <c r="AP992" s="96">
        <v>1.0009474205519058</v>
      </c>
      <c r="AQ992" s="96">
        <v>0.91937546679692572</v>
      </c>
      <c r="AR992" s="41" t="str">
        <f>IF(AI992&lt;$BJ$12,"Up","Down")</f>
        <v>Up</v>
      </c>
      <c r="AS992" s="41" t="str">
        <f>IF(AI992&lt;$BK$12,"Down","Up")</f>
        <v>Down</v>
      </c>
      <c r="AU992" s="4" t="str">
        <f>IF(AZ992=AZ993,IF(AZ992&gt;AZ991,AZ992&amp;"_O",""),AZ992&amp;"_C")</f>
        <v/>
      </c>
      <c r="AV992" s="7" t="str">
        <f>IF(RIGHT(AU992,1)="C",AX992/INDEX($AX$5:$AX$2729,MATCH(AZ992&amp;"_O",$AU$5:$AU$2729,0),1),"")</f>
        <v/>
      </c>
      <c r="AW992" s="38">
        <v>32479</v>
      </c>
      <c r="AX992" s="37">
        <v>271.81</v>
      </c>
      <c r="AY992" s="7">
        <f>AX992/AX991</f>
        <v>1.0171387942970473</v>
      </c>
      <c r="AZ992" s="4">
        <f>YEAR(AW992)</f>
        <v>1988</v>
      </c>
      <c r="BA992" s="2" t="s">
        <v>6</v>
      </c>
      <c r="BB992" s="12" t="str">
        <f>INDEX($CD$5:$CD$10,MATCH(BA992,$CC$5:$CC$10,0),1)</f>
        <v/>
      </c>
      <c r="BC992" s="12" t="str">
        <f>IF(AND(BB992="Y",AY992&gt;1),"Y","")</f>
        <v/>
      </c>
      <c r="BD992" s="12" t="str">
        <f>IF(AND(BB992="Y",AY992&lt;1),"Y","")</f>
        <v/>
      </c>
      <c r="BE992" s="12" t="str">
        <f>IF(AY992&gt;1,IF(AY991&gt;1,"Y",""),"")</f>
        <v>Y</v>
      </c>
      <c r="BF992" s="12" t="str">
        <f>IF(AY992&lt;1,IF(AY991&lt;1,"Y",""),"")</f>
        <v/>
      </c>
      <c r="BG992" s="2"/>
      <c r="BH992" s="2"/>
      <c r="BI992" s="2"/>
      <c r="BJ992" s="2"/>
      <c r="BK992" s="2"/>
      <c r="BL992" s="2"/>
      <c r="BM992" s="4" t="str">
        <f>IF(BR992=BR993,IF(BR992&gt;BR991,BR992&amp;"_O",""),BR992&amp;"_C")</f>
        <v>1990_O</v>
      </c>
      <c r="BN992" s="7" t="str">
        <f>IF(RIGHT(BM992,1)="C",BP992/INDEX($BP$5:$BP$2729,MATCH(BR992&amp;"_O",$BM$5:$BM$2729,0),1),"")</f>
        <v/>
      </c>
      <c r="BO992" s="38">
        <v>32878</v>
      </c>
      <c r="BP992" s="3">
        <v>458.2</v>
      </c>
      <c r="BQ992" s="7">
        <f>BP992/BP991</f>
        <v>1.0074758135444151</v>
      </c>
      <c r="BR992" s="4">
        <f>YEAR(BO992)</f>
        <v>1990</v>
      </c>
      <c r="BS992" s="2" t="s">
        <v>7</v>
      </c>
      <c r="BT992" s="12" t="str">
        <f>INDEX($CD$5:$CD$10,MATCH(BS992,$CC$5:$CC$10,0),1)</f>
        <v>Y</v>
      </c>
      <c r="BU992" s="12" t="str">
        <f>IF(AND(BT992="Y",BQ992&gt;1),"Y","")</f>
        <v>Y</v>
      </c>
      <c r="BV992" s="12" t="str">
        <f>IF(AND(BT992="Y",BQ992&lt;1),"Y","")</f>
        <v/>
      </c>
      <c r="BW992" s="12" t="str">
        <f>IF(BQ992&gt;1,IF(BQ991&gt;1,"Y",""),"")</f>
        <v>Y</v>
      </c>
      <c r="BX992" s="12" t="str">
        <f>IF(BQ992&lt;1,IF(BQ991&lt;1,"Y",""),"")</f>
        <v/>
      </c>
      <c r="BY992" s="2"/>
      <c r="BZ992" s="2"/>
      <c r="CA992" s="2"/>
    </row>
    <row r="993" spans="2:79">
      <c r="B993" s="4" t="str">
        <f>IF(G993=G994,IF(G993&gt;G992,G993&amp;"_O",""),G993&amp;"_C")</f>
        <v/>
      </c>
      <c r="C993" s="14">
        <f ca="1">RANDBETWEEN(0,1000)/1000</f>
        <v>0.55400000000000005</v>
      </c>
      <c r="D993" s="16">
        <f>D992+1</f>
        <v>989</v>
      </c>
      <c r="E993" s="10">
        <f>ROUNDDOWN(D993/52,0)+1</f>
        <v>20</v>
      </c>
      <c r="F993" s="15">
        <f>F992+7</f>
        <v>51543</v>
      </c>
      <c r="G993" s="4">
        <f>YEAR(F993)</f>
        <v>2041</v>
      </c>
      <c r="H993" s="33">
        <v>0.30199999999999999</v>
      </c>
      <c r="I993" s="33">
        <v>0.34399999999999997</v>
      </c>
      <c r="J993" s="33">
        <v>4.7E-2</v>
      </c>
      <c r="K993" s="16" t="str">
        <f>IF(M992&gt;1,"Up","Down")</f>
        <v>Up</v>
      </c>
      <c r="L993" s="16" t="str">
        <f>IF(K993="Up",IF(H993&lt;$BJ$7,"Up","Down"),IF(H993&lt;$BK$7,"Down","Up"))</f>
        <v>Up</v>
      </c>
      <c r="M993" s="17">
        <f>IF(L993="Up",INDEX($AK$5:$AK$1005,MATCH(I993,$AI$5:$AI$1005,0),1),INDEX($AL$5:$AL$1005,MATCH(J993,$AI$5:$AI$1005,0),1))</f>
        <v>1.0082537318633857</v>
      </c>
      <c r="N993" s="16" t="str">
        <f>IF(P992&gt;1,"Up","Down")</f>
        <v>Up</v>
      </c>
      <c r="O993" s="16" t="str">
        <f>IF(N993="Up",IF(H993&lt;$BJ$12,"Up","Down"),IF(H993&lt;$BK$12,"Down","Up"))</f>
        <v>Up</v>
      </c>
      <c r="P993" s="17">
        <f>IF(O993="Up",INDEX($AP$5:$AP$1005,MATCH(I993,$AI$5:$AI$1005,0),1),INDEX($AQ$5:$AQ$1005,MATCH(J993,$AI$5:$AI$1005,0),1))</f>
        <v>1.0113491261622589</v>
      </c>
      <c r="Q993" s="19">
        <f>T992</f>
        <v>77809.615273714153</v>
      </c>
      <c r="R993" s="19">
        <f>INDEX(model!$S$5:$S$35,MATCH(G993,model!$Q$5:$Q$35,0),1)*model!$O$5</f>
        <v>0</v>
      </c>
      <c r="S993" s="19">
        <f>IF(RIGHT(B993,1)="C",T992*INDEX(model!$T$5:$T$35,MATCH(G993,model!$Q$5:$Q$35,0),1),0)</f>
        <v>0</v>
      </c>
      <c r="T993" s="19">
        <f>(Q993+R993-S993)*M993</f>
        <v>78451.834974576588</v>
      </c>
      <c r="U993" s="19">
        <f>X992</f>
        <v>182468.59175069886</v>
      </c>
      <c r="V993" s="19">
        <f>INDEX(model!$S$5:$S$35,MATCH(G993,model!$Q$5:$Q$35,0),1)*model!$O$6</f>
        <v>0</v>
      </c>
      <c r="W993" s="19">
        <f>IF(RIGHT(B993,1)="C",X992*INDEX(model!$T$5:$T$35,MATCH(G993,model!$Q$5:$Q$35,0),1),0)</f>
        <v>0</v>
      </c>
      <c r="X993" s="19">
        <f>(U993+V993-W993)*P993</f>
        <v>184539.45081912726</v>
      </c>
      <c r="Y993" s="19"/>
      <c r="Z993" s="36" t="str">
        <f>K993&amp;L993</f>
        <v>UpUp</v>
      </c>
      <c r="AA993" s="36" t="str">
        <f>N993&amp;O993</f>
        <v>UpUp</v>
      </c>
      <c r="AB993" s="19"/>
      <c r="AC993" s="19"/>
      <c r="AD993" s="19"/>
      <c r="AE993" s="19"/>
      <c r="AI993" s="18">
        <f>ROUND(AI992-0.001,3)</f>
        <v>1.2E-2</v>
      </c>
      <c r="AJ993" s="9">
        <f t="array" ref="AJ993">PERCENTILE(IF($BB$5:$BB$2729="Y",$AY$5:$AY$2729),$AI993)</f>
        <v>0.94037821506799235</v>
      </c>
      <c r="AK993" s="96">
        <v>1.0005817948092821</v>
      </c>
      <c r="AL993" s="96">
        <v>0.93797549851113715</v>
      </c>
      <c r="AM993" s="41" t="str">
        <f>IF(AI993&lt;$BJ$7,"Up","Down")</f>
        <v>Up</v>
      </c>
      <c r="AN993" s="41" t="str">
        <f>IF(AI993&lt;$BK$7,"Down","Up")</f>
        <v>Down</v>
      </c>
      <c r="AO993" s="9">
        <f t="array" ref="AO993">PERCENTILE(IF($BT$5:$BT$2729="Y",$BQ$5:$BQ$2729),$AI993)</f>
        <v>0.92079782406561805</v>
      </c>
      <c r="AP993" s="96">
        <v>1.0009474205519058</v>
      </c>
      <c r="AQ993" s="96">
        <v>0.91937546679692572</v>
      </c>
      <c r="AR993" s="41" t="str">
        <f>IF(AI993&lt;$BJ$12,"Up","Down")</f>
        <v>Up</v>
      </c>
      <c r="AS993" s="41" t="str">
        <f>IF(AI993&lt;$BK$12,"Down","Up")</f>
        <v>Down</v>
      </c>
      <c r="AU993" s="4" t="str">
        <f>IF(AZ993=AZ994,IF(AZ993&gt;AZ992,AZ993&amp;"_O",""),AZ993&amp;"_C")</f>
        <v/>
      </c>
      <c r="AV993" s="7" t="str">
        <f>IF(RIGHT(AU993,1)="C",AX993/INDEX($AX$5:$AX$2729,MATCH(AZ993&amp;"_O",$AU$5:$AU$2729,0),1),"")</f>
        <v/>
      </c>
      <c r="AW993" s="38">
        <v>32486</v>
      </c>
      <c r="AX993" s="37">
        <v>277.02999999999997</v>
      </c>
      <c r="AY993" s="7">
        <f>AX993/AX992</f>
        <v>1.0192045914425516</v>
      </c>
      <c r="AZ993" s="4">
        <f>YEAR(AW993)</f>
        <v>1988</v>
      </c>
      <c r="BA993" s="2" t="s">
        <v>6</v>
      </c>
      <c r="BB993" s="12" t="str">
        <f>INDEX($CD$5:$CD$10,MATCH(BA993,$CC$5:$CC$10,0),1)</f>
        <v/>
      </c>
      <c r="BC993" s="12" t="str">
        <f>IF(AND(BB993="Y",AY993&gt;1),"Y","")</f>
        <v/>
      </c>
      <c r="BD993" s="12" t="str">
        <f>IF(AND(BB993="Y",AY993&lt;1),"Y","")</f>
        <v/>
      </c>
      <c r="BE993" s="12" t="str">
        <f>IF(AY993&gt;1,IF(AY992&gt;1,"Y",""),"")</f>
        <v>Y</v>
      </c>
      <c r="BF993" s="12" t="str">
        <f>IF(AY993&lt;1,IF(AY992&lt;1,"Y",""),"")</f>
        <v/>
      </c>
      <c r="BG993" s="2"/>
      <c r="BH993" s="2"/>
      <c r="BI993" s="2"/>
      <c r="BJ993" s="2"/>
      <c r="BK993" s="2"/>
      <c r="BL993" s="2"/>
      <c r="BM993" s="4" t="str">
        <f>IF(BR993=BR994,IF(BR993&gt;BR992,BR993&amp;"_O",""),BR993&amp;"_C")</f>
        <v/>
      </c>
      <c r="BN993" s="7" t="str">
        <f>IF(RIGHT(BM993,1)="C",BP993/INDEX($BP$5:$BP$2729,MATCH(BR993&amp;"_O",$BM$5:$BM$2729,0),1),"")</f>
        <v/>
      </c>
      <c r="BO993" s="38">
        <v>32885</v>
      </c>
      <c r="BP993" s="3">
        <v>439.7</v>
      </c>
      <c r="BQ993" s="7">
        <f>BP993/BP992</f>
        <v>0.95962461807071153</v>
      </c>
      <c r="BR993" s="4">
        <f>YEAR(BO993)</f>
        <v>1990</v>
      </c>
      <c r="BS993" s="2" t="s">
        <v>7</v>
      </c>
      <c r="BT993" s="12" t="str">
        <f>INDEX($CD$5:$CD$10,MATCH(BS993,$CC$5:$CC$10,0),1)</f>
        <v>Y</v>
      </c>
      <c r="BU993" s="12" t="str">
        <f>IF(AND(BT993="Y",BQ993&gt;1),"Y","")</f>
        <v/>
      </c>
      <c r="BV993" s="12" t="str">
        <f>IF(AND(BT993="Y",BQ993&lt;1),"Y","")</f>
        <v>Y</v>
      </c>
      <c r="BW993" s="12" t="str">
        <f>IF(BQ993&gt;1,IF(BQ992&gt;1,"Y",""),"")</f>
        <v/>
      </c>
      <c r="BX993" s="12" t="str">
        <f>IF(BQ993&lt;1,IF(BQ992&lt;1,"Y",""),"")</f>
        <v/>
      </c>
      <c r="BY993" s="2"/>
      <c r="BZ993" s="2"/>
      <c r="CA993" s="2"/>
    </row>
    <row r="994" spans="2:79">
      <c r="B994" s="4" t="str">
        <f>IF(G994=G995,IF(G994&gt;G993,G994&amp;"_O",""),G994&amp;"_C")</f>
        <v/>
      </c>
      <c r="C994" s="14">
        <f ca="1">RANDBETWEEN(0,1000)/1000</f>
        <v>0.104</v>
      </c>
      <c r="D994" s="16">
        <f>D993+1</f>
        <v>990</v>
      </c>
      <c r="E994" s="10">
        <f>ROUNDDOWN(D994/52,0)+1</f>
        <v>20</v>
      </c>
      <c r="F994" s="15">
        <f>F993+7</f>
        <v>51550</v>
      </c>
      <c r="G994" s="4">
        <f>YEAR(F994)</f>
        <v>2041</v>
      </c>
      <c r="H994" s="33">
        <v>0.20899999999999999</v>
      </c>
      <c r="I994" s="33">
        <v>4.3999999999999997E-2</v>
      </c>
      <c r="J994" s="33">
        <v>0.36099999999999999</v>
      </c>
      <c r="K994" s="16" t="str">
        <f>IF(M993&gt;1,"Up","Down")</f>
        <v>Up</v>
      </c>
      <c r="L994" s="16" t="str">
        <f>IF(K994="Up",IF(H994&lt;$BJ$7,"Up","Down"),IF(H994&lt;$BK$7,"Down","Up"))</f>
        <v>Up</v>
      </c>
      <c r="M994" s="17">
        <f>IF(L994="Up",INDEX($AK$5:$AK$1005,MATCH(I994,$AI$5:$AI$1005,0),1),INDEX($AL$5:$AL$1005,MATCH(J994,$AI$5:$AI$1005,0),1))</f>
        <v>1.0009269455682923</v>
      </c>
      <c r="N994" s="16" t="str">
        <f>IF(P993&gt;1,"Up","Down")</f>
        <v>Up</v>
      </c>
      <c r="O994" s="16" t="str">
        <f>IF(N994="Up",IF(H994&lt;$BJ$12,"Up","Down"),IF(H994&lt;$BK$12,"Down","Up"))</f>
        <v>Up</v>
      </c>
      <c r="P994" s="17">
        <f>IF(O994="Up",INDEX($AP$5:$AP$1005,MATCH(I994,$AI$5:$AI$1005,0),1),INDEX($AQ$5:$AQ$1005,MATCH(J994,$AI$5:$AI$1005,0),1))</f>
        <v>1.0015874627482846</v>
      </c>
      <c r="Q994" s="19">
        <f>T993</f>
        <v>78451.834974576588</v>
      </c>
      <c r="R994" s="19">
        <f>INDEX(model!$S$5:$S$35,MATCH(G994,model!$Q$5:$Q$35,0),1)*model!$O$5</f>
        <v>0</v>
      </c>
      <c r="S994" s="19">
        <f>IF(RIGHT(B994,1)="C",T993*INDEX(model!$T$5:$T$35,MATCH(G994,model!$Q$5:$Q$35,0),1),0)</f>
        <v>0</v>
      </c>
      <c r="T994" s="19">
        <f>(Q994+R994-S994)*M994</f>
        <v>78524.555555330677</v>
      </c>
      <c r="U994" s="19">
        <f>X993</f>
        <v>184539.45081912726</v>
      </c>
      <c r="V994" s="19">
        <f>INDEX(model!$S$5:$S$35,MATCH(G994,model!$Q$5:$Q$35,0),1)*model!$O$6</f>
        <v>0</v>
      </c>
      <c r="W994" s="19">
        <f>IF(RIGHT(B994,1)="C",X993*INDEX(model!$T$5:$T$35,MATCH(G994,model!$Q$5:$Q$35,0),1),0)</f>
        <v>0</v>
      </c>
      <c r="X994" s="19">
        <f>(U994+V994-W994)*P994</f>
        <v>184832.40032289151</v>
      </c>
      <c r="Y994" s="19"/>
      <c r="Z994" s="36" t="str">
        <f>K994&amp;L994</f>
        <v>UpUp</v>
      </c>
      <c r="AA994" s="36" t="str">
        <f>N994&amp;O994</f>
        <v>UpUp</v>
      </c>
      <c r="AB994" s="19"/>
      <c r="AC994" s="19"/>
      <c r="AD994" s="19"/>
      <c r="AE994" s="19"/>
      <c r="AI994" s="18">
        <f>ROUND(AI993-0.001,3)</f>
        <v>1.0999999999999999E-2</v>
      </c>
      <c r="AJ994" s="9">
        <f t="array" ref="AJ994">PERCENTILE(IF($BB$5:$BB$2729="Y",$AY$5:$AY$2729),$AI994)</f>
        <v>0.93910818461596479</v>
      </c>
      <c r="AK994" s="96">
        <v>1.0005817948092821</v>
      </c>
      <c r="AL994" s="96">
        <v>0.93797549851113715</v>
      </c>
      <c r="AM994" s="41" t="str">
        <f>IF(AI994&lt;$BJ$7,"Up","Down")</f>
        <v>Up</v>
      </c>
      <c r="AN994" s="41" t="str">
        <f>IF(AI994&lt;$BK$7,"Down","Up")</f>
        <v>Down</v>
      </c>
      <c r="AO994" s="9">
        <f t="array" ref="AO994">PERCENTILE(IF($BT$5:$BT$2729="Y",$BQ$5:$BQ$2729),$AI994)</f>
        <v>0.91953041208084896</v>
      </c>
      <c r="AP994" s="96">
        <v>1.0009474205519058</v>
      </c>
      <c r="AQ994" s="96">
        <v>0.91937546679692572</v>
      </c>
      <c r="AR994" s="41" t="str">
        <f>IF(AI994&lt;$BJ$12,"Up","Down")</f>
        <v>Up</v>
      </c>
      <c r="AS994" s="41" t="str">
        <f>IF(AI994&lt;$BK$12,"Down","Up")</f>
        <v>Down</v>
      </c>
      <c r="AU994" s="4" t="str">
        <f>IF(AZ994=AZ995,IF(AZ994&gt;AZ993,AZ994&amp;"_O",""),AZ994&amp;"_C")</f>
        <v/>
      </c>
      <c r="AV994" s="7" t="str">
        <f>IF(RIGHT(AU994,1)="C",AX994/INDEX($AX$5:$AX$2729,MATCH(AZ994&amp;"_O",$AU$5:$AU$2729,0),1),"")</f>
        <v/>
      </c>
      <c r="AW994" s="38">
        <v>32493</v>
      </c>
      <c r="AX994" s="37">
        <v>276.29000000000002</v>
      </c>
      <c r="AY994" s="7">
        <f>AX994/AX993</f>
        <v>0.99732880915424338</v>
      </c>
      <c r="AZ994" s="4">
        <f>YEAR(AW994)</f>
        <v>1988</v>
      </c>
      <c r="BA994" s="2" t="s">
        <v>6</v>
      </c>
      <c r="BB994" s="12" t="str">
        <f>INDEX($CD$5:$CD$10,MATCH(BA994,$CC$5:$CC$10,0),1)</f>
        <v/>
      </c>
      <c r="BC994" s="12" t="str">
        <f>IF(AND(BB994="Y",AY994&gt;1),"Y","")</f>
        <v/>
      </c>
      <c r="BD994" s="12" t="str">
        <f>IF(AND(BB994="Y",AY994&lt;1),"Y","")</f>
        <v/>
      </c>
      <c r="BE994" s="12" t="str">
        <f>IF(AY994&gt;1,IF(AY993&gt;1,"Y",""),"")</f>
        <v/>
      </c>
      <c r="BF994" s="12" t="str">
        <f>IF(AY994&lt;1,IF(AY993&lt;1,"Y",""),"")</f>
        <v/>
      </c>
      <c r="BG994" s="2"/>
      <c r="BH994" s="2"/>
      <c r="BI994" s="2"/>
      <c r="BJ994" s="2"/>
      <c r="BK994" s="2"/>
      <c r="BL994" s="2"/>
      <c r="BM994" s="4" t="str">
        <f>IF(BR994=BR995,IF(BR994&gt;BR993,BR994&amp;"_O",""),BR994&amp;"_C")</f>
        <v/>
      </c>
      <c r="BN994" s="7" t="str">
        <f>IF(RIGHT(BM994,1)="C",BP994/INDEX($BP$5:$BP$2729,MATCH(BR994&amp;"_O",$BM$5:$BM$2729,0),1),"")</f>
        <v/>
      </c>
      <c r="BO994" s="38">
        <v>32892</v>
      </c>
      <c r="BP994" s="3">
        <v>440.9</v>
      </c>
      <c r="BQ994" s="7">
        <f>BP994/BP993</f>
        <v>1.0027291335001136</v>
      </c>
      <c r="BR994" s="4">
        <f>YEAR(BO994)</f>
        <v>1990</v>
      </c>
      <c r="BS994" s="2" t="s">
        <v>7</v>
      </c>
      <c r="BT994" s="12" t="str">
        <f>INDEX($CD$5:$CD$10,MATCH(BS994,$CC$5:$CC$10,0),1)</f>
        <v>Y</v>
      </c>
      <c r="BU994" s="12" t="str">
        <f>IF(AND(BT994="Y",BQ994&gt;1),"Y","")</f>
        <v>Y</v>
      </c>
      <c r="BV994" s="12" t="str">
        <f>IF(AND(BT994="Y",BQ994&lt;1),"Y","")</f>
        <v/>
      </c>
      <c r="BW994" s="12" t="str">
        <f>IF(BQ994&gt;1,IF(BQ993&gt;1,"Y",""),"")</f>
        <v/>
      </c>
      <c r="BX994" s="12" t="str">
        <f>IF(BQ994&lt;1,IF(BQ993&lt;1,"Y",""),"")</f>
        <v/>
      </c>
      <c r="BY994" s="2"/>
      <c r="BZ994" s="2"/>
      <c r="CA994" s="2"/>
    </row>
    <row r="995" spans="2:79">
      <c r="B995" s="4" t="str">
        <f>IF(G995=G996,IF(G995&gt;G994,G995&amp;"_O",""),G995&amp;"_C")</f>
        <v/>
      </c>
      <c r="C995" s="14">
        <f ca="1">RANDBETWEEN(0,1000)/1000</f>
        <v>0</v>
      </c>
      <c r="D995" s="16">
        <f>D994+1</f>
        <v>991</v>
      </c>
      <c r="E995" s="10">
        <f>ROUNDDOWN(D995/52,0)+1</f>
        <v>20</v>
      </c>
      <c r="F995" s="15">
        <f>F994+7</f>
        <v>51557</v>
      </c>
      <c r="G995" s="4">
        <f>YEAR(F995)</f>
        <v>2041</v>
      </c>
      <c r="H995" s="33">
        <v>0.78300000000000003</v>
      </c>
      <c r="I995" s="33">
        <v>0.83799999999999997</v>
      </c>
      <c r="J995" s="33">
        <v>5.0000000000000001E-3</v>
      </c>
      <c r="K995" s="16" t="str">
        <f>IF(M994&gt;1,"Up","Down")</f>
        <v>Up</v>
      </c>
      <c r="L995" s="16" t="str">
        <f>IF(K995="Up",IF(H995&lt;$BJ$7,"Up","Down"),IF(H995&lt;$BK$7,"Down","Up"))</f>
        <v>Down</v>
      </c>
      <c r="M995" s="17">
        <f>IF(L995="Up",INDEX($AK$5:$AK$1005,MATCH(I995,$AI$5:$AI$1005,0),1),INDEX($AL$5:$AL$1005,MATCH(J995,$AI$5:$AI$1005,0),1))</f>
        <v>0.93797549851113715</v>
      </c>
      <c r="N995" s="16" t="str">
        <f>IF(P994&gt;1,"Up","Down")</f>
        <v>Up</v>
      </c>
      <c r="O995" s="16" t="str">
        <f>IF(N995="Up",IF(H995&lt;$BJ$12,"Up","Down"),IF(H995&lt;$BK$12,"Down","Up"))</f>
        <v>Down</v>
      </c>
      <c r="P995" s="17">
        <f>IF(O995="Up",INDEX($AP$5:$AP$1005,MATCH(I995,$AI$5:$AI$1005,0),1),INDEX($AQ$5:$AQ$1005,MATCH(J995,$AI$5:$AI$1005,0),1))</f>
        <v>0.91937546679692572</v>
      </c>
      <c r="Q995" s="19">
        <f>T994</f>
        <v>78524.555555330677</v>
      </c>
      <c r="R995" s="19">
        <f>INDEX(model!$S$5:$S$35,MATCH(G995,model!$Q$5:$Q$35,0),1)*model!$O$5</f>
        <v>0</v>
      </c>
      <c r="S995" s="19">
        <f>IF(RIGHT(B995,1)="C",T994*INDEX(model!$T$5:$T$35,MATCH(G995,model!$Q$5:$Q$35,0),1),0)</f>
        <v>0</v>
      </c>
      <c r="T995" s="19">
        <f>(Q995+R995-S995)*M995</f>
        <v>73654.109142376779</v>
      </c>
      <c r="U995" s="19">
        <f>X994</f>
        <v>184832.40032289151</v>
      </c>
      <c r="V995" s="19">
        <f>INDEX(model!$S$5:$S$35,MATCH(G995,model!$Q$5:$Q$35,0),1)*model!$O$6</f>
        <v>0</v>
      </c>
      <c r="W995" s="19">
        <f>IF(RIGHT(B995,1)="C",X994*INDEX(model!$T$5:$T$35,MATCH(G995,model!$Q$5:$Q$35,0),1),0)</f>
        <v>0</v>
      </c>
      <c r="X995" s="19">
        <f>(U995+V995-W995)*P995</f>
        <v>169930.37432605462</v>
      </c>
      <c r="Y995" s="19"/>
      <c r="Z995" s="36" t="str">
        <f>K995&amp;L995</f>
        <v>UpDown</v>
      </c>
      <c r="AA995" s="36" t="str">
        <f>N995&amp;O995</f>
        <v>UpDown</v>
      </c>
      <c r="AB995" s="19"/>
      <c r="AC995" s="19"/>
      <c r="AD995" s="19"/>
      <c r="AE995" s="19"/>
      <c r="AI995" s="18">
        <f>ROUND(AI994-0.001,3)</f>
        <v>0.01</v>
      </c>
      <c r="AJ995" s="9">
        <f t="array" ref="AJ995">PERCENTILE(IF($BB$5:$BB$2729="Y",$AY$5:$AY$2729),$AI995)</f>
        <v>0.9356346790825143</v>
      </c>
      <c r="AK995" s="96">
        <v>1.0005817948092821</v>
      </c>
      <c r="AL995" s="96">
        <v>0.93797549851113715</v>
      </c>
      <c r="AM995" s="41" t="str">
        <f>IF(AI995&lt;$BJ$7,"Up","Down")</f>
        <v>Up</v>
      </c>
      <c r="AN995" s="41" t="str">
        <f>IF(AI995&lt;$BK$7,"Down","Up")</f>
        <v>Down</v>
      </c>
      <c r="AO995" s="9">
        <f t="array" ref="AO995">PERCENTILE(IF($BT$5:$BT$2729="Y",$BQ$5:$BQ$2729),$AI995)</f>
        <v>0.9181598812902122</v>
      </c>
      <c r="AP995" s="96">
        <v>1.0009474205519058</v>
      </c>
      <c r="AQ995" s="96">
        <v>0.91937546679692572</v>
      </c>
      <c r="AR995" s="41" t="str">
        <f>IF(AI995&lt;$BJ$12,"Up","Down")</f>
        <v>Up</v>
      </c>
      <c r="AS995" s="41" t="str">
        <f>IF(AI995&lt;$BK$12,"Down","Up")</f>
        <v>Down</v>
      </c>
      <c r="AU995" s="4" t="str">
        <f>IF(AZ995=AZ996,IF(AZ995&gt;AZ994,AZ995&amp;"_O",""),AZ995&amp;"_C")</f>
        <v/>
      </c>
      <c r="AV995" s="7" t="str">
        <f>IF(RIGHT(AU995,1)="C",AX995/INDEX($AX$5:$AX$2729,MATCH(AZ995&amp;"_O",$AU$5:$AU$2729,0),1),"")</f>
        <v/>
      </c>
      <c r="AW995" s="38">
        <v>32500</v>
      </c>
      <c r="AX995" s="37">
        <v>277.87</v>
      </c>
      <c r="AY995" s="7">
        <f>AX995/AX994</f>
        <v>1.0057186289767996</v>
      </c>
      <c r="AZ995" s="4">
        <f>YEAR(AW995)</f>
        <v>1988</v>
      </c>
      <c r="BA995" s="2" t="s">
        <v>6</v>
      </c>
      <c r="BB995" s="12" t="str">
        <f>INDEX($CD$5:$CD$10,MATCH(BA995,$CC$5:$CC$10,0),1)</f>
        <v/>
      </c>
      <c r="BC995" s="12" t="str">
        <f>IF(AND(BB995="Y",AY995&gt;1),"Y","")</f>
        <v/>
      </c>
      <c r="BD995" s="12" t="str">
        <f>IF(AND(BB995="Y",AY995&lt;1),"Y","")</f>
        <v/>
      </c>
      <c r="BE995" s="12" t="str">
        <f>IF(AY995&gt;1,IF(AY994&gt;1,"Y",""),"")</f>
        <v/>
      </c>
      <c r="BF995" s="12" t="str">
        <f>IF(AY995&lt;1,IF(AY994&lt;1,"Y",""),"")</f>
        <v/>
      </c>
      <c r="BG995" s="2"/>
      <c r="BH995" s="2"/>
      <c r="BI995" s="2"/>
      <c r="BJ995" s="2"/>
      <c r="BK995" s="2"/>
      <c r="BL995" s="2"/>
      <c r="BM995" s="4" t="str">
        <f>IF(BR995=BR996,IF(BR995&gt;BR994,BR995&amp;"_O",""),BR995&amp;"_C")</f>
        <v/>
      </c>
      <c r="BN995" s="7" t="str">
        <f>IF(RIGHT(BM995,1)="C",BP995/INDEX($BP$5:$BP$2729,MATCH(BR995&amp;"_O",$BM$5:$BM$2729,0),1),"")</f>
        <v/>
      </c>
      <c r="BO995" s="38">
        <v>32899</v>
      </c>
      <c r="BP995" s="3">
        <v>421.3</v>
      </c>
      <c r="BQ995" s="7">
        <f>BP995/BP994</f>
        <v>0.95554547516443644</v>
      </c>
      <c r="BR995" s="4">
        <f>YEAR(BO995)</f>
        <v>1990</v>
      </c>
      <c r="BS995" s="2" t="s">
        <v>7</v>
      </c>
      <c r="BT995" s="12" t="str">
        <f>INDEX($CD$5:$CD$10,MATCH(BS995,$CC$5:$CC$10,0),1)</f>
        <v>Y</v>
      </c>
      <c r="BU995" s="12" t="str">
        <f>IF(AND(BT995="Y",BQ995&gt;1),"Y","")</f>
        <v/>
      </c>
      <c r="BV995" s="12" t="str">
        <f>IF(AND(BT995="Y",BQ995&lt;1),"Y","")</f>
        <v>Y</v>
      </c>
      <c r="BW995" s="12" t="str">
        <f>IF(BQ995&gt;1,IF(BQ994&gt;1,"Y",""),"")</f>
        <v/>
      </c>
      <c r="BX995" s="12" t="str">
        <f>IF(BQ995&lt;1,IF(BQ994&lt;1,"Y",""),"")</f>
        <v/>
      </c>
      <c r="BY995" s="2"/>
      <c r="BZ995" s="2"/>
      <c r="CA995" s="2"/>
    </row>
    <row r="996" spans="2:79">
      <c r="B996" s="4" t="str">
        <f>IF(G996=G997,IF(G996&gt;G995,G996&amp;"_O",""),G996&amp;"_C")</f>
        <v/>
      </c>
      <c r="C996" s="14">
        <f ca="1">RANDBETWEEN(0,1000)/1000</f>
        <v>0.50700000000000001</v>
      </c>
      <c r="D996" s="16">
        <f>D995+1</f>
        <v>992</v>
      </c>
      <c r="E996" s="10">
        <f>ROUNDDOWN(D996/52,0)+1</f>
        <v>20</v>
      </c>
      <c r="F996" s="15">
        <f>F995+7</f>
        <v>51564</v>
      </c>
      <c r="G996" s="4">
        <f>YEAR(F996)</f>
        <v>2041</v>
      </c>
      <c r="H996" s="33">
        <v>0.503</v>
      </c>
      <c r="I996" s="33">
        <v>0.47</v>
      </c>
      <c r="J996" s="33">
        <v>0.05</v>
      </c>
      <c r="K996" s="16" t="str">
        <f>IF(M995&gt;1,"Up","Down")</f>
        <v>Down</v>
      </c>
      <c r="L996" s="16" t="str">
        <f>IF(K996="Up",IF(H996&lt;$BJ$7,"Up","Down"),IF(H996&lt;$BK$7,"Down","Up"))</f>
        <v>Up</v>
      </c>
      <c r="M996" s="17">
        <f>IF(L996="Up",INDEX($AK$5:$AK$1005,MATCH(I996,$AI$5:$AI$1005,0),1),INDEX($AL$5:$AL$1005,MATCH(J996,$AI$5:$AI$1005,0),1))</f>
        <v>1.0116109977744163</v>
      </c>
      <c r="N996" s="16" t="str">
        <f>IF(P995&gt;1,"Up","Down")</f>
        <v>Down</v>
      </c>
      <c r="O996" s="16" t="str">
        <f>IF(N996="Up",IF(H996&lt;$BJ$12,"Up","Down"),IF(H996&lt;$BK$12,"Down","Up"))</f>
        <v>Up</v>
      </c>
      <c r="P996" s="17">
        <f>IF(O996="Up",INDEX($AP$5:$AP$1005,MATCH(I996,$AI$5:$AI$1005,0),1),INDEX($AQ$5:$AQ$1005,MATCH(J996,$AI$5:$AI$1005,0),1))</f>
        <v>1.016109689847577</v>
      </c>
      <c r="Q996" s="19">
        <f>T995</f>
        <v>73654.109142376779</v>
      </c>
      <c r="R996" s="19">
        <f>INDEX(model!$S$5:$S$35,MATCH(G996,model!$Q$5:$Q$35,0),1)*model!$O$5</f>
        <v>0</v>
      </c>
      <c r="S996" s="19">
        <f>IF(RIGHT(B996,1)="C",T995*INDEX(model!$T$5:$T$35,MATCH(G996,model!$Q$5:$Q$35,0),1),0)</f>
        <v>0</v>
      </c>
      <c r="T996" s="19">
        <f>(Q996+R996-S996)*M996</f>
        <v>74509.306839705532</v>
      </c>
      <c r="U996" s="19">
        <f>X995</f>
        <v>169930.37432605462</v>
      </c>
      <c r="V996" s="19">
        <f>INDEX(model!$S$5:$S$35,MATCH(G996,model!$Q$5:$Q$35,0),1)*model!$O$6</f>
        <v>0</v>
      </c>
      <c r="W996" s="19">
        <f>IF(RIGHT(B996,1)="C",X995*INDEX(model!$T$5:$T$35,MATCH(G996,model!$Q$5:$Q$35,0),1),0)</f>
        <v>0</v>
      </c>
      <c r="X996" s="19">
        <f>(U996+V996-W996)*P996</f>
        <v>172667.89995213001</v>
      </c>
      <c r="Y996" s="19"/>
      <c r="Z996" s="36" t="str">
        <f>K996&amp;L996</f>
        <v>DownUp</v>
      </c>
      <c r="AA996" s="36" t="str">
        <f>N996&amp;O996</f>
        <v>DownUp</v>
      </c>
      <c r="AB996" s="19"/>
      <c r="AC996" s="19"/>
      <c r="AD996" s="19"/>
      <c r="AE996" s="19"/>
      <c r="AI996" s="18">
        <f>ROUND(AI995-0.001,3)</f>
        <v>8.9999999999999993E-3</v>
      </c>
      <c r="AJ996" s="9">
        <f t="array" ref="AJ996">PERCENTILE(IF($BB$5:$BB$2729="Y",$AY$5:$AY$2729),$AI996)</f>
        <v>0.93290215768565832</v>
      </c>
      <c r="AK996" s="96">
        <v>1.0005817948092821</v>
      </c>
      <c r="AL996" s="96">
        <v>0.93797549851113715</v>
      </c>
      <c r="AM996" s="41" t="str">
        <f>IF(AI996&lt;$BJ$7,"Up","Down")</f>
        <v>Up</v>
      </c>
      <c r="AN996" s="41" t="str">
        <f>IF(AI996&lt;$BK$7,"Down","Up")</f>
        <v>Down</v>
      </c>
      <c r="AO996" s="9">
        <f t="array" ref="AO996">PERCENTILE(IF($BT$5:$BT$2729="Y",$BQ$5:$BQ$2729),$AI996)</f>
        <v>0.91652092182984835</v>
      </c>
      <c r="AP996" s="96">
        <v>1.0009474205519058</v>
      </c>
      <c r="AQ996" s="96">
        <v>0.91937546679692572</v>
      </c>
      <c r="AR996" s="41" t="str">
        <f>IF(AI996&lt;$BJ$12,"Up","Down")</f>
        <v>Up</v>
      </c>
      <c r="AS996" s="41" t="str">
        <f>IF(AI996&lt;$BK$12,"Down","Up")</f>
        <v>Down</v>
      </c>
      <c r="AU996" s="4" t="str">
        <f>IF(AZ996=AZ997,IF(AZ996&gt;AZ995,AZ996&amp;"_O",""),AZ996&amp;"_C")</f>
        <v>1988_C</v>
      </c>
      <c r="AV996" s="7">
        <f>IF(RIGHT(AU996,1)="C",AX996/INDEX($AX$5:$AX$2729,MATCH(AZ996&amp;"_O",$AU$5:$AU$2729,0),1),"")</f>
        <v>1.1410024650780608</v>
      </c>
      <c r="AW996" s="38">
        <v>32507</v>
      </c>
      <c r="AX996" s="37">
        <v>277.72000000000003</v>
      </c>
      <c r="AY996" s="7">
        <f>AX996/AX995</f>
        <v>0.9994601792204989</v>
      </c>
      <c r="AZ996" s="4">
        <f>YEAR(AW996)</f>
        <v>1988</v>
      </c>
      <c r="BA996" s="2" t="s">
        <v>6</v>
      </c>
      <c r="BB996" s="12" t="str">
        <f>INDEX($CD$5:$CD$10,MATCH(BA996,$CC$5:$CC$10,0),1)</f>
        <v/>
      </c>
      <c r="BC996" s="12" t="str">
        <f>IF(AND(BB996="Y",AY996&gt;1),"Y","")</f>
        <v/>
      </c>
      <c r="BD996" s="12" t="str">
        <f>IF(AND(BB996="Y",AY996&lt;1),"Y","")</f>
        <v/>
      </c>
      <c r="BE996" s="12" t="str">
        <f>IF(AY996&gt;1,IF(AY995&gt;1,"Y",""),"")</f>
        <v/>
      </c>
      <c r="BF996" s="12" t="str">
        <f>IF(AY996&lt;1,IF(AY995&lt;1,"Y",""),"")</f>
        <v/>
      </c>
      <c r="BG996" s="2"/>
      <c r="BH996" s="2"/>
      <c r="BI996" s="2"/>
      <c r="BJ996" s="2"/>
      <c r="BK996" s="2"/>
      <c r="BL996" s="2"/>
      <c r="BM996" s="4" t="str">
        <f>IF(BR996=BR997,IF(BR996&gt;BR995,BR996&amp;"_O",""),BR996&amp;"_C")</f>
        <v/>
      </c>
      <c r="BN996" s="7" t="str">
        <f>IF(RIGHT(BM996,1)="C",BP996/INDEX($BP$5:$BP$2729,MATCH(BR996&amp;"_O",$BM$5:$BM$2729,0),1),"")</f>
        <v/>
      </c>
      <c r="BO996" s="38">
        <v>32906</v>
      </c>
      <c r="BP996" s="3">
        <v>422.2</v>
      </c>
      <c r="BQ996" s="7">
        <f>BP996/BP995</f>
        <v>1.0021362449560882</v>
      </c>
      <c r="BR996" s="4">
        <f>YEAR(BO996)</f>
        <v>1990</v>
      </c>
      <c r="BS996" s="2" t="s">
        <v>7</v>
      </c>
      <c r="BT996" s="12" t="str">
        <f>INDEX($CD$5:$CD$10,MATCH(BS996,$CC$5:$CC$10,0),1)</f>
        <v>Y</v>
      </c>
      <c r="BU996" s="12" t="str">
        <f>IF(AND(BT996="Y",BQ996&gt;1),"Y","")</f>
        <v>Y</v>
      </c>
      <c r="BV996" s="12" t="str">
        <f>IF(AND(BT996="Y",BQ996&lt;1),"Y","")</f>
        <v/>
      </c>
      <c r="BW996" s="12" t="str">
        <f>IF(BQ996&gt;1,IF(BQ995&gt;1,"Y",""),"")</f>
        <v/>
      </c>
      <c r="BX996" s="12" t="str">
        <f>IF(BQ996&lt;1,IF(BQ995&lt;1,"Y",""),"")</f>
        <v/>
      </c>
      <c r="BY996" s="2"/>
      <c r="BZ996" s="2"/>
      <c r="CA996" s="2"/>
    </row>
    <row r="997" spans="2:79">
      <c r="B997" s="4" t="str">
        <f>IF(G997=G998,IF(G997&gt;G996,G997&amp;"_O",""),G997&amp;"_C")</f>
        <v/>
      </c>
      <c r="C997" s="14">
        <f ca="1">RANDBETWEEN(0,1000)/1000</f>
        <v>0.27600000000000002</v>
      </c>
      <c r="D997" s="16">
        <f>D996+1</f>
        <v>993</v>
      </c>
      <c r="E997" s="10">
        <f>ROUNDDOWN(D997/52,0)+1</f>
        <v>20</v>
      </c>
      <c r="F997" s="15">
        <f>F996+7</f>
        <v>51571</v>
      </c>
      <c r="G997" s="4">
        <f>YEAR(F997)</f>
        <v>2041</v>
      </c>
      <c r="H997" s="33">
        <v>8.4000000000000005E-2</v>
      </c>
      <c r="I997" s="33">
        <v>0.76</v>
      </c>
      <c r="J997" s="33">
        <v>0.22800000000000001</v>
      </c>
      <c r="K997" s="16" t="str">
        <f>IF(M996&gt;1,"Up","Down")</f>
        <v>Up</v>
      </c>
      <c r="L997" s="16" t="str">
        <f>IF(K997="Up",IF(H997&lt;$BJ$7,"Up","Down"),IF(H997&lt;$BK$7,"Down","Up"))</f>
        <v>Up</v>
      </c>
      <c r="M997" s="17">
        <f>IF(L997="Up",INDEX($AK$5:$AK$1005,MATCH(I997,$AI$5:$AI$1005,0),1),INDEX($AL$5:$AL$1005,MATCH(J997,$AI$5:$AI$1005,0),1))</f>
        <v>1.0216998364317806</v>
      </c>
      <c r="N997" s="16" t="str">
        <f>IF(P996&gt;1,"Up","Down")</f>
        <v>Up</v>
      </c>
      <c r="O997" s="16" t="str">
        <f>IF(N997="Up",IF(H997&lt;$BJ$12,"Up","Down"),IF(H997&lt;$BK$12,"Down","Up"))</f>
        <v>Up</v>
      </c>
      <c r="P997" s="17">
        <f>IF(O997="Up",INDEX($AP$5:$AP$1005,MATCH(I997,$AI$5:$AI$1005,0),1),INDEX($AQ$5:$AQ$1005,MATCH(J997,$AI$5:$AI$1005,0),1))</f>
        <v>1.0295703871970459</v>
      </c>
      <c r="Q997" s="19">
        <f>T996</f>
        <v>74509.306839705532</v>
      </c>
      <c r="R997" s="19">
        <f>INDEX(model!$S$5:$S$35,MATCH(G997,model!$Q$5:$Q$35,0),1)*model!$O$5</f>
        <v>0</v>
      </c>
      <c r="S997" s="19">
        <f>IF(RIGHT(B997,1)="C",T996*INDEX(model!$T$5:$T$35,MATCH(G997,model!$Q$5:$Q$35,0),1),0)</f>
        <v>0</v>
      </c>
      <c r="T997" s="19">
        <f>(Q997+R997-S997)*M997</f>
        <v>76126.146610772499</v>
      </c>
      <c r="U997" s="19">
        <f>X996</f>
        <v>172667.89995213001</v>
      </c>
      <c r="V997" s="19">
        <f>INDEX(model!$S$5:$S$35,MATCH(G997,model!$Q$5:$Q$35,0),1)*model!$O$6</f>
        <v>0</v>
      </c>
      <c r="W997" s="19">
        <f>IF(RIGHT(B997,1)="C",X996*INDEX(model!$T$5:$T$35,MATCH(G997,model!$Q$5:$Q$35,0),1),0)</f>
        <v>0</v>
      </c>
      <c r="X997" s="19">
        <f>(U997+V997-W997)*P997</f>
        <v>177773.75661021526</v>
      </c>
      <c r="Y997" s="19"/>
      <c r="Z997" s="36" t="str">
        <f>K997&amp;L997</f>
        <v>UpUp</v>
      </c>
      <c r="AA997" s="36" t="str">
        <f>N997&amp;O997</f>
        <v>UpUp</v>
      </c>
      <c r="AB997" s="19"/>
      <c r="AC997" s="19"/>
      <c r="AD997" s="19"/>
      <c r="AE997" s="19"/>
      <c r="AI997" s="18">
        <f>ROUND(AI996-0.001,3)</f>
        <v>8.0000000000000002E-3</v>
      </c>
      <c r="AJ997" s="9">
        <f t="array" ref="AJ997">PERCENTILE(IF($BB$5:$BB$2729="Y",$AY$5:$AY$2729),$AI997)</f>
        <v>0.93186445481188385</v>
      </c>
      <c r="AK997" s="96">
        <v>1.0005817948092821</v>
      </c>
      <c r="AL997" s="96">
        <v>0.93797549851113715</v>
      </c>
      <c r="AM997" s="41" t="str">
        <f>IF(AI997&lt;$BJ$7,"Up","Down")</f>
        <v>Up</v>
      </c>
      <c r="AN997" s="41" t="str">
        <f>IF(AI997&lt;$BK$7,"Down","Up")</f>
        <v>Down</v>
      </c>
      <c r="AO997" s="9">
        <f t="array" ref="AO997">PERCENTILE(IF($BT$5:$BT$2729="Y",$BQ$5:$BQ$2729),$AI997)</f>
        <v>0.91535839268099184</v>
      </c>
      <c r="AP997" s="96">
        <v>1.0009474205519058</v>
      </c>
      <c r="AQ997" s="96">
        <v>0.91937546679692572</v>
      </c>
      <c r="AR997" s="41" t="str">
        <f>IF(AI997&lt;$BJ$12,"Up","Down")</f>
        <v>Up</v>
      </c>
      <c r="AS997" s="41" t="str">
        <f>IF(AI997&lt;$BK$12,"Down","Up")</f>
        <v>Down</v>
      </c>
      <c r="AU997" s="4" t="str">
        <f>IF(AZ997=AZ998,IF(AZ997&gt;AZ996,AZ997&amp;"_O",""),AZ997&amp;"_C")</f>
        <v>1989_O</v>
      </c>
      <c r="AV997" s="7" t="str">
        <f>IF(RIGHT(AU997,1)="C",AX997/INDEX($AX$5:$AX$2729,MATCH(AZ997&amp;"_O",$AU$5:$AU$2729,0),1),"")</f>
        <v/>
      </c>
      <c r="AW997" s="38">
        <v>32514</v>
      </c>
      <c r="AX997" s="37">
        <v>280.67</v>
      </c>
      <c r="AY997" s="7">
        <f>AX997/AX996</f>
        <v>1.0106222094195592</v>
      </c>
      <c r="AZ997" s="4">
        <f>YEAR(AW997)</f>
        <v>1989</v>
      </c>
      <c r="BA997" s="2" t="s">
        <v>6</v>
      </c>
      <c r="BB997" s="12" t="str">
        <f>INDEX($CD$5:$CD$10,MATCH(BA997,$CC$5:$CC$10,0),1)</f>
        <v/>
      </c>
      <c r="BC997" s="12" t="str">
        <f>IF(AND(BB997="Y",AY997&gt;1),"Y","")</f>
        <v/>
      </c>
      <c r="BD997" s="12" t="str">
        <f>IF(AND(BB997="Y",AY997&lt;1),"Y","")</f>
        <v/>
      </c>
      <c r="BE997" s="12" t="str">
        <f>IF(AY997&gt;1,IF(AY996&gt;1,"Y",""),"")</f>
        <v/>
      </c>
      <c r="BF997" s="12" t="str">
        <f>IF(AY997&lt;1,IF(AY996&lt;1,"Y",""),"")</f>
        <v/>
      </c>
      <c r="BG997" s="2"/>
      <c r="BH997" s="2"/>
      <c r="BI997" s="2"/>
      <c r="BJ997" s="2"/>
      <c r="BK997" s="2"/>
      <c r="BL997" s="2"/>
      <c r="BM997" s="4" t="str">
        <f>IF(BR997=BR998,IF(BR997&gt;BR996,BR997&amp;"_O",""),BR997&amp;"_C")</f>
        <v/>
      </c>
      <c r="BN997" s="7" t="str">
        <f>IF(RIGHT(BM997,1)="C",BP997/INDEX($BP$5:$BP$2729,MATCH(BR997&amp;"_O",$BM$5:$BM$2729,0),1),"")</f>
        <v/>
      </c>
      <c r="BO997" s="38">
        <v>32913</v>
      </c>
      <c r="BP997" s="3">
        <v>428.8</v>
      </c>
      <c r="BQ997" s="7">
        <f>BP997/BP996</f>
        <v>1.0156324017053531</v>
      </c>
      <c r="BR997" s="4">
        <f>YEAR(BO997)</f>
        <v>1990</v>
      </c>
      <c r="BS997" s="2" t="s">
        <v>7</v>
      </c>
      <c r="BT997" s="12" t="str">
        <f>INDEX($CD$5:$CD$10,MATCH(BS997,$CC$5:$CC$10,0),1)</f>
        <v>Y</v>
      </c>
      <c r="BU997" s="12" t="str">
        <f>IF(AND(BT997="Y",BQ997&gt;1),"Y","")</f>
        <v>Y</v>
      </c>
      <c r="BV997" s="12" t="str">
        <f>IF(AND(BT997="Y",BQ997&lt;1),"Y","")</f>
        <v/>
      </c>
      <c r="BW997" s="12" t="str">
        <f>IF(BQ997&gt;1,IF(BQ996&gt;1,"Y",""),"")</f>
        <v>Y</v>
      </c>
      <c r="BX997" s="12" t="str">
        <f>IF(BQ997&lt;1,IF(BQ996&lt;1,"Y",""),"")</f>
        <v/>
      </c>
      <c r="BY997" s="2"/>
      <c r="BZ997" s="2"/>
      <c r="CA997" s="2"/>
    </row>
    <row r="998" spans="2:79">
      <c r="B998" s="4" t="str">
        <f>IF(G998=G999,IF(G998&gt;G997,G998&amp;"_O",""),G998&amp;"_C")</f>
        <v/>
      </c>
      <c r="C998" s="14">
        <f ca="1">RANDBETWEEN(0,1000)/1000</f>
        <v>0.246</v>
      </c>
      <c r="D998" s="16">
        <f>D997+1</f>
        <v>994</v>
      </c>
      <c r="E998" s="10">
        <f>ROUNDDOWN(D998/52,0)+1</f>
        <v>20</v>
      </c>
      <c r="F998" s="15">
        <f>F997+7</f>
        <v>51578</v>
      </c>
      <c r="G998" s="4">
        <f>YEAR(F998)</f>
        <v>2041</v>
      </c>
      <c r="H998" s="33">
        <v>0.23799999999999999</v>
      </c>
      <c r="I998" s="33">
        <v>0.79</v>
      </c>
      <c r="J998" s="33">
        <v>0.437</v>
      </c>
      <c r="K998" s="16" t="str">
        <f>IF(M997&gt;1,"Up","Down")</f>
        <v>Up</v>
      </c>
      <c r="L998" s="16" t="str">
        <f>IF(K998="Up",IF(H998&lt;$BJ$7,"Up","Down"),IF(H998&lt;$BK$7,"Down","Up"))</f>
        <v>Up</v>
      </c>
      <c r="M998" s="17">
        <f>IF(L998="Up",INDEX($AK$5:$AK$1005,MATCH(I998,$AI$5:$AI$1005,0),1),INDEX($AL$5:$AL$1005,MATCH(J998,$AI$5:$AI$1005,0),1))</f>
        <v>1.0231413932849489</v>
      </c>
      <c r="N998" s="16" t="str">
        <f>IF(P997&gt;1,"Up","Down")</f>
        <v>Up</v>
      </c>
      <c r="O998" s="16" t="str">
        <f>IF(N998="Up",IF(H998&lt;$BJ$12,"Up","Down"),IF(H998&lt;$BK$12,"Down","Up"))</f>
        <v>Up</v>
      </c>
      <c r="P998" s="17">
        <f>IF(O998="Up",INDEX($AP$5:$AP$1005,MATCH(I998,$AI$5:$AI$1005,0),1),INDEX($AQ$5:$AQ$1005,MATCH(J998,$AI$5:$AI$1005,0),1))</f>
        <v>1.0318296788957901</v>
      </c>
      <c r="Q998" s="19">
        <f>T997</f>
        <v>76126.146610772499</v>
      </c>
      <c r="R998" s="19">
        <f>INDEX(model!$S$5:$S$35,MATCH(G998,model!$Q$5:$Q$35,0),1)*model!$O$5</f>
        <v>0</v>
      </c>
      <c r="S998" s="19">
        <f>IF(RIGHT(B998,1)="C",T997*INDEX(model!$T$5:$T$35,MATCH(G998,model!$Q$5:$Q$35,0),1),0)</f>
        <v>0</v>
      </c>
      <c r="T998" s="19">
        <f>(Q998+R998-S998)*M998</f>
        <v>77887.811708760069</v>
      </c>
      <c r="U998" s="19">
        <f>X997</f>
        <v>177773.75661021526</v>
      </c>
      <c r="V998" s="19">
        <f>INDEX(model!$S$5:$S$35,MATCH(G998,model!$Q$5:$Q$35,0),1)*model!$O$6</f>
        <v>0</v>
      </c>
      <c r="W998" s="19">
        <f>IF(RIGHT(B998,1)="C",X997*INDEX(model!$T$5:$T$35,MATCH(G998,model!$Q$5:$Q$35,0),1),0)</f>
        <v>0</v>
      </c>
      <c r="X998" s="19">
        <f>(U998+V998-W998)*P998</f>
        <v>183432.23819921675</v>
      </c>
      <c r="Y998" s="19"/>
      <c r="Z998" s="36" t="str">
        <f>K998&amp;L998</f>
        <v>UpUp</v>
      </c>
      <c r="AA998" s="36" t="str">
        <f>N998&amp;O998</f>
        <v>UpUp</v>
      </c>
      <c r="AB998" s="19"/>
      <c r="AC998" s="19"/>
      <c r="AD998" s="19"/>
      <c r="AE998" s="19"/>
      <c r="AI998" s="18">
        <f>ROUND(AI997-0.001,3)</f>
        <v>7.0000000000000001E-3</v>
      </c>
      <c r="AJ998" s="9">
        <f t="array" ref="AJ998">PERCENTILE(IF($BB$5:$BB$2729="Y",$AY$5:$AY$2729),$AI998)</f>
        <v>0.93091795303284708</v>
      </c>
      <c r="AK998" s="96">
        <v>1.0005817948092821</v>
      </c>
      <c r="AL998" s="96">
        <v>0.93797549851113715</v>
      </c>
      <c r="AM998" s="41" t="str">
        <f>IF(AI998&lt;$BJ$7,"Up","Down")</f>
        <v>Up</v>
      </c>
      <c r="AN998" s="41" t="str">
        <f>IF(AI998&lt;$BK$7,"Down","Up")</f>
        <v>Down</v>
      </c>
      <c r="AO998" s="9">
        <f t="array" ref="AO998">PERCENTILE(IF($BT$5:$BT$2729="Y",$BQ$5:$BQ$2729),$AI998)</f>
        <v>0.912512993541024</v>
      </c>
      <c r="AP998" s="96">
        <v>1.0009474205519058</v>
      </c>
      <c r="AQ998" s="96">
        <v>0.91937546679692572</v>
      </c>
      <c r="AR998" s="41" t="str">
        <f>IF(AI998&lt;$BJ$12,"Up","Down")</f>
        <v>Up</v>
      </c>
      <c r="AS998" s="41" t="str">
        <f>IF(AI998&lt;$BK$12,"Down","Up")</f>
        <v>Down</v>
      </c>
      <c r="AU998" s="4" t="str">
        <f>IF(AZ998=AZ999,IF(AZ998&gt;AZ997,AZ998&amp;"_O",""),AZ998&amp;"_C")</f>
        <v/>
      </c>
      <c r="AV998" s="7" t="str">
        <f>IF(RIGHT(AU998,1)="C",AX998/INDEX($AX$5:$AX$2729,MATCH(AZ998&amp;"_O",$AU$5:$AU$2729,0),1),"")</f>
        <v/>
      </c>
      <c r="AW998" s="38">
        <v>32521</v>
      </c>
      <c r="AX998" s="37">
        <v>283.87</v>
      </c>
      <c r="AY998" s="7">
        <f>AX998/AX997</f>
        <v>1.0114012897709053</v>
      </c>
      <c r="AZ998" s="4">
        <f>YEAR(AW998)</f>
        <v>1989</v>
      </c>
      <c r="BA998" s="2" t="s">
        <v>6</v>
      </c>
      <c r="BB998" s="12" t="str">
        <f>INDEX($CD$5:$CD$10,MATCH(BA998,$CC$5:$CC$10,0),1)</f>
        <v/>
      </c>
      <c r="BC998" s="12" t="str">
        <f>IF(AND(BB998="Y",AY998&gt;1),"Y","")</f>
        <v/>
      </c>
      <c r="BD998" s="12" t="str">
        <f>IF(AND(BB998="Y",AY998&lt;1),"Y","")</f>
        <v/>
      </c>
      <c r="BE998" s="12" t="str">
        <f>IF(AY998&gt;1,IF(AY997&gt;1,"Y",""),"")</f>
        <v>Y</v>
      </c>
      <c r="BF998" s="12" t="str">
        <f>IF(AY998&lt;1,IF(AY997&lt;1,"Y",""),"")</f>
        <v/>
      </c>
      <c r="BG998" s="2"/>
      <c r="BH998" s="2"/>
      <c r="BI998" s="2"/>
      <c r="BJ998" s="2"/>
      <c r="BK998" s="2"/>
      <c r="BL998" s="2"/>
      <c r="BM998" s="4" t="str">
        <f>IF(BR998=BR999,IF(BR998&gt;BR997,BR998&amp;"_O",""),BR998&amp;"_C")</f>
        <v/>
      </c>
      <c r="BN998" s="7" t="str">
        <f>IF(RIGHT(BM998,1)="C",BP998/INDEX($BP$5:$BP$2729,MATCH(BR998&amp;"_O",$BM$5:$BM$2729,0),1),"")</f>
        <v/>
      </c>
      <c r="BO998" s="38">
        <v>32920</v>
      </c>
      <c r="BP998" s="3">
        <v>429</v>
      </c>
      <c r="BQ998" s="7">
        <f>BP998/BP997</f>
        <v>1.0004664179104477</v>
      </c>
      <c r="BR998" s="4">
        <f>YEAR(BO998)</f>
        <v>1990</v>
      </c>
      <c r="BS998" s="2" t="s">
        <v>7</v>
      </c>
      <c r="BT998" s="12" t="str">
        <f>INDEX($CD$5:$CD$10,MATCH(BS998,$CC$5:$CC$10,0),1)</f>
        <v>Y</v>
      </c>
      <c r="BU998" s="12" t="str">
        <f>IF(AND(BT998="Y",BQ998&gt;1),"Y","")</f>
        <v>Y</v>
      </c>
      <c r="BV998" s="12" t="str">
        <f>IF(AND(BT998="Y",BQ998&lt;1),"Y","")</f>
        <v/>
      </c>
      <c r="BW998" s="12" t="str">
        <f>IF(BQ998&gt;1,IF(BQ997&gt;1,"Y",""),"")</f>
        <v>Y</v>
      </c>
      <c r="BX998" s="12" t="str">
        <f>IF(BQ998&lt;1,IF(BQ997&lt;1,"Y",""),"")</f>
        <v/>
      </c>
      <c r="BY998" s="2"/>
      <c r="BZ998" s="2"/>
      <c r="CA998" s="2"/>
    </row>
    <row r="999" spans="2:79">
      <c r="B999" s="4" t="str">
        <f>IF(G999=G1000,IF(G999&gt;G998,G999&amp;"_O",""),G999&amp;"_C")</f>
        <v/>
      </c>
      <c r="C999" s="14">
        <f ca="1">RANDBETWEEN(0,1000)/1000</f>
        <v>0.872</v>
      </c>
      <c r="D999" s="16">
        <f>D998+1</f>
        <v>995</v>
      </c>
      <c r="E999" s="10">
        <f>ROUNDDOWN(D999/52,0)+1</f>
        <v>20</v>
      </c>
      <c r="F999" s="15">
        <f>F998+7</f>
        <v>51585</v>
      </c>
      <c r="G999" s="4">
        <f>YEAR(F999)</f>
        <v>2041</v>
      </c>
      <c r="H999" s="33">
        <v>0.34899999999999998</v>
      </c>
      <c r="I999" s="33">
        <v>9.7000000000000003E-2</v>
      </c>
      <c r="J999" s="33">
        <v>0.58099999999999996</v>
      </c>
      <c r="K999" s="16" t="str">
        <f>IF(M998&gt;1,"Up","Down")</f>
        <v>Up</v>
      </c>
      <c r="L999" s="16" t="str">
        <f>IF(K999="Up",IF(H999&lt;$BJ$7,"Up","Down"),IF(H999&lt;$BK$7,"Down","Up"))</f>
        <v>Up</v>
      </c>
      <c r="M999" s="17">
        <f>IF(L999="Up",INDEX($AK$5:$AK$1005,MATCH(I999,$AI$5:$AI$1005,0),1),INDEX($AL$5:$AL$1005,MATCH(J999,$AI$5:$AI$1005,0),1))</f>
        <v>1.0022789256897313</v>
      </c>
      <c r="N999" s="16" t="str">
        <f>IF(P998&gt;1,"Up","Down")</f>
        <v>Up</v>
      </c>
      <c r="O999" s="16" t="str">
        <f>IF(N999="Up",IF(H999&lt;$BJ$12,"Up","Down"),IF(H999&lt;$BK$12,"Down","Up"))</f>
        <v>Up</v>
      </c>
      <c r="P999" s="17">
        <f>IF(O999="Up",INDEX($AP$5:$AP$1005,MATCH(I999,$AI$5:$AI$1005,0),1),INDEX($AQ$5:$AQ$1005,MATCH(J999,$AI$5:$AI$1005,0),1))</f>
        <v>1.0033467440809143</v>
      </c>
      <c r="Q999" s="19">
        <f>T998</f>
        <v>77887.811708760069</v>
      </c>
      <c r="R999" s="19">
        <f>INDEX(model!$S$5:$S$35,MATCH(G999,model!$Q$5:$Q$35,0),1)*model!$O$5</f>
        <v>0</v>
      </c>
      <c r="S999" s="19">
        <f>IF(RIGHT(B999,1)="C",T998*INDEX(model!$T$5:$T$35,MATCH(G999,model!$Q$5:$Q$35,0),1),0)</f>
        <v>0</v>
      </c>
      <c r="T999" s="19">
        <f>(Q999+R999-S999)*M999</f>
        <v>78065.312243780121</v>
      </c>
      <c r="U999" s="19">
        <f>X998</f>
        <v>183432.23819921675</v>
      </c>
      <c r="V999" s="19">
        <f>INDEX(model!$S$5:$S$35,MATCH(G999,model!$Q$5:$Q$35,0),1)*model!$O$6</f>
        <v>0</v>
      </c>
      <c r="W999" s="19">
        <f>IF(RIGHT(B999,1)="C",X998*INDEX(model!$T$5:$T$35,MATCH(G999,model!$Q$5:$Q$35,0),1),0)</f>
        <v>0</v>
      </c>
      <c r="X999" s="19">
        <f>(U999+V999-W999)*P999</f>
        <v>184046.13895665883</v>
      </c>
      <c r="Y999" s="19"/>
      <c r="Z999" s="36" t="str">
        <f>K999&amp;L999</f>
        <v>UpUp</v>
      </c>
      <c r="AA999" s="36" t="str">
        <f>N999&amp;O999</f>
        <v>UpUp</v>
      </c>
      <c r="AB999" s="19"/>
      <c r="AC999" s="19"/>
      <c r="AD999" s="19"/>
      <c r="AE999" s="19"/>
      <c r="AI999" s="18">
        <f>ROUND(AI998-0.001,3)</f>
        <v>6.0000000000000001E-3</v>
      </c>
      <c r="AJ999" s="9">
        <f t="array" ref="AJ999">PERCENTILE(IF($BB$5:$BB$2729="Y",$AY$5:$AY$2729),$AI999)</f>
        <v>0.92950052685496087</v>
      </c>
      <c r="AK999" s="96">
        <v>1.0005817948092821</v>
      </c>
      <c r="AL999" s="96">
        <v>0.93797549851113715</v>
      </c>
      <c r="AM999" s="41" t="str">
        <f>IF(AI999&lt;$BJ$7,"Up","Down")</f>
        <v>Up</v>
      </c>
      <c r="AN999" s="41" t="str">
        <f>IF(AI999&lt;$BK$7,"Down","Up")</f>
        <v>Down</v>
      </c>
      <c r="AO999" s="9">
        <f t="array" ref="AO999">PERCENTILE(IF($BT$5:$BT$2729="Y",$BQ$5:$BQ$2729),$AI999)</f>
        <v>0.91086901536616527</v>
      </c>
      <c r="AP999" s="96">
        <v>1.0009474205519058</v>
      </c>
      <c r="AQ999" s="96">
        <v>0.91937546679692572</v>
      </c>
      <c r="AR999" s="41" t="str">
        <f>IF(AI999&lt;$BJ$12,"Up","Down")</f>
        <v>Up</v>
      </c>
      <c r="AS999" s="41" t="str">
        <f>IF(AI999&lt;$BK$12,"Down","Up")</f>
        <v>Down</v>
      </c>
      <c r="AU999" s="4" t="str">
        <f>IF(AZ999=AZ1000,IF(AZ999&gt;AZ998,AZ999&amp;"_O",""),AZ999&amp;"_C")</f>
        <v/>
      </c>
      <c r="AV999" s="7" t="str">
        <f>IF(RIGHT(AU999,1)="C",AX999/INDEX($AX$5:$AX$2729,MATCH(AZ999&amp;"_O",$AU$5:$AU$2729,0),1),"")</f>
        <v/>
      </c>
      <c r="AW999" s="38">
        <v>32528</v>
      </c>
      <c r="AX999" s="37">
        <v>286.63</v>
      </c>
      <c r="AY999" s="7">
        <f>AX999/AX998</f>
        <v>1.0097227604185013</v>
      </c>
      <c r="AZ999" s="4">
        <f>YEAR(AW999)</f>
        <v>1989</v>
      </c>
      <c r="BA999" s="2" t="s">
        <v>6</v>
      </c>
      <c r="BB999" s="12" t="str">
        <f>INDEX($CD$5:$CD$10,MATCH(BA999,$CC$5:$CC$10,0),1)</f>
        <v/>
      </c>
      <c r="BC999" s="12" t="str">
        <f>IF(AND(BB999="Y",AY999&gt;1),"Y","")</f>
        <v/>
      </c>
      <c r="BD999" s="12" t="str">
        <f>IF(AND(BB999="Y",AY999&lt;1),"Y","")</f>
        <v/>
      </c>
      <c r="BE999" s="12" t="str">
        <f>IF(AY999&gt;1,IF(AY998&gt;1,"Y",""),"")</f>
        <v>Y</v>
      </c>
      <c r="BF999" s="12" t="str">
        <f>IF(AY999&lt;1,IF(AY998&lt;1,"Y",""),"")</f>
        <v/>
      </c>
      <c r="BG999" s="2"/>
      <c r="BH999" s="2"/>
      <c r="BI999" s="2"/>
      <c r="BJ999" s="2"/>
      <c r="BK999" s="2"/>
      <c r="BL999" s="2"/>
      <c r="BM999" s="4" t="str">
        <f>IF(BR999=BR1000,IF(BR999&gt;BR998,BR999&amp;"_O",""),BR999&amp;"_C")</f>
        <v/>
      </c>
      <c r="BN999" s="7" t="str">
        <f>IF(RIGHT(BM999,1)="C",BP999/INDEX($BP$5:$BP$2729,MATCH(BR999&amp;"_O",$BM$5:$BM$2729,0),1),"")</f>
        <v/>
      </c>
      <c r="BO999" s="38">
        <v>32927</v>
      </c>
      <c r="BP999" s="3">
        <v>419.5</v>
      </c>
      <c r="BQ999" s="7">
        <f>BP999/BP998</f>
        <v>0.97785547785547788</v>
      </c>
      <c r="BR999" s="4">
        <f>YEAR(BO999)</f>
        <v>1990</v>
      </c>
      <c r="BS999" s="2" t="s">
        <v>7</v>
      </c>
      <c r="BT999" s="12" t="str">
        <f>INDEX($CD$5:$CD$10,MATCH(BS999,$CC$5:$CC$10,0),1)</f>
        <v>Y</v>
      </c>
      <c r="BU999" s="12" t="str">
        <f>IF(AND(BT999="Y",BQ999&gt;1),"Y","")</f>
        <v/>
      </c>
      <c r="BV999" s="12" t="str">
        <f>IF(AND(BT999="Y",BQ999&lt;1),"Y","")</f>
        <v>Y</v>
      </c>
      <c r="BW999" s="12" t="str">
        <f>IF(BQ999&gt;1,IF(BQ998&gt;1,"Y",""),"")</f>
        <v/>
      </c>
      <c r="BX999" s="12" t="str">
        <f>IF(BQ999&lt;1,IF(BQ998&lt;1,"Y",""),"")</f>
        <v/>
      </c>
      <c r="BY999" s="2"/>
      <c r="BZ999" s="2"/>
      <c r="CA999" s="2"/>
    </row>
    <row r="1000" spans="2:79">
      <c r="B1000" s="4" t="str">
        <f>IF(G1000=G1001,IF(G1000&gt;G999,G1000&amp;"_O",""),G1000&amp;"_C")</f>
        <v/>
      </c>
      <c r="C1000" s="14">
        <f ca="1">RANDBETWEEN(0,1000)/1000</f>
        <v>0.68600000000000005</v>
      </c>
      <c r="D1000" s="16">
        <f>D999+1</f>
        <v>996</v>
      </c>
      <c r="E1000" s="10">
        <f>ROUNDDOWN(D1000/52,0)+1</f>
        <v>20</v>
      </c>
      <c r="F1000" s="15">
        <f>F999+7</f>
        <v>51592</v>
      </c>
      <c r="G1000" s="4">
        <f>YEAR(F1000)</f>
        <v>2041</v>
      </c>
      <c r="H1000" s="33">
        <v>0.71499999999999997</v>
      </c>
      <c r="I1000" s="33">
        <v>0.60799999999999998</v>
      </c>
      <c r="J1000" s="33">
        <v>0.41399999999999998</v>
      </c>
      <c r="K1000" s="16" t="str">
        <f>IF(M999&gt;1,"Up","Down")</f>
        <v>Up</v>
      </c>
      <c r="L1000" s="16" t="str">
        <f>IF(K1000="Up",IF(H1000&lt;$BJ$7,"Up","Down"),IF(H1000&lt;$BK$7,"Down","Up"))</f>
        <v>Down</v>
      </c>
      <c r="M1000" s="17">
        <f>IF(L1000="Up",INDEX($AK$5:$AK$1005,MATCH(I1000,$AI$5:$AI$1005,0),1),INDEX($AL$5:$AL$1005,MATCH(J1000,$AI$5:$AI$1005,0),1))</f>
        <v>0.98464447184561199</v>
      </c>
      <c r="N1000" s="16" t="str">
        <f>IF(P999&gt;1,"Up","Down")</f>
        <v>Up</v>
      </c>
      <c r="O1000" s="16" t="str">
        <f>IF(N1000="Up",IF(H1000&lt;$BJ$12,"Up","Down"),IF(H1000&lt;$BK$12,"Down","Up"))</f>
        <v>Down</v>
      </c>
      <c r="P1000" s="17">
        <f>IF(O1000="Up",INDEX($AP$5:$AP$1005,MATCH(I1000,$AI$5:$AI$1005,0),1),INDEX($AQ$5:$AQ$1005,MATCH(J1000,$AI$5:$AI$1005,0),1))</f>
        <v>0.98114003974670949</v>
      </c>
      <c r="Q1000" s="19">
        <f>T999</f>
        <v>78065.312243780121</v>
      </c>
      <c r="R1000" s="19">
        <f>INDEX(model!$S$5:$S$35,MATCH(G1000,model!$Q$5:$Q$35,0),1)*model!$O$5</f>
        <v>0</v>
      </c>
      <c r="S1000" s="19">
        <f>IF(RIGHT(B1000,1)="C",T999*INDEX(model!$T$5:$T$35,MATCH(G1000,model!$Q$5:$Q$35,0),1),0)</f>
        <v>0</v>
      </c>
      <c r="T1000" s="19">
        <f>(Q1000+R1000-S1000)*M1000</f>
        <v>76866.578143739665</v>
      </c>
      <c r="U1000" s="19">
        <f>X999</f>
        <v>184046.13895665883</v>
      </c>
      <c r="V1000" s="19">
        <f>INDEX(model!$S$5:$S$35,MATCH(G1000,model!$Q$5:$Q$35,0),1)*model!$O$6</f>
        <v>0</v>
      </c>
      <c r="W1000" s="19">
        <f>IF(RIGHT(B1000,1)="C",X999*INDEX(model!$T$5:$T$35,MATCH(G1000,model!$Q$5:$Q$35,0),1),0)</f>
        <v>0</v>
      </c>
      <c r="X1000" s="19">
        <f>(U1000+V1000-W1000)*P1000</f>
        <v>180575.03609116466</v>
      </c>
      <c r="Y1000" s="19"/>
      <c r="Z1000" s="36" t="str">
        <f>K1000&amp;L1000</f>
        <v>UpDown</v>
      </c>
      <c r="AA1000" s="36" t="str">
        <f>N1000&amp;O1000</f>
        <v>UpDown</v>
      </c>
      <c r="AB1000" s="19"/>
      <c r="AC1000" s="19"/>
      <c r="AD1000" s="19"/>
      <c r="AE1000" s="19"/>
      <c r="AI1000" s="18">
        <f>ROUND(AI999-0.001,3)</f>
        <v>5.0000000000000001E-3</v>
      </c>
      <c r="AJ1000" s="9">
        <f t="array" ref="AJ1000">PERCENTILE(IF($BB$5:$BB$2729="Y",$AY$5:$AY$2729),$AI1000)</f>
        <v>0.92118356742069984</v>
      </c>
      <c r="AK1000" s="96">
        <v>1.0005817948092821</v>
      </c>
      <c r="AL1000" s="96">
        <v>0.93797549851113715</v>
      </c>
      <c r="AM1000" s="41" t="str">
        <f>IF(AI1000&lt;$BJ$7,"Up","Down")</f>
        <v>Up</v>
      </c>
      <c r="AN1000" s="41" t="str">
        <f>IF(AI1000&lt;$BK$7,"Down","Up")</f>
        <v>Down</v>
      </c>
      <c r="AO1000" s="9">
        <f t="array" ref="AO1000">PERCENTILE(IF($BT$5:$BT$2729="Y",$BQ$5:$BQ$2729),$AI1000)</f>
        <v>0.9078928667428201</v>
      </c>
      <c r="AP1000" s="96">
        <v>1.0009474205519058</v>
      </c>
      <c r="AQ1000" s="96">
        <v>0.91937546679692572</v>
      </c>
      <c r="AR1000" s="41" t="str">
        <f>IF(AI1000&lt;$BJ$12,"Up","Down")</f>
        <v>Up</v>
      </c>
      <c r="AS1000" s="41" t="str">
        <f>IF(AI1000&lt;$BK$12,"Down","Up")</f>
        <v>Down</v>
      </c>
      <c r="AU1000" s="4" t="str">
        <f>IF(AZ1000=AZ1001,IF(AZ1000&gt;AZ999,AZ1000&amp;"_O",""),AZ1000&amp;"_C")</f>
        <v/>
      </c>
      <c r="AV1000" s="7" t="str">
        <f>IF(RIGHT(AU1000,1)="C",AX1000/INDEX($AX$5:$AX$2729,MATCH(AZ1000&amp;"_O",$AU$5:$AU$2729,0),1),"")</f>
        <v/>
      </c>
      <c r="AW1000" s="38">
        <v>32535</v>
      </c>
      <c r="AX1000" s="37">
        <v>293.82</v>
      </c>
      <c r="AY1000" s="7">
        <f>AX1000/AX999</f>
        <v>1.0250846038446777</v>
      </c>
      <c r="AZ1000" s="4">
        <f>YEAR(AW1000)</f>
        <v>1989</v>
      </c>
      <c r="BA1000" s="2" t="s">
        <v>6</v>
      </c>
      <c r="BB1000" s="12" t="str">
        <f>INDEX($CD$5:$CD$10,MATCH(BA1000,$CC$5:$CC$10,0),1)</f>
        <v/>
      </c>
      <c r="BC1000" s="12" t="str">
        <f>IF(AND(BB1000="Y",AY1000&gt;1),"Y","")</f>
        <v/>
      </c>
      <c r="BD1000" s="12" t="str">
        <f>IF(AND(BB1000="Y",AY1000&lt;1),"Y","")</f>
        <v/>
      </c>
      <c r="BE1000" s="12" t="str">
        <f>IF(AY1000&gt;1,IF(AY999&gt;1,"Y",""),"")</f>
        <v>Y</v>
      </c>
      <c r="BF1000" s="12" t="str">
        <f>IF(AY1000&lt;1,IF(AY999&lt;1,"Y",""),"")</f>
        <v/>
      </c>
      <c r="BG1000" s="2"/>
      <c r="BH1000" s="2"/>
      <c r="BI1000" s="2"/>
      <c r="BJ1000" s="2"/>
      <c r="BK1000" s="2"/>
      <c r="BL1000" s="2"/>
      <c r="BM1000" s="4" t="str">
        <f>IF(BR1000=BR1001,IF(BR1000&gt;BR999,BR1000&amp;"_O",""),BR1000&amp;"_C")</f>
        <v/>
      </c>
      <c r="BN1000" s="7" t="str">
        <f>IF(RIGHT(BM1000,1)="C",BP1000/INDEX($BP$5:$BP$2729,MATCH(BR1000&amp;"_O",$BM$5:$BM$2729,0),1),"")</f>
        <v/>
      </c>
      <c r="BO1000" s="38">
        <v>32934</v>
      </c>
      <c r="BP1000" s="3">
        <v>431</v>
      </c>
      <c r="BQ1000" s="7">
        <f>BP1000/BP999</f>
        <v>1.0274135876042909</v>
      </c>
      <c r="BR1000" s="4">
        <f>YEAR(BO1000)</f>
        <v>1990</v>
      </c>
      <c r="BS1000" s="2" t="s">
        <v>7</v>
      </c>
      <c r="BT1000" s="12" t="str">
        <f>INDEX($CD$5:$CD$10,MATCH(BS1000,$CC$5:$CC$10,0),1)</f>
        <v>Y</v>
      </c>
      <c r="BU1000" s="12" t="str">
        <f>IF(AND(BT1000="Y",BQ1000&gt;1),"Y","")</f>
        <v>Y</v>
      </c>
      <c r="BV1000" s="12" t="str">
        <f>IF(AND(BT1000="Y",BQ1000&lt;1),"Y","")</f>
        <v/>
      </c>
      <c r="BW1000" s="12" t="str">
        <f>IF(BQ1000&gt;1,IF(BQ999&gt;1,"Y",""),"")</f>
        <v/>
      </c>
      <c r="BX1000" s="12" t="str">
        <f>IF(BQ1000&lt;1,IF(BQ999&lt;1,"Y",""),"")</f>
        <v/>
      </c>
      <c r="BY1000" s="2"/>
      <c r="BZ1000" s="2"/>
      <c r="CA1000" s="2"/>
    </row>
    <row r="1001" spans="2:79">
      <c r="B1001" s="4" t="str">
        <f>IF(G1001=G1002,IF(G1001&gt;G1000,G1001&amp;"_O",""),G1001&amp;"_C")</f>
        <v/>
      </c>
      <c r="C1001" s="14">
        <f ca="1">RANDBETWEEN(0,1000)/1000</f>
        <v>0.55000000000000004</v>
      </c>
      <c r="D1001" s="16">
        <f>D1000+1</f>
        <v>997</v>
      </c>
      <c r="E1001" s="10">
        <f>ROUNDDOWN(D1001/52,0)+1</f>
        <v>20</v>
      </c>
      <c r="F1001" s="15">
        <f>F1000+7</f>
        <v>51599</v>
      </c>
      <c r="G1001" s="4">
        <f>YEAR(F1001)</f>
        <v>2041</v>
      </c>
      <c r="H1001" s="33">
        <v>0.53500000000000003</v>
      </c>
      <c r="I1001" s="33">
        <v>0.88500000000000001</v>
      </c>
      <c r="J1001" s="33">
        <v>0.69599999999999995</v>
      </c>
      <c r="K1001" s="16" t="str">
        <f>IF(M1000&gt;1,"Up","Down")</f>
        <v>Down</v>
      </c>
      <c r="L1001" s="16" t="str">
        <f>IF(K1001="Up",IF(H1001&lt;$BJ$7,"Up","Down"),IF(H1001&lt;$BK$7,"Down","Up"))</f>
        <v>Up</v>
      </c>
      <c r="M1001" s="17">
        <f>IF(L1001="Up",INDEX($AK$5:$AK$1005,MATCH(I1001,$AI$5:$AI$1005,0),1),INDEX($AL$5:$AL$1005,MATCH(J1001,$AI$5:$AI$1005,0),1))</f>
        <v>1.0316856263372625</v>
      </c>
      <c r="N1001" s="16" t="str">
        <f>IF(P1000&gt;1,"Up","Down")</f>
        <v>Down</v>
      </c>
      <c r="O1001" s="16" t="str">
        <f>IF(N1001="Up",IF(H1001&lt;$BJ$12,"Up","Down"),IF(H1001&lt;$BK$12,"Down","Up"))</f>
        <v>Up</v>
      </c>
      <c r="P1001" s="17">
        <f>IF(O1001="Up",INDEX($AP$5:$AP$1005,MATCH(I1001,$AI$5:$AI$1005,0),1),INDEX($AQ$5:$AQ$1005,MATCH(J1001,$AI$5:$AI$1005,0),1))</f>
        <v>1.0420003517436092</v>
      </c>
      <c r="Q1001" s="19">
        <f>T1000</f>
        <v>76866.578143739665</v>
      </c>
      <c r="R1001" s="19">
        <f>INDEX(model!$S$5:$S$35,MATCH(G1001,model!$Q$5:$Q$35,0),1)*model!$O$5</f>
        <v>0</v>
      </c>
      <c r="S1001" s="19">
        <f>IF(RIGHT(B1001,1)="C",T1000*INDEX(model!$T$5:$T$35,MATCH(G1001,model!$Q$5:$Q$35,0),1),0)</f>
        <v>0</v>
      </c>
      <c r="T1001" s="19">
        <f>(Q1001+R1001-S1001)*M1001</f>
        <v>79302.14381662618</v>
      </c>
      <c r="U1001" s="19">
        <f>X1000</f>
        <v>180575.03609116466</v>
      </c>
      <c r="V1001" s="19">
        <f>INDEX(model!$S$5:$S$35,MATCH(G1001,model!$Q$5:$Q$35,0),1)*model!$O$6</f>
        <v>0</v>
      </c>
      <c r="W1001" s="19">
        <f>IF(RIGHT(B1001,1)="C",X1000*INDEX(model!$T$5:$T$35,MATCH(G1001,model!$Q$5:$Q$35,0),1),0)</f>
        <v>0</v>
      </c>
      <c r="X1001" s="19">
        <f>(U1001+V1001-W1001)*P1001</f>
        <v>188159.25112310849</v>
      </c>
      <c r="Y1001" s="19"/>
      <c r="Z1001" s="36" t="str">
        <f>K1001&amp;L1001</f>
        <v>DownUp</v>
      </c>
      <c r="AA1001" s="36" t="str">
        <f>N1001&amp;O1001</f>
        <v>DownUp</v>
      </c>
      <c r="AB1001" s="19"/>
      <c r="AC1001" s="19"/>
      <c r="AD1001" s="19"/>
      <c r="AE1001" s="19"/>
      <c r="AI1001" s="18">
        <f>ROUND(AI1000-0.001,3)</f>
        <v>4.0000000000000001E-3</v>
      </c>
      <c r="AJ1001" s="9">
        <f t="array" ref="AJ1001">PERCENTILE(IF($BB$5:$BB$2729="Y",$AY$5:$AY$2729),$AI1001)</f>
        <v>0.91498003432794184</v>
      </c>
      <c r="AK1001" s="96">
        <v>1.0005817948092821</v>
      </c>
      <c r="AL1001" s="96">
        <v>0.93797549851113715</v>
      </c>
      <c r="AM1001" s="41" t="str">
        <f>IF(AI1001&lt;$BJ$7,"Up","Down")</f>
        <v>Up</v>
      </c>
      <c r="AN1001" s="41" t="str">
        <f>IF(AI1001&lt;$BK$7,"Down","Up")</f>
        <v>Down</v>
      </c>
      <c r="AO1001" s="9">
        <f t="array" ref="AO1001">PERCENTILE(IF($BT$5:$BT$2729="Y",$BQ$5:$BQ$2729),$AI1001)</f>
        <v>0.89462277510078636</v>
      </c>
      <c r="AP1001" s="96">
        <v>1.0009474205519058</v>
      </c>
      <c r="AQ1001" s="96">
        <v>0.91937546679692572</v>
      </c>
      <c r="AR1001" s="41" t="str">
        <f>IF(AI1001&lt;$BJ$12,"Up","Down")</f>
        <v>Up</v>
      </c>
      <c r="AS1001" s="41" t="str">
        <f>IF(AI1001&lt;$BK$12,"Down","Up")</f>
        <v>Down</v>
      </c>
      <c r="AU1001" s="4" t="str">
        <f>IF(AZ1001=AZ1002,IF(AZ1001&gt;AZ1000,AZ1001&amp;"_O",""),AZ1001&amp;"_C")</f>
        <v/>
      </c>
      <c r="AV1001" s="7" t="str">
        <f>IF(RIGHT(AU1001,1)="C",AX1001/INDEX($AX$5:$AX$2729,MATCH(AZ1001&amp;"_O",$AU$5:$AU$2729,0),1),"")</f>
        <v/>
      </c>
      <c r="AW1001" s="38">
        <v>32542</v>
      </c>
      <c r="AX1001" s="37">
        <v>296.97000000000003</v>
      </c>
      <c r="AY1001" s="7">
        <f>AX1001/AX1000</f>
        <v>1.0107208494996938</v>
      </c>
      <c r="AZ1001" s="4">
        <f>YEAR(AW1001)</f>
        <v>1989</v>
      </c>
      <c r="BA1001" s="2" t="s">
        <v>6</v>
      </c>
      <c r="BB1001" s="12" t="str">
        <f>INDEX($CD$5:$CD$10,MATCH(BA1001,$CC$5:$CC$10,0),1)</f>
        <v/>
      </c>
      <c r="BC1001" s="12" t="str">
        <f>IF(AND(BB1001="Y",AY1001&gt;1),"Y","")</f>
        <v/>
      </c>
      <c r="BD1001" s="12" t="str">
        <f>IF(AND(BB1001="Y",AY1001&lt;1),"Y","")</f>
        <v/>
      </c>
      <c r="BE1001" s="12" t="str">
        <f>IF(AY1001&gt;1,IF(AY1000&gt;1,"Y",""),"")</f>
        <v>Y</v>
      </c>
      <c r="BF1001" s="12" t="str">
        <f>IF(AY1001&lt;1,IF(AY1000&lt;1,"Y",""),"")</f>
        <v/>
      </c>
      <c r="BG1001" s="2"/>
      <c r="BH1001" s="2"/>
      <c r="BI1001" s="2"/>
      <c r="BJ1001" s="2"/>
      <c r="BK1001" s="2"/>
      <c r="BL1001" s="2"/>
      <c r="BM1001" s="4" t="str">
        <f>IF(BR1001=BR1002,IF(BR1001&gt;BR1000,BR1001&amp;"_O",""),BR1001&amp;"_C")</f>
        <v/>
      </c>
      <c r="BN1001" s="7" t="str">
        <f>IF(RIGHT(BM1001,1)="C",BP1001/INDEX($BP$5:$BP$2729,MATCH(BR1001&amp;"_O",$BM$5:$BM$2729,0),1),"")</f>
        <v/>
      </c>
      <c r="BO1001" s="38">
        <v>32941</v>
      </c>
      <c r="BP1001" s="3">
        <v>436.8</v>
      </c>
      <c r="BQ1001" s="7">
        <f>BP1001/BP1000</f>
        <v>1.0134570765661253</v>
      </c>
      <c r="BR1001" s="4">
        <f>YEAR(BO1001)</f>
        <v>1990</v>
      </c>
      <c r="BS1001" s="2" t="s">
        <v>7</v>
      </c>
      <c r="BT1001" s="12" t="str">
        <f>INDEX($CD$5:$CD$10,MATCH(BS1001,$CC$5:$CC$10,0),1)</f>
        <v>Y</v>
      </c>
      <c r="BU1001" s="12" t="str">
        <f>IF(AND(BT1001="Y",BQ1001&gt;1),"Y","")</f>
        <v>Y</v>
      </c>
      <c r="BV1001" s="12" t="str">
        <f>IF(AND(BT1001="Y",BQ1001&lt;1),"Y","")</f>
        <v/>
      </c>
      <c r="BW1001" s="12" t="str">
        <f>IF(BQ1001&gt;1,IF(BQ1000&gt;1,"Y",""),"")</f>
        <v>Y</v>
      </c>
      <c r="BX1001" s="12" t="str">
        <f>IF(BQ1001&lt;1,IF(BQ1000&lt;1,"Y",""),"")</f>
        <v/>
      </c>
      <c r="BY1001" s="2"/>
      <c r="BZ1001" s="2"/>
      <c r="CA1001" s="2"/>
    </row>
    <row r="1002" spans="2:79">
      <c r="B1002" s="4" t="str">
        <f>IF(G1002=G1003,IF(G1002&gt;G1001,G1002&amp;"_O",""),G1002&amp;"_C")</f>
        <v/>
      </c>
      <c r="C1002" s="14">
        <f ca="1">RANDBETWEEN(0,1000)/1000</f>
        <v>0.28799999999999998</v>
      </c>
      <c r="D1002" s="16">
        <f>D1001+1</f>
        <v>998</v>
      </c>
      <c r="E1002" s="10">
        <f>ROUNDDOWN(D1002/52,0)+1</f>
        <v>20</v>
      </c>
      <c r="F1002" s="15">
        <f>F1001+7</f>
        <v>51606</v>
      </c>
      <c r="G1002" s="4">
        <f>YEAR(F1002)</f>
        <v>2041</v>
      </c>
      <c r="H1002" s="33">
        <v>0.879</v>
      </c>
      <c r="I1002" s="33">
        <v>0.40799999999999997</v>
      </c>
      <c r="J1002" s="33">
        <v>0.92200000000000004</v>
      </c>
      <c r="K1002" s="16" t="str">
        <f>IF(M1001&gt;1,"Up","Down")</f>
        <v>Up</v>
      </c>
      <c r="L1002" s="16" t="str">
        <f>IF(K1002="Up",IF(H1002&lt;$BJ$7,"Up","Down"),IF(H1002&lt;$BK$7,"Down","Up"))</f>
        <v>Down</v>
      </c>
      <c r="M1002" s="17">
        <f>IF(L1002="Up",INDEX($AK$5:$AK$1005,MATCH(I1002,$AI$5:$AI$1005,0),1),INDEX($AL$5:$AL$1005,MATCH(J1002,$AI$5:$AI$1005,0),1))</f>
        <v>0.99828233701163849</v>
      </c>
      <c r="N1002" s="16" t="str">
        <f>IF(P1001&gt;1,"Up","Down")</f>
        <v>Up</v>
      </c>
      <c r="O1002" s="16" t="str">
        <f>IF(N1002="Up",IF(H1002&lt;$BJ$12,"Up","Down"),IF(H1002&lt;$BK$12,"Down","Up"))</f>
        <v>Down</v>
      </c>
      <c r="P1002" s="17">
        <f>IF(O1002="Up",INDEX($AP$5:$AP$1005,MATCH(I1002,$AI$5:$AI$1005,0),1),INDEX($AQ$5:$AQ$1005,MATCH(J1002,$AI$5:$AI$1005,0),1))</f>
        <v>0.99806746219489817</v>
      </c>
      <c r="Q1002" s="19">
        <f>T1001</f>
        <v>79302.14381662618</v>
      </c>
      <c r="R1002" s="19">
        <f>INDEX(model!$S$5:$S$35,MATCH(G1002,model!$Q$5:$Q$35,0),1)*model!$O$5</f>
        <v>0</v>
      </c>
      <c r="S1002" s="19">
        <f>IF(RIGHT(B1002,1)="C",T1001*INDEX(model!$T$5:$T$35,MATCH(G1002,model!$Q$5:$Q$35,0),1),0)</f>
        <v>0</v>
      </c>
      <c r="T1002" s="19">
        <f>(Q1002+R1002-S1002)*M1002</f>
        <v>79165.929459294639</v>
      </c>
      <c r="U1002" s="19">
        <f>X1001</f>
        <v>188159.25112310849</v>
      </c>
      <c r="V1002" s="19">
        <f>INDEX(model!$S$5:$S$35,MATCH(G1002,model!$Q$5:$Q$35,0),1)*model!$O$6</f>
        <v>0</v>
      </c>
      <c r="W1002" s="19">
        <f>IF(RIGHT(B1002,1)="C",X1001*INDEX(model!$T$5:$T$35,MATCH(G1002,model!$Q$5:$Q$35,0),1),0)</f>
        <v>0</v>
      </c>
      <c r="X1002" s="19">
        <f>(U1002+V1002-W1002)*P1002</f>
        <v>187795.62625693344</v>
      </c>
      <c r="Y1002" s="19"/>
      <c r="Z1002" s="36" t="str">
        <f>K1002&amp;L1002</f>
        <v>UpDown</v>
      </c>
      <c r="AA1002" s="36" t="str">
        <f>N1002&amp;O1002</f>
        <v>UpDown</v>
      </c>
      <c r="AB1002" s="19"/>
      <c r="AC1002" s="19"/>
      <c r="AD1002" s="19"/>
      <c r="AE1002" s="19"/>
      <c r="AI1002" s="18">
        <f>ROUND(AI1001-0.001,3)</f>
        <v>3.0000000000000001E-3</v>
      </c>
      <c r="AJ1002" s="9">
        <f t="array" ref="AJ1002">PERCENTILE(IF($BB$5:$BB$2729="Y",$AY$5:$AY$2729),$AI1002)</f>
        <v>0.90624878064767223</v>
      </c>
      <c r="AK1002" s="96">
        <v>1.0005817948092821</v>
      </c>
      <c r="AL1002" s="96">
        <v>0.93797549851113715</v>
      </c>
      <c r="AM1002" s="41" t="str">
        <f>IF(AI1002&lt;$BJ$7,"Up","Down")</f>
        <v>Up</v>
      </c>
      <c r="AN1002" s="41" t="str">
        <f>IF(AI1002&lt;$BK$7,"Down","Up")</f>
        <v>Down</v>
      </c>
      <c r="AO1002" s="9">
        <f t="array" ref="AO1002">PERCENTILE(IF($BT$5:$BT$2729="Y",$BQ$5:$BQ$2729),$AI1002)</f>
        <v>0.89200678824478286</v>
      </c>
      <c r="AP1002" s="96">
        <v>1.0009474205519058</v>
      </c>
      <c r="AQ1002" s="96">
        <v>0.91937546679692572</v>
      </c>
      <c r="AR1002" s="41" t="str">
        <f>IF(AI1002&lt;$BJ$12,"Up","Down")</f>
        <v>Up</v>
      </c>
      <c r="AS1002" s="41" t="str">
        <f>IF(AI1002&lt;$BK$12,"Down","Up")</f>
        <v>Down</v>
      </c>
      <c r="AU1002" s="4" t="str">
        <f>IF(AZ1002=AZ1003,IF(AZ1002&gt;AZ1001,AZ1002&amp;"_O",""),AZ1002&amp;"_C")</f>
        <v/>
      </c>
      <c r="AV1002" s="7" t="str">
        <f>IF(RIGHT(AU1002,1)="C",AX1002/INDEX($AX$5:$AX$2729,MATCH(AZ1002&amp;"_O",$AU$5:$AU$2729,0),1),"")</f>
        <v/>
      </c>
      <c r="AW1002" s="38">
        <v>32549</v>
      </c>
      <c r="AX1002" s="37">
        <v>292.02</v>
      </c>
      <c r="AY1002" s="7">
        <f>AX1002/AX1001</f>
        <v>0.98333164966158182</v>
      </c>
      <c r="AZ1002" s="4">
        <f>YEAR(AW1002)</f>
        <v>1989</v>
      </c>
      <c r="BA1002" s="2" t="s">
        <v>6</v>
      </c>
      <c r="BB1002" s="12" t="str">
        <f>INDEX($CD$5:$CD$10,MATCH(BA1002,$CC$5:$CC$10,0),1)</f>
        <v/>
      </c>
      <c r="BC1002" s="12" t="str">
        <f>IF(AND(BB1002="Y",AY1002&gt;1),"Y","")</f>
        <v/>
      </c>
      <c r="BD1002" s="12" t="str">
        <f>IF(AND(BB1002="Y",AY1002&lt;1),"Y","")</f>
        <v/>
      </c>
      <c r="BE1002" s="12" t="str">
        <f>IF(AY1002&gt;1,IF(AY1001&gt;1,"Y",""),"")</f>
        <v/>
      </c>
      <c r="BF1002" s="12" t="str">
        <f>IF(AY1002&lt;1,IF(AY1001&lt;1,"Y",""),"")</f>
        <v/>
      </c>
      <c r="BG1002" s="2"/>
      <c r="BH1002" s="2"/>
      <c r="BI1002" s="2"/>
      <c r="BJ1002" s="2"/>
      <c r="BK1002" s="2"/>
      <c r="BL1002" s="2"/>
      <c r="BM1002" s="4" t="str">
        <f>IF(BR1002=BR1003,IF(BR1002&gt;BR1001,BR1002&amp;"_O",""),BR1002&amp;"_C")</f>
        <v/>
      </c>
      <c r="BN1002" s="7" t="str">
        <f>IF(RIGHT(BM1002,1)="C",BP1002/INDEX($BP$5:$BP$2729,MATCH(BR1002&amp;"_O",$BM$5:$BM$2729,0),1),"")</f>
        <v/>
      </c>
      <c r="BO1002" s="38">
        <v>32948</v>
      </c>
      <c r="BP1002" s="3">
        <v>442.2</v>
      </c>
      <c r="BQ1002" s="7">
        <f>BP1002/BP1001</f>
        <v>1.0123626373626373</v>
      </c>
      <c r="BR1002" s="4">
        <f>YEAR(BO1002)</f>
        <v>1990</v>
      </c>
      <c r="BS1002" s="2" t="s">
        <v>7</v>
      </c>
      <c r="BT1002" s="12" t="str">
        <f>INDEX($CD$5:$CD$10,MATCH(BS1002,$CC$5:$CC$10,0),1)</f>
        <v>Y</v>
      </c>
      <c r="BU1002" s="12" t="str">
        <f>IF(AND(BT1002="Y",BQ1002&gt;1),"Y","")</f>
        <v>Y</v>
      </c>
      <c r="BV1002" s="12" t="str">
        <f>IF(AND(BT1002="Y",BQ1002&lt;1),"Y","")</f>
        <v/>
      </c>
      <c r="BW1002" s="12" t="str">
        <f>IF(BQ1002&gt;1,IF(BQ1001&gt;1,"Y",""),"")</f>
        <v>Y</v>
      </c>
      <c r="BX1002" s="12" t="str">
        <f>IF(BQ1002&lt;1,IF(BQ1001&lt;1,"Y",""),"")</f>
        <v/>
      </c>
      <c r="BY1002" s="2"/>
      <c r="BZ1002" s="2"/>
      <c r="CA1002" s="2"/>
    </row>
    <row r="1003" spans="2:79">
      <c r="B1003" s="4" t="str">
        <f>IF(G1003=G1004,IF(G1003&gt;G1002,G1003&amp;"_O",""),G1003&amp;"_C")</f>
        <v/>
      </c>
      <c r="C1003" s="14">
        <f ca="1">RANDBETWEEN(0,1000)/1000</f>
        <v>0.33900000000000002</v>
      </c>
      <c r="D1003" s="16">
        <f>D1002+1</f>
        <v>999</v>
      </c>
      <c r="E1003" s="10">
        <f>ROUNDDOWN(D1003/52,0)+1</f>
        <v>20</v>
      </c>
      <c r="F1003" s="15">
        <f>F1002+7</f>
        <v>51613</v>
      </c>
      <c r="G1003" s="4">
        <f>YEAR(F1003)</f>
        <v>2041</v>
      </c>
      <c r="H1003" s="33">
        <v>0.94199999999999995</v>
      </c>
      <c r="I1003" s="33">
        <v>0.32900000000000001</v>
      </c>
      <c r="J1003" s="33">
        <v>0.47299999999999998</v>
      </c>
      <c r="K1003" s="16" t="str">
        <f>IF(M1002&gt;1,"Up","Down")</f>
        <v>Down</v>
      </c>
      <c r="L1003" s="16" t="str">
        <f>IF(K1003="Up",IF(H1003&lt;$BJ$7,"Up","Down"),IF(H1003&lt;$BK$7,"Down","Up"))</f>
        <v>Up</v>
      </c>
      <c r="M1003" s="17">
        <f>IF(L1003="Up",INDEX($AK$5:$AK$1005,MATCH(I1003,$AI$5:$AI$1005,0),1),INDEX($AL$5:$AL$1005,MATCH(J1003,$AI$5:$AI$1005,0),1))</f>
        <v>1.0079752611562325</v>
      </c>
      <c r="N1003" s="16" t="str">
        <f>IF(P1002&gt;1,"Up","Down")</f>
        <v>Down</v>
      </c>
      <c r="O1003" s="16" t="str">
        <f>IF(N1003="Up",IF(H1003&lt;$BJ$12,"Up","Down"),IF(H1003&lt;$BK$12,"Down","Up"))</f>
        <v>Up</v>
      </c>
      <c r="P1003" s="17">
        <f>IF(O1003="Up",INDEX($AP$5:$AP$1005,MATCH(I1003,$AI$5:$AI$1005,0),1),INDEX($AQ$5:$AQ$1005,MATCH(J1003,$AI$5:$AI$1005,0),1))</f>
        <v>1.0109617599947194</v>
      </c>
      <c r="Q1003" s="19">
        <f>T1002</f>
        <v>79165.929459294639</v>
      </c>
      <c r="R1003" s="19">
        <f>INDEX(model!$S$5:$S$35,MATCH(G1003,model!$Q$5:$Q$35,0),1)*model!$O$5</f>
        <v>0</v>
      </c>
      <c r="S1003" s="19">
        <f>IF(RIGHT(B1003,1)="C",T1002*INDEX(model!$T$5:$T$35,MATCH(G1003,model!$Q$5:$Q$35,0),1),0)</f>
        <v>0</v>
      </c>
      <c r="T1003" s="19">
        <f>(Q1003+R1003-S1003)*M1003</f>
        <v>79797.298421408399</v>
      </c>
      <c r="U1003" s="19">
        <f>X1002</f>
        <v>187795.62625693344</v>
      </c>
      <c r="V1003" s="19">
        <f>INDEX(model!$S$5:$S$35,MATCH(G1003,model!$Q$5:$Q$35,0),1)*model!$O$6</f>
        <v>0</v>
      </c>
      <c r="W1003" s="19">
        <f>IF(RIGHT(B1003,1)="C",X1002*INDEX(model!$T$5:$T$35,MATCH(G1003,model!$Q$5:$Q$35,0),1),0)</f>
        <v>0</v>
      </c>
      <c r="X1003" s="19">
        <f>(U1003+V1003-W1003)*P1003</f>
        <v>189854.19684001995</v>
      </c>
      <c r="Y1003" s="19"/>
      <c r="Z1003" s="36" t="str">
        <f>K1003&amp;L1003</f>
        <v>DownUp</v>
      </c>
      <c r="AA1003" s="36" t="str">
        <f>N1003&amp;O1003</f>
        <v>DownUp</v>
      </c>
      <c r="AB1003" s="19"/>
      <c r="AC1003" s="19"/>
      <c r="AD1003" s="19"/>
      <c r="AE1003" s="19"/>
      <c r="AI1003" s="18">
        <f>ROUND(AI1002-0.001,3)</f>
        <v>2E-3</v>
      </c>
      <c r="AJ1003" s="9">
        <f t="array" ref="AJ1003">PERCENTILE(IF($BB$5:$BB$2729="Y",$AY$5:$AY$2729),$AI1003)</f>
        <v>0.88870164353035463</v>
      </c>
      <c r="AK1003" s="96">
        <v>1.0005817948092821</v>
      </c>
      <c r="AL1003" s="96">
        <v>0.93797549851113715</v>
      </c>
      <c r="AM1003" s="41" t="str">
        <f>IF(AI1003&lt;$BJ$7,"Up","Down")</f>
        <v>Up</v>
      </c>
      <c r="AN1003" s="41" t="str">
        <f>IF(AI1003&lt;$BK$7,"Down","Up")</f>
        <v>Down</v>
      </c>
      <c r="AO1003" s="9">
        <f t="array" ref="AO1003">PERCENTILE(IF($BT$5:$BT$2729="Y",$BQ$5:$BQ$2729),$AI1003)</f>
        <v>0.87499815140022019</v>
      </c>
      <c r="AP1003" s="96">
        <v>1.0009474205519058</v>
      </c>
      <c r="AQ1003" s="96">
        <v>0.91937546679692572</v>
      </c>
      <c r="AR1003" s="41" t="str">
        <f>IF(AI1003&lt;$BJ$12,"Up","Down")</f>
        <v>Up</v>
      </c>
      <c r="AS1003" s="41" t="str">
        <f>IF(AI1003&lt;$BK$12,"Down","Up")</f>
        <v>Down</v>
      </c>
      <c r="AU1003" s="4" t="str">
        <f>IF(AZ1003=AZ1004,IF(AZ1003&gt;AZ1002,AZ1003&amp;"_O",""),AZ1003&amp;"_C")</f>
        <v/>
      </c>
      <c r="AV1003" s="7" t="str">
        <f>IF(RIGHT(AU1003,1)="C",AX1003/INDEX($AX$5:$AX$2729,MATCH(AZ1003&amp;"_O",$AU$5:$AU$2729,0),1),"")</f>
        <v/>
      </c>
      <c r="AW1003" s="38">
        <v>32556</v>
      </c>
      <c r="AX1003" s="37">
        <v>296.76</v>
      </c>
      <c r="AY1003" s="7">
        <f>AX1003/AX1002</f>
        <v>1.0162317649476063</v>
      </c>
      <c r="AZ1003" s="4">
        <f>YEAR(AW1003)</f>
        <v>1989</v>
      </c>
      <c r="BA1003" s="2" t="s">
        <v>6</v>
      </c>
      <c r="BB1003" s="12" t="str">
        <f>INDEX($CD$5:$CD$10,MATCH(BA1003,$CC$5:$CC$10,0),1)</f>
        <v/>
      </c>
      <c r="BC1003" s="12" t="str">
        <f>IF(AND(BB1003="Y",AY1003&gt;1),"Y","")</f>
        <v/>
      </c>
      <c r="BD1003" s="12" t="str">
        <f>IF(AND(BB1003="Y",AY1003&lt;1),"Y","")</f>
        <v/>
      </c>
      <c r="BE1003" s="12" t="str">
        <f>IF(AY1003&gt;1,IF(AY1002&gt;1,"Y",""),"")</f>
        <v/>
      </c>
      <c r="BF1003" s="12" t="str">
        <f>IF(AY1003&lt;1,IF(AY1002&lt;1,"Y",""),"")</f>
        <v/>
      </c>
      <c r="BG1003" s="2"/>
      <c r="BH1003" s="2"/>
      <c r="BI1003" s="2"/>
      <c r="BJ1003" s="2"/>
      <c r="BK1003" s="2"/>
      <c r="BL1003" s="2"/>
      <c r="BM1003" s="4" t="str">
        <f>IF(BR1003=BR1004,IF(BR1003&gt;BR1002,BR1003&amp;"_O",""),BR1003&amp;"_C")</f>
        <v/>
      </c>
      <c r="BN1003" s="7" t="str">
        <f>IF(RIGHT(BM1003,1)="C",BP1003/INDEX($BP$5:$BP$2729,MATCH(BR1003&amp;"_O",$BM$5:$BM$2729,0),1),"")</f>
        <v/>
      </c>
      <c r="BO1003" s="38">
        <v>32955</v>
      </c>
      <c r="BP1003" s="3">
        <v>437.3</v>
      </c>
      <c r="BQ1003" s="7">
        <f>BP1003/BP1002</f>
        <v>0.98891904115784723</v>
      </c>
      <c r="BR1003" s="4">
        <f>YEAR(BO1003)</f>
        <v>1990</v>
      </c>
      <c r="BS1003" s="2" t="s">
        <v>7</v>
      </c>
      <c r="BT1003" s="12" t="str">
        <f>INDEX($CD$5:$CD$10,MATCH(BS1003,$CC$5:$CC$10,0),1)</f>
        <v>Y</v>
      </c>
      <c r="BU1003" s="12" t="str">
        <f>IF(AND(BT1003="Y",BQ1003&gt;1),"Y","")</f>
        <v/>
      </c>
      <c r="BV1003" s="12" t="str">
        <f>IF(AND(BT1003="Y",BQ1003&lt;1),"Y","")</f>
        <v>Y</v>
      </c>
      <c r="BW1003" s="12" t="str">
        <f>IF(BQ1003&gt;1,IF(BQ1002&gt;1,"Y",""),"")</f>
        <v/>
      </c>
      <c r="BX1003" s="12" t="str">
        <f>IF(BQ1003&lt;1,IF(BQ1002&lt;1,"Y",""),"")</f>
        <v/>
      </c>
      <c r="BY1003" s="2"/>
      <c r="BZ1003" s="2"/>
      <c r="CA1003" s="2"/>
    </row>
    <row r="1004" spans="2:79">
      <c r="B1004" s="4" t="str">
        <f>IF(G1004=G1005,IF(G1004&gt;G1003,G1004&amp;"_O",""),G1004&amp;"_C")</f>
        <v/>
      </c>
      <c r="C1004" s="14">
        <f ca="1">RANDBETWEEN(0,1000)/1000</f>
        <v>0.26400000000000001</v>
      </c>
      <c r="D1004" s="16">
        <f>D1003+1</f>
        <v>1000</v>
      </c>
      <c r="E1004" s="10">
        <f>ROUNDDOWN(D1004/52,0)+1</f>
        <v>20</v>
      </c>
      <c r="F1004" s="15">
        <f>F1003+7</f>
        <v>51620</v>
      </c>
      <c r="G1004" s="4">
        <f>YEAR(F1004)</f>
        <v>2041</v>
      </c>
      <c r="H1004" s="33">
        <v>0.92100000000000004</v>
      </c>
      <c r="I1004" s="33">
        <v>0.19600000000000001</v>
      </c>
      <c r="J1004" s="33">
        <v>0.20799999999999999</v>
      </c>
      <c r="K1004" s="16" t="str">
        <f>IF(M1003&gt;1,"Up","Down")</f>
        <v>Up</v>
      </c>
      <c r="L1004" s="16" t="str">
        <f>IF(K1004="Up",IF(H1004&lt;$BJ$7,"Up","Down"),IF(H1004&lt;$BK$7,"Down","Up"))</f>
        <v>Down</v>
      </c>
      <c r="M1004" s="17">
        <f>IF(L1004="Up",INDEX($AK$5:$AK$1005,MATCH(I1004,$AI$5:$AI$1005,0),1),INDEX($AL$5:$AL$1005,MATCH(J1004,$AI$5:$AI$1005,0),1))</f>
        <v>0.97530695973922898</v>
      </c>
      <c r="N1004" s="16" t="str">
        <f>IF(P1003&gt;1,"Up","Down")</f>
        <v>Up</v>
      </c>
      <c r="O1004" s="16" t="str">
        <f>IF(N1004="Up",IF(H1004&lt;$BJ$12,"Up","Down"),IF(H1004&lt;$BK$12,"Down","Up"))</f>
        <v>Down</v>
      </c>
      <c r="P1004" s="17">
        <f>IF(O1004="Up",INDEX($AP$5:$AP$1005,MATCH(I1004,$AI$5:$AI$1005,0),1),INDEX($AQ$5:$AQ$1005,MATCH(J1004,$AI$5:$AI$1005,0),1))</f>
        <v>0.96565434158927199</v>
      </c>
      <c r="Q1004" s="19">
        <f>T1003</f>
        <v>79797.298421408399</v>
      </c>
      <c r="R1004" s="19">
        <f>INDEX(model!$S$5:$S$35,MATCH(G1004,model!$Q$5:$Q$35,0),1)*model!$O$5</f>
        <v>0</v>
      </c>
      <c r="S1004" s="19">
        <f>IF(RIGHT(B1004,1)="C",T1003*INDEX(model!$T$5:$T$35,MATCH(G1004,model!$Q$5:$Q$35,0),1),0)</f>
        <v>0</v>
      </c>
      <c r="T1004" s="19">
        <f>(Q1004+R1004-S1004)*M1004</f>
        <v>77826.860518787798</v>
      </c>
      <c r="U1004" s="19">
        <f>X1003</f>
        <v>189854.19684001995</v>
      </c>
      <c r="V1004" s="19">
        <f>INDEX(model!$S$5:$S$35,MATCH(G1004,model!$Q$5:$Q$35,0),1)*model!$O$6</f>
        <v>0</v>
      </c>
      <c r="W1004" s="19">
        <f>IF(RIGHT(B1004,1)="C",X1003*INDEX(model!$T$5:$T$35,MATCH(G1004,model!$Q$5:$Q$35,0),1),0)</f>
        <v>0</v>
      </c>
      <c r="X1004" s="19">
        <f>(U1004+V1004-W1004)*P1004</f>
        <v>183333.5294475095</v>
      </c>
      <c r="Y1004" s="19"/>
      <c r="Z1004" s="36" t="str">
        <f>K1004&amp;L1004</f>
        <v>UpDown</v>
      </c>
      <c r="AA1004" s="36" t="str">
        <f>N1004&amp;O1004</f>
        <v>UpDown</v>
      </c>
      <c r="AB1004" s="19"/>
      <c r="AC1004" s="19"/>
      <c r="AD1004" s="19"/>
      <c r="AE1004" s="19"/>
      <c r="AI1004" s="18">
        <f>ROUND(AI1003-0.001,3)</f>
        <v>1E-3</v>
      </c>
      <c r="AJ1004" s="9">
        <f t="array" ref="AJ1004">PERCENTILE(IF($BB$5:$BB$2729="Y",$AY$5:$AY$2729),$AI1004)</f>
        <v>0.87318193824556467</v>
      </c>
      <c r="AK1004" s="96">
        <v>1.0005817948092821</v>
      </c>
      <c r="AL1004" s="96">
        <v>0.93797549851113715</v>
      </c>
      <c r="AM1004" s="41" t="str">
        <f>IF(AI1004&lt;$BJ$7,"Up","Down")</f>
        <v>Up</v>
      </c>
      <c r="AN1004" s="41" t="str">
        <f>IF(AI1004&lt;$BK$7,"Down","Up")</f>
        <v>Down</v>
      </c>
      <c r="AO1004" s="9">
        <f t="array" ref="AO1004">PERCENTILE(IF($BT$5:$BT$2729="Y",$BQ$5:$BQ$2729),$AI1004)</f>
        <v>0.84457895458782428</v>
      </c>
      <c r="AP1004" s="96">
        <v>1.0009474205519058</v>
      </c>
      <c r="AQ1004" s="96">
        <v>0.91937546679692572</v>
      </c>
      <c r="AR1004" s="41" t="str">
        <f>IF(AI1004&lt;$BJ$12,"Up","Down")</f>
        <v>Up</v>
      </c>
      <c r="AS1004" s="41" t="str">
        <f>IF(AI1004&lt;$BK$12,"Down","Up")</f>
        <v>Down</v>
      </c>
      <c r="AU1004" s="4" t="str">
        <f>IF(AZ1004=AZ1005,IF(AZ1004&gt;AZ1003,AZ1004&amp;"_O",""),AZ1004&amp;"_C")</f>
        <v/>
      </c>
      <c r="AV1004" s="7" t="str">
        <f>IF(RIGHT(AU1004,1)="C",AX1004/INDEX($AX$5:$AX$2729,MATCH(AZ1004&amp;"_O",$AU$5:$AU$2729,0),1),"")</f>
        <v/>
      </c>
      <c r="AW1004" s="38">
        <v>32563</v>
      </c>
      <c r="AX1004" s="37">
        <v>287.13</v>
      </c>
      <c r="AY1004" s="7">
        <f>AX1004/AX1003</f>
        <v>0.96754953497775986</v>
      </c>
      <c r="AZ1004" s="4">
        <f>YEAR(AW1004)</f>
        <v>1989</v>
      </c>
      <c r="BA1004" s="2" t="s">
        <v>6</v>
      </c>
      <c r="BB1004" s="12" t="str">
        <f>INDEX($CD$5:$CD$10,MATCH(BA1004,$CC$5:$CC$10,0),1)</f>
        <v/>
      </c>
      <c r="BC1004" s="12" t="str">
        <f>IF(AND(BB1004="Y",AY1004&gt;1),"Y","")</f>
        <v/>
      </c>
      <c r="BD1004" s="12" t="str">
        <f>IF(AND(BB1004="Y",AY1004&lt;1),"Y","")</f>
        <v/>
      </c>
      <c r="BE1004" s="12" t="str">
        <f>IF(AY1004&gt;1,IF(AY1003&gt;1,"Y",""),"")</f>
        <v/>
      </c>
      <c r="BF1004" s="12" t="str">
        <f>IF(AY1004&lt;1,IF(AY1003&lt;1,"Y",""),"")</f>
        <v/>
      </c>
      <c r="BG1004" s="2"/>
      <c r="BH1004" s="2"/>
      <c r="BI1004" s="2"/>
      <c r="BJ1004" s="2"/>
      <c r="BK1004" s="2"/>
      <c r="BL1004" s="2"/>
      <c r="BM1004" s="4" t="str">
        <f>IF(BR1004=BR1005,IF(BR1004&gt;BR1003,BR1004&amp;"_O",""),BR1004&amp;"_C")</f>
        <v/>
      </c>
      <c r="BN1004" s="7" t="str">
        <f>IF(RIGHT(BM1004,1)="C",BP1004/INDEX($BP$5:$BP$2729,MATCH(BR1004&amp;"_O",$BM$5:$BM$2729,0),1),"")</f>
        <v/>
      </c>
      <c r="BO1004" s="38">
        <v>32962</v>
      </c>
      <c r="BP1004" s="3">
        <v>435.5</v>
      </c>
      <c r="BQ1004" s="7">
        <f>BP1004/BP1003</f>
        <v>0.99588383260919278</v>
      </c>
      <c r="BR1004" s="4">
        <f>YEAR(BO1004)</f>
        <v>1990</v>
      </c>
      <c r="BS1004" s="2" t="s">
        <v>7</v>
      </c>
      <c r="BT1004" s="12" t="str">
        <f>INDEX($CD$5:$CD$10,MATCH(BS1004,$CC$5:$CC$10,0),1)</f>
        <v>Y</v>
      </c>
      <c r="BU1004" s="12" t="str">
        <f>IF(AND(BT1004="Y",BQ1004&gt;1),"Y","")</f>
        <v/>
      </c>
      <c r="BV1004" s="12" t="str">
        <f>IF(AND(BT1004="Y",BQ1004&lt;1),"Y","")</f>
        <v>Y</v>
      </c>
      <c r="BW1004" s="12" t="str">
        <f>IF(BQ1004&gt;1,IF(BQ1003&gt;1,"Y",""),"")</f>
        <v/>
      </c>
      <c r="BX1004" s="12" t="str">
        <f>IF(BQ1004&lt;1,IF(BQ1003&lt;1,"Y",""),"")</f>
        <v>Y</v>
      </c>
      <c r="BY1004" s="2"/>
      <c r="BZ1004" s="2"/>
      <c r="CA1004" s="2"/>
    </row>
    <row r="1005" spans="2:79">
      <c r="B1005" s="4" t="str">
        <f>IF(G1005=G1006,IF(G1005&gt;G1004,G1005&amp;"_O",""),G1005&amp;"_C")</f>
        <v/>
      </c>
      <c r="C1005" s="14">
        <f ca="1">RANDBETWEEN(0,1000)/1000</f>
        <v>0.38900000000000001</v>
      </c>
      <c r="D1005" s="16">
        <f>D1004+1</f>
        <v>1001</v>
      </c>
      <c r="E1005" s="10">
        <f>ROUNDDOWN(D1005/52,0)+1</f>
        <v>20</v>
      </c>
      <c r="F1005" s="15">
        <f>F1004+7</f>
        <v>51627</v>
      </c>
      <c r="G1005" s="4">
        <f>YEAR(F1005)</f>
        <v>2041</v>
      </c>
      <c r="H1005" s="33">
        <v>4.2000000000000003E-2</v>
      </c>
      <c r="I1005" s="33">
        <v>8.1000000000000003E-2</v>
      </c>
      <c r="J1005" s="33">
        <v>0.56000000000000005</v>
      </c>
      <c r="K1005" s="16" t="str">
        <f>IF(M1004&gt;1,"Up","Down")</f>
        <v>Down</v>
      </c>
      <c r="L1005" s="16" t="str">
        <f>IF(K1005="Up",IF(H1005&lt;$BJ$7,"Up","Down"),IF(H1005&lt;$BK$7,"Down","Up"))</f>
        <v>Down</v>
      </c>
      <c r="M1005" s="17">
        <f>IF(L1005="Up",INDEX($AK$5:$AK$1005,MATCH(I1005,$AI$5:$AI$1005,0),1),INDEX($AL$5:$AL$1005,MATCH(J1005,$AI$5:$AI$1005,0),1))</f>
        <v>0.98936007024741202</v>
      </c>
      <c r="N1005" s="16" t="str">
        <f>IF(P1004&gt;1,"Up","Down")</f>
        <v>Down</v>
      </c>
      <c r="O1005" s="16" t="str">
        <f>IF(N1005="Up",IF(H1005&lt;$BJ$12,"Up","Down"),IF(H1005&lt;$BK$12,"Down","Up"))</f>
        <v>Down</v>
      </c>
      <c r="P1005" s="17">
        <f>IF(O1005="Up",INDEX($AP$5:$AP$1005,MATCH(I1005,$AI$5:$AI$1005,0),1),INDEX($AQ$5:$AQ$1005,MATCH(J1005,$AI$5:$AI$1005,0),1))</f>
        <v>0.98764110351149859</v>
      </c>
      <c r="Q1005" s="19">
        <f>T1004</f>
        <v>77826.860518787798</v>
      </c>
      <c r="R1005" s="19">
        <f>INDEX(model!$S$5:$S$35,MATCH(G1005,model!$Q$5:$Q$35,0),1)*model!$O$5</f>
        <v>0</v>
      </c>
      <c r="S1005" s="19">
        <f>IF(RIGHT(B1005,1)="C",T1004*INDEX(model!$T$5:$T$35,MATCH(G1005,model!$Q$5:$Q$35,0),1),0)</f>
        <v>0</v>
      </c>
      <c r="T1005" s="19">
        <f>(Q1005+R1005-S1005)*M1005</f>
        <v>76998.788190003426</v>
      </c>
      <c r="U1005" s="19">
        <f>X1004</f>
        <v>183333.5294475095</v>
      </c>
      <c r="V1005" s="19">
        <f>INDEX(model!$S$5:$S$35,MATCH(G1005,model!$Q$5:$Q$35,0),1)*model!$O$6</f>
        <v>0</v>
      </c>
      <c r="W1005" s="19">
        <f>IF(RIGHT(B1005,1)="C",X1004*INDEX(model!$T$5:$T$35,MATCH(G1005,model!$Q$5:$Q$35,0),1),0)</f>
        <v>0</v>
      </c>
      <c r="X1005" s="19">
        <f>(U1005+V1005-W1005)*P1005</f>
        <v>181067.7293341961</v>
      </c>
      <c r="Y1005" s="19"/>
      <c r="Z1005" s="36" t="str">
        <f>K1005&amp;L1005</f>
        <v>DownDown</v>
      </c>
      <c r="AA1005" s="36" t="str">
        <f>N1005&amp;O1005</f>
        <v>DownDown</v>
      </c>
      <c r="AB1005" s="19"/>
      <c r="AC1005" s="19"/>
      <c r="AD1005" s="19"/>
      <c r="AE1005" s="19"/>
      <c r="AI1005" s="18">
        <f>ROUND(AI1004-0.001,3)</f>
        <v>0</v>
      </c>
      <c r="AJ1005" s="9">
        <f t="array" ref="AJ1005">PERCENTILE(IF($BB$5:$BB$2729="Y",$AY$5:$AY$2729),$AI1005)</f>
        <v>0.81804535902404407</v>
      </c>
      <c r="AK1005" s="96">
        <v>1.0005817948092821</v>
      </c>
      <c r="AL1005" s="96">
        <v>0.93797549851113715</v>
      </c>
      <c r="AM1005" s="41" t="str">
        <f>IF(AI1005&lt;$BJ$7,"Up","Down")</f>
        <v>Up</v>
      </c>
      <c r="AN1005" s="41" t="str">
        <f>IF(AI1005&lt;$BK$7,"Down","Up")</f>
        <v>Down</v>
      </c>
      <c r="AO1005" s="9">
        <f t="array" ref="AO1005">PERCENTILE(IF($BT$5:$BT$2729="Y",$BQ$5:$BQ$2729),$AI1005)</f>
        <v>0.74695318737419747</v>
      </c>
      <c r="AP1005" s="96">
        <v>1.0009474205519058</v>
      </c>
      <c r="AQ1005" s="96">
        <v>0.91937546679692572</v>
      </c>
      <c r="AR1005" s="41" t="str">
        <f>IF(AI1005&lt;$BJ$12,"Up","Down")</f>
        <v>Up</v>
      </c>
      <c r="AS1005" s="41" t="str">
        <f>IF(AI1005&lt;$BK$12,"Down","Up")</f>
        <v>Down</v>
      </c>
      <c r="AU1005" s="4" t="str">
        <f>IF(AZ1005=AZ1006,IF(AZ1005&gt;AZ1004,AZ1005&amp;"_O",""),AZ1005&amp;"_C")</f>
        <v/>
      </c>
      <c r="AV1005" s="7" t="str">
        <f>IF(RIGHT(AU1005,1)="C",AX1005/INDEX($AX$5:$AX$2729,MATCH(AZ1005&amp;"_O",$AU$5:$AU$2729,0),1),"")</f>
        <v/>
      </c>
      <c r="AW1005" s="38">
        <v>32570</v>
      </c>
      <c r="AX1005" s="37">
        <v>291.18</v>
      </c>
      <c r="AY1005" s="7">
        <f>AX1005/AX1004</f>
        <v>1.0141051091839934</v>
      </c>
      <c r="AZ1005" s="4">
        <f>YEAR(AW1005)</f>
        <v>1989</v>
      </c>
      <c r="BA1005" s="2" t="s">
        <v>6</v>
      </c>
      <c r="BB1005" s="12" t="str">
        <f>INDEX($CD$5:$CD$10,MATCH(BA1005,$CC$5:$CC$10,0),1)</f>
        <v/>
      </c>
      <c r="BC1005" s="12" t="str">
        <f>IF(AND(BB1005="Y",AY1005&gt;1),"Y","")</f>
        <v/>
      </c>
      <c r="BD1005" s="12" t="str">
        <f>IF(AND(BB1005="Y",AY1005&lt;1),"Y","")</f>
        <v/>
      </c>
      <c r="BE1005" s="12" t="str">
        <f>IF(AY1005&gt;1,IF(AY1004&gt;1,"Y",""),"")</f>
        <v/>
      </c>
      <c r="BF1005" s="12" t="str">
        <f>IF(AY1005&lt;1,IF(AY1004&lt;1,"Y",""),"")</f>
        <v/>
      </c>
      <c r="BG1005" s="2"/>
      <c r="BH1005" s="2"/>
      <c r="BI1005" s="2"/>
      <c r="BJ1005" s="2"/>
      <c r="BK1005" s="2"/>
      <c r="BL1005" s="2"/>
      <c r="BM1005" s="4" t="str">
        <f>IF(BR1005=BR1006,IF(BR1005&gt;BR1004,BR1005&amp;"_O",""),BR1005&amp;"_C")</f>
        <v/>
      </c>
      <c r="BN1005" s="7" t="str">
        <f>IF(RIGHT(BM1005,1)="C",BP1005/INDEX($BP$5:$BP$2729,MATCH(BR1005&amp;"_O",$BM$5:$BM$2729,0),1),"")</f>
        <v/>
      </c>
      <c r="BO1005" s="38">
        <v>32969</v>
      </c>
      <c r="BP1005" s="3">
        <v>430.9</v>
      </c>
      <c r="BQ1005" s="7">
        <f>BP1005/BP1004</f>
        <v>0.98943742824339831</v>
      </c>
      <c r="BR1005" s="4">
        <f>YEAR(BO1005)</f>
        <v>1990</v>
      </c>
      <c r="BS1005" s="2" t="s">
        <v>7</v>
      </c>
      <c r="BT1005" s="12" t="str">
        <f>INDEX($CD$5:$CD$10,MATCH(BS1005,$CC$5:$CC$10,0),1)</f>
        <v>Y</v>
      </c>
      <c r="BU1005" s="12" t="str">
        <f>IF(AND(BT1005="Y",BQ1005&gt;1),"Y","")</f>
        <v/>
      </c>
      <c r="BV1005" s="12" t="str">
        <f>IF(AND(BT1005="Y",BQ1005&lt;1),"Y","")</f>
        <v>Y</v>
      </c>
      <c r="BW1005" s="12" t="str">
        <f>IF(BQ1005&gt;1,IF(BQ1004&gt;1,"Y",""),"")</f>
        <v/>
      </c>
      <c r="BX1005" s="12" t="str">
        <f>IF(BQ1005&lt;1,IF(BQ1004&lt;1,"Y",""),"")</f>
        <v>Y</v>
      </c>
      <c r="BY1005" s="2"/>
      <c r="BZ1005" s="2"/>
      <c r="CA1005" s="2"/>
    </row>
    <row r="1006" spans="2:79">
      <c r="B1006" s="4" t="str">
        <f>IF(G1006=G1007,IF(G1006&gt;G1005,G1006&amp;"_O",""),G1006&amp;"_C")</f>
        <v/>
      </c>
      <c r="C1006" s="14">
        <f ca="1">RANDBETWEEN(0,1000)/1000</f>
        <v>0.72799999999999998</v>
      </c>
      <c r="D1006" s="16">
        <f>D1005+1</f>
        <v>1002</v>
      </c>
      <c r="E1006" s="10">
        <f>ROUNDDOWN(D1006/52,0)+1</f>
        <v>20</v>
      </c>
      <c r="F1006" s="15">
        <f>F1005+7</f>
        <v>51634</v>
      </c>
      <c r="G1006" s="4">
        <f>YEAR(F1006)</f>
        <v>2041</v>
      </c>
      <c r="H1006" s="33">
        <v>0.59399999999999997</v>
      </c>
      <c r="I1006" s="33">
        <v>0.122</v>
      </c>
      <c r="J1006" s="33">
        <v>0.64600000000000002</v>
      </c>
      <c r="K1006" s="16" t="str">
        <f>IF(M1005&gt;1,"Up","Down")</f>
        <v>Down</v>
      </c>
      <c r="L1006" s="16" t="str">
        <f>IF(K1006="Up",IF(H1006&lt;$BJ$7,"Up","Down"),IF(H1006&lt;$BK$7,"Down","Up"))</f>
        <v>Up</v>
      </c>
      <c r="M1006" s="17">
        <f>IF(L1006="Up",INDEX($AK$5:$AK$1005,MATCH(I1006,$AI$5:$AI$1005,0),1),INDEX($AL$5:$AL$1005,MATCH(J1006,$AI$5:$AI$1005,0),1))</f>
        <v>1.0028832576038473</v>
      </c>
      <c r="N1006" s="16" t="str">
        <f>IF(P1005&gt;1,"Up","Down")</f>
        <v>Down</v>
      </c>
      <c r="O1006" s="16" t="str">
        <f>IF(N1006="Up",IF(H1006&lt;$BJ$12,"Up","Down"),IF(H1006&lt;$BK$12,"Down","Up"))</f>
        <v>Up</v>
      </c>
      <c r="P1006" s="17">
        <f>IF(O1006="Up",INDEX($AP$5:$AP$1005,MATCH(I1006,$AI$5:$AI$1005,0),1),INDEX($AQ$5:$AQ$1005,MATCH(J1006,$AI$5:$AI$1005,0),1))</f>
        <v>1.0040874410610754</v>
      </c>
      <c r="Q1006" s="19">
        <f>T1005</f>
        <v>76998.788190003426</v>
      </c>
      <c r="R1006" s="19">
        <f>INDEX(model!$S$5:$S$35,MATCH(G1006,model!$Q$5:$Q$35,0),1)*model!$O$5</f>
        <v>0</v>
      </c>
      <c r="S1006" s="19">
        <f>IF(RIGHT(B1006,1)="C",T1005*INDEX(model!$T$5:$T$35,MATCH(G1006,model!$Q$5:$Q$35,0),1),0)</f>
        <v>0</v>
      </c>
      <c r="T1006" s="19">
        <f>(Q1006+R1006-S1006)*M1006</f>
        <v>77220.79553153929</v>
      </c>
      <c r="U1006" s="19">
        <f>X1005</f>
        <v>181067.7293341961</v>
      </c>
      <c r="V1006" s="19">
        <f>INDEX(model!$S$5:$S$35,MATCH(G1006,model!$Q$5:$Q$35,0),1)*model!$O$6</f>
        <v>0</v>
      </c>
      <c r="W1006" s="19">
        <f>IF(RIGHT(B1006,1)="C",X1005*INDEX(model!$T$5:$T$35,MATCH(G1006,model!$Q$5:$Q$35,0),1),0)</f>
        <v>0</v>
      </c>
      <c r="X1006" s="19">
        <f>(U1006+V1006-W1006)*P1006</f>
        <v>181807.83300591237</v>
      </c>
      <c r="Y1006" s="19"/>
      <c r="Z1006" s="36" t="str">
        <f>K1006&amp;L1006</f>
        <v>DownUp</v>
      </c>
      <c r="AA1006" s="36" t="str">
        <f>N1006&amp;O1006</f>
        <v>DownUp</v>
      </c>
      <c r="AB1006" s="19"/>
      <c r="AC1006" s="19"/>
      <c r="AD1006" s="19"/>
      <c r="AE1006" s="19"/>
      <c r="AU1006" s="4" t="str">
        <f>IF(AZ1006=AZ1007,IF(AZ1006&gt;AZ1005,AZ1006&amp;"_O",""),AZ1006&amp;"_C")</f>
        <v/>
      </c>
      <c r="AV1006" s="7" t="str">
        <f>IF(RIGHT(AU1006,1)="C",AX1006/INDEX($AX$5:$AX$2729,MATCH(AZ1006&amp;"_O",$AU$5:$AU$2729,0),1),"")</f>
        <v/>
      </c>
      <c r="AW1006" s="38">
        <v>32577</v>
      </c>
      <c r="AX1006" s="37">
        <v>292.88</v>
      </c>
      <c r="AY1006" s="7">
        <f>AX1006/AX1005</f>
        <v>1.0058383130709527</v>
      </c>
      <c r="AZ1006" s="4">
        <f>YEAR(AW1006)</f>
        <v>1989</v>
      </c>
      <c r="BA1006" s="2" t="s">
        <v>6</v>
      </c>
      <c r="BB1006" s="12" t="str">
        <f>INDEX($CD$5:$CD$10,MATCH(BA1006,$CC$5:$CC$10,0),1)</f>
        <v/>
      </c>
      <c r="BC1006" s="12" t="str">
        <f>IF(AND(BB1006="Y",AY1006&gt;1),"Y","")</f>
        <v/>
      </c>
      <c r="BD1006" s="12" t="str">
        <f>IF(AND(BB1006="Y",AY1006&lt;1),"Y","")</f>
        <v/>
      </c>
      <c r="BE1006" s="12" t="str">
        <f>IF(AY1006&gt;1,IF(AY1005&gt;1,"Y",""),"")</f>
        <v>Y</v>
      </c>
      <c r="BF1006" s="12" t="str">
        <f>IF(AY1006&lt;1,IF(AY1005&lt;1,"Y",""),"")</f>
        <v/>
      </c>
      <c r="BG1006" s="2"/>
      <c r="BH1006" s="2"/>
      <c r="BI1006" s="2"/>
      <c r="BJ1006" s="2"/>
      <c r="BK1006" s="2"/>
      <c r="BL1006" s="2"/>
      <c r="BM1006" s="4" t="str">
        <f>IF(BR1006=BR1007,IF(BR1006&gt;BR1005,BR1006&amp;"_O",""),BR1006&amp;"_C")</f>
        <v/>
      </c>
      <c r="BN1006" s="7" t="str">
        <f>IF(RIGHT(BM1006,1)="C",BP1006/INDEX($BP$5:$BP$2729,MATCH(BR1006&amp;"_O",$BM$5:$BM$2729,0),1),"")</f>
        <v/>
      </c>
      <c r="BO1006" s="38">
        <v>32975</v>
      </c>
      <c r="BP1006" s="3">
        <v>436.3</v>
      </c>
      <c r="BQ1006" s="7">
        <f>BP1006/BP1005</f>
        <v>1.0125319099559063</v>
      </c>
      <c r="BR1006" s="4">
        <f>YEAR(BO1006)</f>
        <v>1990</v>
      </c>
      <c r="BS1006" s="2" t="s">
        <v>7</v>
      </c>
      <c r="BT1006" s="12" t="str">
        <f>INDEX($CD$5:$CD$10,MATCH(BS1006,$CC$5:$CC$10,0),1)</f>
        <v>Y</v>
      </c>
      <c r="BU1006" s="12" t="str">
        <f>IF(AND(BT1006="Y",BQ1006&gt;1),"Y","")</f>
        <v>Y</v>
      </c>
      <c r="BV1006" s="12" t="str">
        <f>IF(AND(BT1006="Y",BQ1006&lt;1),"Y","")</f>
        <v/>
      </c>
      <c r="BW1006" s="12" t="str">
        <f>IF(BQ1006&gt;1,IF(BQ1005&gt;1,"Y",""),"")</f>
        <v/>
      </c>
      <c r="BX1006" s="12" t="str">
        <f>IF(BQ1006&lt;1,IF(BQ1005&lt;1,"Y",""),"")</f>
        <v/>
      </c>
      <c r="BY1006" s="2"/>
      <c r="BZ1006" s="2"/>
      <c r="CA1006" s="2"/>
    </row>
    <row r="1007" spans="2:79">
      <c r="B1007" s="4" t="str">
        <f>IF(G1007=G1008,IF(G1007&gt;G1006,G1007&amp;"_O",""),G1007&amp;"_C")</f>
        <v/>
      </c>
      <c r="C1007" s="14">
        <f ca="1">RANDBETWEEN(0,1000)/1000</f>
        <v>0.48399999999999999</v>
      </c>
      <c r="D1007" s="16">
        <f>D1006+1</f>
        <v>1003</v>
      </c>
      <c r="E1007" s="10">
        <f>ROUNDDOWN(D1007/52,0)+1</f>
        <v>20</v>
      </c>
      <c r="F1007" s="15">
        <f>F1006+7</f>
        <v>51641</v>
      </c>
      <c r="G1007" s="4">
        <f>YEAR(F1007)</f>
        <v>2041</v>
      </c>
      <c r="H1007" s="33">
        <v>0.69099999999999995</v>
      </c>
      <c r="I1007" s="33">
        <v>0.151</v>
      </c>
      <c r="J1007" s="33">
        <v>0.876</v>
      </c>
      <c r="K1007" s="16" t="str">
        <f>IF(M1006&gt;1,"Up","Down")</f>
        <v>Up</v>
      </c>
      <c r="L1007" s="16" t="str">
        <f>IF(K1007="Up",IF(H1007&lt;$BJ$7,"Up","Down"),IF(H1007&lt;$BK$7,"Down","Up"))</f>
        <v>Down</v>
      </c>
      <c r="M1007" s="17">
        <f>IF(L1007="Up",INDEX($AK$5:$AK$1005,MATCH(I1007,$AI$5:$AI$1005,0),1),INDEX($AL$5:$AL$1005,MATCH(J1007,$AI$5:$AI$1005,0),1))</f>
        <v>0.99736739984795553</v>
      </c>
      <c r="N1007" s="16" t="str">
        <f>IF(P1006&gt;1,"Up","Down")</f>
        <v>Up</v>
      </c>
      <c r="O1007" s="16" t="str">
        <f>IF(N1007="Up",IF(H1007&lt;$BJ$12,"Up","Down"),IF(H1007&lt;$BK$12,"Down","Up"))</f>
        <v>Down</v>
      </c>
      <c r="P1007" s="17">
        <f>IF(O1007="Up",INDEX($AP$5:$AP$1005,MATCH(I1007,$AI$5:$AI$1005,0),1),INDEX($AQ$5:$AQ$1005,MATCH(J1007,$AI$5:$AI$1005,0),1))</f>
        <v>0.9969154513937295</v>
      </c>
      <c r="Q1007" s="19">
        <f>T1006</f>
        <v>77220.79553153929</v>
      </c>
      <c r="R1007" s="19">
        <f>INDEX(model!$S$5:$S$35,MATCH(G1007,model!$Q$5:$Q$35,0),1)*model!$O$5</f>
        <v>0</v>
      </c>
      <c r="S1007" s="19">
        <f>IF(RIGHT(B1007,1)="C",T1006*INDEX(model!$T$5:$T$35,MATCH(G1007,model!$Q$5:$Q$35,0),1),0)</f>
        <v>0</v>
      </c>
      <c r="T1007" s="19">
        <f>(Q1007+R1007-S1007)*M1007</f>
        <v>77017.504053481971</v>
      </c>
      <c r="U1007" s="19">
        <f>X1006</f>
        <v>181807.83300591237</v>
      </c>
      <c r="V1007" s="19">
        <f>INDEX(model!$S$5:$S$35,MATCH(G1007,model!$Q$5:$Q$35,0),1)*model!$O$6</f>
        <v>0</v>
      </c>
      <c r="W1007" s="19">
        <f>IF(RIGHT(B1007,1)="C",X1006*INDEX(model!$T$5:$T$35,MATCH(G1007,model!$Q$5:$Q$35,0),1),0)</f>
        <v>0</v>
      </c>
      <c r="X1007" s="19">
        <f>(U1007+V1007-W1007)*P1007</f>
        <v>181247.03790800492</v>
      </c>
      <c r="Y1007" s="19"/>
      <c r="Z1007" s="36" t="str">
        <f>K1007&amp;L1007</f>
        <v>UpDown</v>
      </c>
      <c r="AA1007" s="36" t="str">
        <f>N1007&amp;O1007</f>
        <v>UpDown</v>
      </c>
      <c r="AB1007" s="19"/>
      <c r="AC1007" s="19"/>
      <c r="AD1007" s="19"/>
      <c r="AE1007" s="19"/>
      <c r="AU1007" s="4" t="str">
        <f>IF(AZ1007=AZ1008,IF(AZ1007&gt;AZ1006,AZ1007&amp;"_O",""),AZ1007&amp;"_C")</f>
        <v/>
      </c>
      <c r="AV1007" s="7" t="str">
        <f>IF(RIGHT(AU1007,1)="C",AX1007/INDEX($AX$5:$AX$2729,MATCH(AZ1007&amp;"_O",$AU$5:$AU$2729,0),1),"")</f>
        <v/>
      </c>
      <c r="AW1007" s="38">
        <v>32584</v>
      </c>
      <c r="AX1007" s="37">
        <v>292.69</v>
      </c>
      <c r="AY1007" s="7">
        <f>AX1007/AX1006</f>
        <v>0.99935127014476921</v>
      </c>
      <c r="AZ1007" s="4">
        <f>YEAR(AW1007)</f>
        <v>1989</v>
      </c>
      <c r="BA1007" s="2" t="s">
        <v>6</v>
      </c>
      <c r="BB1007" s="12" t="str">
        <f>INDEX($CD$5:$CD$10,MATCH(BA1007,$CC$5:$CC$10,0),1)</f>
        <v/>
      </c>
      <c r="BC1007" s="12" t="str">
        <f>IF(AND(BB1007="Y",AY1007&gt;1),"Y","")</f>
        <v/>
      </c>
      <c r="BD1007" s="12" t="str">
        <f>IF(AND(BB1007="Y",AY1007&lt;1),"Y","")</f>
        <v/>
      </c>
      <c r="BE1007" s="12" t="str">
        <f>IF(AY1007&gt;1,IF(AY1006&gt;1,"Y",""),"")</f>
        <v/>
      </c>
      <c r="BF1007" s="12" t="str">
        <f>IF(AY1007&lt;1,IF(AY1006&lt;1,"Y",""),"")</f>
        <v/>
      </c>
      <c r="BG1007" s="2"/>
      <c r="BH1007" s="2"/>
      <c r="BI1007" s="2"/>
      <c r="BJ1007" s="2"/>
      <c r="BK1007" s="2"/>
      <c r="BL1007" s="2"/>
      <c r="BM1007" s="4" t="str">
        <f>IF(BR1007=BR1008,IF(BR1007&gt;BR1006,BR1007&amp;"_O",""),BR1007&amp;"_C")</f>
        <v/>
      </c>
      <c r="BN1007" s="7" t="str">
        <f>IF(RIGHT(BM1007,1)="C",BP1007/INDEX($BP$5:$BP$2729,MATCH(BR1007&amp;"_O",$BM$5:$BM$2729,0),1),"")</f>
        <v/>
      </c>
      <c r="BO1007" s="38">
        <v>32983</v>
      </c>
      <c r="BP1007" s="3">
        <v>425.8</v>
      </c>
      <c r="BQ1007" s="7">
        <f>BP1007/BP1006</f>
        <v>0.97593399037359618</v>
      </c>
      <c r="BR1007" s="4">
        <f>YEAR(BO1007)</f>
        <v>1990</v>
      </c>
      <c r="BS1007" s="2" t="s">
        <v>7</v>
      </c>
      <c r="BT1007" s="12" t="str">
        <f>INDEX($CD$5:$CD$10,MATCH(BS1007,$CC$5:$CC$10,0),1)</f>
        <v>Y</v>
      </c>
      <c r="BU1007" s="12" t="str">
        <f>IF(AND(BT1007="Y",BQ1007&gt;1),"Y","")</f>
        <v/>
      </c>
      <c r="BV1007" s="12" t="str">
        <f>IF(AND(BT1007="Y",BQ1007&lt;1),"Y","")</f>
        <v>Y</v>
      </c>
      <c r="BW1007" s="12" t="str">
        <f>IF(BQ1007&gt;1,IF(BQ1006&gt;1,"Y",""),"")</f>
        <v/>
      </c>
      <c r="BX1007" s="12" t="str">
        <f>IF(BQ1007&lt;1,IF(BQ1006&lt;1,"Y",""),"")</f>
        <v/>
      </c>
      <c r="BY1007" s="2"/>
      <c r="BZ1007" s="2"/>
      <c r="CA1007" s="2"/>
    </row>
    <row r="1008" spans="2:79">
      <c r="B1008" s="4" t="str">
        <f>IF(G1008=G1009,IF(G1008&gt;G1007,G1008&amp;"_O",""),G1008&amp;"_C")</f>
        <v/>
      </c>
      <c r="C1008" s="14">
        <f ca="1">RANDBETWEEN(0,1000)/1000</f>
        <v>0.32500000000000001</v>
      </c>
      <c r="D1008" s="16">
        <f>D1007+1</f>
        <v>1004</v>
      </c>
      <c r="E1008" s="10">
        <f>ROUNDDOWN(D1008/52,0)+1</f>
        <v>20</v>
      </c>
      <c r="F1008" s="15">
        <f>F1007+7</f>
        <v>51648</v>
      </c>
      <c r="G1008" s="4">
        <f>YEAR(F1008)</f>
        <v>2041</v>
      </c>
      <c r="H1008" s="33">
        <v>0.34100000000000003</v>
      </c>
      <c r="I1008" s="33">
        <v>0.41199999999999998</v>
      </c>
      <c r="J1008" s="33">
        <v>0.88600000000000001</v>
      </c>
      <c r="K1008" s="16" t="str">
        <f>IF(M1007&gt;1,"Up","Down")</f>
        <v>Down</v>
      </c>
      <c r="L1008" s="16" t="str">
        <f>IF(K1008="Up",IF(H1008&lt;$BJ$7,"Up","Down"),IF(H1008&lt;$BK$7,"Down","Up"))</f>
        <v>Down</v>
      </c>
      <c r="M1008" s="17">
        <f>IF(L1008="Up",INDEX($AK$5:$AK$1005,MATCH(I1008,$AI$5:$AI$1005,0),1),INDEX($AL$5:$AL$1005,MATCH(J1008,$AI$5:$AI$1005,0),1))</f>
        <v>0.99750084563440899</v>
      </c>
      <c r="N1008" s="16" t="str">
        <f>IF(P1007&gt;1,"Up","Down")</f>
        <v>Down</v>
      </c>
      <c r="O1008" s="16" t="str">
        <f>IF(N1008="Up",IF(H1008&lt;$BJ$12,"Up","Down"),IF(H1008&lt;$BK$12,"Down","Up"))</f>
        <v>Down</v>
      </c>
      <c r="P1008" s="17">
        <f>IF(O1008="Up",INDEX($AP$5:$AP$1005,MATCH(I1008,$AI$5:$AI$1005,0),1),INDEX($AQ$5:$AQ$1005,MATCH(J1008,$AI$5:$AI$1005,0),1))</f>
        <v>0.99718322109269197</v>
      </c>
      <c r="Q1008" s="19">
        <f>T1007</f>
        <v>77017.504053481971</v>
      </c>
      <c r="R1008" s="19">
        <f>INDEX(model!$S$5:$S$35,MATCH(G1008,model!$Q$5:$Q$35,0),1)*model!$O$5</f>
        <v>0</v>
      </c>
      <c r="S1008" s="19">
        <f>IF(RIGHT(B1008,1)="C",T1007*INDEX(model!$T$5:$T$35,MATCH(G1008,model!$Q$5:$Q$35,0),1),0)</f>
        <v>0</v>
      </c>
      <c r="T1008" s="19">
        <f>(Q1008+R1008-S1008)*M1008</f>
        <v>76825.025421999788</v>
      </c>
      <c r="U1008" s="19">
        <f>X1007</f>
        <v>181247.03790800492</v>
      </c>
      <c r="V1008" s="19">
        <f>INDEX(model!$S$5:$S$35,MATCH(G1008,model!$Q$5:$Q$35,0),1)*model!$O$6</f>
        <v>0</v>
      </c>
      <c r="W1008" s="19">
        <f>IF(RIGHT(B1008,1)="C",X1007*INDEX(model!$T$5:$T$35,MATCH(G1008,model!$Q$5:$Q$35,0),1),0)</f>
        <v>0</v>
      </c>
      <c r="X1008" s="19">
        <f>(U1008+V1008-W1008)*P1008</f>
        <v>180736.50507461358</v>
      </c>
      <c r="Y1008" s="19"/>
      <c r="Z1008" s="36" t="str">
        <f>K1008&amp;L1008</f>
        <v>DownDown</v>
      </c>
      <c r="AA1008" s="36" t="str">
        <f>N1008&amp;O1008</f>
        <v>DownDown</v>
      </c>
      <c r="AB1008" s="19"/>
      <c r="AC1008" s="19"/>
      <c r="AD1008" s="19"/>
      <c r="AE1008" s="19"/>
      <c r="AU1008" s="4" t="str">
        <f>IF(AZ1008=AZ1009,IF(AZ1008&gt;AZ1007,AZ1008&amp;"_O",""),AZ1008&amp;"_C")</f>
        <v/>
      </c>
      <c r="AV1008" s="7" t="str">
        <f>IF(RIGHT(AU1008,1)="C",AX1008/INDEX($AX$5:$AX$2729,MATCH(AZ1008&amp;"_O",$AU$5:$AU$2729,0),1),"")</f>
        <v/>
      </c>
      <c r="AW1008" s="38">
        <v>32591</v>
      </c>
      <c r="AX1008" s="37">
        <v>290.58</v>
      </c>
      <c r="AY1008" s="7">
        <f>AX1008/AX1007</f>
        <v>0.99279100755065086</v>
      </c>
      <c r="AZ1008" s="4">
        <f>YEAR(AW1008)</f>
        <v>1989</v>
      </c>
      <c r="BA1008" s="2" t="s">
        <v>6</v>
      </c>
      <c r="BB1008" s="12" t="str">
        <f>INDEX($CD$5:$CD$10,MATCH(BA1008,$CC$5:$CC$10,0),1)</f>
        <v/>
      </c>
      <c r="BC1008" s="12" t="str">
        <f>IF(AND(BB1008="Y",AY1008&gt;1),"Y","")</f>
        <v/>
      </c>
      <c r="BD1008" s="12" t="str">
        <f>IF(AND(BB1008="Y",AY1008&lt;1),"Y","")</f>
        <v/>
      </c>
      <c r="BE1008" s="12" t="str">
        <f>IF(AY1008&gt;1,IF(AY1007&gt;1,"Y",""),"")</f>
        <v/>
      </c>
      <c r="BF1008" s="12" t="str">
        <f>IF(AY1008&lt;1,IF(AY1007&lt;1,"Y",""),"")</f>
        <v>Y</v>
      </c>
      <c r="BG1008" s="2"/>
      <c r="BH1008" s="2"/>
      <c r="BI1008" s="2"/>
      <c r="BJ1008" s="2"/>
      <c r="BK1008" s="2"/>
      <c r="BL1008" s="2"/>
      <c r="BM1008" s="4" t="str">
        <f>IF(BR1008=BR1009,IF(BR1008&gt;BR1007,BR1008&amp;"_O",""),BR1008&amp;"_C")</f>
        <v/>
      </c>
      <c r="BN1008" s="7" t="str">
        <f>IF(RIGHT(BM1008,1)="C",BP1008/INDEX($BP$5:$BP$2729,MATCH(BR1008&amp;"_O",$BM$5:$BM$2729,0),1),"")</f>
        <v/>
      </c>
      <c r="BO1008" s="38">
        <v>32990</v>
      </c>
      <c r="BP1008" s="3">
        <v>418</v>
      </c>
      <c r="BQ1008" s="7">
        <f>BP1008/BP1007</f>
        <v>0.98168154062940349</v>
      </c>
      <c r="BR1008" s="4">
        <f>YEAR(BO1008)</f>
        <v>1990</v>
      </c>
      <c r="BS1008" s="2" t="s">
        <v>7</v>
      </c>
      <c r="BT1008" s="12" t="str">
        <f>INDEX($CD$5:$CD$10,MATCH(BS1008,$CC$5:$CC$10,0),1)</f>
        <v>Y</v>
      </c>
      <c r="BU1008" s="12" t="str">
        <f>IF(AND(BT1008="Y",BQ1008&gt;1),"Y","")</f>
        <v/>
      </c>
      <c r="BV1008" s="12" t="str">
        <f>IF(AND(BT1008="Y",BQ1008&lt;1),"Y","")</f>
        <v>Y</v>
      </c>
      <c r="BW1008" s="12" t="str">
        <f>IF(BQ1008&gt;1,IF(BQ1007&gt;1,"Y",""),"")</f>
        <v/>
      </c>
      <c r="BX1008" s="12" t="str">
        <f>IF(BQ1008&lt;1,IF(BQ1007&lt;1,"Y",""),"")</f>
        <v>Y</v>
      </c>
      <c r="BY1008" s="2"/>
      <c r="BZ1008" s="2"/>
      <c r="CA1008" s="2"/>
    </row>
    <row r="1009" spans="2:79">
      <c r="B1009" s="4" t="str">
        <f>IF(G1009=G1010,IF(G1009&gt;G1008,G1009&amp;"_O",""),G1009&amp;"_C")</f>
        <v/>
      </c>
      <c r="C1009" s="14">
        <f ca="1">RANDBETWEEN(0,1000)/1000</f>
        <v>0.56399999999999995</v>
      </c>
      <c r="D1009" s="16">
        <f>D1008+1</f>
        <v>1005</v>
      </c>
      <c r="E1009" s="10">
        <f>ROUNDDOWN(D1009/52,0)+1</f>
        <v>20</v>
      </c>
      <c r="F1009" s="15">
        <f>F1008+7</f>
        <v>51655</v>
      </c>
      <c r="G1009" s="4">
        <f>YEAR(F1009)</f>
        <v>2041</v>
      </c>
      <c r="H1009" s="33">
        <v>0.35599999999999998</v>
      </c>
      <c r="I1009" s="33">
        <v>0.72399999999999998</v>
      </c>
      <c r="J1009" s="33">
        <v>0.76200000000000001</v>
      </c>
      <c r="K1009" s="16" t="str">
        <f>IF(M1008&gt;1,"Up","Down")</f>
        <v>Down</v>
      </c>
      <c r="L1009" s="16" t="str">
        <f>IF(K1009="Up",IF(H1009&lt;$BJ$7,"Up","Down"),IF(H1009&lt;$BK$7,"Down","Up"))</f>
        <v>Down</v>
      </c>
      <c r="M1009" s="17">
        <f>IF(L1009="Up",INDEX($AK$5:$AK$1005,MATCH(I1009,$AI$5:$AI$1005,0),1),INDEX($AL$5:$AL$1005,MATCH(J1009,$AI$5:$AI$1005,0),1))</f>
        <v>0.99478997344537812</v>
      </c>
      <c r="N1009" s="16" t="str">
        <f>IF(P1008&gt;1,"Up","Down")</f>
        <v>Down</v>
      </c>
      <c r="O1009" s="16" t="str">
        <f>IF(N1009="Up",IF(H1009&lt;$BJ$12,"Up","Down"),IF(H1009&lt;$BK$12,"Down","Up"))</f>
        <v>Down</v>
      </c>
      <c r="P1009" s="17">
        <f>IF(O1009="Up",INDEX($AP$5:$AP$1005,MATCH(I1009,$AI$5:$AI$1005,0),1),INDEX($AQ$5:$AQ$1005,MATCH(J1009,$AI$5:$AI$1005,0),1))</f>
        <v>0.99412248456853392</v>
      </c>
      <c r="Q1009" s="19">
        <f>T1008</f>
        <v>76825.025421999788</v>
      </c>
      <c r="R1009" s="19">
        <f>INDEX(model!$S$5:$S$35,MATCH(G1009,model!$Q$5:$Q$35,0),1)*model!$O$5</f>
        <v>0</v>
      </c>
      <c r="S1009" s="19">
        <f>IF(RIGHT(B1009,1)="C",T1008*INDEX(model!$T$5:$T$35,MATCH(G1009,model!$Q$5:$Q$35,0),1),0)</f>
        <v>0</v>
      </c>
      <c r="T1009" s="19">
        <f>(Q1009+R1009-S1009)*M1009</f>
        <v>76424.764999491672</v>
      </c>
      <c r="U1009" s="19">
        <f>X1008</f>
        <v>180736.50507461358</v>
      </c>
      <c r="V1009" s="19">
        <f>INDEX(model!$S$5:$S$35,MATCH(G1009,model!$Q$5:$Q$35,0),1)*model!$O$6</f>
        <v>0</v>
      </c>
      <c r="W1009" s="19">
        <f>IF(RIGHT(B1009,1)="C",X1008*INDEX(model!$T$5:$T$35,MATCH(G1009,model!$Q$5:$Q$35,0),1),0)</f>
        <v>0</v>
      </c>
      <c r="X1009" s="19">
        <f>(U1009+V1009-W1009)*P1009</f>
        <v>179674.22347700829</v>
      </c>
      <c r="Y1009" s="19"/>
      <c r="Z1009" s="36" t="str">
        <f>K1009&amp;L1009</f>
        <v>DownDown</v>
      </c>
      <c r="AA1009" s="36" t="str">
        <f>N1009&amp;O1009</f>
        <v>DownDown</v>
      </c>
      <c r="AB1009" s="19"/>
      <c r="AC1009" s="19"/>
      <c r="AD1009" s="19"/>
      <c r="AE1009" s="19"/>
      <c r="AU1009" s="4" t="str">
        <f>IF(AZ1009=AZ1010,IF(AZ1009&gt;AZ1008,AZ1009&amp;"_O",""),AZ1009&amp;"_C")</f>
        <v/>
      </c>
      <c r="AV1009" s="7" t="str">
        <f>IF(RIGHT(AU1009,1)="C",AX1009/INDEX($AX$5:$AX$2729,MATCH(AZ1009&amp;"_O",$AU$5:$AU$2729,0),1),"")</f>
        <v/>
      </c>
      <c r="AW1009" s="38">
        <v>32598</v>
      </c>
      <c r="AX1009" s="37">
        <v>294.87</v>
      </c>
      <c r="AY1009" s="7">
        <f>AX1009/AX1008</f>
        <v>1.0147635762956846</v>
      </c>
      <c r="AZ1009" s="4">
        <f>YEAR(AW1009)</f>
        <v>1989</v>
      </c>
      <c r="BA1009" s="2" t="s">
        <v>6</v>
      </c>
      <c r="BB1009" s="12" t="str">
        <f>INDEX($CD$5:$CD$10,MATCH(BA1009,$CC$5:$CC$10,0),1)</f>
        <v/>
      </c>
      <c r="BC1009" s="12" t="str">
        <f>IF(AND(BB1009="Y",AY1009&gt;1),"Y","")</f>
        <v/>
      </c>
      <c r="BD1009" s="12" t="str">
        <f>IF(AND(BB1009="Y",AY1009&lt;1),"Y","")</f>
        <v/>
      </c>
      <c r="BE1009" s="12" t="str">
        <f>IF(AY1009&gt;1,IF(AY1008&gt;1,"Y",""),"")</f>
        <v/>
      </c>
      <c r="BF1009" s="12" t="str">
        <f>IF(AY1009&lt;1,IF(AY1008&lt;1,"Y",""),"")</f>
        <v/>
      </c>
      <c r="BG1009" s="2"/>
      <c r="BH1009" s="2"/>
      <c r="BI1009" s="2"/>
      <c r="BJ1009" s="2"/>
      <c r="BK1009" s="2"/>
      <c r="BL1009" s="2"/>
      <c r="BM1009" s="4" t="str">
        <f>IF(BR1009=BR1010,IF(BR1009&gt;BR1008,BR1009&amp;"_O",""),BR1009&amp;"_C")</f>
        <v/>
      </c>
      <c r="BN1009" s="7" t="str">
        <f>IF(RIGHT(BM1009,1)="C",BP1009/INDEX($BP$5:$BP$2729,MATCH(BR1009&amp;"_O",$BM$5:$BM$2729,0),1),"")</f>
        <v/>
      </c>
      <c r="BO1009" s="38">
        <v>32997</v>
      </c>
      <c r="BP1009" s="3">
        <v>428.6</v>
      </c>
      <c r="BQ1009" s="7">
        <f>BP1009/BP1008</f>
        <v>1.0253588516746412</v>
      </c>
      <c r="BR1009" s="4">
        <f>YEAR(BO1009)</f>
        <v>1990</v>
      </c>
      <c r="BS1009" s="2" t="s">
        <v>7</v>
      </c>
      <c r="BT1009" s="12" t="str">
        <f>INDEX($CD$5:$CD$10,MATCH(BS1009,$CC$5:$CC$10,0),1)</f>
        <v>Y</v>
      </c>
      <c r="BU1009" s="12" t="str">
        <f>IF(AND(BT1009="Y",BQ1009&gt;1),"Y","")</f>
        <v>Y</v>
      </c>
      <c r="BV1009" s="12" t="str">
        <f>IF(AND(BT1009="Y",BQ1009&lt;1),"Y","")</f>
        <v/>
      </c>
      <c r="BW1009" s="12" t="str">
        <f>IF(BQ1009&gt;1,IF(BQ1008&gt;1,"Y",""),"")</f>
        <v/>
      </c>
      <c r="BX1009" s="12" t="str">
        <f>IF(BQ1009&lt;1,IF(BQ1008&lt;1,"Y",""),"")</f>
        <v/>
      </c>
      <c r="BY1009" s="2"/>
      <c r="BZ1009" s="2"/>
      <c r="CA1009" s="2"/>
    </row>
    <row r="1010" spans="2:79">
      <c r="B1010" s="4" t="str">
        <f>IF(G1010=G1011,IF(G1010&gt;G1009,G1010&amp;"_O",""),G1010&amp;"_C")</f>
        <v/>
      </c>
      <c r="C1010" s="14">
        <f ca="1">RANDBETWEEN(0,1000)/1000</f>
        <v>0.71799999999999997</v>
      </c>
      <c r="D1010" s="16">
        <f>D1009+1</f>
        <v>1006</v>
      </c>
      <c r="E1010" s="10">
        <f>ROUNDDOWN(D1010/52,0)+1</f>
        <v>20</v>
      </c>
      <c r="F1010" s="15">
        <f>F1009+7</f>
        <v>51662</v>
      </c>
      <c r="G1010" s="4">
        <f>YEAR(F1010)</f>
        <v>2041</v>
      </c>
      <c r="H1010" s="33">
        <v>0.28299999999999997</v>
      </c>
      <c r="I1010" s="33">
        <v>5.0999999999999997E-2</v>
      </c>
      <c r="J1010" s="33">
        <v>0.55400000000000005</v>
      </c>
      <c r="K1010" s="16" t="str">
        <f>IF(M1009&gt;1,"Up","Down")</f>
        <v>Down</v>
      </c>
      <c r="L1010" s="16" t="str">
        <f>IF(K1010="Up",IF(H1010&lt;$BJ$7,"Up","Down"),IF(H1010&lt;$BK$7,"Down","Up"))</f>
        <v>Down</v>
      </c>
      <c r="M1010" s="17">
        <f>IF(L1010="Up",INDEX($AK$5:$AK$1005,MATCH(I1010,$AI$5:$AI$1005,0),1),INDEX($AL$5:$AL$1005,MATCH(J1010,$AI$5:$AI$1005,0),1))</f>
        <v>0.98910305004067944</v>
      </c>
      <c r="N1010" s="16" t="str">
        <f>IF(P1009&gt;1,"Up","Down")</f>
        <v>Down</v>
      </c>
      <c r="O1010" s="16" t="str">
        <f>IF(N1010="Up",IF(H1010&lt;$BJ$12,"Up","Down"),IF(H1010&lt;$BK$12,"Down","Up"))</f>
        <v>Down</v>
      </c>
      <c r="P1010" s="17">
        <f>IF(O1010="Up",INDEX($AP$5:$AP$1005,MATCH(I1010,$AI$5:$AI$1005,0),1),INDEX($AQ$5:$AQ$1005,MATCH(J1010,$AI$5:$AI$1005,0),1))</f>
        <v>0.98742551173114113</v>
      </c>
      <c r="Q1010" s="19">
        <f>T1009</f>
        <v>76424.764999491672</v>
      </c>
      <c r="R1010" s="19">
        <f>INDEX(model!$S$5:$S$35,MATCH(G1010,model!$Q$5:$Q$35,0),1)*model!$O$5</f>
        <v>0</v>
      </c>
      <c r="S1010" s="19">
        <f>IF(RIGHT(B1010,1)="C",T1009*INDEX(model!$T$5:$T$35,MATCH(G1010,model!$Q$5:$Q$35,0),1),0)</f>
        <v>0</v>
      </c>
      <c r="T1010" s="19">
        <f>(Q1010+R1010-S1010)*M1010</f>
        <v>75591.968159639378</v>
      </c>
      <c r="U1010" s="19">
        <f>X1009</f>
        <v>179674.22347700829</v>
      </c>
      <c r="V1010" s="19">
        <f>INDEX(model!$S$5:$S$35,MATCH(G1010,model!$Q$5:$Q$35,0),1)*model!$O$6</f>
        <v>0</v>
      </c>
      <c r="W1010" s="19">
        <f>IF(RIGHT(B1010,1)="C",X1009*INDEX(model!$T$5:$T$35,MATCH(G1010,model!$Q$5:$Q$35,0),1),0)</f>
        <v>0</v>
      </c>
      <c r="X1010" s="19">
        <f>(U1010+V1010-W1010)*P1010</f>
        <v>177414.91206168031</v>
      </c>
      <c r="Y1010" s="19"/>
      <c r="Z1010" s="36" t="str">
        <f>K1010&amp;L1010</f>
        <v>DownDown</v>
      </c>
      <c r="AA1010" s="36" t="str">
        <f>N1010&amp;O1010</f>
        <v>DownDown</v>
      </c>
      <c r="AB1010" s="19"/>
      <c r="AC1010" s="19"/>
      <c r="AD1010" s="19"/>
      <c r="AE1010" s="19"/>
      <c r="AU1010" s="4" t="str">
        <f>IF(AZ1010=AZ1011,IF(AZ1010&gt;AZ1009,AZ1010&amp;"_O",""),AZ1010&amp;"_C")</f>
        <v/>
      </c>
      <c r="AV1010" s="7" t="str">
        <f>IF(RIGHT(AU1010,1)="C",AX1010/INDEX($AX$5:$AX$2729,MATCH(AZ1010&amp;"_O",$AU$5:$AU$2729,0),1),"")</f>
        <v/>
      </c>
      <c r="AW1010" s="38">
        <v>32605</v>
      </c>
      <c r="AX1010" s="37">
        <v>297.16000000000003</v>
      </c>
      <c r="AY1010" s="7">
        <f>AX1010/AX1009</f>
        <v>1.0077661342286433</v>
      </c>
      <c r="AZ1010" s="4">
        <f>YEAR(AW1010)</f>
        <v>1989</v>
      </c>
      <c r="BA1010" s="2" t="s">
        <v>6</v>
      </c>
      <c r="BB1010" s="12" t="str">
        <f>INDEX($CD$5:$CD$10,MATCH(BA1010,$CC$5:$CC$10,0),1)</f>
        <v/>
      </c>
      <c r="BC1010" s="12" t="str">
        <f>IF(AND(BB1010="Y",AY1010&gt;1),"Y","")</f>
        <v/>
      </c>
      <c r="BD1010" s="12" t="str">
        <f>IF(AND(BB1010="Y",AY1010&lt;1),"Y","")</f>
        <v/>
      </c>
      <c r="BE1010" s="12" t="str">
        <f>IF(AY1010&gt;1,IF(AY1009&gt;1,"Y",""),"")</f>
        <v>Y</v>
      </c>
      <c r="BF1010" s="12" t="str">
        <f>IF(AY1010&lt;1,IF(AY1009&lt;1,"Y",""),"")</f>
        <v/>
      </c>
      <c r="BG1010" s="2"/>
      <c r="BH1010" s="2"/>
      <c r="BI1010" s="2"/>
      <c r="BJ1010" s="2"/>
      <c r="BK1010" s="2"/>
      <c r="BL1010" s="2"/>
      <c r="BM1010" s="4" t="str">
        <f>IF(BR1010=BR1011,IF(BR1010&gt;BR1009,BR1010&amp;"_O",""),BR1010&amp;"_C")</f>
        <v/>
      </c>
      <c r="BN1010" s="7" t="str">
        <f>IF(RIGHT(BM1010,1)="C",BP1010/INDEX($BP$5:$BP$2729,MATCH(BR1010&amp;"_O",$BM$5:$BM$2729,0),1),"")</f>
        <v/>
      </c>
      <c r="BO1010" s="38">
        <v>33004</v>
      </c>
      <c r="BP1010" s="3">
        <v>438.1</v>
      </c>
      <c r="BQ1010" s="7">
        <f>BP1010/BP1009</f>
        <v>1.0221651889874008</v>
      </c>
      <c r="BR1010" s="4">
        <f>YEAR(BO1010)</f>
        <v>1990</v>
      </c>
      <c r="BS1010" s="2" t="s">
        <v>7</v>
      </c>
      <c r="BT1010" s="12" t="str">
        <f>INDEX($CD$5:$CD$10,MATCH(BS1010,$CC$5:$CC$10,0),1)</f>
        <v>Y</v>
      </c>
      <c r="BU1010" s="12" t="str">
        <f>IF(AND(BT1010="Y",BQ1010&gt;1),"Y","")</f>
        <v>Y</v>
      </c>
      <c r="BV1010" s="12" t="str">
        <f>IF(AND(BT1010="Y",BQ1010&lt;1),"Y","")</f>
        <v/>
      </c>
      <c r="BW1010" s="12" t="str">
        <f>IF(BQ1010&gt;1,IF(BQ1009&gt;1,"Y",""),"")</f>
        <v>Y</v>
      </c>
      <c r="BX1010" s="12" t="str">
        <f>IF(BQ1010&lt;1,IF(BQ1009&lt;1,"Y",""),"")</f>
        <v/>
      </c>
      <c r="BY1010" s="2"/>
      <c r="BZ1010" s="2"/>
      <c r="CA1010" s="2"/>
    </row>
    <row r="1011" spans="2:79">
      <c r="B1011" s="4" t="str">
        <f>IF(G1011=G1012,IF(G1011&gt;G1010,G1011&amp;"_O",""),G1011&amp;"_C")</f>
        <v/>
      </c>
      <c r="C1011" s="14">
        <f ca="1">RANDBETWEEN(0,1000)/1000</f>
        <v>0.29699999999999999</v>
      </c>
      <c r="D1011" s="16">
        <f>D1010+1</f>
        <v>1007</v>
      </c>
      <c r="E1011" s="10">
        <f>ROUNDDOWN(D1011/52,0)+1</f>
        <v>20</v>
      </c>
      <c r="F1011" s="15">
        <f>F1010+7</f>
        <v>51669</v>
      </c>
      <c r="G1011" s="4">
        <f>YEAR(F1011)</f>
        <v>2041</v>
      </c>
      <c r="H1011" s="33">
        <v>0.104</v>
      </c>
      <c r="I1011" s="33">
        <v>0.318</v>
      </c>
      <c r="J1011" s="33">
        <v>0.68899999999999995</v>
      </c>
      <c r="K1011" s="16" t="str">
        <f>IF(M1010&gt;1,"Up","Down")</f>
        <v>Down</v>
      </c>
      <c r="L1011" s="16" t="str">
        <f>IF(K1011="Up",IF(H1011&lt;$BJ$7,"Up","Down"),IF(H1011&lt;$BK$7,"Down","Up"))</f>
        <v>Down</v>
      </c>
      <c r="M1011" s="17">
        <f>IF(L1011="Up",INDEX($AK$5:$AK$1005,MATCH(I1011,$AI$5:$AI$1005,0),1),INDEX($AL$5:$AL$1005,MATCH(J1011,$AI$5:$AI$1005,0),1))</f>
        <v>0.99309032164303157</v>
      </c>
      <c r="N1011" s="16" t="str">
        <f>IF(P1010&gt;1,"Up","Down")</f>
        <v>Down</v>
      </c>
      <c r="O1011" s="16" t="str">
        <f>IF(N1011="Up",IF(H1011&lt;$BJ$12,"Up","Down"),IF(H1011&lt;$BK$12,"Down","Up"))</f>
        <v>Down</v>
      </c>
      <c r="P1011" s="17">
        <f>IF(O1011="Up",INDEX($AP$5:$AP$1005,MATCH(I1011,$AI$5:$AI$1005,0),1),INDEX($AQ$5:$AQ$1005,MATCH(J1011,$AI$5:$AI$1005,0),1))</f>
        <v>0.99235485040363269</v>
      </c>
      <c r="Q1011" s="19">
        <f>T1010</f>
        <v>75591.968159639378</v>
      </c>
      <c r="R1011" s="19">
        <f>INDEX(model!$S$5:$S$35,MATCH(G1011,model!$Q$5:$Q$35,0),1)*model!$O$5</f>
        <v>0</v>
      </c>
      <c r="S1011" s="19">
        <f>IF(RIGHT(B1011,1)="C",T1010*INDEX(model!$T$5:$T$35,MATCH(G1011,model!$Q$5:$Q$35,0),1),0)</f>
        <v>0</v>
      </c>
      <c r="T1011" s="19">
        <f>(Q1011+R1011-S1011)*M1011</f>
        <v>75069.651973286076</v>
      </c>
      <c r="U1011" s="19">
        <f>X1010</f>
        <v>177414.91206168031</v>
      </c>
      <c r="V1011" s="19">
        <f>INDEX(model!$S$5:$S$35,MATCH(G1011,model!$Q$5:$Q$35,0),1)*model!$O$6</f>
        <v>0</v>
      </c>
      <c r="W1011" s="19">
        <f>IF(RIGHT(B1011,1)="C",X1010*INDEX(model!$T$5:$T$35,MATCH(G1011,model!$Q$5:$Q$35,0),1),0)</f>
        <v>0</v>
      </c>
      <c r="X1011" s="19">
        <f>(U1011+V1011-W1011)*P1011</f>
        <v>176058.5485183424</v>
      </c>
      <c r="Y1011" s="19"/>
      <c r="Z1011" s="36" t="str">
        <f>K1011&amp;L1011</f>
        <v>DownDown</v>
      </c>
      <c r="AA1011" s="36" t="str">
        <f>N1011&amp;O1011</f>
        <v>DownDown</v>
      </c>
      <c r="AB1011" s="19"/>
      <c r="AC1011" s="19"/>
      <c r="AD1011" s="19"/>
      <c r="AE1011" s="19"/>
      <c r="AU1011" s="4" t="str">
        <f>IF(AZ1011=AZ1012,IF(AZ1011&gt;AZ1010,AZ1011&amp;"_O",""),AZ1011&amp;"_C")</f>
        <v/>
      </c>
      <c r="AV1011" s="7" t="str">
        <f>IF(RIGHT(AU1011,1)="C",AX1011/INDEX($AX$5:$AX$2729,MATCH(AZ1011&amp;"_O",$AU$5:$AU$2729,0),1),"")</f>
        <v/>
      </c>
      <c r="AW1011" s="38">
        <v>32612</v>
      </c>
      <c r="AX1011" s="37">
        <v>301.36</v>
      </c>
      <c r="AY1011" s="7">
        <f>AX1011/AX1010</f>
        <v>1.0141337999730784</v>
      </c>
      <c r="AZ1011" s="4">
        <f>YEAR(AW1011)</f>
        <v>1989</v>
      </c>
      <c r="BA1011" s="2" t="s">
        <v>6</v>
      </c>
      <c r="BB1011" s="12" t="str">
        <f>INDEX($CD$5:$CD$10,MATCH(BA1011,$CC$5:$CC$10,0),1)</f>
        <v/>
      </c>
      <c r="BC1011" s="12" t="str">
        <f>IF(AND(BB1011="Y",AY1011&gt;1),"Y","")</f>
        <v/>
      </c>
      <c r="BD1011" s="12" t="str">
        <f>IF(AND(BB1011="Y",AY1011&lt;1),"Y","")</f>
        <v/>
      </c>
      <c r="BE1011" s="12" t="str">
        <f>IF(AY1011&gt;1,IF(AY1010&gt;1,"Y",""),"")</f>
        <v>Y</v>
      </c>
      <c r="BF1011" s="12" t="str">
        <f>IF(AY1011&lt;1,IF(AY1010&lt;1,"Y",""),"")</f>
        <v/>
      </c>
      <c r="BG1011" s="2"/>
      <c r="BH1011" s="2"/>
      <c r="BI1011" s="2"/>
      <c r="BJ1011" s="2"/>
      <c r="BK1011" s="2"/>
      <c r="BL1011" s="2"/>
      <c r="BM1011" s="4" t="str">
        <f>IF(BR1011=BR1012,IF(BR1011&gt;BR1010,BR1011&amp;"_O",""),BR1011&amp;"_C")</f>
        <v/>
      </c>
      <c r="BN1011" s="7" t="str">
        <f>IF(RIGHT(BM1011,1)="C",BP1011/INDEX($BP$5:$BP$2729,MATCH(BR1011&amp;"_O",$BM$5:$BM$2729,0),1),"")</f>
        <v/>
      </c>
      <c r="BO1011" s="38">
        <v>33011</v>
      </c>
      <c r="BP1011" s="3">
        <v>448.3</v>
      </c>
      <c r="BQ1011" s="7">
        <f>BP1011/BP1010</f>
        <v>1.0232823556265693</v>
      </c>
      <c r="BR1011" s="4">
        <f>YEAR(BO1011)</f>
        <v>1990</v>
      </c>
      <c r="BS1011" s="2" t="s">
        <v>7</v>
      </c>
      <c r="BT1011" s="12" t="str">
        <f>INDEX($CD$5:$CD$10,MATCH(BS1011,$CC$5:$CC$10,0),1)</f>
        <v>Y</v>
      </c>
      <c r="BU1011" s="12" t="str">
        <f>IF(AND(BT1011="Y",BQ1011&gt;1),"Y","")</f>
        <v>Y</v>
      </c>
      <c r="BV1011" s="12" t="str">
        <f>IF(AND(BT1011="Y",BQ1011&lt;1),"Y","")</f>
        <v/>
      </c>
      <c r="BW1011" s="12" t="str">
        <f>IF(BQ1011&gt;1,IF(BQ1010&gt;1,"Y",""),"")</f>
        <v>Y</v>
      </c>
      <c r="BX1011" s="12" t="str">
        <f>IF(BQ1011&lt;1,IF(BQ1010&lt;1,"Y",""),"")</f>
        <v/>
      </c>
      <c r="BY1011" s="2"/>
      <c r="BZ1011" s="2"/>
      <c r="CA1011" s="2"/>
    </row>
    <row r="1012" spans="2:79">
      <c r="B1012" s="4" t="str">
        <f>IF(G1012=G1013,IF(G1012&gt;G1011,G1012&amp;"_O",""),G1012&amp;"_C")</f>
        <v/>
      </c>
      <c r="C1012" s="14">
        <f ca="1">RANDBETWEEN(0,1000)/1000</f>
        <v>0.94799999999999995</v>
      </c>
      <c r="D1012" s="16">
        <f>D1011+1</f>
        <v>1008</v>
      </c>
      <c r="E1012" s="10">
        <f>ROUNDDOWN(D1012/52,0)+1</f>
        <v>20</v>
      </c>
      <c r="F1012" s="15">
        <f>F1011+7</f>
        <v>51676</v>
      </c>
      <c r="G1012" s="4">
        <f>YEAR(F1012)</f>
        <v>2041</v>
      </c>
      <c r="H1012" s="33">
        <v>4.4999999999999998E-2</v>
      </c>
      <c r="I1012" s="33">
        <v>0.61</v>
      </c>
      <c r="J1012" s="33">
        <v>0.70099999999999996</v>
      </c>
      <c r="K1012" s="16" t="str">
        <f>IF(M1011&gt;1,"Up","Down")</f>
        <v>Down</v>
      </c>
      <c r="L1012" s="16" t="str">
        <f>IF(K1012="Up",IF(H1012&lt;$BJ$7,"Up","Down"),IF(H1012&lt;$BK$7,"Down","Up"))</f>
        <v>Down</v>
      </c>
      <c r="M1012" s="17">
        <f>IF(L1012="Up",INDEX($AK$5:$AK$1005,MATCH(I1012,$AI$5:$AI$1005,0),1),INDEX($AL$5:$AL$1005,MATCH(J1012,$AI$5:$AI$1005,0),1))</f>
        <v>0.9933455474606433</v>
      </c>
      <c r="N1012" s="16" t="str">
        <f>IF(P1011&gt;1,"Up","Down")</f>
        <v>Down</v>
      </c>
      <c r="O1012" s="16" t="str">
        <f>IF(N1012="Up",IF(H1012&lt;$BJ$12,"Up","Down"),IF(H1012&lt;$BK$12,"Down","Up"))</f>
        <v>Down</v>
      </c>
      <c r="P1012" s="17">
        <f>IF(O1012="Up",INDEX($AP$5:$AP$1005,MATCH(I1012,$AI$5:$AI$1005,0),1),INDEX($AQ$5:$AQ$1005,MATCH(J1012,$AI$5:$AI$1005,0),1))</f>
        <v>0.99265970991792274</v>
      </c>
      <c r="Q1012" s="19">
        <f>T1011</f>
        <v>75069.651973286076</v>
      </c>
      <c r="R1012" s="19">
        <f>INDEX(model!$S$5:$S$35,MATCH(G1012,model!$Q$5:$Q$35,0),1)*model!$O$5</f>
        <v>0</v>
      </c>
      <c r="S1012" s="19">
        <f>IF(RIGHT(B1012,1)="C",T1011*INDEX(model!$T$5:$T$35,MATCH(G1012,model!$Q$5:$Q$35,0),1),0)</f>
        <v>0</v>
      </c>
      <c r="T1012" s="19">
        <f>(Q1012+R1012-S1012)*M1012</f>
        <v>74570.104537083826</v>
      </c>
      <c r="U1012" s="19">
        <f>X1011</f>
        <v>176058.5485183424</v>
      </c>
      <c r="V1012" s="19">
        <f>INDEX(model!$S$5:$S$35,MATCH(G1012,model!$Q$5:$Q$35,0),1)*model!$O$6</f>
        <v>0</v>
      </c>
      <c r="W1012" s="19">
        <f>IF(RIGHT(B1012,1)="C",X1011*INDEX(model!$T$5:$T$35,MATCH(G1012,model!$Q$5:$Q$35,0),1),0)</f>
        <v>0</v>
      </c>
      <c r="X1012" s="19">
        <f>(U1012+V1012-W1012)*P1012</f>
        <v>174766.22770078829</v>
      </c>
      <c r="Y1012" s="19"/>
      <c r="Z1012" s="36" t="str">
        <f>K1012&amp;L1012</f>
        <v>DownDown</v>
      </c>
      <c r="AA1012" s="36" t="str">
        <f>N1012&amp;O1012</f>
        <v>DownDown</v>
      </c>
      <c r="AB1012" s="19"/>
      <c r="AC1012" s="19"/>
      <c r="AD1012" s="19"/>
      <c r="AE1012" s="19"/>
      <c r="AU1012" s="4" t="str">
        <f>IF(AZ1012=AZ1013,IF(AZ1012&gt;AZ1011,AZ1012&amp;"_O",""),AZ1012&amp;"_C")</f>
        <v/>
      </c>
      <c r="AV1012" s="7" t="str">
        <f>IF(RIGHT(AU1012,1)="C",AX1012/INDEX($AX$5:$AX$2729,MATCH(AZ1012&amp;"_O",$AU$5:$AU$2729,0),1),"")</f>
        <v/>
      </c>
      <c r="AW1012" s="38">
        <v>32619</v>
      </c>
      <c r="AX1012" s="37">
        <v>309.61</v>
      </c>
      <c r="AY1012" s="7">
        <f>AX1012/AX1011</f>
        <v>1.0273758959384125</v>
      </c>
      <c r="AZ1012" s="4">
        <f>YEAR(AW1012)</f>
        <v>1989</v>
      </c>
      <c r="BA1012" s="2" t="s">
        <v>6</v>
      </c>
      <c r="BB1012" s="12" t="str">
        <f>INDEX($CD$5:$CD$10,MATCH(BA1012,$CC$5:$CC$10,0),1)</f>
        <v/>
      </c>
      <c r="BC1012" s="12" t="str">
        <f>IF(AND(BB1012="Y",AY1012&gt;1),"Y","")</f>
        <v/>
      </c>
      <c r="BD1012" s="12" t="str">
        <f>IF(AND(BB1012="Y",AY1012&lt;1),"Y","")</f>
        <v/>
      </c>
      <c r="BE1012" s="12" t="str">
        <f>IF(AY1012&gt;1,IF(AY1011&gt;1,"Y",""),"")</f>
        <v>Y</v>
      </c>
      <c r="BF1012" s="12" t="str">
        <f>IF(AY1012&lt;1,IF(AY1011&lt;1,"Y",""),"")</f>
        <v/>
      </c>
      <c r="BG1012" s="2"/>
      <c r="BH1012" s="2"/>
      <c r="BI1012" s="2"/>
      <c r="BJ1012" s="2"/>
      <c r="BK1012" s="2"/>
      <c r="BL1012" s="2"/>
      <c r="BM1012" s="4" t="str">
        <f>IF(BR1012=BR1013,IF(BR1012&gt;BR1011,BR1012&amp;"_O",""),BR1012&amp;"_C")</f>
        <v/>
      </c>
      <c r="BN1012" s="7" t="str">
        <f>IF(RIGHT(BM1012,1)="C",BP1012/INDEX($BP$5:$BP$2729,MATCH(BR1012&amp;"_O",$BM$5:$BM$2729,0),1),"")</f>
        <v/>
      </c>
      <c r="BO1012" s="38">
        <v>33018</v>
      </c>
      <c r="BP1012" s="3">
        <v>453.7</v>
      </c>
      <c r="BQ1012" s="7">
        <f>BP1012/BP1011</f>
        <v>1.0120455052420254</v>
      </c>
      <c r="BR1012" s="4">
        <f>YEAR(BO1012)</f>
        <v>1990</v>
      </c>
      <c r="BS1012" s="2" t="s">
        <v>7</v>
      </c>
      <c r="BT1012" s="12" t="str">
        <f>INDEX($CD$5:$CD$10,MATCH(BS1012,$CC$5:$CC$10,0),1)</f>
        <v>Y</v>
      </c>
      <c r="BU1012" s="12" t="str">
        <f>IF(AND(BT1012="Y",BQ1012&gt;1),"Y","")</f>
        <v>Y</v>
      </c>
      <c r="BV1012" s="12" t="str">
        <f>IF(AND(BT1012="Y",BQ1012&lt;1),"Y","")</f>
        <v/>
      </c>
      <c r="BW1012" s="12" t="str">
        <f>IF(BQ1012&gt;1,IF(BQ1011&gt;1,"Y",""),"")</f>
        <v>Y</v>
      </c>
      <c r="BX1012" s="12" t="str">
        <f>IF(BQ1012&lt;1,IF(BQ1011&lt;1,"Y",""),"")</f>
        <v/>
      </c>
      <c r="BY1012" s="2"/>
      <c r="BZ1012" s="2"/>
      <c r="CA1012" s="2"/>
    </row>
    <row r="1013" spans="2:79">
      <c r="B1013" s="4" t="str">
        <f>IF(G1013=G1014,IF(G1013&gt;G1012,G1013&amp;"_O",""),G1013&amp;"_C")</f>
        <v/>
      </c>
      <c r="C1013" s="14">
        <f ca="1">RANDBETWEEN(0,1000)/1000</f>
        <v>0.42899999999999999</v>
      </c>
      <c r="D1013" s="16">
        <f>D1012+1</f>
        <v>1009</v>
      </c>
      <c r="E1013" s="10">
        <f>ROUNDDOWN(D1013/52,0)+1</f>
        <v>20</v>
      </c>
      <c r="F1013" s="15">
        <f>F1012+7</f>
        <v>51683</v>
      </c>
      <c r="G1013" s="4">
        <f>YEAR(F1013)</f>
        <v>2041</v>
      </c>
      <c r="H1013" s="33">
        <v>0.73699999999999999</v>
      </c>
      <c r="I1013" s="33">
        <v>0.48699999999999999</v>
      </c>
      <c r="J1013" s="33">
        <v>0.40799999999999997</v>
      </c>
      <c r="K1013" s="16" t="str">
        <f>IF(M1012&gt;1,"Up","Down")</f>
        <v>Down</v>
      </c>
      <c r="L1013" s="16" t="str">
        <f>IF(K1013="Up",IF(H1013&lt;$BJ$7,"Up","Down"),IF(H1013&lt;$BK$7,"Down","Up"))</f>
        <v>Up</v>
      </c>
      <c r="M1013" s="17">
        <f>IF(L1013="Up",INDEX($AK$5:$AK$1005,MATCH(I1013,$AI$5:$AI$1005,0),1),INDEX($AL$5:$AL$1005,MATCH(J1013,$AI$5:$AI$1005,0),1))</f>
        <v>1.0119460504904483</v>
      </c>
      <c r="N1013" s="16" t="str">
        <f>IF(P1012&gt;1,"Up","Down")</f>
        <v>Down</v>
      </c>
      <c r="O1013" s="16" t="str">
        <f>IF(N1013="Up",IF(H1013&lt;$BJ$12,"Up","Down"),IF(H1013&lt;$BK$12,"Down","Up"))</f>
        <v>Up</v>
      </c>
      <c r="P1013" s="17">
        <f>IF(O1013="Up",INDEX($AP$5:$AP$1005,MATCH(I1013,$AI$5:$AI$1005,0),1),INDEX($AQ$5:$AQ$1005,MATCH(J1013,$AI$5:$AI$1005,0),1))</f>
        <v>1.0167399786335645</v>
      </c>
      <c r="Q1013" s="19">
        <f>T1012</f>
        <v>74570.104537083826</v>
      </c>
      <c r="R1013" s="19">
        <f>INDEX(model!$S$5:$S$35,MATCH(G1013,model!$Q$5:$Q$35,0),1)*model!$O$5</f>
        <v>0</v>
      </c>
      <c r="S1013" s="19">
        <f>IF(RIGHT(B1013,1)="C",T1012*INDEX(model!$T$5:$T$35,MATCH(G1013,model!$Q$5:$Q$35,0),1),0)</f>
        <v>0</v>
      </c>
      <c r="T1013" s="19">
        <f>(Q1013+R1013-S1013)*M1013</f>
        <v>75460.922770961828</v>
      </c>
      <c r="U1013" s="19">
        <f>X1012</f>
        <v>174766.22770078829</v>
      </c>
      <c r="V1013" s="19">
        <f>INDEX(model!$S$5:$S$35,MATCH(G1013,model!$Q$5:$Q$35,0),1)*model!$O$6</f>
        <v>0</v>
      </c>
      <c r="W1013" s="19">
        <f>IF(RIGHT(B1013,1)="C",X1012*INDEX(model!$T$5:$T$35,MATCH(G1013,model!$Q$5:$Q$35,0),1),0)</f>
        <v>0</v>
      </c>
      <c r="X1013" s="19">
        <f>(U1013+V1013-W1013)*P1013</f>
        <v>177691.81061836815</v>
      </c>
      <c r="Y1013" s="19"/>
      <c r="Z1013" s="36" t="str">
        <f>K1013&amp;L1013</f>
        <v>DownUp</v>
      </c>
      <c r="AA1013" s="36" t="str">
        <f>N1013&amp;O1013</f>
        <v>DownUp</v>
      </c>
      <c r="AB1013" s="19"/>
      <c r="AC1013" s="19"/>
      <c r="AD1013" s="19"/>
      <c r="AE1013" s="19"/>
      <c r="AU1013" s="4" t="str">
        <f>IF(AZ1013=AZ1014,IF(AZ1013&gt;AZ1012,AZ1013&amp;"_O",""),AZ1013&amp;"_C")</f>
        <v/>
      </c>
      <c r="AV1013" s="7" t="str">
        <f>IF(RIGHT(AU1013,1)="C",AX1013/INDEX($AX$5:$AX$2729,MATCH(AZ1013&amp;"_O",$AU$5:$AU$2729,0),1),"")</f>
        <v/>
      </c>
      <c r="AW1013" s="38">
        <v>32626</v>
      </c>
      <c r="AX1013" s="37">
        <v>309.64</v>
      </c>
      <c r="AY1013" s="7">
        <f>AX1013/AX1012</f>
        <v>1.0000968960950873</v>
      </c>
      <c r="AZ1013" s="4">
        <f>YEAR(AW1013)</f>
        <v>1989</v>
      </c>
      <c r="BA1013" s="2" t="s">
        <v>6</v>
      </c>
      <c r="BB1013" s="12" t="str">
        <f>INDEX($CD$5:$CD$10,MATCH(BA1013,$CC$5:$CC$10,0),1)</f>
        <v/>
      </c>
      <c r="BC1013" s="12" t="str">
        <f>IF(AND(BB1013="Y",AY1013&gt;1),"Y","")</f>
        <v/>
      </c>
      <c r="BD1013" s="12" t="str">
        <f>IF(AND(BB1013="Y",AY1013&lt;1),"Y","")</f>
        <v/>
      </c>
      <c r="BE1013" s="12" t="str">
        <f>IF(AY1013&gt;1,IF(AY1012&gt;1,"Y",""),"")</f>
        <v>Y</v>
      </c>
      <c r="BF1013" s="12" t="str">
        <f>IF(AY1013&lt;1,IF(AY1012&lt;1,"Y",""),"")</f>
        <v/>
      </c>
      <c r="BG1013" s="2"/>
      <c r="BH1013" s="2"/>
      <c r="BI1013" s="2"/>
      <c r="BJ1013" s="2"/>
      <c r="BK1013" s="2"/>
      <c r="BL1013" s="2"/>
      <c r="BM1013" s="4" t="str">
        <f>IF(BR1013=BR1014,IF(BR1013&gt;BR1012,BR1013&amp;"_O",""),BR1013&amp;"_C")</f>
        <v/>
      </c>
      <c r="BN1013" s="7" t="str">
        <f>IF(RIGHT(BM1013,1)="C",BP1013/INDEX($BP$5:$BP$2729,MATCH(BR1013&amp;"_O",$BM$5:$BM$2729,0),1),"")</f>
        <v/>
      </c>
      <c r="BO1013" s="38">
        <v>33025</v>
      </c>
      <c r="BP1013" s="3">
        <v>462.1</v>
      </c>
      <c r="BQ1013" s="7">
        <f>BP1013/BP1012</f>
        <v>1.0185144368525458</v>
      </c>
      <c r="BR1013" s="4">
        <f>YEAR(BO1013)</f>
        <v>1990</v>
      </c>
      <c r="BS1013" s="2" t="s">
        <v>7</v>
      </c>
      <c r="BT1013" s="12" t="str">
        <f>INDEX($CD$5:$CD$10,MATCH(BS1013,$CC$5:$CC$10,0),1)</f>
        <v>Y</v>
      </c>
      <c r="BU1013" s="12" t="str">
        <f>IF(AND(BT1013="Y",BQ1013&gt;1),"Y","")</f>
        <v>Y</v>
      </c>
      <c r="BV1013" s="12" t="str">
        <f>IF(AND(BT1013="Y",BQ1013&lt;1),"Y","")</f>
        <v/>
      </c>
      <c r="BW1013" s="12" t="str">
        <f>IF(BQ1013&gt;1,IF(BQ1012&gt;1,"Y",""),"")</f>
        <v>Y</v>
      </c>
      <c r="BX1013" s="12" t="str">
        <f>IF(BQ1013&lt;1,IF(BQ1012&lt;1,"Y",""),"")</f>
        <v/>
      </c>
      <c r="BY1013" s="2"/>
      <c r="BZ1013" s="2"/>
      <c r="CA1013" s="2"/>
    </row>
    <row r="1014" spans="2:79">
      <c r="B1014" s="4" t="str">
        <f>IF(G1014=G1015,IF(G1014&gt;G1013,G1014&amp;"_O",""),G1014&amp;"_C")</f>
        <v/>
      </c>
      <c r="C1014" s="14">
        <f ca="1">RANDBETWEEN(0,1000)/1000</f>
        <v>0.98499999999999999</v>
      </c>
      <c r="D1014" s="16">
        <f>D1013+1</f>
        <v>1010</v>
      </c>
      <c r="E1014" s="10">
        <f>ROUNDDOWN(D1014/52,0)+1</f>
        <v>20</v>
      </c>
      <c r="F1014" s="15">
        <f>F1013+7</f>
        <v>51690</v>
      </c>
      <c r="G1014" s="4">
        <f>YEAR(F1014)</f>
        <v>2041</v>
      </c>
      <c r="H1014" s="33">
        <v>0.96399999999999997</v>
      </c>
      <c r="I1014" s="33">
        <v>0.13700000000000001</v>
      </c>
      <c r="J1014" s="33">
        <v>0.49299999999999999</v>
      </c>
      <c r="K1014" s="16" t="str">
        <f>IF(M1013&gt;1,"Up","Down")</f>
        <v>Up</v>
      </c>
      <c r="L1014" s="16" t="str">
        <f>IF(K1014="Up",IF(H1014&lt;$BJ$7,"Up","Down"),IF(H1014&lt;$BK$7,"Down","Up"))</f>
        <v>Down</v>
      </c>
      <c r="M1014" s="17">
        <f>IF(L1014="Up",INDEX($AK$5:$AK$1005,MATCH(I1014,$AI$5:$AI$1005,0),1),INDEX($AL$5:$AL$1005,MATCH(J1014,$AI$5:$AI$1005,0),1))</f>
        <v>0.98748130109629917</v>
      </c>
      <c r="N1014" s="16" t="str">
        <f>IF(P1013&gt;1,"Up","Down")</f>
        <v>Up</v>
      </c>
      <c r="O1014" s="16" t="str">
        <f>IF(N1014="Up",IF(H1014&lt;$BJ$12,"Up","Down"),IF(H1014&lt;$BK$12,"Down","Up"))</f>
        <v>Down</v>
      </c>
      <c r="P1014" s="17">
        <f>IF(O1014="Up",INDEX($AP$5:$AP$1005,MATCH(I1014,$AI$5:$AI$1005,0),1),INDEX($AQ$5:$AQ$1005,MATCH(J1014,$AI$5:$AI$1005,0),1))</f>
        <v>0.98457011641540537</v>
      </c>
      <c r="Q1014" s="19">
        <f>T1013</f>
        <v>75460.922770961828</v>
      </c>
      <c r="R1014" s="19">
        <f>INDEX(model!$S$5:$S$35,MATCH(G1014,model!$Q$5:$Q$35,0),1)*model!$O$5</f>
        <v>0</v>
      </c>
      <c r="S1014" s="19">
        <f>IF(RIGHT(B1014,1)="C",T1013*INDEX(model!$T$5:$T$35,MATCH(G1014,model!$Q$5:$Q$35,0),1),0)</f>
        <v>0</v>
      </c>
      <c r="T1014" s="19">
        <f>(Q1014+R1014-S1014)*M1014</f>
        <v>74516.250199796734</v>
      </c>
      <c r="U1014" s="19">
        <f>X1013</f>
        <v>177691.81061836815</v>
      </c>
      <c r="V1014" s="19">
        <f>INDEX(model!$S$5:$S$35,MATCH(G1014,model!$Q$5:$Q$35,0),1)*model!$O$6</f>
        <v>0</v>
      </c>
      <c r="W1014" s="19">
        <f>IF(RIGHT(B1014,1)="C",X1013*INDEX(model!$T$5:$T$35,MATCH(G1014,model!$Q$5:$Q$35,0),1),0)</f>
        <v>0</v>
      </c>
      <c r="X1014" s="19">
        <f>(U1014+V1014-W1014)*P1014</f>
        <v>174950.0466665909</v>
      </c>
      <c r="Y1014" s="19"/>
      <c r="Z1014" s="36" t="str">
        <f>K1014&amp;L1014</f>
        <v>UpDown</v>
      </c>
      <c r="AA1014" s="36" t="str">
        <f>N1014&amp;O1014</f>
        <v>UpDown</v>
      </c>
      <c r="AB1014" s="19"/>
      <c r="AC1014" s="19"/>
      <c r="AD1014" s="19"/>
      <c r="AE1014" s="19"/>
      <c r="AU1014" s="4" t="str">
        <f>IF(AZ1014=AZ1015,IF(AZ1014&gt;AZ1013,AZ1014&amp;"_O",""),AZ1014&amp;"_C")</f>
        <v/>
      </c>
      <c r="AV1014" s="7" t="str">
        <f>IF(RIGHT(AU1014,1)="C",AX1014/INDEX($AX$5:$AX$2729,MATCH(AZ1014&amp;"_O",$AU$5:$AU$2729,0),1),"")</f>
        <v/>
      </c>
      <c r="AW1014" s="38">
        <v>32633</v>
      </c>
      <c r="AX1014" s="37">
        <v>307.61</v>
      </c>
      <c r="AY1014" s="7">
        <f>AX1014/AX1013</f>
        <v>0.993443999483271</v>
      </c>
      <c r="AZ1014" s="4">
        <f>YEAR(AW1014)</f>
        <v>1989</v>
      </c>
      <c r="BA1014" s="2" t="s">
        <v>6</v>
      </c>
      <c r="BB1014" s="12" t="str">
        <f>INDEX($CD$5:$CD$10,MATCH(BA1014,$CC$5:$CC$10,0),1)</f>
        <v/>
      </c>
      <c r="BC1014" s="12" t="str">
        <f>IF(AND(BB1014="Y",AY1014&gt;1),"Y","")</f>
        <v/>
      </c>
      <c r="BD1014" s="12" t="str">
        <f>IF(AND(BB1014="Y",AY1014&lt;1),"Y","")</f>
        <v/>
      </c>
      <c r="BE1014" s="12" t="str">
        <f>IF(AY1014&gt;1,IF(AY1013&gt;1,"Y",""),"")</f>
        <v/>
      </c>
      <c r="BF1014" s="12" t="str">
        <f>IF(AY1014&lt;1,IF(AY1013&lt;1,"Y",""),"")</f>
        <v/>
      </c>
      <c r="BG1014" s="2"/>
      <c r="BH1014" s="2"/>
      <c r="BI1014" s="2"/>
      <c r="BJ1014" s="2"/>
      <c r="BK1014" s="2"/>
      <c r="BL1014" s="2"/>
      <c r="BM1014" s="4" t="str">
        <f>IF(BR1014=BR1015,IF(BR1014&gt;BR1013,BR1014&amp;"_O",""),BR1014&amp;"_C")</f>
        <v/>
      </c>
      <c r="BN1014" s="7" t="str">
        <f>IF(RIGHT(BM1014,1)="C",BP1014/INDEX($BP$5:$BP$2729,MATCH(BR1014&amp;"_O",$BM$5:$BM$2729,0),1),"")</f>
        <v/>
      </c>
      <c r="BO1014" s="38">
        <v>33032</v>
      </c>
      <c r="BP1014" s="3">
        <v>460.9</v>
      </c>
      <c r="BQ1014" s="7">
        <f>BP1014/BP1013</f>
        <v>0.99740315948928793</v>
      </c>
      <c r="BR1014" s="4">
        <f>YEAR(BO1014)</f>
        <v>1990</v>
      </c>
      <c r="BS1014" s="2" t="s">
        <v>7</v>
      </c>
      <c r="BT1014" s="12" t="str">
        <f>INDEX($CD$5:$CD$10,MATCH(BS1014,$CC$5:$CC$10,0),1)</f>
        <v>Y</v>
      </c>
      <c r="BU1014" s="12" t="str">
        <f>IF(AND(BT1014="Y",BQ1014&gt;1),"Y","")</f>
        <v/>
      </c>
      <c r="BV1014" s="12" t="str">
        <f>IF(AND(BT1014="Y",BQ1014&lt;1),"Y","")</f>
        <v>Y</v>
      </c>
      <c r="BW1014" s="12" t="str">
        <f>IF(BQ1014&gt;1,IF(BQ1013&gt;1,"Y",""),"")</f>
        <v/>
      </c>
      <c r="BX1014" s="12" t="str">
        <f>IF(BQ1014&lt;1,IF(BQ1013&lt;1,"Y",""),"")</f>
        <v/>
      </c>
      <c r="BY1014" s="2"/>
      <c r="BZ1014" s="2"/>
      <c r="CA1014" s="2"/>
    </row>
    <row r="1015" spans="2:79">
      <c r="B1015" s="4" t="str">
        <f>IF(G1015=G1016,IF(G1015&gt;G1014,G1015&amp;"_O",""),G1015&amp;"_C")</f>
        <v/>
      </c>
      <c r="C1015" s="14">
        <f ca="1">RANDBETWEEN(0,1000)/1000</f>
        <v>6.7000000000000004E-2</v>
      </c>
      <c r="D1015" s="16">
        <f>D1014+1</f>
        <v>1011</v>
      </c>
      <c r="E1015" s="10">
        <f>ROUNDDOWN(D1015/52,0)+1</f>
        <v>20</v>
      </c>
      <c r="F1015" s="15">
        <f>F1014+7</f>
        <v>51697</v>
      </c>
      <c r="G1015" s="4">
        <f>YEAR(F1015)</f>
        <v>2041</v>
      </c>
      <c r="H1015" s="33">
        <v>0.92700000000000005</v>
      </c>
      <c r="I1015" s="33">
        <v>0.30299999999999999</v>
      </c>
      <c r="J1015" s="33">
        <v>0.188</v>
      </c>
      <c r="K1015" s="16" t="str">
        <f>IF(M1014&gt;1,"Up","Down")</f>
        <v>Down</v>
      </c>
      <c r="L1015" s="16" t="str">
        <f>IF(K1015="Up",IF(H1015&lt;$BJ$7,"Up","Down"),IF(H1015&lt;$BK$7,"Down","Up"))</f>
        <v>Up</v>
      </c>
      <c r="M1015" s="17">
        <f>IF(L1015="Up",INDEX($AK$5:$AK$1005,MATCH(I1015,$AI$5:$AI$1005,0),1),INDEX($AL$5:$AL$1005,MATCH(J1015,$AI$5:$AI$1005,0),1))</f>
        <v>1.0073515335874117</v>
      </c>
      <c r="N1015" s="16" t="str">
        <f>IF(P1014&gt;1,"Up","Down")</f>
        <v>Down</v>
      </c>
      <c r="O1015" s="16" t="str">
        <f>IF(N1015="Up",IF(H1015&lt;$BJ$12,"Up","Down"),IF(H1015&lt;$BK$12,"Down","Up"))</f>
        <v>Up</v>
      </c>
      <c r="P1015" s="17">
        <f>IF(O1015="Up",INDEX($AP$5:$AP$1005,MATCH(I1015,$AI$5:$AI$1005,0),1),INDEX($AQ$5:$AQ$1005,MATCH(J1015,$AI$5:$AI$1005,0),1))</f>
        <v>1.0099262695132789</v>
      </c>
      <c r="Q1015" s="19">
        <f>T1014</f>
        <v>74516.250199796734</v>
      </c>
      <c r="R1015" s="19">
        <f>INDEX(model!$S$5:$S$35,MATCH(G1015,model!$Q$5:$Q$35,0),1)*model!$O$5</f>
        <v>0</v>
      </c>
      <c r="S1015" s="19">
        <f>IF(RIGHT(B1015,1)="C",T1014*INDEX(model!$T$5:$T$35,MATCH(G1015,model!$Q$5:$Q$35,0),1),0)</f>
        <v>0</v>
      </c>
      <c r="T1015" s="19">
        <f>(Q1015+R1015-S1015)*M1015</f>
        <v>75064.05891594851</v>
      </c>
      <c r="U1015" s="19">
        <f>X1014</f>
        <v>174950.0466665909</v>
      </c>
      <c r="V1015" s="19">
        <f>INDEX(model!$S$5:$S$35,MATCH(G1015,model!$Q$5:$Q$35,0),1)*model!$O$6</f>
        <v>0</v>
      </c>
      <c r="W1015" s="19">
        <f>IF(RIGHT(B1015,1)="C",X1014*INDEX(model!$T$5:$T$35,MATCH(G1015,model!$Q$5:$Q$35,0),1),0)</f>
        <v>0</v>
      </c>
      <c r="X1015" s="19">
        <f>(U1015+V1015-W1015)*P1015</f>
        <v>176686.64798116422</v>
      </c>
      <c r="Y1015" s="19"/>
      <c r="Z1015" s="36" t="str">
        <f>K1015&amp;L1015</f>
        <v>DownUp</v>
      </c>
      <c r="AA1015" s="36" t="str">
        <f>N1015&amp;O1015</f>
        <v>DownUp</v>
      </c>
      <c r="AB1015" s="19"/>
      <c r="AC1015" s="19"/>
      <c r="AD1015" s="19"/>
      <c r="AE1015" s="19"/>
      <c r="AU1015" s="4" t="str">
        <f>IF(AZ1015=AZ1016,IF(AZ1015&gt;AZ1014,AZ1015&amp;"_O",""),AZ1015&amp;"_C")</f>
        <v/>
      </c>
      <c r="AV1015" s="7" t="str">
        <f>IF(RIGHT(AU1015,1)="C",AX1015/INDEX($AX$5:$AX$2729,MATCH(AZ1015&amp;"_O",$AU$5:$AU$2729,0),1),"")</f>
        <v/>
      </c>
      <c r="AW1015" s="38">
        <v>32640</v>
      </c>
      <c r="AX1015" s="37">
        <v>313.83999999999997</v>
      </c>
      <c r="AY1015" s="7">
        <f>AX1015/AX1014</f>
        <v>1.0202529176554727</v>
      </c>
      <c r="AZ1015" s="4">
        <f>YEAR(AW1015)</f>
        <v>1989</v>
      </c>
      <c r="BA1015" s="2" t="s">
        <v>6</v>
      </c>
      <c r="BB1015" s="12" t="str">
        <f>INDEX($CD$5:$CD$10,MATCH(BA1015,$CC$5:$CC$10,0),1)</f>
        <v/>
      </c>
      <c r="BC1015" s="12" t="str">
        <f>IF(AND(BB1015="Y",AY1015&gt;1),"Y","")</f>
        <v/>
      </c>
      <c r="BD1015" s="12" t="str">
        <f>IF(AND(BB1015="Y",AY1015&lt;1),"Y","")</f>
        <v/>
      </c>
      <c r="BE1015" s="12" t="str">
        <f>IF(AY1015&gt;1,IF(AY1014&gt;1,"Y",""),"")</f>
        <v/>
      </c>
      <c r="BF1015" s="12" t="str">
        <f>IF(AY1015&lt;1,IF(AY1014&lt;1,"Y",""),"")</f>
        <v/>
      </c>
      <c r="BG1015" s="2"/>
      <c r="BH1015" s="2"/>
      <c r="BI1015" s="2"/>
      <c r="BJ1015" s="2"/>
      <c r="BK1015" s="2"/>
      <c r="BL1015" s="2"/>
      <c r="BM1015" s="4" t="str">
        <f>IF(BR1015=BR1016,IF(BR1015&gt;BR1014,BR1015&amp;"_O",""),BR1015&amp;"_C")</f>
        <v/>
      </c>
      <c r="BN1015" s="7" t="str">
        <f>IF(RIGHT(BM1015,1)="C",BP1015/INDEX($BP$5:$BP$2729,MATCH(BR1015&amp;"_O",$BM$5:$BM$2729,0),1),"")</f>
        <v/>
      </c>
      <c r="BO1015" s="38">
        <v>33039</v>
      </c>
      <c r="BP1015" s="3">
        <v>467.6</v>
      </c>
      <c r="BQ1015" s="7">
        <f>BP1015/BP1014</f>
        <v>1.0145367758732915</v>
      </c>
      <c r="BR1015" s="4">
        <f>YEAR(BO1015)</f>
        <v>1990</v>
      </c>
      <c r="BS1015" s="2" t="s">
        <v>7</v>
      </c>
      <c r="BT1015" s="12" t="str">
        <f>INDEX($CD$5:$CD$10,MATCH(BS1015,$CC$5:$CC$10,0),1)</f>
        <v>Y</v>
      </c>
      <c r="BU1015" s="12" t="str">
        <f>IF(AND(BT1015="Y",BQ1015&gt;1),"Y","")</f>
        <v>Y</v>
      </c>
      <c r="BV1015" s="12" t="str">
        <f>IF(AND(BT1015="Y",BQ1015&lt;1),"Y","")</f>
        <v/>
      </c>
      <c r="BW1015" s="12" t="str">
        <f>IF(BQ1015&gt;1,IF(BQ1014&gt;1,"Y",""),"")</f>
        <v/>
      </c>
      <c r="BX1015" s="12" t="str">
        <f>IF(BQ1015&lt;1,IF(BQ1014&lt;1,"Y",""),"")</f>
        <v/>
      </c>
      <c r="BY1015" s="2"/>
      <c r="BZ1015" s="2"/>
      <c r="CA1015" s="2"/>
    </row>
    <row r="1016" spans="2:79">
      <c r="B1016" s="4" t="str">
        <f>IF(G1016=G1017,IF(G1016&gt;G1015,G1016&amp;"_O",""),G1016&amp;"_C")</f>
        <v/>
      </c>
      <c r="C1016" s="14">
        <f ca="1">RANDBETWEEN(0,1000)/1000</f>
        <v>0.53</v>
      </c>
      <c r="D1016" s="16">
        <f>D1015+1</f>
        <v>1012</v>
      </c>
      <c r="E1016" s="10">
        <f>ROUNDDOWN(D1016/52,0)+1</f>
        <v>20</v>
      </c>
      <c r="F1016" s="15">
        <f>F1015+7</f>
        <v>51704</v>
      </c>
      <c r="G1016" s="4">
        <f>YEAR(F1016)</f>
        <v>2041</v>
      </c>
      <c r="H1016" s="33">
        <v>0.85499999999999998</v>
      </c>
      <c r="I1016" s="33">
        <v>3.2000000000000001E-2</v>
      </c>
      <c r="J1016" s="33">
        <v>0.13900000000000001</v>
      </c>
      <c r="K1016" s="16" t="str">
        <f>IF(M1015&gt;1,"Up","Down")</f>
        <v>Up</v>
      </c>
      <c r="L1016" s="16" t="str">
        <f>IF(K1016="Up",IF(H1016&lt;$BJ$7,"Up","Down"),IF(H1016&lt;$BK$7,"Down","Up"))</f>
        <v>Down</v>
      </c>
      <c r="M1016" s="17">
        <f>IF(L1016="Up",INDEX($AK$5:$AK$1005,MATCH(I1016,$AI$5:$AI$1005,0),1),INDEX($AL$5:$AL$1005,MATCH(J1016,$AI$5:$AI$1005,0),1))</f>
        <v>0.96899611218662052</v>
      </c>
      <c r="N1016" s="16" t="str">
        <f>IF(P1015&gt;1,"Up","Down")</f>
        <v>Up</v>
      </c>
      <c r="O1016" s="16" t="str">
        <f>IF(N1016="Up",IF(H1016&lt;$BJ$12,"Up","Down"),IF(H1016&lt;$BK$12,"Down","Up"))</f>
        <v>Down</v>
      </c>
      <c r="P1016" s="17">
        <f>IF(O1016="Up",INDEX($AP$5:$AP$1005,MATCH(I1016,$AI$5:$AI$1005,0),1),INDEX($AQ$5:$AQ$1005,MATCH(J1016,$AI$5:$AI$1005,0),1))</f>
        <v>0.95657228705801822</v>
      </c>
      <c r="Q1016" s="19">
        <f>T1015</f>
        <v>75064.05891594851</v>
      </c>
      <c r="R1016" s="19">
        <f>INDEX(model!$S$5:$S$35,MATCH(G1016,model!$Q$5:$Q$35,0),1)*model!$O$5</f>
        <v>0</v>
      </c>
      <c r="S1016" s="19">
        <f>IF(RIGHT(B1016,1)="C",T1015*INDEX(model!$T$5:$T$35,MATCH(G1016,model!$Q$5:$Q$35,0),1),0)</f>
        <v>0</v>
      </c>
      <c r="T1016" s="19">
        <f>(Q1016+R1016-S1016)*M1016</f>
        <v>72736.781254501533</v>
      </c>
      <c r="U1016" s="19">
        <f>X1015</f>
        <v>176686.64798116422</v>
      </c>
      <c r="V1016" s="19">
        <f>INDEX(model!$S$5:$S$35,MATCH(G1016,model!$Q$5:$Q$35,0),1)*model!$O$6</f>
        <v>0</v>
      </c>
      <c r="W1016" s="19">
        <f>IF(RIGHT(B1016,1)="C",X1015*INDEX(model!$T$5:$T$35,MATCH(G1016,model!$Q$5:$Q$35,0),1),0)</f>
        <v>0</v>
      </c>
      <c r="X1016" s="19">
        <f>(U1016+V1016-W1016)*P1016</f>
        <v>169013.55095195724</v>
      </c>
      <c r="Y1016" s="19"/>
      <c r="Z1016" s="36" t="str">
        <f>K1016&amp;L1016</f>
        <v>UpDown</v>
      </c>
      <c r="AA1016" s="36" t="str">
        <f>N1016&amp;O1016</f>
        <v>UpDown</v>
      </c>
      <c r="AB1016" s="19"/>
      <c r="AC1016" s="19"/>
      <c r="AD1016" s="19"/>
      <c r="AE1016" s="19"/>
      <c r="AU1016" s="4" t="str">
        <f>IF(AZ1016=AZ1017,IF(AZ1016&gt;AZ1015,AZ1016&amp;"_O",""),AZ1016&amp;"_C")</f>
        <v/>
      </c>
      <c r="AV1016" s="7" t="str">
        <f>IF(RIGHT(AU1016,1)="C",AX1016/INDEX($AX$5:$AX$2729,MATCH(AZ1016&amp;"_O",$AU$5:$AU$2729,0),1),"")</f>
        <v/>
      </c>
      <c r="AW1016" s="38">
        <v>32647</v>
      </c>
      <c r="AX1016" s="37">
        <v>321.24</v>
      </c>
      <c r="AY1016" s="7">
        <f>AX1016/AX1015</f>
        <v>1.0235788937037982</v>
      </c>
      <c r="AZ1016" s="4">
        <f>YEAR(AW1016)</f>
        <v>1989</v>
      </c>
      <c r="BA1016" s="2" t="s">
        <v>6</v>
      </c>
      <c r="BB1016" s="12" t="str">
        <f>INDEX($CD$5:$CD$10,MATCH(BA1016,$CC$5:$CC$10,0),1)</f>
        <v/>
      </c>
      <c r="BC1016" s="12" t="str">
        <f>IF(AND(BB1016="Y",AY1016&gt;1),"Y","")</f>
        <v/>
      </c>
      <c r="BD1016" s="12" t="str">
        <f>IF(AND(BB1016="Y",AY1016&lt;1),"Y","")</f>
        <v/>
      </c>
      <c r="BE1016" s="12" t="str">
        <f>IF(AY1016&gt;1,IF(AY1015&gt;1,"Y",""),"")</f>
        <v>Y</v>
      </c>
      <c r="BF1016" s="12" t="str">
        <f>IF(AY1016&lt;1,IF(AY1015&lt;1,"Y",""),"")</f>
        <v/>
      </c>
      <c r="BG1016" s="2"/>
      <c r="BH1016" s="2"/>
      <c r="BI1016" s="2"/>
      <c r="BJ1016" s="2"/>
      <c r="BK1016" s="2"/>
      <c r="BL1016" s="2"/>
      <c r="BM1016" s="4" t="str">
        <f>IF(BR1016=BR1017,IF(BR1016&gt;BR1015,BR1016&amp;"_O",""),BR1016&amp;"_C")</f>
        <v/>
      </c>
      <c r="BN1016" s="7" t="str">
        <f>IF(RIGHT(BM1016,1)="C",BP1016/INDEX($BP$5:$BP$2729,MATCH(BR1016&amp;"_O",$BM$5:$BM$2729,0),1),"")</f>
        <v/>
      </c>
      <c r="BO1016" s="38">
        <v>33046</v>
      </c>
      <c r="BP1016" s="3">
        <v>459.3</v>
      </c>
      <c r="BQ1016" s="7">
        <f>BP1016/BP1015</f>
        <v>0.98224978614200165</v>
      </c>
      <c r="BR1016" s="4">
        <f>YEAR(BO1016)</f>
        <v>1990</v>
      </c>
      <c r="BS1016" s="2" t="s">
        <v>7</v>
      </c>
      <c r="BT1016" s="12" t="str">
        <f>INDEX($CD$5:$CD$10,MATCH(BS1016,$CC$5:$CC$10,0),1)</f>
        <v>Y</v>
      </c>
      <c r="BU1016" s="12" t="str">
        <f>IF(AND(BT1016="Y",BQ1016&gt;1),"Y","")</f>
        <v/>
      </c>
      <c r="BV1016" s="12" t="str">
        <f>IF(AND(BT1016="Y",BQ1016&lt;1),"Y","")</f>
        <v>Y</v>
      </c>
      <c r="BW1016" s="12" t="str">
        <f>IF(BQ1016&gt;1,IF(BQ1015&gt;1,"Y",""),"")</f>
        <v/>
      </c>
      <c r="BX1016" s="12" t="str">
        <f>IF(BQ1016&lt;1,IF(BQ1015&lt;1,"Y",""),"")</f>
        <v/>
      </c>
      <c r="BY1016" s="2"/>
      <c r="BZ1016" s="2"/>
      <c r="CA1016" s="2"/>
    </row>
    <row r="1017" spans="2:79">
      <c r="B1017" s="4" t="str">
        <f>IF(G1017=G1018,IF(G1017&gt;G1016,G1017&amp;"_O",""),G1017&amp;"_C")</f>
        <v/>
      </c>
      <c r="C1017" s="14">
        <f ca="1">RANDBETWEEN(0,1000)/1000</f>
        <v>1.6E-2</v>
      </c>
      <c r="D1017" s="16">
        <f>D1016+1</f>
        <v>1013</v>
      </c>
      <c r="E1017" s="10">
        <f>ROUNDDOWN(D1017/52,0)+1</f>
        <v>20</v>
      </c>
      <c r="F1017" s="15">
        <f>F1016+7</f>
        <v>51711</v>
      </c>
      <c r="G1017" s="4">
        <f>YEAR(F1017)</f>
        <v>2041</v>
      </c>
      <c r="H1017" s="33">
        <v>0.86</v>
      </c>
      <c r="I1017" s="33">
        <v>0.67600000000000005</v>
      </c>
      <c r="J1017" s="33">
        <v>0.99</v>
      </c>
      <c r="K1017" s="16" t="str">
        <f>IF(M1016&gt;1,"Up","Down")</f>
        <v>Down</v>
      </c>
      <c r="L1017" s="16" t="str">
        <f>IF(K1017="Up",IF(H1017&lt;$BJ$7,"Up","Down"),IF(H1017&lt;$BK$7,"Down","Up"))</f>
        <v>Up</v>
      </c>
      <c r="M1017" s="17">
        <f>IF(L1017="Up",INDEX($AK$5:$AK$1005,MATCH(I1017,$AI$5:$AI$1005,0),1),INDEX($AL$5:$AL$1005,MATCH(J1017,$AI$5:$AI$1005,0),1))</f>
        <v>1.0175405700539484</v>
      </c>
      <c r="N1017" s="16" t="str">
        <f>IF(P1016&gt;1,"Up","Down")</f>
        <v>Down</v>
      </c>
      <c r="O1017" s="16" t="str">
        <f>IF(N1017="Up",IF(H1017&lt;$BJ$12,"Up","Down"),IF(H1017&lt;$BK$12,"Down","Up"))</f>
        <v>Up</v>
      </c>
      <c r="P1017" s="17">
        <f>IF(O1017="Up",INDEX($AP$5:$AP$1005,MATCH(I1017,$AI$5:$AI$1005,0),1),INDEX($AQ$5:$AQ$1005,MATCH(J1017,$AI$5:$AI$1005,0),1))</f>
        <v>1.0249686985748729</v>
      </c>
      <c r="Q1017" s="19">
        <f>T1016</f>
        <v>72736.781254501533</v>
      </c>
      <c r="R1017" s="19">
        <f>INDEX(model!$S$5:$S$35,MATCH(G1017,model!$Q$5:$Q$35,0),1)*model!$O$5</f>
        <v>0</v>
      </c>
      <c r="S1017" s="19">
        <f>IF(RIGHT(B1017,1)="C",T1016*INDEX(model!$T$5:$T$35,MATCH(G1017,model!$Q$5:$Q$35,0),1),0)</f>
        <v>0</v>
      </c>
      <c r="T1017" s="19">
        <f>(Q1017+R1017-S1017)*M1017</f>
        <v>74012.625861594832</v>
      </c>
      <c r="U1017" s="19">
        <f>X1016</f>
        <v>169013.55095195724</v>
      </c>
      <c r="V1017" s="19">
        <f>INDEX(model!$S$5:$S$35,MATCH(G1017,model!$Q$5:$Q$35,0),1)*model!$O$6</f>
        <v>0</v>
      </c>
      <c r="W1017" s="19">
        <f>IF(RIGHT(B1017,1)="C",X1016*INDEX(model!$T$5:$T$35,MATCH(G1017,model!$Q$5:$Q$35,0),1),0)</f>
        <v>0</v>
      </c>
      <c r="X1017" s="19">
        <f>(U1017+V1017-W1017)*P1017</f>
        <v>173233.59936074557</v>
      </c>
      <c r="Y1017" s="19"/>
      <c r="Z1017" s="36" t="str">
        <f>K1017&amp;L1017</f>
        <v>DownUp</v>
      </c>
      <c r="AA1017" s="36" t="str">
        <f>N1017&amp;O1017</f>
        <v>DownUp</v>
      </c>
      <c r="AB1017" s="19"/>
      <c r="AC1017" s="19"/>
      <c r="AD1017" s="19"/>
      <c r="AE1017" s="19"/>
      <c r="AU1017" s="4" t="str">
        <f>IF(AZ1017=AZ1018,IF(AZ1017&gt;AZ1016,AZ1017&amp;"_O",""),AZ1017&amp;"_C")</f>
        <v/>
      </c>
      <c r="AV1017" s="7" t="str">
        <f>IF(RIGHT(AU1017,1)="C",AX1017/INDEX($AX$5:$AX$2729,MATCH(AZ1017&amp;"_O",$AU$5:$AU$2729,0),1),"")</f>
        <v/>
      </c>
      <c r="AW1017" s="38">
        <v>32654</v>
      </c>
      <c r="AX1017" s="37">
        <v>321.58999999999997</v>
      </c>
      <c r="AY1017" s="7">
        <f>AX1017/AX1016</f>
        <v>1.0010895280786949</v>
      </c>
      <c r="AZ1017" s="4">
        <f>YEAR(AW1017)</f>
        <v>1989</v>
      </c>
      <c r="BA1017" s="2" t="s">
        <v>6</v>
      </c>
      <c r="BB1017" s="12" t="str">
        <f>INDEX($CD$5:$CD$10,MATCH(BA1017,$CC$5:$CC$10,0),1)</f>
        <v/>
      </c>
      <c r="BC1017" s="12" t="str">
        <f>IF(AND(BB1017="Y",AY1017&gt;1),"Y","")</f>
        <v/>
      </c>
      <c r="BD1017" s="12" t="str">
        <f>IF(AND(BB1017="Y",AY1017&lt;1),"Y","")</f>
        <v/>
      </c>
      <c r="BE1017" s="12" t="str">
        <f>IF(AY1017&gt;1,IF(AY1016&gt;1,"Y",""),"")</f>
        <v>Y</v>
      </c>
      <c r="BF1017" s="12" t="str">
        <f>IF(AY1017&lt;1,IF(AY1016&lt;1,"Y",""),"")</f>
        <v/>
      </c>
      <c r="BG1017" s="2"/>
      <c r="BH1017" s="2"/>
      <c r="BI1017" s="2"/>
      <c r="BJ1017" s="2"/>
      <c r="BK1017" s="2"/>
      <c r="BL1017" s="2"/>
      <c r="BM1017" s="4" t="str">
        <f>IF(BR1017=BR1018,IF(BR1017&gt;BR1016,BR1017&amp;"_O",""),BR1017&amp;"_C")</f>
        <v/>
      </c>
      <c r="BN1017" s="7" t="str">
        <f>IF(RIGHT(BM1017,1)="C",BP1017/INDEX($BP$5:$BP$2729,MATCH(BR1017&amp;"_O",$BM$5:$BM$2729,0),1),"")</f>
        <v/>
      </c>
      <c r="BO1017" s="38">
        <v>33053</v>
      </c>
      <c r="BP1017" s="3">
        <v>462.3</v>
      </c>
      <c r="BQ1017" s="7">
        <f>BP1017/BP1016</f>
        <v>1.0065316786414109</v>
      </c>
      <c r="BR1017" s="4">
        <f>YEAR(BO1017)</f>
        <v>1990</v>
      </c>
      <c r="BS1017" s="2" t="s">
        <v>7</v>
      </c>
      <c r="BT1017" s="12" t="str">
        <f>INDEX($CD$5:$CD$10,MATCH(BS1017,$CC$5:$CC$10,0),1)</f>
        <v>Y</v>
      </c>
      <c r="BU1017" s="12" t="str">
        <f>IF(AND(BT1017="Y",BQ1017&gt;1),"Y","")</f>
        <v>Y</v>
      </c>
      <c r="BV1017" s="12" t="str">
        <f>IF(AND(BT1017="Y",BQ1017&lt;1),"Y","")</f>
        <v/>
      </c>
      <c r="BW1017" s="12" t="str">
        <f>IF(BQ1017&gt;1,IF(BQ1016&gt;1,"Y",""),"")</f>
        <v/>
      </c>
      <c r="BX1017" s="12" t="str">
        <f>IF(BQ1017&lt;1,IF(BQ1016&lt;1,"Y",""),"")</f>
        <v/>
      </c>
      <c r="BY1017" s="2"/>
      <c r="BZ1017" s="2"/>
      <c r="CA1017" s="2"/>
    </row>
    <row r="1018" spans="2:79">
      <c r="B1018" s="4" t="str">
        <f>IF(G1018=G1019,IF(G1018&gt;G1017,G1018&amp;"_O",""),G1018&amp;"_C")</f>
        <v/>
      </c>
      <c r="C1018" s="14">
        <f ca="1">RANDBETWEEN(0,1000)/1000</f>
        <v>0.183</v>
      </c>
      <c r="D1018" s="16">
        <f>D1017+1</f>
        <v>1014</v>
      </c>
      <c r="E1018" s="10">
        <f>ROUNDDOWN(D1018/52,0)+1</f>
        <v>20</v>
      </c>
      <c r="F1018" s="15">
        <f>F1017+7</f>
        <v>51718</v>
      </c>
      <c r="G1018" s="4">
        <f>YEAR(F1018)</f>
        <v>2041</v>
      </c>
      <c r="H1018" s="33">
        <v>0.64500000000000002</v>
      </c>
      <c r="I1018" s="33">
        <v>0.73099999999999998</v>
      </c>
      <c r="J1018" s="33">
        <v>0.495</v>
      </c>
      <c r="K1018" s="16" t="str">
        <f>IF(M1017&gt;1,"Up","Down")</f>
        <v>Up</v>
      </c>
      <c r="L1018" s="16" t="str">
        <f>IF(K1018="Up",IF(H1018&lt;$BJ$7,"Up","Down"),IF(H1018&lt;$BK$7,"Down","Up"))</f>
        <v>Down</v>
      </c>
      <c r="M1018" s="17">
        <f>IF(L1018="Up",INDEX($AK$5:$AK$1005,MATCH(I1018,$AI$5:$AI$1005,0),1),INDEX($AL$5:$AL$1005,MATCH(J1018,$AI$5:$AI$1005,0),1))</f>
        <v>0.98757122777281559</v>
      </c>
      <c r="N1018" s="16" t="str">
        <f>IF(P1017&gt;1,"Up","Down")</f>
        <v>Up</v>
      </c>
      <c r="O1018" s="16" t="str">
        <f>IF(N1018="Up",IF(H1018&lt;$BJ$12,"Up","Down"),IF(H1018&lt;$BK$12,"Down","Up"))</f>
        <v>Down</v>
      </c>
      <c r="P1018" s="17">
        <f>IF(O1018="Up",INDEX($AP$5:$AP$1005,MATCH(I1018,$AI$5:$AI$1005,0),1),INDEX($AQ$5:$AQ$1005,MATCH(J1018,$AI$5:$AI$1005,0),1))</f>
        <v>0.98458450975923495</v>
      </c>
      <c r="Q1018" s="19">
        <f>T1017</f>
        <v>74012.625861594832</v>
      </c>
      <c r="R1018" s="19">
        <f>INDEX(model!$S$5:$S$35,MATCH(G1018,model!$Q$5:$Q$35,0),1)*model!$O$5</f>
        <v>0</v>
      </c>
      <c r="S1018" s="19">
        <f>IF(RIGHT(B1018,1)="C",T1017*INDEX(model!$T$5:$T$35,MATCH(G1018,model!$Q$5:$Q$35,0),1),0)</f>
        <v>0</v>
      </c>
      <c r="T1018" s="19">
        <f>(Q1018+R1018-S1018)*M1018</f>
        <v>73092.739792825247</v>
      </c>
      <c r="U1018" s="19">
        <f>X1017</f>
        <v>173233.59936074557</v>
      </c>
      <c r="V1018" s="19">
        <f>INDEX(model!$S$5:$S$35,MATCH(G1018,model!$Q$5:$Q$35,0),1)*model!$O$6</f>
        <v>0</v>
      </c>
      <c r="W1018" s="19">
        <f>IF(RIGHT(B1018,1)="C",X1017*INDEX(model!$T$5:$T$35,MATCH(G1018,model!$Q$5:$Q$35,0),1),0)</f>
        <v>0</v>
      </c>
      <c r="X1018" s="19">
        <f>(U1018+V1018-W1018)*P1018</f>
        <v>170563.1185004274</v>
      </c>
      <c r="Y1018" s="19"/>
      <c r="Z1018" s="36" t="str">
        <f>K1018&amp;L1018</f>
        <v>UpDown</v>
      </c>
      <c r="AA1018" s="36" t="str">
        <f>N1018&amp;O1018</f>
        <v>UpDown</v>
      </c>
      <c r="AB1018" s="19"/>
      <c r="AC1018" s="19"/>
      <c r="AD1018" s="19"/>
      <c r="AE1018" s="19"/>
      <c r="AU1018" s="4" t="str">
        <f>IF(AZ1018=AZ1019,IF(AZ1018&gt;AZ1017,AZ1018&amp;"_O",""),AZ1018&amp;"_C")</f>
        <v/>
      </c>
      <c r="AV1018" s="7" t="str">
        <f>IF(RIGHT(AU1018,1)="C",AX1018/INDEX($AX$5:$AX$2729,MATCH(AZ1018&amp;"_O",$AU$5:$AU$2729,0),1),"")</f>
        <v/>
      </c>
      <c r="AW1018" s="38">
        <v>32661</v>
      </c>
      <c r="AX1018" s="37">
        <v>325.52</v>
      </c>
      <c r="AY1018" s="7">
        <f>AX1018/AX1017</f>
        <v>1.0122205292453124</v>
      </c>
      <c r="AZ1018" s="4">
        <f>YEAR(AW1018)</f>
        <v>1989</v>
      </c>
      <c r="BA1018" s="2" t="s">
        <v>6</v>
      </c>
      <c r="BB1018" s="12" t="str">
        <f>INDEX($CD$5:$CD$10,MATCH(BA1018,$CC$5:$CC$10,0),1)</f>
        <v/>
      </c>
      <c r="BC1018" s="12" t="str">
        <f>IF(AND(BB1018="Y",AY1018&gt;1),"Y","")</f>
        <v/>
      </c>
      <c r="BD1018" s="12" t="str">
        <f>IF(AND(BB1018="Y",AY1018&lt;1),"Y","")</f>
        <v/>
      </c>
      <c r="BE1018" s="12" t="str">
        <f>IF(AY1018&gt;1,IF(AY1017&gt;1,"Y",""),"")</f>
        <v>Y</v>
      </c>
      <c r="BF1018" s="12" t="str">
        <f>IF(AY1018&lt;1,IF(AY1017&lt;1,"Y",""),"")</f>
        <v/>
      </c>
      <c r="BG1018" s="2"/>
      <c r="BH1018" s="2"/>
      <c r="BI1018" s="2"/>
      <c r="BJ1018" s="2"/>
      <c r="BK1018" s="2"/>
      <c r="BL1018" s="2"/>
      <c r="BM1018" s="4" t="str">
        <f>IF(BR1018=BR1019,IF(BR1018&gt;BR1017,BR1018&amp;"_O",""),BR1018&amp;"_C")</f>
        <v/>
      </c>
      <c r="BN1018" s="7" t="str">
        <f>IF(RIGHT(BM1018,1)="C",BP1018/INDEX($BP$5:$BP$2729,MATCH(BR1018&amp;"_O",$BM$5:$BM$2729,0),1),"")</f>
        <v/>
      </c>
      <c r="BO1018" s="38">
        <v>33060</v>
      </c>
      <c r="BP1018" s="3">
        <v>460.5</v>
      </c>
      <c r="BQ1018" s="7">
        <f>BP1018/BP1017</f>
        <v>0.9961064243997404</v>
      </c>
      <c r="BR1018" s="4">
        <f>YEAR(BO1018)</f>
        <v>1990</v>
      </c>
      <c r="BS1018" s="2" t="s">
        <v>7</v>
      </c>
      <c r="BT1018" s="12" t="str">
        <f>INDEX($CD$5:$CD$10,MATCH(BS1018,$CC$5:$CC$10,0),1)</f>
        <v>Y</v>
      </c>
      <c r="BU1018" s="12" t="str">
        <f>IF(AND(BT1018="Y",BQ1018&gt;1),"Y","")</f>
        <v/>
      </c>
      <c r="BV1018" s="12" t="str">
        <f>IF(AND(BT1018="Y",BQ1018&lt;1),"Y","")</f>
        <v>Y</v>
      </c>
      <c r="BW1018" s="12" t="str">
        <f>IF(BQ1018&gt;1,IF(BQ1017&gt;1,"Y",""),"")</f>
        <v/>
      </c>
      <c r="BX1018" s="12" t="str">
        <f>IF(BQ1018&lt;1,IF(BQ1017&lt;1,"Y",""),"")</f>
        <v/>
      </c>
      <c r="BY1018" s="2"/>
      <c r="BZ1018" s="2"/>
      <c r="CA1018" s="2"/>
    </row>
    <row r="1019" spans="2:79">
      <c r="B1019" s="4" t="str">
        <f>IF(G1019=G1020,IF(G1019&gt;G1018,G1019&amp;"_O",""),G1019&amp;"_C")</f>
        <v/>
      </c>
      <c r="C1019" s="14">
        <f ca="1">RANDBETWEEN(0,1000)/1000</f>
        <v>0.90300000000000002</v>
      </c>
      <c r="D1019" s="16">
        <f>D1018+1</f>
        <v>1015</v>
      </c>
      <c r="E1019" s="10">
        <f>ROUNDDOWN(D1019/52,0)+1</f>
        <v>20</v>
      </c>
      <c r="F1019" s="15">
        <f>F1018+7</f>
        <v>51725</v>
      </c>
      <c r="G1019" s="4">
        <f>YEAR(F1019)</f>
        <v>2041</v>
      </c>
      <c r="H1019" s="33">
        <v>0.33</v>
      </c>
      <c r="I1019" s="33">
        <v>0.35399999999999998</v>
      </c>
      <c r="J1019" s="33">
        <v>0.60299999999999998</v>
      </c>
      <c r="K1019" s="16" t="str">
        <f>IF(M1018&gt;1,"Up","Down")</f>
        <v>Down</v>
      </c>
      <c r="L1019" s="16" t="str">
        <f>IF(K1019="Up",IF(H1019&lt;$BJ$7,"Up","Down"),IF(H1019&lt;$BK$7,"Down","Up"))</f>
        <v>Down</v>
      </c>
      <c r="M1019" s="17">
        <f>IF(L1019="Up",INDEX($AK$5:$AK$1005,MATCH(I1019,$AI$5:$AI$1005,0),1),INDEX($AL$5:$AL$1005,MATCH(J1019,$AI$5:$AI$1005,0),1))</f>
        <v>0.99041072220693127</v>
      </c>
      <c r="N1019" s="16" t="str">
        <f>IF(P1018&gt;1,"Up","Down")</f>
        <v>Down</v>
      </c>
      <c r="O1019" s="16" t="str">
        <f>IF(N1019="Up",IF(H1019&lt;$BJ$12,"Up","Down"),IF(H1019&lt;$BK$12,"Down","Up"))</f>
        <v>Down</v>
      </c>
      <c r="P1019" s="17">
        <f>IF(O1019="Up",INDEX($AP$5:$AP$1005,MATCH(I1019,$AI$5:$AI$1005,0),1),INDEX($AQ$5:$AQ$1005,MATCH(J1019,$AI$5:$AI$1005,0),1))</f>
        <v>0.98920896566270622</v>
      </c>
      <c r="Q1019" s="19">
        <f>T1018</f>
        <v>73092.739792825247</v>
      </c>
      <c r="R1019" s="19">
        <f>INDEX(model!$S$5:$S$35,MATCH(G1019,model!$Q$5:$Q$35,0),1)*model!$O$5</f>
        <v>0</v>
      </c>
      <c r="S1019" s="19">
        <f>IF(RIGHT(B1019,1)="C",T1018*INDEX(model!$T$5:$T$35,MATCH(G1019,model!$Q$5:$Q$35,0),1),0)</f>
        <v>0</v>
      </c>
      <c r="T1019" s="19">
        <f>(Q1019+R1019-S1019)*M1019</f>
        <v>72391.833206295356</v>
      </c>
      <c r="U1019" s="19">
        <f>X1018</f>
        <v>170563.1185004274</v>
      </c>
      <c r="V1019" s="19">
        <f>INDEX(model!$S$5:$S$35,MATCH(G1019,model!$Q$5:$Q$35,0),1)*model!$O$6</f>
        <v>0</v>
      </c>
      <c r="W1019" s="19">
        <f>IF(RIGHT(B1019,1)="C",X1018*INDEX(model!$T$5:$T$35,MATCH(G1019,model!$Q$5:$Q$35,0),1),0)</f>
        <v>0</v>
      </c>
      <c r="X1019" s="19">
        <f>(U1019+V1019-W1019)*P1019</f>
        <v>168722.56603201339</v>
      </c>
      <c r="Y1019" s="19"/>
      <c r="Z1019" s="36" t="str">
        <f>K1019&amp;L1019</f>
        <v>DownDown</v>
      </c>
      <c r="AA1019" s="36" t="str">
        <f>N1019&amp;O1019</f>
        <v>DownDown</v>
      </c>
      <c r="AB1019" s="19"/>
      <c r="AC1019" s="19"/>
      <c r="AD1019" s="19"/>
      <c r="AE1019" s="19"/>
      <c r="AU1019" s="4" t="str">
        <f>IF(AZ1019=AZ1020,IF(AZ1019&gt;AZ1018,AZ1019&amp;"_O",""),AZ1019&amp;"_C")</f>
        <v/>
      </c>
      <c r="AV1019" s="7" t="str">
        <f>IF(RIGHT(AU1019,1)="C",AX1019/INDEX($AX$5:$AX$2729,MATCH(AZ1019&amp;"_O",$AU$5:$AU$2729,0),1),"")</f>
        <v/>
      </c>
      <c r="AW1019" s="38">
        <v>32668</v>
      </c>
      <c r="AX1019" s="37">
        <v>326.69</v>
      </c>
      <c r="AY1019" s="7">
        <f>AX1019/AX1018</f>
        <v>1.0035942492012779</v>
      </c>
      <c r="AZ1019" s="4">
        <f>YEAR(AW1019)</f>
        <v>1989</v>
      </c>
      <c r="BA1019" s="2" t="s">
        <v>6</v>
      </c>
      <c r="BB1019" s="12" t="str">
        <f>INDEX($CD$5:$CD$10,MATCH(BA1019,$CC$5:$CC$10,0),1)</f>
        <v/>
      </c>
      <c r="BC1019" s="12" t="str">
        <f>IF(AND(BB1019="Y",AY1019&gt;1),"Y","")</f>
        <v/>
      </c>
      <c r="BD1019" s="12" t="str">
        <f>IF(AND(BB1019="Y",AY1019&lt;1),"Y","")</f>
        <v/>
      </c>
      <c r="BE1019" s="12" t="str">
        <f>IF(AY1019&gt;1,IF(AY1018&gt;1,"Y",""),"")</f>
        <v>Y</v>
      </c>
      <c r="BF1019" s="12" t="str">
        <f>IF(AY1019&lt;1,IF(AY1018&lt;1,"Y",""),"")</f>
        <v/>
      </c>
      <c r="BG1019" s="2"/>
      <c r="BH1019" s="2"/>
      <c r="BI1019" s="2"/>
      <c r="BJ1019" s="2"/>
      <c r="BK1019" s="2"/>
      <c r="BL1019" s="2"/>
      <c r="BM1019" s="4" t="str">
        <f>IF(BR1019=BR1020,IF(BR1019&gt;BR1018,BR1019&amp;"_O",""),BR1019&amp;"_C")</f>
        <v/>
      </c>
      <c r="BN1019" s="7" t="str">
        <f>IF(RIGHT(BM1019,1)="C",BP1019/INDEX($BP$5:$BP$2729,MATCH(BR1019&amp;"_O",$BM$5:$BM$2729,0),1),"")</f>
        <v/>
      </c>
      <c r="BO1019" s="38">
        <v>33067</v>
      </c>
      <c r="BP1019" s="3">
        <v>468.4</v>
      </c>
      <c r="BQ1019" s="7">
        <f>BP1019/BP1018</f>
        <v>1.0171552660152008</v>
      </c>
      <c r="BR1019" s="4">
        <f>YEAR(BO1019)</f>
        <v>1990</v>
      </c>
      <c r="BS1019" s="2" t="s">
        <v>7</v>
      </c>
      <c r="BT1019" s="12" t="str">
        <f>INDEX($CD$5:$CD$10,MATCH(BS1019,$CC$5:$CC$10,0),1)</f>
        <v>Y</v>
      </c>
      <c r="BU1019" s="12" t="str">
        <f>IF(AND(BT1019="Y",BQ1019&gt;1),"Y","")</f>
        <v>Y</v>
      </c>
      <c r="BV1019" s="12" t="str">
        <f>IF(AND(BT1019="Y",BQ1019&lt;1),"Y","")</f>
        <v/>
      </c>
      <c r="BW1019" s="12" t="str">
        <f>IF(BQ1019&gt;1,IF(BQ1018&gt;1,"Y",""),"")</f>
        <v/>
      </c>
      <c r="BX1019" s="12" t="str">
        <f>IF(BQ1019&lt;1,IF(BQ1018&lt;1,"Y",""),"")</f>
        <v/>
      </c>
      <c r="BY1019" s="2"/>
      <c r="BZ1019" s="2"/>
      <c r="CA1019" s="2"/>
    </row>
    <row r="1020" spans="2:79">
      <c r="B1020" s="4" t="str">
        <f>IF(G1020=G1021,IF(G1020&gt;G1019,G1020&amp;"_O",""),G1020&amp;"_C")</f>
        <v/>
      </c>
      <c r="C1020" s="14">
        <f ca="1">RANDBETWEEN(0,1000)/1000</f>
        <v>0.92700000000000005</v>
      </c>
      <c r="D1020" s="16">
        <f>D1019+1</f>
        <v>1016</v>
      </c>
      <c r="E1020" s="10">
        <f>ROUNDDOWN(D1020/52,0)+1</f>
        <v>20</v>
      </c>
      <c r="F1020" s="15">
        <f>F1019+7</f>
        <v>51732</v>
      </c>
      <c r="G1020" s="4">
        <f>YEAR(F1020)</f>
        <v>2041</v>
      </c>
      <c r="H1020" s="33">
        <v>0.219</v>
      </c>
      <c r="I1020" s="33">
        <v>0.123</v>
      </c>
      <c r="J1020" s="33">
        <v>0.83399999999999996</v>
      </c>
      <c r="K1020" s="16" t="str">
        <f>IF(M1019&gt;1,"Up","Down")</f>
        <v>Down</v>
      </c>
      <c r="L1020" s="16" t="str">
        <f>IF(K1020="Up",IF(H1020&lt;$BJ$7,"Up","Down"),IF(H1020&lt;$BK$7,"Down","Up"))</f>
        <v>Down</v>
      </c>
      <c r="M1020" s="17">
        <f>IF(L1020="Up",INDEX($AK$5:$AK$1005,MATCH(I1020,$AI$5:$AI$1005,0),1),INDEX($AL$5:$AL$1005,MATCH(J1020,$AI$5:$AI$1005,0),1))</f>
        <v>0.99662798945720665</v>
      </c>
      <c r="N1020" s="16" t="str">
        <f>IF(P1019&gt;1,"Up","Down")</f>
        <v>Down</v>
      </c>
      <c r="O1020" s="16" t="str">
        <f>IF(N1020="Up",IF(H1020&lt;$BJ$12,"Up","Down"),IF(H1020&lt;$BK$12,"Down","Up"))</f>
        <v>Down</v>
      </c>
      <c r="P1020" s="17">
        <f>IF(O1020="Up",INDEX($AP$5:$AP$1005,MATCH(I1020,$AI$5:$AI$1005,0),1),INDEX($AQ$5:$AQ$1005,MATCH(J1020,$AI$5:$AI$1005,0),1))</f>
        <v>0.99609940265229047</v>
      </c>
      <c r="Q1020" s="19">
        <f>T1019</f>
        <v>72391.833206295356</v>
      </c>
      <c r="R1020" s="19">
        <f>INDEX(model!$S$5:$S$35,MATCH(G1020,model!$Q$5:$Q$35,0),1)*model!$O$5</f>
        <v>0</v>
      </c>
      <c r="S1020" s="19">
        <f>IF(RIGHT(B1020,1)="C",T1019*INDEX(model!$T$5:$T$35,MATCH(G1020,model!$Q$5:$Q$35,0),1),0)</f>
        <v>0</v>
      </c>
      <c r="T1020" s="19">
        <f>(Q1020+R1020-S1020)*M1020</f>
        <v>72147.727181511596</v>
      </c>
      <c r="U1020" s="19">
        <f>X1019</f>
        <v>168722.56603201339</v>
      </c>
      <c r="V1020" s="19">
        <f>INDEX(model!$S$5:$S$35,MATCH(G1020,model!$Q$5:$Q$35,0),1)*model!$O$6</f>
        <v>0</v>
      </c>
      <c r="W1020" s="19">
        <f>IF(RIGHT(B1020,1)="C",X1019*INDEX(model!$T$5:$T$35,MATCH(G1020,model!$Q$5:$Q$35,0),1),0)</f>
        <v>0</v>
      </c>
      <c r="X1020" s="19">
        <f>(U1020+V1020-W1020)*P1020</f>
        <v>168064.44723845017</v>
      </c>
      <c r="Y1020" s="19"/>
      <c r="Z1020" s="36" t="str">
        <f>K1020&amp;L1020</f>
        <v>DownDown</v>
      </c>
      <c r="AA1020" s="36" t="str">
        <f>N1020&amp;O1020</f>
        <v>DownDown</v>
      </c>
      <c r="AB1020" s="19"/>
      <c r="AC1020" s="19"/>
      <c r="AD1020" s="19"/>
      <c r="AE1020" s="19"/>
      <c r="AU1020" s="4" t="str">
        <f>IF(AZ1020=AZ1021,IF(AZ1020&gt;AZ1019,AZ1020&amp;"_O",""),AZ1020&amp;"_C")</f>
        <v/>
      </c>
      <c r="AV1020" s="7" t="str">
        <f>IF(RIGHT(AU1020,1)="C",AX1020/INDEX($AX$5:$AX$2729,MATCH(AZ1020&amp;"_O",$AU$5:$AU$2729,0),1),"")</f>
        <v/>
      </c>
      <c r="AW1020" s="38">
        <v>32675</v>
      </c>
      <c r="AX1020" s="37">
        <v>321.35000000000002</v>
      </c>
      <c r="AY1020" s="7">
        <f>AX1020/AX1019</f>
        <v>0.98365422877957709</v>
      </c>
      <c r="AZ1020" s="4">
        <f>YEAR(AW1020)</f>
        <v>1989</v>
      </c>
      <c r="BA1020" s="2" t="s">
        <v>6</v>
      </c>
      <c r="BB1020" s="12" t="str">
        <f>INDEX($CD$5:$CD$10,MATCH(BA1020,$CC$5:$CC$10,0),1)</f>
        <v/>
      </c>
      <c r="BC1020" s="12" t="str">
        <f>IF(AND(BB1020="Y",AY1020&gt;1),"Y","")</f>
        <v/>
      </c>
      <c r="BD1020" s="12" t="str">
        <f>IF(AND(BB1020="Y",AY1020&lt;1),"Y","")</f>
        <v/>
      </c>
      <c r="BE1020" s="12" t="str">
        <f>IF(AY1020&gt;1,IF(AY1019&gt;1,"Y",""),"")</f>
        <v/>
      </c>
      <c r="BF1020" s="12" t="str">
        <f>IF(AY1020&lt;1,IF(AY1019&lt;1,"Y",""),"")</f>
        <v/>
      </c>
      <c r="BG1020" s="2"/>
      <c r="BH1020" s="2"/>
      <c r="BI1020" s="2"/>
      <c r="BJ1020" s="2"/>
      <c r="BK1020" s="2"/>
      <c r="BL1020" s="2"/>
      <c r="BM1020" s="4" t="str">
        <f>IF(BR1020=BR1021,IF(BR1020&gt;BR1019,BR1020&amp;"_O",""),BR1020&amp;"_C")</f>
        <v/>
      </c>
      <c r="BN1020" s="7" t="str">
        <f>IF(RIGHT(BM1020,1)="C",BP1020/INDEX($BP$5:$BP$2729,MATCH(BR1020&amp;"_O",$BM$5:$BM$2729,0),1),"")</f>
        <v/>
      </c>
      <c r="BO1020" s="38">
        <v>33074</v>
      </c>
      <c r="BP1020" s="3">
        <v>455.3</v>
      </c>
      <c r="BQ1020" s="7">
        <f>BP1020/BP1019</f>
        <v>0.97203245089666956</v>
      </c>
      <c r="BR1020" s="4">
        <f>YEAR(BO1020)</f>
        <v>1990</v>
      </c>
      <c r="BS1020" s="2" t="s">
        <v>7</v>
      </c>
      <c r="BT1020" s="12" t="str">
        <f>INDEX($CD$5:$CD$10,MATCH(BS1020,$CC$5:$CC$10,0),1)</f>
        <v>Y</v>
      </c>
      <c r="BU1020" s="12" t="str">
        <f>IF(AND(BT1020="Y",BQ1020&gt;1),"Y","")</f>
        <v/>
      </c>
      <c r="BV1020" s="12" t="str">
        <f>IF(AND(BT1020="Y",BQ1020&lt;1),"Y","")</f>
        <v>Y</v>
      </c>
      <c r="BW1020" s="12" t="str">
        <f>IF(BQ1020&gt;1,IF(BQ1019&gt;1,"Y",""),"")</f>
        <v/>
      </c>
      <c r="BX1020" s="12" t="str">
        <f>IF(BQ1020&lt;1,IF(BQ1019&lt;1,"Y",""),"")</f>
        <v/>
      </c>
      <c r="BY1020" s="2"/>
      <c r="BZ1020" s="2"/>
      <c r="CA1020" s="2"/>
    </row>
    <row r="1021" spans="2:79">
      <c r="B1021" s="4" t="str">
        <f>IF(G1021=G1022,IF(G1021&gt;G1020,G1021&amp;"_O",""),G1021&amp;"_C")</f>
        <v/>
      </c>
      <c r="C1021" s="14">
        <f ca="1">RANDBETWEEN(0,1000)/1000</f>
        <v>0.25900000000000001</v>
      </c>
      <c r="D1021" s="16">
        <f>D1020+1</f>
        <v>1017</v>
      </c>
      <c r="E1021" s="10">
        <f>ROUNDDOWN(D1021/52,0)+1</f>
        <v>20</v>
      </c>
      <c r="F1021" s="15">
        <f>F1020+7</f>
        <v>51739</v>
      </c>
      <c r="G1021" s="4">
        <f>YEAR(F1021)</f>
        <v>2041</v>
      </c>
      <c r="H1021" s="33">
        <v>0.67700000000000005</v>
      </c>
      <c r="I1021" s="33">
        <v>0.66900000000000004</v>
      </c>
      <c r="J1021" s="33">
        <v>0.30199999999999999</v>
      </c>
      <c r="K1021" s="16" t="str">
        <f>IF(M1020&gt;1,"Up","Down")</f>
        <v>Down</v>
      </c>
      <c r="L1021" s="16" t="str">
        <f>IF(K1021="Up",IF(H1021&lt;$BJ$7,"Up","Down"),IF(H1021&lt;$BK$7,"Down","Up"))</f>
        <v>Up</v>
      </c>
      <c r="M1021" s="17">
        <f>IF(L1021="Up",INDEX($AK$5:$AK$1005,MATCH(I1021,$AI$5:$AI$1005,0),1),INDEX($AL$5:$AL$1005,MATCH(J1021,$AI$5:$AI$1005,0),1))</f>
        <v>1.0173090883791251</v>
      </c>
      <c r="N1021" s="16" t="str">
        <f>IF(P1020&gt;1,"Up","Down")</f>
        <v>Down</v>
      </c>
      <c r="O1021" s="16" t="str">
        <f>IF(N1021="Up",IF(H1021&lt;$BJ$12,"Up","Down"),IF(H1021&lt;$BK$12,"Down","Up"))</f>
        <v>Up</v>
      </c>
      <c r="P1021" s="17">
        <f>IF(O1021="Up",INDEX($AP$5:$AP$1005,MATCH(I1021,$AI$5:$AI$1005,0),1),INDEX($AQ$5:$AQ$1005,MATCH(J1021,$AI$5:$AI$1005,0),1))</f>
        <v>1.0247413889758297</v>
      </c>
      <c r="Q1021" s="19">
        <f>T1020</f>
        <v>72147.727181511596</v>
      </c>
      <c r="R1021" s="19">
        <f>INDEX(model!$S$5:$S$35,MATCH(G1021,model!$Q$5:$Q$35,0),1)*model!$O$5</f>
        <v>0</v>
      </c>
      <c r="S1021" s="19">
        <f>IF(RIGHT(B1021,1)="C",T1020*INDEX(model!$T$5:$T$35,MATCH(G1021,model!$Q$5:$Q$35,0),1),0)</f>
        <v>0</v>
      </c>
      <c r="T1021" s="19">
        <f>(Q1021+R1021-S1021)*M1021</f>
        <v>73396.53856764939</v>
      </c>
      <c r="U1021" s="19">
        <f>X1020</f>
        <v>168064.44723845017</v>
      </c>
      <c r="V1021" s="19">
        <f>INDEX(model!$S$5:$S$35,MATCH(G1021,model!$Q$5:$Q$35,0),1)*model!$O$6</f>
        <v>0</v>
      </c>
      <c r="W1021" s="19">
        <f>IF(RIGHT(B1021,1)="C",X1020*INDEX(model!$T$5:$T$35,MATCH(G1021,model!$Q$5:$Q$35,0),1),0)</f>
        <v>0</v>
      </c>
      <c r="X1021" s="19">
        <f>(U1021+V1021-W1021)*P1021</f>
        <v>172222.59510058447</v>
      </c>
      <c r="Y1021" s="19"/>
      <c r="Z1021" s="36" t="str">
        <f>K1021&amp;L1021</f>
        <v>DownUp</v>
      </c>
      <c r="AA1021" s="36" t="str">
        <f>N1021&amp;O1021</f>
        <v>DownUp</v>
      </c>
      <c r="AB1021" s="19"/>
      <c r="AC1021" s="19"/>
      <c r="AD1021" s="19"/>
      <c r="AE1021" s="19"/>
      <c r="AU1021" s="4" t="str">
        <f>IF(AZ1021=AZ1022,IF(AZ1021&gt;AZ1020,AZ1021&amp;"_O",""),AZ1021&amp;"_C")</f>
        <v/>
      </c>
      <c r="AV1021" s="7" t="str">
        <f>IF(RIGHT(AU1021,1)="C",AX1021/INDEX($AX$5:$AX$2729,MATCH(AZ1021&amp;"_O",$AU$5:$AU$2729,0),1),"")</f>
        <v/>
      </c>
      <c r="AW1021" s="38">
        <v>32682</v>
      </c>
      <c r="AX1021" s="37">
        <v>328</v>
      </c>
      <c r="AY1021" s="7">
        <f>AX1021/AX1020</f>
        <v>1.0206939474093666</v>
      </c>
      <c r="AZ1021" s="4">
        <f>YEAR(AW1021)</f>
        <v>1989</v>
      </c>
      <c r="BA1021" s="2" t="s">
        <v>6</v>
      </c>
      <c r="BB1021" s="12" t="str">
        <f>INDEX($CD$5:$CD$10,MATCH(BA1021,$CC$5:$CC$10,0),1)</f>
        <v/>
      </c>
      <c r="BC1021" s="12" t="str">
        <f>IF(AND(BB1021="Y",AY1021&gt;1),"Y","")</f>
        <v/>
      </c>
      <c r="BD1021" s="12" t="str">
        <f>IF(AND(BB1021="Y",AY1021&lt;1),"Y","")</f>
        <v/>
      </c>
      <c r="BE1021" s="12" t="str">
        <f>IF(AY1021&gt;1,IF(AY1020&gt;1,"Y",""),"")</f>
        <v/>
      </c>
      <c r="BF1021" s="12" t="str">
        <f>IF(AY1021&lt;1,IF(AY1020&lt;1,"Y",""),"")</f>
        <v/>
      </c>
      <c r="BG1021" s="2"/>
      <c r="BH1021" s="2"/>
      <c r="BI1021" s="2"/>
      <c r="BJ1021" s="2"/>
      <c r="BK1021" s="2"/>
      <c r="BL1021" s="2"/>
      <c r="BM1021" s="4" t="str">
        <f>IF(BR1021=BR1022,IF(BR1021&gt;BR1020,BR1021&amp;"_O",""),BR1021&amp;"_C")</f>
        <v/>
      </c>
      <c r="BN1021" s="7" t="str">
        <f>IF(RIGHT(BM1021,1)="C",BP1021/INDEX($BP$5:$BP$2729,MATCH(BR1021&amp;"_O",$BM$5:$BM$2729,0),1),"")</f>
        <v/>
      </c>
      <c r="BO1021" s="38">
        <v>33081</v>
      </c>
      <c r="BP1021" s="3">
        <v>442.6</v>
      </c>
      <c r="BQ1021" s="7">
        <f>BP1021/BP1020</f>
        <v>0.97210630353613003</v>
      </c>
      <c r="BR1021" s="4">
        <f>YEAR(BO1021)</f>
        <v>1990</v>
      </c>
      <c r="BS1021" s="2" t="s">
        <v>7</v>
      </c>
      <c r="BT1021" s="12" t="str">
        <f>INDEX($CD$5:$CD$10,MATCH(BS1021,$CC$5:$CC$10,0),1)</f>
        <v>Y</v>
      </c>
      <c r="BU1021" s="12" t="str">
        <f>IF(AND(BT1021="Y",BQ1021&gt;1),"Y","")</f>
        <v/>
      </c>
      <c r="BV1021" s="12" t="str">
        <f>IF(AND(BT1021="Y",BQ1021&lt;1),"Y","")</f>
        <v>Y</v>
      </c>
      <c r="BW1021" s="12" t="str">
        <f>IF(BQ1021&gt;1,IF(BQ1020&gt;1,"Y",""),"")</f>
        <v/>
      </c>
      <c r="BX1021" s="12" t="str">
        <f>IF(BQ1021&lt;1,IF(BQ1020&lt;1,"Y",""),"")</f>
        <v>Y</v>
      </c>
      <c r="BY1021" s="2"/>
      <c r="BZ1021" s="2"/>
      <c r="CA1021" s="2"/>
    </row>
    <row r="1022" spans="2:79">
      <c r="B1022" s="4" t="str">
        <f>IF(G1022=G1023,IF(G1022&gt;G1021,G1022&amp;"_O",""),G1022&amp;"_C")</f>
        <v/>
      </c>
      <c r="C1022" s="14">
        <f ca="1">RANDBETWEEN(0,1000)/1000</f>
        <v>9.8000000000000004E-2</v>
      </c>
      <c r="D1022" s="16">
        <f>D1021+1</f>
        <v>1018</v>
      </c>
      <c r="E1022" s="10">
        <f>ROUNDDOWN(D1022/52,0)+1</f>
        <v>20</v>
      </c>
      <c r="F1022" s="15">
        <f>F1021+7</f>
        <v>51746</v>
      </c>
      <c r="G1022" s="4">
        <f>YEAR(F1022)</f>
        <v>2041</v>
      </c>
      <c r="H1022" s="33">
        <v>0.13900000000000001</v>
      </c>
      <c r="I1022" s="33">
        <v>0.45400000000000001</v>
      </c>
      <c r="J1022" s="33">
        <v>9.7000000000000003E-2</v>
      </c>
      <c r="K1022" s="16" t="str">
        <f>IF(M1021&gt;1,"Up","Down")</f>
        <v>Up</v>
      </c>
      <c r="L1022" s="16" t="str">
        <f>IF(K1022="Up",IF(H1022&lt;$BJ$7,"Up","Down"),IF(H1022&lt;$BK$7,"Down","Up"))</f>
        <v>Up</v>
      </c>
      <c r="M1022" s="17">
        <f>IF(L1022="Up",INDEX($AK$5:$AK$1005,MATCH(I1022,$AI$5:$AI$1005,0),1),INDEX($AL$5:$AL$1005,MATCH(J1022,$AI$5:$AI$1005,0),1))</f>
        <v>1.0112431243232856</v>
      </c>
      <c r="N1022" s="16" t="str">
        <f>IF(P1021&gt;1,"Up","Down")</f>
        <v>Up</v>
      </c>
      <c r="O1022" s="16" t="str">
        <f>IF(N1022="Up",IF(H1022&lt;$BJ$12,"Up","Down"),IF(H1022&lt;$BK$12,"Down","Up"))</f>
        <v>Up</v>
      </c>
      <c r="P1022" s="17">
        <f>IF(O1022="Up",INDEX($AP$5:$AP$1005,MATCH(I1022,$AI$5:$AI$1005,0),1),INDEX($AQ$5:$AQ$1005,MATCH(J1022,$AI$5:$AI$1005,0),1))</f>
        <v>1.0153087096372564</v>
      </c>
      <c r="Q1022" s="19">
        <f>T1021</f>
        <v>73396.53856764939</v>
      </c>
      <c r="R1022" s="19">
        <f>INDEX(model!$S$5:$S$35,MATCH(G1022,model!$Q$5:$Q$35,0),1)*model!$O$5</f>
        <v>0</v>
      </c>
      <c r="S1022" s="19">
        <f>IF(RIGHT(B1022,1)="C",T1021*INDEX(model!$T$5:$T$35,MATCH(G1022,model!$Q$5:$Q$35,0),1),0)</f>
        <v>0</v>
      </c>
      <c r="T1022" s="19">
        <f>(Q1022+R1022-S1022)*M1022</f>
        <v>74221.744975664289</v>
      </c>
      <c r="U1022" s="19">
        <f>X1021</f>
        <v>172222.59510058447</v>
      </c>
      <c r="V1022" s="19">
        <f>INDEX(model!$S$5:$S$35,MATCH(G1022,model!$Q$5:$Q$35,0),1)*model!$O$6</f>
        <v>0</v>
      </c>
      <c r="W1022" s="19">
        <f>IF(RIGHT(B1022,1)="C",X1021*INDEX(model!$T$5:$T$35,MATCH(G1022,model!$Q$5:$Q$35,0),1),0)</f>
        <v>0</v>
      </c>
      <c r="X1022" s="19">
        <f>(U1022+V1022-W1022)*P1022</f>
        <v>174859.1008019541</v>
      </c>
      <c r="Y1022" s="19"/>
      <c r="Z1022" s="36" t="str">
        <f>K1022&amp;L1022</f>
        <v>UpUp</v>
      </c>
      <c r="AA1022" s="36" t="str">
        <f>N1022&amp;O1022</f>
        <v>UpUp</v>
      </c>
      <c r="AB1022" s="19"/>
      <c r="AC1022" s="19"/>
      <c r="AD1022" s="19"/>
      <c r="AE1022" s="19"/>
      <c r="AU1022" s="4" t="str">
        <f>IF(AZ1022=AZ1023,IF(AZ1022&gt;AZ1021,AZ1022&amp;"_O",""),AZ1022&amp;"_C")</f>
        <v/>
      </c>
      <c r="AV1022" s="7" t="str">
        <f>IF(RIGHT(AU1022,1)="C",AX1022/INDEX($AX$5:$AX$2729,MATCH(AZ1022&amp;"_O",$AU$5:$AU$2729,0),1),"")</f>
        <v/>
      </c>
      <c r="AW1022" s="38">
        <v>32689</v>
      </c>
      <c r="AX1022" s="37">
        <v>317.98</v>
      </c>
      <c r="AY1022" s="7">
        <f>AX1022/AX1021</f>
        <v>0.96945121951219515</v>
      </c>
      <c r="AZ1022" s="4">
        <f>YEAR(AW1022)</f>
        <v>1989</v>
      </c>
      <c r="BA1022" s="2" t="s">
        <v>6</v>
      </c>
      <c r="BB1022" s="12" t="str">
        <f>INDEX($CD$5:$CD$10,MATCH(BA1022,$CC$5:$CC$10,0),1)</f>
        <v/>
      </c>
      <c r="BC1022" s="12" t="str">
        <f>IF(AND(BB1022="Y",AY1022&gt;1),"Y","")</f>
        <v/>
      </c>
      <c r="BD1022" s="12" t="str">
        <f>IF(AND(BB1022="Y",AY1022&lt;1),"Y","")</f>
        <v/>
      </c>
      <c r="BE1022" s="12" t="str">
        <f>IF(AY1022&gt;1,IF(AY1021&gt;1,"Y",""),"")</f>
        <v/>
      </c>
      <c r="BF1022" s="12" t="str">
        <f>IF(AY1022&lt;1,IF(AY1021&lt;1,"Y",""),"")</f>
        <v/>
      </c>
      <c r="BG1022" s="2"/>
      <c r="BH1022" s="2"/>
      <c r="BI1022" s="2"/>
      <c r="BJ1022" s="2"/>
      <c r="BK1022" s="2"/>
      <c r="BL1022" s="2"/>
      <c r="BM1022" s="4" t="str">
        <f>IF(BR1022=BR1023,IF(BR1022&gt;BR1021,BR1022&amp;"_O",""),BR1022&amp;"_C")</f>
        <v/>
      </c>
      <c r="BN1022" s="7" t="str">
        <f>IF(RIGHT(BM1022,1)="C",BP1022/INDEX($BP$5:$BP$2729,MATCH(BR1022&amp;"_O",$BM$5:$BM$2729,0),1),"")</f>
        <v/>
      </c>
      <c r="BO1022" s="38">
        <v>33088</v>
      </c>
      <c r="BP1022" s="3">
        <v>417.5</v>
      </c>
      <c r="BQ1022" s="7">
        <f>BP1022/BP1021</f>
        <v>0.94328965205603243</v>
      </c>
      <c r="BR1022" s="4">
        <f>YEAR(BO1022)</f>
        <v>1990</v>
      </c>
      <c r="BS1022" s="2" t="s">
        <v>7</v>
      </c>
      <c r="BT1022" s="12" t="str">
        <f>INDEX($CD$5:$CD$10,MATCH(BS1022,$CC$5:$CC$10,0),1)</f>
        <v>Y</v>
      </c>
      <c r="BU1022" s="12" t="str">
        <f>IF(AND(BT1022="Y",BQ1022&gt;1),"Y","")</f>
        <v/>
      </c>
      <c r="BV1022" s="12" t="str">
        <f>IF(AND(BT1022="Y",BQ1022&lt;1),"Y","")</f>
        <v>Y</v>
      </c>
      <c r="BW1022" s="12" t="str">
        <f>IF(BQ1022&gt;1,IF(BQ1021&gt;1,"Y",""),"")</f>
        <v/>
      </c>
      <c r="BX1022" s="12" t="str">
        <f>IF(BQ1022&lt;1,IF(BQ1021&lt;1,"Y",""),"")</f>
        <v>Y</v>
      </c>
      <c r="BY1022" s="2"/>
      <c r="BZ1022" s="2"/>
      <c r="CA1022" s="2"/>
    </row>
    <row r="1023" spans="2:79">
      <c r="B1023" s="4" t="str">
        <f>IF(G1023=G1024,IF(G1023&gt;G1022,G1023&amp;"_O",""),G1023&amp;"_C")</f>
        <v/>
      </c>
      <c r="C1023" s="14">
        <f ca="1">RANDBETWEEN(0,1000)/1000</f>
        <v>0.745</v>
      </c>
      <c r="D1023" s="16">
        <f>D1022+1</f>
        <v>1019</v>
      </c>
      <c r="E1023" s="10">
        <f>ROUNDDOWN(D1023/52,0)+1</f>
        <v>20</v>
      </c>
      <c r="F1023" s="15">
        <f>F1022+7</f>
        <v>51753</v>
      </c>
      <c r="G1023" s="4">
        <f>YEAR(F1023)</f>
        <v>2041</v>
      </c>
      <c r="H1023" s="33">
        <v>0.495</v>
      </c>
      <c r="I1023" s="33">
        <v>0.92400000000000004</v>
      </c>
      <c r="J1023" s="33">
        <v>0.46300000000000002</v>
      </c>
      <c r="K1023" s="16" t="str">
        <f>IF(M1022&gt;1,"Up","Down")</f>
        <v>Up</v>
      </c>
      <c r="L1023" s="16" t="str">
        <f>IF(K1023="Up",IF(H1023&lt;$BJ$7,"Up","Down"),IF(H1023&lt;$BK$7,"Down","Up"))</f>
        <v>Up</v>
      </c>
      <c r="M1023" s="17">
        <f>IF(L1023="Up",INDEX($AK$5:$AK$1005,MATCH(I1023,$AI$5:$AI$1005,0),1),INDEX($AL$5:$AL$1005,MATCH(J1023,$AI$5:$AI$1005,0),1))</f>
        <v>1.0374221764353184</v>
      </c>
      <c r="N1023" s="16" t="str">
        <f>IF(P1022&gt;1,"Up","Down")</f>
        <v>Up</v>
      </c>
      <c r="O1023" s="16" t="str">
        <f>IF(N1023="Up",IF(H1023&lt;$BJ$12,"Up","Down"),IF(H1023&lt;$BK$12,"Down","Up"))</f>
        <v>Up</v>
      </c>
      <c r="P1023" s="17">
        <f>IF(O1023="Up",INDEX($AP$5:$AP$1005,MATCH(I1023,$AI$5:$AI$1005,0),1),INDEX($AQ$5:$AQ$1005,MATCH(J1023,$AI$5:$AI$1005,0),1))</f>
        <v>1.0475270159806174</v>
      </c>
      <c r="Q1023" s="19">
        <f>T1022</f>
        <v>74221.744975664289</v>
      </c>
      <c r="R1023" s="19">
        <f>INDEX(model!$S$5:$S$35,MATCH(G1023,model!$Q$5:$Q$35,0),1)*model!$O$5</f>
        <v>0</v>
      </c>
      <c r="S1023" s="19">
        <f>IF(RIGHT(B1023,1)="C",T1022*INDEX(model!$T$5:$T$35,MATCH(G1023,model!$Q$5:$Q$35,0),1),0)</f>
        <v>0</v>
      </c>
      <c r="T1023" s="19">
        <f>(Q1023+R1023-S1023)*M1023</f>
        <v>76999.284211480801</v>
      </c>
      <c r="U1023" s="19">
        <f>X1022</f>
        <v>174859.1008019541</v>
      </c>
      <c r="V1023" s="19">
        <f>INDEX(model!$S$5:$S$35,MATCH(G1023,model!$Q$5:$Q$35,0),1)*model!$O$6</f>
        <v>0</v>
      </c>
      <c r="W1023" s="19">
        <f>IF(RIGHT(B1023,1)="C",X1022*INDEX(model!$T$5:$T$35,MATCH(G1023,model!$Q$5:$Q$35,0),1),0)</f>
        <v>0</v>
      </c>
      <c r="X1023" s="19">
        <f>(U1023+V1023-W1023)*P1023</f>
        <v>183169.63208012495</v>
      </c>
      <c r="Y1023" s="19"/>
      <c r="Z1023" s="36" t="str">
        <f>K1023&amp;L1023</f>
        <v>UpUp</v>
      </c>
      <c r="AA1023" s="36" t="str">
        <f>N1023&amp;O1023</f>
        <v>UpUp</v>
      </c>
      <c r="AB1023" s="19"/>
      <c r="AC1023" s="19"/>
      <c r="AD1023" s="19"/>
      <c r="AE1023" s="19"/>
      <c r="AU1023" s="4" t="str">
        <f>IF(AZ1023=AZ1024,IF(AZ1023&gt;AZ1022,AZ1023&amp;"_O",""),AZ1023&amp;"_C")</f>
        <v/>
      </c>
      <c r="AV1023" s="7" t="str">
        <f>IF(RIGHT(AU1023,1)="C",AX1023/INDEX($AX$5:$AX$2729,MATCH(AZ1023&amp;"_O",$AU$5:$AU$2729,0),1),"")</f>
        <v/>
      </c>
      <c r="AW1023" s="38">
        <v>32696</v>
      </c>
      <c r="AX1023" s="37">
        <v>324.91000000000003</v>
      </c>
      <c r="AY1023" s="7">
        <f>AX1023/AX1022</f>
        <v>1.0217938235109127</v>
      </c>
      <c r="AZ1023" s="4">
        <f>YEAR(AW1023)</f>
        <v>1989</v>
      </c>
      <c r="BA1023" s="2" t="s">
        <v>6</v>
      </c>
      <c r="BB1023" s="12" t="str">
        <f>INDEX($CD$5:$CD$10,MATCH(BA1023,$CC$5:$CC$10,0),1)</f>
        <v/>
      </c>
      <c r="BC1023" s="12" t="str">
        <f>IF(AND(BB1023="Y",AY1023&gt;1),"Y","")</f>
        <v/>
      </c>
      <c r="BD1023" s="12" t="str">
        <f>IF(AND(BB1023="Y",AY1023&lt;1),"Y","")</f>
        <v/>
      </c>
      <c r="BE1023" s="12" t="str">
        <f>IF(AY1023&gt;1,IF(AY1022&gt;1,"Y",""),"")</f>
        <v/>
      </c>
      <c r="BF1023" s="12" t="str">
        <f>IF(AY1023&lt;1,IF(AY1022&lt;1,"Y",""),"")</f>
        <v/>
      </c>
      <c r="BG1023" s="2"/>
      <c r="BH1023" s="2"/>
      <c r="BI1023" s="2"/>
      <c r="BJ1023" s="2"/>
      <c r="BK1023" s="2"/>
      <c r="BL1023" s="2"/>
      <c r="BM1023" s="4" t="str">
        <f>IF(BR1023=BR1024,IF(BR1023&gt;BR1022,BR1023&amp;"_O",""),BR1023&amp;"_C")</f>
        <v/>
      </c>
      <c r="BN1023" s="7" t="str">
        <f>IF(RIGHT(BM1023,1)="C",BP1023/INDEX($BP$5:$BP$2729,MATCH(BR1023&amp;"_O",$BM$5:$BM$2729,0),1),"")</f>
        <v/>
      </c>
      <c r="BO1023" s="38">
        <v>33095</v>
      </c>
      <c r="BP1023" s="3">
        <v>408</v>
      </c>
      <c r="BQ1023" s="7">
        <f>BP1023/BP1022</f>
        <v>0.97724550898203588</v>
      </c>
      <c r="BR1023" s="4">
        <f>YEAR(BO1023)</f>
        <v>1990</v>
      </c>
      <c r="BS1023" s="2" t="s">
        <v>7</v>
      </c>
      <c r="BT1023" s="12" t="str">
        <f>INDEX($CD$5:$CD$10,MATCH(BS1023,$CC$5:$CC$10,0),1)</f>
        <v>Y</v>
      </c>
      <c r="BU1023" s="12" t="str">
        <f>IF(AND(BT1023="Y",BQ1023&gt;1),"Y","")</f>
        <v/>
      </c>
      <c r="BV1023" s="12" t="str">
        <f>IF(AND(BT1023="Y",BQ1023&lt;1),"Y","")</f>
        <v>Y</v>
      </c>
      <c r="BW1023" s="12" t="str">
        <f>IF(BQ1023&gt;1,IF(BQ1022&gt;1,"Y",""),"")</f>
        <v/>
      </c>
      <c r="BX1023" s="12" t="str">
        <f>IF(BQ1023&lt;1,IF(BQ1022&lt;1,"Y",""),"")</f>
        <v>Y</v>
      </c>
      <c r="BY1023" s="2"/>
      <c r="BZ1023" s="2"/>
      <c r="CA1023" s="2"/>
    </row>
    <row r="1024" spans="2:79">
      <c r="B1024" s="4" t="str">
        <f>IF(G1024=G1025,IF(G1024&gt;G1023,G1024&amp;"_O",""),G1024&amp;"_C")</f>
        <v/>
      </c>
      <c r="C1024" s="14">
        <f ca="1">RANDBETWEEN(0,1000)/1000</f>
        <v>6.0999999999999999E-2</v>
      </c>
      <c r="D1024" s="16">
        <f>D1023+1</f>
        <v>1020</v>
      </c>
      <c r="E1024" s="10">
        <f>ROUNDDOWN(D1024/52,0)+1</f>
        <v>20</v>
      </c>
      <c r="F1024" s="15">
        <f>F1023+7</f>
        <v>51760</v>
      </c>
      <c r="G1024" s="4">
        <f>YEAR(F1024)</f>
        <v>2041</v>
      </c>
      <c r="H1024" s="33">
        <v>0.48699999999999999</v>
      </c>
      <c r="I1024" s="33">
        <v>1.4999999999999999E-2</v>
      </c>
      <c r="J1024" s="33">
        <v>0.76900000000000002</v>
      </c>
      <c r="K1024" s="16" t="str">
        <f>IF(M1023&gt;1,"Up","Down")</f>
        <v>Up</v>
      </c>
      <c r="L1024" s="16" t="str">
        <f>IF(K1024="Up",IF(H1024&lt;$BJ$7,"Up","Down"),IF(H1024&lt;$BK$7,"Down","Up"))</f>
        <v>Up</v>
      </c>
      <c r="M1024" s="17">
        <f>IF(L1024="Up",INDEX($AK$5:$AK$1005,MATCH(I1024,$AI$5:$AI$1005,0),1),INDEX($AL$5:$AL$1005,MATCH(J1024,$AI$5:$AI$1005,0),1))</f>
        <v>1.0005817948092821</v>
      </c>
      <c r="N1024" s="16" t="str">
        <f>IF(P1023&gt;1,"Up","Down")</f>
        <v>Up</v>
      </c>
      <c r="O1024" s="16" t="str">
        <f>IF(N1024="Up",IF(H1024&lt;$BJ$12,"Up","Down"),IF(H1024&lt;$BK$12,"Down","Up"))</f>
        <v>Up</v>
      </c>
      <c r="P1024" s="17">
        <f>IF(O1024="Up",INDEX($AP$5:$AP$1005,MATCH(I1024,$AI$5:$AI$1005,0),1),INDEX($AQ$5:$AQ$1005,MATCH(J1024,$AI$5:$AI$1005,0),1))</f>
        <v>1.0009474205519058</v>
      </c>
      <c r="Q1024" s="19">
        <f>T1023</f>
        <v>76999.284211480801</v>
      </c>
      <c r="R1024" s="19">
        <f>INDEX(model!$S$5:$S$35,MATCH(G1024,model!$Q$5:$Q$35,0),1)*model!$O$5</f>
        <v>0</v>
      </c>
      <c r="S1024" s="19">
        <f>IF(RIGHT(B1024,1)="C",T1023*INDEX(model!$T$5:$T$35,MATCH(G1024,model!$Q$5:$Q$35,0),1),0)</f>
        <v>0</v>
      </c>
      <c r="T1024" s="19">
        <f>(Q1024+R1024-S1024)*M1024</f>
        <v>77044.081995353481</v>
      </c>
      <c r="U1024" s="19">
        <f>X1023</f>
        <v>183169.63208012495</v>
      </c>
      <c r="V1024" s="19">
        <f>INDEX(model!$S$5:$S$35,MATCH(G1024,model!$Q$5:$Q$35,0),1)*model!$O$6</f>
        <v>0</v>
      </c>
      <c r="W1024" s="19">
        <f>IF(RIGHT(B1024,1)="C",X1023*INDEX(model!$T$5:$T$35,MATCH(G1024,model!$Q$5:$Q$35,0),1),0)</f>
        <v>0</v>
      </c>
      <c r="X1024" s="19">
        <f>(U1024+V1024-W1024)*P1024</f>
        <v>183343.17075404269</v>
      </c>
      <c r="Y1024" s="19"/>
      <c r="Z1024" s="36" t="str">
        <f>K1024&amp;L1024</f>
        <v>UpUp</v>
      </c>
      <c r="AA1024" s="36" t="str">
        <f>N1024&amp;O1024</f>
        <v>UpUp</v>
      </c>
      <c r="AB1024" s="19"/>
      <c r="AC1024" s="19"/>
      <c r="AD1024" s="19"/>
      <c r="AE1024" s="19"/>
      <c r="AU1024" s="4" t="str">
        <f>IF(AZ1024=AZ1025,IF(AZ1024&gt;AZ1023,AZ1024&amp;"_O",""),AZ1024&amp;"_C")</f>
        <v/>
      </c>
      <c r="AV1024" s="7" t="str">
        <f>IF(RIGHT(AU1024,1)="C",AX1024/INDEX($AX$5:$AX$2729,MATCH(AZ1024&amp;"_O",$AU$5:$AU$2729,0),1),"")</f>
        <v/>
      </c>
      <c r="AW1024" s="38">
        <v>32703</v>
      </c>
      <c r="AX1024" s="37">
        <v>331.84</v>
      </c>
      <c r="AY1024" s="7">
        <f>AX1024/AX1023</f>
        <v>1.0213289834107906</v>
      </c>
      <c r="AZ1024" s="4">
        <f>YEAR(AW1024)</f>
        <v>1989</v>
      </c>
      <c r="BA1024" s="2" t="s">
        <v>6</v>
      </c>
      <c r="BB1024" s="12" t="str">
        <f>INDEX($CD$5:$CD$10,MATCH(BA1024,$CC$5:$CC$10,0),1)</f>
        <v/>
      </c>
      <c r="BC1024" s="12" t="str">
        <f>IF(AND(BB1024="Y",AY1024&gt;1),"Y","")</f>
        <v/>
      </c>
      <c r="BD1024" s="12" t="str">
        <f>IF(AND(BB1024="Y",AY1024&lt;1),"Y","")</f>
        <v/>
      </c>
      <c r="BE1024" s="12" t="str">
        <f>IF(AY1024&gt;1,IF(AY1023&gt;1,"Y",""),"")</f>
        <v>Y</v>
      </c>
      <c r="BF1024" s="12" t="str">
        <f>IF(AY1024&lt;1,IF(AY1023&lt;1,"Y",""),"")</f>
        <v/>
      </c>
      <c r="BG1024" s="2"/>
      <c r="BH1024" s="2"/>
      <c r="BI1024" s="2"/>
      <c r="BJ1024" s="2"/>
      <c r="BK1024" s="2"/>
      <c r="BL1024" s="2"/>
      <c r="BM1024" s="4" t="str">
        <f>IF(BR1024=BR1025,IF(BR1024&gt;BR1023,BR1024&amp;"_O",""),BR1024&amp;"_C")</f>
        <v/>
      </c>
      <c r="BN1024" s="7" t="str">
        <f>IF(RIGHT(BM1024,1)="C",BP1024/INDEX($BP$5:$BP$2729,MATCH(BR1024&amp;"_O",$BM$5:$BM$2729,0),1),"")</f>
        <v/>
      </c>
      <c r="BO1024" s="38">
        <v>33102</v>
      </c>
      <c r="BP1024" s="3">
        <v>393.5</v>
      </c>
      <c r="BQ1024" s="7">
        <f>BP1024/BP1023</f>
        <v>0.96446078431372551</v>
      </c>
      <c r="BR1024" s="4">
        <f>YEAR(BO1024)</f>
        <v>1990</v>
      </c>
      <c r="BS1024" s="2" t="s">
        <v>7</v>
      </c>
      <c r="BT1024" s="12" t="str">
        <f>INDEX($CD$5:$CD$10,MATCH(BS1024,$CC$5:$CC$10,0),1)</f>
        <v>Y</v>
      </c>
      <c r="BU1024" s="12" t="str">
        <f>IF(AND(BT1024="Y",BQ1024&gt;1),"Y","")</f>
        <v/>
      </c>
      <c r="BV1024" s="12" t="str">
        <f>IF(AND(BT1024="Y",BQ1024&lt;1),"Y","")</f>
        <v>Y</v>
      </c>
      <c r="BW1024" s="12" t="str">
        <f>IF(BQ1024&gt;1,IF(BQ1023&gt;1,"Y",""),"")</f>
        <v/>
      </c>
      <c r="BX1024" s="12" t="str">
        <f>IF(BQ1024&lt;1,IF(BQ1023&lt;1,"Y",""),"")</f>
        <v>Y</v>
      </c>
      <c r="BY1024" s="2"/>
      <c r="BZ1024" s="2"/>
      <c r="CA1024" s="2"/>
    </row>
    <row r="1025" spans="2:79">
      <c r="B1025" s="4" t="str">
        <f>IF(G1025=G1026,IF(G1025&gt;G1024,G1025&amp;"_O",""),G1025&amp;"_C")</f>
        <v/>
      </c>
      <c r="C1025" s="14">
        <f ca="1">RANDBETWEEN(0,1000)/1000</f>
        <v>6.5000000000000002E-2</v>
      </c>
      <c r="D1025" s="16">
        <f>D1024+1</f>
        <v>1021</v>
      </c>
      <c r="E1025" s="10">
        <f>ROUNDDOWN(D1025/52,0)+1</f>
        <v>20</v>
      </c>
      <c r="F1025" s="15">
        <f>F1024+7</f>
        <v>51767</v>
      </c>
      <c r="G1025" s="4">
        <f>YEAR(F1025)</f>
        <v>2041</v>
      </c>
      <c r="H1025" s="33">
        <v>0.50900000000000001</v>
      </c>
      <c r="I1025" s="33">
        <v>0.66800000000000004</v>
      </c>
      <c r="J1025" s="33">
        <v>0.84299999999999997</v>
      </c>
      <c r="K1025" s="16" t="str">
        <f>IF(M1024&gt;1,"Up","Down")</f>
        <v>Up</v>
      </c>
      <c r="L1025" s="16" t="str">
        <f>IF(K1025="Up",IF(H1025&lt;$BJ$7,"Up","Down"),IF(H1025&lt;$BK$7,"Down","Up"))</f>
        <v>Up</v>
      </c>
      <c r="M1025" s="17">
        <f>IF(L1025="Up",INDEX($AK$5:$AK$1005,MATCH(I1025,$AI$5:$AI$1005,0),1),INDEX($AL$5:$AL$1005,MATCH(J1025,$AI$5:$AI$1005,0),1))</f>
        <v>1.0172682159509727</v>
      </c>
      <c r="N1025" s="16" t="str">
        <f>IF(P1024&gt;1,"Up","Down")</f>
        <v>Up</v>
      </c>
      <c r="O1025" s="16" t="str">
        <f>IF(N1025="Up",IF(H1025&lt;$BJ$12,"Up","Down"),IF(H1025&lt;$BK$12,"Down","Up"))</f>
        <v>Up</v>
      </c>
      <c r="P1025" s="17">
        <f>IF(O1025="Up",INDEX($AP$5:$AP$1005,MATCH(I1025,$AI$5:$AI$1005,0),1),INDEX($AQ$5:$AQ$1005,MATCH(J1025,$AI$5:$AI$1005,0),1))</f>
        <v>1.0247251459249431</v>
      </c>
      <c r="Q1025" s="19">
        <f>T1024</f>
        <v>77044.081995353481</v>
      </c>
      <c r="R1025" s="19">
        <f>INDEX(model!$S$5:$S$35,MATCH(G1025,model!$Q$5:$Q$35,0),1)*model!$O$5</f>
        <v>0</v>
      </c>
      <c r="S1025" s="19">
        <f>IF(RIGHT(B1025,1)="C",T1024*INDEX(model!$T$5:$T$35,MATCH(G1025,model!$Q$5:$Q$35,0),1),0)</f>
        <v>0</v>
      </c>
      <c r="T1025" s="19">
        <f>(Q1025+R1025-S1025)*M1025</f>
        <v>78374.495840993695</v>
      </c>
      <c r="U1025" s="19">
        <f>X1024</f>
        <v>183343.17075404269</v>
      </c>
      <c r="V1025" s="19">
        <f>INDEX(model!$S$5:$S$35,MATCH(G1025,model!$Q$5:$Q$35,0),1)*model!$O$6</f>
        <v>0</v>
      </c>
      <c r="W1025" s="19">
        <f>IF(RIGHT(B1025,1)="C",X1024*INDEX(model!$T$5:$T$35,MATCH(G1025,model!$Q$5:$Q$35,0),1),0)</f>
        <v>0</v>
      </c>
      <c r="X1025" s="19">
        <f>(U1025+V1025-W1025)*P1025</f>
        <v>187876.35740527816</v>
      </c>
      <c r="Y1025" s="19"/>
      <c r="Z1025" s="36" t="str">
        <f>K1025&amp;L1025</f>
        <v>UpUp</v>
      </c>
      <c r="AA1025" s="36" t="str">
        <f>N1025&amp;O1025</f>
        <v>UpUp</v>
      </c>
      <c r="AB1025" s="19"/>
      <c r="AC1025" s="19"/>
      <c r="AD1025" s="19"/>
      <c r="AE1025" s="19"/>
      <c r="AU1025" s="4" t="str">
        <f>IF(AZ1025=AZ1026,IF(AZ1025&gt;AZ1024,AZ1025&amp;"_O",""),AZ1025&amp;"_C")</f>
        <v/>
      </c>
      <c r="AV1025" s="7" t="str">
        <f>IF(RIGHT(AU1025,1)="C",AX1025/INDEX($AX$5:$AX$2729,MATCH(AZ1025&amp;"_O",$AU$5:$AU$2729,0),1),"")</f>
        <v/>
      </c>
      <c r="AW1025" s="38">
        <v>32710</v>
      </c>
      <c r="AX1025" s="37">
        <v>335.9</v>
      </c>
      <c r="AY1025" s="7">
        <f>AX1025/AX1024</f>
        <v>1.0122348119575699</v>
      </c>
      <c r="AZ1025" s="4">
        <f>YEAR(AW1025)</f>
        <v>1989</v>
      </c>
      <c r="BA1025" s="2" t="s">
        <v>6</v>
      </c>
      <c r="BB1025" s="12" t="str">
        <f>INDEX($CD$5:$CD$10,MATCH(BA1025,$CC$5:$CC$10,0),1)</f>
        <v/>
      </c>
      <c r="BC1025" s="12" t="str">
        <f>IF(AND(BB1025="Y",AY1025&gt;1),"Y","")</f>
        <v/>
      </c>
      <c r="BD1025" s="12" t="str">
        <f>IF(AND(BB1025="Y",AY1025&lt;1),"Y","")</f>
        <v/>
      </c>
      <c r="BE1025" s="12" t="str">
        <f>IF(AY1025&gt;1,IF(AY1024&gt;1,"Y",""),"")</f>
        <v>Y</v>
      </c>
      <c r="BF1025" s="12" t="str">
        <f>IF(AY1025&lt;1,IF(AY1024&lt;1,"Y",""),"")</f>
        <v/>
      </c>
      <c r="BG1025" s="2"/>
      <c r="BH1025" s="2"/>
      <c r="BI1025" s="2"/>
      <c r="BJ1025" s="2"/>
      <c r="BK1025" s="2"/>
      <c r="BL1025" s="2"/>
      <c r="BM1025" s="4" t="str">
        <f>IF(BR1025=BR1026,IF(BR1025&gt;BR1024,BR1025&amp;"_O",""),BR1025&amp;"_C")</f>
        <v/>
      </c>
      <c r="BN1025" s="7" t="str">
        <f>IF(RIGHT(BM1025,1)="C",BP1025/INDEX($BP$5:$BP$2729,MATCH(BR1025&amp;"_O",$BM$5:$BM$2729,0),1),"")</f>
        <v/>
      </c>
      <c r="BO1025" s="38">
        <v>33109</v>
      </c>
      <c r="BP1025" s="3">
        <v>367.3</v>
      </c>
      <c r="BQ1025" s="7">
        <f>BP1025/BP1024</f>
        <v>0.93341804320203303</v>
      </c>
      <c r="BR1025" s="4">
        <f>YEAR(BO1025)</f>
        <v>1990</v>
      </c>
      <c r="BS1025" s="2" t="s">
        <v>7</v>
      </c>
      <c r="BT1025" s="12" t="str">
        <f>INDEX($CD$5:$CD$10,MATCH(BS1025,$CC$5:$CC$10,0),1)</f>
        <v>Y</v>
      </c>
      <c r="BU1025" s="12" t="str">
        <f>IF(AND(BT1025="Y",BQ1025&gt;1),"Y","")</f>
        <v/>
      </c>
      <c r="BV1025" s="12" t="str">
        <f>IF(AND(BT1025="Y",BQ1025&lt;1),"Y","")</f>
        <v>Y</v>
      </c>
      <c r="BW1025" s="12" t="str">
        <f>IF(BQ1025&gt;1,IF(BQ1024&gt;1,"Y",""),"")</f>
        <v/>
      </c>
      <c r="BX1025" s="12" t="str">
        <f>IF(BQ1025&lt;1,IF(BQ1024&lt;1,"Y",""),"")</f>
        <v>Y</v>
      </c>
      <c r="BY1025" s="2"/>
      <c r="BZ1025" s="2"/>
      <c r="CA1025" s="2"/>
    </row>
    <row r="1026" spans="2:79">
      <c r="B1026" s="4" t="str">
        <f>IF(G1026=G1027,IF(G1026&gt;G1025,G1026&amp;"_O",""),G1026&amp;"_C")</f>
        <v/>
      </c>
      <c r="C1026" s="14">
        <f ca="1">RANDBETWEEN(0,1000)/1000</f>
        <v>0.376</v>
      </c>
      <c r="D1026" s="16">
        <f>D1025+1</f>
        <v>1022</v>
      </c>
      <c r="E1026" s="10">
        <f>ROUNDDOWN(D1026/52,0)+1</f>
        <v>20</v>
      </c>
      <c r="F1026" s="15">
        <f>F1025+7</f>
        <v>51774</v>
      </c>
      <c r="G1026" s="4">
        <f>YEAR(F1026)</f>
        <v>2041</v>
      </c>
      <c r="H1026" s="33">
        <v>0.46300000000000002</v>
      </c>
      <c r="I1026" s="33">
        <v>0.70399999999999996</v>
      </c>
      <c r="J1026" s="33">
        <v>0.32500000000000001</v>
      </c>
      <c r="K1026" s="16" t="str">
        <f>IF(M1025&gt;1,"Up","Down")</f>
        <v>Up</v>
      </c>
      <c r="L1026" s="16" t="str">
        <f>IF(K1026="Up",IF(H1026&lt;$BJ$7,"Up","Down"),IF(H1026&lt;$BK$7,"Down","Up"))</f>
        <v>Up</v>
      </c>
      <c r="M1026" s="17">
        <f>IF(L1026="Up",INDEX($AK$5:$AK$1005,MATCH(I1026,$AI$5:$AI$1005,0),1),INDEX($AL$5:$AL$1005,MATCH(J1026,$AI$5:$AI$1005,0),1))</f>
        <v>1.0188348863831702</v>
      </c>
      <c r="N1026" s="16" t="str">
        <f>IF(P1025&gt;1,"Up","Down")</f>
        <v>Up</v>
      </c>
      <c r="O1026" s="16" t="str">
        <f>IF(N1026="Up",IF(H1026&lt;$BJ$12,"Up","Down"),IF(H1026&lt;$BK$12,"Down","Up"))</f>
        <v>Up</v>
      </c>
      <c r="P1026" s="17">
        <f>IF(O1026="Up",INDEX($AP$5:$AP$1005,MATCH(I1026,$AI$5:$AI$1005,0),1),INDEX($AQ$5:$AQ$1005,MATCH(J1026,$AI$5:$AI$1005,0),1))</f>
        <v>1.026490665992051</v>
      </c>
      <c r="Q1026" s="19">
        <f>T1025</f>
        <v>78374.495840993695</v>
      </c>
      <c r="R1026" s="19">
        <f>INDEX(model!$S$5:$S$35,MATCH(G1026,model!$Q$5:$Q$35,0),1)*model!$O$5</f>
        <v>0</v>
      </c>
      <c r="S1026" s="19">
        <f>IF(RIGHT(B1026,1)="C",T1025*INDEX(model!$T$5:$T$35,MATCH(G1026,model!$Q$5:$Q$35,0),1),0)</f>
        <v>0</v>
      </c>
      <c r="T1026" s="19">
        <f>(Q1026+R1026-S1026)*M1026</f>
        <v>79850.670565497057</v>
      </c>
      <c r="U1026" s="19">
        <f>X1025</f>
        <v>187876.35740527816</v>
      </c>
      <c r="V1026" s="19">
        <f>INDEX(model!$S$5:$S$35,MATCH(G1026,model!$Q$5:$Q$35,0),1)*model!$O$6</f>
        <v>0</v>
      </c>
      <c r="W1026" s="19">
        <f>IF(RIGHT(B1026,1)="C",X1025*INDEX(model!$T$5:$T$35,MATCH(G1026,model!$Q$5:$Q$35,0),1),0)</f>
        <v>0</v>
      </c>
      <c r="X1026" s="19">
        <f>(U1026+V1026-W1026)*P1026</f>
        <v>192853.32723710459</v>
      </c>
      <c r="Y1026" s="19"/>
      <c r="Z1026" s="36" t="str">
        <f>K1026&amp;L1026</f>
        <v>UpUp</v>
      </c>
      <c r="AA1026" s="36" t="str">
        <f>N1026&amp;O1026</f>
        <v>UpUp</v>
      </c>
      <c r="AB1026" s="19"/>
      <c r="AC1026" s="19"/>
      <c r="AD1026" s="19"/>
      <c r="AE1026" s="19"/>
      <c r="AU1026" s="4" t="str">
        <f>IF(AZ1026=AZ1027,IF(AZ1026&gt;AZ1025,AZ1026&amp;"_O",""),AZ1026&amp;"_C")</f>
        <v/>
      </c>
      <c r="AV1026" s="7" t="str">
        <f>IF(RIGHT(AU1026,1)="C",AX1026/INDEX($AX$5:$AX$2729,MATCH(AZ1026&amp;"_O",$AU$5:$AU$2729,0),1),"")</f>
        <v/>
      </c>
      <c r="AW1026" s="38">
        <v>32717</v>
      </c>
      <c r="AX1026" s="37">
        <v>342.15</v>
      </c>
      <c r="AY1026" s="7">
        <f>AX1026/AX1025</f>
        <v>1.0186067281929145</v>
      </c>
      <c r="AZ1026" s="4">
        <f>YEAR(AW1026)</f>
        <v>1989</v>
      </c>
      <c r="BA1026" s="2" t="s">
        <v>6</v>
      </c>
      <c r="BB1026" s="12" t="str">
        <f>INDEX($CD$5:$CD$10,MATCH(BA1026,$CC$5:$CC$10,0),1)</f>
        <v/>
      </c>
      <c r="BC1026" s="12" t="str">
        <f>IF(AND(BB1026="Y",AY1026&gt;1),"Y","")</f>
        <v/>
      </c>
      <c r="BD1026" s="12" t="str">
        <f>IF(AND(BB1026="Y",AY1026&lt;1),"Y","")</f>
        <v/>
      </c>
      <c r="BE1026" s="12" t="str">
        <f>IF(AY1026&gt;1,IF(AY1025&gt;1,"Y",""),"")</f>
        <v>Y</v>
      </c>
      <c r="BF1026" s="12" t="str">
        <f>IF(AY1026&lt;1,IF(AY1025&lt;1,"Y",""),"")</f>
        <v/>
      </c>
      <c r="BG1026" s="2"/>
      <c r="BH1026" s="2"/>
      <c r="BI1026" s="2"/>
      <c r="BJ1026" s="2"/>
      <c r="BK1026" s="2"/>
      <c r="BL1026" s="2"/>
      <c r="BM1026" s="4" t="str">
        <f>IF(BR1026=BR1027,IF(BR1026&gt;BR1025,BR1026&amp;"_O",""),BR1026&amp;"_C")</f>
        <v/>
      </c>
      <c r="BN1026" s="7" t="str">
        <f>IF(RIGHT(BM1026,1)="C",BP1026/INDEX($BP$5:$BP$2729,MATCH(BR1026&amp;"_O",$BM$5:$BM$2729,0),1),"")</f>
        <v/>
      </c>
      <c r="BO1026" s="38">
        <v>33116</v>
      </c>
      <c r="BP1026" s="3">
        <v>381.2</v>
      </c>
      <c r="BQ1026" s="7">
        <f>BP1026/BP1025</f>
        <v>1.0378437244759051</v>
      </c>
      <c r="BR1026" s="4">
        <f>YEAR(BO1026)</f>
        <v>1990</v>
      </c>
      <c r="BS1026" s="2" t="s">
        <v>7</v>
      </c>
      <c r="BT1026" s="12" t="str">
        <f>INDEX($CD$5:$CD$10,MATCH(BS1026,$CC$5:$CC$10,0),1)</f>
        <v>Y</v>
      </c>
      <c r="BU1026" s="12" t="str">
        <f>IF(AND(BT1026="Y",BQ1026&gt;1),"Y","")</f>
        <v>Y</v>
      </c>
      <c r="BV1026" s="12" t="str">
        <f>IF(AND(BT1026="Y",BQ1026&lt;1),"Y","")</f>
        <v/>
      </c>
      <c r="BW1026" s="12" t="str">
        <f>IF(BQ1026&gt;1,IF(BQ1025&gt;1,"Y",""),"")</f>
        <v/>
      </c>
      <c r="BX1026" s="12" t="str">
        <f>IF(BQ1026&lt;1,IF(BQ1025&lt;1,"Y",""),"")</f>
        <v/>
      </c>
      <c r="BY1026" s="2"/>
      <c r="BZ1026" s="2"/>
      <c r="CA1026" s="2"/>
    </row>
    <row r="1027" spans="2:79">
      <c r="B1027" s="4" t="str">
        <f>IF(G1027=G1028,IF(G1027&gt;G1026,G1027&amp;"_O",""),G1027&amp;"_C")</f>
        <v/>
      </c>
      <c r="C1027" s="14">
        <f ca="1">RANDBETWEEN(0,1000)/1000</f>
        <v>0.51100000000000001</v>
      </c>
      <c r="D1027" s="16">
        <f>D1026+1</f>
        <v>1023</v>
      </c>
      <c r="E1027" s="10">
        <f>ROUNDDOWN(D1027/52,0)+1</f>
        <v>20</v>
      </c>
      <c r="F1027" s="15">
        <f>F1026+7</f>
        <v>51781</v>
      </c>
      <c r="G1027" s="4">
        <f>YEAR(F1027)</f>
        <v>2041</v>
      </c>
      <c r="H1027" s="33">
        <v>0.503</v>
      </c>
      <c r="I1027" s="33">
        <v>0.433</v>
      </c>
      <c r="J1027" s="33">
        <v>0.111</v>
      </c>
      <c r="K1027" s="16" t="str">
        <f>IF(M1026&gt;1,"Up","Down")</f>
        <v>Up</v>
      </c>
      <c r="L1027" s="16" t="str">
        <f>IF(K1027="Up",IF(H1027&lt;$BJ$7,"Up","Down"),IF(H1027&lt;$BK$7,"Down","Up"))</f>
        <v>Up</v>
      </c>
      <c r="M1027" s="17">
        <f>IF(L1027="Up",INDEX($AK$5:$AK$1005,MATCH(I1027,$AI$5:$AI$1005,0),1),INDEX($AL$5:$AL$1005,MATCH(J1027,$AI$5:$AI$1005,0),1))</f>
        <v>1.0105995082690797</v>
      </c>
      <c r="N1027" s="16" t="str">
        <f>IF(P1026&gt;1,"Up","Down")</f>
        <v>Up</v>
      </c>
      <c r="O1027" s="16" t="str">
        <f>IF(N1027="Up",IF(H1027&lt;$BJ$12,"Up","Down"),IF(H1027&lt;$BK$12,"Down","Up"))</f>
        <v>Up</v>
      </c>
      <c r="P1027" s="17">
        <f>IF(O1027="Up",INDEX($AP$5:$AP$1005,MATCH(I1027,$AI$5:$AI$1005,0),1),INDEX($AQ$5:$AQ$1005,MATCH(J1027,$AI$5:$AI$1005,0),1))</f>
        <v>1.014410141685459</v>
      </c>
      <c r="Q1027" s="19">
        <f>T1026</f>
        <v>79850.670565497057</v>
      </c>
      <c r="R1027" s="19">
        <f>INDEX(model!$S$5:$S$35,MATCH(G1027,model!$Q$5:$Q$35,0),1)*model!$O$5</f>
        <v>0</v>
      </c>
      <c r="S1027" s="19">
        <f>IF(RIGHT(B1027,1)="C",T1026*INDEX(model!$T$5:$T$35,MATCH(G1027,model!$Q$5:$Q$35,0),1),0)</f>
        <v>0</v>
      </c>
      <c r="T1027" s="19">
        <f>(Q1027+R1027-S1027)*M1027</f>
        <v>80697.048408447605</v>
      </c>
      <c r="U1027" s="19">
        <f>X1026</f>
        <v>192853.32723710459</v>
      </c>
      <c r="V1027" s="19">
        <f>INDEX(model!$S$5:$S$35,MATCH(G1027,model!$Q$5:$Q$35,0),1)*model!$O$6</f>
        <v>0</v>
      </c>
      <c r="W1027" s="19">
        <f>IF(RIGHT(B1027,1)="C",X1026*INDEX(model!$T$5:$T$35,MATCH(G1027,model!$Q$5:$Q$35,0),1),0)</f>
        <v>0</v>
      </c>
      <c r="X1027" s="19">
        <f>(U1027+V1027-W1027)*P1027</f>
        <v>195632.37100710344</v>
      </c>
      <c r="Y1027" s="19"/>
      <c r="Z1027" s="36" t="str">
        <f>K1027&amp;L1027</f>
        <v>UpUp</v>
      </c>
      <c r="AA1027" s="36" t="str">
        <f>N1027&amp;O1027</f>
        <v>UpUp</v>
      </c>
      <c r="AB1027" s="19"/>
      <c r="AC1027" s="19"/>
      <c r="AD1027" s="19"/>
      <c r="AE1027" s="19"/>
      <c r="AU1027" s="4" t="str">
        <f>IF(AZ1027=AZ1028,IF(AZ1027&gt;AZ1026,AZ1027&amp;"_O",""),AZ1027&amp;"_C")</f>
        <v/>
      </c>
      <c r="AV1027" s="7" t="str">
        <f>IF(RIGHT(AU1027,1)="C",AX1027/INDEX($AX$5:$AX$2729,MATCH(AZ1027&amp;"_O",$AU$5:$AU$2729,0),1),"")</f>
        <v/>
      </c>
      <c r="AW1027" s="38">
        <v>32724</v>
      </c>
      <c r="AX1027" s="37">
        <v>343.92</v>
      </c>
      <c r="AY1027" s="7">
        <f>AX1027/AX1026</f>
        <v>1.0051731696624289</v>
      </c>
      <c r="AZ1027" s="4">
        <f>YEAR(AW1027)</f>
        <v>1989</v>
      </c>
      <c r="BA1027" s="2" t="s">
        <v>6</v>
      </c>
      <c r="BB1027" s="12" t="str">
        <f>INDEX($CD$5:$CD$10,MATCH(BA1027,$CC$5:$CC$10,0),1)</f>
        <v/>
      </c>
      <c r="BC1027" s="12" t="str">
        <f>IF(AND(BB1027="Y",AY1027&gt;1),"Y","")</f>
        <v/>
      </c>
      <c r="BD1027" s="12" t="str">
        <f>IF(AND(BB1027="Y",AY1027&lt;1),"Y","")</f>
        <v/>
      </c>
      <c r="BE1027" s="12" t="str">
        <f>IF(AY1027&gt;1,IF(AY1026&gt;1,"Y",""),"")</f>
        <v>Y</v>
      </c>
      <c r="BF1027" s="12" t="str">
        <f>IF(AY1027&lt;1,IF(AY1026&lt;1,"Y",""),"")</f>
        <v/>
      </c>
      <c r="BG1027" s="2"/>
      <c r="BH1027" s="2"/>
      <c r="BI1027" s="2"/>
      <c r="BJ1027" s="2"/>
      <c r="BK1027" s="2"/>
      <c r="BL1027" s="2"/>
      <c r="BM1027" s="4" t="str">
        <f>IF(BR1027=BR1028,IF(BR1027&gt;BR1026,BR1027&amp;"_O",""),BR1027&amp;"_C")</f>
        <v/>
      </c>
      <c r="BN1027" s="7" t="str">
        <f>IF(RIGHT(BM1027,1)="C",BP1027/INDEX($BP$5:$BP$2729,MATCH(BR1027&amp;"_O",$BM$5:$BM$2729,0),1),"")</f>
        <v/>
      </c>
      <c r="BO1027" s="38">
        <v>33123</v>
      </c>
      <c r="BP1027" s="3">
        <v>380.4</v>
      </c>
      <c r="BQ1027" s="7">
        <f>BP1027/BP1026</f>
        <v>0.99790136411332631</v>
      </c>
      <c r="BR1027" s="4">
        <f>YEAR(BO1027)</f>
        <v>1990</v>
      </c>
      <c r="BS1027" s="2" t="s">
        <v>7</v>
      </c>
      <c r="BT1027" s="12" t="str">
        <f>INDEX($CD$5:$CD$10,MATCH(BS1027,$CC$5:$CC$10,0),1)</f>
        <v>Y</v>
      </c>
      <c r="BU1027" s="12" t="str">
        <f>IF(AND(BT1027="Y",BQ1027&gt;1),"Y","")</f>
        <v/>
      </c>
      <c r="BV1027" s="12" t="str">
        <f>IF(AND(BT1027="Y",BQ1027&lt;1),"Y","")</f>
        <v>Y</v>
      </c>
      <c r="BW1027" s="12" t="str">
        <f>IF(BQ1027&gt;1,IF(BQ1026&gt;1,"Y",""),"")</f>
        <v/>
      </c>
      <c r="BX1027" s="12" t="str">
        <f>IF(BQ1027&lt;1,IF(BQ1026&lt;1,"Y",""),"")</f>
        <v/>
      </c>
      <c r="BY1027" s="2"/>
      <c r="BZ1027" s="2"/>
      <c r="CA1027" s="2"/>
    </row>
    <row r="1028" spans="2:79">
      <c r="B1028" s="4" t="str">
        <f>IF(G1028=G1029,IF(G1028&gt;G1027,G1028&amp;"_O",""),G1028&amp;"_C")</f>
        <v/>
      </c>
      <c r="C1028" s="14">
        <f ca="1">RANDBETWEEN(0,1000)/1000</f>
        <v>0.56100000000000005</v>
      </c>
      <c r="D1028" s="16">
        <f>D1027+1</f>
        <v>1024</v>
      </c>
      <c r="E1028" s="10">
        <f>ROUNDDOWN(D1028/52,0)+1</f>
        <v>20</v>
      </c>
      <c r="F1028" s="15">
        <f>F1027+7</f>
        <v>51788</v>
      </c>
      <c r="G1028" s="4">
        <f>YEAR(F1028)</f>
        <v>2041</v>
      </c>
      <c r="H1028" s="33">
        <v>0.2</v>
      </c>
      <c r="I1028" s="33">
        <v>0.44900000000000001</v>
      </c>
      <c r="J1028" s="33">
        <v>0.112</v>
      </c>
      <c r="K1028" s="16" t="str">
        <f>IF(M1027&gt;1,"Up","Down")</f>
        <v>Up</v>
      </c>
      <c r="L1028" s="16" t="str">
        <f>IF(K1028="Up",IF(H1028&lt;$BJ$7,"Up","Down"),IF(H1028&lt;$BK$7,"Down","Up"))</f>
        <v>Up</v>
      </c>
      <c r="M1028" s="17">
        <f>IF(L1028="Up",INDEX($AK$5:$AK$1005,MATCH(I1028,$AI$5:$AI$1005,0),1),INDEX($AL$5:$AL$1005,MATCH(J1028,$AI$5:$AI$1005,0),1))</f>
        <v>1.0110732009966061</v>
      </c>
      <c r="N1028" s="16" t="str">
        <f>IF(P1027&gt;1,"Up","Down")</f>
        <v>Up</v>
      </c>
      <c r="O1028" s="16" t="str">
        <f>IF(N1028="Up",IF(H1028&lt;$BJ$12,"Up","Down"),IF(H1028&lt;$BK$12,"Down","Up"))</f>
        <v>Up</v>
      </c>
      <c r="P1028" s="17">
        <f>IF(O1028="Up",INDEX($AP$5:$AP$1005,MATCH(I1028,$AI$5:$AI$1005,0),1),INDEX($AQ$5:$AQ$1005,MATCH(J1028,$AI$5:$AI$1005,0),1))</f>
        <v>1.0151560457177573</v>
      </c>
      <c r="Q1028" s="19">
        <f>T1027</f>
        <v>80697.048408447605</v>
      </c>
      <c r="R1028" s="19">
        <f>INDEX(model!$S$5:$S$35,MATCH(G1028,model!$Q$5:$Q$35,0),1)*model!$O$5</f>
        <v>0</v>
      </c>
      <c r="S1028" s="19">
        <f>IF(RIGHT(B1028,1)="C",T1027*INDEX(model!$T$5:$T$35,MATCH(G1028,model!$Q$5:$Q$35,0),1),0)</f>
        <v>0</v>
      </c>
      <c r="T1028" s="19">
        <f>(Q1028+R1028-S1028)*M1028</f>
        <v>81590.623045307206</v>
      </c>
      <c r="U1028" s="19">
        <f>X1027</f>
        <v>195632.37100710344</v>
      </c>
      <c r="V1028" s="19">
        <f>INDEX(model!$S$5:$S$35,MATCH(G1028,model!$Q$5:$Q$35,0),1)*model!$O$6</f>
        <v>0</v>
      </c>
      <c r="W1028" s="19">
        <f>IF(RIGHT(B1028,1)="C",X1027*INDEX(model!$T$5:$T$35,MATCH(G1028,model!$Q$5:$Q$35,0),1),0)</f>
        <v>0</v>
      </c>
      <c r="X1028" s="19">
        <f>(U1028+V1028-W1028)*P1028</f>
        <v>198597.38416596036</v>
      </c>
      <c r="Y1028" s="19"/>
      <c r="Z1028" s="36" t="str">
        <f>K1028&amp;L1028</f>
        <v>UpUp</v>
      </c>
      <c r="AA1028" s="36" t="str">
        <f>N1028&amp;O1028</f>
        <v>UpUp</v>
      </c>
      <c r="AB1028" s="19"/>
      <c r="AC1028" s="19"/>
      <c r="AD1028" s="19"/>
      <c r="AE1028" s="19"/>
      <c r="AU1028" s="4" t="str">
        <f>IF(AZ1028=AZ1029,IF(AZ1028&gt;AZ1027,AZ1028&amp;"_O",""),AZ1028&amp;"_C")</f>
        <v/>
      </c>
      <c r="AV1028" s="7" t="str">
        <f>IF(RIGHT(AU1028,1)="C",AX1028/INDEX($AX$5:$AX$2729,MATCH(AZ1028&amp;"_O",$AU$5:$AU$2729,0),1),"")</f>
        <v/>
      </c>
      <c r="AW1028" s="38">
        <v>32731</v>
      </c>
      <c r="AX1028" s="37">
        <v>344.74</v>
      </c>
      <c r="AY1028" s="7">
        <f>AX1028/AX1027</f>
        <v>1.0023842754128867</v>
      </c>
      <c r="AZ1028" s="4">
        <f>YEAR(AW1028)</f>
        <v>1989</v>
      </c>
      <c r="BA1028" s="2" t="s">
        <v>6</v>
      </c>
      <c r="BB1028" s="12" t="str">
        <f>INDEX($CD$5:$CD$10,MATCH(BA1028,$CC$5:$CC$10,0),1)</f>
        <v/>
      </c>
      <c r="BC1028" s="12" t="str">
        <f>IF(AND(BB1028="Y",AY1028&gt;1),"Y","")</f>
        <v/>
      </c>
      <c r="BD1028" s="12" t="str">
        <f>IF(AND(BB1028="Y",AY1028&lt;1),"Y","")</f>
        <v/>
      </c>
      <c r="BE1028" s="12" t="str">
        <f>IF(AY1028&gt;1,IF(AY1027&gt;1,"Y",""),"")</f>
        <v>Y</v>
      </c>
      <c r="BF1028" s="12" t="str">
        <f>IF(AY1028&lt;1,IF(AY1027&lt;1,"Y",""),"")</f>
        <v/>
      </c>
      <c r="BG1028" s="2"/>
      <c r="BH1028" s="2"/>
      <c r="BI1028" s="2"/>
      <c r="BJ1028" s="2"/>
      <c r="BK1028" s="2"/>
      <c r="BL1028" s="2"/>
      <c r="BM1028" s="4" t="str">
        <f>IF(BR1028=BR1029,IF(BR1028&gt;BR1027,BR1028&amp;"_O",""),BR1028&amp;"_C")</f>
        <v/>
      </c>
      <c r="BN1028" s="7" t="str">
        <f>IF(RIGHT(BM1028,1)="C",BP1028/INDEX($BP$5:$BP$2729,MATCH(BR1028&amp;"_O",$BM$5:$BM$2729,0),1),"")</f>
        <v/>
      </c>
      <c r="BO1028" s="38">
        <v>33130</v>
      </c>
      <c r="BP1028" s="3">
        <v>374.4</v>
      </c>
      <c r="BQ1028" s="7">
        <f>BP1028/BP1027</f>
        <v>0.98422712933753942</v>
      </c>
      <c r="BR1028" s="4">
        <f>YEAR(BO1028)</f>
        <v>1990</v>
      </c>
      <c r="BS1028" s="2" t="s">
        <v>7</v>
      </c>
      <c r="BT1028" s="12" t="str">
        <f>INDEX($CD$5:$CD$10,MATCH(BS1028,$CC$5:$CC$10,0),1)</f>
        <v>Y</v>
      </c>
      <c r="BU1028" s="12" t="str">
        <f>IF(AND(BT1028="Y",BQ1028&gt;1),"Y","")</f>
        <v/>
      </c>
      <c r="BV1028" s="12" t="str">
        <f>IF(AND(BT1028="Y",BQ1028&lt;1),"Y","")</f>
        <v>Y</v>
      </c>
      <c r="BW1028" s="12" t="str">
        <f>IF(BQ1028&gt;1,IF(BQ1027&gt;1,"Y",""),"")</f>
        <v/>
      </c>
      <c r="BX1028" s="12" t="str">
        <f>IF(BQ1028&lt;1,IF(BQ1027&lt;1,"Y",""),"")</f>
        <v>Y</v>
      </c>
      <c r="BY1028" s="2"/>
      <c r="BZ1028" s="2"/>
      <c r="CA1028" s="2"/>
    </row>
    <row r="1029" spans="2:79">
      <c r="B1029" s="4" t="str">
        <f>IF(G1029=G1030,IF(G1029&gt;G1028,G1029&amp;"_O",""),G1029&amp;"_C")</f>
        <v/>
      </c>
      <c r="C1029" s="14">
        <f ca="1">RANDBETWEEN(0,1000)/1000</f>
        <v>7.9000000000000001E-2</v>
      </c>
      <c r="D1029" s="16">
        <f>D1028+1</f>
        <v>1025</v>
      </c>
      <c r="E1029" s="10">
        <f>ROUNDDOWN(D1029/52,0)+1</f>
        <v>20</v>
      </c>
      <c r="F1029" s="15">
        <f>F1028+7</f>
        <v>51795</v>
      </c>
      <c r="G1029" s="4">
        <f>YEAR(F1029)</f>
        <v>2041</v>
      </c>
      <c r="H1029" s="33">
        <v>0.90700000000000003</v>
      </c>
      <c r="I1029" s="33">
        <v>0.55100000000000005</v>
      </c>
      <c r="J1029" s="33">
        <v>0.78900000000000003</v>
      </c>
      <c r="K1029" s="16" t="str">
        <f>IF(M1028&gt;1,"Up","Down")</f>
        <v>Up</v>
      </c>
      <c r="L1029" s="16" t="str">
        <f>IF(K1029="Up",IF(H1029&lt;$BJ$7,"Up","Down"),IF(H1029&lt;$BK$7,"Down","Up"))</f>
        <v>Down</v>
      </c>
      <c r="M1029" s="17">
        <f>IF(L1029="Up",INDEX($AK$5:$AK$1005,MATCH(I1029,$AI$5:$AI$1005,0),1),INDEX($AL$5:$AL$1005,MATCH(J1029,$AI$5:$AI$1005,0),1))</f>
        <v>0.99563374832513163</v>
      </c>
      <c r="N1029" s="16" t="str">
        <f>IF(P1028&gt;1,"Up","Down")</f>
        <v>Up</v>
      </c>
      <c r="O1029" s="16" t="str">
        <f>IF(N1029="Up",IF(H1029&lt;$BJ$12,"Up","Down"),IF(H1029&lt;$BK$12,"Down","Up"))</f>
        <v>Down</v>
      </c>
      <c r="P1029" s="17">
        <f>IF(O1029="Up",INDEX($AP$5:$AP$1005,MATCH(I1029,$AI$5:$AI$1005,0),1),INDEX($AQ$5:$AQ$1005,MATCH(J1029,$AI$5:$AI$1005,0),1))</f>
        <v>0.99487403534442675</v>
      </c>
      <c r="Q1029" s="19">
        <f>T1028</f>
        <v>81590.623045307206</v>
      </c>
      <c r="R1029" s="19">
        <f>INDEX(model!$S$5:$S$35,MATCH(G1029,model!$Q$5:$Q$35,0),1)*model!$O$5</f>
        <v>0</v>
      </c>
      <c r="S1029" s="19">
        <f>IF(RIGHT(B1029,1)="C",T1028*INDEX(model!$T$5:$T$35,MATCH(G1029,model!$Q$5:$Q$35,0),1),0)</f>
        <v>0</v>
      </c>
      <c r="T1029" s="19">
        <f>(Q1029+R1029-S1029)*M1029</f>
        <v>81234.377850782083</v>
      </c>
      <c r="U1029" s="19">
        <f>X1028</f>
        <v>198597.38416596036</v>
      </c>
      <c r="V1029" s="19">
        <f>INDEX(model!$S$5:$S$35,MATCH(G1029,model!$Q$5:$Q$35,0),1)*model!$O$6</f>
        <v>0</v>
      </c>
      <c r="W1029" s="19">
        <f>IF(RIGHT(B1029,1)="C",X1028*INDEX(model!$T$5:$T$35,MATCH(G1029,model!$Q$5:$Q$35,0),1),0)</f>
        <v>0</v>
      </c>
      <c r="X1029" s="19">
        <f>(U1029+V1029-W1029)*P1029</f>
        <v>197579.38099403636</v>
      </c>
      <c r="Y1029" s="19"/>
      <c r="Z1029" s="36" t="str">
        <f>K1029&amp;L1029</f>
        <v>UpDown</v>
      </c>
      <c r="AA1029" s="36" t="str">
        <f>N1029&amp;O1029</f>
        <v>UpDown</v>
      </c>
      <c r="AB1029" s="19"/>
      <c r="AC1029" s="19"/>
      <c r="AD1029" s="19"/>
      <c r="AE1029" s="19"/>
      <c r="AU1029" s="4" t="str">
        <f>IF(AZ1029=AZ1030,IF(AZ1029&gt;AZ1028,AZ1029&amp;"_O",""),AZ1029&amp;"_C")</f>
        <v/>
      </c>
      <c r="AV1029" s="7" t="str">
        <f>IF(RIGHT(AU1029,1)="C",AX1029/INDEX($AX$5:$AX$2729,MATCH(AZ1029&amp;"_O",$AU$5:$AU$2729,0),1),"")</f>
        <v/>
      </c>
      <c r="AW1029" s="38">
        <v>32738</v>
      </c>
      <c r="AX1029" s="37">
        <v>346.03</v>
      </c>
      <c r="AY1029" s="7">
        <f>AX1029/AX1028</f>
        <v>1.0037419504554155</v>
      </c>
      <c r="AZ1029" s="4">
        <f>YEAR(AW1029)</f>
        <v>1989</v>
      </c>
      <c r="BA1029" s="2" t="s">
        <v>6</v>
      </c>
      <c r="BB1029" s="12" t="str">
        <f>INDEX($CD$5:$CD$10,MATCH(BA1029,$CC$5:$CC$10,0),1)</f>
        <v/>
      </c>
      <c r="BC1029" s="12" t="str">
        <f>IF(AND(BB1029="Y",AY1029&gt;1),"Y","")</f>
        <v/>
      </c>
      <c r="BD1029" s="12" t="str">
        <f>IF(AND(BB1029="Y",AY1029&lt;1),"Y","")</f>
        <v/>
      </c>
      <c r="BE1029" s="12" t="str">
        <f>IF(AY1029&gt;1,IF(AY1028&gt;1,"Y",""),"")</f>
        <v>Y</v>
      </c>
      <c r="BF1029" s="12" t="str">
        <f>IF(AY1029&lt;1,IF(AY1028&lt;1,"Y",""),"")</f>
        <v/>
      </c>
      <c r="BG1029" s="2"/>
      <c r="BH1029" s="2"/>
      <c r="BI1029" s="2"/>
      <c r="BJ1029" s="2"/>
      <c r="BK1029" s="2"/>
      <c r="BL1029" s="2"/>
      <c r="BM1029" s="4" t="str">
        <f>IF(BR1029=BR1030,IF(BR1029&gt;BR1028,BR1029&amp;"_O",""),BR1029&amp;"_C")</f>
        <v/>
      </c>
      <c r="BN1029" s="7" t="str">
        <f>IF(RIGHT(BM1029,1)="C",BP1029/INDEX($BP$5:$BP$2729,MATCH(BR1029&amp;"_O",$BM$5:$BM$2729,0),1),"")</f>
        <v/>
      </c>
      <c r="BO1029" s="38">
        <v>33137</v>
      </c>
      <c r="BP1029" s="3">
        <v>362.3</v>
      </c>
      <c r="BQ1029" s="7">
        <f>BP1029/BP1028</f>
        <v>0.96768162393162405</v>
      </c>
      <c r="BR1029" s="4">
        <f>YEAR(BO1029)</f>
        <v>1990</v>
      </c>
      <c r="BS1029" s="2" t="s">
        <v>7</v>
      </c>
      <c r="BT1029" s="12" t="str">
        <f>INDEX($CD$5:$CD$10,MATCH(BS1029,$CC$5:$CC$10,0),1)</f>
        <v>Y</v>
      </c>
      <c r="BU1029" s="12" t="str">
        <f>IF(AND(BT1029="Y",BQ1029&gt;1),"Y","")</f>
        <v/>
      </c>
      <c r="BV1029" s="12" t="str">
        <f>IF(AND(BT1029="Y",BQ1029&lt;1),"Y","")</f>
        <v>Y</v>
      </c>
      <c r="BW1029" s="12" t="str">
        <f>IF(BQ1029&gt;1,IF(BQ1028&gt;1,"Y",""),"")</f>
        <v/>
      </c>
      <c r="BX1029" s="12" t="str">
        <f>IF(BQ1029&lt;1,IF(BQ1028&lt;1,"Y",""),"")</f>
        <v>Y</v>
      </c>
      <c r="BY1029" s="2"/>
      <c r="BZ1029" s="2"/>
      <c r="CA1029" s="2"/>
    </row>
    <row r="1030" spans="2:79">
      <c r="B1030" s="4" t="str">
        <f>IF(G1030=G1031,IF(G1030&gt;G1029,G1030&amp;"_O",""),G1030&amp;"_C")</f>
        <v/>
      </c>
      <c r="C1030" s="14">
        <f ca="1">RANDBETWEEN(0,1000)/1000</f>
        <v>0.50900000000000001</v>
      </c>
      <c r="D1030" s="16">
        <f>D1029+1</f>
        <v>1026</v>
      </c>
      <c r="E1030" s="10">
        <f>ROUNDDOWN(D1030/52,0)+1</f>
        <v>20</v>
      </c>
      <c r="F1030" s="15">
        <f>F1029+7</f>
        <v>51802</v>
      </c>
      <c r="G1030" s="4">
        <f>YEAR(F1030)</f>
        <v>2041</v>
      </c>
      <c r="H1030" s="33">
        <v>0.43099999999999999</v>
      </c>
      <c r="I1030" s="33">
        <v>0.81100000000000005</v>
      </c>
      <c r="J1030" s="33">
        <v>0.502</v>
      </c>
      <c r="K1030" s="16" t="str">
        <f>IF(M1029&gt;1,"Up","Down")</f>
        <v>Down</v>
      </c>
      <c r="L1030" s="16" t="str">
        <f>IF(K1030="Up",IF(H1030&lt;$BJ$7,"Up","Down"),IF(H1030&lt;$BK$7,"Down","Up"))</f>
        <v>Up</v>
      </c>
      <c r="M1030" s="17">
        <f>IF(L1030="Up",INDEX($AK$5:$AK$1005,MATCH(I1030,$AI$5:$AI$1005,0),1),INDEX($AL$5:$AL$1005,MATCH(J1030,$AI$5:$AI$1005,0),1))</f>
        <v>1.0248490410167921</v>
      </c>
      <c r="N1030" s="16" t="str">
        <f>IF(P1029&gt;1,"Up","Down")</f>
        <v>Down</v>
      </c>
      <c r="O1030" s="16" t="str">
        <f>IF(N1030="Up",IF(H1030&lt;$BJ$12,"Up","Down"),IF(H1030&lt;$BK$12,"Down","Up"))</f>
        <v>Down</v>
      </c>
      <c r="P1030" s="17">
        <f>IF(O1030="Up",INDEX($AP$5:$AP$1005,MATCH(I1030,$AI$5:$AI$1005,0),1),INDEX($AQ$5:$AQ$1005,MATCH(J1030,$AI$5:$AI$1005,0),1))</f>
        <v>0.985042902349615</v>
      </c>
      <c r="Q1030" s="19">
        <f>T1029</f>
        <v>81234.377850782083</v>
      </c>
      <c r="R1030" s="19">
        <f>INDEX(model!$S$5:$S$35,MATCH(G1030,model!$Q$5:$Q$35,0),1)*model!$O$5</f>
        <v>0</v>
      </c>
      <c r="S1030" s="19">
        <f>IF(RIGHT(B1030,1)="C",T1029*INDEX(model!$T$5:$T$35,MATCH(G1030,model!$Q$5:$Q$35,0),1),0)</f>
        <v>0</v>
      </c>
      <c r="T1030" s="19">
        <f>(Q1030+R1030-S1030)*M1030</f>
        <v>83252.974237969756</v>
      </c>
      <c r="U1030" s="19">
        <f>X1029</f>
        <v>197579.38099403636</v>
      </c>
      <c r="V1030" s="19">
        <f>INDEX(model!$S$5:$S$35,MATCH(G1030,model!$Q$5:$Q$35,0),1)*model!$O$6</f>
        <v>0</v>
      </c>
      <c r="W1030" s="19">
        <f>IF(RIGHT(B1030,1)="C",X1029*INDEX(model!$T$5:$T$35,MATCH(G1030,model!$Q$5:$Q$35,0),1),0)</f>
        <v>0</v>
      </c>
      <c r="X1030" s="19">
        <f>(U1030+V1030-W1030)*P1030</f>
        <v>194624.16689880594</v>
      </c>
      <c r="Y1030" s="19"/>
      <c r="Z1030" s="36" t="str">
        <f>K1030&amp;L1030</f>
        <v>DownUp</v>
      </c>
      <c r="AA1030" s="36" t="str">
        <f>N1030&amp;O1030</f>
        <v>DownDown</v>
      </c>
      <c r="AB1030" s="19"/>
      <c r="AC1030" s="19"/>
      <c r="AD1030" s="19"/>
      <c r="AE1030" s="19"/>
      <c r="AU1030" s="4" t="str">
        <f>IF(AZ1030=AZ1031,IF(AZ1030&gt;AZ1029,AZ1030&amp;"_O",""),AZ1030&amp;"_C")</f>
        <v/>
      </c>
      <c r="AV1030" s="7" t="str">
        <f>IF(RIGHT(AU1030,1)="C",AX1030/INDEX($AX$5:$AX$2729,MATCH(AZ1030&amp;"_O",$AU$5:$AU$2729,0),1),"")</f>
        <v/>
      </c>
      <c r="AW1030" s="38">
        <v>32745</v>
      </c>
      <c r="AX1030" s="37">
        <v>350.52</v>
      </c>
      <c r="AY1030" s="7">
        <f>AX1030/AX1029</f>
        <v>1.0129757535473802</v>
      </c>
      <c r="AZ1030" s="4">
        <f>YEAR(AW1030)</f>
        <v>1989</v>
      </c>
      <c r="BA1030" s="2" t="s">
        <v>6</v>
      </c>
      <c r="BB1030" s="12" t="str">
        <f>INDEX($CD$5:$CD$10,MATCH(BA1030,$CC$5:$CC$10,0),1)</f>
        <v/>
      </c>
      <c r="BC1030" s="12" t="str">
        <f>IF(AND(BB1030="Y",AY1030&gt;1),"Y","")</f>
        <v/>
      </c>
      <c r="BD1030" s="12" t="str">
        <f>IF(AND(BB1030="Y",AY1030&lt;1),"Y","")</f>
        <v/>
      </c>
      <c r="BE1030" s="12" t="str">
        <f>IF(AY1030&gt;1,IF(AY1029&gt;1,"Y",""),"")</f>
        <v>Y</v>
      </c>
      <c r="BF1030" s="12" t="str">
        <f>IF(AY1030&lt;1,IF(AY1029&lt;1,"Y",""),"")</f>
        <v/>
      </c>
      <c r="BG1030" s="2"/>
      <c r="BH1030" s="2"/>
      <c r="BI1030" s="2"/>
      <c r="BJ1030" s="2"/>
      <c r="BK1030" s="2"/>
      <c r="BL1030" s="2"/>
      <c r="BM1030" s="4" t="str">
        <f>IF(BR1030=BR1031,IF(BR1030&gt;BR1029,BR1030&amp;"_O",""),BR1030&amp;"_C")</f>
        <v/>
      </c>
      <c r="BN1030" s="7" t="str">
        <f>IF(RIGHT(BM1030,1)="C",BP1030/INDEX($BP$5:$BP$2729,MATCH(BR1030&amp;"_O",$BM$5:$BM$2729,0),1),"")</f>
        <v/>
      </c>
      <c r="BO1030" s="38">
        <v>33144</v>
      </c>
      <c r="BP1030" s="3">
        <v>344.5</v>
      </c>
      <c r="BQ1030" s="7">
        <f>BP1030/BP1029</f>
        <v>0.95086944521115091</v>
      </c>
      <c r="BR1030" s="4">
        <f>YEAR(BO1030)</f>
        <v>1990</v>
      </c>
      <c r="BS1030" s="2" t="s">
        <v>7</v>
      </c>
      <c r="BT1030" s="12" t="str">
        <f>INDEX($CD$5:$CD$10,MATCH(BS1030,$CC$5:$CC$10,0),1)</f>
        <v>Y</v>
      </c>
      <c r="BU1030" s="12" t="str">
        <f>IF(AND(BT1030="Y",BQ1030&gt;1),"Y","")</f>
        <v/>
      </c>
      <c r="BV1030" s="12" t="str">
        <f>IF(AND(BT1030="Y",BQ1030&lt;1),"Y","")</f>
        <v>Y</v>
      </c>
      <c r="BW1030" s="12" t="str">
        <f>IF(BQ1030&gt;1,IF(BQ1029&gt;1,"Y",""),"")</f>
        <v/>
      </c>
      <c r="BX1030" s="12" t="str">
        <f>IF(BQ1030&lt;1,IF(BQ1029&lt;1,"Y",""),"")</f>
        <v>Y</v>
      </c>
      <c r="BY1030" s="2"/>
      <c r="BZ1030" s="2"/>
      <c r="CA1030" s="2"/>
    </row>
    <row r="1031" spans="2:79">
      <c r="B1031" s="4" t="str">
        <f>IF(G1031=G1032,IF(G1031&gt;G1030,G1031&amp;"_O",""),G1031&amp;"_C")</f>
        <v/>
      </c>
      <c r="C1031" s="14">
        <f ca="1">RANDBETWEEN(0,1000)/1000</f>
        <v>0.97599999999999998</v>
      </c>
      <c r="D1031" s="16">
        <f>D1030+1</f>
        <v>1027</v>
      </c>
      <c r="E1031" s="10">
        <f>ROUNDDOWN(D1031/52,0)+1</f>
        <v>20</v>
      </c>
      <c r="F1031" s="15">
        <f>F1030+7</f>
        <v>51809</v>
      </c>
      <c r="G1031" s="4">
        <f>YEAR(F1031)</f>
        <v>2041</v>
      </c>
      <c r="H1031" s="33">
        <v>0.23200000000000001</v>
      </c>
      <c r="I1031" s="33">
        <v>0.35499999999999998</v>
      </c>
      <c r="J1031" s="33">
        <v>0.45</v>
      </c>
      <c r="K1031" s="16" t="str">
        <f>IF(M1030&gt;1,"Up","Down")</f>
        <v>Up</v>
      </c>
      <c r="L1031" s="16" t="str">
        <f>IF(K1031="Up",IF(H1031&lt;$BJ$7,"Up","Down"),IF(H1031&lt;$BK$7,"Down","Up"))</f>
        <v>Up</v>
      </c>
      <c r="M1031" s="17">
        <f>IF(L1031="Up",INDEX($AK$5:$AK$1005,MATCH(I1031,$AI$5:$AI$1005,0),1),INDEX($AL$5:$AL$1005,MATCH(J1031,$AI$5:$AI$1005,0),1))</f>
        <v>1.0085487818470187</v>
      </c>
      <c r="N1031" s="16" t="str">
        <f>IF(P1030&gt;1,"Up","Down")</f>
        <v>Down</v>
      </c>
      <c r="O1031" s="16" t="str">
        <f>IF(N1031="Up",IF(H1031&lt;$BJ$12,"Up","Down"),IF(H1031&lt;$BK$12,"Down","Up"))</f>
        <v>Down</v>
      </c>
      <c r="P1031" s="17">
        <f>IF(O1031="Up",INDEX($AP$5:$AP$1005,MATCH(I1031,$AI$5:$AI$1005,0),1),INDEX($AQ$5:$AQ$1005,MATCH(J1031,$AI$5:$AI$1005,0),1))</f>
        <v>0.98237748157858684</v>
      </c>
      <c r="Q1031" s="19">
        <f>T1030</f>
        <v>83252.974237969756</v>
      </c>
      <c r="R1031" s="19">
        <f>INDEX(model!$S$5:$S$35,MATCH(G1031,model!$Q$5:$Q$35,0),1)*model!$O$5</f>
        <v>0</v>
      </c>
      <c r="S1031" s="19">
        <f>IF(RIGHT(B1031,1)="C",T1030*INDEX(model!$T$5:$T$35,MATCH(G1031,model!$Q$5:$Q$35,0),1),0)</f>
        <v>0</v>
      </c>
      <c r="T1031" s="19">
        <f>(Q1031+R1031-S1031)*M1031</f>
        <v>83964.685752845631</v>
      </c>
      <c r="U1031" s="19">
        <f>X1030</f>
        <v>194624.16689880594</v>
      </c>
      <c r="V1031" s="19">
        <f>INDEX(model!$S$5:$S$35,MATCH(G1031,model!$Q$5:$Q$35,0),1)*model!$O$6</f>
        <v>0</v>
      </c>
      <c r="W1031" s="19">
        <f>IF(RIGHT(B1031,1)="C",X1030*INDEX(model!$T$5:$T$35,MATCH(G1031,model!$Q$5:$Q$35,0),1),0)</f>
        <v>0</v>
      </c>
      <c r="X1031" s="19">
        <f>(U1031+V1031-W1031)*P1031</f>
        <v>191194.39893237955</v>
      </c>
      <c r="Y1031" s="19"/>
      <c r="Z1031" s="36" t="str">
        <f>K1031&amp;L1031</f>
        <v>UpUp</v>
      </c>
      <c r="AA1031" s="36" t="str">
        <f>N1031&amp;O1031</f>
        <v>DownDown</v>
      </c>
      <c r="AB1031" s="19"/>
      <c r="AC1031" s="19"/>
      <c r="AD1031" s="19"/>
      <c r="AE1031" s="19"/>
      <c r="AU1031" s="4" t="str">
        <f>IF(AZ1031=AZ1032,IF(AZ1031&gt;AZ1030,AZ1031&amp;"_O",""),AZ1031&amp;"_C")</f>
        <v/>
      </c>
      <c r="AV1031" s="7" t="str">
        <f>IF(RIGHT(AU1031,1)="C",AX1031/INDEX($AX$5:$AX$2729,MATCH(AZ1031&amp;"_O",$AU$5:$AU$2729,0),1),"")</f>
        <v/>
      </c>
      <c r="AW1031" s="38">
        <v>32752</v>
      </c>
      <c r="AX1031" s="37">
        <v>353.73</v>
      </c>
      <c r="AY1031" s="7">
        <f>AX1031/AX1030</f>
        <v>1.0091578226634714</v>
      </c>
      <c r="AZ1031" s="4">
        <f>YEAR(AW1031)</f>
        <v>1989</v>
      </c>
      <c r="BA1031" s="2" t="s">
        <v>6</v>
      </c>
      <c r="BB1031" s="12" t="str">
        <f>INDEX($CD$5:$CD$10,MATCH(BA1031,$CC$5:$CC$10,0),1)</f>
        <v/>
      </c>
      <c r="BC1031" s="12" t="str">
        <f>IF(AND(BB1031="Y",AY1031&gt;1),"Y","")</f>
        <v/>
      </c>
      <c r="BD1031" s="12" t="str">
        <f>IF(AND(BB1031="Y",AY1031&lt;1),"Y","")</f>
        <v/>
      </c>
      <c r="BE1031" s="12" t="str">
        <f>IF(AY1031&gt;1,IF(AY1030&gt;1,"Y",""),"")</f>
        <v>Y</v>
      </c>
      <c r="BF1031" s="12" t="str">
        <f>IF(AY1031&lt;1,IF(AY1030&lt;1,"Y",""),"")</f>
        <v/>
      </c>
      <c r="BG1031" s="2"/>
      <c r="BH1031" s="2"/>
      <c r="BI1031" s="2"/>
      <c r="BJ1031" s="2"/>
      <c r="BK1031" s="2"/>
      <c r="BL1031" s="2"/>
      <c r="BM1031" s="4" t="str">
        <f>IF(BR1031=BR1032,IF(BR1031&gt;BR1030,BR1031&amp;"_O",""),BR1031&amp;"_C")</f>
        <v/>
      </c>
      <c r="BN1031" s="7" t="str">
        <f>IF(RIGHT(BM1031,1)="C",BP1031/INDEX($BP$5:$BP$2729,MATCH(BR1031&amp;"_O",$BM$5:$BM$2729,0),1),"")</f>
        <v/>
      </c>
      <c r="BO1031" s="38">
        <v>33151</v>
      </c>
      <c r="BP1031" s="3">
        <v>347.4</v>
      </c>
      <c r="BQ1031" s="7">
        <f>BP1031/BP1030</f>
        <v>1.0084179970972422</v>
      </c>
      <c r="BR1031" s="4">
        <f>YEAR(BO1031)</f>
        <v>1990</v>
      </c>
      <c r="BS1031" s="2" t="s">
        <v>7</v>
      </c>
      <c r="BT1031" s="12" t="str">
        <f>INDEX($CD$5:$CD$10,MATCH(BS1031,$CC$5:$CC$10,0),1)</f>
        <v>Y</v>
      </c>
      <c r="BU1031" s="12" t="str">
        <f>IF(AND(BT1031="Y",BQ1031&gt;1),"Y","")</f>
        <v>Y</v>
      </c>
      <c r="BV1031" s="12" t="str">
        <f>IF(AND(BT1031="Y",BQ1031&lt;1),"Y","")</f>
        <v/>
      </c>
      <c r="BW1031" s="12" t="str">
        <f>IF(BQ1031&gt;1,IF(BQ1030&gt;1,"Y",""),"")</f>
        <v/>
      </c>
      <c r="BX1031" s="12" t="str">
        <f>IF(BQ1031&lt;1,IF(BQ1030&lt;1,"Y",""),"")</f>
        <v/>
      </c>
      <c r="BY1031" s="2"/>
      <c r="BZ1031" s="2"/>
      <c r="CA1031" s="2"/>
    </row>
    <row r="1032" spans="2:79">
      <c r="B1032" s="4" t="str">
        <f>IF(G1032=G1033,IF(G1032&gt;G1031,G1032&amp;"_O",""),G1032&amp;"_C")</f>
        <v/>
      </c>
      <c r="C1032" s="14">
        <f ca="1">RANDBETWEEN(0,1000)/1000</f>
        <v>0.40300000000000002</v>
      </c>
      <c r="D1032" s="16">
        <f>D1031+1</f>
        <v>1028</v>
      </c>
      <c r="E1032" s="10">
        <f>ROUNDDOWN(D1032/52,0)+1</f>
        <v>20</v>
      </c>
      <c r="F1032" s="15">
        <f>F1031+7</f>
        <v>51816</v>
      </c>
      <c r="G1032" s="4">
        <f>YEAR(F1032)</f>
        <v>2041</v>
      </c>
      <c r="H1032" s="33">
        <v>7.3999999999999996E-2</v>
      </c>
      <c r="I1032" s="33">
        <v>0.13900000000000001</v>
      </c>
      <c r="J1032" s="33">
        <v>0.752</v>
      </c>
      <c r="K1032" s="16" t="str">
        <f>IF(M1031&gt;1,"Up","Down")</f>
        <v>Up</v>
      </c>
      <c r="L1032" s="16" t="str">
        <f>IF(K1032="Up",IF(H1032&lt;$BJ$7,"Up","Down"),IF(H1032&lt;$BK$7,"Down","Up"))</f>
        <v>Up</v>
      </c>
      <c r="M1032" s="17">
        <f>IF(L1032="Up",INDEX($AK$5:$AK$1005,MATCH(I1032,$AI$5:$AI$1005,0),1),INDEX($AL$5:$AL$1005,MATCH(J1032,$AI$5:$AI$1005,0),1))</f>
        <v>1.0032516486879102</v>
      </c>
      <c r="N1032" s="16" t="str">
        <f>IF(P1031&gt;1,"Up","Down")</f>
        <v>Down</v>
      </c>
      <c r="O1032" s="16" t="str">
        <f>IF(N1032="Up",IF(H1032&lt;$BJ$12,"Up","Down"),IF(H1032&lt;$BK$12,"Down","Up"))</f>
        <v>Down</v>
      </c>
      <c r="P1032" s="17">
        <f>IF(O1032="Up",INDEX($AP$5:$AP$1005,MATCH(I1032,$AI$5:$AI$1005,0),1),INDEX($AQ$5:$AQ$1005,MATCH(J1032,$AI$5:$AI$1005,0),1))</f>
        <v>0.99386716208894932</v>
      </c>
      <c r="Q1032" s="19">
        <f>T1031</f>
        <v>83964.685752845631</v>
      </c>
      <c r="R1032" s="19">
        <f>INDEX(model!$S$5:$S$35,MATCH(G1032,model!$Q$5:$Q$35,0),1)*model!$O$5</f>
        <v>0</v>
      </c>
      <c r="S1032" s="19">
        <f>IF(RIGHT(B1032,1)="C",T1031*INDEX(model!$T$5:$T$35,MATCH(G1032,model!$Q$5:$Q$35,0),1),0)</f>
        <v>0</v>
      </c>
      <c r="T1032" s="19">
        <f>(Q1032+R1032-S1032)*M1032</f>
        <v>84237.709413104662</v>
      </c>
      <c r="U1032" s="19">
        <f>X1031</f>
        <v>191194.39893237955</v>
      </c>
      <c r="V1032" s="19">
        <f>INDEX(model!$S$5:$S$35,MATCH(G1032,model!$Q$5:$Q$35,0),1)*model!$O$6</f>
        <v>0</v>
      </c>
      <c r="W1032" s="19">
        <f>IF(RIGHT(B1032,1)="C",X1031*INDEX(model!$T$5:$T$35,MATCH(G1032,model!$Q$5:$Q$35,0),1),0)</f>
        <v>0</v>
      </c>
      <c r="X1032" s="19">
        <f>(U1032+V1032-W1032)*P1032</f>
        <v>190021.8346742265</v>
      </c>
      <c r="Y1032" s="19"/>
      <c r="Z1032" s="36" t="str">
        <f>K1032&amp;L1032</f>
        <v>UpUp</v>
      </c>
      <c r="AA1032" s="36" t="str">
        <f>N1032&amp;O1032</f>
        <v>DownDown</v>
      </c>
      <c r="AB1032" s="19"/>
      <c r="AC1032" s="19"/>
      <c r="AD1032" s="19"/>
      <c r="AE1032" s="19"/>
      <c r="AU1032" s="4" t="str">
        <f>IF(AZ1032=AZ1033,IF(AZ1032&gt;AZ1031,AZ1032&amp;"_O",""),AZ1032&amp;"_C")</f>
        <v/>
      </c>
      <c r="AV1032" s="7" t="str">
        <f>IF(RIGHT(AU1032,1)="C",AX1032/INDEX($AX$5:$AX$2729,MATCH(AZ1032&amp;"_O",$AU$5:$AU$2729,0),1),"")</f>
        <v/>
      </c>
      <c r="AW1032" s="38">
        <v>32759</v>
      </c>
      <c r="AX1032" s="37">
        <v>348.76</v>
      </c>
      <c r="AY1032" s="7">
        <f>AX1032/AX1031</f>
        <v>0.9859497356741016</v>
      </c>
      <c r="AZ1032" s="4">
        <f>YEAR(AW1032)</f>
        <v>1989</v>
      </c>
      <c r="BA1032" s="2" t="s">
        <v>6</v>
      </c>
      <c r="BB1032" s="12" t="str">
        <f>INDEX($CD$5:$CD$10,MATCH(BA1032,$CC$5:$CC$10,0),1)</f>
        <v/>
      </c>
      <c r="BC1032" s="12" t="str">
        <f>IF(AND(BB1032="Y",AY1032&gt;1),"Y","")</f>
        <v/>
      </c>
      <c r="BD1032" s="12" t="str">
        <f>IF(AND(BB1032="Y",AY1032&lt;1),"Y","")</f>
        <v/>
      </c>
      <c r="BE1032" s="12" t="str">
        <f>IF(AY1032&gt;1,IF(AY1031&gt;1,"Y",""),"")</f>
        <v/>
      </c>
      <c r="BF1032" s="12" t="str">
        <f>IF(AY1032&lt;1,IF(AY1031&lt;1,"Y",""),"")</f>
        <v/>
      </c>
      <c r="BG1032" s="2"/>
      <c r="BH1032" s="2"/>
      <c r="BI1032" s="2"/>
      <c r="BJ1032" s="2"/>
      <c r="BK1032" s="2"/>
      <c r="BL1032" s="2"/>
      <c r="BM1032" s="4" t="str">
        <f>IF(BR1032=BR1033,IF(BR1032&gt;BR1031,BR1032&amp;"_O",""),BR1032&amp;"_C")</f>
        <v/>
      </c>
      <c r="BN1032" s="7" t="str">
        <f>IF(RIGHT(BM1032,1)="C",BP1032/INDEX($BP$5:$BP$2729,MATCH(BR1032&amp;"_O",$BM$5:$BM$2729,0),1),"")</f>
        <v/>
      </c>
      <c r="BO1032" s="38">
        <v>33158</v>
      </c>
      <c r="BP1032" s="3">
        <v>327.60000000000002</v>
      </c>
      <c r="BQ1032" s="7">
        <f>BP1032/BP1031</f>
        <v>0.94300518134715039</v>
      </c>
      <c r="BR1032" s="4">
        <f>YEAR(BO1032)</f>
        <v>1990</v>
      </c>
      <c r="BS1032" s="2" t="s">
        <v>7</v>
      </c>
      <c r="BT1032" s="12" t="str">
        <f>INDEX($CD$5:$CD$10,MATCH(BS1032,$CC$5:$CC$10,0),1)</f>
        <v>Y</v>
      </c>
      <c r="BU1032" s="12" t="str">
        <f>IF(AND(BT1032="Y",BQ1032&gt;1),"Y","")</f>
        <v/>
      </c>
      <c r="BV1032" s="12" t="str">
        <f>IF(AND(BT1032="Y",BQ1032&lt;1),"Y","")</f>
        <v>Y</v>
      </c>
      <c r="BW1032" s="12" t="str">
        <f>IF(BQ1032&gt;1,IF(BQ1031&gt;1,"Y",""),"")</f>
        <v/>
      </c>
      <c r="BX1032" s="12" t="str">
        <f>IF(BQ1032&lt;1,IF(BQ1031&lt;1,"Y",""),"")</f>
        <v/>
      </c>
      <c r="BY1032" s="2"/>
      <c r="BZ1032" s="2"/>
      <c r="CA1032" s="2"/>
    </row>
    <row r="1033" spans="2:79">
      <c r="B1033" s="4" t="str">
        <f>IF(G1033=G1034,IF(G1033&gt;G1032,G1033&amp;"_O",""),G1033&amp;"_C")</f>
        <v/>
      </c>
      <c r="C1033" s="14">
        <f ca="1">RANDBETWEEN(0,1000)/1000</f>
        <v>0.28899999999999998</v>
      </c>
      <c r="D1033" s="16">
        <f>D1032+1</f>
        <v>1029</v>
      </c>
      <c r="E1033" s="10">
        <f>ROUNDDOWN(D1033/52,0)+1</f>
        <v>20</v>
      </c>
      <c r="F1033" s="15">
        <f>F1032+7</f>
        <v>51823</v>
      </c>
      <c r="G1033" s="4">
        <f>YEAR(F1033)</f>
        <v>2041</v>
      </c>
      <c r="H1033" s="33">
        <v>0.80100000000000005</v>
      </c>
      <c r="I1033" s="33">
        <v>0.878</v>
      </c>
      <c r="J1033" s="33">
        <v>0.72099999999999997</v>
      </c>
      <c r="K1033" s="16" t="str">
        <f>IF(M1032&gt;1,"Up","Down")</f>
        <v>Up</v>
      </c>
      <c r="L1033" s="16" t="str">
        <f>IF(K1033="Up",IF(H1033&lt;$BJ$7,"Up","Down"),IF(H1033&lt;$BK$7,"Down","Up"))</f>
        <v>Down</v>
      </c>
      <c r="M1033" s="17">
        <f>IF(L1033="Up",INDEX($AK$5:$AK$1005,MATCH(I1033,$AI$5:$AI$1005,0),1),INDEX($AL$5:$AL$1005,MATCH(J1033,$AI$5:$AI$1005,0),1))</f>
        <v>0.99389186519934192</v>
      </c>
      <c r="N1033" s="16" t="str">
        <f>IF(P1032&gt;1,"Up","Down")</f>
        <v>Down</v>
      </c>
      <c r="O1033" s="16" t="str">
        <f>IF(N1033="Up",IF(H1033&lt;$BJ$12,"Up","Down"),IF(H1033&lt;$BK$12,"Down","Up"))</f>
        <v>Up</v>
      </c>
      <c r="P1033" s="17">
        <f>IF(O1033="Up",INDEX($AP$5:$AP$1005,MATCH(I1033,$AI$5:$AI$1005,0),1),INDEX($AQ$5:$AQ$1005,MATCH(J1033,$AI$5:$AI$1005,0),1))</f>
        <v>1.0404286214692662</v>
      </c>
      <c r="Q1033" s="19">
        <f>T1032</f>
        <v>84237.709413104662</v>
      </c>
      <c r="R1033" s="19">
        <f>INDEX(model!$S$5:$S$35,MATCH(G1033,model!$Q$5:$Q$35,0),1)*model!$O$5</f>
        <v>0</v>
      </c>
      <c r="S1033" s="19">
        <f>IF(RIGHT(B1033,1)="C",T1032*INDEX(model!$T$5:$T$35,MATCH(G1033,model!$Q$5:$Q$35,0),1),0)</f>
        <v>0</v>
      </c>
      <c r="T1033" s="19">
        <f>(Q1033+R1033-S1033)*M1033</f>
        <v>83723.174128710758</v>
      </c>
      <c r="U1033" s="19">
        <f>X1032</f>
        <v>190021.8346742265</v>
      </c>
      <c r="V1033" s="19">
        <f>INDEX(model!$S$5:$S$35,MATCH(G1033,model!$Q$5:$Q$35,0),1)*model!$O$6</f>
        <v>0</v>
      </c>
      <c r="W1033" s="19">
        <f>IF(RIGHT(B1033,1)="C",X1032*INDEX(model!$T$5:$T$35,MATCH(G1033,model!$Q$5:$Q$35,0),1),0)</f>
        <v>0</v>
      </c>
      <c r="X1033" s="19">
        <f>(U1033+V1033-W1033)*P1033</f>
        <v>197704.15549916629</v>
      </c>
      <c r="Y1033" s="19"/>
      <c r="Z1033" s="36" t="str">
        <f>K1033&amp;L1033</f>
        <v>UpDown</v>
      </c>
      <c r="AA1033" s="36" t="str">
        <f>N1033&amp;O1033</f>
        <v>DownUp</v>
      </c>
      <c r="AB1033" s="19"/>
      <c r="AC1033" s="19"/>
      <c r="AD1033" s="19"/>
      <c r="AE1033" s="19"/>
      <c r="AU1033" s="4" t="str">
        <f>IF(AZ1033=AZ1034,IF(AZ1033&gt;AZ1032,AZ1033&amp;"_O",""),AZ1033&amp;"_C")</f>
        <v/>
      </c>
      <c r="AV1033" s="7" t="str">
        <f>IF(RIGHT(AU1033,1)="C",AX1033/INDEX($AX$5:$AX$2729,MATCH(AZ1033&amp;"_O",$AU$5:$AU$2729,0),1),"")</f>
        <v/>
      </c>
      <c r="AW1033" s="38">
        <v>32766</v>
      </c>
      <c r="AX1033" s="37">
        <v>345.06</v>
      </c>
      <c r="AY1033" s="7">
        <f>AX1033/AX1032</f>
        <v>0.98939098520472535</v>
      </c>
      <c r="AZ1033" s="4">
        <f>YEAR(AW1033)</f>
        <v>1989</v>
      </c>
      <c r="BA1033" s="2" t="s">
        <v>6</v>
      </c>
      <c r="BB1033" s="12" t="str">
        <f>INDEX($CD$5:$CD$10,MATCH(BA1033,$CC$5:$CC$10,0),1)</f>
        <v/>
      </c>
      <c r="BC1033" s="12" t="str">
        <f>IF(AND(BB1033="Y",AY1033&gt;1),"Y","")</f>
        <v/>
      </c>
      <c r="BD1033" s="12" t="str">
        <f>IF(AND(BB1033="Y",AY1033&lt;1),"Y","")</f>
        <v/>
      </c>
      <c r="BE1033" s="12" t="str">
        <f>IF(AY1033&gt;1,IF(AY1032&gt;1,"Y",""),"")</f>
        <v/>
      </c>
      <c r="BF1033" s="12" t="str">
        <f>IF(AY1033&lt;1,IF(AY1032&lt;1,"Y",""),"")</f>
        <v>Y</v>
      </c>
      <c r="BG1033" s="2"/>
      <c r="BH1033" s="2"/>
      <c r="BI1033" s="2"/>
      <c r="BJ1033" s="2"/>
      <c r="BK1033" s="2"/>
      <c r="BL1033" s="2"/>
      <c r="BM1033" s="4" t="str">
        <f>IF(BR1033=BR1034,IF(BR1033&gt;BR1032,BR1033&amp;"_O",""),BR1033&amp;"_C")</f>
        <v/>
      </c>
      <c r="BN1033" s="7" t="str">
        <f>IF(RIGHT(BM1033,1)="C",BP1033/INDEX($BP$5:$BP$2729,MATCH(BR1033&amp;"_O",$BM$5:$BM$2729,0),1),"")</f>
        <v/>
      </c>
      <c r="BO1033" s="38">
        <v>33165</v>
      </c>
      <c r="BP1033" s="3">
        <v>337.4</v>
      </c>
      <c r="BQ1033" s="7">
        <f>BP1033/BP1032</f>
        <v>1.0299145299145298</v>
      </c>
      <c r="BR1033" s="4">
        <f>YEAR(BO1033)</f>
        <v>1990</v>
      </c>
      <c r="BS1033" s="2" t="s">
        <v>7</v>
      </c>
      <c r="BT1033" s="12" t="str">
        <f>INDEX($CD$5:$CD$10,MATCH(BS1033,$CC$5:$CC$10,0),1)</f>
        <v>Y</v>
      </c>
      <c r="BU1033" s="12" t="str">
        <f>IF(AND(BT1033="Y",BQ1033&gt;1),"Y","")</f>
        <v>Y</v>
      </c>
      <c r="BV1033" s="12" t="str">
        <f>IF(AND(BT1033="Y",BQ1033&lt;1),"Y","")</f>
        <v/>
      </c>
      <c r="BW1033" s="12" t="str">
        <f>IF(BQ1033&gt;1,IF(BQ1032&gt;1,"Y",""),"")</f>
        <v/>
      </c>
      <c r="BX1033" s="12" t="str">
        <f>IF(BQ1033&lt;1,IF(BQ1032&lt;1,"Y",""),"")</f>
        <v/>
      </c>
      <c r="BY1033" s="2"/>
      <c r="BZ1033" s="2"/>
      <c r="CA1033" s="2"/>
    </row>
    <row r="1034" spans="2:79">
      <c r="B1034" s="4" t="str">
        <f>IF(G1034=G1035,IF(G1034&gt;G1033,G1034&amp;"_O",""),G1034&amp;"_C")</f>
        <v/>
      </c>
      <c r="C1034" s="14">
        <f ca="1">RANDBETWEEN(0,1000)/1000</f>
        <v>0.95299999999999996</v>
      </c>
      <c r="D1034" s="16">
        <f>D1033+1</f>
        <v>1030</v>
      </c>
      <c r="E1034" s="10">
        <f>ROUNDDOWN(D1034/52,0)+1</f>
        <v>20</v>
      </c>
      <c r="F1034" s="15">
        <f>F1033+7</f>
        <v>51830</v>
      </c>
      <c r="G1034" s="4">
        <f>YEAR(F1034)</f>
        <v>2041</v>
      </c>
      <c r="H1034" s="33">
        <v>0.623</v>
      </c>
      <c r="I1034" s="33">
        <v>4.7E-2</v>
      </c>
      <c r="J1034" s="33">
        <v>0.88500000000000001</v>
      </c>
      <c r="K1034" s="16" t="str">
        <f>IF(M1033&gt;1,"Up","Down")</f>
        <v>Down</v>
      </c>
      <c r="L1034" s="16" t="str">
        <f>IF(K1034="Up",IF(H1034&lt;$BJ$7,"Up","Down"),IF(H1034&lt;$BK$7,"Down","Up"))</f>
        <v>Up</v>
      </c>
      <c r="M1034" s="17">
        <f>IF(L1034="Up",INDEX($AK$5:$AK$1005,MATCH(I1034,$AI$5:$AI$1005,0),1),INDEX($AL$5:$AL$1005,MATCH(J1034,$AI$5:$AI$1005,0),1))</f>
        <v>1.0010596813299177</v>
      </c>
      <c r="N1034" s="16" t="str">
        <f>IF(P1033&gt;1,"Up","Down")</f>
        <v>Up</v>
      </c>
      <c r="O1034" s="16" t="str">
        <f>IF(N1034="Up",IF(H1034&lt;$BJ$12,"Up","Down"),IF(H1034&lt;$BK$12,"Down","Up"))</f>
        <v>Down</v>
      </c>
      <c r="P1034" s="17">
        <f>IF(O1034="Up",INDEX($AP$5:$AP$1005,MATCH(I1034,$AI$5:$AI$1005,0),1),INDEX($AQ$5:$AQ$1005,MATCH(J1034,$AI$5:$AI$1005,0),1))</f>
        <v>0.99715361745126252</v>
      </c>
      <c r="Q1034" s="19">
        <f>T1033</f>
        <v>83723.174128710758</v>
      </c>
      <c r="R1034" s="19">
        <f>INDEX(model!$S$5:$S$35,MATCH(G1034,model!$Q$5:$Q$35,0),1)*model!$O$5</f>
        <v>0</v>
      </c>
      <c r="S1034" s="19">
        <f>IF(RIGHT(B1034,1)="C",T1033*INDEX(model!$T$5:$T$35,MATCH(G1034,model!$Q$5:$Q$35,0),1),0)</f>
        <v>0</v>
      </c>
      <c r="T1034" s="19">
        <f>(Q1034+R1034-S1034)*M1034</f>
        <v>83811.894013216399</v>
      </c>
      <c r="U1034" s="19">
        <f>X1033</f>
        <v>197704.15549916629</v>
      </c>
      <c r="V1034" s="19">
        <f>INDEX(model!$S$5:$S$35,MATCH(G1034,model!$Q$5:$Q$35,0),1)*model!$O$6</f>
        <v>0</v>
      </c>
      <c r="W1034" s="19">
        <f>IF(RIGHT(B1034,1)="C",X1033*INDEX(model!$T$5:$T$35,MATCH(G1034,model!$Q$5:$Q$35,0),1),0)</f>
        <v>0</v>
      </c>
      <c r="X1034" s="19">
        <f>(U1034+V1034-W1034)*P1034</f>
        <v>197141.41384114057</v>
      </c>
      <c r="Y1034" s="19"/>
      <c r="Z1034" s="36" t="str">
        <f>K1034&amp;L1034</f>
        <v>DownUp</v>
      </c>
      <c r="AA1034" s="36" t="str">
        <f>N1034&amp;O1034</f>
        <v>UpDown</v>
      </c>
      <c r="AB1034" s="19"/>
      <c r="AC1034" s="19"/>
      <c r="AD1034" s="19"/>
      <c r="AE1034" s="19"/>
      <c r="AU1034" s="4" t="str">
        <f>IF(AZ1034=AZ1035,IF(AZ1034&gt;AZ1033,AZ1034&amp;"_O",""),AZ1034&amp;"_C")</f>
        <v/>
      </c>
      <c r="AV1034" s="7" t="str">
        <f>IF(RIGHT(AU1034,1)="C",AX1034/INDEX($AX$5:$AX$2729,MATCH(AZ1034&amp;"_O",$AU$5:$AU$2729,0),1),"")</f>
        <v/>
      </c>
      <c r="AW1034" s="38">
        <v>32773</v>
      </c>
      <c r="AX1034" s="37">
        <v>347.05</v>
      </c>
      <c r="AY1034" s="7">
        <f>AX1034/AX1033</f>
        <v>1.005767112965861</v>
      </c>
      <c r="AZ1034" s="4">
        <f>YEAR(AW1034)</f>
        <v>1989</v>
      </c>
      <c r="BA1034" s="2" t="s">
        <v>6</v>
      </c>
      <c r="BB1034" s="12" t="str">
        <f>INDEX($CD$5:$CD$10,MATCH(BA1034,$CC$5:$CC$10,0),1)</f>
        <v/>
      </c>
      <c r="BC1034" s="12" t="str">
        <f>IF(AND(BB1034="Y",AY1034&gt;1),"Y","")</f>
        <v/>
      </c>
      <c r="BD1034" s="12" t="str">
        <f>IF(AND(BB1034="Y",AY1034&lt;1),"Y","")</f>
        <v/>
      </c>
      <c r="BE1034" s="12" t="str">
        <f>IF(AY1034&gt;1,IF(AY1033&gt;1,"Y",""),"")</f>
        <v/>
      </c>
      <c r="BF1034" s="12" t="str">
        <f>IF(AY1034&lt;1,IF(AY1033&lt;1,"Y",""),"")</f>
        <v/>
      </c>
      <c r="BG1034" s="2"/>
      <c r="BH1034" s="2"/>
      <c r="BI1034" s="2"/>
      <c r="BJ1034" s="2"/>
      <c r="BK1034" s="2"/>
      <c r="BL1034" s="2"/>
      <c r="BM1034" s="4" t="str">
        <f>IF(BR1034=BR1035,IF(BR1034&gt;BR1033,BR1034&amp;"_O",""),BR1034&amp;"_C")</f>
        <v/>
      </c>
      <c r="BN1034" s="7" t="str">
        <f>IF(RIGHT(BM1034,1)="C",BP1034/INDEX($BP$5:$BP$2729,MATCH(BR1034&amp;"_O",$BM$5:$BM$2729,0),1),"")</f>
        <v/>
      </c>
      <c r="BO1034" s="38">
        <v>33172</v>
      </c>
      <c r="BP1034" s="3">
        <v>334.4</v>
      </c>
      <c r="BQ1034" s="7">
        <f>BP1034/BP1033</f>
        <v>0.99110847658565504</v>
      </c>
      <c r="BR1034" s="4">
        <f>YEAR(BO1034)</f>
        <v>1990</v>
      </c>
      <c r="BS1034" s="2" t="s">
        <v>7</v>
      </c>
      <c r="BT1034" s="12" t="str">
        <f>INDEX($CD$5:$CD$10,MATCH(BS1034,$CC$5:$CC$10,0),1)</f>
        <v>Y</v>
      </c>
      <c r="BU1034" s="12" t="str">
        <f>IF(AND(BT1034="Y",BQ1034&gt;1),"Y","")</f>
        <v/>
      </c>
      <c r="BV1034" s="12" t="str">
        <f>IF(AND(BT1034="Y",BQ1034&lt;1),"Y","")</f>
        <v>Y</v>
      </c>
      <c r="BW1034" s="12" t="str">
        <f>IF(BQ1034&gt;1,IF(BQ1033&gt;1,"Y",""),"")</f>
        <v/>
      </c>
      <c r="BX1034" s="12" t="str">
        <f>IF(BQ1034&lt;1,IF(BQ1033&lt;1,"Y",""),"")</f>
        <v/>
      </c>
      <c r="BY1034" s="2"/>
      <c r="BZ1034" s="2"/>
      <c r="CA1034" s="2"/>
    </row>
    <row r="1035" spans="2:79">
      <c r="B1035" s="4" t="str">
        <f>IF(G1035=G1036,IF(G1035&gt;G1034,G1035&amp;"_O",""),G1035&amp;"_C")</f>
        <v/>
      </c>
      <c r="C1035" s="14">
        <f ca="1">RANDBETWEEN(0,1000)/1000</f>
        <v>0.45900000000000002</v>
      </c>
      <c r="D1035" s="16">
        <f>D1034+1</f>
        <v>1031</v>
      </c>
      <c r="E1035" s="10">
        <f>ROUNDDOWN(D1035/52,0)+1</f>
        <v>20</v>
      </c>
      <c r="F1035" s="15">
        <f>F1034+7</f>
        <v>51837</v>
      </c>
      <c r="G1035" s="4">
        <f>YEAR(F1035)</f>
        <v>2041</v>
      </c>
      <c r="H1035" s="33">
        <v>0.6</v>
      </c>
      <c r="I1035" s="33">
        <v>0.51200000000000001</v>
      </c>
      <c r="J1035" s="33">
        <v>0.439</v>
      </c>
      <c r="K1035" s="16" t="str">
        <f>IF(M1034&gt;1,"Up","Down")</f>
        <v>Up</v>
      </c>
      <c r="L1035" s="16" t="str">
        <f>IF(K1035="Up",IF(H1035&lt;$BJ$7,"Up","Down"),IF(H1035&lt;$BK$7,"Down","Up"))</f>
        <v>Down</v>
      </c>
      <c r="M1035" s="17">
        <f>IF(L1035="Up",INDEX($AK$5:$AK$1005,MATCH(I1035,$AI$5:$AI$1005,0),1),INDEX($AL$5:$AL$1005,MATCH(J1035,$AI$5:$AI$1005,0),1))</f>
        <v>0.98564830206799292</v>
      </c>
      <c r="N1035" s="16" t="str">
        <f>IF(P1034&gt;1,"Up","Down")</f>
        <v>Down</v>
      </c>
      <c r="O1035" s="16" t="str">
        <f>IF(N1035="Up",IF(H1035&lt;$BJ$12,"Up","Down"),IF(H1035&lt;$BK$12,"Down","Up"))</f>
        <v>Up</v>
      </c>
      <c r="P1035" s="17">
        <f>IF(O1035="Up",INDEX($AP$5:$AP$1005,MATCH(I1035,$AI$5:$AI$1005,0),1),INDEX($AQ$5:$AQ$1005,MATCH(J1035,$AI$5:$AI$1005,0),1))</f>
        <v>1.0177342075339675</v>
      </c>
      <c r="Q1035" s="19">
        <f>T1034</f>
        <v>83811.894013216399</v>
      </c>
      <c r="R1035" s="19">
        <f>INDEX(model!$S$5:$S$35,MATCH(G1035,model!$Q$5:$Q$35,0),1)*model!$O$5</f>
        <v>0</v>
      </c>
      <c r="S1035" s="19">
        <f>IF(RIGHT(B1035,1)="C",T1034*INDEX(model!$T$5:$T$35,MATCH(G1035,model!$Q$5:$Q$35,0),1),0)</f>
        <v>0</v>
      </c>
      <c r="T1035" s="19">
        <f>(Q1035+R1035-S1035)*M1035</f>
        <v>82609.051027229318</v>
      </c>
      <c r="U1035" s="19">
        <f>X1034</f>
        <v>197141.41384114057</v>
      </c>
      <c r="V1035" s="19">
        <f>INDEX(model!$S$5:$S$35,MATCH(G1035,model!$Q$5:$Q$35,0),1)*model!$O$6</f>
        <v>0</v>
      </c>
      <c r="W1035" s="19">
        <f>IF(RIGHT(B1035,1)="C",X1034*INDEX(model!$T$5:$T$35,MATCH(G1035,model!$Q$5:$Q$35,0),1),0)</f>
        <v>0</v>
      </c>
      <c r="X1035" s="19">
        <f>(U1035+V1035-W1035)*P1035</f>
        <v>200637.56058773914</v>
      </c>
      <c r="Y1035" s="19"/>
      <c r="Z1035" s="36" t="str">
        <f>K1035&amp;L1035</f>
        <v>UpDown</v>
      </c>
      <c r="AA1035" s="36" t="str">
        <f>N1035&amp;O1035</f>
        <v>DownUp</v>
      </c>
      <c r="AB1035" s="19"/>
      <c r="AC1035" s="19"/>
      <c r="AD1035" s="19"/>
      <c r="AE1035" s="19"/>
      <c r="AU1035" s="4" t="str">
        <f>IF(AZ1035=AZ1036,IF(AZ1035&gt;AZ1034,AZ1035&amp;"_O",""),AZ1035&amp;"_C")</f>
        <v/>
      </c>
      <c r="AV1035" s="7" t="str">
        <f>IF(RIGHT(AU1035,1)="C",AX1035/INDEX($AX$5:$AX$2729,MATCH(AZ1035&amp;"_O",$AU$5:$AU$2729,0),1),"")</f>
        <v/>
      </c>
      <c r="AW1035" s="38">
        <v>32780</v>
      </c>
      <c r="AX1035" s="37">
        <v>349.15</v>
      </c>
      <c r="AY1035" s="7">
        <f>AX1035/AX1034</f>
        <v>1.006051001296643</v>
      </c>
      <c r="AZ1035" s="4">
        <f>YEAR(AW1035)</f>
        <v>1989</v>
      </c>
      <c r="BA1035" s="2" t="s">
        <v>6</v>
      </c>
      <c r="BB1035" s="12" t="str">
        <f>INDEX($CD$5:$CD$10,MATCH(BA1035,$CC$5:$CC$10,0),1)</f>
        <v/>
      </c>
      <c r="BC1035" s="12" t="str">
        <f>IF(AND(BB1035="Y",AY1035&gt;1),"Y","")</f>
        <v/>
      </c>
      <c r="BD1035" s="12" t="str">
        <f>IF(AND(BB1035="Y",AY1035&lt;1),"Y","")</f>
        <v/>
      </c>
      <c r="BE1035" s="12" t="str">
        <f>IF(AY1035&gt;1,IF(AY1034&gt;1,"Y",""),"")</f>
        <v>Y</v>
      </c>
      <c r="BF1035" s="12" t="str">
        <f>IF(AY1035&lt;1,IF(AY1034&lt;1,"Y",""),"")</f>
        <v/>
      </c>
      <c r="BG1035" s="2"/>
      <c r="BH1035" s="2"/>
      <c r="BI1035" s="2"/>
      <c r="BJ1035" s="2"/>
      <c r="BK1035" s="2"/>
      <c r="BL1035" s="2"/>
      <c r="BM1035" s="4" t="str">
        <f>IF(BR1035=BR1036,IF(BR1035&gt;BR1034,BR1035&amp;"_O",""),BR1035&amp;"_C")</f>
        <v/>
      </c>
      <c r="BN1035" s="7" t="str">
        <f>IF(RIGHT(BM1035,1)="C",BP1035/INDEX($BP$5:$BP$2729,MATCH(BR1035&amp;"_O",$BM$5:$BM$2729,0),1),"")</f>
        <v/>
      </c>
      <c r="BO1035" s="38">
        <v>33179</v>
      </c>
      <c r="BP1035" s="3">
        <v>336.5</v>
      </c>
      <c r="BQ1035" s="7">
        <f>BP1035/BP1034</f>
        <v>1.0062799043062203</v>
      </c>
      <c r="BR1035" s="4">
        <f>YEAR(BO1035)</f>
        <v>1990</v>
      </c>
      <c r="BS1035" s="2" t="s">
        <v>7</v>
      </c>
      <c r="BT1035" s="12" t="str">
        <f>INDEX($CD$5:$CD$10,MATCH(BS1035,$CC$5:$CC$10,0),1)</f>
        <v>Y</v>
      </c>
      <c r="BU1035" s="12" t="str">
        <f>IF(AND(BT1035="Y",BQ1035&gt;1),"Y","")</f>
        <v>Y</v>
      </c>
      <c r="BV1035" s="12" t="str">
        <f>IF(AND(BT1035="Y",BQ1035&lt;1),"Y","")</f>
        <v/>
      </c>
      <c r="BW1035" s="12" t="str">
        <f>IF(BQ1035&gt;1,IF(BQ1034&gt;1,"Y",""),"")</f>
        <v/>
      </c>
      <c r="BX1035" s="12" t="str">
        <f>IF(BQ1035&lt;1,IF(BQ1034&lt;1,"Y",""),"")</f>
        <v/>
      </c>
      <c r="BY1035" s="2"/>
      <c r="BZ1035" s="2"/>
      <c r="CA1035" s="2"/>
    </row>
    <row r="1036" spans="2:79">
      <c r="B1036" s="4" t="str">
        <f>IF(G1036=G1037,IF(G1036&gt;G1035,G1036&amp;"_O",""),G1036&amp;"_C")</f>
        <v/>
      </c>
      <c r="C1036" s="14">
        <f ca="1">RANDBETWEEN(0,1000)/1000</f>
        <v>0.185</v>
      </c>
      <c r="D1036" s="16">
        <f>D1035+1</f>
        <v>1032</v>
      </c>
      <c r="E1036" s="10">
        <f>ROUNDDOWN(D1036/52,0)+1</f>
        <v>20</v>
      </c>
      <c r="F1036" s="15">
        <f>F1035+7</f>
        <v>51844</v>
      </c>
      <c r="G1036" s="4">
        <f>YEAR(F1036)</f>
        <v>2041</v>
      </c>
      <c r="H1036" s="33">
        <v>0.188</v>
      </c>
      <c r="I1036" s="33">
        <v>0.77800000000000002</v>
      </c>
      <c r="J1036" s="33">
        <v>4.3999999999999997E-2</v>
      </c>
      <c r="K1036" s="16" t="str">
        <f>IF(M1035&gt;1,"Up","Down")</f>
        <v>Down</v>
      </c>
      <c r="L1036" s="16" t="str">
        <f>IF(K1036="Up",IF(H1036&lt;$BJ$7,"Up","Down"),IF(H1036&lt;$BK$7,"Down","Up"))</f>
        <v>Down</v>
      </c>
      <c r="M1036" s="17">
        <f>IF(L1036="Up",INDEX($AK$5:$AK$1005,MATCH(I1036,$AI$5:$AI$1005,0),1),INDEX($AL$5:$AL$1005,MATCH(J1036,$AI$5:$AI$1005,0),1))</f>
        <v>0.95011974512439901</v>
      </c>
      <c r="N1036" s="16" t="str">
        <f>IF(P1035&gt;1,"Up","Down")</f>
        <v>Up</v>
      </c>
      <c r="O1036" s="16" t="str">
        <f>IF(N1036="Up",IF(H1036&lt;$BJ$12,"Up","Down"),IF(H1036&lt;$BK$12,"Down","Up"))</f>
        <v>Up</v>
      </c>
      <c r="P1036" s="17">
        <f>IF(O1036="Up",INDEX($AP$5:$AP$1005,MATCH(I1036,$AI$5:$AI$1005,0),1),INDEX($AQ$5:$AQ$1005,MATCH(J1036,$AI$5:$AI$1005,0),1))</f>
        <v>1.0306058259518784</v>
      </c>
      <c r="Q1036" s="19">
        <f>T1035</f>
        <v>82609.051027229318</v>
      </c>
      <c r="R1036" s="19">
        <f>INDEX(model!$S$5:$S$35,MATCH(G1036,model!$Q$5:$Q$35,0),1)*model!$O$5</f>
        <v>0</v>
      </c>
      <c r="S1036" s="19">
        <f>IF(RIGHT(B1036,1)="C",T1035*INDEX(model!$T$5:$T$35,MATCH(G1036,model!$Q$5:$Q$35,0),1),0)</f>
        <v>0</v>
      </c>
      <c r="T1036" s="19">
        <f>(Q1036+R1036-S1036)*M1036</f>
        <v>78488.490506959584</v>
      </c>
      <c r="U1036" s="19">
        <f>X1035</f>
        <v>200637.56058773914</v>
      </c>
      <c r="V1036" s="19">
        <f>INDEX(model!$S$5:$S$35,MATCH(G1036,model!$Q$5:$Q$35,0),1)*model!$O$6</f>
        <v>0</v>
      </c>
      <c r="W1036" s="19">
        <f>IF(RIGHT(B1036,1)="C",X1035*INDEX(model!$T$5:$T$35,MATCH(G1036,model!$Q$5:$Q$35,0),1),0)</f>
        <v>0</v>
      </c>
      <c r="X1036" s="19">
        <f>(U1036+V1036-W1036)*P1036</f>
        <v>206778.23884649694</v>
      </c>
      <c r="Y1036" s="19"/>
      <c r="Z1036" s="36" t="str">
        <f>K1036&amp;L1036</f>
        <v>DownDown</v>
      </c>
      <c r="AA1036" s="36" t="str">
        <f>N1036&amp;O1036</f>
        <v>UpUp</v>
      </c>
      <c r="AB1036" s="19"/>
      <c r="AC1036" s="19"/>
      <c r="AD1036" s="19"/>
      <c r="AE1036" s="19"/>
      <c r="AU1036" s="4" t="str">
        <f>IF(AZ1036=AZ1037,IF(AZ1036&gt;AZ1035,AZ1036&amp;"_O",""),AZ1036&amp;"_C")</f>
        <v/>
      </c>
      <c r="AV1036" s="7" t="str">
        <f>IF(RIGHT(AU1036,1)="C",AX1036/INDEX($AX$5:$AX$2729,MATCH(AZ1036&amp;"_O",$AU$5:$AU$2729,0),1),"")</f>
        <v/>
      </c>
      <c r="AW1036" s="38">
        <v>32787</v>
      </c>
      <c r="AX1036" s="37">
        <v>358.78</v>
      </c>
      <c r="AY1036" s="7">
        <f>AX1036/AX1035</f>
        <v>1.0275812687956465</v>
      </c>
      <c r="AZ1036" s="4">
        <f>YEAR(AW1036)</f>
        <v>1989</v>
      </c>
      <c r="BA1036" s="2" t="s">
        <v>6</v>
      </c>
      <c r="BB1036" s="12" t="str">
        <f>INDEX($CD$5:$CD$10,MATCH(BA1036,$CC$5:$CC$10,0),1)</f>
        <v/>
      </c>
      <c r="BC1036" s="12" t="str">
        <f>IF(AND(BB1036="Y",AY1036&gt;1),"Y","")</f>
        <v/>
      </c>
      <c r="BD1036" s="12" t="str">
        <f>IF(AND(BB1036="Y",AY1036&lt;1),"Y","")</f>
        <v/>
      </c>
      <c r="BE1036" s="12" t="str">
        <f>IF(AY1036&gt;1,IF(AY1035&gt;1,"Y",""),"")</f>
        <v>Y</v>
      </c>
      <c r="BF1036" s="12" t="str">
        <f>IF(AY1036&lt;1,IF(AY1035&lt;1,"Y",""),"")</f>
        <v/>
      </c>
      <c r="BG1036" s="2"/>
      <c r="BH1036" s="2"/>
      <c r="BI1036" s="2"/>
      <c r="BJ1036" s="2"/>
      <c r="BK1036" s="2"/>
      <c r="BL1036" s="2"/>
      <c r="BM1036" s="4" t="str">
        <f>IF(BR1036=BR1037,IF(BR1036&gt;BR1035,BR1036&amp;"_O",""),BR1036&amp;"_C")</f>
        <v/>
      </c>
      <c r="BN1036" s="7" t="str">
        <f>IF(RIGHT(BM1036,1)="C",BP1036/INDEX($BP$5:$BP$2729,MATCH(BR1036&amp;"_O",$BM$5:$BM$2729,0),1),"")</f>
        <v/>
      </c>
      <c r="BO1036" s="38">
        <v>33186</v>
      </c>
      <c r="BP1036" s="3">
        <v>342</v>
      </c>
      <c r="BQ1036" s="7">
        <f>BP1036/BP1035</f>
        <v>1.0163447251114412</v>
      </c>
      <c r="BR1036" s="4">
        <f>YEAR(BO1036)</f>
        <v>1990</v>
      </c>
      <c r="BS1036" s="2" t="s">
        <v>7</v>
      </c>
      <c r="BT1036" s="12" t="str">
        <f>INDEX($CD$5:$CD$10,MATCH(BS1036,$CC$5:$CC$10,0),1)</f>
        <v>Y</v>
      </c>
      <c r="BU1036" s="12" t="str">
        <f>IF(AND(BT1036="Y",BQ1036&gt;1),"Y","")</f>
        <v>Y</v>
      </c>
      <c r="BV1036" s="12" t="str">
        <f>IF(AND(BT1036="Y",BQ1036&lt;1),"Y","")</f>
        <v/>
      </c>
      <c r="BW1036" s="12" t="str">
        <f>IF(BQ1036&gt;1,IF(BQ1035&gt;1,"Y",""),"")</f>
        <v>Y</v>
      </c>
      <c r="BX1036" s="12" t="str">
        <f>IF(BQ1036&lt;1,IF(BQ1035&lt;1,"Y",""),"")</f>
        <v/>
      </c>
      <c r="BY1036" s="2"/>
      <c r="BZ1036" s="2"/>
      <c r="CA1036" s="2"/>
    </row>
    <row r="1037" spans="2:79">
      <c r="B1037" s="4" t="str">
        <f>IF(G1037=G1038,IF(G1037&gt;G1036,G1037&amp;"_O",""),G1037&amp;"_C")</f>
        <v/>
      </c>
      <c r="C1037" s="14">
        <f ca="1">RANDBETWEEN(0,1000)/1000</f>
        <v>0.54700000000000004</v>
      </c>
      <c r="D1037" s="16">
        <f>D1036+1</f>
        <v>1033</v>
      </c>
      <c r="E1037" s="10">
        <f>ROUNDDOWN(D1037/52,0)+1</f>
        <v>20</v>
      </c>
      <c r="F1037" s="15">
        <f>F1036+7</f>
        <v>51851</v>
      </c>
      <c r="G1037" s="4">
        <f>YEAR(F1037)</f>
        <v>2041</v>
      </c>
      <c r="H1037" s="33">
        <v>1</v>
      </c>
      <c r="I1037" s="33">
        <v>8.7999999999999995E-2</v>
      </c>
      <c r="J1037" s="33">
        <v>0.66300000000000003</v>
      </c>
      <c r="K1037" s="16" t="str">
        <f>IF(M1036&gt;1,"Up","Down")</f>
        <v>Down</v>
      </c>
      <c r="L1037" s="16" t="str">
        <f>IF(K1037="Up",IF(H1037&lt;$BJ$7,"Up","Down"),IF(H1037&lt;$BK$7,"Down","Up"))</f>
        <v>Up</v>
      </c>
      <c r="M1037" s="17">
        <f>IF(L1037="Up",INDEX($AK$5:$AK$1005,MATCH(I1037,$AI$5:$AI$1005,0),1),INDEX($AL$5:$AL$1005,MATCH(J1037,$AI$5:$AI$1005,0),1))</f>
        <v>1.0020239031676568</v>
      </c>
      <c r="N1037" s="16" t="str">
        <f>IF(P1036&gt;1,"Up","Down")</f>
        <v>Up</v>
      </c>
      <c r="O1037" s="16" t="str">
        <f>IF(N1037="Up",IF(H1037&lt;$BJ$12,"Up","Down"),IF(H1037&lt;$BK$12,"Down","Up"))</f>
        <v>Down</v>
      </c>
      <c r="P1037" s="17">
        <f>IF(O1037="Up",INDEX($AP$5:$AP$1005,MATCH(I1037,$AI$5:$AI$1005,0),1),INDEX($AQ$5:$AQ$1005,MATCH(J1037,$AI$5:$AI$1005,0),1))</f>
        <v>0.99164133886404981</v>
      </c>
      <c r="Q1037" s="19">
        <f>T1036</f>
        <v>78488.490506959584</v>
      </c>
      <c r="R1037" s="19">
        <f>INDEX(model!$S$5:$S$35,MATCH(G1037,model!$Q$5:$Q$35,0),1)*model!$O$5</f>
        <v>0</v>
      </c>
      <c r="S1037" s="19">
        <f>IF(RIGHT(B1037,1)="C",T1036*INDEX(model!$T$5:$T$35,MATCH(G1037,model!$Q$5:$Q$35,0),1),0)</f>
        <v>0</v>
      </c>
      <c r="T1037" s="19">
        <f>(Q1037+R1037-S1037)*M1037</f>
        <v>78647.343611521224</v>
      </c>
      <c r="U1037" s="19">
        <f>X1036</f>
        <v>206778.23884649694</v>
      </c>
      <c r="V1037" s="19">
        <f>INDEX(model!$S$5:$S$35,MATCH(G1037,model!$Q$5:$Q$35,0),1)*model!$O$6</f>
        <v>0</v>
      </c>
      <c r="W1037" s="19">
        <f>IF(RIGHT(B1037,1)="C",X1036*INDEX(model!$T$5:$T$35,MATCH(G1037,model!$Q$5:$Q$35,0),1),0)</f>
        <v>0</v>
      </c>
      <c r="X1037" s="19">
        <f>(U1037+V1037-W1037)*P1037</f>
        <v>205049.84961769049</v>
      </c>
      <c r="Y1037" s="19"/>
      <c r="Z1037" s="36" t="str">
        <f>K1037&amp;L1037</f>
        <v>DownUp</v>
      </c>
      <c r="AA1037" s="36" t="str">
        <f>N1037&amp;O1037</f>
        <v>UpDown</v>
      </c>
      <c r="AB1037" s="19"/>
      <c r="AC1037" s="19"/>
      <c r="AD1037" s="19"/>
      <c r="AE1037" s="19"/>
      <c r="AU1037" s="4" t="str">
        <f>IF(AZ1037=AZ1038,IF(AZ1037&gt;AZ1036,AZ1037&amp;"_O",""),AZ1037&amp;"_C")</f>
        <v/>
      </c>
      <c r="AV1037" s="7" t="str">
        <f>IF(RIGHT(AU1037,1)="C",AX1037/INDEX($AX$5:$AX$2729,MATCH(AZ1037&amp;"_O",$AU$5:$AU$2729,0),1),"")</f>
        <v/>
      </c>
      <c r="AW1037" s="38">
        <v>32794</v>
      </c>
      <c r="AX1037" s="37">
        <v>333.65</v>
      </c>
      <c r="AY1037" s="7">
        <f>AX1037/AX1036</f>
        <v>0.92995707676013162</v>
      </c>
      <c r="AZ1037" s="4">
        <f>YEAR(AW1037)</f>
        <v>1989</v>
      </c>
      <c r="BA1037" s="2" t="s">
        <v>6</v>
      </c>
      <c r="BB1037" s="12" t="str">
        <f>INDEX($CD$5:$CD$10,MATCH(BA1037,$CC$5:$CC$10,0),1)</f>
        <v/>
      </c>
      <c r="BC1037" s="12" t="str">
        <f>IF(AND(BB1037="Y",AY1037&gt;1),"Y","")</f>
        <v/>
      </c>
      <c r="BD1037" s="12" t="str">
        <f>IF(AND(BB1037="Y",AY1037&lt;1),"Y","")</f>
        <v/>
      </c>
      <c r="BE1037" s="12" t="str">
        <f>IF(AY1037&gt;1,IF(AY1036&gt;1,"Y",""),"")</f>
        <v/>
      </c>
      <c r="BF1037" s="12" t="str">
        <f>IF(AY1037&lt;1,IF(AY1036&lt;1,"Y",""),"")</f>
        <v/>
      </c>
      <c r="BG1037" s="2"/>
      <c r="BH1037" s="2"/>
      <c r="BI1037" s="2"/>
      <c r="BJ1037" s="2"/>
      <c r="BK1037" s="2"/>
      <c r="BL1037" s="2"/>
      <c r="BM1037" s="4" t="str">
        <f>IF(BR1037=BR1038,IF(BR1037&gt;BR1036,BR1037&amp;"_O",""),BR1037&amp;"_C")</f>
        <v/>
      </c>
      <c r="BN1037" s="7" t="str">
        <f>IF(RIGHT(BM1037,1)="C",BP1037/INDEX($BP$5:$BP$2729,MATCH(BR1037&amp;"_O",$BM$5:$BM$2729,0),1),"")</f>
        <v/>
      </c>
      <c r="BO1037" s="38">
        <v>33193</v>
      </c>
      <c r="BP1037" s="3">
        <v>350.9</v>
      </c>
      <c r="BQ1037" s="7">
        <f>BP1037/BP1036</f>
        <v>1.0260233918128654</v>
      </c>
      <c r="BR1037" s="4">
        <f>YEAR(BO1037)</f>
        <v>1990</v>
      </c>
      <c r="BS1037" s="2" t="s">
        <v>7</v>
      </c>
      <c r="BT1037" s="12" t="str">
        <f>INDEX($CD$5:$CD$10,MATCH(BS1037,$CC$5:$CC$10,0),1)</f>
        <v>Y</v>
      </c>
      <c r="BU1037" s="12" t="str">
        <f>IF(AND(BT1037="Y",BQ1037&gt;1),"Y","")</f>
        <v>Y</v>
      </c>
      <c r="BV1037" s="12" t="str">
        <f>IF(AND(BT1037="Y",BQ1037&lt;1),"Y","")</f>
        <v/>
      </c>
      <c r="BW1037" s="12" t="str">
        <f>IF(BQ1037&gt;1,IF(BQ1036&gt;1,"Y",""),"")</f>
        <v>Y</v>
      </c>
      <c r="BX1037" s="12" t="str">
        <f>IF(BQ1037&lt;1,IF(BQ1036&lt;1,"Y",""),"")</f>
        <v/>
      </c>
      <c r="BY1037" s="2"/>
      <c r="BZ1037" s="2"/>
      <c r="CA1037" s="2"/>
    </row>
    <row r="1038" spans="2:79">
      <c r="B1038" s="4" t="str">
        <f>IF(G1038=G1039,IF(G1038&gt;G1037,G1038&amp;"_O",""),G1038&amp;"_C")</f>
        <v/>
      </c>
      <c r="C1038" s="14">
        <f ca="1">RANDBETWEEN(0,1000)/1000</f>
        <v>0.25600000000000001</v>
      </c>
      <c r="D1038" s="16">
        <f>D1037+1</f>
        <v>1034</v>
      </c>
      <c r="E1038" s="10">
        <f>ROUNDDOWN(D1038/52,0)+1</f>
        <v>20</v>
      </c>
      <c r="F1038" s="15">
        <f>F1037+7</f>
        <v>51858</v>
      </c>
      <c r="G1038" s="4">
        <f>YEAR(F1038)</f>
        <v>2041</v>
      </c>
      <c r="H1038" s="33">
        <v>0.09</v>
      </c>
      <c r="I1038" s="33">
        <v>0.37</v>
      </c>
      <c r="J1038" s="33">
        <v>0.13500000000000001</v>
      </c>
      <c r="K1038" s="16" t="str">
        <f>IF(M1037&gt;1,"Up","Down")</f>
        <v>Up</v>
      </c>
      <c r="L1038" s="16" t="str">
        <f>IF(K1038="Up",IF(H1038&lt;$BJ$7,"Up","Down"),IF(H1038&lt;$BK$7,"Down","Up"))</f>
        <v>Up</v>
      </c>
      <c r="M1038" s="17">
        <f>IF(L1038="Up",INDEX($AK$5:$AK$1005,MATCH(I1038,$AI$5:$AI$1005,0),1),INDEX($AL$5:$AL$1005,MATCH(J1038,$AI$5:$AI$1005,0),1))</f>
        <v>1.0087562041217897</v>
      </c>
      <c r="N1038" s="16" t="str">
        <f>IF(P1037&gt;1,"Up","Down")</f>
        <v>Down</v>
      </c>
      <c r="O1038" s="16" t="str">
        <f>IF(N1038="Up",IF(H1038&lt;$BJ$12,"Up","Down"),IF(H1038&lt;$BK$12,"Down","Up"))</f>
        <v>Down</v>
      </c>
      <c r="P1038" s="17">
        <f>IF(O1038="Up",INDEX($AP$5:$AP$1005,MATCH(I1038,$AI$5:$AI$1005,0),1),INDEX($AQ$5:$AQ$1005,MATCH(J1038,$AI$5:$AI$1005,0),1))</f>
        <v>0.95558788861307986</v>
      </c>
      <c r="Q1038" s="19">
        <f>T1037</f>
        <v>78647.343611521224</v>
      </c>
      <c r="R1038" s="19">
        <f>INDEX(model!$S$5:$S$35,MATCH(G1038,model!$Q$5:$Q$35,0),1)*model!$O$5</f>
        <v>0</v>
      </c>
      <c r="S1038" s="19">
        <f>IF(RIGHT(B1038,1)="C",T1037*INDEX(model!$T$5:$T$35,MATCH(G1038,model!$Q$5:$Q$35,0),1),0)</f>
        <v>0</v>
      </c>
      <c r="T1038" s="19">
        <f>(Q1038+R1038-S1038)*M1038</f>
        <v>79335.995805820232</v>
      </c>
      <c r="U1038" s="19">
        <f>X1037</f>
        <v>205049.84961769049</v>
      </c>
      <c r="V1038" s="19">
        <f>INDEX(model!$S$5:$S$35,MATCH(G1038,model!$Q$5:$Q$35,0),1)*model!$O$6</f>
        <v>0</v>
      </c>
      <c r="W1038" s="19">
        <f>IF(RIGHT(B1038,1)="C",X1037*INDEX(model!$T$5:$T$35,MATCH(G1038,model!$Q$5:$Q$35,0),1),0)</f>
        <v>0</v>
      </c>
      <c r="X1038" s="19">
        <f>(U1038+V1038-W1038)*P1038</f>
        <v>195943.1528565984</v>
      </c>
      <c r="Y1038" s="19"/>
      <c r="Z1038" s="36" t="str">
        <f>K1038&amp;L1038</f>
        <v>UpUp</v>
      </c>
      <c r="AA1038" s="36" t="str">
        <f>N1038&amp;O1038</f>
        <v>DownDown</v>
      </c>
      <c r="AB1038" s="19"/>
      <c r="AC1038" s="19"/>
      <c r="AD1038" s="19"/>
      <c r="AE1038" s="19"/>
      <c r="AU1038" s="4" t="str">
        <f>IF(AZ1038=AZ1039,IF(AZ1038&gt;AZ1037,AZ1038&amp;"_O",""),AZ1038&amp;"_C")</f>
        <v/>
      </c>
      <c r="AV1038" s="7" t="str">
        <f>IF(RIGHT(AU1038,1)="C",AX1038/INDEX($AX$5:$AX$2729,MATCH(AZ1038&amp;"_O",$AU$5:$AU$2729,0),1),"")</f>
        <v/>
      </c>
      <c r="AW1038" s="38">
        <v>32801</v>
      </c>
      <c r="AX1038" s="37">
        <v>347.16</v>
      </c>
      <c r="AY1038" s="7">
        <f>AX1038/AX1037</f>
        <v>1.0404915330436086</v>
      </c>
      <c r="AZ1038" s="4">
        <f>YEAR(AW1038)</f>
        <v>1989</v>
      </c>
      <c r="BA1038" s="2" t="s">
        <v>6</v>
      </c>
      <c r="BB1038" s="12" t="str">
        <f>INDEX($CD$5:$CD$10,MATCH(BA1038,$CC$5:$CC$10,0),1)</f>
        <v/>
      </c>
      <c r="BC1038" s="12" t="str">
        <f>IF(AND(BB1038="Y",AY1038&gt;1),"Y","")</f>
        <v/>
      </c>
      <c r="BD1038" s="12" t="str">
        <f>IF(AND(BB1038="Y",AY1038&lt;1),"Y","")</f>
        <v/>
      </c>
      <c r="BE1038" s="12" t="str">
        <f>IF(AY1038&gt;1,IF(AY1037&gt;1,"Y",""),"")</f>
        <v/>
      </c>
      <c r="BF1038" s="12" t="str">
        <f>IF(AY1038&lt;1,IF(AY1037&lt;1,"Y",""),"")</f>
        <v/>
      </c>
      <c r="BG1038" s="2"/>
      <c r="BH1038" s="2"/>
      <c r="BI1038" s="2"/>
      <c r="BJ1038" s="2"/>
      <c r="BK1038" s="2"/>
      <c r="BL1038" s="2"/>
      <c r="BM1038" s="4" t="str">
        <f>IF(BR1038=BR1039,IF(BR1038&gt;BR1037,BR1038&amp;"_O",""),BR1038&amp;"_C")</f>
        <v/>
      </c>
      <c r="BN1038" s="7" t="str">
        <f>IF(RIGHT(BM1038,1)="C",BP1038/INDEX($BP$5:$BP$2729,MATCH(BR1038&amp;"_O",$BM$5:$BM$2729,0),1),"")</f>
        <v/>
      </c>
      <c r="BO1038" s="38">
        <v>33200</v>
      </c>
      <c r="BP1038" s="3">
        <v>349</v>
      </c>
      <c r="BQ1038" s="7">
        <f>BP1038/BP1037</f>
        <v>0.99458535195212316</v>
      </c>
      <c r="BR1038" s="4">
        <f>YEAR(BO1038)</f>
        <v>1990</v>
      </c>
      <c r="BS1038" s="2" t="s">
        <v>7</v>
      </c>
      <c r="BT1038" s="12" t="str">
        <f>INDEX($CD$5:$CD$10,MATCH(BS1038,$CC$5:$CC$10,0),1)</f>
        <v>Y</v>
      </c>
      <c r="BU1038" s="12" t="str">
        <f>IF(AND(BT1038="Y",BQ1038&gt;1),"Y","")</f>
        <v/>
      </c>
      <c r="BV1038" s="12" t="str">
        <f>IF(AND(BT1038="Y",BQ1038&lt;1),"Y","")</f>
        <v>Y</v>
      </c>
      <c r="BW1038" s="12" t="str">
        <f>IF(BQ1038&gt;1,IF(BQ1037&gt;1,"Y",""),"")</f>
        <v/>
      </c>
      <c r="BX1038" s="12" t="str">
        <f>IF(BQ1038&lt;1,IF(BQ1037&lt;1,"Y",""),"")</f>
        <v/>
      </c>
      <c r="BY1038" s="2"/>
      <c r="BZ1038" s="2"/>
      <c r="CA1038" s="2"/>
    </row>
    <row r="1039" spans="2:79">
      <c r="B1039" s="4" t="str">
        <f>IF(G1039=G1040,IF(G1039&gt;G1038,G1039&amp;"_O",""),G1039&amp;"_C")</f>
        <v>2041_C</v>
      </c>
      <c r="C1039" s="14">
        <f ca="1">RANDBETWEEN(0,1000)/1000</f>
        <v>0.36399999999999999</v>
      </c>
      <c r="D1039" s="16">
        <f>D1038+1</f>
        <v>1035</v>
      </c>
      <c r="E1039" s="10">
        <f>ROUNDDOWN(D1039/52,0)+1</f>
        <v>20</v>
      </c>
      <c r="F1039" s="15">
        <f>F1038+7</f>
        <v>51865</v>
      </c>
      <c r="G1039" s="4">
        <f>YEAR(F1039)</f>
        <v>2041</v>
      </c>
      <c r="H1039" s="33">
        <v>0.69599999999999995</v>
      </c>
      <c r="I1039" s="33">
        <v>0.99299999999999999</v>
      </c>
      <c r="J1039" s="33">
        <v>0.39400000000000002</v>
      </c>
      <c r="K1039" s="16" t="str">
        <f>IF(M1038&gt;1,"Up","Down")</f>
        <v>Up</v>
      </c>
      <c r="L1039" s="16" t="str">
        <f>IF(K1039="Up",IF(H1039&lt;$BJ$7,"Up","Down"),IF(H1039&lt;$BK$7,"Down","Up"))</f>
        <v>Down</v>
      </c>
      <c r="M1039" s="17">
        <f>IF(L1039="Up",INDEX($AK$5:$AK$1005,MATCH(I1039,$AI$5:$AI$1005,0),1),INDEX($AL$5:$AL$1005,MATCH(J1039,$AI$5:$AI$1005,0),1))</f>
        <v>0.98366497896178218</v>
      </c>
      <c r="N1039" s="16" t="str">
        <f>IF(P1038&gt;1,"Up","Down")</f>
        <v>Down</v>
      </c>
      <c r="O1039" s="16" t="str">
        <f>IF(N1039="Up",IF(H1039&lt;$BJ$12,"Up","Down"),IF(H1039&lt;$BK$12,"Down","Up"))</f>
        <v>Up</v>
      </c>
      <c r="P1039" s="17">
        <f>IF(O1039="Up",INDEX($AP$5:$AP$1005,MATCH(I1039,$AI$5:$AI$1005,0),1),INDEX($AQ$5:$AQ$1005,MATCH(J1039,$AI$5:$AI$1005,0),1))</f>
        <v>1.0554235434480017</v>
      </c>
      <c r="Q1039" s="19">
        <f>T1038</f>
        <v>79335.995805820232</v>
      </c>
      <c r="R1039" s="19">
        <f>INDEX(model!$S$5:$S$35,MATCH(G1039,model!$Q$5:$Q$35,0),1)*model!$O$5</f>
        <v>0</v>
      </c>
      <c r="S1039" s="19">
        <f>IF(RIGHT(B1039,1)="C",T1038*INDEX(model!$T$5:$T$35,MATCH(G1039,model!$Q$5:$Q$35,0),1),0)</f>
        <v>7933.5995805820239</v>
      </c>
      <c r="T1039" s="19">
        <f>(Q1039+R1039-S1039)*M1039</f>
        <v>70236.036580719767</v>
      </c>
      <c r="U1039" s="19">
        <f>X1038</f>
        <v>195943.1528565984</v>
      </c>
      <c r="V1039" s="19">
        <f>INDEX(model!$S$5:$S$35,MATCH(G1039,model!$Q$5:$Q$35,0),1)*model!$O$6</f>
        <v>0</v>
      </c>
      <c r="W1039" s="19">
        <f>IF(RIGHT(B1039,1)="C",X1038*INDEX(model!$T$5:$T$35,MATCH(G1039,model!$Q$5:$Q$35,0),1),0)</f>
        <v>19594.315285659843</v>
      </c>
      <c r="X1039" s="19">
        <f>(U1039+V1039-W1039)*P1039</f>
        <v>186122.71503205609</v>
      </c>
      <c r="Y1039" s="19"/>
      <c r="Z1039" s="36" t="str">
        <f>K1039&amp;L1039</f>
        <v>UpDown</v>
      </c>
      <c r="AA1039" s="36" t="str">
        <f>N1039&amp;O1039</f>
        <v>DownUp</v>
      </c>
      <c r="AB1039" s="19"/>
      <c r="AC1039" s="19"/>
      <c r="AD1039" s="19"/>
      <c r="AE1039" s="19"/>
      <c r="AU1039" s="4" t="str">
        <f>IF(AZ1039=AZ1040,IF(AZ1039&gt;AZ1038,AZ1039&amp;"_O",""),AZ1039&amp;"_C")</f>
        <v/>
      </c>
      <c r="AV1039" s="7" t="str">
        <f>IF(RIGHT(AU1039,1)="C",AX1039/INDEX($AX$5:$AX$2729,MATCH(AZ1039&amp;"_O",$AU$5:$AU$2729,0),1),"")</f>
        <v/>
      </c>
      <c r="AW1039" s="38">
        <v>32808</v>
      </c>
      <c r="AX1039" s="37">
        <v>335.06</v>
      </c>
      <c r="AY1039" s="7">
        <f>AX1039/AX1038</f>
        <v>0.96514575411913806</v>
      </c>
      <c r="AZ1039" s="4">
        <f>YEAR(AW1039)</f>
        <v>1989</v>
      </c>
      <c r="BA1039" s="2" t="s">
        <v>6</v>
      </c>
      <c r="BB1039" s="12" t="str">
        <f>INDEX($CD$5:$CD$10,MATCH(BA1039,$CC$5:$CC$10,0),1)</f>
        <v/>
      </c>
      <c r="BC1039" s="12" t="str">
        <f>IF(AND(BB1039="Y",AY1039&gt;1),"Y","")</f>
        <v/>
      </c>
      <c r="BD1039" s="12" t="str">
        <f>IF(AND(BB1039="Y",AY1039&lt;1),"Y","")</f>
        <v/>
      </c>
      <c r="BE1039" s="12" t="str">
        <f>IF(AY1039&gt;1,IF(AY1038&gt;1,"Y",""),"")</f>
        <v/>
      </c>
      <c r="BF1039" s="12" t="str">
        <f>IF(AY1039&lt;1,IF(AY1038&lt;1,"Y",""),"")</f>
        <v/>
      </c>
      <c r="BG1039" s="2"/>
      <c r="BH1039" s="2"/>
      <c r="BI1039" s="2"/>
      <c r="BJ1039" s="2"/>
      <c r="BK1039" s="2"/>
      <c r="BL1039" s="2"/>
      <c r="BM1039" s="4" t="str">
        <f>IF(BR1039=BR1040,IF(BR1039&gt;BR1038,BR1039&amp;"_O",""),BR1039&amp;"_C")</f>
        <v/>
      </c>
      <c r="BN1039" s="7" t="str">
        <f>IF(RIGHT(BM1039,1)="C",BP1039/INDEX($BP$5:$BP$2729,MATCH(BR1039&amp;"_O",$BM$5:$BM$2729,0),1),"")</f>
        <v/>
      </c>
      <c r="BO1039" s="38">
        <v>33207</v>
      </c>
      <c r="BP1039" s="3">
        <v>359.1</v>
      </c>
      <c r="BQ1039" s="7">
        <f>BP1039/BP1038</f>
        <v>1.0289398280802293</v>
      </c>
      <c r="BR1039" s="4">
        <f>YEAR(BO1039)</f>
        <v>1990</v>
      </c>
      <c r="BS1039" s="2" t="s">
        <v>7</v>
      </c>
      <c r="BT1039" s="12" t="str">
        <f>INDEX($CD$5:$CD$10,MATCH(BS1039,$CC$5:$CC$10,0),1)</f>
        <v>Y</v>
      </c>
      <c r="BU1039" s="12" t="str">
        <f>IF(AND(BT1039="Y",BQ1039&gt;1),"Y","")</f>
        <v>Y</v>
      </c>
      <c r="BV1039" s="12" t="str">
        <f>IF(AND(BT1039="Y",BQ1039&lt;1),"Y","")</f>
        <v/>
      </c>
      <c r="BW1039" s="12" t="str">
        <f>IF(BQ1039&gt;1,IF(BQ1038&gt;1,"Y",""),"")</f>
        <v/>
      </c>
      <c r="BX1039" s="12" t="str">
        <f>IF(BQ1039&lt;1,IF(BQ1038&lt;1,"Y",""),"")</f>
        <v/>
      </c>
      <c r="BY1039" s="2"/>
      <c r="BZ1039" s="2"/>
      <c r="CA1039" s="2"/>
    </row>
    <row r="1040" spans="2:79">
      <c r="B1040" s="4" t="str">
        <f>IF(G1040=G1041,IF(G1040&gt;G1039,G1040&amp;"_O",""),G1040&amp;"_C")</f>
        <v>2042_O</v>
      </c>
      <c r="C1040" s="14">
        <f ca="1">RANDBETWEEN(0,1000)/1000</f>
        <v>7.9000000000000001E-2</v>
      </c>
      <c r="D1040" s="16">
        <f>D1039+1</f>
        <v>1036</v>
      </c>
      <c r="E1040" s="10">
        <f>ROUNDDOWN(D1040/52,0)+1</f>
        <v>20</v>
      </c>
      <c r="F1040" s="15">
        <f>F1039+7</f>
        <v>51872</v>
      </c>
      <c r="G1040" s="4">
        <f>YEAR(F1040)</f>
        <v>2042</v>
      </c>
      <c r="H1040" s="33">
        <v>0.152</v>
      </c>
      <c r="I1040" s="33">
        <v>0.496</v>
      </c>
      <c r="J1040" s="33">
        <v>0.34699999999999998</v>
      </c>
      <c r="K1040" s="16" t="str">
        <f>IF(M1039&gt;1,"Up","Down")</f>
        <v>Down</v>
      </c>
      <c r="L1040" s="16" t="str">
        <f>IF(K1040="Up",IF(H1040&lt;$BJ$7,"Up","Down"),IF(H1040&lt;$BK$7,"Down","Up"))</f>
        <v>Down</v>
      </c>
      <c r="M1040" s="17">
        <f>IF(L1040="Up",INDEX($AK$5:$AK$1005,MATCH(I1040,$AI$5:$AI$1005,0),1),INDEX($AL$5:$AL$1005,MATCH(J1040,$AI$5:$AI$1005,0),1))</f>
        <v>0.9818205642359461</v>
      </c>
      <c r="N1040" s="16" t="str">
        <f>IF(P1039&gt;1,"Up","Down")</f>
        <v>Up</v>
      </c>
      <c r="O1040" s="16" t="str">
        <f>IF(N1040="Up",IF(H1040&lt;$BJ$12,"Up","Down"),IF(H1040&lt;$BK$12,"Down","Up"))</f>
        <v>Up</v>
      </c>
      <c r="P1040" s="17">
        <f>IF(O1040="Up",INDEX($AP$5:$AP$1005,MATCH(I1040,$AI$5:$AI$1005,0),1),INDEX($AQ$5:$AQ$1005,MATCH(J1040,$AI$5:$AI$1005,0),1))</f>
        <v>1.0170428279361967</v>
      </c>
      <c r="Q1040" s="19">
        <f>T1039</f>
        <v>70236.036580719767</v>
      </c>
      <c r="R1040" s="19">
        <f>INDEX(model!$S$5:$S$35,MATCH(G1040,model!$Q$5:$Q$35,0),1)*model!$O$5</f>
        <v>0</v>
      </c>
      <c r="S1040" s="19">
        <f>IF(RIGHT(B1040,1)="C",T1039*INDEX(model!$T$5:$T$35,MATCH(G1040,model!$Q$5:$Q$35,0),1),0)</f>
        <v>0</v>
      </c>
      <c r="T1040" s="19">
        <f>(Q1040+R1040-S1040)*M1040</f>
        <v>68959.185065378828</v>
      </c>
      <c r="U1040" s="19">
        <f>X1039</f>
        <v>186122.71503205609</v>
      </c>
      <c r="V1040" s="19">
        <f>INDEX(model!$S$5:$S$35,MATCH(G1040,model!$Q$5:$Q$35,0),1)*model!$O$6</f>
        <v>0</v>
      </c>
      <c r="W1040" s="19">
        <f>IF(RIGHT(B1040,1)="C",X1039*INDEX(model!$T$5:$T$35,MATCH(G1040,model!$Q$5:$Q$35,0),1),0)</f>
        <v>0</v>
      </c>
      <c r="X1040" s="19">
        <f>(U1040+V1040-W1040)*P1040</f>
        <v>189294.77243936519</v>
      </c>
      <c r="Y1040" s="19"/>
      <c r="Z1040" s="36" t="str">
        <f>K1040&amp;L1040</f>
        <v>DownDown</v>
      </c>
      <c r="AA1040" s="36" t="str">
        <f>N1040&amp;O1040</f>
        <v>UpUp</v>
      </c>
      <c r="AB1040" s="19"/>
      <c r="AC1040" s="19"/>
      <c r="AD1040" s="19"/>
      <c r="AE1040" s="19"/>
      <c r="AU1040" s="4" t="str">
        <f>IF(AZ1040=AZ1041,IF(AZ1040&gt;AZ1039,AZ1040&amp;"_O",""),AZ1040&amp;"_C")</f>
        <v/>
      </c>
      <c r="AV1040" s="7" t="str">
        <f>IF(RIGHT(AU1040,1)="C",AX1040/INDEX($AX$5:$AX$2729,MATCH(AZ1040&amp;"_O",$AU$5:$AU$2729,0),1),"")</f>
        <v/>
      </c>
      <c r="AW1040" s="38">
        <v>32815</v>
      </c>
      <c r="AX1040" s="37">
        <v>337.62</v>
      </c>
      <c r="AY1040" s="7">
        <f>AX1040/AX1039</f>
        <v>1.0076404226108757</v>
      </c>
      <c r="AZ1040" s="4">
        <f>YEAR(AW1040)</f>
        <v>1989</v>
      </c>
      <c r="BA1040" s="2" t="s">
        <v>6</v>
      </c>
      <c r="BB1040" s="12" t="str">
        <f>INDEX($CD$5:$CD$10,MATCH(BA1040,$CC$5:$CC$10,0),1)</f>
        <v/>
      </c>
      <c r="BC1040" s="12" t="str">
        <f>IF(AND(BB1040="Y",AY1040&gt;1),"Y","")</f>
        <v/>
      </c>
      <c r="BD1040" s="12" t="str">
        <f>IF(AND(BB1040="Y",AY1040&lt;1),"Y","")</f>
        <v/>
      </c>
      <c r="BE1040" s="12" t="str">
        <f>IF(AY1040&gt;1,IF(AY1039&gt;1,"Y",""),"")</f>
        <v/>
      </c>
      <c r="BF1040" s="12" t="str">
        <f>IF(AY1040&lt;1,IF(AY1039&lt;1,"Y",""),"")</f>
        <v/>
      </c>
      <c r="BG1040" s="2"/>
      <c r="BH1040" s="2"/>
      <c r="BI1040" s="2"/>
      <c r="BJ1040" s="2"/>
      <c r="BK1040" s="2"/>
      <c r="BL1040" s="2"/>
      <c r="BM1040" s="4" t="str">
        <f>IF(BR1040=BR1041,IF(BR1040&gt;BR1039,BR1040&amp;"_O",""),BR1040&amp;"_C")</f>
        <v/>
      </c>
      <c r="BN1040" s="7" t="str">
        <f>IF(RIGHT(BM1040,1)="C",BP1040/INDEX($BP$5:$BP$2729,MATCH(BR1040&amp;"_O",$BM$5:$BM$2729,0),1),"")</f>
        <v/>
      </c>
      <c r="BO1040" s="38">
        <v>33214</v>
      </c>
      <c r="BP1040" s="3">
        <v>371.5</v>
      </c>
      <c r="BQ1040" s="7">
        <f>BP1040/BP1039</f>
        <v>1.0345307713728766</v>
      </c>
      <c r="BR1040" s="4">
        <f>YEAR(BO1040)</f>
        <v>1990</v>
      </c>
      <c r="BS1040" s="2" t="s">
        <v>7</v>
      </c>
      <c r="BT1040" s="12" t="str">
        <f>INDEX($CD$5:$CD$10,MATCH(BS1040,$CC$5:$CC$10,0),1)</f>
        <v>Y</v>
      </c>
      <c r="BU1040" s="12" t="str">
        <f>IF(AND(BT1040="Y",BQ1040&gt;1),"Y","")</f>
        <v>Y</v>
      </c>
      <c r="BV1040" s="12" t="str">
        <f>IF(AND(BT1040="Y",BQ1040&lt;1),"Y","")</f>
        <v/>
      </c>
      <c r="BW1040" s="12" t="str">
        <f>IF(BQ1040&gt;1,IF(BQ1039&gt;1,"Y",""),"")</f>
        <v>Y</v>
      </c>
      <c r="BX1040" s="12" t="str">
        <f>IF(BQ1040&lt;1,IF(BQ1039&lt;1,"Y",""),"")</f>
        <v/>
      </c>
      <c r="BY1040" s="2"/>
      <c r="BZ1040" s="2"/>
      <c r="CA1040" s="2"/>
    </row>
    <row r="1041" spans="2:79">
      <c r="B1041" s="4" t="str">
        <f>IF(G1041=G1042,IF(G1041&gt;G1040,G1041&amp;"_O",""),G1041&amp;"_C")</f>
        <v/>
      </c>
      <c r="C1041" s="14">
        <f ca="1">RANDBETWEEN(0,1000)/1000</f>
        <v>0.68700000000000006</v>
      </c>
      <c r="D1041" s="16">
        <f>D1040+1</f>
        <v>1037</v>
      </c>
      <c r="E1041" s="10">
        <f>ROUNDDOWN(D1041/52,0)+1</f>
        <v>20</v>
      </c>
      <c r="F1041" s="15">
        <f>F1040+7</f>
        <v>51879</v>
      </c>
      <c r="G1041" s="4">
        <f>YEAR(F1041)</f>
        <v>2042</v>
      </c>
      <c r="H1041" s="33">
        <v>0.65</v>
      </c>
      <c r="I1041" s="33">
        <v>0.78200000000000003</v>
      </c>
      <c r="J1041" s="33">
        <v>0.60399999999999998</v>
      </c>
      <c r="K1041" s="16" t="str">
        <f>IF(M1040&gt;1,"Up","Down")</f>
        <v>Down</v>
      </c>
      <c r="L1041" s="16" t="str">
        <f>IF(K1041="Up",IF(H1041&lt;$BJ$7,"Up","Down"),IF(H1041&lt;$BK$7,"Down","Up"))</f>
        <v>Up</v>
      </c>
      <c r="M1041" s="17">
        <f>IF(L1041="Up",INDEX($AK$5:$AK$1005,MATCH(I1041,$AI$5:$AI$1005,0),1),INDEX($AL$5:$AL$1005,MATCH(J1041,$AI$5:$AI$1005,0),1))</f>
        <v>1.0227687539056853</v>
      </c>
      <c r="N1041" s="16" t="str">
        <f>IF(P1040&gt;1,"Up","Down")</f>
        <v>Up</v>
      </c>
      <c r="O1041" s="16" t="str">
        <f>IF(N1041="Up",IF(H1041&lt;$BJ$12,"Up","Down"),IF(H1041&lt;$BK$12,"Down","Up"))</f>
        <v>Down</v>
      </c>
      <c r="P1041" s="17">
        <f>IF(O1041="Up",INDEX($AP$5:$AP$1005,MATCH(I1041,$AI$5:$AI$1005,0),1),INDEX($AQ$5:$AQ$1005,MATCH(J1041,$AI$5:$AI$1005,0),1))</f>
        <v>0.98922926677305423</v>
      </c>
      <c r="Q1041" s="19">
        <f>T1040</f>
        <v>68959.185065378828</v>
      </c>
      <c r="R1041" s="19">
        <f>INDEX(model!$S$5:$S$35,MATCH(G1041,model!$Q$5:$Q$35,0),1)*model!$O$5</f>
        <v>0</v>
      </c>
      <c r="S1041" s="19">
        <f>IF(RIGHT(B1041,1)="C",T1040*INDEX(model!$T$5:$T$35,MATCH(G1041,model!$Q$5:$Q$35,0),1),0)</f>
        <v>0</v>
      </c>
      <c r="T1041" s="19">
        <f>(Q1041+R1041-S1041)*M1041</f>
        <v>70529.299779669047</v>
      </c>
      <c r="U1041" s="19">
        <f>X1040</f>
        <v>189294.77243936519</v>
      </c>
      <c r="V1041" s="19">
        <f>INDEX(model!$S$5:$S$35,MATCH(G1041,model!$Q$5:$Q$35,0),1)*model!$O$6</f>
        <v>0</v>
      </c>
      <c r="W1041" s="19">
        <f>IF(RIGHT(B1041,1)="C",X1040*INDEX(model!$T$5:$T$35,MATCH(G1041,model!$Q$5:$Q$35,0),1),0)</f>
        <v>0</v>
      </c>
      <c r="X1041" s="19">
        <f>(U1041+V1041-W1041)*P1041</f>
        <v>187255.92894416538</v>
      </c>
      <c r="Y1041" s="19"/>
      <c r="Z1041" s="36" t="str">
        <f>K1041&amp;L1041</f>
        <v>DownUp</v>
      </c>
      <c r="AA1041" s="36" t="str">
        <f>N1041&amp;O1041</f>
        <v>UpDown</v>
      </c>
      <c r="AB1041" s="19"/>
      <c r="AC1041" s="19"/>
      <c r="AD1041" s="19"/>
      <c r="AE1041" s="19"/>
      <c r="AU1041" s="4" t="str">
        <f>IF(AZ1041=AZ1042,IF(AZ1041&gt;AZ1040,AZ1041&amp;"_O",""),AZ1041&amp;"_C")</f>
        <v/>
      </c>
      <c r="AV1041" s="7" t="str">
        <f>IF(RIGHT(AU1041,1)="C",AX1041/INDEX($AX$5:$AX$2729,MATCH(AZ1041&amp;"_O",$AU$5:$AU$2729,0),1),"")</f>
        <v/>
      </c>
      <c r="AW1041" s="38">
        <v>32822</v>
      </c>
      <c r="AX1041" s="37">
        <v>339.1</v>
      </c>
      <c r="AY1041" s="7">
        <f>AX1041/AX1040</f>
        <v>1.0043836265624075</v>
      </c>
      <c r="AZ1041" s="4">
        <f>YEAR(AW1041)</f>
        <v>1989</v>
      </c>
      <c r="BA1041" s="2" t="s">
        <v>6</v>
      </c>
      <c r="BB1041" s="12" t="str">
        <f>INDEX($CD$5:$CD$10,MATCH(BA1041,$CC$5:$CC$10,0),1)</f>
        <v/>
      </c>
      <c r="BC1041" s="12" t="str">
        <f>IF(AND(BB1041="Y",AY1041&gt;1),"Y","")</f>
        <v/>
      </c>
      <c r="BD1041" s="12" t="str">
        <f>IF(AND(BB1041="Y",AY1041&lt;1),"Y","")</f>
        <v/>
      </c>
      <c r="BE1041" s="12" t="str">
        <f>IF(AY1041&gt;1,IF(AY1040&gt;1,"Y",""),"")</f>
        <v>Y</v>
      </c>
      <c r="BF1041" s="12" t="str">
        <f>IF(AY1041&lt;1,IF(AY1040&lt;1,"Y",""),"")</f>
        <v/>
      </c>
      <c r="BG1041" s="2"/>
      <c r="BH1041" s="2"/>
      <c r="BI1041" s="2"/>
      <c r="BJ1041" s="2"/>
      <c r="BK1041" s="2"/>
      <c r="BL1041" s="2"/>
      <c r="BM1041" s="4" t="str">
        <f>IF(BR1041=BR1042,IF(BR1041&gt;BR1040,BR1041&amp;"_O",""),BR1041&amp;"_C")</f>
        <v/>
      </c>
      <c r="BN1041" s="7" t="str">
        <f>IF(RIGHT(BM1041,1)="C",BP1041/INDEX($BP$5:$BP$2729,MATCH(BR1041&amp;"_O",$BM$5:$BM$2729,0),1),"")</f>
        <v/>
      </c>
      <c r="BO1041" s="38">
        <v>33221</v>
      </c>
      <c r="BP1041" s="3">
        <v>368.8</v>
      </c>
      <c r="BQ1041" s="7">
        <f>BP1041/BP1040</f>
        <v>0.99273216689098254</v>
      </c>
      <c r="BR1041" s="4">
        <f>YEAR(BO1041)</f>
        <v>1990</v>
      </c>
      <c r="BS1041" s="2" t="s">
        <v>7</v>
      </c>
      <c r="BT1041" s="12" t="str">
        <f>INDEX($CD$5:$CD$10,MATCH(BS1041,$CC$5:$CC$10,0),1)</f>
        <v>Y</v>
      </c>
      <c r="BU1041" s="12" t="str">
        <f>IF(AND(BT1041="Y",BQ1041&gt;1),"Y","")</f>
        <v/>
      </c>
      <c r="BV1041" s="12" t="str">
        <f>IF(AND(BT1041="Y",BQ1041&lt;1),"Y","")</f>
        <v>Y</v>
      </c>
      <c r="BW1041" s="12" t="str">
        <f>IF(BQ1041&gt;1,IF(BQ1040&gt;1,"Y",""),"")</f>
        <v/>
      </c>
      <c r="BX1041" s="12" t="str">
        <f>IF(BQ1041&lt;1,IF(BQ1040&lt;1,"Y",""),"")</f>
        <v/>
      </c>
      <c r="BY1041" s="2"/>
      <c r="BZ1041" s="2"/>
      <c r="CA1041" s="2"/>
    </row>
    <row r="1042" spans="2:79">
      <c r="B1042" s="4" t="str">
        <f>IF(G1042=G1043,IF(G1042&gt;G1041,G1042&amp;"_O",""),G1042&amp;"_C")</f>
        <v/>
      </c>
      <c r="C1042" s="14">
        <f ca="1">RANDBETWEEN(0,1000)/1000</f>
        <v>0.85499999999999998</v>
      </c>
      <c r="D1042" s="16">
        <f>D1041+1</f>
        <v>1038</v>
      </c>
      <c r="E1042" s="10">
        <f>ROUNDDOWN(D1042/52,0)+1</f>
        <v>20</v>
      </c>
      <c r="F1042" s="15">
        <f>F1041+7</f>
        <v>51886</v>
      </c>
      <c r="G1042" s="4">
        <f>YEAR(F1042)</f>
        <v>2042</v>
      </c>
      <c r="H1042" s="33">
        <v>0.48799999999999999</v>
      </c>
      <c r="I1042" s="33">
        <v>0.25600000000000001</v>
      </c>
      <c r="J1042" s="33">
        <v>0.64400000000000002</v>
      </c>
      <c r="K1042" s="16" t="str">
        <f>IF(M1041&gt;1,"Up","Down")</f>
        <v>Up</v>
      </c>
      <c r="L1042" s="16" t="str">
        <f>IF(K1042="Up",IF(H1042&lt;$BJ$7,"Up","Down"),IF(H1042&lt;$BK$7,"Down","Up"))</f>
        <v>Up</v>
      </c>
      <c r="M1042" s="17">
        <f>IF(L1042="Up",INDEX($AK$5:$AK$1005,MATCH(I1042,$AI$5:$AI$1005,0),1),INDEX($AL$5:$AL$1005,MATCH(J1042,$AI$5:$AI$1005,0),1))</f>
        <v>1.0061788072711615</v>
      </c>
      <c r="N1042" s="16" t="str">
        <f>IF(P1041&gt;1,"Up","Down")</f>
        <v>Down</v>
      </c>
      <c r="O1042" s="16" t="str">
        <f>IF(N1042="Up",IF(H1042&lt;$BJ$12,"Up","Down"),IF(H1042&lt;$BK$12,"Down","Up"))</f>
        <v>Up</v>
      </c>
      <c r="P1042" s="17">
        <f>IF(O1042="Up",INDEX($AP$5:$AP$1005,MATCH(I1042,$AI$5:$AI$1005,0),1),INDEX($AQ$5:$AQ$1005,MATCH(J1042,$AI$5:$AI$1005,0),1))</f>
        <v>1.008406240224621</v>
      </c>
      <c r="Q1042" s="19">
        <f>T1041</f>
        <v>70529.299779669047</v>
      </c>
      <c r="R1042" s="19">
        <f>INDEX(model!$S$5:$S$35,MATCH(G1042,model!$Q$5:$Q$35,0),1)*model!$O$5</f>
        <v>0</v>
      </c>
      <c r="S1042" s="19">
        <f>IF(RIGHT(B1042,1)="C",T1041*INDEX(model!$T$5:$T$35,MATCH(G1042,model!$Q$5:$Q$35,0),1),0)</f>
        <v>0</v>
      </c>
      <c r="T1042" s="19">
        <f>(Q1042+R1042-S1042)*M1042</f>
        <v>70965.0867299776</v>
      </c>
      <c r="U1042" s="19">
        <f>X1041</f>
        <v>187255.92894416538</v>
      </c>
      <c r="V1042" s="19">
        <f>INDEX(model!$S$5:$S$35,MATCH(G1042,model!$Q$5:$Q$35,0),1)*model!$O$6</f>
        <v>0</v>
      </c>
      <c r="W1042" s="19">
        <f>IF(RIGHT(B1042,1)="C",X1041*INDEX(model!$T$5:$T$35,MATCH(G1042,model!$Q$5:$Q$35,0),1),0)</f>
        <v>0</v>
      </c>
      <c r="X1042" s="19">
        <f>(U1042+V1042-W1042)*P1042</f>
        <v>188830.04726635461</v>
      </c>
      <c r="Y1042" s="19"/>
      <c r="Z1042" s="36" t="str">
        <f>K1042&amp;L1042</f>
        <v>UpUp</v>
      </c>
      <c r="AA1042" s="36" t="str">
        <f>N1042&amp;O1042</f>
        <v>DownUp</v>
      </c>
      <c r="AB1042" s="19"/>
      <c r="AC1042" s="19"/>
      <c r="AD1042" s="19"/>
      <c r="AE1042" s="19"/>
      <c r="AU1042" s="4" t="str">
        <f>IF(AZ1042=AZ1043,IF(AZ1042&gt;AZ1041,AZ1042&amp;"_O",""),AZ1042&amp;"_C")</f>
        <v/>
      </c>
      <c r="AV1042" s="7" t="str">
        <f>IF(RIGHT(AU1042,1)="C",AX1042/INDEX($AX$5:$AX$2729,MATCH(AZ1042&amp;"_O",$AU$5:$AU$2729,0),1),"")</f>
        <v/>
      </c>
      <c r="AW1042" s="38">
        <v>32829</v>
      </c>
      <c r="AX1042" s="37">
        <v>341.61</v>
      </c>
      <c r="AY1042" s="7">
        <f>AX1042/AX1041</f>
        <v>1.0074019463285167</v>
      </c>
      <c r="AZ1042" s="4">
        <f>YEAR(AW1042)</f>
        <v>1989</v>
      </c>
      <c r="BA1042" s="2" t="s">
        <v>6</v>
      </c>
      <c r="BB1042" s="12" t="str">
        <f>INDEX($CD$5:$CD$10,MATCH(BA1042,$CC$5:$CC$10,0),1)</f>
        <v/>
      </c>
      <c r="BC1042" s="12" t="str">
        <f>IF(AND(BB1042="Y",AY1042&gt;1),"Y","")</f>
        <v/>
      </c>
      <c r="BD1042" s="12" t="str">
        <f>IF(AND(BB1042="Y",AY1042&lt;1),"Y","")</f>
        <v/>
      </c>
      <c r="BE1042" s="12" t="str">
        <f>IF(AY1042&gt;1,IF(AY1041&gt;1,"Y",""),"")</f>
        <v>Y</v>
      </c>
      <c r="BF1042" s="12" t="str">
        <f>IF(AY1042&lt;1,IF(AY1041&lt;1,"Y",""),"")</f>
        <v/>
      </c>
      <c r="BG1042" s="2"/>
      <c r="BH1042" s="2"/>
      <c r="BI1042" s="2"/>
      <c r="BJ1042" s="2"/>
      <c r="BK1042" s="2"/>
      <c r="BL1042" s="2"/>
      <c r="BM1042" s="4" t="str">
        <f>IF(BR1042=BR1043,IF(BR1042&gt;BR1041,BR1042&amp;"_O",""),BR1042&amp;"_C")</f>
        <v/>
      </c>
      <c r="BN1042" s="7" t="str">
        <f>IF(RIGHT(BM1042,1)="C",BP1042/INDEX($BP$5:$BP$2729,MATCH(BR1042&amp;"_O",$BM$5:$BM$2729,0),1),"")</f>
        <v/>
      </c>
      <c r="BO1042" s="38">
        <v>33228</v>
      </c>
      <c r="BP1042" s="3">
        <v>373.6</v>
      </c>
      <c r="BQ1042" s="7">
        <f>BP1042/BP1041</f>
        <v>1.0130151843817787</v>
      </c>
      <c r="BR1042" s="4">
        <f>YEAR(BO1042)</f>
        <v>1990</v>
      </c>
      <c r="BS1042" s="2" t="s">
        <v>7</v>
      </c>
      <c r="BT1042" s="12" t="str">
        <f>INDEX($CD$5:$CD$10,MATCH(BS1042,$CC$5:$CC$10,0),1)</f>
        <v>Y</v>
      </c>
      <c r="BU1042" s="12" t="str">
        <f>IF(AND(BT1042="Y",BQ1042&gt;1),"Y","")</f>
        <v>Y</v>
      </c>
      <c r="BV1042" s="12" t="str">
        <f>IF(AND(BT1042="Y",BQ1042&lt;1),"Y","")</f>
        <v/>
      </c>
      <c r="BW1042" s="12" t="str">
        <f>IF(BQ1042&gt;1,IF(BQ1041&gt;1,"Y",""),"")</f>
        <v/>
      </c>
      <c r="BX1042" s="12" t="str">
        <f>IF(BQ1042&lt;1,IF(BQ1041&lt;1,"Y",""),"")</f>
        <v/>
      </c>
      <c r="BY1042" s="2"/>
      <c r="BZ1042" s="2"/>
      <c r="CA1042" s="2"/>
    </row>
    <row r="1043" spans="2:79">
      <c r="B1043" s="4" t="str">
        <f>IF(G1043=G1044,IF(G1043&gt;G1042,G1043&amp;"_O",""),G1043&amp;"_C")</f>
        <v/>
      </c>
      <c r="C1043" s="14">
        <f ca="1">RANDBETWEEN(0,1000)/1000</f>
        <v>0.84599999999999997</v>
      </c>
      <c r="D1043" s="16">
        <f>D1042+1</f>
        <v>1039</v>
      </c>
      <c r="E1043" s="10">
        <f>ROUNDDOWN(D1043/52,0)+1</f>
        <v>20</v>
      </c>
      <c r="F1043" s="15">
        <f>F1042+7</f>
        <v>51893</v>
      </c>
      <c r="G1043" s="4">
        <f>YEAR(F1043)</f>
        <v>2042</v>
      </c>
      <c r="H1043" s="33">
        <v>7.8E-2</v>
      </c>
      <c r="I1043" s="33">
        <v>0.68700000000000006</v>
      </c>
      <c r="J1043" s="33">
        <v>0.376</v>
      </c>
      <c r="K1043" s="16" t="str">
        <f>IF(M1042&gt;1,"Up","Down")</f>
        <v>Up</v>
      </c>
      <c r="L1043" s="16" t="str">
        <f>IF(K1043="Up",IF(H1043&lt;$BJ$7,"Up","Down"),IF(H1043&lt;$BK$7,"Down","Up"))</f>
        <v>Up</v>
      </c>
      <c r="M1043" s="17">
        <f>IF(L1043="Up",INDEX($AK$5:$AK$1005,MATCH(I1043,$AI$5:$AI$1005,0),1),INDEX($AL$5:$AL$1005,MATCH(J1043,$AI$5:$AI$1005,0),1))</f>
        <v>1.017999075237328</v>
      </c>
      <c r="N1043" s="16" t="str">
        <f>IF(P1042&gt;1,"Up","Down")</f>
        <v>Up</v>
      </c>
      <c r="O1043" s="16" t="str">
        <f>IF(N1043="Up",IF(H1043&lt;$BJ$12,"Up","Down"),IF(H1043&lt;$BK$12,"Down","Up"))</f>
        <v>Up</v>
      </c>
      <c r="P1043" s="17">
        <f>IF(O1043="Up",INDEX($AP$5:$AP$1005,MATCH(I1043,$AI$5:$AI$1005,0),1),INDEX($AQ$5:$AQ$1005,MATCH(J1043,$AI$5:$AI$1005,0),1))</f>
        <v>1.0256118518651853</v>
      </c>
      <c r="Q1043" s="19">
        <f>T1042</f>
        <v>70965.0867299776</v>
      </c>
      <c r="R1043" s="19">
        <f>INDEX(model!$S$5:$S$35,MATCH(G1043,model!$Q$5:$Q$35,0),1)*model!$O$5</f>
        <v>0</v>
      </c>
      <c r="S1043" s="19">
        <f>IF(RIGHT(B1043,1)="C",T1042*INDEX(model!$T$5:$T$35,MATCH(G1043,model!$Q$5:$Q$35,0),1),0)</f>
        <v>0</v>
      </c>
      <c r="T1043" s="19">
        <f>(Q1043+R1043-S1043)*M1043</f>
        <v>72242.392665253981</v>
      </c>
      <c r="U1043" s="19">
        <f>X1042</f>
        <v>188830.04726635461</v>
      </c>
      <c r="V1043" s="19">
        <f>INDEX(model!$S$5:$S$35,MATCH(G1043,model!$Q$5:$Q$35,0),1)*model!$O$6</f>
        <v>0</v>
      </c>
      <c r="W1043" s="19">
        <f>IF(RIGHT(B1043,1)="C",X1042*INDEX(model!$T$5:$T$35,MATCH(G1043,model!$Q$5:$Q$35,0),1),0)</f>
        <v>0</v>
      </c>
      <c r="X1043" s="19">
        <f>(U1043+V1043-W1043)*P1043</f>
        <v>193666.33446463643</v>
      </c>
      <c r="Y1043" s="19"/>
      <c r="Z1043" s="36" t="str">
        <f>K1043&amp;L1043</f>
        <v>UpUp</v>
      </c>
      <c r="AA1043" s="36" t="str">
        <f>N1043&amp;O1043</f>
        <v>UpUp</v>
      </c>
      <c r="AB1043" s="19"/>
      <c r="AC1043" s="19"/>
      <c r="AD1043" s="19"/>
      <c r="AE1043" s="19"/>
      <c r="AU1043" s="4" t="str">
        <f>IF(AZ1043=AZ1044,IF(AZ1043&gt;AZ1042,AZ1043&amp;"_O",""),AZ1043&amp;"_C")</f>
        <v/>
      </c>
      <c r="AV1043" s="7" t="str">
        <f>IF(RIGHT(AU1043,1)="C",AX1043/INDEX($AX$5:$AX$2729,MATCH(AZ1043&amp;"_O",$AU$5:$AU$2729,0),1),"")</f>
        <v/>
      </c>
      <c r="AW1043" s="38">
        <v>32836</v>
      </c>
      <c r="AX1043" s="37">
        <v>343.97</v>
      </c>
      <c r="AY1043" s="7">
        <f>AX1043/AX1042</f>
        <v>1.0069084628670122</v>
      </c>
      <c r="AZ1043" s="4">
        <f>YEAR(AW1043)</f>
        <v>1989</v>
      </c>
      <c r="BA1043" s="2" t="s">
        <v>6</v>
      </c>
      <c r="BB1043" s="12" t="str">
        <f>INDEX($CD$5:$CD$10,MATCH(BA1043,$CC$5:$CC$10,0),1)</f>
        <v/>
      </c>
      <c r="BC1043" s="12" t="str">
        <f>IF(AND(BB1043="Y",AY1043&gt;1),"Y","")</f>
        <v/>
      </c>
      <c r="BD1043" s="12" t="str">
        <f>IF(AND(BB1043="Y",AY1043&lt;1),"Y","")</f>
        <v/>
      </c>
      <c r="BE1043" s="12" t="str">
        <f>IF(AY1043&gt;1,IF(AY1042&gt;1,"Y",""),"")</f>
        <v>Y</v>
      </c>
      <c r="BF1043" s="12" t="str">
        <f>IF(AY1043&lt;1,IF(AY1042&lt;1,"Y",""),"")</f>
        <v/>
      </c>
      <c r="BG1043" s="2"/>
      <c r="BH1043" s="2"/>
      <c r="BI1043" s="2"/>
      <c r="BJ1043" s="2"/>
      <c r="BK1043" s="2"/>
      <c r="BL1043" s="2"/>
      <c r="BM1043" s="4" t="str">
        <f>IF(BR1043=BR1044,IF(BR1043&gt;BR1042,BR1043&amp;"_O",""),BR1043&amp;"_C")</f>
        <v>1990_C</v>
      </c>
      <c r="BN1043" s="7">
        <f>IF(RIGHT(BM1043,1)="C",BP1043/INDEX($BP$5:$BP$2729,MATCH(BR1043&amp;"_O",$BM$5:$BM$2729,0),1),"")</f>
        <v>0.810126582278481</v>
      </c>
      <c r="BO1043" s="38">
        <v>33235</v>
      </c>
      <c r="BP1043" s="3">
        <v>371.2</v>
      </c>
      <c r="BQ1043" s="7">
        <f>BP1043/BP1042</f>
        <v>0.99357601713062094</v>
      </c>
      <c r="BR1043" s="4">
        <f>YEAR(BO1043)</f>
        <v>1990</v>
      </c>
      <c r="BS1043" s="2" t="s">
        <v>7</v>
      </c>
      <c r="BT1043" s="12" t="str">
        <f>INDEX($CD$5:$CD$10,MATCH(BS1043,$CC$5:$CC$10,0),1)</f>
        <v>Y</v>
      </c>
      <c r="BU1043" s="12" t="str">
        <f>IF(AND(BT1043="Y",BQ1043&gt;1),"Y","")</f>
        <v/>
      </c>
      <c r="BV1043" s="12" t="str">
        <f>IF(AND(BT1043="Y",BQ1043&lt;1),"Y","")</f>
        <v>Y</v>
      </c>
      <c r="BW1043" s="12" t="str">
        <f>IF(BQ1043&gt;1,IF(BQ1042&gt;1,"Y",""),"")</f>
        <v/>
      </c>
      <c r="BX1043" s="12" t="str">
        <f>IF(BQ1043&lt;1,IF(BQ1042&lt;1,"Y",""),"")</f>
        <v/>
      </c>
      <c r="BY1043" s="2"/>
      <c r="BZ1043" s="2"/>
      <c r="CA1043" s="2"/>
    </row>
    <row r="1044" spans="2:79">
      <c r="B1044" s="4" t="str">
        <f>IF(G1044=G1045,IF(G1044&gt;G1043,G1044&amp;"_O",""),G1044&amp;"_C")</f>
        <v/>
      </c>
      <c r="C1044" s="14">
        <f ca="1">RANDBETWEEN(0,1000)/1000</f>
        <v>0.29199999999999998</v>
      </c>
      <c r="D1044" s="16">
        <f>D1043+1</f>
        <v>1040</v>
      </c>
      <c r="E1044" s="10">
        <f>ROUNDDOWN(D1044/52,0)+1</f>
        <v>21</v>
      </c>
      <c r="F1044" s="15">
        <f>F1043+7</f>
        <v>51900</v>
      </c>
      <c r="G1044" s="4">
        <f>YEAR(F1044)</f>
        <v>2042</v>
      </c>
      <c r="H1044" s="33">
        <v>0.254</v>
      </c>
      <c r="I1044" s="33">
        <v>0.80100000000000005</v>
      </c>
      <c r="J1044" s="33">
        <v>0.317</v>
      </c>
      <c r="K1044" s="16" t="str">
        <f>IF(M1043&gt;1,"Up","Down")</f>
        <v>Up</v>
      </c>
      <c r="L1044" s="16" t="str">
        <f>IF(K1044="Up",IF(H1044&lt;$BJ$7,"Up","Down"),IF(H1044&lt;$BK$7,"Down","Up"))</f>
        <v>Up</v>
      </c>
      <c r="M1044" s="17">
        <f>IF(L1044="Up",INDEX($AK$5:$AK$1005,MATCH(I1044,$AI$5:$AI$1005,0),1),INDEX($AL$5:$AL$1005,MATCH(J1044,$AI$5:$AI$1005,0),1))</f>
        <v>1.0242106304917999</v>
      </c>
      <c r="N1044" s="16" t="str">
        <f>IF(P1043&gt;1,"Up","Down")</f>
        <v>Up</v>
      </c>
      <c r="O1044" s="16" t="str">
        <f>IF(N1044="Up",IF(H1044&lt;$BJ$12,"Up","Down"),IF(H1044&lt;$BK$12,"Down","Up"))</f>
        <v>Up</v>
      </c>
      <c r="P1044" s="17">
        <f>IF(O1044="Up",INDEX($AP$5:$AP$1005,MATCH(I1044,$AI$5:$AI$1005,0),1),INDEX($AQ$5:$AQ$1005,MATCH(J1044,$AI$5:$AI$1005,0),1))</f>
        <v>1.0328329783870009</v>
      </c>
      <c r="Q1044" s="19">
        <f>T1043</f>
        <v>72242.392665253981</v>
      </c>
      <c r="R1044" s="19">
        <f>INDEX(model!$S$5:$S$35,MATCH(G1044,model!$Q$5:$Q$35,0),1)*model!$O$5</f>
        <v>0</v>
      </c>
      <c r="S1044" s="19">
        <f>IF(RIGHT(B1044,1)="C",T1043*INDEX(model!$T$5:$T$35,MATCH(G1044,model!$Q$5:$Q$35,0),1),0)</f>
        <v>0</v>
      </c>
      <c r="T1044" s="19">
        <f>(Q1044+R1044-S1044)*M1044</f>
        <v>73991.426539915963</v>
      </c>
      <c r="U1044" s="19">
        <f>X1043</f>
        <v>193666.33446463643</v>
      </c>
      <c r="V1044" s="19">
        <f>INDEX(model!$S$5:$S$35,MATCH(G1044,model!$Q$5:$Q$35,0),1)*model!$O$6</f>
        <v>0</v>
      </c>
      <c r="W1044" s="19">
        <f>IF(RIGHT(B1044,1)="C",X1043*INDEX(model!$T$5:$T$35,MATCH(G1044,model!$Q$5:$Q$35,0),1),0)</f>
        <v>0</v>
      </c>
      <c r="X1044" s="19">
        <f>(U1044+V1044-W1044)*P1044</f>
        <v>200024.97703840354</v>
      </c>
      <c r="Z1044" s="36" t="str">
        <f>K1044&amp;L1044</f>
        <v>UpUp</v>
      </c>
      <c r="AA1044" s="36" t="str">
        <f>N1044&amp;O1044</f>
        <v>UpUp</v>
      </c>
      <c r="AU1044" s="4" t="str">
        <f>IF(AZ1044=AZ1045,IF(AZ1044&gt;AZ1043,AZ1044&amp;"_O",""),AZ1044&amp;"_C")</f>
        <v/>
      </c>
      <c r="AV1044" s="7" t="str">
        <f>IF(RIGHT(AU1044,1)="C",AX1044/INDEX($AX$5:$AX$2729,MATCH(AZ1044&amp;"_O",$AU$5:$AU$2729,0),1),"")</f>
        <v/>
      </c>
      <c r="AW1044" s="38">
        <v>32843</v>
      </c>
      <c r="AX1044" s="37">
        <v>350.63</v>
      </c>
      <c r="AY1044" s="7">
        <f>AX1044/AX1043</f>
        <v>1.0193621536761925</v>
      </c>
      <c r="AZ1044" s="4">
        <f>YEAR(AW1044)</f>
        <v>1989</v>
      </c>
      <c r="BA1044" s="2" t="s">
        <v>6</v>
      </c>
      <c r="BB1044" s="12" t="str">
        <f>INDEX($CD$5:$CD$10,MATCH(BA1044,$CC$5:$CC$10,0),1)</f>
        <v/>
      </c>
      <c r="BC1044" s="12" t="str">
        <f>IF(AND(BB1044="Y",AY1044&gt;1),"Y","")</f>
        <v/>
      </c>
      <c r="BD1044" s="12" t="str">
        <f>IF(AND(BB1044="Y",AY1044&lt;1),"Y","")</f>
        <v/>
      </c>
      <c r="BE1044" s="12" t="str">
        <f>IF(AY1044&gt;1,IF(AY1043&gt;1,"Y",""),"")</f>
        <v>Y</v>
      </c>
      <c r="BF1044" s="12" t="str">
        <f>IF(AY1044&lt;1,IF(AY1043&lt;1,"Y",""),"")</f>
        <v/>
      </c>
      <c r="BG1044" s="2"/>
      <c r="BH1044" s="2"/>
      <c r="BI1044" s="2"/>
      <c r="BJ1044" s="2"/>
      <c r="BK1044" s="2"/>
      <c r="BL1044" s="2"/>
      <c r="BM1044" s="4" t="str">
        <f>IF(BR1044=BR1045,IF(BR1044&gt;BR1043,BR1044&amp;"_O",""),BR1044&amp;"_C")</f>
        <v>1991_O</v>
      </c>
      <c r="BN1044" s="7" t="str">
        <f>IF(RIGHT(BM1044,1)="C",BP1044/INDEX($BP$5:$BP$2729,MATCH(BR1044&amp;"_O",$BM$5:$BM$2729,0),1),"")</f>
        <v/>
      </c>
      <c r="BO1044" s="38">
        <v>33242</v>
      </c>
      <c r="BP1044" s="3">
        <v>367.2</v>
      </c>
      <c r="BQ1044" s="7">
        <f>BP1044/BP1043</f>
        <v>0.98922413793103448</v>
      </c>
      <c r="BR1044" s="4">
        <f>YEAR(BO1044)</f>
        <v>1991</v>
      </c>
      <c r="BS1044" s="2" t="s">
        <v>7</v>
      </c>
      <c r="BT1044" s="12" t="str">
        <f>INDEX($CD$5:$CD$10,MATCH(BS1044,$CC$5:$CC$10,0),1)</f>
        <v>Y</v>
      </c>
      <c r="BU1044" s="12" t="str">
        <f>IF(AND(BT1044="Y",BQ1044&gt;1),"Y","")</f>
        <v/>
      </c>
      <c r="BV1044" s="12" t="str">
        <f>IF(AND(BT1044="Y",BQ1044&lt;1),"Y","")</f>
        <v>Y</v>
      </c>
      <c r="BW1044" s="12" t="str">
        <f>IF(BQ1044&gt;1,IF(BQ1043&gt;1,"Y",""),"")</f>
        <v/>
      </c>
      <c r="BX1044" s="12" t="str">
        <f>IF(BQ1044&lt;1,IF(BQ1043&lt;1,"Y",""),"")</f>
        <v>Y</v>
      </c>
      <c r="BY1044" s="2"/>
      <c r="BZ1044" s="2"/>
      <c r="CA1044" s="2"/>
    </row>
    <row r="1045" spans="2:79">
      <c r="B1045" s="4" t="str">
        <f>IF(G1045=G1046,IF(G1045&gt;G1044,G1045&amp;"_O",""),G1045&amp;"_C")</f>
        <v/>
      </c>
      <c r="C1045" s="14">
        <f ca="1">RANDBETWEEN(0,1000)/1000</f>
        <v>0.77100000000000002</v>
      </c>
      <c r="D1045" s="16">
        <f>D1044+1</f>
        <v>1041</v>
      </c>
      <c r="E1045" s="10">
        <f>ROUNDDOWN(D1045/52,0)+1</f>
        <v>21</v>
      </c>
      <c r="F1045" s="15">
        <f>F1044+7</f>
        <v>51907</v>
      </c>
      <c r="G1045" s="4">
        <f>YEAR(F1045)</f>
        <v>2042</v>
      </c>
      <c r="H1045" s="33">
        <v>0.375</v>
      </c>
      <c r="I1045" s="33">
        <v>0.86899999999999999</v>
      </c>
      <c r="J1045" s="33">
        <v>0.20100000000000001</v>
      </c>
      <c r="K1045" s="16" t="str">
        <f>IF(M1044&gt;1,"Up","Down")</f>
        <v>Up</v>
      </c>
      <c r="L1045" s="16" t="str">
        <f>IF(K1045="Up",IF(H1045&lt;$BJ$7,"Up","Down"),IF(H1045&lt;$BK$7,"Down","Up"))</f>
        <v>Up</v>
      </c>
      <c r="M1045" s="17">
        <f>IF(L1045="Up",INDEX($AK$5:$AK$1005,MATCH(I1045,$AI$5:$AI$1005,0),1),INDEX($AL$5:$AL$1005,MATCH(J1045,$AI$5:$AI$1005,0),1))</f>
        <v>1.0301254601241641</v>
      </c>
      <c r="N1045" s="16" t="str">
        <f>IF(P1044&gt;1,"Up","Down")</f>
        <v>Up</v>
      </c>
      <c r="O1045" s="16" t="str">
        <f>IF(N1045="Up",IF(H1045&lt;$BJ$12,"Up","Down"),IF(H1045&lt;$BK$12,"Down","Up"))</f>
        <v>Up</v>
      </c>
      <c r="P1045" s="17">
        <f>IF(O1045="Up",INDEX($AP$5:$AP$1005,MATCH(I1045,$AI$5:$AI$1005,0),1),INDEX($AQ$5:$AQ$1005,MATCH(J1045,$AI$5:$AI$1005,0),1))</f>
        <v>1.0397758639387449</v>
      </c>
      <c r="Q1045" s="19">
        <f>T1044</f>
        <v>73991.426539915963</v>
      </c>
      <c r="R1045" s="19">
        <f>INDEX(model!$S$5:$S$35,MATCH(G1045,model!$Q$5:$Q$35,0),1)*model!$O$5</f>
        <v>0</v>
      </c>
      <c r="S1045" s="19">
        <f>IF(RIGHT(B1045,1)="C",T1044*INDEX(model!$T$5:$T$35,MATCH(G1045,model!$Q$5:$Q$35,0),1),0)</f>
        <v>0</v>
      </c>
      <c r="T1045" s="19">
        <f>(Q1045+R1045-S1045)*M1045</f>
        <v>76220.45230967422</v>
      </c>
      <c r="U1045" s="19">
        <f>X1044</f>
        <v>200024.97703840354</v>
      </c>
      <c r="V1045" s="19">
        <f>INDEX(model!$S$5:$S$35,MATCH(G1045,model!$Q$5:$Q$35,0),1)*model!$O$6</f>
        <v>0</v>
      </c>
      <c r="W1045" s="19">
        <f>IF(RIGHT(B1045,1)="C",X1044*INDEX(model!$T$5:$T$35,MATCH(G1045,model!$Q$5:$Q$35,0),1),0)</f>
        <v>0</v>
      </c>
      <c r="X1045" s="19">
        <f>(U1045+V1045-W1045)*P1045</f>
        <v>207981.14330943365</v>
      </c>
      <c r="Z1045" s="36" t="str">
        <f>K1045&amp;L1045</f>
        <v>UpUp</v>
      </c>
      <c r="AA1045" s="36" t="str">
        <f>N1045&amp;O1045</f>
        <v>UpUp</v>
      </c>
      <c r="AU1045" s="4" t="str">
        <f>IF(AZ1045=AZ1046,IF(AZ1045&gt;AZ1044,AZ1045&amp;"_O",""),AZ1045&amp;"_C")</f>
        <v/>
      </c>
      <c r="AV1045" s="7" t="str">
        <f>IF(RIGHT(AU1045,1)="C",AX1045/INDEX($AX$5:$AX$2729,MATCH(AZ1045&amp;"_O",$AU$5:$AU$2729,0),1),"")</f>
        <v/>
      </c>
      <c r="AW1045" s="38">
        <v>32850</v>
      </c>
      <c r="AX1045" s="37">
        <v>348.69</v>
      </c>
      <c r="AY1045" s="7">
        <f>AX1045/AX1044</f>
        <v>0.99446710207341071</v>
      </c>
      <c r="AZ1045" s="4">
        <f>YEAR(AW1045)</f>
        <v>1989</v>
      </c>
      <c r="BA1045" s="2" t="s">
        <v>6</v>
      </c>
      <c r="BB1045" s="12" t="str">
        <f>INDEX($CD$5:$CD$10,MATCH(BA1045,$CC$5:$CC$10,0),1)</f>
        <v/>
      </c>
      <c r="BC1045" s="12" t="str">
        <f>IF(AND(BB1045="Y",AY1045&gt;1),"Y","")</f>
        <v/>
      </c>
      <c r="BD1045" s="12" t="str">
        <f>IF(AND(BB1045="Y",AY1045&lt;1),"Y","")</f>
        <v/>
      </c>
      <c r="BE1045" s="12" t="str">
        <f>IF(AY1045&gt;1,IF(AY1044&gt;1,"Y",""),"")</f>
        <v/>
      </c>
      <c r="BF1045" s="12" t="str">
        <f>IF(AY1045&lt;1,IF(AY1044&lt;1,"Y",""),"")</f>
        <v/>
      </c>
      <c r="BG1045" s="2"/>
      <c r="BH1045" s="2"/>
      <c r="BI1045" s="2"/>
      <c r="BJ1045" s="2"/>
      <c r="BK1045" s="2"/>
      <c r="BL1045" s="2"/>
      <c r="BM1045" s="4" t="str">
        <f>IF(BR1045=BR1046,IF(BR1045&gt;BR1044,BR1045&amp;"_O",""),BR1045&amp;"_C")</f>
        <v/>
      </c>
      <c r="BN1045" s="7" t="str">
        <f>IF(RIGHT(BM1045,1)="C",BP1045/INDEX($BP$5:$BP$2729,MATCH(BR1045&amp;"_O",$BM$5:$BM$2729,0),1),"")</f>
        <v/>
      </c>
      <c r="BO1045" s="38">
        <v>33249</v>
      </c>
      <c r="BP1045" s="3">
        <v>361.8</v>
      </c>
      <c r="BQ1045" s="7">
        <f>BP1045/BP1044</f>
        <v>0.98529411764705888</v>
      </c>
      <c r="BR1045" s="4">
        <f>YEAR(BO1045)</f>
        <v>1991</v>
      </c>
      <c r="BS1045" s="2" t="s">
        <v>7</v>
      </c>
      <c r="BT1045" s="12" t="str">
        <f>INDEX($CD$5:$CD$10,MATCH(BS1045,$CC$5:$CC$10,0),1)</f>
        <v>Y</v>
      </c>
      <c r="BU1045" s="12" t="str">
        <f>IF(AND(BT1045="Y",BQ1045&gt;1),"Y","")</f>
        <v/>
      </c>
      <c r="BV1045" s="12" t="str">
        <f>IF(AND(BT1045="Y",BQ1045&lt;1),"Y","")</f>
        <v>Y</v>
      </c>
      <c r="BW1045" s="12" t="str">
        <f>IF(BQ1045&gt;1,IF(BQ1044&gt;1,"Y",""),"")</f>
        <v/>
      </c>
      <c r="BX1045" s="12" t="str">
        <f>IF(BQ1045&lt;1,IF(BQ1044&lt;1,"Y",""),"")</f>
        <v>Y</v>
      </c>
      <c r="BY1045" s="2"/>
      <c r="BZ1045" s="2"/>
      <c r="CA1045" s="2"/>
    </row>
    <row r="1046" spans="2:79">
      <c r="B1046" s="4" t="str">
        <f>IF(G1046=G1047,IF(G1046&gt;G1045,G1046&amp;"_O",""),G1046&amp;"_C")</f>
        <v/>
      </c>
      <c r="C1046" s="14">
        <f ca="1">RANDBETWEEN(0,1000)/1000</f>
        <v>0.42199999999999999</v>
      </c>
      <c r="D1046" s="16">
        <f>D1045+1</f>
        <v>1042</v>
      </c>
      <c r="E1046" s="10">
        <f>ROUNDDOWN(D1046/52,0)+1</f>
        <v>21</v>
      </c>
      <c r="F1046" s="15">
        <f>F1045+7</f>
        <v>51914</v>
      </c>
      <c r="G1046" s="4">
        <f>YEAR(F1046)</f>
        <v>2042</v>
      </c>
      <c r="H1046" s="33">
        <v>9.0999999999999998E-2</v>
      </c>
      <c r="I1046" s="33">
        <v>0.58199999999999996</v>
      </c>
      <c r="J1046" s="33">
        <v>0.50900000000000001</v>
      </c>
      <c r="K1046" s="16" t="str">
        <f>IF(M1045&gt;1,"Up","Down")</f>
        <v>Up</v>
      </c>
      <c r="L1046" s="16" t="str">
        <f>IF(K1046="Up",IF(H1046&lt;$BJ$7,"Up","Down"),IF(H1046&lt;$BK$7,"Down","Up"))</f>
        <v>Up</v>
      </c>
      <c r="M1046" s="17">
        <f>IF(L1046="Up",INDEX($AK$5:$AK$1005,MATCH(I1046,$AI$5:$AI$1005,0),1),INDEX($AL$5:$AL$1005,MATCH(J1046,$AI$5:$AI$1005,0),1))</f>
        <v>1.0145682077940041</v>
      </c>
      <c r="N1046" s="16" t="str">
        <f>IF(P1045&gt;1,"Up","Down")</f>
        <v>Up</v>
      </c>
      <c r="O1046" s="16" t="str">
        <f>IF(N1046="Up",IF(H1046&lt;$BJ$12,"Up","Down"),IF(H1046&lt;$BK$12,"Down","Up"))</f>
        <v>Up</v>
      </c>
      <c r="P1046" s="17">
        <f>IF(O1046="Up",INDEX($AP$5:$AP$1005,MATCH(I1046,$AI$5:$AI$1005,0),1),INDEX($AQ$5:$AQ$1005,MATCH(J1046,$AI$5:$AI$1005,0),1))</f>
        <v>1.0206615046014351</v>
      </c>
      <c r="Q1046" s="19">
        <f>T1045</f>
        <v>76220.45230967422</v>
      </c>
      <c r="R1046" s="19">
        <f>INDEX(model!$S$5:$S$35,MATCH(G1046,model!$Q$5:$Q$35,0),1)*model!$O$5</f>
        <v>0</v>
      </c>
      <c r="S1046" s="19">
        <f>IF(RIGHT(B1046,1)="C",T1045*INDEX(model!$T$5:$T$35,MATCH(G1046,model!$Q$5:$Q$35,0),1),0)</f>
        <v>0</v>
      </c>
      <c r="T1046" s="19">
        <f>(Q1046+R1046-S1046)*M1046</f>
        <v>77330.84769707454</v>
      </c>
      <c r="U1046" s="19">
        <f>X1045</f>
        <v>207981.14330943365</v>
      </c>
      <c r="V1046" s="19">
        <f>INDEX(model!$S$5:$S$35,MATCH(G1046,model!$Q$5:$Q$35,0),1)*model!$O$6</f>
        <v>0</v>
      </c>
      <c r="W1046" s="19">
        <f>IF(RIGHT(B1046,1)="C",X1045*INDEX(model!$T$5:$T$35,MATCH(G1046,model!$Q$5:$Q$35,0),1),0)</f>
        <v>0</v>
      </c>
      <c r="X1046" s="19">
        <f>(U1046+V1046-W1046)*P1046</f>
        <v>212278.34665893327</v>
      </c>
      <c r="Z1046" s="36" t="str">
        <f>K1046&amp;L1046</f>
        <v>UpUp</v>
      </c>
      <c r="AA1046" s="36" t="str">
        <f>N1046&amp;O1046</f>
        <v>UpUp</v>
      </c>
      <c r="AU1046" s="4" t="str">
        <f>IF(AZ1046=AZ1047,IF(AZ1046&gt;AZ1045,AZ1046&amp;"_O",""),AZ1046&amp;"_C")</f>
        <v/>
      </c>
      <c r="AV1046" s="7" t="str">
        <f>IF(RIGHT(AU1046,1)="C",AX1046/INDEX($AX$5:$AX$2729,MATCH(AZ1046&amp;"_O",$AU$5:$AU$2729,0),1),"")</f>
        <v/>
      </c>
      <c r="AW1046" s="38">
        <v>32857</v>
      </c>
      <c r="AX1046" s="37">
        <v>350.14</v>
      </c>
      <c r="AY1046" s="7">
        <f>AX1046/AX1045</f>
        <v>1.0041584215205483</v>
      </c>
      <c r="AZ1046" s="4">
        <f>YEAR(AW1046)</f>
        <v>1989</v>
      </c>
      <c r="BA1046" s="2" t="s">
        <v>6</v>
      </c>
      <c r="BB1046" s="12" t="str">
        <f>INDEX($CD$5:$CD$10,MATCH(BA1046,$CC$5:$CC$10,0),1)</f>
        <v/>
      </c>
      <c r="BC1046" s="12" t="str">
        <f>IF(AND(BB1046="Y",AY1046&gt;1),"Y","")</f>
        <v/>
      </c>
      <c r="BD1046" s="12" t="str">
        <f>IF(AND(BB1046="Y",AY1046&lt;1),"Y","")</f>
        <v/>
      </c>
      <c r="BE1046" s="12" t="str">
        <f>IF(AY1046&gt;1,IF(AY1045&gt;1,"Y",""),"")</f>
        <v/>
      </c>
      <c r="BF1046" s="12" t="str">
        <f>IF(AY1046&lt;1,IF(AY1045&lt;1,"Y",""),"")</f>
        <v/>
      </c>
      <c r="BG1046" s="2"/>
      <c r="BH1046" s="2"/>
      <c r="BI1046" s="2"/>
      <c r="BJ1046" s="2"/>
      <c r="BK1046" s="2"/>
      <c r="BL1046" s="2"/>
      <c r="BM1046" s="4" t="str">
        <f>IF(BR1046=BR1047,IF(BR1046&gt;BR1045,BR1046&amp;"_O",""),BR1046&amp;"_C")</f>
        <v/>
      </c>
      <c r="BN1046" s="7" t="str">
        <f>IF(RIGHT(BM1046,1)="C",BP1046/INDEX($BP$5:$BP$2729,MATCH(BR1046&amp;"_O",$BM$5:$BM$2729,0),1),"")</f>
        <v/>
      </c>
      <c r="BO1046" s="38">
        <v>33256</v>
      </c>
      <c r="BP1046" s="3">
        <v>377</v>
      </c>
      <c r="BQ1046" s="7">
        <f>BP1046/BP1045</f>
        <v>1.0420121614151465</v>
      </c>
      <c r="BR1046" s="4">
        <f>YEAR(BO1046)</f>
        <v>1991</v>
      </c>
      <c r="BS1046" s="2" t="s">
        <v>7</v>
      </c>
      <c r="BT1046" s="12" t="str">
        <f>INDEX($CD$5:$CD$10,MATCH(BS1046,$CC$5:$CC$10,0),1)</f>
        <v>Y</v>
      </c>
      <c r="BU1046" s="12" t="str">
        <f>IF(AND(BT1046="Y",BQ1046&gt;1),"Y","")</f>
        <v>Y</v>
      </c>
      <c r="BV1046" s="12" t="str">
        <f>IF(AND(BT1046="Y",BQ1046&lt;1),"Y","")</f>
        <v/>
      </c>
      <c r="BW1046" s="12" t="str">
        <f>IF(BQ1046&gt;1,IF(BQ1045&gt;1,"Y",""),"")</f>
        <v/>
      </c>
      <c r="BX1046" s="12" t="str">
        <f>IF(BQ1046&lt;1,IF(BQ1045&lt;1,"Y",""),"")</f>
        <v/>
      </c>
      <c r="BY1046" s="2"/>
      <c r="BZ1046" s="2"/>
      <c r="CA1046" s="2"/>
    </row>
    <row r="1047" spans="2:79">
      <c r="B1047" s="4" t="str">
        <f>IF(G1047=G1048,IF(G1047&gt;G1046,G1047&amp;"_O",""),G1047&amp;"_C")</f>
        <v/>
      </c>
      <c r="C1047" s="14">
        <f ca="1">RANDBETWEEN(0,1000)/1000</f>
        <v>0.65200000000000002</v>
      </c>
      <c r="D1047" s="16">
        <f>D1046+1</f>
        <v>1043</v>
      </c>
      <c r="E1047" s="10">
        <f>ROUNDDOWN(D1047/52,0)+1</f>
        <v>21</v>
      </c>
      <c r="F1047" s="15">
        <f>F1046+7</f>
        <v>51921</v>
      </c>
      <c r="G1047" s="4">
        <f>YEAR(F1047)</f>
        <v>2042</v>
      </c>
      <c r="H1047" s="33">
        <v>0.875</v>
      </c>
      <c r="I1047" s="33">
        <v>0.64600000000000002</v>
      </c>
      <c r="J1047" s="33">
        <v>0.28000000000000003</v>
      </c>
      <c r="K1047" s="16" t="str">
        <f>IF(M1046&gt;1,"Up","Down")</f>
        <v>Up</v>
      </c>
      <c r="L1047" s="16" t="str">
        <f>IF(K1047="Up",IF(H1047&lt;$BJ$7,"Up","Down"),IF(H1047&lt;$BK$7,"Down","Up"))</f>
        <v>Down</v>
      </c>
      <c r="M1047" s="17">
        <f>IF(L1047="Up",INDEX($AK$5:$AK$1005,MATCH(I1047,$AI$5:$AI$1005,0),1),INDEX($AL$5:$AL$1005,MATCH(J1047,$AI$5:$AI$1005,0),1))</f>
        <v>0.97892225147887468</v>
      </c>
      <c r="N1047" s="16" t="str">
        <f>IF(P1046&gt;1,"Up","Down")</f>
        <v>Up</v>
      </c>
      <c r="O1047" s="16" t="str">
        <f>IF(N1047="Up",IF(H1047&lt;$BJ$12,"Up","Down"),IF(H1047&lt;$BK$12,"Down","Up"))</f>
        <v>Down</v>
      </c>
      <c r="P1047" s="17">
        <f>IF(O1047="Up",INDEX($AP$5:$AP$1005,MATCH(I1047,$AI$5:$AI$1005,0),1),INDEX($AQ$5:$AQ$1005,MATCH(J1047,$AI$5:$AI$1005,0),1))</f>
        <v>0.97282329906901266</v>
      </c>
      <c r="Q1047" s="19">
        <f>T1046</f>
        <v>77330.84769707454</v>
      </c>
      <c r="R1047" s="19">
        <f>INDEX(model!$S$5:$S$35,MATCH(G1047,model!$Q$5:$Q$35,0),1)*model!$O$5</f>
        <v>0</v>
      </c>
      <c r="S1047" s="19">
        <f>IF(RIGHT(B1047,1)="C",T1046*INDEX(model!$T$5:$T$35,MATCH(G1047,model!$Q$5:$Q$35,0),1),0)</f>
        <v>0</v>
      </c>
      <c r="T1047" s="19">
        <f>(Q1047+R1047-S1047)*M1047</f>
        <v>75700.887536390161</v>
      </c>
      <c r="U1047" s="19">
        <f>X1046</f>
        <v>212278.34665893327</v>
      </c>
      <c r="V1047" s="19">
        <f>INDEX(model!$S$5:$S$35,MATCH(G1047,model!$Q$5:$Q$35,0),1)*model!$O$6</f>
        <v>0</v>
      </c>
      <c r="W1047" s="19">
        <f>IF(RIGHT(B1047,1)="C",X1046*INDEX(model!$T$5:$T$35,MATCH(G1047,model!$Q$5:$Q$35,0),1),0)</f>
        <v>0</v>
      </c>
      <c r="X1047" s="19">
        <f>(U1047+V1047-W1047)*P1047</f>
        <v>206509.32151765897</v>
      </c>
      <c r="Z1047" s="36" t="str">
        <f>K1047&amp;L1047</f>
        <v>UpDown</v>
      </c>
      <c r="AA1047" s="36" t="str">
        <f>N1047&amp;O1047</f>
        <v>UpDown</v>
      </c>
      <c r="AU1047" s="4" t="str">
        <f>IF(AZ1047=AZ1048,IF(AZ1047&gt;AZ1046,AZ1047&amp;"_O",""),AZ1047&amp;"_C")</f>
        <v/>
      </c>
      <c r="AV1047" s="7" t="str">
        <f>IF(RIGHT(AU1047,1)="C",AX1047/INDEX($AX$5:$AX$2729,MATCH(AZ1047&amp;"_O",$AU$5:$AU$2729,0),1),"")</f>
        <v/>
      </c>
      <c r="AW1047" s="38">
        <v>32864</v>
      </c>
      <c r="AX1047" s="37">
        <v>347.42</v>
      </c>
      <c r="AY1047" s="7">
        <f>AX1047/AX1046</f>
        <v>0.99223167875706864</v>
      </c>
      <c r="AZ1047" s="4">
        <f>YEAR(AW1047)</f>
        <v>1989</v>
      </c>
      <c r="BA1047" s="2" t="s">
        <v>6</v>
      </c>
      <c r="BB1047" s="12" t="str">
        <f>INDEX($CD$5:$CD$10,MATCH(BA1047,$CC$5:$CC$10,0),1)</f>
        <v/>
      </c>
      <c r="BC1047" s="12" t="str">
        <f>IF(AND(BB1047="Y",AY1047&gt;1),"Y","")</f>
        <v/>
      </c>
      <c r="BD1047" s="12" t="str">
        <f>IF(AND(BB1047="Y",AY1047&lt;1),"Y","")</f>
        <v/>
      </c>
      <c r="BE1047" s="12" t="str">
        <f>IF(AY1047&gt;1,IF(AY1046&gt;1,"Y",""),"")</f>
        <v/>
      </c>
      <c r="BF1047" s="12" t="str">
        <f>IF(AY1047&lt;1,IF(AY1046&lt;1,"Y",""),"")</f>
        <v/>
      </c>
      <c r="BG1047" s="2"/>
      <c r="BH1047" s="2"/>
      <c r="BI1047" s="2"/>
      <c r="BJ1047" s="2"/>
      <c r="BK1047" s="2"/>
      <c r="BL1047" s="2"/>
      <c r="BM1047" s="4" t="str">
        <f>IF(BR1047=BR1048,IF(BR1047&gt;BR1046,BR1047&amp;"_O",""),BR1047&amp;"_C")</f>
        <v/>
      </c>
      <c r="BN1047" s="7" t="str">
        <f>IF(RIGHT(BM1047,1)="C",BP1047/INDEX($BP$5:$BP$2729,MATCH(BR1047&amp;"_O",$BM$5:$BM$2729,0),1),"")</f>
        <v/>
      </c>
      <c r="BO1047" s="38">
        <v>33263</v>
      </c>
      <c r="BP1047" s="3">
        <v>394.3</v>
      </c>
      <c r="BQ1047" s="7">
        <f>BP1047/BP1046</f>
        <v>1.0458885941644562</v>
      </c>
      <c r="BR1047" s="4">
        <f>YEAR(BO1047)</f>
        <v>1991</v>
      </c>
      <c r="BS1047" s="2" t="s">
        <v>7</v>
      </c>
      <c r="BT1047" s="12" t="str">
        <f>INDEX($CD$5:$CD$10,MATCH(BS1047,$CC$5:$CC$10,0),1)</f>
        <v>Y</v>
      </c>
      <c r="BU1047" s="12" t="str">
        <f>IF(AND(BT1047="Y",BQ1047&gt;1),"Y","")</f>
        <v>Y</v>
      </c>
      <c r="BV1047" s="12" t="str">
        <f>IF(AND(BT1047="Y",BQ1047&lt;1),"Y","")</f>
        <v/>
      </c>
      <c r="BW1047" s="12" t="str">
        <f>IF(BQ1047&gt;1,IF(BQ1046&gt;1,"Y",""),"")</f>
        <v>Y</v>
      </c>
      <c r="BX1047" s="12" t="str">
        <f>IF(BQ1047&lt;1,IF(BQ1046&lt;1,"Y",""),"")</f>
        <v/>
      </c>
      <c r="BY1047" s="2"/>
      <c r="BZ1047" s="2"/>
      <c r="CA1047" s="2"/>
    </row>
    <row r="1048" spans="2:79">
      <c r="B1048" s="4" t="str">
        <f>IF(G1048=G1049,IF(G1048&gt;G1047,G1048&amp;"_O",""),G1048&amp;"_C")</f>
        <v/>
      </c>
      <c r="C1048" s="14">
        <f ca="1">RANDBETWEEN(0,1000)/1000</f>
        <v>0.41799999999999998</v>
      </c>
      <c r="D1048" s="16">
        <f>D1047+1</f>
        <v>1044</v>
      </c>
      <c r="E1048" s="10">
        <f>ROUNDDOWN(D1048/52,0)+1</f>
        <v>21</v>
      </c>
      <c r="F1048" s="15">
        <f>F1047+7</f>
        <v>51928</v>
      </c>
      <c r="G1048" s="4">
        <f>YEAR(F1048)</f>
        <v>2042</v>
      </c>
      <c r="H1048" s="33">
        <v>0.17499999999999999</v>
      </c>
      <c r="I1048" s="33">
        <v>0.77600000000000002</v>
      </c>
      <c r="J1048" s="33">
        <v>5.8999999999999997E-2</v>
      </c>
      <c r="K1048" s="16" t="str">
        <f>IF(M1047&gt;1,"Up","Down")</f>
        <v>Down</v>
      </c>
      <c r="L1048" s="16" t="str">
        <f>IF(K1048="Up",IF(H1048&lt;$BJ$7,"Up","Down"),IF(H1048&lt;$BK$7,"Down","Up"))</f>
        <v>Down</v>
      </c>
      <c r="M1048" s="17">
        <f>IF(L1048="Up",INDEX($AK$5:$AK$1005,MATCH(I1048,$AI$5:$AI$1005,0),1),INDEX($AL$5:$AL$1005,MATCH(J1048,$AI$5:$AI$1005,0),1))</f>
        <v>0.95467521925639132</v>
      </c>
      <c r="N1048" s="16" t="str">
        <f>IF(P1047&gt;1,"Up","Down")</f>
        <v>Down</v>
      </c>
      <c r="O1048" s="16" t="str">
        <f>IF(N1048="Up",IF(H1048&lt;$BJ$12,"Up","Down"),IF(H1048&lt;$BK$12,"Down","Up"))</f>
        <v>Down</v>
      </c>
      <c r="P1048" s="17">
        <f>IF(O1048="Up",INDEX($AP$5:$AP$1005,MATCH(I1048,$AI$5:$AI$1005,0),1),INDEX($AQ$5:$AQ$1005,MATCH(J1048,$AI$5:$AI$1005,0),1))</f>
        <v>0.93938232638114194</v>
      </c>
      <c r="Q1048" s="19">
        <f>T1047</f>
        <v>75700.887536390161</v>
      </c>
      <c r="R1048" s="19">
        <f>INDEX(model!$S$5:$S$35,MATCH(G1048,model!$Q$5:$Q$35,0),1)*model!$O$5</f>
        <v>0</v>
      </c>
      <c r="S1048" s="19">
        <f>IF(RIGHT(B1048,1)="C",T1047*INDEX(model!$T$5:$T$35,MATCH(G1048,model!$Q$5:$Q$35,0),1),0)</f>
        <v>0</v>
      </c>
      <c r="T1048" s="19">
        <f>(Q1048+R1048-S1048)*M1048</f>
        <v>72269.761406706704</v>
      </c>
      <c r="U1048" s="19">
        <f>X1047</f>
        <v>206509.32151765897</v>
      </c>
      <c r="V1048" s="19">
        <f>INDEX(model!$S$5:$S$35,MATCH(G1048,model!$Q$5:$Q$35,0),1)*model!$O$6</f>
        <v>0</v>
      </c>
      <c r="W1048" s="19">
        <f>IF(RIGHT(B1048,1)="C",X1047*INDEX(model!$T$5:$T$35,MATCH(G1048,model!$Q$5:$Q$35,0),1),0)</f>
        <v>0</v>
      </c>
      <c r="X1048" s="19">
        <f>(U1048+V1048-W1048)*P1048</f>
        <v>193991.20686664971</v>
      </c>
      <c r="Z1048" s="36" t="str">
        <f>K1048&amp;L1048</f>
        <v>DownDown</v>
      </c>
      <c r="AA1048" s="36" t="str">
        <f>N1048&amp;O1048</f>
        <v>DownDown</v>
      </c>
      <c r="AU1048" s="4" t="str">
        <f>IF(AZ1048=AZ1049,IF(AZ1048&gt;AZ1047,AZ1048&amp;"_O",""),AZ1048&amp;"_C")</f>
        <v>1989_C</v>
      </c>
      <c r="AV1048" s="7">
        <f>IF(RIGHT(AU1048,1)="C",AX1048/INDEX($AX$5:$AX$2729,MATCH(AZ1048&amp;"_O",$AU$5:$AU$2729,0),1),"")</f>
        <v>1.2591299390743576</v>
      </c>
      <c r="AW1048" s="38">
        <v>32871</v>
      </c>
      <c r="AX1048" s="37">
        <v>353.4</v>
      </c>
      <c r="AY1048" s="7">
        <f>AX1048/AX1047</f>
        <v>1.0172125957054861</v>
      </c>
      <c r="AZ1048" s="4">
        <f>YEAR(AW1048)</f>
        <v>1989</v>
      </c>
      <c r="BA1048" s="2" t="s">
        <v>6</v>
      </c>
      <c r="BB1048" s="12" t="str">
        <f>INDEX($CD$5:$CD$10,MATCH(BA1048,$CC$5:$CC$10,0),1)</f>
        <v/>
      </c>
      <c r="BC1048" s="12" t="str">
        <f>IF(AND(BB1048="Y",AY1048&gt;1),"Y","")</f>
        <v/>
      </c>
      <c r="BD1048" s="12" t="str">
        <f>IF(AND(BB1048="Y",AY1048&lt;1),"Y","")</f>
        <v/>
      </c>
      <c r="BE1048" s="12" t="str">
        <f>IF(AY1048&gt;1,IF(AY1047&gt;1,"Y",""),"")</f>
        <v/>
      </c>
      <c r="BF1048" s="12" t="str">
        <f>IF(AY1048&lt;1,IF(AY1047&lt;1,"Y",""),"")</f>
        <v/>
      </c>
      <c r="BG1048" s="2"/>
      <c r="BH1048" s="2"/>
      <c r="BI1048" s="2"/>
      <c r="BJ1048" s="2"/>
      <c r="BK1048" s="2"/>
      <c r="BL1048" s="2"/>
      <c r="BM1048" s="4" t="str">
        <f>IF(BR1048=BR1049,IF(BR1048&gt;BR1047,BR1048&amp;"_O",""),BR1048&amp;"_C")</f>
        <v/>
      </c>
      <c r="BN1048" s="7" t="str">
        <f>IF(RIGHT(BM1048,1)="C",BP1048/INDEX($BP$5:$BP$2729,MATCH(BR1048&amp;"_O",$BM$5:$BM$2729,0),1),"")</f>
        <v/>
      </c>
      <c r="BO1048" s="38">
        <v>33270</v>
      </c>
      <c r="BP1048" s="3">
        <v>417.7</v>
      </c>
      <c r="BQ1048" s="7">
        <f>BP1048/BP1047</f>
        <v>1.0593456758813087</v>
      </c>
      <c r="BR1048" s="4">
        <f>YEAR(BO1048)</f>
        <v>1991</v>
      </c>
      <c r="BS1048" s="2" t="s">
        <v>7</v>
      </c>
      <c r="BT1048" s="12" t="str">
        <f>INDEX($CD$5:$CD$10,MATCH(BS1048,$CC$5:$CC$10,0),1)</f>
        <v>Y</v>
      </c>
      <c r="BU1048" s="12" t="str">
        <f>IF(AND(BT1048="Y",BQ1048&gt;1),"Y","")</f>
        <v>Y</v>
      </c>
      <c r="BV1048" s="12" t="str">
        <f>IF(AND(BT1048="Y",BQ1048&lt;1),"Y","")</f>
        <v/>
      </c>
      <c r="BW1048" s="12" t="str">
        <f>IF(BQ1048&gt;1,IF(BQ1047&gt;1,"Y",""),"")</f>
        <v>Y</v>
      </c>
      <c r="BX1048" s="12" t="str">
        <f>IF(BQ1048&lt;1,IF(BQ1047&lt;1,"Y",""),"")</f>
        <v/>
      </c>
      <c r="BY1048" s="2"/>
      <c r="BZ1048" s="2"/>
      <c r="CA1048" s="2"/>
    </row>
    <row r="1049" spans="2:79">
      <c r="B1049" s="4" t="str">
        <f>IF(G1049=G1050,IF(G1049&gt;G1048,G1049&amp;"_O",""),G1049&amp;"_C")</f>
        <v/>
      </c>
      <c r="C1049" s="14">
        <f ca="1">RANDBETWEEN(0,1000)/1000</f>
        <v>0.33900000000000002</v>
      </c>
      <c r="D1049" s="16">
        <f>D1048+1</f>
        <v>1045</v>
      </c>
      <c r="E1049" s="10">
        <f>ROUNDDOWN(D1049/52,0)+1</f>
        <v>21</v>
      </c>
      <c r="F1049" s="15">
        <f>F1048+7</f>
        <v>51935</v>
      </c>
      <c r="G1049" s="4">
        <f>YEAR(F1049)</f>
        <v>2042</v>
      </c>
      <c r="H1049" s="33">
        <v>0.92300000000000004</v>
      </c>
      <c r="I1049" s="33">
        <v>0.25</v>
      </c>
      <c r="J1049" s="33">
        <v>0.50800000000000001</v>
      </c>
      <c r="K1049" s="16" t="str">
        <f>IF(M1048&gt;1,"Up","Down")</f>
        <v>Down</v>
      </c>
      <c r="L1049" s="16" t="str">
        <f>IF(K1049="Up",IF(H1049&lt;$BJ$7,"Up","Down"),IF(H1049&lt;$BK$7,"Down","Up"))</f>
        <v>Up</v>
      </c>
      <c r="M1049" s="17">
        <f>IF(L1049="Up",INDEX($AK$5:$AK$1005,MATCH(I1049,$AI$5:$AI$1005,0),1),INDEX($AL$5:$AL$1005,MATCH(J1049,$AI$5:$AI$1005,0),1))</f>
        <v>1.0061320945455758</v>
      </c>
      <c r="N1049" s="16" t="str">
        <f>IF(P1048&gt;1,"Up","Down")</f>
        <v>Down</v>
      </c>
      <c r="O1049" s="16" t="str">
        <f>IF(N1049="Up",IF(H1049&lt;$BJ$12,"Up","Down"),IF(H1049&lt;$BK$12,"Down","Up"))</f>
        <v>Up</v>
      </c>
      <c r="P1049" s="17">
        <f>IF(O1049="Up",INDEX($AP$5:$AP$1005,MATCH(I1049,$AI$5:$AI$1005,0),1),INDEX($AQ$5:$AQ$1005,MATCH(J1049,$AI$5:$AI$1005,0),1))</f>
        <v>1.0082928026757905</v>
      </c>
      <c r="Q1049" s="19">
        <f>T1048</f>
        <v>72269.761406706704</v>
      </c>
      <c r="R1049" s="19">
        <f>INDEX(model!$S$5:$S$35,MATCH(G1049,model!$Q$5:$Q$35,0),1)*model!$O$5</f>
        <v>0</v>
      </c>
      <c r="S1049" s="19">
        <f>IF(RIGHT(B1049,1)="C",T1048*INDEX(model!$T$5:$T$35,MATCH(G1049,model!$Q$5:$Q$35,0),1),0)</f>
        <v>0</v>
      </c>
      <c r="T1049" s="19">
        <f>(Q1049+R1049-S1049)*M1049</f>
        <v>72712.926416438844</v>
      </c>
      <c r="U1049" s="19">
        <f>X1048</f>
        <v>193991.20686664971</v>
      </c>
      <c r="V1049" s="19">
        <f>INDEX(model!$S$5:$S$35,MATCH(G1049,model!$Q$5:$Q$35,0),1)*model!$O$6</f>
        <v>0</v>
      </c>
      <c r="W1049" s="19">
        <f>IF(RIGHT(B1049,1)="C",X1048*INDEX(model!$T$5:$T$35,MATCH(G1049,model!$Q$5:$Q$35,0),1),0)</f>
        <v>0</v>
      </c>
      <c r="X1049" s="19">
        <f>(U1049+V1049-W1049)*P1049</f>
        <v>195599.93766603328</v>
      </c>
      <c r="Z1049" s="36" t="str">
        <f>K1049&amp;L1049</f>
        <v>DownUp</v>
      </c>
      <c r="AA1049" s="36" t="str">
        <f>N1049&amp;O1049</f>
        <v>DownUp</v>
      </c>
      <c r="AU1049" s="4" t="str">
        <f>IF(AZ1049=AZ1050,IF(AZ1049&gt;AZ1048,AZ1049&amp;"_O",""),AZ1049&amp;"_C")</f>
        <v>1990_O</v>
      </c>
      <c r="AV1049" s="7" t="str">
        <f>IF(RIGHT(AU1049,1)="C",AX1049/INDEX($AX$5:$AX$2729,MATCH(AZ1049&amp;"_O",$AU$5:$AU$2729,0),1),"")</f>
        <v/>
      </c>
      <c r="AW1049" s="38">
        <v>32878</v>
      </c>
      <c r="AX1049" s="37">
        <v>352.2</v>
      </c>
      <c r="AY1049" s="7">
        <f>AX1049/AX1048</f>
        <v>0.99660441426146018</v>
      </c>
      <c r="AZ1049" s="4">
        <f>YEAR(AW1049)</f>
        <v>1990</v>
      </c>
      <c r="BA1049" s="2" t="s">
        <v>7</v>
      </c>
      <c r="BB1049" s="12" t="str">
        <f>INDEX($CD$5:$CD$10,MATCH(BA1049,$CC$5:$CC$10,0),1)</f>
        <v>Y</v>
      </c>
      <c r="BC1049" s="12" t="str">
        <f>IF(AND(BB1049="Y",AY1049&gt;1),"Y","")</f>
        <v/>
      </c>
      <c r="BD1049" s="12" t="str">
        <f>IF(AND(BB1049="Y",AY1049&lt;1),"Y","")</f>
        <v>Y</v>
      </c>
      <c r="BE1049" s="12" t="str">
        <f>IF(AY1049&gt;1,IF(AY1048&gt;1,"Y",""),"")</f>
        <v/>
      </c>
      <c r="BF1049" s="12" t="str">
        <f>IF(AY1049&lt;1,IF(AY1048&lt;1,"Y",""),"")</f>
        <v/>
      </c>
      <c r="BG1049" s="2"/>
      <c r="BH1049" s="2"/>
      <c r="BI1049" s="2"/>
      <c r="BJ1049" s="2"/>
      <c r="BK1049" s="2"/>
      <c r="BL1049" s="2"/>
      <c r="BM1049" s="4" t="str">
        <f>IF(BR1049=BR1050,IF(BR1049&gt;BR1048,BR1049&amp;"_O",""),BR1049&amp;"_C")</f>
        <v/>
      </c>
      <c r="BN1049" s="7" t="str">
        <f>IF(RIGHT(BM1049,1)="C",BP1049/INDEX($BP$5:$BP$2729,MATCH(BR1049&amp;"_O",$BM$5:$BM$2729,0),1),"")</f>
        <v/>
      </c>
      <c r="BO1049" s="38">
        <v>33277</v>
      </c>
      <c r="BP1049" s="3">
        <v>436.8</v>
      </c>
      <c r="BQ1049" s="7">
        <f>BP1049/BP1048</f>
        <v>1.0457265980368686</v>
      </c>
      <c r="BR1049" s="4">
        <f>YEAR(BO1049)</f>
        <v>1991</v>
      </c>
      <c r="BS1049" s="2" t="s">
        <v>7</v>
      </c>
      <c r="BT1049" s="12" t="str">
        <f>INDEX($CD$5:$CD$10,MATCH(BS1049,$CC$5:$CC$10,0),1)</f>
        <v>Y</v>
      </c>
      <c r="BU1049" s="12" t="str">
        <f>IF(AND(BT1049="Y",BQ1049&gt;1),"Y","")</f>
        <v>Y</v>
      </c>
      <c r="BV1049" s="12" t="str">
        <f>IF(AND(BT1049="Y",BQ1049&lt;1),"Y","")</f>
        <v/>
      </c>
      <c r="BW1049" s="12" t="str">
        <f>IF(BQ1049&gt;1,IF(BQ1048&gt;1,"Y",""),"")</f>
        <v>Y</v>
      </c>
      <c r="BX1049" s="12" t="str">
        <f>IF(BQ1049&lt;1,IF(BQ1048&lt;1,"Y",""),"")</f>
        <v/>
      </c>
      <c r="BY1049" s="2"/>
      <c r="BZ1049" s="2"/>
      <c r="CA1049" s="2"/>
    </row>
    <row r="1050" spans="2:79">
      <c r="B1050" s="4" t="str">
        <f>IF(G1050=G1051,IF(G1050&gt;G1049,G1050&amp;"_O",""),G1050&amp;"_C")</f>
        <v/>
      </c>
      <c r="C1050" s="14">
        <f ca="1">RANDBETWEEN(0,1000)/1000</f>
        <v>0.75900000000000001</v>
      </c>
      <c r="D1050" s="16">
        <f>D1049+1</f>
        <v>1046</v>
      </c>
      <c r="E1050" s="10">
        <f>ROUNDDOWN(D1050/52,0)+1</f>
        <v>21</v>
      </c>
      <c r="F1050" s="15">
        <f>F1049+7</f>
        <v>51942</v>
      </c>
      <c r="G1050" s="4">
        <f>YEAR(F1050)</f>
        <v>2042</v>
      </c>
      <c r="H1050" s="33">
        <v>0.67500000000000004</v>
      </c>
      <c r="I1050" s="33">
        <v>0.47599999999999998</v>
      </c>
      <c r="J1050" s="33">
        <v>0.79200000000000004</v>
      </c>
      <c r="K1050" s="16" t="str">
        <f>IF(M1049&gt;1,"Up","Down")</f>
        <v>Up</v>
      </c>
      <c r="L1050" s="16" t="str">
        <f>IF(K1050="Up",IF(H1050&lt;$BJ$7,"Up","Down"),IF(H1050&lt;$BK$7,"Down","Up"))</f>
        <v>Down</v>
      </c>
      <c r="M1050" s="17">
        <f>IF(L1050="Up",INDEX($AK$5:$AK$1005,MATCH(I1050,$AI$5:$AI$1005,0),1),INDEX($AL$5:$AL$1005,MATCH(J1050,$AI$5:$AI$1005,0),1))</f>
        <v>0.99573558118140482</v>
      </c>
      <c r="N1050" s="16" t="str">
        <f>IF(P1049&gt;1,"Up","Down")</f>
        <v>Up</v>
      </c>
      <c r="O1050" s="16" t="str">
        <f>IF(N1050="Up",IF(H1050&lt;$BJ$12,"Up","Down"),IF(H1050&lt;$BK$12,"Down","Up"))</f>
        <v>Down</v>
      </c>
      <c r="P1050" s="17">
        <f>IF(O1050="Up",INDEX($AP$5:$AP$1005,MATCH(I1050,$AI$5:$AI$1005,0),1),INDEX($AQ$5:$AQ$1005,MATCH(J1050,$AI$5:$AI$1005,0),1))</f>
        <v>0.99504157653208136</v>
      </c>
      <c r="Q1050" s="19">
        <f>T1049</f>
        <v>72712.926416438844</v>
      </c>
      <c r="R1050" s="19">
        <f>INDEX(model!$S$5:$S$35,MATCH(G1050,model!$Q$5:$Q$35,0),1)*model!$O$5</f>
        <v>0</v>
      </c>
      <c r="S1050" s="19">
        <f>IF(RIGHT(B1050,1)="C",T1049*INDEX(model!$T$5:$T$35,MATCH(G1050,model!$Q$5:$Q$35,0),1),0)</f>
        <v>0</v>
      </c>
      <c r="T1050" s="19">
        <f>(Q1050+R1050-S1050)*M1050</f>
        <v>72402.848044673461</v>
      </c>
      <c r="U1050" s="19">
        <f>X1049</f>
        <v>195599.93766603328</v>
      </c>
      <c r="V1050" s="19">
        <f>INDEX(model!$S$5:$S$35,MATCH(G1050,model!$Q$5:$Q$35,0),1)*model!$O$6</f>
        <v>0</v>
      </c>
      <c r="W1050" s="19">
        <f>IF(RIGHT(B1050,1)="C",X1049*INDEX(model!$T$5:$T$35,MATCH(G1050,model!$Q$5:$Q$35,0),1),0)</f>
        <v>0</v>
      </c>
      <c r="X1050" s="19">
        <f>(U1050+V1050-W1050)*P1050</f>
        <v>194630.0703447866</v>
      </c>
      <c r="Z1050" s="36" t="str">
        <f>K1050&amp;L1050</f>
        <v>UpDown</v>
      </c>
      <c r="AA1050" s="36" t="str">
        <f>N1050&amp;O1050</f>
        <v>UpDown</v>
      </c>
      <c r="AU1050" s="4" t="str">
        <f>IF(AZ1050=AZ1051,IF(AZ1050&gt;AZ1049,AZ1050&amp;"_O",""),AZ1050&amp;"_C")</f>
        <v/>
      </c>
      <c r="AV1050" s="7" t="str">
        <f>IF(RIGHT(AU1050,1)="C",AX1050/INDEX($AX$5:$AX$2729,MATCH(AZ1050&amp;"_O",$AU$5:$AU$2729,0),1),"")</f>
        <v/>
      </c>
      <c r="AW1050" s="38">
        <v>32885</v>
      </c>
      <c r="AX1050" s="37">
        <v>339.93</v>
      </c>
      <c r="AY1050" s="7">
        <f>AX1050/AX1049</f>
        <v>0.96516183986371384</v>
      </c>
      <c r="AZ1050" s="4">
        <f>YEAR(AW1050)</f>
        <v>1990</v>
      </c>
      <c r="BA1050" s="2" t="s">
        <v>7</v>
      </c>
      <c r="BB1050" s="12" t="str">
        <f>INDEX($CD$5:$CD$10,MATCH(BA1050,$CC$5:$CC$10,0),1)</f>
        <v>Y</v>
      </c>
      <c r="BC1050" s="12" t="str">
        <f>IF(AND(BB1050="Y",AY1050&gt;1),"Y","")</f>
        <v/>
      </c>
      <c r="BD1050" s="12" t="str">
        <f>IF(AND(BB1050="Y",AY1050&lt;1),"Y","")</f>
        <v>Y</v>
      </c>
      <c r="BE1050" s="12" t="str">
        <f>IF(AY1050&gt;1,IF(AY1049&gt;1,"Y",""),"")</f>
        <v/>
      </c>
      <c r="BF1050" s="12" t="str">
        <f>IF(AY1050&lt;1,IF(AY1049&lt;1,"Y",""),"")</f>
        <v>Y</v>
      </c>
      <c r="BG1050" s="2"/>
      <c r="BH1050" s="2"/>
      <c r="BI1050" s="2"/>
      <c r="BJ1050" s="2"/>
      <c r="BK1050" s="2"/>
      <c r="BL1050" s="2"/>
      <c r="BM1050" s="4" t="str">
        <f>IF(BR1050=BR1051,IF(BR1050&gt;BR1049,BR1050&amp;"_O",""),BR1050&amp;"_C")</f>
        <v/>
      </c>
      <c r="BN1050" s="7" t="str">
        <f>IF(RIGHT(BM1050,1)="C",BP1050/INDEX($BP$5:$BP$2729,MATCH(BR1050&amp;"_O",$BM$5:$BM$2729,0),1),"")</f>
        <v/>
      </c>
      <c r="BO1050" s="38">
        <v>33284</v>
      </c>
      <c r="BP1050" s="3">
        <v>448.7</v>
      </c>
      <c r="BQ1050" s="7">
        <f>BP1050/BP1049</f>
        <v>1.0272435897435896</v>
      </c>
      <c r="BR1050" s="4">
        <f>YEAR(BO1050)</f>
        <v>1991</v>
      </c>
      <c r="BS1050" s="2" t="s">
        <v>7</v>
      </c>
      <c r="BT1050" s="12" t="str">
        <f>INDEX($CD$5:$CD$10,MATCH(BS1050,$CC$5:$CC$10,0),1)</f>
        <v>Y</v>
      </c>
      <c r="BU1050" s="12" t="str">
        <f>IF(AND(BT1050="Y",BQ1050&gt;1),"Y","")</f>
        <v>Y</v>
      </c>
      <c r="BV1050" s="12" t="str">
        <f>IF(AND(BT1050="Y",BQ1050&lt;1),"Y","")</f>
        <v/>
      </c>
      <c r="BW1050" s="12" t="str">
        <f>IF(BQ1050&gt;1,IF(BQ1049&gt;1,"Y",""),"")</f>
        <v>Y</v>
      </c>
      <c r="BX1050" s="12" t="str">
        <f>IF(BQ1050&lt;1,IF(BQ1049&lt;1,"Y",""),"")</f>
        <v/>
      </c>
      <c r="BY1050" s="2"/>
      <c r="BZ1050" s="2"/>
      <c r="CA1050" s="2"/>
    </row>
    <row r="1051" spans="2:79">
      <c r="B1051" s="4" t="str">
        <f>IF(G1051=G1052,IF(G1051&gt;G1050,G1051&amp;"_O",""),G1051&amp;"_C")</f>
        <v/>
      </c>
      <c r="C1051" s="14">
        <f ca="1">RANDBETWEEN(0,1000)/1000</f>
        <v>0.80400000000000005</v>
      </c>
      <c r="D1051" s="16">
        <f>D1050+1</f>
        <v>1047</v>
      </c>
      <c r="E1051" s="10">
        <f>ROUNDDOWN(D1051/52,0)+1</f>
        <v>21</v>
      </c>
      <c r="F1051" s="15">
        <f>F1050+7</f>
        <v>51949</v>
      </c>
      <c r="G1051" s="4">
        <f>YEAR(F1051)</f>
        <v>2042</v>
      </c>
      <c r="H1051" s="33">
        <v>0.247</v>
      </c>
      <c r="I1051" s="33">
        <v>0.30399999999999999</v>
      </c>
      <c r="J1051" s="33">
        <v>0.44800000000000001</v>
      </c>
      <c r="K1051" s="16" t="str">
        <f>IF(M1050&gt;1,"Up","Down")</f>
        <v>Down</v>
      </c>
      <c r="L1051" s="16" t="str">
        <f>IF(K1051="Up",IF(H1051&lt;$BJ$7,"Up","Down"),IF(H1051&lt;$BK$7,"Down","Up"))</f>
        <v>Down</v>
      </c>
      <c r="M1051" s="17">
        <f>IF(L1051="Up",INDEX($AK$5:$AK$1005,MATCH(I1051,$AI$5:$AI$1005,0),1),INDEX($AL$5:$AL$1005,MATCH(J1051,$AI$5:$AI$1005,0),1))</f>
        <v>0.98602025701955387</v>
      </c>
      <c r="N1051" s="16" t="str">
        <f>IF(P1050&gt;1,"Up","Down")</f>
        <v>Down</v>
      </c>
      <c r="O1051" s="16" t="str">
        <f>IF(N1051="Up",IF(H1051&lt;$BJ$12,"Up","Down"),IF(H1051&lt;$BK$12,"Down","Up"))</f>
        <v>Down</v>
      </c>
      <c r="P1051" s="17">
        <f>IF(O1051="Up",INDEX($AP$5:$AP$1005,MATCH(I1051,$AI$5:$AI$1005,0),1),INDEX($AQ$5:$AQ$1005,MATCH(J1051,$AI$5:$AI$1005,0),1))</f>
        <v>0.9823601786632471</v>
      </c>
      <c r="Q1051" s="19">
        <f>T1050</f>
        <v>72402.848044673461</v>
      </c>
      <c r="R1051" s="19">
        <f>INDEX(model!$S$5:$S$35,MATCH(G1051,model!$Q$5:$Q$35,0),1)*model!$O$5</f>
        <v>0</v>
      </c>
      <c r="S1051" s="19">
        <f>IF(RIGHT(B1051,1)="C",T1050*INDEX(model!$T$5:$T$35,MATCH(G1051,model!$Q$5:$Q$35,0),1),0)</f>
        <v>0</v>
      </c>
      <c r="T1051" s="19">
        <f>(Q1051+R1051-S1051)*M1051</f>
        <v>71390.674837956627</v>
      </c>
      <c r="U1051" s="19">
        <f>X1050</f>
        <v>194630.0703447866</v>
      </c>
      <c r="V1051" s="19">
        <f>INDEX(model!$S$5:$S$35,MATCH(G1051,model!$Q$5:$Q$35,0),1)*model!$O$6</f>
        <v>0</v>
      </c>
      <c r="W1051" s="19">
        <f>IF(RIGHT(B1051,1)="C",X1050*INDEX(model!$T$5:$T$35,MATCH(G1051,model!$Q$5:$Q$35,0),1),0)</f>
        <v>0</v>
      </c>
      <c r="X1051" s="19">
        <f>(U1051+V1051-W1051)*P1051</f>
        <v>191196.8306771449</v>
      </c>
      <c r="Z1051" s="36" t="str">
        <f>K1051&amp;L1051</f>
        <v>DownDown</v>
      </c>
      <c r="AA1051" s="36" t="str">
        <f>N1051&amp;O1051</f>
        <v>DownDown</v>
      </c>
      <c r="AU1051" s="4" t="str">
        <f>IF(AZ1051=AZ1052,IF(AZ1051&gt;AZ1050,AZ1051&amp;"_O",""),AZ1051&amp;"_C")</f>
        <v/>
      </c>
      <c r="AV1051" s="7" t="str">
        <f>IF(RIGHT(AU1051,1)="C",AX1051/INDEX($AX$5:$AX$2729,MATCH(AZ1051&amp;"_O",$AU$5:$AU$2729,0),1),"")</f>
        <v/>
      </c>
      <c r="AW1051" s="38">
        <v>32892</v>
      </c>
      <c r="AX1051" s="37">
        <v>339.15</v>
      </c>
      <c r="AY1051" s="7">
        <f>AX1051/AX1050</f>
        <v>0.99770540993733992</v>
      </c>
      <c r="AZ1051" s="4">
        <f>YEAR(AW1051)</f>
        <v>1990</v>
      </c>
      <c r="BA1051" s="2" t="s">
        <v>7</v>
      </c>
      <c r="BB1051" s="12" t="str">
        <f>INDEX($CD$5:$CD$10,MATCH(BA1051,$CC$5:$CC$10,0),1)</f>
        <v>Y</v>
      </c>
      <c r="BC1051" s="12" t="str">
        <f>IF(AND(BB1051="Y",AY1051&gt;1),"Y","")</f>
        <v/>
      </c>
      <c r="BD1051" s="12" t="str">
        <f>IF(AND(BB1051="Y",AY1051&lt;1),"Y","")</f>
        <v>Y</v>
      </c>
      <c r="BE1051" s="12" t="str">
        <f>IF(AY1051&gt;1,IF(AY1050&gt;1,"Y",""),"")</f>
        <v/>
      </c>
      <c r="BF1051" s="12" t="str">
        <f>IF(AY1051&lt;1,IF(AY1050&lt;1,"Y",""),"")</f>
        <v>Y</v>
      </c>
      <c r="BG1051" s="2"/>
      <c r="BH1051" s="2"/>
      <c r="BI1051" s="2"/>
      <c r="BJ1051" s="2"/>
      <c r="BK1051" s="2"/>
      <c r="BL1051" s="2"/>
      <c r="BM1051" s="4" t="str">
        <f>IF(BR1051=BR1052,IF(BR1051&gt;BR1050,BR1051&amp;"_O",""),BR1051&amp;"_C")</f>
        <v/>
      </c>
      <c r="BN1051" s="7" t="str">
        <f>IF(RIGHT(BM1051,1)="C",BP1051/INDEX($BP$5:$BP$2729,MATCH(BR1051&amp;"_O",$BM$5:$BM$2729,0),1),"")</f>
        <v/>
      </c>
      <c r="BO1051" s="38">
        <v>33291</v>
      </c>
      <c r="BP1051" s="3">
        <v>449</v>
      </c>
      <c r="BQ1051" s="7">
        <f>BP1051/BP1050</f>
        <v>1.0006685981724983</v>
      </c>
      <c r="BR1051" s="4">
        <f>YEAR(BO1051)</f>
        <v>1991</v>
      </c>
      <c r="BS1051" s="2" t="s">
        <v>7</v>
      </c>
      <c r="BT1051" s="12" t="str">
        <f>INDEX($CD$5:$CD$10,MATCH(BS1051,$CC$5:$CC$10,0),1)</f>
        <v>Y</v>
      </c>
      <c r="BU1051" s="12" t="str">
        <f>IF(AND(BT1051="Y",BQ1051&gt;1),"Y","")</f>
        <v>Y</v>
      </c>
      <c r="BV1051" s="12" t="str">
        <f>IF(AND(BT1051="Y",BQ1051&lt;1),"Y","")</f>
        <v/>
      </c>
      <c r="BW1051" s="12" t="str">
        <f>IF(BQ1051&gt;1,IF(BQ1050&gt;1,"Y",""),"")</f>
        <v>Y</v>
      </c>
      <c r="BX1051" s="12" t="str">
        <f>IF(BQ1051&lt;1,IF(BQ1050&lt;1,"Y",""),"")</f>
        <v/>
      </c>
      <c r="BY1051" s="2"/>
      <c r="BZ1051" s="2"/>
      <c r="CA1051" s="2"/>
    </row>
    <row r="1052" spans="2:79">
      <c r="B1052" s="4" t="str">
        <f>IF(G1052=G1053,IF(G1052&gt;G1051,G1052&amp;"_O",""),G1052&amp;"_C")</f>
        <v/>
      </c>
      <c r="C1052" s="14">
        <f ca="1">RANDBETWEEN(0,1000)/1000</f>
        <v>0.43099999999999999</v>
      </c>
      <c r="D1052" s="16">
        <f>D1051+1</f>
        <v>1048</v>
      </c>
      <c r="E1052" s="10">
        <f>ROUNDDOWN(D1052/52,0)+1</f>
        <v>21</v>
      </c>
      <c r="F1052" s="15">
        <f>F1051+7</f>
        <v>51956</v>
      </c>
      <c r="G1052" s="4">
        <f>YEAR(F1052)</f>
        <v>2042</v>
      </c>
      <c r="H1052" s="33">
        <v>0.89600000000000002</v>
      </c>
      <c r="I1052" s="33">
        <v>0.08</v>
      </c>
      <c r="J1052" s="33">
        <v>0.54400000000000004</v>
      </c>
      <c r="K1052" s="16" t="str">
        <f>IF(M1051&gt;1,"Up","Down")</f>
        <v>Down</v>
      </c>
      <c r="L1052" s="16" t="str">
        <f>IF(K1052="Up",IF(H1052&lt;$BJ$7,"Up","Down"),IF(H1052&lt;$BK$7,"Down","Up"))</f>
        <v>Up</v>
      </c>
      <c r="M1052" s="17">
        <f>IF(L1052="Up",INDEX($AK$5:$AK$1005,MATCH(I1052,$AI$5:$AI$1005,0),1),INDEX($AL$5:$AL$1005,MATCH(J1052,$AI$5:$AI$1005,0),1))</f>
        <v>1.0017327714354347</v>
      </c>
      <c r="N1052" s="16" t="str">
        <f>IF(P1051&gt;1,"Up","Down")</f>
        <v>Down</v>
      </c>
      <c r="O1052" s="16" t="str">
        <f>IF(N1052="Up",IF(H1052&lt;$BJ$12,"Up","Down"),IF(H1052&lt;$BK$12,"Down","Up"))</f>
        <v>Up</v>
      </c>
      <c r="P1052" s="17">
        <f>IF(O1052="Up",INDEX($AP$5:$AP$1005,MATCH(I1052,$AI$5:$AI$1005,0),1),INDEX($AQ$5:$AQ$1005,MATCH(J1052,$AI$5:$AI$1005,0),1))</f>
        <v>1.0026917320038229</v>
      </c>
      <c r="Q1052" s="19">
        <f>T1051</f>
        <v>71390.674837956627</v>
      </c>
      <c r="R1052" s="19">
        <f>INDEX(model!$S$5:$S$35,MATCH(G1052,model!$Q$5:$Q$35,0),1)*model!$O$5</f>
        <v>0</v>
      </c>
      <c r="S1052" s="19">
        <f>IF(RIGHT(B1052,1)="C",T1051*INDEX(model!$T$5:$T$35,MATCH(G1052,model!$Q$5:$Q$35,0),1),0)</f>
        <v>0</v>
      </c>
      <c r="T1052" s="19">
        <f>(Q1052+R1052-S1052)*M1052</f>
        <v>71514.378560072248</v>
      </c>
      <c r="U1052" s="19">
        <f>X1051</f>
        <v>191196.8306771449</v>
      </c>
      <c r="V1052" s="19">
        <f>INDEX(model!$S$5:$S$35,MATCH(G1052,model!$Q$5:$Q$35,0),1)*model!$O$6</f>
        <v>0</v>
      </c>
      <c r="W1052" s="19">
        <f>IF(RIGHT(B1052,1)="C",X1051*INDEX(model!$T$5:$T$35,MATCH(G1052,model!$Q$5:$Q$35,0),1),0)</f>
        <v>0</v>
      </c>
      <c r="X1052" s="19">
        <f>(U1052+V1052-W1052)*P1052</f>
        <v>191711.48130530809</v>
      </c>
      <c r="Z1052" s="36" t="str">
        <f>K1052&amp;L1052</f>
        <v>DownUp</v>
      </c>
      <c r="AA1052" s="36" t="str">
        <f>N1052&amp;O1052</f>
        <v>DownUp</v>
      </c>
      <c r="AU1052" s="4" t="str">
        <f>IF(AZ1052=AZ1053,IF(AZ1052&gt;AZ1051,AZ1052&amp;"_O",""),AZ1052&amp;"_C")</f>
        <v/>
      </c>
      <c r="AV1052" s="7" t="str">
        <f>IF(RIGHT(AU1052,1)="C",AX1052/INDEX($AX$5:$AX$2729,MATCH(AZ1052&amp;"_O",$AU$5:$AU$2729,0),1),"")</f>
        <v/>
      </c>
      <c r="AW1052" s="38">
        <v>32899</v>
      </c>
      <c r="AX1052" s="37">
        <v>325.8</v>
      </c>
      <c r="AY1052" s="7">
        <f>AX1052/AX1051</f>
        <v>0.96063688633348088</v>
      </c>
      <c r="AZ1052" s="4">
        <f>YEAR(AW1052)</f>
        <v>1990</v>
      </c>
      <c r="BA1052" s="2" t="s">
        <v>7</v>
      </c>
      <c r="BB1052" s="12" t="str">
        <f>INDEX($CD$5:$CD$10,MATCH(BA1052,$CC$5:$CC$10,0),1)</f>
        <v>Y</v>
      </c>
      <c r="BC1052" s="12" t="str">
        <f>IF(AND(BB1052="Y",AY1052&gt;1),"Y","")</f>
        <v/>
      </c>
      <c r="BD1052" s="12" t="str">
        <f>IF(AND(BB1052="Y",AY1052&lt;1),"Y","")</f>
        <v>Y</v>
      </c>
      <c r="BE1052" s="12" t="str">
        <f>IF(AY1052&gt;1,IF(AY1051&gt;1,"Y",""),"")</f>
        <v/>
      </c>
      <c r="BF1052" s="12" t="str">
        <f>IF(AY1052&lt;1,IF(AY1051&lt;1,"Y",""),"")</f>
        <v>Y</v>
      </c>
      <c r="BG1052" s="2"/>
      <c r="BH1052" s="2"/>
      <c r="BI1052" s="2"/>
      <c r="BJ1052" s="2"/>
      <c r="BK1052" s="2"/>
      <c r="BL1052" s="2"/>
      <c r="BM1052" s="4" t="str">
        <f>IF(BR1052=BR1053,IF(BR1052&gt;BR1051,BR1052&amp;"_O",""),BR1052&amp;"_C")</f>
        <v/>
      </c>
      <c r="BN1052" s="7" t="str">
        <f>IF(RIGHT(BM1052,1)="C",BP1052/INDEX($BP$5:$BP$2729,MATCH(BR1052&amp;"_O",$BM$5:$BM$2729,0),1),"")</f>
        <v/>
      </c>
      <c r="BO1052" s="38">
        <v>33298</v>
      </c>
      <c r="BP1052" s="3">
        <v>456.7</v>
      </c>
      <c r="BQ1052" s="7">
        <f>BP1052/BP1051</f>
        <v>1.0171492204899777</v>
      </c>
      <c r="BR1052" s="4">
        <f>YEAR(BO1052)</f>
        <v>1991</v>
      </c>
      <c r="BS1052" s="2" t="s">
        <v>7</v>
      </c>
      <c r="BT1052" s="12" t="str">
        <f>INDEX($CD$5:$CD$10,MATCH(BS1052,$CC$5:$CC$10,0),1)</f>
        <v>Y</v>
      </c>
      <c r="BU1052" s="12" t="str">
        <f>IF(AND(BT1052="Y",BQ1052&gt;1),"Y","")</f>
        <v>Y</v>
      </c>
      <c r="BV1052" s="12" t="str">
        <f>IF(AND(BT1052="Y",BQ1052&lt;1),"Y","")</f>
        <v/>
      </c>
      <c r="BW1052" s="12" t="str">
        <f>IF(BQ1052&gt;1,IF(BQ1051&gt;1,"Y",""),"")</f>
        <v>Y</v>
      </c>
      <c r="BX1052" s="12" t="str">
        <f>IF(BQ1052&lt;1,IF(BQ1051&lt;1,"Y",""),"")</f>
        <v/>
      </c>
      <c r="BY1052" s="2"/>
      <c r="BZ1052" s="2"/>
      <c r="CA1052" s="2"/>
    </row>
    <row r="1053" spans="2:79">
      <c r="B1053" s="4" t="str">
        <f>IF(G1053=G1054,IF(G1053&gt;G1052,G1053&amp;"_O",""),G1053&amp;"_C")</f>
        <v/>
      </c>
      <c r="C1053" s="14">
        <f ca="1">RANDBETWEEN(0,1000)/1000</f>
        <v>6.7000000000000004E-2</v>
      </c>
      <c r="D1053" s="16">
        <f>D1052+1</f>
        <v>1049</v>
      </c>
      <c r="E1053" s="10">
        <f>ROUNDDOWN(D1053/52,0)+1</f>
        <v>21</v>
      </c>
      <c r="F1053" s="15">
        <f>F1052+7</f>
        <v>51963</v>
      </c>
      <c r="G1053" s="4">
        <f>YEAR(F1053)</f>
        <v>2042</v>
      </c>
      <c r="H1053" s="33">
        <v>0.57099999999999995</v>
      </c>
      <c r="I1053" s="33">
        <v>8.4000000000000005E-2</v>
      </c>
      <c r="J1053" s="33">
        <v>0.97</v>
      </c>
      <c r="K1053" s="16" t="str">
        <f>IF(M1052&gt;1,"Up","Down")</f>
        <v>Up</v>
      </c>
      <c r="L1053" s="16" t="str">
        <f>IF(K1053="Up",IF(H1053&lt;$BJ$7,"Up","Down"),IF(H1053&lt;$BK$7,"Down","Up"))</f>
        <v>Down</v>
      </c>
      <c r="M1053" s="17">
        <f>IF(L1053="Up",INDEX($AK$5:$AK$1005,MATCH(I1053,$AI$5:$AI$1005,0),1),INDEX($AL$5:$AL$1005,MATCH(J1053,$AI$5:$AI$1005,0),1))</f>
        <v>0.99886116656416635</v>
      </c>
      <c r="N1053" s="16" t="str">
        <f>IF(P1052&gt;1,"Up","Down")</f>
        <v>Up</v>
      </c>
      <c r="O1053" s="16" t="str">
        <f>IF(N1053="Up",IF(H1053&lt;$BJ$12,"Up","Down"),IF(H1053&lt;$BK$12,"Down","Up"))</f>
        <v>Up</v>
      </c>
      <c r="P1053" s="17">
        <f>IF(O1053="Up",INDEX($AP$5:$AP$1005,MATCH(I1053,$AI$5:$AI$1005,0),1),INDEX($AQ$5:$AQ$1005,MATCH(J1053,$AI$5:$AI$1005,0),1))</f>
        <v>1.0028318236874825</v>
      </c>
      <c r="Q1053" s="19">
        <f>T1052</f>
        <v>71514.378560072248</v>
      </c>
      <c r="R1053" s="19">
        <f>INDEX(model!$S$5:$S$35,MATCH(G1053,model!$Q$5:$Q$35,0),1)*model!$O$5</f>
        <v>0</v>
      </c>
      <c r="S1053" s="19">
        <f>IF(RIGHT(B1053,1)="C",T1052*INDEX(model!$T$5:$T$35,MATCH(G1053,model!$Q$5:$Q$35,0),1),0)</f>
        <v>0</v>
      </c>
      <c r="T1053" s="19">
        <f>(Q1053+R1053-S1053)*M1053</f>
        <v>71432.935594625174</v>
      </c>
      <c r="U1053" s="19">
        <f>X1052</f>
        <v>191711.48130530809</v>
      </c>
      <c r="V1053" s="19">
        <f>INDEX(model!$S$5:$S$35,MATCH(G1053,model!$Q$5:$Q$35,0),1)*model!$O$6</f>
        <v>0</v>
      </c>
      <c r="W1053" s="19">
        <f>IF(RIGHT(B1053,1)="C",X1052*INDEX(model!$T$5:$T$35,MATCH(G1053,model!$Q$5:$Q$35,0),1),0)</f>
        <v>0</v>
      </c>
      <c r="X1053" s="19">
        <f>(U1053+V1053-W1053)*P1053</f>
        <v>192254.37441923082</v>
      </c>
      <c r="Z1053" s="36" t="str">
        <f>K1053&amp;L1053</f>
        <v>UpDown</v>
      </c>
      <c r="AA1053" s="36" t="str">
        <f>N1053&amp;O1053</f>
        <v>UpUp</v>
      </c>
      <c r="AU1053" s="4" t="str">
        <f>IF(AZ1053=AZ1054,IF(AZ1053&gt;AZ1052,AZ1053&amp;"_O",""),AZ1053&amp;"_C")</f>
        <v/>
      </c>
      <c r="AV1053" s="7" t="str">
        <f>IF(RIGHT(AU1053,1)="C",AX1053/INDEX($AX$5:$AX$2729,MATCH(AZ1053&amp;"_O",$AU$5:$AU$2729,0),1),"")</f>
        <v/>
      </c>
      <c r="AW1053" s="38">
        <v>32906</v>
      </c>
      <c r="AX1053" s="37">
        <v>330.92</v>
      </c>
      <c r="AY1053" s="7">
        <f>AX1053/AX1052</f>
        <v>1.0157151626764886</v>
      </c>
      <c r="AZ1053" s="4">
        <f>YEAR(AW1053)</f>
        <v>1990</v>
      </c>
      <c r="BA1053" s="2" t="s">
        <v>7</v>
      </c>
      <c r="BB1053" s="12" t="str">
        <f>INDEX($CD$5:$CD$10,MATCH(BA1053,$CC$5:$CC$10,0),1)</f>
        <v>Y</v>
      </c>
      <c r="BC1053" s="12" t="str">
        <f>IF(AND(BB1053="Y",AY1053&gt;1),"Y","")</f>
        <v>Y</v>
      </c>
      <c r="BD1053" s="12" t="str">
        <f>IF(AND(BB1053="Y",AY1053&lt;1),"Y","")</f>
        <v/>
      </c>
      <c r="BE1053" s="12" t="str">
        <f>IF(AY1053&gt;1,IF(AY1052&gt;1,"Y",""),"")</f>
        <v/>
      </c>
      <c r="BF1053" s="12" t="str">
        <f>IF(AY1053&lt;1,IF(AY1052&lt;1,"Y",""),"")</f>
        <v/>
      </c>
      <c r="BG1053" s="2"/>
      <c r="BH1053" s="2"/>
      <c r="BI1053" s="2"/>
      <c r="BJ1053" s="2"/>
      <c r="BK1053" s="2"/>
      <c r="BL1053" s="2"/>
      <c r="BM1053" s="4" t="str">
        <f>IF(BR1053=BR1054,IF(BR1053&gt;BR1052,BR1053&amp;"_O",""),BR1053&amp;"_C")</f>
        <v/>
      </c>
      <c r="BN1053" s="7" t="str">
        <f>IF(RIGHT(BM1053,1)="C",BP1053/INDEX($BP$5:$BP$2729,MATCH(BR1053&amp;"_O",$BM$5:$BM$2729,0),1),"")</f>
        <v/>
      </c>
      <c r="BO1053" s="38">
        <v>33305</v>
      </c>
      <c r="BP1053" s="3">
        <v>475.11</v>
      </c>
      <c r="BQ1053" s="7">
        <f>BP1053/BP1052</f>
        <v>1.0403109262097658</v>
      </c>
      <c r="BR1053" s="4">
        <f>YEAR(BO1053)</f>
        <v>1991</v>
      </c>
      <c r="BS1053" s="2" t="s">
        <v>7</v>
      </c>
      <c r="BT1053" s="12" t="str">
        <f>INDEX($CD$5:$CD$10,MATCH(BS1053,$CC$5:$CC$10,0),1)</f>
        <v>Y</v>
      </c>
      <c r="BU1053" s="12" t="str">
        <f>IF(AND(BT1053="Y",BQ1053&gt;1),"Y","")</f>
        <v>Y</v>
      </c>
      <c r="BV1053" s="12" t="str">
        <f>IF(AND(BT1053="Y",BQ1053&lt;1),"Y","")</f>
        <v/>
      </c>
      <c r="BW1053" s="12" t="str">
        <f>IF(BQ1053&gt;1,IF(BQ1052&gt;1,"Y",""),"")</f>
        <v>Y</v>
      </c>
      <c r="BX1053" s="12" t="str">
        <f>IF(BQ1053&lt;1,IF(BQ1052&lt;1,"Y",""),"")</f>
        <v/>
      </c>
      <c r="BY1053" s="2"/>
      <c r="BZ1053" s="2"/>
      <c r="CA1053" s="2"/>
    </row>
    <row r="1054" spans="2:79">
      <c r="B1054" s="4" t="str">
        <f>IF(G1054=G1055,IF(G1054&gt;G1053,G1054&amp;"_O",""),G1054&amp;"_C")</f>
        <v/>
      </c>
      <c r="C1054" s="14">
        <f ca="1">RANDBETWEEN(0,1000)/1000</f>
        <v>0.318</v>
      </c>
      <c r="D1054" s="16">
        <f>D1053+1</f>
        <v>1050</v>
      </c>
      <c r="E1054" s="10">
        <f>ROUNDDOWN(D1054/52,0)+1</f>
        <v>21</v>
      </c>
      <c r="F1054" s="15">
        <f>F1053+7</f>
        <v>51970</v>
      </c>
      <c r="G1054" s="4">
        <f>YEAR(F1054)</f>
        <v>2042</v>
      </c>
      <c r="H1054" s="33">
        <v>0.90100000000000002</v>
      </c>
      <c r="I1054" s="33">
        <v>0.39800000000000002</v>
      </c>
      <c r="J1054" s="33">
        <v>0.17299999999999999</v>
      </c>
      <c r="K1054" s="16" t="str">
        <f>IF(M1053&gt;1,"Up","Down")</f>
        <v>Down</v>
      </c>
      <c r="L1054" s="16" t="str">
        <f>IF(K1054="Up",IF(H1054&lt;$BJ$7,"Up","Down"),IF(H1054&lt;$BK$7,"Down","Up"))</f>
        <v>Up</v>
      </c>
      <c r="M1054" s="17">
        <f>IF(L1054="Up",INDEX($AK$5:$AK$1005,MATCH(I1054,$AI$5:$AI$1005,0),1),INDEX($AL$5:$AL$1005,MATCH(J1054,$AI$5:$AI$1005,0),1))</f>
        <v>1.0095369327363133</v>
      </c>
      <c r="N1054" s="16" t="str">
        <f>IF(P1053&gt;1,"Up","Down")</f>
        <v>Up</v>
      </c>
      <c r="O1054" s="16" t="str">
        <f>IF(N1054="Up",IF(H1054&lt;$BJ$12,"Up","Down"),IF(H1054&lt;$BK$12,"Down","Up"))</f>
        <v>Down</v>
      </c>
      <c r="P1054" s="17">
        <f>IF(O1054="Up",INDEX($AP$5:$AP$1005,MATCH(I1054,$AI$5:$AI$1005,0),1),INDEX($AQ$5:$AQ$1005,MATCH(J1054,$AI$5:$AI$1005,0),1))</f>
        <v>0.96127947887410325</v>
      </c>
      <c r="Q1054" s="19">
        <f>T1053</f>
        <v>71432.935594625174</v>
      </c>
      <c r="R1054" s="19">
        <f>INDEX(model!$S$5:$S$35,MATCH(G1054,model!$Q$5:$Q$35,0),1)*model!$O$5</f>
        <v>0</v>
      </c>
      <c r="S1054" s="19">
        <f>IF(RIGHT(B1054,1)="C",T1053*INDEX(model!$T$5:$T$35,MATCH(G1054,model!$Q$5:$Q$35,0),1),0)</f>
        <v>0</v>
      </c>
      <c r="T1054" s="19">
        <f>(Q1054+R1054-S1054)*M1054</f>
        <v>72114.18669654851</v>
      </c>
      <c r="U1054" s="19">
        <f>X1053</f>
        <v>192254.37441923082</v>
      </c>
      <c r="V1054" s="19">
        <f>INDEX(model!$S$5:$S$35,MATCH(G1054,model!$Q$5:$Q$35,0),1)*model!$O$6</f>
        <v>0</v>
      </c>
      <c r="W1054" s="19">
        <f>IF(RIGHT(B1054,1)="C",X1053*INDEX(model!$T$5:$T$35,MATCH(G1054,model!$Q$5:$Q$35,0),1),0)</f>
        <v>0</v>
      </c>
      <c r="X1054" s="19">
        <f>(U1054+V1054-W1054)*P1054</f>
        <v>184810.18485298494</v>
      </c>
      <c r="Z1054" s="36" t="str">
        <f>K1054&amp;L1054</f>
        <v>DownUp</v>
      </c>
      <c r="AA1054" s="36" t="str">
        <f>N1054&amp;O1054</f>
        <v>UpDown</v>
      </c>
      <c r="AU1054" s="4" t="str">
        <f>IF(AZ1054=AZ1055,IF(AZ1054&gt;AZ1053,AZ1054&amp;"_O",""),AZ1054&amp;"_C")</f>
        <v/>
      </c>
      <c r="AV1054" s="7" t="str">
        <f>IF(RIGHT(AU1054,1)="C",AX1054/INDEX($AX$5:$AX$2729,MATCH(AZ1054&amp;"_O",$AU$5:$AU$2729,0),1),"")</f>
        <v/>
      </c>
      <c r="AW1054" s="38">
        <v>32913</v>
      </c>
      <c r="AX1054" s="37">
        <v>333.62</v>
      </c>
      <c r="AY1054" s="7">
        <f>AX1054/AX1053</f>
        <v>1.0081590716789557</v>
      </c>
      <c r="AZ1054" s="4">
        <f>YEAR(AW1054)</f>
        <v>1990</v>
      </c>
      <c r="BA1054" s="2" t="s">
        <v>7</v>
      </c>
      <c r="BB1054" s="12" t="str">
        <f>INDEX($CD$5:$CD$10,MATCH(BA1054,$CC$5:$CC$10,0),1)</f>
        <v>Y</v>
      </c>
      <c r="BC1054" s="12" t="str">
        <f>IF(AND(BB1054="Y",AY1054&gt;1),"Y","")</f>
        <v>Y</v>
      </c>
      <c r="BD1054" s="12" t="str">
        <f>IF(AND(BB1054="Y",AY1054&lt;1),"Y","")</f>
        <v/>
      </c>
      <c r="BE1054" s="12" t="str">
        <f>IF(AY1054&gt;1,IF(AY1053&gt;1,"Y",""),"")</f>
        <v>Y</v>
      </c>
      <c r="BF1054" s="12" t="str">
        <f>IF(AY1054&lt;1,IF(AY1053&lt;1,"Y",""),"")</f>
        <v/>
      </c>
      <c r="BG1054" s="2"/>
      <c r="BH1054" s="2"/>
      <c r="BI1054" s="2"/>
      <c r="BJ1054" s="2"/>
      <c r="BK1054" s="2"/>
      <c r="BL1054" s="2"/>
      <c r="BM1054" s="4" t="str">
        <f>IF(BR1054=BR1055,IF(BR1054&gt;BR1053,BR1054&amp;"_O",""),BR1054&amp;"_C")</f>
        <v/>
      </c>
      <c r="BN1054" s="7" t="str">
        <f>IF(RIGHT(BM1054,1)="C",BP1054/INDEX($BP$5:$BP$2729,MATCH(BR1054&amp;"_O",$BM$5:$BM$2729,0),1),"")</f>
        <v/>
      </c>
      <c r="BO1054" s="38">
        <v>33312</v>
      </c>
      <c r="BP1054" s="3">
        <v>466.29</v>
      </c>
      <c r="BQ1054" s="7">
        <f>BP1054/BP1053</f>
        <v>0.98143587800719834</v>
      </c>
      <c r="BR1054" s="4">
        <f>YEAR(BO1054)</f>
        <v>1991</v>
      </c>
      <c r="BS1054" s="2" t="s">
        <v>7</v>
      </c>
      <c r="BT1054" s="12" t="str">
        <f>INDEX($CD$5:$CD$10,MATCH(BS1054,$CC$5:$CC$10,0),1)</f>
        <v>Y</v>
      </c>
      <c r="BU1054" s="12" t="str">
        <f>IF(AND(BT1054="Y",BQ1054&gt;1),"Y","")</f>
        <v/>
      </c>
      <c r="BV1054" s="12" t="str">
        <f>IF(AND(BT1054="Y",BQ1054&lt;1),"Y","")</f>
        <v>Y</v>
      </c>
      <c r="BW1054" s="12" t="str">
        <f>IF(BQ1054&gt;1,IF(BQ1053&gt;1,"Y",""),"")</f>
        <v/>
      </c>
      <c r="BX1054" s="12" t="str">
        <f>IF(BQ1054&lt;1,IF(BQ1053&lt;1,"Y",""),"")</f>
        <v/>
      </c>
      <c r="BY1054" s="2"/>
      <c r="BZ1054" s="2"/>
      <c r="CA1054" s="2"/>
    </row>
    <row r="1055" spans="2:79">
      <c r="B1055" s="4" t="str">
        <f>IF(G1055=G1056,IF(G1055&gt;G1054,G1055&amp;"_O",""),G1055&amp;"_C")</f>
        <v/>
      </c>
      <c r="C1055" s="14">
        <f ca="1">RANDBETWEEN(0,1000)/1000</f>
        <v>7.6999999999999999E-2</v>
      </c>
      <c r="D1055" s="16">
        <f>D1054+1</f>
        <v>1051</v>
      </c>
      <c r="E1055" s="10">
        <f>ROUNDDOWN(D1055/52,0)+1</f>
        <v>21</v>
      </c>
      <c r="F1055" s="15">
        <f>F1054+7</f>
        <v>51977</v>
      </c>
      <c r="G1055" s="4">
        <f>YEAR(F1055)</f>
        <v>2042</v>
      </c>
      <c r="H1055" s="33">
        <v>0.438</v>
      </c>
      <c r="I1055" s="33">
        <v>0.95499999999999996</v>
      </c>
      <c r="J1055" s="33">
        <v>0.253</v>
      </c>
      <c r="K1055" s="16" t="str">
        <f>IF(M1054&gt;1,"Up","Down")</f>
        <v>Up</v>
      </c>
      <c r="L1055" s="16" t="str">
        <f>IF(K1055="Up",IF(H1055&lt;$BJ$7,"Up","Down"),IF(H1055&lt;$BK$7,"Down","Up"))</f>
        <v>Up</v>
      </c>
      <c r="M1055" s="17">
        <f>IF(L1055="Up",INDEX($AK$5:$AK$1005,MATCH(I1055,$AI$5:$AI$1005,0),1),INDEX($AL$5:$AL$1005,MATCH(J1055,$AI$5:$AI$1005,0),1))</f>
        <v>1.0419549581058682</v>
      </c>
      <c r="N1055" s="16" t="str">
        <f>IF(P1054&gt;1,"Up","Down")</f>
        <v>Down</v>
      </c>
      <c r="O1055" s="16" t="str">
        <f>IF(N1055="Up",IF(H1055&lt;$BJ$12,"Up","Down"),IF(H1055&lt;$BK$12,"Down","Up"))</f>
        <v>Down</v>
      </c>
      <c r="P1055" s="17">
        <f>IF(O1055="Up",INDEX($AP$5:$AP$1005,MATCH(I1055,$AI$5:$AI$1005,0),1),INDEX($AQ$5:$AQ$1005,MATCH(J1055,$AI$5:$AI$1005,0),1))</f>
        <v>0.97038695435265709</v>
      </c>
      <c r="Q1055" s="19">
        <f>T1054</f>
        <v>72114.18669654851</v>
      </c>
      <c r="R1055" s="19">
        <f>INDEX(model!$S$5:$S$35,MATCH(G1055,model!$Q$5:$Q$35,0),1)*model!$O$5</f>
        <v>0</v>
      </c>
      <c r="S1055" s="19">
        <f>IF(RIGHT(B1055,1)="C",T1054*INDEX(model!$T$5:$T$35,MATCH(G1055,model!$Q$5:$Q$35,0),1),0)</f>
        <v>0</v>
      </c>
      <c r="T1055" s="19">
        <f>(Q1055+R1055-S1055)*M1055</f>
        <v>75139.734378240959</v>
      </c>
      <c r="U1055" s="19">
        <f>X1054</f>
        <v>184810.18485298494</v>
      </c>
      <c r="V1055" s="19">
        <f>INDEX(model!$S$5:$S$35,MATCH(G1055,model!$Q$5:$Q$35,0),1)*model!$O$6</f>
        <v>0</v>
      </c>
      <c r="W1055" s="19">
        <f>IF(RIGHT(B1055,1)="C",X1054*INDEX(model!$T$5:$T$35,MATCH(G1055,model!$Q$5:$Q$35,0),1),0)</f>
        <v>0</v>
      </c>
      <c r="X1055" s="19">
        <f>(U1055+V1055-W1055)*P1055</f>
        <v>179337.3924128396</v>
      </c>
      <c r="Z1055" s="36" t="str">
        <f>K1055&amp;L1055</f>
        <v>UpUp</v>
      </c>
      <c r="AA1055" s="36" t="str">
        <f>N1055&amp;O1055</f>
        <v>DownDown</v>
      </c>
      <c r="AU1055" s="4" t="str">
        <f>IF(AZ1055=AZ1056,IF(AZ1055&gt;AZ1054,AZ1055&amp;"_O",""),AZ1055&amp;"_C")</f>
        <v/>
      </c>
      <c r="AV1055" s="7" t="str">
        <f>IF(RIGHT(AU1055,1)="C",AX1055/INDEX($AX$5:$AX$2729,MATCH(AZ1055&amp;"_O",$AU$5:$AU$2729,0),1),"")</f>
        <v/>
      </c>
      <c r="AW1055" s="38">
        <v>32920</v>
      </c>
      <c r="AX1055" s="37">
        <v>332.72</v>
      </c>
      <c r="AY1055" s="7">
        <f>AX1055/AX1054</f>
        <v>0.99730232000479591</v>
      </c>
      <c r="AZ1055" s="4">
        <f>YEAR(AW1055)</f>
        <v>1990</v>
      </c>
      <c r="BA1055" s="2" t="s">
        <v>7</v>
      </c>
      <c r="BB1055" s="12" t="str">
        <f>INDEX($CD$5:$CD$10,MATCH(BA1055,$CC$5:$CC$10,0),1)</f>
        <v>Y</v>
      </c>
      <c r="BC1055" s="12" t="str">
        <f>IF(AND(BB1055="Y",AY1055&gt;1),"Y","")</f>
        <v/>
      </c>
      <c r="BD1055" s="12" t="str">
        <f>IF(AND(BB1055="Y",AY1055&lt;1),"Y","")</f>
        <v>Y</v>
      </c>
      <c r="BE1055" s="12" t="str">
        <f>IF(AY1055&gt;1,IF(AY1054&gt;1,"Y",""),"")</f>
        <v/>
      </c>
      <c r="BF1055" s="12" t="str">
        <f>IF(AY1055&lt;1,IF(AY1054&lt;1,"Y",""),"")</f>
        <v/>
      </c>
      <c r="BG1055" s="2"/>
      <c r="BH1055" s="2"/>
      <c r="BI1055" s="2"/>
      <c r="BJ1055" s="2"/>
      <c r="BK1055" s="2"/>
      <c r="BL1055" s="2"/>
      <c r="BM1055" s="4" t="str">
        <f>IF(BR1055=BR1056,IF(BR1055&gt;BR1054,BR1055&amp;"_O",""),BR1055&amp;"_C")</f>
        <v/>
      </c>
      <c r="BN1055" s="7" t="str">
        <f>IF(RIGHT(BM1055,1)="C",BP1055/INDEX($BP$5:$BP$2729,MATCH(BR1055&amp;"_O",$BM$5:$BM$2729,0),1),"")</f>
        <v/>
      </c>
      <c r="BO1055" s="38">
        <v>33319</v>
      </c>
      <c r="BP1055" s="3">
        <v>464.15</v>
      </c>
      <c r="BQ1055" s="7">
        <f>BP1055/BP1054</f>
        <v>0.99541058139784244</v>
      </c>
      <c r="BR1055" s="4">
        <f>YEAR(BO1055)</f>
        <v>1991</v>
      </c>
      <c r="BS1055" s="2" t="s">
        <v>7</v>
      </c>
      <c r="BT1055" s="12" t="str">
        <f>INDEX($CD$5:$CD$10,MATCH(BS1055,$CC$5:$CC$10,0),1)</f>
        <v>Y</v>
      </c>
      <c r="BU1055" s="12" t="str">
        <f>IF(AND(BT1055="Y",BQ1055&gt;1),"Y","")</f>
        <v/>
      </c>
      <c r="BV1055" s="12" t="str">
        <f>IF(AND(BT1055="Y",BQ1055&lt;1),"Y","")</f>
        <v>Y</v>
      </c>
      <c r="BW1055" s="12" t="str">
        <f>IF(BQ1055&gt;1,IF(BQ1054&gt;1,"Y",""),"")</f>
        <v/>
      </c>
      <c r="BX1055" s="12" t="str">
        <f>IF(BQ1055&lt;1,IF(BQ1054&lt;1,"Y",""),"")</f>
        <v>Y</v>
      </c>
      <c r="BY1055" s="2"/>
      <c r="BZ1055" s="2"/>
      <c r="CA1055" s="2"/>
    </row>
    <row r="1056" spans="2:79">
      <c r="B1056" s="4" t="str">
        <f>IF(G1056=G1057,IF(G1056&gt;G1055,G1056&amp;"_O",""),G1056&amp;"_C")</f>
        <v/>
      </c>
      <c r="C1056" s="14">
        <f ca="1">RANDBETWEEN(0,1000)/1000</f>
        <v>6.0000000000000001E-3</v>
      </c>
      <c r="D1056" s="16">
        <f>D1055+1</f>
        <v>1052</v>
      </c>
      <c r="E1056" s="10">
        <f>ROUNDDOWN(D1056/52,0)+1</f>
        <v>21</v>
      </c>
      <c r="F1056" s="15">
        <f>F1055+7</f>
        <v>51984</v>
      </c>
      <c r="G1056" s="4">
        <f>YEAR(F1056)</f>
        <v>2042</v>
      </c>
      <c r="H1056" s="33">
        <v>0.83099999999999996</v>
      </c>
      <c r="I1056" s="33">
        <v>0.85399999999999998</v>
      </c>
      <c r="J1056" s="33">
        <v>0.109</v>
      </c>
      <c r="K1056" s="16" t="str">
        <f>IF(M1055&gt;1,"Up","Down")</f>
        <v>Up</v>
      </c>
      <c r="L1056" s="16" t="str">
        <f>IF(K1056="Up",IF(H1056&lt;$BJ$7,"Up","Down"),IF(H1056&lt;$BK$7,"Down","Up"))</f>
        <v>Down</v>
      </c>
      <c r="M1056" s="17">
        <f>IF(L1056="Up",INDEX($AK$5:$AK$1005,MATCH(I1056,$AI$5:$AI$1005,0),1),INDEX($AL$5:$AL$1005,MATCH(J1056,$AI$5:$AI$1005,0),1))</f>
        <v>0.96302737323964882</v>
      </c>
      <c r="N1056" s="16" t="str">
        <f>IF(P1055&gt;1,"Up","Down")</f>
        <v>Down</v>
      </c>
      <c r="O1056" s="16" t="str">
        <f>IF(N1056="Up",IF(H1056&lt;$BJ$12,"Up","Down"),IF(H1056&lt;$BK$12,"Down","Up"))</f>
        <v>Up</v>
      </c>
      <c r="P1056" s="17">
        <f>IF(O1056="Up",INDEX($AP$5:$AP$1005,MATCH(I1056,$AI$5:$AI$1005,0),1),INDEX($AQ$5:$AQ$1005,MATCH(J1056,$AI$5:$AI$1005,0),1))</f>
        <v>1.0382212496423491</v>
      </c>
      <c r="Q1056" s="19">
        <f>T1055</f>
        <v>75139.734378240959</v>
      </c>
      <c r="R1056" s="19">
        <f>INDEX(model!$S$5:$S$35,MATCH(G1056,model!$Q$5:$Q$35,0),1)*model!$O$5</f>
        <v>0</v>
      </c>
      <c r="S1056" s="19">
        <f>IF(RIGHT(B1056,1)="C",T1055*INDEX(model!$T$5:$T$35,MATCH(G1056,model!$Q$5:$Q$35,0),1),0)</f>
        <v>0</v>
      </c>
      <c r="T1056" s="19">
        <f>(Q1056+R1056-S1056)*M1056</f>
        <v>72361.621024202323</v>
      </c>
      <c r="U1056" s="19">
        <f>X1055</f>
        <v>179337.3924128396</v>
      </c>
      <c r="V1056" s="19">
        <f>INDEX(model!$S$5:$S$35,MATCH(G1056,model!$Q$5:$Q$35,0),1)*model!$O$6</f>
        <v>0</v>
      </c>
      <c r="W1056" s="19">
        <f>IF(RIGHT(B1056,1)="C",X1055*INDEX(model!$T$5:$T$35,MATCH(G1056,model!$Q$5:$Q$35,0),1),0)</f>
        <v>0</v>
      </c>
      <c r="X1056" s="19">
        <f>(U1056+V1056-W1056)*P1056</f>
        <v>186191.89165845866</v>
      </c>
      <c r="Z1056" s="36" t="str">
        <f>K1056&amp;L1056</f>
        <v>UpDown</v>
      </c>
      <c r="AA1056" s="36" t="str">
        <f>N1056&amp;O1056</f>
        <v>DownUp</v>
      </c>
      <c r="AU1056" s="4" t="str">
        <f>IF(AZ1056=AZ1057,IF(AZ1056&gt;AZ1055,AZ1056&amp;"_O",""),AZ1056&amp;"_C")</f>
        <v/>
      </c>
      <c r="AV1056" s="7" t="str">
        <f>IF(RIGHT(AU1056,1)="C",AX1056/INDEX($AX$5:$AX$2729,MATCH(AZ1056&amp;"_O",$AU$5:$AU$2729,0),1),"")</f>
        <v/>
      </c>
      <c r="AW1056" s="38">
        <v>32927</v>
      </c>
      <c r="AX1056" s="37">
        <v>324.14999999999998</v>
      </c>
      <c r="AY1056" s="7">
        <f>AX1056/AX1055</f>
        <v>0.9742426063957681</v>
      </c>
      <c r="AZ1056" s="4">
        <f>YEAR(AW1056)</f>
        <v>1990</v>
      </c>
      <c r="BA1056" s="2" t="s">
        <v>7</v>
      </c>
      <c r="BB1056" s="12" t="str">
        <f>INDEX($CD$5:$CD$10,MATCH(BA1056,$CC$5:$CC$10,0),1)</f>
        <v>Y</v>
      </c>
      <c r="BC1056" s="12" t="str">
        <f>IF(AND(BB1056="Y",AY1056&gt;1),"Y","")</f>
        <v/>
      </c>
      <c r="BD1056" s="12" t="str">
        <f>IF(AND(BB1056="Y",AY1056&lt;1),"Y","")</f>
        <v>Y</v>
      </c>
      <c r="BE1056" s="12" t="str">
        <f>IF(AY1056&gt;1,IF(AY1055&gt;1,"Y",""),"")</f>
        <v/>
      </c>
      <c r="BF1056" s="12" t="str">
        <f>IF(AY1056&lt;1,IF(AY1055&lt;1,"Y",""),"")</f>
        <v>Y</v>
      </c>
      <c r="BG1056" s="2"/>
      <c r="BH1056" s="2"/>
      <c r="BI1056" s="2"/>
      <c r="BJ1056" s="2"/>
      <c r="BK1056" s="2"/>
      <c r="BL1056" s="2"/>
      <c r="BM1056" s="4" t="str">
        <f>IF(BR1056=BR1057,IF(BR1056&gt;BR1055,BR1056&amp;"_O",""),BR1056&amp;"_C")</f>
        <v/>
      </c>
      <c r="BN1056" s="7" t="str">
        <f>IF(RIGHT(BM1056,1)="C",BP1056/INDEX($BP$5:$BP$2729,MATCH(BR1056&amp;"_O",$BM$5:$BM$2729,0),1),"")</f>
        <v/>
      </c>
      <c r="BO1056" s="38">
        <v>33325</v>
      </c>
      <c r="BP1056" s="3">
        <v>482.3</v>
      </c>
      <c r="BQ1056" s="7">
        <f>BP1056/BP1055</f>
        <v>1.0391037380157278</v>
      </c>
      <c r="BR1056" s="4">
        <f>YEAR(BO1056)</f>
        <v>1991</v>
      </c>
      <c r="BS1056" s="2" t="s">
        <v>7</v>
      </c>
      <c r="BT1056" s="12" t="str">
        <f>INDEX($CD$5:$CD$10,MATCH(BS1056,$CC$5:$CC$10,0),1)</f>
        <v>Y</v>
      </c>
      <c r="BU1056" s="12" t="str">
        <f>IF(AND(BT1056="Y",BQ1056&gt;1),"Y","")</f>
        <v>Y</v>
      </c>
      <c r="BV1056" s="12" t="str">
        <f>IF(AND(BT1056="Y",BQ1056&lt;1),"Y","")</f>
        <v/>
      </c>
      <c r="BW1056" s="12" t="str">
        <f>IF(BQ1056&gt;1,IF(BQ1055&gt;1,"Y",""),"")</f>
        <v/>
      </c>
      <c r="BX1056" s="12" t="str">
        <f>IF(BQ1056&lt;1,IF(BQ1055&lt;1,"Y",""),"")</f>
        <v/>
      </c>
      <c r="BY1056" s="2"/>
      <c r="BZ1056" s="2"/>
      <c r="CA1056" s="2"/>
    </row>
    <row r="1057" spans="2:79">
      <c r="B1057" s="4" t="str">
        <f>IF(G1057=G1058,IF(G1057&gt;G1056,G1057&amp;"_O",""),G1057&amp;"_C")</f>
        <v/>
      </c>
      <c r="C1057" s="14">
        <f ca="1">RANDBETWEEN(0,1000)/1000</f>
        <v>0.68799999999999994</v>
      </c>
      <c r="D1057" s="16">
        <f>D1056+1</f>
        <v>1053</v>
      </c>
      <c r="E1057" s="10">
        <f>ROUNDDOWN(D1057/52,0)+1</f>
        <v>21</v>
      </c>
      <c r="F1057" s="15">
        <f>F1056+7</f>
        <v>51991</v>
      </c>
      <c r="G1057" s="4">
        <f>YEAR(F1057)</f>
        <v>2042</v>
      </c>
      <c r="H1057" s="33">
        <v>0.193</v>
      </c>
      <c r="I1057" s="33">
        <v>0.34599999999999997</v>
      </c>
      <c r="J1057" s="33">
        <v>0.66600000000000004</v>
      </c>
      <c r="K1057" s="16" t="str">
        <f>IF(M1056&gt;1,"Up","Down")</f>
        <v>Down</v>
      </c>
      <c r="L1057" s="16" t="str">
        <f>IF(K1057="Up",IF(H1057&lt;$BJ$7,"Up","Down"),IF(H1057&lt;$BK$7,"Down","Up"))</f>
        <v>Down</v>
      </c>
      <c r="M1057" s="17">
        <f>IF(L1057="Up",INDEX($AK$5:$AK$1005,MATCH(I1057,$AI$5:$AI$1005,0),1),INDEX($AL$5:$AL$1005,MATCH(J1057,$AI$5:$AI$1005,0),1))</f>
        <v>0.99240155940136776</v>
      </c>
      <c r="N1057" s="16" t="str">
        <f>IF(P1056&gt;1,"Up","Down")</f>
        <v>Up</v>
      </c>
      <c r="O1057" s="16" t="str">
        <f>IF(N1057="Up",IF(H1057&lt;$BJ$12,"Up","Down"),IF(H1057&lt;$BK$12,"Down","Up"))</f>
        <v>Up</v>
      </c>
      <c r="P1057" s="17">
        <f>IF(O1057="Up",INDEX($AP$5:$AP$1005,MATCH(I1057,$AI$5:$AI$1005,0),1),INDEX($AQ$5:$AQ$1005,MATCH(J1057,$AI$5:$AI$1005,0),1))</f>
        <v>1.0114427694038337</v>
      </c>
      <c r="Q1057" s="19">
        <f>T1056</f>
        <v>72361.621024202323</v>
      </c>
      <c r="R1057" s="19">
        <f>INDEX(model!$S$5:$S$35,MATCH(G1057,model!$Q$5:$Q$35,0),1)*model!$O$5</f>
        <v>0</v>
      </c>
      <c r="S1057" s="19">
        <f>IF(RIGHT(B1057,1)="C",T1056*INDEX(model!$T$5:$T$35,MATCH(G1057,model!$Q$5:$Q$35,0),1),0)</f>
        <v>0</v>
      </c>
      <c r="T1057" s="19">
        <f>(Q1057+R1057-S1057)*M1057</f>
        <v>71811.785545229184</v>
      </c>
      <c r="U1057" s="19">
        <f>X1056</f>
        <v>186191.89165845866</v>
      </c>
      <c r="V1057" s="19">
        <f>INDEX(model!$S$5:$S$35,MATCH(G1057,model!$Q$5:$Q$35,0),1)*model!$O$6</f>
        <v>0</v>
      </c>
      <c r="W1057" s="19">
        <f>IF(RIGHT(B1057,1)="C",X1056*INDEX(model!$T$5:$T$35,MATCH(G1057,model!$Q$5:$Q$35,0),1),0)</f>
        <v>0</v>
      </c>
      <c r="X1057" s="19">
        <f>(U1057+V1057-W1057)*P1057</f>
        <v>188322.44253956998</v>
      </c>
      <c r="Z1057" s="36" t="str">
        <f>K1057&amp;L1057</f>
        <v>DownDown</v>
      </c>
      <c r="AA1057" s="36" t="str">
        <f>N1057&amp;O1057</f>
        <v>UpUp</v>
      </c>
      <c r="AU1057" s="4" t="str">
        <f>IF(AZ1057=AZ1058,IF(AZ1057&gt;AZ1056,AZ1057&amp;"_O",""),AZ1057&amp;"_C")</f>
        <v/>
      </c>
      <c r="AV1057" s="7" t="str">
        <f>IF(RIGHT(AU1057,1)="C",AX1057/INDEX($AX$5:$AX$2729,MATCH(AZ1057&amp;"_O",$AU$5:$AU$2729,0),1),"")</f>
        <v/>
      </c>
      <c r="AW1057" s="38">
        <v>32934</v>
      </c>
      <c r="AX1057" s="37">
        <v>335.54</v>
      </c>
      <c r="AY1057" s="7">
        <f>AX1057/AX1056</f>
        <v>1.0351380533703534</v>
      </c>
      <c r="AZ1057" s="4">
        <f>YEAR(AW1057)</f>
        <v>1990</v>
      </c>
      <c r="BA1057" s="2" t="s">
        <v>7</v>
      </c>
      <c r="BB1057" s="12" t="str">
        <f>INDEX($CD$5:$CD$10,MATCH(BA1057,$CC$5:$CC$10,0),1)</f>
        <v>Y</v>
      </c>
      <c r="BC1057" s="12" t="str">
        <f>IF(AND(BB1057="Y",AY1057&gt;1),"Y","")</f>
        <v>Y</v>
      </c>
      <c r="BD1057" s="12" t="str">
        <f>IF(AND(BB1057="Y",AY1057&lt;1),"Y","")</f>
        <v/>
      </c>
      <c r="BE1057" s="12" t="str">
        <f>IF(AY1057&gt;1,IF(AY1056&gt;1,"Y",""),"")</f>
        <v/>
      </c>
      <c r="BF1057" s="12" t="str">
        <f>IF(AY1057&lt;1,IF(AY1056&lt;1,"Y",""),"")</f>
        <v/>
      </c>
      <c r="BG1057" s="2"/>
      <c r="BH1057" s="2"/>
      <c r="BI1057" s="2"/>
      <c r="BJ1057" s="2"/>
      <c r="BK1057" s="2"/>
      <c r="BL1057" s="2"/>
      <c r="BM1057" s="4" t="str">
        <f>IF(BR1057=BR1058,IF(BR1057&gt;BR1056,BR1057&amp;"_O",""),BR1057&amp;"_C")</f>
        <v/>
      </c>
      <c r="BN1057" s="7" t="str">
        <f>IF(RIGHT(BM1057,1)="C",BP1057/INDEX($BP$5:$BP$2729,MATCH(BR1057&amp;"_O",$BM$5:$BM$2729,0),1),"")</f>
        <v/>
      </c>
      <c r="BO1057" s="38">
        <v>33333</v>
      </c>
      <c r="BP1057" s="3">
        <v>495.79</v>
      </c>
      <c r="BQ1057" s="7">
        <f>BP1057/BP1056</f>
        <v>1.0279701430644828</v>
      </c>
      <c r="BR1057" s="4">
        <f>YEAR(BO1057)</f>
        <v>1991</v>
      </c>
      <c r="BS1057" s="2" t="s">
        <v>7</v>
      </c>
      <c r="BT1057" s="12" t="str">
        <f>INDEX($CD$5:$CD$10,MATCH(BS1057,$CC$5:$CC$10,0),1)</f>
        <v>Y</v>
      </c>
      <c r="BU1057" s="12" t="str">
        <f>IF(AND(BT1057="Y",BQ1057&gt;1),"Y","")</f>
        <v>Y</v>
      </c>
      <c r="BV1057" s="12" t="str">
        <f>IF(AND(BT1057="Y",BQ1057&lt;1),"Y","")</f>
        <v/>
      </c>
      <c r="BW1057" s="12" t="str">
        <f>IF(BQ1057&gt;1,IF(BQ1056&gt;1,"Y",""),"")</f>
        <v>Y</v>
      </c>
      <c r="BX1057" s="12" t="str">
        <f>IF(BQ1057&lt;1,IF(BQ1056&lt;1,"Y",""),"")</f>
        <v/>
      </c>
      <c r="BY1057" s="2"/>
      <c r="BZ1057" s="2"/>
      <c r="CA1057" s="2"/>
    </row>
    <row r="1058" spans="2:79">
      <c r="B1058" s="4" t="str">
        <f>IF(G1058=G1059,IF(G1058&gt;G1057,G1058&amp;"_O",""),G1058&amp;"_C")</f>
        <v/>
      </c>
      <c r="C1058" s="14">
        <f ca="1">RANDBETWEEN(0,1000)/1000</f>
        <v>0.96599999999999997</v>
      </c>
      <c r="D1058" s="16">
        <f>D1057+1</f>
        <v>1054</v>
      </c>
      <c r="E1058" s="10">
        <f>ROUNDDOWN(D1058/52,0)+1</f>
        <v>21</v>
      </c>
      <c r="F1058" s="15">
        <f>F1057+7</f>
        <v>51998</v>
      </c>
      <c r="G1058" s="4">
        <f>YEAR(F1058)</f>
        <v>2042</v>
      </c>
      <c r="H1058" s="33">
        <v>0.42799999999999999</v>
      </c>
      <c r="I1058" s="33">
        <v>7.4999999999999997E-2</v>
      </c>
      <c r="J1058" s="33">
        <v>1.7999999999999999E-2</v>
      </c>
      <c r="K1058" s="16" t="str">
        <f>IF(M1057&gt;1,"Up","Down")</f>
        <v>Down</v>
      </c>
      <c r="L1058" s="16" t="str">
        <f>IF(K1058="Up",IF(H1058&lt;$BJ$7,"Up","Down"),IF(H1058&lt;$BK$7,"Down","Up"))</f>
        <v>Up</v>
      </c>
      <c r="M1058" s="17">
        <f>IF(L1058="Up",INDEX($AK$5:$AK$1005,MATCH(I1058,$AI$5:$AI$1005,0),1),INDEX($AL$5:$AL$1005,MATCH(J1058,$AI$5:$AI$1005,0),1))</f>
        <v>1.0016538164818056</v>
      </c>
      <c r="N1058" s="16" t="str">
        <f>IF(P1057&gt;1,"Up","Down")</f>
        <v>Up</v>
      </c>
      <c r="O1058" s="16" t="str">
        <f>IF(N1058="Up",IF(H1058&lt;$BJ$12,"Up","Down"),IF(H1058&lt;$BK$12,"Down","Up"))</f>
        <v>Up</v>
      </c>
      <c r="P1058" s="17">
        <f>IF(O1058="Up",INDEX($AP$5:$AP$1005,MATCH(I1058,$AI$5:$AI$1005,0),1),INDEX($AQ$5:$AQ$1005,MATCH(J1058,$AI$5:$AI$1005,0),1))</f>
        <v>1.0024956434756096</v>
      </c>
      <c r="Q1058" s="19">
        <f>T1057</f>
        <v>71811.785545229184</v>
      </c>
      <c r="R1058" s="19">
        <f>INDEX(model!$S$5:$S$35,MATCH(G1058,model!$Q$5:$Q$35,0),1)*model!$O$5</f>
        <v>0</v>
      </c>
      <c r="S1058" s="19">
        <f>IF(RIGHT(B1058,1)="C",T1057*INDEX(model!$T$5:$T$35,MATCH(G1058,model!$Q$5:$Q$35,0),1),0)</f>
        <v>0</v>
      </c>
      <c r="T1058" s="19">
        <f>(Q1058+R1058-S1058)*M1058</f>
        <v>71930.549059751778</v>
      </c>
      <c r="U1058" s="19">
        <f>X1057</f>
        <v>188322.44253956998</v>
      </c>
      <c r="V1058" s="19">
        <f>INDEX(model!$S$5:$S$35,MATCH(G1058,model!$Q$5:$Q$35,0),1)*model!$O$6</f>
        <v>0</v>
      </c>
      <c r="W1058" s="19">
        <f>IF(RIGHT(B1058,1)="C",X1057*INDEX(model!$T$5:$T$35,MATCH(G1058,model!$Q$5:$Q$35,0),1),0)</f>
        <v>0</v>
      </c>
      <c r="X1058" s="19">
        <f>(U1058+V1058-W1058)*P1058</f>
        <v>188792.42821460473</v>
      </c>
      <c r="Z1058" s="36" t="str">
        <f>K1058&amp;L1058</f>
        <v>DownUp</v>
      </c>
      <c r="AA1058" s="36" t="str">
        <f>N1058&amp;O1058</f>
        <v>UpUp</v>
      </c>
      <c r="AU1058" s="4" t="str">
        <f>IF(AZ1058=AZ1059,IF(AZ1058&gt;AZ1057,AZ1058&amp;"_O",""),AZ1058&amp;"_C")</f>
        <v/>
      </c>
      <c r="AV1058" s="7" t="str">
        <f>IF(RIGHT(AU1058,1)="C",AX1058/INDEX($AX$5:$AX$2729,MATCH(AZ1058&amp;"_O",$AU$5:$AU$2729,0),1),"")</f>
        <v/>
      </c>
      <c r="AW1058" s="38">
        <v>32941</v>
      </c>
      <c r="AX1058" s="37">
        <v>337.93</v>
      </c>
      <c r="AY1058" s="7">
        <f>AX1058/AX1057</f>
        <v>1.0071228467544853</v>
      </c>
      <c r="AZ1058" s="4">
        <f>YEAR(AW1058)</f>
        <v>1990</v>
      </c>
      <c r="BA1058" s="2" t="s">
        <v>7</v>
      </c>
      <c r="BB1058" s="12" t="str">
        <f>INDEX($CD$5:$CD$10,MATCH(BA1058,$CC$5:$CC$10,0),1)</f>
        <v>Y</v>
      </c>
      <c r="BC1058" s="12" t="str">
        <f>IF(AND(BB1058="Y",AY1058&gt;1),"Y","")</f>
        <v>Y</v>
      </c>
      <c r="BD1058" s="12" t="str">
        <f>IF(AND(BB1058="Y",AY1058&lt;1),"Y","")</f>
        <v/>
      </c>
      <c r="BE1058" s="12" t="str">
        <f>IF(AY1058&gt;1,IF(AY1057&gt;1,"Y",""),"")</f>
        <v>Y</v>
      </c>
      <c r="BF1058" s="12" t="str">
        <f>IF(AY1058&lt;1,IF(AY1057&lt;1,"Y",""),"")</f>
        <v/>
      </c>
      <c r="BG1058" s="2"/>
      <c r="BH1058" s="2"/>
      <c r="BI1058" s="2"/>
      <c r="BJ1058" s="2"/>
      <c r="BK1058" s="2"/>
      <c r="BL1058" s="2"/>
      <c r="BM1058" s="4" t="str">
        <f>IF(BR1058=BR1059,IF(BR1058&gt;BR1057,BR1058&amp;"_O",""),BR1058&amp;"_C")</f>
        <v/>
      </c>
      <c r="BN1058" s="7" t="str">
        <f>IF(RIGHT(BM1058,1)="C",BP1058/INDEX($BP$5:$BP$2729,MATCH(BR1058&amp;"_O",$BM$5:$BM$2729,0),1),"")</f>
        <v/>
      </c>
      <c r="BO1058" s="38">
        <v>33340</v>
      </c>
      <c r="BP1058" s="3">
        <v>501.62</v>
      </c>
      <c r="BQ1058" s="7">
        <f>BP1058/BP1057</f>
        <v>1.0117590108715384</v>
      </c>
      <c r="BR1058" s="4">
        <f>YEAR(BO1058)</f>
        <v>1991</v>
      </c>
      <c r="BS1058" s="2" t="s">
        <v>7</v>
      </c>
      <c r="BT1058" s="12" t="str">
        <f>INDEX($CD$5:$CD$10,MATCH(BS1058,$CC$5:$CC$10,0),1)</f>
        <v>Y</v>
      </c>
      <c r="BU1058" s="12" t="str">
        <f>IF(AND(BT1058="Y",BQ1058&gt;1),"Y","")</f>
        <v>Y</v>
      </c>
      <c r="BV1058" s="12" t="str">
        <f>IF(AND(BT1058="Y",BQ1058&lt;1),"Y","")</f>
        <v/>
      </c>
      <c r="BW1058" s="12" t="str">
        <f>IF(BQ1058&gt;1,IF(BQ1057&gt;1,"Y",""),"")</f>
        <v>Y</v>
      </c>
      <c r="BX1058" s="12" t="str">
        <f>IF(BQ1058&lt;1,IF(BQ1057&lt;1,"Y",""),"")</f>
        <v/>
      </c>
      <c r="BY1058" s="2"/>
      <c r="BZ1058" s="2"/>
      <c r="CA1058" s="2"/>
    </row>
    <row r="1059" spans="2:79">
      <c r="B1059" s="4" t="str">
        <f>IF(G1059=G1060,IF(G1059&gt;G1058,G1059&amp;"_O",""),G1059&amp;"_C")</f>
        <v/>
      </c>
      <c r="C1059" s="14">
        <f ca="1">RANDBETWEEN(0,1000)/1000</f>
        <v>0.13400000000000001</v>
      </c>
      <c r="D1059" s="16">
        <f>D1058+1</f>
        <v>1055</v>
      </c>
      <c r="E1059" s="10">
        <f>ROUNDDOWN(D1059/52,0)+1</f>
        <v>21</v>
      </c>
      <c r="F1059" s="15">
        <f>F1058+7</f>
        <v>52005</v>
      </c>
      <c r="G1059" s="4">
        <f>YEAR(F1059)</f>
        <v>2042</v>
      </c>
      <c r="H1059" s="33">
        <v>0.55400000000000005</v>
      </c>
      <c r="I1059" s="33">
        <v>0.188</v>
      </c>
      <c r="J1059" s="33">
        <v>0.32400000000000001</v>
      </c>
      <c r="K1059" s="16" t="str">
        <f>IF(M1058&gt;1,"Up","Down")</f>
        <v>Up</v>
      </c>
      <c r="L1059" s="16" t="str">
        <f>IF(K1059="Up",IF(H1059&lt;$BJ$7,"Up","Down"),IF(H1059&lt;$BK$7,"Down","Up"))</f>
        <v>Down</v>
      </c>
      <c r="M1059" s="17">
        <f>IF(L1059="Up",INDEX($AK$5:$AK$1005,MATCH(I1059,$AI$5:$AI$1005,0),1),INDEX($AL$5:$AL$1005,MATCH(J1059,$AI$5:$AI$1005,0),1))</f>
        <v>0.98084071982783239</v>
      </c>
      <c r="N1059" s="16" t="str">
        <f>IF(P1058&gt;1,"Up","Down")</f>
        <v>Up</v>
      </c>
      <c r="O1059" s="16" t="str">
        <f>IF(N1059="Up",IF(H1059&lt;$BJ$12,"Up","Down"),IF(H1059&lt;$BK$12,"Down","Up"))</f>
        <v>Up</v>
      </c>
      <c r="P1059" s="17">
        <f>IF(O1059="Up",INDEX($AP$5:$AP$1005,MATCH(I1059,$AI$5:$AI$1005,0),1),INDEX($AQ$5:$AQ$1005,MATCH(J1059,$AI$5:$AI$1005,0),1))</f>
        <v>1.0063977240293478</v>
      </c>
      <c r="Q1059" s="19">
        <f>T1058</f>
        <v>71930.549059751778</v>
      </c>
      <c r="R1059" s="19">
        <f>INDEX(model!$S$5:$S$35,MATCH(G1059,model!$Q$5:$Q$35,0),1)*model!$O$5</f>
        <v>0</v>
      </c>
      <c r="S1059" s="19">
        <f>IF(RIGHT(B1059,1)="C",T1058*INDEX(model!$T$5:$T$35,MATCH(G1059,model!$Q$5:$Q$35,0),1),0)</f>
        <v>0</v>
      </c>
      <c r="T1059" s="19">
        <f>(Q1059+R1059-S1059)*M1059</f>
        <v>70552.411517378147</v>
      </c>
      <c r="U1059" s="19">
        <f>X1058</f>
        <v>188792.42821460473</v>
      </c>
      <c r="V1059" s="19">
        <f>INDEX(model!$S$5:$S$35,MATCH(G1059,model!$Q$5:$Q$35,0),1)*model!$O$6</f>
        <v>0</v>
      </c>
      <c r="W1059" s="19">
        <f>IF(RIGHT(B1059,1)="C",X1058*INDEX(model!$T$5:$T$35,MATCH(G1059,model!$Q$5:$Q$35,0),1),0)</f>
        <v>0</v>
      </c>
      <c r="X1059" s="19">
        <f>(U1059+V1059-W1059)*P1059</f>
        <v>190000.27006915223</v>
      </c>
      <c r="Z1059" s="36" t="str">
        <f>K1059&amp;L1059</f>
        <v>UpDown</v>
      </c>
      <c r="AA1059" s="36" t="str">
        <f>N1059&amp;O1059</f>
        <v>UpUp</v>
      </c>
      <c r="AU1059" s="4" t="str">
        <f>IF(AZ1059=AZ1060,IF(AZ1059&gt;AZ1058,AZ1059&amp;"_O",""),AZ1059&amp;"_C")</f>
        <v/>
      </c>
      <c r="AV1059" s="7" t="str">
        <f>IF(RIGHT(AU1059,1)="C",AX1059/INDEX($AX$5:$AX$2729,MATCH(AZ1059&amp;"_O",$AU$5:$AU$2729,0),1),"")</f>
        <v/>
      </c>
      <c r="AW1059" s="38">
        <v>32948</v>
      </c>
      <c r="AX1059" s="37">
        <v>341.91</v>
      </c>
      <c r="AY1059" s="7">
        <f>AX1059/AX1058</f>
        <v>1.0117775870742463</v>
      </c>
      <c r="AZ1059" s="4">
        <f>YEAR(AW1059)</f>
        <v>1990</v>
      </c>
      <c r="BA1059" s="2" t="s">
        <v>7</v>
      </c>
      <c r="BB1059" s="12" t="str">
        <f>INDEX($CD$5:$CD$10,MATCH(BA1059,$CC$5:$CC$10,0),1)</f>
        <v>Y</v>
      </c>
      <c r="BC1059" s="12" t="str">
        <f>IF(AND(BB1059="Y",AY1059&gt;1),"Y","")</f>
        <v>Y</v>
      </c>
      <c r="BD1059" s="12" t="str">
        <f>IF(AND(BB1059="Y",AY1059&lt;1),"Y","")</f>
        <v/>
      </c>
      <c r="BE1059" s="12" t="str">
        <f>IF(AY1059&gt;1,IF(AY1058&gt;1,"Y",""),"")</f>
        <v>Y</v>
      </c>
      <c r="BF1059" s="12" t="str">
        <f>IF(AY1059&lt;1,IF(AY1058&lt;1,"Y",""),"")</f>
        <v/>
      </c>
      <c r="BG1059" s="2"/>
      <c r="BH1059" s="2"/>
      <c r="BI1059" s="2"/>
      <c r="BJ1059" s="2"/>
      <c r="BK1059" s="2"/>
      <c r="BL1059" s="2"/>
      <c r="BM1059" s="4" t="str">
        <f>IF(BR1059=BR1060,IF(BR1059&gt;BR1058,BR1059&amp;"_O",""),BR1059&amp;"_C")</f>
        <v/>
      </c>
      <c r="BN1059" s="7" t="str">
        <f>IF(RIGHT(BM1059,1)="C",BP1059/INDEX($BP$5:$BP$2729,MATCH(BR1059&amp;"_O",$BM$5:$BM$2729,0),1),"")</f>
        <v/>
      </c>
      <c r="BO1059" s="38">
        <v>33347</v>
      </c>
      <c r="BP1059" s="3">
        <v>501.19</v>
      </c>
      <c r="BQ1059" s="7">
        <f>BP1059/BP1058</f>
        <v>0.99914277740122004</v>
      </c>
      <c r="BR1059" s="4">
        <f>YEAR(BO1059)</f>
        <v>1991</v>
      </c>
      <c r="BS1059" s="2" t="s">
        <v>7</v>
      </c>
      <c r="BT1059" s="12" t="str">
        <f>INDEX($CD$5:$CD$10,MATCH(BS1059,$CC$5:$CC$10,0),1)</f>
        <v>Y</v>
      </c>
      <c r="BU1059" s="12" t="str">
        <f>IF(AND(BT1059="Y",BQ1059&gt;1),"Y","")</f>
        <v/>
      </c>
      <c r="BV1059" s="12" t="str">
        <f>IF(AND(BT1059="Y",BQ1059&lt;1),"Y","")</f>
        <v>Y</v>
      </c>
      <c r="BW1059" s="12" t="str">
        <f>IF(BQ1059&gt;1,IF(BQ1058&gt;1,"Y",""),"")</f>
        <v/>
      </c>
      <c r="BX1059" s="12" t="str">
        <f>IF(BQ1059&lt;1,IF(BQ1058&lt;1,"Y",""),"")</f>
        <v/>
      </c>
      <c r="BY1059" s="2"/>
      <c r="BZ1059" s="2"/>
      <c r="CA1059" s="2"/>
    </row>
    <row r="1060" spans="2:79">
      <c r="B1060" s="4" t="str">
        <f>IF(G1060=G1061,IF(G1060&gt;G1059,G1060&amp;"_O",""),G1060&amp;"_C")</f>
        <v/>
      </c>
      <c r="C1060" s="14">
        <f ca="1">RANDBETWEEN(0,1000)/1000</f>
        <v>0.48799999999999999</v>
      </c>
      <c r="D1060" s="16">
        <f>D1059+1</f>
        <v>1056</v>
      </c>
      <c r="E1060" s="10">
        <f>ROUNDDOWN(D1060/52,0)+1</f>
        <v>21</v>
      </c>
      <c r="F1060" s="15">
        <f>F1059+7</f>
        <v>52012</v>
      </c>
      <c r="G1060" s="4">
        <f>YEAR(F1060)</f>
        <v>2042</v>
      </c>
      <c r="H1060" s="33">
        <v>0.47199999999999998</v>
      </c>
      <c r="I1060" s="33">
        <v>0.80700000000000005</v>
      </c>
      <c r="J1060" s="33">
        <v>0.42299999999999999</v>
      </c>
      <c r="K1060" s="16" t="str">
        <f>IF(M1059&gt;1,"Up","Down")</f>
        <v>Down</v>
      </c>
      <c r="L1060" s="16" t="str">
        <f>IF(K1060="Up",IF(H1060&lt;$BJ$7,"Up","Down"),IF(H1060&lt;$BK$7,"Down","Up"))</f>
        <v>Up</v>
      </c>
      <c r="M1060" s="17">
        <f>IF(L1060="Up",INDEX($AK$5:$AK$1005,MATCH(I1060,$AI$5:$AI$1005,0),1),INDEX($AL$5:$AL$1005,MATCH(J1060,$AI$5:$AI$1005,0),1))</f>
        <v>1.0245174638889618</v>
      </c>
      <c r="N1060" s="16" t="str">
        <f>IF(P1059&gt;1,"Up","Down")</f>
        <v>Up</v>
      </c>
      <c r="O1060" s="16" t="str">
        <f>IF(N1060="Up",IF(H1060&lt;$BJ$12,"Up","Down"),IF(H1060&lt;$BK$12,"Down","Up"))</f>
        <v>Up</v>
      </c>
      <c r="P1060" s="17">
        <f>IF(O1060="Up",INDEX($AP$5:$AP$1005,MATCH(I1060,$AI$5:$AI$1005,0),1),INDEX($AQ$5:$AQ$1005,MATCH(J1060,$AI$5:$AI$1005,0),1))</f>
        <v>1.0335396583551066</v>
      </c>
      <c r="Q1060" s="19">
        <f>T1059</f>
        <v>70552.411517378147</v>
      </c>
      <c r="R1060" s="19">
        <f>INDEX(model!$S$5:$S$35,MATCH(G1060,model!$Q$5:$Q$35,0),1)*model!$O$5</f>
        <v>0</v>
      </c>
      <c r="S1060" s="19">
        <f>IF(RIGHT(B1060,1)="C",T1059*INDEX(model!$T$5:$T$35,MATCH(G1060,model!$Q$5:$Q$35,0),1),0)</f>
        <v>0</v>
      </c>
      <c r="T1060" s="19">
        <f>(Q1060+R1060-S1060)*M1060</f>
        <v>72282.177719034633</v>
      </c>
      <c r="U1060" s="19">
        <f>X1059</f>
        <v>190000.27006915223</v>
      </c>
      <c r="V1060" s="19">
        <f>INDEX(model!$S$5:$S$35,MATCH(G1060,model!$Q$5:$Q$35,0),1)*model!$O$6</f>
        <v>0</v>
      </c>
      <c r="W1060" s="19">
        <f>IF(RIGHT(B1060,1)="C",X1059*INDEX(model!$T$5:$T$35,MATCH(G1060,model!$Q$5:$Q$35,0),1),0)</f>
        <v>0</v>
      </c>
      <c r="X1060" s="19">
        <f>(U1060+V1060-W1060)*P1060</f>
        <v>196372.81421464958</v>
      </c>
      <c r="Z1060" s="36" t="str">
        <f>K1060&amp;L1060</f>
        <v>DownUp</v>
      </c>
      <c r="AA1060" s="36" t="str">
        <f>N1060&amp;O1060</f>
        <v>UpUp</v>
      </c>
      <c r="AU1060" s="4" t="str">
        <f>IF(AZ1060=AZ1061,IF(AZ1060&gt;AZ1059,AZ1060&amp;"_O",""),AZ1060&amp;"_C")</f>
        <v/>
      </c>
      <c r="AV1060" s="7" t="str">
        <f>IF(RIGHT(AU1060,1)="C",AX1060/INDEX($AX$5:$AX$2729,MATCH(AZ1060&amp;"_O",$AU$5:$AU$2729,0),1),"")</f>
        <v/>
      </c>
      <c r="AW1060" s="38">
        <v>32955</v>
      </c>
      <c r="AX1060" s="37">
        <v>337.22</v>
      </c>
      <c r="AY1060" s="7">
        <f>AX1060/AX1059</f>
        <v>0.98628293995495897</v>
      </c>
      <c r="AZ1060" s="4">
        <f>YEAR(AW1060)</f>
        <v>1990</v>
      </c>
      <c r="BA1060" s="2" t="s">
        <v>7</v>
      </c>
      <c r="BB1060" s="12" t="str">
        <f>INDEX($CD$5:$CD$10,MATCH(BA1060,$CC$5:$CC$10,0),1)</f>
        <v>Y</v>
      </c>
      <c r="BC1060" s="12" t="str">
        <f>IF(AND(BB1060="Y",AY1060&gt;1),"Y","")</f>
        <v/>
      </c>
      <c r="BD1060" s="12" t="str">
        <f>IF(AND(BB1060="Y",AY1060&lt;1),"Y","")</f>
        <v>Y</v>
      </c>
      <c r="BE1060" s="12" t="str">
        <f>IF(AY1060&gt;1,IF(AY1059&gt;1,"Y",""),"")</f>
        <v/>
      </c>
      <c r="BF1060" s="12" t="str">
        <f>IF(AY1060&lt;1,IF(AY1059&lt;1,"Y",""),"")</f>
        <v/>
      </c>
      <c r="BG1060" s="2"/>
      <c r="BH1060" s="2"/>
      <c r="BI1060" s="2"/>
      <c r="BJ1060" s="2"/>
      <c r="BK1060" s="2"/>
      <c r="BL1060" s="2"/>
      <c r="BM1060" s="4" t="str">
        <f>IF(BR1060=BR1061,IF(BR1060&gt;BR1059,BR1060&amp;"_O",""),BR1060&amp;"_C")</f>
        <v/>
      </c>
      <c r="BN1060" s="7" t="str">
        <f>IF(RIGHT(BM1060,1)="C",BP1060/INDEX($BP$5:$BP$2729,MATCH(BR1060&amp;"_O",$BM$5:$BM$2729,0),1),"")</f>
        <v/>
      </c>
      <c r="BO1060" s="38">
        <v>33354</v>
      </c>
      <c r="BP1060" s="3">
        <v>494.64</v>
      </c>
      <c r="BQ1060" s="7">
        <f>BP1060/BP1059</f>
        <v>0.98693110397254535</v>
      </c>
      <c r="BR1060" s="4">
        <f>YEAR(BO1060)</f>
        <v>1991</v>
      </c>
      <c r="BS1060" s="2" t="s">
        <v>7</v>
      </c>
      <c r="BT1060" s="12" t="str">
        <f>INDEX($CD$5:$CD$10,MATCH(BS1060,$CC$5:$CC$10,0),1)</f>
        <v>Y</v>
      </c>
      <c r="BU1060" s="12" t="str">
        <f>IF(AND(BT1060="Y",BQ1060&gt;1),"Y","")</f>
        <v/>
      </c>
      <c r="BV1060" s="12" t="str">
        <f>IF(AND(BT1060="Y",BQ1060&lt;1),"Y","")</f>
        <v>Y</v>
      </c>
      <c r="BW1060" s="12" t="str">
        <f>IF(BQ1060&gt;1,IF(BQ1059&gt;1,"Y",""),"")</f>
        <v/>
      </c>
      <c r="BX1060" s="12" t="str">
        <f>IF(BQ1060&lt;1,IF(BQ1059&lt;1,"Y",""),"")</f>
        <v>Y</v>
      </c>
      <c r="BY1060" s="2"/>
      <c r="BZ1060" s="2"/>
      <c r="CA1060" s="2"/>
    </row>
    <row r="1061" spans="2:79">
      <c r="B1061" s="4" t="str">
        <f>IF(G1061=G1062,IF(G1061&gt;G1060,G1061&amp;"_O",""),G1061&amp;"_C")</f>
        <v/>
      </c>
      <c r="C1061" s="14">
        <f ca="1">RANDBETWEEN(0,1000)/1000</f>
        <v>0.45800000000000002</v>
      </c>
      <c r="D1061" s="16">
        <f>D1060+1</f>
        <v>1057</v>
      </c>
      <c r="E1061" s="10">
        <f>ROUNDDOWN(D1061/52,0)+1</f>
        <v>21</v>
      </c>
      <c r="F1061" s="15">
        <f>F1060+7</f>
        <v>52019</v>
      </c>
      <c r="G1061" s="4">
        <f>YEAR(F1061)</f>
        <v>2042</v>
      </c>
      <c r="H1061" s="33">
        <v>0.70899999999999996</v>
      </c>
      <c r="I1061" s="33">
        <v>0.55300000000000005</v>
      </c>
      <c r="J1061" s="33">
        <v>0.114</v>
      </c>
      <c r="K1061" s="16" t="str">
        <f>IF(M1060&gt;1,"Up","Down")</f>
        <v>Up</v>
      </c>
      <c r="L1061" s="16" t="str">
        <f>IF(K1061="Up",IF(H1061&lt;$BJ$7,"Up","Down"),IF(H1061&lt;$BK$7,"Down","Up"))</f>
        <v>Down</v>
      </c>
      <c r="M1061" s="17">
        <f>IF(L1061="Up",INDEX($AK$5:$AK$1005,MATCH(I1061,$AI$5:$AI$1005,0),1),INDEX($AL$5:$AL$1005,MATCH(J1061,$AI$5:$AI$1005,0),1))</f>
        <v>0.96384170702713123</v>
      </c>
      <c r="N1061" s="16" t="str">
        <f>IF(P1060&gt;1,"Up","Down")</f>
        <v>Up</v>
      </c>
      <c r="O1061" s="16" t="str">
        <f>IF(N1061="Up",IF(H1061&lt;$BJ$12,"Up","Down"),IF(H1061&lt;$BK$12,"Down","Up"))</f>
        <v>Down</v>
      </c>
      <c r="P1061" s="17">
        <f>IF(O1061="Up",INDEX($AP$5:$AP$1005,MATCH(I1061,$AI$5:$AI$1005,0),1),INDEX($AQ$5:$AQ$1005,MATCH(J1061,$AI$5:$AI$1005,0),1))</f>
        <v>0.95277854365004933</v>
      </c>
      <c r="Q1061" s="19">
        <f>T1060</f>
        <v>72282.177719034633</v>
      </c>
      <c r="R1061" s="19">
        <f>INDEX(model!$S$5:$S$35,MATCH(G1061,model!$Q$5:$Q$35,0),1)*model!$O$5</f>
        <v>0</v>
      </c>
      <c r="S1061" s="19">
        <f>IF(RIGHT(B1061,1)="C",T1060*INDEX(model!$T$5:$T$35,MATCH(G1061,model!$Q$5:$Q$35,0),1),0)</f>
        <v>0</v>
      </c>
      <c r="T1061" s="19">
        <f>(Q1061+R1061-S1061)*M1061</f>
        <v>69668.577560352816</v>
      </c>
      <c r="U1061" s="19">
        <f>X1060</f>
        <v>196372.81421464958</v>
      </c>
      <c r="V1061" s="19">
        <f>INDEX(model!$S$5:$S$35,MATCH(G1061,model!$Q$5:$Q$35,0),1)*model!$O$6</f>
        <v>0</v>
      </c>
      <c r="W1061" s="19">
        <f>IF(RIGHT(B1061,1)="C",X1060*INDEX(model!$T$5:$T$35,MATCH(G1061,model!$Q$5:$Q$35,0),1),0)</f>
        <v>0</v>
      </c>
      <c r="X1061" s="19">
        <f>(U1061+V1061-W1061)*P1061</f>
        <v>187099.80393989553</v>
      </c>
      <c r="Z1061" s="36" t="str">
        <f>K1061&amp;L1061</f>
        <v>UpDown</v>
      </c>
      <c r="AA1061" s="36" t="str">
        <f>N1061&amp;O1061</f>
        <v>UpDown</v>
      </c>
      <c r="AU1061" s="4" t="str">
        <f>IF(AZ1061=AZ1062,IF(AZ1061&gt;AZ1060,AZ1061&amp;"_O",""),AZ1061&amp;"_C")</f>
        <v/>
      </c>
      <c r="AV1061" s="7" t="str">
        <f>IF(RIGHT(AU1061,1)="C",AX1061/INDEX($AX$5:$AX$2729,MATCH(AZ1061&amp;"_O",$AU$5:$AU$2729,0),1),"")</f>
        <v/>
      </c>
      <c r="AW1061" s="38">
        <v>32962</v>
      </c>
      <c r="AX1061" s="37">
        <v>339.94</v>
      </c>
      <c r="AY1061" s="7">
        <f>AX1061/AX1060</f>
        <v>1.0080659510112091</v>
      </c>
      <c r="AZ1061" s="4">
        <f>YEAR(AW1061)</f>
        <v>1990</v>
      </c>
      <c r="BA1061" s="2" t="s">
        <v>7</v>
      </c>
      <c r="BB1061" s="12" t="str">
        <f>INDEX($CD$5:$CD$10,MATCH(BA1061,$CC$5:$CC$10,0),1)</f>
        <v>Y</v>
      </c>
      <c r="BC1061" s="12" t="str">
        <f>IF(AND(BB1061="Y",AY1061&gt;1),"Y","")</f>
        <v>Y</v>
      </c>
      <c r="BD1061" s="12" t="str">
        <f>IF(AND(BB1061="Y",AY1061&lt;1),"Y","")</f>
        <v/>
      </c>
      <c r="BE1061" s="12" t="str">
        <f>IF(AY1061&gt;1,IF(AY1060&gt;1,"Y",""),"")</f>
        <v/>
      </c>
      <c r="BF1061" s="12" t="str">
        <f>IF(AY1061&lt;1,IF(AY1060&lt;1,"Y",""),"")</f>
        <v/>
      </c>
      <c r="BG1061" s="2"/>
      <c r="BH1061" s="2"/>
      <c r="BI1061" s="2"/>
      <c r="BJ1061" s="2"/>
      <c r="BK1061" s="2"/>
      <c r="BL1061" s="2"/>
      <c r="BM1061" s="4" t="str">
        <f>IF(BR1061=BR1062,IF(BR1061&gt;BR1060,BR1061&amp;"_O",""),BR1061&amp;"_C")</f>
        <v/>
      </c>
      <c r="BN1061" s="7" t="str">
        <f>IF(RIGHT(BM1061,1)="C",BP1061/INDEX($BP$5:$BP$2729,MATCH(BR1061&amp;"_O",$BM$5:$BM$2729,0),1),"")</f>
        <v/>
      </c>
      <c r="BO1061" s="38">
        <v>33361</v>
      </c>
      <c r="BP1061" s="3">
        <v>492.1</v>
      </c>
      <c r="BQ1061" s="7">
        <f>BP1061/BP1060</f>
        <v>0.99486495228853311</v>
      </c>
      <c r="BR1061" s="4">
        <f>YEAR(BO1061)</f>
        <v>1991</v>
      </c>
      <c r="BS1061" s="2" t="s">
        <v>7</v>
      </c>
      <c r="BT1061" s="12" t="str">
        <f>INDEX($CD$5:$CD$10,MATCH(BS1061,$CC$5:$CC$10,0),1)</f>
        <v>Y</v>
      </c>
      <c r="BU1061" s="12" t="str">
        <f>IF(AND(BT1061="Y",BQ1061&gt;1),"Y","")</f>
        <v/>
      </c>
      <c r="BV1061" s="12" t="str">
        <f>IF(AND(BT1061="Y",BQ1061&lt;1),"Y","")</f>
        <v>Y</v>
      </c>
      <c r="BW1061" s="12" t="str">
        <f>IF(BQ1061&gt;1,IF(BQ1060&gt;1,"Y",""),"")</f>
        <v/>
      </c>
      <c r="BX1061" s="12" t="str">
        <f>IF(BQ1061&lt;1,IF(BQ1060&lt;1,"Y",""),"")</f>
        <v>Y</v>
      </c>
      <c r="BY1061" s="2"/>
      <c r="BZ1061" s="2"/>
      <c r="CA1061" s="2"/>
    </row>
    <row r="1062" spans="2:79">
      <c r="B1062" s="4" t="str">
        <f>IF(G1062=G1063,IF(G1062&gt;G1061,G1062&amp;"_O",""),G1062&amp;"_C")</f>
        <v/>
      </c>
      <c r="C1062" s="14">
        <f ca="1">RANDBETWEEN(0,1000)/1000</f>
        <v>0.96199999999999997</v>
      </c>
      <c r="D1062" s="16">
        <f>D1061+1</f>
        <v>1058</v>
      </c>
      <c r="E1062" s="10">
        <f>ROUNDDOWN(D1062/52,0)+1</f>
        <v>21</v>
      </c>
      <c r="F1062" s="15">
        <f>F1061+7</f>
        <v>52026</v>
      </c>
      <c r="G1062" s="4">
        <f>YEAR(F1062)</f>
        <v>2042</v>
      </c>
      <c r="H1062" s="33">
        <v>0.18099999999999999</v>
      </c>
      <c r="I1062" s="33">
        <v>0.71399999999999997</v>
      </c>
      <c r="J1062" s="33">
        <v>0.91</v>
      </c>
      <c r="K1062" s="16" t="str">
        <f>IF(M1061&gt;1,"Up","Down")</f>
        <v>Down</v>
      </c>
      <c r="L1062" s="16" t="str">
        <f>IF(K1062="Up",IF(H1062&lt;$BJ$7,"Up","Down"),IF(H1062&lt;$BK$7,"Down","Up"))</f>
        <v>Down</v>
      </c>
      <c r="M1062" s="17">
        <f>IF(L1062="Up",INDEX($AK$5:$AK$1005,MATCH(I1062,$AI$5:$AI$1005,0),1),INDEX($AL$5:$AL$1005,MATCH(J1062,$AI$5:$AI$1005,0),1))</f>
        <v>0.99794271930575773</v>
      </c>
      <c r="N1062" s="16" t="str">
        <f>IF(P1061&gt;1,"Up","Down")</f>
        <v>Down</v>
      </c>
      <c r="O1062" s="16" t="str">
        <f>IF(N1062="Up",IF(H1062&lt;$BJ$12,"Up","Down"),IF(H1062&lt;$BK$12,"Down","Up"))</f>
        <v>Down</v>
      </c>
      <c r="P1062" s="17">
        <f>IF(O1062="Up",INDEX($AP$5:$AP$1005,MATCH(I1062,$AI$5:$AI$1005,0),1),INDEX($AQ$5:$AQ$1005,MATCH(J1062,$AI$5:$AI$1005,0),1))</f>
        <v>0.99789220120030697</v>
      </c>
      <c r="Q1062" s="19">
        <f>T1061</f>
        <v>69668.577560352816</v>
      </c>
      <c r="R1062" s="19">
        <f>INDEX(model!$S$5:$S$35,MATCH(G1062,model!$Q$5:$Q$35,0),1)*model!$O$5</f>
        <v>0</v>
      </c>
      <c r="S1062" s="19">
        <f>IF(RIGHT(B1062,1)="C",T1061*INDEX(model!$T$5:$T$35,MATCH(G1062,model!$Q$5:$Q$35,0),1),0)</f>
        <v>0</v>
      </c>
      <c r="T1062" s="19">
        <f>(Q1062+R1062-S1062)*M1062</f>
        <v>69525.249740742584</v>
      </c>
      <c r="U1062" s="19">
        <f>X1061</f>
        <v>187099.80393989553</v>
      </c>
      <c r="V1062" s="19">
        <f>INDEX(model!$S$5:$S$35,MATCH(G1062,model!$Q$5:$Q$35,0),1)*model!$O$6</f>
        <v>0</v>
      </c>
      <c r="W1062" s="19">
        <f>IF(RIGHT(B1062,1)="C",X1061*INDEX(model!$T$5:$T$35,MATCH(G1062,model!$Q$5:$Q$35,0),1),0)</f>
        <v>0</v>
      </c>
      <c r="X1062" s="19">
        <f>(U1062+V1062-W1062)*P1062</f>
        <v>186705.43519772822</v>
      </c>
      <c r="Z1062" s="36" t="str">
        <f>K1062&amp;L1062</f>
        <v>DownDown</v>
      </c>
      <c r="AA1062" s="36" t="str">
        <f>N1062&amp;O1062</f>
        <v>DownDown</v>
      </c>
      <c r="AU1062" s="4" t="str">
        <f>IF(AZ1062=AZ1063,IF(AZ1062&gt;AZ1061,AZ1062&amp;"_O",""),AZ1062&amp;"_C")</f>
        <v/>
      </c>
      <c r="AV1062" s="7" t="str">
        <f>IF(RIGHT(AU1062,1)="C",AX1062/INDEX($AX$5:$AX$2729,MATCH(AZ1062&amp;"_O",$AU$5:$AU$2729,0),1),"")</f>
        <v/>
      </c>
      <c r="AW1062" s="38">
        <v>32969</v>
      </c>
      <c r="AX1062" s="37">
        <v>340.08</v>
      </c>
      <c r="AY1062" s="7">
        <f>AX1062/AX1061</f>
        <v>1.0004118373830675</v>
      </c>
      <c r="AZ1062" s="4">
        <f>YEAR(AW1062)</f>
        <v>1990</v>
      </c>
      <c r="BA1062" s="2" t="s">
        <v>7</v>
      </c>
      <c r="BB1062" s="12" t="str">
        <f>INDEX($CD$5:$CD$10,MATCH(BA1062,$CC$5:$CC$10,0),1)</f>
        <v>Y</v>
      </c>
      <c r="BC1062" s="12" t="str">
        <f>IF(AND(BB1062="Y",AY1062&gt;1),"Y","")</f>
        <v>Y</v>
      </c>
      <c r="BD1062" s="12" t="str">
        <f>IF(AND(BB1062="Y",AY1062&lt;1),"Y","")</f>
        <v/>
      </c>
      <c r="BE1062" s="12" t="str">
        <f>IF(AY1062&gt;1,IF(AY1061&gt;1,"Y",""),"")</f>
        <v>Y</v>
      </c>
      <c r="BF1062" s="12" t="str">
        <f>IF(AY1062&lt;1,IF(AY1061&lt;1,"Y",""),"")</f>
        <v/>
      </c>
      <c r="BG1062" s="2"/>
      <c r="BH1062" s="2"/>
      <c r="BI1062" s="2"/>
      <c r="BJ1062" s="2"/>
      <c r="BK1062" s="2"/>
      <c r="BL1062" s="2"/>
      <c r="BM1062" s="4" t="str">
        <f>IF(BR1062=BR1063,IF(BR1062&gt;BR1061,BR1062&amp;"_O",""),BR1062&amp;"_C")</f>
        <v/>
      </c>
      <c r="BN1062" s="7" t="str">
        <f>IF(RIGHT(BM1062,1)="C",BP1062/INDEX($BP$5:$BP$2729,MATCH(BR1062&amp;"_O",$BM$5:$BM$2729,0),1),"")</f>
        <v/>
      </c>
      <c r="BO1062" s="38">
        <v>33368</v>
      </c>
      <c r="BP1062" s="3">
        <v>493.42</v>
      </c>
      <c r="BQ1062" s="7">
        <f>BP1062/BP1061</f>
        <v>1.0026823816297501</v>
      </c>
      <c r="BR1062" s="4">
        <f>YEAR(BO1062)</f>
        <v>1991</v>
      </c>
      <c r="BS1062" s="2" t="s">
        <v>7</v>
      </c>
      <c r="BT1062" s="12" t="str">
        <f>INDEX($CD$5:$CD$10,MATCH(BS1062,$CC$5:$CC$10,0),1)</f>
        <v>Y</v>
      </c>
      <c r="BU1062" s="12" t="str">
        <f>IF(AND(BT1062="Y",BQ1062&gt;1),"Y","")</f>
        <v>Y</v>
      </c>
      <c r="BV1062" s="12" t="str">
        <f>IF(AND(BT1062="Y",BQ1062&lt;1),"Y","")</f>
        <v/>
      </c>
      <c r="BW1062" s="12" t="str">
        <f>IF(BQ1062&gt;1,IF(BQ1061&gt;1,"Y",""),"")</f>
        <v/>
      </c>
      <c r="BX1062" s="12" t="str">
        <f>IF(BQ1062&lt;1,IF(BQ1061&lt;1,"Y",""),"")</f>
        <v/>
      </c>
      <c r="BY1062" s="2"/>
      <c r="BZ1062" s="2"/>
      <c r="CA1062" s="2"/>
    </row>
    <row r="1063" spans="2:79">
      <c r="B1063" s="4" t="str">
        <f>IF(G1063=G1064,IF(G1063&gt;G1062,G1063&amp;"_O",""),G1063&amp;"_C")</f>
        <v/>
      </c>
      <c r="C1063" s="14">
        <f ca="1">RANDBETWEEN(0,1000)/1000</f>
        <v>0.71799999999999997</v>
      </c>
      <c r="D1063" s="16">
        <f>D1062+1</f>
        <v>1059</v>
      </c>
      <c r="E1063" s="10">
        <f>ROUNDDOWN(D1063/52,0)+1</f>
        <v>21</v>
      </c>
      <c r="F1063" s="15">
        <f>F1062+7</f>
        <v>52033</v>
      </c>
      <c r="G1063" s="4">
        <f>YEAR(F1063)</f>
        <v>2042</v>
      </c>
      <c r="H1063" s="33">
        <v>2.8000000000000001E-2</v>
      </c>
      <c r="I1063" s="33">
        <v>0.70099999999999996</v>
      </c>
      <c r="J1063" s="33">
        <v>0.45600000000000002</v>
      </c>
      <c r="K1063" s="16" t="str">
        <f>IF(M1062&gt;1,"Up","Down")</f>
        <v>Down</v>
      </c>
      <c r="L1063" s="16" t="str">
        <f>IF(K1063="Up",IF(H1063&lt;$BJ$7,"Up","Down"),IF(H1063&lt;$BK$7,"Down","Up"))</f>
        <v>Down</v>
      </c>
      <c r="M1063" s="17">
        <f>IF(L1063="Up",INDEX($AK$5:$AK$1005,MATCH(I1063,$AI$5:$AI$1005,0),1),INDEX($AL$5:$AL$1005,MATCH(J1063,$AI$5:$AI$1005,0),1))</f>
        <v>0.98624682604372438</v>
      </c>
      <c r="N1063" s="16" t="str">
        <f>IF(P1062&gt;1,"Up","Down")</f>
        <v>Down</v>
      </c>
      <c r="O1063" s="16" t="str">
        <f>IF(N1063="Up",IF(H1063&lt;$BJ$12,"Up","Down"),IF(H1063&lt;$BK$12,"Down","Up"))</f>
        <v>Down</v>
      </c>
      <c r="P1063" s="17">
        <f>IF(O1063="Up",INDEX($AP$5:$AP$1005,MATCH(I1063,$AI$5:$AI$1005,0),1),INDEX($AQ$5:$AQ$1005,MATCH(J1063,$AI$5:$AI$1005,0),1))</f>
        <v>0.98288370619724175</v>
      </c>
      <c r="Q1063" s="19">
        <f>T1062</f>
        <v>69525.249740742584</v>
      </c>
      <c r="R1063" s="19">
        <f>INDEX(model!$S$5:$S$35,MATCH(G1063,model!$Q$5:$Q$35,0),1)*model!$O$5</f>
        <v>0</v>
      </c>
      <c r="S1063" s="19">
        <f>IF(RIGHT(B1063,1)="C",T1062*INDEX(model!$T$5:$T$35,MATCH(G1063,model!$Q$5:$Q$35,0),1),0)</f>
        <v>0</v>
      </c>
      <c r="T1063" s="19">
        <f>(Q1063+R1063-S1063)*M1063</f>
        <v>68569.056886704639</v>
      </c>
      <c r="U1063" s="19">
        <f>X1062</f>
        <v>186705.43519772822</v>
      </c>
      <c r="V1063" s="19">
        <f>INDEX(model!$S$5:$S$35,MATCH(G1063,model!$Q$5:$Q$35,0),1)*model!$O$6</f>
        <v>0</v>
      </c>
      <c r="W1063" s="19">
        <f>IF(RIGHT(B1063,1)="C",X1062*INDEX(model!$T$5:$T$35,MATCH(G1063,model!$Q$5:$Q$35,0),1),0)</f>
        <v>0</v>
      </c>
      <c r="X1063" s="19">
        <f>(U1063+V1063-W1063)*P1063</f>
        <v>183509.73011431206</v>
      </c>
      <c r="Z1063" s="36" t="str">
        <f>K1063&amp;L1063</f>
        <v>DownDown</v>
      </c>
      <c r="AA1063" s="36" t="str">
        <f>N1063&amp;O1063</f>
        <v>DownDown</v>
      </c>
      <c r="AU1063" s="4" t="str">
        <f>IF(AZ1063=AZ1064,IF(AZ1063&gt;AZ1062,AZ1063&amp;"_O",""),AZ1063&amp;"_C")</f>
        <v/>
      </c>
      <c r="AV1063" s="7" t="str">
        <f>IF(RIGHT(AU1063,1)="C",AX1063/INDEX($AX$5:$AX$2729,MATCH(AZ1063&amp;"_O",$AU$5:$AU$2729,0),1),"")</f>
        <v/>
      </c>
      <c r="AW1063" s="38">
        <v>32975</v>
      </c>
      <c r="AX1063" s="37">
        <v>344.34</v>
      </c>
      <c r="AY1063" s="7">
        <f>AX1063/AX1062</f>
        <v>1.0125264643613268</v>
      </c>
      <c r="AZ1063" s="4">
        <f>YEAR(AW1063)</f>
        <v>1990</v>
      </c>
      <c r="BA1063" s="2" t="s">
        <v>7</v>
      </c>
      <c r="BB1063" s="12" t="str">
        <f>INDEX($CD$5:$CD$10,MATCH(BA1063,$CC$5:$CC$10,0),1)</f>
        <v>Y</v>
      </c>
      <c r="BC1063" s="12" t="str">
        <f>IF(AND(BB1063="Y",AY1063&gt;1),"Y","")</f>
        <v>Y</v>
      </c>
      <c r="BD1063" s="12" t="str">
        <f>IF(AND(BB1063="Y",AY1063&lt;1),"Y","")</f>
        <v/>
      </c>
      <c r="BE1063" s="12" t="str">
        <f>IF(AY1063&gt;1,IF(AY1062&gt;1,"Y",""),"")</f>
        <v>Y</v>
      </c>
      <c r="BF1063" s="12" t="str">
        <f>IF(AY1063&lt;1,IF(AY1062&lt;1,"Y",""),"")</f>
        <v/>
      </c>
      <c r="BG1063" s="2"/>
      <c r="BH1063" s="2"/>
      <c r="BI1063" s="2"/>
      <c r="BJ1063" s="2"/>
      <c r="BK1063" s="2"/>
      <c r="BL1063" s="2"/>
      <c r="BM1063" s="4" t="str">
        <f>IF(BR1063=BR1064,IF(BR1063&gt;BR1062,BR1063&amp;"_O",""),BR1063&amp;"_C")</f>
        <v/>
      </c>
      <c r="BN1063" s="7" t="str">
        <f>IF(RIGHT(BM1063,1)="C",BP1063/INDEX($BP$5:$BP$2729,MATCH(BR1063&amp;"_O",$BM$5:$BM$2729,0),1),"")</f>
        <v/>
      </c>
      <c r="BO1063" s="38">
        <v>33375</v>
      </c>
      <c r="BP1063" s="3">
        <v>481.38</v>
      </c>
      <c r="BQ1063" s="7">
        <f>BP1063/BP1062</f>
        <v>0.97559888127761341</v>
      </c>
      <c r="BR1063" s="4">
        <f>YEAR(BO1063)</f>
        <v>1991</v>
      </c>
      <c r="BS1063" s="2" t="s">
        <v>7</v>
      </c>
      <c r="BT1063" s="12" t="str">
        <f>INDEX($CD$5:$CD$10,MATCH(BS1063,$CC$5:$CC$10,0),1)</f>
        <v>Y</v>
      </c>
      <c r="BU1063" s="12" t="str">
        <f>IF(AND(BT1063="Y",BQ1063&gt;1),"Y","")</f>
        <v/>
      </c>
      <c r="BV1063" s="12" t="str">
        <f>IF(AND(BT1063="Y",BQ1063&lt;1),"Y","")</f>
        <v>Y</v>
      </c>
      <c r="BW1063" s="12" t="str">
        <f>IF(BQ1063&gt;1,IF(BQ1062&gt;1,"Y",""),"")</f>
        <v/>
      </c>
      <c r="BX1063" s="12" t="str">
        <f>IF(BQ1063&lt;1,IF(BQ1062&lt;1,"Y",""),"")</f>
        <v/>
      </c>
      <c r="BY1063" s="2"/>
      <c r="BZ1063" s="2"/>
      <c r="CA1063" s="2"/>
    </row>
    <row r="1064" spans="2:79">
      <c r="B1064" s="4" t="str">
        <f>IF(G1064=G1065,IF(G1064&gt;G1063,G1064&amp;"_O",""),G1064&amp;"_C")</f>
        <v/>
      </c>
      <c r="C1064" s="14">
        <f ca="1">RANDBETWEEN(0,1000)/1000</f>
        <v>0.83399999999999996</v>
      </c>
      <c r="D1064" s="16">
        <f>D1063+1</f>
        <v>1060</v>
      </c>
      <c r="E1064" s="10">
        <f>ROUNDDOWN(D1064/52,0)+1</f>
        <v>21</v>
      </c>
      <c r="F1064" s="15">
        <f>F1063+7</f>
        <v>52040</v>
      </c>
      <c r="G1064" s="4">
        <f>YEAR(F1064)</f>
        <v>2042</v>
      </c>
      <c r="H1064" s="33">
        <v>0.3</v>
      </c>
      <c r="I1064" s="33">
        <v>0.85099999999999998</v>
      </c>
      <c r="J1064" s="33">
        <v>5.5E-2</v>
      </c>
      <c r="K1064" s="16" t="str">
        <f>IF(M1063&gt;1,"Up","Down")</f>
        <v>Down</v>
      </c>
      <c r="L1064" s="16" t="str">
        <f>IF(K1064="Up",IF(H1064&lt;$BJ$7,"Up","Down"),IF(H1064&lt;$BK$7,"Down","Up"))</f>
        <v>Down</v>
      </c>
      <c r="M1064" s="17">
        <f>IF(L1064="Up",INDEX($AK$5:$AK$1005,MATCH(I1064,$AI$5:$AI$1005,0),1),INDEX($AL$5:$AL$1005,MATCH(J1064,$AI$5:$AI$1005,0),1))</f>
        <v>0.95357909545076813</v>
      </c>
      <c r="N1064" s="16" t="str">
        <f>IF(P1063&gt;1,"Up","Down")</f>
        <v>Down</v>
      </c>
      <c r="O1064" s="16" t="str">
        <f>IF(N1064="Up",IF(H1064&lt;$BJ$12,"Up","Down"),IF(H1064&lt;$BK$12,"Down","Up"))</f>
        <v>Down</v>
      </c>
      <c r="P1064" s="17">
        <f>IF(O1064="Up",INDEX($AP$5:$AP$1005,MATCH(I1064,$AI$5:$AI$1005,0),1),INDEX($AQ$5:$AQ$1005,MATCH(J1064,$AI$5:$AI$1005,0),1))</f>
        <v>0.93660183522767682</v>
      </c>
      <c r="Q1064" s="19">
        <f>T1063</f>
        <v>68569.056886704639</v>
      </c>
      <c r="R1064" s="19">
        <f>INDEX(model!$S$5:$S$35,MATCH(G1064,model!$Q$5:$Q$35,0),1)*model!$O$5</f>
        <v>0</v>
      </c>
      <c r="S1064" s="19">
        <f>IF(RIGHT(B1064,1)="C",T1063*INDEX(model!$T$5:$T$35,MATCH(G1064,model!$Q$5:$Q$35,0),1),0)</f>
        <v>0</v>
      </c>
      <c r="T1064" s="19">
        <f>(Q1064+R1064-S1064)*M1064</f>
        <v>65386.019241936076</v>
      </c>
      <c r="U1064" s="19">
        <f>X1063</f>
        <v>183509.73011431206</v>
      </c>
      <c r="V1064" s="19">
        <f>INDEX(model!$S$5:$S$35,MATCH(G1064,model!$Q$5:$Q$35,0),1)*model!$O$6</f>
        <v>0</v>
      </c>
      <c r="W1064" s="19">
        <f>IF(RIGHT(B1064,1)="C",X1063*INDEX(model!$T$5:$T$35,MATCH(G1064,model!$Q$5:$Q$35,0),1),0)</f>
        <v>0</v>
      </c>
      <c r="X1064" s="19">
        <f>(U1064+V1064-W1064)*P1064</f>
        <v>171875.55000720033</v>
      </c>
      <c r="Z1064" s="36" t="str">
        <f>K1064&amp;L1064</f>
        <v>DownDown</v>
      </c>
      <c r="AA1064" s="36" t="str">
        <f>N1064&amp;O1064</f>
        <v>DownDown</v>
      </c>
      <c r="AU1064" s="4" t="str">
        <f>IF(AZ1064=AZ1065,IF(AZ1064&gt;AZ1063,AZ1064&amp;"_O",""),AZ1064&amp;"_C")</f>
        <v/>
      </c>
      <c r="AV1064" s="7" t="str">
        <f>IF(RIGHT(AU1064,1)="C",AX1064/INDEX($AX$5:$AX$2729,MATCH(AZ1064&amp;"_O",$AU$5:$AU$2729,0),1),"")</f>
        <v/>
      </c>
      <c r="AW1064" s="38">
        <v>32983</v>
      </c>
      <c r="AX1064" s="37">
        <v>335.12</v>
      </c>
      <c r="AY1064" s="7">
        <f>AX1064/AX1063</f>
        <v>0.97322413893245052</v>
      </c>
      <c r="AZ1064" s="4">
        <f>YEAR(AW1064)</f>
        <v>1990</v>
      </c>
      <c r="BA1064" s="2" t="s">
        <v>7</v>
      </c>
      <c r="BB1064" s="12" t="str">
        <f>INDEX($CD$5:$CD$10,MATCH(BA1064,$CC$5:$CC$10,0),1)</f>
        <v>Y</v>
      </c>
      <c r="BC1064" s="12" t="str">
        <f>IF(AND(BB1064="Y",AY1064&gt;1),"Y","")</f>
        <v/>
      </c>
      <c r="BD1064" s="12" t="str">
        <f>IF(AND(BB1064="Y",AY1064&lt;1),"Y","")</f>
        <v>Y</v>
      </c>
      <c r="BE1064" s="12" t="str">
        <f>IF(AY1064&gt;1,IF(AY1063&gt;1,"Y",""),"")</f>
        <v/>
      </c>
      <c r="BF1064" s="12" t="str">
        <f>IF(AY1064&lt;1,IF(AY1063&lt;1,"Y",""),"")</f>
        <v/>
      </c>
      <c r="BG1064" s="2"/>
      <c r="BH1064" s="2"/>
      <c r="BI1064" s="2"/>
      <c r="BJ1064" s="2"/>
      <c r="BK1064" s="2"/>
      <c r="BL1064" s="2"/>
      <c r="BM1064" s="4" t="str">
        <f>IF(BR1064=BR1065,IF(BR1064&gt;BR1063,BR1064&amp;"_O",""),BR1064&amp;"_C")</f>
        <v/>
      </c>
      <c r="BN1064" s="7" t="str">
        <f>IF(RIGHT(BM1064,1)="C",BP1064/INDEX($BP$5:$BP$2729,MATCH(BR1064&amp;"_O",$BM$5:$BM$2729,0),1),"")</f>
        <v/>
      </c>
      <c r="BO1064" s="38">
        <v>33382</v>
      </c>
      <c r="BP1064" s="3">
        <v>492.67</v>
      </c>
      <c r="BQ1064" s="7">
        <f>BP1064/BP1063</f>
        <v>1.0234534047945489</v>
      </c>
      <c r="BR1064" s="4">
        <f>YEAR(BO1064)</f>
        <v>1991</v>
      </c>
      <c r="BS1064" s="2" t="s">
        <v>7</v>
      </c>
      <c r="BT1064" s="12" t="str">
        <f>INDEX($CD$5:$CD$10,MATCH(BS1064,$CC$5:$CC$10,0),1)</f>
        <v>Y</v>
      </c>
      <c r="BU1064" s="12" t="str">
        <f>IF(AND(BT1064="Y",BQ1064&gt;1),"Y","")</f>
        <v>Y</v>
      </c>
      <c r="BV1064" s="12" t="str">
        <f>IF(AND(BT1064="Y",BQ1064&lt;1),"Y","")</f>
        <v/>
      </c>
      <c r="BW1064" s="12" t="str">
        <f>IF(BQ1064&gt;1,IF(BQ1063&gt;1,"Y",""),"")</f>
        <v/>
      </c>
      <c r="BX1064" s="12" t="str">
        <f>IF(BQ1064&lt;1,IF(BQ1063&lt;1,"Y",""),"")</f>
        <v/>
      </c>
      <c r="BY1064" s="2"/>
      <c r="BZ1064" s="2"/>
      <c r="CA1064" s="2"/>
    </row>
    <row r="1065" spans="2:79">
      <c r="B1065" s="4" t="str">
        <f>IF(G1065=G1066,IF(G1065&gt;G1064,G1065&amp;"_O",""),G1065&amp;"_C")</f>
        <v/>
      </c>
      <c r="C1065" s="14">
        <f ca="1">RANDBETWEEN(0,1000)/1000</f>
        <v>0.57899999999999996</v>
      </c>
      <c r="D1065" s="16">
        <f>D1064+1</f>
        <v>1061</v>
      </c>
      <c r="E1065" s="10">
        <f>ROUNDDOWN(D1065/52,0)+1</f>
        <v>21</v>
      </c>
      <c r="F1065" s="15">
        <f>F1064+7</f>
        <v>52047</v>
      </c>
      <c r="G1065" s="4">
        <f>YEAR(F1065)</f>
        <v>2042</v>
      </c>
      <c r="H1065" s="33">
        <v>0.33</v>
      </c>
      <c r="I1065" s="33">
        <v>7.3999999999999996E-2</v>
      </c>
      <c r="J1065" s="33">
        <v>0.253</v>
      </c>
      <c r="K1065" s="16" t="str">
        <f>IF(M1064&gt;1,"Up","Down")</f>
        <v>Down</v>
      </c>
      <c r="L1065" s="16" t="str">
        <f>IF(K1065="Up",IF(H1065&lt;$BJ$7,"Up","Down"),IF(H1065&lt;$BK$7,"Down","Up"))</f>
        <v>Down</v>
      </c>
      <c r="M1065" s="17">
        <f>IF(L1065="Up",INDEX($AK$5:$AK$1005,MATCH(I1065,$AI$5:$AI$1005,0),1),INDEX($AL$5:$AL$1005,MATCH(J1065,$AI$5:$AI$1005,0),1))</f>
        <v>0.97774567302755433</v>
      </c>
      <c r="N1065" s="16" t="str">
        <f>IF(P1064&gt;1,"Up","Down")</f>
        <v>Down</v>
      </c>
      <c r="O1065" s="16" t="str">
        <f>IF(N1065="Up",IF(H1065&lt;$BJ$12,"Up","Down"),IF(H1065&lt;$BK$12,"Down","Up"))</f>
        <v>Down</v>
      </c>
      <c r="P1065" s="17">
        <f>IF(O1065="Up",INDEX($AP$5:$AP$1005,MATCH(I1065,$AI$5:$AI$1005,0),1),INDEX($AQ$5:$AQ$1005,MATCH(J1065,$AI$5:$AI$1005,0),1))</f>
        <v>0.97038695435265709</v>
      </c>
      <c r="Q1065" s="19">
        <f>T1064</f>
        <v>65386.019241936076</v>
      </c>
      <c r="R1065" s="19">
        <f>INDEX(model!$S$5:$S$35,MATCH(G1065,model!$Q$5:$Q$35,0),1)*model!$O$5</f>
        <v>0</v>
      </c>
      <c r="S1065" s="19">
        <f>IF(RIGHT(B1065,1)="C",T1064*INDEX(model!$T$5:$T$35,MATCH(G1065,model!$Q$5:$Q$35,0),1),0)</f>
        <v>0</v>
      </c>
      <c r="T1065" s="19">
        <f>(Q1065+R1065-S1065)*M1065</f>
        <v>63930.897390299404</v>
      </c>
      <c r="U1065" s="19">
        <f>X1064</f>
        <v>171875.55000720033</v>
      </c>
      <c r="V1065" s="19">
        <f>INDEX(model!$S$5:$S$35,MATCH(G1065,model!$Q$5:$Q$35,0),1)*model!$O$6</f>
        <v>0</v>
      </c>
      <c r="W1065" s="19">
        <f>IF(RIGHT(B1065,1)="C",X1064*INDEX(model!$T$5:$T$35,MATCH(G1065,model!$Q$5:$Q$35,0),1),0)</f>
        <v>0</v>
      </c>
      <c r="X1065" s="19">
        <f>(U1065+V1065-W1065)*P1065</f>
        <v>166785.79149917496</v>
      </c>
      <c r="Z1065" s="36" t="str">
        <f>K1065&amp;L1065</f>
        <v>DownDown</v>
      </c>
      <c r="AA1065" s="36" t="str">
        <f>N1065&amp;O1065</f>
        <v>DownDown</v>
      </c>
      <c r="AU1065" s="4" t="str">
        <f>IF(AZ1065=AZ1066,IF(AZ1065&gt;AZ1064,AZ1065&amp;"_O",""),AZ1065&amp;"_C")</f>
        <v/>
      </c>
      <c r="AV1065" s="7" t="str">
        <f>IF(RIGHT(AU1065,1)="C",AX1065/INDEX($AX$5:$AX$2729,MATCH(AZ1065&amp;"_O",$AU$5:$AU$2729,0),1),"")</f>
        <v/>
      </c>
      <c r="AW1065" s="38">
        <v>32990</v>
      </c>
      <c r="AX1065" s="37">
        <v>329.11</v>
      </c>
      <c r="AY1065" s="7">
        <f>AX1065/AX1064</f>
        <v>0.98206612556696116</v>
      </c>
      <c r="AZ1065" s="4">
        <f>YEAR(AW1065)</f>
        <v>1990</v>
      </c>
      <c r="BA1065" s="2" t="s">
        <v>7</v>
      </c>
      <c r="BB1065" s="12" t="str">
        <f>INDEX($CD$5:$CD$10,MATCH(BA1065,$CC$5:$CC$10,0),1)</f>
        <v>Y</v>
      </c>
      <c r="BC1065" s="12" t="str">
        <f>IF(AND(BB1065="Y",AY1065&gt;1),"Y","")</f>
        <v/>
      </c>
      <c r="BD1065" s="12" t="str">
        <f>IF(AND(BB1065="Y",AY1065&lt;1),"Y","")</f>
        <v>Y</v>
      </c>
      <c r="BE1065" s="12" t="str">
        <f>IF(AY1065&gt;1,IF(AY1064&gt;1,"Y",""),"")</f>
        <v/>
      </c>
      <c r="BF1065" s="12" t="str">
        <f>IF(AY1065&lt;1,IF(AY1064&lt;1,"Y",""),"")</f>
        <v>Y</v>
      </c>
      <c r="BG1065" s="2"/>
      <c r="BH1065" s="2"/>
      <c r="BI1065" s="2"/>
      <c r="BJ1065" s="2"/>
      <c r="BK1065" s="2"/>
      <c r="BL1065" s="2"/>
      <c r="BM1065" s="4" t="str">
        <f>IF(BR1065=BR1066,IF(BR1065&gt;BR1064,BR1065&amp;"_O",""),BR1065&amp;"_C")</f>
        <v/>
      </c>
      <c r="BN1065" s="7" t="str">
        <f>IF(RIGHT(BM1065,1)="C",BP1065/INDEX($BP$5:$BP$2729,MATCH(BR1065&amp;"_O",$BM$5:$BM$2729,0),1),"")</f>
        <v/>
      </c>
      <c r="BO1065" s="38">
        <v>33389</v>
      </c>
      <c r="BP1065" s="3">
        <v>506.11</v>
      </c>
      <c r="BQ1065" s="7">
        <f>BP1065/BP1064</f>
        <v>1.0272799236811658</v>
      </c>
      <c r="BR1065" s="4">
        <f>YEAR(BO1065)</f>
        <v>1991</v>
      </c>
      <c r="BS1065" s="2" t="s">
        <v>7</v>
      </c>
      <c r="BT1065" s="12" t="str">
        <f>INDEX($CD$5:$CD$10,MATCH(BS1065,$CC$5:$CC$10,0),1)</f>
        <v>Y</v>
      </c>
      <c r="BU1065" s="12" t="str">
        <f>IF(AND(BT1065="Y",BQ1065&gt;1),"Y","")</f>
        <v>Y</v>
      </c>
      <c r="BV1065" s="12" t="str">
        <f>IF(AND(BT1065="Y",BQ1065&lt;1),"Y","")</f>
        <v/>
      </c>
      <c r="BW1065" s="12" t="str">
        <f>IF(BQ1065&gt;1,IF(BQ1064&gt;1,"Y",""),"")</f>
        <v>Y</v>
      </c>
      <c r="BX1065" s="12" t="str">
        <f>IF(BQ1065&lt;1,IF(BQ1064&lt;1,"Y",""),"")</f>
        <v/>
      </c>
      <c r="BY1065" s="2"/>
      <c r="BZ1065" s="2"/>
      <c r="CA1065" s="2"/>
    </row>
    <row r="1066" spans="2:79">
      <c r="B1066" s="4" t="str">
        <f>IF(G1066=G1067,IF(G1066&gt;G1065,G1066&amp;"_O",""),G1066&amp;"_C")</f>
        <v/>
      </c>
      <c r="C1066" s="14">
        <f ca="1">RANDBETWEEN(0,1000)/1000</f>
        <v>0.81200000000000006</v>
      </c>
      <c r="D1066" s="16">
        <f>D1065+1</f>
        <v>1062</v>
      </c>
      <c r="E1066" s="10">
        <f>ROUNDDOWN(D1066/52,0)+1</f>
        <v>21</v>
      </c>
      <c r="F1066" s="15">
        <f>F1065+7</f>
        <v>52054</v>
      </c>
      <c r="G1066" s="4">
        <f>YEAR(F1066)</f>
        <v>2042</v>
      </c>
      <c r="H1066" s="33">
        <v>0.188</v>
      </c>
      <c r="I1066" s="33">
        <v>0.64</v>
      </c>
      <c r="J1066" s="33">
        <v>7.0000000000000001E-3</v>
      </c>
      <c r="K1066" s="16" t="str">
        <f>IF(M1065&gt;1,"Up","Down")</f>
        <v>Down</v>
      </c>
      <c r="L1066" s="16" t="str">
        <f>IF(K1066="Up",IF(H1066&lt;$BJ$7,"Up","Down"),IF(H1066&lt;$BK$7,"Down","Up"))</f>
        <v>Down</v>
      </c>
      <c r="M1066" s="17">
        <f>IF(L1066="Up",INDEX($AK$5:$AK$1005,MATCH(I1066,$AI$5:$AI$1005,0),1),INDEX($AL$5:$AL$1005,MATCH(J1066,$AI$5:$AI$1005,0),1))</f>
        <v>0.93797549851113715</v>
      </c>
      <c r="N1066" s="16" t="str">
        <f>IF(P1065&gt;1,"Up","Down")</f>
        <v>Down</v>
      </c>
      <c r="O1066" s="16" t="str">
        <f>IF(N1066="Up",IF(H1066&lt;$BJ$12,"Up","Down"),IF(H1066&lt;$BK$12,"Down","Up"))</f>
        <v>Down</v>
      </c>
      <c r="P1066" s="17">
        <f>IF(O1066="Up",INDEX($AP$5:$AP$1005,MATCH(I1066,$AI$5:$AI$1005,0),1),INDEX($AQ$5:$AQ$1005,MATCH(J1066,$AI$5:$AI$1005,0),1))</f>
        <v>0.91937546679692572</v>
      </c>
      <c r="Q1066" s="19">
        <f>T1065</f>
        <v>63930.897390299404</v>
      </c>
      <c r="R1066" s="19">
        <f>INDEX(model!$S$5:$S$35,MATCH(G1066,model!$Q$5:$Q$35,0),1)*model!$O$5</f>
        <v>0</v>
      </c>
      <c r="S1066" s="19">
        <f>IF(RIGHT(B1066,1)="C",T1065*INDEX(model!$T$5:$T$35,MATCH(G1066,model!$Q$5:$Q$35,0),1),0)</f>
        <v>0</v>
      </c>
      <c r="T1066" s="19">
        <f>(Q1066+R1066-S1066)*M1066</f>
        <v>59965.615349930442</v>
      </c>
      <c r="U1066" s="19">
        <f>X1065</f>
        <v>166785.79149917496</v>
      </c>
      <c r="V1066" s="19">
        <f>INDEX(model!$S$5:$S$35,MATCH(G1066,model!$Q$5:$Q$35,0),1)*model!$O$6</f>
        <v>0</v>
      </c>
      <c r="W1066" s="19">
        <f>IF(RIGHT(B1066,1)="C",X1065*INDEX(model!$T$5:$T$35,MATCH(G1066,model!$Q$5:$Q$35,0),1),0)</f>
        <v>0</v>
      </c>
      <c r="X1066" s="19">
        <f>(U1066+V1066-W1066)*P1066</f>
        <v>153338.76491464869</v>
      </c>
      <c r="Z1066" s="36" t="str">
        <f>K1066&amp;L1066</f>
        <v>DownDown</v>
      </c>
      <c r="AA1066" s="36" t="str">
        <f>N1066&amp;O1066</f>
        <v>DownDown</v>
      </c>
      <c r="AU1066" s="4" t="str">
        <f>IF(AZ1066=AZ1067,IF(AZ1066&gt;AZ1065,AZ1066&amp;"_O",""),AZ1066&amp;"_C")</f>
        <v/>
      </c>
      <c r="AV1066" s="7" t="str">
        <f>IF(RIGHT(AU1066,1)="C",AX1066/INDEX($AX$5:$AX$2729,MATCH(AZ1066&amp;"_O",$AU$5:$AU$2729,0),1),"")</f>
        <v/>
      </c>
      <c r="AW1066" s="38">
        <v>32997</v>
      </c>
      <c r="AX1066" s="37">
        <v>338.39</v>
      </c>
      <c r="AY1066" s="7">
        <f>AX1066/AX1065</f>
        <v>1.0281972592750144</v>
      </c>
      <c r="AZ1066" s="4">
        <f>YEAR(AW1066)</f>
        <v>1990</v>
      </c>
      <c r="BA1066" s="2" t="s">
        <v>7</v>
      </c>
      <c r="BB1066" s="12" t="str">
        <f>INDEX($CD$5:$CD$10,MATCH(BA1066,$CC$5:$CC$10,0),1)</f>
        <v>Y</v>
      </c>
      <c r="BC1066" s="12" t="str">
        <f>IF(AND(BB1066="Y",AY1066&gt;1),"Y","")</f>
        <v>Y</v>
      </c>
      <c r="BD1066" s="12" t="str">
        <f>IF(AND(BB1066="Y",AY1066&lt;1),"Y","")</f>
        <v/>
      </c>
      <c r="BE1066" s="12" t="str">
        <f>IF(AY1066&gt;1,IF(AY1065&gt;1,"Y",""),"")</f>
        <v/>
      </c>
      <c r="BF1066" s="12" t="str">
        <f>IF(AY1066&lt;1,IF(AY1065&lt;1,"Y",""),"")</f>
        <v/>
      </c>
      <c r="BG1066" s="2"/>
      <c r="BH1066" s="2"/>
      <c r="BI1066" s="2"/>
      <c r="BJ1066" s="2"/>
      <c r="BK1066" s="2"/>
      <c r="BL1066" s="2"/>
      <c r="BM1066" s="4" t="str">
        <f>IF(BR1066=BR1067,IF(BR1066&gt;BR1065,BR1066&amp;"_O",""),BR1066&amp;"_C")</f>
        <v/>
      </c>
      <c r="BN1066" s="7" t="str">
        <f>IF(RIGHT(BM1066,1)="C",BP1066/INDEX($BP$5:$BP$2729,MATCH(BR1066&amp;"_O",$BM$5:$BM$2729,0),1),"")</f>
        <v/>
      </c>
      <c r="BO1066" s="38">
        <v>33396</v>
      </c>
      <c r="BP1066" s="3">
        <v>498.54</v>
      </c>
      <c r="BQ1066" s="7">
        <f>BP1066/BP1065</f>
        <v>0.98504277726186007</v>
      </c>
      <c r="BR1066" s="4">
        <f>YEAR(BO1066)</f>
        <v>1991</v>
      </c>
      <c r="BS1066" s="2" t="s">
        <v>7</v>
      </c>
      <c r="BT1066" s="12" t="str">
        <f>INDEX($CD$5:$CD$10,MATCH(BS1066,$CC$5:$CC$10,0),1)</f>
        <v>Y</v>
      </c>
      <c r="BU1066" s="12" t="str">
        <f>IF(AND(BT1066="Y",BQ1066&gt;1),"Y","")</f>
        <v/>
      </c>
      <c r="BV1066" s="12" t="str">
        <f>IF(AND(BT1066="Y",BQ1066&lt;1),"Y","")</f>
        <v>Y</v>
      </c>
      <c r="BW1066" s="12" t="str">
        <f>IF(BQ1066&gt;1,IF(BQ1065&gt;1,"Y",""),"")</f>
        <v/>
      </c>
      <c r="BX1066" s="12" t="str">
        <f>IF(BQ1066&lt;1,IF(BQ1065&lt;1,"Y",""),"")</f>
        <v/>
      </c>
      <c r="BY1066" s="2"/>
      <c r="BZ1066" s="2"/>
      <c r="CA1066" s="2"/>
    </row>
    <row r="1067" spans="2:79">
      <c r="B1067" s="4" t="str">
        <f>IF(G1067=G1068,IF(G1067&gt;G1066,G1067&amp;"_O",""),G1067&amp;"_C")</f>
        <v/>
      </c>
      <c r="C1067" s="14">
        <f ca="1">RANDBETWEEN(0,1000)/1000</f>
        <v>0.67800000000000005</v>
      </c>
      <c r="D1067" s="16">
        <f>D1066+1</f>
        <v>1063</v>
      </c>
      <c r="E1067" s="10">
        <f>ROUNDDOWN(D1067/52,0)+1</f>
        <v>21</v>
      </c>
      <c r="F1067" s="15">
        <f>F1066+7</f>
        <v>52061</v>
      </c>
      <c r="G1067" s="4">
        <f>YEAR(F1067)</f>
        <v>2042</v>
      </c>
      <c r="H1067" s="33">
        <v>0.9</v>
      </c>
      <c r="I1067" s="33">
        <v>0.53100000000000003</v>
      </c>
      <c r="J1067" s="33">
        <v>0.95599999999999996</v>
      </c>
      <c r="K1067" s="16" t="str">
        <f>IF(M1066&gt;1,"Up","Down")</f>
        <v>Down</v>
      </c>
      <c r="L1067" s="16" t="str">
        <f>IF(K1067="Up",IF(H1067&lt;$BJ$7,"Up","Down"),IF(H1067&lt;$BK$7,"Down","Up"))</f>
        <v>Up</v>
      </c>
      <c r="M1067" s="17">
        <f>IF(L1067="Up",INDEX($AK$5:$AK$1005,MATCH(I1067,$AI$5:$AI$1005,0),1),INDEX($AL$5:$AL$1005,MATCH(J1067,$AI$5:$AI$1005,0),1))</f>
        <v>1.0131068348428067</v>
      </c>
      <c r="N1067" s="16" t="str">
        <f>IF(P1066&gt;1,"Up","Down")</f>
        <v>Down</v>
      </c>
      <c r="O1067" s="16" t="str">
        <f>IF(N1067="Up",IF(H1067&lt;$BJ$12,"Up","Down"),IF(H1067&lt;$BK$12,"Down","Up"))</f>
        <v>Up</v>
      </c>
      <c r="P1067" s="17">
        <f>IF(O1067="Up",INDEX($AP$5:$AP$1005,MATCH(I1067,$AI$5:$AI$1005,0),1),INDEX($AQ$5:$AQ$1005,MATCH(J1067,$AI$5:$AI$1005,0),1))</f>
        <v>1.0184483803821289</v>
      </c>
      <c r="Q1067" s="19">
        <f>T1066</f>
        <v>59965.615349930442</v>
      </c>
      <c r="R1067" s="19">
        <f>INDEX(model!$S$5:$S$35,MATCH(G1067,model!$Q$5:$Q$35,0),1)*model!$O$5</f>
        <v>0</v>
      </c>
      <c r="S1067" s="19">
        <f>IF(RIGHT(B1067,1)="C",T1066*INDEX(model!$T$5:$T$35,MATCH(G1067,model!$Q$5:$Q$35,0),1),0)</f>
        <v>0</v>
      </c>
      <c r="T1067" s="19">
        <f>(Q1067+R1067-S1067)*M1067</f>
        <v>60751.574766569254</v>
      </c>
      <c r="U1067" s="19">
        <f>X1066</f>
        <v>153338.76491464869</v>
      </c>
      <c r="V1067" s="19">
        <f>INDEX(model!$S$5:$S$35,MATCH(G1067,model!$Q$5:$Q$35,0),1)*model!$O$6</f>
        <v>0</v>
      </c>
      <c r="W1067" s="19">
        <f>IF(RIGHT(B1067,1)="C",X1066*INDEX(model!$T$5:$T$35,MATCH(G1067,model!$Q$5:$Q$35,0),1),0)</f>
        <v>0</v>
      </c>
      <c r="X1067" s="19">
        <f>(U1067+V1067-W1067)*P1067</f>
        <v>156167.61677711998</v>
      </c>
      <c r="Z1067" s="36" t="str">
        <f>K1067&amp;L1067</f>
        <v>DownUp</v>
      </c>
      <c r="AA1067" s="36" t="str">
        <f>N1067&amp;O1067</f>
        <v>DownUp</v>
      </c>
      <c r="AU1067" s="4" t="str">
        <f>IF(AZ1067=AZ1068,IF(AZ1067&gt;AZ1066,AZ1067&amp;"_O",""),AZ1067&amp;"_C")</f>
        <v/>
      </c>
      <c r="AV1067" s="7" t="str">
        <f>IF(RIGHT(AU1067,1)="C",AX1067/INDEX($AX$5:$AX$2729,MATCH(AZ1067&amp;"_O",$AU$5:$AU$2729,0),1),"")</f>
        <v/>
      </c>
      <c r="AW1067" s="38">
        <v>33004</v>
      </c>
      <c r="AX1067" s="37">
        <v>352</v>
      </c>
      <c r="AY1067" s="7">
        <f>AX1067/AX1066</f>
        <v>1.0402198646532108</v>
      </c>
      <c r="AZ1067" s="4">
        <f>YEAR(AW1067)</f>
        <v>1990</v>
      </c>
      <c r="BA1067" s="2" t="s">
        <v>7</v>
      </c>
      <c r="BB1067" s="12" t="str">
        <f>INDEX($CD$5:$CD$10,MATCH(BA1067,$CC$5:$CC$10,0),1)</f>
        <v>Y</v>
      </c>
      <c r="BC1067" s="12" t="str">
        <f>IF(AND(BB1067="Y",AY1067&gt;1),"Y","")</f>
        <v>Y</v>
      </c>
      <c r="BD1067" s="12" t="str">
        <f>IF(AND(BB1067="Y",AY1067&lt;1),"Y","")</f>
        <v/>
      </c>
      <c r="BE1067" s="12" t="str">
        <f>IF(AY1067&gt;1,IF(AY1066&gt;1,"Y",""),"")</f>
        <v>Y</v>
      </c>
      <c r="BF1067" s="12" t="str">
        <f>IF(AY1067&lt;1,IF(AY1066&lt;1,"Y",""),"")</f>
        <v/>
      </c>
      <c r="BG1067" s="2"/>
      <c r="BH1067" s="2"/>
      <c r="BI1067" s="2"/>
      <c r="BJ1067" s="2"/>
      <c r="BK1067" s="2"/>
      <c r="BL1067" s="2"/>
      <c r="BM1067" s="4" t="str">
        <f>IF(BR1067=BR1068,IF(BR1067&gt;BR1066,BR1067&amp;"_O",""),BR1067&amp;"_C")</f>
        <v/>
      </c>
      <c r="BN1067" s="7" t="str">
        <f>IF(RIGHT(BM1067,1)="C",BP1067/INDEX($BP$5:$BP$2729,MATCH(BR1067&amp;"_O",$BM$5:$BM$2729,0),1),"")</f>
        <v/>
      </c>
      <c r="BO1067" s="38">
        <v>33403</v>
      </c>
      <c r="BP1067" s="3">
        <v>495.07</v>
      </c>
      <c r="BQ1067" s="7">
        <f>BP1067/BP1066</f>
        <v>0.99303967585349218</v>
      </c>
      <c r="BR1067" s="4">
        <f>YEAR(BO1067)</f>
        <v>1991</v>
      </c>
      <c r="BS1067" s="2" t="s">
        <v>7</v>
      </c>
      <c r="BT1067" s="12" t="str">
        <f>INDEX($CD$5:$CD$10,MATCH(BS1067,$CC$5:$CC$10,0),1)</f>
        <v>Y</v>
      </c>
      <c r="BU1067" s="12" t="str">
        <f>IF(AND(BT1067="Y",BQ1067&gt;1),"Y","")</f>
        <v/>
      </c>
      <c r="BV1067" s="12" t="str">
        <f>IF(AND(BT1067="Y",BQ1067&lt;1),"Y","")</f>
        <v>Y</v>
      </c>
      <c r="BW1067" s="12" t="str">
        <f>IF(BQ1067&gt;1,IF(BQ1066&gt;1,"Y",""),"")</f>
        <v/>
      </c>
      <c r="BX1067" s="12" t="str">
        <f>IF(BQ1067&lt;1,IF(BQ1066&lt;1,"Y",""),"")</f>
        <v>Y</v>
      </c>
      <c r="BY1067" s="2"/>
      <c r="BZ1067" s="2"/>
      <c r="CA1067" s="2"/>
    </row>
    <row r="1068" spans="2:79">
      <c r="B1068" s="4" t="str">
        <f>IF(G1068=G1069,IF(G1068&gt;G1067,G1068&amp;"_O",""),G1068&amp;"_C")</f>
        <v/>
      </c>
      <c r="C1068" s="14">
        <f ca="1">RANDBETWEEN(0,1000)/1000</f>
        <v>0.997</v>
      </c>
      <c r="D1068" s="16">
        <f>D1067+1</f>
        <v>1064</v>
      </c>
      <c r="E1068" s="10">
        <f>ROUNDDOWN(D1068/52,0)+1</f>
        <v>21</v>
      </c>
      <c r="F1068" s="15">
        <f>F1067+7</f>
        <v>52068</v>
      </c>
      <c r="G1068" s="4">
        <f>YEAR(F1068)</f>
        <v>2042</v>
      </c>
      <c r="H1068" s="33">
        <v>4.8000000000000001E-2</v>
      </c>
      <c r="I1068" s="33">
        <v>0.218</v>
      </c>
      <c r="J1068" s="33">
        <v>0.43</v>
      </c>
      <c r="K1068" s="16" t="str">
        <f>IF(M1067&gt;1,"Up","Down")</f>
        <v>Up</v>
      </c>
      <c r="L1068" s="16" t="str">
        <f>IF(K1068="Up",IF(H1068&lt;$BJ$7,"Up","Down"),IF(H1068&lt;$BK$7,"Down","Up"))</f>
        <v>Up</v>
      </c>
      <c r="M1068" s="17">
        <f>IF(L1068="Up",INDEX($AK$5:$AK$1005,MATCH(I1068,$AI$5:$AI$1005,0),1),INDEX($AL$5:$AL$1005,MATCH(J1068,$AI$5:$AI$1005,0),1))</f>
        <v>1.0053959480849557</v>
      </c>
      <c r="N1068" s="16" t="str">
        <f>IF(P1067&gt;1,"Up","Down")</f>
        <v>Up</v>
      </c>
      <c r="O1068" s="16" t="str">
        <f>IF(N1068="Up",IF(H1068&lt;$BJ$12,"Up","Down"),IF(H1068&lt;$BK$12,"Down","Up"))</f>
        <v>Up</v>
      </c>
      <c r="P1068" s="17">
        <f>IF(O1068="Up",INDEX($AP$5:$AP$1005,MATCH(I1068,$AI$5:$AI$1005,0),1),INDEX($AQ$5:$AQ$1005,MATCH(J1068,$AI$5:$AI$1005,0),1))</f>
        <v>1.007377138402793</v>
      </c>
      <c r="Q1068" s="19">
        <f>T1067</f>
        <v>60751.574766569254</v>
      </c>
      <c r="R1068" s="19">
        <f>INDEX(model!$S$5:$S$35,MATCH(G1068,model!$Q$5:$Q$35,0),1)*model!$O$5</f>
        <v>0</v>
      </c>
      <c r="S1068" s="19">
        <f>IF(RIGHT(B1068,1)="C",T1067*INDEX(model!$T$5:$T$35,MATCH(G1068,model!$Q$5:$Q$35,0),1),0)</f>
        <v>0</v>
      </c>
      <c r="T1068" s="19">
        <f>(Q1068+R1068-S1068)*M1068</f>
        <v>61079.387110088966</v>
      </c>
      <c r="U1068" s="19">
        <f>X1067</f>
        <v>156167.61677711998</v>
      </c>
      <c r="V1068" s="19">
        <f>INDEX(model!$S$5:$S$35,MATCH(G1068,model!$Q$5:$Q$35,0),1)*model!$O$6</f>
        <v>0</v>
      </c>
      <c r="W1068" s="19">
        <f>IF(RIGHT(B1068,1)="C",X1067*INDEX(model!$T$5:$T$35,MATCH(G1068,model!$Q$5:$Q$35,0),1),0)</f>
        <v>0</v>
      </c>
      <c r="X1068" s="19">
        <f>(U1068+V1068-W1068)*P1068</f>
        <v>157319.68690011912</v>
      </c>
      <c r="Z1068" s="36" t="str">
        <f>K1068&amp;L1068</f>
        <v>UpUp</v>
      </c>
      <c r="AA1068" s="36" t="str">
        <f>N1068&amp;O1068</f>
        <v>UpUp</v>
      </c>
      <c r="AU1068" s="4" t="str">
        <f>IF(AZ1068=AZ1069,IF(AZ1068&gt;AZ1067,AZ1068&amp;"_O",""),AZ1068&amp;"_C")</f>
        <v/>
      </c>
      <c r="AV1068" s="7" t="str">
        <f>IF(RIGHT(AU1068,1)="C",AX1068/INDEX($AX$5:$AX$2729,MATCH(AZ1068&amp;"_O",$AU$5:$AU$2729,0),1),"")</f>
        <v/>
      </c>
      <c r="AW1068" s="38">
        <v>33011</v>
      </c>
      <c r="AX1068" s="37">
        <v>354.64</v>
      </c>
      <c r="AY1068" s="7">
        <f>AX1068/AX1067</f>
        <v>1.0075000000000001</v>
      </c>
      <c r="AZ1068" s="4">
        <f>YEAR(AW1068)</f>
        <v>1990</v>
      </c>
      <c r="BA1068" s="2" t="s">
        <v>7</v>
      </c>
      <c r="BB1068" s="12" t="str">
        <f>INDEX($CD$5:$CD$10,MATCH(BA1068,$CC$5:$CC$10,0),1)</f>
        <v>Y</v>
      </c>
      <c r="BC1068" s="12" t="str">
        <f>IF(AND(BB1068="Y",AY1068&gt;1),"Y","")</f>
        <v>Y</v>
      </c>
      <c r="BD1068" s="12" t="str">
        <f>IF(AND(BB1068="Y",AY1068&lt;1),"Y","")</f>
        <v/>
      </c>
      <c r="BE1068" s="12" t="str">
        <f>IF(AY1068&gt;1,IF(AY1067&gt;1,"Y",""),"")</f>
        <v>Y</v>
      </c>
      <c r="BF1068" s="12" t="str">
        <f>IF(AY1068&lt;1,IF(AY1067&lt;1,"Y",""),"")</f>
        <v/>
      </c>
      <c r="BG1068" s="2"/>
      <c r="BH1068" s="2"/>
      <c r="BI1068" s="2"/>
      <c r="BJ1068" s="2"/>
      <c r="BK1068" s="2"/>
      <c r="BL1068" s="2"/>
      <c r="BM1068" s="4" t="str">
        <f>IF(BR1068=BR1069,IF(BR1068&gt;BR1067,BR1068&amp;"_O",""),BR1068&amp;"_C")</f>
        <v/>
      </c>
      <c r="BN1068" s="7" t="str">
        <f>IF(RIGHT(BM1068,1)="C",BP1068/INDEX($BP$5:$BP$2729,MATCH(BR1068&amp;"_O",$BM$5:$BM$2729,0),1),"")</f>
        <v/>
      </c>
      <c r="BO1068" s="38">
        <v>33410</v>
      </c>
      <c r="BP1068" s="3">
        <v>485.82</v>
      </c>
      <c r="BQ1068" s="7">
        <f>BP1068/BP1067</f>
        <v>0.98131577352697597</v>
      </c>
      <c r="BR1068" s="4">
        <f>YEAR(BO1068)</f>
        <v>1991</v>
      </c>
      <c r="BS1068" s="2" t="s">
        <v>7</v>
      </c>
      <c r="BT1068" s="12" t="str">
        <f>INDEX($CD$5:$CD$10,MATCH(BS1068,$CC$5:$CC$10,0),1)</f>
        <v>Y</v>
      </c>
      <c r="BU1068" s="12" t="str">
        <f>IF(AND(BT1068="Y",BQ1068&gt;1),"Y","")</f>
        <v/>
      </c>
      <c r="BV1068" s="12" t="str">
        <f>IF(AND(BT1068="Y",BQ1068&lt;1),"Y","")</f>
        <v>Y</v>
      </c>
      <c r="BW1068" s="12" t="str">
        <f>IF(BQ1068&gt;1,IF(BQ1067&gt;1,"Y",""),"")</f>
        <v/>
      </c>
      <c r="BX1068" s="12" t="str">
        <f>IF(BQ1068&lt;1,IF(BQ1067&lt;1,"Y",""),"")</f>
        <v>Y</v>
      </c>
      <c r="BY1068" s="2"/>
      <c r="BZ1068" s="2"/>
      <c r="CA1068" s="2"/>
    </row>
    <row r="1069" spans="2:79">
      <c r="B1069" s="4" t="str">
        <f>IF(G1069=G1070,IF(G1069&gt;G1068,G1069&amp;"_O",""),G1069&amp;"_C")</f>
        <v/>
      </c>
      <c r="C1069" s="14">
        <f ca="1">RANDBETWEEN(0,1000)/1000</f>
        <v>0.80800000000000005</v>
      </c>
      <c r="D1069" s="16">
        <f>D1068+1</f>
        <v>1065</v>
      </c>
      <c r="E1069" s="10">
        <f>ROUNDDOWN(D1069/52,0)+1</f>
        <v>21</v>
      </c>
      <c r="F1069" s="15">
        <f>F1068+7</f>
        <v>52075</v>
      </c>
      <c r="G1069" s="4">
        <f>YEAR(F1069)</f>
        <v>2042</v>
      </c>
      <c r="H1069" s="33">
        <v>0.105</v>
      </c>
      <c r="I1069" s="33">
        <v>0.96799999999999997</v>
      </c>
      <c r="J1069" s="33">
        <v>6.0999999999999999E-2</v>
      </c>
      <c r="K1069" s="16" t="str">
        <f>IF(M1068&gt;1,"Up","Down")</f>
        <v>Up</v>
      </c>
      <c r="L1069" s="16" t="str">
        <f>IF(K1069="Up",IF(H1069&lt;$BJ$7,"Up","Down"),IF(H1069&lt;$BK$7,"Down","Up"))</f>
        <v>Up</v>
      </c>
      <c r="M1069" s="17">
        <f>IF(L1069="Up",INDEX($AK$5:$AK$1005,MATCH(I1069,$AI$5:$AI$1005,0),1),INDEX($AL$5:$AL$1005,MATCH(J1069,$AI$5:$AI$1005,0),1))</f>
        <v>1.0419549581058682</v>
      </c>
      <c r="N1069" s="16" t="str">
        <f>IF(P1068&gt;1,"Up","Down")</f>
        <v>Up</v>
      </c>
      <c r="O1069" s="16" t="str">
        <f>IF(N1069="Up",IF(H1069&lt;$BJ$12,"Up","Down"),IF(H1069&lt;$BK$12,"Down","Up"))</f>
        <v>Up</v>
      </c>
      <c r="P1069" s="17">
        <f>IF(O1069="Up",INDEX($AP$5:$AP$1005,MATCH(I1069,$AI$5:$AI$1005,0),1),INDEX($AQ$5:$AQ$1005,MATCH(J1069,$AI$5:$AI$1005,0),1))</f>
        <v>1.0554235434480017</v>
      </c>
      <c r="Q1069" s="19">
        <f>T1068</f>
        <v>61079.387110088966</v>
      </c>
      <c r="R1069" s="19">
        <f>INDEX(model!$S$5:$S$35,MATCH(G1069,model!$Q$5:$Q$35,0),1)*model!$O$5</f>
        <v>0</v>
      </c>
      <c r="S1069" s="19">
        <f>IF(RIGHT(B1069,1)="C",T1068*INDEX(model!$T$5:$T$35,MATCH(G1069,model!$Q$5:$Q$35,0),1),0)</f>
        <v>0</v>
      </c>
      <c r="T1069" s="19">
        <f>(Q1069+R1069-S1069)*M1069</f>
        <v>63641.970237424859</v>
      </c>
      <c r="U1069" s="19">
        <f>X1068</f>
        <v>157319.68690011912</v>
      </c>
      <c r="V1069" s="19">
        <f>INDEX(model!$S$5:$S$35,MATCH(G1069,model!$Q$5:$Q$35,0),1)*model!$O$6</f>
        <v>0</v>
      </c>
      <c r="W1069" s="19">
        <f>IF(RIGHT(B1069,1)="C",X1068*INDEX(model!$T$5:$T$35,MATCH(G1069,model!$Q$5:$Q$35,0),1),0)</f>
        <v>0</v>
      </c>
      <c r="X1069" s="19">
        <f>(U1069+V1069-W1069)*P1069</f>
        <v>166038.90140225389</v>
      </c>
      <c r="Z1069" s="36" t="str">
        <f>K1069&amp;L1069</f>
        <v>UpUp</v>
      </c>
      <c r="AA1069" s="36" t="str">
        <f>N1069&amp;O1069</f>
        <v>UpUp</v>
      </c>
      <c r="AU1069" s="4" t="str">
        <f>IF(AZ1069=AZ1070,IF(AZ1069&gt;AZ1068,AZ1069&amp;"_O",""),AZ1069&amp;"_C")</f>
        <v/>
      </c>
      <c r="AV1069" s="7" t="str">
        <f>IF(RIGHT(AU1069,1)="C",AX1069/INDEX($AX$5:$AX$2729,MATCH(AZ1069&amp;"_O",$AU$5:$AU$2729,0),1),"")</f>
        <v/>
      </c>
      <c r="AW1069" s="38">
        <v>33018</v>
      </c>
      <c r="AX1069" s="37">
        <v>354.58</v>
      </c>
      <c r="AY1069" s="7">
        <f>AX1069/AX1068</f>
        <v>0.99983081434694332</v>
      </c>
      <c r="AZ1069" s="4">
        <f>YEAR(AW1069)</f>
        <v>1990</v>
      </c>
      <c r="BA1069" s="2" t="s">
        <v>7</v>
      </c>
      <c r="BB1069" s="12" t="str">
        <f>INDEX($CD$5:$CD$10,MATCH(BA1069,$CC$5:$CC$10,0),1)</f>
        <v>Y</v>
      </c>
      <c r="BC1069" s="12" t="str">
        <f>IF(AND(BB1069="Y",AY1069&gt;1),"Y","")</f>
        <v/>
      </c>
      <c r="BD1069" s="12" t="str">
        <f>IF(AND(BB1069="Y",AY1069&lt;1),"Y","")</f>
        <v>Y</v>
      </c>
      <c r="BE1069" s="12" t="str">
        <f>IF(AY1069&gt;1,IF(AY1068&gt;1,"Y",""),"")</f>
        <v/>
      </c>
      <c r="BF1069" s="12" t="str">
        <f>IF(AY1069&lt;1,IF(AY1068&lt;1,"Y",""),"")</f>
        <v/>
      </c>
      <c r="BG1069" s="2"/>
      <c r="BH1069" s="2"/>
      <c r="BI1069" s="2"/>
      <c r="BJ1069" s="2"/>
      <c r="BK1069" s="2"/>
      <c r="BL1069" s="2"/>
      <c r="BM1069" s="4" t="str">
        <f>IF(BR1069=BR1070,IF(BR1069&gt;BR1068,BR1069&amp;"_O",""),BR1069&amp;"_C")</f>
        <v/>
      </c>
      <c r="BN1069" s="7" t="str">
        <f>IF(RIGHT(BM1069,1)="C",BP1069/INDEX($BP$5:$BP$2729,MATCH(BR1069&amp;"_O",$BM$5:$BM$2729,0),1),"")</f>
        <v/>
      </c>
      <c r="BO1069" s="38">
        <v>33417</v>
      </c>
      <c r="BP1069" s="3">
        <v>475.92</v>
      </c>
      <c r="BQ1069" s="7">
        <f>BP1069/BP1068</f>
        <v>0.97962208225268621</v>
      </c>
      <c r="BR1069" s="4">
        <f>YEAR(BO1069)</f>
        <v>1991</v>
      </c>
      <c r="BS1069" s="2" t="s">
        <v>7</v>
      </c>
      <c r="BT1069" s="12" t="str">
        <f>INDEX($CD$5:$CD$10,MATCH(BS1069,$CC$5:$CC$10,0),1)</f>
        <v>Y</v>
      </c>
      <c r="BU1069" s="12" t="str">
        <f>IF(AND(BT1069="Y",BQ1069&gt;1),"Y","")</f>
        <v/>
      </c>
      <c r="BV1069" s="12" t="str">
        <f>IF(AND(BT1069="Y",BQ1069&lt;1),"Y","")</f>
        <v>Y</v>
      </c>
      <c r="BW1069" s="12" t="str">
        <f>IF(BQ1069&gt;1,IF(BQ1068&gt;1,"Y",""),"")</f>
        <v/>
      </c>
      <c r="BX1069" s="12" t="str">
        <f>IF(BQ1069&lt;1,IF(BQ1068&lt;1,"Y",""),"")</f>
        <v>Y</v>
      </c>
      <c r="BY1069" s="2"/>
      <c r="BZ1069" s="2"/>
      <c r="CA1069" s="2"/>
    </row>
    <row r="1070" spans="2:79">
      <c r="B1070" s="4" t="str">
        <f>IF(G1070=G1071,IF(G1070&gt;G1069,G1070&amp;"_O",""),G1070&amp;"_C")</f>
        <v/>
      </c>
      <c r="C1070" s="14">
        <f ca="1">RANDBETWEEN(0,1000)/1000</f>
        <v>5.8999999999999997E-2</v>
      </c>
      <c r="D1070" s="16">
        <f>D1069+1</f>
        <v>1066</v>
      </c>
      <c r="E1070" s="10">
        <f>ROUNDDOWN(D1070/52,0)+1</f>
        <v>21</v>
      </c>
      <c r="F1070" s="15">
        <f>F1069+7</f>
        <v>52082</v>
      </c>
      <c r="G1070" s="4">
        <f>YEAR(F1070)</f>
        <v>2042</v>
      </c>
      <c r="H1070" s="33">
        <v>0.76400000000000001</v>
      </c>
      <c r="I1070" s="33">
        <v>0.127</v>
      </c>
      <c r="J1070" s="33">
        <v>0.629</v>
      </c>
      <c r="K1070" s="16" t="str">
        <f>IF(M1069&gt;1,"Up","Down")</f>
        <v>Up</v>
      </c>
      <c r="L1070" s="16" t="str">
        <f>IF(K1070="Up",IF(H1070&lt;$BJ$7,"Up","Down"),IF(H1070&lt;$BK$7,"Down","Up"))</f>
        <v>Down</v>
      </c>
      <c r="M1070" s="17">
        <f>IF(L1070="Up",INDEX($AK$5:$AK$1005,MATCH(I1070,$AI$5:$AI$1005,0),1),INDEX($AL$5:$AL$1005,MATCH(J1070,$AI$5:$AI$1005,0),1))</f>
        <v>0.99111868825484395</v>
      </c>
      <c r="N1070" s="16" t="str">
        <f>IF(P1069&gt;1,"Up","Down")</f>
        <v>Up</v>
      </c>
      <c r="O1070" s="16" t="str">
        <f>IF(N1070="Up",IF(H1070&lt;$BJ$12,"Up","Down"),IF(H1070&lt;$BK$12,"Down","Up"))</f>
        <v>Down</v>
      </c>
      <c r="P1070" s="17">
        <f>IF(O1070="Up",INDEX($AP$5:$AP$1005,MATCH(I1070,$AI$5:$AI$1005,0),1),INDEX($AQ$5:$AQ$1005,MATCH(J1070,$AI$5:$AI$1005,0),1))</f>
        <v>0.99035311354015076</v>
      </c>
      <c r="Q1070" s="19">
        <f>T1069</f>
        <v>63641.970237424859</v>
      </c>
      <c r="R1070" s="19">
        <f>INDEX(model!$S$5:$S$35,MATCH(G1070,model!$Q$5:$Q$35,0),1)*model!$O$5</f>
        <v>0</v>
      </c>
      <c r="S1070" s="19">
        <f>IF(RIGHT(B1070,1)="C",T1069*INDEX(model!$T$5:$T$35,MATCH(G1070,model!$Q$5:$Q$35,0),1),0)</f>
        <v>0</v>
      </c>
      <c r="T1070" s="19">
        <f>(Q1070+R1070-S1070)*M1070</f>
        <v>63076.746059670346</v>
      </c>
      <c r="U1070" s="19">
        <f>X1069</f>
        <v>166038.90140225389</v>
      </c>
      <c r="V1070" s="19">
        <f>INDEX(model!$S$5:$S$35,MATCH(G1070,model!$Q$5:$Q$35,0),1)*model!$O$6</f>
        <v>0</v>
      </c>
      <c r="W1070" s="19">
        <f>IF(RIGHT(B1070,1)="C",X1069*INDEX(model!$T$5:$T$35,MATCH(G1070,model!$Q$5:$Q$35,0),1),0)</f>
        <v>0</v>
      </c>
      <c r="X1070" s="19">
        <f>(U1070+V1070-W1070)*P1070</f>
        <v>164437.14297250824</v>
      </c>
      <c r="Z1070" s="36" t="str">
        <f>K1070&amp;L1070</f>
        <v>UpDown</v>
      </c>
      <c r="AA1070" s="36" t="str">
        <f>N1070&amp;O1070</f>
        <v>UpDown</v>
      </c>
      <c r="AU1070" s="4" t="str">
        <f>IF(AZ1070=AZ1071,IF(AZ1070&gt;AZ1069,AZ1070&amp;"_O",""),AZ1070&amp;"_C")</f>
        <v/>
      </c>
      <c r="AV1070" s="7" t="str">
        <f>IF(RIGHT(AU1070,1)="C",AX1070/INDEX($AX$5:$AX$2729,MATCH(AZ1070&amp;"_O",$AU$5:$AU$2729,0),1),"")</f>
        <v/>
      </c>
      <c r="AW1070" s="38">
        <v>33025</v>
      </c>
      <c r="AX1070" s="37">
        <v>363.16</v>
      </c>
      <c r="AY1070" s="7">
        <f>AX1070/AX1069</f>
        <v>1.0241976422810086</v>
      </c>
      <c r="AZ1070" s="4">
        <f>YEAR(AW1070)</f>
        <v>1990</v>
      </c>
      <c r="BA1070" s="2" t="s">
        <v>7</v>
      </c>
      <c r="BB1070" s="12" t="str">
        <f>INDEX($CD$5:$CD$10,MATCH(BA1070,$CC$5:$CC$10,0),1)</f>
        <v>Y</v>
      </c>
      <c r="BC1070" s="12" t="str">
        <f>IF(AND(BB1070="Y",AY1070&gt;1),"Y","")</f>
        <v>Y</v>
      </c>
      <c r="BD1070" s="12" t="str">
        <f>IF(AND(BB1070="Y",AY1070&lt;1),"Y","")</f>
        <v/>
      </c>
      <c r="BE1070" s="12" t="str">
        <f>IF(AY1070&gt;1,IF(AY1069&gt;1,"Y",""),"")</f>
        <v/>
      </c>
      <c r="BF1070" s="12" t="str">
        <f>IF(AY1070&lt;1,IF(AY1069&lt;1,"Y",""),"")</f>
        <v/>
      </c>
      <c r="BG1070" s="2"/>
      <c r="BH1070" s="2"/>
      <c r="BI1070" s="2"/>
      <c r="BJ1070" s="2"/>
      <c r="BK1070" s="2"/>
      <c r="BL1070" s="2"/>
      <c r="BM1070" s="4" t="str">
        <f>IF(BR1070=BR1071,IF(BR1070&gt;BR1069,BR1070&amp;"_O",""),BR1070&amp;"_C")</f>
        <v/>
      </c>
      <c r="BN1070" s="7" t="str">
        <f>IF(RIGHT(BM1070,1)="C",BP1070/INDEX($BP$5:$BP$2729,MATCH(BR1070&amp;"_O",$BM$5:$BM$2729,0),1),"")</f>
        <v/>
      </c>
      <c r="BO1070" s="38">
        <v>33424</v>
      </c>
      <c r="BP1070" s="3">
        <v>474.05</v>
      </c>
      <c r="BQ1070" s="7">
        <f>BP1070/BP1069</f>
        <v>0.99607076819633555</v>
      </c>
      <c r="BR1070" s="4">
        <f>YEAR(BO1070)</f>
        <v>1991</v>
      </c>
      <c r="BS1070" s="2" t="s">
        <v>7</v>
      </c>
      <c r="BT1070" s="12" t="str">
        <f>INDEX($CD$5:$CD$10,MATCH(BS1070,$CC$5:$CC$10,0),1)</f>
        <v>Y</v>
      </c>
      <c r="BU1070" s="12" t="str">
        <f>IF(AND(BT1070="Y",BQ1070&gt;1),"Y","")</f>
        <v/>
      </c>
      <c r="BV1070" s="12" t="str">
        <f>IF(AND(BT1070="Y",BQ1070&lt;1),"Y","")</f>
        <v>Y</v>
      </c>
      <c r="BW1070" s="12" t="str">
        <f>IF(BQ1070&gt;1,IF(BQ1069&gt;1,"Y",""),"")</f>
        <v/>
      </c>
      <c r="BX1070" s="12" t="str">
        <f>IF(BQ1070&lt;1,IF(BQ1069&lt;1,"Y",""),"")</f>
        <v>Y</v>
      </c>
      <c r="BY1070" s="2"/>
      <c r="BZ1070" s="2"/>
      <c r="CA1070" s="2"/>
    </row>
    <row r="1071" spans="2:79">
      <c r="B1071" s="4" t="str">
        <f>IF(G1071=G1072,IF(G1071&gt;G1070,G1071&amp;"_O",""),G1071&amp;"_C")</f>
        <v/>
      </c>
      <c r="C1071" s="14">
        <f ca="1">RANDBETWEEN(0,1000)/1000</f>
        <v>0.25700000000000001</v>
      </c>
      <c r="D1071" s="16">
        <f>D1070+1</f>
        <v>1067</v>
      </c>
      <c r="E1071" s="10">
        <f>ROUNDDOWN(D1071/52,0)+1</f>
        <v>21</v>
      </c>
      <c r="F1071" s="15">
        <f>F1070+7</f>
        <v>52089</v>
      </c>
      <c r="G1071" s="4">
        <f>YEAR(F1071)</f>
        <v>2042</v>
      </c>
      <c r="H1071" s="33">
        <v>0.54700000000000004</v>
      </c>
      <c r="I1071" s="33">
        <v>0.28799999999999998</v>
      </c>
      <c r="J1071" s="33">
        <v>9.7000000000000003E-2</v>
      </c>
      <c r="K1071" s="16" t="str">
        <f>IF(M1070&gt;1,"Up","Down")</f>
        <v>Down</v>
      </c>
      <c r="L1071" s="16" t="str">
        <f>IF(K1071="Up",IF(H1071&lt;$BJ$7,"Up","Down"),IF(H1071&lt;$BK$7,"Down","Up"))</f>
        <v>Up</v>
      </c>
      <c r="M1071" s="17">
        <f>IF(L1071="Up",INDEX($AK$5:$AK$1005,MATCH(I1071,$AI$5:$AI$1005,0),1),INDEX($AL$5:$AL$1005,MATCH(J1071,$AI$5:$AI$1005,0),1))</f>
        <v>1.0070597849415441</v>
      </c>
      <c r="N1071" s="16" t="str">
        <f>IF(P1070&gt;1,"Up","Down")</f>
        <v>Down</v>
      </c>
      <c r="O1071" s="16" t="str">
        <f>IF(N1071="Up",IF(H1071&lt;$BJ$12,"Up","Down"),IF(H1071&lt;$BK$12,"Down","Up"))</f>
        <v>Up</v>
      </c>
      <c r="P1071" s="17">
        <f>IF(O1071="Up",INDEX($AP$5:$AP$1005,MATCH(I1071,$AI$5:$AI$1005,0),1),INDEX($AQ$5:$AQ$1005,MATCH(J1071,$AI$5:$AI$1005,0),1))</f>
        <v>1.0092921944948086</v>
      </c>
      <c r="Q1071" s="19">
        <f>T1070</f>
        <v>63076.746059670346</v>
      </c>
      <c r="R1071" s="19">
        <f>INDEX(model!$S$5:$S$35,MATCH(G1071,model!$Q$5:$Q$35,0),1)*model!$O$5</f>
        <v>0</v>
      </c>
      <c r="S1071" s="19">
        <f>IF(RIGHT(B1071,1)="C",T1070*INDEX(model!$T$5:$T$35,MATCH(G1071,model!$Q$5:$Q$35,0),1),0)</f>
        <v>0</v>
      </c>
      <c r="T1071" s="19">
        <f>(Q1071+R1071-S1071)*M1071</f>
        <v>63522.054321664007</v>
      </c>
      <c r="U1071" s="19">
        <f>X1070</f>
        <v>164437.14297250824</v>
      </c>
      <c r="V1071" s="19">
        <f>INDEX(model!$S$5:$S$35,MATCH(G1071,model!$Q$5:$Q$35,0),1)*model!$O$6</f>
        <v>0</v>
      </c>
      <c r="W1071" s="19">
        <f>IF(RIGHT(B1071,1)="C",X1070*INDEX(model!$T$5:$T$35,MATCH(G1071,model!$Q$5:$Q$35,0),1),0)</f>
        <v>0</v>
      </c>
      <c r="X1071" s="19">
        <f>(U1071+V1071-W1071)*P1071</f>
        <v>165965.12488717944</v>
      </c>
      <c r="Z1071" s="36" t="str">
        <f>K1071&amp;L1071</f>
        <v>DownUp</v>
      </c>
      <c r="AA1071" s="36" t="str">
        <f>N1071&amp;O1071</f>
        <v>DownUp</v>
      </c>
      <c r="AU1071" s="4" t="str">
        <f>IF(AZ1071=AZ1072,IF(AZ1071&gt;AZ1070,AZ1071&amp;"_O",""),AZ1071&amp;"_C")</f>
        <v/>
      </c>
      <c r="AV1071" s="7" t="str">
        <f>IF(RIGHT(AU1071,1)="C",AX1071/INDEX($AX$5:$AX$2729,MATCH(AZ1071&amp;"_O",$AU$5:$AU$2729,0),1),"")</f>
        <v/>
      </c>
      <c r="AW1071" s="38">
        <v>33032</v>
      </c>
      <c r="AX1071" s="37">
        <v>358.71</v>
      </c>
      <c r="AY1071" s="7">
        <f>AX1071/AX1070</f>
        <v>0.98774644784667898</v>
      </c>
      <c r="AZ1071" s="4">
        <f>YEAR(AW1071)</f>
        <v>1990</v>
      </c>
      <c r="BA1071" s="2" t="s">
        <v>7</v>
      </c>
      <c r="BB1071" s="12" t="str">
        <f>INDEX($CD$5:$CD$10,MATCH(BA1071,$CC$5:$CC$10,0),1)</f>
        <v>Y</v>
      </c>
      <c r="BC1071" s="12" t="str">
        <f>IF(AND(BB1071="Y",AY1071&gt;1),"Y","")</f>
        <v/>
      </c>
      <c r="BD1071" s="12" t="str">
        <f>IF(AND(BB1071="Y",AY1071&lt;1),"Y","")</f>
        <v>Y</v>
      </c>
      <c r="BE1071" s="12" t="str">
        <f>IF(AY1071&gt;1,IF(AY1070&gt;1,"Y",""),"")</f>
        <v/>
      </c>
      <c r="BF1071" s="12" t="str">
        <f>IF(AY1071&lt;1,IF(AY1070&lt;1,"Y",""),"")</f>
        <v/>
      </c>
      <c r="BG1071" s="2"/>
      <c r="BH1071" s="2"/>
      <c r="BI1071" s="2"/>
      <c r="BJ1071" s="2"/>
      <c r="BK1071" s="2"/>
      <c r="BL1071" s="2"/>
      <c r="BM1071" s="4" t="str">
        <f>IF(BR1071=BR1072,IF(BR1071&gt;BR1070,BR1071&amp;"_O",""),BR1071&amp;"_C")</f>
        <v/>
      </c>
      <c r="BN1071" s="7" t="str">
        <f>IF(RIGHT(BM1071,1)="C",BP1071/INDEX($BP$5:$BP$2729,MATCH(BR1071&amp;"_O",$BM$5:$BM$2729,0),1),"")</f>
        <v/>
      </c>
      <c r="BO1071" s="38">
        <v>33431</v>
      </c>
      <c r="BP1071" s="3">
        <v>492.71</v>
      </c>
      <c r="BQ1071" s="7">
        <f>BP1071/BP1070</f>
        <v>1.0393629363991139</v>
      </c>
      <c r="BR1071" s="4">
        <f>YEAR(BO1071)</f>
        <v>1991</v>
      </c>
      <c r="BS1071" s="2" t="s">
        <v>7</v>
      </c>
      <c r="BT1071" s="12" t="str">
        <f>INDEX($CD$5:$CD$10,MATCH(BS1071,$CC$5:$CC$10,0),1)</f>
        <v>Y</v>
      </c>
      <c r="BU1071" s="12" t="str">
        <f>IF(AND(BT1071="Y",BQ1071&gt;1),"Y","")</f>
        <v>Y</v>
      </c>
      <c r="BV1071" s="12" t="str">
        <f>IF(AND(BT1071="Y",BQ1071&lt;1),"Y","")</f>
        <v/>
      </c>
      <c r="BW1071" s="12" t="str">
        <f>IF(BQ1071&gt;1,IF(BQ1070&gt;1,"Y",""),"")</f>
        <v/>
      </c>
      <c r="BX1071" s="12" t="str">
        <f>IF(BQ1071&lt;1,IF(BQ1070&lt;1,"Y",""),"")</f>
        <v/>
      </c>
      <c r="BY1071" s="2"/>
      <c r="BZ1071" s="2"/>
      <c r="CA1071" s="2"/>
    </row>
    <row r="1072" spans="2:79">
      <c r="B1072" s="4" t="str">
        <f>IF(G1072=G1073,IF(G1072&gt;G1071,G1072&amp;"_O",""),G1072&amp;"_C")</f>
        <v/>
      </c>
      <c r="C1072" s="14">
        <f ca="1">RANDBETWEEN(0,1000)/1000</f>
        <v>0.97599999999999998</v>
      </c>
      <c r="D1072" s="16">
        <f>D1071+1</f>
        <v>1068</v>
      </c>
      <c r="E1072" s="10">
        <f>ROUNDDOWN(D1072/52,0)+1</f>
        <v>21</v>
      </c>
      <c r="F1072" s="15">
        <f>F1071+7</f>
        <v>52096</v>
      </c>
      <c r="G1072" s="4">
        <f>YEAR(F1072)</f>
        <v>2042</v>
      </c>
      <c r="H1072" s="33">
        <v>0.46300000000000002</v>
      </c>
      <c r="I1072" s="33">
        <v>0.223</v>
      </c>
      <c r="J1072" s="33">
        <v>0.93899999999999995</v>
      </c>
      <c r="K1072" s="16" t="str">
        <f>IF(M1071&gt;1,"Up","Down")</f>
        <v>Up</v>
      </c>
      <c r="L1072" s="16" t="str">
        <f>IF(K1072="Up",IF(H1072&lt;$BJ$7,"Up","Down"),IF(H1072&lt;$BK$7,"Down","Up"))</f>
        <v>Up</v>
      </c>
      <c r="M1072" s="17">
        <f>IF(L1072="Up",INDEX($AK$5:$AK$1005,MATCH(I1072,$AI$5:$AI$1005,0),1),INDEX($AL$5:$AL$1005,MATCH(J1072,$AI$5:$AI$1005,0),1))</f>
        <v>1.0055162923945284</v>
      </c>
      <c r="N1072" s="16" t="str">
        <f>IF(P1071&gt;1,"Up","Down")</f>
        <v>Up</v>
      </c>
      <c r="O1072" s="16" t="str">
        <f>IF(N1072="Up",IF(H1072&lt;$BJ$12,"Up","Down"),IF(H1072&lt;$BK$12,"Down","Up"))</f>
        <v>Up</v>
      </c>
      <c r="P1072" s="17">
        <f>IF(O1072="Up",INDEX($AP$5:$AP$1005,MATCH(I1072,$AI$5:$AI$1005,0),1),INDEX($AQ$5:$AQ$1005,MATCH(J1072,$AI$5:$AI$1005,0),1))</f>
        <v>1.0075009546425291</v>
      </c>
      <c r="Q1072" s="19">
        <f>T1071</f>
        <v>63522.054321664007</v>
      </c>
      <c r="R1072" s="19">
        <f>INDEX(model!$S$5:$S$35,MATCH(G1072,model!$Q$5:$Q$35,0),1)*model!$O$5</f>
        <v>0</v>
      </c>
      <c r="S1072" s="19">
        <f>IF(RIGHT(B1072,1)="C",T1071*INDEX(model!$T$5:$T$35,MATCH(G1072,model!$Q$5:$Q$35,0),1),0)</f>
        <v>0</v>
      </c>
      <c r="T1072" s="19">
        <f>(Q1072+R1072-S1072)*M1072</f>
        <v>63872.460546803428</v>
      </c>
      <c r="U1072" s="19">
        <f>X1071</f>
        <v>165965.12488717944</v>
      </c>
      <c r="V1072" s="19">
        <f>INDEX(model!$S$5:$S$35,MATCH(G1072,model!$Q$5:$Q$35,0),1)*model!$O$6</f>
        <v>0</v>
      </c>
      <c r="W1072" s="19">
        <f>IF(RIGHT(B1072,1)="C",X1071*INDEX(model!$T$5:$T$35,MATCH(G1072,model!$Q$5:$Q$35,0),1),0)</f>
        <v>0</v>
      </c>
      <c r="X1072" s="19">
        <f>(U1072+V1072-W1072)*P1072</f>
        <v>167210.02176119984</v>
      </c>
      <c r="Z1072" s="36" t="str">
        <f>K1072&amp;L1072</f>
        <v>UpUp</v>
      </c>
      <c r="AA1072" s="36" t="str">
        <f>N1072&amp;O1072</f>
        <v>UpUp</v>
      </c>
      <c r="AU1072" s="4" t="str">
        <f>IF(AZ1072=AZ1073,IF(AZ1072&gt;AZ1071,AZ1072&amp;"_O",""),AZ1072&amp;"_C")</f>
        <v/>
      </c>
      <c r="AV1072" s="7" t="str">
        <f>IF(RIGHT(AU1072,1)="C",AX1072/INDEX($AX$5:$AX$2729,MATCH(AZ1072&amp;"_O",$AU$5:$AU$2729,0),1),"")</f>
        <v/>
      </c>
      <c r="AW1072" s="38">
        <v>33039</v>
      </c>
      <c r="AX1072" s="37">
        <v>362.91</v>
      </c>
      <c r="AY1072" s="7">
        <f>AX1072/AX1071</f>
        <v>1.0117086225641885</v>
      </c>
      <c r="AZ1072" s="4">
        <f>YEAR(AW1072)</f>
        <v>1990</v>
      </c>
      <c r="BA1072" s="2" t="s">
        <v>7</v>
      </c>
      <c r="BB1072" s="12" t="str">
        <f>INDEX($CD$5:$CD$10,MATCH(BA1072,$CC$5:$CC$10,0),1)</f>
        <v>Y</v>
      </c>
      <c r="BC1072" s="12" t="str">
        <f>IF(AND(BB1072="Y",AY1072&gt;1),"Y","")</f>
        <v>Y</v>
      </c>
      <c r="BD1072" s="12" t="str">
        <f>IF(AND(BB1072="Y",AY1072&lt;1),"Y","")</f>
        <v/>
      </c>
      <c r="BE1072" s="12" t="str">
        <f>IF(AY1072&gt;1,IF(AY1071&gt;1,"Y",""),"")</f>
        <v/>
      </c>
      <c r="BF1072" s="12" t="str">
        <f>IF(AY1072&lt;1,IF(AY1071&lt;1,"Y",""),"")</f>
        <v/>
      </c>
      <c r="BG1072" s="2"/>
      <c r="BH1072" s="2"/>
      <c r="BI1072" s="2"/>
      <c r="BJ1072" s="2"/>
      <c r="BK1072" s="2"/>
      <c r="BL1072" s="2"/>
      <c r="BM1072" s="4" t="str">
        <f>IF(BR1072=BR1073,IF(BR1072&gt;BR1071,BR1072&amp;"_O",""),BR1072&amp;"_C")</f>
        <v/>
      </c>
      <c r="BN1072" s="7" t="str">
        <f>IF(RIGHT(BM1072,1)="C",BP1072/INDEX($BP$5:$BP$2729,MATCH(BR1072&amp;"_O",$BM$5:$BM$2729,0),1),"")</f>
        <v/>
      </c>
      <c r="BO1072" s="38">
        <v>33438</v>
      </c>
      <c r="BP1072" s="3">
        <v>497.55</v>
      </c>
      <c r="BQ1072" s="7">
        <f>BP1072/BP1071</f>
        <v>1.0098232225852937</v>
      </c>
      <c r="BR1072" s="4">
        <f>YEAR(BO1072)</f>
        <v>1991</v>
      </c>
      <c r="BS1072" s="2" t="s">
        <v>7</v>
      </c>
      <c r="BT1072" s="12" t="str">
        <f>INDEX($CD$5:$CD$10,MATCH(BS1072,$CC$5:$CC$10,0),1)</f>
        <v>Y</v>
      </c>
      <c r="BU1072" s="12" t="str">
        <f>IF(AND(BT1072="Y",BQ1072&gt;1),"Y","")</f>
        <v>Y</v>
      </c>
      <c r="BV1072" s="12" t="str">
        <f>IF(AND(BT1072="Y",BQ1072&lt;1),"Y","")</f>
        <v/>
      </c>
      <c r="BW1072" s="12" t="str">
        <f>IF(BQ1072&gt;1,IF(BQ1071&gt;1,"Y",""),"")</f>
        <v>Y</v>
      </c>
      <c r="BX1072" s="12" t="str">
        <f>IF(BQ1072&lt;1,IF(BQ1071&lt;1,"Y",""),"")</f>
        <v/>
      </c>
      <c r="BY1072" s="2"/>
      <c r="BZ1072" s="2"/>
      <c r="CA1072" s="2"/>
    </row>
    <row r="1073" spans="2:79">
      <c r="B1073" s="4" t="str">
        <f>IF(G1073=G1074,IF(G1073&gt;G1072,G1073&amp;"_O",""),G1073&amp;"_C")</f>
        <v/>
      </c>
      <c r="C1073" s="14">
        <f ca="1">RANDBETWEEN(0,1000)/1000</f>
        <v>0.94</v>
      </c>
      <c r="D1073" s="16">
        <f>D1072+1</f>
        <v>1069</v>
      </c>
      <c r="E1073" s="10">
        <f>ROUNDDOWN(D1073/52,0)+1</f>
        <v>21</v>
      </c>
      <c r="F1073" s="15">
        <f>F1072+7</f>
        <v>52103</v>
      </c>
      <c r="G1073" s="4">
        <f>YEAR(F1073)</f>
        <v>2042</v>
      </c>
      <c r="H1073" s="33">
        <v>0.20499999999999999</v>
      </c>
      <c r="I1073" s="33">
        <v>0.40400000000000003</v>
      </c>
      <c r="J1073" s="33">
        <v>5.5E-2</v>
      </c>
      <c r="K1073" s="16" t="str">
        <f>IF(M1072&gt;1,"Up","Down")</f>
        <v>Up</v>
      </c>
      <c r="L1073" s="16" t="str">
        <f>IF(K1073="Up",IF(H1073&lt;$BJ$7,"Up","Down"),IF(H1073&lt;$BK$7,"Down","Up"))</f>
        <v>Up</v>
      </c>
      <c r="M1073" s="17">
        <f>IF(L1073="Up",INDEX($AK$5:$AK$1005,MATCH(I1073,$AI$5:$AI$1005,0),1),INDEX($AL$5:$AL$1005,MATCH(J1073,$AI$5:$AI$1005,0),1))</f>
        <v>1.0096977103320406</v>
      </c>
      <c r="N1073" s="16" t="str">
        <f>IF(P1072&gt;1,"Up","Down")</f>
        <v>Up</v>
      </c>
      <c r="O1073" s="16" t="str">
        <f>IF(N1073="Up",IF(H1073&lt;$BJ$12,"Up","Down"),IF(H1073&lt;$BK$12,"Down","Up"))</f>
        <v>Up</v>
      </c>
      <c r="P1073" s="17">
        <f>IF(O1073="Up",INDEX($AP$5:$AP$1005,MATCH(I1073,$AI$5:$AI$1005,0),1),INDEX($AQ$5:$AQ$1005,MATCH(J1073,$AI$5:$AI$1005,0),1))</f>
        <v>1.0134748191087957</v>
      </c>
      <c r="Q1073" s="19">
        <f>T1072</f>
        <v>63872.460546803428</v>
      </c>
      <c r="R1073" s="19">
        <f>INDEX(model!$S$5:$S$35,MATCH(G1073,model!$Q$5:$Q$35,0),1)*model!$O$5</f>
        <v>0</v>
      </c>
      <c r="S1073" s="19">
        <f>IF(RIGHT(B1073,1)="C",T1072*INDEX(model!$T$5:$T$35,MATCH(G1073,model!$Q$5:$Q$35,0),1),0)</f>
        <v>0</v>
      </c>
      <c r="T1073" s="19">
        <f>(Q1073+R1073-S1073)*M1073</f>
        <v>64491.877167381019</v>
      </c>
      <c r="U1073" s="19">
        <f>X1072</f>
        <v>167210.02176119984</v>
      </c>
      <c r="V1073" s="19">
        <f>INDEX(model!$S$5:$S$35,MATCH(G1073,model!$Q$5:$Q$35,0),1)*model!$O$6</f>
        <v>0</v>
      </c>
      <c r="W1073" s="19">
        <f>IF(RIGHT(B1073,1)="C",X1072*INDEX(model!$T$5:$T$35,MATCH(G1073,model!$Q$5:$Q$35,0),1),0)</f>
        <v>0</v>
      </c>
      <c r="X1073" s="19">
        <f>(U1073+V1073-W1073)*P1073</f>
        <v>169463.14655760978</v>
      </c>
      <c r="Z1073" s="36" t="str">
        <f>K1073&amp;L1073</f>
        <v>UpUp</v>
      </c>
      <c r="AA1073" s="36" t="str">
        <f>N1073&amp;O1073</f>
        <v>UpUp</v>
      </c>
      <c r="AU1073" s="4" t="str">
        <f>IF(AZ1073=AZ1074,IF(AZ1073&gt;AZ1072,AZ1073&amp;"_O",""),AZ1073&amp;"_C")</f>
        <v/>
      </c>
      <c r="AV1073" s="7" t="str">
        <f>IF(RIGHT(AU1073,1)="C",AX1073/INDEX($AX$5:$AX$2729,MATCH(AZ1073&amp;"_O",$AU$5:$AU$2729,0),1),"")</f>
        <v/>
      </c>
      <c r="AW1073" s="38">
        <v>33046</v>
      </c>
      <c r="AX1073" s="37">
        <v>355.43</v>
      </c>
      <c r="AY1073" s="7">
        <f>AX1073/AX1072</f>
        <v>0.97938882918629955</v>
      </c>
      <c r="AZ1073" s="4">
        <f>YEAR(AW1073)</f>
        <v>1990</v>
      </c>
      <c r="BA1073" s="2" t="s">
        <v>7</v>
      </c>
      <c r="BB1073" s="12" t="str">
        <f>INDEX($CD$5:$CD$10,MATCH(BA1073,$CC$5:$CC$10,0),1)</f>
        <v>Y</v>
      </c>
      <c r="BC1073" s="12" t="str">
        <f>IF(AND(BB1073="Y",AY1073&gt;1),"Y","")</f>
        <v/>
      </c>
      <c r="BD1073" s="12" t="str">
        <f>IF(AND(BB1073="Y",AY1073&lt;1),"Y","")</f>
        <v>Y</v>
      </c>
      <c r="BE1073" s="12" t="str">
        <f>IF(AY1073&gt;1,IF(AY1072&gt;1,"Y",""),"")</f>
        <v/>
      </c>
      <c r="BF1073" s="12" t="str">
        <f>IF(AY1073&lt;1,IF(AY1072&lt;1,"Y",""),"")</f>
        <v/>
      </c>
      <c r="BG1073" s="2"/>
      <c r="BH1073" s="2"/>
      <c r="BI1073" s="2"/>
      <c r="BJ1073" s="2"/>
      <c r="BK1073" s="2"/>
      <c r="BL1073" s="2"/>
      <c r="BM1073" s="4" t="str">
        <f>IF(BR1073=BR1074,IF(BR1073&gt;BR1072,BR1073&amp;"_O",""),BR1073&amp;"_C")</f>
        <v/>
      </c>
      <c r="BN1073" s="7" t="str">
        <f>IF(RIGHT(BM1073,1)="C",BP1073/INDEX($BP$5:$BP$2729,MATCH(BR1073&amp;"_O",$BM$5:$BM$2729,0),1),"")</f>
        <v/>
      </c>
      <c r="BO1073" s="38">
        <v>33445</v>
      </c>
      <c r="BP1073" s="3">
        <v>492.69</v>
      </c>
      <c r="BQ1073" s="7">
        <f>BP1073/BP1072</f>
        <v>0.99023213747362071</v>
      </c>
      <c r="BR1073" s="4">
        <f>YEAR(BO1073)</f>
        <v>1991</v>
      </c>
      <c r="BS1073" s="2" t="s">
        <v>7</v>
      </c>
      <c r="BT1073" s="12" t="str">
        <f>INDEX($CD$5:$CD$10,MATCH(BS1073,$CC$5:$CC$10,0),1)</f>
        <v>Y</v>
      </c>
      <c r="BU1073" s="12" t="str">
        <f>IF(AND(BT1073="Y",BQ1073&gt;1),"Y","")</f>
        <v/>
      </c>
      <c r="BV1073" s="12" t="str">
        <f>IF(AND(BT1073="Y",BQ1073&lt;1),"Y","")</f>
        <v>Y</v>
      </c>
      <c r="BW1073" s="12" t="str">
        <f>IF(BQ1073&gt;1,IF(BQ1072&gt;1,"Y",""),"")</f>
        <v/>
      </c>
      <c r="BX1073" s="12" t="str">
        <f>IF(BQ1073&lt;1,IF(BQ1072&lt;1,"Y",""),"")</f>
        <v/>
      </c>
      <c r="BY1073" s="2"/>
      <c r="BZ1073" s="2"/>
      <c r="CA1073" s="2"/>
    </row>
    <row r="1074" spans="2:79">
      <c r="B1074" s="4" t="str">
        <f>IF(G1074=G1075,IF(G1074&gt;G1073,G1074&amp;"_O",""),G1074&amp;"_C")</f>
        <v/>
      </c>
      <c r="C1074" s="14">
        <f ca="1">RANDBETWEEN(0,1000)/1000</f>
        <v>0.46800000000000003</v>
      </c>
      <c r="D1074" s="16">
        <f>D1073+1</f>
        <v>1070</v>
      </c>
      <c r="E1074" s="10">
        <f>ROUNDDOWN(D1074/52,0)+1</f>
        <v>21</v>
      </c>
      <c r="F1074" s="15">
        <f>F1073+7</f>
        <v>52110</v>
      </c>
      <c r="G1074" s="4">
        <f>YEAR(F1074)</f>
        <v>2042</v>
      </c>
      <c r="H1074" s="33">
        <v>0.73899999999999999</v>
      </c>
      <c r="I1074" s="33">
        <v>0.14799999999999999</v>
      </c>
      <c r="J1074" s="33">
        <v>0.60499999999999998</v>
      </c>
      <c r="K1074" s="16" t="str">
        <f>IF(M1073&gt;1,"Up","Down")</f>
        <v>Up</v>
      </c>
      <c r="L1074" s="16" t="str">
        <f>IF(K1074="Up",IF(H1074&lt;$BJ$7,"Up","Down"),IF(H1074&lt;$BK$7,"Down","Up"))</f>
        <v>Down</v>
      </c>
      <c r="M1074" s="17">
        <f>IF(L1074="Up",INDEX($AK$5:$AK$1005,MATCH(I1074,$AI$5:$AI$1005,0),1),INDEX($AL$5:$AL$1005,MATCH(J1074,$AI$5:$AI$1005,0),1))</f>
        <v>0.99053206478752487</v>
      </c>
      <c r="N1074" s="16" t="str">
        <f>IF(P1073&gt;1,"Up","Down")</f>
        <v>Up</v>
      </c>
      <c r="O1074" s="16" t="str">
        <f>IF(N1074="Up",IF(H1074&lt;$BJ$12,"Up","Down"),IF(H1074&lt;$BK$12,"Down","Up"))</f>
        <v>Down</v>
      </c>
      <c r="P1074" s="17">
        <f>IF(O1074="Up",INDEX($AP$5:$AP$1005,MATCH(I1074,$AI$5:$AI$1005,0),1),INDEX($AQ$5:$AQ$1005,MATCH(J1074,$AI$5:$AI$1005,0),1))</f>
        <v>0.98924386667176845</v>
      </c>
      <c r="Q1074" s="19">
        <f>T1073</f>
        <v>64491.877167381019</v>
      </c>
      <c r="R1074" s="19">
        <f>INDEX(model!$S$5:$S$35,MATCH(G1074,model!$Q$5:$Q$35,0),1)*model!$O$5</f>
        <v>0</v>
      </c>
      <c r="S1074" s="19">
        <f>IF(RIGHT(B1074,1)="C",T1073*INDEX(model!$T$5:$T$35,MATCH(G1074,model!$Q$5:$Q$35,0),1),0)</f>
        <v>0</v>
      </c>
      <c r="T1074" s="19">
        <f>(Q1074+R1074-S1074)*M1074</f>
        <v>63881.272252629351</v>
      </c>
      <c r="U1074" s="19">
        <f>X1073</f>
        <v>169463.14655760978</v>
      </c>
      <c r="V1074" s="19">
        <f>INDEX(model!$S$5:$S$35,MATCH(G1074,model!$Q$5:$Q$35,0),1)*model!$O$6</f>
        <v>0</v>
      </c>
      <c r="W1074" s="19">
        <f>IF(RIGHT(B1074,1)="C",X1073*INDEX(model!$T$5:$T$35,MATCH(G1074,model!$Q$5:$Q$35,0),1),0)</f>
        <v>0</v>
      </c>
      <c r="X1074" s="19">
        <f>(U1074+V1074-W1074)*P1074</f>
        <v>167640.37835901449</v>
      </c>
      <c r="Z1074" s="36" t="str">
        <f>K1074&amp;L1074</f>
        <v>UpDown</v>
      </c>
      <c r="AA1074" s="36" t="str">
        <f>N1074&amp;O1074</f>
        <v>UpDown</v>
      </c>
      <c r="AU1074" s="4" t="str">
        <f>IF(AZ1074=AZ1075,IF(AZ1074&gt;AZ1073,AZ1074&amp;"_O",""),AZ1074&amp;"_C")</f>
        <v/>
      </c>
      <c r="AV1074" s="7" t="str">
        <f>IF(RIGHT(AU1074,1)="C",AX1074/INDEX($AX$5:$AX$2729,MATCH(AZ1074&amp;"_O",$AU$5:$AU$2729,0),1),"")</f>
        <v/>
      </c>
      <c r="AW1074" s="38">
        <v>33053</v>
      </c>
      <c r="AX1074" s="37">
        <v>358.02</v>
      </c>
      <c r="AY1074" s="7">
        <f>AX1074/AX1073</f>
        <v>1.0072869482035842</v>
      </c>
      <c r="AZ1074" s="4">
        <f>YEAR(AW1074)</f>
        <v>1990</v>
      </c>
      <c r="BA1074" s="2" t="s">
        <v>7</v>
      </c>
      <c r="BB1074" s="12" t="str">
        <f>INDEX($CD$5:$CD$10,MATCH(BA1074,$CC$5:$CC$10,0),1)</f>
        <v>Y</v>
      </c>
      <c r="BC1074" s="12" t="str">
        <f>IF(AND(BB1074="Y",AY1074&gt;1),"Y","")</f>
        <v>Y</v>
      </c>
      <c r="BD1074" s="12" t="str">
        <f>IF(AND(BB1074="Y",AY1074&lt;1),"Y","")</f>
        <v/>
      </c>
      <c r="BE1074" s="12" t="str">
        <f>IF(AY1074&gt;1,IF(AY1073&gt;1,"Y",""),"")</f>
        <v/>
      </c>
      <c r="BF1074" s="12" t="str">
        <f>IF(AY1074&lt;1,IF(AY1073&lt;1,"Y",""),"")</f>
        <v/>
      </c>
      <c r="BG1074" s="2"/>
      <c r="BH1074" s="2"/>
      <c r="BI1074" s="2"/>
      <c r="BJ1074" s="2"/>
      <c r="BK1074" s="2"/>
      <c r="BL1074" s="2"/>
      <c r="BM1074" s="4" t="str">
        <f>IF(BR1074=BR1075,IF(BR1074&gt;BR1073,BR1074&amp;"_O",""),BR1074&amp;"_C")</f>
        <v/>
      </c>
      <c r="BN1074" s="7" t="str">
        <f>IF(RIGHT(BM1074,1)="C",BP1074/INDEX($BP$5:$BP$2729,MATCH(BR1074&amp;"_O",$BM$5:$BM$2729,0),1),"")</f>
        <v/>
      </c>
      <c r="BO1074" s="38">
        <v>33452</v>
      </c>
      <c r="BP1074" s="3">
        <v>505.67</v>
      </c>
      <c r="BQ1074" s="7">
        <f>BP1074/BP1073</f>
        <v>1.0263451663317704</v>
      </c>
      <c r="BR1074" s="4">
        <f>YEAR(BO1074)</f>
        <v>1991</v>
      </c>
      <c r="BS1074" s="2" t="s">
        <v>7</v>
      </c>
      <c r="BT1074" s="12" t="str">
        <f>INDEX($CD$5:$CD$10,MATCH(BS1074,$CC$5:$CC$10,0),1)</f>
        <v>Y</v>
      </c>
      <c r="BU1074" s="12" t="str">
        <f>IF(AND(BT1074="Y",BQ1074&gt;1),"Y","")</f>
        <v>Y</v>
      </c>
      <c r="BV1074" s="12" t="str">
        <f>IF(AND(BT1074="Y",BQ1074&lt;1),"Y","")</f>
        <v/>
      </c>
      <c r="BW1074" s="12" t="str">
        <f>IF(BQ1074&gt;1,IF(BQ1073&gt;1,"Y",""),"")</f>
        <v/>
      </c>
      <c r="BX1074" s="12" t="str">
        <f>IF(BQ1074&lt;1,IF(BQ1073&lt;1,"Y",""),"")</f>
        <v/>
      </c>
      <c r="BY1074" s="2"/>
      <c r="BZ1074" s="2"/>
      <c r="CA1074" s="2"/>
    </row>
    <row r="1075" spans="2:79">
      <c r="B1075" s="4" t="str">
        <f>IF(G1075=G1076,IF(G1075&gt;G1074,G1075&amp;"_O",""),G1075&amp;"_C")</f>
        <v/>
      </c>
      <c r="C1075" s="14">
        <f ca="1">RANDBETWEEN(0,1000)/1000</f>
        <v>0.996</v>
      </c>
      <c r="D1075" s="16">
        <f>D1074+1</f>
        <v>1071</v>
      </c>
      <c r="E1075" s="10">
        <f>ROUNDDOWN(D1075/52,0)+1</f>
        <v>21</v>
      </c>
      <c r="F1075" s="15">
        <f>F1074+7</f>
        <v>52117</v>
      </c>
      <c r="G1075" s="4">
        <f>YEAR(F1075)</f>
        <v>2042</v>
      </c>
      <c r="H1075" s="33">
        <v>0.32300000000000001</v>
      </c>
      <c r="I1075" s="33">
        <v>0.624</v>
      </c>
      <c r="J1075" s="33">
        <v>0.98799999999999999</v>
      </c>
      <c r="K1075" s="16" t="str">
        <f>IF(M1074&gt;1,"Up","Down")</f>
        <v>Down</v>
      </c>
      <c r="L1075" s="16" t="str">
        <f>IF(K1075="Up",IF(H1075&lt;$BJ$7,"Up","Down"),IF(H1075&lt;$BK$7,"Down","Up"))</f>
        <v>Down</v>
      </c>
      <c r="M1075" s="17">
        <f>IF(L1075="Up",INDEX($AK$5:$AK$1005,MATCH(I1075,$AI$5:$AI$1005,0),1),INDEX($AL$5:$AL$1005,MATCH(J1075,$AI$5:$AI$1005,0),1))</f>
        <v>0.99886116656416635</v>
      </c>
      <c r="N1075" s="16" t="str">
        <f>IF(P1074&gt;1,"Up","Down")</f>
        <v>Down</v>
      </c>
      <c r="O1075" s="16" t="str">
        <f>IF(N1075="Up",IF(H1075&lt;$BJ$12,"Up","Down"),IF(H1075&lt;$BK$12,"Down","Up"))</f>
        <v>Down</v>
      </c>
      <c r="P1075" s="17">
        <f>IF(O1075="Up",INDEX($AP$5:$AP$1005,MATCH(I1075,$AI$5:$AI$1005,0),1),INDEX($AQ$5:$AQ$1005,MATCH(J1075,$AI$5:$AI$1005,0),1))</f>
        <v>0.99887260400586109</v>
      </c>
      <c r="Q1075" s="19">
        <f>T1074</f>
        <v>63881.272252629351</v>
      </c>
      <c r="R1075" s="19">
        <f>INDEX(model!$S$5:$S$35,MATCH(G1075,model!$Q$5:$Q$35,0),1)*model!$O$5</f>
        <v>0</v>
      </c>
      <c r="S1075" s="19">
        <f>IF(RIGHT(B1075,1)="C",T1074*INDEX(model!$T$5:$T$35,MATCH(G1075,model!$Q$5:$Q$35,0),1),0)</f>
        <v>0</v>
      </c>
      <c r="T1075" s="19">
        <f>(Q1075+R1075-S1075)*M1075</f>
        <v>63808.522123864466</v>
      </c>
      <c r="U1075" s="19">
        <f>X1074</f>
        <v>167640.37835901449</v>
      </c>
      <c r="V1075" s="19">
        <f>INDEX(model!$S$5:$S$35,MATCH(G1075,model!$Q$5:$Q$35,0),1)*model!$O$6</f>
        <v>0</v>
      </c>
      <c r="W1075" s="19">
        <f>IF(RIGHT(B1075,1)="C",X1074*INDEX(model!$T$5:$T$35,MATCH(G1075,model!$Q$5:$Q$35,0),1),0)</f>
        <v>0</v>
      </c>
      <c r="X1075" s="19">
        <f>(U1075+V1075-W1075)*P1075</f>
        <v>167451.38126799659</v>
      </c>
      <c r="Z1075" s="36" t="str">
        <f>K1075&amp;L1075</f>
        <v>DownDown</v>
      </c>
      <c r="AA1075" s="36" t="str">
        <f>N1075&amp;O1075</f>
        <v>DownDown</v>
      </c>
      <c r="AU1075" s="4" t="str">
        <f>IF(AZ1075=AZ1076,IF(AZ1075&gt;AZ1074,AZ1075&amp;"_O",""),AZ1075&amp;"_C")</f>
        <v/>
      </c>
      <c r="AV1075" s="7" t="str">
        <f>IF(RIGHT(AU1075,1)="C",AX1075/INDEX($AX$5:$AX$2729,MATCH(AZ1075&amp;"_O",$AU$5:$AU$2729,0),1),"")</f>
        <v/>
      </c>
      <c r="AW1075" s="38">
        <v>33060</v>
      </c>
      <c r="AX1075" s="37">
        <v>358.42</v>
      </c>
      <c r="AY1075" s="7">
        <f>AX1075/AX1074</f>
        <v>1.001117256019217</v>
      </c>
      <c r="AZ1075" s="4">
        <f>YEAR(AW1075)</f>
        <v>1990</v>
      </c>
      <c r="BA1075" s="2" t="s">
        <v>7</v>
      </c>
      <c r="BB1075" s="12" t="str">
        <f>INDEX($CD$5:$CD$10,MATCH(BA1075,$CC$5:$CC$10,0),1)</f>
        <v>Y</v>
      </c>
      <c r="BC1075" s="12" t="str">
        <f>IF(AND(BB1075="Y",AY1075&gt;1),"Y","")</f>
        <v>Y</v>
      </c>
      <c r="BD1075" s="12" t="str">
        <f>IF(AND(BB1075="Y",AY1075&lt;1),"Y","")</f>
        <v/>
      </c>
      <c r="BE1075" s="12" t="str">
        <f>IF(AY1075&gt;1,IF(AY1074&gt;1,"Y",""),"")</f>
        <v>Y</v>
      </c>
      <c r="BF1075" s="12" t="str">
        <f>IF(AY1075&lt;1,IF(AY1074&lt;1,"Y",""),"")</f>
        <v/>
      </c>
      <c r="BG1075" s="2"/>
      <c r="BH1075" s="2"/>
      <c r="BI1075" s="2"/>
      <c r="BJ1075" s="2"/>
      <c r="BK1075" s="2"/>
      <c r="BL1075" s="2"/>
      <c r="BM1075" s="4" t="str">
        <f>IF(BR1075=BR1076,IF(BR1075&gt;BR1074,BR1075&amp;"_O",""),BR1075&amp;"_C")</f>
        <v/>
      </c>
      <c r="BN1075" s="7" t="str">
        <f>IF(RIGHT(BM1075,1)="C",BP1075/INDEX($BP$5:$BP$2729,MATCH(BR1075&amp;"_O",$BM$5:$BM$2729,0),1),"")</f>
        <v/>
      </c>
      <c r="BO1075" s="38">
        <v>33459</v>
      </c>
      <c r="BP1075" s="3">
        <v>508.31</v>
      </c>
      <c r="BQ1075" s="7">
        <f>BP1075/BP1074</f>
        <v>1.0052207961714161</v>
      </c>
      <c r="BR1075" s="4">
        <f>YEAR(BO1075)</f>
        <v>1991</v>
      </c>
      <c r="BS1075" s="2" t="s">
        <v>7</v>
      </c>
      <c r="BT1075" s="12" t="str">
        <f>INDEX($CD$5:$CD$10,MATCH(BS1075,$CC$5:$CC$10,0),1)</f>
        <v>Y</v>
      </c>
      <c r="BU1075" s="12" t="str">
        <f>IF(AND(BT1075="Y",BQ1075&gt;1),"Y","")</f>
        <v>Y</v>
      </c>
      <c r="BV1075" s="12" t="str">
        <f>IF(AND(BT1075="Y",BQ1075&lt;1),"Y","")</f>
        <v/>
      </c>
      <c r="BW1075" s="12" t="str">
        <f>IF(BQ1075&gt;1,IF(BQ1074&gt;1,"Y",""),"")</f>
        <v>Y</v>
      </c>
      <c r="BX1075" s="12" t="str">
        <f>IF(BQ1075&lt;1,IF(BQ1074&lt;1,"Y",""),"")</f>
        <v/>
      </c>
      <c r="BY1075" s="2"/>
      <c r="BZ1075" s="2"/>
      <c r="CA1075" s="2"/>
    </row>
    <row r="1076" spans="2:79">
      <c r="B1076" s="4" t="str">
        <f>IF(G1076=G1077,IF(G1076&gt;G1075,G1076&amp;"_O",""),G1076&amp;"_C")</f>
        <v/>
      </c>
      <c r="C1076" s="14">
        <f ca="1">RANDBETWEEN(0,1000)/1000</f>
        <v>0.77900000000000003</v>
      </c>
      <c r="D1076" s="16">
        <f>D1075+1</f>
        <v>1072</v>
      </c>
      <c r="E1076" s="10">
        <f>ROUNDDOWN(D1076/52,0)+1</f>
        <v>21</v>
      </c>
      <c r="F1076" s="15">
        <f>F1075+7</f>
        <v>52124</v>
      </c>
      <c r="G1076" s="4">
        <f>YEAR(F1076)</f>
        <v>2042</v>
      </c>
      <c r="H1076" s="33">
        <v>0.152</v>
      </c>
      <c r="I1076" s="33">
        <v>0.54400000000000004</v>
      </c>
      <c r="J1076" s="33">
        <v>0.753</v>
      </c>
      <c r="K1076" s="16" t="str">
        <f>IF(M1075&gt;1,"Up","Down")</f>
        <v>Down</v>
      </c>
      <c r="L1076" s="16" t="str">
        <f>IF(K1076="Up",IF(H1076&lt;$BJ$7,"Up","Down"),IF(H1076&lt;$BK$7,"Down","Up"))</f>
        <v>Down</v>
      </c>
      <c r="M1076" s="17">
        <f>IF(L1076="Up",INDEX($AK$5:$AK$1005,MATCH(I1076,$AI$5:$AI$1005,0),1),INDEX($AL$5:$AL$1005,MATCH(J1076,$AI$5:$AI$1005,0),1))</f>
        <v>0.99465577746101064</v>
      </c>
      <c r="N1076" s="16" t="str">
        <f>IF(P1075&gt;1,"Up","Down")</f>
        <v>Down</v>
      </c>
      <c r="O1076" s="16" t="str">
        <f>IF(N1076="Up",IF(H1076&lt;$BJ$12,"Up","Down"),IF(H1076&lt;$BK$12,"Down","Up"))</f>
        <v>Down</v>
      </c>
      <c r="P1076" s="17">
        <f>IF(O1076="Up",INDEX($AP$5:$AP$1005,MATCH(I1076,$AI$5:$AI$1005,0),1),INDEX($AQ$5:$AQ$1005,MATCH(J1076,$AI$5:$AI$1005,0),1))</f>
        <v>0.99393697563794281</v>
      </c>
      <c r="Q1076" s="19">
        <f>T1075</f>
        <v>63808.522123864466</v>
      </c>
      <c r="R1076" s="19">
        <f>INDEX(model!$S$5:$S$35,MATCH(G1076,model!$Q$5:$Q$35,0),1)*model!$O$5</f>
        <v>0</v>
      </c>
      <c r="S1076" s="19">
        <f>IF(RIGHT(B1076,1)="C",T1075*INDEX(model!$T$5:$T$35,MATCH(G1076,model!$Q$5:$Q$35,0),1),0)</f>
        <v>0</v>
      </c>
      <c r="T1076" s="19">
        <f>(Q1076+R1076-S1076)*M1076</f>
        <v>63467.51518175051</v>
      </c>
      <c r="U1076" s="19">
        <f>X1075</f>
        <v>167451.38126799659</v>
      </c>
      <c r="V1076" s="19">
        <f>INDEX(model!$S$5:$S$35,MATCH(G1076,model!$Q$5:$Q$35,0),1)*model!$O$6</f>
        <v>0</v>
      </c>
      <c r="W1076" s="19">
        <f>IF(RIGHT(B1076,1)="C",X1075*INDEX(model!$T$5:$T$35,MATCH(G1076,model!$Q$5:$Q$35,0),1),0)</f>
        <v>0</v>
      </c>
      <c r="X1076" s="19">
        <f>(U1076+V1076-W1076)*P1076</f>
        <v>166436.1194639086</v>
      </c>
      <c r="Z1076" s="36" t="str">
        <f>K1076&amp;L1076</f>
        <v>DownDown</v>
      </c>
      <c r="AA1076" s="36" t="str">
        <f>N1076&amp;O1076</f>
        <v>DownDown</v>
      </c>
      <c r="AU1076" s="4" t="str">
        <f>IF(AZ1076=AZ1077,IF(AZ1076&gt;AZ1075,AZ1076&amp;"_O",""),AZ1076&amp;"_C")</f>
        <v/>
      </c>
      <c r="AV1076" s="7" t="str">
        <f>IF(RIGHT(AU1076,1)="C",AX1076/INDEX($AX$5:$AX$2729,MATCH(AZ1076&amp;"_O",$AU$5:$AU$2729,0),1),"")</f>
        <v/>
      </c>
      <c r="AW1076" s="38">
        <v>33067</v>
      </c>
      <c r="AX1076" s="37">
        <v>367.31</v>
      </c>
      <c r="AY1076" s="7">
        <f>AX1076/AX1075</f>
        <v>1.0248033033870878</v>
      </c>
      <c r="AZ1076" s="4">
        <f>YEAR(AW1076)</f>
        <v>1990</v>
      </c>
      <c r="BA1076" s="2" t="s">
        <v>7</v>
      </c>
      <c r="BB1076" s="12" t="str">
        <f>INDEX($CD$5:$CD$10,MATCH(BA1076,$CC$5:$CC$10,0),1)</f>
        <v>Y</v>
      </c>
      <c r="BC1076" s="12" t="str">
        <f>IF(AND(BB1076="Y",AY1076&gt;1),"Y","")</f>
        <v>Y</v>
      </c>
      <c r="BD1076" s="12" t="str">
        <f>IF(AND(BB1076="Y",AY1076&lt;1),"Y","")</f>
        <v/>
      </c>
      <c r="BE1076" s="12" t="str">
        <f>IF(AY1076&gt;1,IF(AY1075&gt;1,"Y",""),"")</f>
        <v>Y</v>
      </c>
      <c r="BF1076" s="12" t="str">
        <f>IF(AY1076&lt;1,IF(AY1075&lt;1,"Y",""),"")</f>
        <v/>
      </c>
      <c r="BG1076" s="2"/>
      <c r="BH1076" s="2"/>
      <c r="BI1076" s="2"/>
      <c r="BJ1076" s="2"/>
      <c r="BK1076" s="2"/>
      <c r="BL1076" s="2"/>
      <c r="BM1076" s="4" t="str">
        <f>IF(BR1076=BR1077,IF(BR1076&gt;BR1075,BR1076&amp;"_O",""),BR1076&amp;"_C")</f>
        <v/>
      </c>
      <c r="BN1076" s="7" t="str">
        <f>IF(RIGHT(BM1076,1)="C",BP1076/INDEX($BP$5:$BP$2729,MATCH(BR1076&amp;"_O",$BM$5:$BM$2729,0),1),"")</f>
        <v/>
      </c>
      <c r="BO1076" s="38">
        <v>33466</v>
      </c>
      <c r="BP1076" s="3">
        <v>512.47</v>
      </c>
      <c r="BQ1076" s="7">
        <f>BP1076/BP1075</f>
        <v>1.0081839822155771</v>
      </c>
      <c r="BR1076" s="4">
        <f>YEAR(BO1076)</f>
        <v>1991</v>
      </c>
      <c r="BS1076" s="2" t="s">
        <v>7</v>
      </c>
      <c r="BT1076" s="12" t="str">
        <f>INDEX($CD$5:$CD$10,MATCH(BS1076,$CC$5:$CC$10,0),1)</f>
        <v>Y</v>
      </c>
      <c r="BU1076" s="12" t="str">
        <f>IF(AND(BT1076="Y",BQ1076&gt;1),"Y","")</f>
        <v>Y</v>
      </c>
      <c r="BV1076" s="12" t="str">
        <f>IF(AND(BT1076="Y",BQ1076&lt;1),"Y","")</f>
        <v/>
      </c>
      <c r="BW1076" s="12" t="str">
        <f>IF(BQ1076&gt;1,IF(BQ1075&gt;1,"Y",""),"")</f>
        <v>Y</v>
      </c>
      <c r="BX1076" s="12" t="str">
        <f>IF(BQ1076&lt;1,IF(BQ1075&lt;1,"Y",""),"")</f>
        <v/>
      </c>
      <c r="BY1076" s="2"/>
      <c r="BZ1076" s="2"/>
      <c r="CA1076" s="2"/>
    </row>
    <row r="1077" spans="2:79">
      <c r="B1077" s="4" t="str">
        <f>IF(G1077=G1078,IF(G1077&gt;G1076,G1077&amp;"_O",""),G1077&amp;"_C")</f>
        <v/>
      </c>
      <c r="C1077" s="14">
        <f ca="1">RANDBETWEEN(0,1000)/1000</f>
        <v>0.66800000000000004</v>
      </c>
      <c r="D1077" s="16">
        <f>D1076+1</f>
        <v>1073</v>
      </c>
      <c r="E1077" s="10">
        <f>ROUNDDOWN(D1077/52,0)+1</f>
        <v>21</v>
      </c>
      <c r="F1077" s="15">
        <f>F1076+7</f>
        <v>52131</v>
      </c>
      <c r="G1077" s="4">
        <f>YEAR(F1077)</f>
        <v>2042</v>
      </c>
      <c r="H1077" s="33">
        <v>0.94899999999999995</v>
      </c>
      <c r="I1077" s="33">
        <v>5.7000000000000002E-2</v>
      </c>
      <c r="J1077" s="33">
        <v>0.61699999999999999</v>
      </c>
      <c r="K1077" s="16" t="str">
        <f>IF(M1076&gt;1,"Up","Down")</f>
        <v>Down</v>
      </c>
      <c r="L1077" s="16" t="str">
        <f>IF(K1077="Up",IF(H1077&lt;$BJ$7,"Up","Down"),IF(H1077&lt;$BK$7,"Down","Up"))</f>
        <v>Up</v>
      </c>
      <c r="M1077" s="17">
        <f>IF(L1077="Up",INDEX($AK$5:$AK$1005,MATCH(I1077,$AI$5:$AI$1005,0),1),INDEX($AL$5:$AL$1005,MATCH(J1077,$AI$5:$AI$1005,0),1))</f>
        <v>1.0012786249738479</v>
      </c>
      <c r="N1077" s="16" t="str">
        <f>IF(P1076&gt;1,"Up","Down")</f>
        <v>Down</v>
      </c>
      <c r="O1077" s="16" t="str">
        <f>IF(N1077="Up",IF(H1077&lt;$BJ$12,"Up","Down"),IF(H1077&lt;$BK$12,"Down","Up"))</f>
        <v>Up</v>
      </c>
      <c r="P1077" s="17">
        <f>IF(O1077="Up",INDEX($AP$5:$AP$1005,MATCH(I1077,$AI$5:$AI$1005,0),1),INDEX($AQ$5:$AQ$1005,MATCH(J1077,$AI$5:$AI$1005,0),1))</f>
        <v>1.0021263502403484</v>
      </c>
      <c r="Q1077" s="19">
        <f>T1076</f>
        <v>63467.51518175051</v>
      </c>
      <c r="R1077" s="19">
        <f>INDEX(model!$S$5:$S$35,MATCH(G1077,model!$Q$5:$Q$35,0),1)*model!$O$5</f>
        <v>0</v>
      </c>
      <c r="S1077" s="19">
        <f>IF(RIGHT(B1077,1)="C",T1076*INDEX(model!$T$5:$T$35,MATCH(G1077,model!$Q$5:$Q$35,0),1),0)</f>
        <v>0</v>
      </c>
      <c r="T1077" s="19">
        <f>(Q1077+R1077-S1077)*M1077</f>
        <v>63548.666331689965</v>
      </c>
      <c r="U1077" s="19">
        <f>X1076</f>
        <v>166436.1194639086</v>
      </c>
      <c r="V1077" s="19">
        <f>INDEX(model!$S$5:$S$35,MATCH(G1077,model!$Q$5:$Q$35,0),1)*model!$O$6</f>
        <v>0</v>
      </c>
      <c r="W1077" s="19">
        <f>IF(RIGHT(B1077,1)="C",X1076*INDEX(model!$T$5:$T$35,MATCH(G1077,model!$Q$5:$Q$35,0),1),0)</f>
        <v>0</v>
      </c>
      <c r="X1077" s="19">
        <f>(U1077+V1077-W1077)*P1077</f>
        <v>166790.02094653333</v>
      </c>
      <c r="Z1077" s="36" t="str">
        <f>K1077&amp;L1077</f>
        <v>DownUp</v>
      </c>
      <c r="AA1077" s="36" t="str">
        <f>N1077&amp;O1077</f>
        <v>DownUp</v>
      </c>
      <c r="AU1077" s="4" t="str">
        <f>IF(AZ1077=AZ1078,IF(AZ1077&gt;AZ1076,AZ1077&amp;"_O",""),AZ1077&amp;"_C")</f>
        <v/>
      </c>
      <c r="AV1077" s="7" t="str">
        <f>IF(RIGHT(AU1077,1)="C",AX1077/INDEX($AX$5:$AX$2729,MATCH(AZ1077&amp;"_O",$AU$5:$AU$2729,0),1),"")</f>
        <v/>
      </c>
      <c r="AW1077" s="38">
        <v>33074</v>
      </c>
      <c r="AX1077" s="37">
        <v>361.61</v>
      </c>
      <c r="AY1077" s="7">
        <f>AX1077/AX1076</f>
        <v>0.98448177288938499</v>
      </c>
      <c r="AZ1077" s="4">
        <f>YEAR(AW1077)</f>
        <v>1990</v>
      </c>
      <c r="BA1077" s="2" t="s">
        <v>7</v>
      </c>
      <c r="BB1077" s="12" t="str">
        <f>INDEX($CD$5:$CD$10,MATCH(BA1077,$CC$5:$CC$10,0),1)</f>
        <v>Y</v>
      </c>
      <c r="BC1077" s="12" t="str">
        <f>IF(AND(BB1077="Y",AY1077&gt;1),"Y","")</f>
        <v/>
      </c>
      <c r="BD1077" s="12" t="str">
        <f>IF(AND(BB1077="Y",AY1077&lt;1),"Y","")</f>
        <v>Y</v>
      </c>
      <c r="BE1077" s="12" t="str">
        <f>IF(AY1077&gt;1,IF(AY1076&gt;1,"Y",""),"")</f>
        <v/>
      </c>
      <c r="BF1077" s="12" t="str">
        <f>IF(AY1077&lt;1,IF(AY1076&lt;1,"Y",""),"")</f>
        <v/>
      </c>
      <c r="BG1077" s="2"/>
      <c r="BH1077" s="2"/>
      <c r="BI1077" s="2"/>
      <c r="BJ1077" s="2"/>
      <c r="BK1077" s="2"/>
      <c r="BL1077" s="2"/>
      <c r="BM1077" s="4" t="str">
        <f>IF(BR1077=BR1078,IF(BR1077&gt;BR1076,BR1077&amp;"_O",""),BR1077&amp;"_C")</f>
        <v/>
      </c>
      <c r="BN1077" s="7" t="str">
        <f>IF(RIGHT(BM1077,1)="C",BP1077/INDEX($BP$5:$BP$2729,MATCH(BR1077&amp;"_O",$BM$5:$BM$2729,0),1),"")</f>
        <v/>
      </c>
      <c r="BO1077" s="38">
        <v>33473</v>
      </c>
      <c r="BP1077" s="3">
        <v>521.05999999999995</v>
      </c>
      <c r="BQ1077" s="7">
        <f>BP1077/BP1076</f>
        <v>1.0167619567974708</v>
      </c>
      <c r="BR1077" s="4">
        <f>YEAR(BO1077)</f>
        <v>1991</v>
      </c>
      <c r="BS1077" s="2" t="s">
        <v>7</v>
      </c>
      <c r="BT1077" s="12" t="str">
        <f>INDEX($CD$5:$CD$10,MATCH(BS1077,$CC$5:$CC$10,0),1)</f>
        <v>Y</v>
      </c>
      <c r="BU1077" s="12" t="str">
        <f>IF(AND(BT1077="Y",BQ1077&gt;1),"Y","")</f>
        <v>Y</v>
      </c>
      <c r="BV1077" s="12" t="str">
        <f>IF(AND(BT1077="Y",BQ1077&lt;1),"Y","")</f>
        <v/>
      </c>
      <c r="BW1077" s="12" t="str">
        <f>IF(BQ1077&gt;1,IF(BQ1076&gt;1,"Y",""),"")</f>
        <v>Y</v>
      </c>
      <c r="BX1077" s="12" t="str">
        <f>IF(BQ1077&lt;1,IF(BQ1076&lt;1,"Y",""),"")</f>
        <v/>
      </c>
      <c r="BY1077" s="2"/>
      <c r="BZ1077" s="2"/>
      <c r="CA1077" s="2"/>
    </row>
    <row r="1078" spans="2:79">
      <c r="B1078" s="4" t="str">
        <f>IF(G1078=G1079,IF(G1078&gt;G1077,G1078&amp;"_O",""),G1078&amp;"_C")</f>
        <v/>
      </c>
      <c r="C1078" s="14">
        <f ca="1">RANDBETWEEN(0,1000)/1000</f>
        <v>0.81399999999999995</v>
      </c>
      <c r="D1078" s="16">
        <f>D1077+1</f>
        <v>1074</v>
      </c>
      <c r="E1078" s="10">
        <f>ROUNDDOWN(D1078/52,0)+1</f>
        <v>21</v>
      </c>
      <c r="F1078" s="15">
        <f>F1077+7</f>
        <v>52138</v>
      </c>
      <c r="G1078" s="4">
        <f>YEAR(F1078)</f>
        <v>2042</v>
      </c>
      <c r="H1078" s="33">
        <v>0.33800000000000002</v>
      </c>
      <c r="I1078" s="33">
        <v>0.125</v>
      </c>
      <c r="J1078" s="33">
        <v>6.8000000000000005E-2</v>
      </c>
      <c r="K1078" s="16" t="str">
        <f>IF(M1077&gt;1,"Up","Down")</f>
        <v>Up</v>
      </c>
      <c r="L1078" s="16" t="str">
        <f>IF(K1078="Up",IF(H1078&lt;$BJ$7,"Up","Down"),IF(H1078&lt;$BK$7,"Down","Up"))</f>
        <v>Up</v>
      </c>
      <c r="M1078" s="17">
        <f>IF(L1078="Up",INDEX($AK$5:$AK$1005,MATCH(I1078,$AI$5:$AI$1005,0),1),INDEX($AL$5:$AL$1005,MATCH(J1078,$AI$5:$AI$1005,0),1))</f>
        <v>1.0030286034772855</v>
      </c>
      <c r="N1078" s="16" t="str">
        <f>IF(P1077&gt;1,"Up","Down")</f>
        <v>Up</v>
      </c>
      <c r="O1078" s="16" t="str">
        <f>IF(N1078="Up",IF(H1078&lt;$BJ$12,"Up","Down"),IF(H1078&lt;$BK$12,"Down","Up"))</f>
        <v>Up</v>
      </c>
      <c r="P1078" s="17">
        <f>IF(O1078="Up",INDEX($AP$5:$AP$1005,MATCH(I1078,$AI$5:$AI$1005,0),1),INDEX($AQ$5:$AQ$1005,MATCH(J1078,$AI$5:$AI$1005,0),1))</f>
        <v>1.0041442424890539</v>
      </c>
      <c r="Q1078" s="19">
        <f>T1077</f>
        <v>63548.666331689965</v>
      </c>
      <c r="R1078" s="19">
        <f>INDEX(model!$S$5:$S$35,MATCH(G1078,model!$Q$5:$Q$35,0),1)*model!$O$5</f>
        <v>0</v>
      </c>
      <c r="S1078" s="19">
        <f>IF(RIGHT(B1078,1)="C",T1077*INDEX(model!$T$5:$T$35,MATCH(G1078,model!$Q$5:$Q$35,0),1),0)</f>
        <v>0</v>
      </c>
      <c r="T1078" s="19">
        <f>(Q1078+R1078-S1078)*M1078</f>
        <v>63741.130043518977</v>
      </c>
      <c r="U1078" s="19">
        <f>X1077</f>
        <v>166790.02094653333</v>
      </c>
      <c r="V1078" s="19">
        <f>INDEX(model!$S$5:$S$35,MATCH(G1078,model!$Q$5:$Q$35,0),1)*model!$O$6</f>
        <v>0</v>
      </c>
      <c r="W1078" s="19">
        <f>IF(RIGHT(B1078,1)="C",X1077*INDEX(model!$T$5:$T$35,MATCH(G1078,model!$Q$5:$Q$35,0),1),0)</f>
        <v>0</v>
      </c>
      <c r="X1078" s="19">
        <f>(U1078+V1078-W1078)*P1078</f>
        <v>167481.23923809014</v>
      </c>
      <c r="Z1078" s="36" t="str">
        <f>K1078&amp;L1078</f>
        <v>UpUp</v>
      </c>
      <c r="AA1078" s="36" t="str">
        <f>N1078&amp;O1078</f>
        <v>UpUp</v>
      </c>
      <c r="AU1078" s="4" t="str">
        <f>IF(AZ1078=AZ1079,IF(AZ1078&gt;AZ1077,AZ1078&amp;"_O",""),AZ1078&amp;"_C")</f>
        <v/>
      </c>
      <c r="AV1078" s="7" t="str">
        <f>IF(RIGHT(AU1078,1)="C",AX1078/INDEX($AX$5:$AX$2729,MATCH(AZ1078&amp;"_O",$AU$5:$AU$2729,0),1),"")</f>
        <v/>
      </c>
      <c r="AW1078" s="38">
        <v>33081</v>
      </c>
      <c r="AX1078" s="37">
        <v>353.44</v>
      </c>
      <c r="AY1078" s="7">
        <f>AX1078/AX1077</f>
        <v>0.97740659826885312</v>
      </c>
      <c r="AZ1078" s="4">
        <f>YEAR(AW1078)</f>
        <v>1990</v>
      </c>
      <c r="BA1078" s="2" t="s">
        <v>7</v>
      </c>
      <c r="BB1078" s="12" t="str">
        <f>INDEX($CD$5:$CD$10,MATCH(BA1078,$CC$5:$CC$10,0),1)</f>
        <v>Y</v>
      </c>
      <c r="BC1078" s="12" t="str">
        <f>IF(AND(BB1078="Y",AY1078&gt;1),"Y","")</f>
        <v/>
      </c>
      <c r="BD1078" s="12" t="str">
        <f>IF(AND(BB1078="Y",AY1078&lt;1),"Y","")</f>
        <v>Y</v>
      </c>
      <c r="BE1078" s="12" t="str">
        <f>IF(AY1078&gt;1,IF(AY1077&gt;1,"Y",""),"")</f>
        <v/>
      </c>
      <c r="BF1078" s="12" t="str">
        <f>IF(AY1078&lt;1,IF(AY1077&lt;1,"Y",""),"")</f>
        <v>Y</v>
      </c>
      <c r="BG1078" s="2"/>
      <c r="BH1078" s="2"/>
      <c r="BI1078" s="2"/>
      <c r="BJ1078" s="2"/>
      <c r="BK1078" s="2"/>
      <c r="BL1078" s="2"/>
      <c r="BM1078" s="4" t="str">
        <f>IF(BR1078=BR1079,IF(BR1078&gt;BR1077,BR1078&amp;"_O",""),BR1078&amp;"_C")</f>
        <v/>
      </c>
      <c r="BN1078" s="7" t="str">
        <f>IF(RIGHT(BM1078,1)="C",BP1078/INDEX($BP$5:$BP$2729,MATCH(BR1078&amp;"_O",$BM$5:$BM$2729,0),1),"")</f>
        <v/>
      </c>
      <c r="BO1078" s="38">
        <v>33480</v>
      </c>
      <c r="BP1078" s="3">
        <v>525.67999999999995</v>
      </c>
      <c r="BQ1078" s="7">
        <f>BP1078/BP1077</f>
        <v>1.0088665412812343</v>
      </c>
      <c r="BR1078" s="4">
        <f>YEAR(BO1078)</f>
        <v>1991</v>
      </c>
      <c r="BS1078" s="2" t="s">
        <v>7</v>
      </c>
      <c r="BT1078" s="12" t="str">
        <f>INDEX($CD$5:$CD$10,MATCH(BS1078,$CC$5:$CC$10,0),1)</f>
        <v>Y</v>
      </c>
      <c r="BU1078" s="12" t="str">
        <f>IF(AND(BT1078="Y",BQ1078&gt;1),"Y","")</f>
        <v>Y</v>
      </c>
      <c r="BV1078" s="12" t="str">
        <f>IF(AND(BT1078="Y",BQ1078&lt;1),"Y","")</f>
        <v/>
      </c>
      <c r="BW1078" s="12" t="str">
        <f>IF(BQ1078&gt;1,IF(BQ1077&gt;1,"Y",""),"")</f>
        <v>Y</v>
      </c>
      <c r="BX1078" s="12" t="str">
        <f>IF(BQ1078&lt;1,IF(BQ1077&lt;1,"Y",""),"")</f>
        <v/>
      </c>
      <c r="BY1078" s="2"/>
      <c r="BZ1078" s="2"/>
      <c r="CA1078" s="2"/>
    </row>
    <row r="1079" spans="2:79">
      <c r="B1079" s="4" t="str">
        <f>IF(G1079=G1080,IF(G1079&gt;G1078,G1079&amp;"_O",""),G1079&amp;"_C")</f>
        <v/>
      </c>
      <c r="C1079" s="14">
        <f ca="1">RANDBETWEEN(0,1000)/1000</f>
        <v>0.58799999999999997</v>
      </c>
      <c r="D1079" s="16">
        <f>D1078+1</f>
        <v>1075</v>
      </c>
      <c r="E1079" s="10">
        <f>ROUNDDOWN(D1079/52,0)+1</f>
        <v>21</v>
      </c>
      <c r="F1079" s="15">
        <f>F1078+7</f>
        <v>52145</v>
      </c>
      <c r="G1079" s="4">
        <f>YEAR(F1079)</f>
        <v>2042</v>
      </c>
      <c r="H1079" s="33">
        <v>0.77600000000000002</v>
      </c>
      <c r="I1079" s="33">
        <v>0.69899999999999995</v>
      </c>
      <c r="J1079" s="33">
        <v>9.2999999999999999E-2</v>
      </c>
      <c r="K1079" s="16" t="str">
        <f>IF(M1078&gt;1,"Up","Down")</f>
        <v>Up</v>
      </c>
      <c r="L1079" s="16" t="str">
        <f>IF(K1079="Up",IF(H1079&lt;$BJ$7,"Up","Down"),IF(H1079&lt;$BK$7,"Down","Up"))</f>
        <v>Down</v>
      </c>
      <c r="M1079" s="17">
        <f>IF(L1079="Up",INDEX($AK$5:$AK$1005,MATCH(I1079,$AI$5:$AI$1005,0),1),INDEX($AL$5:$AL$1005,MATCH(J1079,$AI$5:$AI$1005,0),1))</f>
        <v>0.96099689397692489</v>
      </c>
      <c r="N1079" s="16" t="str">
        <f>IF(P1078&gt;1,"Up","Down")</f>
        <v>Up</v>
      </c>
      <c r="O1079" s="16" t="str">
        <f>IF(N1079="Up",IF(H1079&lt;$BJ$12,"Up","Down"),IF(H1079&lt;$BK$12,"Down","Up"))</f>
        <v>Down</v>
      </c>
      <c r="P1079" s="17">
        <f>IF(O1079="Up",INDEX($AP$5:$AP$1005,MATCH(I1079,$AI$5:$AI$1005,0),1),INDEX($AQ$5:$AQ$1005,MATCH(J1079,$AI$5:$AI$1005,0),1))</f>
        <v>0.94927976941234082</v>
      </c>
      <c r="Q1079" s="19">
        <f>T1078</f>
        <v>63741.130043518977</v>
      </c>
      <c r="R1079" s="19">
        <f>INDEX(model!$S$5:$S$35,MATCH(G1079,model!$Q$5:$Q$35,0),1)*model!$O$5</f>
        <v>0</v>
      </c>
      <c r="S1079" s="19">
        <f>IF(RIGHT(B1079,1)="C",T1078*INDEX(model!$T$5:$T$35,MATCH(G1079,model!$Q$5:$Q$35,0),1),0)</f>
        <v>0</v>
      </c>
      <c r="T1079" s="19">
        <f>(Q1079+R1079-S1079)*M1079</f>
        <v>61255.027990400988</v>
      </c>
      <c r="U1079" s="19">
        <f>X1078</f>
        <v>167481.23923809014</v>
      </c>
      <c r="V1079" s="19">
        <f>INDEX(model!$S$5:$S$35,MATCH(G1079,model!$Q$5:$Q$35,0),1)*model!$O$6</f>
        <v>0</v>
      </c>
      <c r="W1079" s="19">
        <f>IF(RIGHT(B1079,1)="C",X1078*INDEX(model!$T$5:$T$35,MATCH(G1079,model!$Q$5:$Q$35,0),1),0)</f>
        <v>0</v>
      </c>
      <c r="X1079" s="19">
        <f>(U1079+V1079-W1079)*P1079</f>
        <v>158986.5521648273</v>
      </c>
      <c r="Z1079" s="36" t="str">
        <f>K1079&amp;L1079</f>
        <v>UpDown</v>
      </c>
      <c r="AA1079" s="36" t="str">
        <f>N1079&amp;O1079</f>
        <v>UpDown</v>
      </c>
      <c r="AU1079" s="4" t="str">
        <f>IF(AZ1079=AZ1080,IF(AZ1079&gt;AZ1078,AZ1079&amp;"_O",""),AZ1079&amp;"_C")</f>
        <v/>
      </c>
      <c r="AV1079" s="7" t="str">
        <f>IF(RIGHT(AU1079,1)="C",AX1079/INDEX($AX$5:$AX$2729,MATCH(AZ1079&amp;"_O",$AU$5:$AU$2729,0),1),"")</f>
        <v/>
      </c>
      <c r="AW1079" s="38">
        <v>33088</v>
      </c>
      <c r="AX1079" s="37">
        <v>344.86</v>
      </c>
      <c r="AY1079" s="7">
        <f>AX1079/AX1078</f>
        <v>0.97572430964237211</v>
      </c>
      <c r="AZ1079" s="4">
        <f>YEAR(AW1079)</f>
        <v>1990</v>
      </c>
      <c r="BA1079" s="2" t="s">
        <v>7</v>
      </c>
      <c r="BB1079" s="12" t="str">
        <f>INDEX($CD$5:$CD$10,MATCH(BA1079,$CC$5:$CC$10,0),1)</f>
        <v>Y</v>
      </c>
      <c r="BC1079" s="12" t="str">
        <f>IF(AND(BB1079="Y",AY1079&gt;1),"Y","")</f>
        <v/>
      </c>
      <c r="BD1079" s="12" t="str">
        <f>IF(AND(BB1079="Y",AY1079&lt;1),"Y","")</f>
        <v>Y</v>
      </c>
      <c r="BE1079" s="12" t="str">
        <f>IF(AY1079&gt;1,IF(AY1078&gt;1,"Y",""),"")</f>
        <v/>
      </c>
      <c r="BF1079" s="12" t="str">
        <f>IF(AY1079&lt;1,IF(AY1078&lt;1,"Y",""),"")</f>
        <v>Y</v>
      </c>
      <c r="BG1079" s="2"/>
      <c r="BH1079" s="2"/>
      <c r="BI1079" s="2"/>
      <c r="BJ1079" s="2"/>
      <c r="BK1079" s="2"/>
      <c r="BL1079" s="2"/>
      <c r="BM1079" s="4" t="str">
        <f>IF(BR1079=BR1080,IF(BR1079&gt;BR1078,BR1079&amp;"_O",""),BR1079&amp;"_C")</f>
        <v/>
      </c>
      <c r="BN1079" s="7" t="str">
        <f>IF(RIGHT(BM1079,1)="C",BP1079/INDEX($BP$5:$BP$2729,MATCH(BR1079&amp;"_O",$BM$5:$BM$2729,0),1),"")</f>
        <v/>
      </c>
      <c r="BO1079" s="38">
        <v>33487</v>
      </c>
      <c r="BP1079" s="3">
        <v>516.94000000000005</v>
      </c>
      <c r="BQ1079" s="7">
        <f>BP1079/BP1078</f>
        <v>0.98337391569015387</v>
      </c>
      <c r="BR1079" s="4">
        <f>YEAR(BO1079)</f>
        <v>1991</v>
      </c>
      <c r="BS1079" s="2" t="s">
        <v>7</v>
      </c>
      <c r="BT1079" s="12" t="str">
        <f>INDEX($CD$5:$CD$10,MATCH(BS1079,$CC$5:$CC$10,0),1)</f>
        <v>Y</v>
      </c>
      <c r="BU1079" s="12" t="str">
        <f>IF(AND(BT1079="Y",BQ1079&gt;1),"Y","")</f>
        <v/>
      </c>
      <c r="BV1079" s="12" t="str">
        <f>IF(AND(BT1079="Y",BQ1079&lt;1),"Y","")</f>
        <v>Y</v>
      </c>
      <c r="BW1079" s="12" t="str">
        <f>IF(BQ1079&gt;1,IF(BQ1078&gt;1,"Y",""),"")</f>
        <v/>
      </c>
      <c r="BX1079" s="12" t="str">
        <f>IF(BQ1079&lt;1,IF(BQ1078&lt;1,"Y",""),"")</f>
        <v/>
      </c>
      <c r="BY1079" s="2"/>
      <c r="BZ1079" s="2"/>
      <c r="CA1079" s="2"/>
    </row>
    <row r="1080" spans="2:79">
      <c r="B1080" s="4" t="str">
        <f>IF(G1080=G1081,IF(G1080&gt;G1079,G1080&amp;"_O",""),G1080&amp;"_C")</f>
        <v/>
      </c>
      <c r="C1080" s="14">
        <f ca="1">RANDBETWEEN(0,1000)/1000</f>
        <v>2.5000000000000001E-2</v>
      </c>
      <c r="D1080" s="16">
        <f>D1079+1</f>
        <v>1076</v>
      </c>
      <c r="E1080" s="10">
        <f>ROUNDDOWN(D1080/52,0)+1</f>
        <v>21</v>
      </c>
      <c r="F1080" s="15">
        <f>F1079+7</f>
        <v>52152</v>
      </c>
      <c r="G1080" s="4">
        <f>YEAR(F1080)</f>
        <v>2042</v>
      </c>
      <c r="H1080" s="33">
        <v>9.9000000000000005E-2</v>
      </c>
      <c r="I1080" s="33">
        <v>0.59699999999999998</v>
      </c>
      <c r="J1080" s="33">
        <v>0.56899999999999995</v>
      </c>
      <c r="K1080" s="16" t="str">
        <f>IF(M1079&gt;1,"Up","Down")</f>
        <v>Down</v>
      </c>
      <c r="L1080" s="16" t="str">
        <f>IF(K1080="Up",IF(H1080&lt;$BJ$7,"Up","Down"),IF(H1080&lt;$BK$7,"Down","Up"))</f>
        <v>Down</v>
      </c>
      <c r="M1080" s="17">
        <f>IF(L1080="Up",INDEX($AK$5:$AK$1005,MATCH(I1080,$AI$5:$AI$1005,0),1),INDEX($AL$5:$AL$1005,MATCH(J1080,$AI$5:$AI$1005,0),1))</f>
        <v>0.98975406100905416</v>
      </c>
      <c r="N1080" s="16" t="str">
        <f>IF(P1079&gt;1,"Up","Down")</f>
        <v>Down</v>
      </c>
      <c r="O1080" s="16" t="str">
        <f>IF(N1080="Up",IF(H1080&lt;$BJ$12,"Up","Down"),IF(H1080&lt;$BK$12,"Down","Up"))</f>
        <v>Down</v>
      </c>
      <c r="P1080" s="17">
        <f>IF(O1080="Up",INDEX($AP$5:$AP$1005,MATCH(I1080,$AI$5:$AI$1005,0),1),INDEX($AQ$5:$AQ$1005,MATCH(J1080,$AI$5:$AI$1005,0),1))</f>
        <v>0.98816360538801218</v>
      </c>
      <c r="Q1080" s="19">
        <f>T1079</f>
        <v>61255.027990400988</v>
      </c>
      <c r="R1080" s="19">
        <f>INDEX(model!$S$5:$S$35,MATCH(G1080,model!$Q$5:$Q$35,0),1)*model!$O$5</f>
        <v>0</v>
      </c>
      <c r="S1080" s="19">
        <f>IF(RIGHT(B1080,1)="C",T1079*INDEX(model!$T$5:$T$35,MATCH(G1080,model!$Q$5:$Q$35,0),1),0)</f>
        <v>0</v>
      </c>
      <c r="T1080" s="19">
        <f>(Q1080+R1080-S1080)*M1080</f>
        <v>60627.41271072266</v>
      </c>
      <c r="U1080" s="19">
        <f>X1079</f>
        <v>158986.5521648273</v>
      </c>
      <c r="V1080" s="19">
        <f>INDEX(model!$S$5:$S$35,MATCH(G1080,model!$Q$5:$Q$35,0),1)*model!$O$6</f>
        <v>0</v>
      </c>
      <c r="W1080" s="19">
        <f>IF(RIGHT(B1080,1)="C",X1079*INDEX(model!$T$5:$T$35,MATCH(G1080,model!$Q$5:$Q$35,0),1),0)</f>
        <v>0</v>
      </c>
      <c r="X1080" s="19">
        <f>(U1080+V1080-W1080)*P1080</f>
        <v>157104.72459540502</v>
      </c>
      <c r="Z1080" s="36" t="str">
        <f>K1080&amp;L1080</f>
        <v>DownDown</v>
      </c>
      <c r="AA1080" s="36" t="str">
        <f>N1080&amp;O1080</f>
        <v>DownDown</v>
      </c>
      <c r="AU1080" s="4" t="str">
        <f>IF(AZ1080=AZ1081,IF(AZ1080&gt;AZ1079,AZ1080&amp;"_O",""),AZ1080&amp;"_C")</f>
        <v/>
      </c>
      <c r="AV1080" s="7" t="str">
        <f>IF(RIGHT(AU1080,1)="C",AX1080/INDEX($AX$5:$AX$2729,MATCH(AZ1080&amp;"_O",$AU$5:$AU$2729,0),1),"")</f>
        <v/>
      </c>
      <c r="AW1080" s="38">
        <v>33095</v>
      </c>
      <c r="AX1080" s="37">
        <v>335.52</v>
      </c>
      <c r="AY1080" s="7">
        <f>AX1080/AX1079</f>
        <v>0.97291654584469056</v>
      </c>
      <c r="AZ1080" s="4">
        <f>YEAR(AW1080)</f>
        <v>1990</v>
      </c>
      <c r="BA1080" s="2" t="s">
        <v>7</v>
      </c>
      <c r="BB1080" s="12" t="str">
        <f>INDEX($CD$5:$CD$10,MATCH(BA1080,$CC$5:$CC$10,0),1)</f>
        <v>Y</v>
      </c>
      <c r="BC1080" s="12" t="str">
        <f>IF(AND(BB1080="Y",AY1080&gt;1),"Y","")</f>
        <v/>
      </c>
      <c r="BD1080" s="12" t="str">
        <f>IF(AND(BB1080="Y",AY1080&lt;1),"Y","")</f>
        <v>Y</v>
      </c>
      <c r="BE1080" s="12" t="str">
        <f>IF(AY1080&gt;1,IF(AY1079&gt;1,"Y",""),"")</f>
        <v/>
      </c>
      <c r="BF1080" s="12" t="str">
        <f>IF(AY1080&lt;1,IF(AY1079&lt;1,"Y",""),"")</f>
        <v>Y</v>
      </c>
      <c r="BG1080" s="2"/>
      <c r="BH1080" s="2"/>
      <c r="BI1080" s="2"/>
      <c r="BJ1080" s="2"/>
      <c r="BK1080" s="2"/>
      <c r="BL1080" s="2"/>
      <c r="BM1080" s="4" t="str">
        <f>IF(BR1080=BR1081,IF(BR1080&gt;BR1079,BR1080&amp;"_O",""),BR1080&amp;"_C")</f>
        <v/>
      </c>
      <c r="BN1080" s="7" t="str">
        <f>IF(RIGHT(BM1080,1)="C",BP1080/INDEX($BP$5:$BP$2729,MATCH(BR1080&amp;"_O",$BM$5:$BM$2729,0),1),"")</f>
        <v/>
      </c>
      <c r="BO1080" s="38">
        <v>33494</v>
      </c>
      <c r="BP1080" s="3">
        <v>516.71</v>
      </c>
      <c r="BQ1080" s="7">
        <f>BP1080/BP1079</f>
        <v>0.99955507408983635</v>
      </c>
      <c r="BR1080" s="4">
        <f>YEAR(BO1080)</f>
        <v>1991</v>
      </c>
      <c r="BS1080" s="2" t="s">
        <v>7</v>
      </c>
      <c r="BT1080" s="12" t="str">
        <f>INDEX($CD$5:$CD$10,MATCH(BS1080,$CC$5:$CC$10,0),1)</f>
        <v>Y</v>
      </c>
      <c r="BU1080" s="12" t="str">
        <f>IF(AND(BT1080="Y",BQ1080&gt;1),"Y","")</f>
        <v/>
      </c>
      <c r="BV1080" s="12" t="str">
        <f>IF(AND(BT1080="Y",BQ1080&lt;1),"Y","")</f>
        <v>Y</v>
      </c>
      <c r="BW1080" s="12" t="str">
        <f>IF(BQ1080&gt;1,IF(BQ1079&gt;1,"Y",""),"")</f>
        <v/>
      </c>
      <c r="BX1080" s="12" t="str">
        <f>IF(BQ1080&lt;1,IF(BQ1079&lt;1,"Y",""),"")</f>
        <v>Y</v>
      </c>
      <c r="BY1080" s="2"/>
      <c r="BZ1080" s="2"/>
      <c r="CA1080" s="2"/>
    </row>
    <row r="1081" spans="2:79">
      <c r="B1081" s="4" t="str">
        <f>IF(G1081=G1082,IF(G1081&gt;G1080,G1081&amp;"_O",""),G1081&amp;"_C")</f>
        <v/>
      </c>
      <c r="C1081" s="14">
        <f ca="1">RANDBETWEEN(0,1000)/1000</f>
        <v>0.112</v>
      </c>
      <c r="D1081" s="16">
        <f>D1080+1</f>
        <v>1077</v>
      </c>
      <c r="E1081" s="10">
        <f>ROUNDDOWN(D1081/52,0)+1</f>
        <v>21</v>
      </c>
      <c r="F1081" s="15">
        <f>F1080+7</f>
        <v>52159</v>
      </c>
      <c r="G1081" s="4">
        <f>YEAR(F1081)</f>
        <v>2042</v>
      </c>
      <c r="H1081" s="33">
        <v>0.70899999999999996</v>
      </c>
      <c r="I1081" s="33">
        <v>0.625</v>
      </c>
      <c r="J1081" s="33">
        <v>0.73199999999999998</v>
      </c>
      <c r="K1081" s="16" t="str">
        <f>IF(M1080&gt;1,"Up","Down")</f>
        <v>Down</v>
      </c>
      <c r="L1081" s="16" t="str">
        <f>IF(K1081="Up",IF(H1081&lt;$BJ$7,"Up","Down"),IF(H1081&lt;$BK$7,"Down","Up"))</f>
        <v>Up</v>
      </c>
      <c r="M1081" s="17">
        <f>IF(L1081="Up",INDEX($AK$5:$AK$1005,MATCH(I1081,$AI$5:$AI$1005,0),1),INDEX($AL$5:$AL$1005,MATCH(J1081,$AI$5:$AI$1005,0),1))</f>
        <v>1.0159546961232293</v>
      </c>
      <c r="N1081" s="16" t="str">
        <f>IF(P1080&gt;1,"Up","Down")</f>
        <v>Down</v>
      </c>
      <c r="O1081" s="16" t="str">
        <f>IF(N1081="Up",IF(H1081&lt;$BJ$12,"Up","Down"),IF(H1081&lt;$BK$12,"Down","Up"))</f>
        <v>Up</v>
      </c>
      <c r="P1081" s="17">
        <f>IF(O1081="Up",INDEX($AP$5:$AP$1005,MATCH(I1081,$AI$5:$AI$1005,0),1),INDEX($AQ$5:$AQ$1005,MATCH(J1081,$AI$5:$AI$1005,0),1))</f>
        <v>1.0227924034342828</v>
      </c>
      <c r="Q1081" s="19">
        <f>T1080</f>
        <v>60627.41271072266</v>
      </c>
      <c r="R1081" s="19">
        <f>INDEX(model!$S$5:$S$35,MATCH(G1081,model!$Q$5:$Q$35,0),1)*model!$O$5</f>
        <v>0</v>
      </c>
      <c r="S1081" s="19">
        <f>IF(RIGHT(B1081,1)="C",T1080*INDEX(model!$T$5:$T$35,MATCH(G1081,model!$Q$5:$Q$35,0),1),0)</f>
        <v>0</v>
      </c>
      <c r="T1081" s="19">
        <f>(Q1081+R1081-S1081)*M1081</f>
        <v>61594.704657259848</v>
      </c>
      <c r="U1081" s="19">
        <f>X1080</f>
        <v>157104.72459540502</v>
      </c>
      <c r="V1081" s="19">
        <f>INDEX(model!$S$5:$S$35,MATCH(G1081,model!$Q$5:$Q$35,0),1)*model!$O$6</f>
        <v>0</v>
      </c>
      <c r="W1081" s="19">
        <f>IF(RIGHT(B1081,1)="C",X1080*INDEX(model!$T$5:$T$35,MATCH(G1081,model!$Q$5:$Q$35,0),1),0)</f>
        <v>0</v>
      </c>
      <c r="X1081" s="19">
        <f>(U1081+V1081-W1081)*P1081</f>
        <v>160685.51885981538</v>
      </c>
      <c r="Z1081" s="36" t="str">
        <f>K1081&amp;L1081</f>
        <v>DownUp</v>
      </c>
      <c r="AA1081" s="36" t="str">
        <f>N1081&amp;O1081</f>
        <v>DownUp</v>
      </c>
      <c r="AU1081" s="4" t="str">
        <f>IF(AZ1081=AZ1082,IF(AZ1081&gt;AZ1080,AZ1081&amp;"_O",""),AZ1081&amp;"_C")</f>
        <v/>
      </c>
      <c r="AV1081" s="7" t="str">
        <f>IF(RIGHT(AU1081,1)="C",AX1081/INDEX($AX$5:$AX$2729,MATCH(AZ1081&amp;"_O",$AU$5:$AU$2729,0),1),"")</f>
        <v/>
      </c>
      <c r="AW1081" s="38">
        <v>33102</v>
      </c>
      <c r="AX1081" s="37">
        <v>327.83</v>
      </c>
      <c r="AY1081" s="7">
        <f>AX1081/AX1080</f>
        <v>0.97708035288507389</v>
      </c>
      <c r="AZ1081" s="4">
        <f>YEAR(AW1081)</f>
        <v>1990</v>
      </c>
      <c r="BA1081" s="2" t="s">
        <v>7</v>
      </c>
      <c r="BB1081" s="12" t="str">
        <f>INDEX($CD$5:$CD$10,MATCH(BA1081,$CC$5:$CC$10,0),1)</f>
        <v>Y</v>
      </c>
      <c r="BC1081" s="12" t="str">
        <f>IF(AND(BB1081="Y",AY1081&gt;1),"Y","")</f>
        <v/>
      </c>
      <c r="BD1081" s="12" t="str">
        <f>IF(AND(BB1081="Y",AY1081&lt;1),"Y","")</f>
        <v>Y</v>
      </c>
      <c r="BE1081" s="12" t="str">
        <f>IF(AY1081&gt;1,IF(AY1080&gt;1,"Y",""),"")</f>
        <v/>
      </c>
      <c r="BF1081" s="12" t="str">
        <f>IF(AY1081&lt;1,IF(AY1080&lt;1,"Y",""),"")</f>
        <v>Y</v>
      </c>
      <c r="BG1081" s="2"/>
      <c r="BH1081" s="2"/>
      <c r="BI1081" s="2"/>
      <c r="BJ1081" s="2"/>
      <c r="BK1081" s="2"/>
      <c r="BL1081" s="2"/>
      <c r="BM1081" s="4" t="str">
        <f>IF(BR1081=BR1082,IF(BR1081&gt;BR1080,BR1081&amp;"_O",""),BR1081&amp;"_C")</f>
        <v/>
      </c>
      <c r="BN1081" s="7" t="str">
        <f>IF(RIGHT(BM1081,1)="C",BP1081/INDEX($BP$5:$BP$2729,MATCH(BR1081&amp;"_O",$BM$5:$BM$2729,0),1),"")</f>
        <v/>
      </c>
      <c r="BO1081" s="38">
        <v>33501</v>
      </c>
      <c r="BP1081" s="3">
        <v>527.19000000000005</v>
      </c>
      <c r="BQ1081" s="7">
        <f>BP1081/BP1080</f>
        <v>1.020282169882526</v>
      </c>
      <c r="BR1081" s="4">
        <f>YEAR(BO1081)</f>
        <v>1991</v>
      </c>
      <c r="BS1081" s="2" t="s">
        <v>7</v>
      </c>
      <c r="BT1081" s="12" t="str">
        <f>INDEX($CD$5:$CD$10,MATCH(BS1081,$CC$5:$CC$10,0),1)</f>
        <v>Y</v>
      </c>
      <c r="BU1081" s="12" t="str">
        <f>IF(AND(BT1081="Y",BQ1081&gt;1),"Y","")</f>
        <v>Y</v>
      </c>
      <c r="BV1081" s="12" t="str">
        <f>IF(AND(BT1081="Y",BQ1081&lt;1),"Y","")</f>
        <v/>
      </c>
      <c r="BW1081" s="12" t="str">
        <f>IF(BQ1081&gt;1,IF(BQ1080&gt;1,"Y",""),"")</f>
        <v/>
      </c>
      <c r="BX1081" s="12" t="str">
        <f>IF(BQ1081&lt;1,IF(BQ1080&lt;1,"Y",""),"")</f>
        <v/>
      </c>
      <c r="BY1081" s="2"/>
      <c r="BZ1081" s="2"/>
      <c r="CA1081" s="2"/>
    </row>
    <row r="1082" spans="2:79">
      <c r="B1082" s="4" t="str">
        <f>IF(G1082=G1083,IF(G1082&gt;G1081,G1082&amp;"_O",""),G1082&amp;"_C")</f>
        <v/>
      </c>
      <c r="C1082" s="14">
        <f ca="1">RANDBETWEEN(0,1000)/1000</f>
        <v>0.32500000000000001</v>
      </c>
      <c r="D1082" s="16">
        <f>D1081+1</f>
        <v>1078</v>
      </c>
      <c r="E1082" s="10">
        <f>ROUNDDOWN(D1082/52,0)+1</f>
        <v>21</v>
      </c>
      <c r="F1082" s="15">
        <f>F1081+7</f>
        <v>52166</v>
      </c>
      <c r="G1082" s="4">
        <f>YEAR(F1082)</f>
        <v>2042</v>
      </c>
      <c r="H1082" s="33">
        <v>0.995</v>
      </c>
      <c r="I1082" s="33">
        <v>0.77200000000000002</v>
      </c>
      <c r="J1082" s="33">
        <v>0.83499999999999996</v>
      </c>
      <c r="K1082" s="16" t="str">
        <f>IF(M1081&gt;1,"Up","Down")</f>
        <v>Up</v>
      </c>
      <c r="L1082" s="16" t="str">
        <f>IF(K1082="Up",IF(H1082&lt;$BJ$7,"Up","Down"),IF(H1082&lt;$BK$7,"Down","Up"))</f>
        <v>Down</v>
      </c>
      <c r="M1082" s="17">
        <f>IF(L1082="Up",INDEX($AK$5:$AK$1005,MATCH(I1082,$AI$5:$AI$1005,0),1),INDEX($AL$5:$AL$1005,MATCH(J1082,$AI$5:$AI$1005,0),1))</f>
        <v>0.99665783452934142</v>
      </c>
      <c r="N1082" s="16" t="str">
        <f>IF(P1081&gt;1,"Up","Down")</f>
        <v>Up</v>
      </c>
      <c r="O1082" s="16" t="str">
        <f>IF(N1082="Up",IF(H1082&lt;$BJ$12,"Up","Down"),IF(H1082&lt;$BK$12,"Down","Up"))</f>
        <v>Down</v>
      </c>
      <c r="P1082" s="17">
        <f>IF(O1082="Up",INDEX($AP$5:$AP$1005,MATCH(I1082,$AI$5:$AI$1005,0),1),INDEX($AQ$5:$AQ$1005,MATCH(J1082,$AI$5:$AI$1005,0),1))</f>
        <v>0.99610550924308228</v>
      </c>
      <c r="Q1082" s="19">
        <f>T1081</f>
        <v>61594.704657259848</v>
      </c>
      <c r="R1082" s="19">
        <f>INDEX(model!$S$5:$S$35,MATCH(G1082,model!$Q$5:$Q$35,0),1)*model!$O$5</f>
        <v>0</v>
      </c>
      <c r="S1082" s="19">
        <f>IF(RIGHT(B1082,1)="C",T1081*INDEX(model!$T$5:$T$35,MATCH(G1082,model!$Q$5:$Q$35,0),1),0)</f>
        <v>0</v>
      </c>
      <c r="T1082" s="19">
        <f>(Q1082+R1082-S1082)*M1082</f>
        <v>61388.84496217894</v>
      </c>
      <c r="U1082" s="19">
        <f>X1081</f>
        <v>160685.51885981538</v>
      </c>
      <c r="V1082" s="19">
        <f>INDEX(model!$S$5:$S$35,MATCH(G1082,model!$Q$5:$Q$35,0),1)*model!$O$6</f>
        <v>0</v>
      </c>
      <c r="W1082" s="19">
        <f>IF(RIGHT(B1082,1)="C",X1081*INDEX(model!$T$5:$T$35,MATCH(G1082,model!$Q$5:$Q$35,0),1),0)</f>
        <v>0</v>
      </c>
      <c r="X1082" s="19">
        <f>(U1082+V1082-W1082)*P1082</f>
        <v>160059.73059184529</v>
      </c>
      <c r="Z1082" s="36" t="str">
        <f>K1082&amp;L1082</f>
        <v>UpDown</v>
      </c>
      <c r="AA1082" s="36" t="str">
        <f>N1082&amp;O1082</f>
        <v>UpDown</v>
      </c>
      <c r="AU1082" s="4" t="str">
        <f>IF(AZ1082=AZ1083,IF(AZ1082&gt;AZ1081,AZ1082&amp;"_O",""),AZ1082&amp;"_C")</f>
        <v/>
      </c>
      <c r="AV1082" s="7" t="str">
        <f>IF(RIGHT(AU1082,1)="C",AX1082/INDEX($AX$5:$AX$2729,MATCH(AZ1082&amp;"_O",$AU$5:$AU$2729,0),1),"")</f>
        <v/>
      </c>
      <c r="AW1082" s="38">
        <v>33109</v>
      </c>
      <c r="AX1082" s="37">
        <v>311.51</v>
      </c>
      <c r="AY1082" s="7">
        <f>AX1082/AX1081</f>
        <v>0.95021810084495018</v>
      </c>
      <c r="AZ1082" s="4">
        <f>YEAR(AW1082)</f>
        <v>1990</v>
      </c>
      <c r="BA1082" s="2" t="s">
        <v>7</v>
      </c>
      <c r="BB1082" s="12" t="str">
        <f>INDEX($CD$5:$CD$10,MATCH(BA1082,$CC$5:$CC$10,0),1)</f>
        <v>Y</v>
      </c>
      <c r="BC1082" s="12" t="str">
        <f>IF(AND(BB1082="Y",AY1082&gt;1),"Y","")</f>
        <v/>
      </c>
      <c r="BD1082" s="12" t="str">
        <f>IF(AND(BB1082="Y",AY1082&lt;1),"Y","")</f>
        <v>Y</v>
      </c>
      <c r="BE1082" s="12" t="str">
        <f>IF(AY1082&gt;1,IF(AY1081&gt;1,"Y",""),"")</f>
        <v/>
      </c>
      <c r="BF1082" s="12" t="str">
        <f>IF(AY1082&lt;1,IF(AY1081&lt;1,"Y",""),"")</f>
        <v>Y</v>
      </c>
      <c r="BG1082" s="2"/>
      <c r="BH1082" s="2"/>
      <c r="BI1082" s="2"/>
      <c r="BJ1082" s="2"/>
      <c r="BK1082" s="2"/>
      <c r="BL1082" s="2"/>
      <c r="BM1082" s="4" t="str">
        <f>IF(BR1082=BR1083,IF(BR1082&gt;BR1081,BR1082&amp;"_O",""),BR1082&amp;"_C")</f>
        <v/>
      </c>
      <c r="BN1082" s="7" t="str">
        <f>IF(RIGHT(BM1082,1)="C",BP1082/INDEX($BP$5:$BP$2729,MATCH(BR1082&amp;"_O",$BM$5:$BM$2729,0),1),"")</f>
        <v/>
      </c>
      <c r="BO1082" s="38">
        <v>33508</v>
      </c>
      <c r="BP1082" s="3">
        <v>524.48</v>
      </c>
      <c r="BQ1082" s="7">
        <f>BP1082/BP1081</f>
        <v>0.99485953830687224</v>
      </c>
      <c r="BR1082" s="4">
        <f>YEAR(BO1082)</f>
        <v>1991</v>
      </c>
      <c r="BS1082" s="2" t="s">
        <v>7</v>
      </c>
      <c r="BT1082" s="12" t="str">
        <f>INDEX($CD$5:$CD$10,MATCH(BS1082,$CC$5:$CC$10,0),1)</f>
        <v>Y</v>
      </c>
      <c r="BU1082" s="12" t="str">
        <f>IF(AND(BT1082="Y",BQ1082&gt;1),"Y","")</f>
        <v/>
      </c>
      <c r="BV1082" s="12" t="str">
        <f>IF(AND(BT1082="Y",BQ1082&lt;1),"Y","")</f>
        <v>Y</v>
      </c>
      <c r="BW1082" s="12" t="str">
        <f>IF(BQ1082&gt;1,IF(BQ1081&gt;1,"Y",""),"")</f>
        <v/>
      </c>
      <c r="BX1082" s="12" t="str">
        <f>IF(BQ1082&lt;1,IF(BQ1081&lt;1,"Y",""),"")</f>
        <v/>
      </c>
      <c r="BY1082" s="2"/>
      <c r="BZ1082" s="2"/>
      <c r="CA1082" s="2"/>
    </row>
    <row r="1083" spans="2:79">
      <c r="B1083" s="4" t="str">
        <f>IF(G1083=G1084,IF(G1083&gt;G1082,G1083&amp;"_O",""),G1083&amp;"_C")</f>
        <v/>
      </c>
      <c r="C1083" s="14">
        <f ca="1">RANDBETWEEN(0,1000)/1000</f>
        <v>0.68600000000000005</v>
      </c>
      <c r="D1083" s="16">
        <f>D1082+1</f>
        <v>1079</v>
      </c>
      <c r="E1083" s="10">
        <f>ROUNDDOWN(D1083/52,0)+1</f>
        <v>21</v>
      </c>
      <c r="F1083" s="15">
        <f>F1082+7</f>
        <v>52173</v>
      </c>
      <c r="G1083" s="4">
        <f>YEAR(F1083)</f>
        <v>2042</v>
      </c>
      <c r="H1083" s="33">
        <v>0.13900000000000001</v>
      </c>
      <c r="I1083" s="33">
        <v>9.8000000000000004E-2</v>
      </c>
      <c r="J1083" s="33">
        <v>2.3E-2</v>
      </c>
      <c r="K1083" s="16" t="str">
        <f>IF(M1082&gt;1,"Up","Down")</f>
        <v>Down</v>
      </c>
      <c r="L1083" s="16" t="str">
        <f>IF(K1083="Up",IF(H1083&lt;$BJ$7,"Up","Down"),IF(H1083&lt;$BK$7,"Down","Up"))</f>
        <v>Down</v>
      </c>
      <c r="M1083" s="17">
        <f>IF(L1083="Up",INDEX($AK$5:$AK$1005,MATCH(I1083,$AI$5:$AI$1005,0),1),INDEX($AL$5:$AL$1005,MATCH(J1083,$AI$5:$AI$1005,0),1))</f>
        <v>0.93797549851113715</v>
      </c>
      <c r="N1083" s="16" t="str">
        <f>IF(P1082&gt;1,"Up","Down")</f>
        <v>Down</v>
      </c>
      <c r="O1083" s="16" t="str">
        <f>IF(N1083="Up",IF(H1083&lt;$BJ$12,"Up","Down"),IF(H1083&lt;$BK$12,"Down","Up"))</f>
        <v>Down</v>
      </c>
      <c r="P1083" s="17">
        <f>IF(O1083="Up",INDEX($AP$5:$AP$1005,MATCH(I1083,$AI$5:$AI$1005,0),1),INDEX($AQ$5:$AQ$1005,MATCH(J1083,$AI$5:$AI$1005,0),1))</f>
        <v>0.91937546679692572</v>
      </c>
      <c r="Q1083" s="19">
        <f>T1082</f>
        <v>61388.84496217894</v>
      </c>
      <c r="R1083" s="19">
        <f>INDEX(model!$S$5:$S$35,MATCH(G1083,model!$Q$5:$Q$35,0),1)*model!$O$5</f>
        <v>0</v>
      </c>
      <c r="S1083" s="19">
        <f>IF(RIGHT(B1083,1)="C",T1082*INDEX(model!$T$5:$T$35,MATCH(G1083,model!$Q$5:$Q$35,0),1),0)</f>
        <v>0</v>
      </c>
      <c r="T1083" s="19">
        <f>(Q1083+R1083-S1083)*M1083</f>
        <v>57581.232456422702</v>
      </c>
      <c r="U1083" s="19">
        <f>X1082</f>
        <v>160059.73059184529</v>
      </c>
      <c r="V1083" s="19">
        <f>INDEX(model!$S$5:$S$35,MATCH(G1083,model!$Q$5:$Q$35,0),1)*model!$O$6</f>
        <v>0</v>
      </c>
      <c r="W1083" s="19">
        <f>IF(RIGHT(B1083,1)="C",X1082*INDEX(model!$T$5:$T$35,MATCH(G1083,model!$Q$5:$Q$35,0),1),0)</f>
        <v>0</v>
      </c>
      <c r="X1083" s="19">
        <f>(U1083+V1083-W1083)*P1083</f>
        <v>147154.98952826794</v>
      </c>
      <c r="Z1083" s="36" t="str">
        <f>K1083&amp;L1083</f>
        <v>DownDown</v>
      </c>
      <c r="AA1083" s="36" t="str">
        <f>N1083&amp;O1083</f>
        <v>DownDown</v>
      </c>
      <c r="AU1083" s="4" t="str">
        <f>IF(AZ1083=AZ1084,IF(AZ1083&gt;AZ1082,AZ1083&amp;"_O",""),AZ1083&amp;"_C")</f>
        <v/>
      </c>
      <c r="AV1083" s="7" t="str">
        <f>IF(RIGHT(AU1083,1)="C",AX1083/INDEX($AX$5:$AX$2729,MATCH(AZ1083&amp;"_O",$AU$5:$AU$2729,0),1),"")</f>
        <v/>
      </c>
      <c r="AW1083" s="38">
        <v>33116</v>
      </c>
      <c r="AX1083" s="37">
        <v>322.56</v>
      </c>
      <c r="AY1083" s="7">
        <f>AX1083/AX1082</f>
        <v>1.0354723764887164</v>
      </c>
      <c r="AZ1083" s="4">
        <f>YEAR(AW1083)</f>
        <v>1990</v>
      </c>
      <c r="BA1083" s="2" t="s">
        <v>7</v>
      </c>
      <c r="BB1083" s="12" t="str">
        <f>INDEX($CD$5:$CD$10,MATCH(BA1083,$CC$5:$CC$10,0),1)</f>
        <v>Y</v>
      </c>
      <c r="BC1083" s="12" t="str">
        <f>IF(AND(BB1083="Y",AY1083&gt;1),"Y","")</f>
        <v>Y</v>
      </c>
      <c r="BD1083" s="12" t="str">
        <f>IF(AND(BB1083="Y",AY1083&lt;1),"Y","")</f>
        <v/>
      </c>
      <c r="BE1083" s="12" t="str">
        <f>IF(AY1083&gt;1,IF(AY1082&gt;1,"Y",""),"")</f>
        <v/>
      </c>
      <c r="BF1083" s="12" t="str">
        <f>IF(AY1083&lt;1,IF(AY1082&lt;1,"Y",""),"")</f>
        <v/>
      </c>
      <c r="BG1083" s="2"/>
      <c r="BH1083" s="2"/>
      <c r="BI1083" s="2"/>
      <c r="BJ1083" s="2"/>
      <c r="BK1083" s="2"/>
      <c r="BL1083" s="2"/>
      <c r="BM1083" s="4" t="str">
        <f>IF(BR1083=BR1084,IF(BR1083&gt;BR1082,BR1083&amp;"_O",""),BR1083&amp;"_C")</f>
        <v/>
      </c>
      <c r="BN1083" s="7" t="str">
        <f>IF(RIGHT(BM1083,1)="C",BP1083/INDEX($BP$5:$BP$2729,MATCH(BR1083&amp;"_O",$BM$5:$BM$2729,0),1),"")</f>
        <v/>
      </c>
      <c r="BO1083" s="38">
        <v>33515</v>
      </c>
      <c r="BP1083" s="3">
        <v>520.4</v>
      </c>
      <c r="BQ1083" s="7">
        <f>BP1083/BP1082</f>
        <v>0.99222086638194018</v>
      </c>
      <c r="BR1083" s="4">
        <f>YEAR(BO1083)</f>
        <v>1991</v>
      </c>
      <c r="BS1083" s="2" t="s">
        <v>7</v>
      </c>
      <c r="BT1083" s="12" t="str">
        <f>INDEX($CD$5:$CD$10,MATCH(BS1083,$CC$5:$CC$10,0),1)</f>
        <v>Y</v>
      </c>
      <c r="BU1083" s="12" t="str">
        <f>IF(AND(BT1083="Y",BQ1083&gt;1),"Y","")</f>
        <v/>
      </c>
      <c r="BV1083" s="12" t="str">
        <f>IF(AND(BT1083="Y",BQ1083&lt;1),"Y","")</f>
        <v>Y</v>
      </c>
      <c r="BW1083" s="12" t="str">
        <f>IF(BQ1083&gt;1,IF(BQ1082&gt;1,"Y",""),"")</f>
        <v/>
      </c>
      <c r="BX1083" s="12" t="str">
        <f>IF(BQ1083&lt;1,IF(BQ1082&lt;1,"Y",""),"")</f>
        <v>Y</v>
      </c>
      <c r="BY1083" s="2"/>
      <c r="BZ1083" s="2"/>
      <c r="CA1083" s="2"/>
    </row>
    <row r="1084" spans="2:79">
      <c r="B1084" s="4" t="str">
        <f>IF(G1084=G1085,IF(G1084&gt;G1083,G1084&amp;"_O",""),G1084&amp;"_C")</f>
        <v/>
      </c>
      <c r="C1084" s="14">
        <f ca="1">RANDBETWEEN(0,1000)/1000</f>
        <v>9.6000000000000002E-2</v>
      </c>
      <c r="D1084" s="16">
        <f>D1083+1</f>
        <v>1080</v>
      </c>
      <c r="E1084" s="10">
        <f>ROUNDDOWN(D1084/52,0)+1</f>
        <v>21</v>
      </c>
      <c r="F1084" s="15">
        <f>F1083+7</f>
        <v>52180</v>
      </c>
      <c r="G1084" s="4">
        <f>YEAR(F1084)</f>
        <v>2042</v>
      </c>
      <c r="H1084" s="33">
        <v>0.35799999999999998</v>
      </c>
      <c r="I1084" s="33">
        <v>0.52400000000000002</v>
      </c>
      <c r="J1084" s="33">
        <v>0.76900000000000002</v>
      </c>
      <c r="K1084" s="16" t="str">
        <f>IF(M1083&gt;1,"Up","Down")</f>
        <v>Down</v>
      </c>
      <c r="L1084" s="16" t="str">
        <f>IF(K1084="Up",IF(H1084&lt;$BJ$7,"Up","Down"),IF(H1084&lt;$BK$7,"Down","Up"))</f>
        <v>Down</v>
      </c>
      <c r="M1084" s="17">
        <f>IF(L1084="Up",INDEX($AK$5:$AK$1005,MATCH(I1084,$AI$5:$AI$1005,0),1),INDEX($AL$5:$AL$1005,MATCH(J1084,$AI$5:$AI$1005,0),1))</f>
        <v>0.99504079489400532</v>
      </c>
      <c r="N1084" s="16" t="str">
        <f>IF(P1083&gt;1,"Up","Down")</f>
        <v>Down</v>
      </c>
      <c r="O1084" s="16" t="str">
        <f>IF(N1084="Up",IF(H1084&lt;$BJ$12,"Up","Down"),IF(H1084&lt;$BK$12,"Down","Up"))</f>
        <v>Down</v>
      </c>
      <c r="P1084" s="17">
        <f>IF(O1084="Up",INDEX($AP$5:$AP$1005,MATCH(I1084,$AI$5:$AI$1005,0),1),INDEX($AQ$5:$AQ$1005,MATCH(J1084,$AI$5:$AI$1005,0),1))</f>
        <v>0.99434310793906333</v>
      </c>
      <c r="Q1084" s="19">
        <f>T1083</f>
        <v>57581.232456422702</v>
      </c>
      <c r="R1084" s="19">
        <f>INDEX(model!$S$5:$S$35,MATCH(G1084,model!$Q$5:$Q$35,0),1)*model!$O$5</f>
        <v>0</v>
      </c>
      <c r="S1084" s="19">
        <f>IF(RIGHT(B1084,1)="C",T1083*INDEX(model!$T$5:$T$35,MATCH(G1084,model!$Q$5:$Q$35,0),1),0)</f>
        <v>0</v>
      </c>
      <c r="T1084" s="19">
        <f>(Q1084+R1084-S1084)*M1084</f>
        <v>57295.675314415341</v>
      </c>
      <c r="U1084" s="19">
        <f>X1083</f>
        <v>147154.98952826794</v>
      </c>
      <c r="V1084" s="19">
        <f>INDEX(model!$S$5:$S$35,MATCH(G1084,model!$Q$5:$Q$35,0),1)*model!$O$6</f>
        <v>0</v>
      </c>
      <c r="W1084" s="19">
        <f>IF(RIGHT(B1084,1)="C",X1083*INDEX(model!$T$5:$T$35,MATCH(G1084,model!$Q$5:$Q$35,0),1),0)</f>
        <v>0</v>
      </c>
      <c r="X1084" s="19">
        <f>(U1084+V1084-W1084)*P1084</f>
        <v>146322.54963627827</v>
      </c>
      <c r="Z1084" s="36" t="str">
        <f>K1084&amp;L1084</f>
        <v>DownDown</v>
      </c>
      <c r="AA1084" s="36" t="str">
        <f>N1084&amp;O1084</f>
        <v>DownDown</v>
      </c>
      <c r="AU1084" s="4" t="str">
        <f>IF(AZ1084=AZ1085,IF(AZ1084&gt;AZ1083,AZ1084&amp;"_O",""),AZ1084&amp;"_C")</f>
        <v/>
      </c>
      <c r="AV1084" s="7" t="str">
        <f>IF(RIGHT(AU1084,1)="C",AX1084/INDEX($AX$5:$AX$2729,MATCH(AZ1084&amp;"_O",$AU$5:$AU$2729,0),1),"")</f>
        <v/>
      </c>
      <c r="AW1084" s="38">
        <v>33123</v>
      </c>
      <c r="AX1084" s="37">
        <v>323.39999999999998</v>
      </c>
      <c r="AY1084" s="7">
        <f>AX1084/AX1083</f>
        <v>1.0026041666666665</v>
      </c>
      <c r="AZ1084" s="4">
        <f>YEAR(AW1084)</f>
        <v>1990</v>
      </c>
      <c r="BA1084" s="2" t="s">
        <v>7</v>
      </c>
      <c r="BB1084" s="12" t="str">
        <f>INDEX($CD$5:$CD$10,MATCH(BA1084,$CC$5:$CC$10,0),1)</f>
        <v>Y</v>
      </c>
      <c r="BC1084" s="12" t="str">
        <f>IF(AND(BB1084="Y",AY1084&gt;1),"Y","")</f>
        <v>Y</v>
      </c>
      <c r="BD1084" s="12" t="str">
        <f>IF(AND(BB1084="Y",AY1084&lt;1),"Y","")</f>
        <v/>
      </c>
      <c r="BE1084" s="12" t="str">
        <f>IF(AY1084&gt;1,IF(AY1083&gt;1,"Y",""),"")</f>
        <v>Y</v>
      </c>
      <c r="BF1084" s="12" t="str">
        <f>IF(AY1084&lt;1,IF(AY1083&lt;1,"Y",""),"")</f>
        <v/>
      </c>
      <c r="BG1084" s="2"/>
      <c r="BH1084" s="2"/>
      <c r="BI1084" s="2"/>
      <c r="BJ1084" s="2"/>
      <c r="BK1084" s="2"/>
      <c r="BL1084" s="2"/>
      <c r="BM1084" s="4" t="str">
        <f>IF(BR1084=BR1085,IF(BR1084&gt;BR1083,BR1084&amp;"_O",""),BR1084&amp;"_C")</f>
        <v/>
      </c>
      <c r="BN1084" s="7" t="str">
        <f>IF(RIGHT(BM1084,1)="C",BP1084/INDEX($BP$5:$BP$2729,MATCH(BR1084&amp;"_O",$BM$5:$BM$2729,0),1),"")</f>
        <v/>
      </c>
      <c r="BO1084" s="38">
        <v>33522</v>
      </c>
      <c r="BP1084" s="3">
        <v>519.04999999999995</v>
      </c>
      <c r="BQ1084" s="7">
        <f>BP1084/BP1083</f>
        <v>0.99740584166026125</v>
      </c>
      <c r="BR1084" s="4">
        <f>YEAR(BO1084)</f>
        <v>1991</v>
      </c>
      <c r="BS1084" s="2" t="s">
        <v>7</v>
      </c>
      <c r="BT1084" s="12" t="str">
        <f>INDEX($CD$5:$CD$10,MATCH(BS1084,$CC$5:$CC$10,0),1)</f>
        <v>Y</v>
      </c>
      <c r="BU1084" s="12" t="str">
        <f>IF(AND(BT1084="Y",BQ1084&gt;1),"Y","")</f>
        <v/>
      </c>
      <c r="BV1084" s="12" t="str">
        <f>IF(AND(BT1084="Y",BQ1084&lt;1),"Y","")</f>
        <v>Y</v>
      </c>
      <c r="BW1084" s="12" t="str">
        <f>IF(BQ1084&gt;1,IF(BQ1083&gt;1,"Y",""),"")</f>
        <v/>
      </c>
      <c r="BX1084" s="12" t="str">
        <f>IF(BQ1084&lt;1,IF(BQ1083&lt;1,"Y",""),"")</f>
        <v>Y</v>
      </c>
      <c r="BY1084" s="2"/>
      <c r="BZ1084" s="2"/>
      <c r="CA1084" s="2"/>
    </row>
    <row r="1085" spans="2:79">
      <c r="B1085" s="4" t="str">
        <f>IF(G1085=G1086,IF(G1085&gt;G1084,G1085&amp;"_O",""),G1085&amp;"_C")</f>
        <v/>
      </c>
      <c r="C1085" s="14">
        <f ca="1">RANDBETWEEN(0,1000)/1000</f>
        <v>0.24099999999999999</v>
      </c>
      <c r="D1085" s="16">
        <f>D1084+1</f>
        <v>1081</v>
      </c>
      <c r="E1085" s="10">
        <f>ROUNDDOWN(D1085/52,0)+1</f>
        <v>21</v>
      </c>
      <c r="F1085" s="15">
        <f>F1084+7</f>
        <v>52187</v>
      </c>
      <c r="G1085" s="4">
        <f>YEAR(F1085)</f>
        <v>2042</v>
      </c>
      <c r="H1085" s="33">
        <v>0.47</v>
      </c>
      <c r="I1085" s="33">
        <v>0.08</v>
      </c>
      <c r="J1085" s="33">
        <v>0.154</v>
      </c>
      <c r="K1085" s="16" t="str">
        <f>IF(M1084&gt;1,"Up","Down")</f>
        <v>Down</v>
      </c>
      <c r="L1085" s="16" t="str">
        <f>IF(K1085="Up",IF(H1085&lt;$BJ$7,"Up","Down"),IF(H1085&lt;$BK$7,"Down","Up"))</f>
        <v>Up</v>
      </c>
      <c r="M1085" s="17">
        <f>IF(L1085="Up",INDEX($AK$5:$AK$1005,MATCH(I1085,$AI$5:$AI$1005,0),1),INDEX($AL$5:$AL$1005,MATCH(J1085,$AI$5:$AI$1005,0),1))</f>
        <v>1.0017327714354347</v>
      </c>
      <c r="N1085" s="16" t="str">
        <f>IF(P1084&gt;1,"Up","Down")</f>
        <v>Down</v>
      </c>
      <c r="O1085" s="16" t="str">
        <f>IF(N1085="Up",IF(H1085&lt;$BJ$12,"Up","Down"),IF(H1085&lt;$BK$12,"Down","Up"))</f>
        <v>Up</v>
      </c>
      <c r="P1085" s="17">
        <f>IF(O1085="Up",INDEX($AP$5:$AP$1005,MATCH(I1085,$AI$5:$AI$1005,0),1),INDEX($AQ$5:$AQ$1005,MATCH(J1085,$AI$5:$AI$1005,0),1))</f>
        <v>1.0026917320038229</v>
      </c>
      <c r="Q1085" s="19">
        <f>T1084</f>
        <v>57295.675314415341</v>
      </c>
      <c r="R1085" s="19">
        <f>INDEX(model!$S$5:$S$35,MATCH(G1085,model!$Q$5:$Q$35,0),1)*model!$O$5</f>
        <v>0</v>
      </c>
      <c r="S1085" s="19">
        <f>IF(RIGHT(B1085,1)="C",T1084*INDEX(model!$T$5:$T$35,MATCH(G1085,model!$Q$5:$Q$35,0),1),0)</f>
        <v>0</v>
      </c>
      <c r="T1085" s="19">
        <f>(Q1085+R1085-S1085)*M1085</f>
        <v>57394.9556239741</v>
      </c>
      <c r="U1085" s="19">
        <f>X1084</f>
        <v>146322.54963627827</v>
      </c>
      <c r="V1085" s="19">
        <f>INDEX(model!$S$5:$S$35,MATCH(G1085,model!$Q$5:$Q$35,0),1)*model!$O$6</f>
        <v>0</v>
      </c>
      <c r="W1085" s="19">
        <f>IF(RIGHT(B1085,1)="C",X1084*INDEX(model!$T$5:$T$35,MATCH(G1085,model!$Q$5:$Q$35,0),1),0)</f>
        <v>0</v>
      </c>
      <c r="X1085" s="19">
        <f>(U1085+V1085-W1085)*P1085</f>
        <v>146716.41072601519</v>
      </c>
      <c r="Z1085" s="36" t="str">
        <f>K1085&amp;L1085</f>
        <v>DownUp</v>
      </c>
      <c r="AA1085" s="36" t="str">
        <f>N1085&amp;O1085</f>
        <v>DownUp</v>
      </c>
      <c r="AU1085" s="4" t="str">
        <f>IF(AZ1085=AZ1086,IF(AZ1085&gt;AZ1084,AZ1085&amp;"_O",""),AZ1085&amp;"_C")</f>
        <v/>
      </c>
      <c r="AV1085" s="7" t="str">
        <f>IF(RIGHT(AU1085,1)="C",AX1085/INDEX($AX$5:$AX$2729,MATCH(AZ1085&amp;"_O",$AU$5:$AU$2729,0),1),"")</f>
        <v/>
      </c>
      <c r="AW1085" s="38">
        <v>33130</v>
      </c>
      <c r="AX1085" s="37">
        <v>316.83</v>
      </c>
      <c r="AY1085" s="7">
        <f>AX1085/AX1084</f>
        <v>0.97968460111317257</v>
      </c>
      <c r="AZ1085" s="4">
        <f>YEAR(AW1085)</f>
        <v>1990</v>
      </c>
      <c r="BA1085" s="2" t="s">
        <v>7</v>
      </c>
      <c r="BB1085" s="12" t="str">
        <f>INDEX($CD$5:$CD$10,MATCH(BA1085,$CC$5:$CC$10,0),1)</f>
        <v>Y</v>
      </c>
      <c r="BC1085" s="12" t="str">
        <f>IF(AND(BB1085="Y",AY1085&gt;1),"Y","")</f>
        <v/>
      </c>
      <c r="BD1085" s="12" t="str">
        <f>IF(AND(BB1085="Y",AY1085&lt;1),"Y","")</f>
        <v>Y</v>
      </c>
      <c r="BE1085" s="12" t="str">
        <f>IF(AY1085&gt;1,IF(AY1084&gt;1,"Y",""),"")</f>
        <v/>
      </c>
      <c r="BF1085" s="12" t="str">
        <f>IF(AY1085&lt;1,IF(AY1084&lt;1,"Y",""),"")</f>
        <v/>
      </c>
      <c r="BG1085" s="2"/>
      <c r="BH1085" s="2"/>
      <c r="BI1085" s="2"/>
      <c r="BJ1085" s="2"/>
      <c r="BK1085" s="2"/>
      <c r="BL1085" s="2"/>
      <c r="BM1085" s="4" t="str">
        <f>IF(BR1085=BR1086,IF(BR1085&gt;BR1084,BR1085&amp;"_O",""),BR1085&amp;"_C")</f>
        <v/>
      </c>
      <c r="BN1085" s="7" t="str">
        <f>IF(RIGHT(BM1085,1)="C",BP1085/INDEX($BP$5:$BP$2729,MATCH(BR1085&amp;"_O",$BM$5:$BM$2729,0),1),"")</f>
        <v/>
      </c>
      <c r="BO1085" s="38">
        <v>33529</v>
      </c>
      <c r="BP1085" s="3">
        <v>538.9</v>
      </c>
      <c r="BQ1085" s="7">
        <f>BP1085/BP1084</f>
        <v>1.0382429438397072</v>
      </c>
      <c r="BR1085" s="4">
        <f>YEAR(BO1085)</f>
        <v>1991</v>
      </c>
      <c r="BS1085" s="2" t="s">
        <v>7</v>
      </c>
      <c r="BT1085" s="12" t="str">
        <f>INDEX($CD$5:$CD$10,MATCH(BS1085,$CC$5:$CC$10,0),1)</f>
        <v>Y</v>
      </c>
      <c r="BU1085" s="12" t="str">
        <f>IF(AND(BT1085="Y",BQ1085&gt;1),"Y","")</f>
        <v>Y</v>
      </c>
      <c r="BV1085" s="12" t="str">
        <f>IF(AND(BT1085="Y",BQ1085&lt;1),"Y","")</f>
        <v/>
      </c>
      <c r="BW1085" s="12" t="str">
        <f>IF(BQ1085&gt;1,IF(BQ1084&gt;1,"Y",""),"")</f>
        <v/>
      </c>
      <c r="BX1085" s="12" t="str">
        <f>IF(BQ1085&lt;1,IF(BQ1084&lt;1,"Y",""),"")</f>
        <v/>
      </c>
      <c r="BY1085" s="2"/>
      <c r="BZ1085" s="2"/>
      <c r="CA1085" s="2"/>
    </row>
    <row r="1086" spans="2:79">
      <c r="B1086" s="4" t="str">
        <f>IF(G1086=G1087,IF(G1086&gt;G1085,G1086&amp;"_O",""),G1086&amp;"_C")</f>
        <v/>
      </c>
      <c r="C1086" s="14">
        <f ca="1">RANDBETWEEN(0,1000)/1000</f>
        <v>0.94399999999999995</v>
      </c>
      <c r="D1086" s="16">
        <f>D1085+1</f>
        <v>1082</v>
      </c>
      <c r="E1086" s="10">
        <f>ROUNDDOWN(D1086/52,0)+1</f>
        <v>21</v>
      </c>
      <c r="F1086" s="15">
        <f>F1085+7</f>
        <v>52194</v>
      </c>
      <c r="G1086" s="4">
        <f>YEAR(F1086)</f>
        <v>2042</v>
      </c>
      <c r="H1086" s="33">
        <v>0.26</v>
      </c>
      <c r="I1086" s="33">
        <v>0.76100000000000001</v>
      </c>
      <c r="J1086" s="33">
        <v>0.68</v>
      </c>
      <c r="K1086" s="16" t="str">
        <f>IF(M1085&gt;1,"Up","Down")</f>
        <v>Up</v>
      </c>
      <c r="L1086" s="16" t="str">
        <f>IF(K1086="Up",IF(H1086&lt;$BJ$7,"Up","Down"),IF(H1086&lt;$BK$7,"Down","Up"))</f>
        <v>Up</v>
      </c>
      <c r="M1086" s="17">
        <f>IF(L1086="Up",INDEX($AK$5:$AK$1005,MATCH(I1086,$AI$5:$AI$1005,0),1),INDEX($AL$5:$AL$1005,MATCH(J1086,$AI$5:$AI$1005,0),1))</f>
        <v>1.0217182322658971</v>
      </c>
      <c r="N1086" s="16" t="str">
        <f>IF(P1085&gt;1,"Up","Down")</f>
        <v>Up</v>
      </c>
      <c r="O1086" s="16" t="str">
        <f>IF(N1086="Up",IF(H1086&lt;$BJ$12,"Up","Down"),IF(H1086&lt;$BK$12,"Down","Up"))</f>
        <v>Up</v>
      </c>
      <c r="P1086" s="17">
        <f>IF(O1086="Up",INDEX($AP$5:$AP$1005,MATCH(I1086,$AI$5:$AI$1005,0),1),INDEX($AQ$5:$AQ$1005,MATCH(J1086,$AI$5:$AI$1005,0),1))</f>
        <v>1.0296163883666063</v>
      </c>
      <c r="Q1086" s="19">
        <f>T1085</f>
        <v>57394.9556239741</v>
      </c>
      <c r="R1086" s="19">
        <f>INDEX(model!$S$5:$S$35,MATCH(G1086,model!$Q$5:$Q$35,0),1)*model!$O$5</f>
        <v>0</v>
      </c>
      <c r="S1086" s="19">
        <f>IF(RIGHT(B1086,1)="C",T1085*INDEX(model!$T$5:$T$35,MATCH(G1086,model!$Q$5:$Q$35,0),1),0)</f>
        <v>0</v>
      </c>
      <c r="T1086" s="19">
        <f>(Q1086+R1086-S1086)*M1086</f>
        <v>58641.472601106427</v>
      </c>
      <c r="U1086" s="19">
        <f>X1085</f>
        <v>146716.41072601519</v>
      </c>
      <c r="V1086" s="19">
        <f>INDEX(model!$S$5:$S$35,MATCH(G1086,model!$Q$5:$Q$35,0),1)*model!$O$6</f>
        <v>0</v>
      </c>
      <c r="W1086" s="19">
        <f>IF(RIGHT(B1086,1)="C",X1085*INDEX(model!$T$5:$T$35,MATCH(G1086,model!$Q$5:$Q$35,0),1),0)</f>
        <v>0</v>
      </c>
      <c r="X1086" s="19">
        <f>(U1086+V1086-W1086)*P1086</f>
        <v>151061.62092583138</v>
      </c>
      <c r="Z1086" s="36" t="str">
        <f>K1086&amp;L1086</f>
        <v>UpUp</v>
      </c>
      <c r="AA1086" s="36" t="str">
        <f>N1086&amp;O1086</f>
        <v>UpUp</v>
      </c>
      <c r="AU1086" s="4" t="str">
        <f>IF(AZ1086=AZ1087,IF(AZ1086&gt;AZ1085,AZ1086&amp;"_O",""),AZ1086&amp;"_C")</f>
        <v/>
      </c>
      <c r="AV1086" s="7" t="str">
        <f>IF(RIGHT(AU1086,1)="C",AX1086/INDEX($AX$5:$AX$2729,MATCH(AZ1086&amp;"_O",$AU$5:$AU$2729,0),1),"")</f>
        <v/>
      </c>
      <c r="AW1086" s="38">
        <v>33137</v>
      </c>
      <c r="AX1086" s="37">
        <v>311.32</v>
      </c>
      <c r="AY1086" s="7">
        <f>AX1086/AX1085</f>
        <v>0.98260897011015369</v>
      </c>
      <c r="AZ1086" s="4">
        <f>YEAR(AW1086)</f>
        <v>1990</v>
      </c>
      <c r="BA1086" s="2" t="s">
        <v>7</v>
      </c>
      <c r="BB1086" s="12" t="str">
        <f>INDEX($CD$5:$CD$10,MATCH(BA1086,$CC$5:$CC$10,0),1)</f>
        <v>Y</v>
      </c>
      <c r="BC1086" s="12" t="str">
        <f>IF(AND(BB1086="Y",AY1086&gt;1),"Y","")</f>
        <v/>
      </c>
      <c r="BD1086" s="12" t="str">
        <f>IF(AND(BB1086="Y",AY1086&lt;1),"Y","")</f>
        <v>Y</v>
      </c>
      <c r="BE1086" s="12" t="str">
        <f>IF(AY1086&gt;1,IF(AY1085&gt;1,"Y",""),"")</f>
        <v/>
      </c>
      <c r="BF1086" s="12" t="str">
        <f>IF(AY1086&lt;1,IF(AY1085&lt;1,"Y",""),"")</f>
        <v>Y</v>
      </c>
      <c r="BG1086" s="2"/>
      <c r="BH1086" s="2"/>
      <c r="BI1086" s="2"/>
      <c r="BJ1086" s="2"/>
      <c r="BK1086" s="2"/>
      <c r="BL1086" s="2"/>
      <c r="BM1086" s="4" t="str">
        <f>IF(BR1086=BR1087,IF(BR1086&gt;BR1085,BR1086&amp;"_O",""),BR1086&amp;"_C")</f>
        <v/>
      </c>
      <c r="BN1086" s="7" t="str">
        <f>IF(RIGHT(BM1086,1)="C",BP1086/INDEX($BP$5:$BP$2729,MATCH(BR1086&amp;"_O",$BM$5:$BM$2729,0),1),"")</f>
        <v/>
      </c>
      <c r="BO1086" s="38">
        <v>33536</v>
      </c>
      <c r="BP1086" s="3">
        <v>525.13</v>
      </c>
      <c r="BQ1086" s="7">
        <f>BP1086/BP1085</f>
        <v>0.97444794952681391</v>
      </c>
      <c r="BR1086" s="4">
        <f>YEAR(BO1086)</f>
        <v>1991</v>
      </c>
      <c r="BS1086" s="2" t="s">
        <v>7</v>
      </c>
      <c r="BT1086" s="12" t="str">
        <f>INDEX($CD$5:$CD$10,MATCH(BS1086,$CC$5:$CC$10,0),1)</f>
        <v>Y</v>
      </c>
      <c r="BU1086" s="12" t="str">
        <f>IF(AND(BT1086="Y",BQ1086&gt;1),"Y","")</f>
        <v/>
      </c>
      <c r="BV1086" s="12" t="str">
        <f>IF(AND(BT1086="Y",BQ1086&lt;1),"Y","")</f>
        <v>Y</v>
      </c>
      <c r="BW1086" s="12" t="str">
        <f>IF(BQ1086&gt;1,IF(BQ1085&gt;1,"Y",""),"")</f>
        <v/>
      </c>
      <c r="BX1086" s="12" t="str">
        <f>IF(BQ1086&lt;1,IF(BQ1085&lt;1,"Y",""),"")</f>
        <v/>
      </c>
      <c r="BY1086" s="2"/>
      <c r="BZ1086" s="2"/>
      <c r="CA1086" s="2"/>
    </row>
    <row r="1087" spans="2:79">
      <c r="B1087" s="4" t="str">
        <f>IF(G1087=G1088,IF(G1087&gt;G1086,G1087&amp;"_O",""),G1087&amp;"_C")</f>
        <v/>
      </c>
      <c r="C1087" s="14">
        <f ca="1">RANDBETWEEN(0,1000)/1000</f>
        <v>0.83499999999999996</v>
      </c>
      <c r="D1087" s="16">
        <f>D1086+1</f>
        <v>1083</v>
      </c>
      <c r="E1087" s="10">
        <f>ROUNDDOWN(D1087/52,0)+1</f>
        <v>21</v>
      </c>
      <c r="F1087" s="15">
        <f>F1086+7</f>
        <v>52201</v>
      </c>
      <c r="G1087" s="4">
        <f>YEAR(F1087)</f>
        <v>2042</v>
      </c>
      <c r="H1087" s="33">
        <v>0.73899999999999999</v>
      </c>
      <c r="I1087" s="33">
        <v>0.29799999999999999</v>
      </c>
      <c r="J1087" s="33">
        <v>0.51600000000000001</v>
      </c>
      <c r="K1087" s="16" t="str">
        <f>IF(M1086&gt;1,"Up","Down")</f>
        <v>Up</v>
      </c>
      <c r="L1087" s="16" t="str">
        <f>IF(K1087="Up",IF(H1087&lt;$BJ$7,"Up","Down"),IF(H1087&lt;$BK$7,"Down","Up"))</f>
        <v>Down</v>
      </c>
      <c r="M1087" s="17">
        <f>IF(L1087="Up",INDEX($AK$5:$AK$1005,MATCH(I1087,$AI$5:$AI$1005,0),1),INDEX($AL$5:$AL$1005,MATCH(J1087,$AI$5:$AI$1005,0),1))</f>
        <v>0.98798518632096488</v>
      </c>
      <c r="N1087" s="16" t="str">
        <f>IF(P1086&gt;1,"Up","Down")</f>
        <v>Up</v>
      </c>
      <c r="O1087" s="16" t="str">
        <f>IF(N1087="Up",IF(H1087&lt;$BJ$12,"Up","Down"),IF(H1087&lt;$BK$12,"Down","Up"))</f>
        <v>Down</v>
      </c>
      <c r="P1087" s="17">
        <f>IF(O1087="Up",INDEX($AP$5:$AP$1005,MATCH(I1087,$AI$5:$AI$1005,0),1),INDEX($AQ$5:$AQ$1005,MATCH(J1087,$AI$5:$AI$1005,0),1))</f>
        <v>0.98546730647135428</v>
      </c>
      <c r="Q1087" s="19">
        <f>T1086</f>
        <v>58641.472601106427</v>
      </c>
      <c r="R1087" s="19">
        <f>INDEX(model!$S$5:$S$35,MATCH(G1087,model!$Q$5:$Q$35,0),1)*model!$O$5</f>
        <v>0</v>
      </c>
      <c r="S1087" s="19">
        <f>IF(RIGHT(B1087,1)="C",T1086*INDEX(model!$T$5:$T$35,MATCH(G1087,model!$Q$5:$Q$35,0),1),0)</f>
        <v>0</v>
      </c>
      <c r="T1087" s="19">
        <f>(Q1087+R1087-S1087)*M1087</f>
        <v>57936.906233939888</v>
      </c>
      <c r="U1087" s="19">
        <f>X1086</f>
        <v>151061.62092583138</v>
      </c>
      <c r="V1087" s="19">
        <f>INDEX(model!$S$5:$S$35,MATCH(G1087,model!$Q$5:$Q$35,0),1)*model!$O$6</f>
        <v>0</v>
      </c>
      <c r="W1087" s="19">
        <f>IF(RIGHT(B1087,1)="C",X1086*INDEX(model!$T$5:$T$35,MATCH(G1087,model!$Q$5:$Q$35,0),1),0)</f>
        <v>0</v>
      </c>
      <c r="X1087" s="19">
        <f>(U1087+V1087-W1087)*P1087</f>
        <v>148866.28868497582</v>
      </c>
      <c r="Z1087" s="36" t="str">
        <f>K1087&amp;L1087</f>
        <v>UpDown</v>
      </c>
      <c r="AA1087" s="36" t="str">
        <f>N1087&amp;O1087</f>
        <v>UpDown</v>
      </c>
      <c r="AU1087" s="4" t="str">
        <f>IF(AZ1087=AZ1088,IF(AZ1087&gt;AZ1086,AZ1087&amp;"_O",""),AZ1087&amp;"_C")</f>
        <v/>
      </c>
      <c r="AV1087" s="7" t="str">
        <f>IF(RIGHT(AU1087,1)="C",AX1087/INDEX($AX$5:$AX$2729,MATCH(AZ1087&amp;"_O",$AU$5:$AU$2729,0),1),"")</f>
        <v/>
      </c>
      <c r="AW1087" s="38">
        <v>33144</v>
      </c>
      <c r="AX1087" s="37">
        <v>306.05</v>
      </c>
      <c r="AY1087" s="7">
        <f>AX1087/AX1086</f>
        <v>0.9830720801747399</v>
      </c>
      <c r="AZ1087" s="4">
        <f>YEAR(AW1087)</f>
        <v>1990</v>
      </c>
      <c r="BA1087" s="2" t="s">
        <v>7</v>
      </c>
      <c r="BB1087" s="12" t="str">
        <f>INDEX($CD$5:$CD$10,MATCH(BA1087,$CC$5:$CC$10,0),1)</f>
        <v>Y</v>
      </c>
      <c r="BC1087" s="12" t="str">
        <f>IF(AND(BB1087="Y",AY1087&gt;1),"Y","")</f>
        <v/>
      </c>
      <c r="BD1087" s="12" t="str">
        <f>IF(AND(BB1087="Y",AY1087&lt;1),"Y","")</f>
        <v>Y</v>
      </c>
      <c r="BE1087" s="12" t="str">
        <f>IF(AY1087&gt;1,IF(AY1086&gt;1,"Y",""),"")</f>
        <v/>
      </c>
      <c r="BF1087" s="12" t="str">
        <f>IF(AY1087&lt;1,IF(AY1086&lt;1,"Y",""),"")</f>
        <v>Y</v>
      </c>
      <c r="BG1087" s="2"/>
      <c r="BH1087" s="2"/>
      <c r="BI1087" s="2"/>
      <c r="BJ1087" s="2"/>
      <c r="BK1087" s="2"/>
      <c r="BL1087" s="2"/>
      <c r="BM1087" s="4" t="str">
        <f>IF(BR1087=BR1088,IF(BR1087&gt;BR1086,BR1087&amp;"_O",""),BR1087&amp;"_C")</f>
        <v/>
      </c>
      <c r="BN1087" s="7" t="str">
        <f>IF(RIGHT(BM1087,1)="C",BP1087/INDEX($BP$5:$BP$2729,MATCH(BR1087&amp;"_O",$BM$5:$BM$2729,0),1),"")</f>
        <v/>
      </c>
      <c r="BO1087" s="38">
        <v>33543</v>
      </c>
      <c r="BP1087" s="3">
        <v>540.92999999999995</v>
      </c>
      <c r="BQ1087" s="7">
        <f>BP1087/BP1086</f>
        <v>1.0300877877858816</v>
      </c>
      <c r="BR1087" s="4">
        <f>YEAR(BO1087)</f>
        <v>1991</v>
      </c>
      <c r="BS1087" s="2" t="s">
        <v>7</v>
      </c>
      <c r="BT1087" s="12" t="str">
        <f>INDEX($CD$5:$CD$10,MATCH(BS1087,$CC$5:$CC$10,0),1)</f>
        <v>Y</v>
      </c>
      <c r="BU1087" s="12" t="str">
        <f>IF(AND(BT1087="Y",BQ1087&gt;1),"Y","")</f>
        <v>Y</v>
      </c>
      <c r="BV1087" s="12" t="str">
        <f>IF(AND(BT1087="Y",BQ1087&lt;1),"Y","")</f>
        <v/>
      </c>
      <c r="BW1087" s="12" t="str">
        <f>IF(BQ1087&gt;1,IF(BQ1086&gt;1,"Y",""),"")</f>
        <v/>
      </c>
      <c r="BX1087" s="12" t="str">
        <f>IF(BQ1087&lt;1,IF(BQ1086&lt;1,"Y",""),"")</f>
        <v/>
      </c>
      <c r="BY1087" s="2"/>
      <c r="BZ1087" s="2"/>
      <c r="CA1087" s="2"/>
    </row>
    <row r="1088" spans="2:79">
      <c r="B1088" s="4" t="str">
        <f>IF(G1088=G1089,IF(G1088&gt;G1087,G1088&amp;"_O",""),G1088&amp;"_C")</f>
        <v/>
      </c>
      <c r="C1088" s="14">
        <f ca="1">RANDBETWEEN(0,1000)/1000</f>
        <v>0.747</v>
      </c>
      <c r="D1088" s="16">
        <f>D1087+1</f>
        <v>1084</v>
      </c>
      <c r="E1088" s="10">
        <f>ROUNDDOWN(D1088/52,0)+1</f>
        <v>21</v>
      </c>
      <c r="F1088" s="15">
        <f>F1087+7</f>
        <v>52208</v>
      </c>
      <c r="G1088" s="4">
        <f>YEAR(F1088)</f>
        <v>2042</v>
      </c>
      <c r="H1088" s="33">
        <v>0.13500000000000001</v>
      </c>
      <c r="I1088" s="33">
        <v>0.49299999999999999</v>
      </c>
      <c r="J1088" s="33">
        <v>0.64600000000000002</v>
      </c>
      <c r="K1088" s="16" t="str">
        <f>IF(M1087&gt;1,"Up","Down")</f>
        <v>Down</v>
      </c>
      <c r="L1088" s="16" t="str">
        <f>IF(K1088="Up",IF(H1088&lt;$BJ$7,"Up","Down"),IF(H1088&lt;$BK$7,"Down","Up"))</f>
        <v>Down</v>
      </c>
      <c r="M1088" s="17">
        <f>IF(L1088="Up",INDEX($AK$5:$AK$1005,MATCH(I1088,$AI$5:$AI$1005,0),1),INDEX($AL$5:$AL$1005,MATCH(J1088,$AI$5:$AI$1005,0),1))</f>
        <v>0.99172752235488215</v>
      </c>
      <c r="N1088" s="16" t="str">
        <f>IF(P1087&gt;1,"Up","Down")</f>
        <v>Down</v>
      </c>
      <c r="O1088" s="16" t="str">
        <f>IF(N1088="Up",IF(H1088&lt;$BJ$12,"Up","Down"),IF(H1088&lt;$BK$12,"Down","Up"))</f>
        <v>Down</v>
      </c>
      <c r="P1088" s="17">
        <f>IF(O1088="Up",INDEX($AP$5:$AP$1005,MATCH(I1088,$AI$5:$AI$1005,0),1),INDEX($AQ$5:$AQ$1005,MATCH(J1088,$AI$5:$AI$1005,0),1))</f>
        <v>0.99110830138342976</v>
      </c>
      <c r="Q1088" s="19">
        <f>T1087</f>
        <v>57936.906233939888</v>
      </c>
      <c r="R1088" s="19">
        <f>INDEX(model!$S$5:$S$35,MATCH(G1088,model!$Q$5:$Q$35,0),1)*model!$O$5</f>
        <v>0</v>
      </c>
      <c r="S1088" s="19">
        <f>IF(RIGHT(B1088,1)="C",T1087*INDEX(model!$T$5:$T$35,MATCH(G1088,model!$Q$5:$Q$35,0),1),0)</f>
        <v>0</v>
      </c>
      <c r="T1088" s="19">
        <f>(Q1088+R1088-S1088)*M1088</f>
        <v>57457.624472292329</v>
      </c>
      <c r="U1088" s="19">
        <f>X1087</f>
        <v>148866.28868497582</v>
      </c>
      <c r="V1088" s="19">
        <f>INDEX(model!$S$5:$S$35,MATCH(G1088,model!$Q$5:$Q$35,0),1)*model!$O$6</f>
        <v>0</v>
      </c>
      <c r="W1088" s="19">
        <f>IF(RIGHT(B1088,1)="C",X1087*INDEX(model!$T$5:$T$35,MATCH(G1088,model!$Q$5:$Q$35,0),1),0)</f>
        <v>0</v>
      </c>
      <c r="X1088" s="19">
        <f>(U1088+V1088-W1088)*P1088</f>
        <v>147542.61451182168</v>
      </c>
      <c r="Z1088" s="36" t="str">
        <f>K1088&amp;L1088</f>
        <v>DownDown</v>
      </c>
      <c r="AA1088" s="36" t="str">
        <f>N1088&amp;O1088</f>
        <v>DownDown</v>
      </c>
      <c r="AU1088" s="4" t="str">
        <f>IF(AZ1088=AZ1089,IF(AZ1088&gt;AZ1087,AZ1088&amp;"_O",""),AZ1088&amp;"_C")</f>
        <v/>
      </c>
      <c r="AV1088" s="7" t="str">
        <f>IF(RIGHT(AU1088,1)="C",AX1088/INDEX($AX$5:$AX$2729,MATCH(AZ1088&amp;"_O",$AU$5:$AU$2729,0),1),"")</f>
        <v/>
      </c>
      <c r="AW1088" s="38">
        <v>33151</v>
      </c>
      <c r="AX1088" s="37">
        <v>311.5</v>
      </c>
      <c r="AY1088" s="7">
        <f>AX1088/AX1087</f>
        <v>1.0178075477863093</v>
      </c>
      <c r="AZ1088" s="4">
        <f>YEAR(AW1088)</f>
        <v>1990</v>
      </c>
      <c r="BA1088" s="2" t="s">
        <v>7</v>
      </c>
      <c r="BB1088" s="12" t="str">
        <f>INDEX($CD$5:$CD$10,MATCH(BA1088,$CC$5:$CC$10,0),1)</f>
        <v>Y</v>
      </c>
      <c r="BC1088" s="12" t="str">
        <f>IF(AND(BB1088="Y",AY1088&gt;1),"Y","")</f>
        <v>Y</v>
      </c>
      <c r="BD1088" s="12" t="str">
        <f>IF(AND(BB1088="Y",AY1088&lt;1),"Y","")</f>
        <v/>
      </c>
      <c r="BE1088" s="12" t="str">
        <f>IF(AY1088&gt;1,IF(AY1087&gt;1,"Y",""),"")</f>
        <v/>
      </c>
      <c r="BF1088" s="12" t="str">
        <f>IF(AY1088&lt;1,IF(AY1087&lt;1,"Y",""),"")</f>
        <v/>
      </c>
      <c r="BG1088" s="2"/>
      <c r="BH1088" s="2"/>
      <c r="BI1088" s="2"/>
      <c r="BJ1088" s="2"/>
      <c r="BK1088" s="2"/>
      <c r="BL1088" s="2"/>
      <c r="BM1088" s="4" t="str">
        <f>IF(BR1088=BR1089,IF(BR1088&gt;BR1087,BR1088&amp;"_O",""),BR1088&amp;"_C")</f>
        <v/>
      </c>
      <c r="BN1088" s="7" t="str">
        <f>IF(RIGHT(BM1088,1)="C",BP1088/INDEX($BP$5:$BP$2729,MATCH(BR1088&amp;"_O",$BM$5:$BM$2729,0),1),"")</f>
        <v/>
      </c>
      <c r="BO1088" s="38">
        <v>33550</v>
      </c>
      <c r="BP1088" s="3">
        <v>548.08000000000004</v>
      </c>
      <c r="BQ1088" s="7">
        <f>BP1088/BP1087</f>
        <v>1.0132179764479694</v>
      </c>
      <c r="BR1088" s="4">
        <f>YEAR(BO1088)</f>
        <v>1991</v>
      </c>
      <c r="BS1088" s="2" t="s">
        <v>7</v>
      </c>
      <c r="BT1088" s="12" t="str">
        <f>INDEX($CD$5:$CD$10,MATCH(BS1088,$CC$5:$CC$10,0),1)</f>
        <v>Y</v>
      </c>
      <c r="BU1088" s="12" t="str">
        <f>IF(AND(BT1088="Y",BQ1088&gt;1),"Y","")</f>
        <v>Y</v>
      </c>
      <c r="BV1088" s="12" t="str">
        <f>IF(AND(BT1088="Y",BQ1088&lt;1),"Y","")</f>
        <v/>
      </c>
      <c r="BW1088" s="12" t="str">
        <f>IF(BQ1088&gt;1,IF(BQ1087&gt;1,"Y",""),"")</f>
        <v>Y</v>
      </c>
      <c r="BX1088" s="12" t="str">
        <f>IF(BQ1088&lt;1,IF(BQ1087&lt;1,"Y",""),"")</f>
        <v/>
      </c>
      <c r="BY1088" s="2"/>
      <c r="BZ1088" s="2"/>
      <c r="CA1088" s="2"/>
    </row>
    <row r="1089" spans="2:79">
      <c r="B1089" s="4" t="str">
        <f>IF(G1089=G1090,IF(G1089&gt;G1088,G1089&amp;"_O",""),G1089&amp;"_C")</f>
        <v/>
      </c>
      <c r="C1089" s="14">
        <f ca="1">RANDBETWEEN(0,1000)/1000</f>
        <v>0.47899999999999998</v>
      </c>
      <c r="D1089" s="16">
        <f>D1088+1</f>
        <v>1085</v>
      </c>
      <c r="E1089" s="10">
        <f>ROUNDDOWN(D1089/52,0)+1</f>
        <v>21</v>
      </c>
      <c r="F1089" s="15">
        <f>F1088+7</f>
        <v>52215</v>
      </c>
      <c r="G1089" s="4">
        <f>YEAR(F1089)</f>
        <v>2042</v>
      </c>
      <c r="H1089" s="33">
        <v>0.253</v>
      </c>
      <c r="I1089" s="33">
        <v>0.58699999999999997</v>
      </c>
      <c r="J1089" s="33">
        <v>0.86499999999999999</v>
      </c>
      <c r="K1089" s="16" t="str">
        <f>IF(M1088&gt;1,"Up","Down")</f>
        <v>Down</v>
      </c>
      <c r="L1089" s="16" t="str">
        <f>IF(K1089="Up",IF(H1089&lt;$BJ$7,"Up","Down"),IF(H1089&lt;$BK$7,"Down","Up"))</f>
        <v>Down</v>
      </c>
      <c r="M1089" s="17">
        <f>IF(L1089="Up",INDEX($AK$5:$AK$1005,MATCH(I1089,$AI$5:$AI$1005,0),1),INDEX($AL$5:$AL$1005,MATCH(J1089,$AI$5:$AI$1005,0),1))</f>
        <v>0.99724298361102603</v>
      </c>
      <c r="N1089" s="16" t="str">
        <f>IF(P1088&gt;1,"Up","Down")</f>
        <v>Down</v>
      </c>
      <c r="O1089" s="16" t="str">
        <f>IF(N1089="Up",IF(H1089&lt;$BJ$12,"Up","Down"),IF(H1089&lt;$BK$12,"Down","Up"))</f>
        <v>Down</v>
      </c>
      <c r="P1089" s="17">
        <f>IF(O1089="Up",INDEX($AP$5:$AP$1005,MATCH(I1089,$AI$5:$AI$1005,0),1),INDEX($AQ$5:$AQ$1005,MATCH(J1089,$AI$5:$AI$1005,0),1))</f>
        <v>0.99665550681244275</v>
      </c>
      <c r="Q1089" s="19">
        <f>T1088</f>
        <v>57457.624472292329</v>
      </c>
      <c r="R1089" s="19">
        <f>INDEX(model!$S$5:$S$35,MATCH(G1089,model!$Q$5:$Q$35,0),1)*model!$O$5</f>
        <v>0</v>
      </c>
      <c r="S1089" s="19">
        <f>IF(RIGHT(B1089,1)="C",T1088*INDEX(model!$T$5:$T$35,MATCH(G1089,model!$Q$5:$Q$35,0),1),0)</f>
        <v>0</v>
      </c>
      <c r="T1089" s="19">
        <f>(Q1089+R1089-S1089)*M1089</f>
        <v>57299.212859950705</v>
      </c>
      <c r="U1089" s="19">
        <f>X1088</f>
        <v>147542.61451182168</v>
      </c>
      <c r="V1089" s="19">
        <f>INDEX(model!$S$5:$S$35,MATCH(G1089,model!$Q$5:$Q$35,0),1)*model!$O$6</f>
        <v>0</v>
      </c>
      <c r="W1089" s="19">
        <f>IF(RIGHT(B1089,1)="C",X1088*INDEX(model!$T$5:$T$35,MATCH(G1089,model!$Q$5:$Q$35,0),1),0)</f>
        <v>0</v>
      </c>
      <c r="X1089" s="19">
        <f>(U1089+V1089-W1089)*P1089</f>
        <v>147049.15924271251</v>
      </c>
      <c r="Z1089" s="36" t="str">
        <f>K1089&amp;L1089</f>
        <v>DownDown</v>
      </c>
      <c r="AA1089" s="36" t="str">
        <f>N1089&amp;O1089</f>
        <v>DownDown</v>
      </c>
      <c r="AU1089" s="4" t="str">
        <f>IF(AZ1089=AZ1090,IF(AZ1089&gt;AZ1088,AZ1089&amp;"_O",""),AZ1089&amp;"_C")</f>
        <v/>
      </c>
      <c r="AV1089" s="7" t="str">
        <f>IF(RIGHT(AU1089,1)="C",AX1089/INDEX($AX$5:$AX$2729,MATCH(AZ1089&amp;"_O",$AU$5:$AU$2729,0),1),"")</f>
        <v/>
      </c>
      <c r="AW1089" s="38">
        <v>33158</v>
      </c>
      <c r="AX1089" s="37">
        <v>300.02999999999997</v>
      </c>
      <c r="AY1089" s="7">
        <f>AX1089/AX1088</f>
        <v>0.96317817014446216</v>
      </c>
      <c r="AZ1089" s="4">
        <f>YEAR(AW1089)</f>
        <v>1990</v>
      </c>
      <c r="BA1089" s="2" t="s">
        <v>7</v>
      </c>
      <c r="BB1089" s="12" t="str">
        <f>INDEX($CD$5:$CD$10,MATCH(BA1089,$CC$5:$CC$10,0),1)</f>
        <v>Y</v>
      </c>
      <c r="BC1089" s="12" t="str">
        <f>IF(AND(BB1089="Y",AY1089&gt;1),"Y","")</f>
        <v/>
      </c>
      <c r="BD1089" s="12" t="str">
        <f>IF(AND(BB1089="Y",AY1089&lt;1),"Y","")</f>
        <v>Y</v>
      </c>
      <c r="BE1089" s="12" t="str">
        <f>IF(AY1089&gt;1,IF(AY1088&gt;1,"Y",""),"")</f>
        <v/>
      </c>
      <c r="BF1089" s="12" t="str">
        <f>IF(AY1089&lt;1,IF(AY1088&lt;1,"Y",""),"")</f>
        <v/>
      </c>
      <c r="BG1089" s="2"/>
      <c r="BH1089" s="2"/>
      <c r="BI1089" s="2"/>
      <c r="BJ1089" s="2"/>
      <c r="BK1089" s="2"/>
      <c r="BL1089" s="2"/>
      <c r="BM1089" s="4" t="str">
        <f>IF(BR1089=BR1090,IF(BR1089&gt;BR1088,BR1089&amp;"_O",""),BR1089&amp;"_C")</f>
        <v/>
      </c>
      <c r="BN1089" s="7" t="str">
        <f>IF(RIGHT(BM1089,1)="C",BP1089/INDEX($BP$5:$BP$2729,MATCH(BR1089&amp;"_O",$BM$5:$BM$2729,0),1),"")</f>
        <v/>
      </c>
      <c r="BO1089" s="38">
        <v>33557</v>
      </c>
      <c r="BP1089" s="3">
        <v>531.29</v>
      </c>
      <c r="BQ1089" s="7">
        <f>BP1089/BP1088</f>
        <v>0.96936578601663981</v>
      </c>
      <c r="BR1089" s="4">
        <f>YEAR(BO1089)</f>
        <v>1991</v>
      </c>
      <c r="BS1089" s="2" t="s">
        <v>7</v>
      </c>
      <c r="BT1089" s="12" t="str">
        <f>INDEX($CD$5:$CD$10,MATCH(BS1089,$CC$5:$CC$10,0),1)</f>
        <v>Y</v>
      </c>
      <c r="BU1089" s="12" t="str">
        <f>IF(AND(BT1089="Y",BQ1089&gt;1),"Y","")</f>
        <v/>
      </c>
      <c r="BV1089" s="12" t="str">
        <f>IF(AND(BT1089="Y",BQ1089&lt;1),"Y","")</f>
        <v>Y</v>
      </c>
      <c r="BW1089" s="12" t="str">
        <f>IF(BQ1089&gt;1,IF(BQ1088&gt;1,"Y",""),"")</f>
        <v/>
      </c>
      <c r="BX1089" s="12" t="str">
        <f>IF(BQ1089&lt;1,IF(BQ1088&lt;1,"Y",""),"")</f>
        <v/>
      </c>
      <c r="BY1089" s="2"/>
      <c r="BZ1089" s="2"/>
      <c r="CA1089" s="2"/>
    </row>
    <row r="1090" spans="2:79">
      <c r="B1090" s="4" t="str">
        <f>IF(G1090=G1091,IF(G1090&gt;G1089,G1090&amp;"_O",""),G1090&amp;"_C")</f>
        <v/>
      </c>
      <c r="C1090" s="14">
        <f ca="1">RANDBETWEEN(0,1000)/1000</f>
        <v>0.40899999999999997</v>
      </c>
      <c r="D1090" s="16">
        <f>D1089+1</f>
        <v>1086</v>
      </c>
      <c r="E1090" s="10">
        <f>ROUNDDOWN(D1090/52,0)+1</f>
        <v>21</v>
      </c>
      <c r="F1090" s="15">
        <f>F1089+7</f>
        <v>52222</v>
      </c>
      <c r="G1090" s="4">
        <f>YEAR(F1090)</f>
        <v>2042</v>
      </c>
      <c r="H1090" s="33">
        <v>0.10100000000000001</v>
      </c>
      <c r="I1090" s="33">
        <v>0.77600000000000002</v>
      </c>
      <c r="J1090" s="33">
        <v>0.47599999999999998</v>
      </c>
      <c r="K1090" s="16" t="str">
        <f>IF(M1089&gt;1,"Up","Down")</f>
        <v>Down</v>
      </c>
      <c r="L1090" s="16" t="str">
        <f>IF(K1090="Up",IF(H1090&lt;$BJ$7,"Up","Down"),IF(H1090&lt;$BK$7,"Down","Up"))</f>
        <v>Down</v>
      </c>
      <c r="M1090" s="17">
        <f>IF(L1090="Up",INDEX($AK$5:$AK$1005,MATCH(I1090,$AI$5:$AI$1005,0),1),INDEX($AL$5:$AL$1005,MATCH(J1090,$AI$5:$AI$1005,0),1))</f>
        <v>0.98675775249002595</v>
      </c>
      <c r="N1090" s="16" t="str">
        <f>IF(P1089&gt;1,"Up","Down")</f>
        <v>Down</v>
      </c>
      <c r="O1090" s="16" t="str">
        <f>IF(N1090="Up",IF(H1090&lt;$BJ$12,"Up","Down"),IF(H1090&lt;$BK$12,"Down","Up"))</f>
        <v>Down</v>
      </c>
      <c r="P1090" s="17">
        <f>IF(O1090="Up",INDEX($AP$5:$AP$1005,MATCH(I1090,$AI$5:$AI$1005,0),1),INDEX($AQ$5:$AQ$1005,MATCH(J1090,$AI$5:$AI$1005,0),1))</f>
        <v>0.9839838904951792</v>
      </c>
      <c r="Q1090" s="19">
        <f>T1089</f>
        <v>57299.212859950705</v>
      </c>
      <c r="R1090" s="19">
        <f>INDEX(model!$S$5:$S$35,MATCH(G1090,model!$Q$5:$Q$35,0),1)*model!$O$5</f>
        <v>0</v>
      </c>
      <c r="S1090" s="19">
        <f>IF(RIGHT(B1090,1)="C",T1089*INDEX(model!$T$5:$T$35,MATCH(G1090,model!$Q$5:$Q$35,0),1),0)</f>
        <v>0</v>
      </c>
      <c r="T1090" s="19">
        <f>(Q1090+R1090-S1090)*M1090</f>
        <v>56540.442501132551</v>
      </c>
      <c r="U1090" s="19">
        <f>X1089</f>
        <v>147049.15924271251</v>
      </c>
      <c r="V1090" s="19">
        <f>INDEX(model!$S$5:$S$35,MATCH(G1090,model!$Q$5:$Q$35,0),1)*model!$O$6</f>
        <v>0</v>
      </c>
      <c r="W1090" s="19">
        <f>IF(RIGHT(B1090,1)="C",X1089*INDEX(model!$T$5:$T$35,MATCH(G1090,model!$Q$5:$Q$35,0),1),0)</f>
        <v>0</v>
      </c>
      <c r="X1090" s="19">
        <f>(U1090+V1090-W1090)*P1090</f>
        <v>144694.0038056894</v>
      </c>
      <c r="Z1090" s="36" t="str">
        <f>K1090&amp;L1090</f>
        <v>DownDown</v>
      </c>
      <c r="AA1090" s="36" t="str">
        <f>N1090&amp;O1090</f>
        <v>DownDown</v>
      </c>
      <c r="AU1090" s="4" t="str">
        <f>IF(AZ1090=AZ1091,IF(AZ1090&gt;AZ1089,AZ1090&amp;"_O",""),AZ1090&amp;"_C")</f>
        <v/>
      </c>
      <c r="AV1090" s="7" t="str">
        <f>IF(RIGHT(AU1090,1)="C",AX1090/INDEX($AX$5:$AX$2729,MATCH(AZ1090&amp;"_O",$AU$5:$AU$2729,0),1),"")</f>
        <v/>
      </c>
      <c r="AW1090" s="38">
        <v>33165</v>
      </c>
      <c r="AX1090" s="37">
        <v>312.48</v>
      </c>
      <c r="AY1090" s="7">
        <f>AX1090/AX1089</f>
        <v>1.0414958504149587</v>
      </c>
      <c r="AZ1090" s="4">
        <f>YEAR(AW1090)</f>
        <v>1990</v>
      </c>
      <c r="BA1090" s="2" t="s">
        <v>7</v>
      </c>
      <c r="BB1090" s="12" t="str">
        <f>INDEX($CD$5:$CD$10,MATCH(BA1090,$CC$5:$CC$10,0),1)</f>
        <v>Y</v>
      </c>
      <c r="BC1090" s="12" t="str">
        <f>IF(AND(BB1090="Y",AY1090&gt;1),"Y","")</f>
        <v>Y</v>
      </c>
      <c r="BD1090" s="12" t="str">
        <f>IF(AND(BB1090="Y",AY1090&lt;1),"Y","")</f>
        <v/>
      </c>
      <c r="BE1090" s="12" t="str">
        <f>IF(AY1090&gt;1,IF(AY1089&gt;1,"Y",""),"")</f>
        <v/>
      </c>
      <c r="BF1090" s="12" t="str">
        <f>IF(AY1090&lt;1,IF(AY1089&lt;1,"Y",""),"")</f>
        <v/>
      </c>
      <c r="BG1090" s="2"/>
      <c r="BH1090" s="2"/>
      <c r="BI1090" s="2"/>
      <c r="BJ1090" s="2"/>
      <c r="BK1090" s="2"/>
      <c r="BL1090" s="2"/>
      <c r="BM1090" s="4" t="str">
        <f>IF(BR1090=BR1091,IF(BR1090&gt;BR1089,BR1090&amp;"_O",""),BR1090&amp;"_C")</f>
        <v/>
      </c>
      <c r="BN1090" s="7" t="str">
        <f>IF(RIGHT(BM1090,1)="C",BP1090/INDEX($BP$5:$BP$2729,MATCH(BR1090&amp;"_O",$BM$5:$BM$2729,0),1),"")</f>
        <v/>
      </c>
      <c r="BO1090" s="38">
        <v>33564</v>
      </c>
      <c r="BP1090" s="3">
        <v>526.46</v>
      </c>
      <c r="BQ1090" s="7">
        <f>BP1090/BP1089</f>
        <v>0.99090891979897999</v>
      </c>
      <c r="BR1090" s="4">
        <f>YEAR(BO1090)</f>
        <v>1991</v>
      </c>
      <c r="BS1090" s="2" t="s">
        <v>7</v>
      </c>
      <c r="BT1090" s="12" t="str">
        <f>INDEX($CD$5:$CD$10,MATCH(BS1090,$CC$5:$CC$10,0),1)</f>
        <v>Y</v>
      </c>
      <c r="BU1090" s="12" t="str">
        <f>IF(AND(BT1090="Y",BQ1090&gt;1),"Y","")</f>
        <v/>
      </c>
      <c r="BV1090" s="12" t="str">
        <f>IF(AND(BT1090="Y",BQ1090&lt;1),"Y","")</f>
        <v>Y</v>
      </c>
      <c r="BW1090" s="12" t="str">
        <f>IF(BQ1090&gt;1,IF(BQ1089&gt;1,"Y",""),"")</f>
        <v/>
      </c>
      <c r="BX1090" s="12" t="str">
        <f>IF(BQ1090&lt;1,IF(BQ1089&lt;1,"Y",""),"")</f>
        <v>Y</v>
      </c>
      <c r="BY1090" s="2"/>
      <c r="BZ1090" s="2"/>
      <c r="CA1090" s="2"/>
    </row>
    <row r="1091" spans="2:79">
      <c r="B1091" s="4" t="str">
        <f>IF(G1091=G1092,IF(G1091&gt;G1090,G1091&amp;"_O",""),G1091&amp;"_C")</f>
        <v>2042_C</v>
      </c>
      <c r="C1091" s="14">
        <f ca="1">RANDBETWEEN(0,1000)/1000</f>
        <v>0.70599999999999996</v>
      </c>
      <c r="D1091" s="16">
        <f>D1090+1</f>
        <v>1087</v>
      </c>
      <c r="E1091" s="10">
        <f>ROUNDDOWN(D1091/52,0)+1</f>
        <v>21</v>
      </c>
      <c r="F1091" s="15">
        <f>F1090+7</f>
        <v>52229</v>
      </c>
      <c r="G1091" s="4">
        <f>YEAR(F1091)</f>
        <v>2042</v>
      </c>
      <c r="H1091" s="33">
        <v>7.0000000000000001E-3</v>
      </c>
      <c r="I1091" s="33">
        <v>0.34699999999999998</v>
      </c>
      <c r="J1091" s="33">
        <v>0.624</v>
      </c>
      <c r="K1091" s="16" t="str">
        <f>IF(M1090&gt;1,"Up","Down")</f>
        <v>Down</v>
      </c>
      <c r="L1091" s="16" t="str">
        <f>IF(K1091="Up",IF(H1091&lt;$BJ$7,"Up","Down"),IF(H1091&lt;$BK$7,"Down","Up"))</f>
        <v>Down</v>
      </c>
      <c r="M1091" s="17">
        <f>IF(L1091="Up",INDEX($AK$5:$AK$1005,MATCH(I1091,$AI$5:$AI$1005,0),1),INDEX($AL$5:$AL$1005,MATCH(J1091,$AI$5:$AI$1005,0),1))</f>
        <v>0.99101773941884763</v>
      </c>
      <c r="N1091" s="16" t="str">
        <f>IF(P1090&gt;1,"Up","Down")</f>
        <v>Down</v>
      </c>
      <c r="O1091" s="16" t="str">
        <f>IF(N1091="Up",IF(H1091&lt;$BJ$12,"Up","Down"),IF(H1091&lt;$BK$12,"Down","Up"))</f>
        <v>Down</v>
      </c>
      <c r="P1091" s="17">
        <f>IF(O1091="Up",INDEX($AP$5:$AP$1005,MATCH(I1091,$AI$5:$AI$1005,0),1),INDEX($AQ$5:$AQ$1005,MATCH(J1091,$AI$5:$AI$1005,0),1))</f>
        <v>0.99023313406934554</v>
      </c>
      <c r="Q1091" s="19">
        <f>T1090</f>
        <v>56540.442501132551</v>
      </c>
      <c r="R1091" s="19">
        <f>INDEX(model!$S$5:$S$35,MATCH(G1091,model!$Q$5:$Q$35,0),1)*model!$O$5</f>
        <v>0</v>
      </c>
      <c r="S1091" s="19">
        <f>IF(RIGHT(B1091,1)="C",T1090*INDEX(model!$T$5:$T$35,MATCH(G1091,model!$Q$5:$Q$35,0),1),0)</f>
        <v>7067.5553126415689</v>
      </c>
      <c r="T1091" s="19">
        <f>(Q1091+R1091-S1091)*M1091</f>
        <v>49028.508824062003</v>
      </c>
      <c r="U1091" s="19">
        <f>X1090</f>
        <v>144694.0038056894</v>
      </c>
      <c r="V1091" s="19">
        <f>INDEX(model!$S$5:$S$35,MATCH(G1091,model!$Q$5:$Q$35,0),1)*model!$O$6</f>
        <v>0</v>
      </c>
      <c r="W1091" s="19">
        <f>IF(RIGHT(B1091,1)="C",X1090*INDEX(model!$T$5:$T$35,MATCH(G1091,model!$Q$5:$Q$35,0),1),0)</f>
        <v>18086.750475711175</v>
      </c>
      <c r="X1091" s="19">
        <f>(U1091+V1091-W1091)*P1091</f>
        <v>125370.69726085592</v>
      </c>
      <c r="Z1091" s="36" t="str">
        <f>K1091&amp;L1091</f>
        <v>DownDown</v>
      </c>
      <c r="AA1091" s="36" t="str">
        <f>N1091&amp;O1091</f>
        <v>DownDown</v>
      </c>
      <c r="AU1091" s="4" t="str">
        <f>IF(AZ1091=AZ1092,IF(AZ1091&gt;AZ1090,AZ1091&amp;"_O",""),AZ1091&amp;"_C")</f>
        <v/>
      </c>
      <c r="AV1091" s="7" t="str">
        <f>IF(RIGHT(AU1091,1)="C",AX1091/INDEX($AX$5:$AX$2729,MATCH(AZ1091&amp;"_O",$AU$5:$AU$2729,0),1),"")</f>
        <v/>
      </c>
      <c r="AW1091" s="38">
        <v>33172</v>
      </c>
      <c r="AX1091" s="37">
        <v>304.70999999999998</v>
      </c>
      <c r="AY1091" s="7">
        <f>AX1091/AX1090</f>
        <v>0.97513440860215039</v>
      </c>
      <c r="AZ1091" s="4">
        <f>YEAR(AW1091)</f>
        <v>1990</v>
      </c>
      <c r="BA1091" s="2" t="s">
        <v>7</v>
      </c>
      <c r="BB1091" s="12" t="str">
        <f>INDEX($CD$5:$CD$10,MATCH(BA1091,$CC$5:$CC$10,0),1)</f>
        <v>Y</v>
      </c>
      <c r="BC1091" s="12" t="str">
        <f>IF(AND(BB1091="Y",AY1091&gt;1),"Y","")</f>
        <v/>
      </c>
      <c r="BD1091" s="12" t="str">
        <f>IF(AND(BB1091="Y",AY1091&lt;1),"Y","")</f>
        <v>Y</v>
      </c>
      <c r="BE1091" s="12" t="str">
        <f>IF(AY1091&gt;1,IF(AY1090&gt;1,"Y",""),"")</f>
        <v/>
      </c>
      <c r="BF1091" s="12" t="str">
        <f>IF(AY1091&lt;1,IF(AY1090&lt;1,"Y",""),"")</f>
        <v/>
      </c>
      <c r="BG1091" s="2"/>
      <c r="BH1091" s="2"/>
      <c r="BI1091" s="2"/>
      <c r="BJ1091" s="2"/>
      <c r="BK1091" s="2"/>
      <c r="BL1091" s="2"/>
      <c r="BM1091" s="4" t="str">
        <f>IF(BR1091=BR1092,IF(BR1091&gt;BR1090,BR1091&amp;"_O",""),BR1091&amp;"_C")</f>
        <v/>
      </c>
      <c r="BN1091" s="7" t="str">
        <f>IF(RIGHT(BM1091,1)="C",BP1091/INDEX($BP$5:$BP$2729,MATCH(BR1091&amp;"_O",$BM$5:$BM$2729,0),1),"")</f>
        <v/>
      </c>
      <c r="BO1091" s="38">
        <v>33571</v>
      </c>
      <c r="BP1091" s="3">
        <v>523.9</v>
      </c>
      <c r="BQ1091" s="7">
        <f>BP1091/BP1090</f>
        <v>0.99513733237093027</v>
      </c>
      <c r="BR1091" s="4">
        <f>YEAR(BO1091)</f>
        <v>1991</v>
      </c>
      <c r="BS1091" s="2" t="s">
        <v>7</v>
      </c>
      <c r="BT1091" s="12" t="str">
        <f>INDEX($CD$5:$CD$10,MATCH(BS1091,$CC$5:$CC$10,0),1)</f>
        <v>Y</v>
      </c>
      <c r="BU1091" s="12" t="str">
        <f>IF(AND(BT1091="Y",BQ1091&gt;1),"Y","")</f>
        <v/>
      </c>
      <c r="BV1091" s="12" t="str">
        <f>IF(AND(BT1091="Y",BQ1091&lt;1),"Y","")</f>
        <v>Y</v>
      </c>
      <c r="BW1091" s="12" t="str">
        <f>IF(BQ1091&gt;1,IF(BQ1090&gt;1,"Y",""),"")</f>
        <v/>
      </c>
      <c r="BX1091" s="12" t="str">
        <f>IF(BQ1091&lt;1,IF(BQ1090&lt;1,"Y",""),"")</f>
        <v>Y</v>
      </c>
      <c r="BY1091" s="2"/>
      <c r="BZ1091" s="2"/>
      <c r="CA1091" s="2"/>
    </row>
    <row r="1092" spans="2:79">
      <c r="B1092" s="4" t="str">
        <f>IF(G1092=G1093,IF(G1092&gt;G1091,G1092&amp;"_O",""),G1092&amp;"_C")</f>
        <v>2043_O</v>
      </c>
      <c r="C1092" s="14">
        <f ca="1">RANDBETWEEN(0,1000)/1000</f>
        <v>0.56299999999999994</v>
      </c>
      <c r="D1092" s="16">
        <f>D1091+1</f>
        <v>1088</v>
      </c>
      <c r="E1092" s="10">
        <f>ROUNDDOWN(D1092/52,0)+1</f>
        <v>21</v>
      </c>
      <c r="F1092" s="15">
        <f>F1091+7</f>
        <v>52236</v>
      </c>
      <c r="G1092" s="4">
        <f>YEAR(F1092)</f>
        <v>2043</v>
      </c>
      <c r="H1092" s="33">
        <v>0.30499999999999999</v>
      </c>
      <c r="I1092" s="33">
        <v>0.114</v>
      </c>
      <c r="J1092" s="33">
        <v>0.20899999999999999</v>
      </c>
      <c r="K1092" s="16" t="str">
        <f>IF(M1091&gt;1,"Up","Down")</f>
        <v>Down</v>
      </c>
      <c r="L1092" s="16" t="str">
        <f>IF(K1092="Up",IF(H1092&lt;$BJ$7,"Up","Down"),IF(H1092&lt;$BK$7,"Down","Up"))</f>
        <v>Down</v>
      </c>
      <c r="M1092" s="17">
        <f>IF(L1092="Up",INDEX($AK$5:$AK$1005,MATCH(I1092,$AI$5:$AI$1005,0),1),INDEX($AL$5:$AL$1005,MATCH(J1092,$AI$5:$AI$1005,0),1))</f>
        <v>0.97536881940915432</v>
      </c>
      <c r="N1092" s="16" t="str">
        <f>IF(P1091&gt;1,"Up","Down")</f>
        <v>Down</v>
      </c>
      <c r="O1092" s="16" t="str">
        <f>IF(N1092="Up",IF(H1092&lt;$BJ$12,"Up","Down"),IF(H1092&lt;$BK$12,"Down","Up"))</f>
        <v>Down</v>
      </c>
      <c r="P1092" s="17">
        <f>IF(O1092="Up",INDEX($AP$5:$AP$1005,MATCH(I1092,$AI$5:$AI$1005,0),1),INDEX($AQ$5:$AQ$1005,MATCH(J1092,$AI$5:$AI$1005,0),1))</f>
        <v>0.96579565169656412</v>
      </c>
      <c r="Q1092" s="19">
        <f>T1091</f>
        <v>49028.508824062003</v>
      </c>
      <c r="R1092" s="19">
        <f>INDEX(model!$S$5:$S$35,MATCH(G1092,model!$Q$5:$Q$35,0),1)*model!$O$5</f>
        <v>0</v>
      </c>
      <c r="S1092" s="19">
        <f>IF(RIGHT(B1092,1)="C",T1091*INDEX(model!$T$5:$T$35,MATCH(G1092,model!$Q$5:$Q$35,0),1),0)</f>
        <v>0</v>
      </c>
      <c r="T1092" s="19">
        <f>(Q1092+R1092-S1092)*M1092</f>
        <v>47820.878769116658</v>
      </c>
      <c r="U1092" s="19">
        <f>X1091</f>
        <v>125370.69726085592</v>
      </c>
      <c r="V1092" s="19">
        <f>INDEX(model!$S$5:$S$35,MATCH(G1092,model!$Q$5:$Q$35,0),1)*model!$O$6</f>
        <v>0</v>
      </c>
      <c r="W1092" s="19">
        <f>IF(RIGHT(B1092,1)="C",X1091*INDEX(model!$T$5:$T$35,MATCH(G1092,model!$Q$5:$Q$35,0),1),0)</f>
        <v>0</v>
      </c>
      <c r="X1092" s="19">
        <f>(U1092+V1092-W1092)*P1092</f>
        <v>121082.47426470098</v>
      </c>
      <c r="Z1092" s="36" t="str">
        <f>K1092&amp;L1092</f>
        <v>DownDown</v>
      </c>
      <c r="AA1092" s="36" t="str">
        <f>N1092&amp;O1092</f>
        <v>DownDown</v>
      </c>
      <c r="AU1092" s="4" t="str">
        <f>IF(AZ1092=AZ1093,IF(AZ1092&gt;AZ1091,AZ1092&amp;"_O",""),AZ1092&amp;"_C")</f>
        <v/>
      </c>
      <c r="AV1092" s="7" t="str">
        <f>IF(RIGHT(AU1092,1)="C",AX1092/INDEX($AX$5:$AX$2729,MATCH(AZ1092&amp;"_O",$AU$5:$AU$2729,0),1),"")</f>
        <v/>
      </c>
      <c r="AW1092" s="38">
        <v>33179</v>
      </c>
      <c r="AX1092" s="37">
        <v>311.85000000000002</v>
      </c>
      <c r="AY1092" s="7">
        <f>AX1092/AX1091</f>
        <v>1.0234321157822193</v>
      </c>
      <c r="AZ1092" s="4">
        <f>YEAR(AW1092)</f>
        <v>1990</v>
      </c>
      <c r="BA1092" s="2" t="s">
        <v>7</v>
      </c>
      <c r="BB1092" s="12" t="str">
        <f>INDEX($CD$5:$CD$10,MATCH(BA1092,$CC$5:$CC$10,0),1)</f>
        <v>Y</v>
      </c>
      <c r="BC1092" s="12" t="str">
        <f>IF(AND(BB1092="Y",AY1092&gt;1),"Y","")</f>
        <v>Y</v>
      </c>
      <c r="BD1092" s="12" t="str">
        <f>IF(AND(BB1092="Y",AY1092&lt;1),"Y","")</f>
        <v/>
      </c>
      <c r="BE1092" s="12" t="str">
        <f>IF(AY1092&gt;1,IF(AY1091&gt;1,"Y",""),"")</f>
        <v/>
      </c>
      <c r="BF1092" s="12" t="str">
        <f>IF(AY1092&lt;1,IF(AY1091&lt;1,"Y",""),"")</f>
        <v/>
      </c>
      <c r="BG1092" s="2"/>
      <c r="BH1092" s="2"/>
      <c r="BI1092" s="2"/>
      <c r="BJ1092" s="2"/>
      <c r="BK1092" s="2"/>
      <c r="BL1092" s="2"/>
      <c r="BM1092" s="4" t="str">
        <f>IF(BR1092=BR1093,IF(BR1092&gt;BR1091,BR1092&amp;"_O",""),BR1092&amp;"_C")</f>
        <v/>
      </c>
      <c r="BN1092" s="7" t="str">
        <f>IF(RIGHT(BM1092,1)="C",BP1092/INDEX($BP$5:$BP$2729,MATCH(BR1092&amp;"_O",$BM$5:$BM$2729,0),1),"")</f>
        <v/>
      </c>
      <c r="BO1092" s="38">
        <v>33578</v>
      </c>
      <c r="BP1092" s="3">
        <v>536.29999999999995</v>
      </c>
      <c r="BQ1092" s="7">
        <f>BP1092/BP1091</f>
        <v>1.0236686390532543</v>
      </c>
      <c r="BR1092" s="4">
        <f>YEAR(BO1092)</f>
        <v>1991</v>
      </c>
      <c r="BS1092" s="2" t="s">
        <v>7</v>
      </c>
      <c r="BT1092" s="12" t="str">
        <f>INDEX($CD$5:$CD$10,MATCH(BS1092,$CC$5:$CC$10,0),1)</f>
        <v>Y</v>
      </c>
      <c r="BU1092" s="12" t="str">
        <f>IF(AND(BT1092="Y",BQ1092&gt;1),"Y","")</f>
        <v>Y</v>
      </c>
      <c r="BV1092" s="12" t="str">
        <f>IF(AND(BT1092="Y",BQ1092&lt;1),"Y","")</f>
        <v/>
      </c>
      <c r="BW1092" s="12" t="str">
        <f>IF(BQ1092&gt;1,IF(BQ1091&gt;1,"Y",""),"")</f>
        <v/>
      </c>
      <c r="BX1092" s="12" t="str">
        <f>IF(BQ1092&lt;1,IF(BQ1091&lt;1,"Y",""),"")</f>
        <v/>
      </c>
      <c r="BY1092" s="2"/>
      <c r="BZ1092" s="2"/>
      <c r="CA1092" s="2"/>
    </row>
    <row r="1093" spans="2:79">
      <c r="B1093" s="4" t="str">
        <f>IF(G1093=G1094,IF(G1093&gt;G1092,G1093&amp;"_O",""),G1093&amp;"_C")</f>
        <v/>
      </c>
      <c r="C1093" s="14">
        <f ca="1">RANDBETWEEN(0,1000)/1000</f>
        <v>0.35499999999999998</v>
      </c>
      <c r="D1093" s="16">
        <f>D1092+1</f>
        <v>1089</v>
      </c>
      <c r="E1093" s="10">
        <f>ROUNDDOWN(D1093/52,0)+1</f>
        <v>21</v>
      </c>
      <c r="F1093" s="15">
        <f>F1092+7</f>
        <v>52243</v>
      </c>
      <c r="G1093" s="4">
        <f>YEAR(F1093)</f>
        <v>2043</v>
      </c>
      <c r="H1093" s="33">
        <v>0.30599999999999999</v>
      </c>
      <c r="I1093" s="33">
        <v>0.97499999999999998</v>
      </c>
      <c r="J1093" s="33">
        <v>0.308</v>
      </c>
      <c r="K1093" s="16" t="str">
        <f>IF(M1092&gt;1,"Up","Down")</f>
        <v>Down</v>
      </c>
      <c r="L1093" s="16" t="str">
        <f>IF(K1093="Up",IF(H1093&lt;$BJ$7,"Up","Down"),IF(H1093&lt;$BK$7,"Down","Up"))</f>
        <v>Down</v>
      </c>
      <c r="M1093" s="17">
        <f>IF(L1093="Up",INDEX($AK$5:$AK$1005,MATCH(I1093,$AI$5:$AI$1005,0),1),INDEX($AL$5:$AL$1005,MATCH(J1093,$AI$5:$AI$1005,0),1))</f>
        <v>0.98024325637805709</v>
      </c>
      <c r="N1093" s="16" t="str">
        <f>IF(P1092&gt;1,"Up","Down")</f>
        <v>Down</v>
      </c>
      <c r="O1093" s="16" t="str">
        <f>IF(N1093="Up",IF(H1093&lt;$BJ$12,"Up","Down"),IF(H1093&lt;$BK$12,"Down","Up"))</f>
        <v>Down</v>
      </c>
      <c r="P1093" s="17">
        <f>IF(O1093="Up",INDEX($AP$5:$AP$1005,MATCH(I1093,$AI$5:$AI$1005,0),1),INDEX($AQ$5:$AQ$1005,MATCH(J1093,$AI$5:$AI$1005,0),1))</f>
        <v>0.97447815369631796</v>
      </c>
      <c r="Q1093" s="19">
        <f>T1092</f>
        <v>47820.878769116658</v>
      </c>
      <c r="R1093" s="19">
        <f>INDEX(model!$S$5:$S$35,MATCH(G1093,model!$Q$5:$Q$35,0),1)*model!$O$5</f>
        <v>0</v>
      </c>
      <c r="S1093" s="19">
        <f>IF(RIGHT(B1093,1)="C",T1092*INDEX(model!$T$5:$T$35,MATCH(G1093,model!$Q$5:$Q$35,0),1),0)</f>
        <v>0</v>
      </c>
      <c r="T1093" s="19">
        <f>(Q1093+R1093-S1093)*M1093</f>
        <v>46876.093927499205</v>
      </c>
      <c r="U1093" s="19">
        <f>X1092</f>
        <v>121082.47426470098</v>
      </c>
      <c r="V1093" s="19">
        <f>INDEX(model!$S$5:$S$35,MATCH(G1093,model!$Q$5:$Q$35,0),1)*model!$O$6</f>
        <v>0</v>
      </c>
      <c r="W1093" s="19">
        <f>IF(RIGHT(B1093,1)="C",X1092*INDEX(model!$T$5:$T$35,MATCH(G1093,model!$Q$5:$Q$35,0),1),0)</f>
        <v>0</v>
      </c>
      <c r="X1093" s="19">
        <f>(U1093+V1093-W1093)*P1093</f>
        <v>117992.22596644775</v>
      </c>
      <c r="Z1093" s="36" t="str">
        <f>K1093&amp;L1093</f>
        <v>DownDown</v>
      </c>
      <c r="AA1093" s="36" t="str">
        <f>N1093&amp;O1093</f>
        <v>DownDown</v>
      </c>
      <c r="AU1093" s="4" t="str">
        <f>IF(AZ1093=AZ1094,IF(AZ1093&gt;AZ1092,AZ1093&amp;"_O",""),AZ1093&amp;"_C")</f>
        <v/>
      </c>
      <c r="AV1093" s="7" t="str">
        <f>IF(RIGHT(AU1093,1)="C",AX1093/INDEX($AX$5:$AX$2729,MATCH(AZ1093&amp;"_O",$AU$5:$AU$2729,0),1),"")</f>
        <v/>
      </c>
      <c r="AW1093" s="38">
        <v>33186</v>
      </c>
      <c r="AX1093" s="37">
        <v>313.74</v>
      </c>
      <c r="AY1093" s="7">
        <f>AX1093/AX1092</f>
        <v>1.0060606060606061</v>
      </c>
      <c r="AZ1093" s="4">
        <f>YEAR(AW1093)</f>
        <v>1990</v>
      </c>
      <c r="BA1093" s="2" t="s">
        <v>7</v>
      </c>
      <c r="BB1093" s="12" t="str">
        <f>INDEX($CD$5:$CD$10,MATCH(BA1093,$CC$5:$CC$10,0),1)</f>
        <v>Y</v>
      </c>
      <c r="BC1093" s="12" t="str">
        <f>IF(AND(BB1093="Y",AY1093&gt;1),"Y","")</f>
        <v>Y</v>
      </c>
      <c r="BD1093" s="12" t="str">
        <f>IF(AND(BB1093="Y",AY1093&lt;1),"Y","")</f>
        <v/>
      </c>
      <c r="BE1093" s="12" t="str">
        <f>IF(AY1093&gt;1,IF(AY1092&gt;1,"Y",""),"")</f>
        <v>Y</v>
      </c>
      <c r="BF1093" s="12" t="str">
        <f>IF(AY1093&lt;1,IF(AY1092&lt;1,"Y",""),"")</f>
        <v/>
      </c>
      <c r="BG1093" s="2"/>
      <c r="BH1093" s="2"/>
      <c r="BI1093" s="2"/>
      <c r="BJ1093" s="2"/>
      <c r="BK1093" s="2"/>
      <c r="BL1093" s="2"/>
      <c r="BM1093" s="4" t="str">
        <f>IF(BR1093=BR1094,IF(BR1093&gt;BR1092,BR1093&amp;"_O",""),BR1093&amp;"_C")</f>
        <v/>
      </c>
      <c r="BN1093" s="7" t="str">
        <f>IF(RIGHT(BM1093,1)="C",BP1093/INDEX($BP$5:$BP$2729,MATCH(BR1093&amp;"_O",$BM$5:$BM$2729,0),1),"")</f>
        <v/>
      </c>
      <c r="BO1093" s="38">
        <v>33585</v>
      </c>
      <c r="BP1093" s="3">
        <v>540.9</v>
      </c>
      <c r="BQ1093" s="7">
        <f>BP1093/BP1092</f>
        <v>1.0085772888308784</v>
      </c>
      <c r="BR1093" s="4">
        <f>YEAR(BO1093)</f>
        <v>1991</v>
      </c>
      <c r="BS1093" s="2" t="s">
        <v>7</v>
      </c>
      <c r="BT1093" s="12" t="str">
        <f>INDEX($CD$5:$CD$10,MATCH(BS1093,$CC$5:$CC$10,0),1)</f>
        <v>Y</v>
      </c>
      <c r="BU1093" s="12" t="str">
        <f>IF(AND(BT1093="Y",BQ1093&gt;1),"Y","")</f>
        <v>Y</v>
      </c>
      <c r="BV1093" s="12" t="str">
        <f>IF(AND(BT1093="Y",BQ1093&lt;1),"Y","")</f>
        <v/>
      </c>
      <c r="BW1093" s="12" t="str">
        <f>IF(BQ1093&gt;1,IF(BQ1092&gt;1,"Y",""),"")</f>
        <v>Y</v>
      </c>
      <c r="BX1093" s="12" t="str">
        <f>IF(BQ1093&lt;1,IF(BQ1092&lt;1,"Y",""),"")</f>
        <v/>
      </c>
      <c r="BY1093" s="2"/>
      <c r="BZ1093" s="2"/>
      <c r="CA1093" s="2"/>
    </row>
    <row r="1094" spans="2:79">
      <c r="B1094" s="4" t="str">
        <f>IF(G1094=G1095,IF(G1094&gt;G1093,G1094&amp;"_O",""),G1094&amp;"_C")</f>
        <v/>
      </c>
      <c r="C1094" s="14">
        <f ca="1">RANDBETWEEN(0,1000)/1000</f>
        <v>0.34799999999999998</v>
      </c>
      <c r="D1094" s="16">
        <f>D1093+1</f>
        <v>1090</v>
      </c>
      <c r="E1094" s="10">
        <f>ROUNDDOWN(D1094/52,0)+1</f>
        <v>21</v>
      </c>
      <c r="F1094" s="15">
        <f>F1093+7</f>
        <v>52250</v>
      </c>
      <c r="G1094" s="4">
        <f>YEAR(F1094)</f>
        <v>2043</v>
      </c>
      <c r="H1094" s="33">
        <v>0.64400000000000002</v>
      </c>
      <c r="I1094" s="33">
        <v>0.76100000000000001</v>
      </c>
      <c r="J1094" s="33">
        <v>0.26400000000000001</v>
      </c>
      <c r="K1094" s="16" t="str">
        <f>IF(M1093&gt;1,"Up","Down")</f>
        <v>Down</v>
      </c>
      <c r="L1094" s="16" t="str">
        <f>IF(K1094="Up",IF(H1094&lt;$BJ$7,"Up","Down"),IF(H1094&lt;$BK$7,"Down","Up"))</f>
        <v>Up</v>
      </c>
      <c r="M1094" s="17">
        <f>IF(L1094="Up",INDEX($AK$5:$AK$1005,MATCH(I1094,$AI$5:$AI$1005,0),1),INDEX($AL$5:$AL$1005,MATCH(J1094,$AI$5:$AI$1005,0),1))</f>
        <v>1.0217182322658971</v>
      </c>
      <c r="N1094" s="16" t="str">
        <f>IF(P1093&gt;1,"Up","Down")</f>
        <v>Down</v>
      </c>
      <c r="O1094" s="16" t="str">
        <f>IF(N1094="Up",IF(H1094&lt;$BJ$12,"Up","Down"),IF(H1094&lt;$BK$12,"Down","Up"))</f>
        <v>Up</v>
      </c>
      <c r="P1094" s="17">
        <f>IF(O1094="Up",INDEX($AP$5:$AP$1005,MATCH(I1094,$AI$5:$AI$1005,0),1),INDEX($AQ$5:$AQ$1005,MATCH(J1094,$AI$5:$AI$1005,0),1))</f>
        <v>1.0296163883666063</v>
      </c>
      <c r="Q1094" s="19">
        <f>T1093</f>
        <v>46876.093927499205</v>
      </c>
      <c r="R1094" s="19">
        <f>INDEX(model!$S$5:$S$35,MATCH(G1094,model!$Q$5:$Q$35,0),1)*model!$O$5</f>
        <v>0</v>
      </c>
      <c r="S1094" s="19">
        <f>IF(RIGHT(B1094,1)="C",T1093*INDEX(model!$T$5:$T$35,MATCH(G1094,model!$Q$5:$Q$35,0),1),0)</f>
        <v>0</v>
      </c>
      <c r="T1094" s="19">
        <f>(Q1094+R1094-S1094)*M1094</f>
        <v>47894.159823134643</v>
      </c>
      <c r="U1094" s="19">
        <f>X1093</f>
        <v>117992.22596644775</v>
      </c>
      <c r="V1094" s="19">
        <f>INDEX(model!$S$5:$S$35,MATCH(G1094,model!$Q$5:$Q$35,0),1)*model!$O$6</f>
        <v>0</v>
      </c>
      <c r="W1094" s="19">
        <f>IF(RIGHT(B1094,1)="C",X1093*INDEX(model!$T$5:$T$35,MATCH(G1094,model!$Q$5:$Q$35,0),1),0)</f>
        <v>0</v>
      </c>
      <c r="X1094" s="19">
        <f>(U1094+V1094-W1094)*P1094</f>
        <v>121486.72955491043</v>
      </c>
      <c r="Z1094" s="36" t="str">
        <f>K1094&amp;L1094</f>
        <v>DownUp</v>
      </c>
      <c r="AA1094" s="36" t="str">
        <f>N1094&amp;O1094</f>
        <v>DownUp</v>
      </c>
      <c r="AU1094" s="4" t="str">
        <f>IF(AZ1094=AZ1095,IF(AZ1094&gt;AZ1093,AZ1094&amp;"_O",""),AZ1094&amp;"_C")</f>
        <v/>
      </c>
      <c r="AV1094" s="7" t="str">
        <f>IF(RIGHT(AU1094,1)="C",AX1094/INDEX($AX$5:$AX$2729,MATCH(AZ1094&amp;"_O",$AU$5:$AU$2729,0),1),"")</f>
        <v/>
      </c>
      <c r="AW1094" s="38">
        <v>33193</v>
      </c>
      <c r="AX1094" s="37">
        <v>317.12</v>
      </c>
      <c r="AY1094" s="7">
        <f>AX1094/AX1093</f>
        <v>1.0107732517371071</v>
      </c>
      <c r="AZ1094" s="4">
        <f>YEAR(AW1094)</f>
        <v>1990</v>
      </c>
      <c r="BA1094" s="2" t="s">
        <v>7</v>
      </c>
      <c r="BB1094" s="12" t="str">
        <f>INDEX($CD$5:$CD$10,MATCH(BA1094,$CC$5:$CC$10,0),1)</f>
        <v>Y</v>
      </c>
      <c r="BC1094" s="12" t="str">
        <f>IF(AND(BB1094="Y",AY1094&gt;1),"Y","")</f>
        <v>Y</v>
      </c>
      <c r="BD1094" s="12" t="str">
        <f>IF(AND(BB1094="Y",AY1094&lt;1),"Y","")</f>
        <v/>
      </c>
      <c r="BE1094" s="12" t="str">
        <f>IF(AY1094&gt;1,IF(AY1093&gt;1,"Y",""),"")</f>
        <v>Y</v>
      </c>
      <c r="BF1094" s="12" t="str">
        <f>IF(AY1094&lt;1,IF(AY1093&lt;1,"Y",""),"")</f>
        <v/>
      </c>
      <c r="BG1094" s="2"/>
      <c r="BH1094" s="2"/>
      <c r="BI1094" s="2"/>
      <c r="BJ1094" s="2"/>
      <c r="BK1094" s="2"/>
      <c r="BL1094" s="2"/>
      <c r="BM1094" s="4" t="str">
        <f>IF(BR1094=BR1095,IF(BR1094&gt;BR1093,BR1094&amp;"_O",""),BR1094&amp;"_C")</f>
        <v/>
      </c>
      <c r="BN1094" s="7" t="str">
        <f>IF(RIGHT(BM1094,1)="C",BP1094/INDEX($BP$5:$BP$2729,MATCH(BR1094&amp;"_O",$BM$5:$BM$2729,0),1),"")</f>
        <v/>
      </c>
      <c r="BO1094" s="38">
        <v>33592</v>
      </c>
      <c r="BP1094" s="3">
        <v>535.76</v>
      </c>
      <c r="BQ1094" s="7">
        <f>BP1094/BP1093</f>
        <v>0.99049731928267704</v>
      </c>
      <c r="BR1094" s="4">
        <f>YEAR(BO1094)</f>
        <v>1991</v>
      </c>
      <c r="BS1094" s="2" t="s">
        <v>7</v>
      </c>
      <c r="BT1094" s="12" t="str">
        <f>INDEX($CD$5:$CD$10,MATCH(BS1094,$CC$5:$CC$10,0),1)</f>
        <v>Y</v>
      </c>
      <c r="BU1094" s="12" t="str">
        <f>IF(AND(BT1094="Y",BQ1094&gt;1),"Y","")</f>
        <v/>
      </c>
      <c r="BV1094" s="12" t="str">
        <f>IF(AND(BT1094="Y",BQ1094&lt;1),"Y","")</f>
        <v>Y</v>
      </c>
      <c r="BW1094" s="12" t="str">
        <f>IF(BQ1094&gt;1,IF(BQ1093&gt;1,"Y",""),"")</f>
        <v/>
      </c>
      <c r="BX1094" s="12" t="str">
        <f>IF(BQ1094&lt;1,IF(BQ1093&lt;1,"Y",""),"")</f>
        <v/>
      </c>
      <c r="BY1094" s="2"/>
      <c r="BZ1094" s="2"/>
      <c r="CA1094" s="2"/>
    </row>
    <row r="1095" spans="2:79">
      <c r="B1095" s="4" t="str">
        <f>IF(G1095=G1096,IF(G1095&gt;G1094,G1095&amp;"_O",""),G1095&amp;"_C")</f>
        <v/>
      </c>
      <c r="C1095" s="14">
        <f ca="1">RANDBETWEEN(0,1000)/1000</f>
        <v>0.97099999999999997</v>
      </c>
      <c r="D1095" s="16">
        <f>D1094+1</f>
        <v>1091</v>
      </c>
      <c r="E1095" s="10">
        <f>ROUNDDOWN(D1095/52,0)+1</f>
        <v>21</v>
      </c>
      <c r="F1095" s="15">
        <f>F1094+7</f>
        <v>52257</v>
      </c>
      <c r="G1095" s="4">
        <f>YEAR(F1095)</f>
        <v>2043</v>
      </c>
      <c r="H1095" s="33">
        <v>0.41299999999999998</v>
      </c>
      <c r="I1095" s="33">
        <v>0.54700000000000004</v>
      </c>
      <c r="J1095" s="33">
        <v>0.55700000000000005</v>
      </c>
      <c r="K1095" s="16" t="str">
        <f>IF(M1094&gt;1,"Up","Down")</f>
        <v>Up</v>
      </c>
      <c r="L1095" s="16" t="str">
        <f>IF(K1095="Up",IF(H1095&lt;$BJ$7,"Up","Down"),IF(H1095&lt;$BK$7,"Down","Up"))</f>
        <v>Up</v>
      </c>
      <c r="M1095" s="17">
        <f>IF(L1095="Up",INDEX($AK$5:$AK$1005,MATCH(I1095,$AI$5:$AI$1005,0),1),INDEX($AL$5:$AL$1005,MATCH(J1095,$AI$5:$AI$1005,0),1))</f>
        <v>1.0135146038342302</v>
      </c>
      <c r="N1095" s="16" t="str">
        <f>IF(P1094&gt;1,"Up","Down")</f>
        <v>Up</v>
      </c>
      <c r="O1095" s="16" t="str">
        <f>IF(N1095="Up",IF(H1095&lt;$BJ$12,"Up","Down"),IF(H1095&lt;$BK$12,"Down","Up"))</f>
        <v>Up</v>
      </c>
      <c r="P1095" s="17">
        <f>IF(O1095="Up",INDEX($AP$5:$AP$1005,MATCH(I1095,$AI$5:$AI$1005,0),1),INDEX($AQ$5:$AQ$1005,MATCH(J1095,$AI$5:$AI$1005,0),1))</f>
        <v>1.0189644085791953</v>
      </c>
      <c r="Q1095" s="19">
        <f>T1094</f>
        <v>47894.159823134643</v>
      </c>
      <c r="R1095" s="19">
        <f>INDEX(model!$S$5:$S$35,MATCH(G1095,model!$Q$5:$Q$35,0),1)*model!$O$5</f>
        <v>0</v>
      </c>
      <c r="S1095" s="19">
        <f>IF(RIGHT(B1095,1)="C",T1094*INDEX(model!$T$5:$T$35,MATCH(G1095,model!$Q$5:$Q$35,0),1),0)</f>
        <v>0</v>
      </c>
      <c r="T1095" s="19">
        <f>(Q1095+R1095-S1095)*M1095</f>
        <v>48541.430419117612</v>
      </c>
      <c r="U1095" s="19">
        <f>X1094</f>
        <v>121486.72955491043</v>
      </c>
      <c r="V1095" s="19">
        <f>INDEX(model!$S$5:$S$35,MATCH(G1095,model!$Q$5:$Q$35,0),1)*model!$O$6</f>
        <v>0</v>
      </c>
      <c r="W1095" s="19">
        <f>IF(RIGHT(B1095,1)="C",X1094*INDEX(model!$T$5:$T$35,MATCH(G1095,model!$Q$5:$Q$35,0),1),0)</f>
        <v>0</v>
      </c>
      <c r="X1095" s="19">
        <f>(U1095+V1095-W1095)*P1095</f>
        <v>123790.65353113996</v>
      </c>
      <c r="Z1095" s="36" t="str">
        <f>K1095&amp;L1095</f>
        <v>UpUp</v>
      </c>
      <c r="AA1095" s="36" t="str">
        <f>N1095&amp;O1095</f>
        <v>UpUp</v>
      </c>
      <c r="AU1095" s="4" t="str">
        <f>IF(AZ1095=AZ1096,IF(AZ1095&gt;AZ1094,AZ1095&amp;"_O",""),AZ1095&amp;"_C")</f>
        <v/>
      </c>
      <c r="AV1095" s="7" t="str">
        <f>IF(RIGHT(AU1095,1)="C",AX1095/INDEX($AX$5:$AX$2729,MATCH(AZ1095&amp;"_O",$AU$5:$AU$2729,0),1),"")</f>
        <v/>
      </c>
      <c r="AW1095" s="38">
        <v>33200</v>
      </c>
      <c r="AX1095" s="37">
        <v>315.10000000000002</v>
      </c>
      <c r="AY1095" s="7">
        <f>AX1095/AX1094</f>
        <v>0.9936301715438951</v>
      </c>
      <c r="AZ1095" s="4">
        <f>YEAR(AW1095)</f>
        <v>1990</v>
      </c>
      <c r="BA1095" s="2" t="s">
        <v>7</v>
      </c>
      <c r="BB1095" s="12" t="str">
        <f>INDEX($CD$5:$CD$10,MATCH(BA1095,$CC$5:$CC$10,0),1)</f>
        <v>Y</v>
      </c>
      <c r="BC1095" s="12" t="str">
        <f>IF(AND(BB1095="Y",AY1095&gt;1),"Y","")</f>
        <v/>
      </c>
      <c r="BD1095" s="12" t="str">
        <f>IF(AND(BB1095="Y",AY1095&lt;1),"Y","")</f>
        <v>Y</v>
      </c>
      <c r="BE1095" s="12" t="str">
        <f>IF(AY1095&gt;1,IF(AY1094&gt;1,"Y",""),"")</f>
        <v/>
      </c>
      <c r="BF1095" s="12" t="str">
        <f>IF(AY1095&lt;1,IF(AY1094&lt;1,"Y",""),"")</f>
        <v/>
      </c>
      <c r="BG1095" s="2"/>
      <c r="BH1095" s="2"/>
      <c r="BI1095" s="2"/>
      <c r="BJ1095" s="2"/>
      <c r="BK1095" s="2"/>
      <c r="BL1095" s="2"/>
      <c r="BM1095" s="4" t="str">
        <f>IF(BR1095=BR1096,IF(BR1095&gt;BR1094,BR1095&amp;"_O",""),BR1095&amp;"_C")</f>
        <v>1991_C</v>
      </c>
      <c r="BN1095" s="7">
        <f>IF(RIGHT(BM1095,1)="C",BP1095/INDEX($BP$5:$BP$2729,MATCH(BR1095&amp;"_O",$BM$5:$BM$2729,0),1),"")</f>
        <v>1.5406045751633988</v>
      </c>
      <c r="BO1095" s="38">
        <v>33599</v>
      </c>
      <c r="BP1095" s="3">
        <v>565.71</v>
      </c>
      <c r="BQ1095" s="7">
        <f>BP1095/BP1094</f>
        <v>1.0559018963715097</v>
      </c>
      <c r="BR1095" s="4">
        <f>YEAR(BO1095)</f>
        <v>1991</v>
      </c>
      <c r="BS1095" s="2" t="s">
        <v>7</v>
      </c>
      <c r="BT1095" s="12" t="str">
        <f>INDEX($CD$5:$CD$10,MATCH(BS1095,$CC$5:$CC$10,0),1)</f>
        <v>Y</v>
      </c>
      <c r="BU1095" s="12" t="str">
        <f>IF(AND(BT1095="Y",BQ1095&gt;1),"Y","")</f>
        <v>Y</v>
      </c>
      <c r="BV1095" s="12" t="str">
        <f>IF(AND(BT1095="Y",BQ1095&lt;1),"Y","")</f>
        <v/>
      </c>
      <c r="BW1095" s="12" t="str">
        <f>IF(BQ1095&gt;1,IF(BQ1094&gt;1,"Y",""),"")</f>
        <v/>
      </c>
      <c r="BX1095" s="12" t="str">
        <f>IF(BQ1095&lt;1,IF(BQ1094&lt;1,"Y",""),"")</f>
        <v/>
      </c>
      <c r="BY1095" s="2"/>
      <c r="BZ1095" s="2"/>
      <c r="CA1095" s="2"/>
    </row>
    <row r="1096" spans="2:79">
      <c r="B1096" s="4" t="str">
        <f>IF(G1096=G1097,IF(G1096&gt;G1095,G1096&amp;"_O",""),G1096&amp;"_C")</f>
        <v/>
      </c>
      <c r="C1096" s="14">
        <f ca="1">RANDBETWEEN(0,1000)/1000</f>
        <v>0.59099999999999997</v>
      </c>
      <c r="D1096" s="16">
        <f>D1095+1</f>
        <v>1092</v>
      </c>
      <c r="E1096" s="10">
        <f>ROUNDDOWN(D1096/52,0)+1</f>
        <v>22</v>
      </c>
      <c r="F1096" s="15">
        <f>F1095+7</f>
        <v>52264</v>
      </c>
      <c r="G1096" s="4">
        <f>YEAR(F1096)</f>
        <v>2043</v>
      </c>
      <c r="H1096" s="33">
        <v>0.80800000000000005</v>
      </c>
      <c r="I1096" s="33">
        <v>5.1999999999999998E-2</v>
      </c>
      <c r="J1096" s="33">
        <v>0.59199999999999997</v>
      </c>
      <c r="K1096" s="16" t="str">
        <f>IF(M1095&gt;1,"Up","Down")</f>
        <v>Up</v>
      </c>
      <c r="L1096" s="16" t="str">
        <f>IF(K1096="Up",IF(H1096&lt;$BJ$7,"Up","Down"),IF(H1096&lt;$BK$7,"Down","Up"))</f>
        <v>Down</v>
      </c>
      <c r="M1096" s="17">
        <f>IF(L1096="Up",INDEX($AK$5:$AK$1005,MATCH(I1096,$AI$5:$AI$1005,0),1),INDEX($AL$5:$AL$1005,MATCH(J1096,$AI$5:$AI$1005,0),1))</f>
        <v>0.99024746835233035</v>
      </c>
      <c r="N1096" s="16" t="str">
        <f>IF(P1095&gt;1,"Up","Down")</f>
        <v>Up</v>
      </c>
      <c r="O1096" s="16" t="str">
        <f>IF(N1096="Up",IF(H1096&lt;$BJ$12,"Up","Down"),IF(H1096&lt;$BK$12,"Down","Up"))</f>
        <v>Down</v>
      </c>
      <c r="P1096" s="17">
        <f>IF(O1096="Up",INDEX($AP$5:$AP$1005,MATCH(I1096,$AI$5:$AI$1005,0),1),INDEX($AQ$5:$AQ$1005,MATCH(J1096,$AI$5:$AI$1005,0),1))</f>
        <v>0.98894103190224891</v>
      </c>
      <c r="Q1096" s="19">
        <f>T1095</f>
        <v>48541.430419117612</v>
      </c>
      <c r="R1096" s="19">
        <f>INDEX(model!$S$5:$S$35,MATCH(G1096,model!$Q$5:$Q$35,0),1)*model!$O$5</f>
        <v>0</v>
      </c>
      <c r="S1096" s="19">
        <f>IF(RIGHT(B1096,1)="C",T1095*INDEX(model!$T$5:$T$35,MATCH(G1096,model!$Q$5:$Q$35,0),1),0)</f>
        <v>0</v>
      </c>
      <c r="T1096" s="19">
        <f>(Q1096+R1096-S1096)*M1096</f>
        <v>48068.028582732011</v>
      </c>
      <c r="U1096" s="19">
        <f>X1095</f>
        <v>123790.65353113996</v>
      </c>
      <c r="V1096" s="19">
        <f>INDEX(model!$S$5:$S$35,MATCH(G1096,model!$Q$5:$Q$35,0),1)*model!$O$6</f>
        <v>0</v>
      </c>
      <c r="W1096" s="19">
        <f>IF(RIGHT(B1096,1)="C",X1095*INDEX(model!$T$5:$T$35,MATCH(G1096,model!$Q$5:$Q$35,0),1),0)</f>
        <v>0</v>
      </c>
      <c r="X1096" s="19">
        <f>(U1096+V1096-W1096)*P1096</f>
        <v>122421.65664293933</v>
      </c>
      <c r="Z1096" s="36" t="str">
        <f>K1096&amp;L1096</f>
        <v>UpDown</v>
      </c>
      <c r="AA1096" s="36" t="str">
        <f>N1096&amp;O1096</f>
        <v>UpDown</v>
      </c>
      <c r="AU1096" s="4" t="str">
        <f>IF(AZ1096=AZ1097,IF(AZ1096&gt;AZ1095,AZ1096&amp;"_O",""),AZ1096&amp;"_C")</f>
        <v/>
      </c>
      <c r="AV1096" s="7" t="str">
        <f>IF(RIGHT(AU1096,1)="C",AX1096/INDEX($AX$5:$AX$2729,MATCH(AZ1096&amp;"_O",$AU$5:$AU$2729,0),1),"")</f>
        <v/>
      </c>
      <c r="AW1096" s="38">
        <v>33207</v>
      </c>
      <c r="AX1096" s="37">
        <v>322.22000000000003</v>
      </c>
      <c r="AY1096" s="7">
        <f>AX1096/AX1095</f>
        <v>1.0225960012694384</v>
      </c>
      <c r="AZ1096" s="4">
        <f>YEAR(AW1096)</f>
        <v>1990</v>
      </c>
      <c r="BA1096" s="2" t="s">
        <v>7</v>
      </c>
      <c r="BB1096" s="12" t="str">
        <f>INDEX($CD$5:$CD$10,MATCH(BA1096,$CC$5:$CC$10,0),1)</f>
        <v>Y</v>
      </c>
      <c r="BC1096" s="12" t="str">
        <f>IF(AND(BB1096="Y",AY1096&gt;1),"Y","")</f>
        <v>Y</v>
      </c>
      <c r="BD1096" s="12" t="str">
        <f>IF(AND(BB1096="Y",AY1096&lt;1),"Y","")</f>
        <v/>
      </c>
      <c r="BE1096" s="12" t="str">
        <f>IF(AY1096&gt;1,IF(AY1095&gt;1,"Y",""),"")</f>
        <v/>
      </c>
      <c r="BF1096" s="12" t="str">
        <f>IF(AY1096&lt;1,IF(AY1095&lt;1,"Y",""),"")</f>
        <v/>
      </c>
      <c r="BG1096" s="2"/>
      <c r="BH1096" s="2"/>
      <c r="BI1096" s="2"/>
      <c r="BJ1096" s="2"/>
      <c r="BK1096" s="2"/>
      <c r="BL1096" s="2"/>
      <c r="BM1096" s="4" t="str">
        <f>IF(BR1096=BR1097,IF(BR1096&gt;BR1095,BR1096&amp;"_O",""),BR1096&amp;"_C")</f>
        <v>1992_O</v>
      </c>
      <c r="BN1096" s="7" t="str">
        <f>IF(RIGHT(BM1096,1)="C",BP1096/INDEX($BP$5:$BP$2729,MATCH(BR1096&amp;"_O",$BM$5:$BM$2729,0),1),"")</f>
        <v/>
      </c>
      <c r="BO1096" s="38">
        <v>33606</v>
      </c>
      <c r="BP1096" s="3">
        <v>592.65</v>
      </c>
      <c r="BQ1096" s="7">
        <f>BP1096/BP1095</f>
        <v>1.0476215728907037</v>
      </c>
      <c r="BR1096" s="4">
        <f>YEAR(BO1096)</f>
        <v>1992</v>
      </c>
      <c r="BS1096" s="2" t="s">
        <v>7</v>
      </c>
      <c r="BT1096" s="12" t="str">
        <f>INDEX($CD$5:$CD$10,MATCH(BS1096,$CC$5:$CC$10,0),1)</f>
        <v>Y</v>
      </c>
      <c r="BU1096" s="12" t="str">
        <f>IF(AND(BT1096="Y",BQ1096&gt;1),"Y","")</f>
        <v>Y</v>
      </c>
      <c r="BV1096" s="12" t="str">
        <f>IF(AND(BT1096="Y",BQ1096&lt;1),"Y","")</f>
        <v/>
      </c>
      <c r="BW1096" s="12" t="str">
        <f>IF(BQ1096&gt;1,IF(BQ1095&gt;1,"Y",""),"")</f>
        <v>Y</v>
      </c>
      <c r="BX1096" s="12" t="str">
        <f>IF(BQ1096&lt;1,IF(BQ1095&lt;1,"Y",""),"")</f>
        <v/>
      </c>
      <c r="BY1096" s="2"/>
      <c r="BZ1096" s="2"/>
      <c r="CA1096" s="2"/>
    </row>
    <row r="1097" spans="2:79">
      <c r="B1097" s="4" t="str">
        <f>IF(G1097=G1098,IF(G1097&gt;G1096,G1097&amp;"_O",""),G1097&amp;"_C")</f>
        <v/>
      </c>
      <c r="C1097" s="14">
        <f ca="1">RANDBETWEEN(0,1000)/1000</f>
        <v>2.7E-2</v>
      </c>
      <c r="D1097" s="16">
        <f>D1096+1</f>
        <v>1093</v>
      </c>
      <c r="E1097" s="10">
        <f>ROUNDDOWN(D1097/52,0)+1</f>
        <v>22</v>
      </c>
      <c r="F1097" s="15">
        <f>F1096+7</f>
        <v>52271</v>
      </c>
      <c r="G1097" s="4">
        <f>YEAR(F1097)</f>
        <v>2043</v>
      </c>
      <c r="H1097" s="33">
        <v>0.88400000000000001</v>
      </c>
      <c r="I1097" s="33">
        <v>0.23899999999999999</v>
      </c>
      <c r="J1097" s="33">
        <v>0.14199999999999999</v>
      </c>
      <c r="K1097" s="16" t="str">
        <f>IF(M1096&gt;1,"Up","Down")</f>
        <v>Down</v>
      </c>
      <c r="L1097" s="16" t="str">
        <f>IF(K1097="Up",IF(H1097&lt;$BJ$7,"Up","Down"),IF(H1097&lt;$BK$7,"Down","Up"))</f>
        <v>Up</v>
      </c>
      <c r="M1097" s="17">
        <f>IF(L1097="Up",INDEX($AK$5:$AK$1005,MATCH(I1097,$AI$5:$AI$1005,0),1),INDEX($AL$5:$AL$1005,MATCH(J1097,$AI$5:$AI$1005,0),1))</f>
        <v>1.0060051422332792</v>
      </c>
      <c r="N1097" s="16" t="str">
        <f>IF(P1096&gt;1,"Up","Down")</f>
        <v>Down</v>
      </c>
      <c r="O1097" s="16" t="str">
        <f>IF(N1097="Up",IF(H1097&lt;$BJ$12,"Up","Down"),IF(H1097&lt;$BK$12,"Down","Up"))</f>
        <v>Up</v>
      </c>
      <c r="P1097" s="17">
        <f>IF(O1097="Up",INDEX($AP$5:$AP$1005,MATCH(I1097,$AI$5:$AI$1005,0),1),INDEX($AQ$5:$AQ$1005,MATCH(J1097,$AI$5:$AI$1005,0),1))</f>
        <v>1.0078996570364744</v>
      </c>
      <c r="Q1097" s="19">
        <f>T1096</f>
        <v>48068.028582732011</v>
      </c>
      <c r="R1097" s="19">
        <f>INDEX(model!$S$5:$S$35,MATCH(G1097,model!$Q$5:$Q$35,0),1)*model!$O$5</f>
        <v>0</v>
      </c>
      <c r="S1097" s="19">
        <f>IF(RIGHT(B1097,1)="C",T1096*INDEX(model!$T$5:$T$35,MATCH(G1097,model!$Q$5:$Q$35,0),1),0)</f>
        <v>0</v>
      </c>
      <c r="T1097" s="19">
        <f>(Q1097+R1097-S1097)*M1097</f>
        <v>48356.683931244646</v>
      </c>
      <c r="U1097" s="19">
        <f>X1096</f>
        <v>122421.65664293933</v>
      </c>
      <c r="V1097" s="19">
        <f>INDEX(model!$S$5:$S$35,MATCH(G1097,model!$Q$5:$Q$35,0),1)*model!$O$6</f>
        <v>0</v>
      </c>
      <c r="W1097" s="19">
        <f>IF(RIGHT(B1097,1)="C",X1096*INDEX(model!$T$5:$T$35,MATCH(G1097,model!$Q$5:$Q$35,0),1),0)</f>
        <v>0</v>
      </c>
      <c r="X1097" s="19">
        <f>(U1097+V1097-W1097)*P1097</f>
        <v>123388.74574425558</v>
      </c>
      <c r="Z1097" s="36" t="str">
        <f>K1097&amp;L1097</f>
        <v>DownUp</v>
      </c>
      <c r="AA1097" s="36" t="str">
        <f>N1097&amp;O1097</f>
        <v>DownUp</v>
      </c>
      <c r="AU1097" s="4" t="str">
        <f>IF(AZ1097=AZ1098,IF(AZ1097&gt;AZ1096,AZ1097&amp;"_O",""),AZ1097&amp;"_C")</f>
        <v/>
      </c>
      <c r="AV1097" s="7" t="str">
        <f>IF(RIGHT(AU1097,1)="C",AX1097/INDEX($AX$5:$AX$2729,MATCH(AZ1097&amp;"_O",$AU$5:$AU$2729,0),1),"")</f>
        <v/>
      </c>
      <c r="AW1097" s="38">
        <v>33214</v>
      </c>
      <c r="AX1097" s="37">
        <v>327.75</v>
      </c>
      <c r="AY1097" s="7">
        <f>AX1097/AX1096</f>
        <v>1.0171621873254297</v>
      </c>
      <c r="AZ1097" s="4">
        <f>YEAR(AW1097)</f>
        <v>1990</v>
      </c>
      <c r="BA1097" s="2" t="s">
        <v>7</v>
      </c>
      <c r="BB1097" s="12" t="str">
        <f>INDEX($CD$5:$CD$10,MATCH(BA1097,$CC$5:$CC$10,0),1)</f>
        <v>Y</v>
      </c>
      <c r="BC1097" s="12" t="str">
        <f>IF(AND(BB1097="Y",AY1097&gt;1),"Y","")</f>
        <v>Y</v>
      </c>
      <c r="BD1097" s="12" t="str">
        <f>IF(AND(BB1097="Y",AY1097&lt;1),"Y","")</f>
        <v/>
      </c>
      <c r="BE1097" s="12" t="str">
        <f>IF(AY1097&gt;1,IF(AY1096&gt;1,"Y",""),"")</f>
        <v>Y</v>
      </c>
      <c r="BF1097" s="12" t="str">
        <f>IF(AY1097&lt;1,IF(AY1096&lt;1,"Y",""),"")</f>
        <v/>
      </c>
      <c r="BG1097" s="2"/>
      <c r="BH1097" s="2"/>
      <c r="BI1097" s="2"/>
      <c r="BJ1097" s="2"/>
      <c r="BK1097" s="2"/>
      <c r="BL1097" s="2"/>
      <c r="BM1097" s="4" t="str">
        <f>IF(BR1097=BR1098,IF(BR1097&gt;BR1096,BR1097&amp;"_O",""),BR1097&amp;"_C")</f>
        <v/>
      </c>
      <c r="BN1097" s="7" t="str">
        <f>IF(RIGHT(BM1097,1)="C",BP1097/INDEX($BP$5:$BP$2729,MATCH(BR1097&amp;"_O",$BM$5:$BM$2729,0),1),"")</f>
        <v/>
      </c>
      <c r="BO1097" s="38">
        <v>33613</v>
      </c>
      <c r="BP1097" s="3">
        <v>615.70000000000005</v>
      </c>
      <c r="BQ1097" s="7">
        <f>BP1097/BP1096</f>
        <v>1.0388931072302372</v>
      </c>
      <c r="BR1097" s="4">
        <f>YEAR(BO1097)</f>
        <v>1992</v>
      </c>
      <c r="BS1097" s="2" t="s">
        <v>7</v>
      </c>
      <c r="BT1097" s="12" t="str">
        <f>INDEX($CD$5:$CD$10,MATCH(BS1097,$CC$5:$CC$10,0),1)</f>
        <v>Y</v>
      </c>
      <c r="BU1097" s="12" t="str">
        <f>IF(AND(BT1097="Y",BQ1097&gt;1),"Y","")</f>
        <v>Y</v>
      </c>
      <c r="BV1097" s="12" t="str">
        <f>IF(AND(BT1097="Y",BQ1097&lt;1),"Y","")</f>
        <v/>
      </c>
      <c r="BW1097" s="12" t="str">
        <f>IF(BQ1097&gt;1,IF(BQ1096&gt;1,"Y",""),"")</f>
        <v>Y</v>
      </c>
      <c r="BX1097" s="12" t="str">
        <f>IF(BQ1097&lt;1,IF(BQ1096&lt;1,"Y",""),"")</f>
        <v/>
      </c>
      <c r="BY1097" s="2"/>
      <c r="BZ1097" s="2"/>
      <c r="CA1097" s="2"/>
    </row>
    <row r="1098" spans="2:79">
      <c r="B1098" s="4" t="str">
        <f>IF(G1098=G1099,IF(G1098&gt;G1097,G1098&amp;"_O",""),G1098&amp;"_C")</f>
        <v/>
      </c>
      <c r="C1098" s="14">
        <f ca="1">RANDBETWEEN(0,1000)/1000</f>
        <v>0.88300000000000001</v>
      </c>
      <c r="D1098" s="16">
        <f>D1097+1</f>
        <v>1094</v>
      </c>
      <c r="E1098" s="10">
        <f>ROUNDDOWN(D1098/52,0)+1</f>
        <v>22</v>
      </c>
      <c r="F1098" s="15">
        <f>F1097+7</f>
        <v>52278</v>
      </c>
      <c r="G1098" s="4">
        <f>YEAR(F1098)</f>
        <v>2043</v>
      </c>
      <c r="H1098" s="33">
        <v>0.34799999999999998</v>
      </c>
      <c r="I1098" s="33">
        <v>0.47399999999999998</v>
      </c>
      <c r="J1098" s="33">
        <v>0.31</v>
      </c>
      <c r="K1098" s="16" t="str">
        <f>IF(M1097&gt;1,"Up","Down")</f>
        <v>Up</v>
      </c>
      <c r="L1098" s="16" t="str">
        <f>IF(K1098="Up",IF(H1098&lt;$BJ$7,"Up","Down"),IF(H1098&lt;$BK$7,"Down","Up"))</f>
        <v>Up</v>
      </c>
      <c r="M1098" s="17">
        <f>IF(L1098="Up",INDEX($AK$5:$AK$1005,MATCH(I1098,$AI$5:$AI$1005,0),1),INDEX($AL$5:$AL$1005,MATCH(J1098,$AI$5:$AI$1005,0),1))</f>
        <v>1.0116675795400065</v>
      </c>
      <c r="N1098" s="16" t="str">
        <f>IF(P1097&gt;1,"Up","Down")</f>
        <v>Up</v>
      </c>
      <c r="O1098" s="16" t="str">
        <f>IF(N1098="Up",IF(H1098&lt;$BJ$12,"Up","Down"),IF(H1098&lt;$BK$12,"Down","Up"))</f>
        <v>Up</v>
      </c>
      <c r="P1098" s="17">
        <f>IF(O1098="Up",INDEX($AP$5:$AP$1005,MATCH(I1098,$AI$5:$AI$1005,0),1),INDEX($AQ$5:$AQ$1005,MATCH(J1098,$AI$5:$AI$1005,0),1))</f>
        <v>1.0162271252490915</v>
      </c>
      <c r="Q1098" s="19">
        <f>T1097</f>
        <v>48356.683931244646</v>
      </c>
      <c r="R1098" s="19">
        <f>INDEX(model!$S$5:$S$35,MATCH(G1098,model!$Q$5:$Q$35,0),1)*model!$O$5</f>
        <v>0</v>
      </c>
      <c r="S1098" s="19">
        <f>IF(RIGHT(B1098,1)="C",T1097*INDEX(model!$T$5:$T$35,MATCH(G1098,model!$Q$5:$Q$35,0),1),0)</f>
        <v>0</v>
      </c>
      <c r="T1098" s="19">
        <f>(Q1098+R1098-S1098)*M1098</f>
        <v>48920.889387303396</v>
      </c>
      <c r="U1098" s="19">
        <f>X1097</f>
        <v>123388.74574425558</v>
      </c>
      <c r="V1098" s="19">
        <f>INDEX(model!$S$5:$S$35,MATCH(G1098,model!$Q$5:$Q$35,0),1)*model!$O$6</f>
        <v>0</v>
      </c>
      <c r="W1098" s="19">
        <f>IF(RIGHT(B1098,1)="C",X1097*INDEX(model!$T$5:$T$35,MATCH(G1098,model!$Q$5:$Q$35,0),1),0)</f>
        <v>0</v>
      </c>
      <c r="X1098" s="19">
        <f>(U1098+V1098-W1098)*P1098</f>
        <v>125390.99037577592</v>
      </c>
      <c r="Z1098" s="36" t="str">
        <f>K1098&amp;L1098</f>
        <v>UpUp</v>
      </c>
      <c r="AA1098" s="36" t="str">
        <f>N1098&amp;O1098</f>
        <v>UpUp</v>
      </c>
      <c r="AU1098" s="4" t="str">
        <f>IF(AZ1098=AZ1099,IF(AZ1098&gt;AZ1097,AZ1098&amp;"_O",""),AZ1098&amp;"_C")</f>
        <v/>
      </c>
      <c r="AV1098" s="7" t="str">
        <f>IF(RIGHT(AU1098,1)="C",AX1098/INDEX($AX$5:$AX$2729,MATCH(AZ1098&amp;"_O",$AU$5:$AU$2729,0),1),"")</f>
        <v/>
      </c>
      <c r="AW1098" s="38">
        <v>33221</v>
      </c>
      <c r="AX1098" s="37">
        <v>326.82</v>
      </c>
      <c r="AY1098" s="7">
        <f>AX1098/AX1097</f>
        <v>0.99716247139588099</v>
      </c>
      <c r="AZ1098" s="4">
        <f>YEAR(AW1098)</f>
        <v>1990</v>
      </c>
      <c r="BA1098" s="2" t="s">
        <v>7</v>
      </c>
      <c r="BB1098" s="12" t="str">
        <f>INDEX($CD$5:$CD$10,MATCH(BA1098,$CC$5:$CC$10,0),1)</f>
        <v>Y</v>
      </c>
      <c r="BC1098" s="12" t="str">
        <f>IF(AND(BB1098="Y",AY1098&gt;1),"Y","")</f>
        <v/>
      </c>
      <c r="BD1098" s="12" t="str">
        <f>IF(AND(BB1098="Y",AY1098&lt;1),"Y","")</f>
        <v>Y</v>
      </c>
      <c r="BE1098" s="12" t="str">
        <f>IF(AY1098&gt;1,IF(AY1097&gt;1,"Y",""),"")</f>
        <v/>
      </c>
      <c r="BF1098" s="12" t="str">
        <f>IF(AY1098&lt;1,IF(AY1097&lt;1,"Y",""),"")</f>
        <v/>
      </c>
      <c r="BG1098" s="2"/>
      <c r="BH1098" s="2"/>
      <c r="BI1098" s="2"/>
      <c r="BJ1098" s="2"/>
      <c r="BK1098" s="2"/>
      <c r="BL1098" s="2"/>
      <c r="BM1098" s="4" t="str">
        <f>IF(BR1098=BR1099,IF(BR1098&gt;BR1097,BR1098&amp;"_O",""),BR1098&amp;"_C")</f>
        <v/>
      </c>
      <c r="BN1098" s="7" t="str">
        <f>IF(RIGHT(BM1098,1)="C",BP1098/INDEX($BP$5:$BP$2729,MATCH(BR1098&amp;"_O",$BM$5:$BM$2729,0),1),"")</f>
        <v/>
      </c>
      <c r="BO1098" s="38">
        <v>33620</v>
      </c>
      <c r="BP1098" s="3">
        <v>626.85</v>
      </c>
      <c r="BQ1098" s="7">
        <f>BP1098/BP1097</f>
        <v>1.0181094688971901</v>
      </c>
      <c r="BR1098" s="4">
        <f>YEAR(BO1098)</f>
        <v>1992</v>
      </c>
      <c r="BS1098" s="2" t="s">
        <v>7</v>
      </c>
      <c r="BT1098" s="12" t="str">
        <f>INDEX($CD$5:$CD$10,MATCH(BS1098,$CC$5:$CC$10,0),1)</f>
        <v>Y</v>
      </c>
      <c r="BU1098" s="12" t="str">
        <f>IF(AND(BT1098="Y",BQ1098&gt;1),"Y","")</f>
        <v>Y</v>
      </c>
      <c r="BV1098" s="12" t="str">
        <f>IF(AND(BT1098="Y",BQ1098&lt;1),"Y","")</f>
        <v/>
      </c>
      <c r="BW1098" s="12" t="str">
        <f>IF(BQ1098&gt;1,IF(BQ1097&gt;1,"Y",""),"")</f>
        <v>Y</v>
      </c>
      <c r="BX1098" s="12" t="str">
        <f>IF(BQ1098&lt;1,IF(BQ1097&lt;1,"Y",""),"")</f>
        <v/>
      </c>
      <c r="BY1098" s="2"/>
      <c r="BZ1098" s="2"/>
      <c r="CA1098" s="2"/>
    </row>
    <row r="1099" spans="2:79">
      <c r="B1099" s="4" t="str">
        <f>IF(G1099=G1100,IF(G1099&gt;G1098,G1099&amp;"_O",""),G1099&amp;"_C")</f>
        <v/>
      </c>
      <c r="C1099" s="14">
        <f ca="1">RANDBETWEEN(0,1000)/1000</f>
        <v>0.10100000000000001</v>
      </c>
      <c r="D1099" s="16">
        <f>D1098+1</f>
        <v>1095</v>
      </c>
      <c r="E1099" s="10">
        <f>ROUNDDOWN(D1099/52,0)+1</f>
        <v>22</v>
      </c>
      <c r="F1099" s="15">
        <f>F1098+7</f>
        <v>52285</v>
      </c>
      <c r="G1099" s="4">
        <f>YEAR(F1099)</f>
        <v>2043</v>
      </c>
      <c r="H1099" s="33">
        <v>0.56999999999999995</v>
      </c>
      <c r="I1099" s="33">
        <v>0.89200000000000002</v>
      </c>
      <c r="J1099" s="33">
        <v>0.61599999999999999</v>
      </c>
      <c r="K1099" s="16" t="str">
        <f>IF(M1098&gt;1,"Up","Down")</f>
        <v>Up</v>
      </c>
      <c r="L1099" s="16" t="str">
        <f>IF(K1099="Up",IF(H1099&lt;$BJ$7,"Up","Down"),IF(H1099&lt;$BK$7,"Down","Up"))</f>
        <v>Down</v>
      </c>
      <c r="M1099" s="17">
        <f>IF(L1099="Up",INDEX($AK$5:$AK$1005,MATCH(I1099,$AI$5:$AI$1005,0),1),INDEX($AL$5:$AL$1005,MATCH(J1099,$AI$5:$AI$1005,0),1))</f>
        <v>0.99077712308537857</v>
      </c>
      <c r="N1099" s="16" t="str">
        <f>IF(P1098&gt;1,"Up","Down")</f>
        <v>Up</v>
      </c>
      <c r="O1099" s="16" t="str">
        <f>IF(N1099="Up",IF(H1099&lt;$BJ$12,"Up","Down"),IF(H1099&lt;$BK$12,"Down","Up"))</f>
        <v>Up</v>
      </c>
      <c r="P1099" s="17">
        <f>IF(O1099="Up",INDEX($AP$5:$AP$1005,MATCH(I1099,$AI$5:$AI$1005,0),1),INDEX($AQ$5:$AQ$1005,MATCH(J1099,$AI$5:$AI$1005,0),1))</f>
        <v>1.0423409874097733</v>
      </c>
      <c r="Q1099" s="19">
        <f>T1098</f>
        <v>48920.889387303396</v>
      </c>
      <c r="R1099" s="19">
        <f>INDEX(model!$S$5:$S$35,MATCH(G1099,model!$Q$5:$Q$35,0),1)*model!$O$5</f>
        <v>0</v>
      </c>
      <c r="S1099" s="19">
        <f>IF(RIGHT(B1099,1)="C",T1098*INDEX(model!$T$5:$T$35,MATCH(G1099,model!$Q$5:$Q$35,0),1),0)</f>
        <v>0</v>
      </c>
      <c r="T1099" s="19">
        <f>(Q1099+R1099-S1099)*M1099</f>
        <v>48469.69804593049</v>
      </c>
      <c r="U1099" s="19">
        <f>X1098</f>
        <v>125390.99037577592</v>
      </c>
      <c r="V1099" s="19">
        <f>INDEX(model!$S$5:$S$35,MATCH(G1099,model!$Q$5:$Q$35,0),1)*model!$O$6</f>
        <v>0</v>
      </c>
      <c r="W1099" s="19">
        <f>IF(RIGHT(B1099,1)="C",X1098*INDEX(model!$T$5:$T$35,MATCH(G1099,model!$Q$5:$Q$35,0),1),0)</f>
        <v>0</v>
      </c>
      <c r="X1099" s="19">
        <f>(U1099+V1099-W1099)*P1099</f>
        <v>130700.16872057565</v>
      </c>
      <c r="Z1099" s="36" t="str">
        <f>K1099&amp;L1099</f>
        <v>UpDown</v>
      </c>
      <c r="AA1099" s="36" t="str">
        <f>N1099&amp;O1099</f>
        <v>UpUp</v>
      </c>
      <c r="AU1099" s="4" t="str">
        <f>IF(AZ1099=AZ1100,IF(AZ1099&gt;AZ1098,AZ1099&amp;"_O",""),AZ1099&amp;"_C")</f>
        <v/>
      </c>
      <c r="AV1099" s="7" t="str">
        <f>IF(RIGHT(AU1099,1)="C",AX1099/INDEX($AX$5:$AX$2729,MATCH(AZ1099&amp;"_O",$AU$5:$AU$2729,0),1),"")</f>
        <v/>
      </c>
      <c r="AW1099" s="38">
        <v>33228</v>
      </c>
      <c r="AX1099" s="37">
        <v>331.75</v>
      </c>
      <c r="AY1099" s="7">
        <f>AX1099/AX1098</f>
        <v>1.0150847561348755</v>
      </c>
      <c r="AZ1099" s="4">
        <f>YEAR(AW1099)</f>
        <v>1990</v>
      </c>
      <c r="BA1099" s="2" t="s">
        <v>7</v>
      </c>
      <c r="BB1099" s="12" t="str">
        <f>INDEX($CD$5:$CD$10,MATCH(BA1099,$CC$5:$CC$10,0),1)</f>
        <v>Y</v>
      </c>
      <c r="BC1099" s="12" t="str">
        <f>IF(AND(BB1099="Y",AY1099&gt;1),"Y","")</f>
        <v>Y</v>
      </c>
      <c r="BD1099" s="12" t="str">
        <f>IF(AND(BB1099="Y",AY1099&lt;1),"Y","")</f>
        <v/>
      </c>
      <c r="BE1099" s="12" t="str">
        <f>IF(AY1099&gt;1,IF(AY1098&gt;1,"Y",""),"")</f>
        <v/>
      </c>
      <c r="BF1099" s="12" t="str">
        <f>IF(AY1099&lt;1,IF(AY1098&lt;1,"Y",""),"")</f>
        <v/>
      </c>
      <c r="BG1099" s="2"/>
      <c r="BH1099" s="2"/>
      <c r="BI1099" s="2"/>
      <c r="BJ1099" s="2"/>
      <c r="BK1099" s="2"/>
      <c r="BL1099" s="2"/>
      <c r="BM1099" s="4" t="str">
        <f>IF(BR1099=BR1100,IF(BR1099&gt;BR1098,BR1099&amp;"_O",""),BR1099&amp;"_C")</f>
        <v/>
      </c>
      <c r="BN1099" s="7" t="str">
        <f>IF(RIGHT(BM1099,1)="C",BP1099/INDEX($BP$5:$BP$2729,MATCH(BR1099&amp;"_O",$BM$5:$BM$2729,0),1),"")</f>
        <v/>
      </c>
      <c r="BO1099" s="38">
        <v>33627</v>
      </c>
      <c r="BP1099" s="3">
        <v>624.67999999999995</v>
      </c>
      <c r="BQ1099" s="7">
        <f>BP1099/BP1098</f>
        <v>0.99653824678950298</v>
      </c>
      <c r="BR1099" s="4">
        <f>YEAR(BO1099)</f>
        <v>1992</v>
      </c>
      <c r="BS1099" s="2" t="s">
        <v>7</v>
      </c>
      <c r="BT1099" s="12" t="str">
        <f>INDEX($CD$5:$CD$10,MATCH(BS1099,$CC$5:$CC$10,0),1)</f>
        <v>Y</v>
      </c>
      <c r="BU1099" s="12" t="str">
        <f>IF(AND(BT1099="Y",BQ1099&gt;1),"Y","")</f>
        <v/>
      </c>
      <c r="BV1099" s="12" t="str">
        <f>IF(AND(BT1099="Y",BQ1099&lt;1),"Y","")</f>
        <v>Y</v>
      </c>
      <c r="BW1099" s="12" t="str">
        <f>IF(BQ1099&gt;1,IF(BQ1098&gt;1,"Y",""),"")</f>
        <v/>
      </c>
      <c r="BX1099" s="12" t="str">
        <f>IF(BQ1099&lt;1,IF(BQ1098&lt;1,"Y",""),"")</f>
        <v/>
      </c>
      <c r="BY1099" s="2"/>
      <c r="BZ1099" s="2"/>
      <c r="CA1099" s="2"/>
    </row>
    <row r="1100" spans="2:79">
      <c r="B1100" s="4" t="str">
        <f>IF(G1100=G1101,IF(G1100&gt;G1099,G1100&amp;"_O",""),G1100&amp;"_C")</f>
        <v/>
      </c>
      <c r="C1100" s="14">
        <f ca="1">RANDBETWEEN(0,1000)/1000</f>
        <v>0.65700000000000003</v>
      </c>
      <c r="D1100" s="16">
        <f>D1099+1</f>
        <v>1096</v>
      </c>
      <c r="E1100" s="10">
        <f>ROUNDDOWN(D1100/52,0)+1</f>
        <v>22</v>
      </c>
      <c r="F1100" s="15">
        <f>F1099+7</f>
        <v>52292</v>
      </c>
      <c r="G1100" s="4">
        <f>YEAR(F1100)</f>
        <v>2043</v>
      </c>
      <c r="H1100" s="33">
        <v>0.183</v>
      </c>
      <c r="I1100" s="33">
        <v>0.126</v>
      </c>
      <c r="J1100" s="33">
        <v>0.874</v>
      </c>
      <c r="K1100" s="16" t="str">
        <f>IF(M1099&gt;1,"Up","Down")</f>
        <v>Down</v>
      </c>
      <c r="L1100" s="16" t="str">
        <f>IF(K1100="Up",IF(H1100&lt;$BJ$7,"Up","Down"),IF(H1100&lt;$BK$7,"Down","Up"))</f>
        <v>Down</v>
      </c>
      <c r="M1100" s="17">
        <f>IF(L1100="Up",INDEX($AK$5:$AK$1005,MATCH(I1100,$AI$5:$AI$1005,0),1),INDEX($AL$5:$AL$1005,MATCH(J1100,$AI$5:$AI$1005,0),1))</f>
        <v>0.99732784919519968</v>
      </c>
      <c r="N1100" s="16" t="str">
        <f>IF(P1099&gt;1,"Up","Down")</f>
        <v>Up</v>
      </c>
      <c r="O1100" s="16" t="str">
        <f>IF(N1100="Up",IF(H1100&lt;$BJ$12,"Up","Down"),IF(H1100&lt;$BK$12,"Down","Up"))</f>
        <v>Up</v>
      </c>
      <c r="P1100" s="17">
        <f>IF(O1100="Up",INDEX($AP$5:$AP$1005,MATCH(I1100,$AI$5:$AI$1005,0),1),INDEX($AQ$5:$AQ$1005,MATCH(J1100,$AI$5:$AI$1005,0),1))</f>
        <v>1.0041669626636416</v>
      </c>
      <c r="Q1100" s="19">
        <f>T1099</f>
        <v>48469.69804593049</v>
      </c>
      <c r="R1100" s="19">
        <f>INDEX(model!$S$5:$S$35,MATCH(G1100,model!$Q$5:$Q$35,0),1)*model!$O$5</f>
        <v>0</v>
      </c>
      <c r="S1100" s="19">
        <f>IF(RIGHT(B1100,1)="C",T1099*INDEX(model!$T$5:$T$35,MATCH(G1100,model!$Q$5:$Q$35,0),1),0)</f>
        <v>0</v>
      </c>
      <c r="T1100" s="19">
        <f>(Q1100+R1100-S1100)*M1100</f>
        <v>48340.179703288632</v>
      </c>
      <c r="U1100" s="19">
        <f>X1099</f>
        <v>130700.16872057565</v>
      </c>
      <c r="V1100" s="19">
        <f>INDEX(model!$S$5:$S$35,MATCH(G1100,model!$Q$5:$Q$35,0),1)*model!$O$6</f>
        <v>0</v>
      </c>
      <c r="W1100" s="19">
        <f>IF(RIGHT(B1100,1)="C",X1099*INDEX(model!$T$5:$T$35,MATCH(G1100,model!$Q$5:$Q$35,0),1),0)</f>
        <v>0</v>
      </c>
      <c r="X1100" s="19">
        <f>(U1100+V1100-W1100)*P1100</f>
        <v>131244.79144376595</v>
      </c>
      <c r="Z1100" s="36" t="str">
        <f>K1100&amp;L1100</f>
        <v>DownDown</v>
      </c>
      <c r="AA1100" s="36" t="str">
        <f>N1100&amp;O1100</f>
        <v>UpUp</v>
      </c>
      <c r="AU1100" s="4" t="str">
        <f>IF(AZ1100=AZ1101,IF(AZ1100&gt;AZ1099,AZ1100&amp;"_O",""),AZ1100&amp;"_C")</f>
        <v>1990_C</v>
      </c>
      <c r="AV1100" s="7">
        <f>IF(RIGHT(AU1100,1)="C",AX1100/INDEX($AX$5:$AX$2729,MATCH(AZ1100&amp;"_O",$AU$5:$AU$2729,0),1),"")</f>
        <v>0.93333333333333346</v>
      </c>
      <c r="AW1100" s="38">
        <v>33235</v>
      </c>
      <c r="AX1100" s="37">
        <v>328.72</v>
      </c>
      <c r="AY1100" s="7">
        <f>AX1100/AX1099</f>
        <v>0.9908666164280332</v>
      </c>
      <c r="AZ1100" s="4">
        <f>YEAR(AW1100)</f>
        <v>1990</v>
      </c>
      <c r="BA1100" s="2" t="s">
        <v>7</v>
      </c>
      <c r="BB1100" s="12" t="str">
        <f>INDEX($CD$5:$CD$10,MATCH(BA1100,$CC$5:$CC$10,0),1)</f>
        <v>Y</v>
      </c>
      <c r="BC1100" s="12" t="str">
        <f>IF(AND(BB1100="Y",AY1100&gt;1),"Y","")</f>
        <v/>
      </c>
      <c r="BD1100" s="12" t="str">
        <f>IF(AND(BB1100="Y",AY1100&lt;1),"Y","")</f>
        <v>Y</v>
      </c>
      <c r="BE1100" s="12" t="str">
        <f>IF(AY1100&gt;1,IF(AY1099&gt;1,"Y",""),"")</f>
        <v/>
      </c>
      <c r="BF1100" s="12" t="str">
        <f>IF(AY1100&lt;1,IF(AY1099&lt;1,"Y",""),"")</f>
        <v/>
      </c>
      <c r="BG1100" s="2"/>
      <c r="BH1100" s="2"/>
      <c r="BI1100" s="2"/>
      <c r="BJ1100" s="2"/>
      <c r="BK1100" s="2"/>
      <c r="BL1100" s="2"/>
      <c r="BM1100" s="4" t="str">
        <f>IF(BR1100=BR1101,IF(BR1100&gt;BR1099,BR1100&amp;"_O",""),BR1100&amp;"_C")</f>
        <v/>
      </c>
      <c r="BN1100" s="7" t="str">
        <f>IF(RIGHT(BM1100,1)="C",BP1100/INDEX($BP$5:$BP$2729,MATCH(BR1100&amp;"_O",$BM$5:$BM$2729,0),1),"")</f>
        <v/>
      </c>
      <c r="BO1100" s="38">
        <v>33634</v>
      </c>
      <c r="BP1100" s="3">
        <v>620.21</v>
      </c>
      <c r="BQ1100" s="7">
        <f>BP1100/BP1099</f>
        <v>0.99284433630018587</v>
      </c>
      <c r="BR1100" s="4">
        <f>YEAR(BO1100)</f>
        <v>1992</v>
      </c>
      <c r="BS1100" s="2" t="s">
        <v>7</v>
      </c>
      <c r="BT1100" s="12" t="str">
        <f>INDEX($CD$5:$CD$10,MATCH(BS1100,$CC$5:$CC$10,0),1)</f>
        <v>Y</v>
      </c>
      <c r="BU1100" s="12" t="str">
        <f>IF(AND(BT1100="Y",BQ1100&gt;1),"Y","")</f>
        <v/>
      </c>
      <c r="BV1100" s="12" t="str">
        <f>IF(AND(BT1100="Y",BQ1100&lt;1),"Y","")</f>
        <v>Y</v>
      </c>
      <c r="BW1100" s="12" t="str">
        <f>IF(BQ1100&gt;1,IF(BQ1099&gt;1,"Y",""),"")</f>
        <v/>
      </c>
      <c r="BX1100" s="12" t="str">
        <f>IF(BQ1100&lt;1,IF(BQ1099&lt;1,"Y",""),"")</f>
        <v>Y</v>
      </c>
      <c r="BY1100" s="2"/>
      <c r="BZ1100" s="2"/>
      <c r="CA1100" s="2"/>
    </row>
    <row r="1101" spans="2:79">
      <c r="B1101" s="4" t="str">
        <f>IF(G1101=G1102,IF(G1101&gt;G1100,G1101&amp;"_O",""),G1101&amp;"_C")</f>
        <v/>
      </c>
      <c r="C1101" s="14">
        <f ca="1">RANDBETWEEN(0,1000)/1000</f>
        <v>0.49299999999999999</v>
      </c>
      <c r="D1101" s="16">
        <f>D1100+1</f>
        <v>1097</v>
      </c>
      <c r="E1101" s="10">
        <f>ROUNDDOWN(D1101/52,0)+1</f>
        <v>22</v>
      </c>
      <c r="F1101" s="15">
        <f>F1100+7</f>
        <v>52299</v>
      </c>
      <c r="G1101" s="4">
        <f>YEAR(F1101)</f>
        <v>2043</v>
      </c>
      <c r="H1101" s="33">
        <v>0.84</v>
      </c>
      <c r="I1101" s="33">
        <v>0.58199999999999996</v>
      </c>
      <c r="J1101" s="33">
        <v>0.95</v>
      </c>
      <c r="K1101" s="16" t="str">
        <f>IF(M1100&gt;1,"Up","Down")</f>
        <v>Down</v>
      </c>
      <c r="L1101" s="16" t="str">
        <f>IF(K1101="Up",IF(H1101&lt;$BJ$7,"Up","Down"),IF(H1101&lt;$BK$7,"Down","Up"))</f>
        <v>Up</v>
      </c>
      <c r="M1101" s="17">
        <f>IF(L1101="Up",INDEX($AK$5:$AK$1005,MATCH(I1101,$AI$5:$AI$1005,0),1),INDEX($AL$5:$AL$1005,MATCH(J1101,$AI$5:$AI$1005,0),1))</f>
        <v>1.0145682077940041</v>
      </c>
      <c r="N1101" s="16" t="str">
        <f>IF(P1100&gt;1,"Up","Down")</f>
        <v>Up</v>
      </c>
      <c r="O1101" s="16" t="str">
        <f>IF(N1101="Up",IF(H1101&lt;$BJ$12,"Up","Down"),IF(H1101&lt;$BK$12,"Down","Up"))</f>
        <v>Down</v>
      </c>
      <c r="P1101" s="17">
        <f>IF(O1101="Up",INDEX($AP$5:$AP$1005,MATCH(I1101,$AI$5:$AI$1005,0),1),INDEX($AQ$5:$AQ$1005,MATCH(J1101,$AI$5:$AI$1005,0),1))</f>
        <v>0.99887260400586109</v>
      </c>
      <c r="Q1101" s="19">
        <f>T1100</f>
        <v>48340.179703288632</v>
      </c>
      <c r="R1101" s="19">
        <f>INDEX(model!$S$5:$S$35,MATCH(G1101,model!$Q$5:$Q$35,0),1)*model!$O$5</f>
        <v>0</v>
      </c>
      <c r="S1101" s="19">
        <f>IF(RIGHT(B1101,1)="C",T1100*INDEX(model!$T$5:$T$35,MATCH(G1101,model!$Q$5:$Q$35,0),1),0)</f>
        <v>0</v>
      </c>
      <c r="T1101" s="19">
        <f>(Q1101+R1101-S1101)*M1101</f>
        <v>49044.409486005643</v>
      </c>
      <c r="U1101" s="19">
        <f>X1100</f>
        <v>131244.79144376595</v>
      </c>
      <c r="V1101" s="19">
        <f>INDEX(model!$S$5:$S$35,MATCH(G1101,model!$Q$5:$Q$35,0),1)*model!$O$6</f>
        <v>0</v>
      </c>
      <c r="W1101" s="19">
        <f>IF(RIGHT(B1101,1)="C",X1100*INDEX(model!$T$5:$T$35,MATCH(G1101,model!$Q$5:$Q$35,0),1),0)</f>
        <v>0</v>
      </c>
      <c r="X1101" s="19">
        <f>(U1101+V1101-W1101)*P1101</f>
        <v>131096.82659164065</v>
      </c>
      <c r="Z1101" s="36" t="str">
        <f>K1101&amp;L1101</f>
        <v>DownUp</v>
      </c>
      <c r="AA1101" s="36" t="str">
        <f>N1101&amp;O1101</f>
        <v>UpDown</v>
      </c>
      <c r="AU1101" s="4" t="str">
        <f>IF(AZ1101=AZ1102,IF(AZ1101&gt;AZ1100,AZ1101&amp;"_O",""),AZ1101&amp;"_C")</f>
        <v>1991_O</v>
      </c>
      <c r="AV1101" s="7" t="str">
        <f>IF(RIGHT(AU1101,1)="C",AX1101/INDEX($AX$5:$AX$2729,MATCH(AZ1101&amp;"_O",$AU$5:$AU$2729,0),1),"")</f>
        <v/>
      </c>
      <c r="AW1101" s="38">
        <v>33242</v>
      </c>
      <c r="AX1101" s="37">
        <v>321</v>
      </c>
      <c r="AY1101" s="7">
        <f>AX1101/AX1100</f>
        <v>0.97651496714529074</v>
      </c>
      <c r="AZ1101" s="4">
        <f>YEAR(AW1101)</f>
        <v>1991</v>
      </c>
      <c r="BA1101" s="2" t="s">
        <v>7</v>
      </c>
      <c r="BB1101" s="12" t="str">
        <f>INDEX($CD$5:$CD$10,MATCH(BA1101,$CC$5:$CC$10,0),1)</f>
        <v>Y</v>
      </c>
      <c r="BC1101" s="12" t="str">
        <f>IF(AND(BB1101="Y",AY1101&gt;1),"Y","")</f>
        <v/>
      </c>
      <c r="BD1101" s="12" t="str">
        <f>IF(AND(BB1101="Y",AY1101&lt;1),"Y","")</f>
        <v>Y</v>
      </c>
      <c r="BE1101" s="12" t="str">
        <f>IF(AY1101&gt;1,IF(AY1100&gt;1,"Y",""),"")</f>
        <v/>
      </c>
      <c r="BF1101" s="12" t="str">
        <f>IF(AY1101&lt;1,IF(AY1100&lt;1,"Y",""),"")</f>
        <v>Y</v>
      </c>
      <c r="BG1101" s="2"/>
      <c r="BH1101" s="2"/>
      <c r="BI1101" s="2"/>
      <c r="BJ1101" s="2"/>
      <c r="BK1101" s="2"/>
      <c r="BL1101" s="2"/>
      <c r="BM1101" s="4" t="str">
        <f>IF(BR1101=BR1102,IF(BR1101&gt;BR1100,BR1101&amp;"_O",""),BR1101&amp;"_C")</f>
        <v/>
      </c>
      <c r="BN1101" s="7" t="str">
        <f>IF(RIGHT(BM1101,1)="C",BP1101/INDEX($BP$5:$BP$2729,MATCH(BR1101&amp;"_O",$BM$5:$BM$2729,0),1),"")</f>
        <v/>
      </c>
      <c r="BO1101" s="38">
        <v>33641</v>
      </c>
      <c r="BP1101" s="3">
        <v>634.95000000000005</v>
      </c>
      <c r="BQ1101" s="7">
        <f>BP1101/BP1100</f>
        <v>1.0237661437255123</v>
      </c>
      <c r="BR1101" s="4">
        <f>YEAR(BO1101)</f>
        <v>1992</v>
      </c>
      <c r="BS1101" s="2" t="s">
        <v>7</v>
      </c>
      <c r="BT1101" s="12" t="str">
        <f>INDEX($CD$5:$CD$10,MATCH(BS1101,$CC$5:$CC$10,0),1)</f>
        <v>Y</v>
      </c>
      <c r="BU1101" s="12" t="str">
        <f>IF(AND(BT1101="Y",BQ1101&gt;1),"Y","")</f>
        <v>Y</v>
      </c>
      <c r="BV1101" s="12" t="str">
        <f>IF(AND(BT1101="Y",BQ1101&lt;1),"Y","")</f>
        <v/>
      </c>
      <c r="BW1101" s="12" t="str">
        <f>IF(BQ1101&gt;1,IF(BQ1100&gt;1,"Y",""),"")</f>
        <v/>
      </c>
      <c r="BX1101" s="12" t="str">
        <f>IF(BQ1101&lt;1,IF(BQ1100&lt;1,"Y",""),"")</f>
        <v/>
      </c>
      <c r="BY1101" s="2"/>
      <c r="BZ1101" s="2"/>
      <c r="CA1101" s="2"/>
    </row>
    <row r="1102" spans="2:79">
      <c r="B1102" s="4" t="str">
        <f>IF(G1102=G1103,IF(G1102&gt;G1101,G1102&amp;"_O",""),G1102&amp;"_C")</f>
        <v/>
      </c>
      <c r="C1102" s="14">
        <f ca="1">RANDBETWEEN(0,1000)/1000</f>
        <v>0.56299999999999994</v>
      </c>
      <c r="D1102" s="16">
        <f>D1101+1</f>
        <v>1098</v>
      </c>
      <c r="E1102" s="10">
        <f>ROUNDDOWN(D1102/52,0)+1</f>
        <v>22</v>
      </c>
      <c r="F1102" s="15">
        <f>F1101+7</f>
        <v>52306</v>
      </c>
      <c r="G1102" s="4">
        <f>YEAR(F1102)</f>
        <v>2043</v>
      </c>
      <c r="H1102" s="33">
        <v>0.67600000000000005</v>
      </c>
      <c r="I1102" s="33">
        <v>0.24099999999999999</v>
      </c>
      <c r="J1102" s="33">
        <v>0.69699999999999995</v>
      </c>
      <c r="K1102" s="16" t="str">
        <f>IF(M1101&gt;1,"Up","Down")</f>
        <v>Up</v>
      </c>
      <c r="L1102" s="16" t="str">
        <f>IF(K1102="Up",IF(H1102&lt;$BJ$7,"Up","Down"),IF(H1102&lt;$BK$7,"Down","Up"))</f>
        <v>Down</v>
      </c>
      <c r="M1102" s="17">
        <f>IF(L1102="Up",INDEX($AK$5:$AK$1005,MATCH(I1102,$AI$5:$AI$1005,0),1),INDEX($AL$5:$AL$1005,MATCH(J1102,$AI$5:$AI$1005,0),1))</f>
        <v>0.9931908639769893</v>
      </c>
      <c r="N1102" s="16" t="str">
        <f>IF(P1101&gt;1,"Up","Down")</f>
        <v>Down</v>
      </c>
      <c r="O1102" s="16" t="str">
        <f>IF(N1102="Up",IF(H1102&lt;$BJ$12,"Up","Down"),IF(H1102&lt;$BK$12,"Down","Up"))</f>
        <v>Up</v>
      </c>
      <c r="P1102" s="17">
        <f>IF(O1102="Up",INDEX($AP$5:$AP$1005,MATCH(I1102,$AI$5:$AI$1005,0),1),INDEX($AQ$5:$AQ$1005,MATCH(J1102,$AI$5:$AI$1005,0),1))</f>
        <v>1.0079083996977429</v>
      </c>
      <c r="Q1102" s="19">
        <f>T1101</f>
        <v>49044.409486005643</v>
      </c>
      <c r="R1102" s="19">
        <f>INDEX(model!$S$5:$S$35,MATCH(G1102,model!$Q$5:$Q$35,0),1)*model!$O$5</f>
        <v>0</v>
      </c>
      <c r="S1102" s="19">
        <f>IF(RIGHT(B1102,1)="C",T1101*INDEX(model!$T$5:$T$35,MATCH(G1102,model!$Q$5:$Q$35,0),1),0)</f>
        <v>0</v>
      </c>
      <c r="T1102" s="19">
        <f>(Q1102+R1102-S1102)*M1102</f>
        <v>48710.459430647192</v>
      </c>
      <c r="U1102" s="19">
        <f>X1101</f>
        <v>131096.82659164065</v>
      </c>
      <c r="V1102" s="19">
        <f>INDEX(model!$S$5:$S$35,MATCH(G1102,model!$Q$5:$Q$35,0),1)*model!$O$6</f>
        <v>0</v>
      </c>
      <c r="W1102" s="19">
        <f>IF(RIGHT(B1102,1)="C",X1101*INDEX(model!$T$5:$T$35,MATCH(G1102,model!$Q$5:$Q$35,0),1),0)</f>
        <v>0</v>
      </c>
      <c r="X1102" s="19">
        <f>(U1102+V1102-W1102)*P1102</f>
        <v>132133.59269543304</v>
      </c>
      <c r="Z1102" s="36" t="str">
        <f>K1102&amp;L1102</f>
        <v>UpDown</v>
      </c>
      <c r="AA1102" s="36" t="str">
        <f>N1102&amp;O1102</f>
        <v>DownUp</v>
      </c>
      <c r="AU1102" s="4" t="str">
        <f>IF(AZ1102=AZ1103,IF(AZ1102&gt;AZ1101,AZ1102&amp;"_O",""),AZ1102&amp;"_C")</f>
        <v/>
      </c>
      <c r="AV1102" s="7" t="str">
        <f>IF(RIGHT(AU1102,1)="C",AX1102/INDEX($AX$5:$AX$2729,MATCH(AZ1102&amp;"_O",$AU$5:$AU$2729,0),1),"")</f>
        <v/>
      </c>
      <c r="AW1102" s="38">
        <v>33249</v>
      </c>
      <c r="AX1102" s="37">
        <v>315.23</v>
      </c>
      <c r="AY1102" s="7">
        <f>AX1102/AX1101</f>
        <v>0.98202492211838011</v>
      </c>
      <c r="AZ1102" s="4">
        <f>YEAR(AW1102)</f>
        <v>1991</v>
      </c>
      <c r="BA1102" s="2" t="s">
        <v>7</v>
      </c>
      <c r="BB1102" s="12" t="str">
        <f>INDEX($CD$5:$CD$10,MATCH(BA1102,$CC$5:$CC$10,0),1)</f>
        <v>Y</v>
      </c>
      <c r="BC1102" s="12" t="str">
        <f>IF(AND(BB1102="Y",AY1102&gt;1),"Y","")</f>
        <v/>
      </c>
      <c r="BD1102" s="12" t="str">
        <f>IF(AND(BB1102="Y",AY1102&lt;1),"Y","")</f>
        <v>Y</v>
      </c>
      <c r="BE1102" s="12" t="str">
        <f>IF(AY1102&gt;1,IF(AY1101&gt;1,"Y",""),"")</f>
        <v/>
      </c>
      <c r="BF1102" s="12" t="str">
        <f>IF(AY1102&lt;1,IF(AY1101&lt;1,"Y",""),"")</f>
        <v>Y</v>
      </c>
      <c r="BG1102" s="2"/>
      <c r="BH1102" s="2"/>
      <c r="BI1102" s="2"/>
      <c r="BJ1102" s="2"/>
      <c r="BK1102" s="2"/>
      <c r="BL1102" s="2"/>
      <c r="BM1102" s="4" t="str">
        <f>IF(BR1102=BR1103,IF(BR1102&gt;BR1101,BR1102&amp;"_O",""),BR1102&amp;"_C")</f>
        <v/>
      </c>
      <c r="BN1102" s="7" t="str">
        <f>IF(RIGHT(BM1102,1)="C",BP1102/INDEX($BP$5:$BP$2729,MATCH(BR1102&amp;"_O",$BM$5:$BM$2729,0),1),"")</f>
        <v/>
      </c>
      <c r="BO1102" s="38">
        <v>33648</v>
      </c>
      <c r="BP1102" s="3">
        <v>636.42999999999995</v>
      </c>
      <c r="BQ1102" s="7">
        <f>BP1102/BP1101</f>
        <v>1.0023308921962357</v>
      </c>
      <c r="BR1102" s="4">
        <f>YEAR(BO1102)</f>
        <v>1992</v>
      </c>
      <c r="BS1102" s="2" t="s">
        <v>7</v>
      </c>
      <c r="BT1102" s="12" t="str">
        <f>INDEX($CD$5:$CD$10,MATCH(BS1102,$CC$5:$CC$10,0),1)</f>
        <v>Y</v>
      </c>
      <c r="BU1102" s="12" t="str">
        <f>IF(AND(BT1102="Y",BQ1102&gt;1),"Y","")</f>
        <v>Y</v>
      </c>
      <c r="BV1102" s="12" t="str">
        <f>IF(AND(BT1102="Y",BQ1102&lt;1),"Y","")</f>
        <v/>
      </c>
      <c r="BW1102" s="12" t="str">
        <f>IF(BQ1102&gt;1,IF(BQ1101&gt;1,"Y",""),"")</f>
        <v>Y</v>
      </c>
      <c r="BX1102" s="12" t="str">
        <f>IF(BQ1102&lt;1,IF(BQ1101&lt;1,"Y",""),"")</f>
        <v/>
      </c>
      <c r="BY1102" s="2"/>
      <c r="BZ1102" s="2"/>
      <c r="CA1102" s="2"/>
    </row>
    <row r="1103" spans="2:79">
      <c r="B1103" s="4" t="str">
        <f>IF(G1103=G1104,IF(G1103&gt;G1102,G1103&amp;"_O",""),G1103&amp;"_C")</f>
        <v/>
      </c>
      <c r="C1103" s="14">
        <f ca="1">RANDBETWEEN(0,1000)/1000</f>
        <v>0.48099999999999998</v>
      </c>
      <c r="D1103" s="16">
        <f>D1102+1</f>
        <v>1099</v>
      </c>
      <c r="E1103" s="10">
        <f>ROUNDDOWN(D1103/52,0)+1</f>
        <v>22</v>
      </c>
      <c r="F1103" s="15">
        <f>F1102+7</f>
        <v>52313</v>
      </c>
      <c r="G1103" s="4">
        <f>YEAR(F1103)</f>
        <v>2043</v>
      </c>
      <c r="H1103" s="33">
        <v>0.123</v>
      </c>
      <c r="I1103" s="33">
        <v>0.86799999999999999</v>
      </c>
      <c r="J1103" s="33">
        <v>0.59899999999999998</v>
      </c>
      <c r="K1103" s="16" t="str">
        <f>IF(M1102&gt;1,"Up","Down")</f>
        <v>Down</v>
      </c>
      <c r="L1103" s="16" t="str">
        <f>IF(K1103="Up",IF(H1103&lt;$BJ$7,"Up","Down"),IF(H1103&lt;$BK$7,"Down","Up"))</f>
        <v>Down</v>
      </c>
      <c r="M1103" s="17">
        <f>IF(L1103="Up",INDEX($AK$5:$AK$1005,MATCH(I1103,$AI$5:$AI$1005,0),1),INDEX($AL$5:$AL$1005,MATCH(J1103,$AI$5:$AI$1005,0),1))</f>
        <v>0.99033021942856969</v>
      </c>
      <c r="N1103" s="16" t="str">
        <f>IF(P1102&gt;1,"Up","Down")</f>
        <v>Up</v>
      </c>
      <c r="O1103" s="16" t="str">
        <f>IF(N1103="Up",IF(H1103&lt;$BJ$12,"Up","Down"),IF(H1103&lt;$BK$12,"Down","Up"))</f>
        <v>Up</v>
      </c>
      <c r="P1103" s="17">
        <f>IF(O1103="Up",INDEX($AP$5:$AP$1005,MATCH(I1103,$AI$5:$AI$1005,0),1),INDEX($AQ$5:$AQ$1005,MATCH(J1103,$AI$5:$AI$1005,0),1))</f>
        <v>1.0397150738498941</v>
      </c>
      <c r="Q1103" s="19">
        <f>T1102</f>
        <v>48710.459430647192</v>
      </c>
      <c r="R1103" s="19">
        <f>INDEX(model!$S$5:$S$35,MATCH(G1103,model!$Q$5:$Q$35,0),1)*model!$O$5</f>
        <v>0</v>
      </c>
      <c r="S1103" s="19">
        <f>IF(RIGHT(B1103,1)="C",T1102*INDEX(model!$T$5:$T$35,MATCH(G1103,model!$Q$5:$Q$35,0),1),0)</f>
        <v>0</v>
      </c>
      <c r="T1103" s="19">
        <f>(Q1103+R1103-S1103)*M1103</f>
        <v>48239.439976419279</v>
      </c>
      <c r="U1103" s="19">
        <f>X1102</f>
        <v>132133.59269543304</v>
      </c>
      <c r="V1103" s="19">
        <f>INDEX(model!$S$5:$S$35,MATCH(G1103,model!$Q$5:$Q$35,0),1)*model!$O$6</f>
        <v>0</v>
      </c>
      <c r="W1103" s="19">
        <f>IF(RIGHT(B1103,1)="C",X1102*INDEX(model!$T$5:$T$35,MATCH(G1103,model!$Q$5:$Q$35,0),1),0)</f>
        <v>0</v>
      </c>
      <c r="X1103" s="19">
        <f>(U1103+V1103-W1103)*P1103</f>
        <v>137381.28808738399</v>
      </c>
      <c r="Z1103" s="36" t="str">
        <f>K1103&amp;L1103</f>
        <v>DownDown</v>
      </c>
      <c r="AA1103" s="36" t="str">
        <f>N1103&amp;O1103</f>
        <v>UpUp</v>
      </c>
      <c r="AU1103" s="4" t="str">
        <f>IF(AZ1103=AZ1104,IF(AZ1103&gt;AZ1102,AZ1103&amp;"_O",""),AZ1103&amp;"_C")</f>
        <v/>
      </c>
      <c r="AV1103" s="7" t="str">
        <f>IF(RIGHT(AU1103,1)="C",AX1103/INDEX($AX$5:$AX$2729,MATCH(AZ1103&amp;"_O",$AU$5:$AU$2729,0),1),"")</f>
        <v/>
      </c>
      <c r="AW1103" s="38">
        <v>33256</v>
      </c>
      <c r="AX1103" s="37">
        <v>332.23</v>
      </c>
      <c r="AY1103" s="7">
        <f>AX1103/AX1102</f>
        <v>1.0539288773276656</v>
      </c>
      <c r="AZ1103" s="4">
        <f>YEAR(AW1103)</f>
        <v>1991</v>
      </c>
      <c r="BA1103" s="2" t="s">
        <v>7</v>
      </c>
      <c r="BB1103" s="12" t="str">
        <f>INDEX($CD$5:$CD$10,MATCH(BA1103,$CC$5:$CC$10,0),1)</f>
        <v>Y</v>
      </c>
      <c r="BC1103" s="12" t="str">
        <f>IF(AND(BB1103="Y",AY1103&gt;1),"Y","")</f>
        <v>Y</v>
      </c>
      <c r="BD1103" s="12" t="str">
        <f>IF(AND(BB1103="Y",AY1103&lt;1),"Y","")</f>
        <v/>
      </c>
      <c r="BE1103" s="12" t="str">
        <f>IF(AY1103&gt;1,IF(AY1102&gt;1,"Y",""),"")</f>
        <v/>
      </c>
      <c r="BF1103" s="12" t="str">
        <f>IF(AY1103&lt;1,IF(AY1102&lt;1,"Y",""),"")</f>
        <v/>
      </c>
      <c r="BG1103" s="2"/>
      <c r="BH1103" s="2"/>
      <c r="BI1103" s="2"/>
      <c r="BJ1103" s="2"/>
      <c r="BK1103" s="2"/>
      <c r="BL1103" s="2"/>
      <c r="BM1103" s="4" t="str">
        <f>IF(BR1103=BR1104,IF(BR1103&gt;BR1102,BR1103&amp;"_O",""),BR1103&amp;"_C")</f>
        <v/>
      </c>
      <c r="BN1103" s="7" t="str">
        <f>IF(RIGHT(BM1103,1)="C",BP1103/INDEX($BP$5:$BP$2729,MATCH(BR1103&amp;"_O",$BM$5:$BM$2729,0),1),"")</f>
        <v/>
      </c>
      <c r="BO1103" s="38">
        <v>33655</v>
      </c>
      <c r="BP1103" s="3">
        <v>629.75</v>
      </c>
      <c r="BQ1103" s="7">
        <f>BP1103/BP1102</f>
        <v>0.98950395173074812</v>
      </c>
      <c r="BR1103" s="4">
        <f>YEAR(BO1103)</f>
        <v>1992</v>
      </c>
      <c r="BS1103" s="2" t="s">
        <v>7</v>
      </c>
      <c r="BT1103" s="12" t="str">
        <f>INDEX($CD$5:$CD$10,MATCH(BS1103,$CC$5:$CC$10,0),1)</f>
        <v>Y</v>
      </c>
      <c r="BU1103" s="12" t="str">
        <f>IF(AND(BT1103="Y",BQ1103&gt;1),"Y","")</f>
        <v/>
      </c>
      <c r="BV1103" s="12" t="str">
        <f>IF(AND(BT1103="Y",BQ1103&lt;1),"Y","")</f>
        <v>Y</v>
      </c>
      <c r="BW1103" s="12" t="str">
        <f>IF(BQ1103&gt;1,IF(BQ1102&gt;1,"Y",""),"")</f>
        <v/>
      </c>
      <c r="BX1103" s="12" t="str">
        <f>IF(BQ1103&lt;1,IF(BQ1102&lt;1,"Y",""),"")</f>
        <v/>
      </c>
      <c r="BY1103" s="2"/>
      <c r="BZ1103" s="2"/>
      <c r="CA1103" s="2"/>
    </row>
    <row r="1104" spans="2:79">
      <c r="B1104" s="4" t="str">
        <f>IF(G1104=G1105,IF(G1104&gt;G1103,G1104&amp;"_O",""),G1104&amp;"_C")</f>
        <v/>
      </c>
      <c r="C1104" s="14">
        <f ca="1">RANDBETWEEN(0,1000)/1000</f>
        <v>0.64700000000000002</v>
      </c>
      <c r="D1104" s="16">
        <f>D1103+1</f>
        <v>1100</v>
      </c>
      <c r="E1104" s="10">
        <f>ROUNDDOWN(D1104/52,0)+1</f>
        <v>22</v>
      </c>
      <c r="F1104" s="15">
        <f>F1103+7</f>
        <v>52320</v>
      </c>
      <c r="G1104" s="4">
        <f>YEAR(F1104)</f>
        <v>2043</v>
      </c>
      <c r="H1104" s="33">
        <v>0.41199999999999998</v>
      </c>
      <c r="I1104" s="33">
        <v>0.36299999999999999</v>
      </c>
      <c r="J1104" s="33">
        <v>3.6999999999999998E-2</v>
      </c>
      <c r="K1104" s="16" t="str">
        <f>IF(M1103&gt;1,"Up","Down")</f>
        <v>Down</v>
      </c>
      <c r="L1104" s="16" t="str">
        <f>IF(K1104="Up",IF(H1104&lt;$BJ$7,"Up","Down"),IF(H1104&lt;$BK$7,"Down","Up"))</f>
        <v>Up</v>
      </c>
      <c r="M1104" s="17">
        <f>IF(L1104="Up",INDEX($AK$5:$AK$1005,MATCH(I1104,$AI$5:$AI$1005,0),1),INDEX($AL$5:$AL$1005,MATCH(J1104,$AI$5:$AI$1005,0),1))</f>
        <v>1.0086513048476009</v>
      </c>
      <c r="N1104" s="16" t="str">
        <f>IF(P1103&gt;1,"Up","Down")</f>
        <v>Up</v>
      </c>
      <c r="O1104" s="16" t="str">
        <f>IF(N1104="Up",IF(H1104&lt;$BJ$12,"Up","Down"),IF(H1104&lt;$BK$12,"Down","Up"))</f>
        <v>Up</v>
      </c>
      <c r="P1104" s="17">
        <f>IF(O1104="Up",INDEX($AP$5:$AP$1005,MATCH(I1104,$AI$5:$AI$1005,0),1),INDEX($AQ$5:$AQ$1005,MATCH(J1104,$AI$5:$AI$1005,0),1))</f>
        <v>1.0121040432465302</v>
      </c>
      <c r="Q1104" s="19">
        <f>T1103</f>
        <v>48239.439976419279</v>
      </c>
      <c r="R1104" s="19">
        <f>INDEX(model!$S$5:$S$35,MATCH(G1104,model!$Q$5:$Q$35,0),1)*model!$O$5</f>
        <v>0</v>
      </c>
      <c r="S1104" s="19">
        <f>IF(RIGHT(B1104,1)="C",T1103*INDEX(model!$T$5:$T$35,MATCH(G1104,model!$Q$5:$Q$35,0),1),0)</f>
        <v>0</v>
      </c>
      <c r="T1104" s="19">
        <f>(Q1104+R1104-S1104)*M1104</f>
        <v>48656.774077332826</v>
      </c>
      <c r="U1104" s="19">
        <f>X1103</f>
        <v>137381.28808738399</v>
      </c>
      <c r="V1104" s="19">
        <f>INDEX(model!$S$5:$S$35,MATCH(G1104,model!$Q$5:$Q$35,0),1)*model!$O$6</f>
        <v>0</v>
      </c>
      <c r="W1104" s="19">
        <f>IF(RIGHT(B1104,1)="C",X1103*INDEX(model!$T$5:$T$35,MATCH(G1104,model!$Q$5:$Q$35,0),1),0)</f>
        <v>0</v>
      </c>
      <c r="X1104" s="19">
        <f>(U1104+V1104-W1104)*P1104</f>
        <v>139044.15713965771</v>
      </c>
      <c r="Z1104" s="36" t="str">
        <f>K1104&amp;L1104</f>
        <v>DownUp</v>
      </c>
      <c r="AA1104" s="36" t="str">
        <f>N1104&amp;O1104</f>
        <v>UpUp</v>
      </c>
      <c r="AU1104" s="4" t="str">
        <f>IF(AZ1104=AZ1105,IF(AZ1104&gt;AZ1103,AZ1104&amp;"_O",""),AZ1104&amp;"_C")</f>
        <v/>
      </c>
      <c r="AV1104" s="7" t="str">
        <f>IF(RIGHT(AU1104,1)="C",AX1104/INDEX($AX$5:$AX$2729,MATCH(AZ1104&amp;"_O",$AU$5:$AU$2729,0),1),"")</f>
        <v/>
      </c>
      <c r="AW1104" s="38">
        <v>33263</v>
      </c>
      <c r="AX1104" s="37">
        <v>336.07</v>
      </c>
      <c r="AY1104" s="7">
        <f>AX1104/AX1103</f>
        <v>1.0115582578334286</v>
      </c>
      <c r="AZ1104" s="4">
        <f>YEAR(AW1104)</f>
        <v>1991</v>
      </c>
      <c r="BA1104" s="2" t="s">
        <v>7</v>
      </c>
      <c r="BB1104" s="12" t="str">
        <f>INDEX($CD$5:$CD$10,MATCH(BA1104,$CC$5:$CC$10,0),1)</f>
        <v>Y</v>
      </c>
      <c r="BC1104" s="12" t="str">
        <f>IF(AND(BB1104="Y",AY1104&gt;1),"Y","")</f>
        <v>Y</v>
      </c>
      <c r="BD1104" s="12" t="str">
        <f>IF(AND(BB1104="Y",AY1104&lt;1),"Y","")</f>
        <v/>
      </c>
      <c r="BE1104" s="12" t="str">
        <f>IF(AY1104&gt;1,IF(AY1103&gt;1,"Y",""),"")</f>
        <v>Y</v>
      </c>
      <c r="BF1104" s="12" t="str">
        <f>IF(AY1104&lt;1,IF(AY1103&lt;1,"Y",""),"")</f>
        <v/>
      </c>
      <c r="BG1104" s="2"/>
      <c r="BH1104" s="2"/>
      <c r="BI1104" s="2"/>
      <c r="BJ1104" s="2"/>
      <c r="BK1104" s="2"/>
      <c r="BL1104" s="2"/>
      <c r="BM1104" s="4" t="str">
        <f>IF(BR1104=BR1105,IF(BR1104&gt;BR1103,BR1104&amp;"_O",""),BR1104&amp;"_C")</f>
        <v/>
      </c>
      <c r="BN1104" s="7" t="str">
        <f>IF(RIGHT(BM1104,1)="C",BP1104/INDEX($BP$5:$BP$2729,MATCH(BR1104&amp;"_O",$BM$5:$BM$2729,0),1),"")</f>
        <v/>
      </c>
      <c r="BO1104" s="38">
        <v>33662</v>
      </c>
      <c r="BP1104" s="3">
        <v>633.47</v>
      </c>
      <c r="BQ1104" s="7">
        <f>BP1104/BP1103</f>
        <v>1.0059071059944422</v>
      </c>
      <c r="BR1104" s="4">
        <f>YEAR(BO1104)</f>
        <v>1992</v>
      </c>
      <c r="BS1104" s="2" t="s">
        <v>7</v>
      </c>
      <c r="BT1104" s="12" t="str">
        <f>INDEX($CD$5:$CD$10,MATCH(BS1104,$CC$5:$CC$10,0),1)</f>
        <v>Y</v>
      </c>
      <c r="BU1104" s="12" t="str">
        <f>IF(AND(BT1104="Y",BQ1104&gt;1),"Y","")</f>
        <v>Y</v>
      </c>
      <c r="BV1104" s="12" t="str">
        <f>IF(AND(BT1104="Y",BQ1104&lt;1),"Y","")</f>
        <v/>
      </c>
      <c r="BW1104" s="12" t="str">
        <f>IF(BQ1104&gt;1,IF(BQ1103&gt;1,"Y",""),"")</f>
        <v/>
      </c>
      <c r="BX1104" s="12" t="str">
        <f>IF(BQ1104&lt;1,IF(BQ1103&lt;1,"Y",""),"")</f>
        <v/>
      </c>
      <c r="BY1104" s="2"/>
      <c r="BZ1104" s="2"/>
      <c r="CA1104" s="2"/>
    </row>
    <row r="1105" spans="2:79">
      <c r="B1105" s="4" t="str">
        <f>IF(G1105=G1106,IF(G1105&gt;G1104,G1105&amp;"_O",""),G1105&amp;"_C")</f>
        <v/>
      </c>
      <c r="C1105" s="14">
        <f ca="1">RANDBETWEEN(0,1000)/1000</f>
        <v>0.81899999999999995</v>
      </c>
      <c r="D1105" s="16">
        <f>D1104+1</f>
        <v>1101</v>
      </c>
      <c r="E1105" s="10">
        <f>ROUNDDOWN(D1105/52,0)+1</f>
        <v>22</v>
      </c>
      <c r="F1105" s="15">
        <f>F1104+7</f>
        <v>52327</v>
      </c>
      <c r="G1105" s="4">
        <f>YEAR(F1105)</f>
        <v>2043</v>
      </c>
      <c r="H1105" s="33">
        <v>0.71699999999999997</v>
      </c>
      <c r="I1105" s="33">
        <v>5.5E-2</v>
      </c>
      <c r="J1105" s="33">
        <v>0.56999999999999995</v>
      </c>
      <c r="K1105" s="16" t="str">
        <f>IF(M1104&gt;1,"Up","Down")</f>
        <v>Up</v>
      </c>
      <c r="L1105" s="16" t="str">
        <f>IF(K1105="Up",IF(H1105&lt;$BJ$7,"Up","Down"),IF(H1105&lt;$BK$7,"Down","Up"))</f>
        <v>Down</v>
      </c>
      <c r="M1105" s="17">
        <f>IF(L1105="Up",INDEX($AK$5:$AK$1005,MATCH(I1105,$AI$5:$AI$1005,0),1),INDEX($AL$5:$AL$1005,MATCH(J1105,$AI$5:$AI$1005,0),1))</f>
        <v>0.98982198815989897</v>
      </c>
      <c r="N1105" s="16" t="str">
        <f>IF(P1104&gt;1,"Up","Down")</f>
        <v>Up</v>
      </c>
      <c r="O1105" s="16" t="str">
        <f>IF(N1105="Up",IF(H1105&lt;$BJ$12,"Up","Down"),IF(H1105&lt;$BK$12,"Down","Up"))</f>
        <v>Down</v>
      </c>
      <c r="P1105" s="17">
        <f>IF(O1105="Up",INDEX($AP$5:$AP$1005,MATCH(I1105,$AI$5:$AI$1005,0),1),INDEX($AQ$5:$AQ$1005,MATCH(J1105,$AI$5:$AI$1005,0),1))</f>
        <v>0.98817692405626745</v>
      </c>
      <c r="Q1105" s="19">
        <f>T1104</f>
        <v>48656.774077332826</v>
      </c>
      <c r="R1105" s="19">
        <f>INDEX(model!$S$5:$S$35,MATCH(G1105,model!$Q$5:$Q$35,0),1)*model!$O$5</f>
        <v>0</v>
      </c>
      <c r="S1105" s="19">
        <f>IF(RIGHT(B1105,1)="C",T1104*INDEX(model!$T$5:$T$35,MATCH(G1105,model!$Q$5:$Q$35,0),1),0)</f>
        <v>0</v>
      </c>
      <c r="T1105" s="19">
        <f>(Q1105+R1105-S1105)*M1105</f>
        <v>48161.544854672611</v>
      </c>
      <c r="U1105" s="19">
        <f>X1104</f>
        <v>139044.15713965771</v>
      </c>
      <c r="V1105" s="19">
        <f>INDEX(model!$S$5:$S$35,MATCH(G1105,model!$Q$5:$Q$35,0),1)*model!$O$6</f>
        <v>0</v>
      </c>
      <c r="W1105" s="19">
        <f>IF(RIGHT(B1105,1)="C",X1104*INDEX(model!$T$5:$T$35,MATCH(G1105,model!$Q$5:$Q$35,0),1),0)</f>
        <v>0</v>
      </c>
      <c r="X1105" s="19">
        <f>(U1105+V1105-W1105)*P1105</f>
        <v>137400.22751026324</v>
      </c>
      <c r="Z1105" s="36" t="str">
        <f>K1105&amp;L1105</f>
        <v>UpDown</v>
      </c>
      <c r="AA1105" s="36" t="str">
        <f>N1105&amp;O1105</f>
        <v>UpDown</v>
      </c>
      <c r="AU1105" s="4" t="str">
        <f>IF(AZ1105=AZ1106,IF(AZ1105&gt;AZ1104,AZ1105&amp;"_O",""),AZ1105&amp;"_C")</f>
        <v/>
      </c>
      <c r="AV1105" s="7" t="str">
        <f>IF(RIGHT(AU1105,1)="C",AX1105/INDEX($AX$5:$AX$2729,MATCH(AZ1105&amp;"_O",$AU$5:$AU$2729,0),1),"")</f>
        <v/>
      </c>
      <c r="AW1105" s="38">
        <v>33270</v>
      </c>
      <c r="AX1105" s="37">
        <v>343.05</v>
      </c>
      <c r="AY1105" s="7">
        <f>AX1105/AX1104</f>
        <v>1.0207694825482787</v>
      </c>
      <c r="AZ1105" s="4">
        <f>YEAR(AW1105)</f>
        <v>1991</v>
      </c>
      <c r="BA1105" s="2" t="s">
        <v>7</v>
      </c>
      <c r="BB1105" s="12" t="str">
        <f>INDEX($CD$5:$CD$10,MATCH(BA1105,$CC$5:$CC$10,0),1)</f>
        <v>Y</v>
      </c>
      <c r="BC1105" s="12" t="str">
        <f>IF(AND(BB1105="Y",AY1105&gt;1),"Y","")</f>
        <v>Y</v>
      </c>
      <c r="BD1105" s="12" t="str">
        <f>IF(AND(BB1105="Y",AY1105&lt;1),"Y","")</f>
        <v/>
      </c>
      <c r="BE1105" s="12" t="str">
        <f>IF(AY1105&gt;1,IF(AY1104&gt;1,"Y",""),"")</f>
        <v>Y</v>
      </c>
      <c r="BF1105" s="12" t="str">
        <f>IF(AY1105&lt;1,IF(AY1104&lt;1,"Y",""),"")</f>
        <v/>
      </c>
      <c r="BG1105" s="2"/>
      <c r="BH1105" s="2"/>
      <c r="BI1105" s="2"/>
      <c r="BJ1105" s="2"/>
      <c r="BK1105" s="2"/>
      <c r="BL1105" s="2"/>
      <c r="BM1105" s="4" t="str">
        <f>IF(BR1105=BR1106,IF(BR1105&gt;BR1104,BR1105&amp;"_O",""),BR1105&amp;"_C")</f>
        <v/>
      </c>
      <c r="BN1105" s="7" t="str">
        <f>IF(RIGHT(BM1105,1)="C",BP1105/INDEX($BP$5:$BP$2729,MATCH(BR1105&amp;"_O",$BM$5:$BM$2729,0),1),"")</f>
        <v/>
      </c>
      <c r="BO1105" s="38">
        <v>33669</v>
      </c>
      <c r="BP1105" s="3">
        <v>615.95000000000005</v>
      </c>
      <c r="BQ1105" s="7">
        <f>BP1105/BP1104</f>
        <v>0.97234281023568603</v>
      </c>
      <c r="BR1105" s="4">
        <f>YEAR(BO1105)</f>
        <v>1992</v>
      </c>
      <c r="BS1105" s="2" t="s">
        <v>7</v>
      </c>
      <c r="BT1105" s="12" t="str">
        <f>INDEX($CD$5:$CD$10,MATCH(BS1105,$CC$5:$CC$10,0),1)</f>
        <v>Y</v>
      </c>
      <c r="BU1105" s="12" t="str">
        <f>IF(AND(BT1105="Y",BQ1105&gt;1),"Y","")</f>
        <v/>
      </c>
      <c r="BV1105" s="12" t="str">
        <f>IF(AND(BT1105="Y",BQ1105&lt;1),"Y","")</f>
        <v>Y</v>
      </c>
      <c r="BW1105" s="12" t="str">
        <f>IF(BQ1105&gt;1,IF(BQ1104&gt;1,"Y",""),"")</f>
        <v/>
      </c>
      <c r="BX1105" s="12" t="str">
        <f>IF(BQ1105&lt;1,IF(BQ1104&lt;1,"Y",""),"")</f>
        <v/>
      </c>
      <c r="BY1105" s="2"/>
      <c r="BZ1105" s="2"/>
      <c r="CA1105" s="2"/>
    </row>
    <row r="1106" spans="2:79">
      <c r="B1106" s="4" t="str">
        <f>IF(G1106=G1107,IF(G1106&gt;G1105,G1106&amp;"_O",""),G1106&amp;"_C")</f>
        <v/>
      </c>
      <c r="C1106" s="14">
        <f ca="1">RANDBETWEEN(0,1000)/1000</f>
        <v>0.82199999999999995</v>
      </c>
      <c r="D1106" s="16">
        <f>D1105+1</f>
        <v>1102</v>
      </c>
      <c r="E1106" s="10">
        <f>ROUNDDOWN(D1106/52,0)+1</f>
        <v>22</v>
      </c>
      <c r="F1106" s="15">
        <f>F1105+7</f>
        <v>52334</v>
      </c>
      <c r="G1106" s="4">
        <f>YEAR(F1106)</f>
        <v>2043</v>
      </c>
      <c r="H1106" s="33">
        <v>0.48199999999999998</v>
      </c>
      <c r="I1106" s="33">
        <v>0.27200000000000002</v>
      </c>
      <c r="J1106" s="33">
        <v>0.41199999999999998</v>
      </c>
      <c r="K1106" s="16" t="str">
        <f>IF(M1105&gt;1,"Up","Down")</f>
        <v>Down</v>
      </c>
      <c r="L1106" s="16" t="str">
        <f>IF(K1106="Up",IF(H1106&lt;$BJ$7,"Up","Down"),IF(H1106&lt;$BK$7,"Down","Up"))</f>
        <v>Up</v>
      </c>
      <c r="M1106" s="17">
        <f>IF(L1106="Up",INDEX($AK$5:$AK$1005,MATCH(I1106,$AI$5:$AI$1005,0),1),INDEX($AL$5:$AL$1005,MATCH(J1106,$AI$5:$AI$1005,0),1))</f>
        <v>1.0065561351253545</v>
      </c>
      <c r="N1106" s="16" t="str">
        <f>IF(P1105&gt;1,"Up","Down")</f>
        <v>Down</v>
      </c>
      <c r="O1106" s="16" t="str">
        <f>IF(N1106="Up",IF(H1106&lt;$BJ$12,"Up","Down"),IF(H1106&lt;$BK$12,"Down","Up"))</f>
        <v>Up</v>
      </c>
      <c r="P1106" s="17">
        <f>IF(O1106="Up",INDEX($AP$5:$AP$1005,MATCH(I1106,$AI$5:$AI$1005,0),1),INDEX($AQ$5:$AQ$1005,MATCH(J1106,$AI$5:$AI$1005,0),1))</f>
        <v>1.008783981807911</v>
      </c>
      <c r="Q1106" s="19">
        <f>T1105</f>
        <v>48161.544854672611</v>
      </c>
      <c r="R1106" s="19">
        <f>INDEX(model!$S$5:$S$35,MATCH(G1106,model!$Q$5:$Q$35,0),1)*model!$O$5</f>
        <v>0</v>
      </c>
      <c r="S1106" s="19">
        <f>IF(RIGHT(B1106,1)="C",T1105*INDEX(model!$T$5:$T$35,MATCH(G1106,model!$Q$5:$Q$35,0),1),0)</f>
        <v>0</v>
      </c>
      <c r="T1106" s="19">
        <f>(Q1106+R1106-S1106)*M1106</f>
        <v>48477.298450585666</v>
      </c>
      <c r="U1106" s="19">
        <f>X1105</f>
        <v>137400.22751026324</v>
      </c>
      <c r="V1106" s="19">
        <f>INDEX(model!$S$5:$S$35,MATCH(G1106,model!$Q$5:$Q$35,0),1)*model!$O$6</f>
        <v>0</v>
      </c>
      <c r="W1106" s="19">
        <f>IF(RIGHT(B1106,1)="C",X1105*INDEX(model!$T$5:$T$35,MATCH(G1106,model!$Q$5:$Q$35,0),1),0)</f>
        <v>0</v>
      </c>
      <c r="X1106" s="19">
        <f>(U1106+V1106-W1106)*P1106</f>
        <v>138607.14860911621</v>
      </c>
      <c r="Z1106" s="36" t="str">
        <f>K1106&amp;L1106</f>
        <v>DownUp</v>
      </c>
      <c r="AA1106" s="36" t="str">
        <f>N1106&amp;O1106</f>
        <v>DownUp</v>
      </c>
      <c r="AU1106" s="4" t="str">
        <f>IF(AZ1106=AZ1107,IF(AZ1106&gt;AZ1105,AZ1106&amp;"_O",""),AZ1106&amp;"_C")</f>
        <v/>
      </c>
      <c r="AV1106" s="7" t="str">
        <f>IF(RIGHT(AU1106,1)="C",AX1106/INDEX($AX$5:$AX$2729,MATCH(AZ1106&amp;"_O",$AU$5:$AU$2729,0),1),"")</f>
        <v/>
      </c>
      <c r="AW1106" s="38">
        <v>33277</v>
      </c>
      <c r="AX1106" s="37">
        <v>359.35</v>
      </c>
      <c r="AY1106" s="7">
        <f>AX1106/AX1105</f>
        <v>1.0475149395131906</v>
      </c>
      <c r="AZ1106" s="4">
        <f>YEAR(AW1106)</f>
        <v>1991</v>
      </c>
      <c r="BA1106" s="2" t="s">
        <v>7</v>
      </c>
      <c r="BB1106" s="12" t="str">
        <f>INDEX($CD$5:$CD$10,MATCH(BA1106,$CC$5:$CC$10,0),1)</f>
        <v>Y</v>
      </c>
      <c r="BC1106" s="12" t="str">
        <f>IF(AND(BB1106="Y",AY1106&gt;1),"Y","")</f>
        <v>Y</v>
      </c>
      <c r="BD1106" s="12" t="str">
        <f>IF(AND(BB1106="Y",AY1106&lt;1),"Y","")</f>
        <v/>
      </c>
      <c r="BE1106" s="12" t="str">
        <f>IF(AY1106&gt;1,IF(AY1105&gt;1,"Y",""),"")</f>
        <v>Y</v>
      </c>
      <c r="BF1106" s="12" t="str">
        <f>IF(AY1106&lt;1,IF(AY1105&lt;1,"Y",""),"")</f>
        <v/>
      </c>
      <c r="BG1106" s="2"/>
      <c r="BH1106" s="2"/>
      <c r="BI1106" s="2"/>
      <c r="BJ1106" s="2"/>
      <c r="BK1106" s="2"/>
      <c r="BL1106" s="2"/>
      <c r="BM1106" s="4" t="str">
        <f>IF(BR1106=BR1107,IF(BR1106&gt;BR1105,BR1106&amp;"_O",""),BR1106&amp;"_C")</f>
        <v/>
      </c>
      <c r="BN1106" s="7" t="str">
        <f>IF(RIGHT(BM1106,1)="C",BP1106/INDEX($BP$5:$BP$2729,MATCH(BR1106&amp;"_O",$BM$5:$BM$2729,0),1),"")</f>
        <v/>
      </c>
      <c r="BO1106" s="38">
        <v>33676</v>
      </c>
      <c r="BP1106" s="3">
        <v>618.62</v>
      </c>
      <c r="BQ1106" s="7">
        <f>BP1106/BP1105</f>
        <v>1.0043347674324214</v>
      </c>
      <c r="BR1106" s="4">
        <f>YEAR(BO1106)</f>
        <v>1992</v>
      </c>
      <c r="BS1106" s="2" t="s">
        <v>7</v>
      </c>
      <c r="BT1106" s="12" t="str">
        <f>INDEX($CD$5:$CD$10,MATCH(BS1106,$CC$5:$CC$10,0),1)</f>
        <v>Y</v>
      </c>
      <c r="BU1106" s="12" t="str">
        <f>IF(AND(BT1106="Y",BQ1106&gt;1),"Y","")</f>
        <v>Y</v>
      </c>
      <c r="BV1106" s="12" t="str">
        <f>IF(AND(BT1106="Y",BQ1106&lt;1),"Y","")</f>
        <v/>
      </c>
      <c r="BW1106" s="12" t="str">
        <f>IF(BQ1106&gt;1,IF(BQ1105&gt;1,"Y",""),"")</f>
        <v/>
      </c>
      <c r="BX1106" s="12" t="str">
        <f>IF(BQ1106&lt;1,IF(BQ1105&lt;1,"Y",""),"")</f>
        <v/>
      </c>
      <c r="BY1106" s="2"/>
      <c r="BZ1106" s="2"/>
      <c r="CA1106" s="2"/>
    </row>
    <row r="1107" spans="2:79">
      <c r="B1107" s="4" t="str">
        <f>IF(G1107=G1108,IF(G1107&gt;G1106,G1107&amp;"_O",""),G1107&amp;"_C")</f>
        <v/>
      </c>
      <c r="C1107" s="14">
        <f ca="1">RANDBETWEEN(0,1000)/1000</f>
        <v>0.98299999999999998</v>
      </c>
      <c r="D1107" s="16">
        <f>D1106+1</f>
        <v>1103</v>
      </c>
      <c r="E1107" s="10">
        <f>ROUNDDOWN(D1107/52,0)+1</f>
        <v>22</v>
      </c>
      <c r="F1107" s="15">
        <f>F1106+7</f>
        <v>52341</v>
      </c>
      <c r="G1107" s="4">
        <f>YEAR(F1107)</f>
        <v>2043</v>
      </c>
      <c r="H1107" s="33">
        <v>0.53100000000000003</v>
      </c>
      <c r="I1107" s="33">
        <v>0.2</v>
      </c>
      <c r="J1107" s="33">
        <v>0.95</v>
      </c>
      <c r="K1107" s="16" t="str">
        <f>IF(M1106&gt;1,"Up","Down")</f>
        <v>Up</v>
      </c>
      <c r="L1107" s="16" t="str">
        <f>IF(K1107="Up",IF(H1107&lt;$BJ$7,"Up","Down"),IF(H1107&lt;$BK$7,"Down","Up"))</f>
        <v>Up</v>
      </c>
      <c r="M1107" s="17">
        <f>IF(L1107="Up",INDEX($AK$5:$AK$1005,MATCH(I1107,$AI$5:$AI$1005,0),1),INDEX($AL$5:$AL$1005,MATCH(J1107,$AI$5:$AI$1005,0),1))</f>
        <v>1.0050713164681238</v>
      </c>
      <c r="N1107" s="16" t="str">
        <f>IF(P1106&gt;1,"Up","Down")</f>
        <v>Up</v>
      </c>
      <c r="O1107" s="16" t="str">
        <f>IF(N1107="Up",IF(H1107&lt;$BJ$12,"Up","Down"),IF(H1107&lt;$BK$12,"Down","Up"))</f>
        <v>Up</v>
      </c>
      <c r="P1107" s="17">
        <f>IF(O1107="Up",INDEX($AP$5:$AP$1005,MATCH(I1107,$AI$5:$AI$1005,0),1),INDEX($AQ$5:$AQ$1005,MATCH(J1107,$AI$5:$AI$1005,0),1))</f>
        <v>1.0067840244447797</v>
      </c>
      <c r="Q1107" s="19">
        <f>T1106</f>
        <v>48477.298450585666</v>
      </c>
      <c r="R1107" s="19">
        <f>INDEX(model!$S$5:$S$35,MATCH(G1107,model!$Q$5:$Q$35,0),1)*model!$O$5</f>
        <v>0</v>
      </c>
      <c r="S1107" s="19">
        <f>IF(RIGHT(B1107,1)="C",T1106*INDEX(model!$T$5:$T$35,MATCH(G1107,model!$Q$5:$Q$35,0),1),0)</f>
        <v>0</v>
      </c>
      <c r="T1107" s="19">
        <f>(Q1107+R1107-S1107)*M1107</f>
        <v>48723.142172548272</v>
      </c>
      <c r="U1107" s="19">
        <f>X1106</f>
        <v>138607.14860911621</v>
      </c>
      <c r="V1107" s="19">
        <f>INDEX(model!$S$5:$S$35,MATCH(G1107,model!$Q$5:$Q$35,0),1)*model!$O$6</f>
        <v>0</v>
      </c>
      <c r="W1107" s="19">
        <f>IF(RIGHT(B1107,1)="C",X1106*INDEX(model!$T$5:$T$35,MATCH(G1107,model!$Q$5:$Q$35,0),1),0)</f>
        <v>0</v>
      </c>
      <c r="X1107" s="19">
        <f>(U1107+V1107-W1107)*P1107</f>
        <v>139547.46289350165</v>
      </c>
      <c r="Z1107" s="36" t="str">
        <f>K1107&amp;L1107</f>
        <v>UpUp</v>
      </c>
      <c r="AA1107" s="36" t="str">
        <f>N1107&amp;O1107</f>
        <v>UpUp</v>
      </c>
      <c r="AU1107" s="4" t="str">
        <f>IF(AZ1107=AZ1108,IF(AZ1107&gt;AZ1106,AZ1107&amp;"_O",""),AZ1107&amp;"_C")</f>
        <v/>
      </c>
      <c r="AV1107" s="7" t="str">
        <f>IF(RIGHT(AU1107,1)="C",AX1107/INDEX($AX$5:$AX$2729,MATCH(AZ1107&amp;"_O",$AU$5:$AU$2729,0),1),"")</f>
        <v/>
      </c>
      <c r="AW1107" s="38">
        <v>33284</v>
      </c>
      <c r="AX1107" s="37">
        <v>369.06</v>
      </c>
      <c r="AY1107" s="7">
        <f>AX1107/AX1106</f>
        <v>1.0270210101572284</v>
      </c>
      <c r="AZ1107" s="4">
        <f>YEAR(AW1107)</f>
        <v>1991</v>
      </c>
      <c r="BA1107" s="2" t="s">
        <v>7</v>
      </c>
      <c r="BB1107" s="12" t="str">
        <f>INDEX($CD$5:$CD$10,MATCH(BA1107,$CC$5:$CC$10,0),1)</f>
        <v>Y</v>
      </c>
      <c r="BC1107" s="12" t="str">
        <f>IF(AND(BB1107="Y",AY1107&gt;1),"Y","")</f>
        <v>Y</v>
      </c>
      <c r="BD1107" s="12" t="str">
        <f>IF(AND(BB1107="Y",AY1107&lt;1),"Y","")</f>
        <v/>
      </c>
      <c r="BE1107" s="12" t="str">
        <f>IF(AY1107&gt;1,IF(AY1106&gt;1,"Y",""),"")</f>
        <v>Y</v>
      </c>
      <c r="BF1107" s="12" t="str">
        <f>IF(AY1107&lt;1,IF(AY1106&lt;1,"Y",""),"")</f>
        <v/>
      </c>
      <c r="BG1107" s="2"/>
      <c r="BH1107" s="2"/>
      <c r="BI1107" s="2"/>
      <c r="BJ1107" s="2"/>
      <c r="BK1107" s="2"/>
      <c r="BL1107" s="2"/>
      <c r="BM1107" s="4" t="str">
        <f>IF(BR1107=BR1108,IF(BR1107&gt;BR1106,BR1107&amp;"_O",""),BR1107&amp;"_C")</f>
        <v/>
      </c>
      <c r="BN1107" s="7" t="str">
        <f>IF(RIGHT(BM1107,1)="C",BP1107/INDEX($BP$5:$BP$2729,MATCH(BR1107&amp;"_O",$BM$5:$BM$2729,0),1),"")</f>
        <v/>
      </c>
      <c r="BO1107" s="38">
        <v>33683</v>
      </c>
      <c r="BP1107" s="3">
        <v>624.28</v>
      </c>
      <c r="BQ1107" s="7">
        <f>BP1107/BP1106</f>
        <v>1.0091493970450356</v>
      </c>
      <c r="BR1107" s="4">
        <f>YEAR(BO1107)</f>
        <v>1992</v>
      </c>
      <c r="BS1107" s="2" t="s">
        <v>7</v>
      </c>
      <c r="BT1107" s="12" t="str">
        <f>INDEX($CD$5:$CD$10,MATCH(BS1107,$CC$5:$CC$10,0),1)</f>
        <v>Y</v>
      </c>
      <c r="BU1107" s="12" t="str">
        <f>IF(AND(BT1107="Y",BQ1107&gt;1),"Y","")</f>
        <v>Y</v>
      </c>
      <c r="BV1107" s="12" t="str">
        <f>IF(AND(BT1107="Y",BQ1107&lt;1),"Y","")</f>
        <v/>
      </c>
      <c r="BW1107" s="12" t="str">
        <f>IF(BQ1107&gt;1,IF(BQ1106&gt;1,"Y",""),"")</f>
        <v>Y</v>
      </c>
      <c r="BX1107" s="12" t="str">
        <f>IF(BQ1107&lt;1,IF(BQ1106&lt;1,"Y",""),"")</f>
        <v/>
      </c>
      <c r="BY1107" s="2"/>
      <c r="BZ1107" s="2"/>
      <c r="CA1107" s="2"/>
    </row>
    <row r="1108" spans="2:79">
      <c r="B1108" s="4" t="str">
        <f>IF(G1108=G1109,IF(G1108&gt;G1107,G1108&amp;"_O",""),G1108&amp;"_C")</f>
        <v/>
      </c>
      <c r="C1108" s="14">
        <f ca="1">RANDBETWEEN(0,1000)/1000</f>
        <v>0.77200000000000002</v>
      </c>
      <c r="D1108" s="16">
        <f>D1107+1</f>
        <v>1104</v>
      </c>
      <c r="E1108" s="10">
        <f>ROUNDDOWN(D1108/52,0)+1</f>
        <v>22</v>
      </c>
      <c r="F1108" s="15">
        <f>F1107+7</f>
        <v>52348</v>
      </c>
      <c r="G1108" s="4">
        <f>YEAR(F1108)</f>
        <v>2043</v>
      </c>
      <c r="H1108" s="33">
        <v>0.109</v>
      </c>
      <c r="I1108" s="33">
        <v>0.497</v>
      </c>
      <c r="J1108" s="33">
        <v>0.69799999999999995</v>
      </c>
      <c r="K1108" s="16" t="str">
        <f>IF(M1107&gt;1,"Up","Down")</f>
        <v>Up</v>
      </c>
      <c r="L1108" s="16" t="str">
        <f>IF(K1108="Up",IF(H1108&lt;$BJ$7,"Up","Down"),IF(H1108&lt;$BK$7,"Down","Up"))</f>
        <v>Up</v>
      </c>
      <c r="M1108" s="17">
        <f>IF(L1108="Up",INDEX($AK$5:$AK$1005,MATCH(I1108,$AI$5:$AI$1005,0),1),INDEX($AL$5:$AL$1005,MATCH(J1108,$AI$5:$AI$1005,0),1))</f>
        <v>1.012153731549239</v>
      </c>
      <c r="N1108" s="16" t="str">
        <f>IF(P1107&gt;1,"Up","Down")</f>
        <v>Up</v>
      </c>
      <c r="O1108" s="16" t="str">
        <f>IF(N1108="Up",IF(H1108&lt;$BJ$12,"Up","Down"),IF(H1108&lt;$BK$12,"Down","Up"))</f>
        <v>Up</v>
      </c>
      <c r="P1108" s="17">
        <f>IF(O1108="Up",INDEX($AP$5:$AP$1005,MATCH(I1108,$AI$5:$AI$1005,0),1),INDEX($AQ$5:$AQ$1005,MATCH(J1108,$AI$5:$AI$1005,0),1))</f>
        <v>1.017088625260137</v>
      </c>
      <c r="Q1108" s="19">
        <f>T1107</f>
        <v>48723.142172548272</v>
      </c>
      <c r="R1108" s="19">
        <f>INDEX(model!$S$5:$S$35,MATCH(G1108,model!$Q$5:$Q$35,0),1)*model!$O$5</f>
        <v>0</v>
      </c>
      <c r="S1108" s="19">
        <f>IF(RIGHT(B1108,1)="C",T1107*INDEX(model!$T$5:$T$35,MATCH(G1108,model!$Q$5:$Q$35,0),1),0)</f>
        <v>0</v>
      </c>
      <c r="T1108" s="19">
        <f>(Q1108+R1108-S1108)*M1108</f>
        <v>49315.310162748829</v>
      </c>
      <c r="U1108" s="19">
        <f>X1107</f>
        <v>139547.46289350165</v>
      </c>
      <c r="V1108" s="19">
        <f>INDEX(model!$S$5:$S$35,MATCH(G1108,model!$Q$5:$Q$35,0),1)*model!$O$6</f>
        <v>0</v>
      </c>
      <c r="W1108" s="19">
        <f>IF(RIGHT(B1108,1)="C",X1107*INDEX(model!$T$5:$T$35,MATCH(G1108,model!$Q$5:$Q$35,0),1),0)</f>
        <v>0</v>
      </c>
      <c r="X1108" s="19">
        <f>(U1108+V1108-W1108)*P1108</f>
        <v>141932.13719289156</v>
      </c>
      <c r="Z1108" s="36" t="str">
        <f>K1108&amp;L1108</f>
        <v>UpUp</v>
      </c>
      <c r="AA1108" s="36" t="str">
        <f>N1108&amp;O1108</f>
        <v>UpUp</v>
      </c>
      <c r="AU1108" s="4" t="str">
        <f>IF(AZ1108=AZ1109,IF(AZ1108&gt;AZ1107,AZ1108&amp;"_O",""),AZ1108&amp;"_C")</f>
        <v/>
      </c>
      <c r="AV1108" s="7" t="str">
        <f>IF(RIGHT(AU1108,1)="C",AX1108/INDEX($AX$5:$AX$2729,MATCH(AZ1108&amp;"_O",$AU$5:$AU$2729,0),1),"")</f>
        <v/>
      </c>
      <c r="AW1108" s="38">
        <v>33291</v>
      </c>
      <c r="AX1108" s="37">
        <v>365.65</v>
      </c>
      <c r="AY1108" s="7">
        <f>AX1108/AX1107</f>
        <v>0.99076030997669751</v>
      </c>
      <c r="AZ1108" s="4">
        <f>YEAR(AW1108)</f>
        <v>1991</v>
      </c>
      <c r="BA1108" s="2" t="s">
        <v>7</v>
      </c>
      <c r="BB1108" s="12" t="str">
        <f>INDEX($CD$5:$CD$10,MATCH(BA1108,$CC$5:$CC$10,0),1)</f>
        <v>Y</v>
      </c>
      <c r="BC1108" s="12" t="str">
        <f>IF(AND(BB1108="Y",AY1108&gt;1),"Y","")</f>
        <v/>
      </c>
      <c r="BD1108" s="12" t="str">
        <f>IF(AND(BB1108="Y",AY1108&lt;1),"Y","")</f>
        <v>Y</v>
      </c>
      <c r="BE1108" s="12" t="str">
        <f>IF(AY1108&gt;1,IF(AY1107&gt;1,"Y",""),"")</f>
        <v/>
      </c>
      <c r="BF1108" s="12" t="str">
        <f>IF(AY1108&lt;1,IF(AY1107&lt;1,"Y",""),"")</f>
        <v/>
      </c>
      <c r="BG1108" s="2"/>
      <c r="BH1108" s="2"/>
      <c r="BI1108" s="2"/>
      <c r="BJ1108" s="2"/>
      <c r="BK1108" s="2"/>
      <c r="BL1108" s="2"/>
      <c r="BM1108" s="4" t="str">
        <f>IF(BR1108=BR1109,IF(BR1108&gt;BR1107,BR1108&amp;"_O",""),BR1108&amp;"_C")</f>
        <v/>
      </c>
      <c r="BN1108" s="7" t="str">
        <f>IF(RIGHT(BM1108,1)="C",BP1108/INDEX($BP$5:$BP$2729,MATCH(BR1108&amp;"_O",$BM$5:$BM$2729,0),1),"")</f>
        <v/>
      </c>
      <c r="BO1108" s="38">
        <v>33690</v>
      </c>
      <c r="BP1108" s="3">
        <v>604.66999999999996</v>
      </c>
      <c r="BQ1108" s="7">
        <f>BP1108/BP1107</f>
        <v>0.96858781316076115</v>
      </c>
      <c r="BR1108" s="4">
        <f>YEAR(BO1108)</f>
        <v>1992</v>
      </c>
      <c r="BS1108" s="2" t="s">
        <v>7</v>
      </c>
      <c r="BT1108" s="12" t="str">
        <f>INDEX($CD$5:$CD$10,MATCH(BS1108,$CC$5:$CC$10,0),1)</f>
        <v>Y</v>
      </c>
      <c r="BU1108" s="12" t="str">
        <f>IF(AND(BT1108="Y",BQ1108&gt;1),"Y","")</f>
        <v/>
      </c>
      <c r="BV1108" s="12" t="str">
        <f>IF(AND(BT1108="Y",BQ1108&lt;1),"Y","")</f>
        <v>Y</v>
      </c>
      <c r="BW1108" s="12" t="str">
        <f>IF(BQ1108&gt;1,IF(BQ1107&gt;1,"Y",""),"")</f>
        <v/>
      </c>
      <c r="BX1108" s="12" t="str">
        <f>IF(BQ1108&lt;1,IF(BQ1107&lt;1,"Y",""),"")</f>
        <v/>
      </c>
      <c r="BY1108" s="2"/>
      <c r="BZ1108" s="2"/>
      <c r="CA1108" s="2"/>
    </row>
    <row r="1109" spans="2:79">
      <c r="B1109" s="4" t="str">
        <f>IF(G1109=G1110,IF(G1109&gt;G1108,G1109&amp;"_O",""),G1109&amp;"_C")</f>
        <v/>
      </c>
      <c r="C1109" s="14">
        <f ca="1">RANDBETWEEN(0,1000)/1000</f>
        <v>0.89700000000000002</v>
      </c>
      <c r="D1109" s="16">
        <f>D1108+1</f>
        <v>1105</v>
      </c>
      <c r="E1109" s="10">
        <f>ROUNDDOWN(D1109/52,0)+1</f>
        <v>22</v>
      </c>
      <c r="F1109" s="15">
        <f>F1108+7</f>
        <v>52355</v>
      </c>
      <c r="G1109" s="4">
        <f>YEAR(F1109)</f>
        <v>2043</v>
      </c>
      <c r="H1109" s="33">
        <v>0.68200000000000005</v>
      </c>
      <c r="I1109" s="33">
        <v>5.2999999999999999E-2</v>
      </c>
      <c r="J1109" s="33">
        <v>0.96199999999999997</v>
      </c>
      <c r="K1109" s="16" t="str">
        <f>IF(M1108&gt;1,"Up","Down")</f>
        <v>Up</v>
      </c>
      <c r="L1109" s="16" t="str">
        <f>IF(K1109="Up",IF(H1109&lt;$BJ$7,"Up","Down"),IF(H1109&lt;$BK$7,"Down","Up"))</f>
        <v>Down</v>
      </c>
      <c r="M1109" s="17">
        <f>IF(L1109="Up",INDEX($AK$5:$AK$1005,MATCH(I1109,$AI$5:$AI$1005,0),1),INDEX($AL$5:$AL$1005,MATCH(J1109,$AI$5:$AI$1005,0),1))</f>
        <v>0.99886116656416635</v>
      </c>
      <c r="N1109" s="16" t="str">
        <f>IF(P1108&gt;1,"Up","Down")</f>
        <v>Up</v>
      </c>
      <c r="O1109" s="16" t="str">
        <f>IF(N1109="Up",IF(H1109&lt;$BJ$12,"Up","Down"),IF(H1109&lt;$BK$12,"Down","Up"))</f>
        <v>Down</v>
      </c>
      <c r="P1109" s="17">
        <f>IF(O1109="Up",INDEX($AP$5:$AP$1005,MATCH(I1109,$AI$5:$AI$1005,0),1),INDEX($AQ$5:$AQ$1005,MATCH(J1109,$AI$5:$AI$1005,0),1))</f>
        <v>0.99887260400586109</v>
      </c>
      <c r="Q1109" s="19">
        <f>T1108</f>
        <v>49315.310162748829</v>
      </c>
      <c r="R1109" s="19">
        <f>INDEX(model!$S$5:$S$35,MATCH(G1109,model!$Q$5:$Q$35,0),1)*model!$O$5</f>
        <v>0</v>
      </c>
      <c r="S1109" s="19">
        <f>IF(RIGHT(B1109,1)="C",T1108*INDEX(model!$T$5:$T$35,MATCH(G1109,model!$Q$5:$Q$35,0),1),0)</f>
        <v>0</v>
      </c>
      <c r="T1109" s="19">
        <f>(Q1109+R1109-S1109)*M1109</f>
        <v>49259.148238636983</v>
      </c>
      <c r="U1109" s="19">
        <f>X1108</f>
        <v>141932.13719289156</v>
      </c>
      <c r="V1109" s="19">
        <f>INDEX(model!$S$5:$S$35,MATCH(G1109,model!$Q$5:$Q$35,0),1)*model!$O$6</f>
        <v>0</v>
      </c>
      <c r="W1109" s="19">
        <f>IF(RIGHT(B1109,1)="C",X1108*INDEX(model!$T$5:$T$35,MATCH(G1109,model!$Q$5:$Q$35,0),1),0)</f>
        <v>0</v>
      </c>
      <c r="X1109" s="19">
        <f>(U1109+V1109-W1109)*P1109</f>
        <v>141772.12346998072</v>
      </c>
      <c r="Z1109" s="36" t="str">
        <f>K1109&amp;L1109</f>
        <v>UpDown</v>
      </c>
      <c r="AA1109" s="36" t="str">
        <f>N1109&amp;O1109</f>
        <v>UpDown</v>
      </c>
      <c r="AU1109" s="4" t="str">
        <f>IF(AZ1109=AZ1110,IF(AZ1109&gt;AZ1108,AZ1109&amp;"_O",""),AZ1109&amp;"_C")</f>
        <v/>
      </c>
      <c r="AV1109" s="7" t="str">
        <f>IF(RIGHT(AU1109,1)="C",AX1109/INDEX($AX$5:$AX$2729,MATCH(AZ1109&amp;"_O",$AU$5:$AU$2729,0),1),"")</f>
        <v/>
      </c>
      <c r="AW1109" s="38">
        <v>33298</v>
      </c>
      <c r="AX1109" s="37">
        <v>370.47</v>
      </c>
      <c r="AY1109" s="7">
        <f>AX1109/AX1108</f>
        <v>1.0131820046492548</v>
      </c>
      <c r="AZ1109" s="4">
        <f>YEAR(AW1109)</f>
        <v>1991</v>
      </c>
      <c r="BA1109" s="2" t="s">
        <v>7</v>
      </c>
      <c r="BB1109" s="12" t="str">
        <f>INDEX($CD$5:$CD$10,MATCH(BA1109,$CC$5:$CC$10,0),1)</f>
        <v>Y</v>
      </c>
      <c r="BC1109" s="12" t="str">
        <f>IF(AND(BB1109="Y",AY1109&gt;1),"Y","")</f>
        <v>Y</v>
      </c>
      <c r="BD1109" s="12" t="str">
        <f>IF(AND(BB1109="Y",AY1109&lt;1),"Y","")</f>
        <v/>
      </c>
      <c r="BE1109" s="12" t="str">
        <f>IF(AY1109&gt;1,IF(AY1108&gt;1,"Y",""),"")</f>
        <v/>
      </c>
      <c r="BF1109" s="12" t="str">
        <f>IF(AY1109&lt;1,IF(AY1108&lt;1,"Y",""),"")</f>
        <v/>
      </c>
      <c r="BG1109" s="2"/>
      <c r="BH1109" s="2"/>
      <c r="BI1109" s="2"/>
      <c r="BJ1109" s="2"/>
      <c r="BK1109" s="2"/>
      <c r="BL1109" s="2"/>
      <c r="BM1109" s="4" t="str">
        <f>IF(BR1109=BR1110,IF(BR1109&gt;BR1108,BR1109&amp;"_O",""),BR1109&amp;"_C")</f>
        <v/>
      </c>
      <c r="BN1109" s="7" t="str">
        <f>IF(RIGHT(BM1109,1)="C",BP1109/INDEX($BP$5:$BP$2729,MATCH(BR1109&amp;"_O",$BM$5:$BM$2729,0),1),"")</f>
        <v/>
      </c>
      <c r="BO1109" s="38">
        <v>33697</v>
      </c>
      <c r="BP1109" s="3">
        <v>590.01</v>
      </c>
      <c r="BQ1109" s="7">
        <f>BP1109/BP1108</f>
        <v>0.97575537069806673</v>
      </c>
      <c r="BR1109" s="4">
        <f>YEAR(BO1109)</f>
        <v>1992</v>
      </c>
      <c r="BS1109" s="2" t="s">
        <v>7</v>
      </c>
      <c r="BT1109" s="12" t="str">
        <f>INDEX($CD$5:$CD$10,MATCH(BS1109,$CC$5:$CC$10,0),1)</f>
        <v>Y</v>
      </c>
      <c r="BU1109" s="12" t="str">
        <f>IF(AND(BT1109="Y",BQ1109&gt;1),"Y","")</f>
        <v/>
      </c>
      <c r="BV1109" s="12" t="str">
        <f>IF(AND(BT1109="Y",BQ1109&lt;1),"Y","")</f>
        <v>Y</v>
      </c>
      <c r="BW1109" s="12" t="str">
        <f>IF(BQ1109&gt;1,IF(BQ1108&gt;1,"Y",""),"")</f>
        <v/>
      </c>
      <c r="BX1109" s="12" t="str">
        <f>IF(BQ1109&lt;1,IF(BQ1108&lt;1,"Y",""),"")</f>
        <v>Y</v>
      </c>
      <c r="BY1109" s="2"/>
      <c r="BZ1109" s="2"/>
      <c r="CA1109" s="2"/>
    </row>
    <row r="1110" spans="2:79">
      <c r="B1110" s="4" t="str">
        <f>IF(G1110=G1111,IF(G1110&gt;G1109,G1110&amp;"_O",""),G1110&amp;"_C")</f>
        <v/>
      </c>
      <c r="C1110" s="14">
        <f ca="1">RANDBETWEEN(0,1000)/1000</f>
        <v>0.69899999999999995</v>
      </c>
      <c r="D1110" s="16">
        <f>D1109+1</f>
        <v>1106</v>
      </c>
      <c r="E1110" s="10">
        <f>ROUNDDOWN(D1110/52,0)+1</f>
        <v>22</v>
      </c>
      <c r="F1110" s="15">
        <f>F1109+7</f>
        <v>52362</v>
      </c>
      <c r="G1110" s="4">
        <f>YEAR(F1110)</f>
        <v>2043</v>
      </c>
      <c r="H1110" s="33">
        <v>6.0999999999999999E-2</v>
      </c>
      <c r="I1110" s="33">
        <v>0.97799999999999998</v>
      </c>
      <c r="J1110" s="33">
        <v>0.82899999999999996</v>
      </c>
      <c r="K1110" s="16" t="str">
        <f>IF(M1109&gt;1,"Up","Down")</f>
        <v>Down</v>
      </c>
      <c r="L1110" s="16" t="str">
        <f>IF(K1110="Up",IF(H1110&lt;$BJ$7,"Up","Down"),IF(H1110&lt;$BK$7,"Down","Up"))</f>
        <v>Down</v>
      </c>
      <c r="M1110" s="17">
        <f>IF(L1110="Up",INDEX($AK$5:$AK$1005,MATCH(I1110,$AI$5:$AI$1005,0),1),INDEX($AL$5:$AL$1005,MATCH(J1110,$AI$5:$AI$1005,0),1))</f>
        <v>0.99657947650514445</v>
      </c>
      <c r="N1110" s="16" t="str">
        <f>IF(P1109&gt;1,"Up","Down")</f>
        <v>Down</v>
      </c>
      <c r="O1110" s="16" t="str">
        <f>IF(N1110="Up",IF(H1110&lt;$BJ$12,"Up","Down"),IF(H1110&lt;$BK$12,"Down","Up"))</f>
        <v>Down</v>
      </c>
      <c r="P1110" s="17">
        <f>IF(O1110="Up",INDEX($AP$5:$AP$1005,MATCH(I1110,$AI$5:$AI$1005,0),1),INDEX($AQ$5:$AQ$1005,MATCH(J1110,$AI$5:$AI$1005,0),1))</f>
        <v>0.99602558968155397</v>
      </c>
      <c r="Q1110" s="19">
        <f>T1109</f>
        <v>49259.148238636983</v>
      </c>
      <c r="R1110" s="19">
        <f>INDEX(model!$S$5:$S$35,MATCH(G1110,model!$Q$5:$Q$35,0),1)*model!$O$5</f>
        <v>0</v>
      </c>
      <c r="S1110" s="19">
        <f>IF(RIGHT(B1110,1)="C",T1109*INDEX(model!$T$5:$T$35,MATCH(G1110,model!$Q$5:$Q$35,0),1),0)</f>
        <v>0</v>
      </c>
      <c r="T1110" s="19">
        <f>(Q1110+R1110-S1110)*M1110</f>
        <v>49090.656164750151</v>
      </c>
      <c r="U1110" s="19">
        <f>X1109</f>
        <v>141772.12346998072</v>
      </c>
      <c r="V1110" s="19">
        <f>INDEX(model!$S$5:$S$35,MATCH(G1110,model!$Q$5:$Q$35,0),1)*model!$O$6</f>
        <v>0</v>
      </c>
      <c r="W1110" s="19">
        <f>IF(RIGHT(B1110,1)="C",X1109*INDEX(model!$T$5:$T$35,MATCH(G1110,model!$Q$5:$Q$35,0),1),0)</f>
        <v>0</v>
      </c>
      <c r="X1110" s="19">
        <f>(U1110+V1110-W1110)*P1110</f>
        <v>141208.66287959364</v>
      </c>
      <c r="Z1110" s="36" t="str">
        <f>K1110&amp;L1110</f>
        <v>DownDown</v>
      </c>
      <c r="AA1110" s="36" t="str">
        <f>N1110&amp;O1110</f>
        <v>DownDown</v>
      </c>
      <c r="AU1110" s="4" t="str">
        <f>IF(AZ1110=AZ1111,IF(AZ1110&gt;AZ1109,AZ1110&amp;"_O",""),AZ1110&amp;"_C")</f>
        <v/>
      </c>
      <c r="AV1110" s="7" t="str">
        <f>IF(RIGHT(AU1110,1)="C",AX1110/INDEX($AX$5:$AX$2729,MATCH(AZ1110&amp;"_O",$AU$5:$AU$2729,0),1),"")</f>
        <v/>
      </c>
      <c r="AW1110" s="38">
        <v>33305</v>
      </c>
      <c r="AX1110" s="37">
        <v>374.95</v>
      </c>
      <c r="AY1110" s="7">
        <f>AX1110/AX1109</f>
        <v>1.0120927470510432</v>
      </c>
      <c r="AZ1110" s="4">
        <f>YEAR(AW1110)</f>
        <v>1991</v>
      </c>
      <c r="BA1110" s="2" t="s">
        <v>7</v>
      </c>
      <c r="BB1110" s="12" t="str">
        <f>INDEX($CD$5:$CD$10,MATCH(BA1110,$CC$5:$CC$10,0),1)</f>
        <v>Y</v>
      </c>
      <c r="BC1110" s="12" t="str">
        <f>IF(AND(BB1110="Y",AY1110&gt;1),"Y","")</f>
        <v>Y</v>
      </c>
      <c r="BD1110" s="12" t="str">
        <f>IF(AND(BB1110="Y",AY1110&lt;1),"Y","")</f>
        <v/>
      </c>
      <c r="BE1110" s="12" t="str">
        <f>IF(AY1110&gt;1,IF(AY1109&gt;1,"Y",""),"")</f>
        <v>Y</v>
      </c>
      <c r="BF1110" s="12" t="str">
        <f>IF(AY1110&lt;1,IF(AY1109&lt;1,"Y",""),"")</f>
        <v/>
      </c>
      <c r="BG1110" s="2"/>
      <c r="BH1110" s="2"/>
      <c r="BI1110" s="2"/>
      <c r="BJ1110" s="2"/>
      <c r="BK1110" s="2"/>
      <c r="BL1110" s="2"/>
      <c r="BM1110" s="4" t="str">
        <f>IF(BR1110=BR1111,IF(BR1110&gt;BR1109,BR1110&amp;"_O",""),BR1110&amp;"_C")</f>
        <v/>
      </c>
      <c r="BN1110" s="7" t="str">
        <f>IF(RIGHT(BM1110,1)="C",BP1110/INDEX($BP$5:$BP$2729,MATCH(BR1110&amp;"_O",$BM$5:$BM$2729,0),1),"")</f>
        <v/>
      </c>
      <c r="BO1110" s="38">
        <v>33704</v>
      </c>
      <c r="BP1110" s="3">
        <v>584.24</v>
      </c>
      <c r="BQ1110" s="7">
        <f>BP1110/BP1109</f>
        <v>0.99022050473720791</v>
      </c>
      <c r="BR1110" s="4">
        <f>YEAR(BO1110)</f>
        <v>1992</v>
      </c>
      <c r="BS1110" s="2" t="s">
        <v>7</v>
      </c>
      <c r="BT1110" s="12" t="str">
        <f>INDEX($CD$5:$CD$10,MATCH(BS1110,$CC$5:$CC$10,0),1)</f>
        <v>Y</v>
      </c>
      <c r="BU1110" s="12" t="str">
        <f>IF(AND(BT1110="Y",BQ1110&gt;1),"Y","")</f>
        <v/>
      </c>
      <c r="BV1110" s="12" t="str">
        <f>IF(AND(BT1110="Y",BQ1110&lt;1),"Y","")</f>
        <v>Y</v>
      </c>
      <c r="BW1110" s="12" t="str">
        <f>IF(BQ1110&gt;1,IF(BQ1109&gt;1,"Y",""),"")</f>
        <v/>
      </c>
      <c r="BX1110" s="12" t="str">
        <f>IF(BQ1110&lt;1,IF(BQ1109&lt;1,"Y",""),"")</f>
        <v>Y</v>
      </c>
      <c r="BY1110" s="2"/>
      <c r="BZ1110" s="2"/>
      <c r="CA1110" s="2"/>
    </row>
    <row r="1111" spans="2:79">
      <c r="B1111" s="4" t="str">
        <f>IF(G1111=G1112,IF(G1111&gt;G1110,G1111&amp;"_O",""),G1111&amp;"_C")</f>
        <v/>
      </c>
      <c r="C1111" s="14">
        <f ca="1">RANDBETWEEN(0,1000)/1000</f>
        <v>0.91100000000000003</v>
      </c>
      <c r="D1111" s="16">
        <f>D1110+1</f>
        <v>1107</v>
      </c>
      <c r="E1111" s="10">
        <f>ROUNDDOWN(D1111/52,0)+1</f>
        <v>22</v>
      </c>
      <c r="F1111" s="15">
        <f>F1110+7</f>
        <v>52369</v>
      </c>
      <c r="G1111" s="4">
        <f>YEAR(F1111)</f>
        <v>2043</v>
      </c>
      <c r="H1111" s="33">
        <v>0.39900000000000002</v>
      </c>
      <c r="I1111" s="33">
        <v>8.5999999999999993E-2</v>
      </c>
      <c r="J1111" s="33">
        <v>0.96199999999999997</v>
      </c>
      <c r="K1111" s="16" t="str">
        <f>IF(M1110&gt;1,"Up","Down")</f>
        <v>Down</v>
      </c>
      <c r="L1111" s="16" t="str">
        <f>IF(K1111="Up",IF(H1111&lt;$BJ$7,"Up","Down"),IF(H1111&lt;$BK$7,"Down","Up"))</f>
        <v>Up</v>
      </c>
      <c r="M1111" s="17">
        <f>IF(L1111="Up",INDEX($AK$5:$AK$1005,MATCH(I1111,$AI$5:$AI$1005,0),1),INDEX($AL$5:$AL$1005,MATCH(J1111,$AI$5:$AI$1005,0),1))</f>
        <v>1.0019638933038049</v>
      </c>
      <c r="N1111" s="16" t="str">
        <f>IF(P1110&gt;1,"Up","Down")</f>
        <v>Down</v>
      </c>
      <c r="O1111" s="16" t="str">
        <f>IF(N1111="Up",IF(H1111&lt;$BJ$12,"Up","Down"),IF(H1111&lt;$BK$12,"Down","Up"))</f>
        <v>Down</v>
      </c>
      <c r="P1111" s="17">
        <f>IF(O1111="Up",INDEX($AP$5:$AP$1005,MATCH(I1111,$AI$5:$AI$1005,0),1),INDEX($AQ$5:$AQ$1005,MATCH(J1111,$AI$5:$AI$1005,0),1))</f>
        <v>0.99887260400586109</v>
      </c>
      <c r="Q1111" s="19">
        <f>T1110</f>
        <v>49090.656164750151</v>
      </c>
      <c r="R1111" s="19">
        <f>INDEX(model!$S$5:$S$35,MATCH(G1111,model!$Q$5:$Q$35,0),1)*model!$O$5</f>
        <v>0</v>
      </c>
      <c r="S1111" s="19">
        <f>IF(RIGHT(B1111,1)="C",T1110*INDEX(model!$T$5:$T$35,MATCH(G1111,model!$Q$5:$Q$35,0),1),0)</f>
        <v>0</v>
      </c>
      <c r="T1111" s="19">
        <f>(Q1111+R1111-S1111)*M1111</f>
        <v>49187.064975671492</v>
      </c>
      <c r="U1111" s="19">
        <f>X1110</f>
        <v>141208.66287959364</v>
      </c>
      <c r="V1111" s="19">
        <f>INDEX(model!$S$5:$S$35,MATCH(G1111,model!$Q$5:$Q$35,0),1)*model!$O$6</f>
        <v>0</v>
      </c>
      <c r="W1111" s="19">
        <f>IF(RIGHT(B1111,1)="C",X1110*INDEX(model!$T$5:$T$35,MATCH(G1111,model!$Q$5:$Q$35,0),1),0)</f>
        <v>0</v>
      </c>
      <c r="X1111" s="19">
        <f>(U1111+V1111-W1111)*P1111</f>
        <v>141049.46479872547</v>
      </c>
      <c r="Z1111" s="36" t="str">
        <f>K1111&amp;L1111</f>
        <v>DownUp</v>
      </c>
      <c r="AA1111" s="36" t="str">
        <f>N1111&amp;O1111</f>
        <v>DownDown</v>
      </c>
      <c r="AU1111" s="4" t="str">
        <f>IF(AZ1111=AZ1112,IF(AZ1111&gt;AZ1110,AZ1111&amp;"_O",""),AZ1111&amp;"_C")</f>
        <v/>
      </c>
      <c r="AV1111" s="7" t="str">
        <f>IF(RIGHT(AU1111,1)="C",AX1111/INDEX($AX$5:$AX$2729,MATCH(AZ1111&amp;"_O",$AU$5:$AU$2729,0),1),"")</f>
        <v/>
      </c>
      <c r="AW1111" s="38">
        <v>33312</v>
      </c>
      <c r="AX1111" s="37">
        <v>373.59</v>
      </c>
      <c r="AY1111" s="7">
        <f>AX1111/AX1110</f>
        <v>0.99637284971329509</v>
      </c>
      <c r="AZ1111" s="4">
        <f>YEAR(AW1111)</f>
        <v>1991</v>
      </c>
      <c r="BA1111" s="2" t="s">
        <v>7</v>
      </c>
      <c r="BB1111" s="12" t="str">
        <f>INDEX($CD$5:$CD$10,MATCH(BA1111,$CC$5:$CC$10,0),1)</f>
        <v>Y</v>
      </c>
      <c r="BC1111" s="12" t="str">
        <f>IF(AND(BB1111="Y",AY1111&gt;1),"Y","")</f>
        <v/>
      </c>
      <c r="BD1111" s="12" t="str">
        <f>IF(AND(BB1111="Y",AY1111&lt;1),"Y","")</f>
        <v>Y</v>
      </c>
      <c r="BE1111" s="12" t="str">
        <f>IF(AY1111&gt;1,IF(AY1110&gt;1,"Y",""),"")</f>
        <v/>
      </c>
      <c r="BF1111" s="12" t="str">
        <f>IF(AY1111&lt;1,IF(AY1110&lt;1,"Y",""),"")</f>
        <v/>
      </c>
      <c r="BG1111" s="2"/>
      <c r="BH1111" s="2"/>
      <c r="BI1111" s="2"/>
      <c r="BJ1111" s="2"/>
      <c r="BK1111" s="2"/>
      <c r="BL1111" s="2"/>
      <c r="BM1111" s="4" t="str">
        <f>IF(BR1111=BR1112,IF(BR1111&gt;BR1110,BR1111&amp;"_O",""),BR1111&amp;"_C")</f>
        <v/>
      </c>
      <c r="BN1111" s="7" t="str">
        <f>IF(RIGHT(BM1111,1)="C",BP1111/INDEX($BP$5:$BP$2729,MATCH(BR1111&amp;"_O",$BM$5:$BM$2729,0),1),"")</f>
        <v/>
      </c>
      <c r="BO1111" s="38">
        <v>33710</v>
      </c>
      <c r="BP1111" s="3">
        <v>591.80999999999995</v>
      </c>
      <c r="BQ1111" s="7">
        <f>BP1111/BP1110</f>
        <v>1.0129570039709708</v>
      </c>
      <c r="BR1111" s="4">
        <f>YEAR(BO1111)</f>
        <v>1992</v>
      </c>
      <c r="BS1111" s="2" t="s">
        <v>7</v>
      </c>
      <c r="BT1111" s="12" t="str">
        <f>INDEX($CD$5:$CD$10,MATCH(BS1111,$CC$5:$CC$10,0),1)</f>
        <v>Y</v>
      </c>
      <c r="BU1111" s="12" t="str">
        <f>IF(AND(BT1111="Y",BQ1111&gt;1),"Y","")</f>
        <v>Y</v>
      </c>
      <c r="BV1111" s="12" t="str">
        <f>IF(AND(BT1111="Y",BQ1111&lt;1),"Y","")</f>
        <v/>
      </c>
      <c r="BW1111" s="12" t="str">
        <f>IF(BQ1111&gt;1,IF(BQ1110&gt;1,"Y",""),"")</f>
        <v/>
      </c>
      <c r="BX1111" s="12" t="str">
        <f>IF(BQ1111&lt;1,IF(BQ1110&lt;1,"Y",""),"")</f>
        <v/>
      </c>
      <c r="BY1111" s="2"/>
      <c r="BZ1111" s="2"/>
      <c r="CA1111" s="2"/>
    </row>
    <row r="1112" spans="2:79">
      <c r="B1112" s="4" t="str">
        <f>IF(G1112=G1113,IF(G1112&gt;G1111,G1112&amp;"_O",""),G1112&amp;"_C")</f>
        <v/>
      </c>
      <c r="C1112" s="14">
        <f ca="1">RANDBETWEEN(0,1000)/1000</f>
        <v>0.95799999999999996</v>
      </c>
      <c r="D1112" s="16">
        <f>D1111+1</f>
        <v>1108</v>
      </c>
      <c r="E1112" s="10">
        <f>ROUNDDOWN(D1112/52,0)+1</f>
        <v>22</v>
      </c>
      <c r="F1112" s="15">
        <f>F1111+7</f>
        <v>52376</v>
      </c>
      <c r="G1112" s="4">
        <f>YEAR(F1112)</f>
        <v>2043</v>
      </c>
      <c r="H1112" s="33">
        <v>0.20499999999999999</v>
      </c>
      <c r="I1112" s="33">
        <v>0.221</v>
      </c>
      <c r="J1112" s="33">
        <v>0.54100000000000004</v>
      </c>
      <c r="K1112" s="16" t="str">
        <f>IF(M1111&gt;1,"Up","Down")</f>
        <v>Up</v>
      </c>
      <c r="L1112" s="16" t="str">
        <f>IF(K1112="Up",IF(H1112&lt;$BJ$7,"Up","Down"),IF(H1112&lt;$BK$7,"Down","Up"))</f>
        <v>Up</v>
      </c>
      <c r="M1112" s="17">
        <f>IF(L1112="Up",INDEX($AK$5:$AK$1005,MATCH(I1112,$AI$5:$AI$1005,0),1),INDEX($AL$5:$AL$1005,MATCH(J1112,$AI$5:$AI$1005,0),1))</f>
        <v>1.0054033829413445</v>
      </c>
      <c r="N1112" s="16" t="str">
        <f>IF(P1111&gt;1,"Up","Down")</f>
        <v>Down</v>
      </c>
      <c r="O1112" s="16" t="str">
        <f>IF(N1112="Up",IF(H1112&lt;$BJ$12,"Up","Down"),IF(H1112&lt;$BK$12,"Down","Up"))</f>
        <v>Down</v>
      </c>
      <c r="P1112" s="17">
        <f>IF(O1112="Up",INDEX($AP$5:$AP$1005,MATCH(I1112,$AI$5:$AI$1005,0),1),INDEX($AQ$5:$AQ$1005,MATCH(J1112,$AI$5:$AI$1005,0),1))</f>
        <v>0.98693832653143798</v>
      </c>
      <c r="Q1112" s="19">
        <f>T1111</f>
        <v>49187.064975671492</v>
      </c>
      <c r="R1112" s="19">
        <f>INDEX(model!$S$5:$S$35,MATCH(G1112,model!$Q$5:$Q$35,0),1)*model!$O$5</f>
        <v>0</v>
      </c>
      <c r="S1112" s="19">
        <f>IF(RIGHT(B1112,1)="C",T1111*INDEX(model!$T$5:$T$35,MATCH(G1112,model!$Q$5:$Q$35,0),1),0)</f>
        <v>0</v>
      </c>
      <c r="T1112" s="19">
        <f>(Q1112+R1112-S1112)*M1112</f>
        <v>49452.841523495837</v>
      </c>
      <c r="U1112" s="19">
        <f>X1111</f>
        <v>141049.46479872547</v>
      </c>
      <c r="V1112" s="19">
        <f>INDEX(model!$S$5:$S$35,MATCH(G1112,model!$Q$5:$Q$35,0),1)*model!$O$6</f>
        <v>0</v>
      </c>
      <c r="W1112" s="19">
        <f>IF(RIGHT(B1112,1)="C",X1111*INDEX(model!$T$5:$T$35,MATCH(G1112,model!$Q$5:$Q$35,0),1),0)</f>
        <v>0</v>
      </c>
      <c r="X1112" s="19">
        <f>(U1112+V1112-W1112)*P1112</f>
        <v>139207.12274660909</v>
      </c>
      <c r="Z1112" s="36" t="str">
        <f>K1112&amp;L1112</f>
        <v>UpUp</v>
      </c>
      <c r="AA1112" s="36" t="str">
        <f>N1112&amp;O1112</f>
        <v>DownDown</v>
      </c>
      <c r="AU1112" s="4" t="str">
        <f>IF(AZ1112=AZ1113,IF(AZ1112&gt;AZ1111,AZ1112&amp;"_O",""),AZ1112&amp;"_C")</f>
        <v/>
      </c>
      <c r="AV1112" s="7" t="str">
        <f>IF(RIGHT(AU1112,1)="C",AX1112/INDEX($AX$5:$AX$2729,MATCH(AZ1112&amp;"_O",$AU$5:$AU$2729,0),1),"")</f>
        <v/>
      </c>
      <c r="AW1112" s="38">
        <v>33319</v>
      </c>
      <c r="AX1112" s="37">
        <v>367.48</v>
      </c>
      <c r="AY1112" s="7">
        <f>AX1112/AX1111</f>
        <v>0.98364517251532435</v>
      </c>
      <c r="AZ1112" s="4">
        <f>YEAR(AW1112)</f>
        <v>1991</v>
      </c>
      <c r="BA1112" s="2" t="s">
        <v>7</v>
      </c>
      <c r="BB1112" s="12" t="str">
        <f>INDEX($CD$5:$CD$10,MATCH(BA1112,$CC$5:$CC$10,0),1)</f>
        <v>Y</v>
      </c>
      <c r="BC1112" s="12" t="str">
        <f>IF(AND(BB1112="Y",AY1112&gt;1),"Y","")</f>
        <v/>
      </c>
      <c r="BD1112" s="12" t="str">
        <f>IF(AND(BB1112="Y",AY1112&lt;1),"Y","")</f>
        <v>Y</v>
      </c>
      <c r="BE1112" s="12" t="str">
        <f>IF(AY1112&gt;1,IF(AY1111&gt;1,"Y",""),"")</f>
        <v/>
      </c>
      <c r="BF1112" s="12" t="str">
        <f>IF(AY1112&lt;1,IF(AY1111&lt;1,"Y",""),"")</f>
        <v>Y</v>
      </c>
      <c r="BG1112" s="2"/>
      <c r="BH1112" s="2"/>
      <c r="BI1112" s="2"/>
      <c r="BJ1112" s="2"/>
      <c r="BK1112" s="2"/>
      <c r="BL1112" s="2"/>
      <c r="BM1112" s="4" t="str">
        <f>IF(BR1112=BR1113,IF(BR1112&gt;BR1111,BR1112&amp;"_O",""),BR1112&amp;"_C")</f>
        <v/>
      </c>
      <c r="BN1112" s="7" t="str">
        <f>IF(RIGHT(BM1112,1)="C",BP1112/INDEX($BP$5:$BP$2729,MATCH(BR1112&amp;"_O",$BM$5:$BM$2729,0),1),"")</f>
        <v/>
      </c>
      <c r="BO1112" s="38">
        <v>33718</v>
      </c>
      <c r="BP1112" s="3">
        <v>572.89</v>
      </c>
      <c r="BQ1112" s="7">
        <f>BP1112/BP1111</f>
        <v>0.96803027998850988</v>
      </c>
      <c r="BR1112" s="4">
        <f>YEAR(BO1112)</f>
        <v>1992</v>
      </c>
      <c r="BS1112" s="2" t="s">
        <v>7</v>
      </c>
      <c r="BT1112" s="12" t="str">
        <f>INDEX($CD$5:$CD$10,MATCH(BS1112,$CC$5:$CC$10,0),1)</f>
        <v>Y</v>
      </c>
      <c r="BU1112" s="12" t="str">
        <f>IF(AND(BT1112="Y",BQ1112&gt;1),"Y","")</f>
        <v/>
      </c>
      <c r="BV1112" s="12" t="str">
        <f>IF(AND(BT1112="Y",BQ1112&lt;1),"Y","")</f>
        <v>Y</v>
      </c>
      <c r="BW1112" s="12" t="str">
        <f>IF(BQ1112&gt;1,IF(BQ1111&gt;1,"Y",""),"")</f>
        <v/>
      </c>
      <c r="BX1112" s="12" t="str">
        <f>IF(BQ1112&lt;1,IF(BQ1111&lt;1,"Y",""),"")</f>
        <v/>
      </c>
      <c r="BY1112" s="2"/>
      <c r="BZ1112" s="2"/>
      <c r="CA1112" s="2"/>
    </row>
    <row r="1113" spans="2:79">
      <c r="B1113" s="4" t="str">
        <f>IF(G1113=G1114,IF(G1113&gt;G1112,G1113&amp;"_O",""),G1113&amp;"_C")</f>
        <v/>
      </c>
      <c r="C1113" s="14">
        <f ca="1">RANDBETWEEN(0,1000)/1000</f>
        <v>0.61799999999999999</v>
      </c>
      <c r="D1113" s="16">
        <f>D1112+1</f>
        <v>1109</v>
      </c>
      <c r="E1113" s="10">
        <f>ROUNDDOWN(D1113/52,0)+1</f>
        <v>22</v>
      </c>
      <c r="F1113" s="15">
        <f>F1112+7</f>
        <v>52383</v>
      </c>
      <c r="G1113" s="4">
        <f>YEAR(F1113)</f>
        <v>2043</v>
      </c>
      <c r="H1113" s="33">
        <v>0.876</v>
      </c>
      <c r="I1113" s="33">
        <v>0.88800000000000001</v>
      </c>
      <c r="J1113" s="33">
        <v>0.76600000000000001</v>
      </c>
      <c r="K1113" s="16" t="str">
        <f>IF(M1112&gt;1,"Up","Down")</f>
        <v>Up</v>
      </c>
      <c r="L1113" s="16" t="str">
        <f>IF(K1113="Up",IF(H1113&lt;$BJ$7,"Up","Down"),IF(H1113&lt;$BK$7,"Down","Up"))</f>
        <v>Down</v>
      </c>
      <c r="M1113" s="17">
        <f>IF(L1113="Up",INDEX($AK$5:$AK$1005,MATCH(I1113,$AI$5:$AI$1005,0),1),INDEX($AL$5:$AL$1005,MATCH(J1113,$AI$5:$AI$1005,0),1))</f>
        <v>0.99495582447917374</v>
      </c>
      <c r="N1113" s="16" t="str">
        <f>IF(P1112&gt;1,"Up","Down")</f>
        <v>Down</v>
      </c>
      <c r="O1113" s="16" t="str">
        <f>IF(N1113="Up",IF(H1113&lt;$BJ$12,"Up","Down"),IF(H1113&lt;$BK$12,"Down","Up"))</f>
        <v>Up</v>
      </c>
      <c r="P1113" s="17">
        <f>IF(O1113="Up",INDEX($AP$5:$AP$1005,MATCH(I1113,$AI$5:$AI$1005,0),1),INDEX($AQ$5:$AQ$1005,MATCH(J1113,$AI$5:$AI$1005,0),1))</f>
        <v>1.0420929717676604</v>
      </c>
      <c r="Q1113" s="19">
        <f>T1112</f>
        <v>49452.841523495837</v>
      </c>
      <c r="R1113" s="19">
        <f>INDEX(model!$S$5:$S$35,MATCH(G1113,model!$Q$5:$Q$35,0),1)*model!$O$5</f>
        <v>0</v>
      </c>
      <c r="S1113" s="19">
        <f>IF(RIGHT(B1113,1)="C",T1112*INDEX(model!$T$5:$T$35,MATCH(G1113,model!$Q$5:$Q$35,0),1),0)</f>
        <v>0</v>
      </c>
      <c r="T1113" s="19">
        <f>(Q1113+R1113-S1113)*M1113</f>
        <v>49203.392710847722</v>
      </c>
      <c r="U1113" s="19">
        <f>X1112</f>
        <v>139207.12274660909</v>
      </c>
      <c r="V1113" s="19">
        <f>INDEX(model!$S$5:$S$35,MATCH(G1113,model!$Q$5:$Q$35,0),1)*model!$O$6</f>
        <v>0</v>
      </c>
      <c r="W1113" s="19">
        <f>IF(RIGHT(B1113,1)="C",X1112*INDEX(model!$T$5:$T$35,MATCH(G1113,model!$Q$5:$Q$35,0),1),0)</f>
        <v>0</v>
      </c>
      <c r="X1113" s="19">
        <f>(U1113+V1113-W1113)*P1113</f>
        <v>145066.76423423935</v>
      </c>
      <c r="Z1113" s="36" t="str">
        <f>K1113&amp;L1113</f>
        <v>UpDown</v>
      </c>
      <c r="AA1113" s="36" t="str">
        <f>N1113&amp;O1113</f>
        <v>DownUp</v>
      </c>
      <c r="AU1113" s="4" t="str">
        <f>IF(AZ1113=AZ1114,IF(AZ1113&gt;AZ1112,AZ1113&amp;"_O",""),AZ1113&amp;"_C")</f>
        <v/>
      </c>
      <c r="AV1113" s="7" t="str">
        <f>IF(RIGHT(AU1113,1)="C",AX1113/INDEX($AX$5:$AX$2729,MATCH(AZ1113&amp;"_O",$AU$5:$AU$2729,0),1),"")</f>
        <v/>
      </c>
      <c r="AW1113" s="38">
        <v>33325</v>
      </c>
      <c r="AX1113" s="37">
        <v>375.22</v>
      </c>
      <c r="AY1113" s="7">
        <f>AX1113/AX1112</f>
        <v>1.0210623707412649</v>
      </c>
      <c r="AZ1113" s="4">
        <f>YEAR(AW1113)</f>
        <v>1991</v>
      </c>
      <c r="BA1113" s="2" t="s">
        <v>7</v>
      </c>
      <c r="BB1113" s="12" t="str">
        <f>INDEX($CD$5:$CD$10,MATCH(BA1113,$CC$5:$CC$10,0),1)</f>
        <v>Y</v>
      </c>
      <c r="BC1113" s="12" t="str">
        <f>IF(AND(BB1113="Y",AY1113&gt;1),"Y","")</f>
        <v>Y</v>
      </c>
      <c r="BD1113" s="12" t="str">
        <f>IF(AND(BB1113="Y",AY1113&lt;1),"Y","")</f>
        <v/>
      </c>
      <c r="BE1113" s="12" t="str">
        <f>IF(AY1113&gt;1,IF(AY1112&gt;1,"Y",""),"")</f>
        <v/>
      </c>
      <c r="BF1113" s="12" t="str">
        <f>IF(AY1113&lt;1,IF(AY1112&lt;1,"Y",""),"")</f>
        <v/>
      </c>
      <c r="BG1113" s="2"/>
      <c r="BH1113" s="2"/>
      <c r="BI1113" s="2"/>
      <c r="BJ1113" s="2"/>
      <c r="BK1113" s="2"/>
      <c r="BL1113" s="2"/>
      <c r="BM1113" s="4" t="str">
        <f>IF(BR1113=BR1114,IF(BR1113&gt;BR1112,BR1113&amp;"_O",""),BR1113&amp;"_C")</f>
        <v/>
      </c>
      <c r="BN1113" s="7" t="str">
        <f>IF(RIGHT(BM1113,1)="C",BP1113/INDEX($BP$5:$BP$2729,MATCH(BR1113&amp;"_O",$BM$5:$BM$2729,0),1),"")</f>
        <v/>
      </c>
      <c r="BO1113" s="38">
        <v>33725</v>
      </c>
      <c r="BP1113" s="3">
        <v>578.14</v>
      </c>
      <c r="BQ1113" s="7">
        <f>BP1113/BP1112</f>
        <v>1.0091640629091099</v>
      </c>
      <c r="BR1113" s="4">
        <f>YEAR(BO1113)</f>
        <v>1992</v>
      </c>
      <c r="BS1113" s="2" t="s">
        <v>7</v>
      </c>
      <c r="BT1113" s="12" t="str">
        <f>INDEX($CD$5:$CD$10,MATCH(BS1113,$CC$5:$CC$10,0),1)</f>
        <v>Y</v>
      </c>
      <c r="BU1113" s="12" t="str">
        <f>IF(AND(BT1113="Y",BQ1113&gt;1),"Y","")</f>
        <v>Y</v>
      </c>
      <c r="BV1113" s="12" t="str">
        <f>IF(AND(BT1113="Y",BQ1113&lt;1),"Y","")</f>
        <v/>
      </c>
      <c r="BW1113" s="12" t="str">
        <f>IF(BQ1113&gt;1,IF(BQ1112&gt;1,"Y",""),"")</f>
        <v/>
      </c>
      <c r="BX1113" s="12" t="str">
        <f>IF(BQ1113&lt;1,IF(BQ1112&lt;1,"Y",""),"")</f>
        <v/>
      </c>
      <c r="BY1113" s="2"/>
      <c r="BZ1113" s="2"/>
      <c r="CA1113" s="2"/>
    </row>
    <row r="1114" spans="2:79">
      <c r="B1114" s="4" t="str">
        <f>IF(G1114=G1115,IF(G1114&gt;G1113,G1114&amp;"_O",""),G1114&amp;"_C")</f>
        <v/>
      </c>
      <c r="C1114" s="14">
        <f ca="1">RANDBETWEEN(0,1000)/1000</f>
        <v>0.55700000000000005</v>
      </c>
      <c r="D1114" s="16">
        <f>D1113+1</f>
        <v>1110</v>
      </c>
      <c r="E1114" s="10">
        <f>ROUNDDOWN(D1114/52,0)+1</f>
        <v>22</v>
      </c>
      <c r="F1114" s="15">
        <f>F1113+7</f>
        <v>52390</v>
      </c>
      <c r="G1114" s="4">
        <f>YEAR(F1114)</f>
        <v>2043</v>
      </c>
      <c r="H1114" s="33">
        <v>0.95599999999999996</v>
      </c>
      <c r="I1114" s="33">
        <v>3.1E-2</v>
      </c>
      <c r="J1114" s="33">
        <v>0.85699999999999998</v>
      </c>
      <c r="K1114" s="16" t="str">
        <f>IF(M1113&gt;1,"Up","Down")</f>
        <v>Down</v>
      </c>
      <c r="L1114" s="16" t="str">
        <f>IF(K1114="Up",IF(H1114&lt;$BJ$7,"Up","Down"),IF(H1114&lt;$BK$7,"Down","Up"))</f>
        <v>Up</v>
      </c>
      <c r="M1114" s="17">
        <f>IF(L1114="Up",INDEX($AK$5:$AK$1005,MATCH(I1114,$AI$5:$AI$1005,0),1),INDEX($AL$5:$AL$1005,MATCH(J1114,$AI$5:$AI$1005,0),1))</f>
        <v>1.00070925320153</v>
      </c>
      <c r="N1114" s="16" t="str">
        <f>IF(P1113&gt;1,"Up","Down")</f>
        <v>Up</v>
      </c>
      <c r="O1114" s="16" t="str">
        <f>IF(N1114="Up",IF(H1114&lt;$BJ$12,"Up","Down"),IF(H1114&lt;$BK$12,"Down","Up"))</f>
        <v>Down</v>
      </c>
      <c r="P1114" s="17">
        <f>IF(O1114="Up",INDEX($AP$5:$AP$1005,MATCH(I1114,$AI$5:$AI$1005,0),1),INDEX($AQ$5:$AQ$1005,MATCH(J1114,$AI$5:$AI$1005,0),1))</f>
        <v>0.99649932056358848</v>
      </c>
      <c r="Q1114" s="19">
        <f>T1113</f>
        <v>49203.392710847722</v>
      </c>
      <c r="R1114" s="19">
        <f>INDEX(model!$S$5:$S$35,MATCH(G1114,model!$Q$5:$Q$35,0),1)*model!$O$5</f>
        <v>0</v>
      </c>
      <c r="S1114" s="19">
        <f>IF(RIGHT(B1114,1)="C",T1113*INDEX(model!$T$5:$T$35,MATCH(G1114,model!$Q$5:$Q$35,0),1),0)</f>
        <v>0</v>
      </c>
      <c r="T1114" s="19">
        <f>(Q1114+R1114-S1114)*M1114</f>
        <v>49238.290374654032</v>
      </c>
      <c r="U1114" s="19">
        <f>X1113</f>
        <v>145066.76423423935</v>
      </c>
      <c r="V1114" s="19">
        <f>INDEX(model!$S$5:$S$35,MATCH(G1114,model!$Q$5:$Q$35,0),1)*model!$O$6</f>
        <v>0</v>
      </c>
      <c r="W1114" s="19">
        <f>IF(RIGHT(B1114,1)="C",X1113*INDEX(model!$T$5:$T$35,MATCH(G1114,model!$Q$5:$Q$35,0),1),0)</f>
        <v>0</v>
      </c>
      <c r="X1114" s="19">
        <f>(U1114+V1114-W1114)*P1114</f>
        <v>144558.93199577779</v>
      </c>
      <c r="Z1114" s="36" t="str">
        <f>K1114&amp;L1114</f>
        <v>DownUp</v>
      </c>
      <c r="AA1114" s="36" t="str">
        <f>N1114&amp;O1114</f>
        <v>UpDown</v>
      </c>
      <c r="AU1114" s="4" t="str">
        <f>IF(AZ1114=AZ1115,IF(AZ1114&gt;AZ1113,AZ1114&amp;"_O",""),AZ1114&amp;"_C")</f>
        <v/>
      </c>
      <c r="AV1114" s="7" t="str">
        <f>IF(RIGHT(AU1114,1)="C",AX1114/INDEX($AX$5:$AX$2729,MATCH(AZ1114&amp;"_O",$AU$5:$AU$2729,0),1),"")</f>
        <v/>
      </c>
      <c r="AW1114" s="38">
        <v>33333</v>
      </c>
      <c r="AX1114" s="37">
        <v>375.36</v>
      </c>
      <c r="AY1114" s="7">
        <f>AX1114/AX1113</f>
        <v>1.0003731144395287</v>
      </c>
      <c r="AZ1114" s="4">
        <f>YEAR(AW1114)</f>
        <v>1991</v>
      </c>
      <c r="BA1114" s="2" t="s">
        <v>7</v>
      </c>
      <c r="BB1114" s="12" t="str">
        <f>INDEX($CD$5:$CD$10,MATCH(BA1114,$CC$5:$CC$10,0),1)</f>
        <v>Y</v>
      </c>
      <c r="BC1114" s="12" t="str">
        <f>IF(AND(BB1114="Y",AY1114&gt;1),"Y","")</f>
        <v>Y</v>
      </c>
      <c r="BD1114" s="12" t="str">
        <f>IF(AND(BB1114="Y",AY1114&lt;1),"Y","")</f>
        <v/>
      </c>
      <c r="BE1114" s="12" t="str">
        <f>IF(AY1114&gt;1,IF(AY1113&gt;1,"Y",""),"")</f>
        <v>Y</v>
      </c>
      <c r="BF1114" s="12" t="str">
        <f>IF(AY1114&lt;1,IF(AY1113&lt;1,"Y",""),"")</f>
        <v/>
      </c>
      <c r="BG1114" s="2"/>
      <c r="BH1114" s="2"/>
      <c r="BI1114" s="2"/>
      <c r="BJ1114" s="2"/>
      <c r="BK1114" s="2"/>
      <c r="BL1114" s="2"/>
      <c r="BM1114" s="4" t="str">
        <f>IF(BR1114=BR1115,IF(BR1114&gt;BR1113,BR1114&amp;"_O",""),BR1114&amp;"_C")</f>
        <v/>
      </c>
      <c r="BN1114" s="7" t="str">
        <f>IF(RIGHT(BM1114,1)="C",BP1114/INDEX($BP$5:$BP$2729,MATCH(BR1114&amp;"_O",$BM$5:$BM$2729,0),1),"")</f>
        <v/>
      </c>
      <c r="BO1114" s="38">
        <v>33732</v>
      </c>
      <c r="BP1114" s="3">
        <v>585.76</v>
      </c>
      <c r="BQ1114" s="7">
        <f>BP1114/BP1113</f>
        <v>1.013180198567821</v>
      </c>
      <c r="BR1114" s="4">
        <f>YEAR(BO1114)</f>
        <v>1992</v>
      </c>
      <c r="BS1114" s="2" t="s">
        <v>7</v>
      </c>
      <c r="BT1114" s="12" t="str">
        <f>INDEX($CD$5:$CD$10,MATCH(BS1114,$CC$5:$CC$10,0),1)</f>
        <v>Y</v>
      </c>
      <c r="BU1114" s="12" t="str">
        <f>IF(AND(BT1114="Y",BQ1114&gt;1),"Y","")</f>
        <v>Y</v>
      </c>
      <c r="BV1114" s="12" t="str">
        <f>IF(AND(BT1114="Y",BQ1114&lt;1),"Y","")</f>
        <v/>
      </c>
      <c r="BW1114" s="12" t="str">
        <f>IF(BQ1114&gt;1,IF(BQ1113&gt;1,"Y",""),"")</f>
        <v>Y</v>
      </c>
      <c r="BX1114" s="12" t="str">
        <f>IF(BQ1114&lt;1,IF(BQ1113&lt;1,"Y",""),"")</f>
        <v/>
      </c>
      <c r="BY1114" s="2"/>
      <c r="BZ1114" s="2"/>
      <c r="CA1114" s="2"/>
    </row>
    <row r="1115" spans="2:79">
      <c r="B1115" s="4" t="str">
        <f>IF(G1115=G1116,IF(G1115&gt;G1114,G1115&amp;"_O",""),G1115&amp;"_C")</f>
        <v/>
      </c>
      <c r="C1115" s="14">
        <f ca="1">RANDBETWEEN(0,1000)/1000</f>
        <v>0.96</v>
      </c>
      <c r="D1115" s="16">
        <f>D1114+1</f>
        <v>1111</v>
      </c>
      <c r="E1115" s="10">
        <f>ROUNDDOWN(D1115/52,0)+1</f>
        <v>22</v>
      </c>
      <c r="F1115" s="15">
        <f>F1114+7</f>
        <v>52397</v>
      </c>
      <c r="G1115" s="4">
        <f>YEAR(F1115)</f>
        <v>2043</v>
      </c>
      <c r="H1115" s="33">
        <v>0.999</v>
      </c>
      <c r="I1115" s="33">
        <v>0.95299999999999996</v>
      </c>
      <c r="J1115" s="33">
        <v>0.45700000000000002</v>
      </c>
      <c r="K1115" s="16" t="str">
        <f>IF(M1114&gt;1,"Up","Down")</f>
        <v>Up</v>
      </c>
      <c r="L1115" s="16" t="str">
        <f>IF(K1115="Up",IF(H1115&lt;$BJ$7,"Up","Down"),IF(H1115&lt;$BK$7,"Down","Up"))</f>
        <v>Down</v>
      </c>
      <c r="M1115" s="17">
        <f>IF(L1115="Up",INDEX($AK$5:$AK$1005,MATCH(I1115,$AI$5:$AI$1005,0),1),INDEX($AL$5:$AL$1005,MATCH(J1115,$AI$5:$AI$1005,0),1))</f>
        <v>0.98626986029324148</v>
      </c>
      <c r="N1115" s="16" t="str">
        <f>IF(P1114&gt;1,"Up","Down")</f>
        <v>Down</v>
      </c>
      <c r="O1115" s="16" t="str">
        <f>IF(N1115="Up",IF(H1115&lt;$BJ$12,"Up","Down"),IF(H1115&lt;$BK$12,"Down","Up"))</f>
        <v>Up</v>
      </c>
      <c r="P1115" s="17">
        <f>IF(O1115="Up",INDEX($AP$5:$AP$1005,MATCH(I1115,$AI$5:$AI$1005,0),1),INDEX($AQ$5:$AQ$1005,MATCH(J1115,$AI$5:$AI$1005,0),1))</f>
        <v>1.0554235434480017</v>
      </c>
      <c r="Q1115" s="19">
        <f>T1114</f>
        <v>49238.290374654032</v>
      </c>
      <c r="R1115" s="19">
        <f>INDEX(model!$S$5:$S$35,MATCH(G1115,model!$Q$5:$Q$35,0),1)*model!$O$5</f>
        <v>0</v>
      </c>
      <c r="S1115" s="19">
        <f>IF(RIGHT(B1115,1)="C",T1114*INDEX(model!$T$5:$T$35,MATCH(G1115,model!$Q$5:$Q$35,0),1),0)</f>
        <v>0</v>
      </c>
      <c r="T1115" s="19">
        <f>(Q1115+R1115-S1115)*M1115</f>
        <v>48562.241768888089</v>
      </c>
      <c r="U1115" s="19">
        <f>X1114</f>
        <v>144558.93199577779</v>
      </c>
      <c r="V1115" s="19">
        <f>INDEX(model!$S$5:$S$35,MATCH(G1115,model!$Q$5:$Q$35,0),1)*model!$O$6</f>
        <v>0</v>
      </c>
      <c r="W1115" s="19">
        <f>IF(RIGHT(B1115,1)="C",X1114*INDEX(model!$T$5:$T$35,MATCH(G1115,model!$Q$5:$Q$35,0),1),0)</f>
        <v>0</v>
      </c>
      <c r="X1115" s="19">
        <f>(U1115+V1115-W1115)*P1115</f>
        <v>152570.90024404251</v>
      </c>
      <c r="Z1115" s="36" t="str">
        <f>K1115&amp;L1115</f>
        <v>UpDown</v>
      </c>
      <c r="AA1115" s="36" t="str">
        <f>N1115&amp;O1115</f>
        <v>DownUp</v>
      </c>
      <c r="AU1115" s="4" t="str">
        <f>IF(AZ1115=AZ1116,IF(AZ1115&gt;AZ1114,AZ1115&amp;"_O",""),AZ1115&amp;"_C")</f>
        <v/>
      </c>
      <c r="AV1115" s="7" t="str">
        <f>IF(RIGHT(AU1115,1)="C",AX1115/INDEX($AX$5:$AX$2729,MATCH(AZ1115&amp;"_O",$AU$5:$AU$2729,0),1),"")</f>
        <v/>
      </c>
      <c r="AW1115" s="38">
        <v>33340</v>
      </c>
      <c r="AX1115" s="37">
        <v>380.4</v>
      </c>
      <c r="AY1115" s="7">
        <f>AX1115/AX1114</f>
        <v>1.0134271099744245</v>
      </c>
      <c r="AZ1115" s="4">
        <f>YEAR(AW1115)</f>
        <v>1991</v>
      </c>
      <c r="BA1115" s="2" t="s">
        <v>7</v>
      </c>
      <c r="BB1115" s="12" t="str">
        <f>INDEX($CD$5:$CD$10,MATCH(BA1115,$CC$5:$CC$10,0),1)</f>
        <v>Y</v>
      </c>
      <c r="BC1115" s="12" t="str">
        <f>IF(AND(BB1115="Y",AY1115&gt;1),"Y","")</f>
        <v>Y</v>
      </c>
      <c r="BD1115" s="12" t="str">
        <f>IF(AND(BB1115="Y",AY1115&lt;1),"Y","")</f>
        <v/>
      </c>
      <c r="BE1115" s="12" t="str">
        <f>IF(AY1115&gt;1,IF(AY1114&gt;1,"Y",""),"")</f>
        <v>Y</v>
      </c>
      <c r="BF1115" s="12" t="str">
        <f>IF(AY1115&lt;1,IF(AY1114&lt;1,"Y",""),"")</f>
        <v/>
      </c>
      <c r="BG1115" s="2"/>
      <c r="BH1115" s="2"/>
      <c r="BI1115" s="2"/>
      <c r="BJ1115" s="2"/>
      <c r="BK1115" s="2"/>
      <c r="BL1115" s="2"/>
      <c r="BM1115" s="4" t="str">
        <f>IF(BR1115=BR1116,IF(BR1115&gt;BR1114,BR1115&amp;"_O",""),BR1115&amp;"_C")</f>
        <v/>
      </c>
      <c r="BN1115" s="7" t="str">
        <f>IF(RIGHT(BM1115,1)="C",BP1115/INDEX($BP$5:$BP$2729,MATCH(BR1115&amp;"_O",$BM$5:$BM$2729,0),1),"")</f>
        <v/>
      </c>
      <c r="BO1115" s="38">
        <v>33739</v>
      </c>
      <c r="BP1115" s="3">
        <v>574.42999999999995</v>
      </c>
      <c r="BQ1115" s="7">
        <f>BP1115/BP1114</f>
        <v>0.98065760721114448</v>
      </c>
      <c r="BR1115" s="4">
        <f>YEAR(BO1115)</f>
        <v>1992</v>
      </c>
      <c r="BS1115" s="2" t="s">
        <v>7</v>
      </c>
      <c r="BT1115" s="12" t="str">
        <f>INDEX($CD$5:$CD$10,MATCH(BS1115,$CC$5:$CC$10,0),1)</f>
        <v>Y</v>
      </c>
      <c r="BU1115" s="12" t="str">
        <f>IF(AND(BT1115="Y",BQ1115&gt;1),"Y","")</f>
        <v/>
      </c>
      <c r="BV1115" s="12" t="str">
        <f>IF(AND(BT1115="Y",BQ1115&lt;1),"Y","")</f>
        <v>Y</v>
      </c>
      <c r="BW1115" s="12" t="str">
        <f>IF(BQ1115&gt;1,IF(BQ1114&gt;1,"Y",""),"")</f>
        <v/>
      </c>
      <c r="BX1115" s="12" t="str">
        <f>IF(BQ1115&lt;1,IF(BQ1114&lt;1,"Y",""),"")</f>
        <v/>
      </c>
      <c r="BY1115" s="2"/>
      <c r="BZ1115" s="2"/>
      <c r="CA1115" s="2"/>
    </row>
    <row r="1116" spans="2:79">
      <c r="B1116" s="4" t="str">
        <f>IF(G1116=G1117,IF(G1116&gt;G1115,G1116&amp;"_O",""),G1116&amp;"_C")</f>
        <v/>
      </c>
      <c r="C1116" s="14">
        <f ca="1">RANDBETWEEN(0,1000)/1000</f>
        <v>0.26200000000000001</v>
      </c>
      <c r="D1116" s="16">
        <f>D1115+1</f>
        <v>1112</v>
      </c>
      <c r="E1116" s="10">
        <f>ROUNDDOWN(D1116/52,0)+1</f>
        <v>22</v>
      </c>
      <c r="F1116" s="15">
        <f>F1115+7</f>
        <v>52404</v>
      </c>
      <c r="G1116" s="4">
        <f>YEAR(F1116)</f>
        <v>2043</v>
      </c>
      <c r="H1116" s="33">
        <v>0.33</v>
      </c>
      <c r="I1116" s="33">
        <v>0.435</v>
      </c>
      <c r="J1116" s="33">
        <v>0.875</v>
      </c>
      <c r="K1116" s="16" t="str">
        <f>IF(M1115&gt;1,"Up","Down")</f>
        <v>Down</v>
      </c>
      <c r="L1116" s="16" t="str">
        <f>IF(K1116="Up",IF(H1116&lt;$BJ$7,"Up","Down"),IF(H1116&lt;$BK$7,"Down","Up"))</f>
        <v>Down</v>
      </c>
      <c r="M1116" s="17">
        <f>IF(L1116="Up",INDEX($AK$5:$AK$1005,MATCH(I1116,$AI$5:$AI$1005,0),1),INDEX($AL$5:$AL$1005,MATCH(J1116,$AI$5:$AI$1005,0),1))</f>
        <v>0.99734299399607695</v>
      </c>
      <c r="N1116" s="16" t="str">
        <f>IF(P1115&gt;1,"Up","Down")</f>
        <v>Up</v>
      </c>
      <c r="O1116" s="16" t="str">
        <f>IF(N1116="Up",IF(H1116&lt;$BJ$12,"Up","Down"),IF(H1116&lt;$BK$12,"Down","Up"))</f>
        <v>Up</v>
      </c>
      <c r="P1116" s="17">
        <f>IF(O1116="Up",INDEX($AP$5:$AP$1005,MATCH(I1116,$AI$5:$AI$1005,0),1),INDEX($AQ$5:$AQ$1005,MATCH(J1116,$AI$5:$AI$1005,0),1))</f>
        <v>1.0145034234552761</v>
      </c>
      <c r="Q1116" s="19">
        <f>T1115</f>
        <v>48562.241768888089</v>
      </c>
      <c r="R1116" s="19">
        <f>INDEX(model!$S$5:$S$35,MATCH(G1116,model!$Q$5:$Q$35,0),1)*model!$O$5</f>
        <v>0</v>
      </c>
      <c r="S1116" s="19">
        <f>IF(RIGHT(B1116,1)="C",T1115*INDEX(model!$T$5:$T$35,MATCH(G1116,model!$Q$5:$Q$35,0),1),0)</f>
        <v>0</v>
      </c>
      <c r="T1116" s="19">
        <f>(Q1116+R1116-S1116)*M1116</f>
        <v>48433.211600944189</v>
      </c>
      <c r="U1116" s="19">
        <f>X1115</f>
        <v>152570.90024404251</v>
      </c>
      <c r="V1116" s="19">
        <f>INDEX(model!$S$5:$S$35,MATCH(G1116,model!$Q$5:$Q$35,0),1)*model!$O$6</f>
        <v>0</v>
      </c>
      <c r="W1116" s="19">
        <f>IF(RIGHT(B1116,1)="C",X1115*INDEX(model!$T$5:$T$35,MATCH(G1116,model!$Q$5:$Q$35,0),1),0)</f>
        <v>0</v>
      </c>
      <c r="X1116" s="19">
        <f>(U1116+V1116-W1116)*P1116</f>
        <v>154783.70061723454</v>
      </c>
      <c r="Z1116" s="36" t="str">
        <f>K1116&amp;L1116</f>
        <v>DownDown</v>
      </c>
      <c r="AA1116" s="36" t="str">
        <f>N1116&amp;O1116</f>
        <v>UpUp</v>
      </c>
      <c r="AU1116" s="4" t="str">
        <f>IF(AZ1116=AZ1117,IF(AZ1116&gt;AZ1115,AZ1116&amp;"_O",""),AZ1116&amp;"_C")</f>
        <v/>
      </c>
      <c r="AV1116" s="7" t="str">
        <f>IF(RIGHT(AU1116,1)="C",AX1116/INDEX($AX$5:$AX$2729,MATCH(AZ1116&amp;"_O",$AU$5:$AU$2729,0),1),"")</f>
        <v/>
      </c>
      <c r="AW1116" s="38">
        <v>33347</v>
      </c>
      <c r="AX1116" s="37">
        <v>384.2</v>
      </c>
      <c r="AY1116" s="7">
        <f>AX1116/AX1115</f>
        <v>1.0099894847528916</v>
      </c>
      <c r="AZ1116" s="4">
        <f>YEAR(AW1116)</f>
        <v>1991</v>
      </c>
      <c r="BA1116" s="2" t="s">
        <v>7</v>
      </c>
      <c r="BB1116" s="12" t="str">
        <f>INDEX($CD$5:$CD$10,MATCH(BA1116,$CC$5:$CC$10,0),1)</f>
        <v>Y</v>
      </c>
      <c r="BC1116" s="12" t="str">
        <f>IF(AND(BB1116="Y",AY1116&gt;1),"Y","")</f>
        <v>Y</v>
      </c>
      <c r="BD1116" s="12" t="str">
        <f>IF(AND(BB1116="Y",AY1116&lt;1),"Y","")</f>
        <v/>
      </c>
      <c r="BE1116" s="12" t="str">
        <f>IF(AY1116&gt;1,IF(AY1115&gt;1,"Y",""),"")</f>
        <v>Y</v>
      </c>
      <c r="BF1116" s="12" t="str">
        <f>IF(AY1116&lt;1,IF(AY1115&lt;1,"Y",""),"")</f>
        <v/>
      </c>
      <c r="BG1116" s="2"/>
      <c r="BH1116" s="2"/>
      <c r="BI1116" s="2"/>
      <c r="BJ1116" s="2"/>
      <c r="BK1116" s="2"/>
      <c r="BL1116" s="2"/>
      <c r="BM1116" s="4" t="str">
        <f>IF(BR1116=BR1117,IF(BR1116&gt;BR1115,BR1116&amp;"_O",""),BR1116&amp;"_C")</f>
        <v/>
      </c>
      <c r="BN1116" s="7" t="str">
        <f>IF(RIGHT(BM1116,1)="C",BP1116/INDEX($BP$5:$BP$2729,MATCH(BR1116&amp;"_O",$BM$5:$BM$2729,0),1),"")</f>
        <v/>
      </c>
      <c r="BO1116" s="38">
        <v>33746</v>
      </c>
      <c r="BP1116" s="3">
        <v>580.29999999999995</v>
      </c>
      <c r="BQ1116" s="7">
        <f>BP1116/BP1115</f>
        <v>1.0102188256184392</v>
      </c>
      <c r="BR1116" s="4">
        <f>YEAR(BO1116)</f>
        <v>1992</v>
      </c>
      <c r="BS1116" s="2" t="s">
        <v>7</v>
      </c>
      <c r="BT1116" s="12" t="str">
        <f>INDEX($CD$5:$CD$10,MATCH(BS1116,$CC$5:$CC$10,0),1)</f>
        <v>Y</v>
      </c>
      <c r="BU1116" s="12" t="str">
        <f>IF(AND(BT1116="Y",BQ1116&gt;1),"Y","")</f>
        <v>Y</v>
      </c>
      <c r="BV1116" s="12" t="str">
        <f>IF(AND(BT1116="Y",BQ1116&lt;1),"Y","")</f>
        <v/>
      </c>
      <c r="BW1116" s="12" t="str">
        <f>IF(BQ1116&gt;1,IF(BQ1115&gt;1,"Y",""),"")</f>
        <v/>
      </c>
      <c r="BX1116" s="12" t="str">
        <f>IF(BQ1116&lt;1,IF(BQ1115&lt;1,"Y",""),"")</f>
        <v/>
      </c>
      <c r="BY1116" s="2"/>
      <c r="BZ1116" s="2"/>
      <c r="CA1116" s="2"/>
    </row>
    <row r="1117" spans="2:79">
      <c r="B1117" s="4" t="str">
        <f>IF(G1117=G1118,IF(G1117&gt;G1116,G1117&amp;"_O",""),G1117&amp;"_C")</f>
        <v/>
      </c>
      <c r="C1117" s="14">
        <f ca="1">RANDBETWEEN(0,1000)/1000</f>
        <v>0.216</v>
      </c>
      <c r="D1117" s="16">
        <f>D1116+1</f>
        <v>1113</v>
      </c>
      <c r="E1117" s="10">
        <f>ROUNDDOWN(D1117/52,0)+1</f>
        <v>22</v>
      </c>
      <c r="F1117" s="15">
        <f>F1116+7</f>
        <v>52411</v>
      </c>
      <c r="G1117" s="4">
        <f>YEAR(F1117)</f>
        <v>2043</v>
      </c>
      <c r="H1117" s="33">
        <v>0.105</v>
      </c>
      <c r="I1117" s="33">
        <v>0.82399999999999995</v>
      </c>
      <c r="J1117" s="33">
        <v>0.622</v>
      </c>
      <c r="K1117" s="16" t="str">
        <f>IF(M1116&gt;1,"Up","Down")</f>
        <v>Down</v>
      </c>
      <c r="L1117" s="16" t="str">
        <f>IF(K1117="Up",IF(H1117&lt;$BJ$7,"Up","Down"),IF(H1117&lt;$BK$7,"Down","Up"))</f>
        <v>Down</v>
      </c>
      <c r="M1117" s="17">
        <f>IF(L1117="Up",INDEX($AK$5:$AK$1005,MATCH(I1117,$AI$5:$AI$1005,0),1),INDEX($AL$5:$AL$1005,MATCH(J1117,$AI$5:$AI$1005,0),1))</f>
        <v>0.99100028632455095</v>
      </c>
      <c r="N1117" s="16" t="str">
        <f>IF(P1116&gt;1,"Up","Down")</f>
        <v>Up</v>
      </c>
      <c r="O1117" s="16" t="str">
        <f>IF(N1117="Up",IF(H1117&lt;$BJ$12,"Up","Down"),IF(H1117&lt;$BK$12,"Down","Up"))</f>
        <v>Up</v>
      </c>
      <c r="P1117" s="17">
        <f>IF(O1117="Up",INDEX($AP$5:$AP$1005,MATCH(I1117,$AI$5:$AI$1005,0),1),INDEX($AQ$5:$AQ$1005,MATCH(J1117,$AI$5:$AI$1005,0),1))</f>
        <v>1.0351501301538835</v>
      </c>
      <c r="Q1117" s="19">
        <f>T1116</f>
        <v>48433.211600944189</v>
      </c>
      <c r="R1117" s="19">
        <f>INDEX(model!$S$5:$S$35,MATCH(G1117,model!$Q$5:$Q$35,0),1)*model!$O$5</f>
        <v>0</v>
      </c>
      <c r="S1117" s="19">
        <f>IF(RIGHT(B1117,1)="C",T1116*INDEX(model!$T$5:$T$35,MATCH(G1117,model!$Q$5:$Q$35,0),1),0)</f>
        <v>0</v>
      </c>
      <c r="T1117" s="19">
        <f>(Q1117+R1117-S1117)*M1117</f>
        <v>47997.326564153256</v>
      </c>
      <c r="U1117" s="19">
        <f>X1116</f>
        <v>154783.70061723454</v>
      </c>
      <c r="V1117" s="19">
        <f>INDEX(model!$S$5:$S$35,MATCH(G1117,model!$Q$5:$Q$35,0),1)*model!$O$6</f>
        <v>0</v>
      </c>
      <c r="W1117" s="19">
        <f>IF(RIGHT(B1117,1)="C",X1116*INDEX(model!$T$5:$T$35,MATCH(G1117,model!$Q$5:$Q$35,0),1),0)</f>
        <v>0</v>
      </c>
      <c r="X1117" s="19">
        <f>(U1117+V1117-W1117)*P1117</f>
        <v>160224.36783963008</v>
      </c>
      <c r="Z1117" s="36" t="str">
        <f>K1117&amp;L1117</f>
        <v>DownDown</v>
      </c>
      <c r="AA1117" s="36" t="str">
        <f>N1117&amp;O1117</f>
        <v>UpUp</v>
      </c>
      <c r="AU1117" s="4" t="str">
        <f>IF(AZ1117=AZ1118,IF(AZ1117&gt;AZ1116,AZ1117&amp;"_O",""),AZ1117&amp;"_C")</f>
        <v/>
      </c>
      <c r="AV1117" s="7" t="str">
        <f>IF(RIGHT(AU1117,1)="C",AX1117/INDEX($AX$5:$AX$2729,MATCH(AZ1117&amp;"_O",$AU$5:$AU$2729,0),1),"")</f>
        <v/>
      </c>
      <c r="AW1117" s="38">
        <v>33354</v>
      </c>
      <c r="AX1117" s="37">
        <v>379.02</v>
      </c>
      <c r="AY1117" s="7">
        <f>AX1117/AX1116</f>
        <v>0.98651743883394061</v>
      </c>
      <c r="AZ1117" s="4">
        <f>YEAR(AW1117)</f>
        <v>1991</v>
      </c>
      <c r="BA1117" s="2" t="s">
        <v>7</v>
      </c>
      <c r="BB1117" s="12" t="str">
        <f>INDEX($CD$5:$CD$10,MATCH(BA1117,$CC$5:$CC$10,0),1)</f>
        <v>Y</v>
      </c>
      <c r="BC1117" s="12" t="str">
        <f>IF(AND(BB1117="Y",AY1117&gt;1),"Y","")</f>
        <v/>
      </c>
      <c r="BD1117" s="12" t="str">
        <f>IF(AND(BB1117="Y",AY1117&lt;1),"Y","")</f>
        <v>Y</v>
      </c>
      <c r="BE1117" s="12" t="str">
        <f>IF(AY1117&gt;1,IF(AY1116&gt;1,"Y",""),"")</f>
        <v/>
      </c>
      <c r="BF1117" s="12" t="str">
        <f>IF(AY1117&lt;1,IF(AY1116&lt;1,"Y",""),"")</f>
        <v/>
      </c>
      <c r="BG1117" s="2"/>
      <c r="BH1117" s="2"/>
      <c r="BI1117" s="2"/>
      <c r="BJ1117" s="2"/>
      <c r="BK1117" s="2"/>
      <c r="BL1117" s="2"/>
      <c r="BM1117" s="4" t="str">
        <f>IF(BR1117=BR1118,IF(BR1117&gt;BR1116,BR1117&amp;"_O",""),BR1117&amp;"_C")</f>
        <v/>
      </c>
      <c r="BN1117" s="7" t="str">
        <f>IF(RIGHT(BM1117,1)="C",BP1117/INDEX($BP$5:$BP$2729,MATCH(BR1117&amp;"_O",$BM$5:$BM$2729,0),1),"")</f>
        <v/>
      </c>
      <c r="BO1117" s="38">
        <v>33753</v>
      </c>
      <c r="BP1117" s="3">
        <v>585.30999999999995</v>
      </c>
      <c r="BQ1117" s="7">
        <f>BP1117/BP1116</f>
        <v>1.0086334654489058</v>
      </c>
      <c r="BR1117" s="4">
        <f>YEAR(BO1117)</f>
        <v>1992</v>
      </c>
      <c r="BS1117" s="2" t="s">
        <v>7</v>
      </c>
      <c r="BT1117" s="12" t="str">
        <f>INDEX($CD$5:$CD$10,MATCH(BS1117,$CC$5:$CC$10,0),1)</f>
        <v>Y</v>
      </c>
      <c r="BU1117" s="12" t="str">
        <f>IF(AND(BT1117="Y",BQ1117&gt;1),"Y","")</f>
        <v>Y</v>
      </c>
      <c r="BV1117" s="12" t="str">
        <f>IF(AND(BT1117="Y",BQ1117&lt;1),"Y","")</f>
        <v/>
      </c>
      <c r="BW1117" s="12" t="str">
        <f>IF(BQ1117&gt;1,IF(BQ1116&gt;1,"Y",""),"")</f>
        <v>Y</v>
      </c>
      <c r="BX1117" s="12" t="str">
        <f>IF(BQ1117&lt;1,IF(BQ1116&lt;1,"Y",""),"")</f>
        <v/>
      </c>
      <c r="BY1117" s="2"/>
      <c r="BZ1117" s="2"/>
      <c r="CA1117" s="2"/>
    </row>
    <row r="1118" spans="2:79">
      <c r="B1118" s="4" t="str">
        <f>IF(G1118=G1119,IF(G1118&gt;G1117,G1118&amp;"_O",""),G1118&amp;"_C")</f>
        <v/>
      </c>
      <c r="C1118" s="14">
        <f ca="1">RANDBETWEEN(0,1000)/1000</f>
        <v>1.2999999999999999E-2</v>
      </c>
      <c r="D1118" s="16">
        <f>D1117+1</f>
        <v>1114</v>
      </c>
      <c r="E1118" s="10">
        <f>ROUNDDOWN(D1118/52,0)+1</f>
        <v>22</v>
      </c>
      <c r="F1118" s="15">
        <f>F1117+7</f>
        <v>52418</v>
      </c>
      <c r="G1118" s="4">
        <f>YEAR(F1118)</f>
        <v>2043</v>
      </c>
      <c r="H1118" s="33">
        <v>0.27400000000000002</v>
      </c>
      <c r="I1118" s="33">
        <v>0.375</v>
      </c>
      <c r="J1118" s="33">
        <v>0.56200000000000006</v>
      </c>
      <c r="K1118" s="16" t="str">
        <f>IF(M1117&gt;1,"Up","Down")</f>
        <v>Down</v>
      </c>
      <c r="L1118" s="16" t="str">
        <f>IF(K1118="Up",IF(H1118&lt;$BJ$7,"Up","Down"),IF(H1118&lt;$BK$7,"Down","Up"))</f>
        <v>Down</v>
      </c>
      <c r="M1118" s="17">
        <f>IF(L1118="Up",INDEX($AK$5:$AK$1005,MATCH(I1118,$AI$5:$AI$1005,0),1),INDEX($AL$5:$AL$1005,MATCH(J1118,$AI$5:$AI$1005,0),1))</f>
        <v>0.98939508584134872</v>
      </c>
      <c r="N1118" s="16" t="str">
        <f>IF(P1117&gt;1,"Up","Down")</f>
        <v>Up</v>
      </c>
      <c r="O1118" s="16" t="str">
        <f>IF(N1118="Up",IF(H1118&lt;$BJ$12,"Up","Down"),IF(H1118&lt;$BK$12,"Down","Up"))</f>
        <v>Up</v>
      </c>
      <c r="P1118" s="17">
        <f>IF(O1118="Up",INDEX($AP$5:$AP$1005,MATCH(I1118,$AI$5:$AI$1005,0),1),INDEX($AQ$5:$AQ$1005,MATCH(J1118,$AI$5:$AI$1005,0),1))</f>
        <v>1.0126236304249678</v>
      </c>
      <c r="Q1118" s="19">
        <f>T1117</f>
        <v>47997.326564153256</v>
      </c>
      <c r="R1118" s="19">
        <f>INDEX(model!$S$5:$S$35,MATCH(G1118,model!$Q$5:$Q$35,0),1)*model!$O$5</f>
        <v>0</v>
      </c>
      <c r="S1118" s="19">
        <f>IF(RIGHT(B1118,1)="C",T1117*INDEX(model!$T$5:$T$35,MATCH(G1118,model!$Q$5:$Q$35,0),1),0)</f>
        <v>0</v>
      </c>
      <c r="T1118" s="19">
        <f>(Q1118+R1118-S1118)*M1118</f>
        <v>47488.319036095658</v>
      </c>
      <c r="U1118" s="19">
        <f>X1117</f>
        <v>160224.36783963008</v>
      </c>
      <c r="V1118" s="19">
        <f>INDEX(model!$S$5:$S$35,MATCH(G1118,model!$Q$5:$Q$35,0),1)*model!$O$6</f>
        <v>0</v>
      </c>
      <c r="W1118" s="19">
        <f>IF(RIGHT(B1118,1)="C",X1117*INDEX(model!$T$5:$T$35,MATCH(G1118,model!$Q$5:$Q$35,0),1),0)</f>
        <v>0</v>
      </c>
      <c r="X1118" s="19">
        <f>(U1118+V1118-W1118)*P1118</f>
        <v>162246.98104431169</v>
      </c>
      <c r="Z1118" s="36" t="str">
        <f>K1118&amp;L1118</f>
        <v>DownDown</v>
      </c>
      <c r="AA1118" s="36" t="str">
        <f>N1118&amp;O1118</f>
        <v>UpUp</v>
      </c>
      <c r="AU1118" s="4" t="str">
        <f>IF(AZ1118=AZ1119,IF(AZ1118&gt;AZ1117,AZ1118&amp;"_O",""),AZ1118&amp;"_C")</f>
        <v/>
      </c>
      <c r="AV1118" s="7" t="str">
        <f>IF(RIGHT(AU1118,1)="C",AX1118/INDEX($AX$5:$AX$2729,MATCH(AZ1118&amp;"_O",$AU$5:$AU$2729,0),1),"")</f>
        <v/>
      </c>
      <c r="AW1118" s="38">
        <v>33361</v>
      </c>
      <c r="AX1118" s="37">
        <v>380.8</v>
      </c>
      <c r="AY1118" s="7">
        <f>AX1118/AX1117</f>
        <v>1.004696322093821</v>
      </c>
      <c r="AZ1118" s="4">
        <f>YEAR(AW1118)</f>
        <v>1991</v>
      </c>
      <c r="BA1118" s="2" t="s">
        <v>7</v>
      </c>
      <c r="BB1118" s="12" t="str">
        <f>INDEX($CD$5:$CD$10,MATCH(BA1118,$CC$5:$CC$10,0),1)</f>
        <v>Y</v>
      </c>
      <c r="BC1118" s="12" t="str">
        <f>IF(AND(BB1118="Y",AY1118&gt;1),"Y","")</f>
        <v>Y</v>
      </c>
      <c r="BD1118" s="12" t="str">
        <f>IF(AND(BB1118="Y",AY1118&lt;1),"Y","")</f>
        <v/>
      </c>
      <c r="BE1118" s="12" t="str">
        <f>IF(AY1118&gt;1,IF(AY1117&gt;1,"Y",""),"")</f>
        <v/>
      </c>
      <c r="BF1118" s="12" t="str">
        <f>IF(AY1118&lt;1,IF(AY1117&lt;1,"Y",""),"")</f>
        <v/>
      </c>
      <c r="BG1118" s="2"/>
      <c r="BH1118" s="2"/>
      <c r="BI1118" s="2"/>
      <c r="BJ1118" s="2"/>
      <c r="BK1118" s="2"/>
      <c r="BL1118" s="2"/>
      <c r="BM1118" s="4" t="str">
        <f>IF(BR1118=BR1119,IF(BR1118&gt;BR1117,BR1118&amp;"_O",""),BR1118&amp;"_C")</f>
        <v/>
      </c>
      <c r="BN1118" s="7" t="str">
        <f>IF(RIGHT(BM1118,1)="C",BP1118/INDEX($BP$5:$BP$2729,MATCH(BR1118&amp;"_O",$BM$5:$BM$2729,0),1),"")</f>
        <v/>
      </c>
      <c r="BO1118" s="38">
        <v>33760</v>
      </c>
      <c r="BP1118" s="3">
        <v>585.42999999999995</v>
      </c>
      <c r="BQ1118" s="7">
        <f>BP1118/BP1117</f>
        <v>1.0002050195622831</v>
      </c>
      <c r="BR1118" s="4">
        <f>YEAR(BO1118)</f>
        <v>1992</v>
      </c>
      <c r="BS1118" s="2" t="s">
        <v>7</v>
      </c>
      <c r="BT1118" s="12" t="str">
        <f>INDEX($CD$5:$CD$10,MATCH(BS1118,$CC$5:$CC$10,0),1)</f>
        <v>Y</v>
      </c>
      <c r="BU1118" s="12" t="str">
        <f>IF(AND(BT1118="Y",BQ1118&gt;1),"Y","")</f>
        <v>Y</v>
      </c>
      <c r="BV1118" s="12" t="str">
        <f>IF(AND(BT1118="Y",BQ1118&lt;1),"Y","")</f>
        <v/>
      </c>
      <c r="BW1118" s="12" t="str">
        <f>IF(BQ1118&gt;1,IF(BQ1117&gt;1,"Y",""),"")</f>
        <v>Y</v>
      </c>
      <c r="BX1118" s="12" t="str">
        <f>IF(BQ1118&lt;1,IF(BQ1117&lt;1,"Y",""),"")</f>
        <v/>
      </c>
      <c r="BY1118" s="2"/>
      <c r="BZ1118" s="2"/>
      <c r="CA1118" s="2"/>
    </row>
    <row r="1119" spans="2:79">
      <c r="B1119" s="4" t="str">
        <f>IF(G1119=G1120,IF(G1119&gt;G1118,G1119&amp;"_O",""),G1119&amp;"_C")</f>
        <v/>
      </c>
      <c r="C1119" s="14">
        <f ca="1">RANDBETWEEN(0,1000)/1000</f>
        <v>0.34200000000000003</v>
      </c>
      <c r="D1119" s="16">
        <f>D1118+1</f>
        <v>1115</v>
      </c>
      <c r="E1119" s="10">
        <f>ROUNDDOWN(D1119/52,0)+1</f>
        <v>22</v>
      </c>
      <c r="F1119" s="15">
        <f>F1118+7</f>
        <v>52425</v>
      </c>
      <c r="G1119" s="4">
        <f>YEAR(F1119)</f>
        <v>2043</v>
      </c>
      <c r="H1119" s="33">
        <v>0.215</v>
      </c>
      <c r="I1119" s="33">
        <v>0.72599999999999998</v>
      </c>
      <c r="J1119" s="33">
        <v>0.253</v>
      </c>
      <c r="K1119" s="16" t="str">
        <f>IF(M1118&gt;1,"Up","Down")</f>
        <v>Down</v>
      </c>
      <c r="L1119" s="16" t="str">
        <f>IF(K1119="Up",IF(H1119&lt;$BJ$7,"Up","Down"),IF(H1119&lt;$BK$7,"Down","Up"))</f>
        <v>Down</v>
      </c>
      <c r="M1119" s="17">
        <f>IF(L1119="Up",INDEX($AK$5:$AK$1005,MATCH(I1119,$AI$5:$AI$1005,0),1),INDEX($AL$5:$AL$1005,MATCH(J1119,$AI$5:$AI$1005,0),1))</f>
        <v>0.97774567302755433</v>
      </c>
      <c r="N1119" s="16" t="str">
        <f>IF(P1118&gt;1,"Up","Down")</f>
        <v>Up</v>
      </c>
      <c r="O1119" s="16" t="str">
        <f>IF(N1119="Up",IF(H1119&lt;$BJ$12,"Up","Down"),IF(H1119&lt;$BK$12,"Down","Up"))</f>
        <v>Up</v>
      </c>
      <c r="P1119" s="17">
        <f>IF(O1119="Up",INDEX($AP$5:$AP$1005,MATCH(I1119,$AI$5:$AI$1005,0),1),INDEX($AQ$5:$AQ$1005,MATCH(J1119,$AI$5:$AI$1005,0),1))</f>
        <v>1.0272953229989343</v>
      </c>
      <c r="Q1119" s="19">
        <f>T1118</f>
        <v>47488.319036095658</v>
      </c>
      <c r="R1119" s="19">
        <f>INDEX(model!$S$5:$S$35,MATCH(G1119,model!$Q$5:$Q$35,0),1)*model!$O$5</f>
        <v>0</v>
      </c>
      <c r="S1119" s="19">
        <f>IF(RIGHT(B1119,1)="C",T1118*INDEX(model!$T$5:$T$35,MATCH(G1119,model!$Q$5:$Q$35,0),1),0)</f>
        <v>0</v>
      </c>
      <c r="T1119" s="19">
        <f>(Q1119+R1119-S1119)*M1119</f>
        <v>46431.498456894566</v>
      </c>
      <c r="U1119" s="19">
        <f>X1118</f>
        <v>162246.98104431169</v>
      </c>
      <c r="V1119" s="19">
        <f>INDEX(model!$S$5:$S$35,MATCH(G1119,model!$Q$5:$Q$35,0),1)*model!$O$6</f>
        <v>0</v>
      </c>
      <c r="W1119" s="19">
        <f>IF(RIGHT(B1119,1)="C",X1118*INDEX(model!$T$5:$T$35,MATCH(G1119,model!$Q$5:$Q$35,0),1),0)</f>
        <v>0</v>
      </c>
      <c r="X1119" s="19">
        <f>(U1119+V1119-W1119)*P1119</f>
        <v>166675.56479751816</v>
      </c>
      <c r="Z1119" s="36" t="str">
        <f>K1119&amp;L1119</f>
        <v>DownDown</v>
      </c>
      <c r="AA1119" s="36" t="str">
        <f>N1119&amp;O1119</f>
        <v>UpUp</v>
      </c>
      <c r="AU1119" s="4" t="str">
        <f>IF(AZ1119=AZ1120,IF(AZ1119&gt;AZ1118,AZ1119&amp;"_O",""),AZ1119&amp;"_C")</f>
        <v/>
      </c>
      <c r="AV1119" s="7" t="str">
        <f>IF(RIGHT(AU1119,1)="C",AX1119/INDEX($AX$5:$AX$2729,MATCH(AZ1119&amp;"_O",$AU$5:$AU$2729,0),1),"")</f>
        <v/>
      </c>
      <c r="AW1119" s="38">
        <v>33368</v>
      </c>
      <c r="AX1119" s="37">
        <v>375.74</v>
      </c>
      <c r="AY1119" s="7">
        <f>AX1119/AX1118</f>
        <v>0.98671218487394963</v>
      </c>
      <c r="AZ1119" s="4">
        <f>YEAR(AW1119)</f>
        <v>1991</v>
      </c>
      <c r="BA1119" s="2" t="s">
        <v>7</v>
      </c>
      <c r="BB1119" s="12" t="str">
        <f>INDEX($CD$5:$CD$10,MATCH(BA1119,$CC$5:$CC$10,0),1)</f>
        <v>Y</v>
      </c>
      <c r="BC1119" s="12" t="str">
        <f>IF(AND(BB1119="Y",AY1119&gt;1),"Y","")</f>
        <v/>
      </c>
      <c r="BD1119" s="12" t="str">
        <f>IF(AND(BB1119="Y",AY1119&lt;1),"Y","")</f>
        <v>Y</v>
      </c>
      <c r="BE1119" s="12" t="str">
        <f>IF(AY1119&gt;1,IF(AY1118&gt;1,"Y",""),"")</f>
        <v/>
      </c>
      <c r="BF1119" s="12" t="str">
        <f>IF(AY1119&lt;1,IF(AY1118&lt;1,"Y",""),"")</f>
        <v/>
      </c>
      <c r="BG1119" s="2"/>
      <c r="BH1119" s="2"/>
      <c r="BI1119" s="2"/>
      <c r="BJ1119" s="2"/>
      <c r="BK1119" s="2"/>
      <c r="BL1119" s="2"/>
      <c r="BM1119" s="4" t="str">
        <f>IF(BR1119=BR1120,IF(BR1119&gt;BR1118,BR1119&amp;"_O",""),BR1119&amp;"_C")</f>
        <v/>
      </c>
      <c r="BN1119" s="7" t="str">
        <f>IF(RIGHT(BM1119,1)="C",BP1119/INDEX($BP$5:$BP$2729,MATCH(BR1119&amp;"_O",$BM$5:$BM$2729,0),1),"")</f>
        <v/>
      </c>
      <c r="BO1119" s="38">
        <v>33767</v>
      </c>
      <c r="BP1119" s="3">
        <v>569.52</v>
      </c>
      <c r="BQ1119" s="7">
        <f>BP1119/BP1118</f>
        <v>0.97282339476965651</v>
      </c>
      <c r="BR1119" s="4">
        <f>YEAR(BO1119)</f>
        <v>1992</v>
      </c>
      <c r="BS1119" s="2" t="s">
        <v>7</v>
      </c>
      <c r="BT1119" s="12" t="str">
        <f>INDEX($CD$5:$CD$10,MATCH(BS1119,$CC$5:$CC$10,0),1)</f>
        <v>Y</v>
      </c>
      <c r="BU1119" s="12" t="str">
        <f>IF(AND(BT1119="Y",BQ1119&gt;1),"Y","")</f>
        <v/>
      </c>
      <c r="BV1119" s="12" t="str">
        <f>IF(AND(BT1119="Y",BQ1119&lt;1),"Y","")</f>
        <v>Y</v>
      </c>
      <c r="BW1119" s="12" t="str">
        <f>IF(BQ1119&gt;1,IF(BQ1118&gt;1,"Y",""),"")</f>
        <v/>
      </c>
      <c r="BX1119" s="12" t="str">
        <f>IF(BQ1119&lt;1,IF(BQ1118&lt;1,"Y",""),"")</f>
        <v/>
      </c>
      <c r="BY1119" s="2"/>
      <c r="BZ1119" s="2"/>
      <c r="CA1119" s="2"/>
    </row>
    <row r="1120" spans="2:79">
      <c r="B1120" s="4" t="str">
        <f>IF(G1120=G1121,IF(G1120&gt;G1119,G1120&amp;"_O",""),G1120&amp;"_C")</f>
        <v/>
      </c>
      <c r="C1120" s="14">
        <f ca="1">RANDBETWEEN(0,1000)/1000</f>
        <v>5.2999999999999999E-2</v>
      </c>
      <c r="D1120" s="16">
        <f>D1119+1</f>
        <v>1116</v>
      </c>
      <c r="E1120" s="10">
        <f>ROUNDDOWN(D1120/52,0)+1</f>
        <v>22</v>
      </c>
      <c r="F1120" s="15">
        <f>F1119+7</f>
        <v>52432</v>
      </c>
      <c r="G1120" s="4">
        <f>YEAR(F1120)</f>
        <v>2043</v>
      </c>
      <c r="H1120" s="33">
        <v>0.21</v>
      </c>
      <c r="I1120" s="33">
        <v>0.32600000000000001</v>
      </c>
      <c r="J1120" s="33">
        <v>0.40799999999999997</v>
      </c>
      <c r="K1120" s="16" t="str">
        <f>IF(M1119&gt;1,"Up","Down")</f>
        <v>Down</v>
      </c>
      <c r="L1120" s="16" t="str">
        <f>IF(K1120="Up",IF(H1120&lt;$BJ$7,"Up","Down"),IF(H1120&lt;$BK$7,"Down","Up"))</f>
        <v>Down</v>
      </c>
      <c r="M1120" s="17">
        <f>IF(L1120="Up",INDEX($AK$5:$AK$1005,MATCH(I1120,$AI$5:$AI$1005,0),1),INDEX($AL$5:$AL$1005,MATCH(J1120,$AI$5:$AI$1005,0),1))</f>
        <v>0.98426159129749735</v>
      </c>
      <c r="N1120" s="16" t="str">
        <f>IF(P1119&gt;1,"Up","Down")</f>
        <v>Up</v>
      </c>
      <c r="O1120" s="16" t="str">
        <f>IF(N1120="Up",IF(H1120&lt;$BJ$12,"Up","Down"),IF(H1120&lt;$BK$12,"Down","Up"))</f>
        <v>Up</v>
      </c>
      <c r="P1120" s="17">
        <f>IF(O1120="Up",INDEX($AP$5:$AP$1005,MATCH(I1120,$AI$5:$AI$1005,0),1),INDEX($AQ$5:$AQ$1005,MATCH(J1120,$AI$5:$AI$1005,0),1))</f>
        <v>1.0108472337848919</v>
      </c>
      <c r="Q1120" s="19">
        <f>T1119</f>
        <v>46431.498456894566</v>
      </c>
      <c r="R1120" s="19">
        <f>INDEX(model!$S$5:$S$35,MATCH(G1120,model!$Q$5:$Q$35,0),1)*model!$O$5</f>
        <v>0</v>
      </c>
      <c r="S1120" s="19">
        <f>IF(RIGHT(B1120,1)="C",T1119*INDEX(model!$T$5:$T$35,MATCH(G1120,model!$Q$5:$Q$35,0),1),0)</f>
        <v>0</v>
      </c>
      <c r="T1120" s="19">
        <f>(Q1120+R1120-S1120)*M1120</f>
        <v>45700.74055751034</v>
      </c>
      <c r="U1120" s="19">
        <f>X1119</f>
        <v>166675.56479751816</v>
      </c>
      <c r="V1120" s="19">
        <f>INDEX(model!$S$5:$S$35,MATCH(G1120,model!$Q$5:$Q$35,0),1)*model!$O$6</f>
        <v>0</v>
      </c>
      <c r="W1120" s="19">
        <f>IF(RIGHT(B1120,1)="C",X1119*INDEX(model!$T$5:$T$35,MATCH(G1120,model!$Q$5:$Q$35,0),1),0)</f>
        <v>0</v>
      </c>
      <c r="X1120" s="19">
        <f>(U1120+V1120-W1120)*P1120</f>
        <v>168483.53361510576</v>
      </c>
      <c r="Z1120" s="36" t="str">
        <f>K1120&amp;L1120</f>
        <v>DownDown</v>
      </c>
      <c r="AA1120" s="36" t="str">
        <f>N1120&amp;O1120</f>
        <v>UpUp</v>
      </c>
      <c r="AU1120" s="4" t="str">
        <f>IF(AZ1120=AZ1121,IF(AZ1120&gt;AZ1119,AZ1120&amp;"_O",""),AZ1120&amp;"_C")</f>
        <v/>
      </c>
      <c r="AV1120" s="7" t="str">
        <f>IF(RIGHT(AU1120,1)="C",AX1120/INDEX($AX$5:$AX$2729,MATCH(AZ1120&amp;"_O",$AU$5:$AU$2729,0),1),"")</f>
        <v/>
      </c>
      <c r="AW1120" s="38">
        <v>33375</v>
      </c>
      <c r="AX1120" s="37">
        <v>372.39</v>
      </c>
      <c r="AY1120" s="7">
        <f>AX1120/AX1119</f>
        <v>0.99108426039282471</v>
      </c>
      <c r="AZ1120" s="4">
        <f>YEAR(AW1120)</f>
        <v>1991</v>
      </c>
      <c r="BA1120" s="2" t="s">
        <v>7</v>
      </c>
      <c r="BB1120" s="12" t="str">
        <f>INDEX($CD$5:$CD$10,MATCH(BA1120,$CC$5:$CC$10,0),1)</f>
        <v>Y</v>
      </c>
      <c r="BC1120" s="12" t="str">
        <f>IF(AND(BB1120="Y",AY1120&gt;1),"Y","")</f>
        <v/>
      </c>
      <c r="BD1120" s="12" t="str">
        <f>IF(AND(BB1120="Y",AY1120&lt;1),"Y","")</f>
        <v>Y</v>
      </c>
      <c r="BE1120" s="12" t="str">
        <f>IF(AY1120&gt;1,IF(AY1119&gt;1,"Y",""),"")</f>
        <v/>
      </c>
      <c r="BF1120" s="12" t="str">
        <f>IF(AY1120&lt;1,IF(AY1119&lt;1,"Y",""),"")</f>
        <v>Y</v>
      </c>
      <c r="BG1120" s="2"/>
      <c r="BH1120" s="2"/>
      <c r="BI1120" s="2"/>
      <c r="BJ1120" s="2"/>
      <c r="BK1120" s="2"/>
      <c r="BL1120" s="2"/>
      <c r="BM1120" s="4" t="str">
        <f>IF(BR1120=BR1121,IF(BR1120&gt;BR1119,BR1120&amp;"_O",""),BR1120&amp;"_C")</f>
        <v/>
      </c>
      <c r="BN1120" s="7" t="str">
        <f>IF(RIGHT(BM1120,1)="C",BP1120/INDEX($BP$5:$BP$2729,MATCH(BR1120&amp;"_O",$BM$5:$BM$2729,0),1),"")</f>
        <v/>
      </c>
      <c r="BO1120" s="38">
        <v>33774</v>
      </c>
      <c r="BP1120" s="3">
        <v>554.20000000000005</v>
      </c>
      <c r="BQ1120" s="7">
        <f>BP1120/BP1119</f>
        <v>0.97310015451608378</v>
      </c>
      <c r="BR1120" s="4">
        <f>YEAR(BO1120)</f>
        <v>1992</v>
      </c>
      <c r="BS1120" s="2" t="s">
        <v>7</v>
      </c>
      <c r="BT1120" s="12" t="str">
        <f>INDEX($CD$5:$CD$10,MATCH(BS1120,$CC$5:$CC$10,0),1)</f>
        <v>Y</v>
      </c>
      <c r="BU1120" s="12" t="str">
        <f>IF(AND(BT1120="Y",BQ1120&gt;1),"Y","")</f>
        <v/>
      </c>
      <c r="BV1120" s="12" t="str">
        <f>IF(AND(BT1120="Y",BQ1120&lt;1),"Y","")</f>
        <v>Y</v>
      </c>
      <c r="BW1120" s="12" t="str">
        <f>IF(BQ1120&gt;1,IF(BQ1119&gt;1,"Y",""),"")</f>
        <v/>
      </c>
      <c r="BX1120" s="12" t="str">
        <f>IF(BQ1120&lt;1,IF(BQ1119&lt;1,"Y",""),"")</f>
        <v>Y</v>
      </c>
      <c r="BY1120" s="2"/>
      <c r="BZ1120" s="2"/>
      <c r="CA1120" s="2"/>
    </row>
    <row r="1121" spans="2:79">
      <c r="B1121" s="4" t="str">
        <f>IF(G1121=G1122,IF(G1121&gt;G1120,G1121&amp;"_O",""),G1121&amp;"_C")</f>
        <v/>
      </c>
      <c r="C1121" s="14">
        <f ca="1">RANDBETWEEN(0,1000)/1000</f>
        <v>0.41099999999999998</v>
      </c>
      <c r="D1121" s="16">
        <f>D1120+1</f>
        <v>1117</v>
      </c>
      <c r="E1121" s="10">
        <f>ROUNDDOWN(D1121/52,0)+1</f>
        <v>22</v>
      </c>
      <c r="F1121" s="15">
        <f>F1120+7</f>
        <v>52439</v>
      </c>
      <c r="G1121" s="4">
        <f>YEAR(F1121)</f>
        <v>2043</v>
      </c>
      <c r="H1121" s="33">
        <v>0.86199999999999999</v>
      </c>
      <c r="I1121" s="33">
        <v>0.627</v>
      </c>
      <c r="J1121" s="33">
        <v>0.92400000000000004</v>
      </c>
      <c r="K1121" s="16" t="str">
        <f>IF(M1120&gt;1,"Up","Down")</f>
        <v>Down</v>
      </c>
      <c r="L1121" s="16" t="str">
        <f>IF(K1121="Up",IF(H1121&lt;$BJ$7,"Up","Down"),IF(H1121&lt;$BK$7,"Down","Up"))</f>
        <v>Up</v>
      </c>
      <c r="M1121" s="17">
        <f>IF(L1121="Up",INDEX($AK$5:$AK$1005,MATCH(I1121,$AI$5:$AI$1005,0),1),INDEX($AL$5:$AL$1005,MATCH(J1121,$AI$5:$AI$1005,0),1))</f>
        <v>1.0159997036372692</v>
      </c>
      <c r="N1121" s="16" t="str">
        <f>IF(P1120&gt;1,"Up","Down")</f>
        <v>Up</v>
      </c>
      <c r="O1121" s="16" t="str">
        <f>IF(N1121="Up",IF(H1121&lt;$BJ$12,"Up","Down"),IF(H1121&lt;$BK$12,"Down","Up"))</f>
        <v>Down</v>
      </c>
      <c r="P1121" s="17">
        <f>IF(O1121="Up",INDEX($AP$5:$AP$1005,MATCH(I1121,$AI$5:$AI$1005,0),1),INDEX($AQ$5:$AQ$1005,MATCH(J1121,$AI$5:$AI$1005,0),1))</f>
        <v>0.99812585155535583</v>
      </c>
      <c r="Q1121" s="19">
        <f>T1120</f>
        <v>45700.74055751034</v>
      </c>
      <c r="R1121" s="19">
        <f>INDEX(model!$S$5:$S$35,MATCH(G1121,model!$Q$5:$Q$35,0),1)*model!$O$5</f>
        <v>0</v>
      </c>
      <c r="S1121" s="19">
        <f>IF(RIGHT(B1121,1)="C",T1120*INDEX(model!$T$5:$T$35,MATCH(G1121,model!$Q$5:$Q$35,0),1),0)</f>
        <v>0</v>
      </c>
      <c r="T1121" s="19">
        <f>(Q1121+R1121-S1121)*M1121</f>
        <v>46431.938862434232</v>
      </c>
      <c r="U1121" s="19">
        <f>X1120</f>
        <v>168483.53361510576</v>
      </c>
      <c r="V1121" s="19">
        <f>INDEX(model!$S$5:$S$35,MATCH(G1121,model!$Q$5:$Q$35,0),1)*model!$O$6</f>
        <v>0</v>
      </c>
      <c r="W1121" s="19">
        <f>IF(RIGHT(B1121,1)="C",X1120*INDEX(model!$T$5:$T$35,MATCH(G1121,model!$Q$5:$Q$35,0),1),0)</f>
        <v>0</v>
      </c>
      <c r="X1121" s="19">
        <f>(U1121+V1121-W1121)*P1121</f>
        <v>168167.77046263285</v>
      </c>
      <c r="Z1121" s="36" t="str">
        <f>K1121&amp;L1121</f>
        <v>DownUp</v>
      </c>
      <c r="AA1121" s="36" t="str">
        <f>N1121&amp;O1121</f>
        <v>UpDown</v>
      </c>
      <c r="AU1121" s="4" t="str">
        <f>IF(AZ1121=AZ1122,IF(AZ1121&gt;AZ1120,AZ1121&amp;"_O",""),AZ1121&amp;"_C")</f>
        <v/>
      </c>
      <c r="AV1121" s="7" t="str">
        <f>IF(RIGHT(AU1121,1)="C",AX1121/INDEX($AX$5:$AX$2729,MATCH(AZ1121&amp;"_O",$AU$5:$AU$2729,0),1),"")</f>
        <v/>
      </c>
      <c r="AW1121" s="38">
        <v>33382</v>
      </c>
      <c r="AX1121" s="37">
        <v>377.49</v>
      </c>
      <c r="AY1121" s="7">
        <f>AX1121/AX1120</f>
        <v>1.0136953194231855</v>
      </c>
      <c r="AZ1121" s="4">
        <f>YEAR(AW1121)</f>
        <v>1991</v>
      </c>
      <c r="BA1121" s="2" t="s">
        <v>7</v>
      </c>
      <c r="BB1121" s="12" t="str">
        <f>INDEX($CD$5:$CD$10,MATCH(BA1121,$CC$5:$CC$10,0),1)</f>
        <v>Y</v>
      </c>
      <c r="BC1121" s="12" t="str">
        <f>IF(AND(BB1121="Y",AY1121&gt;1),"Y","")</f>
        <v>Y</v>
      </c>
      <c r="BD1121" s="12" t="str">
        <f>IF(AND(BB1121="Y",AY1121&lt;1),"Y","")</f>
        <v/>
      </c>
      <c r="BE1121" s="12" t="str">
        <f>IF(AY1121&gt;1,IF(AY1120&gt;1,"Y",""),"")</f>
        <v/>
      </c>
      <c r="BF1121" s="12" t="str">
        <f>IF(AY1121&lt;1,IF(AY1120&lt;1,"Y",""),"")</f>
        <v/>
      </c>
      <c r="BG1121" s="2"/>
      <c r="BH1121" s="2"/>
      <c r="BI1121" s="2"/>
      <c r="BJ1121" s="2"/>
      <c r="BK1121" s="2"/>
      <c r="BL1121" s="2"/>
      <c r="BM1121" s="4" t="str">
        <f>IF(BR1121=BR1122,IF(BR1121&gt;BR1120,BR1121&amp;"_O",""),BR1121&amp;"_C")</f>
        <v/>
      </c>
      <c r="BN1121" s="7" t="str">
        <f>IF(RIGHT(BM1121,1)="C",BP1121/INDEX($BP$5:$BP$2729,MATCH(BR1121&amp;"_O",$BM$5:$BM$2729,0),1),"")</f>
        <v/>
      </c>
      <c r="BO1121" s="38">
        <v>33781</v>
      </c>
      <c r="BP1121" s="3">
        <v>547.84</v>
      </c>
      <c r="BQ1121" s="7">
        <f>BP1121/BP1120</f>
        <v>0.98852399855647777</v>
      </c>
      <c r="BR1121" s="4">
        <f>YEAR(BO1121)</f>
        <v>1992</v>
      </c>
      <c r="BS1121" s="2" t="s">
        <v>7</v>
      </c>
      <c r="BT1121" s="12" t="str">
        <f>INDEX($CD$5:$CD$10,MATCH(BS1121,$CC$5:$CC$10,0),1)</f>
        <v>Y</v>
      </c>
      <c r="BU1121" s="12" t="str">
        <f>IF(AND(BT1121="Y",BQ1121&gt;1),"Y","")</f>
        <v/>
      </c>
      <c r="BV1121" s="12" t="str">
        <f>IF(AND(BT1121="Y",BQ1121&lt;1),"Y","")</f>
        <v>Y</v>
      </c>
      <c r="BW1121" s="12" t="str">
        <f>IF(BQ1121&gt;1,IF(BQ1120&gt;1,"Y",""),"")</f>
        <v/>
      </c>
      <c r="BX1121" s="12" t="str">
        <f>IF(BQ1121&lt;1,IF(BQ1120&lt;1,"Y",""),"")</f>
        <v>Y</v>
      </c>
      <c r="BY1121" s="2"/>
      <c r="BZ1121" s="2"/>
      <c r="CA1121" s="2"/>
    </row>
    <row r="1122" spans="2:79">
      <c r="B1122" s="4" t="str">
        <f>IF(G1122=G1123,IF(G1122&gt;G1121,G1122&amp;"_O",""),G1122&amp;"_C")</f>
        <v/>
      </c>
      <c r="C1122" s="14">
        <f ca="1">RANDBETWEEN(0,1000)/1000</f>
        <v>9.0999999999999998E-2</v>
      </c>
      <c r="D1122" s="16">
        <f>D1121+1</f>
        <v>1118</v>
      </c>
      <c r="E1122" s="10">
        <f>ROUNDDOWN(D1122/52,0)+1</f>
        <v>22</v>
      </c>
      <c r="F1122" s="15">
        <f>F1121+7</f>
        <v>52446</v>
      </c>
      <c r="G1122" s="4">
        <f>YEAR(F1122)</f>
        <v>2043</v>
      </c>
      <c r="H1122" s="33">
        <v>0.65700000000000003</v>
      </c>
      <c r="I1122" s="33">
        <v>0.36299999999999999</v>
      </c>
      <c r="J1122" s="33">
        <v>0.23799999999999999</v>
      </c>
      <c r="K1122" s="16" t="str">
        <f>IF(M1121&gt;1,"Up","Down")</f>
        <v>Up</v>
      </c>
      <c r="L1122" s="16" t="str">
        <f>IF(K1122="Up",IF(H1122&lt;$BJ$7,"Up","Down"),IF(H1122&lt;$BK$7,"Down","Up"))</f>
        <v>Down</v>
      </c>
      <c r="M1122" s="17">
        <f>IF(L1122="Up",INDEX($AK$5:$AK$1005,MATCH(I1122,$AI$5:$AI$1005,0),1),INDEX($AL$5:$AL$1005,MATCH(J1122,$AI$5:$AI$1005,0),1))</f>
        <v>0.97705303248285802</v>
      </c>
      <c r="N1122" s="16" t="str">
        <f>IF(P1121&gt;1,"Up","Down")</f>
        <v>Down</v>
      </c>
      <c r="O1122" s="16" t="str">
        <f>IF(N1122="Up",IF(H1122&lt;$BJ$12,"Up","Down"),IF(H1122&lt;$BK$12,"Down","Up"))</f>
        <v>Up</v>
      </c>
      <c r="P1122" s="17">
        <f>IF(O1122="Up",INDEX($AP$5:$AP$1005,MATCH(I1122,$AI$5:$AI$1005,0),1),INDEX($AQ$5:$AQ$1005,MATCH(J1122,$AI$5:$AI$1005,0),1))</f>
        <v>1.0121040432465302</v>
      </c>
      <c r="Q1122" s="19">
        <f>T1121</f>
        <v>46431.938862434232</v>
      </c>
      <c r="R1122" s="19">
        <f>INDEX(model!$S$5:$S$35,MATCH(G1122,model!$Q$5:$Q$35,0),1)*model!$O$5</f>
        <v>0</v>
      </c>
      <c r="S1122" s="19">
        <f>IF(RIGHT(B1122,1)="C",T1121*INDEX(model!$T$5:$T$35,MATCH(G1122,model!$Q$5:$Q$35,0),1),0)</f>
        <v>0</v>
      </c>
      <c r="T1122" s="19">
        <f>(Q1122+R1122-S1122)*M1122</f>
        <v>45366.466669600028</v>
      </c>
      <c r="U1122" s="19">
        <f>X1121</f>
        <v>168167.77046263285</v>
      </c>
      <c r="V1122" s="19">
        <f>INDEX(model!$S$5:$S$35,MATCH(G1122,model!$Q$5:$Q$35,0),1)*model!$O$6</f>
        <v>0</v>
      </c>
      <c r="W1122" s="19">
        <f>IF(RIGHT(B1122,1)="C",X1121*INDEX(model!$T$5:$T$35,MATCH(G1122,model!$Q$5:$Q$35,0),1),0)</f>
        <v>0</v>
      </c>
      <c r="X1122" s="19">
        <f>(U1122+V1122-W1122)*P1122</f>
        <v>170203.28042898513</v>
      </c>
      <c r="Z1122" s="36" t="str">
        <f>K1122&amp;L1122</f>
        <v>UpDown</v>
      </c>
      <c r="AA1122" s="36" t="str">
        <f>N1122&amp;O1122</f>
        <v>DownUp</v>
      </c>
      <c r="AU1122" s="4" t="str">
        <f>IF(AZ1122=AZ1123,IF(AZ1122&gt;AZ1121,AZ1122&amp;"_O",""),AZ1122&amp;"_C")</f>
        <v/>
      </c>
      <c r="AV1122" s="7" t="str">
        <f>IF(RIGHT(AU1122,1)="C",AX1122/INDEX($AX$5:$AX$2729,MATCH(AZ1122&amp;"_O",$AU$5:$AU$2729,0),1),"")</f>
        <v/>
      </c>
      <c r="AW1122" s="38">
        <v>33389</v>
      </c>
      <c r="AX1122" s="37">
        <v>389.83</v>
      </c>
      <c r="AY1122" s="7">
        <f>AX1122/AX1121</f>
        <v>1.0326896076717262</v>
      </c>
      <c r="AZ1122" s="4">
        <f>YEAR(AW1122)</f>
        <v>1991</v>
      </c>
      <c r="BA1122" s="2" t="s">
        <v>7</v>
      </c>
      <c r="BB1122" s="12" t="str">
        <f>INDEX($CD$5:$CD$10,MATCH(BA1122,$CC$5:$CC$10,0),1)</f>
        <v>Y</v>
      </c>
      <c r="BC1122" s="12" t="str">
        <f>IF(AND(BB1122="Y",AY1122&gt;1),"Y","")</f>
        <v>Y</v>
      </c>
      <c r="BD1122" s="12" t="str">
        <f>IF(AND(BB1122="Y",AY1122&lt;1),"Y","")</f>
        <v/>
      </c>
      <c r="BE1122" s="12" t="str">
        <f>IF(AY1122&gt;1,IF(AY1121&gt;1,"Y",""),"")</f>
        <v>Y</v>
      </c>
      <c r="BF1122" s="12" t="str">
        <f>IF(AY1122&lt;1,IF(AY1121&lt;1,"Y",""),"")</f>
        <v/>
      </c>
      <c r="BG1122" s="2"/>
      <c r="BH1122" s="2"/>
      <c r="BI1122" s="2"/>
      <c r="BJ1122" s="2"/>
      <c r="BK1122" s="2"/>
      <c r="BL1122" s="2"/>
      <c r="BM1122" s="4" t="str">
        <f>IF(BR1122=BR1123,IF(BR1122&gt;BR1121,BR1122&amp;"_O",""),BR1122&amp;"_C")</f>
        <v/>
      </c>
      <c r="BN1122" s="7" t="str">
        <f>IF(RIGHT(BM1122,1)="C",BP1122/INDEX($BP$5:$BP$2729,MATCH(BR1122&amp;"_O",$BM$5:$BM$2729,0),1),"")</f>
        <v/>
      </c>
      <c r="BO1122" s="38">
        <v>33787</v>
      </c>
      <c r="BP1122" s="3">
        <v>563.35</v>
      </c>
      <c r="BQ1122" s="7">
        <f>BP1122/BP1121</f>
        <v>1.0283111857476634</v>
      </c>
      <c r="BR1122" s="4">
        <f>YEAR(BO1122)</f>
        <v>1992</v>
      </c>
      <c r="BS1122" s="2" t="s">
        <v>7</v>
      </c>
      <c r="BT1122" s="12" t="str">
        <f>INDEX($CD$5:$CD$10,MATCH(BS1122,$CC$5:$CC$10,0),1)</f>
        <v>Y</v>
      </c>
      <c r="BU1122" s="12" t="str">
        <f>IF(AND(BT1122="Y",BQ1122&gt;1),"Y","")</f>
        <v>Y</v>
      </c>
      <c r="BV1122" s="12" t="str">
        <f>IF(AND(BT1122="Y",BQ1122&lt;1),"Y","")</f>
        <v/>
      </c>
      <c r="BW1122" s="12" t="str">
        <f>IF(BQ1122&gt;1,IF(BQ1121&gt;1,"Y",""),"")</f>
        <v/>
      </c>
      <c r="BX1122" s="12" t="str">
        <f>IF(BQ1122&lt;1,IF(BQ1121&lt;1,"Y",""),"")</f>
        <v/>
      </c>
      <c r="BY1122" s="2"/>
      <c r="BZ1122" s="2"/>
      <c r="CA1122" s="2"/>
    </row>
    <row r="1123" spans="2:79">
      <c r="B1123" s="4" t="str">
        <f>IF(G1123=G1124,IF(G1123&gt;G1122,G1123&amp;"_O",""),G1123&amp;"_C")</f>
        <v/>
      </c>
      <c r="C1123" s="14">
        <f ca="1">RANDBETWEEN(0,1000)/1000</f>
        <v>1.2999999999999999E-2</v>
      </c>
      <c r="D1123" s="16">
        <f>D1122+1</f>
        <v>1119</v>
      </c>
      <c r="E1123" s="10">
        <f>ROUNDDOWN(D1123/52,0)+1</f>
        <v>22</v>
      </c>
      <c r="F1123" s="15">
        <f>F1122+7</f>
        <v>52453</v>
      </c>
      <c r="G1123" s="4">
        <f>YEAR(F1123)</f>
        <v>2043</v>
      </c>
      <c r="H1123" s="33">
        <v>4.7E-2</v>
      </c>
      <c r="I1123" s="33">
        <v>0.375</v>
      </c>
      <c r="J1123" s="33">
        <v>0.90300000000000002</v>
      </c>
      <c r="K1123" s="16" t="str">
        <f>IF(M1122&gt;1,"Up","Down")</f>
        <v>Down</v>
      </c>
      <c r="L1123" s="16" t="str">
        <f>IF(K1123="Up",IF(H1123&lt;$BJ$7,"Up","Down"),IF(H1123&lt;$BK$7,"Down","Up"))</f>
        <v>Down</v>
      </c>
      <c r="M1123" s="17">
        <f>IF(L1123="Up",INDEX($AK$5:$AK$1005,MATCH(I1123,$AI$5:$AI$1005,0),1),INDEX($AL$5:$AL$1005,MATCH(J1123,$AI$5:$AI$1005,0),1))</f>
        <v>0.99786309971900067</v>
      </c>
      <c r="N1123" s="16" t="str">
        <f>IF(P1122&gt;1,"Up","Down")</f>
        <v>Up</v>
      </c>
      <c r="O1123" s="16" t="str">
        <f>IF(N1123="Up",IF(H1123&lt;$BJ$12,"Up","Down"),IF(H1123&lt;$BK$12,"Down","Up"))</f>
        <v>Up</v>
      </c>
      <c r="P1123" s="17">
        <f>IF(O1123="Up",INDEX($AP$5:$AP$1005,MATCH(I1123,$AI$5:$AI$1005,0),1),INDEX($AQ$5:$AQ$1005,MATCH(J1123,$AI$5:$AI$1005,0),1))</f>
        <v>1.0126236304249678</v>
      </c>
      <c r="Q1123" s="19">
        <f>T1122</f>
        <v>45366.466669600028</v>
      </c>
      <c r="R1123" s="19">
        <f>INDEX(model!$S$5:$S$35,MATCH(G1123,model!$Q$5:$Q$35,0),1)*model!$O$5</f>
        <v>0</v>
      </c>
      <c r="S1123" s="19">
        <f>IF(RIGHT(B1123,1)="C",T1122*INDEX(model!$T$5:$T$35,MATCH(G1123,model!$Q$5:$Q$35,0),1),0)</f>
        <v>0</v>
      </c>
      <c r="T1123" s="19">
        <f>(Q1123+R1123-S1123)*M1123</f>
        <v>45269.523054225814</v>
      </c>
      <c r="U1123" s="19">
        <f>X1122</f>
        <v>170203.28042898513</v>
      </c>
      <c r="V1123" s="19">
        <f>INDEX(model!$S$5:$S$35,MATCH(G1123,model!$Q$5:$Q$35,0),1)*model!$O$6</f>
        <v>0</v>
      </c>
      <c r="W1123" s="19">
        <f>IF(RIGHT(B1123,1)="C",X1122*INDEX(model!$T$5:$T$35,MATCH(G1123,model!$Q$5:$Q$35,0),1),0)</f>
        <v>0</v>
      </c>
      <c r="X1123" s="19">
        <f>(U1123+V1123-W1123)*P1123</f>
        <v>172351.86373823779</v>
      </c>
      <c r="Z1123" s="36" t="str">
        <f>K1123&amp;L1123</f>
        <v>DownDown</v>
      </c>
      <c r="AA1123" s="36" t="str">
        <f>N1123&amp;O1123</f>
        <v>UpUp</v>
      </c>
      <c r="AU1123" s="4" t="str">
        <f>IF(AZ1123=AZ1124,IF(AZ1123&gt;AZ1122,AZ1123&amp;"_O",""),AZ1123&amp;"_C")</f>
        <v/>
      </c>
      <c r="AV1123" s="7" t="str">
        <f>IF(RIGHT(AU1123,1)="C",AX1123/INDEX($AX$5:$AX$2729,MATCH(AZ1123&amp;"_O",$AU$5:$AU$2729,0),1),"")</f>
        <v/>
      </c>
      <c r="AW1123" s="38">
        <v>33396</v>
      </c>
      <c r="AX1123" s="37">
        <v>379.43</v>
      </c>
      <c r="AY1123" s="7">
        <f>AX1123/AX1122</f>
        <v>0.97332170433265786</v>
      </c>
      <c r="AZ1123" s="4">
        <f>YEAR(AW1123)</f>
        <v>1991</v>
      </c>
      <c r="BA1123" s="2" t="s">
        <v>7</v>
      </c>
      <c r="BB1123" s="12" t="str">
        <f>INDEX($CD$5:$CD$10,MATCH(BA1123,$CC$5:$CC$10,0),1)</f>
        <v>Y</v>
      </c>
      <c r="BC1123" s="12" t="str">
        <f>IF(AND(BB1123="Y",AY1123&gt;1),"Y","")</f>
        <v/>
      </c>
      <c r="BD1123" s="12" t="str">
        <f>IF(AND(BB1123="Y",AY1123&lt;1),"Y","")</f>
        <v>Y</v>
      </c>
      <c r="BE1123" s="12" t="str">
        <f>IF(AY1123&gt;1,IF(AY1122&gt;1,"Y",""),"")</f>
        <v/>
      </c>
      <c r="BF1123" s="12" t="str">
        <f>IF(AY1123&lt;1,IF(AY1122&lt;1,"Y",""),"")</f>
        <v/>
      </c>
      <c r="BG1123" s="2"/>
      <c r="BH1123" s="2"/>
      <c r="BI1123" s="2"/>
      <c r="BJ1123" s="2"/>
      <c r="BK1123" s="2"/>
      <c r="BL1123" s="2"/>
      <c r="BM1123" s="4" t="str">
        <f>IF(BR1123=BR1124,IF(BR1123&gt;BR1122,BR1123&amp;"_O",""),BR1123&amp;"_C")</f>
        <v/>
      </c>
      <c r="BN1123" s="7" t="str">
        <f>IF(RIGHT(BM1123,1)="C",BP1123/INDEX($BP$5:$BP$2729,MATCH(BR1123&amp;"_O",$BM$5:$BM$2729,0),1),"")</f>
        <v/>
      </c>
      <c r="BO1123" s="38">
        <v>33795</v>
      </c>
      <c r="BP1123" s="3">
        <v>567.79999999999995</v>
      </c>
      <c r="BQ1123" s="7">
        <f>BP1123/BP1122</f>
        <v>1.0078991745806336</v>
      </c>
      <c r="BR1123" s="4">
        <f>YEAR(BO1123)</f>
        <v>1992</v>
      </c>
      <c r="BS1123" s="2" t="s">
        <v>7</v>
      </c>
      <c r="BT1123" s="12" t="str">
        <f>INDEX($CD$5:$CD$10,MATCH(BS1123,$CC$5:$CC$10,0),1)</f>
        <v>Y</v>
      </c>
      <c r="BU1123" s="12" t="str">
        <f>IF(AND(BT1123="Y",BQ1123&gt;1),"Y","")</f>
        <v>Y</v>
      </c>
      <c r="BV1123" s="12" t="str">
        <f>IF(AND(BT1123="Y",BQ1123&lt;1),"Y","")</f>
        <v/>
      </c>
      <c r="BW1123" s="12" t="str">
        <f>IF(BQ1123&gt;1,IF(BQ1122&gt;1,"Y",""),"")</f>
        <v>Y</v>
      </c>
      <c r="BX1123" s="12" t="str">
        <f>IF(BQ1123&lt;1,IF(BQ1122&lt;1,"Y",""),"")</f>
        <v/>
      </c>
      <c r="BY1123" s="2"/>
      <c r="BZ1123" s="2"/>
      <c r="CA1123" s="2"/>
    </row>
    <row r="1124" spans="2:79">
      <c r="B1124" s="4" t="str">
        <f>IF(G1124=G1125,IF(G1124&gt;G1123,G1124&amp;"_O",""),G1124&amp;"_C")</f>
        <v/>
      </c>
      <c r="C1124" s="14">
        <f ca="1">RANDBETWEEN(0,1000)/1000</f>
        <v>0.48099999999999998</v>
      </c>
      <c r="D1124" s="16">
        <f>D1123+1</f>
        <v>1120</v>
      </c>
      <c r="E1124" s="10">
        <f>ROUNDDOWN(D1124/52,0)+1</f>
        <v>22</v>
      </c>
      <c r="F1124" s="15">
        <f>F1123+7</f>
        <v>52460</v>
      </c>
      <c r="G1124" s="4">
        <f>YEAR(F1124)</f>
        <v>2043</v>
      </c>
      <c r="H1124" s="33">
        <v>0.69199999999999995</v>
      </c>
      <c r="I1124" s="33">
        <v>0.36099999999999999</v>
      </c>
      <c r="J1124" s="33">
        <v>0.65100000000000002</v>
      </c>
      <c r="K1124" s="16" t="str">
        <f>IF(M1123&gt;1,"Up","Down")</f>
        <v>Down</v>
      </c>
      <c r="L1124" s="16" t="str">
        <f>IF(K1124="Up",IF(H1124&lt;$BJ$7,"Up","Down"),IF(H1124&lt;$BK$7,"Down","Up"))</f>
        <v>Up</v>
      </c>
      <c r="M1124" s="17">
        <f>IF(L1124="Up",INDEX($AK$5:$AK$1005,MATCH(I1124,$AI$5:$AI$1005,0),1),INDEX($AL$5:$AL$1005,MATCH(J1124,$AI$5:$AI$1005,0),1))</f>
        <v>1.0086258324991619</v>
      </c>
      <c r="N1124" s="16" t="str">
        <f>IF(P1123&gt;1,"Up","Down")</f>
        <v>Up</v>
      </c>
      <c r="O1124" s="16" t="str">
        <f>IF(N1124="Up",IF(H1124&lt;$BJ$12,"Up","Down"),IF(H1124&lt;$BK$12,"Down","Up"))</f>
        <v>Down</v>
      </c>
      <c r="P1124" s="17">
        <f>IF(O1124="Up",INDEX($AP$5:$AP$1005,MATCH(I1124,$AI$5:$AI$1005,0),1),INDEX($AQ$5:$AQ$1005,MATCH(J1124,$AI$5:$AI$1005,0),1))</f>
        <v>0.9912786431574091</v>
      </c>
      <c r="Q1124" s="19">
        <f>T1123</f>
        <v>45269.523054225814</v>
      </c>
      <c r="R1124" s="19">
        <f>INDEX(model!$S$5:$S$35,MATCH(G1124,model!$Q$5:$Q$35,0),1)*model!$O$5</f>
        <v>0</v>
      </c>
      <c r="S1124" s="19">
        <f>IF(RIGHT(B1124,1)="C",T1123*INDEX(model!$T$5:$T$35,MATCH(G1124,model!$Q$5:$Q$35,0),1),0)</f>
        <v>0</v>
      </c>
      <c r="T1124" s="19">
        <f>(Q1124+R1124-S1124)*M1124</f>
        <v>45660.010377408515</v>
      </c>
      <c r="U1124" s="19">
        <f>X1123</f>
        <v>172351.86373823779</v>
      </c>
      <c r="V1124" s="19">
        <f>INDEX(model!$S$5:$S$35,MATCH(G1124,model!$Q$5:$Q$35,0),1)*model!$O$6</f>
        <v>0</v>
      </c>
      <c r="W1124" s="19">
        <f>IF(RIGHT(B1124,1)="C",X1123*INDEX(model!$T$5:$T$35,MATCH(G1124,model!$Q$5:$Q$35,0),1),0)</f>
        <v>0</v>
      </c>
      <c r="X1124" s="19">
        <f>(U1124+V1124-W1124)*P1124</f>
        <v>170848.72163209101</v>
      </c>
      <c r="Z1124" s="36" t="str">
        <f>K1124&amp;L1124</f>
        <v>DownUp</v>
      </c>
      <c r="AA1124" s="36" t="str">
        <f>N1124&amp;O1124</f>
        <v>UpDown</v>
      </c>
      <c r="AU1124" s="4" t="str">
        <f>IF(AZ1124=AZ1125,IF(AZ1124&gt;AZ1123,AZ1124&amp;"_O",""),AZ1124&amp;"_C")</f>
        <v/>
      </c>
      <c r="AV1124" s="7" t="str">
        <f>IF(RIGHT(AU1124,1)="C",AX1124/INDEX($AX$5:$AX$2729,MATCH(AZ1124&amp;"_O",$AU$5:$AU$2729,0),1),"")</f>
        <v/>
      </c>
      <c r="AW1124" s="38">
        <v>33403</v>
      </c>
      <c r="AX1124" s="37">
        <v>382.29</v>
      </c>
      <c r="AY1124" s="7">
        <f>AX1124/AX1123</f>
        <v>1.0075376222228078</v>
      </c>
      <c r="AZ1124" s="4">
        <f>YEAR(AW1124)</f>
        <v>1991</v>
      </c>
      <c r="BA1124" s="2" t="s">
        <v>7</v>
      </c>
      <c r="BB1124" s="12" t="str">
        <f>INDEX($CD$5:$CD$10,MATCH(BA1124,$CC$5:$CC$10,0),1)</f>
        <v>Y</v>
      </c>
      <c r="BC1124" s="12" t="str">
        <f>IF(AND(BB1124="Y",AY1124&gt;1),"Y","")</f>
        <v>Y</v>
      </c>
      <c r="BD1124" s="12" t="str">
        <f>IF(AND(BB1124="Y",AY1124&lt;1),"Y","")</f>
        <v/>
      </c>
      <c r="BE1124" s="12" t="str">
        <f>IF(AY1124&gt;1,IF(AY1123&gt;1,"Y",""),"")</f>
        <v/>
      </c>
      <c r="BF1124" s="12" t="str">
        <f>IF(AY1124&lt;1,IF(AY1123&lt;1,"Y",""),"")</f>
        <v/>
      </c>
      <c r="BG1124" s="2"/>
      <c r="BH1124" s="2"/>
      <c r="BI1124" s="2"/>
      <c r="BJ1124" s="2"/>
      <c r="BK1124" s="2"/>
      <c r="BL1124" s="2"/>
      <c r="BM1124" s="4" t="str">
        <f>IF(BR1124=BR1125,IF(BR1124&gt;BR1123,BR1124&amp;"_O",""),BR1124&amp;"_C")</f>
        <v/>
      </c>
      <c r="BN1124" s="7" t="str">
        <f>IF(RIGHT(BM1124,1)="C",BP1124/INDEX($BP$5:$BP$2729,MATCH(BR1124&amp;"_O",$BM$5:$BM$2729,0),1),"")</f>
        <v/>
      </c>
      <c r="BO1124" s="38">
        <v>33802</v>
      </c>
      <c r="BP1124" s="3">
        <v>570.52</v>
      </c>
      <c r="BQ1124" s="7">
        <f>BP1124/BP1123</f>
        <v>1.0047904191616768</v>
      </c>
      <c r="BR1124" s="4">
        <f>YEAR(BO1124)</f>
        <v>1992</v>
      </c>
      <c r="BS1124" s="2" t="s">
        <v>7</v>
      </c>
      <c r="BT1124" s="12" t="str">
        <f>INDEX($CD$5:$CD$10,MATCH(BS1124,$CC$5:$CC$10,0),1)</f>
        <v>Y</v>
      </c>
      <c r="BU1124" s="12" t="str">
        <f>IF(AND(BT1124="Y",BQ1124&gt;1),"Y","")</f>
        <v>Y</v>
      </c>
      <c r="BV1124" s="12" t="str">
        <f>IF(AND(BT1124="Y",BQ1124&lt;1),"Y","")</f>
        <v/>
      </c>
      <c r="BW1124" s="12" t="str">
        <f>IF(BQ1124&gt;1,IF(BQ1123&gt;1,"Y",""),"")</f>
        <v>Y</v>
      </c>
      <c r="BX1124" s="12" t="str">
        <f>IF(BQ1124&lt;1,IF(BQ1123&lt;1,"Y",""),"")</f>
        <v/>
      </c>
      <c r="BY1124" s="2"/>
      <c r="BZ1124" s="2"/>
      <c r="CA1124" s="2"/>
    </row>
    <row r="1125" spans="2:79">
      <c r="B1125" s="4" t="str">
        <f>IF(G1125=G1126,IF(G1125&gt;G1124,G1125&amp;"_O",""),G1125&amp;"_C")</f>
        <v/>
      </c>
      <c r="C1125" s="14">
        <f ca="1">RANDBETWEEN(0,1000)/1000</f>
        <v>9.0999999999999998E-2</v>
      </c>
      <c r="D1125" s="16">
        <f>D1124+1</f>
        <v>1121</v>
      </c>
      <c r="E1125" s="10">
        <f>ROUNDDOWN(D1125/52,0)+1</f>
        <v>22</v>
      </c>
      <c r="F1125" s="15">
        <f>F1124+7</f>
        <v>52467</v>
      </c>
      <c r="G1125" s="4">
        <f>YEAR(F1125)</f>
        <v>2043</v>
      </c>
      <c r="H1125" s="33">
        <v>0.67700000000000005</v>
      </c>
      <c r="I1125" s="33">
        <v>0.44700000000000001</v>
      </c>
      <c r="J1125" s="33">
        <v>0.68100000000000005</v>
      </c>
      <c r="K1125" s="16" t="str">
        <f>IF(M1124&gt;1,"Up","Down")</f>
        <v>Up</v>
      </c>
      <c r="L1125" s="16" t="str">
        <f>IF(K1125="Up",IF(H1125&lt;$BJ$7,"Up","Down"),IF(H1125&lt;$BK$7,"Down","Up"))</f>
        <v>Down</v>
      </c>
      <c r="M1125" s="17">
        <f>IF(L1125="Up",INDEX($AK$5:$AK$1005,MATCH(I1125,$AI$5:$AI$1005,0),1),INDEX($AL$5:$AL$1005,MATCH(J1125,$AI$5:$AI$1005,0),1))</f>
        <v>0.99286275318557915</v>
      </c>
      <c r="N1125" s="16" t="str">
        <f>IF(P1124&gt;1,"Up","Down")</f>
        <v>Down</v>
      </c>
      <c r="O1125" s="16" t="str">
        <f>IF(N1125="Up",IF(H1125&lt;$BJ$12,"Up","Down"),IF(H1125&lt;$BK$12,"Down","Up"))</f>
        <v>Up</v>
      </c>
      <c r="P1125" s="17">
        <f>IF(O1125="Up",INDEX($AP$5:$AP$1005,MATCH(I1125,$AI$5:$AI$1005,0),1),INDEX($AQ$5:$AQ$1005,MATCH(J1125,$AI$5:$AI$1005,0),1))</f>
        <v>1.0150060221499246</v>
      </c>
      <c r="Q1125" s="19">
        <f>T1124</f>
        <v>45660.010377408515</v>
      </c>
      <c r="R1125" s="19">
        <f>INDEX(model!$S$5:$S$35,MATCH(G1125,model!$Q$5:$Q$35,0),1)*model!$O$5</f>
        <v>0</v>
      </c>
      <c r="S1125" s="19">
        <f>IF(RIGHT(B1125,1)="C",T1124*INDEX(model!$T$5:$T$35,MATCH(G1125,model!$Q$5:$Q$35,0),1),0)</f>
        <v>0</v>
      </c>
      <c r="T1125" s="19">
        <f>(Q1125+R1125-S1125)*M1125</f>
        <v>45334.123613795935</v>
      </c>
      <c r="U1125" s="19">
        <f>X1124</f>
        <v>170848.72163209101</v>
      </c>
      <c r="V1125" s="19">
        <f>INDEX(model!$S$5:$S$35,MATCH(G1125,model!$Q$5:$Q$35,0),1)*model!$O$6</f>
        <v>0</v>
      </c>
      <c r="W1125" s="19">
        <f>IF(RIGHT(B1125,1)="C",X1124*INDEX(model!$T$5:$T$35,MATCH(G1125,model!$Q$5:$Q$35,0),1),0)</f>
        <v>0</v>
      </c>
      <c r="X1125" s="19">
        <f>(U1125+V1125-W1125)*P1125</f>
        <v>173412.48133318848</v>
      </c>
      <c r="Z1125" s="36" t="str">
        <f>K1125&amp;L1125</f>
        <v>UpDown</v>
      </c>
      <c r="AA1125" s="36" t="str">
        <f>N1125&amp;O1125</f>
        <v>DownUp</v>
      </c>
      <c r="AU1125" s="4" t="str">
        <f>IF(AZ1125=AZ1126,IF(AZ1125&gt;AZ1124,AZ1125&amp;"_O",""),AZ1125&amp;"_C")</f>
        <v/>
      </c>
      <c r="AV1125" s="7" t="str">
        <f>IF(RIGHT(AU1125,1)="C",AX1125/INDEX($AX$5:$AX$2729,MATCH(AZ1125&amp;"_O",$AU$5:$AU$2729,0),1),"")</f>
        <v/>
      </c>
      <c r="AW1125" s="38">
        <v>33410</v>
      </c>
      <c r="AX1125" s="37">
        <v>377.75</v>
      </c>
      <c r="AY1125" s="7">
        <f>AX1125/AX1124</f>
        <v>0.9881241989065892</v>
      </c>
      <c r="AZ1125" s="4">
        <f>YEAR(AW1125)</f>
        <v>1991</v>
      </c>
      <c r="BA1125" s="2" t="s">
        <v>7</v>
      </c>
      <c r="BB1125" s="12" t="str">
        <f>INDEX($CD$5:$CD$10,MATCH(BA1125,$CC$5:$CC$10,0),1)</f>
        <v>Y</v>
      </c>
      <c r="BC1125" s="12" t="str">
        <f>IF(AND(BB1125="Y",AY1125&gt;1),"Y","")</f>
        <v/>
      </c>
      <c r="BD1125" s="12" t="str">
        <f>IF(AND(BB1125="Y",AY1125&lt;1),"Y","")</f>
        <v>Y</v>
      </c>
      <c r="BE1125" s="12" t="str">
        <f>IF(AY1125&gt;1,IF(AY1124&gt;1,"Y",""),"")</f>
        <v/>
      </c>
      <c r="BF1125" s="12" t="str">
        <f>IF(AY1125&lt;1,IF(AY1124&lt;1,"Y",""),"")</f>
        <v/>
      </c>
      <c r="BG1125" s="2"/>
      <c r="BH1125" s="2"/>
      <c r="BI1125" s="2"/>
      <c r="BJ1125" s="2"/>
      <c r="BK1125" s="2"/>
      <c r="BL1125" s="2"/>
      <c r="BM1125" s="4" t="str">
        <f>IF(BR1125=BR1126,IF(BR1125&gt;BR1124,BR1125&amp;"_O",""),BR1125&amp;"_C")</f>
        <v/>
      </c>
      <c r="BN1125" s="7" t="str">
        <f>IF(RIGHT(BM1125,1)="C",BP1125/INDEX($BP$5:$BP$2729,MATCH(BR1125&amp;"_O",$BM$5:$BM$2729,0),1),"")</f>
        <v/>
      </c>
      <c r="BO1125" s="38">
        <v>33809</v>
      </c>
      <c r="BP1125" s="3">
        <v>565.61</v>
      </c>
      <c r="BQ1125" s="7">
        <f>BP1125/BP1124</f>
        <v>0.99139381616770672</v>
      </c>
      <c r="BR1125" s="4">
        <f>YEAR(BO1125)</f>
        <v>1992</v>
      </c>
      <c r="BS1125" s="2" t="s">
        <v>7</v>
      </c>
      <c r="BT1125" s="12" t="str">
        <f>INDEX($CD$5:$CD$10,MATCH(BS1125,$CC$5:$CC$10,0),1)</f>
        <v>Y</v>
      </c>
      <c r="BU1125" s="12" t="str">
        <f>IF(AND(BT1125="Y",BQ1125&gt;1),"Y","")</f>
        <v/>
      </c>
      <c r="BV1125" s="12" t="str">
        <f>IF(AND(BT1125="Y",BQ1125&lt;1),"Y","")</f>
        <v>Y</v>
      </c>
      <c r="BW1125" s="12" t="str">
        <f>IF(BQ1125&gt;1,IF(BQ1124&gt;1,"Y",""),"")</f>
        <v/>
      </c>
      <c r="BX1125" s="12" t="str">
        <f>IF(BQ1125&lt;1,IF(BQ1124&lt;1,"Y",""),"")</f>
        <v/>
      </c>
      <c r="BY1125" s="2"/>
      <c r="BZ1125" s="2"/>
      <c r="CA1125" s="2"/>
    </row>
    <row r="1126" spans="2:79">
      <c r="B1126" s="4" t="str">
        <f>IF(G1126=G1127,IF(G1126&gt;G1125,G1126&amp;"_O",""),G1126&amp;"_C")</f>
        <v/>
      </c>
      <c r="C1126" s="14">
        <f ca="1">RANDBETWEEN(0,1000)/1000</f>
        <v>0</v>
      </c>
      <c r="D1126" s="16">
        <f>D1125+1</f>
        <v>1122</v>
      </c>
      <c r="E1126" s="10">
        <f>ROUNDDOWN(D1126/52,0)+1</f>
        <v>22</v>
      </c>
      <c r="F1126" s="15">
        <f>F1125+7</f>
        <v>52474</v>
      </c>
      <c r="G1126" s="4">
        <f>YEAR(F1126)</f>
        <v>2043</v>
      </c>
      <c r="H1126" s="33">
        <v>1.4E-2</v>
      </c>
      <c r="I1126" s="33">
        <v>0.39900000000000002</v>
      </c>
      <c r="J1126" s="33">
        <v>5.8000000000000003E-2</v>
      </c>
      <c r="K1126" s="16" t="str">
        <f>IF(M1125&gt;1,"Up","Down")</f>
        <v>Down</v>
      </c>
      <c r="L1126" s="16" t="str">
        <f>IF(K1126="Up",IF(H1126&lt;$BJ$7,"Up","Down"),IF(H1126&lt;$BK$7,"Down","Up"))</f>
        <v>Down</v>
      </c>
      <c r="M1126" s="17">
        <f>IF(L1126="Up",INDEX($AK$5:$AK$1005,MATCH(I1126,$AI$5:$AI$1005,0),1),INDEX($AL$5:$AL$1005,MATCH(J1126,$AI$5:$AI$1005,0),1))</f>
        <v>0.95443411426845326</v>
      </c>
      <c r="N1126" s="16" t="str">
        <f>IF(P1125&gt;1,"Up","Down")</f>
        <v>Up</v>
      </c>
      <c r="O1126" s="16" t="str">
        <f>IF(N1126="Up",IF(H1126&lt;$BJ$12,"Up","Down"),IF(H1126&lt;$BK$12,"Down","Up"))</f>
        <v>Up</v>
      </c>
      <c r="P1126" s="17">
        <f>IF(O1126="Up",INDEX($AP$5:$AP$1005,MATCH(I1126,$AI$5:$AI$1005,0),1),INDEX($AQ$5:$AQ$1005,MATCH(J1126,$AI$5:$AI$1005,0),1))</f>
        <v>1.0131948411900269</v>
      </c>
      <c r="Q1126" s="19">
        <f>T1125</f>
        <v>45334.123613795935</v>
      </c>
      <c r="R1126" s="19">
        <f>INDEX(model!$S$5:$S$35,MATCH(G1126,model!$Q$5:$Q$35,0),1)*model!$O$5</f>
        <v>0</v>
      </c>
      <c r="S1126" s="19">
        <f>IF(RIGHT(B1126,1)="C",T1125*INDEX(model!$T$5:$T$35,MATCH(G1126,model!$Q$5:$Q$35,0),1),0)</f>
        <v>0</v>
      </c>
      <c r="T1126" s="19">
        <f>(Q1126+R1126-S1126)*M1126</f>
        <v>43268.434117469893</v>
      </c>
      <c r="U1126" s="19">
        <f>X1125</f>
        <v>173412.48133318848</v>
      </c>
      <c r="V1126" s="19">
        <f>INDEX(model!$S$5:$S$35,MATCH(G1126,model!$Q$5:$Q$35,0),1)*model!$O$6</f>
        <v>0</v>
      </c>
      <c r="W1126" s="19">
        <f>IF(RIGHT(B1126,1)="C",X1125*INDEX(model!$T$5:$T$35,MATCH(G1126,model!$Q$5:$Q$35,0),1),0)</f>
        <v>0</v>
      </c>
      <c r="X1126" s="19">
        <f>(U1126+V1126-W1126)*P1126</f>
        <v>175700.63148474842</v>
      </c>
      <c r="Z1126" s="36" t="str">
        <f>K1126&amp;L1126</f>
        <v>DownDown</v>
      </c>
      <c r="AA1126" s="36" t="str">
        <f>N1126&amp;O1126</f>
        <v>UpUp</v>
      </c>
      <c r="AU1126" s="4" t="str">
        <f>IF(AZ1126=AZ1127,IF(AZ1126&gt;AZ1125,AZ1126&amp;"_O",""),AZ1126&amp;"_C")</f>
        <v/>
      </c>
      <c r="AV1126" s="7" t="str">
        <f>IF(RIGHT(AU1126,1)="C",AX1126/INDEX($AX$5:$AX$2729,MATCH(AZ1126&amp;"_O",$AU$5:$AU$2729,0),1),"")</f>
        <v/>
      </c>
      <c r="AW1126" s="38">
        <v>33417</v>
      </c>
      <c r="AX1126" s="37">
        <v>371.16</v>
      </c>
      <c r="AY1126" s="7">
        <f>AX1126/AX1125</f>
        <v>0.98255459960291203</v>
      </c>
      <c r="AZ1126" s="4">
        <f>YEAR(AW1126)</f>
        <v>1991</v>
      </c>
      <c r="BA1126" s="2" t="s">
        <v>7</v>
      </c>
      <c r="BB1126" s="12" t="str">
        <f>INDEX($CD$5:$CD$10,MATCH(BA1126,$CC$5:$CC$10,0),1)</f>
        <v>Y</v>
      </c>
      <c r="BC1126" s="12" t="str">
        <f>IF(AND(BB1126="Y",AY1126&gt;1),"Y","")</f>
        <v/>
      </c>
      <c r="BD1126" s="12" t="str">
        <f>IF(AND(BB1126="Y",AY1126&lt;1),"Y","")</f>
        <v>Y</v>
      </c>
      <c r="BE1126" s="12" t="str">
        <f>IF(AY1126&gt;1,IF(AY1125&gt;1,"Y",""),"")</f>
        <v/>
      </c>
      <c r="BF1126" s="12" t="str">
        <f>IF(AY1126&lt;1,IF(AY1125&lt;1,"Y",""),"")</f>
        <v>Y</v>
      </c>
      <c r="BG1126" s="2"/>
      <c r="BH1126" s="2"/>
      <c r="BI1126" s="2"/>
      <c r="BJ1126" s="2"/>
      <c r="BK1126" s="2"/>
      <c r="BL1126" s="2"/>
      <c r="BM1126" s="4" t="str">
        <f>IF(BR1126=BR1127,IF(BR1126&gt;BR1125,BR1126&amp;"_O",""),BR1126&amp;"_C")</f>
        <v/>
      </c>
      <c r="BN1126" s="7" t="str">
        <f>IF(RIGHT(BM1126,1)="C",BP1126/INDEX($BP$5:$BP$2729,MATCH(BR1126&amp;"_O",$BM$5:$BM$2729,0),1),"")</f>
        <v/>
      </c>
      <c r="BO1126" s="38">
        <v>33816</v>
      </c>
      <c r="BP1126" s="3">
        <v>580.83000000000004</v>
      </c>
      <c r="BQ1126" s="7">
        <f>BP1126/BP1125</f>
        <v>1.0269090009016815</v>
      </c>
      <c r="BR1126" s="4">
        <f>YEAR(BO1126)</f>
        <v>1992</v>
      </c>
      <c r="BS1126" s="2" t="s">
        <v>7</v>
      </c>
      <c r="BT1126" s="12" t="str">
        <f>INDEX($CD$5:$CD$10,MATCH(BS1126,$CC$5:$CC$10,0),1)</f>
        <v>Y</v>
      </c>
      <c r="BU1126" s="12" t="str">
        <f>IF(AND(BT1126="Y",BQ1126&gt;1),"Y","")</f>
        <v>Y</v>
      </c>
      <c r="BV1126" s="12" t="str">
        <f>IF(AND(BT1126="Y",BQ1126&lt;1),"Y","")</f>
        <v/>
      </c>
      <c r="BW1126" s="12" t="str">
        <f>IF(BQ1126&gt;1,IF(BQ1125&gt;1,"Y",""),"")</f>
        <v/>
      </c>
      <c r="BX1126" s="12" t="str">
        <f>IF(BQ1126&lt;1,IF(BQ1125&lt;1,"Y",""),"")</f>
        <v/>
      </c>
      <c r="BY1126" s="2"/>
      <c r="BZ1126" s="2"/>
      <c r="CA1126" s="2"/>
    </row>
    <row r="1127" spans="2:79">
      <c r="B1127" s="4" t="str">
        <f>IF(G1127=G1128,IF(G1127&gt;G1126,G1127&amp;"_O",""),G1127&amp;"_C")</f>
        <v/>
      </c>
      <c r="C1127" s="14">
        <f ca="1">RANDBETWEEN(0,1000)/1000</f>
        <v>5.8999999999999997E-2</v>
      </c>
      <c r="D1127" s="16">
        <f>D1126+1</f>
        <v>1123</v>
      </c>
      <c r="E1127" s="10">
        <f>ROUNDDOWN(D1127/52,0)+1</f>
        <v>22</v>
      </c>
      <c r="F1127" s="15">
        <f>F1126+7</f>
        <v>52481</v>
      </c>
      <c r="G1127" s="4">
        <f>YEAR(F1127)</f>
        <v>2043</v>
      </c>
      <c r="H1127" s="33">
        <v>0.27800000000000002</v>
      </c>
      <c r="I1127" s="33">
        <v>4.2000000000000003E-2</v>
      </c>
      <c r="J1127" s="33">
        <v>0.89100000000000001</v>
      </c>
      <c r="K1127" s="16" t="str">
        <f>IF(M1126&gt;1,"Up","Down")</f>
        <v>Down</v>
      </c>
      <c r="L1127" s="16" t="str">
        <f>IF(K1127="Up",IF(H1127&lt;$BJ$7,"Up","Down"),IF(H1127&lt;$BK$7,"Down","Up"))</f>
        <v>Down</v>
      </c>
      <c r="M1127" s="17">
        <f>IF(L1127="Up",INDEX($AK$5:$AK$1005,MATCH(I1127,$AI$5:$AI$1005,0),1),INDEX($AL$5:$AL$1005,MATCH(J1127,$AI$5:$AI$1005,0),1))</f>
        <v>0.99756534110412076</v>
      </c>
      <c r="N1127" s="16" t="str">
        <f>IF(P1126&gt;1,"Up","Down")</f>
        <v>Up</v>
      </c>
      <c r="O1127" s="16" t="str">
        <f>IF(N1127="Up",IF(H1127&lt;$BJ$12,"Up","Down"),IF(H1127&lt;$BK$12,"Down","Up"))</f>
        <v>Up</v>
      </c>
      <c r="P1127" s="17">
        <f>IF(O1127="Up",INDEX($AP$5:$AP$1005,MATCH(I1127,$AI$5:$AI$1005,0),1),INDEX($AQ$5:$AQ$1005,MATCH(J1127,$AI$5:$AI$1005,0),1))</f>
        <v>1.0014855127780513</v>
      </c>
      <c r="Q1127" s="19">
        <f>T1126</f>
        <v>43268.434117469893</v>
      </c>
      <c r="R1127" s="19">
        <f>INDEX(model!$S$5:$S$35,MATCH(G1127,model!$Q$5:$Q$35,0),1)*model!$O$5</f>
        <v>0</v>
      </c>
      <c r="S1127" s="19">
        <f>IF(RIGHT(B1127,1)="C",T1126*INDEX(model!$T$5:$T$35,MATCH(G1127,model!$Q$5:$Q$35,0),1),0)</f>
        <v>0</v>
      </c>
      <c r="T1127" s="19">
        <f>(Q1127+R1127-S1127)*M1127</f>
        <v>43163.090239435027</v>
      </c>
      <c r="U1127" s="19">
        <f>X1126</f>
        <v>175700.63148474842</v>
      </c>
      <c r="V1127" s="19">
        <f>INDEX(model!$S$5:$S$35,MATCH(G1127,model!$Q$5:$Q$35,0),1)*model!$O$6</f>
        <v>0</v>
      </c>
      <c r="W1127" s="19">
        <f>IF(RIGHT(B1127,1)="C",X1126*INDEX(model!$T$5:$T$35,MATCH(G1127,model!$Q$5:$Q$35,0),1),0)</f>
        <v>0</v>
      </c>
      <c r="X1127" s="19">
        <f>(U1127+V1127-W1127)*P1127</f>
        <v>175961.63701793068</v>
      </c>
      <c r="Z1127" s="36" t="str">
        <f>K1127&amp;L1127</f>
        <v>DownDown</v>
      </c>
      <c r="AA1127" s="36" t="str">
        <f>N1127&amp;O1127</f>
        <v>UpUp</v>
      </c>
      <c r="AU1127" s="4" t="str">
        <f>IF(AZ1127=AZ1128,IF(AZ1127&gt;AZ1126,AZ1127&amp;"_O",""),AZ1127&amp;"_C")</f>
        <v/>
      </c>
      <c r="AV1127" s="7" t="str">
        <f>IF(RIGHT(AU1127,1)="C",AX1127/INDEX($AX$5:$AX$2729,MATCH(AZ1127&amp;"_O",$AU$5:$AU$2729,0),1),"")</f>
        <v/>
      </c>
      <c r="AW1127" s="38">
        <v>33424</v>
      </c>
      <c r="AX1127" s="37">
        <v>374.08</v>
      </c>
      <c r="AY1127" s="7">
        <f>AX1127/AX1126</f>
        <v>1.0078672270718827</v>
      </c>
      <c r="AZ1127" s="4">
        <f>YEAR(AW1127)</f>
        <v>1991</v>
      </c>
      <c r="BA1127" s="2" t="s">
        <v>7</v>
      </c>
      <c r="BB1127" s="12" t="str">
        <f>INDEX($CD$5:$CD$10,MATCH(BA1127,$CC$5:$CC$10,0),1)</f>
        <v>Y</v>
      </c>
      <c r="BC1127" s="12" t="str">
        <f>IF(AND(BB1127="Y",AY1127&gt;1),"Y","")</f>
        <v>Y</v>
      </c>
      <c r="BD1127" s="12" t="str">
        <f>IF(AND(BB1127="Y",AY1127&lt;1),"Y","")</f>
        <v/>
      </c>
      <c r="BE1127" s="12" t="str">
        <f>IF(AY1127&gt;1,IF(AY1126&gt;1,"Y",""),"")</f>
        <v/>
      </c>
      <c r="BF1127" s="12" t="str">
        <f>IF(AY1127&lt;1,IF(AY1126&lt;1,"Y",""),"")</f>
        <v/>
      </c>
      <c r="BG1127" s="2"/>
      <c r="BH1127" s="2"/>
      <c r="BI1127" s="2"/>
      <c r="BJ1127" s="2"/>
      <c r="BK1127" s="2"/>
      <c r="BL1127" s="2"/>
      <c r="BM1127" s="4" t="str">
        <f>IF(BR1127=BR1128,IF(BR1127&gt;BR1126,BR1127&amp;"_O",""),BR1127&amp;"_C")</f>
        <v/>
      </c>
      <c r="BN1127" s="7" t="str">
        <f>IF(RIGHT(BM1127,1)="C",BP1127/INDEX($BP$5:$BP$2729,MATCH(BR1127&amp;"_O",$BM$5:$BM$2729,0),1),"")</f>
        <v/>
      </c>
      <c r="BO1127" s="38">
        <v>33823</v>
      </c>
      <c r="BP1127" s="3">
        <v>573.74</v>
      </c>
      <c r="BQ1127" s="7">
        <f>BP1127/BP1126</f>
        <v>0.98779333023431981</v>
      </c>
      <c r="BR1127" s="4">
        <f>YEAR(BO1127)</f>
        <v>1992</v>
      </c>
      <c r="BS1127" s="2" t="s">
        <v>7</v>
      </c>
      <c r="BT1127" s="12" t="str">
        <f>INDEX($CD$5:$CD$10,MATCH(BS1127,$CC$5:$CC$10,0),1)</f>
        <v>Y</v>
      </c>
      <c r="BU1127" s="12" t="str">
        <f>IF(AND(BT1127="Y",BQ1127&gt;1),"Y","")</f>
        <v/>
      </c>
      <c r="BV1127" s="12" t="str">
        <f>IF(AND(BT1127="Y",BQ1127&lt;1),"Y","")</f>
        <v>Y</v>
      </c>
      <c r="BW1127" s="12" t="str">
        <f>IF(BQ1127&gt;1,IF(BQ1126&gt;1,"Y",""),"")</f>
        <v/>
      </c>
      <c r="BX1127" s="12" t="str">
        <f>IF(BQ1127&lt;1,IF(BQ1126&lt;1,"Y",""),"")</f>
        <v/>
      </c>
      <c r="BY1127" s="2"/>
      <c r="BZ1127" s="2"/>
      <c r="CA1127" s="2"/>
    </row>
    <row r="1128" spans="2:79">
      <c r="B1128" s="4" t="str">
        <f>IF(G1128=G1129,IF(G1128&gt;G1127,G1128&amp;"_O",""),G1128&amp;"_C")</f>
        <v/>
      </c>
      <c r="C1128" s="14">
        <f ca="1">RANDBETWEEN(0,1000)/1000</f>
        <v>0.95099999999999996</v>
      </c>
      <c r="D1128" s="16">
        <f>D1127+1</f>
        <v>1124</v>
      </c>
      <c r="E1128" s="10">
        <f>ROUNDDOWN(D1128/52,0)+1</f>
        <v>22</v>
      </c>
      <c r="F1128" s="15">
        <f>F1127+7</f>
        <v>52488</v>
      </c>
      <c r="G1128" s="4">
        <f>YEAR(F1128)</f>
        <v>2043</v>
      </c>
      <c r="H1128" s="33">
        <v>0.183</v>
      </c>
      <c r="I1128" s="33">
        <v>6.8000000000000005E-2</v>
      </c>
      <c r="J1128" s="33">
        <v>0.245</v>
      </c>
      <c r="K1128" s="16" t="str">
        <f>IF(M1127&gt;1,"Up","Down")</f>
        <v>Down</v>
      </c>
      <c r="L1128" s="16" t="str">
        <f>IF(K1128="Up",IF(H1128&lt;$BJ$7,"Up","Down"),IF(H1128&lt;$BK$7,"Down","Up"))</f>
        <v>Down</v>
      </c>
      <c r="M1128" s="17">
        <f>IF(L1128="Up",INDEX($AK$5:$AK$1005,MATCH(I1128,$AI$5:$AI$1005,0),1),INDEX($AL$5:$AL$1005,MATCH(J1128,$AI$5:$AI$1005,0),1))</f>
        <v>0.97745708363888673</v>
      </c>
      <c r="N1128" s="16" t="str">
        <f>IF(P1127&gt;1,"Up","Down")</f>
        <v>Up</v>
      </c>
      <c r="O1128" s="16" t="str">
        <f>IF(N1128="Up",IF(H1128&lt;$BJ$12,"Up","Down"),IF(H1128&lt;$BK$12,"Down","Up"))</f>
        <v>Up</v>
      </c>
      <c r="P1128" s="17">
        <f>IF(O1128="Up",INDEX($AP$5:$AP$1005,MATCH(I1128,$AI$5:$AI$1005,0),1),INDEX($AQ$5:$AQ$1005,MATCH(J1128,$AI$5:$AI$1005,0),1))</f>
        <v>1.0023348009929929</v>
      </c>
      <c r="Q1128" s="19">
        <f>T1127</f>
        <v>43163.090239435027</v>
      </c>
      <c r="R1128" s="19">
        <f>INDEX(model!$S$5:$S$35,MATCH(G1128,model!$Q$5:$Q$35,0),1)*model!$O$5</f>
        <v>0</v>
      </c>
      <c r="S1128" s="19">
        <f>IF(RIGHT(B1128,1)="C",T1127*INDEX(model!$T$5:$T$35,MATCH(G1128,model!$Q$5:$Q$35,0),1),0)</f>
        <v>0</v>
      </c>
      <c r="T1128" s="19">
        <f>(Q1128+R1128-S1128)*M1128</f>
        <v>42190.068306280256</v>
      </c>
      <c r="U1128" s="19">
        <f>X1127</f>
        <v>175961.63701793068</v>
      </c>
      <c r="V1128" s="19">
        <f>INDEX(model!$S$5:$S$35,MATCH(G1128,model!$Q$5:$Q$35,0),1)*model!$O$6</f>
        <v>0</v>
      </c>
      <c r="W1128" s="19">
        <f>IF(RIGHT(B1128,1)="C",X1127*INDEX(model!$T$5:$T$35,MATCH(G1128,model!$Q$5:$Q$35,0),1),0)</f>
        <v>0</v>
      </c>
      <c r="X1128" s="19">
        <f>(U1128+V1128-W1128)*P1128</f>
        <v>176372.4724227688</v>
      </c>
      <c r="Z1128" s="36" t="str">
        <f>K1128&amp;L1128</f>
        <v>DownDown</v>
      </c>
      <c r="AA1128" s="36" t="str">
        <f>N1128&amp;O1128</f>
        <v>UpUp</v>
      </c>
      <c r="AU1128" s="4" t="str">
        <f>IF(AZ1128=AZ1129,IF(AZ1128&gt;AZ1127,AZ1128&amp;"_O",""),AZ1128&amp;"_C")</f>
        <v/>
      </c>
      <c r="AV1128" s="7" t="str">
        <f>IF(RIGHT(AU1128,1)="C",AX1128/INDEX($AX$5:$AX$2729,MATCH(AZ1128&amp;"_O",$AU$5:$AU$2729,0),1),"")</f>
        <v/>
      </c>
      <c r="AW1128" s="38">
        <v>33431</v>
      </c>
      <c r="AX1128" s="37">
        <v>380.25</v>
      </c>
      <c r="AY1128" s="7">
        <f>AX1128/AX1127</f>
        <v>1.0164937981180497</v>
      </c>
      <c r="AZ1128" s="4">
        <f>YEAR(AW1128)</f>
        <v>1991</v>
      </c>
      <c r="BA1128" s="2" t="s">
        <v>7</v>
      </c>
      <c r="BB1128" s="12" t="str">
        <f>INDEX($CD$5:$CD$10,MATCH(BA1128,$CC$5:$CC$10,0),1)</f>
        <v>Y</v>
      </c>
      <c r="BC1128" s="12" t="str">
        <f>IF(AND(BB1128="Y",AY1128&gt;1),"Y","")</f>
        <v>Y</v>
      </c>
      <c r="BD1128" s="12" t="str">
        <f>IF(AND(BB1128="Y",AY1128&lt;1),"Y","")</f>
        <v/>
      </c>
      <c r="BE1128" s="12" t="str">
        <f>IF(AY1128&gt;1,IF(AY1127&gt;1,"Y",""),"")</f>
        <v>Y</v>
      </c>
      <c r="BF1128" s="12" t="str">
        <f>IF(AY1128&lt;1,IF(AY1127&lt;1,"Y",""),"")</f>
        <v/>
      </c>
      <c r="BG1128" s="2"/>
      <c r="BH1128" s="2"/>
      <c r="BI1128" s="2"/>
      <c r="BJ1128" s="2"/>
      <c r="BK1128" s="2"/>
      <c r="BL1128" s="2"/>
      <c r="BM1128" s="4" t="str">
        <f>IF(BR1128=BR1129,IF(BR1128&gt;BR1127,BR1128&amp;"_O",""),BR1128&amp;"_C")</f>
        <v/>
      </c>
      <c r="BN1128" s="7" t="str">
        <f>IF(RIGHT(BM1128,1)="C",BP1128/INDEX($BP$5:$BP$2729,MATCH(BR1128&amp;"_O",$BM$5:$BM$2729,0),1),"")</f>
        <v/>
      </c>
      <c r="BO1128" s="38">
        <v>33830</v>
      </c>
      <c r="BP1128" s="3">
        <v>573.17999999999995</v>
      </c>
      <c r="BQ1128" s="7">
        <f>BP1128/BP1127</f>
        <v>0.99902394812981477</v>
      </c>
      <c r="BR1128" s="4">
        <f>YEAR(BO1128)</f>
        <v>1992</v>
      </c>
      <c r="BS1128" s="2" t="s">
        <v>7</v>
      </c>
      <c r="BT1128" s="12" t="str">
        <f>INDEX($CD$5:$CD$10,MATCH(BS1128,$CC$5:$CC$10,0),1)</f>
        <v>Y</v>
      </c>
      <c r="BU1128" s="12" t="str">
        <f>IF(AND(BT1128="Y",BQ1128&gt;1),"Y","")</f>
        <v/>
      </c>
      <c r="BV1128" s="12" t="str">
        <f>IF(AND(BT1128="Y",BQ1128&lt;1),"Y","")</f>
        <v>Y</v>
      </c>
      <c r="BW1128" s="12" t="str">
        <f>IF(BQ1128&gt;1,IF(BQ1127&gt;1,"Y",""),"")</f>
        <v/>
      </c>
      <c r="BX1128" s="12" t="str">
        <f>IF(BQ1128&lt;1,IF(BQ1127&lt;1,"Y",""),"")</f>
        <v>Y</v>
      </c>
      <c r="BY1128" s="2"/>
      <c r="BZ1128" s="2"/>
      <c r="CA1128" s="2"/>
    </row>
    <row r="1129" spans="2:79">
      <c r="B1129" s="4" t="str">
        <f>IF(G1129=G1130,IF(G1129&gt;G1128,G1129&amp;"_O",""),G1129&amp;"_C")</f>
        <v/>
      </c>
      <c r="C1129" s="14">
        <f ca="1">RANDBETWEEN(0,1000)/1000</f>
        <v>0.378</v>
      </c>
      <c r="D1129" s="16">
        <f>D1128+1</f>
        <v>1125</v>
      </c>
      <c r="E1129" s="10">
        <f>ROUNDDOWN(D1129/52,0)+1</f>
        <v>22</v>
      </c>
      <c r="F1129" s="15">
        <f>F1128+7</f>
        <v>52495</v>
      </c>
      <c r="G1129" s="4">
        <f>YEAR(F1129)</f>
        <v>2043</v>
      </c>
      <c r="H1129" s="33">
        <v>0.65700000000000003</v>
      </c>
      <c r="I1129" s="33">
        <v>0.28999999999999998</v>
      </c>
      <c r="J1129" s="33">
        <v>0.995</v>
      </c>
      <c r="K1129" s="16" t="str">
        <f>IF(M1128&gt;1,"Up","Down")</f>
        <v>Down</v>
      </c>
      <c r="L1129" s="16" t="str">
        <f>IF(K1129="Up",IF(H1129&lt;$BJ$7,"Up","Down"),IF(H1129&lt;$BK$7,"Down","Up"))</f>
        <v>Up</v>
      </c>
      <c r="M1129" s="17">
        <f>IF(L1129="Up",INDEX($AK$5:$AK$1005,MATCH(I1129,$AI$5:$AI$1005,0),1),INDEX($AL$5:$AL$1005,MATCH(J1129,$AI$5:$AI$1005,0),1))</f>
        <v>1.0070774275223033</v>
      </c>
      <c r="N1129" s="16" t="str">
        <f>IF(P1128&gt;1,"Up","Down")</f>
        <v>Up</v>
      </c>
      <c r="O1129" s="16" t="str">
        <f>IF(N1129="Up",IF(H1129&lt;$BJ$12,"Up","Down"),IF(H1129&lt;$BK$12,"Down","Up"))</f>
        <v>Down</v>
      </c>
      <c r="P1129" s="17">
        <f>IF(O1129="Up",INDEX($AP$5:$AP$1005,MATCH(I1129,$AI$5:$AI$1005,0),1),INDEX($AQ$5:$AQ$1005,MATCH(J1129,$AI$5:$AI$1005,0),1))</f>
        <v>0.99887260400586109</v>
      </c>
      <c r="Q1129" s="19">
        <f>T1128</f>
        <v>42190.068306280256</v>
      </c>
      <c r="R1129" s="19">
        <f>INDEX(model!$S$5:$S$35,MATCH(G1129,model!$Q$5:$Q$35,0),1)*model!$O$5</f>
        <v>0</v>
      </c>
      <c r="S1129" s="19">
        <f>IF(RIGHT(B1129,1)="C",T1128*INDEX(model!$T$5:$T$35,MATCH(G1129,model!$Q$5:$Q$35,0),1),0)</f>
        <v>0</v>
      </c>
      <c r="T1129" s="19">
        <f>(Q1129+R1129-S1129)*M1129</f>
        <v>42488.665456878982</v>
      </c>
      <c r="U1129" s="19">
        <f>X1128</f>
        <v>176372.4724227688</v>
      </c>
      <c r="V1129" s="19">
        <f>INDEX(model!$S$5:$S$35,MATCH(G1129,model!$Q$5:$Q$35,0),1)*model!$O$6</f>
        <v>0</v>
      </c>
      <c r="W1129" s="19">
        <f>IF(RIGHT(B1129,1)="C",X1128*INDEX(model!$T$5:$T$35,MATCH(G1129,model!$Q$5:$Q$35,0),1),0)</f>
        <v>0</v>
      </c>
      <c r="X1129" s="19">
        <f>(U1129+V1129-W1129)*P1129</f>
        <v>176173.63080388299</v>
      </c>
      <c r="Z1129" s="36" t="str">
        <f>K1129&amp;L1129</f>
        <v>DownUp</v>
      </c>
      <c r="AA1129" s="36" t="str">
        <f>N1129&amp;O1129</f>
        <v>UpDown</v>
      </c>
      <c r="AU1129" s="4" t="str">
        <f>IF(AZ1129=AZ1130,IF(AZ1129&gt;AZ1128,AZ1129&amp;"_O",""),AZ1129&amp;"_C")</f>
        <v/>
      </c>
      <c r="AV1129" s="7" t="str">
        <f>IF(RIGHT(AU1129,1)="C",AX1129/INDEX($AX$5:$AX$2729,MATCH(AZ1129&amp;"_O",$AU$5:$AU$2729,0),1),"")</f>
        <v/>
      </c>
      <c r="AW1129" s="38">
        <v>33438</v>
      </c>
      <c r="AX1129" s="37">
        <v>384.22</v>
      </c>
      <c r="AY1129" s="7">
        <f>AX1129/AX1128</f>
        <v>1.010440499671269</v>
      </c>
      <c r="AZ1129" s="4">
        <f>YEAR(AW1129)</f>
        <v>1991</v>
      </c>
      <c r="BA1129" s="2" t="s">
        <v>7</v>
      </c>
      <c r="BB1129" s="12" t="str">
        <f>INDEX($CD$5:$CD$10,MATCH(BA1129,$CC$5:$CC$10,0),1)</f>
        <v>Y</v>
      </c>
      <c r="BC1129" s="12" t="str">
        <f>IF(AND(BB1129="Y",AY1129&gt;1),"Y","")</f>
        <v>Y</v>
      </c>
      <c r="BD1129" s="12" t="str">
        <f>IF(AND(BB1129="Y",AY1129&lt;1),"Y","")</f>
        <v/>
      </c>
      <c r="BE1129" s="12" t="str">
        <f>IF(AY1129&gt;1,IF(AY1128&gt;1,"Y",""),"")</f>
        <v>Y</v>
      </c>
      <c r="BF1129" s="12" t="str">
        <f>IF(AY1129&lt;1,IF(AY1128&lt;1,"Y",""),"")</f>
        <v/>
      </c>
      <c r="BG1129" s="2"/>
      <c r="BH1129" s="2"/>
      <c r="BI1129" s="2"/>
      <c r="BJ1129" s="2"/>
      <c r="BK1129" s="2"/>
      <c r="BL1129" s="2"/>
      <c r="BM1129" s="4" t="str">
        <f>IF(BR1129=BR1130,IF(BR1129&gt;BR1128,BR1129&amp;"_O",""),BR1129&amp;"_C")</f>
        <v/>
      </c>
      <c r="BN1129" s="7" t="str">
        <f>IF(RIGHT(BM1129,1)="C",BP1129/INDEX($BP$5:$BP$2729,MATCH(BR1129&amp;"_O",$BM$5:$BM$2729,0),1),"")</f>
        <v/>
      </c>
      <c r="BO1129" s="38">
        <v>33837</v>
      </c>
      <c r="BP1129" s="3">
        <v>563.70000000000005</v>
      </c>
      <c r="BQ1129" s="7">
        <f>BP1129/BP1128</f>
        <v>0.98346069297602867</v>
      </c>
      <c r="BR1129" s="4">
        <f>YEAR(BO1129)</f>
        <v>1992</v>
      </c>
      <c r="BS1129" s="2" t="s">
        <v>7</v>
      </c>
      <c r="BT1129" s="12" t="str">
        <f>INDEX($CD$5:$CD$10,MATCH(BS1129,$CC$5:$CC$10,0),1)</f>
        <v>Y</v>
      </c>
      <c r="BU1129" s="12" t="str">
        <f>IF(AND(BT1129="Y",BQ1129&gt;1),"Y","")</f>
        <v/>
      </c>
      <c r="BV1129" s="12" t="str">
        <f>IF(AND(BT1129="Y",BQ1129&lt;1),"Y","")</f>
        <v>Y</v>
      </c>
      <c r="BW1129" s="12" t="str">
        <f>IF(BQ1129&gt;1,IF(BQ1128&gt;1,"Y",""),"")</f>
        <v/>
      </c>
      <c r="BX1129" s="12" t="str">
        <f>IF(BQ1129&lt;1,IF(BQ1128&lt;1,"Y",""),"")</f>
        <v>Y</v>
      </c>
      <c r="BY1129" s="2"/>
      <c r="BZ1129" s="2"/>
      <c r="CA1129" s="2"/>
    </row>
    <row r="1130" spans="2:79">
      <c r="B1130" s="4" t="str">
        <f>IF(G1130=G1131,IF(G1130&gt;G1129,G1130&amp;"_O",""),G1130&amp;"_C")</f>
        <v/>
      </c>
      <c r="C1130" s="14">
        <f ca="1">RANDBETWEEN(0,1000)/1000</f>
        <v>0.17699999999999999</v>
      </c>
      <c r="D1130" s="16">
        <f>D1129+1</f>
        <v>1126</v>
      </c>
      <c r="E1130" s="10">
        <f>ROUNDDOWN(D1130/52,0)+1</f>
        <v>22</v>
      </c>
      <c r="F1130" s="15">
        <f>F1129+7</f>
        <v>52502</v>
      </c>
      <c r="G1130" s="4">
        <f>YEAR(F1130)</f>
        <v>2043</v>
      </c>
      <c r="H1130" s="33">
        <v>0.66400000000000003</v>
      </c>
      <c r="I1130" s="33">
        <v>0.70299999999999996</v>
      </c>
      <c r="J1130" s="33">
        <v>7.0000000000000007E-2</v>
      </c>
      <c r="K1130" s="16" t="str">
        <f>IF(M1129&gt;1,"Up","Down")</f>
        <v>Up</v>
      </c>
      <c r="L1130" s="16" t="str">
        <f>IF(K1130="Up",IF(H1130&lt;$BJ$7,"Up","Down"),IF(H1130&lt;$BK$7,"Down","Up"))</f>
        <v>Down</v>
      </c>
      <c r="M1130" s="17">
        <f>IF(L1130="Up",INDEX($AK$5:$AK$1005,MATCH(I1130,$AI$5:$AI$1005,0),1),INDEX($AL$5:$AL$1005,MATCH(J1130,$AI$5:$AI$1005,0),1))</f>
        <v>0.95654326942589118</v>
      </c>
      <c r="N1130" s="16" t="str">
        <f>IF(P1129&gt;1,"Up","Down")</f>
        <v>Down</v>
      </c>
      <c r="O1130" s="16" t="str">
        <f>IF(N1130="Up",IF(H1130&lt;$BJ$12,"Up","Down"),IF(H1130&lt;$BK$12,"Down","Up"))</f>
        <v>Up</v>
      </c>
      <c r="P1130" s="17">
        <f>IF(O1130="Up",INDEX($AP$5:$AP$1005,MATCH(I1130,$AI$5:$AI$1005,0),1),INDEX($AQ$5:$AQ$1005,MATCH(J1130,$AI$5:$AI$1005,0),1))</f>
        <v>1.0264783869461613</v>
      </c>
      <c r="Q1130" s="19">
        <f>T1129</f>
        <v>42488.665456878982</v>
      </c>
      <c r="R1130" s="19">
        <f>INDEX(model!$S$5:$S$35,MATCH(G1130,model!$Q$5:$Q$35,0),1)*model!$O$5</f>
        <v>0</v>
      </c>
      <c r="S1130" s="19">
        <f>IF(RIGHT(B1130,1)="C",T1129*INDEX(model!$T$5:$T$35,MATCH(G1130,model!$Q$5:$Q$35,0),1),0)</f>
        <v>0</v>
      </c>
      <c r="T1130" s="19">
        <f>(Q1130+R1130-S1130)*M1130</f>
        <v>40642.246969665946</v>
      </c>
      <c r="U1130" s="19">
        <f>X1129</f>
        <v>176173.63080388299</v>
      </c>
      <c r="V1130" s="19">
        <f>INDEX(model!$S$5:$S$35,MATCH(G1130,model!$Q$5:$Q$35,0),1)*model!$O$6</f>
        <v>0</v>
      </c>
      <c r="W1130" s="19">
        <f>IF(RIGHT(B1130,1)="C",X1129*INDEX(model!$T$5:$T$35,MATCH(G1130,model!$Q$5:$Q$35,0),1),0)</f>
        <v>0</v>
      </c>
      <c r="X1130" s="19">
        <f>(U1130+V1130-W1130)*P1130</f>
        <v>180838.42437001836</v>
      </c>
      <c r="Z1130" s="36" t="str">
        <f>K1130&amp;L1130</f>
        <v>UpDown</v>
      </c>
      <c r="AA1130" s="36" t="str">
        <f>N1130&amp;O1130</f>
        <v>DownUp</v>
      </c>
      <c r="AU1130" s="4" t="str">
        <f>IF(AZ1130=AZ1131,IF(AZ1130&gt;AZ1129,AZ1130&amp;"_O",""),AZ1130&amp;"_C")</f>
        <v/>
      </c>
      <c r="AV1130" s="7" t="str">
        <f>IF(RIGHT(AU1130,1)="C",AX1130/INDEX($AX$5:$AX$2729,MATCH(AZ1130&amp;"_O",$AU$5:$AU$2729,0),1),"")</f>
        <v/>
      </c>
      <c r="AW1130" s="38">
        <v>33445</v>
      </c>
      <c r="AX1130" s="37">
        <v>380.93</v>
      </c>
      <c r="AY1130" s="7">
        <f>AX1130/AX1129</f>
        <v>0.99143719743896719</v>
      </c>
      <c r="AZ1130" s="4">
        <f>YEAR(AW1130)</f>
        <v>1991</v>
      </c>
      <c r="BA1130" s="2" t="s">
        <v>7</v>
      </c>
      <c r="BB1130" s="12" t="str">
        <f>INDEX($CD$5:$CD$10,MATCH(BA1130,$CC$5:$CC$10,0),1)</f>
        <v>Y</v>
      </c>
      <c r="BC1130" s="12" t="str">
        <f>IF(AND(BB1130="Y",AY1130&gt;1),"Y","")</f>
        <v/>
      </c>
      <c r="BD1130" s="12" t="str">
        <f>IF(AND(BB1130="Y",AY1130&lt;1),"Y","")</f>
        <v>Y</v>
      </c>
      <c r="BE1130" s="12" t="str">
        <f>IF(AY1130&gt;1,IF(AY1129&gt;1,"Y",""),"")</f>
        <v/>
      </c>
      <c r="BF1130" s="12" t="str">
        <f>IF(AY1130&lt;1,IF(AY1129&lt;1,"Y",""),"")</f>
        <v/>
      </c>
      <c r="BG1130" s="2"/>
      <c r="BH1130" s="2"/>
      <c r="BI1130" s="2"/>
      <c r="BJ1130" s="2"/>
      <c r="BK1130" s="2"/>
      <c r="BL1130" s="2"/>
      <c r="BM1130" s="4" t="str">
        <f>IF(BR1130=BR1131,IF(BR1130&gt;BR1129,BR1130&amp;"_O",""),BR1130&amp;"_C")</f>
        <v/>
      </c>
      <c r="BN1130" s="7" t="str">
        <f>IF(RIGHT(BM1130,1)="C",BP1130/INDEX($BP$5:$BP$2729,MATCH(BR1130&amp;"_O",$BM$5:$BM$2729,0),1),"")</f>
        <v/>
      </c>
      <c r="BO1130" s="38">
        <v>33844</v>
      </c>
      <c r="BP1130" s="3">
        <v>563.55999999999995</v>
      </c>
      <c r="BQ1130" s="7">
        <f>BP1130/BP1129</f>
        <v>0.99975164094376423</v>
      </c>
      <c r="BR1130" s="4">
        <f>YEAR(BO1130)</f>
        <v>1992</v>
      </c>
      <c r="BS1130" s="2" t="s">
        <v>7</v>
      </c>
      <c r="BT1130" s="12" t="str">
        <f>INDEX($CD$5:$CD$10,MATCH(BS1130,$CC$5:$CC$10,0),1)</f>
        <v>Y</v>
      </c>
      <c r="BU1130" s="12" t="str">
        <f>IF(AND(BT1130="Y",BQ1130&gt;1),"Y","")</f>
        <v/>
      </c>
      <c r="BV1130" s="12" t="str">
        <f>IF(AND(BT1130="Y",BQ1130&lt;1),"Y","")</f>
        <v>Y</v>
      </c>
      <c r="BW1130" s="12" t="str">
        <f>IF(BQ1130&gt;1,IF(BQ1129&gt;1,"Y",""),"")</f>
        <v/>
      </c>
      <c r="BX1130" s="12" t="str">
        <f>IF(BQ1130&lt;1,IF(BQ1129&lt;1,"Y",""),"")</f>
        <v>Y</v>
      </c>
      <c r="BY1130" s="2"/>
      <c r="BZ1130" s="2"/>
      <c r="CA1130" s="2"/>
    </row>
    <row r="1131" spans="2:79">
      <c r="B1131" s="4" t="str">
        <f>IF(G1131=G1132,IF(G1131&gt;G1130,G1131&amp;"_O",""),G1131&amp;"_C")</f>
        <v/>
      </c>
      <c r="C1131" s="14">
        <f ca="1">RANDBETWEEN(0,1000)/1000</f>
        <v>0.52700000000000002</v>
      </c>
      <c r="D1131" s="16">
        <f>D1130+1</f>
        <v>1127</v>
      </c>
      <c r="E1131" s="10">
        <f>ROUNDDOWN(D1131/52,0)+1</f>
        <v>22</v>
      </c>
      <c r="F1131" s="15">
        <f>F1130+7</f>
        <v>52509</v>
      </c>
      <c r="G1131" s="4">
        <f>YEAR(F1131)</f>
        <v>2043</v>
      </c>
      <c r="H1131" s="33">
        <v>0.89600000000000002</v>
      </c>
      <c r="I1131" s="33">
        <v>0.82799999999999996</v>
      </c>
      <c r="J1131" s="33">
        <v>0.82699999999999996</v>
      </c>
      <c r="K1131" s="16" t="str">
        <f>IF(M1130&gt;1,"Up","Down")</f>
        <v>Down</v>
      </c>
      <c r="L1131" s="16" t="str">
        <f>IF(K1131="Up",IF(H1131&lt;$BJ$7,"Up","Down"),IF(H1131&lt;$BK$7,"Down","Up"))</f>
        <v>Up</v>
      </c>
      <c r="M1131" s="17">
        <f>IF(L1131="Up",INDEX($AK$5:$AK$1005,MATCH(I1131,$AI$5:$AI$1005,0),1),INDEX($AL$5:$AL$1005,MATCH(J1131,$AI$5:$AI$1005,0),1))</f>
        <v>1.0266209039828629</v>
      </c>
      <c r="N1131" s="16" t="str">
        <f>IF(P1130&gt;1,"Up","Down")</f>
        <v>Up</v>
      </c>
      <c r="O1131" s="16" t="str">
        <f>IF(N1131="Up",IF(H1131&lt;$BJ$12,"Up","Down"),IF(H1131&lt;$BK$12,"Down","Up"))</f>
        <v>Down</v>
      </c>
      <c r="P1131" s="17">
        <f>IF(O1131="Up",INDEX($AP$5:$AP$1005,MATCH(I1131,$AI$5:$AI$1005,0),1),INDEX($AQ$5:$AQ$1005,MATCH(J1131,$AI$5:$AI$1005,0),1))</f>
        <v>0.99601871803027919</v>
      </c>
      <c r="Q1131" s="19">
        <f>T1130</f>
        <v>40642.246969665946</v>
      </c>
      <c r="R1131" s="19">
        <f>INDEX(model!$S$5:$S$35,MATCH(G1131,model!$Q$5:$Q$35,0),1)*model!$O$5</f>
        <v>0</v>
      </c>
      <c r="S1131" s="19">
        <f>IF(RIGHT(B1131,1)="C",T1130*INDEX(model!$T$5:$T$35,MATCH(G1131,model!$Q$5:$Q$35,0),1),0)</f>
        <v>0</v>
      </c>
      <c r="T1131" s="19">
        <f>(Q1131+R1131-S1131)*M1131</f>
        <v>41724.180323893226</v>
      </c>
      <c r="U1131" s="19">
        <f>X1130</f>
        <v>180838.42437001836</v>
      </c>
      <c r="V1131" s="19">
        <f>INDEX(model!$S$5:$S$35,MATCH(G1131,model!$Q$5:$Q$35,0),1)*model!$O$6</f>
        <v>0</v>
      </c>
      <c r="W1131" s="19">
        <f>IF(RIGHT(B1131,1)="C",X1130*INDEX(model!$T$5:$T$35,MATCH(G1131,model!$Q$5:$Q$35,0),1),0)</f>
        <v>0</v>
      </c>
      <c r="X1131" s="19">
        <f>(U1131+V1131-W1131)*P1131</f>
        <v>180118.45561164129</v>
      </c>
      <c r="Z1131" s="36" t="str">
        <f>K1131&amp;L1131</f>
        <v>DownUp</v>
      </c>
      <c r="AA1131" s="36" t="str">
        <f>N1131&amp;O1131</f>
        <v>UpDown</v>
      </c>
      <c r="AU1131" s="4" t="str">
        <f>IF(AZ1131=AZ1132,IF(AZ1131&gt;AZ1130,AZ1131&amp;"_O",""),AZ1131&amp;"_C")</f>
        <v/>
      </c>
      <c r="AV1131" s="7" t="str">
        <f>IF(RIGHT(AU1131,1)="C",AX1131/INDEX($AX$5:$AX$2729,MATCH(AZ1131&amp;"_O",$AU$5:$AU$2729,0),1),"")</f>
        <v/>
      </c>
      <c r="AW1131" s="38">
        <v>33452</v>
      </c>
      <c r="AX1131" s="37">
        <v>387.18</v>
      </c>
      <c r="AY1131" s="7">
        <f>AX1131/AX1130</f>
        <v>1.0164072139238181</v>
      </c>
      <c r="AZ1131" s="4">
        <f>YEAR(AW1131)</f>
        <v>1991</v>
      </c>
      <c r="BA1131" s="2" t="s">
        <v>7</v>
      </c>
      <c r="BB1131" s="12" t="str">
        <f>INDEX($CD$5:$CD$10,MATCH(BA1131,$CC$5:$CC$10,0),1)</f>
        <v>Y</v>
      </c>
      <c r="BC1131" s="12" t="str">
        <f>IF(AND(BB1131="Y",AY1131&gt;1),"Y","")</f>
        <v>Y</v>
      </c>
      <c r="BD1131" s="12" t="str">
        <f>IF(AND(BB1131="Y",AY1131&lt;1),"Y","")</f>
        <v/>
      </c>
      <c r="BE1131" s="12" t="str">
        <f>IF(AY1131&gt;1,IF(AY1130&gt;1,"Y",""),"")</f>
        <v/>
      </c>
      <c r="BF1131" s="12" t="str">
        <f>IF(AY1131&lt;1,IF(AY1130&lt;1,"Y",""),"")</f>
        <v/>
      </c>
      <c r="BG1131" s="2"/>
      <c r="BH1131" s="2"/>
      <c r="BI1131" s="2"/>
      <c r="BJ1131" s="2"/>
      <c r="BK1131" s="2"/>
      <c r="BL1131" s="2"/>
      <c r="BM1131" s="4" t="str">
        <f>IF(BR1131=BR1132,IF(BR1131&gt;BR1130,BR1131&amp;"_O",""),BR1131&amp;"_C")</f>
        <v/>
      </c>
      <c r="BN1131" s="7" t="str">
        <f>IF(RIGHT(BM1131,1)="C",BP1131/INDEX($BP$5:$BP$2729,MATCH(BR1131&amp;"_O",$BM$5:$BM$2729,0),1),"")</f>
        <v/>
      </c>
      <c r="BO1131" s="38">
        <v>33851</v>
      </c>
      <c r="BP1131" s="3">
        <v>573.44000000000005</v>
      </c>
      <c r="BQ1131" s="7">
        <f>BP1131/BP1130</f>
        <v>1.0175314074810138</v>
      </c>
      <c r="BR1131" s="4">
        <f>YEAR(BO1131)</f>
        <v>1992</v>
      </c>
      <c r="BS1131" s="2" t="s">
        <v>7</v>
      </c>
      <c r="BT1131" s="12" t="str">
        <f>INDEX($CD$5:$CD$10,MATCH(BS1131,$CC$5:$CC$10,0),1)</f>
        <v>Y</v>
      </c>
      <c r="BU1131" s="12" t="str">
        <f>IF(AND(BT1131="Y",BQ1131&gt;1),"Y","")</f>
        <v>Y</v>
      </c>
      <c r="BV1131" s="12" t="str">
        <f>IF(AND(BT1131="Y",BQ1131&lt;1),"Y","")</f>
        <v/>
      </c>
      <c r="BW1131" s="12" t="str">
        <f>IF(BQ1131&gt;1,IF(BQ1130&gt;1,"Y",""),"")</f>
        <v/>
      </c>
      <c r="BX1131" s="12" t="str">
        <f>IF(BQ1131&lt;1,IF(BQ1130&lt;1,"Y",""),"")</f>
        <v/>
      </c>
      <c r="BY1131" s="2"/>
      <c r="BZ1131" s="2"/>
      <c r="CA1131" s="2"/>
    </row>
    <row r="1132" spans="2:79">
      <c r="B1132" s="4" t="str">
        <f>IF(G1132=G1133,IF(G1132&gt;G1131,G1132&amp;"_O",""),G1132&amp;"_C")</f>
        <v/>
      </c>
      <c r="C1132" s="14">
        <f ca="1">RANDBETWEEN(0,1000)/1000</f>
        <v>0.42799999999999999</v>
      </c>
      <c r="D1132" s="16">
        <f>D1131+1</f>
        <v>1128</v>
      </c>
      <c r="E1132" s="10">
        <f>ROUNDDOWN(D1132/52,0)+1</f>
        <v>22</v>
      </c>
      <c r="F1132" s="15">
        <f>F1131+7</f>
        <v>52516</v>
      </c>
      <c r="G1132" s="4">
        <f>YEAR(F1132)</f>
        <v>2043</v>
      </c>
      <c r="H1132" s="33">
        <v>0.84399999999999997</v>
      </c>
      <c r="I1132" s="33">
        <v>0.186</v>
      </c>
      <c r="J1132" s="33">
        <v>0.46300000000000002</v>
      </c>
      <c r="K1132" s="16" t="str">
        <f>IF(M1131&gt;1,"Up","Down")</f>
        <v>Up</v>
      </c>
      <c r="L1132" s="16" t="str">
        <f>IF(K1132="Up",IF(H1132&lt;$BJ$7,"Up","Down"),IF(H1132&lt;$BK$7,"Down","Up"))</f>
        <v>Down</v>
      </c>
      <c r="M1132" s="17">
        <f>IF(L1132="Up",INDEX($AK$5:$AK$1005,MATCH(I1132,$AI$5:$AI$1005,0),1),INDEX($AL$5:$AL$1005,MATCH(J1132,$AI$5:$AI$1005,0),1))</f>
        <v>0.98636510294029622</v>
      </c>
      <c r="N1132" s="16" t="str">
        <f>IF(P1131&gt;1,"Up","Down")</f>
        <v>Down</v>
      </c>
      <c r="O1132" s="16" t="str">
        <f>IF(N1132="Up",IF(H1132&lt;$BJ$12,"Up","Down"),IF(H1132&lt;$BK$12,"Down","Up"))</f>
        <v>Up</v>
      </c>
      <c r="P1132" s="17">
        <f>IF(O1132="Up",INDEX($AP$5:$AP$1005,MATCH(I1132,$AI$5:$AI$1005,0),1),INDEX($AQ$5:$AQ$1005,MATCH(J1132,$AI$5:$AI$1005,0),1))</f>
        <v>1.0063648271797616</v>
      </c>
      <c r="Q1132" s="19">
        <f>T1131</f>
        <v>41724.180323893226</v>
      </c>
      <c r="R1132" s="19">
        <f>INDEX(model!$S$5:$S$35,MATCH(G1132,model!$Q$5:$Q$35,0),1)*model!$O$5</f>
        <v>0</v>
      </c>
      <c r="S1132" s="19">
        <f>IF(RIGHT(B1132,1)="C",T1131*INDEX(model!$T$5:$T$35,MATCH(G1132,model!$Q$5:$Q$35,0),1),0)</f>
        <v>0</v>
      </c>
      <c r="T1132" s="19">
        <f>(Q1132+R1132-S1132)*M1132</f>
        <v>41155.275420276426</v>
      </c>
      <c r="U1132" s="19">
        <f>X1131</f>
        <v>180118.45561164129</v>
      </c>
      <c r="V1132" s="19">
        <f>INDEX(model!$S$5:$S$35,MATCH(G1132,model!$Q$5:$Q$35,0),1)*model!$O$6</f>
        <v>0</v>
      </c>
      <c r="W1132" s="19">
        <f>IF(RIGHT(B1132,1)="C",X1131*INDEX(model!$T$5:$T$35,MATCH(G1132,model!$Q$5:$Q$35,0),1),0)</f>
        <v>0</v>
      </c>
      <c r="X1132" s="19">
        <f>(U1132+V1132-W1132)*P1132</f>
        <v>181264.87845349495</v>
      </c>
      <c r="Z1132" s="36" t="str">
        <f>K1132&amp;L1132</f>
        <v>UpDown</v>
      </c>
      <c r="AA1132" s="36" t="str">
        <f>N1132&amp;O1132</f>
        <v>DownUp</v>
      </c>
      <c r="AU1132" s="4" t="str">
        <f>IF(AZ1132=AZ1133,IF(AZ1132&gt;AZ1131,AZ1132&amp;"_O",""),AZ1132&amp;"_C")</f>
        <v/>
      </c>
      <c r="AV1132" s="7" t="str">
        <f>IF(RIGHT(AU1132,1)="C",AX1132/INDEX($AX$5:$AX$2729,MATCH(AZ1132&amp;"_O",$AU$5:$AU$2729,0),1),"")</f>
        <v/>
      </c>
      <c r="AW1132" s="38">
        <v>33459</v>
      </c>
      <c r="AX1132" s="37">
        <v>387.12</v>
      </c>
      <c r="AY1132" s="7">
        <f>AX1132/AX1131</f>
        <v>0.9998450333178367</v>
      </c>
      <c r="AZ1132" s="4">
        <f>YEAR(AW1132)</f>
        <v>1991</v>
      </c>
      <c r="BA1132" s="2" t="s">
        <v>7</v>
      </c>
      <c r="BB1132" s="12" t="str">
        <f>INDEX($CD$5:$CD$10,MATCH(BA1132,$CC$5:$CC$10,0),1)</f>
        <v>Y</v>
      </c>
      <c r="BC1132" s="12" t="str">
        <f>IF(AND(BB1132="Y",AY1132&gt;1),"Y","")</f>
        <v/>
      </c>
      <c r="BD1132" s="12" t="str">
        <f>IF(AND(BB1132="Y",AY1132&lt;1),"Y","")</f>
        <v>Y</v>
      </c>
      <c r="BE1132" s="12" t="str">
        <f>IF(AY1132&gt;1,IF(AY1131&gt;1,"Y",""),"")</f>
        <v/>
      </c>
      <c r="BF1132" s="12" t="str">
        <f>IF(AY1132&lt;1,IF(AY1131&lt;1,"Y",""),"")</f>
        <v/>
      </c>
      <c r="BG1132" s="2"/>
      <c r="BH1132" s="2"/>
      <c r="BI1132" s="2"/>
      <c r="BJ1132" s="2"/>
      <c r="BK1132" s="2"/>
      <c r="BL1132" s="2"/>
      <c r="BM1132" s="4" t="str">
        <f>IF(BR1132=BR1133,IF(BR1132&gt;BR1131,BR1132&amp;"_O",""),BR1132&amp;"_C")</f>
        <v/>
      </c>
      <c r="BN1132" s="7" t="str">
        <f>IF(RIGHT(BM1132,1)="C",BP1132/INDEX($BP$5:$BP$2729,MATCH(BR1132&amp;"_O",$BM$5:$BM$2729,0),1),"")</f>
        <v/>
      </c>
      <c r="BO1132" s="38">
        <v>33858</v>
      </c>
      <c r="BP1132" s="3">
        <v>583.01</v>
      </c>
      <c r="BQ1132" s="7">
        <f>BP1132/BP1131</f>
        <v>1.016688755580357</v>
      </c>
      <c r="BR1132" s="4">
        <f>YEAR(BO1132)</f>
        <v>1992</v>
      </c>
      <c r="BS1132" s="2" t="s">
        <v>7</v>
      </c>
      <c r="BT1132" s="12" t="str">
        <f>INDEX($CD$5:$CD$10,MATCH(BS1132,$CC$5:$CC$10,0),1)</f>
        <v>Y</v>
      </c>
      <c r="BU1132" s="12" t="str">
        <f>IF(AND(BT1132="Y",BQ1132&gt;1),"Y","")</f>
        <v>Y</v>
      </c>
      <c r="BV1132" s="12" t="str">
        <f>IF(AND(BT1132="Y",BQ1132&lt;1),"Y","")</f>
        <v/>
      </c>
      <c r="BW1132" s="12" t="str">
        <f>IF(BQ1132&gt;1,IF(BQ1131&gt;1,"Y",""),"")</f>
        <v>Y</v>
      </c>
      <c r="BX1132" s="12" t="str">
        <f>IF(BQ1132&lt;1,IF(BQ1131&lt;1,"Y",""),"")</f>
        <v/>
      </c>
      <c r="BY1132" s="2"/>
      <c r="BZ1132" s="2"/>
      <c r="CA1132" s="2"/>
    </row>
    <row r="1133" spans="2:79">
      <c r="B1133" s="4" t="str">
        <f>IF(G1133=G1134,IF(G1133&gt;G1132,G1133&amp;"_O",""),G1133&amp;"_C")</f>
        <v/>
      </c>
      <c r="C1133" s="14">
        <f ca="1">RANDBETWEEN(0,1000)/1000</f>
        <v>0.27100000000000002</v>
      </c>
      <c r="D1133" s="16">
        <f>D1132+1</f>
        <v>1129</v>
      </c>
      <c r="E1133" s="10">
        <f>ROUNDDOWN(D1133/52,0)+1</f>
        <v>22</v>
      </c>
      <c r="F1133" s="15">
        <f>F1132+7</f>
        <v>52523</v>
      </c>
      <c r="G1133" s="4">
        <f>YEAR(F1133)</f>
        <v>2043</v>
      </c>
      <c r="H1133" s="33">
        <v>0.26500000000000001</v>
      </c>
      <c r="I1133" s="33">
        <v>0.81399999999999995</v>
      </c>
      <c r="J1133" s="33">
        <v>0.25900000000000001</v>
      </c>
      <c r="K1133" s="16" t="str">
        <f>IF(M1132&gt;1,"Up","Down")</f>
        <v>Down</v>
      </c>
      <c r="L1133" s="16" t="str">
        <f>IF(K1133="Up",IF(H1133&lt;$BJ$7,"Up","Down"),IF(H1133&lt;$BK$7,"Down","Up"))</f>
        <v>Down</v>
      </c>
      <c r="M1133" s="17">
        <f>IF(L1133="Up",INDEX($AK$5:$AK$1005,MATCH(I1133,$AI$5:$AI$1005,0),1),INDEX($AL$5:$AL$1005,MATCH(J1133,$AI$5:$AI$1005,0),1))</f>
        <v>0.97804482789302027</v>
      </c>
      <c r="N1133" s="16" t="str">
        <f>IF(P1132&gt;1,"Up","Down")</f>
        <v>Up</v>
      </c>
      <c r="O1133" s="16" t="str">
        <f>IF(N1133="Up",IF(H1133&lt;$BJ$12,"Up","Down"),IF(H1133&lt;$BK$12,"Down","Up"))</f>
        <v>Up</v>
      </c>
      <c r="P1133" s="17">
        <f>IF(O1133="Up",INDEX($AP$5:$AP$1005,MATCH(I1133,$AI$5:$AI$1005,0),1),INDEX($AQ$5:$AQ$1005,MATCH(J1133,$AI$5:$AI$1005,0),1))</f>
        <v>1.0340888318780532</v>
      </c>
      <c r="Q1133" s="19">
        <f>T1132</f>
        <v>41155.275420276426</v>
      </c>
      <c r="R1133" s="19">
        <f>INDEX(model!$S$5:$S$35,MATCH(G1133,model!$Q$5:$Q$35,0),1)*model!$O$5</f>
        <v>0</v>
      </c>
      <c r="S1133" s="19">
        <f>IF(RIGHT(B1133,1)="C",T1132*INDEX(model!$T$5:$T$35,MATCH(G1133,model!$Q$5:$Q$35,0),1),0)</f>
        <v>0</v>
      </c>
      <c r="T1133" s="19">
        <f>(Q1133+R1133-S1133)*M1133</f>
        <v>40251.704265314103</v>
      </c>
      <c r="U1133" s="19">
        <f>X1132</f>
        <v>181264.87845349495</v>
      </c>
      <c r="V1133" s="19">
        <f>INDEX(model!$S$5:$S$35,MATCH(G1133,model!$Q$5:$Q$35,0),1)*model!$O$6</f>
        <v>0</v>
      </c>
      <c r="W1133" s="19">
        <f>IF(RIGHT(B1133,1)="C",X1132*INDEX(model!$T$5:$T$35,MATCH(G1133,model!$Q$5:$Q$35,0),1),0)</f>
        <v>0</v>
      </c>
      <c r="X1133" s="19">
        <f>(U1133+V1133-W1133)*P1133</f>
        <v>187443.98642049188</v>
      </c>
      <c r="Z1133" s="36" t="str">
        <f>K1133&amp;L1133</f>
        <v>DownDown</v>
      </c>
      <c r="AA1133" s="36" t="str">
        <f>N1133&amp;O1133</f>
        <v>UpUp</v>
      </c>
      <c r="AU1133" s="4" t="str">
        <f>IF(AZ1133=AZ1134,IF(AZ1133&gt;AZ1132,AZ1133&amp;"_O",""),AZ1133&amp;"_C")</f>
        <v/>
      </c>
      <c r="AV1133" s="7" t="str">
        <f>IF(RIGHT(AU1133,1)="C",AX1133/INDEX($AX$5:$AX$2729,MATCH(AZ1133&amp;"_O",$AU$5:$AU$2729,0),1),"")</f>
        <v/>
      </c>
      <c r="AW1133" s="38">
        <v>33466</v>
      </c>
      <c r="AX1133" s="37">
        <v>385.58</v>
      </c>
      <c r="AY1133" s="7">
        <f>AX1133/AX1132</f>
        <v>0.99602190535234547</v>
      </c>
      <c r="AZ1133" s="4">
        <f>YEAR(AW1133)</f>
        <v>1991</v>
      </c>
      <c r="BA1133" s="2" t="s">
        <v>7</v>
      </c>
      <c r="BB1133" s="12" t="str">
        <f>INDEX($CD$5:$CD$10,MATCH(BA1133,$CC$5:$CC$10,0),1)</f>
        <v>Y</v>
      </c>
      <c r="BC1133" s="12" t="str">
        <f>IF(AND(BB1133="Y",AY1133&gt;1),"Y","")</f>
        <v/>
      </c>
      <c r="BD1133" s="12" t="str">
        <f>IF(AND(BB1133="Y",AY1133&lt;1),"Y","")</f>
        <v>Y</v>
      </c>
      <c r="BE1133" s="12" t="str">
        <f>IF(AY1133&gt;1,IF(AY1132&gt;1,"Y",""),"")</f>
        <v/>
      </c>
      <c r="BF1133" s="12" t="str">
        <f>IF(AY1133&lt;1,IF(AY1132&lt;1,"Y",""),"")</f>
        <v>Y</v>
      </c>
      <c r="BG1133" s="2"/>
      <c r="BH1133" s="2"/>
      <c r="BI1133" s="2"/>
      <c r="BJ1133" s="2"/>
      <c r="BK1133" s="2"/>
      <c r="BL1133" s="2"/>
      <c r="BM1133" s="4" t="str">
        <f>IF(BR1133=BR1134,IF(BR1133&gt;BR1132,BR1133&amp;"_O",""),BR1133&amp;"_C")</f>
        <v/>
      </c>
      <c r="BN1133" s="7" t="str">
        <f>IF(RIGHT(BM1133,1)="C",BP1133/INDEX($BP$5:$BP$2729,MATCH(BR1133&amp;"_O",$BM$5:$BM$2729,0),1),"")</f>
        <v/>
      </c>
      <c r="BO1133" s="38">
        <v>33865</v>
      </c>
      <c r="BP1133" s="3">
        <v>589.12</v>
      </c>
      <c r="BQ1133" s="7">
        <f>BP1133/BP1132</f>
        <v>1.0104800946810517</v>
      </c>
      <c r="BR1133" s="4">
        <f>YEAR(BO1133)</f>
        <v>1992</v>
      </c>
      <c r="BS1133" s="2" t="s">
        <v>7</v>
      </c>
      <c r="BT1133" s="12" t="str">
        <f>INDEX($CD$5:$CD$10,MATCH(BS1133,$CC$5:$CC$10,0),1)</f>
        <v>Y</v>
      </c>
      <c r="BU1133" s="12" t="str">
        <f>IF(AND(BT1133="Y",BQ1133&gt;1),"Y","")</f>
        <v>Y</v>
      </c>
      <c r="BV1133" s="12" t="str">
        <f>IF(AND(BT1133="Y",BQ1133&lt;1),"Y","")</f>
        <v/>
      </c>
      <c r="BW1133" s="12" t="str">
        <f>IF(BQ1133&gt;1,IF(BQ1132&gt;1,"Y",""),"")</f>
        <v>Y</v>
      </c>
      <c r="BX1133" s="12" t="str">
        <f>IF(BQ1133&lt;1,IF(BQ1132&lt;1,"Y",""),"")</f>
        <v/>
      </c>
      <c r="BY1133" s="2"/>
      <c r="BZ1133" s="2"/>
      <c r="CA1133" s="2"/>
    </row>
    <row r="1134" spans="2:79">
      <c r="B1134" s="4" t="str">
        <f>IF(G1134=G1135,IF(G1134&gt;G1133,G1134&amp;"_O",""),G1134&amp;"_C")</f>
        <v/>
      </c>
      <c r="C1134" s="14">
        <f ca="1">RANDBETWEEN(0,1000)/1000</f>
        <v>0.55800000000000005</v>
      </c>
      <c r="D1134" s="16">
        <f>D1133+1</f>
        <v>1130</v>
      </c>
      <c r="E1134" s="10">
        <f>ROUNDDOWN(D1134/52,0)+1</f>
        <v>22</v>
      </c>
      <c r="F1134" s="15">
        <f>F1133+7</f>
        <v>52530</v>
      </c>
      <c r="G1134" s="4">
        <f>YEAR(F1134)</f>
        <v>2043</v>
      </c>
      <c r="H1134" s="33">
        <v>0.40899999999999997</v>
      </c>
      <c r="I1134" s="33">
        <v>0.83</v>
      </c>
      <c r="J1134" s="33">
        <v>0.93</v>
      </c>
      <c r="K1134" s="16" t="str">
        <f>IF(M1133&gt;1,"Up","Down")</f>
        <v>Down</v>
      </c>
      <c r="L1134" s="16" t="str">
        <f>IF(K1134="Up",IF(H1134&lt;$BJ$7,"Up","Down"),IF(H1134&lt;$BK$7,"Down","Up"))</f>
        <v>Up</v>
      </c>
      <c r="M1134" s="17">
        <f>IF(L1134="Up",INDEX($AK$5:$AK$1005,MATCH(I1134,$AI$5:$AI$1005,0),1),INDEX($AL$5:$AL$1005,MATCH(J1134,$AI$5:$AI$1005,0),1))</f>
        <v>1.0266941969618661</v>
      </c>
      <c r="N1134" s="16" t="str">
        <f>IF(P1133&gt;1,"Up","Down")</f>
        <v>Up</v>
      </c>
      <c r="O1134" s="16" t="str">
        <f>IF(N1134="Up",IF(H1134&lt;$BJ$12,"Up","Down"),IF(H1134&lt;$BK$12,"Down","Up"))</f>
        <v>Up</v>
      </c>
      <c r="P1134" s="17">
        <f>IF(O1134="Up",INDEX($AP$5:$AP$1005,MATCH(I1134,$AI$5:$AI$1005,0),1),INDEX($AQ$5:$AQ$1005,MATCH(J1134,$AI$5:$AI$1005,0),1))</f>
        <v>1.0358605810842703</v>
      </c>
      <c r="Q1134" s="19">
        <f>T1133</f>
        <v>40251.704265314103</v>
      </c>
      <c r="R1134" s="19">
        <f>INDEX(model!$S$5:$S$35,MATCH(G1134,model!$Q$5:$Q$35,0),1)*model!$O$5</f>
        <v>0</v>
      </c>
      <c r="S1134" s="19">
        <f>IF(RIGHT(B1134,1)="C",T1133*INDEX(model!$T$5:$T$35,MATCH(G1134,model!$Q$5:$Q$35,0),1),0)</f>
        <v>0</v>
      </c>
      <c r="T1134" s="19">
        <f>(Q1134+R1134-S1134)*M1134</f>
        <v>41326.191187023185</v>
      </c>
      <c r="U1134" s="19">
        <f>X1133</f>
        <v>187443.98642049188</v>
      </c>
      <c r="V1134" s="19">
        <f>INDEX(model!$S$5:$S$35,MATCH(G1134,model!$Q$5:$Q$35,0),1)*model!$O$6</f>
        <v>0</v>
      </c>
      <c r="W1134" s="19">
        <f>IF(RIGHT(B1134,1)="C",X1133*INDEX(model!$T$5:$T$35,MATCH(G1134,model!$Q$5:$Q$35,0),1),0)</f>
        <v>0</v>
      </c>
      <c r="X1134" s="19">
        <f>(U1134+V1134-W1134)*P1134</f>
        <v>194165.8366942828</v>
      </c>
      <c r="Z1134" s="36" t="str">
        <f>K1134&amp;L1134</f>
        <v>DownUp</v>
      </c>
      <c r="AA1134" s="36" t="str">
        <f>N1134&amp;O1134</f>
        <v>UpUp</v>
      </c>
      <c r="AU1134" s="4" t="str">
        <f>IF(AZ1134=AZ1135,IF(AZ1134&gt;AZ1133,AZ1134&amp;"_O",""),AZ1134&amp;"_C")</f>
        <v/>
      </c>
      <c r="AV1134" s="7" t="str">
        <f>IF(RIGHT(AU1134,1)="C",AX1134/INDEX($AX$5:$AX$2729,MATCH(AZ1134&amp;"_O",$AU$5:$AU$2729,0),1),"")</f>
        <v/>
      </c>
      <c r="AW1134" s="38">
        <v>33473</v>
      </c>
      <c r="AX1134" s="37">
        <v>394.17</v>
      </c>
      <c r="AY1134" s="7">
        <f>AX1134/AX1133</f>
        <v>1.0222781264588414</v>
      </c>
      <c r="AZ1134" s="4">
        <f>YEAR(AW1134)</f>
        <v>1991</v>
      </c>
      <c r="BA1134" s="2" t="s">
        <v>7</v>
      </c>
      <c r="BB1134" s="12" t="str">
        <f>INDEX($CD$5:$CD$10,MATCH(BA1134,$CC$5:$CC$10,0),1)</f>
        <v>Y</v>
      </c>
      <c r="BC1134" s="12" t="str">
        <f>IF(AND(BB1134="Y",AY1134&gt;1),"Y","")</f>
        <v>Y</v>
      </c>
      <c r="BD1134" s="12" t="str">
        <f>IF(AND(BB1134="Y",AY1134&lt;1),"Y","")</f>
        <v/>
      </c>
      <c r="BE1134" s="12" t="str">
        <f>IF(AY1134&gt;1,IF(AY1133&gt;1,"Y",""),"")</f>
        <v/>
      </c>
      <c r="BF1134" s="12" t="str">
        <f>IF(AY1134&lt;1,IF(AY1133&lt;1,"Y",""),"")</f>
        <v/>
      </c>
      <c r="BG1134" s="2"/>
      <c r="BH1134" s="2"/>
      <c r="BI1134" s="2"/>
      <c r="BJ1134" s="2"/>
      <c r="BK1134" s="2"/>
      <c r="BL1134" s="2"/>
      <c r="BM1134" s="4" t="str">
        <f>IF(BR1134=BR1135,IF(BR1134&gt;BR1133,BR1134&amp;"_O",""),BR1134&amp;"_C")</f>
        <v/>
      </c>
      <c r="BN1134" s="7" t="str">
        <f>IF(RIGHT(BM1134,1)="C",BP1134/INDEX($BP$5:$BP$2729,MATCH(BR1134&amp;"_O",$BM$5:$BM$2729,0),1),"")</f>
        <v/>
      </c>
      <c r="BO1134" s="38">
        <v>33872</v>
      </c>
      <c r="BP1134" s="3">
        <v>577.20000000000005</v>
      </c>
      <c r="BQ1134" s="7">
        <f>BP1134/BP1133</f>
        <v>0.97976643128734386</v>
      </c>
      <c r="BR1134" s="4">
        <f>YEAR(BO1134)</f>
        <v>1992</v>
      </c>
      <c r="BS1134" s="2" t="s">
        <v>7</v>
      </c>
      <c r="BT1134" s="12" t="str">
        <f>INDEX($CD$5:$CD$10,MATCH(BS1134,$CC$5:$CC$10,0),1)</f>
        <v>Y</v>
      </c>
      <c r="BU1134" s="12" t="str">
        <f>IF(AND(BT1134="Y",BQ1134&gt;1),"Y","")</f>
        <v/>
      </c>
      <c r="BV1134" s="12" t="str">
        <f>IF(AND(BT1134="Y",BQ1134&lt;1),"Y","")</f>
        <v>Y</v>
      </c>
      <c r="BW1134" s="12" t="str">
        <f>IF(BQ1134&gt;1,IF(BQ1133&gt;1,"Y",""),"")</f>
        <v/>
      </c>
      <c r="BX1134" s="12" t="str">
        <f>IF(BQ1134&lt;1,IF(BQ1133&lt;1,"Y",""),"")</f>
        <v/>
      </c>
      <c r="BY1134" s="2"/>
      <c r="BZ1134" s="2"/>
      <c r="CA1134" s="2"/>
    </row>
    <row r="1135" spans="2:79">
      <c r="B1135" s="4" t="str">
        <f>IF(G1135=G1136,IF(G1135&gt;G1134,G1135&amp;"_O",""),G1135&amp;"_C")</f>
        <v/>
      </c>
      <c r="C1135" s="14">
        <f ca="1">RANDBETWEEN(0,1000)/1000</f>
        <v>0.39300000000000002</v>
      </c>
      <c r="D1135" s="16">
        <f>D1134+1</f>
        <v>1131</v>
      </c>
      <c r="E1135" s="10">
        <f>ROUNDDOWN(D1135/52,0)+1</f>
        <v>22</v>
      </c>
      <c r="F1135" s="15">
        <f>F1134+7</f>
        <v>52537</v>
      </c>
      <c r="G1135" s="4">
        <f>YEAR(F1135)</f>
        <v>2043</v>
      </c>
      <c r="H1135" s="33">
        <v>0.23499999999999999</v>
      </c>
      <c r="I1135" s="33">
        <v>0.97499999999999998</v>
      </c>
      <c r="J1135" s="33">
        <v>0.17899999999999999</v>
      </c>
      <c r="K1135" s="16" t="str">
        <f>IF(M1134&gt;1,"Up","Down")</f>
        <v>Up</v>
      </c>
      <c r="L1135" s="16" t="str">
        <f>IF(K1135="Up",IF(H1135&lt;$BJ$7,"Up","Down"),IF(H1135&lt;$BK$7,"Down","Up"))</f>
        <v>Up</v>
      </c>
      <c r="M1135" s="17">
        <f>IF(L1135="Up",INDEX($AK$5:$AK$1005,MATCH(I1135,$AI$5:$AI$1005,0),1),INDEX($AL$5:$AL$1005,MATCH(J1135,$AI$5:$AI$1005,0),1))</f>
        <v>1.0419549581058682</v>
      </c>
      <c r="N1135" s="16" t="str">
        <f>IF(P1134&gt;1,"Up","Down")</f>
        <v>Up</v>
      </c>
      <c r="O1135" s="16" t="str">
        <f>IF(N1135="Up",IF(H1135&lt;$BJ$12,"Up","Down"),IF(H1135&lt;$BK$12,"Down","Up"))</f>
        <v>Up</v>
      </c>
      <c r="P1135" s="17">
        <f>IF(O1135="Up",INDEX($AP$5:$AP$1005,MATCH(I1135,$AI$5:$AI$1005,0),1),INDEX($AQ$5:$AQ$1005,MATCH(J1135,$AI$5:$AI$1005,0),1))</f>
        <v>1.0554235434480017</v>
      </c>
      <c r="Q1135" s="19">
        <f>T1134</f>
        <v>41326.191187023185</v>
      </c>
      <c r="R1135" s="19">
        <f>INDEX(model!$S$5:$S$35,MATCH(G1135,model!$Q$5:$Q$35,0),1)*model!$O$5</f>
        <v>0</v>
      </c>
      <c r="S1135" s="19">
        <f>IF(RIGHT(B1135,1)="C",T1134*INDEX(model!$T$5:$T$35,MATCH(G1135,model!$Q$5:$Q$35,0),1),0)</f>
        <v>0</v>
      </c>
      <c r="T1135" s="19">
        <f>(Q1135+R1135-S1135)*M1135</f>
        <v>43060.029806949846</v>
      </c>
      <c r="U1135" s="19">
        <f>X1134</f>
        <v>194165.8366942828</v>
      </c>
      <c r="V1135" s="19">
        <f>INDEX(model!$S$5:$S$35,MATCH(G1135,model!$Q$5:$Q$35,0),1)*model!$O$6</f>
        <v>0</v>
      </c>
      <c r="W1135" s="19">
        <f>IF(RIGHT(B1135,1)="C",X1134*INDEX(model!$T$5:$T$35,MATCH(G1135,model!$Q$5:$Q$35,0),1),0)</f>
        <v>0</v>
      </c>
      <c r="X1135" s="19">
        <f>(U1135+V1135-W1135)*P1135</f>
        <v>204927.19538042598</v>
      </c>
      <c r="Z1135" s="36" t="str">
        <f>K1135&amp;L1135</f>
        <v>UpUp</v>
      </c>
      <c r="AA1135" s="36" t="str">
        <f>N1135&amp;O1135</f>
        <v>UpUp</v>
      </c>
      <c r="AU1135" s="4" t="str">
        <f>IF(AZ1135=AZ1136,IF(AZ1135&gt;AZ1134,AZ1135&amp;"_O",""),AZ1135&amp;"_C")</f>
        <v/>
      </c>
      <c r="AV1135" s="7" t="str">
        <f>IF(RIGHT(AU1135,1)="C",AX1135/INDEX($AX$5:$AX$2729,MATCH(AZ1135&amp;"_O",$AU$5:$AU$2729,0),1),"")</f>
        <v/>
      </c>
      <c r="AW1135" s="38">
        <v>33480</v>
      </c>
      <c r="AX1135" s="37">
        <v>395.43</v>
      </c>
      <c r="AY1135" s="7">
        <f>AX1135/AX1134</f>
        <v>1.0031965903036761</v>
      </c>
      <c r="AZ1135" s="4">
        <f>YEAR(AW1135)</f>
        <v>1991</v>
      </c>
      <c r="BA1135" s="2" t="s">
        <v>7</v>
      </c>
      <c r="BB1135" s="12" t="str">
        <f>INDEX($CD$5:$CD$10,MATCH(BA1135,$CC$5:$CC$10,0),1)</f>
        <v>Y</v>
      </c>
      <c r="BC1135" s="12" t="str">
        <f>IF(AND(BB1135="Y",AY1135&gt;1),"Y","")</f>
        <v>Y</v>
      </c>
      <c r="BD1135" s="12" t="str">
        <f>IF(AND(BB1135="Y",AY1135&lt;1),"Y","")</f>
        <v/>
      </c>
      <c r="BE1135" s="12" t="str">
        <f>IF(AY1135&gt;1,IF(AY1134&gt;1,"Y",""),"")</f>
        <v>Y</v>
      </c>
      <c r="BF1135" s="12" t="str">
        <f>IF(AY1135&lt;1,IF(AY1134&lt;1,"Y",""),"")</f>
        <v/>
      </c>
      <c r="BG1135" s="2"/>
      <c r="BH1135" s="2"/>
      <c r="BI1135" s="2"/>
      <c r="BJ1135" s="2"/>
      <c r="BK1135" s="2"/>
      <c r="BL1135" s="2"/>
      <c r="BM1135" s="4" t="str">
        <f>IF(BR1135=BR1136,IF(BR1135&gt;BR1134,BR1135&amp;"_O",""),BR1135&amp;"_C")</f>
        <v/>
      </c>
      <c r="BN1135" s="7" t="str">
        <f>IF(RIGHT(BM1135,1)="C",BP1135/INDEX($BP$5:$BP$2729,MATCH(BR1135&amp;"_O",$BM$5:$BM$2729,0),1),"")</f>
        <v/>
      </c>
      <c r="BO1135" s="38">
        <v>33879</v>
      </c>
      <c r="BP1135" s="3">
        <v>571.63</v>
      </c>
      <c r="BQ1135" s="7">
        <f>BP1135/BP1134</f>
        <v>0.99034996534996522</v>
      </c>
      <c r="BR1135" s="4">
        <f>YEAR(BO1135)</f>
        <v>1992</v>
      </c>
      <c r="BS1135" s="2" t="s">
        <v>7</v>
      </c>
      <c r="BT1135" s="12" t="str">
        <f>INDEX($CD$5:$CD$10,MATCH(BS1135,$CC$5:$CC$10,0),1)</f>
        <v>Y</v>
      </c>
      <c r="BU1135" s="12" t="str">
        <f>IF(AND(BT1135="Y",BQ1135&gt;1),"Y","")</f>
        <v/>
      </c>
      <c r="BV1135" s="12" t="str">
        <f>IF(AND(BT1135="Y",BQ1135&lt;1),"Y","")</f>
        <v>Y</v>
      </c>
      <c r="BW1135" s="12" t="str">
        <f>IF(BQ1135&gt;1,IF(BQ1134&gt;1,"Y",""),"")</f>
        <v/>
      </c>
      <c r="BX1135" s="12" t="str">
        <f>IF(BQ1135&lt;1,IF(BQ1134&lt;1,"Y",""),"")</f>
        <v>Y</v>
      </c>
      <c r="BY1135" s="2"/>
      <c r="BZ1135" s="2"/>
      <c r="CA1135" s="2"/>
    </row>
    <row r="1136" spans="2:79">
      <c r="B1136" s="4" t="str">
        <f>IF(G1136=G1137,IF(G1136&gt;G1135,G1136&amp;"_O",""),G1136&amp;"_C")</f>
        <v/>
      </c>
      <c r="C1136" s="14">
        <f ca="1">RANDBETWEEN(0,1000)/1000</f>
        <v>0.496</v>
      </c>
      <c r="D1136" s="16">
        <f>D1135+1</f>
        <v>1132</v>
      </c>
      <c r="E1136" s="10">
        <f>ROUNDDOWN(D1136/52,0)+1</f>
        <v>22</v>
      </c>
      <c r="F1136" s="15">
        <f>F1135+7</f>
        <v>52544</v>
      </c>
      <c r="G1136" s="4">
        <f>YEAR(F1136)</f>
        <v>2043</v>
      </c>
      <c r="H1136" s="33">
        <v>0.9</v>
      </c>
      <c r="I1136" s="33">
        <v>0.25600000000000001</v>
      </c>
      <c r="J1136" s="33">
        <v>0.83399999999999996</v>
      </c>
      <c r="K1136" s="16" t="str">
        <f>IF(M1135&gt;1,"Up","Down")</f>
        <v>Up</v>
      </c>
      <c r="L1136" s="16" t="str">
        <f>IF(K1136="Up",IF(H1136&lt;$BJ$7,"Up","Down"),IF(H1136&lt;$BK$7,"Down","Up"))</f>
        <v>Down</v>
      </c>
      <c r="M1136" s="17">
        <f>IF(L1136="Up",INDEX($AK$5:$AK$1005,MATCH(I1136,$AI$5:$AI$1005,0),1),INDEX($AL$5:$AL$1005,MATCH(J1136,$AI$5:$AI$1005,0),1))</f>
        <v>0.99662798945720665</v>
      </c>
      <c r="N1136" s="16" t="str">
        <f>IF(P1135&gt;1,"Up","Down")</f>
        <v>Up</v>
      </c>
      <c r="O1136" s="16" t="str">
        <f>IF(N1136="Up",IF(H1136&lt;$BJ$12,"Up","Down"),IF(H1136&lt;$BK$12,"Down","Up"))</f>
        <v>Down</v>
      </c>
      <c r="P1136" s="17">
        <f>IF(O1136="Up",INDEX($AP$5:$AP$1005,MATCH(I1136,$AI$5:$AI$1005,0),1),INDEX($AQ$5:$AQ$1005,MATCH(J1136,$AI$5:$AI$1005,0),1))</f>
        <v>0.99609940265229047</v>
      </c>
      <c r="Q1136" s="19">
        <f>T1135</f>
        <v>43060.029806949846</v>
      </c>
      <c r="R1136" s="19">
        <f>INDEX(model!$S$5:$S$35,MATCH(G1136,model!$Q$5:$Q$35,0),1)*model!$O$5</f>
        <v>0</v>
      </c>
      <c r="S1136" s="19">
        <f>IF(RIGHT(B1136,1)="C",T1135*INDEX(model!$T$5:$T$35,MATCH(G1136,model!$Q$5:$Q$35,0),1),0)</f>
        <v>0</v>
      </c>
      <c r="T1136" s="19">
        <f>(Q1136+R1136-S1136)*M1136</f>
        <v>42914.830932467812</v>
      </c>
      <c r="U1136" s="19">
        <f>X1135</f>
        <v>204927.19538042598</v>
      </c>
      <c r="V1136" s="19">
        <f>INDEX(model!$S$5:$S$35,MATCH(G1136,model!$Q$5:$Q$35,0),1)*model!$O$6</f>
        <v>0</v>
      </c>
      <c r="W1136" s="19">
        <f>IF(RIGHT(B1136,1)="C",X1135*INDEX(model!$T$5:$T$35,MATCH(G1136,model!$Q$5:$Q$35,0),1),0)</f>
        <v>0</v>
      </c>
      <c r="X1136" s="19">
        <f>(U1136+V1136-W1136)*P1136</f>
        <v>204127.85690565154</v>
      </c>
      <c r="Z1136" s="36" t="str">
        <f>K1136&amp;L1136</f>
        <v>UpDown</v>
      </c>
      <c r="AA1136" s="36" t="str">
        <f>N1136&amp;O1136</f>
        <v>UpDown</v>
      </c>
      <c r="AU1136" s="4" t="str">
        <f>IF(AZ1136=AZ1137,IF(AZ1136&gt;AZ1135,AZ1136&amp;"_O",""),AZ1136&amp;"_C")</f>
        <v/>
      </c>
      <c r="AV1136" s="7" t="str">
        <f>IF(RIGHT(AU1136,1)="C",AX1136/INDEX($AX$5:$AX$2729,MATCH(AZ1136&amp;"_O",$AU$5:$AU$2729,0),1),"")</f>
        <v/>
      </c>
      <c r="AW1136" s="38">
        <v>33487</v>
      </c>
      <c r="AX1136" s="37">
        <v>389.1</v>
      </c>
      <c r="AY1136" s="7">
        <f>AX1136/AX1135</f>
        <v>0.98399210985509444</v>
      </c>
      <c r="AZ1136" s="4">
        <f>YEAR(AW1136)</f>
        <v>1991</v>
      </c>
      <c r="BA1136" s="2" t="s">
        <v>7</v>
      </c>
      <c r="BB1136" s="12" t="str">
        <f>INDEX($CD$5:$CD$10,MATCH(BA1136,$CC$5:$CC$10,0),1)</f>
        <v>Y</v>
      </c>
      <c r="BC1136" s="12" t="str">
        <f>IF(AND(BB1136="Y",AY1136&gt;1),"Y","")</f>
        <v/>
      </c>
      <c r="BD1136" s="12" t="str">
        <f>IF(AND(BB1136="Y",AY1136&lt;1),"Y","")</f>
        <v>Y</v>
      </c>
      <c r="BE1136" s="12" t="str">
        <f>IF(AY1136&gt;1,IF(AY1135&gt;1,"Y",""),"")</f>
        <v/>
      </c>
      <c r="BF1136" s="12" t="str">
        <f>IF(AY1136&lt;1,IF(AY1135&lt;1,"Y",""),"")</f>
        <v/>
      </c>
      <c r="BG1136" s="2"/>
      <c r="BH1136" s="2"/>
      <c r="BI1136" s="2"/>
      <c r="BJ1136" s="2"/>
      <c r="BK1136" s="2"/>
      <c r="BL1136" s="2"/>
      <c r="BM1136" s="4" t="str">
        <f>IF(BR1136=BR1137,IF(BR1136&gt;BR1135,BR1136&amp;"_O",""),BR1136&amp;"_C")</f>
        <v/>
      </c>
      <c r="BN1136" s="7" t="str">
        <f>IF(RIGHT(BM1136,1)="C",BP1136/INDEX($BP$5:$BP$2729,MATCH(BR1136&amp;"_O",$BM$5:$BM$2729,0),1),"")</f>
        <v/>
      </c>
      <c r="BO1136" s="38">
        <v>33886</v>
      </c>
      <c r="BP1136" s="3">
        <v>570.52</v>
      </c>
      <c r="BQ1136" s="7">
        <f>BP1136/BP1135</f>
        <v>0.9980581844899673</v>
      </c>
      <c r="BR1136" s="4">
        <f>YEAR(BO1136)</f>
        <v>1992</v>
      </c>
      <c r="BS1136" s="2" t="s">
        <v>7</v>
      </c>
      <c r="BT1136" s="12" t="str">
        <f>INDEX($CD$5:$CD$10,MATCH(BS1136,$CC$5:$CC$10,0),1)</f>
        <v>Y</v>
      </c>
      <c r="BU1136" s="12" t="str">
        <f>IF(AND(BT1136="Y",BQ1136&gt;1),"Y","")</f>
        <v/>
      </c>
      <c r="BV1136" s="12" t="str">
        <f>IF(AND(BT1136="Y",BQ1136&lt;1),"Y","")</f>
        <v>Y</v>
      </c>
      <c r="BW1136" s="12" t="str">
        <f>IF(BQ1136&gt;1,IF(BQ1135&gt;1,"Y",""),"")</f>
        <v/>
      </c>
      <c r="BX1136" s="12" t="str">
        <f>IF(BQ1136&lt;1,IF(BQ1135&lt;1,"Y",""),"")</f>
        <v>Y</v>
      </c>
      <c r="BY1136" s="2"/>
      <c r="BZ1136" s="2"/>
      <c r="CA1136" s="2"/>
    </row>
    <row r="1137" spans="2:79">
      <c r="B1137" s="4" t="str">
        <f>IF(G1137=G1138,IF(G1137&gt;G1136,G1137&amp;"_O",""),G1137&amp;"_C")</f>
        <v/>
      </c>
      <c r="C1137" s="14">
        <f ca="1">RANDBETWEEN(0,1000)/1000</f>
        <v>0.48599999999999999</v>
      </c>
      <c r="D1137" s="16">
        <f>D1136+1</f>
        <v>1133</v>
      </c>
      <c r="E1137" s="10">
        <f>ROUNDDOWN(D1137/52,0)+1</f>
        <v>22</v>
      </c>
      <c r="F1137" s="15">
        <f>F1136+7</f>
        <v>52551</v>
      </c>
      <c r="G1137" s="4">
        <f>YEAR(F1137)</f>
        <v>2043</v>
      </c>
      <c r="H1137" s="33">
        <v>0.15</v>
      </c>
      <c r="I1137" s="33">
        <v>0.51400000000000001</v>
      </c>
      <c r="J1137" s="33">
        <v>0.39700000000000002</v>
      </c>
      <c r="K1137" s="16" t="str">
        <f>IF(M1136&gt;1,"Up","Down")</f>
        <v>Down</v>
      </c>
      <c r="L1137" s="16" t="str">
        <f>IF(K1137="Up",IF(H1137&lt;$BJ$7,"Up","Down"),IF(H1137&lt;$BK$7,"Down","Up"))</f>
        <v>Down</v>
      </c>
      <c r="M1137" s="17">
        <f>IF(L1137="Up",INDEX($AK$5:$AK$1005,MATCH(I1137,$AI$5:$AI$1005,0),1),INDEX($AL$5:$AL$1005,MATCH(J1137,$AI$5:$AI$1005,0),1))</f>
        <v>0.98381206884827677</v>
      </c>
      <c r="N1137" s="16" t="str">
        <f>IF(P1136&gt;1,"Up","Down")</f>
        <v>Down</v>
      </c>
      <c r="O1137" s="16" t="str">
        <f>IF(N1137="Up",IF(H1137&lt;$BJ$12,"Up","Down"),IF(H1137&lt;$BK$12,"Down","Up"))</f>
        <v>Down</v>
      </c>
      <c r="P1137" s="17">
        <f>IF(O1137="Up",INDEX($AP$5:$AP$1005,MATCH(I1137,$AI$5:$AI$1005,0),1),INDEX($AQ$5:$AQ$1005,MATCH(J1137,$AI$5:$AI$1005,0),1))</f>
        <v>0.98041975531679104</v>
      </c>
      <c r="Q1137" s="19">
        <f>T1136</f>
        <v>42914.830932467812</v>
      </c>
      <c r="R1137" s="19">
        <f>INDEX(model!$S$5:$S$35,MATCH(G1137,model!$Q$5:$Q$35,0),1)*model!$O$5</f>
        <v>0</v>
      </c>
      <c r="S1137" s="19">
        <f>IF(RIGHT(B1137,1)="C",T1136*INDEX(model!$T$5:$T$35,MATCH(G1137,model!$Q$5:$Q$35,0),1),0)</f>
        <v>0</v>
      </c>
      <c r="T1137" s="19">
        <f>(Q1137+R1137-S1137)*M1137</f>
        <v>42220.128603945181</v>
      </c>
      <c r="U1137" s="19">
        <f>X1136</f>
        <v>204127.85690565154</v>
      </c>
      <c r="V1137" s="19">
        <f>INDEX(model!$S$5:$S$35,MATCH(G1137,model!$Q$5:$Q$35,0),1)*model!$O$6</f>
        <v>0</v>
      </c>
      <c r="W1137" s="19">
        <f>IF(RIGHT(B1137,1)="C",X1136*INDEX(model!$T$5:$T$35,MATCH(G1137,model!$Q$5:$Q$35,0),1),0)</f>
        <v>0</v>
      </c>
      <c r="X1137" s="19">
        <f>(U1137+V1137-W1137)*P1137</f>
        <v>200130.98352077982</v>
      </c>
      <c r="Z1137" s="36" t="str">
        <f>K1137&amp;L1137</f>
        <v>DownDown</v>
      </c>
      <c r="AA1137" s="36" t="str">
        <f>N1137&amp;O1137</f>
        <v>DownDown</v>
      </c>
      <c r="AU1137" s="4" t="str">
        <f>IF(AZ1137=AZ1138,IF(AZ1137&gt;AZ1136,AZ1137&amp;"_O",""),AZ1137&amp;"_C")</f>
        <v/>
      </c>
      <c r="AV1137" s="7" t="str">
        <f>IF(RIGHT(AU1137,1)="C",AX1137/INDEX($AX$5:$AX$2729,MATCH(AZ1137&amp;"_O",$AU$5:$AU$2729,0),1),"")</f>
        <v/>
      </c>
      <c r="AW1137" s="38">
        <v>33494</v>
      </c>
      <c r="AX1137" s="37">
        <v>383.59</v>
      </c>
      <c r="AY1137" s="7">
        <f>AX1137/AX1136</f>
        <v>0.9858391159085067</v>
      </c>
      <c r="AZ1137" s="4">
        <f>YEAR(AW1137)</f>
        <v>1991</v>
      </c>
      <c r="BA1137" s="2" t="s">
        <v>7</v>
      </c>
      <c r="BB1137" s="12" t="str">
        <f>INDEX($CD$5:$CD$10,MATCH(BA1137,$CC$5:$CC$10,0),1)</f>
        <v>Y</v>
      </c>
      <c r="BC1137" s="12" t="str">
        <f>IF(AND(BB1137="Y",AY1137&gt;1),"Y","")</f>
        <v/>
      </c>
      <c r="BD1137" s="12" t="str">
        <f>IF(AND(BB1137="Y",AY1137&lt;1),"Y","")</f>
        <v>Y</v>
      </c>
      <c r="BE1137" s="12" t="str">
        <f>IF(AY1137&gt;1,IF(AY1136&gt;1,"Y",""),"")</f>
        <v/>
      </c>
      <c r="BF1137" s="12" t="str">
        <f>IF(AY1137&lt;1,IF(AY1136&lt;1,"Y",""),"")</f>
        <v>Y</v>
      </c>
      <c r="BG1137" s="2"/>
      <c r="BH1137" s="2"/>
      <c r="BI1137" s="2"/>
      <c r="BJ1137" s="2"/>
      <c r="BK1137" s="2"/>
      <c r="BL1137" s="2"/>
      <c r="BM1137" s="4" t="str">
        <f>IF(BR1137=BR1138,IF(BR1137&gt;BR1136,BR1137&amp;"_O",""),BR1137&amp;"_C")</f>
        <v/>
      </c>
      <c r="BN1137" s="7" t="str">
        <f>IF(RIGHT(BM1137,1)="C",BP1137/INDEX($BP$5:$BP$2729,MATCH(BR1137&amp;"_O",$BM$5:$BM$2729,0),1),"")</f>
        <v/>
      </c>
      <c r="BO1137" s="38">
        <v>33893</v>
      </c>
      <c r="BP1137" s="3">
        <v>582.61</v>
      </c>
      <c r="BQ1137" s="7">
        <f>BP1137/BP1136</f>
        <v>1.0211911939984577</v>
      </c>
      <c r="BR1137" s="4">
        <f>YEAR(BO1137)</f>
        <v>1992</v>
      </c>
      <c r="BS1137" s="2" t="s">
        <v>7</v>
      </c>
      <c r="BT1137" s="12" t="str">
        <f>INDEX($CD$5:$CD$10,MATCH(BS1137,$CC$5:$CC$10,0),1)</f>
        <v>Y</v>
      </c>
      <c r="BU1137" s="12" t="str">
        <f>IF(AND(BT1137="Y",BQ1137&gt;1),"Y","")</f>
        <v>Y</v>
      </c>
      <c r="BV1137" s="12" t="str">
        <f>IF(AND(BT1137="Y",BQ1137&lt;1),"Y","")</f>
        <v/>
      </c>
      <c r="BW1137" s="12" t="str">
        <f>IF(BQ1137&gt;1,IF(BQ1136&gt;1,"Y",""),"")</f>
        <v/>
      </c>
      <c r="BX1137" s="12" t="str">
        <f>IF(BQ1137&lt;1,IF(BQ1136&lt;1,"Y",""),"")</f>
        <v/>
      </c>
      <c r="BY1137" s="2"/>
      <c r="BZ1137" s="2"/>
      <c r="CA1137" s="2"/>
    </row>
    <row r="1138" spans="2:79">
      <c r="B1138" s="4" t="str">
        <f>IF(G1138=G1139,IF(G1138&gt;G1137,G1138&amp;"_O",""),G1138&amp;"_C")</f>
        <v/>
      </c>
      <c r="C1138" s="14">
        <f ca="1">RANDBETWEEN(0,1000)/1000</f>
        <v>0.23200000000000001</v>
      </c>
      <c r="D1138" s="16">
        <f>D1137+1</f>
        <v>1134</v>
      </c>
      <c r="E1138" s="10">
        <f>ROUNDDOWN(D1138/52,0)+1</f>
        <v>22</v>
      </c>
      <c r="F1138" s="15">
        <f>F1137+7</f>
        <v>52558</v>
      </c>
      <c r="G1138" s="4">
        <f>YEAR(F1138)</f>
        <v>2043</v>
      </c>
      <c r="H1138" s="33">
        <v>0.03</v>
      </c>
      <c r="I1138" s="33">
        <v>0.89600000000000002</v>
      </c>
      <c r="J1138" s="33">
        <v>0.64</v>
      </c>
      <c r="K1138" s="16" t="str">
        <f>IF(M1137&gt;1,"Up","Down")</f>
        <v>Down</v>
      </c>
      <c r="L1138" s="16" t="str">
        <f>IF(K1138="Up",IF(H1138&lt;$BJ$7,"Up","Down"),IF(H1138&lt;$BK$7,"Down","Up"))</f>
        <v>Down</v>
      </c>
      <c r="M1138" s="17">
        <f>IF(L1138="Up",INDEX($AK$5:$AK$1005,MATCH(I1138,$AI$5:$AI$1005,0),1),INDEX($AL$5:$AL$1005,MATCH(J1138,$AI$5:$AI$1005,0),1))</f>
        <v>0.99145874510324683</v>
      </c>
      <c r="N1138" s="16" t="str">
        <f>IF(P1137&gt;1,"Up","Down")</f>
        <v>Down</v>
      </c>
      <c r="O1138" s="16" t="str">
        <f>IF(N1138="Up",IF(H1138&lt;$BJ$12,"Up","Down"),IF(H1138&lt;$BK$12,"Down","Up"))</f>
        <v>Down</v>
      </c>
      <c r="P1138" s="17">
        <f>IF(O1138="Up",INDEX($AP$5:$AP$1005,MATCH(I1138,$AI$5:$AI$1005,0),1),INDEX($AQ$5:$AQ$1005,MATCH(J1138,$AI$5:$AI$1005,0),1))</f>
        <v>0.99069789951226361</v>
      </c>
      <c r="Q1138" s="19">
        <f>T1137</f>
        <v>42220.128603945181</v>
      </c>
      <c r="R1138" s="19">
        <f>INDEX(model!$S$5:$S$35,MATCH(G1138,model!$Q$5:$Q$35,0),1)*model!$O$5</f>
        <v>0</v>
      </c>
      <c r="S1138" s="19">
        <f>IF(RIGHT(B1138,1)="C",T1137*INDEX(model!$T$5:$T$35,MATCH(G1138,model!$Q$5:$Q$35,0),1),0)</f>
        <v>0</v>
      </c>
      <c r="T1138" s="19">
        <f>(Q1138+R1138-S1138)*M1138</f>
        <v>41859.515723765187</v>
      </c>
      <c r="U1138" s="19">
        <f>X1137</f>
        <v>200130.98352077982</v>
      </c>
      <c r="V1138" s="19">
        <f>INDEX(model!$S$5:$S$35,MATCH(G1138,model!$Q$5:$Q$35,0),1)*model!$O$6</f>
        <v>0</v>
      </c>
      <c r="W1138" s="19">
        <f>IF(RIGHT(B1138,1)="C",X1137*INDEX(model!$T$5:$T$35,MATCH(G1138,model!$Q$5:$Q$35,0),1),0)</f>
        <v>0</v>
      </c>
      <c r="X1138" s="19">
        <f>(U1138+V1138-W1138)*P1138</f>
        <v>198269.34500135999</v>
      </c>
      <c r="Z1138" s="36" t="str">
        <f>K1138&amp;L1138</f>
        <v>DownDown</v>
      </c>
      <c r="AA1138" s="36" t="str">
        <f>N1138&amp;O1138</f>
        <v>DownDown</v>
      </c>
      <c r="AU1138" s="4" t="str">
        <f>IF(AZ1138=AZ1139,IF(AZ1138&gt;AZ1137,AZ1138&amp;"_O",""),AZ1138&amp;"_C")</f>
        <v/>
      </c>
      <c r="AV1138" s="7" t="str">
        <f>IF(RIGHT(AU1138,1)="C",AX1138/INDEX($AX$5:$AX$2729,MATCH(AZ1138&amp;"_O",$AU$5:$AU$2729,0),1),"")</f>
        <v/>
      </c>
      <c r="AW1138" s="38">
        <v>33501</v>
      </c>
      <c r="AX1138" s="37">
        <v>387.92</v>
      </c>
      <c r="AY1138" s="7">
        <f>AX1138/AX1137</f>
        <v>1.0112880940587607</v>
      </c>
      <c r="AZ1138" s="4">
        <f>YEAR(AW1138)</f>
        <v>1991</v>
      </c>
      <c r="BA1138" s="2" t="s">
        <v>7</v>
      </c>
      <c r="BB1138" s="12" t="str">
        <f>INDEX($CD$5:$CD$10,MATCH(BA1138,$CC$5:$CC$10,0),1)</f>
        <v>Y</v>
      </c>
      <c r="BC1138" s="12" t="str">
        <f>IF(AND(BB1138="Y",AY1138&gt;1),"Y","")</f>
        <v>Y</v>
      </c>
      <c r="BD1138" s="12" t="str">
        <f>IF(AND(BB1138="Y",AY1138&lt;1),"Y","")</f>
        <v/>
      </c>
      <c r="BE1138" s="12" t="str">
        <f>IF(AY1138&gt;1,IF(AY1137&gt;1,"Y",""),"")</f>
        <v/>
      </c>
      <c r="BF1138" s="12" t="str">
        <f>IF(AY1138&lt;1,IF(AY1137&lt;1,"Y",""),"")</f>
        <v/>
      </c>
      <c r="BG1138" s="2"/>
      <c r="BH1138" s="2"/>
      <c r="BI1138" s="2"/>
      <c r="BJ1138" s="2"/>
      <c r="BK1138" s="2"/>
      <c r="BL1138" s="2"/>
      <c r="BM1138" s="4" t="str">
        <f>IF(BR1138=BR1139,IF(BR1138&gt;BR1137,BR1138&amp;"_O",""),BR1138&amp;"_C")</f>
        <v/>
      </c>
      <c r="BN1138" s="7" t="str">
        <f>IF(RIGHT(BM1138,1)="C",BP1138/INDEX($BP$5:$BP$2729,MATCH(BR1138&amp;"_O",$BM$5:$BM$2729,0),1),"")</f>
        <v/>
      </c>
      <c r="BO1138" s="38">
        <v>33900</v>
      </c>
      <c r="BP1138" s="3">
        <v>597.29999999999995</v>
      </c>
      <c r="BQ1138" s="7">
        <f>BP1138/BP1137</f>
        <v>1.0252141226549492</v>
      </c>
      <c r="BR1138" s="4">
        <f>YEAR(BO1138)</f>
        <v>1992</v>
      </c>
      <c r="BS1138" s="2" t="s">
        <v>7</v>
      </c>
      <c r="BT1138" s="12" t="str">
        <f>INDEX($CD$5:$CD$10,MATCH(BS1138,$CC$5:$CC$10,0),1)</f>
        <v>Y</v>
      </c>
      <c r="BU1138" s="12" t="str">
        <f>IF(AND(BT1138="Y",BQ1138&gt;1),"Y","")</f>
        <v>Y</v>
      </c>
      <c r="BV1138" s="12" t="str">
        <f>IF(AND(BT1138="Y",BQ1138&lt;1),"Y","")</f>
        <v/>
      </c>
      <c r="BW1138" s="12" t="str">
        <f>IF(BQ1138&gt;1,IF(BQ1137&gt;1,"Y",""),"")</f>
        <v>Y</v>
      </c>
      <c r="BX1138" s="12" t="str">
        <f>IF(BQ1138&lt;1,IF(BQ1137&lt;1,"Y",""),"")</f>
        <v/>
      </c>
      <c r="BY1138" s="2"/>
      <c r="BZ1138" s="2"/>
      <c r="CA1138" s="2"/>
    </row>
    <row r="1139" spans="2:79">
      <c r="B1139" s="4" t="str">
        <f>IF(G1139=G1140,IF(G1139&gt;G1138,G1139&amp;"_O",""),G1139&amp;"_C")</f>
        <v/>
      </c>
      <c r="C1139" s="14">
        <f ca="1">RANDBETWEEN(0,1000)/1000</f>
        <v>0.49299999999999999</v>
      </c>
      <c r="D1139" s="16">
        <f>D1138+1</f>
        <v>1135</v>
      </c>
      <c r="E1139" s="10">
        <f>ROUNDDOWN(D1139/52,0)+1</f>
        <v>22</v>
      </c>
      <c r="F1139" s="15">
        <f>F1138+7</f>
        <v>52565</v>
      </c>
      <c r="G1139" s="4">
        <f>YEAR(F1139)</f>
        <v>2043</v>
      </c>
      <c r="H1139" s="33">
        <v>0.189</v>
      </c>
      <c r="I1139" s="33">
        <v>0.27</v>
      </c>
      <c r="J1139" s="33">
        <v>0.64800000000000002</v>
      </c>
      <c r="K1139" s="16" t="str">
        <f>IF(M1138&gt;1,"Up","Down")</f>
        <v>Down</v>
      </c>
      <c r="L1139" s="16" t="str">
        <f>IF(K1139="Up",IF(H1139&lt;$BJ$7,"Up","Down"),IF(H1139&lt;$BK$7,"Down","Up"))</f>
        <v>Down</v>
      </c>
      <c r="M1139" s="17">
        <f>IF(L1139="Up",INDEX($AK$5:$AK$1005,MATCH(I1139,$AI$5:$AI$1005,0),1),INDEX($AL$5:$AL$1005,MATCH(J1139,$AI$5:$AI$1005,0),1))</f>
        <v>0.99177760622644584</v>
      </c>
      <c r="N1139" s="16" t="str">
        <f>IF(P1138&gt;1,"Up","Down")</f>
        <v>Down</v>
      </c>
      <c r="O1139" s="16" t="str">
        <f>IF(N1139="Up",IF(H1139&lt;$BJ$12,"Up","Down"),IF(H1139&lt;$BK$12,"Down","Up"))</f>
        <v>Down</v>
      </c>
      <c r="P1139" s="17">
        <f>IF(O1139="Up",INDEX($AP$5:$AP$1005,MATCH(I1139,$AI$5:$AI$1005,0),1),INDEX($AQ$5:$AQ$1005,MATCH(J1139,$AI$5:$AI$1005,0),1))</f>
        <v>0.99117785892402888</v>
      </c>
      <c r="Q1139" s="19">
        <f>T1138</f>
        <v>41859.515723765187</v>
      </c>
      <c r="R1139" s="19">
        <f>INDEX(model!$S$5:$S$35,MATCH(G1139,model!$Q$5:$Q$35,0),1)*model!$O$5</f>
        <v>0</v>
      </c>
      <c r="S1139" s="19">
        <f>IF(RIGHT(B1139,1)="C",T1138*INDEX(model!$T$5:$T$35,MATCH(G1139,model!$Q$5:$Q$35,0),1),0)</f>
        <v>0</v>
      </c>
      <c r="T1139" s="19">
        <f>(Q1139+R1139-S1139)*M1139</f>
        <v>41515.330302314105</v>
      </c>
      <c r="U1139" s="19">
        <f>X1138</f>
        <v>198269.34500135999</v>
      </c>
      <c r="V1139" s="19">
        <f>INDEX(model!$S$5:$S$35,MATCH(G1139,model!$Q$5:$Q$35,0),1)*model!$O$6</f>
        <v>0</v>
      </c>
      <c r="W1139" s="19">
        <f>IF(RIGHT(B1139,1)="C",X1138*INDEX(model!$T$5:$T$35,MATCH(G1139,model!$Q$5:$Q$35,0),1),0)</f>
        <v>0</v>
      </c>
      <c r="X1139" s="19">
        <f>(U1139+V1139-W1139)*P1139</f>
        <v>196520.1848687176</v>
      </c>
      <c r="Z1139" s="36" t="str">
        <f>K1139&amp;L1139</f>
        <v>DownDown</v>
      </c>
      <c r="AA1139" s="36" t="str">
        <f>N1139&amp;O1139</f>
        <v>DownDown</v>
      </c>
      <c r="AU1139" s="4" t="str">
        <f>IF(AZ1139=AZ1140,IF(AZ1139&gt;AZ1138,AZ1139&amp;"_O",""),AZ1139&amp;"_C")</f>
        <v/>
      </c>
      <c r="AV1139" s="7" t="str">
        <f>IF(RIGHT(AU1139,1)="C",AX1139/INDEX($AX$5:$AX$2729,MATCH(AZ1139&amp;"_O",$AU$5:$AU$2729,0),1),"")</f>
        <v/>
      </c>
      <c r="AW1139" s="38">
        <v>33508</v>
      </c>
      <c r="AX1139" s="37">
        <v>385.9</v>
      </c>
      <c r="AY1139" s="7">
        <f>AX1139/AX1138</f>
        <v>0.99479274077129298</v>
      </c>
      <c r="AZ1139" s="4">
        <f>YEAR(AW1139)</f>
        <v>1991</v>
      </c>
      <c r="BA1139" s="2" t="s">
        <v>7</v>
      </c>
      <c r="BB1139" s="12" t="str">
        <f>INDEX($CD$5:$CD$10,MATCH(BA1139,$CC$5:$CC$10,0),1)</f>
        <v>Y</v>
      </c>
      <c r="BC1139" s="12" t="str">
        <f>IF(AND(BB1139="Y",AY1139&gt;1),"Y","")</f>
        <v/>
      </c>
      <c r="BD1139" s="12" t="str">
        <f>IF(AND(BB1139="Y",AY1139&lt;1),"Y","")</f>
        <v>Y</v>
      </c>
      <c r="BE1139" s="12" t="str">
        <f>IF(AY1139&gt;1,IF(AY1138&gt;1,"Y",""),"")</f>
        <v/>
      </c>
      <c r="BF1139" s="12" t="str">
        <f>IF(AY1139&lt;1,IF(AY1138&lt;1,"Y",""),"")</f>
        <v/>
      </c>
      <c r="BG1139" s="2"/>
      <c r="BH1139" s="2"/>
      <c r="BI1139" s="2"/>
      <c r="BJ1139" s="2"/>
      <c r="BK1139" s="2"/>
      <c r="BL1139" s="2"/>
      <c r="BM1139" s="4" t="str">
        <f>IF(BR1139=BR1140,IF(BR1139&gt;BR1138,BR1139&amp;"_O",""),BR1139&amp;"_C")</f>
        <v/>
      </c>
      <c r="BN1139" s="7" t="str">
        <f>IF(RIGHT(BM1139,1)="C",BP1139/INDEX($BP$5:$BP$2729,MATCH(BR1139&amp;"_O",$BM$5:$BM$2729,0),1),"")</f>
        <v/>
      </c>
      <c r="BO1139" s="38">
        <v>33907</v>
      </c>
      <c r="BP1139" s="3">
        <v>605.16999999999996</v>
      </c>
      <c r="BQ1139" s="7">
        <f>BP1139/BP1138</f>
        <v>1.0131759584798259</v>
      </c>
      <c r="BR1139" s="4">
        <f>YEAR(BO1139)</f>
        <v>1992</v>
      </c>
      <c r="BS1139" s="2" t="s">
        <v>7</v>
      </c>
      <c r="BT1139" s="12" t="str">
        <f>INDEX($CD$5:$CD$10,MATCH(BS1139,$CC$5:$CC$10,0),1)</f>
        <v>Y</v>
      </c>
      <c r="BU1139" s="12" t="str">
        <f>IF(AND(BT1139="Y",BQ1139&gt;1),"Y","")</f>
        <v>Y</v>
      </c>
      <c r="BV1139" s="12" t="str">
        <f>IF(AND(BT1139="Y",BQ1139&lt;1),"Y","")</f>
        <v/>
      </c>
      <c r="BW1139" s="12" t="str">
        <f>IF(BQ1139&gt;1,IF(BQ1138&gt;1,"Y",""),"")</f>
        <v>Y</v>
      </c>
      <c r="BX1139" s="12" t="str">
        <f>IF(BQ1139&lt;1,IF(BQ1138&lt;1,"Y",""),"")</f>
        <v/>
      </c>
      <c r="BY1139" s="2"/>
      <c r="BZ1139" s="2"/>
      <c r="CA1139" s="2"/>
    </row>
    <row r="1140" spans="2:79">
      <c r="B1140" s="4" t="str">
        <f>IF(G1140=G1141,IF(G1140&gt;G1139,G1140&amp;"_O",""),G1140&amp;"_C")</f>
        <v/>
      </c>
      <c r="C1140" s="14">
        <f ca="1">RANDBETWEEN(0,1000)/1000</f>
        <v>0.94799999999999995</v>
      </c>
      <c r="D1140" s="16">
        <f>D1139+1</f>
        <v>1136</v>
      </c>
      <c r="E1140" s="10">
        <f>ROUNDDOWN(D1140/52,0)+1</f>
        <v>22</v>
      </c>
      <c r="F1140" s="15">
        <f>F1139+7</f>
        <v>52572</v>
      </c>
      <c r="G1140" s="4">
        <f>YEAR(F1140)</f>
        <v>2043</v>
      </c>
      <c r="H1140" s="33">
        <v>0.13800000000000001</v>
      </c>
      <c r="I1140" s="33">
        <v>4.7E-2</v>
      </c>
      <c r="J1140" s="33">
        <v>0.66200000000000003</v>
      </c>
      <c r="K1140" s="16" t="str">
        <f>IF(M1139&gt;1,"Up","Down")</f>
        <v>Down</v>
      </c>
      <c r="L1140" s="16" t="str">
        <f>IF(K1140="Up",IF(H1140&lt;$BJ$7,"Up","Down"),IF(H1140&lt;$BK$7,"Down","Up"))</f>
        <v>Down</v>
      </c>
      <c r="M1140" s="17">
        <f>IF(L1140="Up",INDEX($AK$5:$AK$1005,MATCH(I1140,$AI$5:$AI$1005,0),1),INDEX($AL$5:$AL$1005,MATCH(J1140,$AI$5:$AI$1005,0),1))</f>
        <v>0.99229852706847255</v>
      </c>
      <c r="N1140" s="16" t="str">
        <f>IF(P1139&gt;1,"Up","Down")</f>
        <v>Down</v>
      </c>
      <c r="O1140" s="16" t="str">
        <f>IF(N1140="Up",IF(H1140&lt;$BJ$12,"Up","Down"),IF(H1140&lt;$BK$12,"Down","Up"))</f>
        <v>Down</v>
      </c>
      <c r="P1140" s="17">
        <f>IF(O1140="Up",INDEX($AP$5:$AP$1005,MATCH(I1140,$AI$5:$AI$1005,0),1),INDEX($AQ$5:$AQ$1005,MATCH(J1140,$AI$5:$AI$1005,0),1))</f>
        <v>0.99159277535376911</v>
      </c>
      <c r="Q1140" s="19">
        <f>T1139</f>
        <v>41515.330302314105</v>
      </c>
      <c r="R1140" s="19">
        <f>INDEX(model!$S$5:$S$35,MATCH(G1140,model!$Q$5:$Q$35,0),1)*model!$O$5</f>
        <v>0</v>
      </c>
      <c r="S1140" s="19">
        <f>IF(RIGHT(B1140,1)="C",T1139*INDEX(model!$T$5:$T$35,MATCH(G1140,model!$Q$5:$Q$35,0),1),0)</f>
        <v>0</v>
      </c>
      <c r="T1140" s="19">
        <f>(Q1140+R1140-S1140)*M1140</f>
        <v>41195.601109747411</v>
      </c>
      <c r="U1140" s="19">
        <f>X1139</f>
        <v>196520.1848687176</v>
      </c>
      <c r="V1140" s="19">
        <f>INDEX(model!$S$5:$S$35,MATCH(G1140,model!$Q$5:$Q$35,0),1)*model!$O$6</f>
        <v>0</v>
      </c>
      <c r="W1140" s="19">
        <f>IF(RIGHT(B1140,1)="C",X1139*INDEX(model!$T$5:$T$35,MATCH(G1140,model!$Q$5:$Q$35,0),1),0)</f>
        <v>0</v>
      </c>
      <c r="X1140" s="19">
        <f>(U1140+V1140-W1140)*P1140</f>
        <v>194867.99552700747</v>
      </c>
      <c r="Z1140" s="36" t="str">
        <f>K1140&amp;L1140</f>
        <v>DownDown</v>
      </c>
      <c r="AA1140" s="36" t="str">
        <f>N1140&amp;O1140</f>
        <v>DownDown</v>
      </c>
      <c r="AU1140" s="4" t="str">
        <f>IF(AZ1140=AZ1141,IF(AZ1140&gt;AZ1139,AZ1140&amp;"_O",""),AZ1140&amp;"_C")</f>
        <v/>
      </c>
      <c r="AV1140" s="7" t="str">
        <f>IF(RIGHT(AU1140,1)="C",AX1140/INDEX($AX$5:$AX$2729,MATCH(AZ1140&amp;"_O",$AU$5:$AU$2729,0),1),"")</f>
        <v/>
      </c>
      <c r="AW1140" s="38">
        <v>33515</v>
      </c>
      <c r="AX1140" s="37">
        <v>381.25</v>
      </c>
      <c r="AY1140" s="7">
        <f>AX1140/AX1139</f>
        <v>0.98795024617776628</v>
      </c>
      <c r="AZ1140" s="4">
        <f>YEAR(AW1140)</f>
        <v>1991</v>
      </c>
      <c r="BA1140" s="2" t="s">
        <v>7</v>
      </c>
      <c r="BB1140" s="12" t="str">
        <f>INDEX($CD$5:$CD$10,MATCH(BA1140,$CC$5:$CC$10,0),1)</f>
        <v>Y</v>
      </c>
      <c r="BC1140" s="12" t="str">
        <f>IF(AND(BB1140="Y",AY1140&gt;1),"Y","")</f>
        <v/>
      </c>
      <c r="BD1140" s="12" t="str">
        <f>IF(AND(BB1140="Y",AY1140&lt;1),"Y","")</f>
        <v>Y</v>
      </c>
      <c r="BE1140" s="12" t="str">
        <f>IF(AY1140&gt;1,IF(AY1139&gt;1,"Y",""),"")</f>
        <v/>
      </c>
      <c r="BF1140" s="12" t="str">
        <f>IF(AY1140&lt;1,IF(AY1139&lt;1,"Y",""),"")</f>
        <v>Y</v>
      </c>
      <c r="BG1140" s="2"/>
      <c r="BH1140" s="2"/>
      <c r="BI1140" s="2"/>
      <c r="BJ1140" s="2"/>
      <c r="BK1140" s="2"/>
      <c r="BL1140" s="2"/>
      <c r="BM1140" s="4" t="str">
        <f>IF(BR1140=BR1141,IF(BR1140&gt;BR1139,BR1140&amp;"_O",""),BR1140&amp;"_C")</f>
        <v/>
      </c>
      <c r="BN1140" s="7" t="str">
        <f>IF(RIGHT(BM1140,1)="C",BP1140/INDEX($BP$5:$BP$2729,MATCH(BR1140&amp;"_O",$BM$5:$BM$2729,0),1),"")</f>
        <v/>
      </c>
      <c r="BO1140" s="38">
        <v>33914</v>
      </c>
      <c r="BP1140" s="3">
        <v>616.82000000000005</v>
      </c>
      <c r="BQ1140" s="7">
        <f>BP1140/BP1139</f>
        <v>1.0192507890344864</v>
      </c>
      <c r="BR1140" s="4">
        <f>YEAR(BO1140)</f>
        <v>1992</v>
      </c>
      <c r="BS1140" s="2" t="s">
        <v>7</v>
      </c>
      <c r="BT1140" s="12" t="str">
        <f>INDEX($CD$5:$CD$10,MATCH(BS1140,$CC$5:$CC$10,0),1)</f>
        <v>Y</v>
      </c>
      <c r="BU1140" s="12" t="str">
        <f>IF(AND(BT1140="Y",BQ1140&gt;1),"Y","")</f>
        <v>Y</v>
      </c>
      <c r="BV1140" s="12" t="str">
        <f>IF(AND(BT1140="Y",BQ1140&lt;1),"Y","")</f>
        <v/>
      </c>
      <c r="BW1140" s="12" t="str">
        <f>IF(BQ1140&gt;1,IF(BQ1139&gt;1,"Y",""),"")</f>
        <v>Y</v>
      </c>
      <c r="BX1140" s="12" t="str">
        <f>IF(BQ1140&lt;1,IF(BQ1139&lt;1,"Y",""),"")</f>
        <v/>
      </c>
      <c r="BY1140" s="2"/>
      <c r="BZ1140" s="2"/>
      <c r="CA1140" s="2"/>
    </row>
    <row r="1141" spans="2:79">
      <c r="B1141" s="4" t="str">
        <f>IF(G1141=G1142,IF(G1141&gt;G1140,G1141&amp;"_O",""),G1141&amp;"_C")</f>
        <v/>
      </c>
      <c r="C1141" s="14">
        <f ca="1">RANDBETWEEN(0,1000)/1000</f>
        <v>5.6000000000000001E-2</v>
      </c>
      <c r="D1141" s="16">
        <f>D1140+1</f>
        <v>1137</v>
      </c>
      <c r="E1141" s="10">
        <f>ROUNDDOWN(D1141/52,0)+1</f>
        <v>22</v>
      </c>
      <c r="F1141" s="15">
        <f>F1140+7</f>
        <v>52579</v>
      </c>
      <c r="G1141" s="4">
        <f>YEAR(F1141)</f>
        <v>2043</v>
      </c>
      <c r="H1141" s="33">
        <v>0.93</v>
      </c>
      <c r="I1141" s="33">
        <v>0.18099999999999999</v>
      </c>
      <c r="J1141" s="33">
        <v>0.81100000000000005</v>
      </c>
      <c r="K1141" s="16" t="str">
        <f>IF(M1140&gt;1,"Up","Down")</f>
        <v>Down</v>
      </c>
      <c r="L1141" s="16" t="str">
        <f>IF(K1141="Up",IF(H1141&lt;$BJ$7,"Up","Down"),IF(H1141&lt;$BK$7,"Down","Up"))</f>
        <v>Up</v>
      </c>
      <c r="M1141" s="17">
        <f>IF(L1141="Up",INDEX($AK$5:$AK$1005,MATCH(I1141,$AI$5:$AI$1005,0),1),INDEX($AL$5:$AL$1005,MATCH(J1141,$AI$5:$AI$1005,0),1))</f>
        <v>1.0043108496982771</v>
      </c>
      <c r="N1141" s="16" t="str">
        <f>IF(P1140&gt;1,"Up","Down")</f>
        <v>Down</v>
      </c>
      <c r="O1141" s="16" t="str">
        <f>IF(N1141="Up",IF(H1141&lt;$BJ$12,"Up","Down"),IF(H1141&lt;$BK$12,"Down","Up"))</f>
        <v>Up</v>
      </c>
      <c r="P1141" s="17">
        <f>IF(O1141="Up",INDEX($AP$5:$AP$1005,MATCH(I1141,$AI$5:$AI$1005,0),1),INDEX($AQ$5:$AQ$1005,MATCH(J1141,$AI$5:$AI$1005,0),1))</f>
        <v>1.0059283227701854</v>
      </c>
      <c r="Q1141" s="19">
        <f>T1140</f>
        <v>41195.601109747411</v>
      </c>
      <c r="R1141" s="19">
        <f>INDEX(model!$S$5:$S$35,MATCH(G1141,model!$Q$5:$Q$35,0),1)*model!$O$5</f>
        <v>0</v>
      </c>
      <c r="S1141" s="19">
        <f>IF(RIGHT(B1141,1)="C",T1140*INDEX(model!$T$5:$T$35,MATCH(G1141,model!$Q$5:$Q$35,0),1),0)</f>
        <v>0</v>
      </c>
      <c r="T1141" s="19">
        <f>(Q1141+R1141-S1141)*M1141</f>
        <v>41373.189154361709</v>
      </c>
      <c r="U1141" s="19">
        <f>X1140</f>
        <v>194867.99552700747</v>
      </c>
      <c r="V1141" s="19">
        <f>INDEX(model!$S$5:$S$35,MATCH(G1141,model!$Q$5:$Q$35,0),1)*model!$O$6</f>
        <v>0</v>
      </c>
      <c r="W1141" s="19">
        <f>IF(RIGHT(B1141,1)="C",X1140*INDEX(model!$T$5:$T$35,MATCH(G1141,model!$Q$5:$Q$35,0),1),0)</f>
        <v>0</v>
      </c>
      <c r="X1141" s="19">
        <f>(U1141+V1141-W1141)*P1141</f>
        <v>196023.23590207062</v>
      </c>
      <c r="Z1141" s="36" t="str">
        <f>K1141&amp;L1141</f>
        <v>DownUp</v>
      </c>
      <c r="AA1141" s="36" t="str">
        <f>N1141&amp;O1141</f>
        <v>DownUp</v>
      </c>
      <c r="AU1141" s="4" t="str">
        <f>IF(AZ1141=AZ1142,IF(AZ1141&gt;AZ1140,AZ1141&amp;"_O",""),AZ1141&amp;"_C")</f>
        <v/>
      </c>
      <c r="AV1141" s="7" t="str">
        <f>IF(RIGHT(AU1141,1)="C",AX1141/INDEX($AX$5:$AX$2729,MATCH(AZ1141&amp;"_O",$AU$5:$AU$2729,0),1),"")</f>
        <v/>
      </c>
      <c r="AW1141" s="38">
        <v>33522</v>
      </c>
      <c r="AX1141" s="37">
        <v>381.45</v>
      </c>
      <c r="AY1141" s="7">
        <f>AX1141/AX1140</f>
        <v>1.0005245901639344</v>
      </c>
      <c r="AZ1141" s="4">
        <f>YEAR(AW1141)</f>
        <v>1991</v>
      </c>
      <c r="BA1141" s="2" t="s">
        <v>7</v>
      </c>
      <c r="BB1141" s="12" t="str">
        <f>INDEX($CD$5:$CD$10,MATCH(BA1141,$CC$5:$CC$10,0),1)</f>
        <v>Y</v>
      </c>
      <c r="BC1141" s="12" t="str">
        <f>IF(AND(BB1141="Y",AY1141&gt;1),"Y","")</f>
        <v>Y</v>
      </c>
      <c r="BD1141" s="12" t="str">
        <f>IF(AND(BB1141="Y",AY1141&lt;1),"Y","")</f>
        <v/>
      </c>
      <c r="BE1141" s="12" t="str">
        <f>IF(AY1141&gt;1,IF(AY1140&gt;1,"Y",""),"")</f>
        <v/>
      </c>
      <c r="BF1141" s="12" t="str">
        <f>IF(AY1141&lt;1,IF(AY1140&lt;1,"Y",""),"")</f>
        <v/>
      </c>
      <c r="BG1141" s="2"/>
      <c r="BH1141" s="2"/>
      <c r="BI1141" s="2"/>
      <c r="BJ1141" s="2"/>
      <c r="BK1141" s="2"/>
      <c r="BL1141" s="2"/>
      <c r="BM1141" s="4" t="str">
        <f>IF(BR1141=BR1142,IF(BR1141&gt;BR1140,BR1141&amp;"_O",""),BR1141&amp;"_C")</f>
        <v/>
      </c>
      <c r="BN1141" s="7" t="str">
        <f>IF(RIGHT(BM1141,1)="C",BP1141/INDEX($BP$5:$BP$2729,MATCH(BR1141&amp;"_O",$BM$5:$BM$2729,0),1),"")</f>
        <v/>
      </c>
      <c r="BO1141" s="38">
        <v>33921</v>
      </c>
      <c r="BP1141" s="3">
        <v>637.16</v>
      </c>
      <c r="BQ1141" s="7">
        <f>BP1141/BP1140</f>
        <v>1.0329755844492718</v>
      </c>
      <c r="BR1141" s="4">
        <f>YEAR(BO1141)</f>
        <v>1992</v>
      </c>
      <c r="BS1141" s="2" t="s">
        <v>7</v>
      </c>
      <c r="BT1141" s="12" t="str">
        <f>INDEX($CD$5:$CD$10,MATCH(BS1141,$CC$5:$CC$10,0),1)</f>
        <v>Y</v>
      </c>
      <c r="BU1141" s="12" t="str">
        <f>IF(AND(BT1141="Y",BQ1141&gt;1),"Y","")</f>
        <v>Y</v>
      </c>
      <c r="BV1141" s="12" t="str">
        <f>IF(AND(BT1141="Y",BQ1141&lt;1),"Y","")</f>
        <v/>
      </c>
      <c r="BW1141" s="12" t="str">
        <f>IF(BQ1141&gt;1,IF(BQ1140&gt;1,"Y",""),"")</f>
        <v>Y</v>
      </c>
      <c r="BX1141" s="12" t="str">
        <f>IF(BQ1141&lt;1,IF(BQ1140&lt;1,"Y",""),"")</f>
        <v/>
      </c>
      <c r="BY1141" s="2"/>
      <c r="BZ1141" s="2"/>
      <c r="CA1141" s="2"/>
    </row>
    <row r="1142" spans="2:79">
      <c r="B1142" s="4" t="str">
        <f>IF(G1142=G1143,IF(G1142&gt;G1141,G1142&amp;"_O",""),G1142&amp;"_C")</f>
        <v/>
      </c>
      <c r="C1142" s="14">
        <f ca="1">RANDBETWEEN(0,1000)/1000</f>
        <v>2.1000000000000001E-2</v>
      </c>
      <c r="D1142" s="16">
        <f>D1141+1</f>
        <v>1138</v>
      </c>
      <c r="E1142" s="10">
        <f>ROUNDDOWN(D1142/52,0)+1</f>
        <v>22</v>
      </c>
      <c r="F1142" s="15">
        <f>F1141+7</f>
        <v>52586</v>
      </c>
      <c r="G1142" s="4">
        <f>YEAR(F1142)</f>
        <v>2043</v>
      </c>
      <c r="H1142" s="33">
        <v>0.92300000000000004</v>
      </c>
      <c r="I1142" s="33">
        <v>0.70299999999999996</v>
      </c>
      <c r="J1142" s="33">
        <v>0.70099999999999996</v>
      </c>
      <c r="K1142" s="16" t="str">
        <f>IF(M1141&gt;1,"Up","Down")</f>
        <v>Up</v>
      </c>
      <c r="L1142" s="16" t="str">
        <f>IF(K1142="Up",IF(H1142&lt;$BJ$7,"Up","Down"),IF(H1142&lt;$BK$7,"Down","Up"))</f>
        <v>Down</v>
      </c>
      <c r="M1142" s="17">
        <f>IF(L1142="Up",INDEX($AK$5:$AK$1005,MATCH(I1142,$AI$5:$AI$1005,0),1),INDEX($AL$5:$AL$1005,MATCH(J1142,$AI$5:$AI$1005,0),1))</f>
        <v>0.9933455474606433</v>
      </c>
      <c r="N1142" s="16" t="str">
        <f>IF(P1141&gt;1,"Up","Down")</f>
        <v>Up</v>
      </c>
      <c r="O1142" s="16" t="str">
        <f>IF(N1142="Up",IF(H1142&lt;$BJ$12,"Up","Down"),IF(H1142&lt;$BK$12,"Down","Up"))</f>
        <v>Down</v>
      </c>
      <c r="P1142" s="17">
        <f>IF(O1142="Up",INDEX($AP$5:$AP$1005,MATCH(I1142,$AI$5:$AI$1005,0),1),INDEX($AQ$5:$AQ$1005,MATCH(J1142,$AI$5:$AI$1005,0),1))</f>
        <v>0.99265970991792274</v>
      </c>
      <c r="Q1142" s="19">
        <f>T1141</f>
        <v>41373.189154361709</v>
      </c>
      <c r="R1142" s="19">
        <f>INDEX(model!$S$5:$S$35,MATCH(G1142,model!$Q$5:$Q$35,0),1)*model!$O$5</f>
        <v>0</v>
      </c>
      <c r="S1142" s="19">
        <f>IF(RIGHT(B1142,1)="C",T1141*INDEX(model!$T$5:$T$35,MATCH(G1142,model!$Q$5:$Q$35,0),1),0)</f>
        <v>0</v>
      </c>
      <c r="T1142" s="19">
        <f>(Q1142+R1142-S1142)*M1142</f>
        <v>41097.873230732184</v>
      </c>
      <c r="U1142" s="19">
        <f>X1141</f>
        <v>196023.23590207062</v>
      </c>
      <c r="V1142" s="19">
        <f>INDEX(model!$S$5:$S$35,MATCH(G1142,model!$Q$5:$Q$35,0),1)*model!$O$6</f>
        <v>0</v>
      </c>
      <c r="W1142" s="19">
        <f>IF(RIGHT(B1142,1)="C",X1141*INDEX(model!$T$5:$T$35,MATCH(G1142,model!$Q$5:$Q$35,0),1),0)</f>
        <v>0</v>
      </c>
      <c r="X1142" s="19">
        <f>(U1142+V1142-W1142)*P1142</f>
        <v>194584.36848772195</v>
      </c>
      <c r="Z1142" s="36" t="str">
        <f>K1142&amp;L1142</f>
        <v>UpDown</v>
      </c>
      <c r="AA1142" s="36" t="str">
        <f>N1142&amp;O1142</f>
        <v>UpDown</v>
      </c>
      <c r="AU1142" s="4" t="str">
        <f>IF(AZ1142=AZ1143,IF(AZ1142&gt;AZ1141,AZ1142&amp;"_O",""),AZ1142&amp;"_C")</f>
        <v/>
      </c>
      <c r="AV1142" s="7" t="str">
        <f>IF(RIGHT(AU1142,1)="C",AX1142/INDEX($AX$5:$AX$2729,MATCH(AZ1142&amp;"_O",$AU$5:$AU$2729,0),1),"")</f>
        <v/>
      </c>
      <c r="AW1142" s="38">
        <v>33529</v>
      </c>
      <c r="AX1142" s="37">
        <v>392.5</v>
      </c>
      <c r="AY1142" s="7">
        <f>AX1142/AX1141</f>
        <v>1.0289684100144187</v>
      </c>
      <c r="AZ1142" s="4">
        <f>YEAR(AW1142)</f>
        <v>1991</v>
      </c>
      <c r="BA1142" s="2" t="s">
        <v>7</v>
      </c>
      <c r="BB1142" s="12" t="str">
        <f>INDEX($CD$5:$CD$10,MATCH(BA1142,$CC$5:$CC$10,0),1)</f>
        <v>Y</v>
      </c>
      <c r="BC1142" s="12" t="str">
        <f>IF(AND(BB1142="Y",AY1142&gt;1),"Y","")</f>
        <v>Y</v>
      </c>
      <c r="BD1142" s="12" t="str">
        <f>IF(AND(BB1142="Y",AY1142&lt;1),"Y","")</f>
        <v/>
      </c>
      <c r="BE1142" s="12" t="str">
        <f>IF(AY1142&gt;1,IF(AY1141&gt;1,"Y",""),"")</f>
        <v>Y</v>
      </c>
      <c r="BF1142" s="12" t="str">
        <f>IF(AY1142&lt;1,IF(AY1141&lt;1,"Y",""),"")</f>
        <v/>
      </c>
      <c r="BG1142" s="2"/>
      <c r="BH1142" s="2"/>
      <c r="BI1142" s="2"/>
      <c r="BJ1142" s="2"/>
      <c r="BK1142" s="2"/>
      <c r="BL1142" s="2"/>
      <c r="BM1142" s="4" t="str">
        <f>IF(BR1142=BR1143,IF(BR1142&gt;BR1141,BR1142&amp;"_O",""),BR1142&amp;"_C")</f>
        <v/>
      </c>
      <c r="BN1142" s="7" t="str">
        <f>IF(RIGHT(BM1142,1)="C",BP1142/INDEX($BP$5:$BP$2729,MATCH(BR1142&amp;"_O",$BM$5:$BM$2729,0),1),"")</f>
        <v/>
      </c>
      <c r="BO1142" s="38">
        <v>33928</v>
      </c>
      <c r="BP1142" s="3">
        <v>642.6</v>
      </c>
      <c r="BQ1142" s="7">
        <f>BP1142/BP1141</f>
        <v>1.0085378868729991</v>
      </c>
      <c r="BR1142" s="4">
        <f>YEAR(BO1142)</f>
        <v>1992</v>
      </c>
      <c r="BS1142" s="2" t="s">
        <v>7</v>
      </c>
      <c r="BT1142" s="12" t="str">
        <f>INDEX($CD$5:$CD$10,MATCH(BS1142,$CC$5:$CC$10,0),1)</f>
        <v>Y</v>
      </c>
      <c r="BU1142" s="12" t="str">
        <f>IF(AND(BT1142="Y",BQ1142&gt;1),"Y","")</f>
        <v>Y</v>
      </c>
      <c r="BV1142" s="12" t="str">
        <f>IF(AND(BT1142="Y",BQ1142&lt;1),"Y","")</f>
        <v/>
      </c>
      <c r="BW1142" s="12" t="str">
        <f>IF(BQ1142&gt;1,IF(BQ1141&gt;1,"Y",""),"")</f>
        <v>Y</v>
      </c>
      <c r="BX1142" s="12" t="str">
        <f>IF(BQ1142&lt;1,IF(BQ1141&lt;1,"Y",""),"")</f>
        <v/>
      </c>
      <c r="BY1142" s="2"/>
      <c r="BZ1142" s="2"/>
      <c r="CA1142" s="2"/>
    </row>
    <row r="1143" spans="2:79">
      <c r="B1143" s="4" t="str">
        <f>IF(G1143=G1144,IF(G1143&gt;G1142,G1143&amp;"_O",""),G1143&amp;"_C")</f>
        <v>2043_C</v>
      </c>
      <c r="C1143" s="14">
        <f ca="1">RANDBETWEEN(0,1000)/1000</f>
        <v>0.44900000000000001</v>
      </c>
      <c r="D1143" s="16">
        <f>D1142+1</f>
        <v>1139</v>
      </c>
      <c r="E1143" s="10">
        <f>ROUNDDOWN(D1143/52,0)+1</f>
        <v>22</v>
      </c>
      <c r="F1143" s="15">
        <f>F1142+7</f>
        <v>52593</v>
      </c>
      <c r="G1143" s="4">
        <f>YEAR(F1143)</f>
        <v>2043</v>
      </c>
      <c r="H1143" s="33">
        <v>0.629</v>
      </c>
      <c r="I1143" s="33">
        <v>0.54300000000000004</v>
      </c>
      <c r="J1143" s="33">
        <v>0.18099999999999999</v>
      </c>
      <c r="K1143" s="16" t="str">
        <f>IF(M1142&gt;1,"Up","Down")</f>
        <v>Down</v>
      </c>
      <c r="L1143" s="16" t="str">
        <f>IF(K1143="Up",IF(H1143&lt;$BJ$7,"Up","Down"),IF(H1143&lt;$BK$7,"Down","Up"))</f>
        <v>Up</v>
      </c>
      <c r="M1143" s="17">
        <f>IF(L1143="Up",INDEX($AK$5:$AK$1005,MATCH(I1143,$AI$5:$AI$1005,0),1),INDEX($AL$5:$AL$1005,MATCH(J1143,$AI$5:$AI$1005,0),1))</f>
        <v>1.0134502469900248</v>
      </c>
      <c r="N1143" s="16" t="str">
        <f>IF(P1142&gt;1,"Up","Down")</f>
        <v>Down</v>
      </c>
      <c r="O1143" s="16" t="str">
        <f>IF(N1143="Up",IF(H1143&lt;$BJ$12,"Up","Down"),IF(H1143&lt;$BK$12,"Down","Up"))</f>
        <v>Up</v>
      </c>
      <c r="P1143" s="17">
        <f>IF(O1143="Up",INDEX($AP$5:$AP$1005,MATCH(I1143,$AI$5:$AI$1005,0),1),INDEX($AQ$5:$AQ$1005,MATCH(J1143,$AI$5:$AI$1005,0),1))</f>
        <v>1.0188216013875597</v>
      </c>
      <c r="Q1143" s="19">
        <f>T1142</f>
        <v>41097.873230732184</v>
      </c>
      <c r="R1143" s="19">
        <f>INDEX(model!$S$5:$S$35,MATCH(G1143,model!$Q$5:$Q$35,0),1)*model!$O$5</f>
        <v>0</v>
      </c>
      <c r="S1143" s="19">
        <f>IF(RIGHT(B1143,1)="C",T1142*INDEX(model!$T$5:$T$35,MATCH(G1143,model!$Q$5:$Q$35,0),1),0)</f>
        <v>5137.234153841523</v>
      </c>
      <c r="T1143" s="19">
        <f>(Q1143+R1143-S1143)*M1143</f>
        <v>36444.318554393984</v>
      </c>
      <c r="U1143" s="19">
        <f>X1142</f>
        <v>194584.36848772195</v>
      </c>
      <c r="V1143" s="19">
        <f>INDEX(model!$S$5:$S$35,MATCH(G1143,model!$Q$5:$Q$35,0),1)*model!$O$6</f>
        <v>0</v>
      </c>
      <c r="W1143" s="19">
        <f>IF(RIGHT(B1143,1)="C",X1142*INDEX(model!$T$5:$T$35,MATCH(G1143,model!$Q$5:$Q$35,0),1),0)</f>
        <v>24323.046060965244</v>
      </c>
      <c r="X1143" s="19">
        <f>(U1143+V1143-W1143)*P1143</f>
        <v>173465.91316919189</v>
      </c>
      <c r="Z1143" s="36" t="str">
        <f>K1143&amp;L1143</f>
        <v>DownUp</v>
      </c>
      <c r="AA1143" s="36" t="str">
        <f>N1143&amp;O1143</f>
        <v>DownUp</v>
      </c>
      <c r="AU1143" s="4" t="str">
        <f>IF(AZ1143=AZ1144,IF(AZ1143&gt;AZ1142,AZ1143&amp;"_O",""),AZ1143&amp;"_C")</f>
        <v/>
      </c>
      <c r="AV1143" s="7" t="str">
        <f>IF(RIGHT(AU1143,1)="C",AX1143/INDEX($AX$5:$AX$2729,MATCH(AZ1143&amp;"_O",$AU$5:$AU$2729,0),1),"")</f>
        <v/>
      </c>
      <c r="AW1143" s="38">
        <v>33536</v>
      </c>
      <c r="AX1143" s="37">
        <v>384.2</v>
      </c>
      <c r="AY1143" s="7">
        <f>AX1143/AX1142</f>
        <v>0.97885350318471331</v>
      </c>
      <c r="AZ1143" s="4">
        <f>YEAR(AW1143)</f>
        <v>1991</v>
      </c>
      <c r="BA1143" s="2" t="s">
        <v>7</v>
      </c>
      <c r="BB1143" s="12" t="str">
        <f>INDEX($CD$5:$CD$10,MATCH(BA1143,$CC$5:$CC$10,0),1)</f>
        <v>Y</v>
      </c>
      <c r="BC1143" s="12" t="str">
        <f>IF(AND(BB1143="Y",AY1143&gt;1),"Y","")</f>
        <v/>
      </c>
      <c r="BD1143" s="12" t="str">
        <f>IF(AND(BB1143="Y",AY1143&lt;1),"Y","")</f>
        <v>Y</v>
      </c>
      <c r="BE1143" s="12" t="str">
        <f>IF(AY1143&gt;1,IF(AY1142&gt;1,"Y",""),"")</f>
        <v/>
      </c>
      <c r="BF1143" s="12" t="str">
        <f>IF(AY1143&lt;1,IF(AY1142&lt;1,"Y",""),"")</f>
        <v/>
      </c>
      <c r="BG1143" s="2"/>
      <c r="BH1143" s="2"/>
      <c r="BI1143" s="2"/>
      <c r="BJ1143" s="2"/>
      <c r="BK1143" s="2"/>
      <c r="BL1143" s="2"/>
      <c r="BM1143" s="4" t="str">
        <f>IF(BR1143=BR1144,IF(BR1143&gt;BR1142,BR1143&amp;"_O",""),BR1143&amp;"_C")</f>
        <v/>
      </c>
      <c r="BN1143" s="7" t="str">
        <f>IF(RIGHT(BM1143,1)="C",BP1143/INDEX($BP$5:$BP$2729,MATCH(BR1143&amp;"_O",$BM$5:$BM$2729,0),1),"")</f>
        <v/>
      </c>
      <c r="BO1143" s="38">
        <v>33935</v>
      </c>
      <c r="BP1143" s="3">
        <v>649.49</v>
      </c>
      <c r="BQ1143" s="7">
        <f>BP1143/BP1142</f>
        <v>1.0107220666044194</v>
      </c>
      <c r="BR1143" s="4">
        <f>YEAR(BO1143)</f>
        <v>1992</v>
      </c>
      <c r="BS1143" s="2" t="s">
        <v>7</v>
      </c>
      <c r="BT1143" s="12" t="str">
        <f>INDEX($CD$5:$CD$10,MATCH(BS1143,$CC$5:$CC$10,0),1)</f>
        <v>Y</v>
      </c>
      <c r="BU1143" s="12" t="str">
        <f>IF(AND(BT1143="Y",BQ1143&gt;1),"Y","")</f>
        <v>Y</v>
      </c>
      <c r="BV1143" s="12" t="str">
        <f>IF(AND(BT1143="Y",BQ1143&lt;1),"Y","")</f>
        <v/>
      </c>
      <c r="BW1143" s="12" t="str">
        <f>IF(BQ1143&gt;1,IF(BQ1142&gt;1,"Y",""),"")</f>
        <v>Y</v>
      </c>
      <c r="BX1143" s="12" t="str">
        <f>IF(BQ1143&lt;1,IF(BQ1142&lt;1,"Y",""),"")</f>
        <v/>
      </c>
      <c r="BY1143" s="2"/>
      <c r="BZ1143" s="2"/>
      <c r="CA1143" s="2"/>
    </row>
    <row r="1144" spans="2:79">
      <c r="B1144" s="4" t="str">
        <f>IF(G1144=G1145,IF(G1144&gt;G1143,G1144&amp;"_O",""),G1144&amp;"_C")</f>
        <v>2044_O</v>
      </c>
      <c r="C1144" s="14">
        <f ca="1">RANDBETWEEN(0,1000)/1000</f>
        <v>0.311</v>
      </c>
      <c r="D1144" s="16">
        <f>D1143+1</f>
        <v>1140</v>
      </c>
      <c r="E1144" s="10">
        <f>ROUNDDOWN(D1144/52,0)+1</f>
        <v>22</v>
      </c>
      <c r="F1144" s="15">
        <f>F1143+7</f>
        <v>52600</v>
      </c>
      <c r="G1144" s="4">
        <f>YEAR(F1144)</f>
        <v>2044</v>
      </c>
      <c r="H1144" s="33">
        <v>0.56200000000000006</v>
      </c>
      <c r="I1144" s="33">
        <v>0.39300000000000002</v>
      </c>
      <c r="J1144" s="33">
        <v>0.34799999999999998</v>
      </c>
      <c r="K1144" s="16" t="str">
        <f>IF(M1143&gt;1,"Up","Down")</f>
        <v>Up</v>
      </c>
      <c r="L1144" s="16" t="str">
        <f>IF(K1144="Up",IF(H1144&lt;$BJ$7,"Up","Down"),IF(H1144&lt;$BK$7,"Down","Up"))</f>
        <v>Down</v>
      </c>
      <c r="M1144" s="17">
        <f>IF(L1144="Up",INDEX($AK$5:$AK$1005,MATCH(I1144,$AI$5:$AI$1005,0),1),INDEX($AL$5:$AL$1005,MATCH(J1144,$AI$5:$AI$1005,0),1))</f>
        <v>0.98184627210500308</v>
      </c>
      <c r="N1144" s="16" t="str">
        <f>IF(P1143&gt;1,"Up","Down")</f>
        <v>Up</v>
      </c>
      <c r="O1144" s="16" t="str">
        <f>IF(N1144="Up",IF(H1144&lt;$BJ$12,"Up","Down"),IF(H1144&lt;$BK$12,"Down","Up"))</f>
        <v>Up</v>
      </c>
      <c r="P1144" s="17">
        <f>IF(O1144="Up",INDEX($AP$5:$AP$1005,MATCH(I1144,$AI$5:$AI$1005,0),1),INDEX($AQ$5:$AQ$1005,MATCH(J1144,$AI$5:$AI$1005,0),1))</f>
        <v>1.0131387334724866</v>
      </c>
      <c r="Q1144" s="19">
        <f>T1143</f>
        <v>36444.318554393984</v>
      </c>
      <c r="R1144" s="19">
        <f>INDEX(model!$S$5:$S$35,MATCH(G1144,model!$Q$5:$Q$35,0),1)*model!$O$5</f>
        <v>0</v>
      </c>
      <c r="S1144" s="19">
        <f>IF(RIGHT(B1144,1)="C",T1143*INDEX(model!$T$5:$T$35,MATCH(G1144,model!$Q$5:$Q$35,0),1),0)</f>
        <v>0</v>
      </c>
      <c r="T1144" s="19">
        <f>(Q1144+R1144-S1144)*M1144</f>
        <v>35782.718312038931</v>
      </c>
      <c r="U1144" s="19">
        <f>X1143</f>
        <v>173465.91316919189</v>
      </c>
      <c r="V1144" s="19">
        <f>INDEX(model!$S$5:$S$35,MATCH(G1144,model!$Q$5:$Q$35,0),1)*model!$O$6</f>
        <v>0</v>
      </c>
      <c r="W1144" s="19">
        <f>IF(RIGHT(B1144,1)="C",X1143*INDEX(model!$T$5:$T$35,MATCH(G1144,model!$Q$5:$Q$35,0),1),0)</f>
        <v>0</v>
      </c>
      <c r="X1144" s="19">
        <f>(U1144+V1144-W1144)*P1144</f>
        <v>175745.03556888341</v>
      </c>
      <c r="Z1144" s="36" t="str">
        <f>K1144&amp;L1144</f>
        <v>UpDown</v>
      </c>
      <c r="AA1144" s="36" t="str">
        <f>N1144&amp;O1144</f>
        <v>UpUp</v>
      </c>
      <c r="AU1144" s="4" t="str">
        <f>IF(AZ1144=AZ1145,IF(AZ1144&gt;AZ1143,AZ1144&amp;"_O",""),AZ1144&amp;"_C")</f>
        <v/>
      </c>
      <c r="AV1144" s="7" t="str">
        <f>IF(RIGHT(AU1144,1)="C",AX1144/INDEX($AX$5:$AX$2729,MATCH(AZ1144&amp;"_O",$AU$5:$AU$2729,0),1),"")</f>
        <v/>
      </c>
      <c r="AW1144" s="38">
        <v>33543</v>
      </c>
      <c r="AX1144" s="37">
        <v>391.32</v>
      </c>
      <c r="AY1144" s="7">
        <f>AX1144/AX1143</f>
        <v>1.0185320145757417</v>
      </c>
      <c r="AZ1144" s="4">
        <f>YEAR(AW1144)</f>
        <v>1991</v>
      </c>
      <c r="BA1144" s="2" t="s">
        <v>7</v>
      </c>
      <c r="BB1144" s="12" t="str">
        <f>INDEX($CD$5:$CD$10,MATCH(BA1144,$CC$5:$CC$10,0),1)</f>
        <v>Y</v>
      </c>
      <c r="BC1144" s="12" t="str">
        <f>IF(AND(BB1144="Y",AY1144&gt;1),"Y","")</f>
        <v>Y</v>
      </c>
      <c r="BD1144" s="12" t="str">
        <f>IF(AND(BB1144="Y",AY1144&lt;1),"Y","")</f>
        <v/>
      </c>
      <c r="BE1144" s="12" t="str">
        <f>IF(AY1144&gt;1,IF(AY1143&gt;1,"Y",""),"")</f>
        <v/>
      </c>
      <c r="BF1144" s="12" t="str">
        <f>IF(AY1144&lt;1,IF(AY1143&lt;1,"Y",""),"")</f>
        <v/>
      </c>
      <c r="BG1144" s="2"/>
      <c r="BH1144" s="2"/>
      <c r="BI1144" s="2"/>
      <c r="BJ1144" s="2"/>
      <c r="BK1144" s="2"/>
      <c r="BL1144" s="2"/>
      <c r="BM1144" s="4" t="str">
        <f>IF(BR1144=BR1145,IF(BR1144&gt;BR1143,BR1144&amp;"_O",""),BR1144&amp;"_C")</f>
        <v/>
      </c>
      <c r="BN1144" s="7" t="str">
        <f>IF(RIGHT(BM1144,1)="C",BP1144/INDEX($BP$5:$BP$2729,MATCH(BR1144&amp;"_O",$BM$5:$BM$2729,0),1),"")</f>
        <v/>
      </c>
      <c r="BO1144" s="38">
        <v>33942</v>
      </c>
      <c r="BP1144" s="3">
        <v>661.6</v>
      </c>
      <c r="BQ1144" s="7">
        <f>BP1144/BP1143</f>
        <v>1.0186453986974395</v>
      </c>
      <c r="BR1144" s="4">
        <f>YEAR(BO1144)</f>
        <v>1992</v>
      </c>
      <c r="BS1144" s="2" t="s">
        <v>7</v>
      </c>
      <c r="BT1144" s="12" t="str">
        <f>INDEX($CD$5:$CD$10,MATCH(BS1144,$CC$5:$CC$10,0),1)</f>
        <v>Y</v>
      </c>
      <c r="BU1144" s="12" t="str">
        <f>IF(AND(BT1144="Y",BQ1144&gt;1),"Y","")</f>
        <v>Y</v>
      </c>
      <c r="BV1144" s="12" t="str">
        <f>IF(AND(BT1144="Y",BQ1144&lt;1),"Y","")</f>
        <v/>
      </c>
      <c r="BW1144" s="12" t="str">
        <f>IF(BQ1144&gt;1,IF(BQ1143&gt;1,"Y",""),"")</f>
        <v>Y</v>
      </c>
      <c r="BX1144" s="12" t="str">
        <f>IF(BQ1144&lt;1,IF(BQ1143&lt;1,"Y",""),"")</f>
        <v/>
      </c>
      <c r="BY1144" s="2"/>
      <c r="BZ1144" s="2"/>
      <c r="CA1144" s="2"/>
    </row>
    <row r="1145" spans="2:79">
      <c r="B1145" s="4" t="str">
        <f>IF(G1145=G1146,IF(G1145&gt;G1144,G1145&amp;"_O",""),G1145&amp;"_C")</f>
        <v/>
      </c>
      <c r="C1145" s="14">
        <f ca="1">RANDBETWEEN(0,1000)/1000</f>
        <v>0.873</v>
      </c>
      <c r="D1145" s="16">
        <f>D1144+1</f>
        <v>1141</v>
      </c>
      <c r="E1145" s="10">
        <f>ROUNDDOWN(D1145/52,0)+1</f>
        <v>22</v>
      </c>
      <c r="F1145" s="15">
        <f>F1144+7</f>
        <v>52607</v>
      </c>
      <c r="G1145" s="4">
        <f>YEAR(F1145)</f>
        <v>2044</v>
      </c>
      <c r="H1145" s="33">
        <v>3.9E-2</v>
      </c>
      <c r="I1145" s="33">
        <v>0.88400000000000001</v>
      </c>
      <c r="J1145" s="33">
        <v>0.113</v>
      </c>
      <c r="K1145" s="16" t="str">
        <f>IF(M1144&gt;1,"Up","Down")</f>
        <v>Down</v>
      </c>
      <c r="L1145" s="16" t="str">
        <f>IF(K1145="Up",IF(H1145&lt;$BJ$7,"Up","Down"),IF(H1145&lt;$BK$7,"Down","Up"))</f>
        <v>Down</v>
      </c>
      <c r="M1145" s="17">
        <f>IF(L1145="Up",INDEX($AK$5:$AK$1005,MATCH(I1145,$AI$5:$AI$1005,0),1),INDEX($AL$5:$AL$1005,MATCH(J1145,$AI$5:$AI$1005,0),1))</f>
        <v>0.96375075662939347</v>
      </c>
      <c r="N1145" s="16" t="str">
        <f>IF(P1144&gt;1,"Up","Down")</f>
        <v>Up</v>
      </c>
      <c r="O1145" s="16" t="str">
        <f>IF(N1145="Up",IF(H1145&lt;$BJ$12,"Up","Down"),IF(H1145&lt;$BK$12,"Down","Up"))</f>
        <v>Up</v>
      </c>
      <c r="P1145" s="17">
        <f>IF(O1145="Up",INDEX($AP$5:$AP$1005,MATCH(I1145,$AI$5:$AI$1005,0),1),INDEX($AQ$5:$AQ$1005,MATCH(J1145,$AI$5:$AI$1005,0),1))</f>
        <v>1.0418883356801063</v>
      </c>
      <c r="Q1145" s="19">
        <f>T1144</f>
        <v>35782.718312038931</v>
      </c>
      <c r="R1145" s="19">
        <f>INDEX(model!$S$5:$S$35,MATCH(G1145,model!$Q$5:$Q$35,0),1)*model!$O$5</f>
        <v>0</v>
      </c>
      <c r="S1145" s="19">
        <f>IF(RIGHT(B1145,1)="C",T1144*INDEX(model!$T$5:$T$35,MATCH(G1145,model!$Q$5:$Q$35,0),1),0)</f>
        <v>0</v>
      </c>
      <c r="T1145" s="19">
        <f>(Q1145+R1145-S1145)*M1145</f>
        <v>34485.62184748397</v>
      </c>
      <c r="U1145" s="19">
        <f>X1144</f>
        <v>175745.03556888341</v>
      </c>
      <c r="V1145" s="19">
        <f>INDEX(model!$S$5:$S$35,MATCH(G1145,model!$Q$5:$Q$35,0),1)*model!$O$6</f>
        <v>0</v>
      </c>
      <c r="W1145" s="19">
        <f>IF(RIGHT(B1145,1)="C",X1144*INDEX(model!$T$5:$T$35,MATCH(G1145,model!$Q$5:$Q$35,0),1),0)</f>
        <v>0</v>
      </c>
      <c r="X1145" s="19">
        <f>(U1145+V1145-W1145)*P1145</f>
        <v>183106.70261290501</v>
      </c>
      <c r="Z1145" s="36" t="str">
        <f>K1145&amp;L1145</f>
        <v>DownDown</v>
      </c>
      <c r="AA1145" s="36" t="str">
        <f>N1145&amp;O1145</f>
        <v>UpUp</v>
      </c>
      <c r="AU1145" s="4" t="str">
        <f>IF(AZ1145=AZ1146,IF(AZ1145&gt;AZ1144,AZ1145&amp;"_O",""),AZ1145&amp;"_C")</f>
        <v/>
      </c>
      <c r="AV1145" s="7" t="str">
        <f>IF(RIGHT(AU1145,1)="C",AX1145/INDEX($AX$5:$AX$2729,MATCH(AZ1145&amp;"_O",$AU$5:$AU$2729,0),1),"")</f>
        <v/>
      </c>
      <c r="AW1145" s="38">
        <v>33550</v>
      </c>
      <c r="AX1145" s="37">
        <v>392.89</v>
      </c>
      <c r="AY1145" s="7">
        <f>AX1145/AX1144</f>
        <v>1.0040120617397525</v>
      </c>
      <c r="AZ1145" s="4">
        <f>YEAR(AW1145)</f>
        <v>1991</v>
      </c>
      <c r="BA1145" s="2" t="s">
        <v>7</v>
      </c>
      <c r="BB1145" s="12" t="str">
        <f>INDEX($CD$5:$CD$10,MATCH(BA1145,$CC$5:$CC$10,0),1)</f>
        <v>Y</v>
      </c>
      <c r="BC1145" s="12" t="str">
        <f>IF(AND(BB1145="Y",AY1145&gt;1),"Y","")</f>
        <v>Y</v>
      </c>
      <c r="BD1145" s="12" t="str">
        <f>IF(AND(BB1145="Y",AY1145&lt;1),"Y","")</f>
        <v/>
      </c>
      <c r="BE1145" s="12" t="str">
        <f>IF(AY1145&gt;1,IF(AY1144&gt;1,"Y",""),"")</f>
        <v>Y</v>
      </c>
      <c r="BF1145" s="12" t="str">
        <f>IF(AY1145&lt;1,IF(AY1144&lt;1,"Y",""),"")</f>
        <v/>
      </c>
      <c r="BG1145" s="2"/>
      <c r="BH1145" s="2"/>
      <c r="BI1145" s="2"/>
      <c r="BJ1145" s="2"/>
      <c r="BK1145" s="2"/>
      <c r="BL1145" s="2"/>
      <c r="BM1145" s="4" t="str">
        <f>IF(BR1145=BR1146,IF(BR1145&gt;BR1144,BR1145&amp;"_O",""),BR1145&amp;"_C")</f>
        <v/>
      </c>
      <c r="BN1145" s="7" t="str">
        <f>IF(RIGHT(BM1145,1)="C",BP1145/INDEX($BP$5:$BP$2729,MATCH(BR1145&amp;"_O",$BM$5:$BM$2729,0),1),"")</f>
        <v/>
      </c>
      <c r="BO1145" s="38">
        <v>33949</v>
      </c>
      <c r="BP1145" s="3">
        <v>655.79</v>
      </c>
      <c r="BQ1145" s="7">
        <f>BP1145/BP1144</f>
        <v>0.99121825876662628</v>
      </c>
      <c r="BR1145" s="4">
        <f>YEAR(BO1145)</f>
        <v>1992</v>
      </c>
      <c r="BS1145" s="2" t="s">
        <v>7</v>
      </c>
      <c r="BT1145" s="12" t="str">
        <f>INDEX($CD$5:$CD$10,MATCH(BS1145,$CC$5:$CC$10,0),1)</f>
        <v>Y</v>
      </c>
      <c r="BU1145" s="12" t="str">
        <f>IF(AND(BT1145="Y",BQ1145&gt;1),"Y","")</f>
        <v/>
      </c>
      <c r="BV1145" s="12" t="str">
        <f>IF(AND(BT1145="Y",BQ1145&lt;1),"Y","")</f>
        <v>Y</v>
      </c>
      <c r="BW1145" s="12" t="str">
        <f>IF(BQ1145&gt;1,IF(BQ1144&gt;1,"Y",""),"")</f>
        <v/>
      </c>
      <c r="BX1145" s="12" t="str">
        <f>IF(BQ1145&lt;1,IF(BQ1144&lt;1,"Y",""),"")</f>
        <v/>
      </c>
      <c r="BY1145" s="2"/>
      <c r="BZ1145" s="2"/>
      <c r="CA1145" s="2"/>
    </row>
    <row r="1146" spans="2:79">
      <c r="B1146" s="4" t="str">
        <f>IF(G1146=G1147,IF(G1146&gt;G1145,G1146&amp;"_O",""),G1146&amp;"_C")</f>
        <v/>
      </c>
      <c r="C1146" s="14">
        <f ca="1">RANDBETWEEN(0,1000)/1000</f>
        <v>0.71499999999999997</v>
      </c>
      <c r="D1146" s="16">
        <f>D1145+1</f>
        <v>1142</v>
      </c>
      <c r="E1146" s="10">
        <f>ROUNDDOWN(D1146/52,0)+1</f>
        <v>22</v>
      </c>
      <c r="F1146" s="15">
        <f>F1145+7</f>
        <v>52614</v>
      </c>
      <c r="G1146" s="4">
        <f>YEAR(F1146)</f>
        <v>2044</v>
      </c>
      <c r="H1146" s="33">
        <v>0.38900000000000001</v>
      </c>
      <c r="I1146" s="33">
        <v>4.7E-2</v>
      </c>
      <c r="J1146" s="33">
        <v>0.55800000000000005</v>
      </c>
      <c r="K1146" s="16" t="str">
        <f>IF(M1145&gt;1,"Up","Down")</f>
        <v>Down</v>
      </c>
      <c r="L1146" s="16" t="str">
        <f>IF(K1146="Up",IF(H1146&lt;$BJ$7,"Up","Down"),IF(H1146&lt;$BK$7,"Down","Up"))</f>
        <v>Down</v>
      </c>
      <c r="M1146" s="17">
        <f>IF(L1146="Up",INDEX($AK$5:$AK$1005,MATCH(I1146,$AI$5:$AI$1005,0),1),INDEX($AL$5:$AL$1005,MATCH(J1146,$AI$5:$AI$1005,0),1))</f>
        <v>0.98929297436868557</v>
      </c>
      <c r="N1146" s="16" t="str">
        <f>IF(P1145&gt;1,"Up","Down")</f>
        <v>Up</v>
      </c>
      <c r="O1146" s="16" t="str">
        <f>IF(N1146="Up",IF(H1146&lt;$BJ$12,"Up","Down"),IF(H1146&lt;$BK$12,"Down","Up"))</f>
        <v>Up</v>
      </c>
      <c r="P1146" s="17">
        <f>IF(O1146="Up",INDEX($AP$5:$AP$1005,MATCH(I1146,$AI$5:$AI$1005,0),1),INDEX($AQ$5:$AQ$1005,MATCH(J1146,$AI$5:$AI$1005,0),1))</f>
        <v>1.0018193227809502</v>
      </c>
      <c r="Q1146" s="19">
        <f>T1145</f>
        <v>34485.62184748397</v>
      </c>
      <c r="R1146" s="19">
        <f>INDEX(model!$S$5:$S$35,MATCH(G1146,model!$Q$5:$Q$35,0),1)*model!$O$5</f>
        <v>0</v>
      </c>
      <c r="S1146" s="19">
        <f>IF(RIGHT(B1146,1)="C",T1145*INDEX(model!$T$5:$T$35,MATCH(G1146,model!$Q$5:$Q$35,0),1),0)</f>
        <v>0</v>
      </c>
      <c r="T1146" s="19">
        <f>(Q1146+R1146-S1146)*M1146</f>
        <v>34116.383410451141</v>
      </c>
      <c r="U1146" s="19">
        <f>X1145</f>
        <v>183106.70261290501</v>
      </c>
      <c r="V1146" s="19">
        <f>INDEX(model!$S$5:$S$35,MATCH(G1146,model!$Q$5:$Q$35,0),1)*model!$O$6</f>
        <v>0</v>
      </c>
      <c r="W1146" s="19">
        <f>IF(RIGHT(B1146,1)="C",X1145*INDEX(model!$T$5:$T$35,MATCH(G1146,model!$Q$5:$Q$35,0),1),0)</f>
        <v>0</v>
      </c>
      <c r="X1146" s="19">
        <f>(U1146+V1146-W1146)*P1146</f>
        <v>183439.83280831334</v>
      </c>
      <c r="Z1146" s="36" t="str">
        <f>K1146&amp;L1146</f>
        <v>DownDown</v>
      </c>
      <c r="AA1146" s="36" t="str">
        <f>N1146&amp;O1146</f>
        <v>UpUp</v>
      </c>
      <c r="AU1146" s="4" t="str">
        <f>IF(AZ1146=AZ1147,IF(AZ1146&gt;AZ1145,AZ1146&amp;"_O",""),AZ1146&amp;"_C")</f>
        <v/>
      </c>
      <c r="AV1146" s="7" t="str">
        <f>IF(RIGHT(AU1146,1)="C",AX1146/INDEX($AX$5:$AX$2729,MATCH(AZ1146&amp;"_O",$AU$5:$AU$2729,0),1),"")</f>
        <v/>
      </c>
      <c r="AW1146" s="38">
        <v>33557</v>
      </c>
      <c r="AX1146" s="37">
        <v>382.62</v>
      </c>
      <c r="AY1146" s="7">
        <f>AX1146/AX1145</f>
        <v>0.97386036804194565</v>
      </c>
      <c r="AZ1146" s="4">
        <f>YEAR(AW1146)</f>
        <v>1991</v>
      </c>
      <c r="BA1146" s="2" t="s">
        <v>7</v>
      </c>
      <c r="BB1146" s="12" t="str">
        <f>INDEX($CD$5:$CD$10,MATCH(BA1146,$CC$5:$CC$10,0),1)</f>
        <v>Y</v>
      </c>
      <c r="BC1146" s="12" t="str">
        <f>IF(AND(BB1146="Y",AY1146&gt;1),"Y","")</f>
        <v/>
      </c>
      <c r="BD1146" s="12" t="str">
        <f>IF(AND(BB1146="Y",AY1146&lt;1),"Y","")</f>
        <v>Y</v>
      </c>
      <c r="BE1146" s="12" t="str">
        <f>IF(AY1146&gt;1,IF(AY1145&gt;1,"Y",""),"")</f>
        <v/>
      </c>
      <c r="BF1146" s="12" t="str">
        <f>IF(AY1146&lt;1,IF(AY1145&lt;1,"Y",""),"")</f>
        <v/>
      </c>
      <c r="BG1146" s="2"/>
      <c r="BH1146" s="2"/>
      <c r="BI1146" s="2"/>
      <c r="BJ1146" s="2"/>
      <c r="BK1146" s="2"/>
      <c r="BL1146" s="2"/>
      <c r="BM1146" s="4" t="str">
        <f>IF(BR1146=BR1147,IF(BR1146&gt;BR1145,BR1146&amp;"_O",""),BR1146&amp;"_C")</f>
        <v/>
      </c>
      <c r="BN1146" s="7" t="str">
        <f>IF(RIGHT(BM1146,1)="C",BP1146/INDEX($BP$5:$BP$2729,MATCH(BR1146&amp;"_O",$BM$5:$BM$2729,0),1),"")</f>
        <v/>
      </c>
      <c r="BO1146" s="38">
        <v>33956</v>
      </c>
      <c r="BP1146" s="3">
        <v>661.29</v>
      </c>
      <c r="BQ1146" s="7">
        <f>BP1146/BP1145</f>
        <v>1.0083868311502158</v>
      </c>
      <c r="BR1146" s="4">
        <f>YEAR(BO1146)</f>
        <v>1992</v>
      </c>
      <c r="BS1146" s="2" t="s">
        <v>7</v>
      </c>
      <c r="BT1146" s="12" t="str">
        <f>INDEX($CD$5:$CD$10,MATCH(BS1146,$CC$5:$CC$10,0),1)</f>
        <v>Y</v>
      </c>
      <c r="BU1146" s="12" t="str">
        <f>IF(AND(BT1146="Y",BQ1146&gt;1),"Y","")</f>
        <v>Y</v>
      </c>
      <c r="BV1146" s="12" t="str">
        <f>IF(AND(BT1146="Y",BQ1146&lt;1),"Y","")</f>
        <v/>
      </c>
      <c r="BW1146" s="12" t="str">
        <f>IF(BQ1146&gt;1,IF(BQ1145&gt;1,"Y",""),"")</f>
        <v/>
      </c>
      <c r="BX1146" s="12" t="str">
        <f>IF(BQ1146&lt;1,IF(BQ1145&lt;1,"Y",""),"")</f>
        <v/>
      </c>
      <c r="BY1146" s="2"/>
      <c r="BZ1146" s="2"/>
      <c r="CA1146" s="2"/>
    </row>
    <row r="1147" spans="2:79">
      <c r="B1147" s="4" t="str">
        <f>IF(G1147=G1148,IF(G1147&gt;G1146,G1147&amp;"_O",""),G1147&amp;"_C")</f>
        <v/>
      </c>
      <c r="C1147" s="14">
        <f ca="1">RANDBETWEEN(0,1000)/1000</f>
        <v>0.42899999999999999</v>
      </c>
      <c r="D1147" s="16">
        <f>D1146+1</f>
        <v>1143</v>
      </c>
      <c r="E1147" s="10">
        <f>ROUNDDOWN(D1147/52,0)+1</f>
        <v>22</v>
      </c>
      <c r="F1147" s="15">
        <f>F1146+7</f>
        <v>52621</v>
      </c>
      <c r="G1147" s="4">
        <f>YEAR(F1147)</f>
        <v>2044</v>
      </c>
      <c r="H1147" s="33">
        <v>0.51400000000000001</v>
      </c>
      <c r="I1147" s="33">
        <v>0.36299999999999999</v>
      </c>
      <c r="J1147" s="33">
        <v>0.55700000000000005</v>
      </c>
      <c r="K1147" s="16" t="str">
        <f>IF(M1146&gt;1,"Up","Down")</f>
        <v>Down</v>
      </c>
      <c r="L1147" s="16" t="str">
        <f>IF(K1147="Up",IF(H1147&lt;$BJ$7,"Up","Down"),IF(H1147&lt;$BK$7,"Down","Up"))</f>
        <v>Up</v>
      </c>
      <c r="M1147" s="17">
        <f>IF(L1147="Up",INDEX($AK$5:$AK$1005,MATCH(I1147,$AI$5:$AI$1005,0),1),INDEX($AL$5:$AL$1005,MATCH(J1147,$AI$5:$AI$1005,0),1))</f>
        <v>1.0086513048476009</v>
      </c>
      <c r="N1147" s="16" t="str">
        <f>IF(P1146&gt;1,"Up","Down")</f>
        <v>Up</v>
      </c>
      <c r="O1147" s="16" t="str">
        <f>IF(N1147="Up",IF(H1147&lt;$BJ$12,"Up","Down"),IF(H1147&lt;$BK$12,"Down","Up"))</f>
        <v>Up</v>
      </c>
      <c r="P1147" s="17">
        <f>IF(O1147="Up",INDEX($AP$5:$AP$1005,MATCH(I1147,$AI$5:$AI$1005,0),1),INDEX($AQ$5:$AQ$1005,MATCH(J1147,$AI$5:$AI$1005,0),1))</f>
        <v>1.0121040432465302</v>
      </c>
      <c r="Q1147" s="19">
        <f>T1146</f>
        <v>34116.383410451141</v>
      </c>
      <c r="R1147" s="19">
        <f>INDEX(model!$S$5:$S$35,MATCH(G1147,model!$Q$5:$Q$35,0),1)*model!$O$5</f>
        <v>0</v>
      </c>
      <c r="S1147" s="19">
        <f>IF(RIGHT(B1147,1)="C",T1146*INDEX(model!$T$5:$T$35,MATCH(G1147,model!$Q$5:$Q$35,0),1),0)</f>
        <v>0</v>
      </c>
      <c r="T1147" s="19">
        <f>(Q1147+R1147-S1147)*M1147</f>
        <v>34411.534643632585</v>
      </c>
      <c r="U1147" s="19">
        <f>X1146</f>
        <v>183439.83280831334</v>
      </c>
      <c r="V1147" s="19">
        <f>INDEX(model!$S$5:$S$35,MATCH(G1147,model!$Q$5:$Q$35,0),1)*model!$O$6</f>
        <v>0</v>
      </c>
      <c r="W1147" s="19">
        <f>IF(RIGHT(B1147,1)="C",X1146*INDEX(model!$T$5:$T$35,MATCH(G1147,model!$Q$5:$Q$35,0),1),0)</f>
        <v>0</v>
      </c>
      <c r="X1147" s="19">
        <f>(U1147+V1147-W1147)*P1147</f>
        <v>185660.19647776143</v>
      </c>
      <c r="Z1147" s="36" t="str">
        <f>K1147&amp;L1147</f>
        <v>DownUp</v>
      </c>
      <c r="AA1147" s="36" t="str">
        <f>N1147&amp;O1147</f>
        <v>UpUp</v>
      </c>
      <c r="AU1147" s="4" t="str">
        <f>IF(AZ1147=AZ1148,IF(AZ1147&gt;AZ1146,AZ1147&amp;"_O",""),AZ1147&amp;"_C")</f>
        <v/>
      </c>
      <c r="AV1147" s="7" t="str">
        <f>IF(RIGHT(AU1147,1)="C",AX1147/INDEX($AX$5:$AX$2729,MATCH(AZ1147&amp;"_O",$AU$5:$AU$2729,0),1),"")</f>
        <v/>
      </c>
      <c r="AW1147" s="38">
        <v>33564</v>
      </c>
      <c r="AX1147" s="37">
        <v>376.14</v>
      </c>
      <c r="AY1147" s="7">
        <f>AX1147/AX1146</f>
        <v>0.98306413674141446</v>
      </c>
      <c r="AZ1147" s="4">
        <f>YEAR(AW1147)</f>
        <v>1991</v>
      </c>
      <c r="BA1147" s="2" t="s">
        <v>7</v>
      </c>
      <c r="BB1147" s="12" t="str">
        <f>INDEX($CD$5:$CD$10,MATCH(BA1147,$CC$5:$CC$10,0),1)</f>
        <v>Y</v>
      </c>
      <c r="BC1147" s="12" t="str">
        <f>IF(AND(BB1147="Y",AY1147&gt;1),"Y","")</f>
        <v/>
      </c>
      <c r="BD1147" s="12" t="str">
        <f>IF(AND(BB1147="Y",AY1147&lt;1),"Y","")</f>
        <v>Y</v>
      </c>
      <c r="BE1147" s="12" t="str">
        <f>IF(AY1147&gt;1,IF(AY1146&gt;1,"Y",""),"")</f>
        <v/>
      </c>
      <c r="BF1147" s="12" t="str">
        <f>IF(AY1147&lt;1,IF(AY1146&lt;1,"Y",""),"")</f>
        <v>Y</v>
      </c>
      <c r="BG1147" s="2"/>
      <c r="BH1147" s="2"/>
      <c r="BI1147" s="2"/>
      <c r="BJ1147" s="2"/>
      <c r="BK1147" s="2"/>
      <c r="BL1147" s="2"/>
      <c r="BM1147" s="4" t="str">
        <f>IF(BR1147=BR1148,IF(BR1147&gt;BR1146,BR1147&amp;"_O",""),BR1147&amp;"_C")</f>
        <v/>
      </c>
      <c r="BN1147" s="7" t="str">
        <f>IF(RIGHT(BM1147,1)="C",BP1147/INDEX($BP$5:$BP$2729,MATCH(BR1147&amp;"_O",$BM$5:$BM$2729,0),1),"")</f>
        <v/>
      </c>
      <c r="BO1147" s="38">
        <v>33962</v>
      </c>
      <c r="BP1147" s="3">
        <v>665.88</v>
      </c>
      <c r="BQ1147" s="7">
        <f>BP1147/BP1146</f>
        <v>1.0069409789955996</v>
      </c>
      <c r="BR1147" s="4">
        <f>YEAR(BO1147)</f>
        <v>1992</v>
      </c>
      <c r="BS1147" s="2" t="s">
        <v>7</v>
      </c>
      <c r="BT1147" s="12" t="str">
        <f>INDEX($CD$5:$CD$10,MATCH(BS1147,$CC$5:$CC$10,0),1)</f>
        <v>Y</v>
      </c>
      <c r="BU1147" s="12" t="str">
        <f>IF(AND(BT1147="Y",BQ1147&gt;1),"Y","")</f>
        <v>Y</v>
      </c>
      <c r="BV1147" s="12" t="str">
        <f>IF(AND(BT1147="Y",BQ1147&lt;1),"Y","")</f>
        <v/>
      </c>
      <c r="BW1147" s="12" t="str">
        <f>IF(BQ1147&gt;1,IF(BQ1146&gt;1,"Y",""),"")</f>
        <v>Y</v>
      </c>
      <c r="BX1147" s="12" t="str">
        <f>IF(BQ1147&lt;1,IF(BQ1146&lt;1,"Y",""),"")</f>
        <v/>
      </c>
      <c r="BY1147" s="2"/>
      <c r="BZ1147" s="2"/>
      <c r="CA1147" s="2"/>
    </row>
    <row r="1148" spans="2:79">
      <c r="B1148" s="4" t="str">
        <f>IF(G1148=G1149,IF(G1148&gt;G1147,G1148&amp;"_O",""),G1148&amp;"_C")</f>
        <v/>
      </c>
      <c r="C1148" s="14">
        <f ca="1">RANDBETWEEN(0,1000)/1000</f>
        <v>0.88300000000000001</v>
      </c>
      <c r="D1148" s="16">
        <f>D1147+1</f>
        <v>1144</v>
      </c>
      <c r="E1148" s="10">
        <f>ROUNDDOWN(D1148/52,0)+1</f>
        <v>23</v>
      </c>
      <c r="F1148" s="15">
        <f>F1147+7</f>
        <v>52628</v>
      </c>
      <c r="G1148" s="4">
        <f>YEAR(F1148)</f>
        <v>2044</v>
      </c>
      <c r="H1148" s="33">
        <v>0.45</v>
      </c>
      <c r="I1148" s="33">
        <v>0.56000000000000005</v>
      </c>
      <c r="J1148" s="33">
        <v>0.99299999999999999</v>
      </c>
      <c r="K1148" s="16" t="str">
        <f>IF(M1147&gt;1,"Up","Down")</f>
        <v>Up</v>
      </c>
      <c r="L1148" s="16" t="str">
        <f>IF(K1148="Up",IF(H1148&lt;$BJ$7,"Up","Down"),IF(H1148&lt;$BK$7,"Down","Up"))</f>
        <v>Up</v>
      </c>
      <c r="M1148" s="17">
        <f>IF(L1148="Up",INDEX($AK$5:$AK$1005,MATCH(I1148,$AI$5:$AI$1005,0),1),INDEX($AL$5:$AL$1005,MATCH(J1148,$AI$5:$AI$1005,0),1))</f>
        <v>1.0139053047692732</v>
      </c>
      <c r="N1148" s="16" t="str">
        <f>IF(P1147&gt;1,"Up","Down")</f>
        <v>Up</v>
      </c>
      <c r="O1148" s="16" t="str">
        <f>IF(N1148="Up",IF(H1148&lt;$BJ$12,"Up","Down"),IF(H1148&lt;$BK$12,"Down","Up"))</f>
        <v>Up</v>
      </c>
      <c r="P1148" s="17">
        <f>IF(O1148="Up",INDEX($AP$5:$AP$1005,MATCH(I1148,$AI$5:$AI$1005,0),1),INDEX($AQ$5:$AQ$1005,MATCH(J1148,$AI$5:$AI$1005,0),1))</f>
        <v>1.0194569087674232</v>
      </c>
      <c r="Q1148" s="19">
        <f>T1147</f>
        <v>34411.534643632585</v>
      </c>
      <c r="R1148" s="19">
        <f>INDEX(model!$S$5:$S$35,MATCH(G1148,model!$Q$5:$Q$35,0),1)*model!$O$5</f>
        <v>0</v>
      </c>
      <c r="S1148" s="19">
        <f>IF(RIGHT(B1148,1)="C",T1147*INDEX(model!$T$5:$T$35,MATCH(G1148,model!$Q$5:$Q$35,0),1),0)</f>
        <v>0</v>
      </c>
      <c r="T1148" s="19">
        <f>(Q1148+R1148-S1148)*M1148</f>
        <v>34890.037520430698</v>
      </c>
      <c r="U1148" s="19">
        <f>X1147</f>
        <v>185660.19647776143</v>
      </c>
      <c r="V1148" s="19">
        <f>INDEX(model!$S$5:$S$35,MATCH(G1148,model!$Q$5:$Q$35,0),1)*model!$O$6</f>
        <v>0</v>
      </c>
      <c r="W1148" s="19">
        <f>IF(RIGHT(B1148,1)="C",X1147*INDEX(model!$T$5:$T$35,MATCH(G1148,model!$Q$5:$Q$35,0),1),0)</f>
        <v>0</v>
      </c>
      <c r="X1148" s="19">
        <f>(U1148+V1148-W1148)*P1148</f>
        <v>189272.56998237112</v>
      </c>
      <c r="Z1148" s="36" t="str">
        <f>K1148&amp;L1148</f>
        <v>UpUp</v>
      </c>
      <c r="AA1148" s="36" t="str">
        <f>N1148&amp;O1148</f>
        <v>UpUp</v>
      </c>
      <c r="AU1148" s="4" t="str">
        <f>IF(AZ1148=AZ1149,IF(AZ1148&gt;AZ1147,AZ1148&amp;"_O",""),AZ1148&amp;"_C")</f>
        <v/>
      </c>
      <c r="AV1148" s="7" t="str">
        <f>IF(RIGHT(AU1148,1)="C",AX1148/INDEX($AX$5:$AX$2729,MATCH(AZ1148&amp;"_O",$AU$5:$AU$2729,0),1),"")</f>
        <v/>
      </c>
      <c r="AW1148" s="38">
        <v>33571</v>
      </c>
      <c r="AX1148" s="37">
        <v>375.22</v>
      </c>
      <c r="AY1148" s="7">
        <f>AX1148/AX1147</f>
        <v>0.99755410219599094</v>
      </c>
      <c r="AZ1148" s="4">
        <f>YEAR(AW1148)</f>
        <v>1991</v>
      </c>
      <c r="BA1148" s="2" t="s">
        <v>7</v>
      </c>
      <c r="BB1148" s="12" t="str">
        <f>INDEX($CD$5:$CD$10,MATCH(BA1148,$CC$5:$CC$10,0),1)</f>
        <v>Y</v>
      </c>
      <c r="BC1148" s="12" t="str">
        <f>IF(AND(BB1148="Y",AY1148&gt;1),"Y","")</f>
        <v/>
      </c>
      <c r="BD1148" s="12" t="str">
        <f>IF(AND(BB1148="Y",AY1148&lt;1),"Y","")</f>
        <v>Y</v>
      </c>
      <c r="BE1148" s="12" t="str">
        <f>IF(AY1148&gt;1,IF(AY1147&gt;1,"Y",""),"")</f>
        <v/>
      </c>
      <c r="BF1148" s="12" t="str">
        <f>IF(AY1148&lt;1,IF(AY1147&lt;1,"Y",""),"")</f>
        <v>Y</v>
      </c>
      <c r="BG1148" s="2"/>
      <c r="BH1148" s="2"/>
      <c r="BI1148" s="2"/>
      <c r="BJ1148" s="2"/>
      <c r="BK1148" s="2"/>
      <c r="BL1148" s="2"/>
      <c r="BM1148" s="4" t="str">
        <f>IF(BR1148=BR1149,IF(BR1148&gt;BR1147,BR1148&amp;"_O",""),BR1148&amp;"_C")</f>
        <v>1992_C</v>
      </c>
      <c r="BN1148" s="7">
        <f>IF(RIGHT(BM1148,1)="C",BP1148/INDEX($BP$5:$BP$2729,MATCH(BR1148&amp;"_O",$BM$5:$BM$2729,0),1),"")</f>
        <v>1.1422424702606937</v>
      </c>
      <c r="BO1148" s="38">
        <v>33969</v>
      </c>
      <c r="BP1148" s="3">
        <v>676.95</v>
      </c>
      <c r="BQ1148" s="7">
        <f>BP1148/BP1147</f>
        <v>1.0166246170481168</v>
      </c>
      <c r="BR1148" s="4">
        <f>YEAR(BO1148)</f>
        <v>1992</v>
      </c>
      <c r="BS1148" s="2" t="s">
        <v>7</v>
      </c>
      <c r="BT1148" s="12" t="str">
        <f>INDEX($CD$5:$CD$10,MATCH(BS1148,$CC$5:$CC$10,0),1)</f>
        <v>Y</v>
      </c>
      <c r="BU1148" s="12" t="str">
        <f>IF(AND(BT1148="Y",BQ1148&gt;1),"Y","")</f>
        <v>Y</v>
      </c>
      <c r="BV1148" s="12" t="str">
        <f>IF(AND(BT1148="Y",BQ1148&lt;1),"Y","")</f>
        <v/>
      </c>
      <c r="BW1148" s="12" t="str">
        <f>IF(BQ1148&gt;1,IF(BQ1147&gt;1,"Y",""),"")</f>
        <v>Y</v>
      </c>
      <c r="BX1148" s="12" t="str">
        <f>IF(BQ1148&lt;1,IF(BQ1147&lt;1,"Y",""),"")</f>
        <v/>
      </c>
      <c r="BY1148" s="2"/>
      <c r="BZ1148" s="2"/>
      <c r="CA1148" s="2"/>
    </row>
    <row r="1149" spans="2:79">
      <c r="B1149" s="4" t="str">
        <f>IF(G1149=G1150,IF(G1149&gt;G1148,G1149&amp;"_O",""),G1149&amp;"_C")</f>
        <v/>
      </c>
      <c r="C1149" s="14">
        <f ca="1">RANDBETWEEN(0,1000)/1000</f>
        <v>0.60899999999999999</v>
      </c>
      <c r="D1149" s="16">
        <f>D1148+1</f>
        <v>1145</v>
      </c>
      <c r="E1149" s="10">
        <f>ROUNDDOWN(D1149/52,0)+1</f>
        <v>23</v>
      </c>
      <c r="F1149" s="15">
        <f>F1148+7</f>
        <v>52635</v>
      </c>
      <c r="G1149" s="4">
        <f>YEAR(F1149)</f>
        <v>2044</v>
      </c>
      <c r="H1149" s="33">
        <v>0.16800000000000001</v>
      </c>
      <c r="I1149" s="33">
        <v>0.95099999999999996</v>
      </c>
      <c r="J1149" s="33">
        <v>7.0000000000000007E-2</v>
      </c>
      <c r="K1149" s="16" t="str">
        <f>IF(M1148&gt;1,"Up","Down")</f>
        <v>Up</v>
      </c>
      <c r="L1149" s="16" t="str">
        <f>IF(K1149="Up",IF(H1149&lt;$BJ$7,"Up","Down"),IF(H1149&lt;$BK$7,"Down","Up"))</f>
        <v>Up</v>
      </c>
      <c r="M1149" s="17">
        <f>IF(L1149="Up",INDEX($AK$5:$AK$1005,MATCH(I1149,$AI$5:$AI$1005,0),1),INDEX($AL$5:$AL$1005,MATCH(J1149,$AI$5:$AI$1005,0),1))</f>
        <v>1.0419549581058682</v>
      </c>
      <c r="N1149" s="16" t="str">
        <f>IF(P1148&gt;1,"Up","Down")</f>
        <v>Up</v>
      </c>
      <c r="O1149" s="16" t="str">
        <f>IF(N1149="Up",IF(H1149&lt;$BJ$12,"Up","Down"),IF(H1149&lt;$BK$12,"Down","Up"))</f>
        <v>Up</v>
      </c>
      <c r="P1149" s="17">
        <f>IF(O1149="Up",INDEX($AP$5:$AP$1005,MATCH(I1149,$AI$5:$AI$1005,0),1),INDEX($AQ$5:$AQ$1005,MATCH(J1149,$AI$5:$AI$1005,0),1))</f>
        <v>1.0554235434480017</v>
      </c>
      <c r="Q1149" s="19">
        <f>T1148</f>
        <v>34890.037520430698</v>
      </c>
      <c r="R1149" s="19">
        <f>INDEX(model!$S$5:$S$35,MATCH(G1149,model!$Q$5:$Q$35,0),1)*model!$O$5</f>
        <v>0</v>
      </c>
      <c r="S1149" s="19">
        <f>IF(RIGHT(B1149,1)="C",T1148*INDEX(model!$T$5:$T$35,MATCH(G1149,model!$Q$5:$Q$35,0),1),0)</f>
        <v>0</v>
      </c>
      <c r="T1149" s="19">
        <f>(Q1149+R1149-S1149)*M1149</f>
        <v>36353.847582912538</v>
      </c>
      <c r="U1149" s="19">
        <f>X1148</f>
        <v>189272.56998237112</v>
      </c>
      <c r="V1149" s="19">
        <f>INDEX(model!$S$5:$S$35,MATCH(G1149,model!$Q$5:$Q$35,0),1)*model!$O$6</f>
        <v>0</v>
      </c>
      <c r="W1149" s="19">
        <f>IF(RIGHT(B1149,1)="C",X1148*INDEX(model!$T$5:$T$35,MATCH(G1149,model!$Q$5:$Q$35,0),1),0)</f>
        <v>0</v>
      </c>
      <c r="X1149" s="19">
        <f>(U1149+V1149-W1149)*P1149</f>
        <v>199762.726488304</v>
      </c>
      <c r="Z1149" s="36" t="str">
        <f>K1149&amp;L1149</f>
        <v>UpUp</v>
      </c>
      <c r="AA1149" s="36" t="str">
        <f>N1149&amp;O1149</f>
        <v>UpUp</v>
      </c>
      <c r="AU1149" s="4" t="str">
        <f>IF(AZ1149=AZ1150,IF(AZ1149&gt;AZ1148,AZ1149&amp;"_O",""),AZ1149&amp;"_C")</f>
        <v/>
      </c>
      <c r="AV1149" s="7" t="str">
        <f>IF(RIGHT(AU1149,1)="C",AX1149/INDEX($AX$5:$AX$2729,MATCH(AZ1149&amp;"_O",$AU$5:$AU$2729,0),1),"")</f>
        <v/>
      </c>
      <c r="AW1149" s="38">
        <v>33578</v>
      </c>
      <c r="AX1149" s="37">
        <v>379.1</v>
      </c>
      <c r="AY1149" s="7">
        <f>AX1149/AX1148</f>
        <v>1.010340600181227</v>
      </c>
      <c r="AZ1149" s="4">
        <f>YEAR(AW1149)</f>
        <v>1991</v>
      </c>
      <c r="BA1149" s="2" t="s">
        <v>7</v>
      </c>
      <c r="BB1149" s="12" t="str">
        <f>INDEX($CD$5:$CD$10,MATCH(BA1149,$CC$5:$CC$10,0),1)</f>
        <v>Y</v>
      </c>
      <c r="BC1149" s="12" t="str">
        <f>IF(AND(BB1149="Y",AY1149&gt;1),"Y","")</f>
        <v>Y</v>
      </c>
      <c r="BD1149" s="12" t="str">
        <f>IF(AND(BB1149="Y",AY1149&lt;1),"Y","")</f>
        <v/>
      </c>
      <c r="BE1149" s="12" t="str">
        <f>IF(AY1149&gt;1,IF(AY1148&gt;1,"Y",""),"")</f>
        <v/>
      </c>
      <c r="BF1149" s="12" t="str">
        <f>IF(AY1149&lt;1,IF(AY1148&lt;1,"Y",""),"")</f>
        <v/>
      </c>
      <c r="BG1149" s="2"/>
      <c r="BH1149" s="2"/>
      <c r="BI1149" s="2"/>
      <c r="BJ1149" s="2"/>
      <c r="BK1149" s="2"/>
      <c r="BL1149" s="2"/>
      <c r="BM1149" s="4" t="str">
        <f>IF(BR1149=BR1150,IF(BR1149&gt;BR1148,BR1149&amp;"_O",""),BR1149&amp;"_C")</f>
        <v>1993_O</v>
      </c>
      <c r="BN1149" s="7" t="str">
        <f>IF(RIGHT(BM1149,1)="C",BP1149/INDEX($BP$5:$BP$2729,MATCH(BR1149&amp;"_O",$BM$5:$BM$2729,0),1),"")</f>
        <v/>
      </c>
      <c r="BO1149" s="38">
        <v>33977</v>
      </c>
      <c r="BP1149" s="3">
        <v>677.21</v>
      </c>
      <c r="BQ1149" s="7">
        <f>BP1149/BP1148</f>
        <v>1.0003840756333555</v>
      </c>
      <c r="BR1149" s="4">
        <f>YEAR(BO1149)</f>
        <v>1993</v>
      </c>
      <c r="BS1149" s="2" t="s">
        <v>7</v>
      </c>
      <c r="BT1149" s="12" t="str">
        <f>INDEX($CD$5:$CD$10,MATCH(BS1149,$CC$5:$CC$10,0),1)</f>
        <v>Y</v>
      </c>
      <c r="BU1149" s="12" t="str">
        <f>IF(AND(BT1149="Y",BQ1149&gt;1),"Y","")</f>
        <v>Y</v>
      </c>
      <c r="BV1149" s="12" t="str">
        <f>IF(AND(BT1149="Y",BQ1149&lt;1),"Y","")</f>
        <v/>
      </c>
      <c r="BW1149" s="12" t="str">
        <f>IF(BQ1149&gt;1,IF(BQ1148&gt;1,"Y",""),"")</f>
        <v>Y</v>
      </c>
      <c r="BX1149" s="12" t="str">
        <f>IF(BQ1149&lt;1,IF(BQ1148&lt;1,"Y",""),"")</f>
        <v/>
      </c>
      <c r="BY1149" s="2"/>
      <c r="BZ1149" s="2"/>
      <c r="CA1149" s="2"/>
    </row>
    <row r="1150" spans="2:79">
      <c r="B1150" s="4" t="str">
        <f>IF(G1150=G1151,IF(G1150&gt;G1149,G1150&amp;"_O",""),G1150&amp;"_C")</f>
        <v/>
      </c>
      <c r="C1150" s="14">
        <f ca="1">RANDBETWEEN(0,1000)/1000</f>
        <v>0.89400000000000002</v>
      </c>
      <c r="D1150" s="16">
        <f>D1149+1</f>
        <v>1146</v>
      </c>
      <c r="E1150" s="10">
        <f>ROUNDDOWN(D1150/52,0)+1</f>
        <v>23</v>
      </c>
      <c r="F1150" s="15">
        <f>F1149+7</f>
        <v>52642</v>
      </c>
      <c r="G1150" s="4">
        <f>YEAR(F1150)</f>
        <v>2044</v>
      </c>
      <c r="H1150" s="33">
        <v>0.75900000000000001</v>
      </c>
      <c r="I1150" s="33">
        <v>0.48599999999999999</v>
      </c>
      <c r="J1150" s="33">
        <v>0.77300000000000002</v>
      </c>
      <c r="K1150" s="16" t="str">
        <f>IF(M1149&gt;1,"Up","Down")</f>
        <v>Up</v>
      </c>
      <c r="L1150" s="16" t="str">
        <f>IF(K1150="Up",IF(H1150&lt;$BJ$7,"Up","Down"),IF(H1150&lt;$BK$7,"Down","Up"))</f>
        <v>Down</v>
      </c>
      <c r="M1150" s="17">
        <f>IF(L1150="Up",INDEX($AK$5:$AK$1005,MATCH(I1150,$AI$5:$AI$1005,0),1),INDEX($AL$5:$AL$1005,MATCH(J1150,$AI$5:$AI$1005,0),1))</f>
        <v>0.99525279712411563</v>
      </c>
      <c r="N1150" s="16" t="str">
        <f>IF(P1149&gt;1,"Up","Down")</f>
        <v>Up</v>
      </c>
      <c r="O1150" s="16" t="str">
        <f>IF(N1150="Up",IF(H1150&lt;$BJ$12,"Up","Down"),IF(H1150&lt;$BK$12,"Down","Up"))</f>
        <v>Down</v>
      </c>
      <c r="P1150" s="17">
        <f>IF(O1150="Up",INDEX($AP$5:$AP$1005,MATCH(I1150,$AI$5:$AI$1005,0),1),INDEX($AQ$5:$AQ$1005,MATCH(J1150,$AI$5:$AI$1005,0),1))</f>
        <v>0.99445065429125468</v>
      </c>
      <c r="Q1150" s="19">
        <f>T1149</f>
        <v>36353.847582912538</v>
      </c>
      <c r="R1150" s="19">
        <f>INDEX(model!$S$5:$S$35,MATCH(G1150,model!$Q$5:$Q$35,0),1)*model!$O$5</f>
        <v>0</v>
      </c>
      <c r="S1150" s="19">
        <f>IF(RIGHT(B1150,1)="C",T1149*INDEX(model!$T$5:$T$35,MATCH(G1150,model!$Q$5:$Q$35,0),1),0)</f>
        <v>0</v>
      </c>
      <c r="T1150" s="19">
        <f>(Q1150+R1150-S1150)*M1150</f>
        <v>36181.268493117474</v>
      </c>
      <c r="U1150" s="19">
        <f>X1149</f>
        <v>199762.726488304</v>
      </c>
      <c r="V1150" s="19">
        <f>INDEX(model!$S$5:$S$35,MATCH(G1150,model!$Q$5:$Q$35,0),1)*model!$O$6</f>
        <v>0</v>
      </c>
      <c r="W1150" s="19">
        <f>IF(RIGHT(B1150,1)="C",X1149*INDEX(model!$T$5:$T$35,MATCH(G1150,model!$Q$5:$Q$35,0),1),0)</f>
        <v>0</v>
      </c>
      <c r="X1150" s="19">
        <f>(U1150+V1150-W1150)*P1150</f>
        <v>198654.17405929888</v>
      </c>
      <c r="Z1150" s="36" t="str">
        <f>K1150&amp;L1150</f>
        <v>UpDown</v>
      </c>
      <c r="AA1150" s="36" t="str">
        <f>N1150&amp;O1150</f>
        <v>UpDown</v>
      </c>
      <c r="AU1150" s="4" t="str">
        <f>IF(AZ1150=AZ1151,IF(AZ1150&gt;AZ1149,AZ1150&amp;"_O",""),AZ1150&amp;"_C")</f>
        <v/>
      </c>
      <c r="AV1150" s="7" t="str">
        <f>IF(RIGHT(AU1150,1)="C",AX1150/INDEX($AX$5:$AX$2729,MATCH(AZ1150&amp;"_O",$AU$5:$AU$2729,0),1),"")</f>
        <v/>
      </c>
      <c r="AW1150" s="38">
        <v>33585</v>
      </c>
      <c r="AX1150" s="37">
        <v>384.47</v>
      </c>
      <c r="AY1150" s="7">
        <f>AX1150/AX1149</f>
        <v>1.014165127934582</v>
      </c>
      <c r="AZ1150" s="4">
        <f>YEAR(AW1150)</f>
        <v>1991</v>
      </c>
      <c r="BA1150" s="2" t="s">
        <v>7</v>
      </c>
      <c r="BB1150" s="12" t="str">
        <f>INDEX($CD$5:$CD$10,MATCH(BA1150,$CC$5:$CC$10,0),1)</f>
        <v>Y</v>
      </c>
      <c r="BC1150" s="12" t="str">
        <f>IF(AND(BB1150="Y",AY1150&gt;1),"Y","")</f>
        <v>Y</v>
      </c>
      <c r="BD1150" s="12" t="str">
        <f>IF(AND(BB1150="Y",AY1150&lt;1),"Y","")</f>
        <v/>
      </c>
      <c r="BE1150" s="12" t="str">
        <f>IF(AY1150&gt;1,IF(AY1149&gt;1,"Y",""),"")</f>
        <v>Y</v>
      </c>
      <c r="BF1150" s="12" t="str">
        <f>IF(AY1150&lt;1,IF(AY1149&lt;1,"Y",""),"")</f>
        <v/>
      </c>
      <c r="BG1150" s="2"/>
      <c r="BH1150" s="2"/>
      <c r="BI1150" s="2"/>
      <c r="BJ1150" s="2"/>
      <c r="BK1150" s="2"/>
      <c r="BL1150" s="2"/>
      <c r="BM1150" s="4" t="str">
        <f>IF(BR1150=BR1151,IF(BR1150&gt;BR1149,BR1150&amp;"_O",""),BR1150&amp;"_C")</f>
        <v/>
      </c>
      <c r="BN1150" s="7" t="str">
        <f>IF(RIGHT(BM1150,1)="C",BP1150/INDEX($BP$5:$BP$2729,MATCH(BR1150&amp;"_O",$BM$5:$BM$2729,0),1),"")</f>
        <v/>
      </c>
      <c r="BO1150" s="38">
        <v>33984</v>
      </c>
      <c r="BP1150" s="3">
        <v>697.15</v>
      </c>
      <c r="BQ1150" s="7">
        <f>BP1150/BP1149</f>
        <v>1.0294443377977289</v>
      </c>
      <c r="BR1150" s="4">
        <f>YEAR(BO1150)</f>
        <v>1993</v>
      </c>
      <c r="BS1150" s="2" t="s">
        <v>7</v>
      </c>
      <c r="BT1150" s="12" t="str">
        <f>INDEX($CD$5:$CD$10,MATCH(BS1150,$CC$5:$CC$10,0),1)</f>
        <v>Y</v>
      </c>
      <c r="BU1150" s="12" t="str">
        <f>IF(AND(BT1150="Y",BQ1150&gt;1),"Y","")</f>
        <v>Y</v>
      </c>
      <c r="BV1150" s="12" t="str">
        <f>IF(AND(BT1150="Y",BQ1150&lt;1),"Y","")</f>
        <v/>
      </c>
      <c r="BW1150" s="12" t="str">
        <f>IF(BQ1150&gt;1,IF(BQ1149&gt;1,"Y",""),"")</f>
        <v>Y</v>
      </c>
      <c r="BX1150" s="12" t="str">
        <f>IF(BQ1150&lt;1,IF(BQ1149&lt;1,"Y",""),"")</f>
        <v/>
      </c>
      <c r="BY1150" s="2"/>
      <c r="BZ1150" s="2"/>
      <c r="CA1150" s="2"/>
    </row>
    <row r="1151" spans="2:79">
      <c r="B1151" s="4" t="str">
        <f>IF(G1151=G1152,IF(G1151&gt;G1150,G1151&amp;"_O",""),G1151&amp;"_C")</f>
        <v/>
      </c>
      <c r="C1151" s="14">
        <f ca="1">RANDBETWEEN(0,1000)/1000</f>
        <v>0.75900000000000001</v>
      </c>
      <c r="D1151" s="16">
        <f>D1150+1</f>
        <v>1147</v>
      </c>
      <c r="E1151" s="10">
        <f>ROUNDDOWN(D1151/52,0)+1</f>
        <v>23</v>
      </c>
      <c r="F1151" s="15">
        <f>F1150+7</f>
        <v>52649</v>
      </c>
      <c r="G1151" s="4">
        <f>YEAR(F1151)</f>
        <v>2044</v>
      </c>
      <c r="H1151" s="33">
        <v>0.76300000000000001</v>
      </c>
      <c r="I1151" s="33">
        <v>0.186</v>
      </c>
      <c r="J1151" s="33">
        <v>0.51500000000000001</v>
      </c>
      <c r="K1151" s="16" t="str">
        <f>IF(M1150&gt;1,"Up","Down")</f>
        <v>Down</v>
      </c>
      <c r="L1151" s="16" t="str">
        <f>IF(K1151="Up",IF(H1151&lt;$BJ$7,"Up","Down"),IF(H1151&lt;$BK$7,"Down","Up"))</f>
        <v>Up</v>
      </c>
      <c r="M1151" s="17">
        <f>IF(L1151="Up",INDEX($AK$5:$AK$1005,MATCH(I1151,$AI$5:$AI$1005,0),1),INDEX($AL$5:$AL$1005,MATCH(J1151,$AI$5:$AI$1005,0),1))</f>
        <v>1.0046210433234672</v>
      </c>
      <c r="N1151" s="16" t="str">
        <f>IF(P1150&gt;1,"Up","Down")</f>
        <v>Down</v>
      </c>
      <c r="O1151" s="16" t="str">
        <f>IF(N1151="Up",IF(H1151&lt;$BJ$12,"Up","Down"),IF(H1151&lt;$BK$12,"Down","Up"))</f>
        <v>Up</v>
      </c>
      <c r="P1151" s="17">
        <f>IF(O1151="Up",INDEX($AP$5:$AP$1005,MATCH(I1151,$AI$5:$AI$1005,0),1),INDEX($AQ$5:$AQ$1005,MATCH(J1151,$AI$5:$AI$1005,0),1))</f>
        <v>1.0063648271797616</v>
      </c>
      <c r="Q1151" s="19">
        <f>T1150</f>
        <v>36181.268493117474</v>
      </c>
      <c r="R1151" s="19">
        <f>INDEX(model!$S$5:$S$35,MATCH(G1151,model!$Q$5:$Q$35,0),1)*model!$O$5</f>
        <v>0</v>
      </c>
      <c r="S1151" s="19">
        <f>IF(RIGHT(B1151,1)="C",T1150*INDEX(model!$T$5:$T$35,MATCH(G1151,model!$Q$5:$Q$35,0),1),0)</f>
        <v>0</v>
      </c>
      <c r="T1151" s="19">
        <f>(Q1151+R1151-S1151)*M1151</f>
        <v>36348.463702322173</v>
      </c>
      <c r="U1151" s="19">
        <f>X1150</f>
        <v>198654.17405929888</v>
      </c>
      <c r="V1151" s="19">
        <f>INDEX(model!$S$5:$S$35,MATCH(G1151,model!$Q$5:$Q$35,0),1)*model!$O$6</f>
        <v>0</v>
      </c>
      <c r="W1151" s="19">
        <f>IF(RIGHT(B1151,1)="C",X1150*INDEX(model!$T$5:$T$35,MATCH(G1151,model!$Q$5:$Q$35,0),1),0)</f>
        <v>0</v>
      </c>
      <c r="X1151" s="19">
        <f>(U1151+V1151-W1151)*P1151</f>
        <v>199918.57354572459</v>
      </c>
      <c r="Z1151" s="36" t="str">
        <f>K1151&amp;L1151</f>
        <v>DownUp</v>
      </c>
      <c r="AA1151" s="36" t="str">
        <f>N1151&amp;O1151</f>
        <v>DownUp</v>
      </c>
      <c r="AU1151" s="4" t="str">
        <f>IF(AZ1151=AZ1152,IF(AZ1151&gt;AZ1150,AZ1151&amp;"_O",""),AZ1151&amp;"_C")</f>
        <v/>
      </c>
      <c r="AV1151" s="7" t="str">
        <f>IF(RIGHT(AU1151,1)="C",AX1151/INDEX($AX$5:$AX$2729,MATCH(AZ1151&amp;"_O",$AU$5:$AU$2729,0),1),"")</f>
        <v/>
      </c>
      <c r="AW1151" s="38">
        <v>33592</v>
      </c>
      <c r="AX1151" s="37">
        <v>387.04</v>
      </c>
      <c r="AY1151" s="7">
        <f>AX1151/AX1150</f>
        <v>1.006684526751112</v>
      </c>
      <c r="AZ1151" s="4">
        <f>YEAR(AW1151)</f>
        <v>1991</v>
      </c>
      <c r="BA1151" s="2" t="s">
        <v>7</v>
      </c>
      <c r="BB1151" s="12" t="str">
        <f>INDEX($CD$5:$CD$10,MATCH(BA1151,$CC$5:$CC$10,0),1)</f>
        <v>Y</v>
      </c>
      <c r="BC1151" s="12" t="str">
        <f>IF(AND(BB1151="Y",AY1151&gt;1),"Y","")</f>
        <v>Y</v>
      </c>
      <c r="BD1151" s="12" t="str">
        <f>IF(AND(BB1151="Y",AY1151&lt;1),"Y","")</f>
        <v/>
      </c>
      <c r="BE1151" s="12" t="str">
        <f>IF(AY1151&gt;1,IF(AY1150&gt;1,"Y",""),"")</f>
        <v>Y</v>
      </c>
      <c r="BF1151" s="12" t="str">
        <f>IF(AY1151&lt;1,IF(AY1150&lt;1,"Y",""),"")</f>
        <v/>
      </c>
      <c r="BG1151" s="2"/>
      <c r="BH1151" s="2"/>
      <c r="BI1151" s="2"/>
      <c r="BJ1151" s="2"/>
      <c r="BK1151" s="2"/>
      <c r="BL1151" s="2"/>
      <c r="BM1151" s="4" t="str">
        <f>IF(BR1151=BR1152,IF(BR1151&gt;BR1150,BR1151&amp;"_O",""),BR1151&amp;"_C")</f>
        <v/>
      </c>
      <c r="BN1151" s="7" t="str">
        <f>IF(RIGHT(BM1151,1)="C",BP1151/INDEX($BP$5:$BP$2729,MATCH(BR1151&amp;"_O",$BM$5:$BM$2729,0),1),"")</f>
        <v/>
      </c>
      <c r="BO1151" s="38">
        <v>33991</v>
      </c>
      <c r="BP1151" s="3">
        <v>701.63</v>
      </c>
      <c r="BQ1151" s="7">
        <f>BP1151/BP1150</f>
        <v>1.0064261636663558</v>
      </c>
      <c r="BR1151" s="4">
        <f>YEAR(BO1151)</f>
        <v>1993</v>
      </c>
      <c r="BS1151" s="2" t="s">
        <v>7</v>
      </c>
      <c r="BT1151" s="12" t="str">
        <f>INDEX($CD$5:$CD$10,MATCH(BS1151,$CC$5:$CC$10,0),1)</f>
        <v>Y</v>
      </c>
      <c r="BU1151" s="12" t="str">
        <f>IF(AND(BT1151="Y",BQ1151&gt;1),"Y","")</f>
        <v>Y</v>
      </c>
      <c r="BV1151" s="12" t="str">
        <f>IF(AND(BT1151="Y",BQ1151&lt;1),"Y","")</f>
        <v/>
      </c>
      <c r="BW1151" s="12" t="str">
        <f>IF(BQ1151&gt;1,IF(BQ1150&gt;1,"Y",""),"")</f>
        <v>Y</v>
      </c>
      <c r="BX1151" s="12" t="str">
        <f>IF(BQ1151&lt;1,IF(BQ1150&lt;1,"Y",""),"")</f>
        <v/>
      </c>
      <c r="BY1151" s="2"/>
      <c r="BZ1151" s="2"/>
      <c r="CA1151" s="2"/>
    </row>
    <row r="1152" spans="2:79">
      <c r="B1152" s="4" t="str">
        <f>IF(G1152=G1153,IF(G1152&gt;G1151,G1152&amp;"_O",""),G1152&amp;"_C")</f>
        <v/>
      </c>
      <c r="C1152" s="14">
        <f ca="1">RANDBETWEEN(0,1000)/1000</f>
        <v>0.10100000000000001</v>
      </c>
      <c r="D1152" s="16">
        <f>D1151+1</f>
        <v>1148</v>
      </c>
      <c r="E1152" s="10">
        <f>ROUNDDOWN(D1152/52,0)+1</f>
        <v>23</v>
      </c>
      <c r="F1152" s="15">
        <f>F1151+7</f>
        <v>52656</v>
      </c>
      <c r="G1152" s="4">
        <f>YEAR(F1152)</f>
        <v>2044</v>
      </c>
      <c r="H1152" s="33">
        <v>0.87</v>
      </c>
      <c r="I1152" s="33">
        <v>0.84399999999999997</v>
      </c>
      <c r="J1152" s="33">
        <v>0.51200000000000001</v>
      </c>
      <c r="K1152" s="16" t="str">
        <f>IF(M1151&gt;1,"Up","Down")</f>
        <v>Up</v>
      </c>
      <c r="L1152" s="16" t="str">
        <f>IF(K1152="Up",IF(H1152&lt;$BJ$7,"Up","Down"),IF(H1152&lt;$BK$7,"Down","Up"))</f>
        <v>Down</v>
      </c>
      <c r="M1152" s="17">
        <f>IF(L1152="Up",INDEX($AK$5:$AK$1005,MATCH(I1152,$AI$5:$AI$1005,0),1),INDEX($AL$5:$AL$1005,MATCH(J1152,$AI$5:$AI$1005,0),1))</f>
        <v>0.98790497220613727</v>
      </c>
      <c r="N1152" s="16" t="str">
        <f>IF(P1151&gt;1,"Up","Down")</f>
        <v>Up</v>
      </c>
      <c r="O1152" s="16" t="str">
        <f>IF(N1152="Up",IF(H1152&lt;$BJ$12,"Up","Down"),IF(H1152&lt;$BK$12,"Down","Up"))</f>
        <v>Down</v>
      </c>
      <c r="P1152" s="17">
        <f>IF(O1152="Up",INDEX($AP$5:$AP$1005,MATCH(I1152,$AI$5:$AI$1005,0),1),INDEX($AQ$5:$AQ$1005,MATCH(J1152,$AI$5:$AI$1005,0),1))</f>
        <v>0.98528363065195779</v>
      </c>
      <c r="Q1152" s="19">
        <f>T1151</f>
        <v>36348.463702322173</v>
      </c>
      <c r="R1152" s="19">
        <f>INDEX(model!$S$5:$S$35,MATCH(G1152,model!$Q$5:$Q$35,0),1)*model!$O$5</f>
        <v>0</v>
      </c>
      <c r="S1152" s="19">
        <f>IF(RIGHT(B1152,1)="C",T1151*INDEX(model!$T$5:$T$35,MATCH(G1152,model!$Q$5:$Q$35,0),1),0)</f>
        <v>0</v>
      </c>
      <c r="T1152" s="19">
        <f>(Q1152+R1152-S1152)*M1152</f>
        <v>35908.828023578375</v>
      </c>
      <c r="U1152" s="19">
        <f>X1151</f>
        <v>199918.57354572459</v>
      </c>
      <c r="V1152" s="19">
        <f>INDEX(model!$S$5:$S$35,MATCH(G1152,model!$Q$5:$Q$35,0),1)*model!$O$6</f>
        <v>0</v>
      </c>
      <c r="W1152" s="19">
        <f>IF(RIGHT(B1152,1)="C",X1151*INDEX(model!$T$5:$T$35,MATCH(G1152,model!$Q$5:$Q$35,0),1),0)</f>
        <v>0</v>
      </c>
      <c r="X1152" s="19">
        <f>(U1152+V1152-W1152)*P1152</f>
        <v>196976.49797789197</v>
      </c>
      <c r="Z1152" s="36" t="str">
        <f>K1152&amp;L1152</f>
        <v>UpDown</v>
      </c>
      <c r="AA1152" s="36" t="str">
        <f>N1152&amp;O1152</f>
        <v>UpDown</v>
      </c>
      <c r="AU1152" s="4" t="str">
        <f>IF(AZ1152=AZ1153,IF(AZ1152&gt;AZ1151,AZ1152&amp;"_O",""),AZ1152&amp;"_C")</f>
        <v>1991_C</v>
      </c>
      <c r="AV1152" s="7">
        <f>IF(RIGHT(AU1152,1)="C",AX1152/INDEX($AX$5:$AX$2729,MATCH(AZ1152&amp;"_O",$AU$5:$AU$2729,0),1),"")</f>
        <v>1.2662305295950156</v>
      </c>
      <c r="AW1152" s="38">
        <v>33599</v>
      </c>
      <c r="AX1152" s="37">
        <v>406.46</v>
      </c>
      <c r="AY1152" s="7">
        <f>AX1152/AX1151</f>
        <v>1.0501756924348904</v>
      </c>
      <c r="AZ1152" s="4">
        <f>YEAR(AW1152)</f>
        <v>1991</v>
      </c>
      <c r="BA1152" s="2" t="s">
        <v>7</v>
      </c>
      <c r="BB1152" s="12" t="str">
        <f>INDEX($CD$5:$CD$10,MATCH(BA1152,$CC$5:$CC$10,0),1)</f>
        <v>Y</v>
      </c>
      <c r="BC1152" s="12" t="str">
        <f>IF(AND(BB1152="Y",AY1152&gt;1),"Y","")</f>
        <v>Y</v>
      </c>
      <c r="BD1152" s="12" t="str">
        <f>IF(AND(BB1152="Y",AY1152&lt;1),"Y","")</f>
        <v/>
      </c>
      <c r="BE1152" s="12" t="str">
        <f>IF(AY1152&gt;1,IF(AY1151&gt;1,"Y",""),"")</f>
        <v>Y</v>
      </c>
      <c r="BF1152" s="12" t="str">
        <f>IF(AY1152&lt;1,IF(AY1151&lt;1,"Y",""),"")</f>
        <v/>
      </c>
      <c r="BG1152" s="2"/>
      <c r="BH1152" s="2"/>
      <c r="BI1152" s="2"/>
      <c r="BJ1152" s="2"/>
      <c r="BK1152" s="2"/>
      <c r="BL1152" s="2"/>
      <c r="BM1152" s="4" t="str">
        <f>IF(BR1152=BR1153,IF(BR1152&gt;BR1151,BR1152&amp;"_O",""),BR1152&amp;"_C")</f>
        <v/>
      </c>
      <c r="BN1152" s="7" t="str">
        <f>IF(RIGHT(BM1152,1)="C",BP1152/INDEX($BP$5:$BP$2729,MATCH(BR1152&amp;"_O",$BM$5:$BM$2729,0),1),"")</f>
        <v/>
      </c>
      <c r="BO1152" s="38">
        <v>33998</v>
      </c>
      <c r="BP1152" s="3">
        <v>696.34</v>
      </c>
      <c r="BQ1152" s="7">
        <f>BP1152/BP1151</f>
        <v>0.99246041360831216</v>
      </c>
      <c r="BR1152" s="4">
        <f>YEAR(BO1152)</f>
        <v>1993</v>
      </c>
      <c r="BS1152" s="2" t="s">
        <v>7</v>
      </c>
      <c r="BT1152" s="12" t="str">
        <f>INDEX($CD$5:$CD$10,MATCH(BS1152,$CC$5:$CC$10,0),1)</f>
        <v>Y</v>
      </c>
      <c r="BU1152" s="12" t="str">
        <f>IF(AND(BT1152="Y",BQ1152&gt;1),"Y","")</f>
        <v/>
      </c>
      <c r="BV1152" s="12" t="str">
        <f>IF(AND(BT1152="Y",BQ1152&lt;1),"Y","")</f>
        <v>Y</v>
      </c>
      <c r="BW1152" s="12" t="str">
        <f>IF(BQ1152&gt;1,IF(BQ1151&gt;1,"Y",""),"")</f>
        <v/>
      </c>
      <c r="BX1152" s="12" t="str">
        <f>IF(BQ1152&lt;1,IF(BQ1151&lt;1,"Y",""),"")</f>
        <v/>
      </c>
      <c r="BY1152" s="2"/>
      <c r="BZ1152" s="2"/>
      <c r="CA1152" s="2"/>
    </row>
    <row r="1153" spans="2:79">
      <c r="B1153" s="4" t="str">
        <f>IF(G1153=G1154,IF(G1153&gt;G1152,G1153&amp;"_O",""),G1153&amp;"_C")</f>
        <v/>
      </c>
      <c r="C1153" s="14">
        <f ca="1">RANDBETWEEN(0,1000)/1000</f>
        <v>0.76600000000000001</v>
      </c>
      <c r="D1153" s="16">
        <f>D1152+1</f>
        <v>1149</v>
      </c>
      <c r="E1153" s="10">
        <f>ROUNDDOWN(D1153/52,0)+1</f>
        <v>23</v>
      </c>
      <c r="F1153" s="15">
        <f>F1152+7</f>
        <v>52663</v>
      </c>
      <c r="G1153" s="4">
        <f>YEAR(F1153)</f>
        <v>2044</v>
      </c>
      <c r="H1153" s="33">
        <v>0.29899999999999999</v>
      </c>
      <c r="I1153" s="33">
        <v>0.39200000000000002</v>
      </c>
      <c r="J1153" s="33">
        <v>0.749</v>
      </c>
      <c r="K1153" s="16" t="str">
        <f>IF(M1152&gt;1,"Up","Down")</f>
        <v>Down</v>
      </c>
      <c r="L1153" s="16" t="str">
        <f>IF(K1153="Up",IF(H1153&lt;$BJ$7,"Up","Down"),IF(H1153&lt;$BK$7,"Down","Up"))</f>
        <v>Down</v>
      </c>
      <c r="M1153" s="17">
        <f>IF(L1153="Up",INDEX($AK$5:$AK$1005,MATCH(I1153,$AI$5:$AI$1005,0),1),INDEX($AL$5:$AL$1005,MATCH(J1153,$AI$5:$AI$1005,0),1))</f>
        <v>0.99457402984906884</v>
      </c>
      <c r="N1153" s="16" t="str">
        <f>IF(P1152&gt;1,"Up","Down")</f>
        <v>Down</v>
      </c>
      <c r="O1153" s="16" t="str">
        <f>IF(N1153="Up",IF(H1153&lt;$BJ$12,"Up","Down"),IF(H1153&lt;$BK$12,"Down","Up"))</f>
        <v>Down</v>
      </c>
      <c r="P1153" s="17">
        <f>IF(O1153="Up",INDEX($AP$5:$AP$1005,MATCH(I1153,$AI$5:$AI$1005,0),1),INDEX($AQ$5:$AQ$1005,MATCH(J1153,$AI$5:$AI$1005,0),1))</f>
        <v>0.99373482145286873</v>
      </c>
      <c r="Q1153" s="19">
        <f>T1152</f>
        <v>35908.828023578375</v>
      </c>
      <c r="R1153" s="19">
        <f>INDEX(model!$S$5:$S$35,MATCH(G1153,model!$Q$5:$Q$35,0),1)*model!$O$5</f>
        <v>0</v>
      </c>
      <c r="S1153" s="19">
        <f>IF(RIGHT(B1153,1)="C",T1152*INDEX(model!$T$5:$T$35,MATCH(G1153,model!$Q$5:$Q$35,0),1),0)</f>
        <v>0</v>
      </c>
      <c r="T1153" s="19">
        <f>(Q1153+R1153-S1153)*M1153</f>
        <v>35713.987794567518</v>
      </c>
      <c r="U1153" s="19">
        <f>X1152</f>
        <v>196976.49797789197</v>
      </c>
      <c r="V1153" s="19">
        <f>INDEX(model!$S$5:$S$35,MATCH(G1153,model!$Q$5:$Q$35,0),1)*model!$O$6</f>
        <v>0</v>
      </c>
      <c r="W1153" s="19">
        <f>IF(RIGHT(B1153,1)="C",X1152*INDEX(model!$T$5:$T$35,MATCH(G1153,model!$Q$5:$Q$35,0),1),0)</f>
        <v>0</v>
      </c>
      <c r="X1153" s="19">
        <f>(U1153+V1153-W1153)*P1153</f>
        <v>195742.40504847185</v>
      </c>
      <c r="Z1153" s="36" t="str">
        <f>K1153&amp;L1153</f>
        <v>DownDown</v>
      </c>
      <c r="AA1153" s="36" t="str">
        <f>N1153&amp;O1153</f>
        <v>DownDown</v>
      </c>
      <c r="AU1153" s="4" t="str">
        <f>IF(AZ1153=AZ1154,IF(AZ1153&gt;AZ1152,AZ1153&amp;"_O",""),AZ1153&amp;"_C")</f>
        <v>1992_O</v>
      </c>
      <c r="AV1153" s="7" t="str">
        <f>IF(RIGHT(AU1153,1)="C",AX1153/INDEX($AX$5:$AX$2729,MATCH(AZ1153&amp;"_O",$AU$5:$AU$2729,0),1),"")</f>
        <v/>
      </c>
      <c r="AW1153" s="38">
        <v>33606</v>
      </c>
      <c r="AX1153" s="37">
        <v>419.34</v>
      </c>
      <c r="AY1153" s="7">
        <f>AX1153/AX1152</f>
        <v>1.0316882350046745</v>
      </c>
      <c r="AZ1153" s="4">
        <f>YEAR(AW1153)</f>
        <v>1992</v>
      </c>
      <c r="BA1153" s="2" t="s">
        <v>7</v>
      </c>
      <c r="BB1153" s="12" t="str">
        <f>INDEX($CD$5:$CD$10,MATCH(BA1153,$CC$5:$CC$10,0),1)</f>
        <v>Y</v>
      </c>
      <c r="BC1153" s="12" t="str">
        <f>IF(AND(BB1153="Y",AY1153&gt;1),"Y","")</f>
        <v>Y</v>
      </c>
      <c r="BD1153" s="12" t="str">
        <f>IF(AND(BB1153="Y",AY1153&lt;1),"Y","")</f>
        <v/>
      </c>
      <c r="BE1153" s="12" t="str">
        <f>IF(AY1153&gt;1,IF(AY1152&gt;1,"Y",""),"")</f>
        <v>Y</v>
      </c>
      <c r="BF1153" s="12" t="str">
        <f>IF(AY1153&lt;1,IF(AY1152&lt;1,"Y",""),"")</f>
        <v/>
      </c>
      <c r="BG1153" s="2"/>
      <c r="BH1153" s="2"/>
      <c r="BI1153" s="2"/>
      <c r="BJ1153" s="2"/>
      <c r="BK1153" s="2"/>
      <c r="BL1153" s="2"/>
      <c r="BM1153" s="4" t="str">
        <f>IF(BR1153=BR1154,IF(BR1153&gt;BR1152,BR1153&amp;"_O",""),BR1153&amp;"_C")</f>
        <v/>
      </c>
      <c r="BN1153" s="7" t="str">
        <f>IF(RIGHT(BM1153,1)="C",BP1153/INDEX($BP$5:$BP$2729,MATCH(BR1153&amp;"_O",$BM$5:$BM$2729,0),1),"")</f>
        <v/>
      </c>
      <c r="BO1153" s="38">
        <v>34005</v>
      </c>
      <c r="BP1153" s="3">
        <v>700.98</v>
      </c>
      <c r="BQ1153" s="7">
        <f>BP1153/BP1152</f>
        <v>1.006663411551828</v>
      </c>
      <c r="BR1153" s="4">
        <f>YEAR(BO1153)</f>
        <v>1993</v>
      </c>
      <c r="BS1153" s="2" t="s">
        <v>7</v>
      </c>
      <c r="BT1153" s="12" t="str">
        <f>INDEX($CD$5:$CD$10,MATCH(BS1153,$CC$5:$CC$10,0),1)</f>
        <v>Y</v>
      </c>
      <c r="BU1153" s="12" t="str">
        <f>IF(AND(BT1153="Y",BQ1153&gt;1),"Y","")</f>
        <v>Y</v>
      </c>
      <c r="BV1153" s="12" t="str">
        <f>IF(AND(BT1153="Y",BQ1153&lt;1),"Y","")</f>
        <v/>
      </c>
      <c r="BW1153" s="12" t="str">
        <f>IF(BQ1153&gt;1,IF(BQ1152&gt;1,"Y",""),"")</f>
        <v/>
      </c>
      <c r="BX1153" s="12" t="str">
        <f>IF(BQ1153&lt;1,IF(BQ1152&lt;1,"Y",""),"")</f>
        <v/>
      </c>
      <c r="BY1153" s="2"/>
      <c r="BZ1153" s="2"/>
      <c r="CA1153" s="2"/>
    </row>
    <row r="1154" spans="2:79">
      <c r="B1154" s="4" t="str">
        <f>IF(G1154=G1155,IF(G1154&gt;G1153,G1154&amp;"_O",""),G1154&amp;"_C")</f>
        <v/>
      </c>
      <c r="C1154" s="14">
        <f ca="1">RANDBETWEEN(0,1000)/1000</f>
        <v>0.52800000000000002</v>
      </c>
      <c r="D1154" s="16">
        <f>D1153+1</f>
        <v>1150</v>
      </c>
      <c r="E1154" s="10">
        <f>ROUNDDOWN(D1154/52,0)+1</f>
        <v>23</v>
      </c>
      <c r="F1154" s="15">
        <f>F1153+7</f>
        <v>52670</v>
      </c>
      <c r="G1154" s="4">
        <f>YEAR(F1154)</f>
        <v>2044</v>
      </c>
      <c r="H1154" s="33">
        <v>0.59599999999999997</v>
      </c>
      <c r="I1154" s="33">
        <v>0.47299999999999998</v>
      </c>
      <c r="J1154" s="33">
        <v>0.09</v>
      </c>
      <c r="K1154" s="16" t="str">
        <f>IF(M1153&gt;1,"Up","Down")</f>
        <v>Down</v>
      </c>
      <c r="L1154" s="16" t="str">
        <f>IF(K1154="Up",IF(H1154&lt;$BJ$7,"Up","Down"),IF(H1154&lt;$BK$7,"Down","Up"))</f>
        <v>Up</v>
      </c>
      <c r="M1154" s="17">
        <f>IF(L1154="Up",INDEX($AK$5:$AK$1005,MATCH(I1154,$AI$5:$AI$1005,0),1),INDEX($AL$5:$AL$1005,MATCH(J1154,$AI$5:$AI$1005,0),1))</f>
        <v>1.0116661439964241</v>
      </c>
      <c r="N1154" s="16" t="str">
        <f>IF(P1153&gt;1,"Up","Down")</f>
        <v>Down</v>
      </c>
      <c r="O1154" s="16" t="str">
        <f>IF(N1154="Up",IF(H1154&lt;$BJ$12,"Up","Down"),IF(H1154&lt;$BK$12,"Down","Up"))</f>
        <v>Up</v>
      </c>
      <c r="P1154" s="17">
        <f>IF(O1154="Up",INDEX($AP$5:$AP$1005,MATCH(I1154,$AI$5:$AI$1005,0),1),INDEX($AQ$5:$AQ$1005,MATCH(J1154,$AI$5:$AI$1005,0),1))</f>
        <v>1.0161806683111922</v>
      </c>
      <c r="Q1154" s="19">
        <f>T1153</f>
        <v>35713.987794567518</v>
      </c>
      <c r="R1154" s="19">
        <f>INDEX(model!$S$5:$S$35,MATCH(G1154,model!$Q$5:$Q$35,0),1)*model!$O$5</f>
        <v>0</v>
      </c>
      <c r="S1154" s="19">
        <f>IF(RIGHT(B1154,1)="C",T1153*INDEX(model!$T$5:$T$35,MATCH(G1154,model!$Q$5:$Q$35,0),1),0)</f>
        <v>0</v>
      </c>
      <c r="T1154" s="19">
        <f>(Q1154+R1154-S1154)*M1154</f>
        <v>36130.632318865471</v>
      </c>
      <c r="U1154" s="19">
        <f>X1153</f>
        <v>195742.40504847185</v>
      </c>
      <c r="V1154" s="19">
        <f>INDEX(model!$S$5:$S$35,MATCH(G1154,model!$Q$5:$Q$35,0),1)*model!$O$6</f>
        <v>0</v>
      </c>
      <c r="W1154" s="19">
        <f>IF(RIGHT(B1154,1)="C",X1153*INDEX(model!$T$5:$T$35,MATCH(G1154,model!$Q$5:$Q$35,0),1),0)</f>
        <v>0</v>
      </c>
      <c r="X1154" s="19">
        <f>(U1154+V1154-W1154)*P1154</f>
        <v>198909.64797899622</v>
      </c>
      <c r="Z1154" s="36" t="str">
        <f>K1154&amp;L1154</f>
        <v>DownUp</v>
      </c>
      <c r="AA1154" s="36" t="str">
        <f>N1154&amp;O1154</f>
        <v>DownUp</v>
      </c>
      <c r="AU1154" s="4" t="str">
        <f>IF(AZ1154=AZ1155,IF(AZ1154&gt;AZ1153,AZ1154&amp;"_O",""),AZ1154&amp;"_C")</f>
        <v/>
      </c>
      <c r="AV1154" s="7" t="str">
        <f>IF(RIGHT(AU1154,1)="C",AX1154/INDEX($AX$5:$AX$2729,MATCH(AZ1154&amp;"_O",$AU$5:$AU$2729,0),1),"")</f>
        <v/>
      </c>
      <c r="AW1154" s="38">
        <v>33613</v>
      </c>
      <c r="AX1154" s="37">
        <v>415.1</v>
      </c>
      <c r="AY1154" s="7">
        <f>AX1154/AX1153</f>
        <v>0.98988887299089057</v>
      </c>
      <c r="AZ1154" s="4">
        <f>YEAR(AW1154)</f>
        <v>1992</v>
      </c>
      <c r="BA1154" s="2" t="s">
        <v>7</v>
      </c>
      <c r="BB1154" s="12" t="str">
        <f>INDEX($CD$5:$CD$10,MATCH(BA1154,$CC$5:$CC$10,0),1)</f>
        <v>Y</v>
      </c>
      <c r="BC1154" s="12" t="str">
        <f>IF(AND(BB1154="Y",AY1154&gt;1),"Y","")</f>
        <v/>
      </c>
      <c r="BD1154" s="12" t="str">
        <f>IF(AND(BB1154="Y",AY1154&lt;1),"Y","")</f>
        <v>Y</v>
      </c>
      <c r="BE1154" s="12" t="str">
        <f>IF(AY1154&gt;1,IF(AY1153&gt;1,"Y",""),"")</f>
        <v/>
      </c>
      <c r="BF1154" s="12" t="str">
        <f>IF(AY1154&lt;1,IF(AY1153&lt;1,"Y",""),"")</f>
        <v/>
      </c>
      <c r="BG1154" s="2"/>
      <c r="BH1154" s="2"/>
      <c r="BI1154" s="2"/>
      <c r="BJ1154" s="2"/>
      <c r="BK1154" s="2"/>
      <c r="BL1154" s="2"/>
      <c r="BM1154" s="4" t="str">
        <f>IF(BR1154=BR1155,IF(BR1154&gt;BR1153,BR1154&amp;"_O",""),BR1154&amp;"_C")</f>
        <v/>
      </c>
      <c r="BN1154" s="7" t="str">
        <f>IF(RIGHT(BM1154,1)="C",BP1154/INDEX($BP$5:$BP$2729,MATCH(BR1154&amp;"_O",$BM$5:$BM$2729,0),1),"")</f>
        <v/>
      </c>
      <c r="BO1154" s="38">
        <v>34012</v>
      </c>
      <c r="BP1154" s="3">
        <v>690.54</v>
      </c>
      <c r="BQ1154" s="7">
        <f>BP1154/BP1153</f>
        <v>0.98510656509458183</v>
      </c>
      <c r="BR1154" s="4">
        <f>YEAR(BO1154)</f>
        <v>1993</v>
      </c>
      <c r="BS1154" s="2" t="s">
        <v>7</v>
      </c>
      <c r="BT1154" s="12" t="str">
        <f>INDEX($CD$5:$CD$10,MATCH(BS1154,$CC$5:$CC$10,0),1)</f>
        <v>Y</v>
      </c>
      <c r="BU1154" s="12" t="str">
        <f>IF(AND(BT1154="Y",BQ1154&gt;1),"Y","")</f>
        <v/>
      </c>
      <c r="BV1154" s="12" t="str">
        <f>IF(AND(BT1154="Y",BQ1154&lt;1),"Y","")</f>
        <v>Y</v>
      </c>
      <c r="BW1154" s="12" t="str">
        <f>IF(BQ1154&gt;1,IF(BQ1153&gt;1,"Y",""),"")</f>
        <v/>
      </c>
      <c r="BX1154" s="12" t="str">
        <f>IF(BQ1154&lt;1,IF(BQ1153&lt;1,"Y",""),"")</f>
        <v/>
      </c>
      <c r="BY1154" s="2"/>
      <c r="BZ1154" s="2"/>
      <c r="CA1154" s="2"/>
    </row>
    <row r="1155" spans="2:79">
      <c r="B1155" s="4" t="str">
        <f>IF(G1155=G1156,IF(G1155&gt;G1154,G1155&amp;"_O",""),G1155&amp;"_C")</f>
        <v/>
      </c>
      <c r="C1155" s="14">
        <f ca="1">RANDBETWEEN(0,1000)/1000</f>
        <v>0.997</v>
      </c>
      <c r="D1155" s="16">
        <f>D1154+1</f>
        <v>1151</v>
      </c>
      <c r="E1155" s="10">
        <f>ROUNDDOWN(D1155/52,0)+1</f>
        <v>23</v>
      </c>
      <c r="F1155" s="15">
        <f>F1154+7</f>
        <v>52677</v>
      </c>
      <c r="G1155" s="4">
        <f>YEAR(F1155)</f>
        <v>2044</v>
      </c>
      <c r="H1155" s="33">
        <v>5.0999999999999997E-2</v>
      </c>
      <c r="I1155" s="33">
        <v>0.112</v>
      </c>
      <c r="J1155" s="33">
        <v>0.83299999999999996</v>
      </c>
      <c r="K1155" s="16" t="str">
        <f>IF(M1154&gt;1,"Up","Down")</f>
        <v>Up</v>
      </c>
      <c r="L1155" s="16" t="str">
        <f>IF(K1155="Up",IF(H1155&lt;$BJ$7,"Up","Down"),IF(H1155&lt;$BK$7,"Down","Up"))</f>
        <v>Up</v>
      </c>
      <c r="M1155" s="17">
        <f>IF(L1155="Up",INDEX($AK$5:$AK$1005,MATCH(I1155,$AI$5:$AI$1005,0),1),INDEX($AL$5:$AL$1005,MATCH(J1155,$AI$5:$AI$1005,0),1))</f>
        <v>1.0026852792226093</v>
      </c>
      <c r="N1155" s="16" t="str">
        <f>IF(P1154&gt;1,"Up","Down")</f>
        <v>Up</v>
      </c>
      <c r="O1155" s="16" t="str">
        <f>IF(N1155="Up",IF(H1155&lt;$BJ$12,"Up","Down"),IF(H1155&lt;$BK$12,"Down","Up"))</f>
        <v>Up</v>
      </c>
      <c r="P1155" s="17">
        <f>IF(O1155="Up",INDEX($AP$5:$AP$1005,MATCH(I1155,$AI$5:$AI$1005,0),1),INDEX($AQ$5:$AQ$1005,MATCH(J1155,$AI$5:$AI$1005,0),1))</f>
        <v>1.0038493000182827</v>
      </c>
      <c r="Q1155" s="19">
        <f>T1154</f>
        <v>36130.632318865471</v>
      </c>
      <c r="R1155" s="19">
        <f>INDEX(model!$S$5:$S$35,MATCH(G1155,model!$Q$5:$Q$35,0),1)*model!$O$5</f>
        <v>0</v>
      </c>
      <c r="S1155" s="19">
        <f>IF(RIGHT(B1155,1)="C",T1154*INDEX(model!$T$5:$T$35,MATCH(G1155,model!$Q$5:$Q$35,0),1),0)</f>
        <v>0</v>
      </c>
      <c r="T1155" s="19">
        <f>(Q1155+R1155-S1155)*M1155</f>
        <v>36227.653155131055</v>
      </c>
      <c r="U1155" s="19">
        <f>X1154</f>
        <v>198909.64797899622</v>
      </c>
      <c r="V1155" s="19">
        <f>INDEX(model!$S$5:$S$35,MATCH(G1155,model!$Q$5:$Q$35,0),1)*model!$O$6</f>
        <v>0</v>
      </c>
      <c r="W1155" s="19">
        <f>IF(RIGHT(B1155,1)="C",X1154*INDEX(model!$T$5:$T$35,MATCH(G1155,model!$Q$5:$Q$35,0),1),0)</f>
        <v>0</v>
      </c>
      <c r="X1155" s="19">
        <f>(U1155+V1155-W1155)*P1155</f>
        <v>199675.31089059837</v>
      </c>
      <c r="Z1155" s="36" t="str">
        <f>K1155&amp;L1155</f>
        <v>UpUp</v>
      </c>
      <c r="AA1155" s="36" t="str">
        <f>N1155&amp;O1155</f>
        <v>UpUp</v>
      </c>
      <c r="AU1155" s="4" t="str">
        <f>IF(AZ1155=AZ1156,IF(AZ1155&gt;AZ1154,AZ1155&amp;"_O",""),AZ1155&amp;"_C")</f>
        <v/>
      </c>
      <c r="AV1155" s="7" t="str">
        <f>IF(RIGHT(AU1155,1)="C",AX1155/INDEX($AX$5:$AX$2729,MATCH(AZ1155&amp;"_O",$AU$5:$AU$2729,0),1),"")</f>
        <v/>
      </c>
      <c r="AW1155" s="38">
        <v>33620</v>
      </c>
      <c r="AX1155" s="37">
        <v>418.86</v>
      </c>
      <c r="AY1155" s="7">
        <f>AX1155/AX1154</f>
        <v>1.009058058299205</v>
      </c>
      <c r="AZ1155" s="4">
        <f>YEAR(AW1155)</f>
        <v>1992</v>
      </c>
      <c r="BA1155" s="2" t="s">
        <v>7</v>
      </c>
      <c r="BB1155" s="12" t="str">
        <f>INDEX($CD$5:$CD$10,MATCH(BA1155,$CC$5:$CC$10,0),1)</f>
        <v>Y</v>
      </c>
      <c r="BC1155" s="12" t="str">
        <f>IF(AND(BB1155="Y",AY1155&gt;1),"Y","")</f>
        <v>Y</v>
      </c>
      <c r="BD1155" s="12" t="str">
        <f>IF(AND(BB1155="Y",AY1155&lt;1),"Y","")</f>
        <v/>
      </c>
      <c r="BE1155" s="12" t="str">
        <f>IF(AY1155&gt;1,IF(AY1154&gt;1,"Y",""),"")</f>
        <v/>
      </c>
      <c r="BF1155" s="12" t="str">
        <f>IF(AY1155&lt;1,IF(AY1154&lt;1,"Y",""),"")</f>
        <v/>
      </c>
      <c r="BG1155" s="2"/>
      <c r="BH1155" s="2"/>
      <c r="BI1155" s="2"/>
      <c r="BJ1155" s="2"/>
      <c r="BK1155" s="2"/>
      <c r="BL1155" s="2"/>
      <c r="BM1155" s="4" t="str">
        <f>IF(BR1155=BR1156,IF(BR1155&gt;BR1154,BR1155&amp;"_O",""),BR1155&amp;"_C")</f>
        <v/>
      </c>
      <c r="BN1155" s="7" t="str">
        <f>IF(RIGHT(BM1155,1)="C",BP1155/INDEX($BP$5:$BP$2729,MATCH(BR1155&amp;"_O",$BM$5:$BM$2729,0),1),"")</f>
        <v/>
      </c>
      <c r="BO1155" s="38">
        <v>34019</v>
      </c>
      <c r="BP1155" s="3">
        <v>663.61</v>
      </c>
      <c r="BQ1155" s="7">
        <f>BP1155/BP1154</f>
        <v>0.96100153503055585</v>
      </c>
      <c r="BR1155" s="4">
        <f>YEAR(BO1155)</f>
        <v>1993</v>
      </c>
      <c r="BS1155" s="2" t="s">
        <v>7</v>
      </c>
      <c r="BT1155" s="12" t="str">
        <f>INDEX($CD$5:$CD$10,MATCH(BS1155,$CC$5:$CC$10,0),1)</f>
        <v>Y</v>
      </c>
      <c r="BU1155" s="12" t="str">
        <f>IF(AND(BT1155="Y",BQ1155&gt;1),"Y","")</f>
        <v/>
      </c>
      <c r="BV1155" s="12" t="str">
        <f>IF(AND(BT1155="Y",BQ1155&lt;1),"Y","")</f>
        <v>Y</v>
      </c>
      <c r="BW1155" s="12" t="str">
        <f>IF(BQ1155&gt;1,IF(BQ1154&gt;1,"Y",""),"")</f>
        <v/>
      </c>
      <c r="BX1155" s="12" t="str">
        <f>IF(BQ1155&lt;1,IF(BQ1154&lt;1,"Y",""),"")</f>
        <v>Y</v>
      </c>
      <c r="BY1155" s="2"/>
      <c r="BZ1155" s="2"/>
      <c r="CA1155" s="2"/>
    </row>
    <row r="1156" spans="2:79">
      <c r="B1156" s="4" t="str">
        <f>IF(G1156=G1157,IF(G1156&gt;G1155,G1156&amp;"_O",""),G1156&amp;"_C")</f>
        <v/>
      </c>
      <c r="C1156" s="14">
        <f ca="1">RANDBETWEEN(0,1000)/1000</f>
        <v>0.255</v>
      </c>
      <c r="D1156" s="16">
        <f>D1155+1</f>
        <v>1152</v>
      </c>
      <c r="E1156" s="10">
        <f>ROUNDDOWN(D1156/52,0)+1</f>
        <v>23</v>
      </c>
      <c r="F1156" s="15">
        <f>F1155+7</f>
        <v>52684</v>
      </c>
      <c r="G1156" s="4">
        <f>YEAR(F1156)</f>
        <v>2044</v>
      </c>
      <c r="H1156" s="33">
        <v>0.41199999999999998</v>
      </c>
      <c r="I1156" s="33">
        <v>0.86599999999999999</v>
      </c>
      <c r="J1156" s="33">
        <v>0.79500000000000004</v>
      </c>
      <c r="K1156" s="16" t="str">
        <f>IF(M1155&gt;1,"Up","Down")</f>
        <v>Up</v>
      </c>
      <c r="L1156" s="16" t="str">
        <f>IF(K1156="Up",IF(H1156&lt;$BJ$7,"Up","Down"),IF(H1156&lt;$BK$7,"Down","Up"))</f>
        <v>Up</v>
      </c>
      <c r="M1156" s="17">
        <f>IF(L1156="Up",INDEX($AK$5:$AK$1005,MATCH(I1156,$AI$5:$AI$1005,0),1),INDEX($AL$5:$AL$1005,MATCH(J1156,$AI$5:$AI$1005,0),1))</f>
        <v>1.0297345340953115</v>
      </c>
      <c r="N1156" s="16" t="str">
        <f>IF(P1155&gt;1,"Up","Down")</f>
        <v>Up</v>
      </c>
      <c r="O1156" s="16" t="str">
        <f>IF(N1156="Up",IF(H1156&lt;$BJ$12,"Up","Down"),IF(H1156&lt;$BK$12,"Down","Up"))</f>
        <v>Up</v>
      </c>
      <c r="P1156" s="17">
        <f>IF(O1156="Up",INDEX($AP$5:$AP$1005,MATCH(I1156,$AI$5:$AI$1005,0),1),INDEX($AQ$5:$AQ$1005,MATCH(J1156,$AI$5:$AI$1005,0),1))</f>
        <v>1.0393759443885267</v>
      </c>
      <c r="Q1156" s="19">
        <f>T1155</f>
        <v>36227.653155131055</v>
      </c>
      <c r="R1156" s="19">
        <f>INDEX(model!$S$5:$S$35,MATCH(G1156,model!$Q$5:$Q$35,0),1)*model!$O$5</f>
        <v>0</v>
      </c>
      <c r="S1156" s="19">
        <f>IF(RIGHT(B1156,1)="C",T1155*INDEX(model!$T$5:$T$35,MATCH(G1156,model!$Q$5:$Q$35,0),1),0)</f>
        <v>0</v>
      </c>
      <c r="T1156" s="19">
        <f>(Q1156+R1156-S1156)*M1156</f>
        <v>37304.865543065418</v>
      </c>
      <c r="U1156" s="19">
        <f>X1155</f>
        <v>199675.31089059837</v>
      </c>
      <c r="V1156" s="19">
        <f>INDEX(model!$S$5:$S$35,MATCH(G1156,model!$Q$5:$Q$35,0),1)*model!$O$6</f>
        <v>0</v>
      </c>
      <c r="W1156" s="19">
        <f>IF(RIGHT(B1156,1)="C",X1155*INDEX(model!$T$5:$T$35,MATCH(G1156,model!$Q$5:$Q$35,0),1),0)</f>
        <v>0</v>
      </c>
      <c r="X1156" s="19">
        <f>(U1156+V1156-W1156)*P1156</f>
        <v>207537.71482798833</v>
      </c>
      <c r="Z1156" s="36" t="str">
        <f>K1156&amp;L1156</f>
        <v>UpUp</v>
      </c>
      <c r="AA1156" s="36" t="str">
        <f>N1156&amp;O1156</f>
        <v>UpUp</v>
      </c>
      <c r="AU1156" s="4" t="str">
        <f>IF(AZ1156=AZ1157,IF(AZ1156&gt;AZ1155,AZ1156&amp;"_O",""),AZ1156&amp;"_C")</f>
        <v/>
      </c>
      <c r="AV1156" s="7" t="str">
        <f>IF(RIGHT(AU1156,1)="C",AX1156/INDEX($AX$5:$AX$2729,MATCH(AZ1156&amp;"_O",$AU$5:$AU$2729,0),1),"")</f>
        <v/>
      </c>
      <c r="AW1156" s="38">
        <v>33627</v>
      </c>
      <c r="AX1156" s="37">
        <v>415.48</v>
      </c>
      <c r="AY1156" s="7">
        <f>AX1156/AX1155</f>
        <v>0.99193047796399758</v>
      </c>
      <c r="AZ1156" s="4">
        <f>YEAR(AW1156)</f>
        <v>1992</v>
      </c>
      <c r="BA1156" s="2" t="s">
        <v>7</v>
      </c>
      <c r="BB1156" s="12" t="str">
        <f>INDEX($CD$5:$CD$10,MATCH(BA1156,$CC$5:$CC$10,0),1)</f>
        <v>Y</v>
      </c>
      <c r="BC1156" s="12" t="str">
        <f>IF(AND(BB1156="Y",AY1156&gt;1),"Y","")</f>
        <v/>
      </c>
      <c r="BD1156" s="12" t="str">
        <f>IF(AND(BB1156="Y",AY1156&lt;1),"Y","")</f>
        <v>Y</v>
      </c>
      <c r="BE1156" s="12" t="str">
        <f>IF(AY1156&gt;1,IF(AY1155&gt;1,"Y",""),"")</f>
        <v/>
      </c>
      <c r="BF1156" s="12" t="str">
        <f>IF(AY1156&lt;1,IF(AY1155&lt;1,"Y",""),"")</f>
        <v/>
      </c>
      <c r="BG1156" s="2"/>
      <c r="BH1156" s="2"/>
      <c r="BI1156" s="2"/>
      <c r="BJ1156" s="2"/>
      <c r="BK1156" s="2"/>
      <c r="BL1156" s="2"/>
      <c r="BM1156" s="4" t="str">
        <f>IF(BR1156=BR1157,IF(BR1156&gt;BR1155,BR1156&amp;"_O",""),BR1156&amp;"_C")</f>
        <v/>
      </c>
      <c r="BN1156" s="7" t="str">
        <f>IF(RIGHT(BM1156,1)="C",BP1156/INDEX($BP$5:$BP$2729,MATCH(BR1156&amp;"_O",$BM$5:$BM$2729,0),1),"")</f>
        <v/>
      </c>
      <c r="BO1156" s="38">
        <v>34026</v>
      </c>
      <c r="BP1156" s="3">
        <v>670.77</v>
      </c>
      <c r="BQ1156" s="7">
        <f>BP1156/BP1155</f>
        <v>1.0107894697186599</v>
      </c>
      <c r="BR1156" s="4">
        <f>YEAR(BO1156)</f>
        <v>1993</v>
      </c>
      <c r="BS1156" s="2" t="s">
        <v>7</v>
      </c>
      <c r="BT1156" s="12" t="str">
        <f>INDEX($CD$5:$CD$10,MATCH(BS1156,$CC$5:$CC$10,0),1)</f>
        <v>Y</v>
      </c>
      <c r="BU1156" s="12" t="str">
        <f>IF(AND(BT1156="Y",BQ1156&gt;1),"Y","")</f>
        <v>Y</v>
      </c>
      <c r="BV1156" s="12" t="str">
        <f>IF(AND(BT1156="Y",BQ1156&lt;1),"Y","")</f>
        <v/>
      </c>
      <c r="BW1156" s="12" t="str">
        <f>IF(BQ1156&gt;1,IF(BQ1155&gt;1,"Y",""),"")</f>
        <v/>
      </c>
      <c r="BX1156" s="12" t="str">
        <f>IF(BQ1156&lt;1,IF(BQ1155&lt;1,"Y",""),"")</f>
        <v/>
      </c>
      <c r="BY1156" s="2"/>
      <c r="BZ1156" s="2"/>
      <c r="CA1156" s="2"/>
    </row>
    <row r="1157" spans="2:79">
      <c r="B1157" s="4" t="str">
        <f>IF(G1157=G1158,IF(G1157&gt;G1156,G1157&amp;"_O",""),G1157&amp;"_C")</f>
        <v/>
      </c>
      <c r="C1157" s="14">
        <f ca="1">RANDBETWEEN(0,1000)/1000</f>
        <v>0.80700000000000005</v>
      </c>
      <c r="D1157" s="16">
        <f>D1156+1</f>
        <v>1153</v>
      </c>
      <c r="E1157" s="10">
        <f>ROUNDDOWN(D1157/52,0)+1</f>
        <v>23</v>
      </c>
      <c r="F1157" s="15">
        <f>F1156+7</f>
        <v>52691</v>
      </c>
      <c r="G1157" s="4">
        <f>YEAR(F1157)</f>
        <v>2044</v>
      </c>
      <c r="H1157" s="33">
        <v>0.626</v>
      </c>
      <c r="I1157" s="33">
        <v>0.34899999999999998</v>
      </c>
      <c r="J1157" s="33">
        <v>0.42399999999999999</v>
      </c>
      <c r="K1157" s="16" t="str">
        <f>IF(M1156&gt;1,"Up","Down")</f>
        <v>Up</v>
      </c>
      <c r="L1157" s="16" t="str">
        <f>IF(K1157="Up",IF(H1157&lt;$BJ$7,"Up","Down"),IF(H1157&lt;$BK$7,"Down","Up"))</f>
        <v>Down</v>
      </c>
      <c r="M1157" s="17">
        <f>IF(L1157="Up",INDEX($AK$5:$AK$1005,MATCH(I1157,$AI$5:$AI$1005,0),1),INDEX($AL$5:$AL$1005,MATCH(J1157,$AI$5:$AI$1005,0),1))</f>
        <v>0.98517999200677231</v>
      </c>
      <c r="N1157" s="16" t="str">
        <f>IF(P1156&gt;1,"Up","Down")</f>
        <v>Up</v>
      </c>
      <c r="O1157" s="16" t="str">
        <f>IF(N1157="Up",IF(H1157&lt;$BJ$12,"Up","Down"),IF(H1157&lt;$BK$12,"Down","Up"))</f>
        <v>Down</v>
      </c>
      <c r="P1157" s="17">
        <f>IF(O1157="Up",INDEX($AP$5:$AP$1005,MATCH(I1157,$AI$5:$AI$1005,0),1),INDEX($AQ$5:$AQ$1005,MATCH(J1157,$AI$5:$AI$1005,0),1))</f>
        <v>0.98138128965295379</v>
      </c>
      <c r="Q1157" s="19">
        <f>T1156</f>
        <v>37304.865543065418</v>
      </c>
      <c r="R1157" s="19">
        <f>INDEX(model!$S$5:$S$35,MATCH(G1157,model!$Q$5:$Q$35,0),1)*model!$O$5</f>
        <v>0</v>
      </c>
      <c r="S1157" s="19">
        <f>IF(RIGHT(B1157,1)="C",T1156*INDEX(model!$T$5:$T$35,MATCH(G1157,model!$Q$5:$Q$35,0),1),0)</f>
        <v>0</v>
      </c>
      <c r="T1157" s="19">
        <f>(Q1157+R1157-S1157)*M1157</f>
        <v>36752.007137530905</v>
      </c>
      <c r="U1157" s="19">
        <f>X1156</f>
        <v>207537.71482798833</v>
      </c>
      <c r="V1157" s="19">
        <f>INDEX(model!$S$5:$S$35,MATCH(G1157,model!$Q$5:$Q$35,0),1)*model!$O$6</f>
        <v>0</v>
      </c>
      <c r="W1157" s="19">
        <f>IF(RIGHT(B1157,1)="C",X1156*INDEX(model!$T$5:$T$35,MATCH(G1157,model!$Q$5:$Q$35,0),1),0)</f>
        <v>0</v>
      </c>
      <c r="X1157" s="19">
        <f>(U1157+V1157-W1157)*P1157</f>
        <v>203673.63022951814</v>
      </c>
      <c r="Z1157" s="36" t="str">
        <f>K1157&amp;L1157</f>
        <v>UpDown</v>
      </c>
      <c r="AA1157" s="36" t="str">
        <f>N1157&amp;O1157</f>
        <v>UpDown</v>
      </c>
      <c r="AU1157" s="4" t="str">
        <f>IF(AZ1157=AZ1158,IF(AZ1157&gt;AZ1156,AZ1157&amp;"_O",""),AZ1157&amp;"_C")</f>
        <v/>
      </c>
      <c r="AV1157" s="7" t="str">
        <f>IF(RIGHT(AU1157,1)="C",AX1157/INDEX($AX$5:$AX$2729,MATCH(AZ1157&amp;"_O",$AU$5:$AU$2729,0),1),"")</f>
        <v/>
      </c>
      <c r="AW1157" s="38">
        <v>33634</v>
      </c>
      <c r="AX1157" s="37">
        <v>408.78</v>
      </c>
      <c r="AY1157" s="7">
        <f>AX1157/AX1156</f>
        <v>0.9838740733609318</v>
      </c>
      <c r="AZ1157" s="4">
        <f>YEAR(AW1157)</f>
        <v>1992</v>
      </c>
      <c r="BA1157" s="2" t="s">
        <v>7</v>
      </c>
      <c r="BB1157" s="12" t="str">
        <f>INDEX($CD$5:$CD$10,MATCH(BA1157,$CC$5:$CC$10,0),1)</f>
        <v>Y</v>
      </c>
      <c r="BC1157" s="12" t="str">
        <f>IF(AND(BB1157="Y",AY1157&gt;1),"Y","")</f>
        <v/>
      </c>
      <c r="BD1157" s="12" t="str">
        <f>IF(AND(BB1157="Y",AY1157&lt;1),"Y","")</f>
        <v>Y</v>
      </c>
      <c r="BE1157" s="12" t="str">
        <f>IF(AY1157&gt;1,IF(AY1156&gt;1,"Y",""),"")</f>
        <v/>
      </c>
      <c r="BF1157" s="12" t="str">
        <f>IF(AY1157&lt;1,IF(AY1156&lt;1,"Y",""),"")</f>
        <v>Y</v>
      </c>
      <c r="BG1157" s="2"/>
      <c r="BH1157" s="2"/>
      <c r="BI1157" s="2"/>
      <c r="BJ1157" s="2"/>
      <c r="BK1157" s="2"/>
      <c r="BL1157" s="2"/>
      <c r="BM1157" s="4" t="str">
        <f>IF(BR1157=BR1158,IF(BR1157&gt;BR1156,BR1157&amp;"_O",""),BR1157&amp;"_C")</f>
        <v/>
      </c>
      <c r="BN1157" s="7" t="str">
        <f>IF(RIGHT(BM1157,1)="C",BP1157/INDEX($BP$5:$BP$2729,MATCH(BR1157&amp;"_O",$BM$5:$BM$2729,0),1),"")</f>
        <v/>
      </c>
      <c r="BO1157" s="38">
        <v>34033</v>
      </c>
      <c r="BP1157" s="3">
        <v>681.37</v>
      </c>
      <c r="BQ1157" s="7">
        <f>BP1157/BP1156</f>
        <v>1.0158027341711764</v>
      </c>
      <c r="BR1157" s="4">
        <f>YEAR(BO1157)</f>
        <v>1993</v>
      </c>
      <c r="BS1157" s="2" t="s">
        <v>7</v>
      </c>
      <c r="BT1157" s="12" t="str">
        <f>INDEX($CD$5:$CD$10,MATCH(BS1157,$CC$5:$CC$10,0),1)</f>
        <v>Y</v>
      </c>
      <c r="BU1157" s="12" t="str">
        <f>IF(AND(BT1157="Y",BQ1157&gt;1),"Y","")</f>
        <v>Y</v>
      </c>
      <c r="BV1157" s="12" t="str">
        <f>IF(AND(BT1157="Y",BQ1157&lt;1),"Y","")</f>
        <v/>
      </c>
      <c r="BW1157" s="12" t="str">
        <f>IF(BQ1157&gt;1,IF(BQ1156&gt;1,"Y",""),"")</f>
        <v>Y</v>
      </c>
      <c r="BX1157" s="12" t="str">
        <f>IF(BQ1157&lt;1,IF(BQ1156&lt;1,"Y",""),"")</f>
        <v/>
      </c>
      <c r="BY1157" s="2"/>
      <c r="BZ1157" s="2"/>
      <c r="CA1157" s="2"/>
    </row>
    <row r="1158" spans="2:79">
      <c r="B1158" s="4" t="str">
        <f>IF(G1158=G1159,IF(G1158&gt;G1157,G1158&amp;"_O",""),G1158&amp;"_C")</f>
        <v/>
      </c>
      <c r="C1158" s="14">
        <f ca="1">RANDBETWEEN(0,1000)/1000</f>
        <v>9.2999999999999999E-2</v>
      </c>
      <c r="D1158" s="16">
        <f>D1157+1</f>
        <v>1154</v>
      </c>
      <c r="E1158" s="10">
        <f>ROUNDDOWN(D1158/52,0)+1</f>
        <v>23</v>
      </c>
      <c r="F1158" s="15">
        <f>F1157+7</f>
        <v>52698</v>
      </c>
      <c r="G1158" s="4">
        <f>YEAR(F1158)</f>
        <v>2044</v>
      </c>
      <c r="H1158" s="33">
        <v>0.372</v>
      </c>
      <c r="I1158" s="33">
        <v>0.99</v>
      </c>
      <c r="J1158" s="33">
        <v>0.42</v>
      </c>
      <c r="K1158" s="16" t="str">
        <f>IF(M1157&gt;1,"Up","Down")</f>
        <v>Down</v>
      </c>
      <c r="L1158" s="16" t="str">
        <f>IF(K1158="Up",IF(H1158&lt;$BJ$7,"Up","Down"),IF(H1158&lt;$BK$7,"Down","Up"))</f>
        <v>Down</v>
      </c>
      <c r="M1158" s="17">
        <f>IF(L1158="Up",INDEX($AK$5:$AK$1005,MATCH(I1158,$AI$5:$AI$1005,0),1),INDEX($AL$5:$AL$1005,MATCH(J1158,$AI$5:$AI$1005,0),1))</f>
        <v>0.98502270175175721</v>
      </c>
      <c r="N1158" s="16" t="str">
        <f>IF(P1157&gt;1,"Up","Down")</f>
        <v>Down</v>
      </c>
      <c r="O1158" s="16" t="str">
        <f>IF(N1158="Up",IF(H1158&lt;$BJ$12,"Up","Down"),IF(H1158&lt;$BK$12,"Down","Up"))</f>
        <v>Down</v>
      </c>
      <c r="P1158" s="17">
        <f>IF(O1158="Up",INDEX($AP$5:$AP$1005,MATCH(I1158,$AI$5:$AI$1005,0),1),INDEX($AQ$5:$AQ$1005,MATCH(J1158,$AI$5:$AI$1005,0),1))</f>
        <v>0.9813160402134441</v>
      </c>
      <c r="Q1158" s="19">
        <f>T1157</f>
        <v>36752.007137530905</v>
      </c>
      <c r="R1158" s="19">
        <f>INDEX(model!$S$5:$S$35,MATCH(G1158,model!$Q$5:$Q$35,0),1)*model!$O$5</f>
        <v>0</v>
      </c>
      <c r="S1158" s="19">
        <f>IF(RIGHT(B1158,1)="C",T1157*INDEX(model!$T$5:$T$35,MATCH(G1158,model!$Q$5:$Q$35,0),1),0)</f>
        <v>0</v>
      </c>
      <c r="T1158" s="19">
        <f>(Q1158+R1158-S1158)*M1158</f>
        <v>36201.561365410555</v>
      </c>
      <c r="U1158" s="19">
        <f>X1157</f>
        <v>203673.63022951814</v>
      </c>
      <c r="V1158" s="19">
        <f>INDEX(model!$S$5:$S$35,MATCH(G1158,model!$Q$5:$Q$35,0),1)*model!$O$6</f>
        <v>0</v>
      </c>
      <c r="W1158" s="19">
        <f>IF(RIGHT(B1158,1)="C",X1157*INDEX(model!$T$5:$T$35,MATCH(G1158,model!$Q$5:$Q$35,0),1),0)</f>
        <v>0</v>
      </c>
      <c r="X1158" s="19">
        <f>(U1158+V1158-W1158)*P1158</f>
        <v>199868.20031272797</v>
      </c>
      <c r="Z1158" s="36" t="str">
        <f>K1158&amp;L1158</f>
        <v>DownDown</v>
      </c>
      <c r="AA1158" s="36" t="str">
        <f>N1158&amp;O1158</f>
        <v>DownDown</v>
      </c>
      <c r="AU1158" s="4" t="str">
        <f>IF(AZ1158=AZ1159,IF(AZ1158&gt;AZ1157,AZ1158&amp;"_O",""),AZ1158&amp;"_C")</f>
        <v/>
      </c>
      <c r="AV1158" s="7" t="str">
        <f>IF(RIGHT(AU1158,1)="C",AX1158/INDEX($AX$5:$AX$2729,MATCH(AZ1158&amp;"_O",$AU$5:$AU$2729,0),1),"")</f>
        <v/>
      </c>
      <c r="AW1158" s="38">
        <v>33641</v>
      </c>
      <c r="AX1158" s="37">
        <v>411.09</v>
      </c>
      <c r="AY1158" s="7">
        <f>AX1158/AX1157</f>
        <v>1.0056509613973286</v>
      </c>
      <c r="AZ1158" s="4">
        <f>YEAR(AW1158)</f>
        <v>1992</v>
      </c>
      <c r="BA1158" s="2" t="s">
        <v>7</v>
      </c>
      <c r="BB1158" s="12" t="str">
        <f>INDEX($CD$5:$CD$10,MATCH(BA1158,$CC$5:$CC$10,0),1)</f>
        <v>Y</v>
      </c>
      <c r="BC1158" s="12" t="str">
        <f>IF(AND(BB1158="Y",AY1158&gt;1),"Y","")</f>
        <v>Y</v>
      </c>
      <c r="BD1158" s="12" t="str">
        <f>IF(AND(BB1158="Y",AY1158&lt;1),"Y","")</f>
        <v/>
      </c>
      <c r="BE1158" s="12" t="str">
        <f>IF(AY1158&gt;1,IF(AY1157&gt;1,"Y",""),"")</f>
        <v/>
      </c>
      <c r="BF1158" s="12" t="str">
        <f>IF(AY1158&lt;1,IF(AY1157&lt;1,"Y",""),"")</f>
        <v/>
      </c>
      <c r="BG1158" s="2"/>
      <c r="BH1158" s="2"/>
      <c r="BI1158" s="2"/>
      <c r="BJ1158" s="2"/>
      <c r="BK1158" s="2"/>
      <c r="BL1158" s="2"/>
      <c r="BM1158" s="4" t="str">
        <f>IF(BR1158=BR1159,IF(BR1158&gt;BR1157,BR1158&amp;"_O",""),BR1158&amp;"_C")</f>
        <v/>
      </c>
      <c r="BN1158" s="7" t="str">
        <f>IF(RIGHT(BM1158,1)="C",BP1158/INDEX($BP$5:$BP$2729,MATCH(BR1158&amp;"_O",$BM$5:$BM$2729,0),1),"")</f>
        <v/>
      </c>
      <c r="BO1158" s="38">
        <v>34040</v>
      </c>
      <c r="BP1158" s="3">
        <v>692.78</v>
      </c>
      <c r="BQ1158" s="7">
        <f>BP1158/BP1157</f>
        <v>1.0167456741564789</v>
      </c>
      <c r="BR1158" s="4">
        <f>YEAR(BO1158)</f>
        <v>1993</v>
      </c>
      <c r="BS1158" s="2" t="s">
        <v>7</v>
      </c>
      <c r="BT1158" s="12" t="str">
        <f>INDEX($CD$5:$CD$10,MATCH(BS1158,$CC$5:$CC$10,0),1)</f>
        <v>Y</v>
      </c>
      <c r="BU1158" s="12" t="str">
        <f>IF(AND(BT1158="Y",BQ1158&gt;1),"Y","")</f>
        <v>Y</v>
      </c>
      <c r="BV1158" s="12" t="str">
        <f>IF(AND(BT1158="Y",BQ1158&lt;1),"Y","")</f>
        <v/>
      </c>
      <c r="BW1158" s="12" t="str">
        <f>IF(BQ1158&gt;1,IF(BQ1157&gt;1,"Y",""),"")</f>
        <v>Y</v>
      </c>
      <c r="BX1158" s="12" t="str">
        <f>IF(BQ1158&lt;1,IF(BQ1157&lt;1,"Y",""),"")</f>
        <v/>
      </c>
      <c r="BY1158" s="2"/>
      <c r="BZ1158" s="2"/>
      <c r="CA1158" s="2"/>
    </row>
    <row r="1159" spans="2:79">
      <c r="B1159" s="4" t="str">
        <f>IF(G1159=G1160,IF(G1159&gt;G1158,G1159&amp;"_O",""),G1159&amp;"_C")</f>
        <v/>
      </c>
      <c r="C1159" s="14">
        <f ca="1">RANDBETWEEN(0,1000)/1000</f>
        <v>0.15</v>
      </c>
      <c r="D1159" s="16">
        <f>D1158+1</f>
        <v>1155</v>
      </c>
      <c r="E1159" s="10">
        <f>ROUNDDOWN(D1159/52,0)+1</f>
        <v>23</v>
      </c>
      <c r="F1159" s="15">
        <f>F1158+7</f>
        <v>52705</v>
      </c>
      <c r="G1159" s="4">
        <f>YEAR(F1159)</f>
        <v>2044</v>
      </c>
      <c r="H1159" s="33">
        <v>0.91300000000000003</v>
      </c>
      <c r="I1159" s="33">
        <v>0.79200000000000004</v>
      </c>
      <c r="J1159" s="33">
        <v>0.56200000000000006</v>
      </c>
      <c r="K1159" s="16" t="str">
        <f>IF(M1158&gt;1,"Up","Down")</f>
        <v>Down</v>
      </c>
      <c r="L1159" s="16" t="str">
        <f>IF(K1159="Up",IF(H1159&lt;$BJ$7,"Up","Down"),IF(H1159&lt;$BK$7,"Down","Up"))</f>
        <v>Up</v>
      </c>
      <c r="M1159" s="17">
        <f>IF(L1159="Up",INDEX($AK$5:$AK$1005,MATCH(I1159,$AI$5:$AI$1005,0),1),INDEX($AL$5:$AL$1005,MATCH(J1159,$AI$5:$AI$1005,0),1))</f>
        <v>1.0233365725094588</v>
      </c>
      <c r="N1159" s="16" t="str">
        <f>IF(P1158&gt;1,"Up","Down")</f>
        <v>Down</v>
      </c>
      <c r="O1159" s="16" t="str">
        <f>IF(N1159="Up",IF(H1159&lt;$BJ$12,"Up","Down"),IF(H1159&lt;$BK$12,"Down","Up"))</f>
        <v>Up</v>
      </c>
      <c r="P1159" s="17">
        <f>IF(O1159="Up",INDEX($AP$5:$AP$1005,MATCH(I1159,$AI$5:$AI$1005,0),1),INDEX($AQ$5:$AQ$1005,MATCH(J1159,$AI$5:$AI$1005,0),1))</f>
        <v>1.0320188400870969</v>
      </c>
      <c r="Q1159" s="19">
        <f>T1158</f>
        <v>36201.561365410555</v>
      </c>
      <c r="R1159" s="19">
        <f>INDEX(model!$S$5:$S$35,MATCH(G1159,model!$Q$5:$Q$35,0),1)*model!$O$5</f>
        <v>0</v>
      </c>
      <c r="S1159" s="19">
        <f>IF(RIGHT(B1159,1)="C",T1158*INDEX(model!$T$5:$T$35,MATCH(G1159,model!$Q$5:$Q$35,0),1),0)</f>
        <v>0</v>
      </c>
      <c r="T1159" s="19">
        <f>(Q1159+R1159-S1159)*M1159</f>
        <v>37046.381727170075</v>
      </c>
      <c r="U1159" s="19">
        <f>X1158</f>
        <v>199868.20031272797</v>
      </c>
      <c r="V1159" s="19">
        <f>INDEX(model!$S$5:$S$35,MATCH(G1159,model!$Q$5:$Q$35,0),1)*model!$O$6</f>
        <v>0</v>
      </c>
      <c r="W1159" s="19">
        <f>IF(RIGHT(B1159,1)="C",X1158*INDEX(model!$T$5:$T$35,MATCH(G1159,model!$Q$5:$Q$35,0),1),0)</f>
        <v>0</v>
      </c>
      <c r="X1159" s="19">
        <f>(U1159+V1159-W1159)*P1159</f>
        <v>206267.74825703705</v>
      </c>
      <c r="Z1159" s="36" t="str">
        <f>K1159&amp;L1159</f>
        <v>DownUp</v>
      </c>
      <c r="AA1159" s="36" t="str">
        <f>N1159&amp;O1159</f>
        <v>DownUp</v>
      </c>
      <c r="AU1159" s="4" t="str">
        <f>IF(AZ1159=AZ1160,IF(AZ1159&gt;AZ1158,AZ1159&amp;"_O",""),AZ1159&amp;"_C")</f>
        <v/>
      </c>
      <c r="AV1159" s="7" t="str">
        <f>IF(RIGHT(AU1159,1)="C",AX1159/INDEX($AX$5:$AX$2729,MATCH(AZ1159&amp;"_O",$AU$5:$AU$2729,0),1),"")</f>
        <v/>
      </c>
      <c r="AW1159" s="38">
        <v>33648</v>
      </c>
      <c r="AX1159" s="37">
        <v>412.48</v>
      </c>
      <c r="AY1159" s="7">
        <f>AX1159/AX1158</f>
        <v>1.00338125471308</v>
      </c>
      <c r="AZ1159" s="4">
        <f>YEAR(AW1159)</f>
        <v>1992</v>
      </c>
      <c r="BA1159" s="2" t="s">
        <v>7</v>
      </c>
      <c r="BB1159" s="12" t="str">
        <f>INDEX($CD$5:$CD$10,MATCH(BA1159,$CC$5:$CC$10,0),1)</f>
        <v>Y</v>
      </c>
      <c r="BC1159" s="12" t="str">
        <f>IF(AND(BB1159="Y",AY1159&gt;1),"Y","")</f>
        <v>Y</v>
      </c>
      <c r="BD1159" s="12" t="str">
        <f>IF(AND(BB1159="Y",AY1159&lt;1),"Y","")</f>
        <v/>
      </c>
      <c r="BE1159" s="12" t="str">
        <f>IF(AY1159&gt;1,IF(AY1158&gt;1,"Y",""),"")</f>
        <v>Y</v>
      </c>
      <c r="BF1159" s="12" t="str">
        <f>IF(AY1159&lt;1,IF(AY1158&lt;1,"Y",""),"")</f>
        <v/>
      </c>
      <c r="BG1159" s="2"/>
      <c r="BH1159" s="2"/>
      <c r="BI1159" s="2"/>
      <c r="BJ1159" s="2"/>
      <c r="BK1159" s="2"/>
      <c r="BL1159" s="2"/>
      <c r="BM1159" s="4" t="str">
        <f>IF(BR1159=BR1160,IF(BR1159&gt;BR1158,BR1159&amp;"_O",""),BR1159&amp;"_C")</f>
        <v/>
      </c>
      <c r="BN1159" s="7" t="str">
        <f>IF(RIGHT(BM1159,1)="C",BP1159/INDEX($BP$5:$BP$2729,MATCH(BR1159&amp;"_O",$BM$5:$BM$2729,0),1),"")</f>
        <v/>
      </c>
      <c r="BO1159" s="38">
        <v>34047</v>
      </c>
      <c r="BP1159" s="3">
        <v>682.72</v>
      </c>
      <c r="BQ1159" s="7">
        <f>BP1159/BP1158</f>
        <v>0.98547879557723961</v>
      </c>
      <c r="BR1159" s="4">
        <f>YEAR(BO1159)</f>
        <v>1993</v>
      </c>
      <c r="BS1159" s="2" t="s">
        <v>7</v>
      </c>
      <c r="BT1159" s="12" t="str">
        <f>INDEX($CD$5:$CD$10,MATCH(BS1159,$CC$5:$CC$10,0),1)</f>
        <v>Y</v>
      </c>
      <c r="BU1159" s="12" t="str">
        <f>IF(AND(BT1159="Y",BQ1159&gt;1),"Y","")</f>
        <v/>
      </c>
      <c r="BV1159" s="12" t="str">
        <f>IF(AND(BT1159="Y",BQ1159&lt;1),"Y","")</f>
        <v>Y</v>
      </c>
      <c r="BW1159" s="12" t="str">
        <f>IF(BQ1159&gt;1,IF(BQ1158&gt;1,"Y",""),"")</f>
        <v/>
      </c>
      <c r="BX1159" s="12" t="str">
        <f>IF(BQ1159&lt;1,IF(BQ1158&lt;1,"Y",""),"")</f>
        <v/>
      </c>
      <c r="BY1159" s="2"/>
      <c r="BZ1159" s="2"/>
      <c r="CA1159" s="2"/>
    </row>
    <row r="1160" spans="2:79">
      <c r="B1160" s="4" t="str">
        <f>IF(G1160=G1161,IF(G1160&gt;G1159,G1160&amp;"_O",""),G1160&amp;"_C")</f>
        <v/>
      </c>
      <c r="C1160" s="14">
        <f ca="1">RANDBETWEEN(0,1000)/1000</f>
        <v>0.94299999999999995</v>
      </c>
      <c r="D1160" s="16">
        <f>D1159+1</f>
        <v>1156</v>
      </c>
      <c r="E1160" s="10">
        <f>ROUNDDOWN(D1160/52,0)+1</f>
        <v>23</v>
      </c>
      <c r="F1160" s="15">
        <f>F1159+7</f>
        <v>52712</v>
      </c>
      <c r="G1160" s="4">
        <f>YEAR(F1160)</f>
        <v>2044</v>
      </c>
      <c r="H1160" s="33">
        <v>0.47799999999999998</v>
      </c>
      <c r="I1160" s="33">
        <v>0.29599999999999999</v>
      </c>
      <c r="J1160" s="33">
        <v>1.2999999999999999E-2</v>
      </c>
      <c r="K1160" s="16" t="str">
        <f>IF(M1159&gt;1,"Up","Down")</f>
        <v>Up</v>
      </c>
      <c r="L1160" s="16" t="str">
        <f>IF(K1160="Up",IF(H1160&lt;$BJ$7,"Up","Down"),IF(H1160&lt;$BK$7,"Down","Up"))</f>
        <v>Up</v>
      </c>
      <c r="M1160" s="17">
        <f>IF(L1160="Up",INDEX($AK$5:$AK$1005,MATCH(I1160,$AI$5:$AI$1005,0),1),INDEX($AL$5:$AL$1005,MATCH(J1160,$AI$5:$AI$1005,0),1))</f>
        <v>1.0072087230890676</v>
      </c>
      <c r="N1160" s="16" t="str">
        <f>IF(P1159&gt;1,"Up","Down")</f>
        <v>Up</v>
      </c>
      <c r="O1160" s="16" t="str">
        <f>IF(N1160="Up",IF(H1160&lt;$BJ$12,"Up","Down"),IF(H1160&lt;$BK$12,"Down","Up"))</f>
        <v>Up</v>
      </c>
      <c r="P1160" s="17">
        <f>IF(O1160="Up",INDEX($AP$5:$AP$1005,MATCH(I1160,$AI$5:$AI$1005,0),1),INDEX($AQ$5:$AQ$1005,MATCH(J1160,$AI$5:$AI$1005,0),1))</f>
        <v>1.0096511824199899</v>
      </c>
      <c r="Q1160" s="19">
        <f>T1159</f>
        <v>37046.381727170075</v>
      </c>
      <c r="R1160" s="19">
        <f>INDEX(model!$S$5:$S$35,MATCH(G1160,model!$Q$5:$Q$35,0),1)*model!$O$5</f>
        <v>0</v>
      </c>
      <c r="S1160" s="19">
        <f>IF(RIGHT(B1160,1)="C",T1159*INDEX(model!$T$5:$T$35,MATCH(G1160,model!$Q$5:$Q$35,0),1),0)</f>
        <v>0</v>
      </c>
      <c r="T1160" s="19">
        <f>(Q1160+R1160-S1160)*M1160</f>
        <v>37313.438834493136</v>
      </c>
      <c r="U1160" s="19">
        <f>X1159</f>
        <v>206267.74825703705</v>
      </c>
      <c r="V1160" s="19">
        <f>INDEX(model!$S$5:$S$35,MATCH(G1160,model!$Q$5:$Q$35,0),1)*model!$O$6</f>
        <v>0</v>
      </c>
      <c r="W1160" s="19">
        <f>IF(RIGHT(B1160,1)="C",X1159*INDEX(model!$T$5:$T$35,MATCH(G1160,model!$Q$5:$Q$35,0),1),0)</f>
        <v>0</v>
      </c>
      <c r="X1160" s="19">
        <f>(U1160+V1160-W1160)*P1160</f>
        <v>208258.47592282627</v>
      </c>
      <c r="Z1160" s="36" t="str">
        <f>K1160&amp;L1160</f>
        <v>UpUp</v>
      </c>
      <c r="AA1160" s="36" t="str">
        <f>N1160&amp;O1160</f>
        <v>UpUp</v>
      </c>
      <c r="AU1160" s="4" t="str">
        <f>IF(AZ1160=AZ1161,IF(AZ1160&gt;AZ1159,AZ1160&amp;"_O",""),AZ1160&amp;"_C")</f>
        <v/>
      </c>
      <c r="AV1160" s="7" t="str">
        <f>IF(RIGHT(AU1160,1)="C",AX1160/INDEX($AX$5:$AX$2729,MATCH(AZ1160&amp;"_O",$AU$5:$AU$2729,0),1),"")</f>
        <v/>
      </c>
      <c r="AW1160" s="38">
        <v>33655</v>
      </c>
      <c r="AX1160" s="37">
        <v>411.43</v>
      </c>
      <c r="AY1160" s="7">
        <f>AX1160/AX1159</f>
        <v>0.99745442203258339</v>
      </c>
      <c r="AZ1160" s="4">
        <f>YEAR(AW1160)</f>
        <v>1992</v>
      </c>
      <c r="BA1160" s="2" t="s">
        <v>7</v>
      </c>
      <c r="BB1160" s="12" t="str">
        <f>INDEX($CD$5:$CD$10,MATCH(BA1160,$CC$5:$CC$10,0),1)</f>
        <v>Y</v>
      </c>
      <c r="BC1160" s="12" t="str">
        <f>IF(AND(BB1160="Y",AY1160&gt;1),"Y","")</f>
        <v/>
      </c>
      <c r="BD1160" s="12" t="str">
        <f>IF(AND(BB1160="Y",AY1160&lt;1),"Y","")</f>
        <v>Y</v>
      </c>
      <c r="BE1160" s="12" t="str">
        <f>IF(AY1160&gt;1,IF(AY1159&gt;1,"Y",""),"")</f>
        <v/>
      </c>
      <c r="BF1160" s="12" t="str">
        <f>IF(AY1160&lt;1,IF(AY1159&lt;1,"Y",""),"")</f>
        <v/>
      </c>
      <c r="BG1160" s="2"/>
      <c r="BH1160" s="2"/>
      <c r="BI1160" s="2"/>
      <c r="BJ1160" s="2"/>
      <c r="BK1160" s="2"/>
      <c r="BL1160" s="2"/>
      <c r="BM1160" s="4" t="str">
        <f>IF(BR1160=BR1161,IF(BR1160&gt;BR1159,BR1160&amp;"_O",""),BR1160&amp;"_C")</f>
        <v/>
      </c>
      <c r="BN1160" s="7" t="str">
        <f>IF(RIGHT(BM1160,1)="C",BP1160/INDEX($BP$5:$BP$2729,MATCH(BR1160&amp;"_O",$BM$5:$BM$2729,0),1),"")</f>
        <v/>
      </c>
      <c r="BO1160" s="38">
        <v>34054</v>
      </c>
      <c r="BP1160" s="3">
        <v>681.54</v>
      </c>
      <c r="BQ1160" s="7">
        <f>BP1160/BP1159</f>
        <v>0.99827161940473386</v>
      </c>
      <c r="BR1160" s="4">
        <f>YEAR(BO1160)</f>
        <v>1993</v>
      </c>
      <c r="BS1160" s="2" t="s">
        <v>7</v>
      </c>
      <c r="BT1160" s="12" t="str">
        <f>INDEX($CD$5:$CD$10,MATCH(BS1160,$CC$5:$CC$10,0),1)</f>
        <v>Y</v>
      </c>
      <c r="BU1160" s="12" t="str">
        <f>IF(AND(BT1160="Y",BQ1160&gt;1),"Y","")</f>
        <v/>
      </c>
      <c r="BV1160" s="12" t="str">
        <f>IF(AND(BT1160="Y",BQ1160&lt;1),"Y","")</f>
        <v>Y</v>
      </c>
      <c r="BW1160" s="12" t="str">
        <f>IF(BQ1160&gt;1,IF(BQ1159&gt;1,"Y",""),"")</f>
        <v/>
      </c>
      <c r="BX1160" s="12" t="str">
        <f>IF(BQ1160&lt;1,IF(BQ1159&lt;1,"Y",""),"")</f>
        <v>Y</v>
      </c>
      <c r="BY1160" s="2"/>
      <c r="BZ1160" s="2"/>
      <c r="CA1160" s="2"/>
    </row>
    <row r="1161" spans="2:79">
      <c r="B1161" s="4" t="str">
        <f>IF(G1161=G1162,IF(G1161&gt;G1160,G1161&amp;"_O",""),G1161&amp;"_C")</f>
        <v/>
      </c>
      <c r="C1161" s="14">
        <f ca="1">RANDBETWEEN(0,1000)/1000</f>
        <v>0.83099999999999996</v>
      </c>
      <c r="D1161" s="16">
        <f>D1160+1</f>
        <v>1157</v>
      </c>
      <c r="E1161" s="10">
        <f>ROUNDDOWN(D1161/52,0)+1</f>
        <v>23</v>
      </c>
      <c r="F1161" s="15">
        <f>F1160+7</f>
        <v>52719</v>
      </c>
      <c r="G1161" s="4">
        <f>YEAR(F1161)</f>
        <v>2044</v>
      </c>
      <c r="H1161" s="33">
        <v>0.26500000000000001</v>
      </c>
      <c r="I1161" s="33">
        <v>0.315</v>
      </c>
      <c r="J1161" s="33">
        <v>0.22</v>
      </c>
      <c r="K1161" s="16" t="str">
        <f>IF(M1160&gt;1,"Up","Down")</f>
        <v>Up</v>
      </c>
      <c r="L1161" s="16" t="str">
        <f>IF(K1161="Up",IF(H1161&lt;$BJ$7,"Up","Down"),IF(H1161&lt;$BK$7,"Down","Up"))</f>
        <v>Up</v>
      </c>
      <c r="M1161" s="17">
        <f>IF(L1161="Up",INDEX($AK$5:$AK$1005,MATCH(I1161,$AI$5:$AI$1005,0),1),INDEX($AL$5:$AL$1005,MATCH(J1161,$AI$5:$AI$1005,0),1))</f>
        <v>1.0075683694383111</v>
      </c>
      <c r="N1161" s="16" t="str">
        <f>IF(P1160&gt;1,"Up","Down")</f>
        <v>Up</v>
      </c>
      <c r="O1161" s="16" t="str">
        <f>IF(N1161="Up",IF(H1161&lt;$BJ$12,"Up","Down"),IF(H1161&lt;$BK$12,"Down","Up"))</f>
        <v>Up</v>
      </c>
      <c r="P1161" s="17">
        <f>IF(O1161="Up",INDEX($AP$5:$AP$1005,MATCH(I1161,$AI$5:$AI$1005,0),1),INDEX($AQ$5:$AQ$1005,MATCH(J1161,$AI$5:$AI$1005,0),1))</f>
        <v>1.0103838364685707</v>
      </c>
      <c r="Q1161" s="19">
        <f>T1160</f>
        <v>37313.438834493136</v>
      </c>
      <c r="R1161" s="19">
        <f>INDEX(model!$S$5:$S$35,MATCH(G1161,model!$Q$5:$Q$35,0),1)*model!$O$5</f>
        <v>0</v>
      </c>
      <c r="S1161" s="19">
        <f>IF(RIGHT(B1161,1)="C",T1160*INDEX(model!$T$5:$T$35,MATCH(G1161,model!$Q$5:$Q$35,0),1),0)</f>
        <v>0</v>
      </c>
      <c r="T1161" s="19">
        <f>(Q1161+R1161-S1161)*M1161</f>
        <v>37595.840724606402</v>
      </c>
      <c r="U1161" s="19">
        <f>X1160</f>
        <v>208258.47592282627</v>
      </c>
      <c r="V1161" s="19">
        <f>INDEX(model!$S$5:$S$35,MATCH(G1161,model!$Q$5:$Q$35,0),1)*model!$O$6</f>
        <v>0</v>
      </c>
      <c r="W1161" s="19">
        <f>IF(RIGHT(B1161,1)="C",X1160*INDEX(model!$T$5:$T$35,MATCH(G1161,model!$Q$5:$Q$35,0),1),0)</f>
        <v>0</v>
      </c>
      <c r="X1161" s="19">
        <f>(U1161+V1161-W1161)*P1161</f>
        <v>210420.99788000266</v>
      </c>
      <c r="Z1161" s="36" t="str">
        <f>K1161&amp;L1161</f>
        <v>UpUp</v>
      </c>
      <c r="AA1161" s="36" t="str">
        <f>N1161&amp;O1161</f>
        <v>UpUp</v>
      </c>
      <c r="AU1161" s="4" t="str">
        <f>IF(AZ1161=AZ1162,IF(AZ1161&gt;AZ1160,AZ1161&amp;"_O",""),AZ1161&amp;"_C")</f>
        <v/>
      </c>
      <c r="AV1161" s="7" t="str">
        <f>IF(RIGHT(AU1161,1)="C",AX1161/INDEX($AX$5:$AX$2729,MATCH(AZ1161&amp;"_O",$AU$5:$AU$2729,0),1),"")</f>
        <v/>
      </c>
      <c r="AW1161" s="38">
        <v>33662</v>
      </c>
      <c r="AX1161" s="37">
        <v>412.7</v>
      </c>
      <c r="AY1161" s="7">
        <f>AX1161/AX1160</f>
        <v>1.0030867948375179</v>
      </c>
      <c r="AZ1161" s="4">
        <f>YEAR(AW1161)</f>
        <v>1992</v>
      </c>
      <c r="BA1161" s="2" t="s">
        <v>7</v>
      </c>
      <c r="BB1161" s="12" t="str">
        <f>INDEX($CD$5:$CD$10,MATCH(BA1161,$CC$5:$CC$10,0),1)</f>
        <v>Y</v>
      </c>
      <c r="BC1161" s="12" t="str">
        <f>IF(AND(BB1161="Y",AY1161&gt;1),"Y","")</f>
        <v>Y</v>
      </c>
      <c r="BD1161" s="12" t="str">
        <f>IF(AND(BB1161="Y",AY1161&lt;1),"Y","")</f>
        <v/>
      </c>
      <c r="BE1161" s="12" t="str">
        <f>IF(AY1161&gt;1,IF(AY1160&gt;1,"Y",""),"")</f>
        <v/>
      </c>
      <c r="BF1161" s="12" t="str">
        <f>IF(AY1161&lt;1,IF(AY1160&lt;1,"Y",""),"")</f>
        <v/>
      </c>
      <c r="BG1161" s="2"/>
      <c r="BH1161" s="2"/>
      <c r="BI1161" s="2"/>
      <c r="BJ1161" s="2"/>
      <c r="BK1161" s="2"/>
      <c r="BL1161" s="2"/>
      <c r="BM1161" s="4" t="str">
        <f>IF(BR1161=BR1162,IF(BR1161&gt;BR1160,BR1161&amp;"_O",""),BR1161&amp;"_C")</f>
        <v/>
      </c>
      <c r="BN1161" s="7" t="str">
        <f>IF(RIGHT(BM1161,1)="C",BP1161/INDEX($BP$5:$BP$2729,MATCH(BR1161&amp;"_O",$BM$5:$BM$2729,0),1),"")</f>
        <v/>
      </c>
      <c r="BO1161" s="38">
        <v>34061</v>
      </c>
      <c r="BP1161" s="3">
        <v>669.85</v>
      </c>
      <c r="BQ1161" s="7">
        <f>BP1161/BP1160</f>
        <v>0.98284766851542105</v>
      </c>
      <c r="BR1161" s="4">
        <f>YEAR(BO1161)</f>
        <v>1993</v>
      </c>
      <c r="BS1161" s="2" t="s">
        <v>7</v>
      </c>
      <c r="BT1161" s="12" t="str">
        <f>INDEX($CD$5:$CD$10,MATCH(BS1161,$CC$5:$CC$10,0),1)</f>
        <v>Y</v>
      </c>
      <c r="BU1161" s="12" t="str">
        <f>IF(AND(BT1161="Y",BQ1161&gt;1),"Y","")</f>
        <v/>
      </c>
      <c r="BV1161" s="12" t="str">
        <f>IF(AND(BT1161="Y",BQ1161&lt;1),"Y","")</f>
        <v>Y</v>
      </c>
      <c r="BW1161" s="12" t="str">
        <f>IF(BQ1161&gt;1,IF(BQ1160&gt;1,"Y",""),"")</f>
        <v/>
      </c>
      <c r="BX1161" s="12" t="str">
        <f>IF(BQ1161&lt;1,IF(BQ1160&lt;1,"Y",""),"")</f>
        <v>Y</v>
      </c>
      <c r="BY1161" s="2"/>
      <c r="BZ1161" s="2"/>
      <c r="CA1161" s="2"/>
    </row>
    <row r="1162" spans="2:79">
      <c r="B1162" s="4" t="str">
        <f>IF(G1162=G1163,IF(G1162&gt;G1161,G1162&amp;"_O",""),G1162&amp;"_C")</f>
        <v/>
      </c>
      <c r="C1162" s="14">
        <f ca="1">RANDBETWEEN(0,1000)/1000</f>
        <v>0.871</v>
      </c>
      <c r="D1162" s="16">
        <f>D1161+1</f>
        <v>1158</v>
      </c>
      <c r="E1162" s="10">
        <f>ROUNDDOWN(D1162/52,0)+1</f>
        <v>23</v>
      </c>
      <c r="F1162" s="15">
        <f>F1161+7</f>
        <v>52726</v>
      </c>
      <c r="G1162" s="4">
        <f>YEAR(F1162)</f>
        <v>2044</v>
      </c>
      <c r="H1162" s="33">
        <v>0.93500000000000005</v>
      </c>
      <c r="I1162" s="33">
        <v>0.504</v>
      </c>
      <c r="J1162" s="33">
        <v>0.13</v>
      </c>
      <c r="K1162" s="16" t="str">
        <f>IF(M1161&gt;1,"Up","Down")</f>
        <v>Up</v>
      </c>
      <c r="L1162" s="16" t="str">
        <f>IF(K1162="Up",IF(H1162&lt;$BJ$7,"Up","Down"),IF(H1162&lt;$BK$7,"Down","Up"))</f>
        <v>Down</v>
      </c>
      <c r="M1162" s="17">
        <f>IF(L1162="Up",INDEX($AK$5:$AK$1005,MATCH(I1162,$AI$5:$AI$1005,0),1),INDEX($AL$5:$AL$1005,MATCH(J1162,$AI$5:$AI$1005,0),1))</f>
        <v>0.96792909272128025</v>
      </c>
      <c r="N1162" s="16" t="str">
        <f>IF(P1161&gt;1,"Up","Down")</f>
        <v>Up</v>
      </c>
      <c r="O1162" s="16" t="str">
        <f>IF(N1162="Up",IF(H1162&lt;$BJ$12,"Up","Down"),IF(H1162&lt;$BK$12,"Down","Up"))</f>
        <v>Down</v>
      </c>
      <c r="P1162" s="17">
        <f>IF(O1162="Up",INDEX($AP$5:$AP$1005,MATCH(I1162,$AI$5:$AI$1005,0),1),INDEX($AQ$5:$AQ$1005,MATCH(J1162,$AI$5:$AI$1005,0),1))</f>
        <v>0.95515546551921604</v>
      </c>
      <c r="Q1162" s="19">
        <f>T1161</f>
        <v>37595.840724606402</v>
      </c>
      <c r="R1162" s="19">
        <f>INDEX(model!$S$5:$S$35,MATCH(G1162,model!$Q$5:$Q$35,0),1)*model!$O$5</f>
        <v>0</v>
      </c>
      <c r="S1162" s="19">
        <f>IF(RIGHT(B1162,1)="C",T1161*INDEX(model!$T$5:$T$35,MATCH(G1162,model!$Q$5:$Q$35,0),1),0)</f>
        <v>0</v>
      </c>
      <c r="T1162" s="19">
        <f>(Q1162+R1162-S1162)*M1162</f>
        <v>36390.108002662033</v>
      </c>
      <c r="U1162" s="19">
        <f>X1161</f>
        <v>210420.99788000266</v>
      </c>
      <c r="V1162" s="19">
        <f>INDEX(model!$S$5:$S$35,MATCH(G1162,model!$Q$5:$Q$35,0),1)*model!$O$6</f>
        <v>0</v>
      </c>
      <c r="W1162" s="19">
        <f>IF(RIGHT(B1162,1)="C",X1161*INDEX(model!$T$5:$T$35,MATCH(G1162,model!$Q$5:$Q$35,0),1),0)</f>
        <v>0</v>
      </c>
      <c r="X1162" s="19">
        <f>(U1162+V1162-W1162)*P1162</f>
        <v>200984.76618509192</v>
      </c>
      <c r="Z1162" s="36" t="str">
        <f>K1162&amp;L1162</f>
        <v>UpDown</v>
      </c>
      <c r="AA1162" s="36" t="str">
        <f>N1162&amp;O1162</f>
        <v>UpDown</v>
      </c>
      <c r="AU1162" s="4" t="str">
        <f>IF(AZ1162=AZ1163,IF(AZ1162&gt;AZ1161,AZ1162&amp;"_O",""),AZ1162&amp;"_C")</f>
        <v/>
      </c>
      <c r="AV1162" s="7" t="str">
        <f>IF(RIGHT(AU1162,1)="C",AX1162/INDEX($AX$5:$AX$2729,MATCH(AZ1162&amp;"_O",$AU$5:$AU$2729,0),1),"")</f>
        <v/>
      </c>
      <c r="AW1162" s="38">
        <v>33669</v>
      </c>
      <c r="AX1162" s="37">
        <v>404.44</v>
      </c>
      <c r="AY1162" s="7">
        <f>AX1162/AX1161</f>
        <v>0.97998546159437849</v>
      </c>
      <c r="AZ1162" s="4">
        <f>YEAR(AW1162)</f>
        <v>1992</v>
      </c>
      <c r="BA1162" s="2" t="s">
        <v>7</v>
      </c>
      <c r="BB1162" s="12" t="str">
        <f>INDEX($CD$5:$CD$10,MATCH(BA1162,$CC$5:$CC$10,0),1)</f>
        <v>Y</v>
      </c>
      <c r="BC1162" s="12" t="str">
        <f>IF(AND(BB1162="Y",AY1162&gt;1),"Y","")</f>
        <v/>
      </c>
      <c r="BD1162" s="12" t="str">
        <f>IF(AND(BB1162="Y",AY1162&lt;1),"Y","")</f>
        <v>Y</v>
      </c>
      <c r="BE1162" s="12" t="str">
        <f>IF(AY1162&gt;1,IF(AY1161&gt;1,"Y",""),"")</f>
        <v/>
      </c>
      <c r="BF1162" s="12" t="str">
        <f>IF(AY1162&lt;1,IF(AY1161&lt;1,"Y",""),"")</f>
        <v/>
      </c>
      <c r="BG1162" s="2"/>
      <c r="BH1162" s="2"/>
      <c r="BI1162" s="2"/>
      <c r="BJ1162" s="2"/>
      <c r="BK1162" s="2"/>
      <c r="BL1162" s="2"/>
      <c r="BM1162" s="4" t="str">
        <f>IF(BR1162=BR1163,IF(BR1162&gt;BR1161,BR1162&amp;"_O",""),BR1162&amp;"_C")</f>
        <v/>
      </c>
      <c r="BN1162" s="7" t="str">
        <f>IF(RIGHT(BM1162,1)="C",BP1162/INDEX($BP$5:$BP$2729,MATCH(BR1162&amp;"_O",$BM$5:$BM$2729,0),1),"")</f>
        <v/>
      </c>
      <c r="BO1162" s="38">
        <v>34067</v>
      </c>
      <c r="BP1162" s="3">
        <v>666.33</v>
      </c>
      <c r="BQ1162" s="7">
        <f>BP1162/BP1161</f>
        <v>0.99474509218481755</v>
      </c>
      <c r="BR1162" s="4">
        <f>YEAR(BO1162)</f>
        <v>1993</v>
      </c>
      <c r="BS1162" s="2" t="s">
        <v>7</v>
      </c>
      <c r="BT1162" s="12" t="str">
        <f>INDEX($CD$5:$CD$10,MATCH(BS1162,$CC$5:$CC$10,0),1)</f>
        <v>Y</v>
      </c>
      <c r="BU1162" s="12" t="str">
        <f>IF(AND(BT1162="Y",BQ1162&gt;1),"Y","")</f>
        <v/>
      </c>
      <c r="BV1162" s="12" t="str">
        <f>IF(AND(BT1162="Y",BQ1162&lt;1),"Y","")</f>
        <v>Y</v>
      </c>
      <c r="BW1162" s="12" t="str">
        <f>IF(BQ1162&gt;1,IF(BQ1161&gt;1,"Y",""),"")</f>
        <v/>
      </c>
      <c r="BX1162" s="12" t="str">
        <f>IF(BQ1162&lt;1,IF(BQ1161&lt;1,"Y",""),"")</f>
        <v>Y</v>
      </c>
      <c r="BY1162" s="2"/>
      <c r="BZ1162" s="2"/>
      <c r="CA1162" s="2"/>
    </row>
    <row r="1163" spans="2:79">
      <c r="B1163" s="4" t="str">
        <f>IF(G1163=G1164,IF(G1163&gt;G1162,G1163&amp;"_O",""),G1163&amp;"_C")</f>
        <v/>
      </c>
      <c r="C1163" s="14">
        <f ca="1">RANDBETWEEN(0,1000)/1000</f>
        <v>0.52400000000000002</v>
      </c>
      <c r="D1163" s="16">
        <f>D1162+1</f>
        <v>1159</v>
      </c>
      <c r="E1163" s="10">
        <f>ROUNDDOWN(D1163/52,0)+1</f>
        <v>23</v>
      </c>
      <c r="F1163" s="15">
        <f>F1162+7</f>
        <v>52733</v>
      </c>
      <c r="G1163" s="4">
        <f>YEAR(F1163)</f>
        <v>2044</v>
      </c>
      <c r="H1163" s="33">
        <v>0.55200000000000005</v>
      </c>
      <c r="I1163" s="33">
        <v>0.65600000000000003</v>
      </c>
      <c r="J1163" s="33">
        <v>4.0000000000000001E-3</v>
      </c>
      <c r="K1163" s="16" t="str">
        <f>IF(M1162&gt;1,"Up","Down")</f>
        <v>Down</v>
      </c>
      <c r="L1163" s="16" t="str">
        <f>IF(K1163="Up",IF(H1163&lt;$BJ$7,"Up","Down"),IF(H1163&lt;$BK$7,"Down","Up"))</f>
        <v>Up</v>
      </c>
      <c r="M1163" s="17">
        <f>IF(L1163="Up",INDEX($AK$5:$AK$1005,MATCH(I1163,$AI$5:$AI$1005,0),1),INDEX($AL$5:$AL$1005,MATCH(J1163,$AI$5:$AI$1005,0),1))</f>
        <v>1.0168535596499551</v>
      </c>
      <c r="N1163" s="16" t="str">
        <f>IF(P1162&gt;1,"Up","Down")</f>
        <v>Down</v>
      </c>
      <c r="O1163" s="16" t="str">
        <f>IF(N1163="Up",IF(H1163&lt;$BJ$12,"Up","Down"),IF(H1163&lt;$BK$12,"Down","Up"))</f>
        <v>Up</v>
      </c>
      <c r="P1163" s="17">
        <f>IF(O1163="Up",INDEX($AP$5:$AP$1005,MATCH(I1163,$AI$5:$AI$1005,0),1),INDEX($AQ$5:$AQ$1005,MATCH(J1163,$AI$5:$AI$1005,0),1))</f>
        <v>1.0238329267967929</v>
      </c>
      <c r="Q1163" s="19">
        <f>T1162</f>
        <v>36390.108002662033</v>
      </c>
      <c r="R1163" s="19">
        <f>INDEX(model!$S$5:$S$35,MATCH(G1163,model!$Q$5:$Q$35,0),1)*model!$O$5</f>
        <v>0</v>
      </c>
      <c r="S1163" s="19">
        <f>IF(RIGHT(B1163,1)="C",T1162*INDEX(model!$T$5:$T$35,MATCH(G1163,model!$Q$5:$Q$35,0),1),0)</f>
        <v>0</v>
      </c>
      <c r="T1163" s="19">
        <f>(Q1163+R1163-S1163)*M1163</f>
        <v>37003.410858553201</v>
      </c>
      <c r="U1163" s="19">
        <f>X1162</f>
        <v>200984.76618509192</v>
      </c>
      <c r="V1163" s="19">
        <f>INDEX(model!$S$5:$S$35,MATCH(G1163,model!$Q$5:$Q$35,0),1)*model!$O$6</f>
        <v>0</v>
      </c>
      <c r="W1163" s="19">
        <f>IF(RIGHT(B1163,1)="C",X1162*INDEX(model!$T$5:$T$35,MATCH(G1163,model!$Q$5:$Q$35,0),1),0)</f>
        <v>0</v>
      </c>
      <c r="X1163" s="19">
        <f>(U1163+V1163-W1163)*P1163</f>
        <v>205774.82140485177</v>
      </c>
      <c r="Z1163" s="36" t="str">
        <f>K1163&amp;L1163</f>
        <v>DownUp</v>
      </c>
      <c r="AA1163" s="36" t="str">
        <f>N1163&amp;O1163</f>
        <v>DownUp</v>
      </c>
      <c r="AU1163" s="4" t="str">
        <f>IF(AZ1163=AZ1164,IF(AZ1163&gt;AZ1162,AZ1163&amp;"_O",""),AZ1163&amp;"_C")</f>
        <v/>
      </c>
      <c r="AV1163" s="7" t="str">
        <f>IF(RIGHT(AU1163,1)="C",AX1163/INDEX($AX$5:$AX$2729,MATCH(AZ1163&amp;"_O",$AU$5:$AU$2729,0),1),"")</f>
        <v/>
      </c>
      <c r="AW1163" s="38">
        <v>33676</v>
      </c>
      <c r="AX1163" s="37">
        <v>405.84</v>
      </c>
      <c r="AY1163" s="7">
        <f>AX1163/AX1162</f>
        <v>1.0034615765008406</v>
      </c>
      <c r="AZ1163" s="4">
        <f>YEAR(AW1163)</f>
        <v>1992</v>
      </c>
      <c r="BA1163" s="2" t="s">
        <v>7</v>
      </c>
      <c r="BB1163" s="12" t="str">
        <f>INDEX($CD$5:$CD$10,MATCH(BA1163,$CC$5:$CC$10,0),1)</f>
        <v>Y</v>
      </c>
      <c r="BC1163" s="12" t="str">
        <f>IF(AND(BB1163="Y",AY1163&gt;1),"Y","")</f>
        <v>Y</v>
      </c>
      <c r="BD1163" s="12" t="str">
        <f>IF(AND(BB1163="Y",AY1163&lt;1),"Y","")</f>
        <v/>
      </c>
      <c r="BE1163" s="12" t="str">
        <f>IF(AY1163&gt;1,IF(AY1162&gt;1,"Y",""),"")</f>
        <v/>
      </c>
      <c r="BF1163" s="12" t="str">
        <f>IF(AY1163&lt;1,IF(AY1162&lt;1,"Y",""),"")</f>
        <v/>
      </c>
      <c r="BG1163" s="2"/>
      <c r="BH1163" s="2"/>
      <c r="BI1163" s="2"/>
      <c r="BJ1163" s="2"/>
      <c r="BK1163" s="2"/>
      <c r="BL1163" s="2"/>
      <c r="BM1163" s="4" t="str">
        <f>IF(BR1163=BR1164,IF(BR1163&gt;BR1162,BR1163&amp;"_O",""),BR1163&amp;"_C")</f>
        <v/>
      </c>
      <c r="BN1163" s="7" t="str">
        <f>IF(RIGHT(BM1163,1)="C",BP1163/INDEX($BP$5:$BP$2729,MATCH(BR1163&amp;"_O",$BM$5:$BM$2729,0),1),"")</f>
        <v/>
      </c>
      <c r="BO1163" s="38">
        <v>34075</v>
      </c>
      <c r="BP1163" s="3">
        <v>666.78</v>
      </c>
      <c r="BQ1163" s="7">
        <f>BP1163/BP1162</f>
        <v>1.0006753410472287</v>
      </c>
      <c r="BR1163" s="4">
        <f>YEAR(BO1163)</f>
        <v>1993</v>
      </c>
      <c r="BS1163" s="2" t="s">
        <v>7</v>
      </c>
      <c r="BT1163" s="12" t="str">
        <f>INDEX($CD$5:$CD$10,MATCH(BS1163,$CC$5:$CC$10,0),1)</f>
        <v>Y</v>
      </c>
      <c r="BU1163" s="12" t="str">
        <f>IF(AND(BT1163="Y",BQ1163&gt;1),"Y","")</f>
        <v>Y</v>
      </c>
      <c r="BV1163" s="12" t="str">
        <f>IF(AND(BT1163="Y",BQ1163&lt;1),"Y","")</f>
        <v/>
      </c>
      <c r="BW1163" s="12" t="str">
        <f>IF(BQ1163&gt;1,IF(BQ1162&gt;1,"Y",""),"")</f>
        <v/>
      </c>
      <c r="BX1163" s="12" t="str">
        <f>IF(BQ1163&lt;1,IF(BQ1162&lt;1,"Y",""),"")</f>
        <v/>
      </c>
      <c r="BY1163" s="2"/>
      <c r="BZ1163" s="2"/>
      <c r="CA1163" s="2"/>
    </row>
    <row r="1164" spans="2:79">
      <c r="B1164" s="4" t="str">
        <f>IF(G1164=G1165,IF(G1164&gt;G1163,G1164&amp;"_O",""),G1164&amp;"_C")</f>
        <v/>
      </c>
      <c r="C1164" s="14">
        <f ca="1">RANDBETWEEN(0,1000)/1000</f>
        <v>0.76500000000000001</v>
      </c>
      <c r="D1164" s="16">
        <f>D1163+1</f>
        <v>1160</v>
      </c>
      <c r="E1164" s="10">
        <f>ROUNDDOWN(D1164/52,0)+1</f>
        <v>23</v>
      </c>
      <c r="F1164" s="15">
        <f>F1163+7</f>
        <v>52740</v>
      </c>
      <c r="G1164" s="4">
        <f>YEAR(F1164)</f>
        <v>2044</v>
      </c>
      <c r="H1164" s="33">
        <v>0.83699999999999997</v>
      </c>
      <c r="I1164" s="33">
        <v>0.38200000000000001</v>
      </c>
      <c r="J1164" s="33">
        <v>5.0999999999999997E-2</v>
      </c>
      <c r="K1164" s="16" t="str">
        <f>IF(M1163&gt;1,"Up","Down")</f>
        <v>Up</v>
      </c>
      <c r="L1164" s="16" t="str">
        <f>IF(K1164="Up",IF(H1164&lt;$BJ$7,"Up","Down"),IF(H1164&lt;$BK$7,"Down","Up"))</f>
        <v>Down</v>
      </c>
      <c r="M1164" s="17">
        <f>IF(L1164="Up",INDEX($AK$5:$AK$1005,MATCH(I1164,$AI$5:$AI$1005,0),1),INDEX($AL$5:$AL$1005,MATCH(J1164,$AI$5:$AI$1005,0),1))</f>
        <v>0.95177510376733565</v>
      </c>
      <c r="N1164" s="16" t="str">
        <f>IF(P1163&gt;1,"Up","Down")</f>
        <v>Up</v>
      </c>
      <c r="O1164" s="16" t="str">
        <f>IF(N1164="Up",IF(H1164&lt;$BJ$12,"Up","Down"),IF(H1164&lt;$BK$12,"Down","Up"))</f>
        <v>Down</v>
      </c>
      <c r="P1164" s="17">
        <f>IF(O1164="Up",INDEX($AP$5:$AP$1005,MATCH(I1164,$AI$5:$AI$1005,0),1),INDEX($AQ$5:$AQ$1005,MATCH(J1164,$AI$5:$AI$1005,0),1))</f>
        <v>0.93494917241967668</v>
      </c>
      <c r="Q1164" s="19">
        <f>T1163</f>
        <v>37003.410858553201</v>
      </c>
      <c r="R1164" s="19">
        <f>INDEX(model!$S$5:$S$35,MATCH(G1164,model!$Q$5:$Q$35,0),1)*model!$O$5</f>
        <v>0</v>
      </c>
      <c r="S1164" s="19">
        <f>IF(RIGHT(B1164,1)="C",T1163*INDEX(model!$T$5:$T$35,MATCH(G1164,model!$Q$5:$Q$35,0),1),0)</f>
        <v>0</v>
      </c>
      <c r="T1164" s="19">
        <f>(Q1164+R1164-S1164)*M1164</f>
        <v>35218.925209644825</v>
      </c>
      <c r="U1164" s="19">
        <f>X1163</f>
        <v>205774.82140485177</v>
      </c>
      <c r="V1164" s="19">
        <f>INDEX(model!$S$5:$S$35,MATCH(G1164,model!$Q$5:$Q$35,0),1)*model!$O$6</f>
        <v>0</v>
      </c>
      <c r="W1164" s="19">
        <f>IF(RIGHT(B1164,1)="C",X1163*INDEX(model!$T$5:$T$35,MATCH(G1164,model!$Q$5:$Q$35,0),1),0)</f>
        <v>0</v>
      </c>
      <c r="X1164" s="19">
        <f>(U1164+V1164-W1164)*P1164</f>
        <v>192388.99897727295</v>
      </c>
      <c r="Z1164" s="36" t="str">
        <f>K1164&amp;L1164</f>
        <v>UpDown</v>
      </c>
      <c r="AA1164" s="36" t="str">
        <f>N1164&amp;O1164</f>
        <v>UpDown</v>
      </c>
      <c r="AU1164" s="4" t="str">
        <f>IF(AZ1164=AZ1165,IF(AZ1164&gt;AZ1163,AZ1164&amp;"_O",""),AZ1164&amp;"_C")</f>
        <v/>
      </c>
      <c r="AV1164" s="7" t="str">
        <f>IF(RIGHT(AU1164,1)="C",AX1164/INDEX($AX$5:$AX$2729,MATCH(AZ1164&amp;"_O",$AU$5:$AU$2729,0),1),"")</f>
        <v/>
      </c>
      <c r="AW1164" s="38">
        <v>33683</v>
      </c>
      <c r="AX1164" s="37">
        <v>411.3</v>
      </c>
      <c r="AY1164" s="7">
        <f>AX1164/AX1163</f>
        <v>1.0134535777646363</v>
      </c>
      <c r="AZ1164" s="4">
        <f>YEAR(AW1164)</f>
        <v>1992</v>
      </c>
      <c r="BA1164" s="2" t="s">
        <v>7</v>
      </c>
      <c r="BB1164" s="12" t="str">
        <f>INDEX($CD$5:$CD$10,MATCH(BA1164,$CC$5:$CC$10,0),1)</f>
        <v>Y</v>
      </c>
      <c r="BC1164" s="12" t="str">
        <f>IF(AND(BB1164="Y",AY1164&gt;1),"Y","")</f>
        <v>Y</v>
      </c>
      <c r="BD1164" s="12" t="str">
        <f>IF(AND(BB1164="Y",AY1164&lt;1),"Y","")</f>
        <v/>
      </c>
      <c r="BE1164" s="12" t="str">
        <f>IF(AY1164&gt;1,IF(AY1163&gt;1,"Y",""),"")</f>
        <v>Y</v>
      </c>
      <c r="BF1164" s="12" t="str">
        <f>IF(AY1164&lt;1,IF(AY1163&lt;1,"Y",""),"")</f>
        <v/>
      </c>
      <c r="BG1164" s="2"/>
      <c r="BH1164" s="2"/>
      <c r="BI1164" s="2"/>
      <c r="BJ1164" s="2"/>
      <c r="BK1164" s="2"/>
      <c r="BL1164" s="2"/>
      <c r="BM1164" s="4" t="str">
        <f>IF(BR1164=BR1165,IF(BR1164&gt;BR1163,BR1164&amp;"_O",""),BR1164&amp;"_C")</f>
        <v/>
      </c>
      <c r="BN1164" s="7" t="str">
        <f>IF(RIGHT(BM1164,1)="C",BP1164/INDEX($BP$5:$BP$2729,MATCH(BR1164&amp;"_O",$BM$5:$BM$2729,0),1),"")</f>
        <v/>
      </c>
      <c r="BO1164" s="38">
        <v>34082</v>
      </c>
      <c r="BP1164" s="3">
        <v>658.41</v>
      </c>
      <c r="BQ1164" s="7">
        <f>BP1164/BP1163</f>
        <v>0.98744713398722217</v>
      </c>
      <c r="BR1164" s="4">
        <f>YEAR(BO1164)</f>
        <v>1993</v>
      </c>
      <c r="BS1164" s="2" t="s">
        <v>7</v>
      </c>
      <c r="BT1164" s="12" t="str">
        <f>INDEX($CD$5:$CD$10,MATCH(BS1164,$CC$5:$CC$10,0),1)</f>
        <v>Y</v>
      </c>
      <c r="BU1164" s="12" t="str">
        <f>IF(AND(BT1164="Y",BQ1164&gt;1),"Y","")</f>
        <v/>
      </c>
      <c r="BV1164" s="12" t="str">
        <f>IF(AND(BT1164="Y",BQ1164&lt;1),"Y","")</f>
        <v>Y</v>
      </c>
      <c r="BW1164" s="12" t="str">
        <f>IF(BQ1164&gt;1,IF(BQ1163&gt;1,"Y",""),"")</f>
        <v/>
      </c>
      <c r="BX1164" s="12" t="str">
        <f>IF(BQ1164&lt;1,IF(BQ1163&lt;1,"Y",""),"")</f>
        <v/>
      </c>
      <c r="BY1164" s="2"/>
      <c r="BZ1164" s="2"/>
      <c r="CA1164" s="2"/>
    </row>
    <row r="1165" spans="2:79">
      <c r="B1165" s="4" t="str">
        <f>IF(G1165=G1166,IF(G1165&gt;G1164,G1165&amp;"_O",""),G1165&amp;"_C")</f>
        <v/>
      </c>
      <c r="C1165" s="14">
        <f ca="1">RANDBETWEEN(0,1000)/1000</f>
        <v>0.25</v>
      </c>
      <c r="D1165" s="16">
        <f>D1164+1</f>
        <v>1161</v>
      </c>
      <c r="E1165" s="10">
        <f>ROUNDDOWN(D1165/52,0)+1</f>
        <v>23</v>
      </c>
      <c r="F1165" s="15">
        <f>F1164+7</f>
        <v>52747</v>
      </c>
      <c r="G1165" s="4">
        <f>YEAR(F1165)</f>
        <v>2044</v>
      </c>
      <c r="H1165" s="33">
        <v>0.59899999999999998</v>
      </c>
      <c r="I1165" s="33">
        <v>0.33100000000000002</v>
      </c>
      <c r="J1165" s="33">
        <v>0.56200000000000006</v>
      </c>
      <c r="K1165" s="16" t="str">
        <f>IF(M1164&gt;1,"Up","Down")</f>
        <v>Down</v>
      </c>
      <c r="L1165" s="16" t="str">
        <f>IF(K1165="Up",IF(H1165&lt;$BJ$7,"Up","Down"),IF(H1165&lt;$BK$7,"Down","Up"))</f>
        <v>Up</v>
      </c>
      <c r="M1165" s="17">
        <f>IF(L1165="Up",INDEX($AK$5:$AK$1005,MATCH(I1165,$AI$5:$AI$1005,0),1),INDEX($AL$5:$AL$1005,MATCH(J1165,$AI$5:$AI$1005,0),1))</f>
        <v>1.0079871019565625</v>
      </c>
      <c r="N1165" s="16" t="str">
        <f>IF(P1164&gt;1,"Up","Down")</f>
        <v>Down</v>
      </c>
      <c r="O1165" s="16" t="str">
        <f>IF(N1165="Up",IF(H1165&lt;$BJ$12,"Up","Down"),IF(H1165&lt;$BK$12,"Down","Up"))</f>
        <v>Up</v>
      </c>
      <c r="P1165" s="17">
        <f>IF(O1165="Up",INDEX($AP$5:$AP$1005,MATCH(I1165,$AI$5:$AI$1005,0),1),INDEX($AQ$5:$AQ$1005,MATCH(J1165,$AI$5:$AI$1005,0),1))</f>
        <v>1.0109937022153845</v>
      </c>
      <c r="Q1165" s="19">
        <f>T1164</f>
        <v>35218.925209644825</v>
      </c>
      <c r="R1165" s="19">
        <f>INDEX(model!$S$5:$S$35,MATCH(G1165,model!$Q$5:$Q$35,0),1)*model!$O$5</f>
        <v>0</v>
      </c>
      <c r="S1165" s="19">
        <f>IF(RIGHT(B1165,1)="C",T1164*INDEX(model!$T$5:$T$35,MATCH(G1165,model!$Q$5:$Q$35,0),1),0)</f>
        <v>0</v>
      </c>
      <c r="T1165" s="19">
        <f>(Q1165+R1165-S1165)*M1165</f>
        <v>35500.222356094804</v>
      </c>
      <c r="U1165" s="19">
        <f>X1164</f>
        <v>192388.99897727295</v>
      </c>
      <c r="V1165" s="19">
        <f>INDEX(model!$S$5:$S$35,MATCH(G1165,model!$Q$5:$Q$35,0),1)*model!$O$6</f>
        <v>0</v>
      </c>
      <c r="W1165" s="19">
        <f>IF(RIGHT(B1165,1)="C",X1164*INDEX(model!$T$5:$T$35,MATCH(G1165,model!$Q$5:$Q$35,0),1),0)</f>
        <v>0</v>
      </c>
      <c r="X1165" s="19">
        <f>(U1165+V1165-W1165)*P1165</f>
        <v>194504.066341545</v>
      </c>
      <c r="Z1165" s="36" t="str">
        <f>K1165&amp;L1165</f>
        <v>DownUp</v>
      </c>
      <c r="AA1165" s="36" t="str">
        <f>N1165&amp;O1165</f>
        <v>DownUp</v>
      </c>
      <c r="AU1165" s="4" t="str">
        <f>IF(AZ1165=AZ1166,IF(AZ1165&gt;AZ1164,AZ1165&amp;"_O",""),AZ1165&amp;"_C")</f>
        <v/>
      </c>
      <c r="AV1165" s="7" t="str">
        <f>IF(RIGHT(AU1165,1)="C",AX1165/INDEX($AX$5:$AX$2729,MATCH(AZ1165&amp;"_O",$AU$5:$AU$2729,0),1),"")</f>
        <v/>
      </c>
      <c r="AW1165" s="38">
        <v>33690</v>
      </c>
      <c r="AX1165" s="37">
        <v>403.5</v>
      </c>
      <c r="AY1165" s="7">
        <f>AX1165/AX1164</f>
        <v>0.98103574033552154</v>
      </c>
      <c r="AZ1165" s="4">
        <f>YEAR(AW1165)</f>
        <v>1992</v>
      </c>
      <c r="BA1165" s="2" t="s">
        <v>7</v>
      </c>
      <c r="BB1165" s="12" t="str">
        <f>INDEX($CD$5:$CD$10,MATCH(BA1165,$CC$5:$CC$10,0),1)</f>
        <v>Y</v>
      </c>
      <c r="BC1165" s="12" t="str">
        <f>IF(AND(BB1165="Y",AY1165&gt;1),"Y","")</f>
        <v/>
      </c>
      <c r="BD1165" s="12" t="str">
        <f>IF(AND(BB1165="Y",AY1165&lt;1),"Y","")</f>
        <v>Y</v>
      </c>
      <c r="BE1165" s="12" t="str">
        <f>IF(AY1165&gt;1,IF(AY1164&gt;1,"Y",""),"")</f>
        <v/>
      </c>
      <c r="BF1165" s="12" t="str">
        <f>IF(AY1165&lt;1,IF(AY1164&lt;1,"Y",""),"")</f>
        <v/>
      </c>
      <c r="BG1165" s="2"/>
      <c r="BH1165" s="2"/>
      <c r="BI1165" s="2"/>
      <c r="BJ1165" s="2"/>
      <c r="BK1165" s="2"/>
      <c r="BL1165" s="2"/>
      <c r="BM1165" s="4" t="str">
        <f>IF(BR1165=BR1166,IF(BR1165&gt;BR1164,BR1165&amp;"_O",""),BR1165&amp;"_C")</f>
        <v/>
      </c>
      <c r="BN1165" s="7" t="str">
        <f>IF(RIGHT(BM1165,1)="C",BP1165/INDEX($BP$5:$BP$2729,MATCH(BR1165&amp;"_O",$BM$5:$BM$2729,0),1),"")</f>
        <v/>
      </c>
      <c r="BO1165" s="38">
        <v>34089</v>
      </c>
      <c r="BP1165" s="3">
        <v>661.42</v>
      </c>
      <c r="BQ1165" s="7">
        <f>BP1165/BP1164</f>
        <v>1.0045716195076015</v>
      </c>
      <c r="BR1165" s="4">
        <f>YEAR(BO1165)</f>
        <v>1993</v>
      </c>
      <c r="BS1165" s="2" t="s">
        <v>7</v>
      </c>
      <c r="BT1165" s="12" t="str">
        <f>INDEX($CD$5:$CD$10,MATCH(BS1165,$CC$5:$CC$10,0),1)</f>
        <v>Y</v>
      </c>
      <c r="BU1165" s="12" t="str">
        <f>IF(AND(BT1165="Y",BQ1165&gt;1),"Y","")</f>
        <v>Y</v>
      </c>
      <c r="BV1165" s="12" t="str">
        <f>IF(AND(BT1165="Y",BQ1165&lt;1),"Y","")</f>
        <v/>
      </c>
      <c r="BW1165" s="12" t="str">
        <f>IF(BQ1165&gt;1,IF(BQ1164&gt;1,"Y",""),"")</f>
        <v/>
      </c>
      <c r="BX1165" s="12" t="str">
        <f>IF(BQ1165&lt;1,IF(BQ1164&lt;1,"Y",""),"")</f>
        <v/>
      </c>
      <c r="BY1165" s="2"/>
      <c r="BZ1165" s="2"/>
      <c r="CA1165" s="2"/>
    </row>
    <row r="1166" spans="2:79">
      <c r="B1166" s="4" t="str">
        <f>IF(G1166=G1167,IF(G1166&gt;G1165,G1166&amp;"_O",""),G1166&amp;"_C")</f>
        <v/>
      </c>
      <c r="C1166" s="14">
        <f ca="1">RANDBETWEEN(0,1000)/1000</f>
        <v>0.68700000000000006</v>
      </c>
      <c r="D1166" s="16">
        <f>D1165+1</f>
        <v>1162</v>
      </c>
      <c r="E1166" s="10">
        <f>ROUNDDOWN(D1166/52,0)+1</f>
        <v>23</v>
      </c>
      <c r="F1166" s="15">
        <f>F1165+7</f>
        <v>52754</v>
      </c>
      <c r="G1166" s="4">
        <f>YEAR(F1166)</f>
        <v>2044</v>
      </c>
      <c r="H1166" s="33">
        <v>0.84199999999999997</v>
      </c>
      <c r="I1166" s="33">
        <v>0.47499999999999998</v>
      </c>
      <c r="J1166" s="33">
        <v>0.38700000000000001</v>
      </c>
      <c r="K1166" s="16" t="str">
        <f>IF(M1165&gt;1,"Up","Down")</f>
        <v>Up</v>
      </c>
      <c r="L1166" s="16" t="str">
        <f>IF(K1166="Up",IF(H1166&lt;$BJ$7,"Up","Down"),IF(H1166&lt;$BK$7,"Down","Up"))</f>
        <v>Down</v>
      </c>
      <c r="M1166" s="17">
        <f>IF(L1166="Up",INDEX($AK$5:$AK$1005,MATCH(I1166,$AI$5:$AI$1005,0),1),INDEX($AL$5:$AL$1005,MATCH(J1166,$AI$5:$AI$1005,0),1))</f>
        <v>0.9834778181689755</v>
      </c>
      <c r="N1166" s="16" t="str">
        <f>IF(P1165&gt;1,"Up","Down")</f>
        <v>Up</v>
      </c>
      <c r="O1166" s="16" t="str">
        <f>IF(N1166="Up",IF(H1166&lt;$BJ$12,"Up","Down"),IF(H1166&lt;$BK$12,"Down","Up"))</f>
        <v>Down</v>
      </c>
      <c r="P1166" s="17">
        <f>IF(O1166="Up",INDEX($AP$5:$AP$1005,MATCH(I1166,$AI$5:$AI$1005,0),1),INDEX($AQ$5:$AQ$1005,MATCH(J1166,$AI$5:$AI$1005,0),1))</f>
        <v>0.97997715952402975</v>
      </c>
      <c r="Q1166" s="19">
        <f>T1165</f>
        <v>35500.222356094804</v>
      </c>
      <c r="R1166" s="19">
        <f>INDEX(model!$S$5:$S$35,MATCH(G1166,model!$Q$5:$Q$35,0),1)*model!$O$5</f>
        <v>0</v>
      </c>
      <c r="S1166" s="19">
        <f>IF(RIGHT(B1166,1)="C",T1165*INDEX(model!$T$5:$T$35,MATCH(G1166,model!$Q$5:$Q$35,0),1),0)</f>
        <v>0</v>
      </c>
      <c r="T1166" s="19">
        <f>(Q1166+R1166-S1166)*M1166</f>
        <v>34913.681227285604</v>
      </c>
      <c r="U1166" s="19">
        <f>X1165</f>
        <v>194504.066341545</v>
      </c>
      <c r="V1166" s="19">
        <f>INDEX(model!$S$5:$S$35,MATCH(G1166,model!$Q$5:$Q$35,0),1)*model!$O$6</f>
        <v>0</v>
      </c>
      <c r="W1166" s="19">
        <f>IF(RIGHT(B1166,1)="C",X1165*INDEX(model!$T$5:$T$35,MATCH(G1166,model!$Q$5:$Q$35,0),1),0)</f>
        <v>0</v>
      </c>
      <c r="X1166" s="19">
        <f>(U1166+V1166-W1166)*P1166</f>
        <v>190609.54244926071</v>
      </c>
      <c r="Z1166" s="36" t="str">
        <f>K1166&amp;L1166</f>
        <v>UpDown</v>
      </c>
      <c r="AA1166" s="36" t="str">
        <f>N1166&amp;O1166</f>
        <v>UpDown</v>
      </c>
      <c r="AU1166" s="4" t="str">
        <f>IF(AZ1166=AZ1167,IF(AZ1166&gt;AZ1165,AZ1166&amp;"_O",""),AZ1166&amp;"_C")</f>
        <v/>
      </c>
      <c r="AV1166" s="7" t="str">
        <f>IF(RIGHT(AU1166,1)="C",AX1166/INDEX($AX$5:$AX$2729,MATCH(AZ1166&amp;"_O",$AU$5:$AU$2729,0),1),"")</f>
        <v/>
      </c>
      <c r="AW1166" s="38">
        <v>33697</v>
      </c>
      <c r="AX1166" s="37">
        <v>401.55</v>
      </c>
      <c r="AY1166" s="7">
        <f>AX1166/AX1165</f>
        <v>0.99516728624535322</v>
      </c>
      <c r="AZ1166" s="4">
        <f>YEAR(AW1166)</f>
        <v>1992</v>
      </c>
      <c r="BA1166" s="2" t="s">
        <v>7</v>
      </c>
      <c r="BB1166" s="12" t="str">
        <f>INDEX($CD$5:$CD$10,MATCH(BA1166,$CC$5:$CC$10,0),1)</f>
        <v>Y</v>
      </c>
      <c r="BC1166" s="12" t="str">
        <f>IF(AND(BB1166="Y",AY1166&gt;1),"Y","")</f>
        <v/>
      </c>
      <c r="BD1166" s="12" t="str">
        <f>IF(AND(BB1166="Y",AY1166&lt;1),"Y","")</f>
        <v>Y</v>
      </c>
      <c r="BE1166" s="12" t="str">
        <f>IF(AY1166&gt;1,IF(AY1165&gt;1,"Y",""),"")</f>
        <v/>
      </c>
      <c r="BF1166" s="12" t="str">
        <f>IF(AY1166&lt;1,IF(AY1165&lt;1,"Y",""),"")</f>
        <v>Y</v>
      </c>
      <c r="BG1166" s="2"/>
      <c r="BH1166" s="2"/>
      <c r="BI1166" s="2"/>
      <c r="BJ1166" s="2"/>
      <c r="BK1166" s="2"/>
      <c r="BL1166" s="2"/>
      <c r="BM1166" s="4" t="str">
        <f>IF(BR1166=BR1167,IF(BR1166&gt;BR1165,BR1166&amp;"_O",""),BR1166&amp;"_C")</f>
        <v/>
      </c>
      <c r="BN1166" s="7" t="str">
        <f>IF(RIGHT(BM1166,1)="C",BP1166/INDEX($BP$5:$BP$2729,MATCH(BR1166&amp;"_O",$BM$5:$BM$2729,0),1),"")</f>
        <v/>
      </c>
      <c r="BO1166" s="38">
        <v>34096</v>
      </c>
      <c r="BP1166" s="3">
        <v>681.44</v>
      </c>
      <c r="BQ1166" s="7">
        <f>BP1166/BP1165</f>
        <v>1.0302682108191468</v>
      </c>
      <c r="BR1166" s="4">
        <f>YEAR(BO1166)</f>
        <v>1993</v>
      </c>
      <c r="BS1166" s="2" t="s">
        <v>7</v>
      </c>
      <c r="BT1166" s="12" t="str">
        <f>INDEX($CD$5:$CD$10,MATCH(BS1166,$CC$5:$CC$10,0),1)</f>
        <v>Y</v>
      </c>
      <c r="BU1166" s="12" t="str">
        <f>IF(AND(BT1166="Y",BQ1166&gt;1),"Y","")</f>
        <v>Y</v>
      </c>
      <c r="BV1166" s="12" t="str">
        <f>IF(AND(BT1166="Y",BQ1166&lt;1),"Y","")</f>
        <v/>
      </c>
      <c r="BW1166" s="12" t="str">
        <f>IF(BQ1166&gt;1,IF(BQ1165&gt;1,"Y",""),"")</f>
        <v>Y</v>
      </c>
      <c r="BX1166" s="12" t="str">
        <f>IF(BQ1166&lt;1,IF(BQ1165&lt;1,"Y",""),"")</f>
        <v/>
      </c>
      <c r="BY1166" s="2"/>
      <c r="BZ1166" s="2"/>
      <c r="CA1166" s="2"/>
    </row>
    <row r="1167" spans="2:79">
      <c r="B1167" s="4" t="str">
        <f>IF(G1167=G1168,IF(G1167&gt;G1166,G1167&amp;"_O",""),G1167&amp;"_C")</f>
        <v/>
      </c>
      <c r="C1167" s="14">
        <f ca="1">RANDBETWEEN(0,1000)/1000</f>
        <v>0.92500000000000004</v>
      </c>
      <c r="D1167" s="16">
        <f>D1166+1</f>
        <v>1163</v>
      </c>
      <c r="E1167" s="10">
        <f>ROUNDDOWN(D1167/52,0)+1</f>
        <v>23</v>
      </c>
      <c r="F1167" s="15">
        <f>F1166+7</f>
        <v>52761</v>
      </c>
      <c r="G1167" s="4">
        <f>YEAR(F1167)</f>
        <v>2044</v>
      </c>
      <c r="H1167" s="33">
        <v>2.8000000000000001E-2</v>
      </c>
      <c r="I1167" s="33">
        <v>0.221</v>
      </c>
      <c r="J1167" s="33">
        <v>7.8E-2</v>
      </c>
      <c r="K1167" s="16" t="str">
        <f>IF(M1166&gt;1,"Up","Down")</f>
        <v>Down</v>
      </c>
      <c r="L1167" s="16" t="str">
        <f>IF(K1167="Up",IF(H1167&lt;$BJ$7,"Up","Down"),IF(H1167&lt;$BK$7,"Down","Up"))</f>
        <v>Down</v>
      </c>
      <c r="M1167" s="17">
        <f>IF(L1167="Up",INDEX($AK$5:$AK$1005,MATCH(I1167,$AI$5:$AI$1005,0),1),INDEX($AL$5:$AL$1005,MATCH(J1167,$AI$5:$AI$1005,0),1))</f>
        <v>0.95775070336022927</v>
      </c>
      <c r="N1167" s="16" t="str">
        <f>IF(P1166&gt;1,"Up","Down")</f>
        <v>Down</v>
      </c>
      <c r="O1167" s="16" t="str">
        <f>IF(N1167="Up",IF(H1167&lt;$BJ$12,"Up","Down"),IF(H1167&lt;$BK$12,"Down","Up"))</f>
        <v>Down</v>
      </c>
      <c r="P1167" s="17">
        <f>IF(O1167="Up",INDEX($AP$5:$AP$1005,MATCH(I1167,$AI$5:$AI$1005,0),1),INDEX($AQ$5:$AQ$1005,MATCH(J1167,$AI$5:$AI$1005,0),1))</f>
        <v>0.94557681418063821</v>
      </c>
      <c r="Q1167" s="19">
        <f>T1166</f>
        <v>34913.681227285604</v>
      </c>
      <c r="R1167" s="19">
        <f>INDEX(model!$S$5:$S$35,MATCH(G1167,model!$Q$5:$Q$35,0),1)*model!$O$5</f>
        <v>0</v>
      </c>
      <c r="S1167" s="19">
        <f>IF(RIGHT(B1167,1)="C",T1166*INDEX(model!$T$5:$T$35,MATCH(G1167,model!$Q$5:$Q$35,0),1),0)</f>
        <v>0</v>
      </c>
      <c r="T1167" s="19">
        <f>(Q1167+R1167-S1167)*M1167</f>
        <v>33438.602752327621</v>
      </c>
      <c r="U1167" s="19">
        <f>X1166</f>
        <v>190609.54244926071</v>
      </c>
      <c r="V1167" s="19">
        <f>INDEX(model!$S$5:$S$35,MATCH(G1167,model!$Q$5:$Q$35,0),1)*model!$O$6</f>
        <v>0</v>
      </c>
      <c r="W1167" s="19">
        <f>IF(RIGHT(B1167,1)="C",X1166*INDEX(model!$T$5:$T$35,MATCH(G1167,model!$Q$5:$Q$35,0),1),0)</f>
        <v>0</v>
      </c>
      <c r="X1167" s="19">
        <f>(U1167+V1167-W1167)*P1167</f>
        <v>180235.96390160106</v>
      </c>
      <c r="Z1167" s="36" t="str">
        <f>K1167&amp;L1167</f>
        <v>DownDown</v>
      </c>
      <c r="AA1167" s="36" t="str">
        <f>N1167&amp;O1167</f>
        <v>DownDown</v>
      </c>
      <c r="AU1167" s="4" t="str">
        <f>IF(AZ1167=AZ1168,IF(AZ1167&gt;AZ1166,AZ1167&amp;"_O",""),AZ1167&amp;"_C")</f>
        <v/>
      </c>
      <c r="AV1167" s="7" t="str">
        <f>IF(RIGHT(AU1167,1)="C",AX1167/INDEX($AX$5:$AX$2729,MATCH(AZ1167&amp;"_O",$AU$5:$AU$2729,0),1),"")</f>
        <v/>
      </c>
      <c r="AW1167" s="38">
        <v>33704</v>
      </c>
      <c r="AX1167" s="37">
        <v>404.29</v>
      </c>
      <c r="AY1167" s="7">
        <f>AX1167/AX1166</f>
        <v>1.0068235587099987</v>
      </c>
      <c r="AZ1167" s="4">
        <f>YEAR(AW1167)</f>
        <v>1992</v>
      </c>
      <c r="BA1167" s="2" t="s">
        <v>7</v>
      </c>
      <c r="BB1167" s="12" t="str">
        <f>INDEX($CD$5:$CD$10,MATCH(BA1167,$CC$5:$CC$10,0),1)</f>
        <v>Y</v>
      </c>
      <c r="BC1167" s="12" t="str">
        <f>IF(AND(BB1167="Y",AY1167&gt;1),"Y","")</f>
        <v>Y</v>
      </c>
      <c r="BD1167" s="12" t="str">
        <f>IF(AND(BB1167="Y",AY1167&lt;1),"Y","")</f>
        <v/>
      </c>
      <c r="BE1167" s="12" t="str">
        <f>IF(AY1167&gt;1,IF(AY1166&gt;1,"Y",""),"")</f>
        <v/>
      </c>
      <c r="BF1167" s="12" t="str">
        <f>IF(AY1167&lt;1,IF(AY1166&lt;1,"Y",""),"")</f>
        <v/>
      </c>
      <c r="BG1167" s="2"/>
      <c r="BH1167" s="2"/>
      <c r="BI1167" s="2"/>
      <c r="BJ1167" s="2"/>
      <c r="BK1167" s="2"/>
      <c r="BL1167" s="2"/>
      <c r="BM1167" s="4" t="str">
        <f>IF(BR1167=BR1168,IF(BR1167&gt;BR1166,BR1167&amp;"_O",""),BR1167&amp;"_C")</f>
        <v/>
      </c>
      <c r="BN1167" s="7" t="str">
        <f>IF(RIGHT(BM1167,1)="C",BP1167/INDEX($BP$5:$BP$2729,MATCH(BR1167&amp;"_O",$BM$5:$BM$2729,0),1),"")</f>
        <v/>
      </c>
      <c r="BO1167" s="38">
        <v>34103</v>
      </c>
      <c r="BP1167" s="3">
        <v>676.37</v>
      </c>
      <c r="BQ1167" s="7">
        <f>BP1167/BP1166</f>
        <v>0.99255987320967354</v>
      </c>
      <c r="BR1167" s="4">
        <f>YEAR(BO1167)</f>
        <v>1993</v>
      </c>
      <c r="BS1167" s="2" t="s">
        <v>7</v>
      </c>
      <c r="BT1167" s="12" t="str">
        <f>INDEX($CD$5:$CD$10,MATCH(BS1167,$CC$5:$CC$10,0),1)</f>
        <v>Y</v>
      </c>
      <c r="BU1167" s="12" t="str">
        <f>IF(AND(BT1167="Y",BQ1167&gt;1),"Y","")</f>
        <v/>
      </c>
      <c r="BV1167" s="12" t="str">
        <f>IF(AND(BT1167="Y",BQ1167&lt;1),"Y","")</f>
        <v>Y</v>
      </c>
      <c r="BW1167" s="12" t="str">
        <f>IF(BQ1167&gt;1,IF(BQ1166&gt;1,"Y",""),"")</f>
        <v/>
      </c>
      <c r="BX1167" s="12" t="str">
        <f>IF(BQ1167&lt;1,IF(BQ1166&lt;1,"Y",""),"")</f>
        <v/>
      </c>
      <c r="BY1167" s="2"/>
      <c r="BZ1167" s="2"/>
      <c r="CA1167" s="2"/>
    </row>
    <row r="1168" spans="2:79">
      <c r="B1168" s="4" t="str">
        <f>IF(G1168=G1169,IF(G1168&gt;G1167,G1168&amp;"_O",""),G1168&amp;"_C")</f>
        <v/>
      </c>
      <c r="C1168" s="14">
        <f ca="1">RANDBETWEEN(0,1000)/1000</f>
        <v>0.77800000000000002</v>
      </c>
      <c r="D1168" s="16">
        <f>D1167+1</f>
        <v>1164</v>
      </c>
      <c r="E1168" s="10">
        <f>ROUNDDOWN(D1168/52,0)+1</f>
        <v>23</v>
      </c>
      <c r="F1168" s="15">
        <f>F1167+7</f>
        <v>52768</v>
      </c>
      <c r="G1168" s="4">
        <f>YEAR(F1168)</f>
        <v>2044</v>
      </c>
      <c r="H1168" s="33">
        <v>0.34100000000000003</v>
      </c>
      <c r="I1168" s="33">
        <v>0.04</v>
      </c>
      <c r="J1168" s="33">
        <v>0.95899999999999996</v>
      </c>
      <c r="K1168" s="16" t="str">
        <f>IF(M1167&gt;1,"Up","Down")</f>
        <v>Down</v>
      </c>
      <c r="L1168" s="16" t="str">
        <f>IF(K1168="Up",IF(H1168&lt;$BJ$7,"Up","Down"),IF(H1168&lt;$BK$7,"Down","Up"))</f>
        <v>Down</v>
      </c>
      <c r="M1168" s="17">
        <f>IF(L1168="Up",INDEX($AK$5:$AK$1005,MATCH(I1168,$AI$5:$AI$1005,0),1),INDEX($AL$5:$AL$1005,MATCH(J1168,$AI$5:$AI$1005,0),1))</f>
        <v>0.99886116656416635</v>
      </c>
      <c r="N1168" s="16" t="str">
        <f>IF(P1167&gt;1,"Up","Down")</f>
        <v>Down</v>
      </c>
      <c r="O1168" s="16" t="str">
        <f>IF(N1168="Up",IF(H1168&lt;$BJ$12,"Up","Down"),IF(H1168&lt;$BK$12,"Down","Up"))</f>
        <v>Down</v>
      </c>
      <c r="P1168" s="17">
        <f>IF(O1168="Up",INDEX($AP$5:$AP$1005,MATCH(I1168,$AI$5:$AI$1005,0),1),INDEX($AQ$5:$AQ$1005,MATCH(J1168,$AI$5:$AI$1005,0),1))</f>
        <v>0.99887260400586109</v>
      </c>
      <c r="Q1168" s="19">
        <f>T1167</f>
        <v>33438.602752327621</v>
      </c>
      <c r="R1168" s="19">
        <f>INDEX(model!$S$5:$S$35,MATCH(G1168,model!$Q$5:$Q$35,0),1)*model!$O$5</f>
        <v>0</v>
      </c>
      <c r="S1168" s="19">
        <f>IF(RIGHT(B1168,1)="C",T1167*INDEX(model!$T$5:$T$35,MATCH(G1168,model!$Q$5:$Q$35,0),1),0)</f>
        <v>0</v>
      </c>
      <c r="T1168" s="19">
        <f>(Q1168+R1168-S1168)*M1168</f>
        <v>33400.521753465713</v>
      </c>
      <c r="U1168" s="19">
        <f>X1167</f>
        <v>180235.96390160106</v>
      </c>
      <c r="V1168" s="19">
        <f>INDEX(model!$S$5:$S$35,MATCH(G1168,model!$Q$5:$Q$35,0),1)*model!$O$6</f>
        <v>0</v>
      </c>
      <c r="W1168" s="19">
        <f>IF(RIGHT(B1168,1)="C",X1167*INDEX(model!$T$5:$T$35,MATCH(G1168,model!$Q$5:$Q$35,0),1),0)</f>
        <v>0</v>
      </c>
      <c r="X1168" s="19">
        <f>(U1168+V1168-W1168)*P1168</f>
        <v>180032.76659789862</v>
      </c>
      <c r="Z1168" s="36" t="str">
        <f>K1168&amp;L1168</f>
        <v>DownDown</v>
      </c>
      <c r="AA1168" s="36" t="str">
        <f>N1168&amp;O1168</f>
        <v>DownDown</v>
      </c>
      <c r="AU1168" s="4" t="str">
        <f>IF(AZ1168=AZ1169,IF(AZ1168&gt;AZ1167,AZ1168&amp;"_O",""),AZ1168&amp;"_C")</f>
        <v/>
      </c>
      <c r="AV1168" s="7" t="str">
        <f>IF(RIGHT(AU1168,1)="C",AX1168/INDEX($AX$5:$AX$2729,MATCH(AZ1168&amp;"_O",$AU$5:$AU$2729,0),1),"")</f>
        <v/>
      </c>
      <c r="AW1168" s="38">
        <v>33710</v>
      </c>
      <c r="AX1168" s="37">
        <v>416.04</v>
      </c>
      <c r="AY1168" s="7">
        <f>AX1168/AX1167</f>
        <v>1.029063296148804</v>
      </c>
      <c r="AZ1168" s="4">
        <f>YEAR(AW1168)</f>
        <v>1992</v>
      </c>
      <c r="BA1168" s="2" t="s">
        <v>7</v>
      </c>
      <c r="BB1168" s="12" t="str">
        <f>INDEX($CD$5:$CD$10,MATCH(BA1168,$CC$5:$CC$10,0),1)</f>
        <v>Y</v>
      </c>
      <c r="BC1168" s="12" t="str">
        <f>IF(AND(BB1168="Y",AY1168&gt;1),"Y","")</f>
        <v>Y</v>
      </c>
      <c r="BD1168" s="12" t="str">
        <f>IF(AND(BB1168="Y",AY1168&lt;1),"Y","")</f>
        <v/>
      </c>
      <c r="BE1168" s="12" t="str">
        <f>IF(AY1168&gt;1,IF(AY1167&gt;1,"Y",""),"")</f>
        <v>Y</v>
      </c>
      <c r="BF1168" s="12" t="str">
        <f>IF(AY1168&lt;1,IF(AY1167&lt;1,"Y",""),"")</f>
        <v/>
      </c>
      <c r="BG1168" s="2"/>
      <c r="BH1168" s="2"/>
      <c r="BI1168" s="2"/>
      <c r="BJ1168" s="2"/>
      <c r="BK1168" s="2"/>
      <c r="BL1168" s="2"/>
      <c r="BM1168" s="4" t="str">
        <f>IF(BR1168=BR1169,IF(BR1168&gt;BR1167,BR1168&amp;"_O",""),BR1168&amp;"_C")</f>
        <v/>
      </c>
      <c r="BN1168" s="7" t="str">
        <f>IF(RIGHT(BM1168,1)="C",BP1168/INDEX($BP$5:$BP$2729,MATCH(BR1168&amp;"_O",$BM$5:$BM$2729,0),1),"")</f>
        <v/>
      </c>
      <c r="BO1168" s="38">
        <v>34110</v>
      </c>
      <c r="BP1168" s="3">
        <v>694.29</v>
      </c>
      <c r="BQ1168" s="7">
        <f>BP1168/BP1167</f>
        <v>1.0264943743808861</v>
      </c>
      <c r="BR1168" s="4">
        <f>YEAR(BO1168)</f>
        <v>1993</v>
      </c>
      <c r="BS1168" s="2" t="s">
        <v>7</v>
      </c>
      <c r="BT1168" s="12" t="str">
        <f>INDEX($CD$5:$CD$10,MATCH(BS1168,$CC$5:$CC$10,0),1)</f>
        <v>Y</v>
      </c>
      <c r="BU1168" s="12" t="str">
        <f>IF(AND(BT1168="Y",BQ1168&gt;1),"Y","")</f>
        <v>Y</v>
      </c>
      <c r="BV1168" s="12" t="str">
        <f>IF(AND(BT1168="Y",BQ1168&lt;1),"Y","")</f>
        <v/>
      </c>
      <c r="BW1168" s="12" t="str">
        <f>IF(BQ1168&gt;1,IF(BQ1167&gt;1,"Y",""),"")</f>
        <v/>
      </c>
      <c r="BX1168" s="12" t="str">
        <f>IF(BQ1168&lt;1,IF(BQ1167&lt;1,"Y",""),"")</f>
        <v/>
      </c>
      <c r="BY1168" s="2"/>
      <c r="BZ1168" s="2"/>
      <c r="CA1168" s="2"/>
    </row>
    <row r="1169" spans="2:79">
      <c r="B1169" s="4" t="str">
        <f>IF(G1169=G1170,IF(G1169&gt;G1168,G1169&amp;"_O",""),G1169&amp;"_C")</f>
        <v/>
      </c>
      <c r="C1169" s="14">
        <f ca="1">RANDBETWEEN(0,1000)/1000</f>
        <v>0.84299999999999997</v>
      </c>
      <c r="D1169" s="16">
        <f>D1168+1</f>
        <v>1165</v>
      </c>
      <c r="E1169" s="10">
        <f>ROUNDDOWN(D1169/52,0)+1</f>
        <v>23</v>
      </c>
      <c r="F1169" s="15">
        <f>F1168+7</f>
        <v>52775</v>
      </c>
      <c r="G1169" s="4">
        <f>YEAR(F1169)</f>
        <v>2044</v>
      </c>
      <c r="H1169" s="33">
        <v>0.89300000000000002</v>
      </c>
      <c r="I1169" s="33">
        <v>0.33200000000000002</v>
      </c>
      <c r="J1169" s="33">
        <v>0.91100000000000003</v>
      </c>
      <c r="K1169" s="16" t="str">
        <f>IF(M1168&gt;1,"Up","Down")</f>
        <v>Down</v>
      </c>
      <c r="L1169" s="16" t="str">
        <f>IF(K1169="Up",IF(H1169&lt;$BJ$7,"Up","Down"),IF(H1169&lt;$BK$7,"Down","Up"))</f>
        <v>Up</v>
      </c>
      <c r="M1169" s="17">
        <f>IF(L1169="Up",INDEX($AK$5:$AK$1005,MATCH(I1169,$AI$5:$AI$1005,0),1),INDEX($AL$5:$AL$1005,MATCH(J1169,$AI$5:$AI$1005,0),1))</f>
        <v>1.0079930104921908</v>
      </c>
      <c r="N1169" s="16" t="str">
        <f>IF(P1168&gt;1,"Up","Down")</f>
        <v>Down</v>
      </c>
      <c r="O1169" s="16" t="str">
        <f>IF(N1169="Up",IF(H1169&lt;$BJ$12,"Up","Down"),IF(H1169&lt;$BK$12,"Down","Up"))</f>
        <v>Up</v>
      </c>
      <c r="P1169" s="17">
        <f>IF(O1169="Up",INDEX($AP$5:$AP$1005,MATCH(I1169,$AI$5:$AI$1005,0),1),INDEX($AQ$5:$AQ$1005,MATCH(J1169,$AI$5:$AI$1005,0),1))</f>
        <v>1.0109978658663714</v>
      </c>
      <c r="Q1169" s="19">
        <f>T1168</f>
        <v>33400.521753465713</v>
      </c>
      <c r="R1169" s="19">
        <f>INDEX(model!$S$5:$S$35,MATCH(G1169,model!$Q$5:$Q$35,0),1)*model!$O$5</f>
        <v>0</v>
      </c>
      <c r="S1169" s="19">
        <f>IF(RIGHT(B1169,1)="C",T1168*INDEX(model!$T$5:$T$35,MATCH(G1169,model!$Q$5:$Q$35,0),1),0)</f>
        <v>0</v>
      </c>
      <c r="T1169" s="19">
        <f>(Q1169+R1169-S1169)*M1169</f>
        <v>33667.492474285813</v>
      </c>
      <c r="U1169" s="19">
        <f>X1168</f>
        <v>180032.76659789862</v>
      </c>
      <c r="V1169" s="19">
        <f>INDEX(model!$S$5:$S$35,MATCH(G1169,model!$Q$5:$Q$35,0),1)*model!$O$6</f>
        <v>0</v>
      </c>
      <c r="W1169" s="19">
        <f>IF(RIGHT(B1169,1)="C",X1168*INDEX(model!$T$5:$T$35,MATCH(G1169,model!$Q$5:$Q$35,0),1),0)</f>
        <v>0</v>
      </c>
      <c r="X1169" s="19">
        <f>(U1169+V1169-W1169)*P1169</f>
        <v>182012.74281649405</v>
      </c>
      <c r="Z1169" s="36" t="str">
        <f>K1169&amp;L1169</f>
        <v>DownUp</v>
      </c>
      <c r="AA1169" s="36" t="str">
        <f>N1169&amp;O1169</f>
        <v>DownUp</v>
      </c>
      <c r="AU1169" s="4" t="str">
        <f>IF(AZ1169=AZ1170,IF(AZ1169&gt;AZ1168,AZ1169&amp;"_O",""),AZ1169&amp;"_C")</f>
        <v/>
      </c>
      <c r="AV1169" s="7" t="str">
        <f>IF(RIGHT(AU1169,1)="C",AX1169/INDEX($AX$5:$AX$2729,MATCH(AZ1169&amp;"_O",$AU$5:$AU$2729,0),1),"")</f>
        <v/>
      </c>
      <c r="AW1169" s="38">
        <v>33718</v>
      </c>
      <c r="AX1169" s="37">
        <v>409.02</v>
      </c>
      <c r="AY1169" s="7">
        <f>AX1169/AX1168</f>
        <v>0.98312662244014992</v>
      </c>
      <c r="AZ1169" s="4">
        <f>YEAR(AW1169)</f>
        <v>1992</v>
      </c>
      <c r="BA1169" s="2" t="s">
        <v>7</v>
      </c>
      <c r="BB1169" s="12" t="str">
        <f>INDEX($CD$5:$CD$10,MATCH(BA1169,$CC$5:$CC$10,0),1)</f>
        <v>Y</v>
      </c>
      <c r="BC1169" s="12" t="str">
        <f>IF(AND(BB1169="Y",AY1169&gt;1),"Y","")</f>
        <v/>
      </c>
      <c r="BD1169" s="12" t="str">
        <f>IF(AND(BB1169="Y",AY1169&lt;1),"Y","")</f>
        <v>Y</v>
      </c>
      <c r="BE1169" s="12" t="str">
        <f>IF(AY1169&gt;1,IF(AY1168&gt;1,"Y",""),"")</f>
        <v/>
      </c>
      <c r="BF1169" s="12" t="str">
        <f>IF(AY1169&lt;1,IF(AY1168&lt;1,"Y",""),"")</f>
        <v/>
      </c>
      <c r="BG1169" s="2"/>
      <c r="BH1169" s="2"/>
      <c r="BI1169" s="2"/>
      <c r="BJ1169" s="2"/>
      <c r="BK1169" s="2"/>
      <c r="BL1169" s="2"/>
      <c r="BM1169" s="4" t="str">
        <f>IF(BR1169=BR1170,IF(BR1169&gt;BR1168,BR1169&amp;"_O",""),BR1169&amp;"_C")</f>
        <v/>
      </c>
      <c r="BN1169" s="7" t="str">
        <f>IF(RIGHT(BM1169,1)="C",BP1169/INDEX($BP$5:$BP$2729,MATCH(BR1169&amp;"_O",$BM$5:$BM$2729,0),1),"")</f>
        <v/>
      </c>
      <c r="BO1169" s="38">
        <v>34117</v>
      </c>
      <c r="BP1169" s="3">
        <v>700.53</v>
      </c>
      <c r="BQ1169" s="7">
        <f>BP1169/BP1168</f>
        <v>1.0089875988419825</v>
      </c>
      <c r="BR1169" s="4">
        <f>YEAR(BO1169)</f>
        <v>1993</v>
      </c>
      <c r="BS1169" s="2" t="s">
        <v>7</v>
      </c>
      <c r="BT1169" s="12" t="str">
        <f>INDEX($CD$5:$CD$10,MATCH(BS1169,$CC$5:$CC$10,0),1)</f>
        <v>Y</v>
      </c>
      <c r="BU1169" s="12" t="str">
        <f>IF(AND(BT1169="Y",BQ1169&gt;1),"Y","")</f>
        <v>Y</v>
      </c>
      <c r="BV1169" s="12" t="str">
        <f>IF(AND(BT1169="Y",BQ1169&lt;1),"Y","")</f>
        <v/>
      </c>
      <c r="BW1169" s="12" t="str">
        <f>IF(BQ1169&gt;1,IF(BQ1168&gt;1,"Y",""),"")</f>
        <v>Y</v>
      </c>
      <c r="BX1169" s="12" t="str">
        <f>IF(BQ1169&lt;1,IF(BQ1168&lt;1,"Y",""),"")</f>
        <v/>
      </c>
      <c r="BY1169" s="2"/>
      <c r="BZ1169" s="2"/>
      <c r="CA1169" s="2"/>
    </row>
    <row r="1170" spans="2:79">
      <c r="B1170" s="4" t="str">
        <f>IF(G1170=G1171,IF(G1170&gt;G1169,G1170&amp;"_O",""),G1170&amp;"_C")</f>
        <v/>
      </c>
      <c r="C1170" s="14">
        <f ca="1">RANDBETWEEN(0,1000)/1000</f>
        <v>0.39700000000000002</v>
      </c>
      <c r="D1170" s="16">
        <f>D1169+1</f>
        <v>1166</v>
      </c>
      <c r="E1170" s="10">
        <f>ROUNDDOWN(D1170/52,0)+1</f>
        <v>23</v>
      </c>
      <c r="F1170" s="15">
        <f>F1169+7</f>
        <v>52782</v>
      </c>
      <c r="G1170" s="4">
        <f>YEAR(F1170)</f>
        <v>2044</v>
      </c>
      <c r="H1170" s="33">
        <v>0.24199999999999999</v>
      </c>
      <c r="I1170" s="33">
        <v>0.51900000000000002</v>
      </c>
      <c r="J1170" s="33">
        <v>0.71499999999999997</v>
      </c>
      <c r="K1170" s="16" t="str">
        <f>IF(M1169&gt;1,"Up","Down")</f>
        <v>Up</v>
      </c>
      <c r="L1170" s="16" t="str">
        <f>IF(K1170="Up",IF(H1170&lt;$BJ$7,"Up","Down"),IF(H1170&lt;$BK$7,"Down","Up"))</f>
        <v>Up</v>
      </c>
      <c r="M1170" s="17">
        <f>IF(L1170="Up",INDEX($AK$5:$AK$1005,MATCH(I1170,$AI$5:$AI$1005,0),1),INDEX($AL$5:$AL$1005,MATCH(J1170,$AI$5:$AI$1005,0),1))</f>
        <v>1.0126415412353156</v>
      </c>
      <c r="N1170" s="16" t="str">
        <f>IF(P1169&gt;1,"Up","Down")</f>
        <v>Up</v>
      </c>
      <c r="O1170" s="16" t="str">
        <f>IF(N1170="Up",IF(H1170&lt;$BJ$12,"Up","Down"),IF(H1170&lt;$BK$12,"Down","Up"))</f>
        <v>Up</v>
      </c>
      <c r="P1170" s="17">
        <f>IF(O1170="Up",INDEX($AP$5:$AP$1005,MATCH(I1170,$AI$5:$AI$1005,0),1),INDEX($AQ$5:$AQ$1005,MATCH(J1170,$AI$5:$AI$1005,0),1))</f>
        <v>1.0179815685604146</v>
      </c>
      <c r="Q1170" s="19">
        <f>T1169</f>
        <v>33667.492474285813</v>
      </c>
      <c r="R1170" s="19">
        <f>INDEX(model!$S$5:$S$35,MATCH(G1170,model!$Q$5:$Q$35,0),1)*model!$O$5</f>
        <v>0</v>
      </c>
      <c r="S1170" s="19">
        <f>IF(RIGHT(B1170,1)="C",T1169*INDEX(model!$T$5:$T$35,MATCH(G1170,model!$Q$5:$Q$35,0),1),0)</f>
        <v>0</v>
      </c>
      <c r="T1170" s="19">
        <f>(Q1170+R1170-S1170)*M1170</f>
        <v>34093.101468689172</v>
      </c>
      <c r="U1170" s="19">
        <f>X1169</f>
        <v>182012.74281649405</v>
      </c>
      <c r="V1170" s="19">
        <f>INDEX(model!$S$5:$S$35,MATCH(G1170,model!$Q$5:$Q$35,0),1)*model!$O$6</f>
        <v>0</v>
      </c>
      <c r="W1170" s="19">
        <f>IF(RIGHT(B1170,1)="C",X1169*INDEX(model!$T$5:$T$35,MATCH(G1170,model!$Q$5:$Q$35,0),1),0)</f>
        <v>0</v>
      </c>
      <c r="X1170" s="19">
        <f>(U1170+V1170-W1170)*P1170</f>
        <v>185285.61743031794</v>
      </c>
      <c r="Z1170" s="36" t="str">
        <f>K1170&amp;L1170</f>
        <v>UpUp</v>
      </c>
      <c r="AA1170" s="36" t="str">
        <f>N1170&amp;O1170</f>
        <v>UpUp</v>
      </c>
      <c r="AU1170" s="4" t="str">
        <f>IF(AZ1170=AZ1171,IF(AZ1170&gt;AZ1169,AZ1170&amp;"_O",""),AZ1170&amp;"_C")</f>
        <v/>
      </c>
      <c r="AV1170" s="7" t="str">
        <f>IF(RIGHT(AU1170,1)="C",AX1170/INDEX($AX$5:$AX$2729,MATCH(AZ1170&amp;"_O",$AU$5:$AU$2729,0),1),"")</f>
        <v/>
      </c>
      <c r="AW1170" s="38">
        <v>33725</v>
      </c>
      <c r="AX1170" s="37">
        <v>412.53</v>
      </c>
      <c r="AY1170" s="7">
        <f>AX1170/AX1169</f>
        <v>1.0085814874578261</v>
      </c>
      <c r="AZ1170" s="4">
        <f>YEAR(AW1170)</f>
        <v>1992</v>
      </c>
      <c r="BA1170" s="2" t="s">
        <v>7</v>
      </c>
      <c r="BB1170" s="12" t="str">
        <f>INDEX($CD$5:$CD$10,MATCH(BA1170,$CC$5:$CC$10,0),1)</f>
        <v>Y</v>
      </c>
      <c r="BC1170" s="12" t="str">
        <f>IF(AND(BB1170="Y",AY1170&gt;1),"Y","")</f>
        <v>Y</v>
      </c>
      <c r="BD1170" s="12" t="str">
        <f>IF(AND(BB1170="Y",AY1170&lt;1),"Y","")</f>
        <v/>
      </c>
      <c r="BE1170" s="12" t="str">
        <f>IF(AY1170&gt;1,IF(AY1169&gt;1,"Y",""),"")</f>
        <v/>
      </c>
      <c r="BF1170" s="12" t="str">
        <f>IF(AY1170&lt;1,IF(AY1169&lt;1,"Y",""),"")</f>
        <v/>
      </c>
      <c r="BG1170" s="2"/>
      <c r="BH1170" s="2"/>
      <c r="BI1170" s="2"/>
      <c r="BJ1170" s="2"/>
      <c r="BK1170" s="2"/>
      <c r="BL1170" s="2"/>
      <c r="BM1170" s="4" t="str">
        <f>IF(BR1170=BR1171,IF(BR1170&gt;BR1169,BR1170&amp;"_O",""),BR1170&amp;"_C")</f>
        <v/>
      </c>
      <c r="BN1170" s="7" t="str">
        <f>IF(RIGHT(BM1170,1)="C",BP1170/INDEX($BP$5:$BP$2729,MATCH(BR1170&amp;"_O",$BM$5:$BM$2729,0),1),"")</f>
        <v/>
      </c>
      <c r="BO1170" s="38">
        <v>34124</v>
      </c>
      <c r="BP1170" s="3">
        <v>702.01</v>
      </c>
      <c r="BQ1170" s="7">
        <f>BP1170/BP1169</f>
        <v>1.0021126861090888</v>
      </c>
      <c r="BR1170" s="4">
        <f>YEAR(BO1170)</f>
        <v>1993</v>
      </c>
      <c r="BS1170" s="2" t="s">
        <v>7</v>
      </c>
      <c r="BT1170" s="12" t="str">
        <f>INDEX($CD$5:$CD$10,MATCH(BS1170,$CC$5:$CC$10,0),1)</f>
        <v>Y</v>
      </c>
      <c r="BU1170" s="12" t="str">
        <f>IF(AND(BT1170="Y",BQ1170&gt;1),"Y","")</f>
        <v>Y</v>
      </c>
      <c r="BV1170" s="12" t="str">
        <f>IF(AND(BT1170="Y",BQ1170&lt;1),"Y","")</f>
        <v/>
      </c>
      <c r="BW1170" s="12" t="str">
        <f>IF(BQ1170&gt;1,IF(BQ1169&gt;1,"Y",""),"")</f>
        <v>Y</v>
      </c>
      <c r="BX1170" s="12" t="str">
        <f>IF(BQ1170&lt;1,IF(BQ1169&lt;1,"Y",""),"")</f>
        <v/>
      </c>
      <c r="BY1170" s="2"/>
      <c r="BZ1170" s="2"/>
      <c r="CA1170" s="2"/>
    </row>
    <row r="1171" spans="2:79">
      <c r="B1171" s="4" t="str">
        <f>IF(G1171=G1172,IF(G1171&gt;G1170,G1171&amp;"_O",""),G1171&amp;"_C")</f>
        <v/>
      </c>
      <c r="C1171" s="14">
        <f ca="1">RANDBETWEEN(0,1000)/1000</f>
        <v>0.14099999999999999</v>
      </c>
      <c r="D1171" s="16">
        <f>D1170+1</f>
        <v>1167</v>
      </c>
      <c r="E1171" s="10">
        <f>ROUNDDOWN(D1171/52,0)+1</f>
        <v>23</v>
      </c>
      <c r="F1171" s="15">
        <f>F1170+7</f>
        <v>52789</v>
      </c>
      <c r="G1171" s="4">
        <f>YEAR(F1171)</f>
        <v>2044</v>
      </c>
      <c r="H1171" s="33">
        <v>0.442</v>
      </c>
      <c r="I1171" s="33">
        <v>0.90300000000000002</v>
      </c>
      <c r="J1171" s="33">
        <v>0.40899999999999997</v>
      </c>
      <c r="K1171" s="16" t="str">
        <f>IF(M1170&gt;1,"Up","Down")</f>
        <v>Up</v>
      </c>
      <c r="L1171" s="16" t="str">
        <f>IF(K1171="Up",IF(H1171&lt;$BJ$7,"Up","Down"),IF(H1171&lt;$BK$7,"Down","Up"))</f>
        <v>Up</v>
      </c>
      <c r="M1171" s="17">
        <f>IF(L1171="Up",INDEX($AK$5:$AK$1005,MATCH(I1171,$AI$5:$AI$1005,0),1),INDEX($AL$5:$AL$1005,MATCH(J1171,$AI$5:$AI$1005,0),1))</f>
        <v>1.0330780890062627</v>
      </c>
      <c r="N1171" s="16" t="str">
        <f>IF(P1170&gt;1,"Up","Down")</f>
        <v>Up</v>
      </c>
      <c r="O1171" s="16" t="str">
        <f>IF(N1171="Up",IF(H1171&lt;$BJ$12,"Up","Down"),IF(H1171&lt;$BK$12,"Down","Up"))</f>
        <v>Up</v>
      </c>
      <c r="P1171" s="17">
        <f>IF(O1171="Up",INDEX($AP$5:$AP$1005,MATCH(I1171,$AI$5:$AI$1005,0),1),INDEX($AQ$5:$AQ$1005,MATCH(J1171,$AI$5:$AI$1005,0),1))</f>
        <v>1.0451927584318155</v>
      </c>
      <c r="Q1171" s="19">
        <f>T1170</f>
        <v>34093.101468689172</v>
      </c>
      <c r="R1171" s="19">
        <f>INDEX(model!$S$5:$S$35,MATCH(G1171,model!$Q$5:$Q$35,0),1)*model!$O$5</f>
        <v>0</v>
      </c>
      <c r="S1171" s="19">
        <f>IF(RIGHT(B1171,1)="C",T1170*INDEX(model!$T$5:$T$35,MATCH(G1171,model!$Q$5:$Q$35,0),1),0)</f>
        <v>0</v>
      </c>
      <c r="T1171" s="19">
        <f>(Q1171+R1171-S1171)*M1171</f>
        <v>35220.836113570018</v>
      </c>
      <c r="U1171" s="19">
        <f>X1170</f>
        <v>185285.61743031794</v>
      </c>
      <c r="V1171" s="19">
        <f>INDEX(model!$S$5:$S$35,MATCH(G1171,model!$Q$5:$Q$35,0),1)*model!$O$6</f>
        <v>0</v>
      </c>
      <c r="W1171" s="19">
        <f>IF(RIGHT(B1171,1)="C",X1170*INDEX(model!$T$5:$T$35,MATCH(G1171,model!$Q$5:$Q$35,0),1),0)</f>
        <v>0</v>
      </c>
      <c r="X1171" s="19">
        <f>(U1171+V1171-W1171)*P1171</f>
        <v>193659.18557973608</v>
      </c>
      <c r="Z1171" s="36" t="str">
        <f>K1171&amp;L1171</f>
        <v>UpUp</v>
      </c>
      <c r="AA1171" s="36" t="str">
        <f>N1171&amp;O1171</f>
        <v>UpUp</v>
      </c>
      <c r="AU1171" s="4" t="str">
        <f>IF(AZ1171=AZ1172,IF(AZ1171&gt;AZ1170,AZ1171&amp;"_O",""),AZ1171&amp;"_C")</f>
        <v/>
      </c>
      <c r="AV1171" s="7" t="str">
        <f>IF(RIGHT(AU1171,1)="C",AX1171/INDEX($AX$5:$AX$2729,MATCH(AZ1171&amp;"_O",$AU$5:$AU$2729,0),1),"")</f>
        <v/>
      </c>
      <c r="AW1171" s="38">
        <v>33732</v>
      </c>
      <c r="AX1171" s="37">
        <v>416.05</v>
      </c>
      <c r="AY1171" s="7">
        <f>AX1171/AX1170</f>
        <v>1.0085327127724044</v>
      </c>
      <c r="AZ1171" s="4">
        <f>YEAR(AW1171)</f>
        <v>1992</v>
      </c>
      <c r="BA1171" s="2" t="s">
        <v>7</v>
      </c>
      <c r="BB1171" s="12" t="str">
        <f>INDEX($CD$5:$CD$10,MATCH(BA1171,$CC$5:$CC$10,0),1)</f>
        <v>Y</v>
      </c>
      <c r="BC1171" s="12" t="str">
        <f>IF(AND(BB1171="Y",AY1171&gt;1),"Y","")</f>
        <v>Y</v>
      </c>
      <c r="BD1171" s="12" t="str">
        <f>IF(AND(BB1171="Y",AY1171&lt;1),"Y","")</f>
        <v/>
      </c>
      <c r="BE1171" s="12" t="str">
        <f>IF(AY1171&gt;1,IF(AY1170&gt;1,"Y",""),"")</f>
        <v>Y</v>
      </c>
      <c r="BF1171" s="12" t="str">
        <f>IF(AY1171&lt;1,IF(AY1170&lt;1,"Y",""),"")</f>
        <v/>
      </c>
      <c r="BG1171" s="2"/>
      <c r="BH1171" s="2"/>
      <c r="BI1171" s="2"/>
      <c r="BJ1171" s="2"/>
      <c r="BK1171" s="2"/>
      <c r="BL1171" s="2"/>
      <c r="BM1171" s="4" t="str">
        <f>IF(BR1171=BR1172,IF(BR1171&gt;BR1170,BR1171&amp;"_O",""),BR1171&amp;"_C")</f>
        <v/>
      </c>
      <c r="BN1171" s="7" t="str">
        <f>IF(RIGHT(BM1171,1)="C",BP1171/INDEX($BP$5:$BP$2729,MATCH(BR1171&amp;"_O",$BM$5:$BM$2729,0),1),"")</f>
        <v/>
      </c>
      <c r="BO1171" s="38">
        <v>34131</v>
      </c>
      <c r="BP1171" s="3">
        <v>693.19</v>
      </c>
      <c r="BQ1171" s="7">
        <f>BP1171/BP1170</f>
        <v>0.98743607640916808</v>
      </c>
      <c r="BR1171" s="4">
        <f>YEAR(BO1171)</f>
        <v>1993</v>
      </c>
      <c r="BS1171" s="2" t="s">
        <v>7</v>
      </c>
      <c r="BT1171" s="12" t="str">
        <f>INDEX($CD$5:$CD$10,MATCH(BS1171,$CC$5:$CC$10,0),1)</f>
        <v>Y</v>
      </c>
      <c r="BU1171" s="12" t="str">
        <f>IF(AND(BT1171="Y",BQ1171&gt;1),"Y","")</f>
        <v/>
      </c>
      <c r="BV1171" s="12" t="str">
        <f>IF(AND(BT1171="Y",BQ1171&lt;1),"Y","")</f>
        <v>Y</v>
      </c>
      <c r="BW1171" s="12" t="str">
        <f>IF(BQ1171&gt;1,IF(BQ1170&gt;1,"Y",""),"")</f>
        <v/>
      </c>
      <c r="BX1171" s="12" t="str">
        <f>IF(BQ1171&lt;1,IF(BQ1170&lt;1,"Y",""),"")</f>
        <v/>
      </c>
      <c r="BY1171" s="2"/>
      <c r="BZ1171" s="2"/>
      <c r="CA1171" s="2"/>
    </row>
    <row r="1172" spans="2:79">
      <c r="B1172" s="4" t="str">
        <f>IF(G1172=G1173,IF(G1172&gt;G1171,G1172&amp;"_O",""),G1172&amp;"_C")</f>
        <v/>
      </c>
      <c r="C1172" s="14">
        <f ca="1">RANDBETWEEN(0,1000)/1000</f>
        <v>0.55700000000000005</v>
      </c>
      <c r="D1172" s="16">
        <f>D1171+1</f>
        <v>1168</v>
      </c>
      <c r="E1172" s="10">
        <f>ROUNDDOWN(D1172/52,0)+1</f>
        <v>23</v>
      </c>
      <c r="F1172" s="15">
        <f>F1171+7</f>
        <v>52796</v>
      </c>
      <c r="G1172" s="4">
        <f>YEAR(F1172)</f>
        <v>2044</v>
      </c>
      <c r="H1172" s="33">
        <v>0.56200000000000006</v>
      </c>
      <c r="I1172" s="33">
        <v>4.5999999999999999E-2</v>
      </c>
      <c r="J1172" s="33">
        <v>0.81399999999999995</v>
      </c>
      <c r="K1172" s="16" t="str">
        <f>IF(M1171&gt;1,"Up","Down")</f>
        <v>Up</v>
      </c>
      <c r="L1172" s="16" t="str">
        <f>IF(K1172="Up",IF(H1172&lt;$BJ$7,"Up","Down"),IF(H1172&lt;$BK$7,"Down","Up"))</f>
        <v>Down</v>
      </c>
      <c r="M1172" s="17">
        <f>IF(L1172="Up",INDEX($AK$5:$AK$1005,MATCH(I1172,$AI$5:$AI$1005,0),1),INDEX($AL$5:$AL$1005,MATCH(J1172,$AI$5:$AI$1005,0),1))</f>
        <v>0.99616494700458214</v>
      </c>
      <c r="N1172" s="16" t="str">
        <f>IF(P1171&gt;1,"Up","Down")</f>
        <v>Up</v>
      </c>
      <c r="O1172" s="16" t="str">
        <f>IF(N1172="Up",IF(H1172&lt;$BJ$12,"Up","Down"),IF(H1172&lt;$BK$12,"Down","Up"))</f>
        <v>Up</v>
      </c>
      <c r="P1172" s="17">
        <f>IF(O1172="Up",INDEX($AP$5:$AP$1005,MATCH(I1172,$AI$5:$AI$1005,0),1),INDEX($AQ$5:$AQ$1005,MATCH(J1172,$AI$5:$AI$1005,0),1))</f>
        <v>1.0017592834233005</v>
      </c>
      <c r="Q1172" s="19">
        <f>T1171</f>
        <v>35220.836113570018</v>
      </c>
      <c r="R1172" s="19">
        <f>INDEX(model!$S$5:$S$35,MATCH(G1172,model!$Q$5:$Q$35,0),1)*model!$O$5</f>
        <v>0</v>
      </c>
      <c r="S1172" s="19">
        <f>IF(RIGHT(B1172,1)="C",T1171*INDEX(model!$T$5:$T$35,MATCH(G1172,model!$Q$5:$Q$35,0),1),0)</f>
        <v>0</v>
      </c>
      <c r="T1172" s="19">
        <f>(Q1172+R1172-S1172)*M1172</f>
        <v>35085.762340531546</v>
      </c>
      <c r="U1172" s="19">
        <f>X1171</f>
        <v>193659.18557973608</v>
      </c>
      <c r="V1172" s="19">
        <f>INDEX(model!$S$5:$S$35,MATCH(G1172,model!$Q$5:$Q$35,0),1)*model!$O$6</f>
        <v>0</v>
      </c>
      <c r="W1172" s="19">
        <f>IF(RIGHT(B1172,1)="C",X1171*INDEX(model!$T$5:$T$35,MATCH(G1172,model!$Q$5:$Q$35,0),1),0)</f>
        <v>0</v>
      </c>
      <c r="X1172" s="19">
        <f>(U1172+V1172-W1172)*P1172</f>
        <v>193999.88697469636</v>
      </c>
      <c r="Z1172" s="36" t="str">
        <f>K1172&amp;L1172</f>
        <v>UpDown</v>
      </c>
      <c r="AA1172" s="36" t="str">
        <f>N1172&amp;O1172</f>
        <v>UpUp</v>
      </c>
      <c r="AU1172" s="4" t="str">
        <f>IF(AZ1172=AZ1173,IF(AZ1172&gt;AZ1171,AZ1172&amp;"_O",""),AZ1172&amp;"_C")</f>
        <v/>
      </c>
      <c r="AV1172" s="7" t="str">
        <f>IF(RIGHT(AU1172,1)="C",AX1172/INDEX($AX$5:$AX$2729,MATCH(AZ1172&amp;"_O",$AU$5:$AU$2729,0),1),"")</f>
        <v/>
      </c>
      <c r="AW1172" s="38">
        <v>33739</v>
      </c>
      <c r="AX1172" s="37">
        <v>410.09</v>
      </c>
      <c r="AY1172" s="7">
        <f>AX1172/AX1171</f>
        <v>0.98567479870207897</v>
      </c>
      <c r="AZ1172" s="4">
        <f>YEAR(AW1172)</f>
        <v>1992</v>
      </c>
      <c r="BA1172" s="2" t="s">
        <v>7</v>
      </c>
      <c r="BB1172" s="12" t="str">
        <f>INDEX($CD$5:$CD$10,MATCH(BA1172,$CC$5:$CC$10,0),1)</f>
        <v>Y</v>
      </c>
      <c r="BC1172" s="12" t="str">
        <f>IF(AND(BB1172="Y",AY1172&gt;1),"Y","")</f>
        <v/>
      </c>
      <c r="BD1172" s="12" t="str">
        <f>IF(AND(BB1172="Y",AY1172&lt;1),"Y","")</f>
        <v>Y</v>
      </c>
      <c r="BE1172" s="12" t="str">
        <f>IF(AY1172&gt;1,IF(AY1171&gt;1,"Y",""),"")</f>
        <v/>
      </c>
      <c r="BF1172" s="12" t="str">
        <f>IF(AY1172&lt;1,IF(AY1171&lt;1,"Y",""),"")</f>
        <v/>
      </c>
      <c r="BG1172" s="2"/>
      <c r="BH1172" s="2"/>
      <c r="BI1172" s="2"/>
      <c r="BJ1172" s="2"/>
      <c r="BK1172" s="2"/>
      <c r="BL1172" s="2"/>
      <c r="BM1172" s="4" t="str">
        <f>IF(BR1172=BR1173,IF(BR1172&gt;BR1171,BR1172&amp;"_O",""),BR1172&amp;"_C")</f>
        <v/>
      </c>
      <c r="BN1172" s="7" t="str">
        <f>IF(RIGHT(BM1172,1)="C",BP1172/INDEX($BP$5:$BP$2729,MATCH(BR1172&amp;"_O",$BM$5:$BM$2729,0),1),"")</f>
        <v/>
      </c>
      <c r="BO1172" s="38">
        <v>34138</v>
      </c>
      <c r="BP1172" s="3">
        <v>689.59</v>
      </c>
      <c r="BQ1172" s="7">
        <f>BP1172/BP1171</f>
        <v>0.99480661867597631</v>
      </c>
      <c r="BR1172" s="4">
        <f>YEAR(BO1172)</f>
        <v>1993</v>
      </c>
      <c r="BS1172" s="2" t="s">
        <v>7</v>
      </c>
      <c r="BT1172" s="12" t="str">
        <f>INDEX($CD$5:$CD$10,MATCH(BS1172,$CC$5:$CC$10,0),1)</f>
        <v>Y</v>
      </c>
      <c r="BU1172" s="12" t="str">
        <f>IF(AND(BT1172="Y",BQ1172&gt;1),"Y","")</f>
        <v/>
      </c>
      <c r="BV1172" s="12" t="str">
        <f>IF(AND(BT1172="Y",BQ1172&lt;1),"Y","")</f>
        <v>Y</v>
      </c>
      <c r="BW1172" s="12" t="str">
        <f>IF(BQ1172&gt;1,IF(BQ1171&gt;1,"Y",""),"")</f>
        <v/>
      </c>
      <c r="BX1172" s="12" t="str">
        <f>IF(BQ1172&lt;1,IF(BQ1171&lt;1,"Y",""),"")</f>
        <v>Y</v>
      </c>
      <c r="BY1172" s="2"/>
      <c r="BZ1172" s="2"/>
      <c r="CA1172" s="2"/>
    </row>
    <row r="1173" spans="2:79">
      <c r="B1173" s="4" t="str">
        <f>IF(G1173=G1174,IF(G1173&gt;G1172,G1173&amp;"_O",""),G1173&amp;"_C")</f>
        <v/>
      </c>
      <c r="C1173" s="14">
        <f ca="1">RANDBETWEEN(0,1000)/1000</f>
        <v>0.14000000000000001</v>
      </c>
      <c r="D1173" s="16">
        <f>D1172+1</f>
        <v>1169</v>
      </c>
      <c r="E1173" s="10">
        <f>ROUNDDOWN(D1173/52,0)+1</f>
        <v>23</v>
      </c>
      <c r="F1173" s="15">
        <f>F1172+7</f>
        <v>52803</v>
      </c>
      <c r="G1173" s="4">
        <f>YEAR(F1173)</f>
        <v>2044</v>
      </c>
      <c r="H1173" s="33">
        <v>0.45900000000000002</v>
      </c>
      <c r="I1173" s="33">
        <v>0.09</v>
      </c>
      <c r="J1173" s="33">
        <v>0.22700000000000001</v>
      </c>
      <c r="K1173" s="16" t="str">
        <f>IF(M1172&gt;1,"Up","Down")</f>
        <v>Down</v>
      </c>
      <c r="L1173" s="16" t="str">
        <f>IF(K1173="Up",IF(H1173&lt;$BJ$7,"Up","Down"),IF(H1173&lt;$BK$7,"Down","Up"))</f>
        <v>Up</v>
      </c>
      <c r="M1173" s="17">
        <f>IF(L1173="Up",INDEX($AK$5:$AK$1005,MATCH(I1173,$AI$5:$AI$1005,0),1),INDEX($AL$5:$AL$1005,MATCH(J1173,$AI$5:$AI$1005,0),1))</f>
        <v>1.0020639005331358</v>
      </c>
      <c r="N1173" s="16" t="str">
        <f>IF(P1172&gt;1,"Up","Down")</f>
        <v>Up</v>
      </c>
      <c r="O1173" s="16" t="str">
        <f>IF(N1173="Up",IF(H1173&lt;$BJ$12,"Up","Down"),IF(H1173&lt;$BK$12,"Down","Up"))</f>
        <v>Up</v>
      </c>
      <c r="P1173" s="17">
        <f>IF(O1173="Up",INDEX($AP$5:$AP$1005,MATCH(I1173,$AI$5:$AI$1005,0),1),INDEX($AQ$5:$AQ$1005,MATCH(J1173,$AI$5:$AI$1005,0),1))</f>
        <v>1.0030877333535457</v>
      </c>
      <c r="Q1173" s="19">
        <f>T1172</f>
        <v>35085.762340531546</v>
      </c>
      <c r="R1173" s="19">
        <f>INDEX(model!$S$5:$S$35,MATCH(G1173,model!$Q$5:$Q$35,0),1)*model!$O$5</f>
        <v>0</v>
      </c>
      <c r="S1173" s="19">
        <f>IF(RIGHT(B1173,1)="C",T1172*INDEX(model!$T$5:$T$35,MATCH(G1173,model!$Q$5:$Q$35,0),1),0)</f>
        <v>0</v>
      </c>
      <c r="T1173" s="19">
        <f>(Q1173+R1173-S1173)*M1173</f>
        <v>35158.175864131641</v>
      </c>
      <c r="U1173" s="19">
        <f>X1172</f>
        <v>193999.88697469636</v>
      </c>
      <c r="V1173" s="19">
        <f>INDEX(model!$S$5:$S$35,MATCH(G1173,model!$Q$5:$Q$35,0),1)*model!$O$6</f>
        <v>0</v>
      </c>
      <c r="W1173" s="19">
        <f>IF(RIGHT(B1173,1)="C",X1172*INDEX(model!$T$5:$T$35,MATCH(G1173,model!$Q$5:$Q$35,0),1),0)</f>
        <v>0</v>
      </c>
      <c r="X1173" s="19">
        <f>(U1173+V1173-W1173)*P1173</f>
        <v>194598.90689629223</v>
      </c>
      <c r="Z1173" s="36" t="str">
        <f>K1173&amp;L1173</f>
        <v>DownUp</v>
      </c>
      <c r="AA1173" s="36" t="str">
        <f>N1173&amp;O1173</f>
        <v>UpUp</v>
      </c>
      <c r="AU1173" s="4" t="str">
        <f>IF(AZ1173=AZ1174,IF(AZ1173&gt;AZ1172,AZ1173&amp;"_O",""),AZ1173&amp;"_C")</f>
        <v/>
      </c>
      <c r="AV1173" s="7" t="str">
        <f>IF(RIGHT(AU1173,1)="C",AX1173/INDEX($AX$5:$AX$2729,MATCH(AZ1173&amp;"_O",$AU$5:$AU$2729,0),1),"")</f>
        <v/>
      </c>
      <c r="AW1173" s="38">
        <v>33746</v>
      </c>
      <c r="AX1173" s="37">
        <v>414.02</v>
      </c>
      <c r="AY1173" s="7">
        <f>AX1173/AX1172</f>
        <v>1.0095832622107344</v>
      </c>
      <c r="AZ1173" s="4">
        <f>YEAR(AW1173)</f>
        <v>1992</v>
      </c>
      <c r="BA1173" s="2" t="s">
        <v>7</v>
      </c>
      <c r="BB1173" s="12" t="str">
        <f>INDEX($CD$5:$CD$10,MATCH(BA1173,$CC$5:$CC$10,0),1)</f>
        <v>Y</v>
      </c>
      <c r="BC1173" s="12" t="str">
        <f>IF(AND(BB1173="Y",AY1173&gt;1),"Y","")</f>
        <v>Y</v>
      </c>
      <c r="BD1173" s="12" t="str">
        <f>IF(AND(BB1173="Y",AY1173&lt;1),"Y","")</f>
        <v/>
      </c>
      <c r="BE1173" s="12" t="str">
        <f>IF(AY1173&gt;1,IF(AY1172&gt;1,"Y",""),"")</f>
        <v/>
      </c>
      <c r="BF1173" s="12" t="str">
        <f>IF(AY1173&lt;1,IF(AY1172&lt;1,"Y",""),"")</f>
        <v/>
      </c>
      <c r="BG1173" s="2"/>
      <c r="BH1173" s="2"/>
      <c r="BI1173" s="2"/>
      <c r="BJ1173" s="2"/>
      <c r="BK1173" s="2"/>
      <c r="BL1173" s="2"/>
      <c r="BM1173" s="4" t="str">
        <f>IF(BR1173=BR1174,IF(BR1173&gt;BR1172,BR1173&amp;"_O",""),BR1173&amp;"_C")</f>
        <v/>
      </c>
      <c r="BN1173" s="7" t="str">
        <f>IF(RIGHT(BM1173,1)="C",BP1173/INDEX($BP$5:$BP$2729,MATCH(BR1173&amp;"_O",$BM$5:$BM$2729,0),1),"")</f>
        <v/>
      </c>
      <c r="BO1173" s="38">
        <v>34145</v>
      </c>
      <c r="BP1173" s="3">
        <v>694.81</v>
      </c>
      <c r="BQ1173" s="7">
        <f>BP1173/BP1172</f>
        <v>1.0075697153380994</v>
      </c>
      <c r="BR1173" s="4">
        <f>YEAR(BO1173)</f>
        <v>1993</v>
      </c>
      <c r="BS1173" s="2" t="s">
        <v>7</v>
      </c>
      <c r="BT1173" s="12" t="str">
        <f>INDEX($CD$5:$CD$10,MATCH(BS1173,$CC$5:$CC$10,0),1)</f>
        <v>Y</v>
      </c>
      <c r="BU1173" s="12" t="str">
        <f>IF(AND(BT1173="Y",BQ1173&gt;1),"Y","")</f>
        <v>Y</v>
      </c>
      <c r="BV1173" s="12" t="str">
        <f>IF(AND(BT1173="Y",BQ1173&lt;1),"Y","")</f>
        <v/>
      </c>
      <c r="BW1173" s="12" t="str">
        <f>IF(BQ1173&gt;1,IF(BQ1172&gt;1,"Y",""),"")</f>
        <v/>
      </c>
      <c r="BX1173" s="12" t="str">
        <f>IF(BQ1173&lt;1,IF(BQ1172&lt;1,"Y",""),"")</f>
        <v/>
      </c>
      <c r="BY1173" s="2"/>
      <c r="BZ1173" s="2"/>
      <c r="CA1173" s="2"/>
    </row>
    <row r="1174" spans="2:79">
      <c r="B1174" s="4" t="str">
        <f>IF(G1174=G1175,IF(G1174&gt;G1173,G1174&amp;"_O",""),G1174&amp;"_C")</f>
        <v/>
      </c>
      <c r="C1174" s="14">
        <f ca="1">RANDBETWEEN(0,1000)/1000</f>
        <v>0.52600000000000002</v>
      </c>
      <c r="D1174" s="16">
        <f>D1173+1</f>
        <v>1170</v>
      </c>
      <c r="E1174" s="10">
        <f>ROUNDDOWN(D1174/52,0)+1</f>
        <v>23</v>
      </c>
      <c r="F1174" s="15">
        <f>F1173+7</f>
        <v>52810</v>
      </c>
      <c r="G1174" s="4">
        <f>YEAR(F1174)</f>
        <v>2044</v>
      </c>
      <c r="H1174" s="33">
        <v>2.8000000000000001E-2</v>
      </c>
      <c r="I1174" s="33">
        <v>9.9000000000000005E-2</v>
      </c>
      <c r="J1174" s="33">
        <v>0.64800000000000002</v>
      </c>
      <c r="K1174" s="16" t="str">
        <f>IF(M1173&gt;1,"Up","Down")</f>
        <v>Up</v>
      </c>
      <c r="L1174" s="16" t="str">
        <f>IF(K1174="Up",IF(H1174&lt;$BJ$7,"Up","Down"),IF(H1174&lt;$BK$7,"Down","Up"))</f>
        <v>Up</v>
      </c>
      <c r="M1174" s="17">
        <f>IF(L1174="Up",INDEX($AK$5:$AK$1005,MATCH(I1174,$AI$5:$AI$1005,0),1),INDEX($AL$5:$AL$1005,MATCH(J1174,$AI$5:$AI$1005,0),1))</f>
        <v>1.002333685255643</v>
      </c>
      <c r="N1174" s="16" t="str">
        <f>IF(P1173&gt;1,"Up","Down")</f>
        <v>Up</v>
      </c>
      <c r="O1174" s="16" t="str">
        <f>IF(N1174="Up",IF(H1174&lt;$BJ$12,"Up","Down"),IF(H1174&lt;$BK$12,"Down","Up"))</f>
        <v>Up</v>
      </c>
      <c r="P1174" s="17">
        <f>IF(O1174="Up",INDEX($AP$5:$AP$1005,MATCH(I1174,$AI$5:$AI$1005,0),1),INDEX($AQ$5:$AQ$1005,MATCH(J1174,$AI$5:$AI$1005,0),1))</f>
        <v>1.0033560152457306</v>
      </c>
      <c r="Q1174" s="19">
        <f>T1173</f>
        <v>35158.175864131641</v>
      </c>
      <c r="R1174" s="19">
        <f>INDEX(model!$S$5:$S$35,MATCH(G1174,model!$Q$5:$Q$35,0),1)*model!$O$5</f>
        <v>0</v>
      </c>
      <c r="S1174" s="19">
        <f>IF(RIGHT(B1174,1)="C",T1173*INDEX(model!$T$5:$T$35,MATCH(G1174,model!$Q$5:$Q$35,0),1),0)</f>
        <v>0</v>
      </c>
      <c r="T1174" s="19">
        <f>(Q1174+R1174-S1174)*M1174</f>
        <v>35240.223980761068</v>
      </c>
      <c r="U1174" s="19">
        <f>X1173</f>
        <v>194598.90689629223</v>
      </c>
      <c r="V1174" s="19">
        <f>INDEX(model!$S$5:$S$35,MATCH(G1174,model!$Q$5:$Q$35,0),1)*model!$O$6</f>
        <v>0</v>
      </c>
      <c r="W1174" s="19">
        <f>IF(RIGHT(B1174,1)="C",X1173*INDEX(model!$T$5:$T$35,MATCH(G1174,model!$Q$5:$Q$35,0),1),0)</f>
        <v>0</v>
      </c>
      <c r="X1174" s="19">
        <f>(U1174+V1174-W1174)*P1174</f>
        <v>195251.98379463868</v>
      </c>
      <c r="Z1174" s="36" t="str">
        <f>K1174&amp;L1174</f>
        <v>UpUp</v>
      </c>
      <c r="AA1174" s="36" t="str">
        <f>N1174&amp;O1174</f>
        <v>UpUp</v>
      </c>
      <c r="AU1174" s="4" t="str">
        <f>IF(AZ1174=AZ1175,IF(AZ1174&gt;AZ1173,AZ1174&amp;"_O",""),AZ1174&amp;"_C")</f>
        <v/>
      </c>
      <c r="AV1174" s="7" t="str">
        <f>IF(RIGHT(AU1174,1)="C",AX1174/INDEX($AX$5:$AX$2729,MATCH(AZ1174&amp;"_O",$AU$5:$AU$2729,0),1),"")</f>
        <v/>
      </c>
      <c r="AW1174" s="38">
        <v>33753</v>
      </c>
      <c r="AX1174" s="37">
        <v>415.35</v>
      </c>
      <c r="AY1174" s="7">
        <f>AX1174/AX1173</f>
        <v>1.0032124051978166</v>
      </c>
      <c r="AZ1174" s="4">
        <f>YEAR(AW1174)</f>
        <v>1992</v>
      </c>
      <c r="BA1174" s="2" t="s">
        <v>7</v>
      </c>
      <c r="BB1174" s="12" t="str">
        <f>INDEX($CD$5:$CD$10,MATCH(BA1174,$CC$5:$CC$10,0),1)</f>
        <v>Y</v>
      </c>
      <c r="BC1174" s="12" t="str">
        <f>IF(AND(BB1174="Y",AY1174&gt;1),"Y","")</f>
        <v>Y</v>
      </c>
      <c r="BD1174" s="12" t="str">
        <f>IF(AND(BB1174="Y",AY1174&lt;1),"Y","")</f>
        <v/>
      </c>
      <c r="BE1174" s="12" t="str">
        <f>IF(AY1174&gt;1,IF(AY1173&gt;1,"Y",""),"")</f>
        <v>Y</v>
      </c>
      <c r="BF1174" s="12" t="str">
        <f>IF(AY1174&lt;1,IF(AY1173&lt;1,"Y",""),"")</f>
        <v/>
      </c>
      <c r="BG1174" s="2"/>
      <c r="BH1174" s="2"/>
      <c r="BI1174" s="2"/>
      <c r="BJ1174" s="2"/>
      <c r="BK1174" s="2"/>
      <c r="BL1174" s="2"/>
      <c r="BM1174" s="4" t="str">
        <f>IF(BR1174=BR1175,IF(BR1174&gt;BR1173,BR1174&amp;"_O",""),BR1174&amp;"_C")</f>
        <v/>
      </c>
      <c r="BN1174" s="7" t="str">
        <f>IF(RIGHT(BM1174,1)="C",BP1174/INDEX($BP$5:$BP$2729,MATCH(BR1174&amp;"_O",$BM$5:$BM$2729,0),1),"")</f>
        <v/>
      </c>
      <c r="BO1174" s="38">
        <v>34152</v>
      </c>
      <c r="BP1174" s="3">
        <v>704.49</v>
      </c>
      <c r="BQ1174" s="7">
        <f>BP1174/BP1173</f>
        <v>1.0139318662655978</v>
      </c>
      <c r="BR1174" s="4">
        <f>YEAR(BO1174)</f>
        <v>1993</v>
      </c>
      <c r="BS1174" s="2" t="s">
        <v>7</v>
      </c>
      <c r="BT1174" s="12" t="str">
        <f>INDEX($CD$5:$CD$10,MATCH(BS1174,$CC$5:$CC$10,0),1)</f>
        <v>Y</v>
      </c>
      <c r="BU1174" s="12" t="str">
        <f>IF(AND(BT1174="Y",BQ1174&gt;1),"Y","")</f>
        <v>Y</v>
      </c>
      <c r="BV1174" s="12" t="str">
        <f>IF(AND(BT1174="Y",BQ1174&lt;1),"Y","")</f>
        <v/>
      </c>
      <c r="BW1174" s="12" t="str">
        <f>IF(BQ1174&gt;1,IF(BQ1173&gt;1,"Y",""),"")</f>
        <v>Y</v>
      </c>
      <c r="BX1174" s="12" t="str">
        <f>IF(BQ1174&lt;1,IF(BQ1173&lt;1,"Y",""),"")</f>
        <v/>
      </c>
      <c r="BY1174" s="2"/>
      <c r="BZ1174" s="2"/>
      <c r="CA1174" s="2"/>
    </row>
    <row r="1175" spans="2:79">
      <c r="B1175" s="4" t="str">
        <f>IF(G1175=G1176,IF(G1175&gt;G1174,G1175&amp;"_O",""),G1175&amp;"_C")</f>
        <v/>
      </c>
      <c r="C1175" s="14">
        <f ca="1">RANDBETWEEN(0,1000)/1000</f>
        <v>0.83199999999999996</v>
      </c>
      <c r="D1175" s="16">
        <f>D1174+1</f>
        <v>1171</v>
      </c>
      <c r="E1175" s="10">
        <f>ROUNDDOWN(D1175/52,0)+1</f>
        <v>23</v>
      </c>
      <c r="F1175" s="15">
        <f>F1174+7</f>
        <v>52817</v>
      </c>
      <c r="G1175" s="4">
        <f>YEAR(F1175)</f>
        <v>2044</v>
      </c>
      <c r="H1175" s="33">
        <v>0.88</v>
      </c>
      <c r="I1175" s="33">
        <v>0.99399999999999999</v>
      </c>
      <c r="J1175" s="33">
        <v>0.79900000000000004</v>
      </c>
      <c r="K1175" s="16" t="str">
        <f>IF(M1174&gt;1,"Up","Down")</f>
        <v>Up</v>
      </c>
      <c r="L1175" s="16" t="str">
        <f>IF(K1175="Up",IF(H1175&lt;$BJ$7,"Up","Down"),IF(H1175&lt;$BK$7,"Down","Up"))</f>
        <v>Down</v>
      </c>
      <c r="M1175" s="17">
        <f>IF(L1175="Up",INDEX($AK$5:$AK$1005,MATCH(I1175,$AI$5:$AI$1005,0),1),INDEX($AL$5:$AL$1005,MATCH(J1175,$AI$5:$AI$1005,0),1))</f>
        <v>0.99593870749082902</v>
      </c>
      <c r="N1175" s="16" t="str">
        <f>IF(P1174&gt;1,"Up","Down")</f>
        <v>Up</v>
      </c>
      <c r="O1175" s="16" t="str">
        <f>IF(N1175="Up",IF(H1175&lt;$BJ$12,"Up","Down"),IF(H1175&lt;$BK$12,"Down","Up"))</f>
        <v>Down</v>
      </c>
      <c r="P1175" s="17">
        <f>IF(O1175="Up",INDEX($AP$5:$AP$1005,MATCH(I1175,$AI$5:$AI$1005,0),1),INDEX($AQ$5:$AQ$1005,MATCH(J1175,$AI$5:$AI$1005,0),1))</f>
        <v>0.9951626636339167</v>
      </c>
      <c r="Q1175" s="19">
        <f>T1174</f>
        <v>35240.223980761068</v>
      </c>
      <c r="R1175" s="19">
        <f>INDEX(model!$S$5:$S$35,MATCH(G1175,model!$Q$5:$Q$35,0),1)*model!$O$5</f>
        <v>0</v>
      </c>
      <c r="S1175" s="19">
        <f>IF(RIGHT(B1175,1)="C",T1174*INDEX(model!$T$5:$T$35,MATCH(G1175,model!$Q$5:$Q$35,0),1),0)</f>
        <v>0</v>
      </c>
      <c r="T1175" s="19">
        <f>(Q1175+R1175-S1175)*M1175</f>
        <v>35097.103123086497</v>
      </c>
      <c r="U1175" s="19">
        <f>X1174</f>
        <v>195251.98379463868</v>
      </c>
      <c r="V1175" s="19">
        <f>INDEX(model!$S$5:$S$35,MATCH(G1175,model!$Q$5:$Q$35,0),1)*model!$O$6</f>
        <v>0</v>
      </c>
      <c r="W1175" s="19">
        <f>IF(RIGHT(B1175,1)="C",X1174*INDEX(model!$T$5:$T$35,MATCH(G1175,model!$Q$5:$Q$35,0),1),0)</f>
        <v>0</v>
      </c>
      <c r="X1175" s="19">
        <f>(U1175+V1175-W1175)*P1175</f>
        <v>194307.48427287897</v>
      </c>
      <c r="Z1175" s="36" t="str">
        <f>K1175&amp;L1175</f>
        <v>UpDown</v>
      </c>
      <c r="AA1175" s="36" t="str">
        <f>N1175&amp;O1175</f>
        <v>UpDown</v>
      </c>
      <c r="AU1175" s="4" t="str">
        <f>IF(AZ1175=AZ1176,IF(AZ1175&gt;AZ1174,AZ1175&amp;"_O",""),AZ1175&amp;"_C")</f>
        <v/>
      </c>
      <c r="AV1175" s="7" t="str">
        <f>IF(RIGHT(AU1175,1)="C",AX1175/INDEX($AX$5:$AX$2729,MATCH(AZ1175&amp;"_O",$AU$5:$AU$2729,0),1),"")</f>
        <v/>
      </c>
      <c r="AW1175" s="38">
        <v>33760</v>
      </c>
      <c r="AX1175" s="37">
        <v>413.48</v>
      </c>
      <c r="AY1175" s="7">
        <f>AX1175/AX1174</f>
        <v>0.9954977729625617</v>
      </c>
      <c r="AZ1175" s="4">
        <f>YEAR(AW1175)</f>
        <v>1992</v>
      </c>
      <c r="BA1175" s="2" t="s">
        <v>7</v>
      </c>
      <c r="BB1175" s="12" t="str">
        <f>INDEX($CD$5:$CD$10,MATCH(BA1175,$CC$5:$CC$10,0),1)</f>
        <v>Y</v>
      </c>
      <c r="BC1175" s="12" t="str">
        <f>IF(AND(BB1175="Y",AY1175&gt;1),"Y","")</f>
        <v/>
      </c>
      <c r="BD1175" s="12" t="str">
        <f>IF(AND(BB1175="Y",AY1175&lt;1),"Y","")</f>
        <v>Y</v>
      </c>
      <c r="BE1175" s="12" t="str">
        <f>IF(AY1175&gt;1,IF(AY1174&gt;1,"Y",""),"")</f>
        <v/>
      </c>
      <c r="BF1175" s="12" t="str">
        <f>IF(AY1175&lt;1,IF(AY1174&lt;1,"Y",""),"")</f>
        <v/>
      </c>
      <c r="BG1175" s="2"/>
      <c r="BH1175" s="2"/>
      <c r="BI1175" s="2"/>
      <c r="BJ1175" s="2"/>
      <c r="BK1175" s="2"/>
      <c r="BL1175" s="2"/>
      <c r="BM1175" s="4" t="str">
        <f>IF(BR1175=BR1176,IF(BR1175&gt;BR1174,BR1175&amp;"_O",""),BR1175&amp;"_C")</f>
        <v/>
      </c>
      <c r="BN1175" s="7" t="str">
        <f>IF(RIGHT(BM1175,1)="C",BP1175/INDEX($BP$5:$BP$2729,MATCH(BR1175&amp;"_O",$BM$5:$BM$2729,0),1),"")</f>
        <v/>
      </c>
      <c r="BO1175" s="38">
        <v>34159</v>
      </c>
      <c r="BP1175" s="3">
        <v>705.81</v>
      </c>
      <c r="BQ1175" s="7">
        <f>BP1175/BP1174</f>
        <v>1.0018736958650938</v>
      </c>
      <c r="BR1175" s="4">
        <f>YEAR(BO1175)</f>
        <v>1993</v>
      </c>
      <c r="BS1175" s="2" t="s">
        <v>7</v>
      </c>
      <c r="BT1175" s="12" t="str">
        <f>INDEX($CD$5:$CD$10,MATCH(BS1175,$CC$5:$CC$10,0),1)</f>
        <v>Y</v>
      </c>
      <c r="BU1175" s="12" t="str">
        <f>IF(AND(BT1175="Y",BQ1175&gt;1),"Y","")</f>
        <v>Y</v>
      </c>
      <c r="BV1175" s="12" t="str">
        <f>IF(AND(BT1175="Y",BQ1175&lt;1),"Y","")</f>
        <v/>
      </c>
      <c r="BW1175" s="12" t="str">
        <f>IF(BQ1175&gt;1,IF(BQ1174&gt;1,"Y",""),"")</f>
        <v>Y</v>
      </c>
      <c r="BX1175" s="12" t="str">
        <f>IF(BQ1175&lt;1,IF(BQ1174&lt;1,"Y",""),"")</f>
        <v/>
      </c>
      <c r="BY1175" s="2"/>
      <c r="BZ1175" s="2"/>
      <c r="CA1175" s="2"/>
    </row>
    <row r="1176" spans="2:79">
      <c r="B1176" s="4" t="str">
        <f>IF(G1176=G1177,IF(G1176&gt;G1175,G1176&amp;"_O",""),G1176&amp;"_C")</f>
        <v/>
      </c>
      <c r="C1176" s="14">
        <f ca="1">RANDBETWEEN(0,1000)/1000</f>
        <v>0.187</v>
      </c>
      <c r="D1176" s="16">
        <f>D1175+1</f>
        <v>1172</v>
      </c>
      <c r="E1176" s="10">
        <f>ROUNDDOWN(D1176/52,0)+1</f>
        <v>23</v>
      </c>
      <c r="F1176" s="15">
        <f>F1175+7</f>
        <v>52824</v>
      </c>
      <c r="G1176" s="4">
        <f>YEAR(F1176)</f>
        <v>2044</v>
      </c>
      <c r="H1176" s="33">
        <v>0.66</v>
      </c>
      <c r="I1176" s="33">
        <v>9.8000000000000004E-2</v>
      </c>
      <c r="J1176" s="33">
        <v>0.16</v>
      </c>
      <c r="K1176" s="16" t="str">
        <f>IF(M1175&gt;1,"Up","Down")</f>
        <v>Down</v>
      </c>
      <c r="L1176" s="16" t="str">
        <f>IF(K1176="Up",IF(H1176&lt;$BJ$7,"Up","Down"),IF(H1176&lt;$BK$7,"Down","Up"))</f>
        <v>Up</v>
      </c>
      <c r="M1176" s="17">
        <f>IF(L1176="Up",INDEX($AK$5:$AK$1005,MATCH(I1176,$AI$5:$AI$1005,0),1),INDEX($AL$5:$AL$1005,MATCH(J1176,$AI$5:$AI$1005,0),1))</f>
        <v>1.002306104417096</v>
      </c>
      <c r="N1176" s="16" t="str">
        <f>IF(P1175&gt;1,"Up","Down")</f>
        <v>Down</v>
      </c>
      <c r="O1176" s="16" t="str">
        <f>IF(N1176="Up",IF(H1176&lt;$BJ$12,"Up","Down"),IF(H1176&lt;$BK$12,"Down","Up"))</f>
        <v>Up</v>
      </c>
      <c r="P1176" s="17">
        <f>IF(O1176="Up",INDEX($AP$5:$AP$1005,MATCH(I1176,$AI$5:$AI$1005,0),1),INDEX($AQ$5:$AQ$1005,MATCH(J1176,$AI$5:$AI$1005,0),1))</f>
        <v>1.0033510376135946</v>
      </c>
      <c r="Q1176" s="19">
        <f>T1175</f>
        <v>35097.103123086497</v>
      </c>
      <c r="R1176" s="19">
        <f>INDEX(model!$S$5:$S$35,MATCH(G1176,model!$Q$5:$Q$35,0),1)*model!$O$5</f>
        <v>0</v>
      </c>
      <c r="S1176" s="19">
        <f>IF(RIGHT(B1176,1)="C",T1175*INDEX(model!$T$5:$T$35,MATCH(G1176,model!$Q$5:$Q$35,0),1),0)</f>
        <v>0</v>
      </c>
      <c r="T1176" s="19">
        <f>(Q1176+R1176-S1176)*M1176</f>
        <v>35178.040707625922</v>
      </c>
      <c r="U1176" s="19">
        <f>X1175</f>
        <v>194307.48427287897</v>
      </c>
      <c r="V1176" s="19">
        <f>INDEX(model!$S$5:$S$35,MATCH(G1176,model!$Q$5:$Q$35,0),1)*model!$O$6</f>
        <v>0</v>
      </c>
      <c r="W1176" s="19">
        <f>IF(RIGHT(B1176,1)="C",X1175*INDEX(model!$T$5:$T$35,MATCH(G1176,model!$Q$5:$Q$35,0),1),0)</f>
        <v>0</v>
      </c>
      <c r="X1176" s="19">
        <f>(U1176+V1176-W1176)*P1176</f>
        <v>194958.61596128033</v>
      </c>
      <c r="Z1176" s="36" t="str">
        <f>K1176&amp;L1176</f>
        <v>DownUp</v>
      </c>
      <c r="AA1176" s="36" t="str">
        <f>N1176&amp;O1176</f>
        <v>DownUp</v>
      </c>
      <c r="AU1176" s="4" t="str">
        <f>IF(AZ1176=AZ1177,IF(AZ1176&gt;AZ1175,AZ1176&amp;"_O",""),AZ1176&amp;"_C")</f>
        <v/>
      </c>
      <c r="AV1176" s="7" t="str">
        <f>IF(RIGHT(AU1176,1)="C",AX1176/INDEX($AX$5:$AX$2729,MATCH(AZ1176&amp;"_O",$AU$5:$AU$2729,0),1),"")</f>
        <v/>
      </c>
      <c r="AW1176" s="38">
        <v>33767</v>
      </c>
      <c r="AX1176" s="37">
        <v>409.76</v>
      </c>
      <c r="AY1176" s="7">
        <f>AX1176/AX1175</f>
        <v>0.99100319241559442</v>
      </c>
      <c r="AZ1176" s="4">
        <f>YEAR(AW1176)</f>
        <v>1992</v>
      </c>
      <c r="BA1176" s="2" t="s">
        <v>7</v>
      </c>
      <c r="BB1176" s="12" t="str">
        <f>INDEX($CD$5:$CD$10,MATCH(BA1176,$CC$5:$CC$10,0),1)</f>
        <v>Y</v>
      </c>
      <c r="BC1176" s="12" t="str">
        <f>IF(AND(BB1176="Y",AY1176&gt;1),"Y","")</f>
        <v/>
      </c>
      <c r="BD1176" s="12" t="str">
        <f>IF(AND(BB1176="Y",AY1176&lt;1),"Y","")</f>
        <v>Y</v>
      </c>
      <c r="BE1176" s="12" t="str">
        <f>IF(AY1176&gt;1,IF(AY1175&gt;1,"Y",""),"")</f>
        <v/>
      </c>
      <c r="BF1176" s="12" t="str">
        <f>IF(AY1176&lt;1,IF(AY1175&lt;1,"Y",""),"")</f>
        <v>Y</v>
      </c>
      <c r="BG1176" s="2"/>
      <c r="BH1176" s="2"/>
      <c r="BI1176" s="2"/>
      <c r="BJ1176" s="2"/>
      <c r="BK1176" s="2"/>
      <c r="BL1176" s="2"/>
      <c r="BM1176" s="4" t="str">
        <f>IF(BR1176=BR1177,IF(BR1176&gt;BR1175,BR1176&amp;"_O",""),BR1176&amp;"_C")</f>
        <v/>
      </c>
      <c r="BN1176" s="7" t="str">
        <f>IF(RIGHT(BM1176,1)="C",BP1176/INDEX($BP$5:$BP$2729,MATCH(BR1176&amp;"_O",$BM$5:$BM$2729,0),1),"")</f>
        <v/>
      </c>
      <c r="BO1176" s="38">
        <v>34166</v>
      </c>
      <c r="BP1176" s="3">
        <v>699.73</v>
      </c>
      <c r="BQ1176" s="7">
        <f>BP1176/BP1175</f>
        <v>0.99138578370949704</v>
      </c>
      <c r="BR1176" s="4">
        <f>YEAR(BO1176)</f>
        <v>1993</v>
      </c>
      <c r="BS1176" s="2" t="s">
        <v>7</v>
      </c>
      <c r="BT1176" s="12" t="str">
        <f>INDEX($CD$5:$CD$10,MATCH(BS1176,$CC$5:$CC$10,0),1)</f>
        <v>Y</v>
      </c>
      <c r="BU1176" s="12" t="str">
        <f>IF(AND(BT1176="Y",BQ1176&gt;1),"Y","")</f>
        <v/>
      </c>
      <c r="BV1176" s="12" t="str">
        <f>IF(AND(BT1176="Y",BQ1176&lt;1),"Y","")</f>
        <v>Y</v>
      </c>
      <c r="BW1176" s="12" t="str">
        <f>IF(BQ1176&gt;1,IF(BQ1175&gt;1,"Y",""),"")</f>
        <v/>
      </c>
      <c r="BX1176" s="12" t="str">
        <f>IF(BQ1176&lt;1,IF(BQ1175&lt;1,"Y",""),"")</f>
        <v/>
      </c>
      <c r="BY1176" s="2"/>
      <c r="BZ1176" s="2"/>
      <c r="CA1176" s="2"/>
    </row>
    <row r="1177" spans="2:79">
      <c r="B1177" s="4" t="str">
        <f>IF(G1177=G1178,IF(G1177&gt;G1176,G1177&amp;"_O",""),G1177&amp;"_C")</f>
        <v/>
      </c>
      <c r="C1177" s="14">
        <f ca="1">RANDBETWEEN(0,1000)/1000</f>
        <v>0.53500000000000003</v>
      </c>
      <c r="D1177" s="16">
        <f>D1176+1</f>
        <v>1173</v>
      </c>
      <c r="E1177" s="10">
        <f>ROUNDDOWN(D1177/52,0)+1</f>
        <v>23</v>
      </c>
      <c r="F1177" s="15">
        <f>F1176+7</f>
        <v>52831</v>
      </c>
      <c r="G1177" s="4">
        <f>YEAR(F1177)</f>
        <v>2044</v>
      </c>
      <c r="H1177" s="33">
        <v>0.61299999999999999</v>
      </c>
      <c r="I1177" s="33">
        <v>0.77200000000000002</v>
      </c>
      <c r="J1177" s="33">
        <v>0.58899999999999997</v>
      </c>
      <c r="K1177" s="16" t="str">
        <f>IF(M1176&gt;1,"Up","Down")</f>
        <v>Up</v>
      </c>
      <c r="L1177" s="16" t="str">
        <f>IF(K1177="Up",IF(H1177&lt;$BJ$7,"Up","Down"),IF(H1177&lt;$BK$7,"Down","Up"))</f>
        <v>Down</v>
      </c>
      <c r="M1177" s="17">
        <f>IF(L1177="Up",INDEX($AK$5:$AK$1005,MATCH(I1177,$AI$5:$AI$1005,0),1),INDEX($AL$5:$AL$1005,MATCH(J1177,$AI$5:$AI$1005,0),1))</f>
        <v>0.9901810254601674</v>
      </c>
      <c r="N1177" s="16" t="str">
        <f>IF(P1176&gt;1,"Up","Down")</f>
        <v>Up</v>
      </c>
      <c r="O1177" s="16" t="str">
        <f>IF(N1177="Up",IF(H1177&lt;$BJ$12,"Up","Down"),IF(H1177&lt;$BK$12,"Down","Up"))</f>
        <v>Down</v>
      </c>
      <c r="P1177" s="17">
        <f>IF(O1177="Up",INDEX($AP$5:$AP$1005,MATCH(I1177,$AI$5:$AI$1005,0),1),INDEX($AQ$5:$AQ$1005,MATCH(J1177,$AI$5:$AI$1005,0),1))</f>
        <v>0.98892119608436857</v>
      </c>
      <c r="Q1177" s="19">
        <f>T1176</f>
        <v>35178.040707625922</v>
      </c>
      <c r="R1177" s="19">
        <f>INDEX(model!$S$5:$S$35,MATCH(G1177,model!$Q$5:$Q$35,0),1)*model!$O$5</f>
        <v>0</v>
      </c>
      <c r="S1177" s="19">
        <f>IF(RIGHT(B1177,1)="C",T1176*INDEX(model!$T$5:$T$35,MATCH(G1177,model!$Q$5:$Q$35,0),1),0)</f>
        <v>0</v>
      </c>
      <c r="T1177" s="19">
        <f>(Q1177+R1177-S1177)*M1177</f>
        <v>34832.628421556547</v>
      </c>
      <c r="U1177" s="19">
        <f>X1176</f>
        <v>194958.61596128033</v>
      </c>
      <c r="V1177" s="19">
        <f>INDEX(model!$S$5:$S$35,MATCH(G1177,model!$Q$5:$Q$35,0),1)*model!$O$6</f>
        <v>0</v>
      </c>
      <c r="W1177" s="19">
        <f>IF(RIGHT(B1177,1)="C",X1176*INDEX(model!$T$5:$T$35,MATCH(G1177,model!$Q$5:$Q$35,0),1),0)</f>
        <v>0</v>
      </c>
      <c r="X1177" s="19">
        <f>(U1177+V1177-W1177)*P1177</f>
        <v>192798.70768338241</v>
      </c>
      <c r="Z1177" s="36" t="str">
        <f>K1177&amp;L1177</f>
        <v>UpDown</v>
      </c>
      <c r="AA1177" s="36" t="str">
        <f>N1177&amp;O1177</f>
        <v>UpDown</v>
      </c>
      <c r="AU1177" s="4" t="str">
        <f>IF(AZ1177=AZ1178,IF(AZ1177&gt;AZ1176,AZ1177&amp;"_O",""),AZ1177&amp;"_C")</f>
        <v/>
      </c>
      <c r="AV1177" s="7" t="str">
        <f>IF(RIGHT(AU1177,1)="C",AX1177/INDEX($AX$5:$AX$2729,MATCH(AZ1177&amp;"_O",$AU$5:$AU$2729,0),1),"")</f>
        <v/>
      </c>
      <c r="AW1177" s="38">
        <v>33774</v>
      </c>
      <c r="AX1177" s="37">
        <v>403.67</v>
      </c>
      <c r="AY1177" s="7">
        <f>AX1177/AX1176</f>
        <v>0.98513764154627104</v>
      </c>
      <c r="AZ1177" s="4">
        <f>YEAR(AW1177)</f>
        <v>1992</v>
      </c>
      <c r="BA1177" s="2" t="s">
        <v>7</v>
      </c>
      <c r="BB1177" s="12" t="str">
        <f>INDEX($CD$5:$CD$10,MATCH(BA1177,$CC$5:$CC$10,0),1)</f>
        <v>Y</v>
      </c>
      <c r="BC1177" s="12" t="str">
        <f>IF(AND(BB1177="Y",AY1177&gt;1),"Y","")</f>
        <v/>
      </c>
      <c r="BD1177" s="12" t="str">
        <f>IF(AND(BB1177="Y",AY1177&lt;1),"Y","")</f>
        <v>Y</v>
      </c>
      <c r="BE1177" s="12" t="str">
        <f>IF(AY1177&gt;1,IF(AY1176&gt;1,"Y",""),"")</f>
        <v/>
      </c>
      <c r="BF1177" s="12" t="str">
        <f>IF(AY1177&lt;1,IF(AY1176&lt;1,"Y",""),"")</f>
        <v>Y</v>
      </c>
      <c r="BG1177" s="2"/>
      <c r="BH1177" s="2"/>
      <c r="BI1177" s="2"/>
      <c r="BJ1177" s="2"/>
      <c r="BK1177" s="2"/>
      <c r="BL1177" s="2"/>
      <c r="BM1177" s="4" t="str">
        <f>IF(BR1177=BR1178,IF(BR1177&gt;BR1176,BR1177&amp;"_O",""),BR1177&amp;"_C")</f>
        <v/>
      </c>
      <c r="BN1177" s="7" t="str">
        <f>IF(RIGHT(BM1177,1)="C",BP1177/INDEX($BP$5:$BP$2729,MATCH(BR1177&amp;"_O",$BM$5:$BM$2729,0),1),"")</f>
        <v/>
      </c>
      <c r="BO1177" s="38">
        <v>34173</v>
      </c>
      <c r="BP1177" s="3">
        <v>700.24</v>
      </c>
      <c r="BQ1177" s="7">
        <f>BP1177/BP1176</f>
        <v>1.0007288525574149</v>
      </c>
      <c r="BR1177" s="4">
        <f>YEAR(BO1177)</f>
        <v>1993</v>
      </c>
      <c r="BS1177" s="2" t="s">
        <v>7</v>
      </c>
      <c r="BT1177" s="12" t="str">
        <f>INDEX($CD$5:$CD$10,MATCH(BS1177,$CC$5:$CC$10,0),1)</f>
        <v>Y</v>
      </c>
      <c r="BU1177" s="12" t="str">
        <f>IF(AND(BT1177="Y",BQ1177&gt;1),"Y","")</f>
        <v>Y</v>
      </c>
      <c r="BV1177" s="12" t="str">
        <f>IF(AND(BT1177="Y",BQ1177&lt;1),"Y","")</f>
        <v/>
      </c>
      <c r="BW1177" s="12" t="str">
        <f>IF(BQ1177&gt;1,IF(BQ1176&gt;1,"Y",""),"")</f>
        <v/>
      </c>
      <c r="BX1177" s="12" t="str">
        <f>IF(BQ1177&lt;1,IF(BQ1176&lt;1,"Y",""),"")</f>
        <v/>
      </c>
      <c r="BY1177" s="2"/>
      <c r="BZ1177" s="2"/>
      <c r="CA1177" s="2"/>
    </row>
    <row r="1178" spans="2:79">
      <c r="B1178" s="4" t="str">
        <f>IF(G1178=G1179,IF(G1178&gt;G1177,G1178&amp;"_O",""),G1178&amp;"_C")</f>
        <v/>
      </c>
      <c r="C1178" s="14">
        <f ca="1">RANDBETWEEN(0,1000)/1000</f>
        <v>0.499</v>
      </c>
      <c r="D1178" s="16">
        <f>D1177+1</f>
        <v>1174</v>
      </c>
      <c r="E1178" s="10">
        <f>ROUNDDOWN(D1178/52,0)+1</f>
        <v>23</v>
      </c>
      <c r="F1178" s="15">
        <f>F1177+7</f>
        <v>52838</v>
      </c>
      <c r="G1178" s="4">
        <f>YEAR(F1178)</f>
        <v>2044</v>
      </c>
      <c r="H1178" s="33">
        <v>0.18099999999999999</v>
      </c>
      <c r="I1178" s="33">
        <v>0.41199999999999998</v>
      </c>
      <c r="J1178" s="33">
        <v>0.95099999999999996</v>
      </c>
      <c r="K1178" s="16" t="str">
        <f>IF(M1177&gt;1,"Up","Down")</f>
        <v>Down</v>
      </c>
      <c r="L1178" s="16" t="str">
        <f>IF(K1178="Up",IF(H1178&lt;$BJ$7,"Up","Down"),IF(H1178&lt;$BK$7,"Down","Up"))</f>
        <v>Down</v>
      </c>
      <c r="M1178" s="17">
        <f>IF(L1178="Up",INDEX($AK$5:$AK$1005,MATCH(I1178,$AI$5:$AI$1005,0),1),INDEX($AL$5:$AL$1005,MATCH(J1178,$AI$5:$AI$1005,0),1))</f>
        <v>0.99886116656416635</v>
      </c>
      <c r="N1178" s="16" t="str">
        <f>IF(P1177&gt;1,"Up","Down")</f>
        <v>Down</v>
      </c>
      <c r="O1178" s="16" t="str">
        <f>IF(N1178="Up",IF(H1178&lt;$BJ$12,"Up","Down"),IF(H1178&lt;$BK$12,"Down","Up"))</f>
        <v>Down</v>
      </c>
      <c r="P1178" s="17">
        <f>IF(O1178="Up",INDEX($AP$5:$AP$1005,MATCH(I1178,$AI$5:$AI$1005,0),1),INDEX($AQ$5:$AQ$1005,MATCH(J1178,$AI$5:$AI$1005,0),1))</f>
        <v>0.99887260400586109</v>
      </c>
      <c r="Q1178" s="19">
        <f>T1177</f>
        <v>34832.628421556547</v>
      </c>
      <c r="R1178" s="19">
        <f>INDEX(model!$S$5:$S$35,MATCH(G1178,model!$Q$5:$Q$35,0),1)*model!$O$5</f>
        <v>0</v>
      </c>
      <c r="S1178" s="19">
        <f>IF(RIGHT(B1178,1)="C",T1177*INDEX(model!$T$5:$T$35,MATCH(G1178,model!$Q$5:$Q$35,0),1),0)</f>
        <v>0</v>
      </c>
      <c r="T1178" s="19">
        <f>(Q1178+R1178-S1178)*M1178</f>
        <v>34792.95985965211</v>
      </c>
      <c r="U1178" s="19">
        <f>X1177</f>
        <v>192798.70768338241</v>
      </c>
      <c r="V1178" s="19">
        <f>INDEX(model!$S$5:$S$35,MATCH(G1178,model!$Q$5:$Q$35,0),1)*model!$O$6</f>
        <v>0</v>
      </c>
      <c r="W1178" s="19">
        <f>IF(RIGHT(B1178,1)="C",X1177*INDEX(model!$T$5:$T$35,MATCH(G1178,model!$Q$5:$Q$35,0),1),0)</f>
        <v>0</v>
      </c>
      <c r="X1178" s="19">
        <f>(U1178+V1178-W1178)*P1178</f>
        <v>192581.34719266501</v>
      </c>
      <c r="Z1178" s="36" t="str">
        <f>K1178&amp;L1178</f>
        <v>DownDown</v>
      </c>
      <c r="AA1178" s="36" t="str">
        <f>N1178&amp;O1178</f>
        <v>DownDown</v>
      </c>
      <c r="AU1178" s="4" t="str">
        <f>IF(AZ1178=AZ1179,IF(AZ1178&gt;AZ1177,AZ1178&amp;"_O",""),AZ1178&amp;"_C")</f>
        <v/>
      </c>
      <c r="AV1178" s="7" t="str">
        <f>IF(RIGHT(AU1178,1)="C",AX1178/INDEX($AX$5:$AX$2729,MATCH(AZ1178&amp;"_O",$AU$5:$AU$2729,0),1),"")</f>
        <v/>
      </c>
      <c r="AW1178" s="38">
        <v>33781</v>
      </c>
      <c r="AX1178" s="37">
        <v>403.45</v>
      </c>
      <c r="AY1178" s="7">
        <f>AX1178/AX1177</f>
        <v>0.99945500037159063</v>
      </c>
      <c r="AZ1178" s="4">
        <f>YEAR(AW1178)</f>
        <v>1992</v>
      </c>
      <c r="BA1178" s="2" t="s">
        <v>7</v>
      </c>
      <c r="BB1178" s="12" t="str">
        <f>INDEX($CD$5:$CD$10,MATCH(BA1178,$CC$5:$CC$10,0),1)</f>
        <v>Y</v>
      </c>
      <c r="BC1178" s="12" t="str">
        <f>IF(AND(BB1178="Y",AY1178&gt;1),"Y","")</f>
        <v/>
      </c>
      <c r="BD1178" s="12" t="str">
        <f>IF(AND(BB1178="Y",AY1178&lt;1),"Y","")</f>
        <v>Y</v>
      </c>
      <c r="BE1178" s="12" t="str">
        <f>IF(AY1178&gt;1,IF(AY1177&gt;1,"Y",""),"")</f>
        <v/>
      </c>
      <c r="BF1178" s="12" t="str">
        <f>IF(AY1178&lt;1,IF(AY1177&lt;1,"Y",""),"")</f>
        <v>Y</v>
      </c>
      <c r="BG1178" s="2"/>
      <c r="BH1178" s="2"/>
      <c r="BI1178" s="2"/>
      <c r="BJ1178" s="2"/>
      <c r="BK1178" s="2"/>
      <c r="BL1178" s="2"/>
      <c r="BM1178" s="4" t="str">
        <f>IF(BR1178=BR1179,IF(BR1178&gt;BR1177,BR1178&amp;"_O",""),BR1178&amp;"_C")</f>
        <v/>
      </c>
      <c r="BN1178" s="7" t="str">
        <f>IF(RIGHT(BM1178,1)="C",BP1178/INDEX($BP$5:$BP$2729,MATCH(BR1178&amp;"_O",$BM$5:$BM$2729,0),1),"")</f>
        <v/>
      </c>
      <c r="BO1178" s="38">
        <v>34180</v>
      </c>
      <c r="BP1178" s="3">
        <v>704.7</v>
      </c>
      <c r="BQ1178" s="7">
        <f>BP1178/BP1177</f>
        <v>1.0063692448303438</v>
      </c>
      <c r="BR1178" s="4">
        <f>YEAR(BO1178)</f>
        <v>1993</v>
      </c>
      <c r="BS1178" s="2" t="s">
        <v>7</v>
      </c>
      <c r="BT1178" s="12" t="str">
        <f>INDEX($CD$5:$CD$10,MATCH(BS1178,$CC$5:$CC$10,0),1)</f>
        <v>Y</v>
      </c>
      <c r="BU1178" s="12" t="str">
        <f>IF(AND(BT1178="Y",BQ1178&gt;1),"Y","")</f>
        <v>Y</v>
      </c>
      <c r="BV1178" s="12" t="str">
        <f>IF(AND(BT1178="Y",BQ1178&lt;1),"Y","")</f>
        <v/>
      </c>
      <c r="BW1178" s="12" t="str">
        <f>IF(BQ1178&gt;1,IF(BQ1177&gt;1,"Y",""),"")</f>
        <v>Y</v>
      </c>
      <c r="BX1178" s="12" t="str">
        <f>IF(BQ1178&lt;1,IF(BQ1177&lt;1,"Y",""),"")</f>
        <v/>
      </c>
      <c r="BY1178" s="2"/>
      <c r="BZ1178" s="2"/>
      <c r="CA1178" s="2"/>
    </row>
    <row r="1179" spans="2:79">
      <c r="B1179" s="4" t="str">
        <f>IF(G1179=G1180,IF(G1179&gt;G1178,G1179&amp;"_O",""),G1179&amp;"_C")</f>
        <v/>
      </c>
      <c r="C1179" s="14">
        <f ca="1">RANDBETWEEN(0,1000)/1000</f>
        <v>4.1000000000000002E-2</v>
      </c>
      <c r="D1179" s="16">
        <f>D1178+1</f>
        <v>1175</v>
      </c>
      <c r="E1179" s="10">
        <f>ROUNDDOWN(D1179/52,0)+1</f>
        <v>23</v>
      </c>
      <c r="F1179" s="15">
        <f>F1178+7</f>
        <v>52845</v>
      </c>
      <c r="G1179" s="4">
        <f>YEAR(F1179)</f>
        <v>2044</v>
      </c>
      <c r="H1179" s="33">
        <v>0.78</v>
      </c>
      <c r="I1179" s="33">
        <v>0.14299999999999999</v>
      </c>
      <c r="J1179" s="33">
        <v>0.61299999999999999</v>
      </c>
      <c r="K1179" s="16" t="str">
        <f>IF(M1178&gt;1,"Up","Down")</f>
        <v>Down</v>
      </c>
      <c r="L1179" s="16" t="str">
        <f>IF(K1179="Up",IF(H1179&lt;$BJ$7,"Up","Down"),IF(H1179&lt;$BK$7,"Down","Up"))</f>
        <v>Up</v>
      </c>
      <c r="M1179" s="17">
        <f>IF(L1179="Up",INDEX($AK$5:$AK$1005,MATCH(I1179,$AI$5:$AI$1005,0),1),INDEX($AL$5:$AL$1005,MATCH(J1179,$AI$5:$AI$1005,0),1))</f>
        <v>1.0033221438806492</v>
      </c>
      <c r="N1179" s="16" t="str">
        <f>IF(P1178&gt;1,"Up","Down")</f>
        <v>Down</v>
      </c>
      <c r="O1179" s="16" t="str">
        <f>IF(N1179="Up",IF(H1179&lt;$BJ$12,"Up","Down"),IF(H1179&lt;$BK$12,"Down","Up"))</f>
        <v>Up</v>
      </c>
      <c r="P1179" s="17">
        <f>IF(O1179="Up",INDEX($AP$5:$AP$1005,MATCH(I1179,$AI$5:$AI$1005,0),1),INDEX($AQ$5:$AQ$1005,MATCH(J1179,$AI$5:$AI$1005,0),1))</f>
        <v>1.004574288219628</v>
      </c>
      <c r="Q1179" s="19">
        <f>T1178</f>
        <v>34792.95985965211</v>
      </c>
      <c r="R1179" s="19">
        <f>INDEX(model!$S$5:$S$35,MATCH(G1179,model!$Q$5:$Q$35,0),1)*model!$O$5</f>
        <v>0</v>
      </c>
      <c r="S1179" s="19">
        <f>IF(RIGHT(B1179,1)="C",T1178*INDEX(model!$T$5:$T$35,MATCH(G1179,model!$Q$5:$Q$35,0),1),0)</f>
        <v>0</v>
      </c>
      <c r="T1179" s="19">
        <f>(Q1179+R1179-S1179)*M1179</f>
        <v>34908.547078339529</v>
      </c>
      <c r="U1179" s="19">
        <f>X1178</f>
        <v>192581.34719266501</v>
      </c>
      <c r="V1179" s="19">
        <f>INDEX(model!$S$5:$S$35,MATCH(G1179,model!$Q$5:$Q$35,0),1)*model!$O$6</f>
        <v>0</v>
      </c>
      <c r="W1179" s="19">
        <f>IF(RIGHT(B1179,1)="C",X1178*INDEX(model!$T$5:$T$35,MATCH(G1179,model!$Q$5:$Q$35,0),1),0)</f>
        <v>0</v>
      </c>
      <c r="X1179" s="19">
        <f>(U1179+V1179-W1179)*P1179</f>
        <v>193462.26978044852</v>
      </c>
      <c r="Z1179" s="36" t="str">
        <f>K1179&amp;L1179</f>
        <v>DownUp</v>
      </c>
      <c r="AA1179" s="36" t="str">
        <f>N1179&amp;O1179</f>
        <v>DownUp</v>
      </c>
      <c r="AU1179" s="4" t="str">
        <f>IF(AZ1179=AZ1180,IF(AZ1179&gt;AZ1178,AZ1179&amp;"_O",""),AZ1179&amp;"_C")</f>
        <v/>
      </c>
      <c r="AV1179" s="7" t="str">
        <f>IF(RIGHT(AU1179,1)="C",AX1179/INDEX($AX$5:$AX$2729,MATCH(AZ1179&amp;"_O",$AU$5:$AU$2729,0),1),"")</f>
        <v/>
      </c>
      <c r="AW1179" s="38">
        <v>33787</v>
      </c>
      <c r="AX1179" s="37">
        <v>411.77</v>
      </c>
      <c r="AY1179" s="7">
        <f>AX1179/AX1178</f>
        <v>1.020622134093444</v>
      </c>
      <c r="AZ1179" s="4">
        <f>YEAR(AW1179)</f>
        <v>1992</v>
      </c>
      <c r="BA1179" s="2" t="s">
        <v>7</v>
      </c>
      <c r="BB1179" s="12" t="str">
        <f>INDEX($CD$5:$CD$10,MATCH(BA1179,$CC$5:$CC$10,0),1)</f>
        <v>Y</v>
      </c>
      <c r="BC1179" s="12" t="str">
        <f>IF(AND(BB1179="Y",AY1179&gt;1),"Y","")</f>
        <v>Y</v>
      </c>
      <c r="BD1179" s="12" t="str">
        <f>IF(AND(BB1179="Y",AY1179&lt;1),"Y","")</f>
        <v/>
      </c>
      <c r="BE1179" s="12" t="str">
        <f>IF(AY1179&gt;1,IF(AY1178&gt;1,"Y",""),"")</f>
        <v/>
      </c>
      <c r="BF1179" s="12" t="str">
        <f>IF(AY1179&lt;1,IF(AY1178&lt;1,"Y",""),"")</f>
        <v/>
      </c>
      <c r="BG1179" s="2"/>
      <c r="BH1179" s="2"/>
      <c r="BI1179" s="2"/>
      <c r="BJ1179" s="2"/>
      <c r="BK1179" s="2"/>
      <c r="BL1179" s="2"/>
      <c r="BM1179" s="4" t="str">
        <f>IF(BR1179=BR1180,IF(BR1179&gt;BR1178,BR1179&amp;"_O",""),BR1179&amp;"_C")</f>
        <v/>
      </c>
      <c r="BN1179" s="7" t="str">
        <f>IF(RIGHT(BM1179,1)="C",BP1179/INDEX($BP$5:$BP$2729,MATCH(BR1179&amp;"_O",$BM$5:$BM$2729,0),1),"")</f>
        <v/>
      </c>
      <c r="BO1179" s="38">
        <v>34187</v>
      </c>
      <c r="BP1179" s="3">
        <v>718.08</v>
      </c>
      <c r="BQ1179" s="7">
        <f>BP1179/BP1178</f>
        <v>1.0189868028948488</v>
      </c>
      <c r="BR1179" s="4">
        <f>YEAR(BO1179)</f>
        <v>1993</v>
      </c>
      <c r="BS1179" s="2" t="s">
        <v>7</v>
      </c>
      <c r="BT1179" s="12" t="str">
        <f>INDEX($CD$5:$CD$10,MATCH(BS1179,$CC$5:$CC$10,0),1)</f>
        <v>Y</v>
      </c>
      <c r="BU1179" s="12" t="str">
        <f>IF(AND(BT1179="Y",BQ1179&gt;1),"Y","")</f>
        <v>Y</v>
      </c>
      <c r="BV1179" s="12" t="str">
        <f>IF(AND(BT1179="Y",BQ1179&lt;1),"Y","")</f>
        <v/>
      </c>
      <c r="BW1179" s="12" t="str">
        <f>IF(BQ1179&gt;1,IF(BQ1178&gt;1,"Y",""),"")</f>
        <v>Y</v>
      </c>
      <c r="BX1179" s="12" t="str">
        <f>IF(BQ1179&lt;1,IF(BQ1178&lt;1,"Y",""),"")</f>
        <v/>
      </c>
      <c r="BY1179" s="2"/>
      <c r="BZ1179" s="2"/>
      <c r="CA1179" s="2"/>
    </row>
    <row r="1180" spans="2:79">
      <c r="B1180" s="4" t="str">
        <f>IF(G1180=G1181,IF(G1180&gt;G1179,G1180&amp;"_O",""),G1180&amp;"_C")</f>
        <v/>
      </c>
      <c r="C1180" s="14">
        <f ca="1">RANDBETWEEN(0,1000)/1000</f>
        <v>0.14599999999999999</v>
      </c>
      <c r="D1180" s="16">
        <f>D1179+1</f>
        <v>1176</v>
      </c>
      <c r="E1180" s="10">
        <f>ROUNDDOWN(D1180/52,0)+1</f>
        <v>23</v>
      </c>
      <c r="F1180" s="15">
        <f>F1179+7</f>
        <v>52852</v>
      </c>
      <c r="G1180" s="4">
        <f>YEAR(F1180)</f>
        <v>2044</v>
      </c>
      <c r="H1180" s="33">
        <v>0.98899999999999999</v>
      </c>
      <c r="I1180" s="33">
        <v>0.112</v>
      </c>
      <c r="J1180" s="33">
        <v>5.1999999999999998E-2</v>
      </c>
      <c r="K1180" s="16" t="str">
        <f>IF(M1179&gt;1,"Up","Down")</f>
        <v>Up</v>
      </c>
      <c r="L1180" s="16" t="str">
        <f>IF(K1180="Up",IF(H1180&lt;$BJ$7,"Up","Down"),IF(H1180&lt;$BK$7,"Down","Up"))</f>
        <v>Down</v>
      </c>
      <c r="M1180" s="17">
        <f>IF(L1180="Up",INDEX($AK$5:$AK$1005,MATCH(I1180,$AI$5:$AI$1005,0),1),INDEX($AL$5:$AL$1005,MATCH(J1180,$AI$5:$AI$1005,0),1))</f>
        <v>0.95203630836932962</v>
      </c>
      <c r="N1180" s="16" t="str">
        <f>IF(P1179&gt;1,"Up","Down")</f>
        <v>Up</v>
      </c>
      <c r="O1180" s="16" t="str">
        <f>IF(N1180="Up",IF(H1180&lt;$BJ$12,"Up","Down"),IF(H1180&lt;$BK$12,"Down","Up"))</f>
        <v>Down</v>
      </c>
      <c r="P1180" s="17">
        <f>IF(O1180="Up",INDEX($AP$5:$AP$1005,MATCH(I1180,$AI$5:$AI$1005,0),1),INDEX($AQ$5:$AQ$1005,MATCH(J1180,$AI$5:$AI$1005,0),1))</f>
        <v>0.93523158906663528</v>
      </c>
      <c r="Q1180" s="19">
        <f>T1179</f>
        <v>34908.547078339529</v>
      </c>
      <c r="R1180" s="19">
        <f>INDEX(model!$S$5:$S$35,MATCH(G1180,model!$Q$5:$Q$35,0),1)*model!$O$5</f>
        <v>0</v>
      </c>
      <c r="S1180" s="19">
        <f>IF(RIGHT(B1180,1)="C",T1179*INDEX(model!$T$5:$T$35,MATCH(G1180,model!$Q$5:$Q$35,0),1),0)</f>
        <v>0</v>
      </c>
      <c r="T1180" s="19">
        <f>(Q1180+R1180-S1180)*M1180</f>
        <v>33234.204290999311</v>
      </c>
      <c r="U1180" s="19">
        <f>X1179</f>
        <v>193462.26978044852</v>
      </c>
      <c r="V1180" s="19">
        <f>INDEX(model!$S$5:$S$35,MATCH(G1180,model!$Q$5:$Q$35,0),1)*model!$O$6</f>
        <v>0</v>
      </c>
      <c r="W1180" s="19">
        <f>IF(RIGHT(B1180,1)="C",X1179*INDEX(model!$T$5:$T$35,MATCH(G1180,model!$Q$5:$Q$35,0),1),0)</f>
        <v>0</v>
      </c>
      <c r="X1180" s="19">
        <f>(U1180+V1180-W1180)*P1180</f>
        <v>180932.02599120696</v>
      </c>
      <c r="Z1180" s="36" t="str">
        <f>K1180&amp;L1180</f>
        <v>UpDown</v>
      </c>
      <c r="AA1180" s="36" t="str">
        <f>N1180&amp;O1180</f>
        <v>UpDown</v>
      </c>
      <c r="AU1180" s="4" t="str">
        <f>IF(AZ1180=AZ1181,IF(AZ1180&gt;AZ1179,AZ1180&amp;"_O",""),AZ1180&amp;"_C")</f>
        <v/>
      </c>
      <c r="AV1180" s="7" t="str">
        <f>IF(RIGHT(AU1180,1)="C",AX1180/INDEX($AX$5:$AX$2729,MATCH(AZ1180&amp;"_O",$AU$5:$AU$2729,0),1),"")</f>
        <v/>
      </c>
      <c r="AW1180" s="38">
        <v>33795</v>
      </c>
      <c r="AX1180" s="37">
        <v>414.62</v>
      </c>
      <c r="AY1180" s="7">
        <f>AX1180/AX1179</f>
        <v>1.0069213395827767</v>
      </c>
      <c r="AZ1180" s="4">
        <f>YEAR(AW1180)</f>
        <v>1992</v>
      </c>
      <c r="BA1180" s="2" t="s">
        <v>7</v>
      </c>
      <c r="BB1180" s="12" t="str">
        <f>INDEX($CD$5:$CD$10,MATCH(BA1180,$CC$5:$CC$10,0),1)</f>
        <v>Y</v>
      </c>
      <c r="BC1180" s="12" t="str">
        <f>IF(AND(BB1180="Y",AY1180&gt;1),"Y","")</f>
        <v>Y</v>
      </c>
      <c r="BD1180" s="12" t="str">
        <f>IF(AND(BB1180="Y",AY1180&lt;1),"Y","")</f>
        <v/>
      </c>
      <c r="BE1180" s="12" t="str">
        <f>IF(AY1180&gt;1,IF(AY1179&gt;1,"Y",""),"")</f>
        <v>Y</v>
      </c>
      <c r="BF1180" s="12" t="str">
        <f>IF(AY1180&lt;1,IF(AY1179&lt;1,"Y",""),"")</f>
        <v/>
      </c>
      <c r="BG1180" s="2"/>
      <c r="BH1180" s="2"/>
      <c r="BI1180" s="2"/>
      <c r="BJ1180" s="2"/>
      <c r="BK1180" s="2"/>
      <c r="BL1180" s="2"/>
      <c r="BM1180" s="4" t="str">
        <f>IF(BR1180=BR1181,IF(BR1180&gt;BR1179,BR1180&amp;"_O",""),BR1180&amp;"_C")</f>
        <v/>
      </c>
      <c r="BN1180" s="7" t="str">
        <f>IF(RIGHT(BM1180,1)="C",BP1180/INDEX($BP$5:$BP$2729,MATCH(BR1180&amp;"_O",$BM$5:$BM$2729,0),1),"")</f>
        <v/>
      </c>
      <c r="BO1180" s="38">
        <v>34194</v>
      </c>
      <c r="BP1180" s="3">
        <v>718.26</v>
      </c>
      <c r="BQ1180" s="7">
        <f>BP1180/BP1179</f>
        <v>1.0002506684491979</v>
      </c>
      <c r="BR1180" s="4">
        <f>YEAR(BO1180)</f>
        <v>1993</v>
      </c>
      <c r="BS1180" s="2" t="s">
        <v>7</v>
      </c>
      <c r="BT1180" s="12" t="str">
        <f>INDEX($CD$5:$CD$10,MATCH(BS1180,$CC$5:$CC$10,0),1)</f>
        <v>Y</v>
      </c>
      <c r="BU1180" s="12" t="str">
        <f>IF(AND(BT1180="Y",BQ1180&gt;1),"Y","")</f>
        <v>Y</v>
      </c>
      <c r="BV1180" s="12" t="str">
        <f>IF(AND(BT1180="Y",BQ1180&lt;1),"Y","")</f>
        <v/>
      </c>
      <c r="BW1180" s="12" t="str">
        <f>IF(BQ1180&gt;1,IF(BQ1179&gt;1,"Y",""),"")</f>
        <v>Y</v>
      </c>
      <c r="BX1180" s="12" t="str">
        <f>IF(BQ1180&lt;1,IF(BQ1179&lt;1,"Y",""),"")</f>
        <v/>
      </c>
      <c r="BY1180" s="2"/>
      <c r="BZ1180" s="2"/>
      <c r="CA1180" s="2"/>
    </row>
    <row r="1181" spans="2:79">
      <c r="B1181" s="4" t="str">
        <f>IF(G1181=G1182,IF(G1181&gt;G1180,G1181&amp;"_O",""),G1181&amp;"_C")</f>
        <v/>
      </c>
      <c r="C1181" s="14">
        <f ca="1">RANDBETWEEN(0,1000)/1000</f>
        <v>0.47</v>
      </c>
      <c r="D1181" s="16">
        <f>D1180+1</f>
        <v>1177</v>
      </c>
      <c r="E1181" s="10">
        <f>ROUNDDOWN(D1181/52,0)+1</f>
        <v>23</v>
      </c>
      <c r="F1181" s="15">
        <f>F1180+7</f>
        <v>52859</v>
      </c>
      <c r="G1181" s="4">
        <f>YEAR(F1181)</f>
        <v>2044</v>
      </c>
      <c r="H1181" s="33">
        <v>0.16800000000000001</v>
      </c>
      <c r="I1181" s="33">
        <v>0.46600000000000003</v>
      </c>
      <c r="J1181" s="33">
        <v>0.80700000000000005</v>
      </c>
      <c r="K1181" s="16" t="str">
        <f>IF(M1180&gt;1,"Up","Down")</f>
        <v>Down</v>
      </c>
      <c r="L1181" s="16" t="str">
        <f>IF(K1181="Up",IF(H1181&lt;$BJ$7,"Up","Down"),IF(H1181&lt;$BK$7,"Down","Up"))</f>
        <v>Down</v>
      </c>
      <c r="M1181" s="17">
        <f>IF(L1181="Up",INDEX($AK$5:$AK$1005,MATCH(I1181,$AI$5:$AI$1005,0),1),INDEX($AL$5:$AL$1005,MATCH(J1181,$AI$5:$AI$1005,0),1))</f>
        <v>0.99603206082168372</v>
      </c>
      <c r="N1181" s="16" t="str">
        <f>IF(P1180&gt;1,"Up","Down")</f>
        <v>Down</v>
      </c>
      <c r="O1181" s="16" t="str">
        <f>IF(N1181="Up",IF(H1181&lt;$BJ$12,"Up","Down"),IF(H1181&lt;$BK$12,"Down","Up"))</f>
        <v>Down</v>
      </c>
      <c r="P1181" s="17">
        <f>IF(O1181="Up",INDEX($AP$5:$AP$1005,MATCH(I1181,$AI$5:$AI$1005,0),1),INDEX($AQ$5:$AQ$1005,MATCH(J1181,$AI$5:$AI$1005,0),1))</f>
        <v>0.99536822228950572</v>
      </c>
      <c r="Q1181" s="19">
        <f>T1180</f>
        <v>33234.204290999311</v>
      </c>
      <c r="R1181" s="19">
        <f>INDEX(model!$S$5:$S$35,MATCH(G1181,model!$Q$5:$Q$35,0),1)*model!$O$5</f>
        <v>0</v>
      </c>
      <c r="S1181" s="19">
        <f>IF(RIGHT(B1181,1)="C",T1180*INDEX(model!$T$5:$T$35,MATCH(G1181,model!$Q$5:$Q$35,0),1),0)</f>
        <v>0</v>
      </c>
      <c r="T1181" s="19">
        <f>(Q1181+R1181-S1181)*M1181</f>
        <v>33102.332989732888</v>
      </c>
      <c r="U1181" s="19">
        <f>X1180</f>
        <v>180932.02599120696</v>
      </c>
      <c r="V1181" s="19">
        <f>INDEX(model!$S$5:$S$35,MATCH(G1181,model!$Q$5:$Q$35,0),1)*model!$O$6</f>
        <v>0</v>
      </c>
      <c r="W1181" s="19">
        <f>IF(RIGHT(B1181,1)="C",X1180*INDEX(model!$T$5:$T$35,MATCH(G1181,model!$Q$5:$Q$35,0),1),0)</f>
        <v>0</v>
      </c>
      <c r="X1181" s="19">
        <f>(U1181+V1181-W1181)*P1181</f>
        <v>180093.98906610633</v>
      </c>
      <c r="Z1181" s="36" t="str">
        <f>K1181&amp;L1181</f>
        <v>DownDown</v>
      </c>
      <c r="AA1181" s="36" t="str">
        <f>N1181&amp;O1181</f>
        <v>DownDown</v>
      </c>
      <c r="AU1181" s="4" t="str">
        <f>IF(AZ1181=AZ1182,IF(AZ1181&gt;AZ1180,AZ1181&amp;"_O",""),AZ1181&amp;"_C")</f>
        <v/>
      </c>
      <c r="AV1181" s="7" t="str">
        <f>IF(RIGHT(AU1181,1)="C",AX1181/INDEX($AX$5:$AX$2729,MATCH(AZ1181&amp;"_O",$AU$5:$AU$2729,0),1),"")</f>
        <v/>
      </c>
      <c r="AW1181" s="38">
        <v>33802</v>
      </c>
      <c r="AX1181" s="37">
        <v>415.62</v>
      </c>
      <c r="AY1181" s="7">
        <f>AX1181/AX1180</f>
        <v>1.0024118469924268</v>
      </c>
      <c r="AZ1181" s="4">
        <f>YEAR(AW1181)</f>
        <v>1992</v>
      </c>
      <c r="BA1181" s="2" t="s">
        <v>7</v>
      </c>
      <c r="BB1181" s="12" t="str">
        <f>INDEX($CD$5:$CD$10,MATCH(BA1181,$CC$5:$CC$10,0),1)</f>
        <v>Y</v>
      </c>
      <c r="BC1181" s="12" t="str">
        <f>IF(AND(BB1181="Y",AY1181&gt;1),"Y","")</f>
        <v>Y</v>
      </c>
      <c r="BD1181" s="12" t="str">
        <f>IF(AND(BB1181="Y",AY1181&lt;1),"Y","")</f>
        <v/>
      </c>
      <c r="BE1181" s="12" t="str">
        <f>IF(AY1181&gt;1,IF(AY1180&gt;1,"Y",""),"")</f>
        <v>Y</v>
      </c>
      <c r="BF1181" s="12" t="str">
        <f>IF(AY1181&lt;1,IF(AY1180&lt;1,"Y",""),"")</f>
        <v/>
      </c>
      <c r="BG1181" s="2"/>
      <c r="BH1181" s="2"/>
      <c r="BI1181" s="2"/>
      <c r="BJ1181" s="2"/>
      <c r="BK1181" s="2"/>
      <c r="BL1181" s="2"/>
      <c r="BM1181" s="4" t="str">
        <f>IF(BR1181=BR1182,IF(BR1181&gt;BR1180,BR1181&amp;"_O",""),BR1181&amp;"_C")</f>
        <v/>
      </c>
      <c r="BN1181" s="7" t="str">
        <f>IF(RIGHT(BM1181,1)="C",BP1181/INDEX($BP$5:$BP$2729,MATCH(BR1181&amp;"_O",$BM$5:$BM$2729,0),1),"")</f>
        <v/>
      </c>
      <c r="BO1181" s="38">
        <v>34201</v>
      </c>
      <c r="BP1181" s="3">
        <v>730.96</v>
      </c>
      <c r="BQ1181" s="7">
        <f>BP1181/BP1180</f>
        <v>1.017681619469273</v>
      </c>
      <c r="BR1181" s="4">
        <f>YEAR(BO1181)</f>
        <v>1993</v>
      </c>
      <c r="BS1181" s="2" t="s">
        <v>7</v>
      </c>
      <c r="BT1181" s="12" t="str">
        <f>INDEX($CD$5:$CD$10,MATCH(BS1181,$CC$5:$CC$10,0),1)</f>
        <v>Y</v>
      </c>
      <c r="BU1181" s="12" t="str">
        <f>IF(AND(BT1181="Y",BQ1181&gt;1),"Y","")</f>
        <v>Y</v>
      </c>
      <c r="BV1181" s="12" t="str">
        <f>IF(AND(BT1181="Y",BQ1181&lt;1),"Y","")</f>
        <v/>
      </c>
      <c r="BW1181" s="12" t="str">
        <f>IF(BQ1181&gt;1,IF(BQ1180&gt;1,"Y",""),"")</f>
        <v>Y</v>
      </c>
      <c r="BX1181" s="12" t="str">
        <f>IF(BQ1181&lt;1,IF(BQ1180&lt;1,"Y",""),"")</f>
        <v/>
      </c>
      <c r="BY1181" s="2"/>
      <c r="BZ1181" s="2"/>
      <c r="CA1181" s="2"/>
    </row>
    <row r="1182" spans="2:79">
      <c r="B1182" s="4" t="str">
        <f>IF(G1182=G1183,IF(G1182&gt;G1181,G1182&amp;"_O",""),G1182&amp;"_C")</f>
        <v/>
      </c>
      <c r="C1182" s="14">
        <f ca="1">RANDBETWEEN(0,1000)/1000</f>
        <v>7.1999999999999995E-2</v>
      </c>
      <c r="D1182" s="16">
        <f>D1181+1</f>
        <v>1178</v>
      </c>
      <c r="E1182" s="10">
        <f>ROUNDDOWN(D1182/52,0)+1</f>
        <v>23</v>
      </c>
      <c r="F1182" s="15">
        <f>F1181+7</f>
        <v>52866</v>
      </c>
      <c r="G1182" s="4">
        <f>YEAR(F1182)</f>
        <v>2044</v>
      </c>
      <c r="H1182" s="33">
        <v>0.67300000000000004</v>
      </c>
      <c r="I1182" s="33">
        <v>0.60199999999999998</v>
      </c>
      <c r="J1182" s="33">
        <v>8.3000000000000004E-2</v>
      </c>
      <c r="K1182" s="16" t="str">
        <f>IF(M1181&gt;1,"Up","Down")</f>
        <v>Down</v>
      </c>
      <c r="L1182" s="16" t="str">
        <f>IF(K1182="Up",IF(H1182&lt;$BJ$7,"Up","Down"),IF(H1182&lt;$BK$7,"Down","Up"))</f>
        <v>Up</v>
      </c>
      <c r="M1182" s="17">
        <f>IF(L1182="Up",INDEX($AK$5:$AK$1005,MATCH(I1182,$AI$5:$AI$1005,0),1),INDEX($AL$5:$AL$1005,MATCH(J1182,$AI$5:$AI$1005,0),1))</f>
        <v>1.0152898296769748</v>
      </c>
      <c r="N1182" s="16" t="str">
        <f>IF(P1181&gt;1,"Up","Down")</f>
        <v>Down</v>
      </c>
      <c r="O1182" s="16" t="str">
        <f>IF(N1182="Up",IF(H1182&lt;$BJ$12,"Up","Down"),IF(H1182&lt;$BK$12,"Down","Up"))</f>
        <v>Up</v>
      </c>
      <c r="P1182" s="17">
        <f>IF(O1182="Up",INDEX($AP$5:$AP$1005,MATCH(I1182,$AI$5:$AI$1005,0),1),INDEX($AQ$5:$AQ$1005,MATCH(J1182,$AI$5:$AI$1005,0),1))</f>
        <v>1.0213952734862461</v>
      </c>
      <c r="Q1182" s="19">
        <f>T1181</f>
        <v>33102.332989732888</v>
      </c>
      <c r="R1182" s="19">
        <f>INDEX(model!$S$5:$S$35,MATCH(G1182,model!$Q$5:$Q$35,0),1)*model!$O$5</f>
        <v>0</v>
      </c>
      <c r="S1182" s="19">
        <f>IF(RIGHT(B1182,1)="C",T1181*INDEX(model!$T$5:$T$35,MATCH(G1182,model!$Q$5:$Q$35,0),1),0)</f>
        <v>0</v>
      </c>
      <c r="T1182" s="19">
        <f>(Q1182+R1182-S1182)*M1182</f>
        <v>33608.462023056411</v>
      </c>
      <c r="U1182" s="19">
        <f>X1181</f>
        <v>180093.98906610633</v>
      </c>
      <c r="V1182" s="19">
        <f>INDEX(model!$S$5:$S$35,MATCH(G1182,model!$Q$5:$Q$35,0),1)*model!$O$6</f>
        <v>0</v>
      </c>
      <c r="W1182" s="19">
        <f>IF(RIGHT(B1182,1)="C",X1181*INDEX(model!$T$5:$T$35,MATCH(G1182,model!$Q$5:$Q$35,0),1),0)</f>
        <v>0</v>
      </c>
      <c r="X1182" s="19">
        <f>(U1182+V1182-W1182)*P1182</f>
        <v>183947.1492154047</v>
      </c>
      <c r="Z1182" s="36" t="str">
        <f>K1182&amp;L1182</f>
        <v>DownUp</v>
      </c>
      <c r="AA1182" s="36" t="str">
        <f>N1182&amp;O1182</f>
        <v>DownUp</v>
      </c>
      <c r="AU1182" s="4" t="str">
        <f>IF(AZ1182=AZ1183,IF(AZ1182&gt;AZ1181,AZ1182&amp;"_O",""),AZ1182&amp;"_C")</f>
        <v/>
      </c>
      <c r="AV1182" s="7" t="str">
        <f>IF(RIGHT(AU1182,1)="C",AX1182/INDEX($AX$5:$AX$2729,MATCH(AZ1182&amp;"_O",$AU$5:$AU$2729,0),1),"")</f>
        <v/>
      </c>
      <c r="AW1182" s="38">
        <v>33809</v>
      </c>
      <c r="AX1182" s="37">
        <v>411.6</v>
      </c>
      <c r="AY1182" s="7">
        <f>AX1182/AX1181</f>
        <v>0.99032770319041441</v>
      </c>
      <c r="AZ1182" s="4">
        <f>YEAR(AW1182)</f>
        <v>1992</v>
      </c>
      <c r="BA1182" s="2" t="s">
        <v>7</v>
      </c>
      <c r="BB1182" s="12" t="str">
        <f>INDEX($CD$5:$CD$10,MATCH(BA1182,$CC$5:$CC$10,0),1)</f>
        <v>Y</v>
      </c>
      <c r="BC1182" s="12" t="str">
        <f>IF(AND(BB1182="Y",AY1182&gt;1),"Y","")</f>
        <v/>
      </c>
      <c r="BD1182" s="12" t="str">
        <f>IF(AND(BB1182="Y",AY1182&lt;1),"Y","")</f>
        <v>Y</v>
      </c>
      <c r="BE1182" s="12" t="str">
        <f>IF(AY1182&gt;1,IF(AY1181&gt;1,"Y",""),"")</f>
        <v/>
      </c>
      <c r="BF1182" s="12" t="str">
        <f>IF(AY1182&lt;1,IF(AY1181&lt;1,"Y",""),"")</f>
        <v/>
      </c>
      <c r="BG1182" s="2"/>
      <c r="BH1182" s="2"/>
      <c r="BI1182" s="2"/>
      <c r="BJ1182" s="2"/>
      <c r="BK1182" s="2"/>
      <c r="BL1182" s="2"/>
      <c r="BM1182" s="4" t="str">
        <f>IF(BR1182=BR1183,IF(BR1182&gt;BR1181,BR1182&amp;"_O",""),BR1182&amp;"_C")</f>
        <v/>
      </c>
      <c r="BN1182" s="7" t="str">
        <f>IF(RIGHT(BM1182,1)="C",BP1182/INDEX($BP$5:$BP$2729,MATCH(BR1182&amp;"_O",$BM$5:$BM$2729,0),1),"")</f>
        <v/>
      </c>
      <c r="BO1182" s="38">
        <v>34208</v>
      </c>
      <c r="BP1182" s="3">
        <v>734.07</v>
      </c>
      <c r="BQ1182" s="7">
        <f>BP1182/BP1181</f>
        <v>1.0042546787785926</v>
      </c>
      <c r="BR1182" s="4">
        <f>YEAR(BO1182)</f>
        <v>1993</v>
      </c>
      <c r="BS1182" s="2" t="s">
        <v>7</v>
      </c>
      <c r="BT1182" s="12" t="str">
        <f>INDEX($CD$5:$CD$10,MATCH(BS1182,$CC$5:$CC$10,0),1)</f>
        <v>Y</v>
      </c>
      <c r="BU1182" s="12" t="str">
        <f>IF(AND(BT1182="Y",BQ1182&gt;1),"Y","")</f>
        <v>Y</v>
      </c>
      <c r="BV1182" s="12" t="str">
        <f>IF(AND(BT1182="Y",BQ1182&lt;1),"Y","")</f>
        <v/>
      </c>
      <c r="BW1182" s="12" t="str">
        <f>IF(BQ1182&gt;1,IF(BQ1181&gt;1,"Y",""),"")</f>
        <v>Y</v>
      </c>
      <c r="BX1182" s="12" t="str">
        <f>IF(BQ1182&lt;1,IF(BQ1181&lt;1,"Y",""),"")</f>
        <v/>
      </c>
      <c r="BY1182" s="2"/>
      <c r="BZ1182" s="2"/>
      <c r="CA1182" s="2"/>
    </row>
    <row r="1183" spans="2:79">
      <c r="B1183" s="4" t="str">
        <f>IF(G1183=G1184,IF(G1183&gt;G1182,G1183&amp;"_O",""),G1183&amp;"_C")</f>
        <v/>
      </c>
      <c r="C1183" s="14">
        <f ca="1">RANDBETWEEN(0,1000)/1000</f>
        <v>8.9999999999999993E-3</v>
      </c>
      <c r="D1183" s="16">
        <f>D1182+1</f>
        <v>1179</v>
      </c>
      <c r="E1183" s="10">
        <f>ROUNDDOWN(D1183/52,0)+1</f>
        <v>23</v>
      </c>
      <c r="F1183" s="15">
        <f>F1182+7</f>
        <v>52873</v>
      </c>
      <c r="G1183" s="4">
        <f>YEAR(F1183)</f>
        <v>2044</v>
      </c>
      <c r="H1183" s="33">
        <v>0.17</v>
      </c>
      <c r="I1183" s="33">
        <v>0.36</v>
      </c>
      <c r="J1183" s="33">
        <v>0.34799999999999998</v>
      </c>
      <c r="K1183" s="16" t="str">
        <f>IF(M1182&gt;1,"Up","Down")</f>
        <v>Up</v>
      </c>
      <c r="L1183" s="16" t="str">
        <f>IF(K1183="Up",IF(H1183&lt;$BJ$7,"Up","Down"),IF(H1183&lt;$BK$7,"Down","Up"))</f>
        <v>Up</v>
      </c>
      <c r="M1183" s="17">
        <f>IF(L1183="Up",INDEX($AK$5:$AK$1005,MATCH(I1183,$AI$5:$AI$1005,0),1),INDEX($AL$5:$AL$1005,MATCH(J1183,$AI$5:$AI$1005,0),1))</f>
        <v>1.0086173400619542</v>
      </c>
      <c r="N1183" s="16" t="str">
        <f>IF(P1182&gt;1,"Up","Down")</f>
        <v>Up</v>
      </c>
      <c r="O1183" s="16" t="str">
        <f>IF(N1183="Up",IF(H1183&lt;$BJ$12,"Up","Down"),IF(H1183&lt;$BK$12,"Down","Up"))</f>
        <v>Up</v>
      </c>
      <c r="P1183" s="17">
        <f>IF(O1183="Up",INDEX($AP$5:$AP$1005,MATCH(I1183,$AI$5:$AI$1005,0),1),INDEX($AQ$5:$AQ$1005,MATCH(J1183,$AI$5:$AI$1005,0),1))</f>
        <v>1.0120552627392494</v>
      </c>
      <c r="Q1183" s="19">
        <f>T1182</f>
        <v>33608.462023056411</v>
      </c>
      <c r="R1183" s="19">
        <f>INDEX(model!$S$5:$S$35,MATCH(G1183,model!$Q$5:$Q$35,0),1)*model!$O$5</f>
        <v>0</v>
      </c>
      <c r="S1183" s="19">
        <f>IF(RIGHT(B1183,1)="C",T1182*INDEX(model!$T$5:$T$35,MATCH(G1183,model!$Q$5:$Q$35,0),1),0)</f>
        <v>0</v>
      </c>
      <c r="T1183" s="19">
        <f>(Q1183+R1183-S1183)*M1183</f>
        <v>33898.07756926836</v>
      </c>
      <c r="U1183" s="19">
        <f>X1182</f>
        <v>183947.1492154047</v>
      </c>
      <c r="V1183" s="19">
        <f>INDEX(model!$S$5:$S$35,MATCH(G1183,model!$Q$5:$Q$35,0),1)*model!$O$6</f>
        <v>0</v>
      </c>
      <c r="W1183" s="19">
        <f>IF(RIGHT(B1183,1)="C",X1182*INDEX(model!$T$5:$T$35,MATCH(G1183,model!$Q$5:$Q$35,0),1),0)</f>
        <v>0</v>
      </c>
      <c r="X1183" s="19">
        <f>(U1183+V1183-W1183)*P1183</f>
        <v>186164.68042933231</v>
      </c>
      <c r="Z1183" s="36" t="str">
        <f>K1183&amp;L1183</f>
        <v>UpUp</v>
      </c>
      <c r="AA1183" s="36" t="str">
        <f>N1183&amp;O1183</f>
        <v>UpUp</v>
      </c>
      <c r="AU1183" s="4" t="str">
        <f>IF(AZ1183=AZ1184,IF(AZ1183&gt;AZ1182,AZ1183&amp;"_O",""),AZ1183&amp;"_C")</f>
        <v/>
      </c>
      <c r="AV1183" s="7" t="str">
        <f>IF(RIGHT(AU1183,1)="C",AX1183/INDEX($AX$5:$AX$2729,MATCH(AZ1183&amp;"_O",$AU$5:$AU$2729,0),1),"")</f>
        <v/>
      </c>
      <c r="AW1183" s="38">
        <v>33816</v>
      </c>
      <c r="AX1183" s="37">
        <v>424.21</v>
      </c>
      <c r="AY1183" s="7">
        <f>AX1183/AX1182</f>
        <v>1.0306365403304178</v>
      </c>
      <c r="AZ1183" s="4">
        <f>YEAR(AW1183)</f>
        <v>1992</v>
      </c>
      <c r="BA1183" s="2" t="s">
        <v>7</v>
      </c>
      <c r="BB1183" s="12" t="str">
        <f>INDEX($CD$5:$CD$10,MATCH(BA1183,$CC$5:$CC$10,0),1)</f>
        <v>Y</v>
      </c>
      <c r="BC1183" s="12" t="str">
        <f>IF(AND(BB1183="Y",AY1183&gt;1),"Y","")</f>
        <v>Y</v>
      </c>
      <c r="BD1183" s="12" t="str">
        <f>IF(AND(BB1183="Y",AY1183&lt;1),"Y","")</f>
        <v/>
      </c>
      <c r="BE1183" s="12" t="str">
        <f>IF(AY1183&gt;1,IF(AY1182&gt;1,"Y",""),"")</f>
        <v/>
      </c>
      <c r="BF1183" s="12" t="str">
        <f>IF(AY1183&lt;1,IF(AY1182&lt;1,"Y",""),"")</f>
        <v/>
      </c>
      <c r="BG1183" s="2"/>
      <c r="BH1183" s="2"/>
      <c r="BI1183" s="2"/>
      <c r="BJ1183" s="2"/>
      <c r="BK1183" s="2"/>
      <c r="BL1183" s="2"/>
      <c r="BM1183" s="4" t="str">
        <f>IF(BR1183=BR1184,IF(BR1183&gt;BR1182,BR1183&amp;"_O",""),BR1183&amp;"_C")</f>
        <v/>
      </c>
      <c r="BN1183" s="7" t="str">
        <f>IF(RIGHT(BM1183,1)="C",BP1183/INDEX($BP$5:$BP$2729,MATCH(BR1183&amp;"_O",$BM$5:$BM$2729,0),1),"")</f>
        <v/>
      </c>
      <c r="BO1183" s="38">
        <v>34215</v>
      </c>
      <c r="BP1183" s="3">
        <v>749.71</v>
      </c>
      <c r="BQ1183" s="7">
        <f>BP1183/BP1182</f>
        <v>1.0213058700123967</v>
      </c>
      <c r="BR1183" s="4">
        <f>YEAR(BO1183)</f>
        <v>1993</v>
      </c>
      <c r="BS1183" s="2" t="s">
        <v>7</v>
      </c>
      <c r="BT1183" s="12" t="str">
        <f>INDEX($CD$5:$CD$10,MATCH(BS1183,$CC$5:$CC$10,0),1)</f>
        <v>Y</v>
      </c>
      <c r="BU1183" s="12" t="str">
        <f>IF(AND(BT1183="Y",BQ1183&gt;1),"Y","")</f>
        <v>Y</v>
      </c>
      <c r="BV1183" s="12" t="str">
        <f>IF(AND(BT1183="Y",BQ1183&lt;1),"Y","")</f>
        <v/>
      </c>
      <c r="BW1183" s="12" t="str">
        <f>IF(BQ1183&gt;1,IF(BQ1182&gt;1,"Y",""),"")</f>
        <v>Y</v>
      </c>
      <c r="BX1183" s="12" t="str">
        <f>IF(BQ1183&lt;1,IF(BQ1182&lt;1,"Y",""),"")</f>
        <v/>
      </c>
      <c r="BY1183" s="2"/>
      <c r="BZ1183" s="2"/>
      <c r="CA1183" s="2"/>
    </row>
    <row r="1184" spans="2:79">
      <c r="B1184" s="4" t="str">
        <f>IF(G1184=G1185,IF(G1184&gt;G1183,G1184&amp;"_O",""),G1184&amp;"_C")</f>
        <v/>
      </c>
      <c r="C1184" s="14">
        <f ca="1">RANDBETWEEN(0,1000)/1000</f>
        <v>0.13900000000000001</v>
      </c>
      <c r="D1184" s="16">
        <f>D1183+1</f>
        <v>1180</v>
      </c>
      <c r="E1184" s="10">
        <f>ROUNDDOWN(D1184/52,0)+1</f>
        <v>23</v>
      </c>
      <c r="F1184" s="15">
        <f>F1183+7</f>
        <v>52880</v>
      </c>
      <c r="G1184" s="4">
        <f>YEAR(F1184)</f>
        <v>2044</v>
      </c>
      <c r="H1184" s="33">
        <v>0.44600000000000001</v>
      </c>
      <c r="I1184" s="33">
        <v>1</v>
      </c>
      <c r="J1184" s="33">
        <v>0.44700000000000001</v>
      </c>
      <c r="K1184" s="16" t="str">
        <f>IF(M1183&gt;1,"Up","Down")</f>
        <v>Up</v>
      </c>
      <c r="L1184" s="16" t="str">
        <f>IF(K1184="Up",IF(H1184&lt;$BJ$7,"Up","Down"),IF(H1184&lt;$BK$7,"Down","Up"))</f>
        <v>Up</v>
      </c>
      <c r="M1184" s="17">
        <f>IF(L1184="Up",INDEX($AK$5:$AK$1005,MATCH(I1184,$AI$5:$AI$1005,0),1),INDEX($AL$5:$AL$1005,MATCH(J1184,$AI$5:$AI$1005,0),1))</f>
        <v>1.0419549581058682</v>
      </c>
      <c r="N1184" s="16" t="str">
        <f>IF(P1183&gt;1,"Up","Down")</f>
        <v>Up</v>
      </c>
      <c r="O1184" s="16" t="str">
        <f>IF(N1184="Up",IF(H1184&lt;$BJ$12,"Up","Down"),IF(H1184&lt;$BK$12,"Down","Up"))</f>
        <v>Up</v>
      </c>
      <c r="P1184" s="17">
        <f>IF(O1184="Up",INDEX($AP$5:$AP$1005,MATCH(I1184,$AI$5:$AI$1005,0),1),INDEX($AQ$5:$AQ$1005,MATCH(J1184,$AI$5:$AI$1005,0),1))</f>
        <v>1.0554235434480017</v>
      </c>
      <c r="Q1184" s="19">
        <f>T1183</f>
        <v>33898.07756926836</v>
      </c>
      <c r="R1184" s="19">
        <f>INDEX(model!$S$5:$S$35,MATCH(G1184,model!$Q$5:$Q$35,0),1)*model!$O$5</f>
        <v>0</v>
      </c>
      <c r="S1184" s="19">
        <f>IF(RIGHT(B1184,1)="C",T1183*INDEX(model!$T$5:$T$35,MATCH(G1184,model!$Q$5:$Q$35,0),1),0)</f>
        <v>0</v>
      </c>
      <c r="T1184" s="19">
        <f>(Q1184+R1184-S1184)*M1184</f>
        <v>35320.269993556489</v>
      </c>
      <c r="U1184" s="19">
        <f>X1183</f>
        <v>186164.68042933231</v>
      </c>
      <c r="V1184" s="19">
        <f>INDEX(model!$S$5:$S$35,MATCH(G1184,model!$Q$5:$Q$35,0),1)*model!$O$6</f>
        <v>0</v>
      </c>
      <c r="W1184" s="19">
        <f>IF(RIGHT(B1184,1)="C",X1183*INDEX(model!$T$5:$T$35,MATCH(G1184,model!$Q$5:$Q$35,0),1),0)</f>
        <v>0</v>
      </c>
      <c r="X1184" s="19">
        <f>(U1184+V1184-W1184)*P1184</f>
        <v>196482.58668359075</v>
      </c>
      <c r="Z1184" s="36" t="str">
        <f>K1184&amp;L1184</f>
        <v>UpUp</v>
      </c>
      <c r="AA1184" s="36" t="str">
        <f>N1184&amp;O1184</f>
        <v>UpUp</v>
      </c>
      <c r="AU1184" s="4" t="str">
        <f>IF(AZ1184=AZ1185,IF(AZ1184&gt;AZ1183,AZ1184&amp;"_O",""),AZ1184&amp;"_C")</f>
        <v/>
      </c>
      <c r="AV1184" s="7" t="str">
        <f>IF(RIGHT(AU1184,1)="C",AX1184/INDEX($AX$5:$AX$2729,MATCH(AZ1184&amp;"_O",$AU$5:$AU$2729,0),1),"")</f>
        <v/>
      </c>
      <c r="AW1184" s="38">
        <v>33823</v>
      </c>
      <c r="AX1184" s="37">
        <v>418.88</v>
      </c>
      <c r="AY1184" s="7">
        <f>AX1184/AX1183</f>
        <v>0.98743546828221873</v>
      </c>
      <c r="AZ1184" s="4">
        <f>YEAR(AW1184)</f>
        <v>1992</v>
      </c>
      <c r="BA1184" s="2" t="s">
        <v>7</v>
      </c>
      <c r="BB1184" s="12" t="str">
        <f>INDEX($CD$5:$CD$10,MATCH(BA1184,$CC$5:$CC$10,0),1)</f>
        <v>Y</v>
      </c>
      <c r="BC1184" s="12" t="str">
        <f>IF(AND(BB1184="Y",AY1184&gt;1),"Y","")</f>
        <v/>
      </c>
      <c r="BD1184" s="12" t="str">
        <f>IF(AND(BB1184="Y",AY1184&lt;1),"Y","")</f>
        <v>Y</v>
      </c>
      <c r="BE1184" s="12" t="str">
        <f>IF(AY1184&gt;1,IF(AY1183&gt;1,"Y",""),"")</f>
        <v/>
      </c>
      <c r="BF1184" s="12" t="str">
        <f>IF(AY1184&lt;1,IF(AY1183&lt;1,"Y",""),"")</f>
        <v/>
      </c>
      <c r="BG1184" s="2"/>
      <c r="BH1184" s="2"/>
      <c r="BI1184" s="2"/>
      <c r="BJ1184" s="2"/>
      <c r="BK1184" s="2"/>
      <c r="BL1184" s="2"/>
      <c r="BM1184" s="4" t="str">
        <f>IF(BR1184=BR1185,IF(BR1184&gt;BR1183,BR1184&amp;"_O",""),BR1184&amp;"_C")</f>
        <v/>
      </c>
      <c r="BN1184" s="7" t="str">
        <f>IF(RIGHT(BM1184,1)="C",BP1184/INDEX($BP$5:$BP$2729,MATCH(BR1184&amp;"_O",$BM$5:$BM$2729,0),1),"")</f>
        <v/>
      </c>
      <c r="BO1184" s="38">
        <v>34222</v>
      </c>
      <c r="BP1184" s="3">
        <v>744.31</v>
      </c>
      <c r="BQ1184" s="7">
        <f>BP1184/BP1183</f>
        <v>0.99279721492310347</v>
      </c>
      <c r="BR1184" s="4">
        <f>YEAR(BO1184)</f>
        <v>1993</v>
      </c>
      <c r="BS1184" s="2" t="s">
        <v>7</v>
      </c>
      <c r="BT1184" s="12" t="str">
        <f>INDEX($CD$5:$CD$10,MATCH(BS1184,$CC$5:$CC$10,0),1)</f>
        <v>Y</v>
      </c>
      <c r="BU1184" s="12" t="str">
        <f>IF(AND(BT1184="Y",BQ1184&gt;1),"Y","")</f>
        <v/>
      </c>
      <c r="BV1184" s="12" t="str">
        <f>IF(AND(BT1184="Y",BQ1184&lt;1),"Y","")</f>
        <v>Y</v>
      </c>
      <c r="BW1184" s="12" t="str">
        <f>IF(BQ1184&gt;1,IF(BQ1183&gt;1,"Y",""),"")</f>
        <v/>
      </c>
      <c r="BX1184" s="12" t="str">
        <f>IF(BQ1184&lt;1,IF(BQ1183&lt;1,"Y",""),"")</f>
        <v/>
      </c>
      <c r="BY1184" s="2"/>
      <c r="BZ1184" s="2"/>
      <c r="CA1184" s="2"/>
    </row>
    <row r="1185" spans="2:79">
      <c r="B1185" s="4" t="str">
        <f>IF(G1185=G1186,IF(G1185&gt;G1184,G1185&amp;"_O",""),G1185&amp;"_C")</f>
        <v/>
      </c>
      <c r="C1185" s="14">
        <f ca="1">RANDBETWEEN(0,1000)/1000</f>
        <v>0.41099999999999998</v>
      </c>
      <c r="D1185" s="16">
        <f>D1184+1</f>
        <v>1181</v>
      </c>
      <c r="E1185" s="10">
        <f>ROUNDDOWN(D1185/52,0)+1</f>
        <v>23</v>
      </c>
      <c r="F1185" s="15">
        <f>F1184+7</f>
        <v>52887</v>
      </c>
      <c r="G1185" s="4">
        <f>YEAR(F1185)</f>
        <v>2044</v>
      </c>
      <c r="H1185" s="33">
        <v>0.78400000000000003</v>
      </c>
      <c r="I1185" s="33">
        <v>0.94</v>
      </c>
      <c r="J1185" s="33">
        <v>0.82499999999999996</v>
      </c>
      <c r="K1185" s="16" t="str">
        <f>IF(M1184&gt;1,"Up","Down")</f>
        <v>Up</v>
      </c>
      <c r="L1185" s="16" t="str">
        <f>IF(K1185="Up",IF(H1185&lt;$BJ$7,"Up","Down"),IF(H1185&lt;$BK$7,"Down","Up"))</f>
        <v>Down</v>
      </c>
      <c r="M1185" s="17">
        <f>IF(L1185="Up",INDEX($AK$5:$AK$1005,MATCH(I1185,$AI$5:$AI$1005,0),1),INDEX($AL$5:$AL$1005,MATCH(J1185,$AI$5:$AI$1005,0),1))</f>
        <v>0.99645016795990182</v>
      </c>
      <c r="N1185" s="16" t="str">
        <f>IF(P1184&gt;1,"Up","Down")</f>
        <v>Up</v>
      </c>
      <c r="O1185" s="16" t="str">
        <f>IF(N1185="Up",IF(H1185&lt;$BJ$12,"Up","Down"),IF(H1185&lt;$BK$12,"Down","Up"))</f>
        <v>Down</v>
      </c>
      <c r="P1185" s="17">
        <f>IF(O1185="Up",INDEX($AP$5:$AP$1005,MATCH(I1185,$AI$5:$AI$1005,0),1),INDEX($AQ$5:$AQ$1005,MATCH(J1185,$AI$5:$AI$1005,0),1))</f>
        <v>0.9959224973435733</v>
      </c>
      <c r="Q1185" s="19">
        <f>T1184</f>
        <v>35320.269993556489</v>
      </c>
      <c r="R1185" s="19">
        <f>INDEX(model!$S$5:$S$35,MATCH(G1185,model!$Q$5:$Q$35,0),1)*model!$O$5</f>
        <v>0</v>
      </c>
      <c r="S1185" s="19">
        <f>IF(RIGHT(B1185,1)="C",T1184*INDEX(model!$T$5:$T$35,MATCH(G1185,model!$Q$5:$Q$35,0),1),0)</f>
        <v>0</v>
      </c>
      <c r="T1185" s="19">
        <f>(Q1185+R1185-S1185)*M1185</f>
        <v>35194.888967468447</v>
      </c>
      <c r="U1185" s="19">
        <f>X1184</f>
        <v>196482.58668359075</v>
      </c>
      <c r="V1185" s="19">
        <f>INDEX(model!$S$5:$S$35,MATCH(G1185,model!$Q$5:$Q$35,0),1)*model!$O$6</f>
        <v>0</v>
      </c>
      <c r="W1185" s="19">
        <f>IF(RIGHT(B1185,1)="C",X1184*INDEX(model!$T$5:$T$35,MATCH(G1185,model!$Q$5:$Q$35,0),1),0)</f>
        <v>0</v>
      </c>
      <c r="X1185" s="19">
        <f>(U1185+V1185-W1185)*P1185</f>
        <v>195681.42841444683</v>
      </c>
      <c r="Z1185" s="36" t="str">
        <f>K1185&amp;L1185</f>
        <v>UpDown</v>
      </c>
      <c r="AA1185" s="36" t="str">
        <f>N1185&amp;O1185</f>
        <v>UpDown</v>
      </c>
      <c r="AU1185" s="4" t="str">
        <f>IF(AZ1185=AZ1186,IF(AZ1185&gt;AZ1184,AZ1185&amp;"_O",""),AZ1185&amp;"_C")</f>
        <v/>
      </c>
      <c r="AV1185" s="7" t="str">
        <f>IF(RIGHT(AU1185,1)="C",AX1185/INDEX($AX$5:$AX$2729,MATCH(AZ1185&amp;"_O",$AU$5:$AU$2729,0),1),"")</f>
        <v/>
      </c>
      <c r="AW1185" s="38">
        <v>33830</v>
      </c>
      <c r="AX1185" s="37">
        <v>419.91</v>
      </c>
      <c r="AY1185" s="7">
        <f>AX1185/AX1184</f>
        <v>1.002458938120703</v>
      </c>
      <c r="AZ1185" s="4">
        <f>YEAR(AW1185)</f>
        <v>1992</v>
      </c>
      <c r="BA1185" s="2" t="s">
        <v>7</v>
      </c>
      <c r="BB1185" s="12" t="str">
        <f>INDEX($CD$5:$CD$10,MATCH(BA1185,$CC$5:$CC$10,0),1)</f>
        <v>Y</v>
      </c>
      <c r="BC1185" s="12" t="str">
        <f>IF(AND(BB1185="Y",AY1185&gt;1),"Y","")</f>
        <v>Y</v>
      </c>
      <c r="BD1185" s="12" t="str">
        <f>IF(AND(BB1185="Y",AY1185&lt;1),"Y","")</f>
        <v/>
      </c>
      <c r="BE1185" s="12" t="str">
        <f>IF(AY1185&gt;1,IF(AY1184&gt;1,"Y",""),"")</f>
        <v/>
      </c>
      <c r="BF1185" s="12" t="str">
        <f>IF(AY1185&lt;1,IF(AY1184&lt;1,"Y",""),"")</f>
        <v/>
      </c>
      <c r="BG1185" s="2"/>
      <c r="BH1185" s="2"/>
      <c r="BI1185" s="2"/>
      <c r="BJ1185" s="2"/>
      <c r="BK1185" s="2"/>
      <c r="BL1185" s="2"/>
      <c r="BM1185" s="4" t="str">
        <f>IF(BR1185=BR1186,IF(BR1185&gt;BR1184,BR1185&amp;"_O",""),BR1185&amp;"_C")</f>
        <v/>
      </c>
      <c r="BN1185" s="7" t="str">
        <f>IF(RIGHT(BM1185,1)="C",BP1185/INDEX($BP$5:$BP$2729,MATCH(BR1185&amp;"_O",$BM$5:$BM$2729,0),1),"")</f>
        <v/>
      </c>
      <c r="BO1185" s="38">
        <v>34229</v>
      </c>
      <c r="BP1185" s="3">
        <v>740.11</v>
      </c>
      <c r="BQ1185" s="7">
        <f>BP1185/BP1184</f>
        <v>0.99435718988056065</v>
      </c>
      <c r="BR1185" s="4">
        <f>YEAR(BO1185)</f>
        <v>1993</v>
      </c>
      <c r="BS1185" s="2" t="s">
        <v>7</v>
      </c>
      <c r="BT1185" s="12" t="str">
        <f>INDEX($CD$5:$CD$10,MATCH(BS1185,$CC$5:$CC$10,0),1)</f>
        <v>Y</v>
      </c>
      <c r="BU1185" s="12" t="str">
        <f>IF(AND(BT1185="Y",BQ1185&gt;1),"Y","")</f>
        <v/>
      </c>
      <c r="BV1185" s="12" t="str">
        <f>IF(AND(BT1185="Y",BQ1185&lt;1),"Y","")</f>
        <v>Y</v>
      </c>
      <c r="BW1185" s="12" t="str">
        <f>IF(BQ1185&gt;1,IF(BQ1184&gt;1,"Y",""),"")</f>
        <v/>
      </c>
      <c r="BX1185" s="12" t="str">
        <f>IF(BQ1185&lt;1,IF(BQ1184&lt;1,"Y",""),"")</f>
        <v>Y</v>
      </c>
      <c r="BY1185" s="2"/>
      <c r="BZ1185" s="2"/>
      <c r="CA1185" s="2"/>
    </row>
    <row r="1186" spans="2:79">
      <c r="B1186" s="4" t="str">
        <f>IF(G1186=G1187,IF(G1186&gt;G1185,G1186&amp;"_O",""),G1186&amp;"_C")</f>
        <v/>
      </c>
      <c r="C1186" s="14">
        <f ca="1">RANDBETWEEN(0,1000)/1000</f>
        <v>0.57599999999999996</v>
      </c>
      <c r="D1186" s="16">
        <f>D1185+1</f>
        <v>1182</v>
      </c>
      <c r="E1186" s="10">
        <f>ROUNDDOWN(D1186/52,0)+1</f>
        <v>23</v>
      </c>
      <c r="F1186" s="15">
        <f>F1185+7</f>
        <v>52894</v>
      </c>
      <c r="G1186" s="4">
        <f>YEAR(F1186)</f>
        <v>2044</v>
      </c>
      <c r="H1186" s="33">
        <v>7.4999999999999997E-2</v>
      </c>
      <c r="I1186" s="33">
        <v>0.85099999999999998</v>
      </c>
      <c r="J1186" s="33">
        <v>0.61799999999999999</v>
      </c>
      <c r="K1186" s="16" t="str">
        <f>IF(M1185&gt;1,"Up","Down")</f>
        <v>Down</v>
      </c>
      <c r="L1186" s="16" t="str">
        <f>IF(K1186="Up",IF(H1186&lt;$BJ$7,"Up","Down"),IF(H1186&lt;$BK$7,"Down","Up"))</f>
        <v>Down</v>
      </c>
      <c r="M1186" s="17">
        <f>IF(L1186="Up",INDEX($AK$5:$AK$1005,MATCH(I1186,$AI$5:$AI$1005,0),1),INDEX($AL$5:$AL$1005,MATCH(J1186,$AI$5:$AI$1005,0),1))</f>
        <v>0.99086443415210024</v>
      </c>
      <c r="N1186" s="16" t="str">
        <f>IF(P1185&gt;1,"Up","Down")</f>
        <v>Down</v>
      </c>
      <c r="O1186" s="16" t="str">
        <f>IF(N1186="Up",IF(H1186&lt;$BJ$12,"Up","Down"),IF(H1186&lt;$BK$12,"Down","Up"))</f>
        <v>Down</v>
      </c>
      <c r="P1186" s="17">
        <f>IF(O1186="Up",INDEX($AP$5:$AP$1005,MATCH(I1186,$AI$5:$AI$1005,0),1),INDEX($AQ$5:$AQ$1005,MATCH(J1186,$AI$5:$AI$1005,0),1))</f>
        <v>0.98989671205110497</v>
      </c>
      <c r="Q1186" s="19">
        <f>T1185</f>
        <v>35194.888967468447</v>
      </c>
      <c r="R1186" s="19">
        <f>INDEX(model!$S$5:$S$35,MATCH(G1186,model!$Q$5:$Q$35,0),1)*model!$O$5</f>
        <v>0</v>
      </c>
      <c r="S1186" s="19">
        <f>IF(RIGHT(B1186,1)="C",T1185*INDEX(model!$T$5:$T$35,MATCH(G1186,model!$Q$5:$Q$35,0),1),0)</f>
        <v>0</v>
      </c>
      <c r="T1186" s="19">
        <f>(Q1186+R1186-S1186)*M1186</f>
        <v>34873.363741796617</v>
      </c>
      <c r="U1186" s="19">
        <f>X1185</f>
        <v>195681.42841444683</v>
      </c>
      <c r="V1186" s="19">
        <f>INDEX(model!$S$5:$S$35,MATCH(G1186,model!$Q$5:$Q$35,0),1)*model!$O$6</f>
        <v>0</v>
      </c>
      <c r="W1186" s="19">
        <f>IF(RIGHT(B1186,1)="C",X1185*INDEX(model!$T$5:$T$35,MATCH(G1186,model!$Q$5:$Q$35,0),1),0)</f>
        <v>0</v>
      </c>
      <c r="X1186" s="19">
        <f>(U1186+V1186-W1186)*P1186</f>
        <v>193704.40259692457</v>
      </c>
      <c r="Z1186" s="36" t="str">
        <f>K1186&amp;L1186</f>
        <v>DownDown</v>
      </c>
      <c r="AA1186" s="36" t="str">
        <f>N1186&amp;O1186</f>
        <v>DownDown</v>
      </c>
      <c r="AU1186" s="4" t="str">
        <f>IF(AZ1186=AZ1187,IF(AZ1186&gt;AZ1185,AZ1186&amp;"_O",""),AZ1186&amp;"_C")</f>
        <v/>
      </c>
      <c r="AV1186" s="7" t="str">
        <f>IF(RIGHT(AU1186,1)="C",AX1186/INDEX($AX$5:$AX$2729,MATCH(AZ1186&amp;"_O",$AU$5:$AU$2729,0),1),"")</f>
        <v/>
      </c>
      <c r="AW1186" s="38">
        <v>33837</v>
      </c>
      <c r="AX1186" s="37">
        <v>414.85</v>
      </c>
      <c r="AY1186" s="7">
        <f>AX1186/AX1185</f>
        <v>0.98794979876640232</v>
      </c>
      <c r="AZ1186" s="4">
        <f>YEAR(AW1186)</f>
        <v>1992</v>
      </c>
      <c r="BA1186" s="2" t="s">
        <v>7</v>
      </c>
      <c r="BB1186" s="12" t="str">
        <f>INDEX($CD$5:$CD$10,MATCH(BA1186,$CC$5:$CC$10,0),1)</f>
        <v>Y</v>
      </c>
      <c r="BC1186" s="12" t="str">
        <f>IF(AND(BB1186="Y",AY1186&gt;1),"Y","")</f>
        <v/>
      </c>
      <c r="BD1186" s="12" t="str">
        <f>IF(AND(BB1186="Y",AY1186&lt;1),"Y","")</f>
        <v>Y</v>
      </c>
      <c r="BE1186" s="12" t="str">
        <f>IF(AY1186&gt;1,IF(AY1185&gt;1,"Y",""),"")</f>
        <v/>
      </c>
      <c r="BF1186" s="12" t="str">
        <f>IF(AY1186&lt;1,IF(AY1185&lt;1,"Y",""),"")</f>
        <v/>
      </c>
      <c r="BG1186" s="2"/>
      <c r="BH1186" s="2"/>
      <c r="BI1186" s="2"/>
      <c r="BJ1186" s="2"/>
      <c r="BK1186" s="2"/>
      <c r="BL1186" s="2"/>
      <c r="BM1186" s="4" t="str">
        <f>IF(BR1186=BR1187,IF(BR1186&gt;BR1185,BR1186&amp;"_O",""),BR1186&amp;"_C")</f>
        <v/>
      </c>
      <c r="BN1186" s="7" t="str">
        <f>IF(RIGHT(BM1186,1)="C",BP1186/INDEX($BP$5:$BP$2729,MATCH(BR1186&amp;"_O",$BM$5:$BM$2729,0),1),"")</f>
        <v/>
      </c>
      <c r="BO1186" s="38">
        <v>34236</v>
      </c>
      <c r="BP1186" s="3">
        <v>754.65</v>
      </c>
      <c r="BQ1186" s="7">
        <f>BP1186/BP1185</f>
        <v>1.0196457283376794</v>
      </c>
      <c r="BR1186" s="4">
        <f>YEAR(BO1186)</f>
        <v>1993</v>
      </c>
      <c r="BS1186" s="2" t="s">
        <v>7</v>
      </c>
      <c r="BT1186" s="12" t="str">
        <f>INDEX($CD$5:$CD$10,MATCH(BS1186,$CC$5:$CC$10,0),1)</f>
        <v>Y</v>
      </c>
      <c r="BU1186" s="12" t="str">
        <f>IF(AND(BT1186="Y",BQ1186&gt;1),"Y","")</f>
        <v>Y</v>
      </c>
      <c r="BV1186" s="12" t="str">
        <f>IF(AND(BT1186="Y",BQ1186&lt;1),"Y","")</f>
        <v/>
      </c>
      <c r="BW1186" s="12" t="str">
        <f>IF(BQ1186&gt;1,IF(BQ1185&gt;1,"Y",""),"")</f>
        <v/>
      </c>
      <c r="BX1186" s="12" t="str">
        <f>IF(BQ1186&lt;1,IF(BQ1185&lt;1,"Y",""),"")</f>
        <v/>
      </c>
      <c r="BY1186" s="2"/>
      <c r="BZ1186" s="2"/>
      <c r="CA1186" s="2"/>
    </row>
    <row r="1187" spans="2:79">
      <c r="B1187" s="4" t="str">
        <f>IF(G1187=G1188,IF(G1187&gt;G1186,G1187&amp;"_O",""),G1187&amp;"_C")</f>
        <v/>
      </c>
      <c r="C1187" s="14">
        <f ca="1">RANDBETWEEN(0,1000)/1000</f>
        <v>0.80500000000000005</v>
      </c>
      <c r="D1187" s="16">
        <f>D1186+1</f>
        <v>1183</v>
      </c>
      <c r="E1187" s="10">
        <f>ROUNDDOWN(D1187/52,0)+1</f>
        <v>23</v>
      </c>
      <c r="F1187" s="15">
        <f>F1186+7</f>
        <v>52901</v>
      </c>
      <c r="G1187" s="4">
        <f>YEAR(F1187)</f>
        <v>2044</v>
      </c>
      <c r="H1187" s="33">
        <v>8.8999999999999996E-2</v>
      </c>
      <c r="I1187" s="33">
        <v>0.81200000000000006</v>
      </c>
      <c r="J1187" s="33">
        <v>0.97499999999999998</v>
      </c>
      <c r="K1187" s="16" t="str">
        <f>IF(M1186&gt;1,"Up","Down")</f>
        <v>Down</v>
      </c>
      <c r="L1187" s="16" t="str">
        <f>IF(K1187="Up",IF(H1187&lt;$BJ$7,"Up","Down"),IF(H1187&lt;$BK$7,"Down","Up"))</f>
        <v>Down</v>
      </c>
      <c r="M1187" s="17">
        <f>IF(L1187="Up",INDEX($AK$5:$AK$1005,MATCH(I1187,$AI$5:$AI$1005,0),1),INDEX($AL$5:$AL$1005,MATCH(J1187,$AI$5:$AI$1005,0),1))</f>
        <v>0.99886116656416635</v>
      </c>
      <c r="N1187" s="16" t="str">
        <f>IF(P1186&gt;1,"Up","Down")</f>
        <v>Down</v>
      </c>
      <c r="O1187" s="16" t="str">
        <f>IF(N1187="Up",IF(H1187&lt;$BJ$12,"Up","Down"),IF(H1187&lt;$BK$12,"Down","Up"))</f>
        <v>Down</v>
      </c>
      <c r="P1187" s="17">
        <f>IF(O1187="Up",INDEX($AP$5:$AP$1005,MATCH(I1187,$AI$5:$AI$1005,0),1),INDEX($AQ$5:$AQ$1005,MATCH(J1187,$AI$5:$AI$1005,0),1))</f>
        <v>0.99887260400586109</v>
      </c>
      <c r="Q1187" s="19">
        <f>T1186</f>
        <v>34873.363741796617</v>
      </c>
      <c r="R1187" s="19">
        <f>INDEX(model!$S$5:$S$35,MATCH(G1187,model!$Q$5:$Q$35,0),1)*model!$O$5</f>
        <v>0</v>
      </c>
      <c r="S1187" s="19">
        <f>IF(RIGHT(B1187,1)="C",T1186*INDEX(model!$T$5:$T$35,MATCH(G1187,model!$Q$5:$Q$35,0),1),0)</f>
        <v>0</v>
      </c>
      <c r="T1187" s="19">
        <f>(Q1187+R1187-S1187)*M1187</f>
        <v>34833.648789147468</v>
      </c>
      <c r="U1187" s="19">
        <f>X1186</f>
        <v>193704.40259692457</v>
      </c>
      <c r="V1187" s="19">
        <f>INDEX(model!$S$5:$S$35,MATCH(G1187,model!$Q$5:$Q$35,0),1)*model!$O$6</f>
        <v>0</v>
      </c>
      <c r="W1187" s="19">
        <f>IF(RIGHT(B1187,1)="C",X1186*INDEX(model!$T$5:$T$35,MATCH(G1187,model!$Q$5:$Q$35,0),1),0)</f>
        <v>0</v>
      </c>
      <c r="X1187" s="19">
        <f>(U1187+V1187-W1187)*P1187</f>
        <v>193486.02102938973</v>
      </c>
      <c r="Z1187" s="36" t="str">
        <f>K1187&amp;L1187</f>
        <v>DownDown</v>
      </c>
      <c r="AA1187" s="36" t="str">
        <f>N1187&amp;O1187</f>
        <v>DownDown</v>
      </c>
      <c r="AU1187" s="4" t="str">
        <f>IF(AZ1187=AZ1188,IF(AZ1187&gt;AZ1186,AZ1187&amp;"_O",""),AZ1187&amp;"_C")</f>
        <v/>
      </c>
      <c r="AV1187" s="7" t="str">
        <f>IF(RIGHT(AU1187,1)="C",AX1187/INDEX($AX$5:$AX$2729,MATCH(AZ1187&amp;"_O",$AU$5:$AU$2729,0),1),"")</f>
        <v/>
      </c>
      <c r="AW1187" s="38">
        <v>33844</v>
      </c>
      <c r="AX1187" s="37">
        <v>414.84</v>
      </c>
      <c r="AY1187" s="7">
        <f>AX1187/AX1186</f>
        <v>0.99997589490177163</v>
      </c>
      <c r="AZ1187" s="4">
        <f>YEAR(AW1187)</f>
        <v>1992</v>
      </c>
      <c r="BA1187" s="2" t="s">
        <v>7</v>
      </c>
      <c r="BB1187" s="12" t="str">
        <f>INDEX($CD$5:$CD$10,MATCH(BA1187,$CC$5:$CC$10,0),1)</f>
        <v>Y</v>
      </c>
      <c r="BC1187" s="12" t="str">
        <f>IF(AND(BB1187="Y",AY1187&gt;1),"Y","")</f>
        <v/>
      </c>
      <c r="BD1187" s="12" t="str">
        <f>IF(AND(BB1187="Y",AY1187&lt;1),"Y","")</f>
        <v>Y</v>
      </c>
      <c r="BE1187" s="12" t="str">
        <f>IF(AY1187&gt;1,IF(AY1186&gt;1,"Y",""),"")</f>
        <v/>
      </c>
      <c r="BF1187" s="12" t="str">
        <f>IF(AY1187&lt;1,IF(AY1186&lt;1,"Y",""),"")</f>
        <v>Y</v>
      </c>
      <c r="BG1187" s="2"/>
      <c r="BH1187" s="2"/>
      <c r="BI1187" s="2"/>
      <c r="BJ1187" s="2"/>
      <c r="BK1187" s="2"/>
      <c r="BL1187" s="2"/>
      <c r="BM1187" s="4" t="str">
        <f>IF(BR1187=BR1188,IF(BR1187&gt;BR1186,BR1187&amp;"_O",""),BR1187&amp;"_C")</f>
        <v/>
      </c>
      <c r="BN1187" s="7" t="str">
        <f>IF(RIGHT(BM1187,1)="C",BP1187/INDEX($BP$5:$BP$2729,MATCH(BR1187&amp;"_O",$BM$5:$BM$2729,0),1),"")</f>
        <v/>
      </c>
      <c r="BO1187" s="38">
        <v>34243</v>
      </c>
      <c r="BP1187" s="3">
        <v>763.23</v>
      </c>
      <c r="BQ1187" s="7">
        <f>BP1187/BP1186</f>
        <v>1.0113695090439276</v>
      </c>
      <c r="BR1187" s="4">
        <f>YEAR(BO1187)</f>
        <v>1993</v>
      </c>
      <c r="BS1187" s="2" t="s">
        <v>7</v>
      </c>
      <c r="BT1187" s="12" t="str">
        <f>INDEX($CD$5:$CD$10,MATCH(BS1187,$CC$5:$CC$10,0),1)</f>
        <v>Y</v>
      </c>
      <c r="BU1187" s="12" t="str">
        <f>IF(AND(BT1187="Y",BQ1187&gt;1),"Y","")</f>
        <v>Y</v>
      </c>
      <c r="BV1187" s="12" t="str">
        <f>IF(AND(BT1187="Y",BQ1187&lt;1),"Y","")</f>
        <v/>
      </c>
      <c r="BW1187" s="12" t="str">
        <f>IF(BQ1187&gt;1,IF(BQ1186&gt;1,"Y",""),"")</f>
        <v>Y</v>
      </c>
      <c r="BX1187" s="12" t="str">
        <f>IF(BQ1187&lt;1,IF(BQ1186&lt;1,"Y",""),"")</f>
        <v/>
      </c>
      <c r="BY1187" s="2"/>
      <c r="BZ1187" s="2"/>
      <c r="CA1187" s="2"/>
    </row>
    <row r="1188" spans="2:79">
      <c r="B1188" s="4" t="str">
        <f>IF(G1188=G1189,IF(G1188&gt;G1187,G1188&amp;"_O",""),G1188&amp;"_C")</f>
        <v/>
      </c>
      <c r="C1188" s="14">
        <f ca="1">RANDBETWEEN(0,1000)/1000</f>
        <v>0.224</v>
      </c>
      <c r="D1188" s="16">
        <f>D1187+1</f>
        <v>1184</v>
      </c>
      <c r="E1188" s="10">
        <f>ROUNDDOWN(D1188/52,0)+1</f>
        <v>23</v>
      </c>
      <c r="F1188" s="15">
        <f>F1187+7</f>
        <v>52908</v>
      </c>
      <c r="G1188" s="4">
        <f>YEAR(F1188)</f>
        <v>2044</v>
      </c>
      <c r="H1188" s="33">
        <v>0.83899999999999997</v>
      </c>
      <c r="I1188" s="33">
        <v>0.92900000000000005</v>
      </c>
      <c r="J1188" s="33">
        <v>0.92700000000000005</v>
      </c>
      <c r="K1188" s="16" t="str">
        <f>IF(M1187&gt;1,"Up","Down")</f>
        <v>Down</v>
      </c>
      <c r="L1188" s="16" t="str">
        <f>IF(K1188="Up",IF(H1188&lt;$BJ$7,"Up","Down"),IF(H1188&lt;$BK$7,"Down","Up"))</f>
        <v>Up</v>
      </c>
      <c r="M1188" s="17">
        <f>IF(L1188="Up",INDEX($AK$5:$AK$1005,MATCH(I1188,$AI$5:$AI$1005,0),1),INDEX($AL$5:$AL$1005,MATCH(J1188,$AI$5:$AI$1005,0),1))</f>
        <v>1.0378989615199878</v>
      </c>
      <c r="N1188" s="16" t="str">
        <f>IF(P1187&gt;1,"Up","Down")</f>
        <v>Down</v>
      </c>
      <c r="O1188" s="16" t="str">
        <f>IF(N1188="Up",IF(H1188&lt;$BJ$12,"Up","Down"),IF(H1188&lt;$BK$12,"Down","Up"))</f>
        <v>Up</v>
      </c>
      <c r="P1188" s="17">
        <f>IF(O1188="Up",INDEX($AP$5:$AP$1005,MATCH(I1188,$AI$5:$AI$1005,0),1),INDEX($AQ$5:$AQ$1005,MATCH(J1188,$AI$5:$AI$1005,0),1))</f>
        <v>1.0480028123616536</v>
      </c>
      <c r="Q1188" s="19">
        <f>T1187</f>
        <v>34833.648789147468</v>
      </c>
      <c r="R1188" s="19">
        <f>INDEX(model!$S$5:$S$35,MATCH(G1188,model!$Q$5:$Q$35,0),1)*model!$O$5</f>
        <v>0</v>
      </c>
      <c r="S1188" s="19">
        <f>IF(RIGHT(B1188,1)="C",T1187*INDEX(model!$T$5:$T$35,MATCH(G1188,model!$Q$5:$Q$35,0),1),0)</f>
        <v>0</v>
      </c>
      <c r="T1188" s="19">
        <f>(Q1188+R1188-S1188)*M1188</f>
        <v>36153.807904208137</v>
      </c>
      <c r="U1188" s="19">
        <f>X1187</f>
        <v>193486.02102938973</v>
      </c>
      <c r="V1188" s="19">
        <f>INDEX(model!$S$5:$S$35,MATCH(G1188,model!$Q$5:$Q$35,0),1)*model!$O$6</f>
        <v>0</v>
      </c>
      <c r="W1188" s="19">
        <f>IF(RIGHT(B1188,1)="C",X1187*INDEX(model!$T$5:$T$35,MATCH(G1188,model!$Q$5:$Q$35,0),1),0)</f>
        <v>0</v>
      </c>
      <c r="X1188" s="19">
        <f>(U1188+V1188-W1188)*P1188</f>
        <v>202773.89419146648</v>
      </c>
      <c r="Z1188" s="36" t="str">
        <f>K1188&amp;L1188</f>
        <v>DownUp</v>
      </c>
      <c r="AA1188" s="36" t="str">
        <f>N1188&amp;O1188</f>
        <v>DownUp</v>
      </c>
      <c r="AU1188" s="4" t="str">
        <f>IF(AZ1188=AZ1189,IF(AZ1188&gt;AZ1187,AZ1188&amp;"_O",""),AZ1188&amp;"_C")</f>
        <v/>
      </c>
      <c r="AV1188" s="7" t="str">
        <f>IF(RIGHT(AU1188,1)="C",AX1188/INDEX($AX$5:$AX$2729,MATCH(AZ1188&amp;"_O",$AU$5:$AU$2729,0),1),"")</f>
        <v/>
      </c>
      <c r="AW1188" s="38">
        <v>33851</v>
      </c>
      <c r="AX1188" s="37">
        <v>417.08</v>
      </c>
      <c r="AY1188" s="7">
        <f>AX1188/AX1187</f>
        <v>1.0053996721627616</v>
      </c>
      <c r="AZ1188" s="4">
        <f>YEAR(AW1188)</f>
        <v>1992</v>
      </c>
      <c r="BA1188" s="2" t="s">
        <v>7</v>
      </c>
      <c r="BB1188" s="12" t="str">
        <f>INDEX($CD$5:$CD$10,MATCH(BA1188,$CC$5:$CC$10,0),1)</f>
        <v>Y</v>
      </c>
      <c r="BC1188" s="12" t="str">
        <f>IF(AND(BB1188="Y",AY1188&gt;1),"Y","")</f>
        <v>Y</v>
      </c>
      <c r="BD1188" s="12" t="str">
        <f>IF(AND(BB1188="Y",AY1188&lt;1),"Y","")</f>
        <v/>
      </c>
      <c r="BE1188" s="12" t="str">
        <f>IF(AY1188&gt;1,IF(AY1187&gt;1,"Y",""),"")</f>
        <v/>
      </c>
      <c r="BF1188" s="12" t="str">
        <f>IF(AY1188&lt;1,IF(AY1187&lt;1,"Y",""),"")</f>
        <v/>
      </c>
      <c r="BG1188" s="2"/>
      <c r="BH1188" s="2"/>
      <c r="BI1188" s="2"/>
      <c r="BJ1188" s="2"/>
      <c r="BK1188" s="2"/>
      <c r="BL1188" s="2"/>
      <c r="BM1188" s="4" t="str">
        <f>IF(BR1188=BR1189,IF(BR1188&gt;BR1187,BR1188&amp;"_O",""),BR1188&amp;"_C")</f>
        <v/>
      </c>
      <c r="BN1188" s="7" t="str">
        <f>IF(RIGHT(BM1188,1)="C",BP1188/INDEX($BP$5:$BP$2729,MATCH(BR1188&amp;"_O",$BM$5:$BM$2729,0),1),"")</f>
        <v/>
      </c>
      <c r="BO1188" s="38">
        <v>34250</v>
      </c>
      <c r="BP1188" s="3">
        <v>764.27</v>
      </c>
      <c r="BQ1188" s="7">
        <f>BP1188/BP1187</f>
        <v>1.0013626298756599</v>
      </c>
      <c r="BR1188" s="4">
        <f>YEAR(BO1188)</f>
        <v>1993</v>
      </c>
      <c r="BS1188" s="2" t="s">
        <v>7</v>
      </c>
      <c r="BT1188" s="12" t="str">
        <f>INDEX($CD$5:$CD$10,MATCH(BS1188,$CC$5:$CC$10,0),1)</f>
        <v>Y</v>
      </c>
      <c r="BU1188" s="12" t="str">
        <f>IF(AND(BT1188="Y",BQ1188&gt;1),"Y","")</f>
        <v>Y</v>
      </c>
      <c r="BV1188" s="12" t="str">
        <f>IF(AND(BT1188="Y",BQ1188&lt;1),"Y","")</f>
        <v/>
      </c>
      <c r="BW1188" s="12" t="str">
        <f>IF(BQ1188&gt;1,IF(BQ1187&gt;1,"Y",""),"")</f>
        <v>Y</v>
      </c>
      <c r="BX1188" s="12" t="str">
        <f>IF(BQ1188&lt;1,IF(BQ1187&lt;1,"Y",""),"")</f>
        <v/>
      </c>
      <c r="BY1188" s="2"/>
      <c r="BZ1188" s="2"/>
      <c r="CA1188" s="2"/>
    </row>
    <row r="1189" spans="2:79">
      <c r="B1189" s="4" t="str">
        <f>IF(G1189=G1190,IF(G1189&gt;G1188,G1189&amp;"_O",""),G1189&amp;"_C")</f>
        <v/>
      </c>
      <c r="C1189" s="14">
        <f ca="1">RANDBETWEEN(0,1000)/1000</f>
        <v>0.84699999999999998</v>
      </c>
      <c r="D1189" s="16">
        <f>D1188+1</f>
        <v>1185</v>
      </c>
      <c r="E1189" s="10">
        <f>ROUNDDOWN(D1189/52,0)+1</f>
        <v>23</v>
      </c>
      <c r="F1189" s="15">
        <f>F1188+7</f>
        <v>52915</v>
      </c>
      <c r="G1189" s="4">
        <f>YEAR(F1189)</f>
        <v>2044</v>
      </c>
      <c r="H1189" s="33">
        <v>0.69699999999999995</v>
      </c>
      <c r="I1189" s="33">
        <v>0.97699999999999998</v>
      </c>
      <c r="J1189" s="33">
        <v>0.748</v>
      </c>
      <c r="K1189" s="16" t="str">
        <f>IF(M1188&gt;1,"Up","Down")</f>
        <v>Up</v>
      </c>
      <c r="L1189" s="16" t="str">
        <f>IF(K1189="Up",IF(H1189&lt;$BJ$7,"Up","Down"),IF(H1189&lt;$BK$7,"Down","Up"))</f>
        <v>Down</v>
      </c>
      <c r="M1189" s="17">
        <f>IF(L1189="Up",INDEX($AK$5:$AK$1005,MATCH(I1189,$AI$5:$AI$1005,0),1),INDEX($AL$5:$AL$1005,MATCH(J1189,$AI$5:$AI$1005,0),1))</f>
        <v>0.99455017651042588</v>
      </c>
      <c r="N1189" s="16" t="str">
        <f>IF(P1188&gt;1,"Up","Down")</f>
        <v>Up</v>
      </c>
      <c r="O1189" s="16" t="str">
        <f>IF(N1189="Up",IF(H1189&lt;$BJ$12,"Up","Down"),IF(H1189&lt;$BK$12,"Down","Up"))</f>
        <v>Down</v>
      </c>
      <c r="P1189" s="17">
        <f>IF(O1189="Up",INDEX($AP$5:$AP$1005,MATCH(I1189,$AI$5:$AI$1005,0),1),INDEX($AQ$5:$AQ$1005,MATCH(J1189,$AI$5:$AI$1005,0),1))</f>
        <v>0.99364492232423574</v>
      </c>
      <c r="Q1189" s="19">
        <f>T1188</f>
        <v>36153.807904208137</v>
      </c>
      <c r="R1189" s="19">
        <f>INDEX(model!$S$5:$S$35,MATCH(G1189,model!$Q$5:$Q$35,0),1)*model!$O$5</f>
        <v>0</v>
      </c>
      <c r="S1189" s="19">
        <f>IF(RIGHT(B1189,1)="C",T1188*INDEX(model!$T$5:$T$35,MATCH(G1189,model!$Q$5:$Q$35,0),1),0)</f>
        <v>0</v>
      </c>
      <c r="T1189" s="19">
        <f>(Q1189+R1189-S1189)*M1189</f>
        <v>35956.776032654234</v>
      </c>
      <c r="U1189" s="19">
        <f>X1188</f>
        <v>202773.89419146648</v>
      </c>
      <c r="V1189" s="19">
        <f>INDEX(model!$S$5:$S$35,MATCH(G1189,model!$Q$5:$Q$35,0),1)*model!$O$6</f>
        <v>0</v>
      </c>
      <c r="W1189" s="19">
        <f>IF(RIGHT(B1189,1)="C",X1188*INDEX(model!$T$5:$T$35,MATCH(G1189,model!$Q$5:$Q$35,0),1),0)</f>
        <v>0</v>
      </c>
      <c r="X1189" s="19">
        <f>(U1189+V1189-W1189)*P1189</f>
        <v>201485.25034326251</v>
      </c>
      <c r="Z1189" s="36" t="str">
        <f>K1189&amp;L1189</f>
        <v>UpDown</v>
      </c>
      <c r="AA1189" s="36" t="str">
        <f>N1189&amp;O1189</f>
        <v>UpDown</v>
      </c>
      <c r="AU1189" s="4" t="str">
        <f>IF(AZ1189=AZ1190,IF(AZ1189&gt;AZ1188,AZ1189&amp;"_O",""),AZ1189&amp;"_C")</f>
        <v/>
      </c>
      <c r="AV1189" s="7" t="str">
        <f>IF(RIGHT(AU1189,1)="C",AX1189/INDEX($AX$5:$AX$2729,MATCH(AZ1189&amp;"_O",$AU$5:$AU$2729,0),1),"")</f>
        <v/>
      </c>
      <c r="AW1189" s="38">
        <v>33858</v>
      </c>
      <c r="AX1189" s="37">
        <v>419.58</v>
      </c>
      <c r="AY1189" s="7">
        <f>AX1189/AX1188</f>
        <v>1.0059940538985326</v>
      </c>
      <c r="AZ1189" s="4">
        <f>YEAR(AW1189)</f>
        <v>1992</v>
      </c>
      <c r="BA1189" s="2" t="s">
        <v>7</v>
      </c>
      <c r="BB1189" s="12" t="str">
        <f>INDEX($CD$5:$CD$10,MATCH(BA1189,$CC$5:$CC$10,0),1)</f>
        <v>Y</v>
      </c>
      <c r="BC1189" s="12" t="str">
        <f>IF(AND(BB1189="Y",AY1189&gt;1),"Y","")</f>
        <v>Y</v>
      </c>
      <c r="BD1189" s="12" t="str">
        <f>IF(AND(BB1189="Y",AY1189&lt;1),"Y","")</f>
        <v/>
      </c>
      <c r="BE1189" s="12" t="str">
        <f>IF(AY1189&gt;1,IF(AY1188&gt;1,"Y",""),"")</f>
        <v>Y</v>
      </c>
      <c r="BF1189" s="12" t="str">
        <f>IF(AY1189&lt;1,IF(AY1188&lt;1,"Y",""),"")</f>
        <v/>
      </c>
      <c r="BG1189" s="2"/>
      <c r="BH1189" s="2"/>
      <c r="BI1189" s="2"/>
      <c r="BJ1189" s="2"/>
      <c r="BK1189" s="2"/>
      <c r="BL1189" s="2"/>
      <c r="BM1189" s="4" t="str">
        <f>IF(BR1189=BR1190,IF(BR1189&gt;BR1188,BR1189&amp;"_O",""),BR1189&amp;"_C")</f>
        <v/>
      </c>
      <c r="BN1189" s="7" t="str">
        <f>IF(RIGHT(BM1189,1)="C",BP1189/INDEX($BP$5:$BP$2729,MATCH(BR1189&amp;"_O",$BM$5:$BM$2729,0),1),"")</f>
        <v/>
      </c>
      <c r="BO1189" s="38">
        <v>34257</v>
      </c>
      <c r="BP1189" s="3">
        <v>787.42</v>
      </c>
      <c r="BQ1189" s="7">
        <f>BP1189/BP1188</f>
        <v>1.0302903424182552</v>
      </c>
      <c r="BR1189" s="4">
        <f>YEAR(BO1189)</f>
        <v>1993</v>
      </c>
      <c r="BS1189" s="2" t="s">
        <v>7</v>
      </c>
      <c r="BT1189" s="12" t="str">
        <f>INDEX($CD$5:$CD$10,MATCH(BS1189,$CC$5:$CC$10,0),1)</f>
        <v>Y</v>
      </c>
      <c r="BU1189" s="12" t="str">
        <f>IF(AND(BT1189="Y",BQ1189&gt;1),"Y","")</f>
        <v>Y</v>
      </c>
      <c r="BV1189" s="12" t="str">
        <f>IF(AND(BT1189="Y",BQ1189&lt;1),"Y","")</f>
        <v/>
      </c>
      <c r="BW1189" s="12" t="str">
        <f>IF(BQ1189&gt;1,IF(BQ1188&gt;1,"Y",""),"")</f>
        <v>Y</v>
      </c>
      <c r="BX1189" s="12" t="str">
        <f>IF(BQ1189&lt;1,IF(BQ1188&lt;1,"Y",""),"")</f>
        <v/>
      </c>
      <c r="BY1189" s="2"/>
      <c r="BZ1189" s="2"/>
      <c r="CA1189" s="2"/>
    </row>
    <row r="1190" spans="2:79">
      <c r="B1190" s="4" t="str">
        <f>IF(G1190=G1191,IF(G1190&gt;G1189,G1190&amp;"_O",""),G1190&amp;"_C")</f>
        <v/>
      </c>
      <c r="C1190" s="14">
        <f ca="1">RANDBETWEEN(0,1000)/1000</f>
        <v>0.51300000000000001</v>
      </c>
      <c r="D1190" s="16">
        <f>D1189+1</f>
        <v>1186</v>
      </c>
      <c r="E1190" s="10">
        <f>ROUNDDOWN(D1190/52,0)+1</f>
        <v>23</v>
      </c>
      <c r="F1190" s="15">
        <f>F1189+7</f>
        <v>52922</v>
      </c>
      <c r="G1190" s="4">
        <f>YEAR(F1190)</f>
        <v>2044</v>
      </c>
      <c r="H1190" s="33">
        <v>0.317</v>
      </c>
      <c r="I1190" s="33">
        <v>8.2000000000000003E-2</v>
      </c>
      <c r="J1190" s="33">
        <v>0.90800000000000003</v>
      </c>
      <c r="K1190" s="16" t="str">
        <f>IF(M1189&gt;1,"Up","Down")</f>
        <v>Down</v>
      </c>
      <c r="L1190" s="16" t="str">
        <f>IF(K1190="Up",IF(H1190&lt;$BJ$7,"Up","Down"),IF(H1190&lt;$BK$7,"Down","Up"))</f>
        <v>Down</v>
      </c>
      <c r="M1190" s="17">
        <f>IF(L1190="Up",INDEX($AK$5:$AK$1005,MATCH(I1190,$AI$5:$AI$1005,0),1),INDEX($AL$5:$AL$1005,MATCH(J1190,$AI$5:$AI$1005,0),1))</f>
        <v>0.99792939510931422</v>
      </c>
      <c r="N1190" s="16" t="str">
        <f>IF(P1189&gt;1,"Up","Down")</f>
        <v>Down</v>
      </c>
      <c r="O1190" s="16" t="str">
        <f>IF(N1190="Up",IF(H1190&lt;$BJ$12,"Up","Down"),IF(H1190&lt;$BK$12,"Down","Up"))</f>
        <v>Down</v>
      </c>
      <c r="P1190" s="17">
        <f>IF(O1190="Up",INDEX($AP$5:$AP$1005,MATCH(I1190,$AI$5:$AI$1005,0),1),INDEX($AQ$5:$AQ$1005,MATCH(J1190,$AI$5:$AI$1005,0),1))</f>
        <v>0.99782497925804603</v>
      </c>
      <c r="Q1190" s="19">
        <f>T1189</f>
        <v>35956.776032654234</v>
      </c>
      <c r="R1190" s="19">
        <f>INDEX(model!$S$5:$S$35,MATCH(G1190,model!$Q$5:$Q$35,0),1)*model!$O$5</f>
        <v>0</v>
      </c>
      <c r="S1190" s="19">
        <f>IF(RIGHT(B1190,1)="C",T1189*INDEX(model!$T$5:$T$35,MATCH(G1190,model!$Q$5:$Q$35,0),1),0)</f>
        <v>0</v>
      </c>
      <c r="T1190" s="19">
        <f>(Q1190+R1190-S1190)*M1190</f>
        <v>35882.323756347723</v>
      </c>
      <c r="U1190" s="19">
        <f>X1189</f>
        <v>201485.25034326251</v>
      </c>
      <c r="V1190" s="19">
        <f>INDEX(model!$S$5:$S$35,MATCH(G1190,model!$Q$5:$Q$35,0),1)*model!$O$6</f>
        <v>0</v>
      </c>
      <c r="W1190" s="19">
        <f>IF(RIGHT(B1190,1)="C",X1189*INDEX(model!$T$5:$T$35,MATCH(G1190,model!$Q$5:$Q$35,0),1),0)</f>
        <v>0</v>
      </c>
      <c r="X1190" s="19">
        <f>(U1190+V1190-W1190)*P1190</f>
        <v>201047.01574456811</v>
      </c>
      <c r="Z1190" s="36" t="str">
        <f>K1190&amp;L1190</f>
        <v>DownDown</v>
      </c>
      <c r="AA1190" s="36" t="str">
        <f>N1190&amp;O1190</f>
        <v>DownDown</v>
      </c>
      <c r="AU1190" s="4" t="str">
        <f>IF(AZ1190=AZ1191,IF(AZ1190&gt;AZ1189,AZ1190&amp;"_O",""),AZ1190&amp;"_C")</f>
        <v/>
      </c>
      <c r="AV1190" s="7" t="str">
        <f>IF(RIGHT(AU1190,1)="C",AX1190/INDEX($AX$5:$AX$2729,MATCH(AZ1190&amp;"_O",$AU$5:$AU$2729,0),1),"")</f>
        <v/>
      </c>
      <c r="AW1190" s="38">
        <v>33865</v>
      </c>
      <c r="AX1190" s="37">
        <v>422.93</v>
      </c>
      <c r="AY1190" s="7">
        <f>AX1190/AX1189</f>
        <v>1.0079841746508413</v>
      </c>
      <c r="AZ1190" s="4">
        <f>YEAR(AW1190)</f>
        <v>1992</v>
      </c>
      <c r="BA1190" s="2" t="s">
        <v>7</v>
      </c>
      <c r="BB1190" s="12" t="str">
        <f>INDEX($CD$5:$CD$10,MATCH(BA1190,$CC$5:$CC$10,0),1)</f>
        <v>Y</v>
      </c>
      <c r="BC1190" s="12" t="str">
        <f>IF(AND(BB1190="Y",AY1190&gt;1),"Y","")</f>
        <v>Y</v>
      </c>
      <c r="BD1190" s="12" t="str">
        <f>IF(AND(BB1190="Y",AY1190&lt;1),"Y","")</f>
        <v/>
      </c>
      <c r="BE1190" s="12" t="str">
        <f>IF(AY1190&gt;1,IF(AY1189&gt;1,"Y",""),"")</f>
        <v>Y</v>
      </c>
      <c r="BF1190" s="12" t="str">
        <f>IF(AY1190&lt;1,IF(AY1189&lt;1,"Y",""),"")</f>
        <v/>
      </c>
      <c r="BG1190" s="2"/>
      <c r="BH1190" s="2"/>
      <c r="BI1190" s="2"/>
      <c r="BJ1190" s="2"/>
      <c r="BK1190" s="2"/>
      <c r="BL1190" s="2"/>
      <c r="BM1190" s="4" t="str">
        <f>IF(BR1190=BR1191,IF(BR1190&gt;BR1189,BR1190&amp;"_O",""),BR1190&amp;"_C")</f>
        <v/>
      </c>
      <c r="BN1190" s="7" t="str">
        <f>IF(RIGHT(BM1190,1)="C",BP1190/INDEX($BP$5:$BP$2729,MATCH(BR1190&amp;"_O",$BM$5:$BM$2729,0),1),"")</f>
        <v/>
      </c>
      <c r="BO1190" s="38">
        <v>34264</v>
      </c>
      <c r="BP1190" s="3">
        <v>772.68</v>
      </c>
      <c r="BQ1190" s="7">
        <f>BP1190/BP1189</f>
        <v>0.98128063803306997</v>
      </c>
      <c r="BR1190" s="4">
        <f>YEAR(BO1190)</f>
        <v>1993</v>
      </c>
      <c r="BS1190" s="2" t="s">
        <v>7</v>
      </c>
      <c r="BT1190" s="12" t="str">
        <f>INDEX($CD$5:$CD$10,MATCH(BS1190,$CC$5:$CC$10,0),1)</f>
        <v>Y</v>
      </c>
      <c r="BU1190" s="12" t="str">
        <f>IF(AND(BT1190="Y",BQ1190&gt;1),"Y","")</f>
        <v/>
      </c>
      <c r="BV1190" s="12" t="str">
        <f>IF(AND(BT1190="Y",BQ1190&lt;1),"Y","")</f>
        <v>Y</v>
      </c>
      <c r="BW1190" s="12" t="str">
        <f>IF(BQ1190&gt;1,IF(BQ1189&gt;1,"Y",""),"")</f>
        <v/>
      </c>
      <c r="BX1190" s="12" t="str">
        <f>IF(BQ1190&lt;1,IF(BQ1189&lt;1,"Y",""),"")</f>
        <v/>
      </c>
      <c r="BY1190" s="2"/>
      <c r="BZ1190" s="2"/>
      <c r="CA1190" s="2"/>
    </row>
    <row r="1191" spans="2:79">
      <c r="B1191" s="4" t="str">
        <f>IF(G1191=G1192,IF(G1191&gt;G1190,G1191&amp;"_O",""),G1191&amp;"_C")</f>
        <v/>
      </c>
      <c r="C1191" s="14">
        <f ca="1">RANDBETWEEN(0,1000)/1000</f>
        <v>0.80700000000000005</v>
      </c>
      <c r="D1191" s="16">
        <f>D1190+1</f>
        <v>1187</v>
      </c>
      <c r="E1191" s="10">
        <f>ROUNDDOWN(D1191/52,0)+1</f>
        <v>23</v>
      </c>
      <c r="F1191" s="15">
        <f>F1190+7</f>
        <v>52929</v>
      </c>
      <c r="G1191" s="4">
        <f>YEAR(F1191)</f>
        <v>2044</v>
      </c>
      <c r="H1191" s="33">
        <v>0.96799999999999997</v>
      </c>
      <c r="I1191" s="33">
        <v>0.76600000000000001</v>
      </c>
      <c r="J1191" s="33">
        <v>0.31900000000000001</v>
      </c>
      <c r="K1191" s="16" t="str">
        <f>IF(M1190&gt;1,"Up","Down")</f>
        <v>Down</v>
      </c>
      <c r="L1191" s="16" t="str">
        <f>IF(K1191="Up",IF(H1191&lt;$BJ$7,"Up","Down"),IF(H1191&lt;$BK$7,"Down","Up"))</f>
        <v>Up</v>
      </c>
      <c r="M1191" s="17">
        <f>IF(L1191="Up",INDEX($AK$5:$AK$1005,MATCH(I1191,$AI$5:$AI$1005,0),1),INDEX($AL$5:$AL$1005,MATCH(J1191,$AI$5:$AI$1005,0),1))</f>
        <v>1.0219639582372098</v>
      </c>
      <c r="N1191" s="16" t="str">
        <f>IF(P1190&gt;1,"Up","Down")</f>
        <v>Down</v>
      </c>
      <c r="O1191" s="16" t="str">
        <f>IF(N1191="Up",IF(H1191&lt;$BJ$12,"Up","Down"),IF(H1191&lt;$BK$12,"Down","Up"))</f>
        <v>Up</v>
      </c>
      <c r="P1191" s="17">
        <f>IF(O1191="Up",INDEX($AP$5:$AP$1005,MATCH(I1191,$AI$5:$AI$1005,0),1),INDEX($AQ$5:$AQ$1005,MATCH(J1191,$AI$5:$AI$1005,0),1))</f>
        <v>1.0300901772628184</v>
      </c>
      <c r="Q1191" s="19">
        <f>T1190</f>
        <v>35882.323756347723</v>
      </c>
      <c r="R1191" s="19">
        <f>INDEX(model!$S$5:$S$35,MATCH(G1191,model!$Q$5:$Q$35,0),1)*model!$O$5</f>
        <v>0</v>
      </c>
      <c r="S1191" s="19">
        <f>IF(RIGHT(B1191,1)="C",T1190*INDEX(model!$T$5:$T$35,MATCH(G1191,model!$Q$5:$Q$35,0),1),0)</f>
        <v>0</v>
      </c>
      <c r="T1191" s="19">
        <f>(Q1191+R1191-S1191)*M1191</f>
        <v>36670.441616786185</v>
      </c>
      <c r="U1191" s="19">
        <f>X1190</f>
        <v>201047.01574456811</v>
      </c>
      <c r="V1191" s="19">
        <f>INDEX(model!$S$5:$S$35,MATCH(G1191,model!$Q$5:$Q$35,0),1)*model!$O$6</f>
        <v>0</v>
      </c>
      <c r="W1191" s="19">
        <f>IF(RIGHT(B1191,1)="C",X1190*INDEX(model!$T$5:$T$35,MATCH(G1191,model!$Q$5:$Q$35,0),1),0)</f>
        <v>0</v>
      </c>
      <c r="X1191" s="19">
        <f>(U1191+V1191-W1191)*P1191</f>
        <v>207096.5560864828</v>
      </c>
      <c r="Z1191" s="36" t="str">
        <f>K1191&amp;L1191</f>
        <v>DownUp</v>
      </c>
      <c r="AA1191" s="36" t="str">
        <f>N1191&amp;O1191</f>
        <v>DownUp</v>
      </c>
      <c r="AU1191" s="4" t="str">
        <f>IF(AZ1191=AZ1192,IF(AZ1191&gt;AZ1190,AZ1191&amp;"_O",""),AZ1191&amp;"_C")</f>
        <v/>
      </c>
      <c r="AV1191" s="7" t="str">
        <f>IF(RIGHT(AU1191,1)="C",AX1191/INDEX($AX$5:$AX$2729,MATCH(AZ1191&amp;"_O",$AU$5:$AU$2729,0),1),"")</f>
        <v/>
      </c>
      <c r="AW1191" s="38">
        <v>33872</v>
      </c>
      <c r="AX1191" s="37">
        <v>414.35</v>
      </c>
      <c r="AY1191" s="7">
        <f>AX1191/AX1190</f>
        <v>0.97971295486250687</v>
      </c>
      <c r="AZ1191" s="4">
        <f>YEAR(AW1191)</f>
        <v>1992</v>
      </c>
      <c r="BA1191" s="2" t="s">
        <v>7</v>
      </c>
      <c r="BB1191" s="12" t="str">
        <f>INDEX($CD$5:$CD$10,MATCH(BA1191,$CC$5:$CC$10,0),1)</f>
        <v>Y</v>
      </c>
      <c r="BC1191" s="12" t="str">
        <f>IF(AND(BB1191="Y",AY1191&gt;1),"Y","")</f>
        <v/>
      </c>
      <c r="BD1191" s="12" t="str">
        <f>IF(AND(BB1191="Y",AY1191&lt;1),"Y","")</f>
        <v>Y</v>
      </c>
      <c r="BE1191" s="12" t="str">
        <f>IF(AY1191&gt;1,IF(AY1190&gt;1,"Y",""),"")</f>
        <v/>
      </c>
      <c r="BF1191" s="12" t="str">
        <f>IF(AY1191&lt;1,IF(AY1190&lt;1,"Y",""),"")</f>
        <v/>
      </c>
      <c r="BG1191" s="2"/>
      <c r="BH1191" s="2"/>
      <c r="BI1191" s="2"/>
      <c r="BJ1191" s="2"/>
      <c r="BK1191" s="2"/>
      <c r="BL1191" s="2"/>
      <c r="BM1191" s="4" t="str">
        <f>IF(BR1191=BR1192,IF(BR1191&gt;BR1190,BR1191&amp;"_O",""),BR1191&amp;"_C")</f>
        <v/>
      </c>
      <c r="BN1191" s="7" t="str">
        <f>IF(RIGHT(BM1191,1)="C",BP1191/INDEX($BP$5:$BP$2729,MATCH(BR1191&amp;"_O",$BM$5:$BM$2729,0),1),"")</f>
        <v/>
      </c>
      <c r="BO1191" s="38">
        <v>34271</v>
      </c>
      <c r="BP1191" s="3">
        <v>779.26</v>
      </c>
      <c r="BQ1191" s="7">
        <f>BP1191/BP1190</f>
        <v>1.0085158150851583</v>
      </c>
      <c r="BR1191" s="4">
        <f>YEAR(BO1191)</f>
        <v>1993</v>
      </c>
      <c r="BS1191" s="2" t="s">
        <v>7</v>
      </c>
      <c r="BT1191" s="12" t="str">
        <f>INDEX($CD$5:$CD$10,MATCH(BS1191,$CC$5:$CC$10,0),1)</f>
        <v>Y</v>
      </c>
      <c r="BU1191" s="12" t="str">
        <f>IF(AND(BT1191="Y",BQ1191&gt;1),"Y","")</f>
        <v>Y</v>
      </c>
      <c r="BV1191" s="12" t="str">
        <f>IF(AND(BT1191="Y",BQ1191&lt;1),"Y","")</f>
        <v/>
      </c>
      <c r="BW1191" s="12" t="str">
        <f>IF(BQ1191&gt;1,IF(BQ1190&gt;1,"Y",""),"")</f>
        <v/>
      </c>
      <c r="BX1191" s="12" t="str">
        <f>IF(BQ1191&lt;1,IF(BQ1190&lt;1,"Y",""),"")</f>
        <v/>
      </c>
      <c r="BY1191" s="2"/>
      <c r="BZ1191" s="2"/>
      <c r="CA1191" s="2"/>
    </row>
    <row r="1192" spans="2:79">
      <c r="B1192" s="4" t="str">
        <f>IF(G1192=G1193,IF(G1192&gt;G1191,G1192&amp;"_O",""),G1192&amp;"_C")</f>
        <v/>
      </c>
      <c r="C1192" s="14">
        <f ca="1">RANDBETWEEN(0,1000)/1000</f>
        <v>0.29399999999999998</v>
      </c>
      <c r="D1192" s="16">
        <f>D1191+1</f>
        <v>1188</v>
      </c>
      <c r="E1192" s="10">
        <f>ROUNDDOWN(D1192/52,0)+1</f>
        <v>23</v>
      </c>
      <c r="F1192" s="15">
        <f>F1191+7</f>
        <v>52936</v>
      </c>
      <c r="G1192" s="4">
        <f>YEAR(F1192)</f>
        <v>2044</v>
      </c>
      <c r="H1192" s="33">
        <v>0.27200000000000002</v>
      </c>
      <c r="I1192" s="33">
        <v>0.73699999999999999</v>
      </c>
      <c r="J1192" s="33">
        <v>0.41599999999999998</v>
      </c>
      <c r="K1192" s="16" t="str">
        <f>IF(M1191&gt;1,"Up","Down")</f>
        <v>Up</v>
      </c>
      <c r="L1192" s="16" t="str">
        <f>IF(K1192="Up",IF(H1192&lt;$BJ$7,"Up","Down"),IF(H1192&lt;$BK$7,"Down","Up"))</f>
        <v>Up</v>
      </c>
      <c r="M1192" s="17">
        <f>IF(L1192="Up",INDEX($AK$5:$AK$1005,MATCH(I1192,$AI$5:$AI$1005,0),1),INDEX($AL$5:$AL$1005,MATCH(J1192,$AI$5:$AI$1005,0),1))</f>
        <v>1.0206370735412291</v>
      </c>
      <c r="N1192" s="16" t="str">
        <f>IF(P1191&gt;1,"Up","Down")</f>
        <v>Up</v>
      </c>
      <c r="O1192" s="16" t="str">
        <f>IF(N1192="Up",IF(H1192&lt;$BJ$12,"Up","Down"),IF(H1192&lt;$BK$12,"Down","Up"))</f>
        <v>Up</v>
      </c>
      <c r="P1192" s="17">
        <f>IF(O1192="Up",INDEX($AP$5:$AP$1005,MATCH(I1192,$AI$5:$AI$1005,0),1),INDEX($AQ$5:$AQ$1005,MATCH(J1192,$AI$5:$AI$1005,0),1))</f>
        <v>1.0280387749306137</v>
      </c>
      <c r="Q1192" s="19">
        <f>T1191</f>
        <v>36670.441616786185</v>
      </c>
      <c r="R1192" s="19">
        <f>INDEX(model!$S$5:$S$35,MATCH(G1192,model!$Q$5:$Q$35,0),1)*model!$O$5</f>
        <v>0</v>
      </c>
      <c r="S1192" s="19">
        <f>IF(RIGHT(B1192,1)="C",T1191*INDEX(model!$T$5:$T$35,MATCH(G1192,model!$Q$5:$Q$35,0),1),0)</f>
        <v>0</v>
      </c>
      <c r="T1192" s="19">
        <f>(Q1192+R1192-S1192)*M1192</f>
        <v>37427.212217221153</v>
      </c>
      <c r="U1192" s="19">
        <f>X1191</f>
        <v>207096.5560864828</v>
      </c>
      <c r="V1192" s="19">
        <f>INDEX(model!$S$5:$S$35,MATCH(G1192,model!$Q$5:$Q$35,0),1)*model!$O$6</f>
        <v>0</v>
      </c>
      <c r="W1192" s="19">
        <f>IF(RIGHT(B1192,1)="C",X1191*INDEX(model!$T$5:$T$35,MATCH(G1192,model!$Q$5:$Q$35,0),1),0)</f>
        <v>0</v>
      </c>
      <c r="X1192" s="19">
        <f>(U1192+V1192-W1192)*P1192</f>
        <v>212903.28981149691</v>
      </c>
      <c r="Z1192" s="36" t="str">
        <f>K1192&amp;L1192</f>
        <v>UpUp</v>
      </c>
      <c r="AA1192" s="36" t="str">
        <f>N1192&amp;O1192</f>
        <v>UpUp</v>
      </c>
      <c r="AU1192" s="4" t="str">
        <f>IF(AZ1192=AZ1193,IF(AZ1192&gt;AZ1191,AZ1192&amp;"_O",""),AZ1192&amp;"_C")</f>
        <v/>
      </c>
      <c r="AV1192" s="7" t="str">
        <f>IF(RIGHT(AU1192,1)="C",AX1192/INDEX($AX$5:$AX$2729,MATCH(AZ1192&amp;"_O",$AU$5:$AU$2729,0),1),"")</f>
        <v/>
      </c>
      <c r="AW1192" s="38">
        <v>33879</v>
      </c>
      <c r="AX1192" s="37">
        <v>410.47</v>
      </c>
      <c r="AY1192" s="7">
        <f>AX1192/AX1191</f>
        <v>0.99063593580306508</v>
      </c>
      <c r="AZ1192" s="4">
        <f>YEAR(AW1192)</f>
        <v>1992</v>
      </c>
      <c r="BA1192" s="2" t="s">
        <v>7</v>
      </c>
      <c r="BB1192" s="12" t="str">
        <f>INDEX($CD$5:$CD$10,MATCH(BA1192,$CC$5:$CC$10,0),1)</f>
        <v>Y</v>
      </c>
      <c r="BC1192" s="12" t="str">
        <f>IF(AND(BB1192="Y",AY1192&gt;1),"Y","")</f>
        <v/>
      </c>
      <c r="BD1192" s="12" t="str">
        <f>IF(AND(BB1192="Y",AY1192&lt;1),"Y","")</f>
        <v>Y</v>
      </c>
      <c r="BE1192" s="12" t="str">
        <f>IF(AY1192&gt;1,IF(AY1191&gt;1,"Y",""),"")</f>
        <v/>
      </c>
      <c r="BF1192" s="12" t="str">
        <f>IF(AY1192&lt;1,IF(AY1191&lt;1,"Y",""),"")</f>
        <v>Y</v>
      </c>
      <c r="BG1192" s="2"/>
      <c r="BH1192" s="2"/>
      <c r="BI1192" s="2"/>
      <c r="BJ1192" s="2"/>
      <c r="BK1192" s="2"/>
      <c r="BL1192" s="2"/>
      <c r="BM1192" s="4" t="str">
        <f>IF(BR1192=BR1193,IF(BR1192&gt;BR1191,BR1192&amp;"_O",""),BR1192&amp;"_C")</f>
        <v/>
      </c>
      <c r="BN1192" s="7" t="str">
        <f>IF(RIGHT(BM1192,1)="C",BP1192/INDEX($BP$5:$BP$2729,MATCH(BR1192&amp;"_O",$BM$5:$BM$2729,0),1),"")</f>
        <v/>
      </c>
      <c r="BO1192" s="38">
        <v>34278</v>
      </c>
      <c r="BP1192" s="3">
        <v>762.99</v>
      </c>
      <c r="BQ1192" s="7">
        <f>BP1192/BP1191</f>
        <v>0.97912121756538262</v>
      </c>
      <c r="BR1192" s="4">
        <f>YEAR(BO1192)</f>
        <v>1993</v>
      </c>
      <c r="BS1192" s="2" t="s">
        <v>7</v>
      </c>
      <c r="BT1192" s="12" t="str">
        <f>INDEX($CD$5:$CD$10,MATCH(BS1192,$CC$5:$CC$10,0),1)</f>
        <v>Y</v>
      </c>
      <c r="BU1192" s="12" t="str">
        <f>IF(AND(BT1192="Y",BQ1192&gt;1),"Y","")</f>
        <v/>
      </c>
      <c r="BV1192" s="12" t="str">
        <f>IF(AND(BT1192="Y",BQ1192&lt;1),"Y","")</f>
        <v>Y</v>
      </c>
      <c r="BW1192" s="12" t="str">
        <f>IF(BQ1192&gt;1,IF(BQ1191&gt;1,"Y",""),"")</f>
        <v/>
      </c>
      <c r="BX1192" s="12" t="str">
        <f>IF(BQ1192&lt;1,IF(BQ1191&lt;1,"Y",""),"")</f>
        <v/>
      </c>
      <c r="BY1192" s="2"/>
      <c r="BZ1192" s="2"/>
      <c r="CA1192" s="2"/>
    </row>
    <row r="1193" spans="2:79">
      <c r="B1193" s="4" t="str">
        <f>IF(G1193=G1194,IF(G1193&gt;G1192,G1193&amp;"_O",""),G1193&amp;"_C")</f>
        <v/>
      </c>
      <c r="C1193" s="14">
        <f ca="1">RANDBETWEEN(0,1000)/1000</f>
        <v>0.76700000000000002</v>
      </c>
      <c r="D1193" s="16">
        <f>D1192+1</f>
        <v>1189</v>
      </c>
      <c r="E1193" s="10">
        <f>ROUNDDOWN(D1193/52,0)+1</f>
        <v>23</v>
      </c>
      <c r="F1193" s="15">
        <f>F1192+7</f>
        <v>52943</v>
      </c>
      <c r="G1193" s="4">
        <f>YEAR(F1193)</f>
        <v>2044</v>
      </c>
      <c r="H1193" s="33">
        <v>0.123</v>
      </c>
      <c r="I1193" s="33">
        <v>0.248</v>
      </c>
      <c r="J1193" s="33">
        <v>0.254</v>
      </c>
      <c r="K1193" s="16" t="str">
        <f>IF(M1192&gt;1,"Up","Down")</f>
        <v>Up</v>
      </c>
      <c r="L1193" s="16" t="str">
        <f>IF(K1193="Up",IF(H1193&lt;$BJ$7,"Up","Down"),IF(H1193&lt;$BK$7,"Down","Up"))</f>
        <v>Up</v>
      </c>
      <c r="M1193" s="17">
        <f>IF(L1193="Up",INDEX($AK$5:$AK$1005,MATCH(I1193,$AI$5:$AI$1005,0),1),INDEX($AL$5:$AL$1005,MATCH(J1193,$AI$5:$AI$1005,0),1))</f>
        <v>1.0061223233928538</v>
      </c>
      <c r="N1193" s="16" t="str">
        <f>IF(P1192&gt;1,"Up","Down")</f>
        <v>Up</v>
      </c>
      <c r="O1193" s="16" t="str">
        <f>IF(N1193="Up",IF(H1193&lt;$BJ$12,"Up","Down"),IF(H1193&lt;$BK$12,"Down","Up"))</f>
        <v>Up</v>
      </c>
      <c r="P1193" s="17">
        <f>IF(O1193="Up",INDEX($AP$5:$AP$1005,MATCH(I1193,$AI$5:$AI$1005,0),1),INDEX($AQ$5:$AQ$1005,MATCH(J1193,$AI$5:$AI$1005,0),1))</f>
        <v>1.008259963579843</v>
      </c>
      <c r="Q1193" s="19">
        <f>T1192</f>
        <v>37427.212217221153</v>
      </c>
      <c r="R1193" s="19">
        <f>INDEX(model!$S$5:$S$35,MATCH(G1193,model!$Q$5:$Q$35,0),1)*model!$O$5</f>
        <v>0</v>
      </c>
      <c r="S1193" s="19">
        <f>IF(RIGHT(B1193,1)="C",T1192*INDEX(model!$T$5:$T$35,MATCH(G1193,model!$Q$5:$Q$35,0),1),0)</f>
        <v>0</v>
      </c>
      <c r="T1193" s="19">
        <f>(Q1193+R1193-S1193)*M1193</f>
        <v>37656.353714107951</v>
      </c>
      <c r="U1193" s="19">
        <f>X1192</f>
        <v>212903.28981149691</v>
      </c>
      <c r="V1193" s="19">
        <f>INDEX(model!$S$5:$S$35,MATCH(G1193,model!$Q$5:$Q$35,0),1)*model!$O$6</f>
        <v>0</v>
      </c>
      <c r="W1193" s="19">
        <f>IF(RIGHT(B1193,1)="C",X1192*INDEX(model!$T$5:$T$35,MATCH(G1193,model!$Q$5:$Q$35,0),1),0)</f>
        <v>0</v>
      </c>
      <c r="X1193" s="19">
        <f>(U1193+V1193-W1193)*P1193</f>
        <v>214661.86323136865</v>
      </c>
      <c r="Z1193" s="36" t="str">
        <f>K1193&amp;L1193</f>
        <v>UpUp</v>
      </c>
      <c r="AA1193" s="36" t="str">
        <f>N1193&amp;O1193</f>
        <v>UpUp</v>
      </c>
      <c r="AU1193" s="4" t="str">
        <f>IF(AZ1193=AZ1194,IF(AZ1193&gt;AZ1192,AZ1193&amp;"_O",""),AZ1193&amp;"_C")</f>
        <v/>
      </c>
      <c r="AV1193" s="7" t="str">
        <f>IF(RIGHT(AU1193,1)="C",AX1193/INDEX($AX$5:$AX$2729,MATCH(AZ1193&amp;"_O",$AU$5:$AU$2729,0),1),"")</f>
        <v/>
      </c>
      <c r="AW1193" s="38">
        <v>33886</v>
      </c>
      <c r="AX1193" s="37">
        <v>402.66</v>
      </c>
      <c r="AY1193" s="7">
        <f>AX1193/AX1192</f>
        <v>0.98097303091577948</v>
      </c>
      <c r="AZ1193" s="4">
        <f>YEAR(AW1193)</f>
        <v>1992</v>
      </c>
      <c r="BA1193" s="2" t="s">
        <v>7</v>
      </c>
      <c r="BB1193" s="12" t="str">
        <f>INDEX($CD$5:$CD$10,MATCH(BA1193,$CC$5:$CC$10,0),1)</f>
        <v>Y</v>
      </c>
      <c r="BC1193" s="12" t="str">
        <f>IF(AND(BB1193="Y",AY1193&gt;1),"Y","")</f>
        <v/>
      </c>
      <c r="BD1193" s="12" t="str">
        <f>IF(AND(BB1193="Y",AY1193&lt;1),"Y","")</f>
        <v>Y</v>
      </c>
      <c r="BE1193" s="12" t="str">
        <f>IF(AY1193&gt;1,IF(AY1192&gt;1,"Y",""),"")</f>
        <v/>
      </c>
      <c r="BF1193" s="12" t="str">
        <f>IF(AY1193&lt;1,IF(AY1192&lt;1,"Y",""),"")</f>
        <v>Y</v>
      </c>
      <c r="BG1193" s="2"/>
      <c r="BH1193" s="2"/>
      <c r="BI1193" s="2"/>
      <c r="BJ1193" s="2"/>
      <c r="BK1193" s="2"/>
      <c r="BL1193" s="2"/>
      <c r="BM1193" s="4" t="str">
        <f>IF(BR1193=BR1194,IF(BR1193&gt;BR1192,BR1193&amp;"_O",""),BR1193&amp;"_C")</f>
        <v/>
      </c>
      <c r="BN1193" s="7" t="str">
        <f>IF(RIGHT(BM1193,1)="C",BP1193/INDEX($BP$5:$BP$2729,MATCH(BR1193&amp;"_O",$BM$5:$BM$2729,0),1),"")</f>
        <v/>
      </c>
      <c r="BO1193" s="38">
        <v>34285</v>
      </c>
      <c r="BP1193" s="3">
        <v>779.32</v>
      </c>
      <c r="BQ1193" s="7">
        <f>BP1193/BP1192</f>
        <v>1.0214026396151981</v>
      </c>
      <c r="BR1193" s="4">
        <f>YEAR(BO1193)</f>
        <v>1993</v>
      </c>
      <c r="BS1193" s="2" t="s">
        <v>7</v>
      </c>
      <c r="BT1193" s="12" t="str">
        <f>INDEX($CD$5:$CD$10,MATCH(BS1193,$CC$5:$CC$10,0),1)</f>
        <v>Y</v>
      </c>
      <c r="BU1193" s="12" t="str">
        <f>IF(AND(BT1193="Y",BQ1193&gt;1),"Y","")</f>
        <v>Y</v>
      </c>
      <c r="BV1193" s="12" t="str">
        <f>IF(AND(BT1193="Y",BQ1193&lt;1),"Y","")</f>
        <v/>
      </c>
      <c r="BW1193" s="12" t="str">
        <f>IF(BQ1193&gt;1,IF(BQ1192&gt;1,"Y",""),"")</f>
        <v/>
      </c>
      <c r="BX1193" s="12" t="str">
        <f>IF(BQ1193&lt;1,IF(BQ1192&lt;1,"Y",""),"")</f>
        <v/>
      </c>
      <c r="BY1193" s="2"/>
      <c r="BZ1193" s="2"/>
      <c r="CA1193" s="2"/>
    </row>
    <row r="1194" spans="2:79">
      <c r="B1194" s="4" t="str">
        <f>IF(G1194=G1195,IF(G1194&gt;G1193,G1194&amp;"_O",""),G1194&amp;"_C")</f>
        <v/>
      </c>
      <c r="C1194" s="14">
        <f ca="1">RANDBETWEEN(0,1000)/1000</f>
        <v>0.49399999999999999</v>
      </c>
      <c r="D1194" s="16">
        <f>D1193+1</f>
        <v>1190</v>
      </c>
      <c r="E1194" s="10">
        <f>ROUNDDOWN(D1194/52,0)+1</f>
        <v>23</v>
      </c>
      <c r="F1194" s="15">
        <f>F1193+7</f>
        <v>52950</v>
      </c>
      <c r="G1194" s="4">
        <f>YEAR(F1194)</f>
        <v>2044</v>
      </c>
      <c r="H1194" s="33">
        <v>0.84199999999999997</v>
      </c>
      <c r="I1194" s="33">
        <v>0.156</v>
      </c>
      <c r="J1194" s="33">
        <v>0.90100000000000002</v>
      </c>
      <c r="K1194" s="16" t="str">
        <f>IF(M1193&gt;1,"Up","Down")</f>
        <v>Up</v>
      </c>
      <c r="L1194" s="16" t="str">
        <f>IF(K1194="Up",IF(H1194&lt;$BJ$7,"Up","Down"),IF(H1194&lt;$BK$7,"Down","Up"))</f>
        <v>Down</v>
      </c>
      <c r="M1194" s="17">
        <f>IF(L1194="Up",INDEX($AK$5:$AK$1005,MATCH(I1194,$AI$5:$AI$1005,0),1),INDEX($AL$5:$AL$1005,MATCH(J1194,$AI$5:$AI$1005,0),1))</f>
        <v>0.9978250525950918</v>
      </c>
      <c r="N1194" s="16" t="str">
        <f>IF(P1193&gt;1,"Up","Down")</f>
        <v>Up</v>
      </c>
      <c r="O1194" s="16" t="str">
        <f>IF(N1194="Up",IF(H1194&lt;$BJ$12,"Up","Down"),IF(H1194&lt;$BK$12,"Down","Up"))</f>
        <v>Down</v>
      </c>
      <c r="P1194" s="17">
        <f>IF(O1194="Up",INDEX($AP$5:$AP$1005,MATCH(I1194,$AI$5:$AI$1005,0),1),INDEX($AQ$5:$AQ$1005,MATCH(J1194,$AI$5:$AI$1005,0),1))</f>
        <v>0.99769780826809351</v>
      </c>
      <c r="Q1194" s="19">
        <f>T1193</f>
        <v>37656.353714107951</v>
      </c>
      <c r="R1194" s="19">
        <f>INDEX(model!$S$5:$S$35,MATCH(G1194,model!$Q$5:$Q$35,0),1)*model!$O$5</f>
        <v>0</v>
      </c>
      <c r="S1194" s="19">
        <f>IF(RIGHT(B1194,1)="C",T1193*INDEX(model!$T$5:$T$35,MATCH(G1194,model!$Q$5:$Q$35,0),1),0)</f>
        <v>0</v>
      </c>
      <c r="T1194" s="19">
        <f>(Q1194+R1194-S1194)*M1194</f>
        <v>37574.453125319145</v>
      </c>
      <c r="U1194" s="19">
        <f>X1193</f>
        <v>214661.86323136865</v>
      </c>
      <c r="V1194" s="19">
        <f>INDEX(model!$S$5:$S$35,MATCH(G1194,model!$Q$5:$Q$35,0),1)*model!$O$6</f>
        <v>0</v>
      </c>
      <c r="W1194" s="19">
        <f>IF(RIGHT(B1194,1)="C",X1193*INDEX(model!$T$5:$T$35,MATCH(G1194,model!$Q$5:$Q$35,0),1),0)</f>
        <v>0</v>
      </c>
      <c r="X1194" s="19">
        <f>(U1194+V1194-W1194)*P1194</f>
        <v>214167.67046468175</v>
      </c>
      <c r="Z1194" s="36" t="str">
        <f>K1194&amp;L1194</f>
        <v>UpDown</v>
      </c>
      <c r="AA1194" s="36" t="str">
        <f>N1194&amp;O1194</f>
        <v>UpDown</v>
      </c>
      <c r="AU1194" s="4" t="str">
        <f>IF(AZ1194=AZ1195,IF(AZ1194&gt;AZ1193,AZ1194&amp;"_O",""),AZ1194&amp;"_C")</f>
        <v/>
      </c>
      <c r="AV1194" s="7" t="str">
        <f>IF(RIGHT(AU1194,1)="C",AX1194/INDEX($AX$5:$AX$2729,MATCH(AZ1194&amp;"_O",$AU$5:$AU$2729,0),1),"")</f>
        <v/>
      </c>
      <c r="AW1194" s="38">
        <v>33893</v>
      </c>
      <c r="AX1194" s="37">
        <v>411.73</v>
      </c>
      <c r="AY1194" s="7">
        <f>AX1194/AX1193</f>
        <v>1.022525207370983</v>
      </c>
      <c r="AZ1194" s="4">
        <f>YEAR(AW1194)</f>
        <v>1992</v>
      </c>
      <c r="BA1194" s="2" t="s">
        <v>7</v>
      </c>
      <c r="BB1194" s="12" t="str">
        <f>INDEX($CD$5:$CD$10,MATCH(BA1194,$CC$5:$CC$10,0),1)</f>
        <v>Y</v>
      </c>
      <c r="BC1194" s="12" t="str">
        <f>IF(AND(BB1194="Y",AY1194&gt;1),"Y","")</f>
        <v>Y</v>
      </c>
      <c r="BD1194" s="12" t="str">
        <f>IF(AND(BB1194="Y",AY1194&lt;1),"Y","")</f>
        <v/>
      </c>
      <c r="BE1194" s="12" t="str">
        <f>IF(AY1194&gt;1,IF(AY1193&gt;1,"Y",""),"")</f>
        <v/>
      </c>
      <c r="BF1194" s="12" t="str">
        <f>IF(AY1194&lt;1,IF(AY1193&lt;1,"Y",""),"")</f>
        <v/>
      </c>
      <c r="BG1194" s="2"/>
      <c r="BH1194" s="2"/>
      <c r="BI1194" s="2"/>
      <c r="BJ1194" s="2"/>
      <c r="BK1194" s="2"/>
      <c r="BL1194" s="2"/>
      <c r="BM1194" s="4" t="str">
        <f>IF(BR1194=BR1195,IF(BR1194&gt;BR1193,BR1194&amp;"_O",""),BR1194&amp;"_C")</f>
        <v/>
      </c>
      <c r="BN1194" s="7" t="str">
        <f>IF(RIGHT(BM1194,1)="C",BP1194/INDEX($BP$5:$BP$2729,MATCH(BR1194&amp;"_O",$BM$5:$BM$2729,0),1),"")</f>
        <v/>
      </c>
      <c r="BO1194" s="38">
        <v>34292</v>
      </c>
      <c r="BP1194" s="3">
        <v>751.56</v>
      </c>
      <c r="BQ1194" s="7">
        <f>BP1194/BP1193</f>
        <v>0.96437920238156327</v>
      </c>
      <c r="BR1194" s="4">
        <f>YEAR(BO1194)</f>
        <v>1993</v>
      </c>
      <c r="BS1194" s="2" t="s">
        <v>7</v>
      </c>
      <c r="BT1194" s="12" t="str">
        <f>INDEX($CD$5:$CD$10,MATCH(BS1194,$CC$5:$CC$10,0),1)</f>
        <v>Y</v>
      </c>
      <c r="BU1194" s="12" t="str">
        <f>IF(AND(BT1194="Y",BQ1194&gt;1),"Y","")</f>
        <v/>
      </c>
      <c r="BV1194" s="12" t="str">
        <f>IF(AND(BT1194="Y",BQ1194&lt;1),"Y","")</f>
        <v>Y</v>
      </c>
      <c r="BW1194" s="12" t="str">
        <f>IF(BQ1194&gt;1,IF(BQ1193&gt;1,"Y",""),"")</f>
        <v/>
      </c>
      <c r="BX1194" s="12" t="str">
        <f>IF(BQ1194&lt;1,IF(BQ1193&lt;1,"Y",""),"")</f>
        <v/>
      </c>
      <c r="BY1194" s="2"/>
      <c r="BZ1194" s="2"/>
      <c r="CA1194" s="2"/>
    </row>
    <row r="1195" spans="2:79">
      <c r="B1195" s="4" t="str">
        <f>IF(G1195=G1196,IF(G1195&gt;G1194,G1195&amp;"_O",""),G1195&amp;"_C")</f>
        <v>2044_C</v>
      </c>
      <c r="C1195" s="14">
        <f ca="1">RANDBETWEEN(0,1000)/1000</f>
        <v>0.32200000000000001</v>
      </c>
      <c r="D1195" s="16">
        <f>D1194+1</f>
        <v>1191</v>
      </c>
      <c r="E1195" s="10">
        <f>ROUNDDOWN(D1195/52,0)+1</f>
        <v>23</v>
      </c>
      <c r="F1195" s="15">
        <f>F1194+7</f>
        <v>52957</v>
      </c>
      <c r="G1195" s="4">
        <f>YEAR(F1195)</f>
        <v>2044</v>
      </c>
      <c r="H1195" s="33">
        <v>0.40699999999999997</v>
      </c>
      <c r="I1195" s="33">
        <v>0.85699999999999998</v>
      </c>
      <c r="J1195" s="33">
        <v>0.75900000000000001</v>
      </c>
      <c r="K1195" s="16" t="str">
        <f>IF(M1194&gt;1,"Up","Down")</f>
        <v>Down</v>
      </c>
      <c r="L1195" s="16" t="str">
        <f>IF(K1195="Up",IF(H1195&lt;$BJ$7,"Up","Down"),IF(H1195&lt;$BK$7,"Down","Up"))</f>
        <v>Up</v>
      </c>
      <c r="M1195" s="17">
        <f>IF(L1195="Up",INDEX($AK$5:$AK$1005,MATCH(I1195,$AI$5:$AI$1005,0),1),INDEX($AL$5:$AL$1005,MATCH(J1195,$AI$5:$AI$1005,0),1))</f>
        <v>1.0289905377454984</v>
      </c>
      <c r="N1195" s="16" t="str">
        <f>IF(P1194&gt;1,"Up","Down")</f>
        <v>Down</v>
      </c>
      <c r="O1195" s="16" t="str">
        <f>IF(N1195="Up",IF(H1195&lt;$BJ$12,"Up","Down"),IF(H1195&lt;$BK$12,"Down","Up"))</f>
        <v>Down</v>
      </c>
      <c r="P1195" s="17">
        <f>IF(O1195="Up",INDEX($AP$5:$AP$1005,MATCH(I1195,$AI$5:$AI$1005,0),1),INDEX($AQ$5:$AQ$1005,MATCH(J1195,$AI$5:$AI$1005,0),1))</f>
        <v>0.99409639631956204</v>
      </c>
      <c r="Q1195" s="19">
        <f>T1194</f>
        <v>37574.453125319145</v>
      </c>
      <c r="R1195" s="19">
        <f>INDEX(model!$S$5:$S$35,MATCH(G1195,model!$Q$5:$Q$35,0),1)*model!$O$5</f>
        <v>0</v>
      </c>
      <c r="S1195" s="19">
        <f>IF(RIGHT(B1195,1)="C",T1194*INDEX(model!$T$5:$T$35,MATCH(G1195,model!$Q$5:$Q$35,0),1),0)</f>
        <v>4696.8066406648932</v>
      </c>
      <c r="T1195" s="19">
        <f>(Q1195+R1195-S1195)*M1195</f>
        <v>33830.787136050771</v>
      </c>
      <c r="U1195" s="19">
        <f>X1194</f>
        <v>214167.67046468175</v>
      </c>
      <c r="V1195" s="19">
        <f>INDEX(model!$S$5:$S$35,MATCH(G1195,model!$Q$5:$Q$35,0),1)*model!$O$6</f>
        <v>0</v>
      </c>
      <c r="W1195" s="19">
        <f>IF(RIGHT(B1195,1)="C",X1194*INDEX(model!$T$5:$T$35,MATCH(G1195,model!$Q$5:$Q$35,0),1),0)</f>
        <v>26770.958808085219</v>
      </c>
      <c r="X1195" s="19">
        <f>(U1195+V1195-W1195)*P1195</f>
        <v>186290.39573995868</v>
      </c>
      <c r="Z1195" s="36" t="str">
        <f>K1195&amp;L1195</f>
        <v>DownUp</v>
      </c>
      <c r="AA1195" s="36" t="str">
        <f>N1195&amp;O1195</f>
        <v>DownDown</v>
      </c>
      <c r="AU1195" s="4" t="str">
        <f>IF(AZ1195=AZ1196,IF(AZ1195&gt;AZ1194,AZ1195&amp;"_O",""),AZ1195&amp;"_C")</f>
        <v/>
      </c>
      <c r="AV1195" s="7" t="str">
        <f>IF(RIGHT(AU1195,1)="C",AX1195/INDEX($AX$5:$AX$2729,MATCH(AZ1195&amp;"_O",$AU$5:$AU$2729,0),1),"")</f>
        <v/>
      </c>
      <c r="AW1195" s="38">
        <v>33900</v>
      </c>
      <c r="AX1195" s="37">
        <v>414.1</v>
      </c>
      <c r="AY1195" s="7">
        <f>AX1195/AX1194</f>
        <v>1.0057561994510966</v>
      </c>
      <c r="AZ1195" s="4">
        <f>YEAR(AW1195)</f>
        <v>1992</v>
      </c>
      <c r="BA1195" s="2" t="s">
        <v>7</v>
      </c>
      <c r="BB1195" s="12" t="str">
        <f>INDEX($CD$5:$CD$10,MATCH(BA1195,$CC$5:$CC$10,0),1)</f>
        <v>Y</v>
      </c>
      <c r="BC1195" s="12" t="str">
        <f>IF(AND(BB1195="Y",AY1195&gt;1),"Y","")</f>
        <v>Y</v>
      </c>
      <c r="BD1195" s="12" t="str">
        <f>IF(AND(BB1195="Y",AY1195&lt;1),"Y","")</f>
        <v/>
      </c>
      <c r="BE1195" s="12" t="str">
        <f>IF(AY1195&gt;1,IF(AY1194&gt;1,"Y",""),"")</f>
        <v>Y</v>
      </c>
      <c r="BF1195" s="12" t="str">
        <f>IF(AY1195&lt;1,IF(AY1194&lt;1,"Y",""),"")</f>
        <v/>
      </c>
      <c r="BG1195" s="2"/>
      <c r="BH1195" s="2"/>
      <c r="BI1195" s="2"/>
      <c r="BJ1195" s="2"/>
      <c r="BK1195" s="2"/>
      <c r="BL1195" s="2"/>
      <c r="BM1195" s="4" t="str">
        <f>IF(BR1195=BR1196,IF(BR1195&gt;BR1194,BR1195&amp;"_O",""),BR1195&amp;"_C")</f>
        <v/>
      </c>
      <c r="BN1195" s="7" t="str">
        <f>IF(RIGHT(BM1195,1)="C",BP1195/INDEX($BP$5:$BP$2729,MATCH(BR1195&amp;"_O",$BM$5:$BM$2729,0),1),"")</f>
        <v/>
      </c>
      <c r="BO1195" s="38">
        <v>34299</v>
      </c>
      <c r="BP1195" s="3">
        <v>754.87</v>
      </c>
      <c r="BQ1195" s="7">
        <f>BP1195/BP1194</f>
        <v>1.0044041726542126</v>
      </c>
      <c r="BR1195" s="4">
        <f>YEAR(BO1195)</f>
        <v>1993</v>
      </c>
      <c r="BS1195" s="2" t="s">
        <v>7</v>
      </c>
      <c r="BT1195" s="12" t="str">
        <f>INDEX($CD$5:$CD$10,MATCH(BS1195,$CC$5:$CC$10,0),1)</f>
        <v>Y</v>
      </c>
      <c r="BU1195" s="12" t="str">
        <f>IF(AND(BT1195="Y",BQ1195&gt;1),"Y","")</f>
        <v>Y</v>
      </c>
      <c r="BV1195" s="12" t="str">
        <f>IF(AND(BT1195="Y",BQ1195&lt;1),"Y","")</f>
        <v/>
      </c>
      <c r="BW1195" s="12" t="str">
        <f>IF(BQ1195&gt;1,IF(BQ1194&gt;1,"Y",""),"")</f>
        <v/>
      </c>
      <c r="BX1195" s="12" t="str">
        <f>IF(BQ1195&lt;1,IF(BQ1194&lt;1,"Y",""),"")</f>
        <v/>
      </c>
      <c r="BY1195" s="2"/>
      <c r="BZ1195" s="2"/>
      <c r="CA1195" s="2"/>
    </row>
    <row r="1196" spans="2:79">
      <c r="B1196" s="4" t="str">
        <f>IF(G1196=G1197,IF(G1196&gt;G1195,G1196&amp;"_O",""),G1196&amp;"_C")</f>
        <v>2045_O</v>
      </c>
      <c r="C1196" s="14">
        <f ca="1">RANDBETWEEN(0,1000)/1000</f>
        <v>0.2</v>
      </c>
      <c r="D1196" s="16">
        <f>D1195+1</f>
        <v>1192</v>
      </c>
      <c r="E1196" s="10">
        <f>ROUNDDOWN(D1196/52,0)+1</f>
        <v>23</v>
      </c>
      <c r="F1196" s="15">
        <f>F1195+7</f>
        <v>52964</v>
      </c>
      <c r="G1196" s="4">
        <f>YEAR(F1196)</f>
        <v>2045</v>
      </c>
      <c r="H1196" s="33">
        <v>2.3E-2</v>
      </c>
      <c r="I1196" s="33">
        <v>0.40600000000000003</v>
      </c>
      <c r="J1196" s="33">
        <v>0.78300000000000003</v>
      </c>
      <c r="K1196" s="16" t="str">
        <f>IF(M1195&gt;1,"Up","Down")</f>
        <v>Up</v>
      </c>
      <c r="L1196" s="16" t="str">
        <f>IF(K1196="Up",IF(H1196&lt;$BJ$7,"Up","Down"),IF(H1196&lt;$BK$7,"Down","Up"))</f>
        <v>Up</v>
      </c>
      <c r="M1196" s="17">
        <f>IF(L1196="Up",INDEX($AK$5:$AK$1005,MATCH(I1196,$AI$5:$AI$1005,0),1),INDEX($AL$5:$AL$1005,MATCH(J1196,$AI$5:$AI$1005,0),1))</f>
        <v>1.009822382004401</v>
      </c>
      <c r="N1196" s="16" t="str">
        <f>IF(P1195&gt;1,"Up","Down")</f>
        <v>Down</v>
      </c>
      <c r="O1196" s="16" t="str">
        <f>IF(N1196="Up",IF(H1196&lt;$BJ$12,"Up","Down"),IF(H1196&lt;$BK$12,"Down","Up"))</f>
        <v>Down</v>
      </c>
      <c r="P1196" s="17">
        <f>IF(O1196="Up",INDEX($AP$5:$AP$1005,MATCH(I1196,$AI$5:$AI$1005,0),1),INDEX($AQ$5:$AQ$1005,MATCH(J1196,$AI$5:$AI$1005,0),1))</f>
        <v>0.99478951431143414</v>
      </c>
      <c r="Q1196" s="19">
        <f>T1195</f>
        <v>33830.787136050771</v>
      </c>
      <c r="R1196" s="19">
        <f>INDEX(model!$S$5:$S$35,MATCH(G1196,model!$Q$5:$Q$35,0),1)*model!$O$5</f>
        <v>0</v>
      </c>
      <c r="S1196" s="19">
        <f>IF(RIGHT(B1196,1)="C",T1195*INDEX(model!$T$5:$T$35,MATCH(G1196,model!$Q$5:$Q$35,0),1),0)</f>
        <v>0</v>
      </c>
      <c r="T1196" s="19">
        <f>(Q1196+R1196-S1196)*M1196</f>
        <v>34163.086050810634</v>
      </c>
      <c r="U1196" s="19">
        <f>X1195</f>
        <v>186290.39573995868</v>
      </c>
      <c r="V1196" s="19">
        <f>INDEX(model!$S$5:$S$35,MATCH(G1196,model!$Q$5:$Q$35,0),1)*model!$O$6</f>
        <v>0</v>
      </c>
      <c r="W1196" s="19">
        <f>IF(RIGHT(B1196,1)="C",X1195*INDEX(model!$T$5:$T$35,MATCH(G1196,model!$Q$5:$Q$35,0),1),0)</f>
        <v>0</v>
      </c>
      <c r="X1196" s="19">
        <f>(U1196+V1196-W1196)*P1196</f>
        <v>185319.73229903835</v>
      </c>
      <c r="Z1196" s="36" t="str">
        <f>K1196&amp;L1196</f>
        <v>UpUp</v>
      </c>
      <c r="AA1196" s="36" t="str">
        <f>N1196&amp;O1196</f>
        <v>DownDown</v>
      </c>
      <c r="AU1196" s="4" t="str">
        <f>IF(AZ1196=AZ1197,IF(AZ1196&gt;AZ1195,AZ1196&amp;"_O",""),AZ1196&amp;"_C")</f>
        <v/>
      </c>
      <c r="AV1196" s="7" t="str">
        <f>IF(RIGHT(AU1196,1)="C",AX1196/INDEX($AX$5:$AX$2729,MATCH(AZ1196&amp;"_O",$AU$5:$AU$2729,0),1),"")</f>
        <v/>
      </c>
      <c r="AW1196" s="38">
        <v>33907</v>
      </c>
      <c r="AX1196" s="37">
        <v>418.68</v>
      </c>
      <c r="AY1196" s="7">
        <f>AX1196/AX1195</f>
        <v>1.0110601304032842</v>
      </c>
      <c r="AZ1196" s="4">
        <f>YEAR(AW1196)</f>
        <v>1992</v>
      </c>
      <c r="BA1196" s="2" t="s">
        <v>7</v>
      </c>
      <c r="BB1196" s="12" t="str">
        <f>INDEX($CD$5:$CD$10,MATCH(BA1196,$CC$5:$CC$10,0),1)</f>
        <v>Y</v>
      </c>
      <c r="BC1196" s="12" t="str">
        <f>IF(AND(BB1196="Y",AY1196&gt;1),"Y","")</f>
        <v>Y</v>
      </c>
      <c r="BD1196" s="12" t="str">
        <f>IF(AND(BB1196="Y",AY1196&lt;1),"Y","")</f>
        <v/>
      </c>
      <c r="BE1196" s="12" t="str">
        <f>IF(AY1196&gt;1,IF(AY1195&gt;1,"Y",""),"")</f>
        <v>Y</v>
      </c>
      <c r="BF1196" s="12" t="str">
        <f>IF(AY1196&lt;1,IF(AY1195&lt;1,"Y",""),"")</f>
        <v/>
      </c>
      <c r="BG1196" s="2"/>
      <c r="BH1196" s="2"/>
      <c r="BI1196" s="2"/>
      <c r="BJ1196" s="2"/>
      <c r="BK1196" s="2"/>
      <c r="BL1196" s="2"/>
      <c r="BM1196" s="4" t="str">
        <f>IF(BR1196=BR1197,IF(BR1196&gt;BR1195,BR1196&amp;"_O",""),BR1196&amp;"_C")</f>
        <v/>
      </c>
      <c r="BN1196" s="7" t="str">
        <f>IF(RIGHT(BM1196,1)="C",BP1196/INDEX($BP$5:$BP$2729,MATCH(BR1196&amp;"_O",$BM$5:$BM$2729,0),1),"")</f>
        <v/>
      </c>
      <c r="BO1196" s="38">
        <v>34306</v>
      </c>
      <c r="BP1196" s="3">
        <v>772.22</v>
      </c>
      <c r="BQ1196" s="7">
        <f>BP1196/BP1195</f>
        <v>1.0229840899757574</v>
      </c>
      <c r="BR1196" s="4">
        <f>YEAR(BO1196)</f>
        <v>1993</v>
      </c>
      <c r="BS1196" s="2" t="s">
        <v>7</v>
      </c>
      <c r="BT1196" s="12" t="str">
        <f>INDEX($CD$5:$CD$10,MATCH(BS1196,$CC$5:$CC$10,0),1)</f>
        <v>Y</v>
      </c>
      <c r="BU1196" s="12" t="str">
        <f>IF(AND(BT1196="Y",BQ1196&gt;1),"Y","")</f>
        <v>Y</v>
      </c>
      <c r="BV1196" s="12" t="str">
        <f>IF(AND(BT1196="Y",BQ1196&lt;1),"Y","")</f>
        <v/>
      </c>
      <c r="BW1196" s="12" t="str">
        <f>IF(BQ1196&gt;1,IF(BQ1195&gt;1,"Y",""),"")</f>
        <v>Y</v>
      </c>
      <c r="BX1196" s="12" t="str">
        <f>IF(BQ1196&lt;1,IF(BQ1195&lt;1,"Y",""),"")</f>
        <v/>
      </c>
      <c r="BY1196" s="2"/>
      <c r="BZ1196" s="2"/>
      <c r="CA1196" s="2"/>
    </row>
    <row r="1197" spans="2:79">
      <c r="B1197" s="4" t="str">
        <f>IF(G1197=G1198,IF(G1197&gt;G1196,G1197&amp;"_O",""),G1197&amp;"_C")</f>
        <v/>
      </c>
      <c r="C1197" s="14">
        <f ca="1">RANDBETWEEN(0,1000)/1000</f>
        <v>0.48399999999999999</v>
      </c>
      <c r="D1197" s="16">
        <f>D1196+1</f>
        <v>1193</v>
      </c>
      <c r="E1197" s="10">
        <f>ROUNDDOWN(D1197/52,0)+1</f>
        <v>23</v>
      </c>
      <c r="F1197" s="15">
        <f>F1196+7</f>
        <v>52971</v>
      </c>
      <c r="G1197" s="4">
        <f>YEAR(F1197)</f>
        <v>2045</v>
      </c>
      <c r="H1197" s="33">
        <v>0.98099999999999998</v>
      </c>
      <c r="I1197" s="33">
        <v>0.48599999999999999</v>
      </c>
      <c r="J1197" s="33">
        <v>0.92500000000000004</v>
      </c>
      <c r="K1197" s="16" t="str">
        <f>IF(M1196&gt;1,"Up","Down")</f>
        <v>Up</v>
      </c>
      <c r="L1197" s="16" t="str">
        <f>IF(K1197="Up",IF(H1197&lt;$BJ$7,"Up","Down"),IF(H1197&lt;$BK$7,"Down","Up"))</f>
        <v>Down</v>
      </c>
      <c r="M1197" s="17">
        <f>IF(L1197="Up",INDEX($AK$5:$AK$1005,MATCH(I1197,$AI$5:$AI$1005,0),1),INDEX($AL$5:$AL$1005,MATCH(J1197,$AI$5:$AI$1005,0),1))</f>
        <v>0.99833849081532178</v>
      </c>
      <c r="N1197" s="16" t="str">
        <f>IF(P1196&gt;1,"Up","Down")</f>
        <v>Down</v>
      </c>
      <c r="O1197" s="16" t="str">
        <f>IF(N1197="Up",IF(H1197&lt;$BJ$12,"Up","Down"),IF(H1197&lt;$BK$12,"Down","Up"))</f>
        <v>Up</v>
      </c>
      <c r="P1197" s="17">
        <f>IF(O1197="Up",INDEX($AP$5:$AP$1005,MATCH(I1197,$AI$5:$AI$1005,0),1),INDEX($AQ$5:$AQ$1005,MATCH(J1197,$AI$5:$AI$1005,0),1))</f>
        <v>1.0167150377660699</v>
      </c>
      <c r="Q1197" s="19">
        <f>T1196</f>
        <v>34163.086050810634</v>
      </c>
      <c r="R1197" s="19">
        <f>INDEX(model!$S$5:$S$35,MATCH(G1197,model!$Q$5:$Q$35,0),1)*model!$O$5</f>
        <v>0</v>
      </c>
      <c r="S1197" s="19">
        <f>IF(RIGHT(B1197,1)="C",T1196*INDEX(model!$T$5:$T$35,MATCH(G1197,model!$Q$5:$Q$35,0),1),0)</f>
        <v>0</v>
      </c>
      <c r="T1197" s="19">
        <f>(Q1197+R1197-S1197)*M1197</f>
        <v>34106.323769560258</v>
      </c>
      <c r="U1197" s="19">
        <f>X1196</f>
        <v>185319.73229903835</v>
      </c>
      <c r="V1197" s="19">
        <f>INDEX(model!$S$5:$S$35,MATCH(G1197,model!$Q$5:$Q$35,0),1)*model!$O$6</f>
        <v>0</v>
      </c>
      <c r="W1197" s="19">
        <f>IF(RIGHT(B1197,1)="C",X1196*INDEX(model!$T$5:$T$35,MATCH(G1197,model!$Q$5:$Q$35,0),1),0)</f>
        <v>0</v>
      </c>
      <c r="X1197" s="19">
        <f>(U1197+V1197-W1197)*P1197</f>
        <v>188417.35862321474</v>
      </c>
      <c r="Z1197" s="36" t="str">
        <f>K1197&amp;L1197</f>
        <v>UpDown</v>
      </c>
      <c r="AA1197" s="36" t="str">
        <f>N1197&amp;O1197</f>
        <v>DownUp</v>
      </c>
      <c r="AU1197" s="4" t="str">
        <f>IF(AZ1197=AZ1198,IF(AZ1197&gt;AZ1196,AZ1197&amp;"_O",""),AZ1197&amp;"_C")</f>
        <v/>
      </c>
      <c r="AV1197" s="7" t="str">
        <f>IF(RIGHT(AU1197,1)="C",AX1197/INDEX($AX$5:$AX$2729,MATCH(AZ1197&amp;"_O",$AU$5:$AU$2729,0),1),"")</f>
        <v/>
      </c>
      <c r="AW1197" s="38">
        <v>33914</v>
      </c>
      <c r="AX1197" s="37">
        <v>417.58</v>
      </c>
      <c r="AY1197" s="7">
        <f>AX1197/AX1196</f>
        <v>0.99737269513709748</v>
      </c>
      <c r="AZ1197" s="4">
        <f>YEAR(AW1197)</f>
        <v>1992</v>
      </c>
      <c r="BA1197" s="2" t="s">
        <v>7</v>
      </c>
      <c r="BB1197" s="12" t="str">
        <f>INDEX($CD$5:$CD$10,MATCH(BA1197,$CC$5:$CC$10,0),1)</f>
        <v>Y</v>
      </c>
      <c r="BC1197" s="12" t="str">
        <f>IF(AND(BB1197="Y",AY1197&gt;1),"Y","")</f>
        <v/>
      </c>
      <c r="BD1197" s="12" t="str">
        <f>IF(AND(BB1197="Y",AY1197&lt;1),"Y","")</f>
        <v>Y</v>
      </c>
      <c r="BE1197" s="12" t="str">
        <f>IF(AY1197&gt;1,IF(AY1196&gt;1,"Y",""),"")</f>
        <v/>
      </c>
      <c r="BF1197" s="12" t="str">
        <f>IF(AY1197&lt;1,IF(AY1196&lt;1,"Y",""),"")</f>
        <v/>
      </c>
      <c r="BG1197" s="2"/>
      <c r="BH1197" s="2"/>
      <c r="BI1197" s="2"/>
      <c r="BJ1197" s="2"/>
      <c r="BK1197" s="2"/>
      <c r="BL1197" s="2"/>
      <c r="BM1197" s="4" t="str">
        <f>IF(BR1197=BR1198,IF(BR1197&gt;BR1196,BR1197&amp;"_O",""),BR1197&amp;"_C")</f>
        <v/>
      </c>
      <c r="BN1197" s="7" t="str">
        <f>IF(RIGHT(BM1197,1)="C",BP1197/INDEX($BP$5:$BP$2729,MATCH(BR1197&amp;"_O",$BM$5:$BM$2729,0),1),"")</f>
        <v/>
      </c>
      <c r="BO1197" s="38">
        <v>34313</v>
      </c>
      <c r="BP1197" s="3">
        <v>760.74</v>
      </c>
      <c r="BQ1197" s="7">
        <f>BP1197/BP1196</f>
        <v>0.98513377016912274</v>
      </c>
      <c r="BR1197" s="4">
        <f>YEAR(BO1197)</f>
        <v>1993</v>
      </c>
      <c r="BS1197" s="2" t="s">
        <v>7</v>
      </c>
      <c r="BT1197" s="12" t="str">
        <f>INDEX($CD$5:$CD$10,MATCH(BS1197,$CC$5:$CC$10,0),1)</f>
        <v>Y</v>
      </c>
      <c r="BU1197" s="12" t="str">
        <f>IF(AND(BT1197="Y",BQ1197&gt;1),"Y","")</f>
        <v/>
      </c>
      <c r="BV1197" s="12" t="str">
        <f>IF(AND(BT1197="Y",BQ1197&lt;1),"Y","")</f>
        <v>Y</v>
      </c>
      <c r="BW1197" s="12" t="str">
        <f>IF(BQ1197&gt;1,IF(BQ1196&gt;1,"Y",""),"")</f>
        <v/>
      </c>
      <c r="BX1197" s="12" t="str">
        <f>IF(BQ1197&lt;1,IF(BQ1196&lt;1,"Y",""),"")</f>
        <v/>
      </c>
      <c r="BY1197" s="2"/>
      <c r="BZ1197" s="2"/>
      <c r="CA1197" s="2"/>
    </row>
    <row r="1198" spans="2:79">
      <c r="B1198" s="4" t="str">
        <f>IF(G1198=G1199,IF(G1198&gt;G1197,G1198&amp;"_O",""),G1198&amp;"_C")</f>
        <v/>
      </c>
      <c r="C1198" s="14">
        <f ca="1">RANDBETWEEN(0,1000)/1000</f>
        <v>0.58399999999999996</v>
      </c>
      <c r="D1198" s="16">
        <f>D1197+1</f>
        <v>1194</v>
      </c>
      <c r="E1198" s="10">
        <f>ROUNDDOWN(D1198/52,0)+1</f>
        <v>23</v>
      </c>
      <c r="F1198" s="15">
        <f>F1197+7</f>
        <v>52978</v>
      </c>
      <c r="G1198" s="4">
        <f>YEAR(F1198)</f>
        <v>2045</v>
      </c>
      <c r="H1198" s="33">
        <v>0.745</v>
      </c>
      <c r="I1198" s="33">
        <v>0.29399999999999998</v>
      </c>
      <c r="J1198" s="33">
        <v>7.2999999999999995E-2</v>
      </c>
      <c r="K1198" s="16" t="str">
        <f>IF(M1197&gt;1,"Up","Down")</f>
        <v>Down</v>
      </c>
      <c r="L1198" s="16" t="str">
        <f>IF(K1198="Up",IF(H1198&lt;$BJ$7,"Up","Down"),IF(H1198&lt;$BK$7,"Down","Up"))</f>
        <v>Up</v>
      </c>
      <c r="M1198" s="17">
        <f>IF(L1198="Up",INDEX($AK$5:$AK$1005,MATCH(I1198,$AI$5:$AI$1005,0),1),INDEX($AL$5:$AL$1005,MATCH(J1198,$AI$5:$AI$1005,0),1))</f>
        <v>1.0071717918527363</v>
      </c>
      <c r="N1198" s="16" t="str">
        <f>IF(P1197&gt;1,"Up","Down")</f>
        <v>Up</v>
      </c>
      <c r="O1198" s="16" t="str">
        <f>IF(N1198="Up",IF(H1198&lt;$BJ$12,"Up","Down"),IF(H1198&lt;$BK$12,"Down","Up"))</f>
        <v>Down</v>
      </c>
      <c r="P1198" s="17">
        <f>IF(O1198="Up",INDEX($AP$5:$AP$1005,MATCH(I1198,$AI$5:$AI$1005,0),1),INDEX($AQ$5:$AQ$1005,MATCH(J1198,$AI$5:$AI$1005,0),1))</f>
        <v>0.94317074329971973</v>
      </c>
      <c r="Q1198" s="19">
        <f>T1197</f>
        <v>34106.323769560258</v>
      </c>
      <c r="R1198" s="19">
        <f>INDEX(model!$S$5:$S$35,MATCH(G1198,model!$Q$5:$Q$35,0),1)*model!$O$5</f>
        <v>0</v>
      </c>
      <c r="S1198" s="19">
        <f>IF(RIGHT(B1198,1)="C",T1197*INDEX(model!$T$5:$T$35,MATCH(G1198,model!$Q$5:$Q$35,0),1),0)</f>
        <v>0</v>
      </c>
      <c r="T1198" s="19">
        <f>(Q1198+R1198-S1198)*M1198</f>
        <v>34350.92722449758</v>
      </c>
      <c r="U1198" s="19">
        <f>X1197</f>
        <v>188417.35862321474</v>
      </c>
      <c r="V1198" s="19">
        <f>INDEX(model!$S$5:$S$35,MATCH(G1198,model!$Q$5:$Q$35,0),1)*model!$O$6</f>
        <v>0</v>
      </c>
      <c r="W1198" s="19">
        <f>IF(RIGHT(B1198,1)="C",X1197*INDEX(model!$T$5:$T$35,MATCH(G1198,model!$Q$5:$Q$35,0),1),0)</f>
        <v>0</v>
      </c>
      <c r="X1198" s="19">
        <f>(U1198+V1198-W1198)*P1198</f>
        <v>177709.74018322729</v>
      </c>
      <c r="Z1198" s="36" t="str">
        <f>K1198&amp;L1198</f>
        <v>DownUp</v>
      </c>
      <c r="AA1198" s="36" t="str">
        <f>N1198&amp;O1198</f>
        <v>UpDown</v>
      </c>
      <c r="AU1198" s="4" t="str">
        <f>IF(AZ1198=AZ1199,IF(AZ1198&gt;AZ1197,AZ1198&amp;"_O",""),AZ1198&amp;"_C")</f>
        <v/>
      </c>
      <c r="AV1198" s="7" t="str">
        <f>IF(RIGHT(AU1198,1)="C",AX1198/INDEX($AX$5:$AX$2729,MATCH(AZ1198&amp;"_O",$AU$5:$AU$2729,0),1),"")</f>
        <v/>
      </c>
      <c r="AW1198" s="38">
        <v>33921</v>
      </c>
      <c r="AX1198" s="37">
        <v>422.43</v>
      </c>
      <c r="AY1198" s="7">
        <f>AX1198/AX1197</f>
        <v>1.0116145409262896</v>
      </c>
      <c r="AZ1198" s="4">
        <f>YEAR(AW1198)</f>
        <v>1992</v>
      </c>
      <c r="BA1198" s="2" t="s">
        <v>7</v>
      </c>
      <c r="BB1198" s="12" t="str">
        <f>INDEX($CD$5:$CD$10,MATCH(BA1198,$CC$5:$CC$10,0),1)</f>
        <v>Y</v>
      </c>
      <c r="BC1198" s="12" t="str">
        <f>IF(AND(BB1198="Y",AY1198&gt;1),"Y","")</f>
        <v>Y</v>
      </c>
      <c r="BD1198" s="12" t="str">
        <f>IF(AND(BB1198="Y",AY1198&lt;1),"Y","")</f>
        <v/>
      </c>
      <c r="BE1198" s="12" t="str">
        <f>IF(AY1198&gt;1,IF(AY1197&gt;1,"Y",""),"")</f>
        <v/>
      </c>
      <c r="BF1198" s="12" t="str">
        <f>IF(AY1198&lt;1,IF(AY1197&lt;1,"Y",""),"")</f>
        <v/>
      </c>
      <c r="BG1198" s="2"/>
      <c r="BH1198" s="2"/>
      <c r="BI1198" s="2"/>
      <c r="BJ1198" s="2"/>
      <c r="BK1198" s="2"/>
      <c r="BL1198" s="2"/>
      <c r="BM1198" s="4" t="str">
        <f>IF(BR1198=BR1199,IF(BR1198&gt;BR1197,BR1198&amp;"_O",""),BR1198&amp;"_C")</f>
        <v/>
      </c>
      <c r="BN1198" s="7" t="str">
        <f>IF(RIGHT(BM1198,1)="C",BP1198/INDEX($BP$5:$BP$2729,MATCH(BR1198&amp;"_O",$BM$5:$BM$2729,0),1),"")</f>
        <v/>
      </c>
      <c r="BO1198" s="38">
        <v>34320</v>
      </c>
      <c r="BP1198" s="3">
        <v>759.23</v>
      </c>
      <c r="BQ1198" s="7">
        <f>BP1198/BP1197</f>
        <v>0.9980150905697085</v>
      </c>
      <c r="BR1198" s="4">
        <f>YEAR(BO1198)</f>
        <v>1993</v>
      </c>
      <c r="BS1198" s="2" t="s">
        <v>7</v>
      </c>
      <c r="BT1198" s="12" t="str">
        <f>INDEX($CD$5:$CD$10,MATCH(BS1198,$CC$5:$CC$10,0),1)</f>
        <v>Y</v>
      </c>
      <c r="BU1198" s="12" t="str">
        <f>IF(AND(BT1198="Y",BQ1198&gt;1),"Y","")</f>
        <v/>
      </c>
      <c r="BV1198" s="12" t="str">
        <f>IF(AND(BT1198="Y",BQ1198&lt;1),"Y","")</f>
        <v>Y</v>
      </c>
      <c r="BW1198" s="12" t="str">
        <f>IF(BQ1198&gt;1,IF(BQ1197&gt;1,"Y",""),"")</f>
        <v/>
      </c>
      <c r="BX1198" s="12" t="str">
        <f>IF(BQ1198&lt;1,IF(BQ1197&lt;1,"Y",""),"")</f>
        <v>Y</v>
      </c>
      <c r="BY1198" s="2"/>
      <c r="BZ1198" s="2"/>
      <c r="CA1198" s="2"/>
    </row>
    <row r="1199" spans="2:79">
      <c r="B1199" s="4" t="str">
        <f>IF(G1199=G1200,IF(G1199&gt;G1198,G1199&amp;"_O",""),G1199&amp;"_C")</f>
        <v/>
      </c>
      <c r="C1199" s="14">
        <f ca="1">RANDBETWEEN(0,1000)/1000</f>
        <v>0.93</v>
      </c>
      <c r="D1199" s="16">
        <f>D1198+1</f>
        <v>1195</v>
      </c>
      <c r="E1199" s="10">
        <f>ROUNDDOWN(D1199/52,0)+1</f>
        <v>23</v>
      </c>
      <c r="F1199" s="15">
        <f>F1198+7</f>
        <v>52985</v>
      </c>
      <c r="G1199" s="4">
        <f>YEAR(F1199)</f>
        <v>2045</v>
      </c>
      <c r="H1199" s="33">
        <v>0.86099999999999999</v>
      </c>
      <c r="I1199" s="33">
        <v>0.48499999999999999</v>
      </c>
      <c r="J1199" s="33">
        <v>0.184</v>
      </c>
      <c r="K1199" s="16" t="str">
        <f>IF(M1198&gt;1,"Up","Down")</f>
        <v>Up</v>
      </c>
      <c r="L1199" s="16" t="str">
        <f>IF(K1199="Up",IF(H1199&lt;$BJ$7,"Up","Down"),IF(H1199&lt;$BK$7,"Down","Up"))</f>
        <v>Down</v>
      </c>
      <c r="M1199" s="17">
        <f>IF(L1199="Up",INDEX($AK$5:$AK$1005,MATCH(I1199,$AI$5:$AI$1005,0),1),INDEX($AL$5:$AL$1005,MATCH(J1199,$AI$5:$AI$1005,0),1))</f>
        <v>0.97361528089504146</v>
      </c>
      <c r="N1199" s="16" t="str">
        <f>IF(P1198&gt;1,"Up","Down")</f>
        <v>Down</v>
      </c>
      <c r="O1199" s="16" t="str">
        <f>IF(N1199="Up",IF(H1199&lt;$BJ$12,"Up","Down"),IF(H1199&lt;$BK$12,"Down","Up"))</f>
        <v>Up</v>
      </c>
      <c r="P1199" s="17">
        <f>IF(O1199="Up",INDEX($AP$5:$AP$1005,MATCH(I1199,$AI$5:$AI$1005,0),1),INDEX($AQ$5:$AQ$1005,MATCH(J1199,$AI$5:$AI$1005,0),1))</f>
        <v>1.0166899769017743</v>
      </c>
      <c r="Q1199" s="19">
        <f>T1198</f>
        <v>34350.92722449758</v>
      </c>
      <c r="R1199" s="19">
        <f>INDEX(model!$S$5:$S$35,MATCH(G1199,model!$Q$5:$Q$35,0),1)*model!$O$5</f>
        <v>0</v>
      </c>
      <c r="S1199" s="19">
        <f>IF(RIGHT(B1199,1)="C",T1198*INDEX(model!$T$5:$T$35,MATCH(G1199,model!$Q$5:$Q$35,0),1),0)</f>
        <v>0</v>
      </c>
      <c r="T1199" s="19">
        <f>(Q1199+R1199-S1199)*M1199</f>
        <v>33444.587658684337</v>
      </c>
      <c r="U1199" s="19">
        <f>X1198</f>
        <v>177709.74018322729</v>
      </c>
      <c r="V1199" s="19">
        <f>INDEX(model!$S$5:$S$35,MATCH(G1199,model!$Q$5:$Q$35,0),1)*model!$O$6</f>
        <v>0</v>
      </c>
      <c r="W1199" s="19">
        <f>IF(RIGHT(B1199,1)="C",X1198*INDEX(model!$T$5:$T$35,MATCH(G1199,model!$Q$5:$Q$35,0),1),0)</f>
        <v>0</v>
      </c>
      <c r="X1199" s="19">
        <f>(U1199+V1199-W1199)*P1199</f>
        <v>180675.71164210566</v>
      </c>
      <c r="Z1199" s="36" t="str">
        <f>K1199&amp;L1199</f>
        <v>UpDown</v>
      </c>
      <c r="AA1199" s="36" t="str">
        <f>N1199&amp;O1199</f>
        <v>DownUp</v>
      </c>
      <c r="AU1199" s="4" t="str">
        <f>IF(AZ1199=AZ1200,IF(AZ1199&gt;AZ1198,AZ1199&amp;"_O",""),AZ1199&amp;"_C")</f>
        <v/>
      </c>
      <c r="AV1199" s="7" t="str">
        <f>IF(RIGHT(AU1199,1)="C",AX1199/INDEX($AX$5:$AX$2729,MATCH(AZ1199&amp;"_O",$AU$5:$AU$2729,0),1),"")</f>
        <v/>
      </c>
      <c r="AW1199" s="38">
        <v>33928</v>
      </c>
      <c r="AX1199" s="37">
        <v>426.65</v>
      </c>
      <c r="AY1199" s="7">
        <f>AX1199/AX1198</f>
        <v>1.0099898207987121</v>
      </c>
      <c r="AZ1199" s="4">
        <f>YEAR(AW1199)</f>
        <v>1992</v>
      </c>
      <c r="BA1199" s="2" t="s">
        <v>7</v>
      </c>
      <c r="BB1199" s="12" t="str">
        <f>INDEX($CD$5:$CD$10,MATCH(BA1199,$CC$5:$CC$10,0),1)</f>
        <v>Y</v>
      </c>
      <c r="BC1199" s="12" t="str">
        <f>IF(AND(BB1199="Y",AY1199&gt;1),"Y","")</f>
        <v>Y</v>
      </c>
      <c r="BD1199" s="12" t="str">
        <f>IF(AND(BB1199="Y",AY1199&lt;1),"Y","")</f>
        <v/>
      </c>
      <c r="BE1199" s="12" t="str">
        <f>IF(AY1199&gt;1,IF(AY1198&gt;1,"Y",""),"")</f>
        <v>Y</v>
      </c>
      <c r="BF1199" s="12" t="str">
        <f>IF(AY1199&lt;1,IF(AY1198&lt;1,"Y",""),"")</f>
        <v/>
      </c>
      <c r="BG1199" s="2"/>
      <c r="BH1199" s="2"/>
      <c r="BI1199" s="2"/>
      <c r="BJ1199" s="2"/>
      <c r="BK1199" s="2"/>
      <c r="BL1199" s="2"/>
      <c r="BM1199" s="4" t="str">
        <f>IF(BR1199=BR1200,IF(BR1199&gt;BR1198,BR1199&amp;"_O",""),BR1199&amp;"_C")</f>
        <v/>
      </c>
      <c r="BN1199" s="7" t="str">
        <f>IF(RIGHT(BM1199,1)="C",BP1199/INDEX($BP$5:$BP$2729,MATCH(BR1199&amp;"_O",$BM$5:$BM$2729,0),1),"")</f>
        <v/>
      </c>
      <c r="BO1199" s="38">
        <v>34326</v>
      </c>
      <c r="BP1199" s="3">
        <v>758.7</v>
      </c>
      <c r="BQ1199" s="7">
        <f>BP1199/BP1198</f>
        <v>0.99930192431805909</v>
      </c>
      <c r="BR1199" s="4">
        <f>YEAR(BO1199)</f>
        <v>1993</v>
      </c>
      <c r="BS1199" s="2" t="s">
        <v>7</v>
      </c>
      <c r="BT1199" s="12" t="str">
        <f>INDEX($CD$5:$CD$10,MATCH(BS1199,$CC$5:$CC$10,0),1)</f>
        <v>Y</v>
      </c>
      <c r="BU1199" s="12" t="str">
        <f>IF(AND(BT1199="Y",BQ1199&gt;1),"Y","")</f>
        <v/>
      </c>
      <c r="BV1199" s="12" t="str">
        <f>IF(AND(BT1199="Y",BQ1199&lt;1),"Y","")</f>
        <v>Y</v>
      </c>
      <c r="BW1199" s="12" t="str">
        <f>IF(BQ1199&gt;1,IF(BQ1198&gt;1,"Y",""),"")</f>
        <v/>
      </c>
      <c r="BX1199" s="12" t="str">
        <f>IF(BQ1199&lt;1,IF(BQ1198&lt;1,"Y",""),"")</f>
        <v>Y</v>
      </c>
      <c r="BY1199" s="2"/>
      <c r="BZ1199" s="2"/>
      <c r="CA1199" s="2"/>
    </row>
    <row r="1200" spans="2:79">
      <c r="B1200" s="4" t="str">
        <f>IF(G1200=G1201,IF(G1200&gt;G1199,G1200&amp;"_O",""),G1200&amp;"_C")</f>
        <v/>
      </c>
      <c r="C1200" s="14">
        <f ca="1">RANDBETWEEN(0,1000)/1000</f>
        <v>0.50800000000000001</v>
      </c>
      <c r="D1200" s="16">
        <f>D1199+1</f>
        <v>1196</v>
      </c>
      <c r="E1200" s="10">
        <f>ROUNDDOWN(D1200/52,0)+1</f>
        <v>24</v>
      </c>
      <c r="F1200" s="15">
        <f>F1199+7</f>
        <v>52992</v>
      </c>
      <c r="G1200" s="4">
        <f>YEAR(F1200)</f>
        <v>2045</v>
      </c>
      <c r="H1200" s="33">
        <v>0.22</v>
      </c>
      <c r="I1200" s="33">
        <v>0.36699999999999999</v>
      </c>
      <c r="J1200" s="33">
        <v>0.496</v>
      </c>
      <c r="K1200" s="16" t="str">
        <f>IF(M1199&gt;1,"Up","Down")</f>
        <v>Down</v>
      </c>
      <c r="L1200" s="16" t="str">
        <f>IF(K1200="Up",IF(H1200&lt;$BJ$7,"Up","Down"),IF(H1200&lt;$BK$7,"Down","Up"))</f>
        <v>Down</v>
      </c>
      <c r="M1200" s="17">
        <f>IF(L1200="Up",INDEX($AK$5:$AK$1005,MATCH(I1200,$AI$5:$AI$1005,0),1),INDEX($AL$5:$AL$1005,MATCH(J1200,$AI$5:$AI$1005,0),1))</f>
        <v>0.98757892987208462</v>
      </c>
      <c r="N1200" s="16" t="str">
        <f>IF(P1199&gt;1,"Up","Down")</f>
        <v>Up</v>
      </c>
      <c r="O1200" s="16" t="str">
        <f>IF(N1200="Up",IF(H1200&lt;$BJ$12,"Up","Down"),IF(H1200&lt;$BK$12,"Down","Up"))</f>
        <v>Up</v>
      </c>
      <c r="P1200" s="17">
        <f>IF(O1200="Up",INDEX($AP$5:$AP$1005,MATCH(I1200,$AI$5:$AI$1005,0),1),INDEX($AQ$5:$AQ$1005,MATCH(J1200,$AI$5:$AI$1005,0),1))</f>
        <v>1.0123593691150066</v>
      </c>
      <c r="Q1200" s="19">
        <f>T1199</f>
        <v>33444.587658684337</v>
      </c>
      <c r="R1200" s="19">
        <f>INDEX(model!$S$5:$S$35,MATCH(G1200,model!$Q$5:$Q$35,0),1)*model!$O$5</f>
        <v>0</v>
      </c>
      <c r="S1200" s="19">
        <f>IF(RIGHT(B1200,1)="C",T1199*INDEX(model!$T$5:$T$35,MATCH(G1200,model!$Q$5:$Q$35,0),1),0)</f>
        <v>0</v>
      </c>
      <c r="T1200" s="19">
        <f>(Q1200+R1200-S1200)*M1200</f>
        <v>33029.170089976607</v>
      </c>
      <c r="U1200" s="19">
        <f>X1199</f>
        <v>180675.71164210566</v>
      </c>
      <c r="V1200" s="19">
        <f>INDEX(model!$S$5:$S$35,MATCH(G1200,model!$Q$5:$Q$35,0),1)*model!$O$6</f>
        <v>0</v>
      </c>
      <c r="W1200" s="19">
        <f>IF(RIGHT(B1200,1)="C",X1199*INDEX(model!$T$5:$T$35,MATCH(G1200,model!$Q$5:$Q$35,0),1),0)</f>
        <v>0</v>
      </c>
      <c r="X1200" s="19">
        <f>(U1200+V1200-W1200)*P1200</f>
        <v>182908.74945240692</v>
      </c>
      <c r="Z1200" s="36" t="str">
        <f>K1200&amp;L1200</f>
        <v>DownDown</v>
      </c>
      <c r="AA1200" s="36" t="str">
        <f>N1200&amp;O1200</f>
        <v>UpUp</v>
      </c>
      <c r="AU1200" s="4" t="str">
        <f>IF(AZ1200=AZ1201,IF(AZ1200&gt;AZ1199,AZ1200&amp;"_O",""),AZ1200&amp;"_C")</f>
        <v/>
      </c>
      <c r="AV1200" s="7" t="str">
        <f>IF(RIGHT(AU1200,1)="C",AX1200/INDEX($AX$5:$AX$2729,MATCH(AZ1200&amp;"_O",$AU$5:$AU$2729,0),1),"")</f>
        <v/>
      </c>
      <c r="AW1200" s="38">
        <v>33935</v>
      </c>
      <c r="AX1200" s="37">
        <v>430.16</v>
      </c>
      <c r="AY1200" s="7">
        <f>AX1200/AX1199</f>
        <v>1.0082268838626509</v>
      </c>
      <c r="AZ1200" s="4">
        <f>YEAR(AW1200)</f>
        <v>1992</v>
      </c>
      <c r="BA1200" s="2" t="s">
        <v>7</v>
      </c>
      <c r="BB1200" s="12" t="str">
        <f>INDEX($CD$5:$CD$10,MATCH(BA1200,$CC$5:$CC$10,0),1)</f>
        <v>Y</v>
      </c>
      <c r="BC1200" s="12" t="str">
        <f>IF(AND(BB1200="Y",AY1200&gt;1),"Y","")</f>
        <v>Y</v>
      </c>
      <c r="BD1200" s="12" t="str">
        <f>IF(AND(BB1200="Y",AY1200&lt;1),"Y","")</f>
        <v/>
      </c>
      <c r="BE1200" s="12" t="str">
        <f>IF(AY1200&gt;1,IF(AY1199&gt;1,"Y",""),"")</f>
        <v>Y</v>
      </c>
      <c r="BF1200" s="12" t="str">
        <f>IF(AY1200&lt;1,IF(AY1199&lt;1,"Y",""),"")</f>
        <v/>
      </c>
      <c r="BG1200" s="2"/>
      <c r="BH1200" s="2"/>
      <c r="BI1200" s="2"/>
      <c r="BJ1200" s="2"/>
      <c r="BK1200" s="2"/>
      <c r="BL1200" s="2"/>
      <c r="BM1200" s="4" t="str">
        <f>IF(BR1200=BR1201,IF(BR1200&gt;BR1199,BR1200&amp;"_O",""),BR1200&amp;"_C")</f>
        <v>1993_C</v>
      </c>
      <c r="BN1200" s="7">
        <f>IF(RIGHT(BM1200,1)="C",BP1200/INDEX($BP$5:$BP$2729,MATCH(BR1200&amp;"_O",$BM$5:$BM$2729,0),1),"")</f>
        <v>1.1470592578373029</v>
      </c>
      <c r="BO1200" s="38">
        <v>34334</v>
      </c>
      <c r="BP1200" s="3">
        <v>776.8</v>
      </c>
      <c r="BQ1200" s="7">
        <f>BP1200/BP1199</f>
        <v>1.0238565968103333</v>
      </c>
      <c r="BR1200" s="4">
        <f>YEAR(BO1200)</f>
        <v>1993</v>
      </c>
      <c r="BS1200" s="2" t="s">
        <v>7</v>
      </c>
      <c r="BT1200" s="12" t="str">
        <f>INDEX($CD$5:$CD$10,MATCH(BS1200,$CC$5:$CC$10,0),1)</f>
        <v>Y</v>
      </c>
      <c r="BU1200" s="12" t="str">
        <f>IF(AND(BT1200="Y",BQ1200&gt;1),"Y","")</f>
        <v>Y</v>
      </c>
      <c r="BV1200" s="12" t="str">
        <f>IF(AND(BT1200="Y",BQ1200&lt;1),"Y","")</f>
        <v/>
      </c>
      <c r="BW1200" s="12" t="str">
        <f>IF(BQ1200&gt;1,IF(BQ1199&gt;1,"Y",""),"")</f>
        <v/>
      </c>
      <c r="BX1200" s="12" t="str">
        <f>IF(BQ1200&lt;1,IF(BQ1199&lt;1,"Y",""),"")</f>
        <v/>
      </c>
      <c r="BY1200" s="2"/>
      <c r="BZ1200" s="2"/>
      <c r="CA1200" s="2"/>
    </row>
    <row r="1201" spans="2:79">
      <c r="B1201" s="4" t="str">
        <f>IF(G1201=G1202,IF(G1201&gt;G1200,G1201&amp;"_O",""),G1201&amp;"_C")</f>
        <v/>
      </c>
      <c r="C1201" s="14">
        <f ca="1">RANDBETWEEN(0,1000)/1000</f>
        <v>0.83899999999999997</v>
      </c>
      <c r="D1201" s="16">
        <f>D1200+1</f>
        <v>1197</v>
      </c>
      <c r="E1201" s="10">
        <f>ROUNDDOWN(D1201/52,0)+1</f>
        <v>24</v>
      </c>
      <c r="F1201" s="15">
        <f>F1200+7</f>
        <v>52999</v>
      </c>
      <c r="G1201" s="4">
        <f>YEAR(F1201)</f>
        <v>2045</v>
      </c>
      <c r="H1201" s="33">
        <v>0.13100000000000001</v>
      </c>
      <c r="I1201" s="33">
        <v>0.97199999999999998</v>
      </c>
      <c r="J1201" s="33">
        <v>0.92600000000000005</v>
      </c>
      <c r="K1201" s="16" t="str">
        <f>IF(M1200&gt;1,"Up","Down")</f>
        <v>Down</v>
      </c>
      <c r="L1201" s="16" t="str">
        <f>IF(K1201="Up",IF(H1201&lt;$BJ$7,"Up","Down"),IF(H1201&lt;$BK$7,"Down","Up"))</f>
        <v>Down</v>
      </c>
      <c r="M1201" s="17">
        <f>IF(L1201="Up",INDEX($AK$5:$AK$1005,MATCH(I1201,$AI$5:$AI$1005,0),1),INDEX($AL$5:$AL$1005,MATCH(J1201,$AI$5:$AI$1005,0),1))</f>
        <v>0.99838966808658691</v>
      </c>
      <c r="N1201" s="16" t="str">
        <f>IF(P1200&gt;1,"Up","Down")</f>
        <v>Up</v>
      </c>
      <c r="O1201" s="16" t="str">
        <f>IF(N1201="Up",IF(H1201&lt;$BJ$12,"Up","Down"),IF(H1201&lt;$BK$12,"Down","Up"))</f>
        <v>Up</v>
      </c>
      <c r="P1201" s="17">
        <f>IF(O1201="Up",INDEX($AP$5:$AP$1005,MATCH(I1201,$AI$5:$AI$1005,0),1),INDEX($AQ$5:$AQ$1005,MATCH(J1201,$AI$5:$AI$1005,0),1))</f>
        <v>1.0554235434480017</v>
      </c>
      <c r="Q1201" s="19">
        <f>T1200</f>
        <v>33029.170089976607</v>
      </c>
      <c r="R1201" s="19">
        <f>INDEX(model!$S$5:$S$35,MATCH(G1201,model!$Q$5:$Q$35,0),1)*model!$O$5</f>
        <v>0</v>
      </c>
      <c r="S1201" s="19">
        <f>IF(RIGHT(B1201,1)="C",T1200*INDEX(model!$T$5:$T$35,MATCH(G1201,model!$Q$5:$Q$35,0),1),0)</f>
        <v>0</v>
      </c>
      <c r="T1201" s="19">
        <f>(Q1201+R1201-S1201)*M1201</f>
        <v>32975.98216330717</v>
      </c>
      <c r="U1201" s="19">
        <f>X1200</f>
        <v>182908.74945240692</v>
      </c>
      <c r="V1201" s="19">
        <f>INDEX(model!$S$5:$S$35,MATCH(G1201,model!$Q$5:$Q$35,0),1)*model!$O$6</f>
        <v>0</v>
      </c>
      <c r="W1201" s="19">
        <f>IF(RIGHT(B1201,1)="C",X1200*INDEX(model!$T$5:$T$35,MATCH(G1201,model!$Q$5:$Q$35,0),1),0)</f>
        <v>0</v>
      </c>
      <c r="X1201" s="19">
        <f>(U1201+V1201-W1201)*P1201</f>
        <v>193046.20047470205</v>
      </c>
      <c r="Z1201" s="36" t="str">
        <f>K1201&amp;L1201</f>
        <v>DownDown</v>
      </c>
      <c r="AA1201" s="36" t="str">
        <f>N1201&amp;O1201</f>
        <v>UpUp</v>
      </c>
      <c r="AU1201" s="4" t="str">
        <f>IF(AZ1201=AZ1202,IF(AZ1201&gt;AZ1200,AZ1201&amp;"_O",""),AZ1201&amp;"_C")</f>
        <v/>
      </c>
      <c r="AV1201" s="7" t="str">
        <f>IF(RIGHT(AU1201,1)="C",AX1201/INDEX($AX$5:$AX$2729,MATCH(AZ1201&amp;"_O",$AU$5:$AU$2729,0),1),"")</f>
        <v/>
      </c>
      <c r="AW1201" s="38">
        <v>33942</v>
      </c>
      <c r="AX1201" s="37">
        <v>432.06</v>
      </c>
      <c r="AY1201" s="7">
        <f>AX1201/AX1200</f>
        <v>1.0044169611307421</v>
      </c>
      <c r="AZ1201" s="4">
        <f>YEAR(AW1201)</f>
        <v>1992</v>
      </c>
      <c r="BA1201" s="2" t="s">
        <v>7</v>
      </c>
      <c r="BB1201" s="12" t="str">
        <f>INDEX($CD$5:$CD$10,MATCH(BA1201,$CC$5:$CC$10,0),1)</f>
        <v>Y</v>
      </c>
      <c r="BC1201" s="12" t="str">
        <f>IF(AND(BB1201="Y",AY1201&gt;1),"Y","")</f>
        <v>Y</v>
      </c>
      <c r="BD1201" s="12" t="str">
        <f>IF(AND(BB1201="Y",AY1201&lt;1),"Y","")</f>
        <v/>
      </c>
      <c r="BE1201" s="12" t="str">
        <f>IF(AY1201&gt;1,IF(AY1200&gt;1,"Y",""),"")</f>
        <v>Y</v>
      </c>
      <c r="BF1201" s="12" t="str">
        <f>IF(AY1201&lt;1,IF(AY1200&lt;1,"Y",""),"")</f>
        <v/>
      </c>
      <c r="BG1201" s="2"/>
      <c r="BH1201" s="2"/>
      <c r="BI1201" s="2"/>
      <c r="BJ1201" s="2"/>
      <c r="BK1201" s="2"/>
      <c r="BL1201" s="2"/>
      <c r="BM1201" s="4" t="str">
        <f>IF(BR1201=BR1202,IF(BR1201&gt;BR1200,BR1201&amp;"_O",""),BR1201&amp;"_C")</f>
        <v>1994_O</v>
      </c>
      <c r="BN1201" s="7" t="str">
        <f>IF(RIGHT(BM1201,1)="C",BP1201/INDEX($BP$5:$BP$2729,MATCH(BR1201&amp;"_O",$BM$5:$BM$2729,0),1),"")</f>
        <v/>
      </c>
      <c r="BO1201" s="38">
        <v>34341</v>
      </c>
      <c r="BP1201" s="3">
        <v>782.94</v>
      </c>
      <c r="BQ1201" s="7">
        <f>BP1201/BP1200</f>
        <v>1.0079042224510815</v>
      </c>
      <c r="BR1201" s="4">
        <f>YEAR(BO1201)</f>
        <v>1994</v>
      </c>
      <c r="BS1201" s="2" t="s">
        <v>7</v>
      </c>
      <c r="BT1201" s="12" t="str">
        <f>INDEX($CD$5:$CD$10,MATCH(BS1201,$CC$5:$CC$10,0),1)</f>
        <v>Y</v>
      </c>
      <c r="BU1201" s="12" t="str">
        <f>IF(AND(BT1201="Y",BQ1201&gt;1),"Y","")</f>
        <v>Y</v>
      </c>
      <c r="BV1201" s="12" t="str">
        <f>IF(AND(BT1201="Y",BQ1201&lt;1),"Y","")</f>
        <v/>
      </c>
      <c r="BW1201" s="12" t="str">
        <f>IF(BQ1201&gt;1,IF(BQ1200&gt;1,"Y",""),"")</f>
        <v>Y</v>
      </c>
      <c r="BX1201" s="12" t="str">
        <f>IF(BQ1201&lt;1,IF(BQ1200&lt;1,"Y",""),"")</f>
        <v/>
      </c>
      <c r="BY1201" s="2"/>
      <c r="BZ1201" s="2"/>
      <c r="CA1201" s="2"/>
    </row>
    <row r="1202" spans="2:79">
      <c r="B1202" s="4" t="str">
        <f>IF(G1202=G1203,IF(G1202&gt;G1201,G1202&amp;"_O",""),G1202&amp;"_C")</f>
        <v/>
      </c>
      <c r="C1202" s="14">
        <f ca="1">RANDBETWEEN(0,1000)/1000</f>
        <v>0.67600000000000005</v>
      </c>
      <c r="D1202" s="16">
        <f>D1201+1</f>
        <v>1198</v>
      </c>
      <c r="E1202" s="10">
        <f>ROUNDDOWN(D1202/52,0)+1</f>
        <v>24</v>
      </c>
      <c r="F1202" s="15">
        <f>F1201+7</f>
        <v>53006</v>
      </c>
      <c r="G1202" s="4">
        <f>YEAR(F1202)</f>
        <v>2045</v>
      </c>
      <c r="H1202" s="33">
        <v>0.42599999999999999</v>
      </c>
      <c r="I1202" s="33">
        <v>0.307</v>
      </c>
      <c r="J1202" s="33">
        <v>0.65800000000000003</v>
      </c>
      <c r="K1202" s="16" t="str">
        <f>IF(M1201&gt;1,"Up","Down")</f>
        <v>Down</v>
      </c>
      <c r="L1202" s="16" t="str">
        <f>IF(K1202="Up",IF(H1202&lt;$BJ$7,"Up","Down"),IF(H1202&lt;$BK$7,"Down","Up"))</f>
        <v>Up</v>
      </c>
      <c r="M1202" s="17">
        <f>IF(L1202="Up",INDEX($AK$5:$AK$1005,MATCH(I1202,$AI$5:$AI$1005,0),1),INDEX($AL$5:$AL$1005,MATCH(J1202,$AI$5:$AI$1005,0),1))</f>
        <v>1.0074573597514558</v>
      </c>
      <c r="N1202" s="16" t="str">
        <f>IF(P1201&gt;1,"Up","Down")</f>
        <v>Up</v>
      </c>
      <c r="O1202" s="16" t="str">
        <f>IF(N1202="Up",IF(H1202&lt;$BJ$12,"Up","Down"),IF(H1202&lt;$BK$12,"Down","Up"))</f>
        <v>Up</v>
      </c>
      <c r="P1202" s="17">
        <f>IF(O1202="Up",INDEX($AP$5:$AP$1005,MATCH(I1202,$AI$5:$AI$1005,0),1),INDEX($AQ$5:$AQ$1005,MATCH(J1202,$AI$5:$AI$1005,0),1))</f>
        <v>1.0101084494662178</v>
      </c>
      <c r="Q1202" s="19">
        <f>T1201</f>
        <v>32975.98216330717</v>
      </c>
      <c r="R1202" s="19">
        <f>INDEX(model!$S$5:$S$35,MATCH(G1202,model!$Q$5:$Q$35,0),1)*model!$O$5</f>
        <v>0</v>
      </c>
      <c r="S1202" s="19">
        <f>IF(RIGHT(B1202,1)="C",T1201*INDEX(model!$T$5:$T$35,MATCH(G1202,model!$Q$5:$Q$35,0),1),0)</f>
        <v>0</v>
      </c>
      <c r="T1202" s="19">
        <f>(Q1202+R1202-S1202)*M1202</f>
        <v>33221.895925456542</v>
      </c>
      <c r="U1202" s="19">
        <f>X1201</f>
        <v>193046.20047470205</v>
      </c>
      <c r="V1202" s="19">
        <f>INDEX(model!$S$5:$S$35,MATCH(G1202,model!$Q$5:$Q$35,0),1)*model!$O$6</f>
        <v>0</v>
      </c>
      <c r="W1202" s="19">
        <f>IF(RIGHT(B1202,1)="C",X1201*INDEX(model!$T$5:$T$35,MATCH(G1202,model!$Q$5:$Q$35,0),1),0)</f>
        <v>0</v>
      </c>
      <c r="X1202" s="19">
        <f>(U1202+V1202-W1202)*P1202</f>
        <v>194997.59823684592</v>
      </c>
      <c r="Z1202" s="36" t="str">
        <f>K1202&amp;L1202</f>
        <v>DownUp</v>
      </c>
      <c r="AA1202" s="36" t="str">
        <f>N1202&amp;O1202</f>
        <v>UpUp</v>
      </c>
      <c r="AU1202" s="4" t="str">
        <f>IF(AZ1202=AZ1203,IF(AZ1202&gt;AZ1201,AZ1202&amp;"_O",""),AZ1202&amp;"_C")</f>
        <v/>
      </c>
      <c r="AV1202" s="7" t="str">
        <f>IF(RIGHT(AU1202,1)="C",AX1202/INDEX($AX$5:$AX$2729,MATCH(AZ1202&amp;"_O",$AU$5:$AU$2729,0),1),"")</f>
        <v/>
      </c>
      <c r="AW1202" s="38">
        <v>33949</v>
      </c>
      <c r="AX1202" s="37">
        <v>433.73</v>
      </c>
      <c r="AY1202" s="7">
        <f>AX1202/AX1201</f>
        <v>1.0038652039068647</v>
      </c>
      <c r="AZ1202" s="4">
        <f>YEAR(AW1202)</f>
        <v>1992</v>
      </c>
      <c r="BA1202" s="2" t="s">
        <v>7</v>
      </c>
      <c r="BB1202" s="12" t="str">
        <f>INDEX($CD$5:$CD$10,MATCH(BA1202,$CC$5:$CC$10,0),1)</f>
        <v>Y</v>
      </c>
      <c r="BC1202" s="12" t="str">
        <f>IF(AND(BB1202="Y",AY1202&gt;1),"Y","")</f>
        <v>Y</v>
      </c>
      <c r="BD1202" s="12" t="str">
        <f>IF(AND(BB1202="Y",AY1202&lt;1),"Y","")</f>
        <v/>
      </c>
      <c r="BE1202" s="12" t="str">
        <f>IF(AY1202&gt;1,IF(AY1201&gt;1,"Y",""),"")</f>
        <v>Y</v>
      </c>
      <c r="BF1202" s="12" t="str">
        <f>IF(AY1202&lt;1,IF(AY1201&lt;1,"Y",""),"")</f>
        <v/>
      </c>
      <c r="BG1202" s="2"/>
      <c r="BH1202" s="2"/>
      <c r="BI1202" s="2"/>
      <c r="BJ1202" s="2"/>
      <c r="BK1202" s="2"/>
      <c r="BL1202" s="2"/>
      <c r="BM1202" s="4" t="str">
        <f>IF(BR1202=BR1203,IF(BR1202&gt;BR1201,BR1202&amp;"_O",""),BR1202&amp;"_C")</f>
        <v/>
      </c>
      <c r="BN1202" s="7" t="str">
        <f>IF(RIGHT(BM1202,1)="C",BP1202/INDEX($BP$5:$BP$2729,MATCH(BR1202&amp;"_O",$BM$5:$BM$2729,0),1),"")</f>
        <v/>
      </c>
      <c r="BO1202" s="38">
        <v>34348</v>
      </c>
      <c r="BP1202" s="3">
        <v>792.31</v>
      </c>
      <c r="BQ1202" s="7">
        <f>BP1202/BP1201</f>
        <v>1.0119677114465986</v>
      </c>
      <c r="BR1202" s="4">
        <f>YEAR(BO1202)</f>
        <v>1994</v>
      </c>
      <c r="BS1202" s="2" t="s">
        <v>7</v>
      </c>
      <c r="BT1202" s="12" t="str">
        <f>INDEX($CD$5:$CD$10,MATCH(BS1202,$CC$5:$CC$10,0),1)</f>
        <v>Y</v>
      </c>
      <c r="BU1202" s="12" t="str">
        <f>IF(AND(BT1202="Y",BQ1202&gt;1),"Y","")</f>
        <v>Y</v>
      </c>
      <c r="BV1202" s="12" t="str">
        <f>IF(AND(BT1202="Y",BQ1202&lt;1),"Y","")</f>
        <v/>
      </c>
      <c r="BW1202" s="12" t="str">
        <f>IF(BQ1202&gt;1,IF(BQ1201&gt;1,"Y",""),"")</f>
        <v>Y</v>
      </c>
      <c r="BX1202" s="12" t="str">
        <f>IF(BQ1202&lt;1,IF(BQ1201&lt;1,"Y",""),"")</f>
        <v/>
      </c>
      <c r="BY1202" s="2"/>
      <c r="BZ1202" s="2"/>
      <c r="CA1202" s="2"/>
    </row>
    <row r="1203" spans="2:79">
      <c r="B1203" s="4" t="str">
        <f>IF(G1203=G1204,IF(G1203&gt;G1202,G1203&amp;"_O",""),G1203&amp;"_C")</f>
        <v/>
      </c>
      <c r="C1203" s="14">
        <f ca="1">RANDBETWEEN(0,1000)/1000</f>
        <v>7.8E-2</v>
      </c>
      <c r="D1203" s="16">
        <f>D1202+1</f>
        <v>1199</v>
      </c>
      <c r="E1203" s="10">
        <f>ROUNDDOWN(D1203/52,0)+1</f>
        <v>24</v>
      </c>
      <c r="F1203" s="15">
        <f>F1202+7</f>
        <v>53013</v>
      </c>
      <c r="G1203" s="4">
        <f>YEAR(F1203)</f>
        <v>2045</v>
      </c>
      <c r="H1203" s="33">
        <v>0.39300000000000002</v>
      </c>
      <c r="I1203" s="33">
        <v>0.49099999999999999</v>
      </c>
      <c r="J1203" s="33">
        <v>0.77100000000000002</v>
      </c>
      <c r="K1203" s="16" t="str">
        <f>IF(M1202&gt;1,"Up","Down")</f>
        <v>Up</v>
      </c>
      <c r="L1203" s="16" t="str">
        <f>IF(K1203="Up",IF(H1203&lt;$BJ$7,"Up","Down"),IF(H1203&lt;$BK$7,"Down","Up"))</f>
        <v>Up</v>
      </c>
      <c r="M1203" s="17">
        <f>IF(L1203="Up",INDEX($AK$5:$AK$1005,MATCH(I1203,$AI$5:$AI$1005,0),1),INDEX($AL$5:$AL$1005,MATCH(J1203,$AI$5:$AI$1005,0),1))</f>
        <v>1.0120646115378571</v>
      </c>
      <c r="N1203" s="16" t="str">
        <f>IF(P1202&gt;1,"Up","Down")</f>
        <v>Up</v>
      </c>
      <c r="O1203" s="16" t="str">
        <f>IF(N1203="Up",IF(H1203&lt;$BJ$12,"Up","Down"),IF(H1203&lt;$BK$12,"Down","Up"))</f>
        <v>Up</v>
      </c>
      <c r="P1203" s="17">
        <f>IF(O1203="Up",INDEX($AP$5:$AP$1005,MATCH(I1203,$AI$5:$AI$1005,0),1),INDEX($AQ$5:$AQ$1005,MATCH(J1203,$AI$5:$AI$1005,0),1))</f>
        <v>1.0169426063206444</v>
      </c>
      <c r="Q1203" s="19">
        <f>T1202</f>
        <v>33221.895925456542</v>
      </c>
      <c r="R1203" s="19">
        <f>INDEX(model!$S$5:$S$35,MATCH(G1203,model!$Q$5:$Q$35,0),1)*model!$O$5</f>
        <v>0</v>
      </c>
      <c r="S1203" s="19">
        <f>IF(RIGHT(B1203,1)="C",T1202*INDEX(model!$T$5:$T$35,MATCH(G1203,model!$Q$5:$Q$35,0),1),0)</f>
        <v>0</v>
      </c>
      <c r="T1203" s="19">
        <f>(Q1203+R1203-S1203)*M1203</f>
        <v>33622.705194348295</v>
      </c>
      <c r="U1203" s="19">
        <f>X1202</f>
        <v>194997.59823684592</v>
      </c>
      <c r="V1203" s="19">
        <f>INDEX(model!$S$5:$S$35,MATCH(G1203,model!$Q$5:$Q$35,0),1)*model!$O$6</f>
        <v>0</v>
      </c>
      <c r="W1203" s="19">
        <f>IF(RIGHT(B1203,1)="C",X1202*INDEX(model!$T$5:$T$35,MATCH(G1203,model!$Q$5:$Q$35,0),1),0)</f>
        <v>0</v>
      </c>
      <c r="X1203" s="19">
        <f>(U1203+V1203-W1203)*P1203</f>
        <v>198301.36577724398</v>
      </c>
      <c r="Z1203" s="36" t="str">
        <f>K1203&amp;L1203</f>
        <v>UpUp</v>
      </c>
      <c r="AA1203" s="36" t="str">
        <f>N1203&amp;O1203</f>
        <v>UpUp</v>
      </c>
      <c r="AU1203" s="4" t="str">
        <f>IF(AZ1203=AZ1204,IF(AZ1203&gt;AZ1202,AZ1203&amp;"_O",""),AZ1203&amp;"_C")</f>
        <v/>
      </c>
      <c r="AV1203" s="7" t="str">
        <f>IF(RIGHT(AU1203,1)="C",AX1203/INDEX($AX$5:$AX$2729,MATCH(AZ1203&amp;"_O",$AU$5:$AU$2729,0),1),"")</f>
        <v/>
      </c>
      <c r="AW1203" s="38">
        <v>33956</v>
      </c>
      <c r="AX1203" s="37">
        <v>441.28</v>
      </c>
      <c r="AY1203" s="7">
        <f>AX1203/AX1202</f>
        <v>1.0174071426924582</v>
      </c>
      <c r="AZ1203" s="4">
        <f>YEAR(AW1203)</f>
        <v>1992</v>
      </c>
      <c r="BA1203" s="2" t="s">
        <v>7</v>
      </c>
      <c r="BB1203" s="12" t="str">
        <f>INDEX($CD$5:$CD$10,MATCH(BA1203,$CC$5:$CC$10,0),1)</f>
        <v>Y</v>
      </c>
      <c r="BC1203" s="12" t="str">
        <f>IF(AND(BB1203="Y",AY1203&gt;1),"Y","")</f>
        <v>Y</v>
      </c>
      <c r="BD1203" s="12" t="str">
        <f>IF(AND(BB1203="Y",AY1203&lt;1),"Y","")</f>
        <v/>
      </c>
      <c r="BE1203" s="12" t="str">
        <f>IF(AY1203&gt;1,IF(AY1202&gt;1,"Y",""),"")</f>
        <v>Y</v>
      </c>
      <c r="BF1203" s="12" t="str">
        <f>IF(AY1203&lt;1,IF(AY1202&lt;1,"Y",""),"")</f>
        <v/>
      </c>
      <c r="BG1203" s="2"/>
      <c r="BH1203" s="2"/>
      <c r="BI1203" s="2"/>
      <c r="BJ1203" s="2"/>
      <c r="BK1203" s="2"/>
      <c r="BL1203" s="2"/>
      <c r="BM1203" s="4" t="str">
        <f>IF(BR1203=BR1204,IF(BR1203&gt;BR1202,BR1203&amp;"_O",""),BR1203&amp;"_C")</f>
        <v/>
      </c>
      <c r="BN1203" s="7" t="str">
        <f>IF(RIGHT(BM1203,1)="C",BP1203/INDEX($BP$5:$BP$2729,MATCH(BR1203&amp;"_O",$BM$5:$BM$2729,0),1),"")</f>
        <v/>
      </c>
      <c r="BO1203" s="38">
        <v>34355</v>
      </c>
      <c r="BP1203" s="3">
        <v>794.28</v>
      </c>
      <c r="BQ1203" s="7">
        <f>BP1203/BP1202</f>
        <v>1.0024864005250471</v>
      </c>
      <c r="BR1203" s="4">
        <f>YEAR(BO1203)</f>
        <v>1994</v>
      </c>
      <c r="BS1203" s="2" t="s">
        <v>7</v>
      </c>
      <c r="BT1203" s="12" t="str">
        <f>INDEX($CD$5:$CD$10,MATCH(BS1203,$CC$5:$CC$10,0),1)</f>
        <v>Y</v>
      </c>
      <c r="BU1203" s="12" t="str">
        <f>IF(AND(BT1203="Y",BQ1203&gt;1),"Y","")</f>
        <v>Y</v>
      </c>
      <c r="BV1203" s="12" t="str">
        <f>IF(AND(BT1203="Y",BQ1203&lt;1),"Y","")</f>
        <v/>
      </c>
      <c r="BW1203" s="12" t="str">
        <f>IF(BQ1203&gt;1,IF(BQ1202&gt;1,"Y",""),"")</f>
        <v>Y</v>
      </c>
      <c r="BX1203" s="12" t="str">
        <f>IF(BQ1203&lt;1,IF(BQ1202&lt;1,"Y",""),"")</f>
        <v/>
      </c>
      <c r="BY1203" s="2"/>
      <c r="BZ1203" s="2"/>
      <c r="CA1203" s="2"/>
    </row>
    <row r="1204" spans="2:79">
      <c r="B1204" s="4" t="str">
        <f>IF(G1204=G1205,IF(G1204&gt;G1203,G1204&amp;"_O",""),G1204&amp;"_C")</f>
        <v/>
      </c>
      <c r="C1204" s="14">
        <f ca="1">RANDBETWEEN(0,1000)/1000</f>
        <v>0.13600000000000001</v>
      </c>
      <c r="D1204" s="16">
        <f>D1203+1</f>
        <v>1200</v>
      </c>
      <c r="E1204" s="10">
        <f>ROUNDDOWN(D1204/52,0)+1</f>
        <v>24</v>
      </c>
      <c r="F1204" s="15">
        <f>F1203+7</f>
        <v>53020</v>
      </c>
      <c r="G1204" s="4">
        <f>YEAR(F1204)</f>
        <v>2045</v>
      </c>
      <c r="H1204" s="33">
        <v>0.82099999999999995</v>
      </c>
      <c r="I1204" s="33">
        <v>0.97699999999999998</v>
      </c>
      <c r="J1204" s="33">
        <v>0.89900000000000002</v>
      </c>
      <c r="K1204" s="16" t="str">
        <f>IF(M1203&gt;1,"Up","Down")</f>
        <v>Up</v>
      </c>
      <c r="L1204" s="16" t="str">
        <f>IF(K1204="Up",IF(H1204&lt;$BJ$7,"Up","Down"),IF(H1204&lt;$BK$7,"Down","Up"))</f>
        <v>Down</v>
      </c>
      <c r="M1204" s="17">
        <f>IF(L1204="Up",INDEX($AK$5:$AK$1005,MATCH(I1204,$AI$5:$AI$1005,0),1),INDEX($AL$5:$AL$1005,MATCH(J1204,$AI$5:$AI$1005,0),1))</f>
        <v>0.99773082952336767</v>
      </c>
      <c r="N1204" s="16" t="str">
        <f>IF(P1203&gt;1,"Up","Down")</f>
        <v>Up</v>
      </c>
      <c r="O1204" s="16" t="str">
        <f>IF(N1204="Up",IF(H1204&lt;$BJ$12,"Up","Down"),IF(H1204&lt;$BK$12,"Down","Up"))</f>
        <v>Down</v>
      </c>
      <c r="P1204" s="17">
        <f>IF(O1204="Up",INDEX($AP$5:$AP$1005,MATCH(I1204,$AI$5:$AI$1005,0),1),INDEX($AQ$5:$AQ$1005,MATCH(J1204,$AI$5:$AI$1005,0),1))</f>
        <v>0.9975988021221347</v>
      </c>
      <c r="Q1204" s="19">
        <f>T1203</f>
        <v>33622.705194348295</v>
      </c>
      <c r="R1204" s="19">
        <f>INDEX(model!$S$5:$S$35,MATCH(G1204,model!$Q$5:$Q$35,0),1)*model!$O$5</f>
        <v>0</v>
      </c>
      <c r="S1204" s="19">
        <f>IF(RIGHT(B1204,1)="C",T1203*INDEX(model!$T$5:$T$35,MATCH(G1204,model!$Q$5:$Q$35,0),1),0)</f>
        <v>0</v>
      </c>
      <c r="T1204" s="19">
        <f>(Q1204+R1204-S1204)*M1204</f>
        <v>33546.409544376766</v>
      </c>
      <c r="U1204" s="19">
        <f>X1203</f>
        <v>198301.36577724398</v>
      </c>
      <c r="V1204" s="19">
        <f>INDEX(model!$S$5:$S$35,MATCH(G1204,model!$Q$5:$Q$35,0),1)*model!$O$6</f>
        <v>0</v>
      </c>
      <c r="W1204" s="19">
        <f>IF(RIGHT(B1204,1)="C",X1203*INDEX(model!$T$5:$T$35,MATCH(G1204,model!$Q$5:$Q$35,0),1),0)</f>
        <v>0</v>
      </c>
      <c r="X1204" s="19">
        <f>(U1204+V1204-W1204)*P1204</f>
        <v>197825.20495856187</v>
      </c>
      <c r="Z1204" s="36" t="str">
        <f>K1204&amp;L1204</f>
        <v>UpDown</v>
      </c>
      <c r="AA1204" s="36" t="str">
        <f>N1204&amp;O1204</f>
        <v>UpDown</v>
      </c>
      <c r="AU1204" s="4" t="str">
        <f>IF(AZ1204=AZ1205,IF(AZ1204&gt;AZ1203,AZ1204&amp;"_O",""),AZ1204&amp;"_C")</f>
        <v/>
      </c>
      <c r="AV1204" s="7" t="str">
        <f>IF(RIGHT(AU1204,1)="C",AX1204/INDEX($AX$5:$AX$2729,MATCH(AZ1204&amp;"_O",$AU$5:$AU$2729,0),1),"")</f>
        <v/>
      </c>
      <c r="AW1204" s="38">
        <v>33962</v>
      </c>
      <c r="AX1204" s="37">
        <v>439.77</v>
      </c>
      <c r="AY1204" s="7">
        <f>AX1204/AX1203</f>
        <v>0.99657813633067438</v>
      </c>
      <c r="AZ1204" s="4">
        <f>YEAR(AW1204)</f>
        <v>1992</v>
      </c>
      <c r="BA1204" s="2" t="s">
        <v>7</v>
      </c>
      <c r="BB1204" s="12" t="str">
        <f>INDEX($CD$5:$CD$10,MATCH(BA1204,$CC$5:$CC$10,0),1)</f>
        <v>Y</v>
      </c>
      <c r="BC1204" s="12" t="str">
        <f>IF(AND(BB1204="Y",AY1204&gt;1),"Y","")</f>
        <v/>
      </c>
      <c r="BD1204" s="12" t="str">
        <f>IF(AND(BB1204="Y",AY1204&lt;1),"Y","")</f>
        <v>Y</v>
      </c>
      <c r="BE1204" s="12" t="str">
        <f>IF(AY1204&gt;1,IF(AY1203&gt;1,"Y",""),"")</f>
        <v/>
      </c>
      <c r="BF1204" s="12" t="str">
        <f>IF(AY1204&lt;1,IF(AY1203&lt;1,"Y",""),"")</f>
        <v/>
      </c>
      <c r="BG1204" s="2"/>
      <c r="BH1204" s="2"/>
      <c r="BI1204" s="2"/>
      <c r="BJ1204" s="2"/>
      <c r="BK1204" s="2"/>
      <c r="BL1204" s="2"/>
      <c r="BM1204" s="4" t="str">
        <f>IF(BR1204=BR1205,IF(BR1204&gt;BR1203,BR1204&amp;"_O",""),BR1204&amp;"_C")</f>
        <v/>
      </c>
      <c r="BN1204" s="7" t="str">
        <f>IF(RIGHT(BM1204,1)="C",BP1204/INDEX($BP$5:$BP$2729,MATCH(BR1204&amp;"_O",$BM$5:$BM$2729,0),1),"")</f>
        <v/>
      </c>
      <c r="BO1204" s="38">
        <v>34362</v>
      </c>
      <c r="BP1204" s="3">
        <v>796.53</v>
      </c>
      <c r="BQ1204" s="7">
        <f>BP1204/BP1203</f>
        <v>1.0028327541924762</v>
      </c>
      <c r="BR1204" s="4">
        <f>YEAR(BO1204)</f>
        <v>1994</v>
      </c>
      <c r="BS1204" s="2" t="s">
        <v>7</v>
      </c>
      <c r="BT1204" s="12" t="str">
        <f>INDEX($CD$5:$CD$10,MATCH(BS1204,$CC$5:$CC$10,0),1)</f>
        <v>Y</v>
      </c>
      <c r="BU1204" s="12" t="str">
        <f>IF(AND(BT1204="Y",BQ1204&gt;1),"Y","")</f>
        <v>Y</v>
      </c>
      <c r="BV1204" s="12" t="str">
        <f>IF(AND(BT1204="Y",BQ1204&lt;1),"Y","")</f>
        <v/>
      </c>
      <c r="BW1204" s="12" t="str">
        <f>IF(BQ1204&gt;1,IF(BQ1203&gt;1,"Y",""),"")</f>
        <v>Y</v>
      </c>
      <c r="BX1204" s="12" t="str">
        <f>IF(BQ1204&lt;1,IF(BQ1203&lt;1,"Y",""),"")</f>
        <v/>
      </c>
      <c r="BY1204" s="2"/>
      <c r="BZ1204" s="2"/>
      <c r="CA1204" s="2"/>
    </row>
    <row r="1205" spans="2:79">
      <c r="B1205" s="4" t="str">
        <f>IF(G1205=G1206,IF(G1205&gt;G1204,G1205&amp;"_O",""),G1205&amp;"_C")</f>
        <v/>
      </c>
      <c r="C1205" s="14">
        <f ca="1">RANDBETWEEN(0,1000)/1000</f>
        <v>0.33300000000000002</v>
      </c>
      <c r="D1205" s="16">
        <f>D1204+1</f>
        <v>1201</v>
      </c>
      <c r="E1205" s="10">
        <f>ROUNDDOWN(D1205/52,0)+1</f>
        <v>24</v>
      </c>
      <c r="F1205" s="15">
        <f>F1204+7</f>
        <v>53027</v>
      </c>
      <c r="G1205" s="4">
        <f>YEAR(F1205)</f>
        <v>2045</v>
      </c>
      <c r="H1205" s="33">
        <v>0.14000000000000001</v>
      </c>
      <c r="I1205" s="33">
        <v>0.87</v>
      </c>
      <c r="J1205" s="33">
        <v>0.53700000000000003</v>
      </c>
      <c r="K1205" s="16" t="str">
        <f>IF(M1204&gt;1,"Up","Down")</f>
        <v>Down</v>
      </c>
      <c r="L1205" s="16" t="str">
        <f>IF(K1205="Up",IF(H1205&lt;$BJ$7,"Up","Down"),IF(H1205&lt;$BK$7,"Down","Up"))</f>
        <v>Down</v>
      </c>
      <c r="M1205" s="17">
        <f>IF(L1205="Up",INDEX($AK$5:$AK$1005,MATCH(I1205,$AI$5:$AI$1005,0),1),INDEX($AL$5:$AL$1005,MATCH(J1205,$AI$5:$AI$1005,0),1))</f>
        <v>0.98855793084946519</v>
      </c>
      <c r="N1205" s="16" t="str">
        <f>IF(P1204&gt;1,"Up","Down")</f>
        <v>Down</v>
      </c>
      <c r="O1205" s="16" t="str">
        <f>IF(N1205="Up",IF(H1205&lt;$BJ$12,"Up","Down"),IF(H1205&lt;$BK$12,"Down","Up"))</f>
        <v>Down</v>
      </c>
      <c r="P1205" s="17">
        <f>IF(O1205="Up",INDEX($AP$5:$AP$1005,MATCH(I1205,$AI$5:$AI$1005,0),1),INDEX($AQ$5:$AQ$1005,MATCH(J1205,$AI$5:$AI$1005,0),1))</f>
        <v>0.98684319319997948</v>
      </c>
      <c r="Q1205" s="19">
        <f>T1204</f>
        <v>33546.409544376766</v>
      </c>
      <c r="R1205" s="19">
        <f>INDEX(model!$S$5:$S$35,MATCH(G1205,model!$Q$5:$Q$35,0),1)*model!$O$5</f>
        <v>0</v>
      </c>
      <c r="S1205" s="19">
        <f>IF(RIGHT(B1205,1)="C",T1204*INDEX(model!$T$5:$T$35,MATCH(G1205,model!$Q$5:$Q$35,0),1),0)</f>
        <v>0</v>
      </c>
      <c r="T1205" s="19">
        <f>(Q1205+R1205-S1205)*M1205</f>
        <v>33162.569206617845</v>
      </c>
      <c r="U1205" s="19">
        <f>X1204</f>
        <v>197825.20495856187</v>
      </c>
      <c r="V1205" s="19">
        <f>INDEX(model!$S$5:$S$35,MATCH(G1205,model!$Q$5:$Q$35,0),1)*model!$O$6</f>
        <v>0</v>
      </c>
      <c r="W1205" s="19">
        <f>IF(RIGHT(B1205,1)="C",X1204*INDEX(model!$T$5:$T$35,MATCH(G1205,model!$Q$5:$Q$35,0),1),0)</f>
        <v>0</v>
      </c>
      <c r="X1205" s="19">
        <f>(U1205+V1205-W1205)*P1205</f>
        <v>195222.4569567476</v>
      </c>
      <c r="Z1205" s="36" t="str">
        <f>K1205&amp;L1205</f>
        <v>DownDown</v>
      </c>
      <c r="AA1205" s="36" t="str">
        <f>N1205&amp;O1205</f>
        <v>DownDown</v>
      </c>
      <c r="AU1205" s="4" t="str">
        <f>IF(AZ1205=AZ1206,IF(AZ1205&gt;AZ1204,AZ1205&amp;"_O",""),AZ1205&amp;"_C")</f>
        <v>1992_C</v>
      </c>
      <c r="AV1205" s="7">
        <f>IF(RIGHT(AU1205,1)="C",AX1205/INDEX($AX$5:$AX$2729,MATCH(AZ1205&amp;"_O",$AU$5:$AU$2729,0),1),"")</f>
        <v>1.0390375351743215</v>
      </c>
      <c r="AW1205" s="38">
        <v>33969</v>
      </c>
      <c r="AX1205" s="37">
        <v>435.71</v>
      </c>
      <c r="AY1205" s="7">
        <f>AX1205/AX1204</f>
        <v>0.99076790140300608</v>
      </c>
      <c r="AZ1205" s="4">
        <f>YEAR(AW1205)</f>
        <v>1992</v>
      </c>
      <c r="BA1205" s="2" t="s">
        <v>7</v>
      </c>
      <c r="BB1205" s="12" t="str">
        <f>INDEX($CD$5:$CD$10,MATCH(BA1205,$CC$5:$CC$10,0),1)</f>
        <v>Y</v>
      </c>
      <c r="BC1205" s="12" t="str">
        <f>IF(AND(BB1205="Y",AY1205&gt;1),"Y","")</f>
        <v/>
      </c>
      <c r="BD1205" s="12" t="str">
        <f>IF(AND(BB1205="Y",AY1205&lt;1),"Y","")</f>
        <v>Y</v>
      </c>
      <c r="BE1205" s="12" t="str">
        <f>IF(AY1205&gt;1,IF(AY1204&gt;1,"Y",""),"")</f>
        <v/>
      </c>
      <c r="BF1205" s="12" t="str">
        <f>IF(AY1205&lt;1,IF(AY1204&lt;1,"Y",""),"")</f>
        <v>Y</v>
      </c>
      <c r="BG1205" s="2"/>
      <c r="BH1205" s="2"/>
      <c r="BI1205" s="2"/>
      <c r="BJ1205" s="2"/>
      <c r="BK1205" s="2"/>
      <c r="BL1205" s="2"/>
      <c r="BM1205" s="4" t="str">
        <f>IF(BR1205=BR1206,IF(BR1205&gt;BR1204,BR1205&amp;"_O",""),BR1205&amp;"_C")</f>
        <v/>
      </c>
      <c r="BN1205" s="7" t="str">
        <f>IF(RIGHT(BM1205,1)="C",BP1205/INDEX($BP$5:$BP$2729,MATCH(BR1205&amp;"_O",$BM$5:$BM$2729,0),1),"")</f>
        <v/>
      </c>
      <c r="BO1205" s="38">
        <v>34369</v>
      </c>
      <c r="BP1205" s="3">
        <v>777.28</v>
      </c>
      <c r="BQ1205" s="7">
        <f>BP1205/BP1204</f>
        <v>0.97583267422444853</v>
      </c>
      <c r="BR1205" s="4">
        <f>YEAR(BO1205)</f>
        <v>1994</v>
      </c>
      <c r="BS1205" s="2" t="s">
        <v>7</v>
      </c>
      <c r="BT1205" s="12" t="str">
        <f>INDEX($CD$5:$CD$10,MATCH(BS1205,$CC$5:$CC$10,0),1)</f>
        <v>Y</v>
      </c>
      <c r="BU1205" s="12" t="str">
        <f>IF(AND(BT1205="Y",BQ1205&gt;1),"Y","")</f>
        <v/>
      </c>
      <c r="BV1205" s="12" t="str">
        <f>IF(AND(BT1205="Y",BQ1205&lt;1),"Y","")</f>
        <v>Y</v>
      </c>
      <c r="BW1205" s="12" t="str">
        <f>IF(BQ1205&gt;1,IF(BQ1204&gt;1,"Y",""),"")</f>
        <v/>
      </c>
      <c r="BX1205" s="12" t="str">
        <f>IF(BQ1205&lt;1,IF(BQ1204&lt;1,"Y",""),"")</f>
        <v/>
      </c>
      <c r="BY1205" s="2"/>
      <c r="BZ1205" s="2"/>
      <c r="CA1205" s="2"/>
    </row>
    <row r="1206" spans="2:79">
      <c r="B1206" s="4" t="str">
        <f>IF(G1206=G1207,IF(G1206&gt;G1205,G1206&amp;"_O",""),G1206&amp;"_C")</f>
        <v/>
      </c>
      <c r="C1206" s="14">
        <f ca="1">RANDBETWEEN(0,1000)/1000</f>
        <v>0.307</v>
      </c>
      <c r="D1206" s="16">
        <f>D1205+1</f>
        <v>1202</v>
      </c>
      <c r="E1206" s="10">
        <f>ROUNDDOWN(D1206/52,0)+1</f>
        <v>24</v>
      </c>
      <c r="F1206" s="15">
        <f>F1205+7</f>
        <v>53034</v>
      </c>
      <c r="G1206" s="4">
        <f>YEAR(F1206)</f>
        <v>2045</v>
      </c>
      <c r="H1206" s="33">
        <v>0.63900000000000001</v>
      </c>
      <c r="I1206" s="33">
        <v>0.78900000000000003</v>
      </c>
      <c r="J1206" s="33">
        <v>0.90700000000000003</v>
      </c>
      <c r="K1206" s="16" t="str">
        <f>IF(M1205&gt;1,"Up","Down")</f>
        <v>Down</v>
      </c>
      <c r="L1206" s="16" t="str">
        <f>IF(K1206="Up",IF(H1206&lt;$BJ$7,"Up","Down"),IF(H1206&lt;$BK$7,"Down","Up"))</f>
        <v>Up</v>
      </c>
      <c r="M1206" s="17">
        <f>IF(L1206="Up",INDEX($AK$5:$AK$1005,MATCH(I1206,$AI$5:$AI$1005,0),1),INDEX($AL$5:$AL$1005,MATCH(J1206,$AI$5:$AI$1005,0),1))</f>
        <v>1.0231253699998666</v>
      </c>
      <c r="N1206" s="16" t="str">
        <f>IF(P1205&gt;1,"Up","Down")</f>
        <v>Down</v>
      </c>
      <c r="O1206" s="16" t="str">
        <f>IF(N1206="Up",IF(H1206&lt;$BJ$12,"Up","Down"),IF(H1206&lt;$BK$12,"Down","Up"))</f>
        <v>Up</v>
      </c>
      <c r="P1206" s="17">
        <f>IF(O1206="Up",INDEX($AP$5:$AP$1005,MATCH(I1206,$AI$5:$AI$1005,0),1),INDEX($AQ$5:$AQ$1005,MATCH(J1206,$AI$5:$AI$1005,0),1))</f>
        <v>1.0317094289014968</v>
      </c>
      <c r="Q1206" s="19">
        <f>T1205</f>
        <v>33162.569206617845</v>
      </c>
      <c r="R1206" s="19">
        <f>INDEX(model!$S$5:$S$35,MATCH(G1206,model!$Q$5:$Q$35,0),1)*model!$O$5</f>
        <v>0</v>
      </c>
      <c r="S1206" s="19">
        <f>IF(RIGHT(B1206,1)="C",T1205*INDEX(model!$T$5:$T$35,MATCH(G1206,model!$Q$5:$Q$35,0),1),0)</f>
        <v>0</v>
      </c>
      <c r="T1206" s="19">
        <f>(Q1206+R1206-S1206)*M1206</f>
        <v>33929.465889667066</v>
      </c>
      <c r="U1206" s="19">
        <f>X1205</f>
        <v>195222.4569567476</v>
      </c>
      <c r="V1206" s="19">
        <f>INDEX(model!$S$5:$S$35,MATCH(G1206,model!$Q$5:$Q$35,0),1)*model!$O$6</f>
        <v>0</v>
      </c>
      <c r="W1206" s="19">
        <f>IF(RIGHT(B1206,1)="C",X1205*INDEX(model!$T$5:$T$35,MATCH(G1206,model!$Q$5:$Q$35,0),1),0)</f>
        <v>0</v>
      </c>
      <c r="X1206" s="19">
        <f>(U1206+V1206-W1206)*P1206</f>
        <v>201412.84957559311</v>
      </c>
      <c r="Z1206" s="36" t="str">
        <f>K1206&amp;L1206</f>
        <v>DownUp</v>
      </c>
      <c r="AA1206" s="36" t="str">
        <f>N1206&amp;O1206</f>
        <v>DownUp</v>
      </c>
      <c r="AU1206" s="4" t="str">
        <f>IF(AZ1206=AZ1207,IF(AZ1206&gt;AZ1205,AZ1206&amp;"_O",""),AZ1206&amp;"_C")</f>
        <v>1993_O</v>
      </c>
      <c r="AV1206" s="7" t="str">
        <f>IF(RIGHT(AU1206,1)="C",AX1206/INDEX($AX$5:$AX$2729,MATCH(AZ1206&amp;"_O",$AU$5:$AU$2729,0),1),"")</f>
        <v/>
      </c>
      <c r="AW1206" s="38">
        <v>33977</v>
      </c>
      <c r="AX1206" s="37">
        <v>429.05</v>
      </c>
      <c r="AY1206" s="7">
        <f>AX1206/AX1205</f>
        <v>0.98471460375020092</v>
      </c>
      <c r="AZ1206" s="4">
        <f>YEAR(AW1206)</f>
        <v>1993</v>
      </c>
      <c r="BA1206" s="2" t="s">
        <v>7</v>
      </c>
      <c r="BB1206" s="12" t="str">
        <f>INDEX($CD$5:$CD$10,MATCH(BA1206,$CC$5:$CC$10,0),1)</f>
        <v>Y</v>
      </c>
      <c r="BC1206" s="12" t="str">
        <f>IF(AND(BB1206="Y",AY1206&gt;1),"Y","")</f>
        <v/>
      </c>
      <c r="BD1206" s="12" t="str">
        <f>IF(AND(BB1206="Y",AY1206&lt;1),"Y","")</f>
        <v>Y</v>
      </c>
      <c r="BE1206" s="12" t="str">
        <f>IF(AY1206&gt;1,IF(AY1205&gt;1,"Y",""),"")</f>
        <v/>
      </c>
      <c r="BF1206" s="12" t="str">
        <f>IF(AY1206&lt;1,IF(AY1205&lt;1,"Y",""),"")</f>
        <v>Y</v>
      </c>
      <c r="BG1206" s="2"/>
      <c r="BH1206" s="2"/>
      <c r="BI1206" s="2"/>
      <c r="BJ1206" s="2"/>
      <c r="BK1206" s="2"/>
      <c r="BL1206" s="2"/>
      <c r="BM1206" s="4" t="str">
        <f>IF(BR1206=BR1207,IF(BR1206&gt;BR1205,BR1206&amp;"_O",""),BR1206&amp;"_C")</f>
        <v/>
      </c>
      <c r="BN1206" s="7" t="str">
        <f>IF(RIGHT(BM1206,1)="C",BP1206/INDEX($BP$5:$BP$2729,MATCH(BR1206&amp;"_O",$BM$5:$BM$2729,0),1),"")</f>
        <v/>
      </c>
      <c r="BO1206" s="38">
        <v>34376</v>
      </c>
      <c r="BP1206" s="3">
        <v>781.39</v>
      </c>
      <c r="BQ1206" s="7">
        <f>BP1206/BP1205</f>
        <v>1.0052876698229725</v>
      </c>
      <c r="BR1206" s="4">
        <f>YEAR(BO1206)</f>
        <v>1994</v>
      </c>
      <c r="BS1206" s="2" t="s">
        <v>7</v>
      </c>
      <c r="BT1206" s="12" t="str">
        <f>INDEX($CD$5:$CD$10,MATCH(BS1206,$CC$5:$CC$10,0),1)</f>
        <v>Y</v>
      </c>
      <c r="BU1206" s="12" t="str">
        <f>IF(AND(BT1206="Y",BQ1206&gt;1),"Y","")</f>
        <v>Y</v>
      </c>
      <c r="BV1206" s="12" t="str">
        <f>IF(AND(BT1206="Y",BQ1206&lt;1),"Y","")</f>
        <v/>
      </c>
      <c r="BW1206" s="12" t="str">
        <f>IF(BQ1206&gt;1,IF(BQ1205&gt;1,"Y",""),"")</f>
        <v/>
      </c>
      <c r="BX1206" s="12" t="str">
        <f>IF(BQ1206&lt;1,IF(BQ1205&lt;1,"Y",""),"")</f>
        <v/>
      </c>
      <c r="BY1206" s="2"/>
      <c r="BZ1206" s="2"/>
      <c r="CA1206" s="2"/>
    </row>
    <row r="1207" spans="2:79">
      <c r="B1207" s="4" t="str">
        <f>IF(G1207=G1208,IF(G1207&gt;G1206,G1207&amp;"_O",""),G1207&amp;"_C")</f>
        <v/>
      </c>
      <c r="C1207" s="14">
        <f ca="1">RANDBETWEEN(0,1000)/1000</f>
        <v>0.82699999999999996</v>
      </c>
      <c r="D1207" s="16">
        <f>D1206+1</f>
        <v>1203</v>
      </c>
      <c r="E1207" s="10">
        <f>ROUNDDOWN(D1207/52,0)+1</f>
        <v>24</v>
      </c>
      <c r="F1207" s="15">
        <f>F1206+7</f>
        <v>53041</v>
      </c>
      <c r="G1207" s="4">
        <f>YEAR(F1207)</f>
        <v>2045</v>
      </c>
      <c r="H1207" s="33">
        <v>0.61699999999999999</v>
      </c>
      <c r="I1207" s="33">
        <v>0.42399999999999999</v>
      </c>
      <c r="J1207" s="33">
        <v>0.94299999999999995</v>
      </c>
      <c r="K1207" s="16" t="str">
        <f>IF(M1206&gt;1,"Up","Down")</f>
        <v>Up</v>
      </c>
      <c r="L1207" s="16" t="str">
        <f>IF(K1207="Up",IF(H1207&lt;$BJ$7,"Up","Down"),IF(H1207&lt;$BK$7,"Down","Up"))</f>
        <v>Down</v>
      </c>
      <c r="M1207" s="17">
        <f>IF(L1207="Up",INDEX($AK$5:$AK$1005,MATCH(I1207,$AI$5:$AI$1005,0),1),INDEX($AL$5:$AL$1005,MATCH(J1207,$AI$5:$AI$1005,0),1))</f>
        <v>0.9987337234827165</v>
      </c>
      <c r="N1207" s="16" t="str">
        <f>IF(P1206&gt;1,"Up","Down")</f>
        <v>Up</v>
      </c>
      <c r="O1207" s="16" t="str">
        <f>IF(N1207="Up",IF(H1207&lt;$BJ$12,"Up","Down"),IF(H1207&lt;$BK$12,"Down","Up"))</f>
        <v>Down</v>
      </c>
      <c r="P1207" s="17">
        <f>IF(O1207="Up",INDEX($AP$5:$AP$1005,MATCH(I1207,$AI$5:$AI$1005,0),1),INDEX($AQ$5:$AQ$1005,MATCH(J1207,$AI$5:$AI$1005,0),1))</f>
        <v>0.99865390927490194</v>
      </c>
      <c r="Q1207" s="19">
        <f>T1206</f>
        <v>33929.465889667066</v>
      </c>
      <c r="R1207" s="19">
        <f>INDEX(model!$S$5:$S$35,MATCH(G1207,model!$Q$5:$Q$35,0),1)*model!$O$5</f>
        <v>0</v>
      </c>
      <c r="S1207" s="19">
        <f>IF(RIGHT(B1207,1)="C",T1206*INDEX(model!$T$5:$T$35,MATCH(G1207,model!$Q$5:$Q$35,0),1),0)</f>
        <v>0</v>
      </c>
      <c r="T1207" s="19">
        <f>(Q1207+R1207-S1207)*M1207</f>
        <v>33886.501803767009</v>
      </c>
      <c r="U1207" s="19">
        <f>X1206</f>
        <v>201412.84957559311</v>
      </c>
      <c r="V1207" s="19">
        <f>INDEX(model!$S$5:$S$35,MATCH(G1207,model!$Q$5:$Q$35,0),1)*model!$O$6</f>
        <v>0</v>
      </c>
      <c r="W1207" s="19">
        <f>IF(RIGHT(B1207,1)="C",X1206*INDEX(model!$T$5:$T$35,MATCH(G1207,model!$Q$5:$Q$35,0),1),0)</f>
        <v>0</v>
      </c>
      <c r="X1207" s="19">
        <f>(U1207+V1207-W1207)*P1207</f>
        <v>201141.72960686384</v>
      </c>
      <c r="Z1207" s="36" t="str">
        <f>K1207&amp;L1207</f>
        <v>UpDown</v>
      </c>
      <c r="AA1207" s="36" t="str">
        <f>N1207&amp;O1207</f>
        <v>UpDown</v>
      </c>
      <c r="AU1207" s="4" t="str">
        <f>IF(AZ1207=AZ1208,IF(AZ1207&gt;AZ1206,AZ1207&amp;"_O",""),AZ1207&amp;"_C")</f>
        <v/>
      </c>
      <c r="AV1207" s="7" t="str">
        <f>IF(RIGHT(AU1207,1)="C",AX1207/INDEX($AX$5:$AX$2729,MATCH(AZ1207&amp;"_O",$AU$5:$AU$2729,0),1),"")</f>
        <v/>
      </c>
      <c r="AW1207" s="38">
        <v>33984</v>
      </c>
      <c r="AX1207" s="37">
        <v>437.15</v>
      </c>
      <c r="AY1207" s="7">
        <f>AX1207/AX1206</f>
        <v>1.0188789185409626</v>
      </c>
      <c r="AZ1207" s="4">
        <f>YEAR(AW1207)</f>
        <v>1993</v>
      </c>
      <c r="BA1207" s="2" t="s">
        <v>7</v>
      </c>
      <c r="BB1207" s="12" t="str">
        <f>INDEX($CD$5:$CD$10,MATCH(BA1207,$CC$5:$CC$10,0),1)</f>
        <v>Y</v>
      </c>
      <c r="BC1207" s="12" t="str">
        <f>IF(AND(BB1207="Y",AY1207&gt;1),"Y","")</f>
        <v>Y</v>
      </c>
      <c r="BD1207" s="12" t="str">
        <f>IF(AND(BB1207="Y",AY1207&lt;1),"Y","")</f>
        <v/>
      </c>
      <c r="BE1207" s="12" t="str">
        <f>IF(AY1207&gt;1,IF(AY1206&gt;1,"Y",""),"")</f>
        <v/>
      </c>
      <c r="BF1207" s="12" t="str">
        <f>IF(AY1207&lt;1,IF(AY1206&lt;1,"Y",""),"")</f>
        <v/>
      </c>
      <c r="BG1207" s="2"/>
      <c r="BH1207" s="2"/>
      <c r="BI1207" s="2"/>
      <c r="BJ1207" s="2"/>
      <c r="BK1207" s="2"/>
      <c r="BL1207" s="2"/>
      <c r="BM1207" s="4" t="str">
        <f>IF(BR1207=BR1208,IF(BR1207&gt;BR1206,BR1207&amp;"_O",""),BR1207&amp;"_C")</f>
        <v/>
      </c>
      <c r="BN1207" s="7" t="str">
        <f>IF(RIGHT(BM1207,1)="C",BP1207/INDEX($BP$5:$BP$2729,MATCH(BR1207&amp;"_O",$BM$5:$BM$2729,0),1),"")</f>
        <v/>
      </c>
      <c r="BO1207" s="38">
        <v>34383</v>
      </c>
      <c r="BP1207" s="3">
        <v>788.85</v>
      </c>
      <c r="BQ1207" s="7">
        <f>BP1207/BP1206</f>
        <v>1.0095470891616223</v>
      </c>
      <c r="BR1207" s="4">
        <f>YEAR(BO1207)</f>
        <v>1994</v>
      </c>
      <c r="BS1207" s="2" t="s">
        <v>7</v>
      </c>
      <c r="BT1207" s="12" t="str">
        <f>INDEX($CD$5:$CD$10,MATCH(BS1207,$CC$5:$CC$10,0),1)</f>
        <v>Y</v>
      </c>
      <c r="BU1207" s="12" t="str">
        <f>IF(AND(BT1207="Y",BQ1207&gt;1),"Y","")</f>
        <v>Y</v>
      </c>
      <c r="BV1207" s="12" t="str">
        <f>IF(AND(BT1207="Y",BQ1207&lt;1),"Y","")</f>
        <v/>
      </c>
      <c r="BW1207" s="12" t="str">
        <f>IF(BQ1207&gt;1,IF(BQ1206&gt;1,"Y",""),"")</f>
        <v>Y</v>
      </c>
      <c r="BX1207" s="12" t="str">
        <f>IF(BQ1207&lt;1,IF(BQ1206&lt;1,"Y",""),"")</f>
        <v/>
      </c>
      <c r="BY1207" s="2"/>
      <c r="BZ1207" s="2"/>
      <c r="CA1207" s="2"/>
    </row>
    <row r="1208" spans="2:79">
      <c r="B1208" s="4" t="str">
        <f>IF(G1208=G1209,IF(G1208&gt;G1207,G1208&amp;"_O",""),G1208&amp;"_C")</f>
        <v/>
      </c>
      <c r="C1208" s="14">
        <f ca="1">RANDBETWEEN(0,1000)/1000</f>
        <v>0.752</v>
      </c>
      <c r="D1208" s="16">
        <f>D1207+1</f>
        <v>1204</v>
      </c>
      <c r="E1208" s="10">
        <f>ROUNDDOWN(D1208/52,0)+1</f>
        <v>24</v>
      </c>
      <c r="F1208" s="15">
        <f>F1207+7</f>
        <v>53048</v>
      </c>
      <c r="G1208" s="4">
        <f>YEAR(F1208)</f>
        <v>2045</v>
      </c>
      <c r="H1208" s="33">
        <v>2.3E-2</v>
      </c>
      <c r="I1208" s="33">
        <v>0.81399999999999995</v>
      </c>
      <c r="J1208" s="33">
        <v>0.95199999999999996</v>
      </c>
      <c r="K1208" s="16" t="str">
        <f>IF(M1207&gt;1,"Up","Down")</f>
        <v>Down</v>
      </c>
      <c r="L1208" s="16" t="str">
        <f>IF(K1208="Up",IF(H1208&lt;$BJ$7,"Up","Down"),IF(H1208&lt;$BK$7,"Down","Up"))</f>
        <v>Down</v>
      </c>
      <c r="M1208" s="17">
        <f>IF(L1208="Up",INDEX($AK$5:$AK$1005,MATCH(I1208,$AI$5:$AI$1005,0),1),INDEX($AL$5:$AL$1005,MATCH(J1208,$AI$5:$AI$1005,0),1))</f>
        <v>0.99886116656416635</v>
      </c>
      <c r="N1208" s="16" t="str">
        <f>IF(P1207&gt;1,"Up","Down")</f>
        <v>Down</v>
      </c>
      <c r="O1208" s="16" t="str">
        <f>IF(N1208="Up",IF(H1208&lt;$BJ$12,"Up","Down"),IF(H1208&lt;$BK$12,"Down","Up"))</f>
        <v>Down</v>
      </c>
      <c r="P1208" s="17">
        <f>IF(O1208="Up",INDEX($AP$5:$AP$1005,MATCH(I1208,$AI$5:$AI$1005,0),1),INDEX($AQ$5:$AQ$1005,MATCH(J1208,$AI$5:$AI$1005,0),1))</f>
        <v>0.99887260400586109</v>
      </c>
      <c r="Q1208" s="19">
        <f>T1207</f>
        <v>33886.501803767009</v>
      </c>
      <c r="R1208" s="19">
        <f>INDEX(model!$S$5:$S$35,MATCH(G1208,model!$Q$5:$Q$35,0),1)*model!$O$5</f>
        <v>0</v>
      </c>
      <c r="S1208" s="19">
        <f>IF(RIGHT(B1208,1)="C",T1207*INDEX(model!$T$5:$T$35,MATCH(G1208,model!$Q$5:$Q$35,0),1),0)</f>
        <v>0</v>
      </c>
      <c r="T1208" s="19">
        <f>(Q1208+R1208-S1208)*M1208</f>
        <v>33847.91072248944</v>
      </c>
      <c r="U1208" s="19">
        <f>X1207</f>
        <v>201141.72960686384</v>
      </c>
      <c r="V1208" s="19">
        <f>INDEX(model!$S$5:$S$35,MATCH(G1208,model!$Q$5:$Q$35,0),1)*model!$O$6</f>
        <v>0</v>
      </c>
      <c r="W1208" s="19">
        <f>IF(RIGHT(B1208,1)="C",X1207*INDEX(model!$T$5:$T$35,MATCH(G1208,model!$Q$5:$Q$35,0),1),0)</f>
        <v>0</v>
      </c>
      <c r="X1208" s="19">
        <f>(U1208+V1208-W1208)*P1208</f>
        <v>200914.9632266509</v>
      </c>
      <c r="Z1208" s="36" t="str">
        <f>K1208&amp;L1208</f>
        <v>DownDown</v>
      </c>
      <c r="AA1208" s="36" t="str">
        <f>N1208&amp;O1208</f>
        <v>DownDown</v>
      </c>
      <c r="AU1208" s="4" t="str">
        <f>IF(AZ1208=AZ1209,IF(AZ1208&gt;AZ1207,AZ1208&amp;"_O",""),AZ1208&amp;"_C")</f>
        <v/>
      </c>
      <c r="AV1208" s="7" t="str">
        <f>IF(RIGHT(AU1208,1)="C",AX1208/INDEX($AX$5:$AX$2729,MATCH(AZ1208&amp;"_O",$AU$5:$AU$2729,0),1),"")</f>
        <v/>
      </c>
      <c r="AW1208" s="38">
        <v>33991</v>
      </c>
      <c r="AX1208" s="37">
        <v>436.11</v>
      </c>
      <c r="AY1208" s="7">
        <f>AX1208/AX1207</f>
        <v>0.99762095390598204</v>
      </c>
      <c r="AZ1208" s="4">
        <f>YEAR(AW1208)</f>
        <v>1993</v>
      </c>
      <c r="BA1208" s="2" t="s">
        <v>7</v>
      </c>
      <c r="BB1208" s="12" t="str">
        <f>INDEX($CD$5:$CD$10,MATCH(BA1208,$CC$5:$CC$10,0),1)</f>
        <v>Y</v>
      </c>
      <c r="BC1208" s="12" t="str">
        <f>IF(AND(BB1208="Y",AY1208&gt;1),"Y","")</f>
        <v/>
      </c>
      <c r="BD1208" s="12" t="str">
        <f>IF(AND(BB1208="Y",AY1208&lt;1),"Y","")</f>
        <v>Y</v>
      </c>
      <c r="BE1208" s="12" t="str">
        <f>IF(AY1208&gt;1,IF(AY1207&gt;1,"Y",""),"")</f>
        <v/>
      </c>
      <c r="BF1208" s="12" t="str">
        <f>IF(AY1208&lt;1,IF(AY1207&lt;1,"Y",""),"")</f>
        <v/>
      </c>
      <c r="BG1208" s="2"/>
      <c r="BH1208" s="2"/>
      <c r="BI1208" s="2"/>
      <c r="BJ1208" s="2"/>
      <c r="BK1208" s="2"/>
      <c r="BL1208" s="2"/>
      <c r="BM1208" s="4" t="str">
        <f>IF(BR1208=BR1209,IF(BR1208&gt;BR1207,BR1208&amp;"_O",""),BR1208&amp;"_C")</f>
        <v/>
      </c>
      <c r="BN1208" s="7" t="str">
        <f>IF(RIGHT(BM1208,1)="C",BP1208/INDEX($BP$5:$BP$2729,MATCH(BR1208&amp;"_O",$BM$5:$BM$2729,0),1),"")</f>
        <v/>
      </c>
      <c r="BO1208" s="38">
        <v>34390</v>
      </c>
      <c r="BP1208" s="3">
        <v>783.78</v>
      </c>
      <c r="BQ1208" s="7">
        <f>BP1208/BP1207</f>
        <v>0.99357292260886099</v>
      </c>
      <c r="BR1208" s="4">
        <f>YEAR(BO1208)</f>
        <v>1994</v>
      </c>
      <c r="BS1208" s="2" t="s">
        <v>7</v>
      </c>
      <c r="BT1208" s="12" t="str">
        <f>INDEX($CD$5:$CD$10,MATCH(BS1208,$CC$5:$CC$10,0),1)</f>
        <v>Y</v>
      </c>
      <c r="BU1208" s="12" t="str">
        <f>IF(AND(BT1208="Y",BQ1208&gt;1),"Y","")</f>
        <v/>
      </c>
      <c r="BV1208" s="12" t="str">
        <f>IF(AND(BT1208="Y",BQ1208&lt;1),"Y","")</f>
        <v>Y</v>
      </c>
      <c r="BW1208" s="12" t="str">
        <f>IF(BQ1208&gt;1,IF(BQ1207&gt;1,"Y",""),"")</f>
        <v/>
      </c>
      <c r="BX1208" s="12" t="str">
        <f>IF(BQ1208&lt;1,IF(BQ1207&lt;1,"Y",""),"")</f>
        <v/>
      </c>
      <c r="BY1208" s="2"/>
      <c r="BZ1208" s="2"/>
      <c r="CA1208" s="2"/>
    </row>
    <row r="1209" spans="2:79">
      <c r="B1209" s="4" t="str">
        <f>IF(G1209=G1210,IF(G1209&gt;G1208,G1209&amp;"_O",""),G1209&amp;"_C")</f>
        <v/>
      </c>
      <c r="C1209" s="14">
        <f ca="1">RANDBETWEEN(0,1000)/1000</f>
        <v>0.81799999999999995</v>
      </c>
      <c r="D1209" s="16">
        <f>D1208+1</f>
        <v>1205</v>
      </c>
      <c r="E1209" s="10">
        <f>ROUNDDOWN(D1209/52,0)+1</f>
        <v>24</v>
      </c>
      <c r="F1209" s="15">
        <f>F1208+7</f>
        <v>53055</v>
      </c>
      <c r="G1209" s="4">
        <f>YEAR(F1209)</f>
        <v>2045</v>
      </c>
      <c r="H1209" s="33">
        <v>0.36099999999999999</v>
      </c>
      <c r="I1209" s="33">
        <v>0.11700000000000001</v>
      </c>
      <c r="J1209" s="33">
        <v>0.77300000000000002</v>
      </c>
      <c r="K1209" s="16" t="str">
        <f>IF(M1208&gt;1,"Up","Down")</f>
        <v>Down</v>
      </c>
      <c r="L1209" s="16" t="str">
        <f>IF(K1209="Up",IF(H1209&lt;$BJ$7,"Up","Down"),IF(H1209&lt;$BK$7,"Down","Up"))</f>
        <v>Down</v>
      </c>
      <c r="M1209" s="17">
        <f>IF(L1209="Up",INDEX($AK$5:$AK$1005,MATCH(I1209,$AI$5:$AI$1005,0),1),INDEX($AL$5:$AL$1005,MATCH(J1209,$AI$5:$AI$1005,0),1))</f>
        <v>0.99525279712411563</v>
      </c>
      <c r="N1209" s="16" t="str">
        <f>IF(P1208&gt;1,"Up","Down")</f>
        <v>Down</v>
      </c>
      <c r="O1209" s="16" t="str">
        <f>IF(N1209="Up",IF(H1209&lt;$BJ$12,"Up","Down"),IF(H1209&lt;$BK$12,"Down","Up"))</f>
        <v>Down</v>
      </c>
      <c r="P1209" s="17">
        <f>IF(O1209="Up",INDEX($AP$5:$AP$1005,MATCH(I1209,$AI$5:$AI$1005,0),1),INDEX($AQ$5:$AQ$1005,MATCH(J1209,$AI$5:$AI$1005,0),1))</f>
        <v>0.99445065429125468</v>
      </c>
      <c r="Q1209" s="19">
        <f>T1208</f>
        <v>33847.91072248944</v>
      </c>
      <c r="R1209" s="19">
        <f>INDEX(model!$S$5:$S$35,MATCH(G1209,model!$Q$5:$Q$35,0),1)*model!$O$5</f>
        <v>0</v>
      </c>
      <c r="S1209" s="19">
        <f>IF(RIGHT(B1209,1)="C",T1208*INDEX(model!$T$5:$T$35,MATCH(G1209,model!$Q$5:$Q$35,0),1),0)</f>
        <v>0</v>
      </c>
      <c r="T1209" s="19">
        <f>(Q1209+R1209-S1209)*M1209</f>
        <v>33687.227823364963</v>
      </c>
      <c r="U1209" s="19">
        <f>X1208</f>
        <v>200914.9632266509</v>
      </c>
      <c r="V1209" s="19">
        <f>INDEX(model!$S$5:$S$35,MATCH(G1209,model!$Q$5:$Q$35,0),1)*model!$O$6</f>
        <v>0</v>
      </c>
      <c r="W1209" s="19">
        <f>IF(RIGHT(B1209,1)="C",X1208*INDEX(model!$T$5:$T$35,MATCH(G1209,model!$Q$5:$Q$35,0),1),0)</f>
        <v>0</v>
      </c>
      <c r="X1209" s="19">
        <f>(U1209+V1209-W1209)*P1209</f>
        <v>199800.01663764636</v>
      </c>
      <c r="Z1209" s="36" t="str">
        <f>K1209&amp;L1209</f>
        <v>DownDown</v>
      </c>
      <c r="AA1209" s="36" t="str">
        <f>N1209&amp;O1209</f>
        <v>DownDown</v>
      </c>
      <c r="AU1209" s="4" t="str">
        <f>IF(AZ1209=AZ1210,IF(AZ1209&gt;AZ1208,AZ1209&amp;"_O",""),AZ1209&amp;"_C")</f>
        <v/>
      </c>
      <c r="AV1209" s="7" t="str">
        <f>IF(RIGHT(AU1209,1)="C",AX1209/INDEX($AX$5:$AX$2729,MATCH(AZ1209&amp;"_O",$AU$5:$AU$2729,0),1),"")</f>
        <v/>
      </c>
      <c r="AW1209" s="38">
        <v>33998</v>
      </c>
      <c r="AX1209" s="37">
        <v>438.78</v>
      </c>
      <c r="AY1209" s="7">
        <f>AX1209/AX1208</f>
        <v>1.0061223085918689</v>
      </c>
      <c r="AZ1209" s="4">
        <f>YEAR(AW1209)</f>
        <v>1993</v>
      </c>
      <c r="BA1209" s="2" t="s">
        <v>7</v>
      </c>
      <c r="BB1209" s="12" t="str">
        <f>INDEX($CD$5:$CD$10,MATCH(BA1209,$CC$5:$CC$10,0),1)</f>
        <v>Y</v>
      </c>
      <c r="BC1209" s="12" t="str">
        <f>IF(AND(BB1209="Y",AY1209&gt;1),"Y","")</f>
        <v>Y</v>
      </c>
      <c r="BD1209" s="12" t="str">
        <f>IF(AND(BB1209="Y",AY1209&lt;1),"Y","")</f>
        <v/>
      </c>
      <c r="BE1209" s="12" t="str">
        <f>IF(AY1209&gt;1,IF(AY1208&gt;1,"Y",""),"")</f>
        <v/>
      </c>
      <c r="BF1209" s="12" t="str">
        <f>IF(AY1209&lt;1,IF(AY1208&lt;1,"Y",""),"")</f>
        <v/>
      </c>
      <c r="BG1209" s="2"/>
      <c r="BH1209" s="2"/>
      <c r="BI1209" s="2"/>
      <c r="BJ1209" s="2"/>
      <c r="BK1209" s="2"/>
      <c r="BL1209" s="2"/>
      <c r="BM1209" s="4" t="str">
        <f>IF(BR1209=BR1210,IF(BR1209&gt;BR1208,BR1209&amp;"_O",""),BR1209&amp;"_C")</f>
        <v/>
      </c>
      <c r="BN1209" s="7" t="str">
        <f>IF(RIGHT(BM1209,1)="C",BP1209/INDEX($BP$5:$BP$2729,MATCH(BR1209&amp;"_O",$BM$5:$BM$2729,0),1),"")</f>
        <v/>
      </c>
      <c r="BO1209" s="38">
        <v>34397</v>
      </c>
      <c r="BP1209" s="3">
        <v>790.55</v>
      </c>
      <c r="BQ1209" s="7">
        <f>BP1209/BP1208</f>
        <v>1.0086376279057898</v>
      </c>
      <c r="BR1209" s="4">
        <f>YEAR(BO1209)</f>
        <v>1994</v>
      </c>
      <c r="BS1209" s="2" t="s">
        <v>7</v>
      </c>
      <c r="BT1209" s="12" t="str">
        <f>INDEX($CD$5:$CD$10,MATCH(BS1209,$CC$5:$CC$10,0),1)</f>
        <v>Y</v>
      </c>
      <c r="BU1209" s="12" t="str">
        <f>IF(AND(BT1209="Y",BQ1209&gt;1),"Y","")</f>
        <v>Y</v>
      </c>
      <c r="BV1209" s="12" t="str">
        <f>IF(AND(BT1209="Y",BQ1209&lt;1),"Y","")</f>
        <v/>
      </c>
      <c r="BW1209" s="12" t="str">
        <f>IF(BQ1209&gt;1,IF(BQ1208&gt;1,"Y",""),"")</f>
        <v/>
      </c>
      <c r="BX1209" s="12" t="str">
        <f>IF(BQ1209&lt;1,IF(BQ1208&lt;1,"Y",""),"")</f>
        <v/>
      </c>
      <c r="BY1209" s="2"/>
      <c r="BZ1209" s="2"/>
      <c r="CA1209" s="2"/>
    </row>
    <row r="1210" spans="2:79">
      <c r="B1210" s="4" t="str">
        <f>IF(G1210=G1211,IF(G1210&gt;G1209,G1210&amp;"_O",""),G1210&amp;"_C")</f>
        <v/>
      </c>
      <c r="C1210" s="14">
        <f ca="1">RANDBETWEEN(0,1000)/1000</f>
        <v>0.46600000000000003</v>
      </c>
      <c r="D1210" s="16">
        <f>D1209+1</f>
        <v>1206</v>
      </c>
      <c r="E1210" s="10">
        <f>ROUNDDOWN(D1210/52,0)+1</f>
        <v>24</v>
      </c>
      <c r="F1210" s="15">
        <f>F1209+7</f>
        <v>53062</v>
      </c>
      <c r="G1210" s="4">
        <f>YEAR(F1210)</f>
        <v>2045</v>
      </c>
      <c r="H1210" s="33">
        <v>0.32500000000000001</v>
      </c>
      <c r="I1210" s="33">
        <v>0.93500000000000005</v>
      </c>
      <c r="J1210" s="33">
        <v>0.39300000000000002</v>
      </c>
      <c r="K1210" s="16" t="str">
        <f>IF(M1209&gt;1,"Up","Down")</f>
        <v>Down</v>
      </c>
      <c r="L1210" s="16" t="str">
        <f>IF(K1210="Up",IF(H1210&lt;$BJ$7,"Up","Down"),IF(H1210&lt;$BK$7,"Down","Up"))</f>
        <v>Down</v>
      </c>
      <c r="M1210" s="17">
        <f>IF(L1210="Up",INDEX($AK$5:$AK$1005,MATCH(I1210,$AI$5:$AI$1005,0),1),INDEX($AL$5:$AL$1005,MATCH(J1210,$AI$5:$AI$1005,0),1))</f>
        <v>0.98365383442333898</v>
      </c>
      <c r="N1210" s="16" t="str">
        <f>IF(P1209&gt;1,"Up","Down")</f>
        <v>Down</v>
      </c>
      <c r="O1210" s="16" t="str">
        <f>IF(N1210="Up",IF(H1210&lt;$BJ$12,"Up","Down"),IF(H1210&lt;$BK$12,"Down","Up"))</f>
        <v>Down</v>
      </c>
      <c r="P1210" s="17">
        <f>IF(O1210="Up",INDEX($AP$5:$AP$1005,MATCH(I1210,$AI$5:$AI$1005,0),1),INDEX($AQ$5:$AQ$1005,MATCH(J1210,$AI$5:$AI$1005,0),1))</f>
        <v>0.98029255404690008</v>
      </c>
      <c r="Q1210" s="19">
        <f>T1209</f>
        <v>33687.227823364963</v>
      </c>
      <c r="R1210" s="19">
        <f>INDEX(model!$S$5:$S$35,MATCH(G1210,model!$Q$5:$Q$35,0),1)*model!$O$5</f>
        <v>0</v>
      </c>
      <c r="S1210" s="19">
        <f>IF(RIGHT(B1210,1)="C",T1209*INDEX(model!$T$5:$T$35,MATCH(G1210,model!$Q$5:$Q$35,0),1),0)</f>
        <v>0</v>
      </c>
      <c r="T1210" s="19">
        <f>(Q1210+R1210-S1210)*M1210</f>
        <v>33136.570819545537</v>
      </c>
      <c r="U1210" s="19">
        <f>X1209</f>
        <v>199800.01663764636</v>
      </c>
      <c r="V1210" s="19">
        <f>INDEX(model!$S$5:$S$35,MATCH(G1210,model!$Q$5:$Q$35,0),1)*model!$O$6</f>
        <v>0</v>
      </c>
      <c r="W1210" s="19">
        <f>IF(RIGHT(B1210,1)="C",X1209*INDEX(model!$T$5:$T$35,MATCH(G1210,model!$Q$5:$Q$35,0),1),0)</f>
        <v>0</v>
      </c>
      <c r="X1210" s="19">
        <f>(U1210+V1210-W1210)*P1210</f>
        <v>195862.46860833149</v>
      </c>
      <c r="Z1210" s="36" t="str">
        <f>K1210&amp;L1210</f>
        <v>DownDown</v>
      </c>
      <c r="AA1210" s="36" t="str">
        <f>N1210&amp;O1210</f>
        <v>DownDown</v>
      </c>
      <c r="AU1210" s="4" t="str">
        <f>IF(AZ1210=AZ1211,IF(AZ1210&gt;AZ1209,AZ1210&amp;"_O",""),AZ1210&amp;"_C")</f>
        <v/>
      </c>
      <c r="AV1210" s="7" t="str">
        <f>IF(RIGHT(AU1210,1)="C",AX1210/INDEX($AX$5:$AX$2729,MATCH(AZ1210&amp;"_O",$AU$5:$AU$2729,0),1),"")</f>
        <v/>
      </c>
      <c r="AW1210" s="38">
        <v>34005</v>
      </c>
      <c r="AX1210" s="37">
        <v>448.93</v>
      </c>
      <c r="AY1210" s="7">
        <f>AX1210/AX1209</f>
        <v>1.023132321436711</v>
      </c>
      <c r="AZ1210" s="4">
        <f>YEAR(AW1210)</f>
        <v>1993</v>
      </c>
      <c r="BA1210" s="2" t="s">
        <v>7</v>
      </c>
      <c r="BB1210" s="12" t="str">
        <f>INDEX($CD$5:$CD$10,MATCH(BA1210,$CC$5:$CC$10,0),1)</f>
        <v>Y</v>
      </c>
      <c r="BC1210" s="12" t="str">
        <f>IF(AND(BB1210="Y",AY1210&gt;1),"Y","")</f>
        <v>Y</v>
      </c>
      <c r="BD1210" s="12" t="str">
        <f>IF(AND(BB1210="Y",AY1210&lt;1),"Y","")</f>
        <v/>
      </c>
      <c r="BE1210" s="12" t="str">
        <f>IF(AY1210&gt;1,IF(AY1209&gt;1,"Y",""),"")</f>
        <v>Y</v>
      </c>
      <c r="BF1210" s="12" t="str">
        <f>IF(AY1210&lt;1,IF(AY1209&lt;1,"Y",""),"")</f>
        <v/>
      </c>
      <c r="BG1210" s="2"/>
      <c r="BH1210" s="2"/>
      <c r="BI1210" s="2"/>
      <c r="BJ1210" s="2"/>
      <c r="BK1210" s="2"/>
      <c r="BL1210" s="2"/>
      <c r="BM1210" s="4" t="str">
        <f>IF(BR1210=BR1211,IF(BR1210&gt;BR1209,BR1210&amp;"_O",""),BR1210&amp;"_C")</f>
        <v/>
      </c>
      <c r="BN1210" s="7" t="str">
        <f>IF(RIGHT(BM1210,1)="C",BP1210/INDEX($BP$5:$BP$2729,MATCH(BR1210&amp;"_O",$BM$5:$BM$2729,0),1),"")</f>
        <v/>
      </c>
      <c r="BO1210" s="38">
        <v>34404</v>
      </c>
      <c r="BP1210" s="3">
        <v>789.2</v>
      </c>
      <c r="BQ1210" s="7">
        <f>BP1210/BP1209</f>
        <v>0.99829232812598834</v>
      </c>
      <c r="BR1210" s="4">
        <f>YEAR(BO1210)</f>
        <v>1994</v>
      </c>
      <c r="BS1210" s="2" t="s">
        <v>7</v>
      </c>
      <c r="BT1210" s="12" t="str">
        <f>INDEX($CD$5:$CD$10,MATCH(BS1210,$CC$5:$CC$10,0),1)</f>
        <v>Y</v>
      </c>
      <c r="BU1210" s="12" t="str">
        <f>IF(AND(BT1210="Y",BQ1210&gt;1),"Y","")</f>
        <v/>
      </c>
      <c r="BV1210" s="12" t="str">
        <f>IF(AND(BT1210="Y",BQ1210&lt;1),"Y","")</f>
        <v>Y</v>
      </c>
      <c r="BW1210" s="12" t="str">
        <f>IF(BQ1210&gt;1,IF(BQ1209&gt;1,"Y",""),"")</f>
        <v/>
      </c>
      <c r="BX1210" s="12" t="str">
        <f>IF(BQ1210&lt;1,IF(BQ1209&lt;1,"Y",""),"")</f>
        <v/>
      </c>
      <c r="BY1210" s="2"/>
      <c r="BZ1210" s="2"/>
      <c r="CA1210" s="2"/>
    </row>
    <row r="1211" spans="2:79">
      <c r="B1211" s="4" t="str">
        <f>IF(G1211=G1212,IF(G1211&gt;G1210,G1211&amp;"_O",""),G1211&amp;"_C")</f>
        <v/>
      </c>
      <c r="C1211" s="14">
        <f ca="1">RANDBETWEEN(0,1000)/1000</f>
        <v>0.44700000000000001</v>
      </c>
      <c r="D1211" s="16">
        <f>D1210+1</f>
        <v>1207</v>
      </c>
      <c r="E1211" s="10">
        <f>ROUNDDOWN(D1211/52,0)+1</f>
        <v>24</v>
      </c>
      <c r="F1211" s="15">
        <f>F1210+7</f>
        <v>53069</v>
      </c>
      <c r="G1211" s="4">
        <f>YEAR(F1211)</f>
        <v>2045</v>
      </c>
      <c r="H1211" s="33">
        <v>0.97799999999999998</v>
      </c>
      <c r="I1211" s="33">
        <v>0.64300000000000002</v>
      </c>
      <c r="J1211" s="33">
        <v>0.246</v>
      </c>
      <c r="K1211" s="16" t="str">
        <f>IF(M1210&gt;1,"Up","Down")</f>
        <v>Down</v>
      </c>
      <c r="L1211" s="16" t="str">
        <f>IF(K1211="Up",IF(H1211&lt;$BJ$7,"Up","Down"),IF(H1211&lt;$BK$7,"Down","Up"))</f>
        <v>Up</v>
      </c>
      <c r="M1211" s="17">
        <f>IF(L1211="Up",INDEX($AK$5:$AK$1005,MATCH(I1211,$AI$5:$AI$1005,0),1),INDEX($AL$5:$AL$1005,MATCH(J1211,$AI$5:$AI$1005,0),1))</f>
        <v>1.0165087020001562</v>
      </c>
      <c r="N1211" s="16" t="str">
        <f>IF(P1210&gt;1,"Up","Down")</f>
        <v>Down</v>
      </c>
      <c r="O1211" s="16" t="str">
        <f>IF(N1211="Up",IF(H1211&lt;$BJ$12,"Up","Down"),IF(H1211&lt;$BK$12,"Down","Up"))</f>
        <v>Up</v>
      </c>
      <c r="P1211" s="17">
        <f>IF(O1211="Up",INDEX($AP$5:$AP$1005,MATCH(I1211,$AI$5:$AI$1005,0),1),INDEX($AQ$5:$AQ$1005,MATCH(J1211,$AI$5:$AI$1005,0),1))</f>
        <v>1.0234752489716572</v>
      </c>
      <c r="Q1211" s="19">
        <f>T1210</f>
        <v>33136.570819545537</v>
      </c>
      <c r="R1211" s="19">
        <f>INDEX(model!$S$5:$S$35,MATCH(G1211,model!$Q$5:$Q$35,0),1)*model!$O$5</f>
        <v>0</v>
      </c>
      <c r="S1211" s="19">
        <f>IF(RIGHT(B1211,1)="C",T1210*INDEX(model!$T$5:$T$35,MATCH(G1211,model!$Q$5:$Q$35,0),1),0)</f>
        <v>0</v>
      </c>
      <c r="T1211" s="19">
        <f>(Q1211+R1211-S1211)*M1211</f>
        <v>33683.612592512487</v>
      </c>
      <c r="U1211" s="19">
        <f>X1210</f>
        <v>195862.46860833149</v>
      </c>
      <c r="V1211" s="19">
        <f>INDEX(model!$S$5:$S$35,MATCH(G1211,model!$Q$5:$Q$35,0),1)*model!$O$6</f>
        <v>0</v>
      </c>
      <c r="W1211" s="19">
        <f>IF(RIGHT(B1211,1)="C",X1210*INDEX(model!$T$5:$T$35,MATCH(G1211,model!$Q$5:$Q$35,0),1),0)</f>
        <v>0</v>
      </c>
      <c r="X1211" s="19">
        <f>(U1211+V1211-W1211)*P1211</f>
        <v>200460.38882311547</v>
      </c>
      <c r="Z1211" s="36" t="str">
        <f>K1211&amp;L1211</f>
        <v>DownUp</v>
      </c>
      <c r="AA1211" s="36" t="str">
        <f>N1211&amp;O1211</f>
        <v>DownUp</v>
      </c>
      <c r="AU1211" s="4" t="str">
        <f>IF(AZ1211=AZ1212,IF(AZ1211&gt;AZ1210,AZ1211&amp;"_O",""),AZ1211&amp;"_C")</f>
        <v/>
      </c>
      <c r="AV1211" s="7" t="str">
        <f>IF(RIGHT(AU1211,1)="C",AX1211/INDEX($AX$5:$AX$2729,MATCH(AZ1211&amp;"_O",$AU$5:$AU$2729,0),1),"")</f>
        <v/>
      </c>
      <c r="AW1211" s="38">
        <v>34012</v>
      </c>
      <c r="AX1211" s="37">
        <v>444.58</v>
      </c>
      <c r="AY1211" s="7">
        <f>AX1211/AX1210</f>
        <v>0.99031029336422149</v>
      </c>
      <c r="AZ1211" s="4">
        <f>YEAR(AW1211)</f>
        <v>1993</v>
      </c>
      <c r="BA1211" s="2" t="s">
        <v>7</v>
      </c>
      <c r="BB1211" s="12" t="str">
        <f>INDEX($CD$5:$CD$10,MATCH(BA1211,$CC$5:$CC$10,0),1)</f>
        <v>Y</v>
      </c>
      <c r="BC1211" s="12" t="str">
        <f>IF(AND(BB1211="Y",AY1211&gt;1),"Y","")</f>
        <v/>
      </c>
      <c r="BD1211" s="12" t="str">
        <f>IF(AND(BB1211="Y",AY1211&lt;1),"Y","")</f>
        <v>Y</v>
      </c>
      <c r="BE1211" s="12" t="str">
        <f>IF(AY1211&gt;1,IF(AY1210&gt;1,"Y",""),"")</f>
        <v/>
      </c>
      <c r="BF1211" s="12" t="str">
        <f>IF(AY1211&lt;1,IF(AY1210&lt;1,"Y",""),"")</f>
        <v/>
      </c>
      <c r="BG1211" s="2"/>
      <c r="BH1211" s="2"/>
      <c r="BI1211" s="2"/>
      <c r="BJ1211" s="2"/>
      <c r="BK1211" s="2"/>
      <c r="BL1211" s="2"/>
      <c r="BM1211" s="4" t="str">
        <f>IF(BR1211=BR1212,IF(BR1211&gt;BR1210,BR1211&amp;"_O",""),BR1211&amp;"_C")</f>
        <v/>
      </c>
      <c r="BN1211" s="7" t="str">
        <f>IF(RIGHT(BM1211,1)="C",BP1211/INDEX($BP$5:$BP$2729,MATCH(BR1211&amp;"_O",$BM$5:$BM$2729,0),1),"")</f>
        <v/>
      </c>
      <c r="BO1211" s="38">
        <v>34411</v>
      </c>
      <c r="BP1211" s="3">
        <v>803.93</v>
      </c>
      <c r="BQ1211" s="7">
        <f>BP1211/BP1210</f>
        <v>1.0186644703497212</v>
      </c>
      <c r="BR1211" s="4">
        <f>YEAR(BO1211)</f>
        <v>1994</v>
      </c>
      <c r="BS1211" s="2" t="s">
        <v>7</v>
      </c>
      <c r="BT1211" s="12" t="str">
        <f>INDEX($CD$5:$CD$10,MATCH(BS1211,$CC$5:$CC$10,0),1)</f>
        <v>Y</v>
      </c>
      <c r="BU1211" s="12" t="str">
        <f>IF(AND(BT1211="Y",BQ1211&gt;1),"Y","")</f>
        <v>Y</v>
      </c>
      <c r="BV1211" s="12" t="str">
        <f>IF(AND(BT1211="Y",BQ1211&lt;1),"Y","")</f>
        <v/>
      </c>
      <c r="BW1211" s="12" t="str">
        <f>IF(BQ1211&gt;1,IF(BQ1210&gt;1,"Y",""),"")</f>
        <v/>
      </c>
      <c r="BX1211" s="12" t="str">
        <f>IF(BQ1211&lt;1,IF(BQ1210&lt;1,"Y",""),"")</f>
        <v/>
      </c>
      <c r="BY1211" s="2"/>
      <c r="BZ1211" s="2"/>
      <c r="CA1211" s="2"/>
    </row>
    <row r="1212" spans="2:79">
      <c r="B1212" s="4" t="str">
        <f>IF(G1212=G1213,IF(G1212&gt;G1211,G1212&amp;"_O",""),G1212&amp;"_C")</f>
        <v/>
      </c>
      <c r="C1212" s="14">
        <f ca="1">RANDBETWEEN(0,1000)/1000</f>
        <v>0.64900000000000002</v>
      </c>
      <c r="D1212" s="16">
        <f>D1211+1</f>
        <v>1208</v>
      </c>
      <c r="E1212" s="10">
        <f>ROUNDDOWN(D1212/52,0)+1</f>
        <v>24</v>
      </c>
      <c r="F1212" s="15">
        <f>F1211+7</f>
        <v>53076</v>
      </c>
      <c r="G1212" s="4">
        <f>YEAR(F1212)</f>
        <v>2045</v>
      </c>
      <c r="H1212" s="33">
        <v>0.375</v>
      </c>
      <c r="I1212" s="33">
        <v>0.78900000000000003</v>
      </c>
      <c r="J1212" s="33">
        <v>0.98299999999999998</v>
      </c>
      <c r="K1212" s="16" t="str">
        <f>IF(M1211&gt;1,"Up","Down")</f>
        <v>Up</v>
      </c>
      <c r="L1212" s="16" t="str">
        <f>IF(K1212="Up",IF(H1212&lt;$BJ$7,"Up","Down"),IF(H1212&lt;$BK$7,"Down","Up"))</f>
        <v>Up</v>
      </c>
      <c r="M1212" s="17">
        <f>IF(L1212="Up",INDEX($AK$5:$AK$1005,MATCH(I1212,$AI$5:$AI$1005,0),1),INDEX($AL$5:$AL$1005,MATCH(J1212,$AI$5:$AI$1005,0),1))</f>
        <v>1.0231253699998666</v>
      </c>
      <c r="N1212" s="16" t="str">
        <f>IF(P1211&gt;1,"Up","Down")</f>
        <v>Up</v>
      </c>
      <c r="O1212" s="16" t="str">
        <f>IF(N1212="Up",IF(H1212&lt;$BJ$12,"Up","Down"),IF(H1212&lt;$BK$12,"Down","Up"))</f>
        <v>Up</v>
      </c>
      <c r="P1212" s="17">
        <f>IF(O1212="Up",INDEX($AP$5:$AP$1005,MATCH(I1212,$AI$5:$AI$1005,0),1),INDEX($AQ$5:$AQ$1005,MATCH(J1212,$AI$5:$AI$1005,0),1))</f>
        <v>1.0317094289014968</v>
      </c>
      <c r="Q1212" s="19">
        <f>T1211</f>
        <v>33683.612592512487</v>
      </c>
      <c r="R1212" s="19">
        <f>INDEX(model!$S$5:$S$35,MATCH(G1212,model!$Q$5:$Q$35,0),1)*model!$O$5</f>
        <v>0</v>
      </c>
      <c r="S1212" s="19">
        <f>IF(RIGHT(B1212,1)="C",T1211*INDEX(model!$T$5:$T$35,MATCH(G1212,model!$Q$5:$Q$35,0),1),0)</f>
        <v>0</v>
      </c>
      <c r="T1212" s="19">
        <f>(Q1212+R1212-S1212)*M1212</f>
        <v>34462.558596646501</v>
      </c>
      <c r="U1212" s="19">
        <f>X1211</f>
        <v>200460.38882311547</v>
      </c>
      <c r="V1212" s="19">
        <f>INDEX(model!$S$5:$S$35,MATCH(G1212,model!$Q$5:$Q$35,0),1)*model!$O$6</f>
        <v>0</v>
      </c>
      <c r="W1212" s="19">
        <f>IF(RIGHT(B1212,1)="C",X1211*INDEX(model!$T$5:$T$35,MATCH(G1212,model!$Q$5:$Q$35,0),1),0)</f>
        <v>0</v>
      </c>
      <c r="X1212" s="19">
        <f>(U1212+V1212-W1212)*P1212</f>
        <v>206816.87327006843</v>
      </c>
      <c r="Z1212" s="36" t="str">
        <f>K1212&amp;L1212</f>
        <v>UpUp</v>
      </c>
      <c r="AA1212" s="36" t="str">
        <f>N1212&amp;O1212</f>
        <v>UpUp</v>
      </c>
      <c r="AU1212" s="4" t="str">
        <f>IF(AZ1212=AZ1213,IF(AZ1212&gt;AZ1211,AZ1212&amp;"_O",""),AZ1212&amp;"_C")</f>
        <v/>
      </c>
      <c r="AV1212" s="7" t="str">
        <f>IF(RIGHT(AU1212,1)="C",AX1212/INDEX($AX$5:$AX$2729,MATCH(AZ1212&amp;"_O",$AU$5:$AU$2729,0),1),"")</f>
        <v/>
      </c>
      <c r="AW1212" s="38">
        <v>34019</v>
      </c>
      <c r="AX1212" s="37">
        <v>434.22</v>
      </c>
      <c r="AY1212" s="7">
        <f>AX1212/AX1211</f>
        <v>0.97669710738224846</v>
      </c>
      <c r="AZ1212" s="4">
        <f>YEAR(AW1212)</f>
        <v>1993</v>
      </c>
      <c r="BA1212" s="2" t="s">
        <v>7</v>
      </c>
      <c r="BB1212" s="12" t="str">
        <f>INDEX($CD$5:$CD$10,MATCH(BA1212,$CC$5:$CC$10,0),1)</f>
        <v>Y</v>
      </c>
      <c r="BC1212" s="12" t="str">
        <f>IF(AND(BB1212="Y",AY1212&gt;1),"Y","")</f>
        <v/>
      </c>
      <c r="BD1212" s="12" t="str">
        <f>IF(AND(BB1212="Y",AY1212&lt;1),"Y","")</f>
        <v>Y</v>
      </c>
      <c r="BE1212" s="12" t="str">
        <f>IF(AY1212&gt;1,IF(AY1211&gt;1,"Y",""),"")</f>
        <v/>
      </c>
      <c r="BF1212" s="12" t="str">
        <f>IF(AY1212&lt;1,IF(AY1211&lt;1,"Y",""),"")</f>
        <v>Y</v>
      </c>
      <c r="BG1212" s="2"/>
      <c r="BH1212" s="2"/>
      <c r="BI1212" s="2"/>
      <c r="BJ1212" s="2"/>
      <c r="BK1212" s="2"/>
      <c r="BL1212" s="2"/>
      <c r="BM1212" s="4" t="str">
        <f>IF(BR1212=BR1213,IF(BR1212&gt;BR1211,BR1212&amp;"_O",""),BR1212&amp;"_C")</f>
        <v/>
      </c>
      <c r="BN1212" s="7" t="str">
        <f>IF(RIGHT(BM1212,1)="C",BP1212/INDEX($BP$5:$BP$2729,MATCH(BR1212&amp;"_O",$BM$5:$BM$2729,0),1),"")</f>
        <v/>
      </c>
      <c r="BO1212" s="38">
        <v>34418</v>
      </c>
      <c r="BP1212" s="3">
        <v>783.45</v>
      </c>
      <c r="BQ1212" s="7">
        <f>BP1212/BP1211</f>
        <v>0.97452514522408684</v>
      </c>
      <c r="BR1212" s="4">
        <f>YEAR(BO1212)</f>
        <v>1994</v>
      </c>
      <c r="BS1212" s="2" t="s">
        <v>7</v>
      </c>
      <c r="BT1212" s="12" t="str">
        <f>INDEX($CD$5:$CD$10,MATCH(BS1212,$CC$5:$CC$10,0),1)</f>
        <v>Y</v>
      </c>
      <c r="BU1212" s="12" t="str">
        <f>IF(AND(BT1212="Y",BQ1212&gt;1),"Y","")</f>
        <v/>
      </c>
      <c r="BV1212" s="12" t="str">
        <f>IF(AND(BT1212="Y",BQ1212&lt;1),"Y","")</f>
        <v>Y</v>
      </c>
      <c r="BW1212" s="12" t="str">
        <f>IF(BQ1212&gt;1,IF(BQ1211&gt;1,"Y",""),"")</f>
        <v/>
      </c>
      <c r="BX1212" s="12" t="str">
        <f>IF(BQ1212&lt;1,IF(BQ1211&lt;1,"Y",""),"")</f>
        <v/>
      </c>
      <c r="BY1212" s="2"/>
      <c r="BZ1212" s="2"/>
      <c r="CA1212" s="2"/>
    </row>
    <row r="1213" spans="2:79">
      <c r="B1213" s="4" t="str">
        <f>IF(G1213=G1214,IF(G1213&gt;G1212,G1213&amp;"_O",""),G1213&amp;"_C")</f>
        <v/>
      </c>
      <c r="C1213" s="14">
        <f ca="1">RANDBETWEEN(0,1000)/1000</f>
        <v>0.64</v>
      </c>
      <c r="D1213" s="16">
        <f>D1212+1</f>
        <v>1209</v>
      </c>
      <c r="E1213" s="10">
        <f>ROUNDDOWN(D1213/52,0)+1</f>
        <v>24</v>
      </c>
      <c r="F1213" s="15">
        <f>F1212+7</f>
        <v>53083</v>
      </c>
      <c r="G1213" s="4">
        <f>YEAR(F1213)</f>
        <v>2045</v>
      </c>
      <c r="H1213" s="33">
        <v>0.98</v>
      </c>
      <c r="I1213" s="33">
        <v>0.79</v>
      </c>
      <c r="J1213" s="33">
        <v>0.42799999999999999</v>
      </c>
      <c r="K1213" s="16" t="str">
        <f>IF(M1212&gt;1,"Up","Down")</f>
        <v>Up</v>
      </c>
      <c r="L1213" s="16" t="str">
        <f>IF(K1213="Up",IF(H1213&lt;$BJ$7,"Up","Down"),IF(H1213&lt;$BK$7,"Down","Up"))</f>
        <v>Down</v>
      </c>
      <c r="M1213" s="17">
        <f>IF(L1213="Up",INDEX($AK$5:$AK$1005,MATCH(I1213,$AI$5:$AI$1005,0),1),INDEX($AL$5:$AL$1005,MATCH(J1213,$AI$5:$AI$1005,0),1))</f>
        <v>0.9853155431860271</v>
      </c>
      <c r="N1213" s="16" t="str">
        <f>IF(P1212&gt;1,"Up","Down")</f>
        <v>Up</v>
      </c>
      <c r="O1213" s="16" t="str">
        <f>IF(N1213="Up",IF(H1213&lt;$BJ$12,"Up","Down"),IF(H1213&lt;$BK$12,"Down","Up"))</f>
        <v>Down</v>
      </c>
      <c r="P1213" s="17">
        <f>IF(O1213="Up",INDEX($AP$5:$AP$1005,MATCH(I1213,$AI$5:$AI$1005,0),1),INDEX($AQ$5:$AQ$1005,MATCH(J1213,$AI$5:$AI$1005,0),1))</f>
        <v>0.98151648698281735</v>
      </c>
      <c r="Q1213" s="19">
        <f>T1212</f>
        <v>34462.558596646501</v>
      </c>
      <c r="R1213" s="19">
        <f>INDEX(model!$S$5:$S$35,MATCH(G1213,model!$Q$5:$Q$35,0),1)*model!$O$5</f>
        <v>0</v>
      </c>
      <c r="S1213" s="19">
        <f>IF(RIGHT(B1213,1)="C",T1212*INDEX(model!$T$5:$T$35,MATCH(G1213,model!$Q$5:$Q$35,0),1),0)</f>
        <v>0</v>
      </c>
      <c r="T1213" s="19">
        <f>(Q1213+R1213-S1213)*M1213</f>
        <v>33956.494643235033</v>
      </c>
      <c r="U1213" s="19">
        <f>X1212</f>
        <v>206816.87327006843</v>
      </c>
      <c r="V1213" s="19">
        <f>INDEX(model!$S$5:$S$35,MATCH(G1213,model!$Q$5:$Q$35,0),1)*model!$O$6</f>
        <v>0</v>
      </c>
      <c r="W1213" s="19">
        <f>IF(RIGHT(B1213,1)="C",X1212*INDEX(model!$T$5:$T$35,MATCH(G1213,model!$Q$5:$Q$35,0),1),0)</f>
        <v>0</v>
      </c>
      <c r="X1213" s="19">
        <f>(U1213+V1213-W1213)*P1213</f>
        <v>202994.17090080812</v>
      </c>
      <c r="Z1213" s="36" t="str">
        <f>K1213&amp;L1213</f>
        <v>UpDown</v>
      </c>
      <c r="AA1213" s="36" t="str">
        <f>N1213&amp;O1213</f>
        <v>UpDown</v>
      </c>
      <c r="AU1213" s="4" t="str">
        <f>IF(AZ1213=AZ1214,IF(AZ1213&gt;AZ1212,AZ1213&amp;"_O",""),AZ1213&amp;"_C")</f>
        <v/>
      </c>
      <c r="AV1213" s="7" t="str">
        <f>IF(RIGHT(AU1213,1)="C",AX1213/INDEX($AX$5:$AX$2729,MATCH(AZ1213&amp;"_O",$AU$5:$AU$2729,0),1),"")</f>
        <v/>
      </c>
      <c r="AW1213" s="38">
        <v>34026</v>
      </c>
      <c r="AX1213" s="37">
        <v>443.38</v>
      </c>
      <c r="AY1213" s="7">
        <f>AX1213/AX1212</f>
        <v>1.0210952973147251</v>
      </c>
      <c r="AZ1213" s="4">
        <f>YEAR(AW1213)</f>
        <v>1993</v>
      </c>
      <c r="BA1213" s="2" t="s">
        <v>7</v>
      </c>
      <c r="BB1213" s="12" t="str">
        <f>INDEX($CD$5:$CD$10,MATCH(BA1213,$CC$5:$CC$10,0),1)</f>
        <v>Y</v>
      </c>
      <c r="BC1213" s="12" t="str">
        <f>IF(AND(BB1213="Y",AY1213&gt;1),"Y","")</f>
        <v>Y</v>
      </c>
      <c r="BD1213" s="12" t="str">
        <f>IF(AND(BB1213="Y",AY1213&lt;1),"Y","")</f>
        <v/>
      </c>
      <c r="BE1213" s="12" t="str">
        <f>IF(AY1213&gt;1,IF(AY1212&gt;1,"Y",""),"")</f>
        <v/>
      </c>
      <c r="BF1213" s="12" t="str">
        <f>IF(AY1213&lt;1,IF(AY1212&lt;1,"Y",""),"")</f>
        <v/>
      </c>
      <c r="BG1213" s="2"/>
      <c r="BH1213" s="2"/>
      <c r="BI1213" s="2"/>
      <c r="BJ1213" s="2"/>
      <c r="BK1213" s="2"/>
      <c r="BL1213" s="2"/>
      <c r="BM1213" s="4" t="str">
        <f>IF(BR1213=BR1214,IF(BR1213&gt;BR1212,BR1213&amp;"_O",""),BR1213&amp;"_C")</f>
        <v/>
      </c>
      <c r="BN1213" s="7" t="str">
        <f>IF(RIGHT(BM1213,1)="C",BP1213/INDEX($BP$5:$BP$2729,MATCH(BR1213&amp;"_O",$BM$5:$BM$2729,0),1),"")</f>
        <v/>
      </c>
      <c r="BO1213" s="38">
        <v>34424</v>
      </c>
      <c r="BP1213" s="3">
        <v>743.46</v>
      </c>
      <c r="BQ1213" s="7">
        <f>BP1213/BP1212</f>
        <v>0.94895653838789962</v>
      </c>
      <c r="BR1213" s="4">
        <f>YEAR(BO1213)</f>
        <v>1994</v>
      </c>
      <c r="BS1213" s="2" t="s">
        <v>7</v>
      </c>
      <c r="BT1213" s="12" t="str">
        <f>INDEX($CD$5:$CD$10,MATCH(BS1213,$CC$5:$CC$10,0),1)</f>
        <v>Y</v>
      </c>
      <c r="BU1213" s="12" t="str">
        <f>IF(AND(BT1213="Y",BQ1213&gt;1),"Y","")</f>
        <v/>
      </c>
      <c r="BV1213" s="12" t="str">
        <f>IF(AND(BT1213="Y",BQ1213&lt;1),"Y","")</f>
        <v>Y</v>
      </c>
      <c r="BW1213" s="12" t="str">
        <f>IF(BQ1213&gt;1,IF(BQ1212&gt;1,"Y",""),"")</f>
        <v/>
      </c>
      <c r="BX1213" s="12" t="str">
        <f>IF(BQ1213&lt;1,IF(BQ1212&lt;1,"Y",""),"")</f>
        <v>Y</v>
      </c>
      <c r="BY1213" s="2"/>
      <c r="BZ1213" s="2"/>
      <c r="CA1213" s="2"/>
    </row>
    <row r="1214" spans="2:79">
      <c r="B1214" s="4" t="str">
        <f>IF(G1214=G1215,IF(G1214&gt;G1213,G1214&amp;"_O",""),G1214&amp;"_C")</f>
        <v/>
      </c>
      <c r="C1214" s="14">
        <f ca="1">RANDBETWEEN(0,1000)/1000</f>
        <v>0.77800000000000002</v>
      </c>
      <c r="D1214" s="16">
        <f>D1213+1</f>
        <v>1210</v>
      </c>
      <c r="E1214" s="10">
        <f>ROUNDDOWN(D1214/52,0)+1</f>
        <v>24</v>
      </c>
      <c r="F1214" s="15">
        <f>F1213+7</f>
        <v>53090</v>
      </c>
      <c r="G1214" s="4">
        <f>YEAR(F1214)</f>
        <v>2045</v>
      </c>
      <c r="H1214" s="33">
        <v>0.14099999999999999</v>
      </c>
      <c r="I1214" s="33">
        <v>2.8000000000000001E-2</v>
      </c>
      <c r="J1214" s="33">
        <v>0.64600000000000002</v>
      </c>
      <c r="K1214" s="16" t="str">
        <f>IF(M1213&gt;1,"Up","Down")</f>
        <v>Down</v>
      </c>
      <c r="L1214" s="16" t="str">
        <f>IF(K1214="Up",IF(H1214&lt;$BJ$7,"Up","Down"),IF(H1214&lt;$BK$7,"Down","Up"))</f>
        <v>Down</v>
      </c>
      <c r="M1214" s="17">
        <f>IF(L1214="Up",INDEX($AK$5:$AK$1005,MATCH(I1214,$AI$5:$AI$1005,0),1),INDEX($AL$5:$AL$1005,MATCH(J1214,$AI$5:$AI$1005,0),1))</f>
        <v>0.99172752235488215</v>
      </c>
      <c r="N1214" s="16" t="str">
        <f>IF(P1213&gt;1,"Up","Down")</f>
        <v>Down</v>
      </c>
      <c r="O1214" s="16" t="str">
        <f>IF(N1214="Up",IF(H1214&lt;$BJ$12,"Up","Down"),IF(H1214&lt;$BK$12,"Down","Up"))</f>
        <v>Down</v>
      </c>
      <c r="P1214" s="17">
        <f>IF(O1214="Up",INDEX($AP$5:$AP$1005,MATCH(I1214,$AI$5:$AI$1005,0),1),INDEX($AQ$5:$AQ$1005,MATCH(J1214,$AI$5:$AI$1005,0),1))</f>
        <v>0.99110830138342976</v>
      </c>
      <c r="Q1214" s="19">
        <f>T1213</f>
        <v>33956.494643235033</v>
      </c>
      <c r="R1214" s="19">
        <f>INDEX(model!$S$5:$S$35,MATCH(G1214,model!$Q$5:$Q$35,0),1)*model!$O$5</f>
        <v>0</v>
      </c>
      <c r="S1214" s="19">
        <f>IF(RIGHT(B1214,1)="C",T1213*INDEX(model!$T$5:$T$35,MATCH(G1214,model!$Q$5:$Q$35,0),1),0)</f>
        <v>0</v>
      </c>
      <c r="T1214" s="19">
        <f>(Q1214+R1214-S1214)*M1214</f>
        <v>33675.590300392309</v>
      </c>
      <c r="U1214" s="19">
        <f>X1213</f>
        <v>202994.17090080812</v>
      </c>
      <c r="V1214" s="19">
        <f>INDEX(model!$S$5:$S$35,MATCH(G1214,model!$Q$5:$Q$35,0),1)*model!$O$6</f>
        <v>0</v>
      </c>
      <c r="W1214" s="19">
        <f>IF(RIGHT(B1214,1)="C",X1213*INDEX(model!$T$5:$T$35,MATCH(G1214,model!$Q$5:$Q$35,0),1),0)</f>
        <v>0</v>
      </c>
      <c r="X1214" s="19">
        <f>(U1214+V1214-W1214)*P1214</f>
        <v>201189.20791223759</v>
      </c>
      <c r="Z1214" s="36" t="str">
        <f>K1214&amp;L1214</f>
        <v>DownDown</v>
      </c>
      <c r="AA1214" s="36" t="str">
        <f>N1214&amp;O1214</f>
        <v>DownDown</v>
      </c>
      <c r="AU1214" s="4" t="str">
        <f>IF(AZ1214=AZ1215,IF(AZ1214&gt;AZ1213,AZ1214&amp;"_O",""),AZ1214&amp;"_C")</f>
        <v/>
      </c>
      <c r="AV1214" s="7" t="str">
        <f>IF(RIGHT(AU1214,1)="C",AX1214/INDEX($AX$5:$AX$2729,MATCH(AZ1214&amp;"_O",$AU$5:$AU$2729,0),1),"")</f>
        <v/>
      </c>
      <c r="AW1214" s="38">
        <v>34033</v>
      </c>
      <c r="AX1214" s="37">
        <v>446.11</v>
      </c>
      <c r="AY1214" s="7">
        <f>AX1214/AX1213</f>
        <v>1.0061572466056206</v>
      </c>
      <c r="AZ1214" s="4">
        <f>YEAR(AW1214)</f>
        <v>1993</v>
      </c>
      <c r="BA1214" s="2" t="s">
        <v>7</v>
      </c>
      <c r="BB1214" s="12" t="str">
        <f>INDEX($CD$5:$CD$10,MATCH(BA1214,$CC$5:$CC$10,0),1)</f>
        <v>Y</v>
      </c>
      <c r="BC1214" s="12" t="str">
        <f>IF(AND(BB1214="Y",AY1214&gt;1),"Y","")</f>
        <v>Y</v>
      </c>
      <c r="BD1214" s="12" t="str">
        <f>IF(AND(BB1214="Y",AY1214&lt;1),"Y","")</f>
        <v/>
      </c>
      <c r="BE1214" s="12" t="str">
        <f>IF(AY1214&gt;1,IF(AY1213&gt;1,"Y",""),"")</f>
        <v>Y</v>
      </c>
      <c r="BF1214" s="12" t="str">
        <f>IF(AY1214&lt;1,IF(AY1213&lt;1,"Y",""),"")</f>
        <v/>
      </c>
      <c r="BG1214" s="2"/>
      <c r="BH1214" s="2"/>
      <c r="BI1214" s="2"/>
      <c r="BJ1214" s="2"/>
      <c r="BK1214" s="2"/>
      <c r="BL1214" s="2"/>
      <c r="BM1214" s="4" t="str">
        <f>IF(BR1214=BR1215,IF(BR1214&gt;BR1213,BR1214&amp;"_O",""),BR1214&amp;"_C")</f>
        <v/>
      </c>
      <c r="BN1214" s="7" t="str">
        <f>IF(RIGHT(BM1214,1)="C",BP1214/INDEX($BP$5:$BP$2729,MATCH(BR1214&amp;"_O",$BM$5:$BM$2729,0),1),"")</f>
        <v/>
      </c>
      <c r="BO1214" s="38">
        <v>34432</v>
      </c>
      <c r="BP1214" s="3">
        <v>748.71</v>
      </c>
      <c r="BQ1214" s="7">
        <f>BP1214/BP1213</f>
        <v>1.0070615769510127</v>
      </c>
      <c r="BR1214" s="4">
        <f>YEAR(BO1214)</f>
        <v>1994</v>
      </c>
      <c r="BS1214" s="2" t="s">
        <v>7</v>
      </c>
      <c r="BT1214" s="12" t="str">
        <f>INDEX($CD$5:$CD$10,MATCH(BS1214,$CC$5:$CC$10,0),1)</f>
        <v>Y</v>
      </c>
      <c r="BU1214" s="12" t="str">
        <f>IF(AND(BT1214="Y",BQ1214&gt;1),"Y","")</f>
        <v>Y</v>
      </c>
      <c r="BV1214" s="12" t="str">
        <f>IF(AND(BT1214="Y",BQ1214&lt;1),"Y","")</f>
        <v/>
      </c>
      <c r="BW1214" s="12" t="str">
        <f>IF(BQ1214&gt;1,IF(BQ1213&gt;1,"Y",""),"")</f>
        <v/>
      </c>
      <c r="BX1214" s="12" t="str">
        <f>IF(BQ1214&lt;1,IF(BQ1213&lt;1,"Y",""),"")</f>
        <v/>
      </c>
      <c r="BY1214" s="2"/>
      <c r="BZ1214" s="2"/>
      <c r="CA1214" s="2"/>
    </row>
    <row r="1215" spans="2:79">
      <c r="B1215" s="4" t="str">
        <f>IF(G1215=G1216,IF(G1215&gt;G1214,G1215&amp;"_O",""),G1215&amp;"_C")</f>
        <v/>
      </c>
      <c r="C1215" s="14">
        <f ca="1">RANDBETWEEN(0,1000)/1000</f>
        <v>0.51600000000000001</v>
      </c>
      <c r="D1215" s="16">
        <f>D1214+1</f>
        <v>1211</v>
      </c>
      <c r="E1215" s="10">
        <f>ROUNDDOWN(D1215/52,0)+1</f>
        <v>24</v>
      </c>
      <c r="F1215" s="15">
        <f>F1214+7</f>
        <v>53097</v>
      </c>
      <c r="G1215" s="4">
        <f>YEAR(F1215)</f>
        <v>2045</v>
      </c>
      <c r="H1215" s="33">
        <v>0.98399999999999999</v>
      </c>
      <c r="I1215" s="33">
        <v>0.4</v>
      </c>
      <c r="J1215" s="33">
        <v>0.73899999999999999</v>
      </c>
      <c r="K1215" s="16" t="str">
        <f>IF(M1214&gt;1,"Up","Down")</f>
        <v>Down</v>
      </c>
      <c r="L1215" s="16" t="str">
        <f>IF(K1215="Up",IF(H1215&lt;$BJ$7,"Up","Down"),IF(H1215&lt;$BK$7,"Down","Up"))</f>
        <v>Up</v>
      </c>
      <c r="M1215" s="17">
        <f>IF(L1215="Up",INDEX($AK$5:$AK$1005,MATCH(I1215,$AI$5:$AI$1005,0),1),INDEX($AL$5:$AL$1005,MATCH(J1215,$AI$5:$AI$1005,0),1))</f>
        <v>1.0095832622107344</v>
      </c>
      <c r="N1215" s="16" t="str">
        <f>IF(P1214&gt;1,"Up","Down")</f>
        <v>Down</v>
      </c>
      <c r="O1215" s="16" t="str">
        <f>IF(N1215="Up",IF(H1215&lt;$BJ$12,"Up","Down"),IF(H1215&lt;$BK$12,"Down","Up"))</f>
        <v>Up</v>
      </c>
      <c r="P1215" s="17">
        <f>IF(O1215="Up",INDEX($AP$5:$AP$1005,MATCH(I1215,$AI$5:$AI$1005,0),1),INDEX($AQ$5:$AQ$1005,MATCH(J1215,$AI$5:$AI$1005,0),1))</f>
        <v>1.0132179764479694</v>
      </c>
      <c r="Q1215" s="19">
        <f>T1214</f>
        <v>33675.590300392309</v>
      </c>
      <c r="R1215" s="19">
        <f>INDEX(model!$S$5:$S$35,MATCH(G1215,model!$Q$5:$Q$35,0),1)*model!$O$5</f>
        <v>0</v>
      </c>
      <c r="S1215" s="19">
        <f>IF(RIGHT(B1215,1)="C",T1214*INDEX(model!$T$5:$T$35,MATCH(G1215,model!$Q$5:$Q$35,0),1),0)</f>
        <v>0</v>
      </c>
      <c r="T1215" s="19">
        <f>(Q1215+R1215-S1215)*M1215</f>
        <v>33998.312312342234</v>
      </c>
      <c r="U1215" s="19">
        <f>X1214</f>
        <v>201189.20791223759</v>
      </c>
      <c r="V1215" s="19">
        <f>INDEX(model!$S$5:$S$35,MATCH(G1215,model!$Q$5:$Q$35,0),1)*model!$O$6</f>
        <v>0</v>
      </c>
      <c r="W1215" s="19">
        <f>IF(RIGHT(B1215,1)="C",X1214*INDEX(model!$T$5:$T$35,MATCH(G1215,model!$Q$5:$Q$35,0),1),0)</f>
        <v>0</v>
      </c>
      <c r="X1215" s="19">
        <f>(U1215+V1215-W1215)*P1215</f>
        <v>203848.52212400717</v>
      </c>
      <c r="Z1215" s="36" t="str">
        <f>K1215&amp;L1215</f>
        <v>DownUp</v>
      </c>
      <c r="AA1215" s="36" t="str">
        <f>N1215&amp;O1215</f>
        <v>DownUp</v>
      </c>
      <c r="AU1215" s="4" t="str">
        <f>IF(AZ1215=AZ1216,IF(AZ1215&gt;AZ1214,AZ1215&amp;"_O",""),AZ1215&amp;"_C")</f>
        <v/>
      </c>
      <c r="AV1215" s="7" t="str">
        <f>IF(RIGHT(AU1215,1)="C",AX1215/INDEX($AX$5:$AX$2729,MATCH(AZ1215&amp;"_O",$AU$5:$AU$2729,0),1),"")</f>
        <v/>
      </c>
      <c r="AW1215" s="38">
        <v>34040</v>
      </c>
      <c r="AX1215" s="37">
        <v>449.83</v>
      </c>
      <c r="AY1215" s="7">
        <f>AX1215/AX1214</f>
        <v>1.0083387505323798</v>
      </c>
      <c r="AZ1215" s="4">
        <f>YEAR(AW1215)</f>
        <v>1993</v>
      </c>
      <c r="BA1215" s="2" t="s">
        <v>7</v>
      </c>
      <c r="BB1215" s="12" t="str">
        <f>INDEX($CD$5:$CD$10,MATCH(BA1215,$CC$5:$CC$10,0),1)</f>
        <v>Y</v>
      </c>
      <c r="BC1215" s="12" t="str">
        <f>IF(AND(BB1215="Y",AY1215&gt;1),"Y","")</f>
        <v>Y</v>
      </c>
      <c r="BD1215" s="12" t="str">
        <f>IF(AND(BB1215="Y",AY1215&lt;1),"Y","")</f>
        <v/>
      </c>
      <c r="BE1215" s="12" t="str">
        <f>IF(AY1215&gt;1,IF(AY1214&gt;1,"Y",""),"")</f>
        <v>Y</v>
      </c>
      <c r="BF1215" s="12" t="str">
        <f>IF(AY1215&lt;1,IF(AY1214&lt;1,"Y",""),"")</f>
        <v/>
      </c>
      <c r="BG1215" s="2"/>
      <c r="BH1215" s="2"/>
      <c r="BI1215" s="2"/>
      <c r="BJ1215" s="2"/>
      <c r="BK1215" s="2"/>
      <c r="BL1215" s="2"/>
      <c r="BM1215" s="4" t="str">
        <f>IF(BR1215=BR1216,IF(BR1215&gt;BR1214,BR1215&amp;"_O",""),BR1215&amp;"_C")</f>
        <v/>
      </c>
      <c r="BN1215" s="7" t="str">
        <f>IF(RIGHT(BM1215,1)="C",BP1215/INDEX($BP$5:$BP$2729,MATCH(BR1215&amp;"_O",$BM$5:$BM$2729,0),1),"")</f>
        <v/>
      </c>
      <c r="BO1215" s="38">
        <v>34439</v>
      </c>
      <c r="BP1215" s="3">
        <v>727.97</v>
      </c>
      <c r="BQ1215" s="7">
        <f>BP1215/BP1214</f>
        <v>0.972299020982757</v>
      </c>
      <c r="BR1215" s="4">
        <f>YEAR(BO1215)</f>
        <v>1994</v>
      </c>
      <c r="BS1215" s="2" t="s">
        <v>7</v>
      </c>
      <c r="BT1215" s="12" t="str">
        <f>INDEX($CD$5:$CD$10,MATCH(BS1215,$CC$5:$CC$10,0),1)</f>
        <v>Y</v>
      </c>
      <c r="BU1215" s="12" t="str">
        <f>IF(AND(BT1215="Y",BQ1215&gt;1),"Y","")</f>
        <v/>
      </c>
      <c r="BV1215" s="12" t="str">
        <f>IF(AND(BT1215="Y",BQ1215&lt;1),"Y","")</f>
        <v>Y</v>
      </c>
      <c r="BW1215" s="12" t="str">
        <f>IF(BQ1215&gt;1,IF(BQ1214&gt;1,"Y",""),"")</f>
        <v/>
      </c>
      <c r="BX1215" s="12" t="str">
        <f>IF(BQ1215&lt;1,IF(BQ1214&lt;1,"Y",""),"")</f>
        <v/>
      </c>
      <c r="BY1215" s="2"/>
      <c r="BZ1215" s="2"/>
      <c r="CA1215" s="2"/>
    </row>
    <row r="1216" spans="2:79">
      <c r="B1216" s="4" t="str">
        <f>IF(G1216=G1217,IF(G1216&gt;G1215,G1216&amp;"_O",""),G1216&amp;"_C")</f>
        <v/>
      </c>
      <c r="C1216" s="14">
        <f ca="1">RANDBETWEEN(0,1000)/1000</f>
        <v>0.78900000000000003</v>
      </c>
      <c r="D1216" s="16">
        <f>D1215+1</f>
        <v>1212</v>
      </c>
      <c r="E1216" s="10">
        <f>ROUNDDOWN(D1216/52,0)+1</f>
        <v>24</v>
      </c>
      <c r="F1216" s="15">
        <f>F1215+7</f>
        <v>53104</v>
      </c>
      <c r="G1216" s="4">
        <f>YEAR(F1216)</f>
        <v>2045</v>
      </c>
      <c r="H1216" s="33">
        <v>0.96399999999999997</v>
      </c>
      <c r="I1216" s="33">
        <v>0.81899999999999995</v>
      </c>
      <c r="J1216" s="33">
        <v>0.40400000000000003</v>
      </c>
      <c r="K1216" s="16" t="str">
        <f>IF(M1215&gt;1,"Up","Down")</f>
        <v>Up</v>
      </c>
      <c r="L1216" s="16" t="str">
        <f>IF(K1216="Up",IF(H1216&lt;$BJ$7,"Up","Down"),IF(H1216&lt;$BK$7,"Down","Up"))</f>
        <v>Down</v>
      </c>
      <c r="M1216" s="17">
        <f>IF(L1216="Up",INDEX($AK$5:$AK$1005,MATCH(I1216,$AI$5:$AI$1005,0),1),INDEX($AL$5:$AL$1005,MATCH(J1216,$AI$5:$AI$1005,0),1))</f>
        <v>0.9841130036886041</v>
      </c>
      <c r="N1216" s="16" t="str">
        <f>IF(P1215&gt;1,"Up","Down")</f>
        <v>Up</v>
      </c>
      <c r="O1216" s="16" t="str">
        <f>IF(N1216="Up",IF(H1216&lt;$BJ$12,"Up","Down"),IF(H1216&lt;$BK$12,"Down","Up"))</f>
        <v>Down</v>
      </c>
      <c r="P1216" s="17">
        <f>IF(O1216="Up",INDEX($AP$5:$AP$1005,MATCH(I1216,$AI$5:$AI$1005,0),1),INDEX($AQ$5:$AQ$1005,MATCH(J1216,$AI$5:$AI$1005,0),1))</f>
        <v>0.98070823442362276</v>
      </c>
      <c r="Q1216" s="19">
        <f>T1215</f>
        <v>33998.312312342234</v>
      </c>
      <c r="R1216" s="19">
        <f>INDEX(model!$S$5:$S$35,MATCH(G1216,model!$Q$5:$Q$35,0),1)*model!$O$5</f>
        <v>0</v>
      </c>
      <c r="S1216" s="19">
        <f>IF(RIGHT(B1216,1)="C",T1215*INDEX(model!$T$5:$T$35,MATCH(G1216,model!$Q$5:$Q$35,0),1),0)</f>
        <v>0</v>
      </c>
      <c r="T1216" s="19">
        <f>(Q1216+R1216-S1216)*M1216</f>
        <v>33458.181250042369</v>
      </c>
      <c r="U1216" s="19">
        <f>X1215</f>
        <v>203848.52212400717</v>
      </c>
      <c r="V1216" s="19">
        <f>INDEX(model!$S$5:$S$35,MATCH(G1216,model!$Q$5:$Q$35,0),1)*model!$O$6</f>
        <v>0</v>
      </c>
      <c r="W1216" s="19">
        <f>IF(RIGHT(B1216,1)="C",X1215*INDEX(model!$T$5:$T$35,MATCH(G1216,model!$Q$5:$Q$35,0),1),0)</f>
        <v>0</v>
      </c>
      <c r="X1216" s="19">
        <f>(U1216+V1216-W1216)*P1216</f>
        <v>199915.92422209989</v>
      </c>
      <c r="Z1216" s="36" t="str">
        <f>K1216&amp;L1216</f>
        <v>UpDown</v>
      </c>
      <c r="AA1216" s="36" t="str">
        <f>N1216&amp;O1216</f>
        <v>UpDown</v>
      </c>
      <c r="AU1216" s="4" t="str">
        <f>IF(AZ1216=AZ1217,IF(AZ1216&gt;AZ1215,AZ1216&amp;"_O",""),AZ1216&amp;"_C")</f>
        <v/>
      </c>
      <c r="AV1216" s="7" t="str">
        <f>IF(RIGHT(AU1216,1)="C",AX1216/INDEX($AX$5:$AX$2729,MATCH(AZ1216&amp;"_O",$AU$5:$AU$2729,0),1),"")</f>
        <v/>
      </c>
      <c r="AW1216" s="38">
        <v>34047</v>
      </c>
      <c r="AX1216" s="37">
        <v>450.18</v>
      </c>
      <c r="AY1216" s="7">
        <f>AX1216/AX1215</f>
        <v>1.0007780717159815</v>
      </c>
      <c r="AZ1216" s="4">
        <f>YEAR(AW1216)</f>
        <v>1993</v>
      </c>
      <c r="BA1216" s="2" t="s">
        <v>7</v>
      </c>
      <c r="BB1216" s="12" t="str">
        <f>INDEX($CD$5:$CD$10,MATCH(BA1216,$CC$5:$CC$10,0),1)</f>
        <v>Y</v>
      </c>
      <c r="BC1216" s="12" t="str">
        <f>IF(AND(BB1216="Y",AY1216&gt;1),"Y","")</f>
        <v>Y</v>
      </c>
      <c r="BD1216" s="12" t="str">
        <f>IF(AND(BB1216="Y",AY1216&lt;1),"Y","")</f>
        <v/>
      </c>
      <c r="BE1216" s="12" t="str">
        <f>IF(AY1216&gt;1,IF(AY1215&gt;1,"Y",""),"")</f>
        <v>Y</v>
      </c>
      <c r="BF1216" s="12" t="str">
        <f>IF(AY1216&lt;1,IF(AY1215&lt;1,"Y",""),"")</f>
        <v/>
      </c>
      <c r="BG1216" s="2"/>
      <c r="BH1216" s="2"/>
      <c r="BI1216" s="2"/>
      <c r="BJ1216" s="2"/>
      <c r="BK1216" s="2"/>
      <c r="BL1216" s="2"/>
      <c r="BM1216" s="4" t="str">
        <f>IF(BR1216=BR1217,IF(BR1216&gt;BR1215,BR1216&amp;"_O",""),BR1216&amp;"_C")</f>
        <v/>
      </c>
      <c r="BN1216" s="7" t="str">
        <f>IF(RIGHT(BM1216,1)="C",BP1216/INDEX($BP$5:$BP$2729,MATCH(BR1216&amp;"_O",$BM$5:$BM$2729,0),1),"")</f>
        <v/>
      </c>
      <c r="BO1216" s="38">
        <v>34446</v>
      </c>
      <c r="BP1216" s="3">
        <v>722.56</v>
      </c>
      <c r="BQ1216" s="7">
        <f>BP1216/BP1215</f>
        <v>0.99256837507040119</v>
      </c>
      <c r="BR1216" s="4">
        <f>YEAR(BO1216)</f>
        <v>1994</v>
      </c>
      <c r="BS1216" s="2" t="s">
        <v>7</v>
      </c>
      <c r="BT1216" s="12" t="str">
        <f>INDEX($CD$5:$CD$10,MATCH(BS1216,$CC$5:$CC$10,0),1)</f>
        <v>Y</v>
      </c>
      <c r="BU1216" s="12" t="str">
        <f>IF(AND(BT1216="Y",BQ1216&gt;1),"Y","")</f>
        <v/>
      </c>
      <c r="BV1216" s="12" t="str">
        <f>IF(AND(BT1216="Y",BQ1216&lt;1),"Y","")</f>
        <v>Y</v>
      </c>
      <c r="BW1216" s="12" t="str">
        <f>IF(BQ1216&gt;1,IF(BQ1215&gt;1,"Y",""),"")</f>
        <v/>
      </c>
      <c r="BX1216" s="12" t="str">
        <f>IF(BQ1216&lt;1,IF(BQ1215&lt;1,"Y",""),"")</f>
        <v>Y</v>
      </c>
      <c r="BY1216" s="2"/>
      <c r="BZ1216" s="2"/>
      <c r="CA1216" s="2"/>
    </row>
    <row r="1217" spans="2:79">
      <c r="B1217" s="4" t="str">
        <f>IF(G1217=G1218,IF(G1217&gt;G1216,G1217&amp;"_O",""),G1217&amp;"_C")</f>
        <v/>
      </c>
      <c r="C1217" s="14">
        <f ca="1">RANDBETWEEN(0,1000)/1000</f>
        <v>0.67</v>
      </c>
      <c r="D1217" s="16">
        <f>D1216+1</f>
        <v>1213</v>
      </c>
      <c r="E1217" s="10">
        <f>ROUNDDOWN(D1217/52,0)+1</f>
        <v>24</v>
      </c>
      <c r="F1217" s="15">
        <f>F1216+7</f>
        <v>53111</v>
      </c>
      <c r="G1217" s="4">
        <f>YEAR(F1217)</f>
        <v>2045</v>
      </c>
      <c r="H1217" s="33">
        <v>0.83399999999999996</v>
      </c>
      <c r="I1217" s="33">
        <v>0.41399999999999998</v>
      </c>
      <c r="J1217" s="33">
        <v>0.47399999999999998</v>
      </c>
      <c r="K1217" s="16" t="str">
        <f>IF(M1216&gt;1,"Up","Down")</f>
        <v>Down</v>
      </c>
      <c r="L1217" s="16" t="str">
        <f>IF(K1217="Up",IF(H1217&lt;$BJ$7,"Up","Down"),IF(H1217&lt;$BK$7,"Down","Up"))</f>
        <v>Up</v>
      </c>
      <c r="M1217" s="17">
        <f>IF(L1217="Up",INDEX($AK$5:$AK$1005,MATCH(I1217,$AI$5:$AI$1005,0),1),INDEX($AL$5:$AL$1005,MATCH(J1217,$AI$5:$AI$1005,0),1))</f>
        <v>1.0099896326130526</v>
      </c>
      <c r="N1217" s="16" t="str">
        <f>IF(P1216&gt;1,"Up","Down")</f>
        <v>Down</v>
      </c>
      <c r="O1217" s="16" t="str">
        <f>IF(N1217="Up",IF(H1217&lt;$BJ$12,"Up","Down"),IF(H1217&lt;$BK$12,"Down","Up"))</f>
        <v>Up</v>
      </c>
      <c r="P1217" s="17">
        <f>IF(O1217="Up",INDEX($AP$5:$AP$1005,MATCH(I1217,$AI$5:$AI$1005,0),1),INDEX($AQ$5:$AQ$1005,MATCH(J1217,$AI$5:$AI$1005,0),1))</f>
        <v>1.0138197505399129</v>
      </c>
      <c r="Q1217" s="19">
        <f>T1216</f>
        <v>33458.181250042369</v>
      </c>
      <c r="R1217" s="19">
        <f>INDEX(model!$S$5:$S$35,MATCH(G1217,model!$Q$5:$Q$35,0),1)*model!$O$5</f>
        <v>0</v>
      </c>
      <c r="S1217" s="19">
        <f>IF(RIGHT(B1217,1)="C",T1216*INDEX(model!$T$5:$T$35,MATCH(G1217,model!$Q$5:$Q$35,0),1),0)</f>
        <v>0</v>
      </c>
      <c r="T1217" s="19">
        <f>(Q1217+R1217-S1217)*M1217</f>
        <v>33792.416188631221</v>
      </c>
      <c r="U1217" s="19">
        <f>X1216</f>
        <v>199915.92422209989</v>
      </c>
      <c r="V1217" s="19">
        <f>INDEX(model!$S$5:$S$35,MATCH(G1217,model!$Q$5:$Q$35,0),1)*model!$O$6</f>
        <v>0</v>
      </c>
      <c r="W1217" s="19">
        <f>IF(RIGHT(B1217,1)="C",X1216*INDEX(model!$T$5:$T$35,MATCH(G1217,model!$Q$5:$Q$35,0),1),0)</f>
        <v>0</v>
      </c>
      <c r="X1217" s="19">
        <f>(U1217+V1217-W1217)*P1217</f>
        <v>202678.71242380544</v>
      </c>
      <c r="Z1217" s="36" t="str">
        <f>K1217&amp;L1217</f>
        <v>DownUp</v>
      </c>
      <c r="AA1217" s="36" t="str">
        <f>N1217&amp;O1217</f>
        <v>DownUp</v>
      </c>
      <c r="AU1217" s="4" t="str">
        <f>IF(AZ1217=AZ1218,IF(AZ1217&gt;AZ1216,AZ1217&amp;"_O",""),AZ1217&amp;"_C")</f>
        <v/>
      </c>
      <c r="AV1217" s="7" t="str">
        <f>IF(RIGHT(AU1217,1)="C",AX1217/INDEX($AX$5:$AX$2729,MATCH(AZ1217&amp;"_O",$AU$5:$AU$2729,0),1),"")</f>
        <v/>
      </c>
      <c r="AW1217" s="38">
        <v>34054</v>
      </c>
      <c r="AX1217" s="37">
        <v>447.78</v>
      </c>
      <c r="AY1217" s="7">
        <f>AX1217/AX1216</f>
        <v>0.99466879914700779</v>
      </c>
      <c r="AZ1217" s="4">
        <f>YEAR(AW1217)</f>
        <v>1993</v>
      </c>
      <c r="BA1217" s="2" t="s">
        <v>7</v>
      </c>
      <c r="BB1217" s="12" t="str">
        <f>INDEX($CD$5:$CD$10,MATCH(BA1217,$CC$5:$CC$10,0),1)</f>
        <v>Y</v>
      </c>
      <c r="BC1217" s="12" t="str">
        <f>IF(AND(BB1217="Y",AY1217&gt;1),"Y","")</f>
        <v/>
      </c>
      <c r="BD1217" s="12" t="str">
        <f>IF(AND(BB1217="Y",AY1217&lt;1),"Y","")</f>
        <v>Y</v>
      </c>
      <c r="BE1217" s="12" t="str">
        <f>IF(AY1217&gt;1,IF(AY1216&gt;1,"Y",""),"")</f>
        <v/>
      </c>
      <c r="BF1217" s="12" t="str">
        <f>IF(AY1217&lt;1,IF(AY1216&lt;1,"Y",""),"")</f>
        <v/>
      </c>
      <c r="BG1217" s="2"/>
      <c r="BH1217" s="2"/>
      <c r="BI1217" s="2"/>
      <c r="BJ1217" s="2"/>
      <c r="BK1217" s="2"/>
      <c r="BL1217" s="2"/>
      <c r="BM1217" s="4" t="str">
        <f>IF(BR1217=BR1218,IF(BR1217&gt;BR1216,BR1217&amp;"_O",""),BR1217&amp;"_C")</f>
        <v/>
      </c>
      <c r="BN1217" s="7" t="str">
        <f>IF(RIGHT(BM1217,1)="C",BP1217/INDEX($BP$5:$BP$2729,MATCH(BR1217&amp;"_O",$BM$5:$BM$2729,0),1),"")</f>
        <v/>
      </c>
      <c r="BO1217" s="38">
        <v>34453</v>
      </c>
      <c r="BP1217" s="3">
        <v>733.84</v>
      </c>
      <c r="BQ1217" s="7">
        <f>BP1217/BP1216</f>
        <v>1.0156111603188664</v>
      </c>
      <c r="BR1217" s="4">
        <f>YEAR(BO1217)</f>
        <v>1994</v>
      </c>
      <c r="BS1217" s="2" t="s">
        <v>7</v>
      </c>
      <c r="BT1217" s="12" t="str">
        <f>INDEX($CD$5:$CD$10,MATCH(BS1217,$CC$5:$CC$10,0),1)</f>
        <v>Y</v>
      </c>
      <c r="BU1217" s="12" t="str">
        <f>IF(AND(BT1217="Y",BQ1217&gt;1),"Y","")</f>
        <v>Y</v>
      </c>
      <c r="BV1217" s="12" t="str">
        <f>IF(AND(BT1217="Y",BQ1217&lt;1),"Y","")</f>
        <v/>
      </c>
      <c r="BW1217" s="12" t="str">
        <f>IF(BQ1217&gt;1,IF(BQ1216&gt;1,"Y",""),"")</f>
        <v/>
      </c>
      <c r="BX1217" s="12" t="str">
        <f>IF(BQ1217&lt;1,IF(BQ1216&lt;1,"Y",""),"")</f>
        <v/>
      </c>
      <c r="BY1217" s="2"/>
      <c r="BZ1217" s="2"/>
      <c r="CA1217" s="2"/>
    </row>
    <row r="1218" spans="2:79">
      <c r="B1218" s="4" t="str">
        <f>IF(G1218=G1219,IF(G1218&gt;G1217,G1218&amp;"_O",""),G1218&amp;"_C")</f>
        <v/>
      </c>
      <c r="C1218" s="14">
        <f ca="1">RANDBETWEEN(0,1000)/1000</f>
        <v>0.82599999999999996</v>
      </c>
      <c r="D1218" s="16">
        <f>D1217+1</f>
        <v>1214</v>
      </c>
      <c r="E1218" s="10">
        <f>ROUNDDOWN(D1218/52,0)+1</f>
        <v>24</v>
      </c>
      <c r="F1218" s="15">
        <f>F1217+7</f>
        <v>53118</v>
      </c>
      <c r="G1218" s="4">
        <f>YEAR(F1218)</f>
        <v>2045</v>
      </c>
      <c r="H1218" s="33">
        <v>0.93500000000000005</v>
      </c>
      <c r="I1218" s="33">
        <v>0.9</v>
      </c>
      <c r="J1218" s="33">
        <v>0.497</v>
      </c>
      <c r="K1218" s="16" t="str">
        <f>IF(M1217&gt;1,"Up","Down")</f>
        <v>Up</v>
      </c>
      <c r="L1218" s="16" t="str">
        <f>IF(K1218="Up",IF(H1218&lt;$BJ$7,"Up","Down"),IF(H1218&lt;$BK$7,"Down","Up"))</f>
        <v>Down</v>
      </c>
      <c r="M1218" s="17">
        <f>IF(L1218="Up",INDEX($AK$5:$AK$1005,MATCH(I1218,$AI$5:$AI$1005,0),1),INDEX($AL$5:$AL$1005,MATCH(J1218,$AI$5:$AI$1005,0),1))</f>
        <v>0.98758103620554172</v>
      </c>
      <c r="N1218" s="16" t="str">
        <f>IF(P1217&gt;1,"Up","Down")</f>
        <v>Up</v>
      </c>
      <c r="O1218" s="16" t="str">
        <f>IF(N1218="Up",IF(H1218&lt;$BJ$12,"Up","Down"),IF(H1218&lt;$BK$12,"Down","Up"))</f>
        <v>Down</v>
      </c>
      <c r="P1218" s="17">
        <f>IF(O1218="Up",INDEX($AP$5:$AP$1005,MATCH(I1218,$AI$5:$AI$1005,0),1),INDEX($AQ$5:$AQ$1005,MATCH(J1218,$AI$5:$AI$1005,0),1))</f>
        <v>0.98458938658225736</v>
      </c>
      <c r="Q1218" s="19">
        <f>T1217</f>
        <v>33792.416188631221</v>
      </c>
      <c r="R1218" s="19">
        <f>INDEX(model!$S$5:$S$35,MATCH(G1218,model!$Q$5:$Q$35,0),1)*model!$O$5</f>
        <v>0</v>
      </c>
      <c r="S1218" s="19">
        <f>IF(RIGHT(B1218,1)="C",T1217*INDEX(model!$T$5:$T$35,MATCH(G1218,model!$Q$5:$Q$35,0),1),0)</f>
        <v>0</v>
      </c>
      <c r="T1218" s="19">
        <f>(Q1218+R1218-S1218)*M1218</f>
        <v>33372.749395457344</v>
      </c>
      <c r="U1218" s="19">
        <f>X1217</f>
        <v>202678.71242380544</v>
      </c>
      <c r="V1218" s="19">
        <f>INDEX(model!$S$5:$S$35,MATCH(G1218,model!$Q$5:$Q$35,0),1)*model!$O$6</f>
        <v>0</v>
      </c>
      <c r="W1218" s="19">
        <f>IF(RIGHT(B1218,1)="C",X1217*INDEX(model!$T$5:$T$35,MATCH(G1218,model!$Q$5:$Q$35,0),1),0)</f>
        <v>0</v>
      </c>
      <c r="X1218" s="19">
        <f>(U1218+V1218-W1218)*P1218</f>
        <v>199555.30913863634</v>
      </c>
      <c r="Z1218" s="36" t="str">
        <f>K1218&amp;L1218</f>
        <v>UpDown</v>
      </c>
      <c r="AA1218" s="36" t="str">
        <f>N1218&amp;O1218</f>
        <v>UpDown</v>
      </c>
      <c r="AU1218" s="4" t="str">
        <f>IF(AZ1218=AZ1219,IF(AZ1218&gt;AZ1217,AZ1218&amp;"_O",""),AZ1218&amp;"_C")</f>
        <v/>
      </c>
      <c r="AV1218" s="7" t="str">
        <f>IF(RIGHT(AU1218,1)="C",AX1218/INDEX($AX$5:$AX$2729,MATCH(AZ1218&amp;"_O",$AU$5:$AU$2729,0),1),"")</f>
        <v/>
      </c>
      <c r="AW1218" s="38">
        <v>34061</v>
      </c>
      <c r="AX1218" s="37">
        <v>441.39</v>
      </c>
      <c r="AY1218" s="7">
        <f>AX1218/AX1217</f>
        <v>0.98572959935682702</v>
      </c>
      <c r="AZ1218" s="4">
        <f>YEAR(AW1218)</f>
        <v>1993</v>
      </c>
      <c r="BA1218" s="2" t="s">
        <v>7</v>
      </c>
      <c r="BB1218" s="12" t="str">
        <f>INDEX($CD$5:$CD$10,MATCH(BA1218,$CC$5:$CC$10,0),1)</f>
        <v>Y</v>
      </c>
      <c r="BC1218" s="12" t="str">
        <f>IF(AND(BB1218="Y",AY1218&gt;1),"Y","")</f>
        <v/>
      </c>
      <c r="BD1218" s="12" t="str">
        <f>IF(AND(BB1218="Y",AY1218&lt;1),"Y","")</f>
        <v>Y</v>
      </c>
      <c r="BE1218" s="12" t="str">
        <f>IF(AY1218&gt;1,IF(AY1217&gt;1,"Y",""),"")</f>
        <v/>
      </c>
      <c r="BF1218" s="12" t="str">
        <f>IF(AY1218&lt;1,IF(AY1217&lt;1,"Y",""),"")</f>
        <v>Y</v>
      </c>
      <c r="BG1218" s="2"/>
      <c r="BH1218" s="2"/>
      <c r="BI1218" s="2"/>
      <c r="BJ1218" s="2"/>
      <c r="BK1218" s="2"/>
      <c r="BL1218" s="2"/>
      <c r="BM1218" s="4" t="str">
        <f>IF(BR1218=BR1219,IF(BR1218&gt;BR1217,BR1218&amp;"_O",""),BR1218&amp;"_C")</f>
        <v/>
      </c>
      <c r="BN1218" s="7" t="str">
        <f>IF(RIGHT(BM1218,1)="C",BP1218/INDEX($BP$5:$BP$2729,MATCH(BR1218&amp;"_O",$BM$5:$BM$2729,0),1),"")</f>
        <v/>
      </c>
      <c r="BO1218" s="38">
        <v>34460</v>
      </c>
      <c r="BP1218" s="3">
        <v>732.86</v>
      </c>
      <c r="BQ1218" s="7">
        <f>BP1218/BP1217</f>
        <v>0.99866455903194151</v>
      </c>
      <c r="BR1218" s="4">
        <f>YEAR(BO1218)</f>
        <v>1994</v>
      </c>
      <c r="BS1218" s="2" t="s">
        <v>7</v>
      </c>
      <c r="BT1218" s="12" t="str">
        <f>INDEX($CD$5:$CD$10,MATCH(BS1218,$CC$5:$CC$10,0),1)</f>
        <v>Y</v>
      </c>
      <c r="BU1218" s="12" t="str">
        <f>IF(AND(BT1218="Y",BQ1218&gt;1),"Y","")</f>
        <v/>
      </c>
      <c r="BV1218" s="12" t="str">
        <f>IF(AND(BT1218="Y",BQ1218&lt;1),"Y","")</f>
        <v>Y</v>
      </c>
      <c r="BW1218" s="12" t="str">
        <f>IF(BQ1218&gt;1,IF(BQ1217&gt;1,"Y",""),"")</f>
        <v/>
      </c>
      <c r="BX1218" s="12" t="str">
        <f>IF(BQ1218&lt;1,IF(BQ1217&lt;1,"Y",""),"")</f>
        <v/>
      </c>
      <c r="BY1218" s="2"/>
      <c r="BZ1218" s="2"/>
      <c r="CA1218" s="2"/>
    </row>
    <row r="1219" spans="2:79">
      <c r="B1219" s="4" t="str">
        <f>IF(G1219=G1220,IF(G1219&gt;G1218,G1219&amp;"_O",""),G1219&amp;"_C")</f>
        <v/>
      </c>
      <c r="C1219" s="14">
        <f ca="1">RANDBETWEEN(0,1000)/1000</f>
        <v>0.621</v>
      </c>
      <c r="D1219" s="16">
        <f>D1218+1</f>
        <v>1215</v>
      </c>
      <c r="E1219" s="10">
        <f>ROUNDDOWN(D1219/52,0)+1</f>
        <v>24</v>
      </c>
      <c r="F1219" s="15">
        <f>F1218+7</f>
        <v>53125</v>
      </c>
      <c r="G1219" s="4">
        <f>YEAR(F1219)</f>
        <v>2045</v>
      </c>
      <c r="H1219" s="33">
        <v>0.33100000000000002</v>
      </c>
      <c r="I1219" s="33">
        <v>0.33600000000000002</v>
      </c>
      <c r="J1219" s="33">
        <v>0.71599999999999997</v>
      </c>
      <c r="K1219" s="16" t="str">
        <f>IF(M1218&gt;1,"Up","Down")</f>
        <v>Down</v>
      </c>
      <c r="L1219" s="16" t="str">
        <f>IF(K1219="Up",IF(H1219&lt;$BJ$7,"Up","Down"),IF(H1219&lt;$BK$7,"Down","Up"))</f>
        <v>Down</v>
      </c>
      <c r="M1219" s="17">
        <f>IF(L1219="Up",INDEX($AK$5:$AK$1005,MATCH(I1219,$AI$5:$AI$1005,0),1),INDEX($AL$5:$AL$1005,MATCH(J1219,$AI$5:$AI$1005,0),1))</f>
        <v>0.99376265825013255</v>
      </c>
      <c r="N1219" s="16" t="str">
        <f>IF(P1218&gt;1,"Up","Down")</f>
        <v>Down</v>
      </c>
      <c r="O1219" s="16" t="str">
        <f>IF(N1219="Up",IF(H1219&lt;$BJ$12,"Up","Down"),IF(H1219&lt;$BK$12,"Down","Up"))</f>
        <v>Down</v>
      </c>
      <c r="P1219" s="17">
        <f>IF(O1219="Up",INDEX($AP$5:$AP$1005,MATCH(I1219,$AI$5:$AI$1005,0),1),INDEX($AQ$5:$AQ$1005,MATCH(J1219,$AI$5:$AI$1005,0),1))</f>
        <v>0.99286107613924512</v>
      </c>
      <c r="Q1219" s="19">
        <f>T1218</f>
        <v>33372.749395457344</v>
      </c>
      <c r="R1219" s="19">
        <f>INDEX(model!$S$5:$S$35,MATCH(G1219,model!$Q$5:$Q$35,0),1)*model!$O$5</f>
        <v>0</v>
      </c>
      <c r="S1219" s="19">
        <f>IF(RIGHT(B1219,1)="C",T1218*INDEX(model!$T$5:$T$35,MATCH(G1219,model!$Q$5:$Q$35,0),1),0)</f>
        <v>0</v>
      </c>
      <c r="T1219" s="19">
        <f>(Q1219+R1219-S1219)*M1219</f>
        <v>33164.592152345191</v>
      </c>
      <c r="U1219" s="19">
        <f>X1218</f>
        <v>199555.30913863634</v>
      </c>
      <c r="V1219" s="19">
        <f>INDEX(model!$S$5:$S$35,MATCH(G1219,model!$Q$5:$Q$35,0),1)*model!$O$6</f>
        <v>0</v>
      </c>
      <c r="W1219" s="19">
        <f>IF(RIGHT(B1219,1)="C",X1218*INDEX(model!$T$5:$T$35,MATCH(G1219,model!$Q$5:$Q$35,0),1),0)</f>
        <v>0</v>
      </c>
      <c r="X1219" s="19">
        <f>(U1219+V1219-W1219)*P1219</f>
        <v>198130.69898068623</v>
      </c>
      <c r="Z1219" s="36" t="str">
        <f>K1219&amp;L1219</f>
        <v>DownDown</v>
      </c>
      <c r="AA1219" s="36" t="str">
        <f>N1219&amp;O1219</f>
        <v>DownDown</v>
      </c>
      <c r="AU1219" s="4" t="str">
        <f>IF(AZ1219=AZ1220,IF(AZ1219&gt;AZ1218,AZ1219&amp;"_O",""),AZ1219&amp;"_C")</f>
        <v/>
      </c>
      <c r="AV1219" s="7" t="str">
        <f>IF(RIGHT(AU1219,1)="C",AX1219/INDEX($AX$5:$AX$2729,MATCH(AZ1219&amp;"_O",$AU$5:$AU$2729,0),1),"")</f>
        <v/>
      </c>
      <c r="AW1219" s="38">
        <v>34068</v>
      </c>
      <c r="AX1219" s="37">
        <v>448.37</v>
      </c>
      <c r="AY1219" s="7">
        <f>AX1219/AX1218</f>
        <v>1.0158136795124493</v>
      </c>
      <c r="AZ1219" s="4">
        <f>YEAR(AW1219)</f>
        <v>1993</v>
      </c>
      <c r="BA1219" s="2" t="s">
        <v>7</v>
      </c>
      <c r="BB1219" s="12" t="str">
        <f>INDEX($CD$5:$CD$10,MATCH(BA1219,$CC$5:$CC$10,0),1)</f>
        <v>Y</v>
      </c>
      <c r="BC1219" s="12" t="str">
        <f>IF(AND(BB1219="Y",AY1219&gt;1),"Y","")</f>
        <v>Y</v>
      </c>
      <c r="BD1219" s="12" t="str">
        <f>IF(AND(BB1219="Y",AY1219&lt;1),"Y","")</f>
        <v/>
      </c>
      <c r="BE1219" s="12" t="str">
        <f>IF(AY1219&gt;1,IF(AY1218&gt;1,"Y",""),"")</f>
        <v/>
      </c>
      <c r="BF1219" s="12" t="str">
        <f>IF(AY1219&lt;1,IF(AY1218&lt;1,"Y",""),"")</f>
        <v/>
      </c>
      <c r="BG1219" s="2"/>
      <c r="BH1219" s="2"/>
      <c r="BI1219" s="2"/>
      <c r="BJ1219" s="2"/>
      <c r="BK1219" s="2"/>
      <c r="BL1219" s="2"/>
      <c r="BM1219" s="4" t="str">
        <f>IF(BR1219=BR1220,IF(BR1219&gt;BR1218,BR1219&amp;"_O",""),BR1219&amp;"_C")</f>
        <v/>
      </c>
      <c r="BN1219" s="7" t="str">
        <f>IF(RIGHT(BM1219,1)="C",BP1219/INDEX($BP$5:$BP$2729,MATCH(BR1219&amp;"_O",$BM$5:$BM$2729,0),1),"")</f>
        <v/>
      </c>
      <c r="BO1219" s="38">
        <v>34467</v>
      </c>
      <c r="BP1219" s="3">
        <v>716.92</v>
      </c>
      <c r="BQ1219" s="7">
        <f>BP1219/BP1218</f>
        <v>0.97824959746745621</v>
      </c>
      <c r="BR1219" s="4">
        <f>YEAR(BO1219)</f>
        <v>1994</v>
      </c>
      <c r="BS1219" s="2" t="s">
        <v>7</v>
      </c>
      <c r="BT1219" s="12" t="str">
        <f>INDEX($CD$5:$CD$10,MATCH(BS1219,$CC$5:$CC$10,0),1)</f>
        <v>Y</v>
      </c>
      <c r="BU1219" s="12" t="str">
        <f>IF(AND(BT1219="Y",BQ1219&gt;1),"Y","")</f>
        <v/>
      </c>
      <c r="BV1219" s="12" t="str">
        <f>IF(AND(BT1219="Y",BQ1219&lt;1),"Y","")</f>
        <v>Y</v>
      </c>
      <c r="BW1219" s="12" t="str">
        <f>IF(BQ1219&gt;1,IF(BQ1218&gt;1,"Y",""),"")</f>
        <v/>
      </c>
      <c r="BX1219" s="12" t="str">
        <f>IF(BQ1219&lt;1,IF(BQ1218&lt;1,"Y",""),"")</f>
        <v>Y</v>
      </c>
      <c r="BY1219" s="2"/>
      <c r="BZ1219" s="2"/>
      <c r="CA1219" s="2"/>
    </row>
    <row r="1220" spans="2:79">
      <c r="B1220" s="4" t="str">
        <f>IF(G1220=G1221,IF(G1220&gt;G1219,G1220&amp;"_O",""),G1220&amp;"_C")</f>
        <v/>
      </c>
      <c r="C1220" s="14">
        <f ca="1">RANDBETWEEN(0,1000)/1000</f>
        <v>0.67300000000000004</v>
      </c>
      <c r="D1220" s="16">
        <f>D1219+1</f>
        <v>1216</v>
      </c>
      <c r="E1220" s="10">
        <f>ROUNDDOWN(D1220/52,0)+1</f>
        <v>24</v>
      </c>
      <c r="F1220" s="15">
        <f>F1219+7</f>
        <v>53132</v>
      </c>
      <c r="G1220" s="4">
        <f>YEAR(F1220)</f>
        <v>2045</v>
      </c>
      <c r="H1220" s="33">
        <v>5.6000000000000001E-2</v>
      </c>
      <c r="I1220" s="33">
        <v>0.39</v>
      </c>
      <c r="J1220" s="33">
        <v>0.76500000000000001</v>
      </c>
      <c r="K1220" s="16" t="str">
        <f>IF(M1219&gt;1,"Up","Down")</f>
        <v>Down</v>
      </c>
      <c r="L1220" s="16" t="str">
        <f>IF(K1220="Up",IF(H1220&lt;$BJ$7,"Up","Down"),IF(H1220&lt;$BK$7,"Down","Up"))</f>
        <v>Down</v>
      </c>
      <c r="M1220" s="17">
        <f>IF(L1220="Up",INDEX($AK$5:$AK$1005,MATCH(I1220,$AI$5:$AI$1005,0),1),INDEX($AL$5:$AL$1005,MATCH(J1220,$AI$5:$AI$1005,0),1))</f>
        <v>0.99490820013645564</v>
      </c>
      <c r="N1220" s="16" t="str">
        <f>IF(P1219&gt;1,"Up","Down")</f>
        <v>Down</v>
      </c>
      <c r="O1220" s="16" t="str">
        <f>IF(N1220="Up",IF(H1220&lt;$BJ$12,"Up","Down"),IF(H1220&lt;$BK$12,"Down","Up"))</f>
        <v>Down</v>
      </c>
      <c r="P1220" s="17">
        <f>IF(O1220="Up",INDEX($AP$5:$AP$1005,MATCH(I1220,$AI$5:$AI$1005,0),1),INDEX($AQ$5:$AQ$1005,MATCH(J1220,$AI$5:$AI$1005,0),1))</f>
        <v>0.99421895377923575</v>
      </c>
      <c r="Q1220" s="19">
        <f>T1219</f>
        <v>33164.592152345191</v>
      </c>
      <c r="R1220" s="19">
        <f>INDEX(model!$S$5:$S$35,MATCH(G1220,model!$Q$5:$Q$35,0),1)*model!$O$5</f>
        <v>0</v>
      </c>
      <c r="S1220" s="19">
        <f>IF(RIGHT(B1220,1)="C",T1219*INDEX(model!$T$5:$T$35,MATCH(G1220,model!$Q$5:$Q$35,0),1),0)</f>
        <v>0</v>
      </c>
      <c r="T1220" s="19">
        <f>(Q1220+R1220-S1220)*M1220</f>
        <v>32995.724686549373</v>
      </c>
      <c r="U1220" s="19">
        <f>X1219</f>
        <v>198130.69898068623</v>
      </c>
      <c r="V1220" s="19">
        <f>INDEX(model!$S$5:$S$35,MATCH(G1220,model!$Q$5:$Q$35,0),1)*model!$O$6</f>
        <v>0</v>
      </c>
      <c r="W1220" s="19">
        <f>IF(RIGHT(B1220,1)="C",X1219*INDEX(model!$T$5:$T$35,MATCH(G1220,model!$Q$5:$Q$35,0),1),0)</f>
        <v>0</v>
      </c>
      <c r="X1220" s="19">
        <f>(U1220+V1220-W1220)*P1220</f>
        <v>196985.29625212654</v>
      </c>
      <c r="Z1220" s="36" t="str">
        <f>K1220&amp;L1220</f>
        <v>DownDown</v>
      </c>
      <c r="AA1220" s="36" t="str">
        <f>N1220&amp;O1220</f>
        <v>DownDown</v>
      </c>
      <c r="AU1220" s="4" t="str">
        <f>IF(AZ1220=AZ1221,IF(AZ1220&gt;AZ1219,AZ1220&amp;"_O",""),AZ1220&amp;"_C")</f>
        <v/>
      </c>
      <c r="AV1220" s="7" t="str">
        <f>IF(RIGHT(AU1220,1)="C",AX1220/INDEX($AX$5:$AX$2729,MATCH(AZ1220&amp;"_O",$AU$5:$AU$2729,0),1),"")</f>
        <v/>
      </c>
      <c r="AW1220" s="38">
        <v>34075</v>
      </c>
      <c r="AX1220" s="37">
        <v>448.94</v>
      </c>
      <c r="AY1220" s="7">
        <f>AX1220/AX1219</f>
        <v>1.0012712714945247</v>
      </c>
      <c r="AZ1220" s="4">
        <f>YEAR(AW1220)</f>
        <v>1993</v>
      </c>
      <c r="BA1220" s="2" t="s">
        <v>7</v>
      </c>
      <c r="BB1220" s="12" t="str">
        <f>INDEX($CD$5:$CD$10,MATCH(BA1220,$CC$5:$CC$10,0),1)</f>
        <v>Y</v>
      </c>
      <c r="BC1220" s="12" t="str">
        <f>IF(AND(BB1220="Y",AY1220&gt;1),"Y","")</f>
        <v>Y</v>
      </c>
      <c r="BD1220" s="12" t="str">
        <f>IF(AND(BB1220="Y",AY1220&lt;1),"Y","")</f>
        <v/>
      </c>
      <c r="BE1220" s="12" t="str">
        <f>IF(AY1220&gt;1,IF(AY1219&gt;1,"Y",""),"")</f>
        <v>Y</v>
      </c>
      <c r="BF1220" s="12" t="str">
        <f>IF(AY1220&lt;1,IF(AY1219&lt;1,"Y",""),"")</f>
        <v/>
      </c>
      <c r="BG1220" s="2"/>
      <c r="BH1220" s="2"/>
      <c r="BI1220" s="2"/>
      <c r="BJ1220" s="2"/>
      <c r="BK1220" s="2"/>
      <c r="BL1220" s="2"/>
      <c r="BM1220" s="4" t="str">
        <f>IF(BR1220=BR1221,IF(BR1220&gt;BR1219,BR1220&amp;"_O",""),BR1220&amp;"_C")</f>
        <v/>
      </c>
      <c r="BN1220" s="7" t="str">
        <f>IF(RIGHT(BM1220,1)="C",BP1220/INDEX($BP$5:$BP$2729,MATCH(BR1220&amp;"_O",$BM$5:$BM$2729,0),1),"")</f>
        <v/>
      </c>
      <c r="BO1220" s="38">
        <v>34474</v>
      </c>
      <c r="BP1220" s="3">
        <v>726.7</v>
      </c>
      <c r="BQ1220" s="7">
        <f>BP1220/BP1219</f>
        <v>1.013641689449311</v>
      </c>
      <c r="BR1220" s="4">
        <f>YEAR(BO1220)</f>
        <v>1994</v>
      </c>
      <c r="BS1220" s="2" t="s">
        <v>7</v>
      </c>
      <c r="BT1220" s="12" t="str">
        <f>INDEX($CD$5:$CD$10,MATCH(BS1220,$CC$5:$CC$10,0),1)</f>
        <v>Y</v>
      </c>
      <c r="BU1220" s="12" t="str">
        <f>IF(AND(BT1220="Y",BQ1220&gt;1),"Y","")</f>
        <v>Y</v>
      </c>
      <c r="BV1220" s="12" t="str">
        <f>IF(AND(BT1220="Y",BQ1220&lt;1),"Y","")</f>
        <v/>
      </c>
      <c r="BW1220" s="12" t="str">
        <f>IF(BQ1220&gt;1,IF(BQ1219&gt;1,"Y",""),"")</f>
        <v/>
      </c>
      <c r="BX1220" s="12" t="str">
        <f>IF(BQ1220&lt;1,IF(BQ1219&lt;1,"Y",""),"")</f>
        <v/>
      </c>
      <c r="BY1220" s="2"/>
      <c r="BZ1220" s="2"/>
      <c r="CA1220" s="2"/>
    </row>
    <row r="1221" spans="2:79">
      <c r="B1221" s="4" t="str">
        <f>IF(G1221=G1222,IF(G1221&gt;G1220,G1221&amp;"_O",""),G1221&amp;"_C")</f>
        <v/>
      </c>
      <c r="C1221" s="14">
        <f ca="1">RANDBETWEEN(0,1000)/1000</f>
        <v>0.317</v>
      </c>
      <c r="D1221" s="16">
        <f>D1220+1</f>
        <v>1217</v>
      </c>
      <c r="E1221" s="10">
        <f>ROUNDDOWN(D1221/52,0)+1</f>
        <v>24</v>
      </c>
      <c r="F1221" s="15">
        <f>F1220+7</f>
        <v>53139</v>
      </c>
      <c r="G1221" s="4">
        <f>YEAR(F1221)</f>
        <v>2045</v>
      </c>
      <c r="H1221" s="33">
        <v>0.19400000000000001</v>
      </c>
      <c r="I1221" s="33">
        <v>0.11700000000000001</v>
      </c>
      <c r="J1221" s="33">
        <v>0.79</v>
      </c>
      <c r="K1221" s="16" t="str">
        <f>IF(M1220&gt;1,"Up","Down")</f>
        <v>Down</v>
      </c>
      <c r="L1221" s="16" t="str">
        <f>IF(K1221="Up",IF(H1221&lt;$BJ$7,"Up","Down"),IF(H1221&lt;$BK$7,"Down","Up"))</f>
        <v>Down</v>
      </c>
      <c r="M1221" s="17">
        <f>IF(L1221="Up",INDEX($AK$5:$AK$1005,MATCH(I1221,$AI$5:$AI$1005,0),1),INDEX($AL$5:$AL$1005,MATCH(J1221,$AI$5:$AI$1005,0),1))</f>
        <v>0.99568992263279021</v>
      </c>
      <c r="N1221" s="16" t="str">
        <f>IF(P1220&gt;1,"Up","Down")</f>
        <v>Down</v>
      </c>
      <c r="O1221" s="16" t="str">
        <f>IF(N1221="Up",IF(H1221&lt;$BJ$12,"Up","Down"),IF(H1221&lt;$BK$12,"Down","Up"))</f>
        <v>Down</v>
      </c>
      <c r="P1221" s="17">
        <f>IF(O1221="Up",INDEX($AP$5:$AP$1005,MATCH(I1221,$AI$5:$AI$1005,0),1),INDEX($AQ$5:$AQ$1005,MATCH(J1221,$AI$5:$AI$1005,0),1))</f>
        <v>0.99492694774939439</v>
      </c>
      <c r="Q1221" s="19">
        <f>T1220</f>
        <v>32995.724686549373</v>
      </c>
      <c r="R1221" s="19">
        <f>INDEX(model!$S$5:$S$35,MATCH(G1221,model!$Q$5:$Q$35,0),1)*model!$O$5</f>
        <v>0</v>
      </c>
      <c r="S1221" s="19">
        <f>IF(RIGHT(B1221,1)="C",T1220*INDEX(model!$T$5:$T$35,MATCH(G1221,model!$Q$5:$Q$35,0),1),0)</f>
        <v>0</v>
      </c>
      <c r="T1221" s="19">
        <f>(Q1221+R1221-S1221)*M1221</f>
        <v>32853.510560363189</v>
      </c>
      <c r="U1221" s="19">
        <f>X1220</f>
        <v>196985.29625212654</v>
      </c>
      <c r="V1221" s="19">
        <f>INDEX(model!$S$5:$S$35,MATCH(G1221,model!$Q$5:$Q$35,0),1)*model!$O$6</f>
        <v>0</v>
      </c>
      <c r="W1221" s="19">
        <f>IF(RIGHT(B1221,1)="C",X1220*INDEX(model!$T$5:$T$35,MATCH(G1221,model!$Q$5:$Q$35,0),1),0)</f>
        <v>0</v>
      </c>
      <c r="X1221" s="19">
        <f>(U1221+V1221-W1221)*P1221</f>
        <v>195985.97955163848</v>
      </c>
      <c r="Z1221" s="36" t="str">
        <f>K1221&amp;L1221</f>
        <v>DownDown</v>
      </c>
      <c r="AA1221" s="36" t="str">
        <f>N1221&amp;O1221</f>
        <v>DownDown</v>
      </c>
      <c r="AU1221" s="4" t="str">
        <f>IF(AZ1221=AZ1222,IF(AZ1221&gt;AZ1220,AZ1221&amp;"_O",""),AZ1221&amp;"_C")</f>
        <v/>
      </c>
      <c r="AV1221" s="7" t="str">
        <f>IF(RIGHT(AU1221,1)="C",AX1221/INDEX($AX$5:$AX$2729,MATCH(AZ1221&amp;"_O",$AU$5:$AU$2729,0),1),"")</f>
        <v/>
      </c>
      <c r="AW1221" s="38">
        <v>34082</v>
      </c>
      <c r="AX1221" s="37">
        <v>437.03</v>
      </c>
      <c r="AY1221" s="7">
        <f>AX1221/AX1220</f>
        <v>0.97347084242883231</v>
      </c>
      <c r="AZ1221" s="4">
        <f>YEAR(AW1221)</f>
        <v>1993</v>
      </c>
      <c r="BA1221" s="2" t="s">
        <v>7</v>
      </c>
      <c r="BB1221" s="12" t="str">
        <f>INDEX($CD$5:$CD$10,MATCH(BA1221,$CC$5:$CC$10,0),1)</f>
        <v>Y</v>
      </c>
      <c r="BC1221" s="12" t="str">
        <f>IF(AND(BB1221="Y",AY1221&gt;1),"Y","")</f>
        <v/>
      </c>
      <c r="BD1221" s="12" t="str">
        <f>IF(AND(BB1221="Y",AY1221&lt;1),"Y","")</f>
        <v>Y</v>
      </c>
      <c r="BE1221" s="12" t="str">
        <f>IF(AY1221&gt;1,IF(AY1220&gt;1,"Y",""),"")</f>
        <v/>
      </c>
      <c r="BF1221" s="12" t="str">
        <f>IF(AY1221&lt;1,IF(AY1220&lt;1,"Y",""),"")</f>
        <v/>
      </c>
      <c r="BG1221" s="2"/>
      <c r="BH1221" s="2"/>
      <c r="BI1221" s="2"/>
      <c r="BJ1221" s="2"/>
      <c r="BK1221" s="2"/>
      <c r="BL1221" s="2"/>
      <c r="BM1221" s="4" t="str">
        <f>IF(BR1221=BR1222,IF(BR1221&gt;BR1220,BR1221&amp;"_O",""),BR1221&amp;"_C")</f>
        <v/>
      </c>
      <c r="BN1221" s="7" t="str">
        <f>IF(RIGHT(BM1221,1)="C",BP1221/INDEX($BP$5:$BP$2729,MATCH(BR1221&amp;"_O",$BM$5:$BM$2729,0),1),"")</f>
        <v/>
      </c>
      <c r="BO1221" s="38">
        <v>34481</v>
      </c>
      <c r="BP1221" s="3">
        <v>733.14</v>
      </c>
      <c r="BQ1221" s="7">
        <f>BP1221/BP1220</f>
        <v>1.0088619788083115</v>
      </c>
      <c r="BR1221" s="4">
        <f>YEAR(BO1221)</f>
        <v>1994</v>
      </c>
      <c r="BS1221" s="2" t="s">
        <v>7</v>
      </c>
      <c r="BT1221" s="12" t="str">
        <f>INDEX($CD$5:$CD$10,MATCH(BS1221,$CC$5:$CC$10,0),1)</f>
        <v>Y</v>
      </c>
      <c r="BU1221" s="12" t="str">
        <f>IF(AND(BT1221="Y",BQ1221&gt;1),"Y","")</f>
        <v>Y</v>
      </c>
      <c r="BV1221" s="12" t="str">
        <f>IF(AND(BT1221="Y",BQ1221&lt;1),"Y","")</f>
        <v/>
      </c>
      <c r="BW1221" s="12" t="str">
        <f>IF(BQ1221&gt;1,IF(BQ1220&gt;1,"Y",""),"")</f>
        <v>Y</v>
      </c>
      <c r="BX1221" s="12" t="str">
        <f>IF(BQ1221&lt;1,IF(BQ1220&lt;1,"Y",""),"")</f>
        <v/>
      </c>
      <c r="BY1221" s="2"/>
      <c r="BZ1221" s="2"/>
      <c r="CA1221" s="2"/>
    </row>
    <row r="1222" spans="2:79">
      <c r="B1222" s="4" t="str">
        <f>IF(G1222=G1223,IF(G1222&gt;G1221,G1222&amp;"_O",""),G1222&amp;"_C")</f>
        <v/>
      </c>
      <c r="C1222" s="14">
        <f ca="1">RANDBETWEEN(0,1000)/1000</f>
        <v>0.76300000000000001</v>
      </c>
      <c r="D1222" s="16">
        <f>D1221+1</f>
        <v>1218</v>
      </c>
      <c r="E1222" s="10">
        <f>ROUNDDOWN(D1222/52,0)+1</f>
        <v>24</v>
      </c>
      <c r="F1222" s="15">
        <f>F1221+7</f>
        <v>53146</v>
      </c>
      <c r="G1222" s="4">
        <f>YEAR(F1222)</f>
        <v>2045</v>
      </c>
      <c r="H1222" s="33">
        <v>0.66500000000000004</v>
      </c>
      <c r="I1222" s="33">
        <v>0.86799999999999999</v>
      </c>
      <c r="J1222" s="33">
        <v>0.28499999999999998</v>
      </c>
      <c r="K1222" s="16" t="str">
        <f>IF(M1221&gt;1,"Up","Down")</f>
        <v>Down</v>
      </c>
      <c r="L1222" s="16" t="str">
        <f>IF(K1222="Up",IF(H1222&lt;$BJ$7,"Up","Down"),IF(H1222&lt;$BK$7,"Down","Up"))</f>
        <v>Up</v>
      </c>
      <c r="M1222" s="17">
        <f>IF(L1222="Up",INDEX($AK$5:$AK$1005,MATCH(I1222,$AI$5:$AI$1005,0),1),INDEX($AL$5:$AL$1005,MATCH(J1222,$AI$5:$AI$1005,0),1))</f>
        <v>1.0300128603150305</v>
      </c>
      <c r="N1222" s="16" t="str">
        <f>IF(P1221&gt;1,"Up","Down")</f>
        <v>Down</v>
      </c>
      <c r="O1222" s="16" t="str">
        <f>IF(N1222="Up",IF(H1222&lt;$BJ$12,"Up","Down"),IF(H1222&lt;$BK$12,"Down","Up"))</f>
        <v>Up</v>
      </c>
      <c r="P1222" s="17">
        <f>IF(O1222="Up",INDEX($AP$5:$AP$1005,MATCH(I1222,$AI$5:$AI$1005,0),1),INDEX($AQ$5:$AQ$1005,MATCH(J1222,$AI$5:$AI$1005,0),1))</f>
        <v>1.0397150738498941</v>
      </c>
      <c r="Q1222" s="19">
        <f>T1221</f>
        <v>32853.510560363189</v>
      </c>
      <c r="R1222" s="19">
        <f>INDEX(model!$S$5:$S$35,MATCH(G1222,model!$Q$5:$Q$35,0),1)*model!$O$5</f>
        <v>0</v>
      </c>
      <c r="S1222" s="19">
        <f>IF(RIGHT(B1222,1)="C",T1221*INDEX(model!$T$5:$T$35,MATCH(G1222,model!$Q$5:$Q$35,0),1),0)</f>
        <v>0</v>
      </c>
      <c r="T1222" s="19">
        <f>(Q1222+R1222-S1222)*M1222</f>
        <v>33839.538383669751</v>
      </c>
      <c r="U1222" s="19">
        <f>X1221</f>
        <v>195985.97955163848</v>
      </c>
      <c r="V1222" s="19">
        <f>INDEX(model!$S$5:$S$35,MATCH(G1222,model!$Q$5:$Q$35,0),1)*model!$O$6</f>
        <v>0</v>
      </c>
      <c r="W1222" s="19">
        <f>IF(RIGHT(B1222,1)="C",X1221*INDEX(model!$T$5:$T$35,MATCH(G1222,model!$Q$5:$Q$35,0),1),0)</f>
        <v>0</v>
      </c>
      <c r="X1222" s="19">
        <f>(U1222+V1222-W1222)*P1222</f>
        <v>203769.57720307563</v>
      </c>
      <c r="Z1222" s="36" t="str">
        <f>K1222&amp;L1222</f>
        <v>DownUp</v>
      </c>
      <c r="AA1222" s="36" t="str">
        <f>N1222&amp;O1222</f>
        <v>DownUp</v>
      </c>
      <c r="AU1222" s="4" t="str">
        <f>IF(AZ1222=AZ1223,IF(AZ1222&gt;AZ1221,AZ1222&amp;"_O",""),AZ1222&amp;"_C")</f>
        <v/>
      </c>
      <c r="AV1222" s="7" t="str">
        <f>IF(RIGHT(AU1222,1)="C",AX1222/INDEX($AX$5:$AX$2729,MATCH(AZ1222&amp;"_O",$AU$5:$AU$2729,0),1),"")</f>
        <v/>
      </c>
      <c r="AW1222" s="38">
        <v>34089</v>
      </c>
      <c r="AX1222" s="37">
        <v>440.19</v>
      </c>
      <c r="AY1222" s="7">
        <f>AX1222/AX1221</f>
        <v>1.0072306248998926</v>
      </c>
      <c r="AZ1222" s="4">
        <f>YEAR(AW1222)</f>
        <v>1993</v>
      </c>
      <c r="BA1222" s="2" t="s">
        <v>7</v>
      </c>
      <c r="BB1222" s="12" t="str">
        <f>INDEX($CD$5:$CD$10,MATCH(BA1222,$CC$5:$CC$10,0),1)</f>
        <v>Y</v>
      </c>
      <c r="BC1222" s="12" t="str">
        <f>IF(AND(BB1222="Y",AY1222&gt;1),"Y","")</f>
        <v>Y</v>
      </c>
      <c r="BD1222" s="12" t="str">
        <f>IF(AND(BB1222="Y",AY1222&lt;1),"Y","")</f>
        <v/>
      </c>
      <c r="BE1222" s="12" t="str">
        <f>IF(AY1222&gt;1,IF(AY1221&gt;1,"Y",""),"")</f>
        <v/>
      </c>
      <c r="BF1222" s="12" t="str">
        <f>IF(AY1222&lt;1,IF(AY1221&lt;1,"Y",""),"")</f>
        <v/>
      </c>
      <c r="BG1222" s="2"/>
      <c r="BH1222" s="2"/>
      <c r="BI1222" s="2"/>
      <c r="BJ1222" s="2"/>
      <c r="BK1222" s="2"/>
      <c r="BL1222" s="2"/>
      <c r="BM1222" s="4" t="str">
        <f>IF(BR1222=BR1223,IF(BR1222&gt;BR1221,BR1222&amp;"_O",""),BR1222&amp;"_C")</f>
        <v/>
      </c>
      <c r="BN1222" s="7" t="str">
        <f>IF(RIGHT(BM1222,1)="C",BP1222/INDEX($BP$5:$BP$2729,MATCH(BR1222&amp;"_O",$BM$5:$BM$2729,0),1),"")</f>
        <v/>
      </c>
      <c r="BO1222" s="38">
        <v>34488</v>
      </c>
      <c r="BP1222" s="3">
        <v>742.38</v>
      </c>
      <c r="BQ1222" s="7">
        <f>BP1222/BP1221</f>
        <v>1.0126033226941649</v>
      </c>
      <c r="BR1222" s="4">
        <f>YEAR(BO1222)</f>
        <v>1994</v>
      </c>
      <c r="BS1222" s="2" t="s">
        <v>7</v>
      </c>
      <c r="BT1222" s="12" t="str">
        <f>INDEX($CD$5:$CD$10,MATCH(BS1222,$CC$5:$CC$10,0),1)</f>
        <v>Y</v>
      </c>
      <c r="BU1222" s="12" t="str">
        <f>IF(AND(BT1222="Y",BQ1222&gt;1),"Y","")</f>
        <v>Y</v>
      </c>
      <c r="BV1222" s="12" t="str">
        <f>IF(AND(BT1222="Y",BQ1222&lt;1),"Y","")</f>
        <v/>
      </c>
      <c r="BW1222" s="12" t="str">
        <f>IF(BQ1222&gt;1,IF(BQ1221&gt;1,"Y",""),"")</f>
        <v>Y</v>
      </c>
      <c r="BX1222" s="12" t="str">
        <f>IF(BQ1222&lt;1,IF(BQ1221&lt;1,"Y",""),"")</f>
        <v/>
      </c>
      <c r="BY1222" s="2"/>
      <c r="BZ1222" s="2"/>
      <c r="CA1222" s="2"/>
    </row>
    <row r="1223" spans="2:79">
      <c r="B1223" s="4" t="str">
        <f>IF(G1223=G1224,IF(G1223&gt;G1222,G1223&amp;"_O",""),G1223&amp;"_C")</f>
        <v/>
      </c>
      <c r="C1223" s="14">
        <f ca="1">RANDBETWEEN(0,1000)/1000</f>
        <v>0.53100000000000003</v>
      </c>
      <c r="D1223" s="16">
        <f>D1222+1</f>
        <v>1219</v>
      </c>
      <c r="E1223" s="10">
        <f>ROUNDDOWN(D1223/52,0)+1</f>
        <v>24</v>
      </c>
      <c r="F1223" s="15">
        <f>F1222+7</f>
        <v>53153</v>
      </c>
      <c r="G1223" s="4">
        <f>YEAR(F1223)</f>
        <v>2045</v>
      </c>
      <c r="H1223" s="33">
        <v>0.73799999999999999</v>
      </c>
      <c r="I1223" s="33">
        <v>0.08</v>
      </c>
      <c r="J1223" s="33">
        <v>0.16</v>
      </c>
      <c r="K1223" s="16" t="str">
        <f>IF(M1222&gt;1,"Up","Down")</f>
        <v>Up</v>
      </c>
      <c r="L1223" s="16" t="str">
        <f>IF(K1223="Up",IF(H1223&lt;$BJ$7,"Up","Down"),IF(H1223&lt;$BK$7,"Down","Up"))</f>
        <v>Down</v>
      </c>
      <c r="M1223" s="17">
        <f>IF(L1223="Up",INDEX($AK$5:$AK$1005,MATCH(I1223,$AI$5:$AI$1005,0),1),INDEX($AL$5:$AL$1005,MATCH(J1223,$AI$5:$AI$1005,0),1))</f>
        <v>0.97170571638716308</v>
      </c>
      <c r="N1223" s="16" t="str">
        <f>IF(P1222&gt;1,"Up","Down")</f>
        <v>Up</v>
      </c>
      <c r="O1223" s="16" t="str">
        <f>IF(N1223="Up",IF(H1223&lt;$BJ$12,"Up","Down"),IF(H1223&lt;$BK$12,"Down","Up"))</f>
        <v>Down</v>
      </c>
      <c r="P1223" s="17">
        <f>IF(O1223="Up",INDEX($AP$5:$AP$1005,MATCH(I1223,$AI$5:$AI$1005,0),1),INDEX($AQ$5:$AQ$1005,MATCH(J1223,$AI$5:$AI$1005,0),1))</f>
        <v>0.95943861565606314</v>
      </c>
      <c r="Q1223" s="19">
        <f>T1222</f>
        <v>33839.538383669751</v>
      </c>
      <c r="R1223" s="19">
        <f>INDEX(model!$S$5:$S$35,MATCH(G1223,model!$Q$5:$Q$35,0),1)*model!$O$5</f>
        <v>0</v>
      </c>
      <c r="S1223" s="19">
        <f>IF(RIGHT(B1223,1)="C",T1222*INDEX(model!$T$5:$T$35,MATCH(G1223,model!$Q$5:$Q$35,0),1),0)</f>
        <v>0</v>
      </c>
      <c r="T1223" s="19">
        <f>(Q1223+R1223-S1223)*M1223</f>
        <v>32882.072887314716</v>
      </c>
      <c r="U1223" s="19">
        <f>X1222</f>
        <v>203769.57720307563</v>
      </c>
      <c r="V1223" s="19">
        <f>INDEX(model!$S$5:$S$35,MATCH(G1223,model!$Q$5:$Q$35,0),1)*model!$O$6</f>
        <v>0</v>
      </c>
      <c r="W1223" s="19">
        <f>IF(RIGHT(B1223,1)="C",X1222*INDEX(model!$T$5:$T$35,MATCH(G1223,model!$Q$5:$Q$35,0),1),0)</f>
        <v>0</v>
      </c>
      <c r="X1223" s="19">
        <f>(U1223+V1223-W1223)*P1223</f>
        <v>195504.40106454017</v>
      </c>
      <c r="Z1223" s="36" t="str">
        <f>K1223&amp;L1223</f>
        <v>UpDown</v>
      </c>
      <c r="AA1223" s="36" t="str">
        <f>N1223&amp;O1223</f>
        <v>UpDown</v>
      </c>
      <c r="AU1223" s="4" t="str">
        <f>IF(AZ1223=AZ1224,IF(AZ1223&gt;AZ1222,AZ1223&amp;"_O",""),AZ1223&amp;"_C")</f>
        <v/>
      </c>
      <c r="AV1223" s="7" t="str">
        <f>IF(RIGHT(AU1223,1)="C",AX1223/INDEX($AX$5:$AX$2729,MATCH(AZ1223&amp;"_O",$AU$5:$AU$2729,0),1),"")</f>
        <v/>
      </c>
      <c r="AW1223" s="38">
        <v>34096</v>
      </c>
      <c r="AX1223" s="37">
        <v>442.31</v>
      </c>
      <c r="AY1223" s="7">
        <f>AX1223/AX1222</f>
        <v>1.0048161021377133</v>
      </c>
      <c r="AZ1223" s="4">
        <f>YEAR(AW1223)</f>
        <v>1993</v>
      </c>
      <c r="BA1223" s="2" t="s">
        <v>7</v>
      </c>
      <c r="BB1223" s="12" t="str">
        <f>INDEX($CD$5:$CD$10,MATCH(BA1223,$CC$5:$CC$10,0),1)</f>
        <v>Y</v>
      </c>
      <c r="BC1223" s="12" t="str">
        <f>IF(AND(BB1223="Y",AY1223&gt;1),"Y","")</f>
        <v>Y</v>
      </c>
      <c r="BD1223" s="12" t="str">
        <f>IF(AND(BB1223="Y",AY1223&lt;1),"Y","")</f>
        <v/>
      </c>
      <c r="BE1223" s="12" t="str">
        <f>IF(AY1223&gt;1,IF(AY1222&gt;1,"Y",""),"")</f>
        <v>Y</v>
      </c>
      <c r="BF1223" s="12" t="str">
        <f>IF(AY1223&lt;1,IF(AY1222&lt;1,"Y",""),"")</f>
        <v/>
      </c>
      <c r="BG1223" s="2"/>
      <c r="BH1223" s="2"/>
      <c r="BI1223" s="2"/>
      <c r="BJ1223" s="2"/>
      <c r="BK1223" s="2"/>
      <c r="BL1223" s="2"/>
      <c r="BM1223" s="4" t="str">
        <f>IF(BR1223=BR1224,IF(BR1223&gt;BR1222,BR1223&amp;"_O",""),BR1223&amp;"_C")</f>
        <v/>
      </c>
      <c r="BN1223" s="7" t="str">
        <f>IF(RIGHT(BM1223,1)="C",BP1223/INDEX($BP$5:$BP$2729,MATCH(BR1223&amp;"_O",$BM$5:$BM$2729,0),1),"")</f>
        <v/>
      </c>
      <c r="BO1223" s="38">
        <v>34495</v>
      </c>
      <c r="BP1223" s="3">
        <v>734.25</v>
      </c>
      <c r="BQ1223" s="7">
        <f>BP1223/BP1222</f>
        <v>0.98904873514911507</v>
      </c>
      <c r="BR1223" s="4">
        <f>YEAR(BO1223)</f>
        <v>1994</v>
      </c>
      <c r="BS1223" s="2" t="s">
        <v>7</v>
      </c>
      <c r="BT1223" s="12" t="str">
        <f>INDEX($CD$5:$CD$10,MATCH(BS1223,$CC$5:$CC$10,0),1)</f>
        <v>Y</v>
      </c>
      <c r="BU1223" s="12" t="str">
        <f>IF(AND(BT1223="Y",BQ1223&gt;1),"Y","")</f>
        <v/>
      </c>
      <c r="BV1223" s="12" t="str">
        <f>IF(AND(BT1223="Y",BQ1223&lt;1),"Y","")</f>
        <v>Y</v>
      </c>
      <c r="BW1223" s="12" t="str">
        <f>IF(BQ1223&gt;1,IF(BQ1222&gt;1,"Y",""),"")</f>
        <v/>
      </c>
      <c r="BX1223" s="12" t="str">
        <f>IF(BQ1223&lt;1,IF(BQ1222&lt;1,"Y",""),"")</f>
        <v/>
      </c>
      <c r="BY1223" s="2"/>
      <c r="BZ1223" s="2"/>
      <c r="CA1223" s="2"/>
    </row>
    <row r="1224" spans="2:79">
      <c r="B1224" s="4" t="str">
        <f>IF(G1224=G1225,IF(G1224&gt;G1223,G1224&amp;"_O",""),G1224&amp;"_C")</f>
        <v/>
      </c>
      <c r="C1224" s="14">
        <f ca="1">RANDBETWEEN(0,1000)/1000</f>
        <v>0.11899999999999999</v>
      </c>
      <c r="D1224" s="16">
        <f>D1223+1</f>
        <v>1220</v>
      </c>
      <c r="E1224" s="10">
        <f>ROUNDDOWN(D1224/52,0)+1</f>
        <v>24</v>
      </c>
      <c r="F1224" s="15">
        <f>F1223+7</f>
        <v>53160</v>
      </c>
      <c r="G1224" s="4">
        <f>YEAR(F1224)</f>
        <v>2045</v>
      </c>
      <c r="H1224" s="33">
        <v>0.27100000000000002</v>
      </c>
      <c r="I1224" s="33">
        <v>9.7000000000000003E-2</v>
      </c>
      <c r="J1224" s="33">
        <v>0.88200000000000001</v>
      </c>
      <c r="K1224" s="16" t="str">
        <f>IF(M1223&gt;1,"Up","Down")</f>
        <v>Down</v>
      </c>
      <c r="L1224" s="16" t="str">
        <f>IF(K1224="Up",IF(H1224&lt;$BJ$7,"Up","Down"),IF(H1224&lt;$BK$7,"Down","Up"))</f>
        <v>Down</v>
      </c>
      <c r="M1224" s="17">
        <f>IF(L1224="Up",INDEX($AK$5:$AK$1005,MATCH(I1224,$AI$5:$AI$1005,0),1),INDEX($AL$5:$AL$1005,MATCH(J1224,$AI$5:$AI$1005,0),1))</f>
        <v>0.99744805835906025</v>
      </c>
      <c r="N1224" s="16" t="str">
        <f>IF(P1223&gt;1,"Up","Down")</f>
        <v>Down</v>
      </c>
      <c r="O1224" s="16" t="str">
        <f>IF(N1224="Up",IF(H1224&lt;$BJ$12,"Up","Down"),IF(H1224&lt;$BK$12,"Down","Up"))</f>
        <v>Down</v>
      </c>
      <c r="P1224" s="17">
        <f>IF(O1224="Up",INDEX($AP$5:$AP$1005,MATCH(I1224,$AI$5:$AI$1005,0),1),INDEX($AQ$5:$AQ$1005,MATCH(J1224,$AI$5:$AI$1005,0),1))</f>
        <v>0.99709587827046686</v>
      </c>
      <c r="Q1224" s="19">
        <f>T1223</f>
        <v>32882.072887314716</v>
      </c>
      <c r="R1224" s="19">
        <f>INDEX(model!$S$5:$S$35,MATCH(G1224,model!$Q$5:$Q$35,0),1)*model!$O$5</f>
        <v>0</v>
      </c>
      <c r="S1224" s="19">
        <f>IF(RIGHT(B1224,1)="C",T1223*INDEX(model!$T$5:$T$35,MATCH(G1224,model!$Q$5:$Q$35,0),1),0)</f>
        <v>0</v>
      </c>
      <c r="T1224" s="19">
        <f>(Q1224+R1224-S1224)*M1224</f>
        <v>32798.159756273162</v>
      </c>
      <c r="U1224" s="19">
        <f>X1223</f>
        <v>195504.40106454017</v>
      </c>
      <c r="V1224" s="19">
        <f>INDEX(model!$S$5:$S$35,MATCH(G1224,model!$Q$5:$Q$35,0),1)*model!$O$6</f>
        <v>0</v>
      </c>
      <c r="W1224" s="19">
        <f>IF(RIGHT(B1224,1)="C",X1223*INDEX(model!$T$5:$T$35,MATCH(G1224,model!$Q$5:$Q$35,0),1),0)</f>
        <v>0</v>
      </c>
      <c r="X1224" s="19">
        <f>(U1224+V1224-W1224)*P1224</f>
        <v>194936.63248518927</v>
      </c>
      <c r="Z1224" s="36" t="str">
        <f>K1224&amp;L1224</f>
        <v>DownDown</v>
      </c>
      <c r="AA1224" s="36" t="str">
        <f>N1224&amp;O1224</f>
        <v>DownDown</v>
      </c>
      <c r="AU1224" s="4" t="str">
        <f>IF(AZ1224=AZ1225,IF(AZ1224&gt;AZ1223,AZ1224&amp;"_O",""),AZ1224&amp;"_C")</f>
        <v/>
      </c>
      <c r="AV1224" s="7" t="str">
        <f>IF(RIGHT(AU1224,1)="C",AX1224/INDEX($AX$5:$AX$2729,MATCH(AZ1224&amp;"_O",$AU$5:$AU$2729,0),1),"")</f>
        <v/>
      </c>
      <c r="AW1224" s="38">
        <v>34103</v>
      </c>
      <c r="AX1224" s="37">
        <v>439.56</v>
      </c>
      <c r="AY1224" s="7">
        <f>AX1224/AX1223</f>
        <v>0.99378264113404624</v>
      </c>
      <c r="AZ1224" s="4">
        <f>YEAR(AW1224)</f>
        <v>1993</v>
      </c>
      <c r="BA1224" s="2" t="s">
        <v>7</v>
      </c>
      <c r="BB1224" s="12" t="str">
        <f>INDEX($CD$5:$CD$10,MATCH(BA1224,$CC$5:$CC$10,0),1)</f>
        <v>Y</v>
      </c>
      <c r="BC1224" s="12" t="str">
        <f>IF(AND(BB1224="Y",AY1224&gt;1),"Y","")</f>
        <v/>
      </c>
      <c r="BD1224" s="12" t="str">
        <f>IF(AND(BB1224="Y",AY1224&lt;1),"Y","")</f>
        <v>Y</v>
      </c>
      <c r="BE1224" s="12" t="str">
        <f>IF(AY1224&gt;1,IF(AY1223&gt;1,"Y",""),"")</f>
        <v/>
      </c>
      <c r="BF1224" s="12" t="str">
        <f>IF(AY1224&lt;1,IF(AY1223&lt;1,"Y",""),"")</f>
        <v/>
      </c>
      <c r="BG1224" s="2"/>
      <c r="BH1224" s="2"/>
      <c r="BI1224" s="2"/>
      <c r="BJ1224" s="2"/>
      <c r="BK1224" s="2"/>
      <c r="BL1224" s="2"/>
      <c r="BM1224" s="4" t="str">
        <f>IF(BR1224=BR1225,IF(BR1224&gt;BR1223,BR1224&amp;"_O",""),BR1224&amp;"_C")</f>
        <v/>
      </c>
      <c r="BN1224" s="7" t="str">
        <f>IF(RIGHT(BM1224,1)="C",BP1224/INDEX($BP$5:$BP$2729,MATCH(BR1224&amp;"_O",$BM$5:$BM$2729,0),1),"")</f>
        <v/>
      </c>
      <c r="BO1224" s="38">
        <v>34502</v>
      </c>
      <c r="BP1224" s="3">
        <v>729.35</v>
      </c>
      <c r="BQ1224" s="7">
        <f>BP1224/BP1223</f>
        <v>0.9933265236636023</v>
      </c>
      <c r="BR1224" s="4">
        <f>YEAR(BO1224)</f>
        <v>1994</v>
      </c>
      <c r="BS1224" s="2" t="s">
        <v>7</v>
      </c>
      <c r="BT1224" s="12" t="str">
        <f>INDEX($CD$5:$CD$10,MATCH(BS1224,$CC$5:$CC$10,0),1)</f>
        <v>Y</v>
      </c>
      <c r="BU1224" s="12" t="str">
        <f>IF(AND(BT1224="Y",BQ1224&gt;1),"Y","")</f>
        <v/>
      </c>
      <c r="BV1224" s="12" t="str">
        <f>IF(AND(BT1224="Y",BQ1224&lt;1),"Y","")</f>
        <v>Y</v>
      </c>
      <c r="BW1224" s="12" t="str">
        <f>IF(BQ1224&gt;1,IF(BQ1223&gt;1,"Y",""),"")</f>
        <v/>
      </c>
      <c r="BX1224" s="12" t="str">
        <f>IF(BQ1224&lt;1,IF(BQ1223&lt;1,"Y",""),"")</f>
        <v>Y</v>
      </c>
      <c r="BY1224" s="2"/>
      <c r="BZ1224" s="2"/>
      <c r="CA1224" s="2"/>
    </row>
    <row r="1225" spans="2:79">
      <c r="B1225" s="4" t="str">
        <f>IF(G1225=G1226,IF(G1225&gt;G1224,G1225&amp;"_O",""),G1225&amp;"_C")</f>
        <v/>
      </c>
      <c r="C1225" s="14">
        <f ca="1">RANDBETWEEN(0,1000)/1000</f>
        <v>0.03</v>
      </c>
      <c r="D1225" s="16">
        <f>D1224+1</f>
        <v>1221</v>
      </c>
      <c r="E1225" s="10">
        <f>ROUNDDOWN(D1225/52,0)+1</f>
        <v>24</v>
      </c>
      <c r="F1225" s="15">
        <f>F1224+7</f>
        <v>53167</v>
      </c>
      <c r="G1225" s="4">
        <f>YEAR(F1225)</f>
        <v>2045</v>
      </c>
      <c r="H1225" s="33">
        <v>0.69499999999999995</v>
      </c>
      <c r="I1225" s="33">
        <v>0.19</v>
      </c>
      <c r="J1225" s="33">
        <v>0.94</v>
      </c>
      <c r="K1225" s="16" t="str">
        <f>IF(M1224&gt;1,"Up","Down")</f>
        <v>Down</v>
      </c>
      <c r="L1225" s="16" t="str">
        <f>IF(K1225="Up",IF(H1225&lt;$BJ$7,"Up","Down"),IF(H1225&lt;$BK$7,"Down","Up"))</f>
        <v>Up</v>
      </c>
      <c r="M1225" s="17">
        <f>IF(L1225="Up",INDEX($AK$5:$AK$1005,MATCH(I1225,$AI$5:$AI$1005,0),1),INDEX($AL$5:$AL$1005,MATCH(J1225,$AI$5:$AI$1005,0),1))</f>
        <v>1.0046966635175825</v>
      </c>
      <c r="N1225" s="16" t="str">
        <f>IF(P1224&gt;1,"Up","Down")</f>
        <v>Down</v>
      </c>
      <c r="O1225" s="16" t="str">
        <f>IF(N1225="Up",IF(H1225&lt;$BJ$12,"Up","Down"),IF(H1225&lt;$BK$12,"Down","Up"))</f>
        <v>Up</v>
      </c>
      <c r="P1225" s="17">
        <f>IF(O1225="Up",INDEX($AP$5:$AP$1005,MATCH(I1225,$AI$5:$AI$1005,0),1),INDEX($AQ$5:$AQ$1005,MATCH(J1225,$AI$5:$AI$1005,0),1))</f>
        <v>1.0064840054793553</v>
      </c>
      <c r="Q1225" s="19">
        <f>T1224</f>
        <v>32798.159756273162</v>
      </c>
      <c r="R1225" s="19">
        <f>INDEX(model!$S$5:$S$35,MATCH(G1225,model!$Q$5:$Q$35,0),1)*model!$O$5</f>
        <v>0</v>
      </c>
      <c r="S1225" s="19">
        <f>IF(RIGHT(B1225,1)="C",T1224*INDEX(model!$T$5:$T$35,MATCH(G1225,model!$Q$5:$Q$35,0),1),0)</f>
        <v>0</v>
      </c>
      <c r="T1225" s="19">
        <f>(Q1225+R1225-S1225)*M1225</f>
        <v>32952.20167664429</v>
      </c>
      <c r="U1225" s="19">
        <f>X1224</f>
        <v>194936.63248518927</v>
      </c>
      <c r="V1225" s="19">
        <f>INDEX(model!$S$5:$S$35,MATCH(G1225,model!$Q$5:$Q$35,0),1)*model!$O$6</f>
        <v>0</v>
      </c>
      <c r="W1225" s="19">
        <f>IF(RIGHT(B1225,1)="C",X1224*INDEX(model!$T$5:$T$35,MATCH(G1225,model!$Q$5:$Q$35,0),1),0)</f>
        <v>0</v>
      </c>
      <c r="X1225" s="19">
        <f>(U1225+V1225-W1225)*P1225</f>
        <v>196200.60267835032</v>
      </c>
      <c r="Z1225" s="36" t="str">
        <f>K1225&amp;L1225</f>
        <v>DownUp</v>
      </c>
      <c r="AA1225" s="36" t="str">
        <f>N1225&amp;O1225</f>
        <v>DownUp</v>
      </c>
      <c r="AU1225" s="4" t="str">
        <f>IF(AZ1225=AZ1226,IF(AZ1225&gt;AZ1224,AZ1225&amp;"_O",""),AZ1225&amp;"_C")</f>
        <v/>
      </c>
      <c r="AV1225" s="7" t="str">
        <f>IF(RIGHT(AU1225,1)="C",AX1225/INDEX($AX$5:$AX$2729,MATCH(AZ1225&amp;"_O",$AU$5:$AU$2729,0),1),"")</f>
        <v/>
      </c>
      <c r="AW1225" s="38">
        <v>34110</v>
      </c>
      <c r="AX1225" s="37">
        <v>445.84</v>
      </c>
      <c r="AY1225" s="7">
        <f>AX1225/AX1224</f>
        <v>1.0142870142870142</v>
      </c>
      <c r="AZ1225" s="4">
        <f>YEAR(AW1225)</f>
        <v>1993</v>
      </c>
      <c r="BA1225" s="2" t="s">
        <v>7</v>
      </c>
      <c r="BB1225" s="12" t="str">
        <f>INDEX($CD$5:$CD$10,MATCH(BA1225,$CC$5:$CC$10,0),1)</f>
        <v>Y</v>
      </c>
      <c r="BC1225" s="12" t="str">
        <f>IF(AND(BB1225="Y",AY1225&gt;1),"Y","")</f>
        <v>Y</v>
      </c>
      <c r="BD1225" s="12" t="str">
        <f>IF(AND(BB1225="Y",AY1225&lt;1),"Y","")</f>
        <v/>
      </c>
      <c r="BE1225" s="12" t="str">
        <f>IF(AY1225&gt;1,IF(AY1224&gt;1,"Y",""),"")</f>
        <v/>
      </c>
      <c r="BF1225" s="12" t="str">
        <f>IF(AY1225&lt;1,IF(AY1224&lt;1,"Y",""),"")</f>
        <v/>
      </c>
      <c r="BG1225" s="2"/>
      <c r="BH1225" s="2"/>
      <c r="BI1225" s="2"/>
      <c r="BJ1225" s="2"/>
      <c r="BK1225" s="2"/>
      <c r="BL1225" s="2"/>
      <c r="BM1225" s="4" t="str">
        <f>IF(BR1225=BR1226,IF(BR1225&gt;BR1224,BR1225&amp;"_O",""),BR1225&amp;"_C")</f>
        <v/>
      </c>
      <c r="BN1225" s="7" t="str">
        <f>IF(RIGHT(BM1225,1)="C",BP1225/INDEX($BP$5:$BP$2729,MATCH(BR1225&amp;"_O",$BM$5:$BM$2729,0),1),"")</f>
        <v/>
      </c>
      <c r="BO1225" s="38">
        <v>34509</v>
      </c>
      <c r="BP1225" s="3">
        <v>693.79</v>
      </c>
      <c r="BQ1225" s="7">
        <f>BP1225/BP1224</f>
        <v>0.95124425858641248</v>
      </c>
      <c r="BR1225" s="4">
        <f>YEAR(BO1225)</f>
        <v>1994</v>
      </c>
      <c r="BS1225" s="2" t="s">
        <v>7</v>
      </c>
      <c r="BT1225" s="12" t="str">
        <f>INDEX($CD$5:$CD$10,MATCH(BS1225,$CC$5:$CC$10,0),1)</f>
        <v>Y</v>
      </c>
      <c r="BU1225" s="12" t="str">
        <f>IF(AND(BT1225="Y",BQ1225&gt;1),"Y","")</f>
        <v/>
      </c>
      <c r="BV1225" s="12" t="str">
        <f>IF(AND(BT1225="Y",BQ1225&lt;1),"Y","")</f>
        <v>Y</v>
      </c>
      <c r="BW1225" s="12" t="str">
        <f>IF(BQ1225&gt;1,IF(BQ1224&gt;1,"Y",""),"")</f>
        <v/>
      </c>
      <c r="BX1225" s="12" t="str">
        <f>IF(BQ1225&lt;1,IF(BQ1224&lt;1,"Y",""),"")</f>
        <v>Y</v>
      </c>
      <c r="BY1225" s="2"/>
      <c r="BZ1225" s="2"/>
      <c r="CA1225" s="2"/>
    </row>
    <row r="1226" spans="2:79">
      <c r="B1226" s="4" t="str">
        <f>IF(G1226=G1227,IF(G1226&gt;G1225,G1226&amp;"_O",""),G1226&amp;"_C")</f>
        <v/>
      </c>
      <c r="C1226" s="14">
        <f ca="1">RANDBETWEEN(0,1000)/1000</f>
        <v>0.999</v>
      </c>
      <c r="D1226" s="16">
        <f>D1225+1</f>
        <v>1222</v>
      </c>
      <c r="E1226" s="10">
        <f>ROUNDDOWN(D1226/52,0)+1</f>
        <v>24</v>
      </c>
      <c r="F1226" s="15">
        <f>F1225+7</f>
        <v>53174</v>
      </c>
      <c r="G1226" s="4">
        <f>YEAR(F1226)</f>
        <v>2045</v>
      </c>
      <c r="H1226" s="33">
        <v>0.91900000000000004</v>
      </c>
      <c r="I1226" s="33">
        <v>0.752</v>
      </c>
      <c r="J1226" s="33">
        <v>0.59699999999999998</v>
      </c>
      <c r="K1226" s="16" t="str">
        <f>IF(M1225&gt;1,"Up","Down")</f>
        <v>Up</v>
      </c>
      <c r="L1226" s="16" t="str">
        <f>IF(K1226="Up",IF(H1226&lt;$BJ$7,"Up","Down"),IF(H1226&lt;$BK$7,"Down","Up"))</f>
        <v>Down</v>
      </c>
      <c r="M1226" s="17">
        <f>IF(L1226="Up",INDEX($AK$5:$AK$1005,MATCH(I1226,$AI$5:$AI$1005,0),1),INDEX($AL$5:$AL$1005,MATCH(J1226,$AI$5:$AI$1005,0),1))</f>
        <v>0.99031452395198638</v>
      </c>
      <c r="N1226" s="16" t="str">
        <f>IF(P1225&gt;1,"Up","Down")</f>
        <v>Up</v>
      </c>
      <c r="O1226" s="16" t="str">
        <f>IF(N1226="Up",IF(H1226&lt;$BJ$12,"Up","Down"),IF(H1226&lt;$BK$12,"Down","Up"))</f>
        <v>Down</v>
      </c>
      <c r="P1226" s="17">
        <f>IF(O1226="Up",INDEX($AP$5:$AP$1005,MATCH(I1226,$AI$5:$AI$1005,0),1),INDEX($AQ$5:$AQ$1005,MATCH(J1226,$AI$5:$AI$1005,0),1))</f>
        <v>0.98905221117012587</v>
      </c>
      <c r="Q1226" s="19">
        <f>T1225</f>
        <v>32952.20167664429</v>
      </c>
      <c r="R1226" s="19">
        <f>INDEX(model!$S$5:$S$35,MATCH(G1226,model!$Q$5:$Q$35,0),1)*model!$O$5</f>
        <v>0</v>
      </c>
      <c r="S1226" s="19">
        <f>IF(RIGHT(B1226,1)="C",T1225*INDEX(model!$T$5:$T$35,MATCH(G1226,model!$Q$5:$Q$35,0),1),0)</f>
        <v>0</v>
      </c>
      <c r="T1226" s="19">
        <f>(Q1226+R1226-S1226)*M1226</f>
        <v>32633.043916575836</v>
      </c>
      <c r="U1226" s="19">
        <f>X1225</f>
        <v>196200.60267835032</v>
      </c>
      <c r="V1226" s="19">
        <f>INDEX(model!$S$5:$S$35,MATCH(G1226,model!$Q$5:$Q$35,0),1)*model!$O$6</f>
        <v>0</v>
      </c>
      <c r="W1226" s="19">
        <f>IF(RIGHT(B1226,1)="C",X1225*INDEX(model!$T$5:$T$35,MATCH(G1226,model!$Q$5:$Q$35,0),1),0)</f>
        <v>0</v>
      </c>
      <c r="X1226" s="19">
        <f>(U1226+V1226-W1226)*P1226</f>
        <v>194052.63991193371</v>
      </c>
      <c r="Z1226" s="36" t="str">
        <f>K1226&amp;L1226</f>
        <v>UpDown</v>
      </c>
      <c r="AA1226" s="36" t="str">
        <f>N1226&amp;O1226</f>
        <v>UpDown</v>
      </c>
      <c r="AU1226" s="4" t="str">
        <f>IF(AZ1226=AZ1227,IF(AZ1226&gt;AZ1225,AZ1226&amp;"_O",""),AZ1226&amp;"_C")</f>
        <v/>
      </c>
      <c r="AV1226" s="7" t="str">
        <f>IF(RIGHT(AU1226,1)="C",AX1226/INDEX($AX$5:$AX$2729,MATCH(AZ1226&amp;"_O",$AU$5:$AU$2729,0),1),"")</f>
        <v/>
      </c>
      <c r="AW1226" s="38">
        <v>34117</v>
      </c>
      <c r="AX1226" s="37">
        <v>450.19</v>
      </c>
      <c r="AY1226" s="7">
        <f>AX1226/AX1225</f>
        <v>1.0097568634487708</v>
      </c>
      <c r="AZ1226" s="4">
        <f>YEAR(AW1226)</f>
        <v>1993</v>
      </c>
      <c r="BA1226" s="2" t="s">
        <v>7</v>
      </c>
      <c r="BB1226" s="12" t="str">
        <f>INDEX($CD$5:$CD$10,MATCH(BA1226,$CC$5:$CC$10,0),1)</f>
        <v>Y</v>
      </c>
      <c r="BC1226" s="12" t="str">
        <f>IF(AND(BB1226="Y",AY1226&gt;1),"Y","")</f>
        <v>Y</v>
      </c>
      <c r="BD1226" s="12" t="str">
        <f>IF(AND(BB1226="Y",AY1226&lt;1),"Y","")</f>
        <v/>
      </c>
      <c r="BE1226" s="12" t="str">
        <f>IF(AY1226&gt;1,IF(AY1225&gt;1,"Y",""),"")</f>
        <v>Y</v>
      </c>
      <c r="BF1226" s="12" t="str">
        <f>IF(AY1226&lt;1,IF(AY1225&lt;1,"Y",""),"")</f>
        <v/>
      </c>
      <c r="BG1226" s="2"/>
      <c r="BH1226" s="2"/>
      <c r="BI1226" s="2"/>
      <c r="BJ1226" s="2"/>
      <c r="BK1226" s="2"/>
      <c r="BL1226" s="2"/>
      <c r="BM1226" s="4" t="str">
        <f>IF(BR1226=BR1227,IF(BR1226&gt;BR1225,BR1226&amp;"_O",""),BR1226&amp;"_C")</f>
        <v/>
      </c>
      <c r="BN1226" s="7" t="str">
        <f>IF(RIGHT(BM1226,1)="C",BP1226/INDEX($BP$5:$BP$2729,MATCH(BR1226&amp;"_O",$BM$5:$BM$2729,0),1),"")</f>
        <v/>
      </c>
      <c r="BO1226" s="38">
        <v>34516</v>
      </c>
      <c r="BP1226" s="3">
        <v>706.85</v>
      </c>
      <c r="BQ1226" s="7">
        <f>BP1226/BP1225</f>
        <v>1.0188241398694131</v>
      </c>
      <c r="BR1226" s="4">
        <f>YEAR(BO1226)</f>
        <v>1994</v>
      </c>
      <c r="BS1226" s="2" t="s">
        <v>7</v>
      </c>
      <c r="BT1226" s="12" t="str">
        <f>INDEX($CD$5:$CD$10,MATCH(BS1226,$CC$5:$CC$10,0),1)</f>
        <v>Y</v>
      </c>
      <c r="BU1226" s="12" t="str">
        <f>IF(AND(BT1226="Y",BQ1226&gt;1),"Y","")</f>
        <v>Y</v>
      </c>
      <c r="BV1226" s="12" t="str">
        <f>IF(AND(BT1226="Y",BQ1226&lt;1),"Y","")</f>
        <v/>
      </c>
      <c r="BW1226" s="12" t="str">
        <f>IF(BQ1226&gt;1,IF(BQ1225&gt;1,"Y",""),"")</f>
        <v/>
      </c>
      <c r="BX1226" s="12" t="str">
        <f>IF(BQ1226&lt;1,IF(BQ1225&lt;1,"Y",""),"")</f>
        <v/>
      </c>
      <c r="BY1226" s="2"/>
      <c r="BZ1226" s="2"/>
      <c r="CA1226" s="2"/>
    </row>
    <row r="1227" spans="2:79">
      <c r="B1227" s="4" t="str">
        <f>IF(G1227=G1228,IF(G1227&gt;G1226,G1227&amp;"_O",""),G1227&amp;"_C")</f>
        <v/>
      </c>
      <c r="C1227" s="14">
        <f ca="1">RANDBETWEEN(0,1000)/1000</f>
        <v>0.54900000000000004</v>
      </c>
      <c r="D1227" s="16">
        <f>D1226+1</f>
        <v>1223</v>
      </c>
      <c r="E1227" s="10">
        <f>ROUNDDOWN(D1227/52,0)+1</f>
        <v>24</v>
      </c>
      <c r="F1227" s="15">
        <f>F1226+7</f>
        <v>53181</v>
      </c>
      <c r="G1227" s="4">
        <f>YEAR(F1227)</f>
        <v>2045</v>
      </c>
      <c r="H1227" s="33">
        <v>0.55900000000000005</v>
      </c>
      <c r="I1227" s="33">
        <v>0.88</v>
      </c>
      <c r="J1227" s="33">
        <v>0.52800000000000002</v>
      </c>
      <c r="K1227" s="16" t="str">
        <f>IF(M1226&gt;1,"Up","Down")</f>
        <v>Down</v>
      </c>
      <c r="L1227" s="16" t="str">
        <f>IF(K1227="Up",IF(H1227&lt;$BJ$7,"Up","Down"),IF(H1227&lt;$BK$7,"Down","Up"))</f>
        <v>Up</v>
      </c>
      <c r="M1227" s="17">
        <f>IF(L1227="Up",INDEX($AK$5:$AK$1005,MATCH(I1227,$AI$5:$AI$1005,0),1),INDEX($AL$5:$AL$1005,MATCH(J1227,$AI$5:$AI$1005,0),1))</f>
        <v>1.0309411389172967</v>
      </c>
      <c r="N1227" s="16" t="str">
        <f>IF(P1226&gt;1,"Up","Down")</f>
        <v>Down</v>
      </c>
      <c r="O1227" s="16" t="str">
        <f>IF(N1227="Up",IF(H1227&lt;$BJ$12,"Up","Down"),IF(H1227&lt;$BK$12,"Down","Up"))</f>
        <v>Up</v>
      </c>
      <c r="P1227" s="17">
        <f>IF(O1227="Up",INDEX($AP$5:$AP$1005,MATCH(I1227,$AI$5:$AI$1005,0),1),INDEX($AQ$5:$AQ$1005,MATCH(J1227,$AI$5:$AI$1005,0),1))</f>
        <v>1.0409534789874884</v>
      </c>
      <c r="Q1227" s="19">
        <f>T1226</f>
        <v>32633.043916575836</v>
      </c>
      <c r="R1227" s="19">
        <f>INDEX(model!$S$5:$S$35,MATCH(G1227,model!$Q$5:$Q$35,0),1)*model!$O$5</f>
        <v>0</v>
      </c>
      <c r="S1227" s="19">
        <f>IF(RIGHT(B1227,1)="C",T1226*INDEX(model!$T$5:$T$35,MATCH(G1227,model!$Q$5:$Q$35,0),1),0)</f>
        <v>0</v>
      </c>
      <c r="T1227" s="19">
        <f>(Q1227+R1227-S1227)*M1227</f>
        <v>33642.747461692852</v>
      </c>
      <c r="U1227" s="19">
        <f>X1226</f>
        <v>194052.63991193371</v>
      </c>
      <c r="V1227" s="19">
        <f>INDEX(model!$S$5:$S$35,MATCH(G1227,model!$Q$5:$Q$35,0),1)*model!$O$6</f>
        <v>0</v>
      </c>
      <c r="W1227" s="19">
        <f>IF(RIGHT(B1227,1)="C",X1226*INDEX(model!$T$5:$T$35,MATCH(G1227,model!$Q$5:$Q$35,0),1),0)</f>
        <v>0</v>
      </c>
      <c r="X1227" s="19">
        <f>(U1227+V1227-W1227)*P1227</f>
        <v>201999.77062303375</v>
      </c>
      <c r="Z1227" s="36" t="str">
        <f>K1227&amp;L1227</f>
        <v>DownUp</v>
      </c>
      <c r="AA1227" s="36" t="str">
        <f>N1227&amp;O1227</f>
        <v>DownUp</v>
      </c>
      <c r="AU1227" s="4" t="str">
        <f>IF(AZ1227=AZ1228,IF(AZ1227&gt;AZ1226,AZ1227&amp;"_O",""),AZ1227&amp;"_C")</f>
        <v/>
      </c>
      <c r="AV1227" s="7" t="str">
        <f>IF(RIGHT(AU1227,1)="C",AX1227/INDEX($AX$5:$AX$2729,MATCH(AZ1227&amp;"_O",$AU$5:$AU$2729,0),1),"")</f>
        <v/>
      </c>
      <c r="AW1227" s="38">
        <v>34124</v>
      </c>
      <c r="AX1227" s="37">
        <v>450.06</v>
      </c>
      <c r="AY1227" s="7">
        <f>AX1227/AX1226</f>
        <v>0.9997112330349408</v>
      </c>
      <c r="AZ1227" s="4">
        <f>YEAR(AW1227)</f>
        <v>1993</v>
      </c>
      <c r="BA1227" s="2" t="s">
        <v>7</v>
      </c>
      <c r="BB1227" s="12" t="str">
        <f>INDEX($CD$5:$CD$10,MATCH(BA1227,$CC$5:$CC$10,0),1)</f>
        <v>Y</v>
      </c>
      <c r="BC1227" s="12" t="str">
        <f>IF(AND(BB1227="Y",AY1227&gt;1),"Y","")</f>
        <v/>
      </c>
      <c r="BD1227" s="12" t="str">
        <f>IF(AND(BB1227="Y",AY1227&lt;1),"Y","")</f>
        <v>Y</v>
      </c>
      <c r="BE1227" s="12" t="str">
        <f>IF(AY1227&gt;1,IF(AY1226&gt;1,"Y",""),"")</f>
        <v/>
      </c>
      <c r="BF1227" s="12" t="str">
        <f>IF(AY1227&lt;1,IF(AY1226&lt;1,"Y",""),"")</f>
        <v/>
      </c>
      <c r="BG1227" s="2"/>
      <c r="BH1227" s="2"/>
      <c r="BI1227" s="2"/>
      <c r="BJ1227" s="2"/>
      <c r="BK1227" s="2"/>
      <c r="BL1227" s="2"/>
      <c r="BM1227" s="4" t="str">
        <f>IF(BR1227=BR1228,IF(BR1227&gt;BR1226,BR1227&amp;"_O",""),BR1227&amp;"_C")</f>
        <v/>
      </c>
      <c r="BN1227" s="7" t="str">
        <f>IF(RIGHT(BM1227,1)="C",BP1227/INDEX($BP$5:$BP$2729,MATCH(BR1227&amp;"_O",$BM$5:$BM$2729,0),1),"")</f>
        <v/>
      </c>
      <c r="BO1227" s="38">
        <v>34523</v>
      </c>
      <c r="BP1227" s="3">
        <v>707.46</v>
      </c>
      <c r="BQ1227" s="7">
        <f>BP1227/BP1226</f>
        <v>1.0008629836598997</v>
      </c>
      <c r="BR1227" s="4">
        <f>YEAR(BO1227)</f>
        <v>1994</v>
      </c>
      <c r="BS1227" s="2" t="s">
        <v>7</v>
      </c>
      <c r="BT1227" s="12" t="str">
        <f>INDEX($CD$5:$CD$10,MATCH(BS1227,$CC$5:$CC$10,0),1)</f>
        <v>Y</v>
      </c>
      <c r="BU1227" s="12" t="str">
        <f>IF(AND(BT1227="Y",BQ1227&gt;1),"Y","")</f>
        <v>Y</v>
      </c>
      <c r="BV1227" s="12" t="str">
        <f>IF(AND(BT1227="Y",BQ1227&lt;1),"Y","")</f>
        <v/>
      </c>
      <c r="BW1227" s="12" t="str">
        <f>IF(BQ1227&gt;1,IF(BQ1226&gt;1,"Y",""),"")</f>
        <v>Y</v>
      </c>
      <c r="BX1227" s="12" t="str">
        <f>IF(BQ1227&lt;1,IF(BQ1226&lt;1,"Y",""),"")</f>
        <v/>
      </c>
      <c r="BY1227" s="2"/>
      <c r="BZ1227" s="2"/>
      <c r="CA1227" s="2"/>
    </row>
    <row r="1228" spans="2:79">
      <c r="B1228" s="4" t="str">
        <f>IF(G1228=G1229,IF(G1228&gt;G1227,G1228&amp;"_O",""),G1228&amp;"_C")</f>
        <v/>
      </c>
      <c r="C1228" s="14">
        <f ca="1">RANDBETWEEN(0,1000)/1000</f>
        <v>0.55300000000000005</v>
      </c>
      <c r="D1228" s="16">
        <f>D1227+1</f>
        <v>1224</v>
      </c>
      <c r="E1228" s="10">
        <f>ROUNDDOWN(D1228/52,0)+1</f>
        <v>24</v>
      </c>
      <c r="F1228" s="15">
        <f>F1227+7</f>
        <v>53188</v>
      </c>
      <c r="G1228" s="4">
        <f>YEAR(F1228)</f>
        <v>2045</v>
      </c>
      <c r="H1228" s="33">
        <v>0.17899999999999999</v>
      </c>
      <c r="I1228" s="33">
        <v>0.27100000000000002</v>
      </c>
      <c r="J1228" s="33">
        <v>0.49099999999999999</v>
      </c>
      <c r="K1228" s="16" t="str">
        <f>IF(M1227&gt;1,"Up","Down")</f>
        <v>Up</v>
      </c>
      <c r="L1228" s="16" t="str">
        <f>IF(K1228="Up",IF(H1228&lt;$BJ$7,"Up","Down"),IF(H1228&lt;$BK$7,"Down","Up"))</f>
        <v>Up</v>
      </c>
      <c r="M1228" s="17">
        <f>IF(L1228="Up",INDEX($AK$5:$AK$1005,MATCH(I1228,$AI$5:$AI$1005,0),1),INDEX($AL$5:$AL$1005,MATCH(J1228,$AI$5:$AI$1005,0),1))</f>
        <v>1.0065161439290056</v>
      </c>
      <c r="N1228" s="16" t="str">
        <f>IF(P1227&gt;1,"Up","Down")</f>
        <v>Up</v>
      </c>
      <c r="O1228" s="16" t="str">
        <f>IF(N1228="Up",IF(H1228&lt;$BJ$12,"Up","Down"),IF(H1228&lt;$BK$12,"Down","Up"))</f>
        <v>Up</v>
      </c>
      <c r="P1228" s="17">
        <f>IF(O1228="Up",INDEX($AP$5:$AP$1005,MATCH(I1228,$AI$5:$AI$1005,0),1),INDEX($AQ$5:$AQ$1005,MATCH(J1228,$AI$5:$AI$1005,0),1))</f>
        <v>1.0087617493642873</v>
      </c>
      <c r="Q1228" s="19">
        <f>T1227</f>
        <v>33642.747461692852</v>
      </c>
      <c r="R1228" s="19">
        <f>INDEX(model!$S$5:$S$35,MATCH(G1228,model!$Q$5:$Q$35,0),1)*model!$O$5</f>
        <v>0</v>
      </c>
      <c r="S1228" s="19">
        <f>IF(RIGHT(B1228,1)="C",T1227*INDEX(model!$T$5:$T$35,MATCH(G1228,model!$Q$5:$Q$35,0),1),0)</f>
        <v>0</v>
      </c>
      <c r="T1228" s="19">
        <f>(Q1228+R1228-S1228)*M1228</f>
        <v>33861.968446320432</v>
      </c>
      <c r="U1228" s="19">
        <f>X1227</f>
        <v>201999.77062303375</v>
      </c>
      <c r="V1228" s="19">
        <f>INDEX(model!$S$5:$S$35,MATCH(G1228,model!$Q$5:$Q$35,0),1)*model!$O$6</f>
        <v>0</v>
      </c>
      <c r="W1228" s="19">
        <f>IF(RIGHT(B1228,1)="C",X1227*INDEX(model!$T$5:$T$35,MATCH(G1228,model!$Q$5:$Q$35,0),1),0)</f>
        <v>0</v>
      </c>
      <c r="X1228" s="19">
        <f>(U1228+V1228-W1228)*P1228</f>
        <v>203769.6419848763</v>
      </c>
      <c r="Z1228" s="36" t="str">
        <f>K1228&amp;L1228</f>
        <v>UpUp</v>
      </c>
      <c r="AA1228" s="36" t="str">
        <f>N1228&amp;O1228</f>
        <v>UpUp</v>
      </c>
      <c r="AU1228" s="4" t="str">
        <f>IF(AZ1228=AZ1229,IF(AZ1228&gt;AZ1227,AZ1228&amp;"_O",""),AZ1228&amp;"_C")</f>
        <v/>
      </c>
      <c r="AV1228" s="7" t="str">
        <f>IF(RIGHT(AU1228,1)="C",AX1228/INDEX($AX$5:$AX$2729,MATCH(AZ1228&amp;"_O",$AU$5:$AU$2729,0),1),"")</f>
        <v/>
      </c>
      <c r="AW1228" s="38">
        <v>34131</v>
      </c>
      <c r="AX1228" s="37">
        <v>447.26</v>
      </c>
      <c r="AY1228" s="7">
        <f>AX1228/AX1227</f>
        <v>0.99377860729680489</v>
      </c>
      <c r="AZ1228" s="4">
        <f>YEAR(AW1228)</f>
        <v>1993</v>
      </c>
      <c r="BA1228" s="2" t="s">
        <v>7</v>
      </c>
      <c r="BB1228" s="12" t="str">
        <f>INDEX($CD$5:$CD$10,MATCH(BA1228,$CC$5:$CC$10,0),1)</f>
        <v>Y</v>
      </c>
      <c r="BC1228" s="12" t="str">
        <f>IF(AND(BB1228="Y",AY1228&gt;1),"Y","")</f>
        <v/>
      </c>
      <c r="BD1228" s="12" t="str">
        <f>IF(AND(BB1228="Y",AY1228&lt;1),"Y","")</f>
        <v>Y</v>
      </c>
      <c r="BE1228" s="12" t="str">
        <f>IF(AY1228&gt;1,IF(AY1227&gt;1,"Y",""),"")</f>
        <v/>
      </c>
      <c r="BF1228" s="12" t="str">
        <f>IF(AY1228&lt;1,IF(AY1227&lt;1,"Y",""),"")</f>
        <v>Y</v>
      </c>
      <c r="BG1228" s="2"/>
      <c r="BH1228" s="2"/>
      <c r="BI1228" s="2"/>
      <c r="BJ1228" s="2"/>
      <c r="BK1228" s="2"/>
      <c r="BL1228" s="2"/>
      <c r="BM1228" s="4" t="str">
        <f>IF(BR1228=BR1229,IF(BR1228&gt;BR1227,BR1228&amp;"_O",""),BR1228&amp;"_C")</f>
        <v/>
      </c>
      <c r="BN1228" s="7" t="str">
        <f>IF(RIGHT(BM1228,1)="C",BP1228/INDEX($BP$5:$BP$2729,MATCH(BR1228&amp;"_O",$BM$5:$BM$2729,0),1),"")</f>
        <v/>
      </c>
      <c r="BO1228" s="38">
        <v>34530</v>
      </c>
      <c r="BP1228" s="3">
        <v>721.36</v>
      </c>
      <c r="BQ1228" s="7">
        <f>BP1228/BP1227</f>
        <v>1.0196477539366182</v>
      </c>
      <c r="BR1228" s="4">
        <f>YEAR(BO1228)</f>
        <v>1994</v>
      </c>
      <c r="BS1228" s="2" t="s">
        <v>7</v>
      </c>
      <c r="BT1228" s="12" t="str">
        <f>INDEX($CD$5:$CD$10,MATCH(BS1228,$CC$5:$CC$10,0),1)</f>
        <v>Y</v>
      </c>
      <c r="BU1228" s="12" t="str">
        <f>IF(AND(BT1228="Y",BQ1228&gt;1),"Y","")</f>
        <v>Y</v>
      </c>
      <c r="BV1228" s="12" t="str">
        <f>IF(AND(BT1228="Y",BQ1228&lt;1),"Y","")</f>
        <v/>
      </c>
      <c r="BW1228" s="12" t="str">
        <f>IF(BQ1228&gt;1,IF(BQ1227&gt;1,"Y",""),"")</f>
        <v>Y</v>
      </c>
      <c r="BX1228" s="12" t="str">
        <f>IF(BQ1228&lt;1,IF(BQ1227&lt;1,"Y",""),"")</f>
        <v/>
      </c>
      <c r="BY1228" s="2"/>
      <c r="BZ1228" s="2"/>
      <c r="CA1228" s="2"/>
    </row>
    <row r="1229" spans="2:79">
      <c r="B1229" s="4" t="str">
        <f>IF(G1229=G1230,IF(G1229&gt;G1228,G1229&amp;"_O",""),G1229&amp;"_C")</f>
        <v/>
      </c>
      <c r="C1229" s="14">
        <f ca="1">RANDBETWEEN(0,1000)/1000</f>
        <v>2.3E-2</v>
      </c>
      <c r="D1229" s="16">
        <f>D1228+1</f>
        <v>1225</v>
      </c>
      <c r="E1229" s="10">
        <f>ROUNDDOWN(D1229/52,0)+1</f>
        <v>24</v>
      </c>
      <c r="F1229" s="15">
        <f>F1228+7</f>
        <v>53195</v>
      </c>
      <c r="G1229" s="4">
        <f>YEAR(F1229)</f>
        <v>2045</v>
      </c>
      <c r="H1229" s="33">
        <v>8.3000000000000004E-2</v>
      </c>
      <c r="I1229" s="33">
        <v>0.81499999999999995</v>
      </c>
      <c r="J1229" s="33">
        <v>0.28999999999999998</v>
      </c>
      <c r="K1229" s="16" t="str">
        <f>IF(M1228&gt;1,"Up","Down")</f>
        <v>Up</v>
      </c>
      <c r="L1229" s="16" t="str">
        <f>IF(K1229="Up",IF(H1229&lt;$BJ$7,"Up","Down"),IF(H1229&lt;$BK$7,"Down","Up"))</f>
        <v>Up</v>
      </c>
      <c r="M1229" s="17">
        <f>IF(L1229="Up",INDEX($AK$5:$AK$1005,MATCH(I1229,$AI$5:$AI$1005,0),1),INDEX($AL$5:$AL$1005,MATCH(J1229,$AI$5:$AI$1005,0),1))</f>
        <v>1.0250867810448492</v>
      </c>
      <c r="N1229" s="16" t="str">
        <f>IF(P1228&gt;1,"Up","Down")</f>
        <v>Up</v>
      </c>
      <c r="O1229" s="16" t="str">
        <f>IF(N1229="Up",IF(H1229&lt;$BJ$12,"Up","Down"),IF(H1229&lt;$BK$12,"Down","Up"))</f>
        <v>Up</v>
      </c>
      <c r="P1229" s="17">
        <f>IF(O1229="Up",INDEX($AP$5:$AP$1005,MATCH(I1229,$AI$5:$AI$1005,0),1),INDEX($AQ$5:$AQ$1005,MATCH(J1229,$AI$5:$AI$1005,0),1))</f>
        <v>1.0341772143921264</v>
      </c>
      <c r="Q1229" s="19">
        <f>T1228</f>
        <v>33861.968446320432</v>
      </c>
      <c r="R1229" s="19">
        <f>INDEX(model!$S$5:$S$35,MATCH(G1229,model!$Q$5:$Q$35,0),1)*model!$O$5</f>
        <v>0</v>
      </c>
      <c r="S1229" s="19">
        <f>IF(RIGHT(B1229,1)="C",T1228*INDEX(model!$T$5:$T$35,MATCH(G1229,model!$Q$5:$Q$35,0),1),0)</f>
        <v>0</v>
      </c>
      <c r="T1229" s="19">
        <f>(Q1229+R1229-S1229)*M1229</f>
        <v>34711.456234480866</v>
      </c>
      <c r="U1229" s="19">
        <f>X1228</f>
        <v>203769.6419848763</v>
      </c>
      <c r="V1229" s="19">
        <f>INDEX(model!$S$5:$S$35,MATCH(G1229,model!$Q$5:$Q$35,0),1)*model!$O$6</f>
        <v>0</v>
      </c>
      <c r="W1229" s="19">
        <f>IF(RIGHT(B1229,1)="C",X1228*INDEX(model!$T$5:$T$35,MATCH(G1229,model!$Q$5:$Q$35,0),1),0)</f>
        <v>0</v>
      </c>
      <c r="X1229" s="19">
        <f>(U1229+V1229-W1229)*P1229</f>
        <v>210733.92072560027</v>
      </c>
      <c r="Z1229" s="36" t="str">
        <f>K1229&amp;L1229</f>
        <v>UpUp</v>
      </c>
      <c r="AA1229" s="36" t="str">
        <f>N1229&amp;O1229</f>
        <v>UpUp</v>
      </c>
      <c r="AU1229" s="4" t="str">
        <f>IF(AZ1229=AZ1230,IF(AZ1229&gt;AZ1228,AZ1229&amp;"_O",""),AZ1229&amp;"_C")</f>
        <v/>
      </c>
      <c r="AV1229" s="7" t="str">
        <f>IF(RIGHT(AU1229,1)="C",AX1229/INDEX($AX$5:$AX$2729,MATCH(AZ1229&amp;"_O",$AU$5:$AU$2729,0),1),"")</f>
        <v/>
      </c>
      <c r="AW1229" s="38">
        <v>34138</v>
      </c>
      <c r="AX1229" s="37">
        <v>443.68</v>
      </c>
      <c r="AY1229" s="7">
        <f>AX1229/AX1228</f>
        <v>0.99199570719492025</v>
      </c>
      <c r="AZ1229" s="4">
        <f>YEAR(AW1229)</f>
        <v>1993</v>
      </c>
      <c r="BA1229" s="2" t="s">
        <v>7</v>
      </c>
      <c r="BB1229" s="12" t="str">
        <f>INDEX($CD$5:$CD$10,MATCH(BA1229,$CC$5:$CC$10,0),1)</f>
        <v>Y</v>
      </c>
      <c r="BC1229" s="12" t="str">
        <f>IF(AND(BB1229="Y",AY1229&gt;1),"Y","")</f>
        <v/>
      </c>
      <c r="BD1229" s="12" t="str">
        <f>IF(AND(BB1229="Y",AY1229&lt;1),"Y","")</f>
        <v>Y</v>
      </c>
      <c r="BE1229" s="12" t="str">
        <f>IF(AY1229&gt;1,IF(AY1228&gt;1,"Y",""),"")</f>
        <v/>
      </c>
      <c r="BF1229" s="12" t="str">
        <f>IF(AY1229&lt;1,IF(AY1228&lt;1,"Y",""),"")</f>
        <v>Y</v>
      </c>
      <c r="BG1229" s="2"/>
      <c r="BH1229" s="2"/>
      <c r="BI1229" s="2"/>
      <c r="BJ1229" s="2"/>
      <c r="BK1229" s="2"/>
      <c r="BL1229" s="2"/>
      <c r="BM1229" s="4" t="str">
        <f>IF(BR1229=BR1230,IF(BR1229&gt;BR1228,BR1229&amp;"_O",""),BR1229&amp;"_C")</f>
        <v/>
      </c>
      <c r="BN1229" s="7" t="str">
        <f>IF(RIGHT(BM1229,1)="C",BP1229/INDEX($BP$5:$BP$2729,MATCH(BR1229&amp;"_O",$BM$5:$BM$2729,0),1),"")</f>
        <v/>
      </c>
      <c r="BO1229" s="38">
        <v>34537</v>
      </c>
      <c r="BP1229" s="3">
        <v>716.68</v>
      </c>
      <c r="BQ1229" s="7">
        <f>BP1229/BP1228</f>
        <v>0.99351225463014292</v>
      </c>
      <c r="BR1229" s="4">
        <f>YEAR(BO1229)</f>
        <v>1994</v>
      </c>
      <c r="BS1229" s="2" t="s">
        <v>7</v>
      </c>
      <c r="BT1229" s="12" t="str">
        <f>INDEX($CD$5:$CD$10,MATCH(BS1229,$CC$5:$CC$10,0),1)</f>
        <v>Y</v>
      </c>
      <c r="BU1229" s="12" t="str">
        <f>IF(AND(BT1229="Y",BQ1229&gt;1),"Y","")</f>
        <v/>
      </c>
      <c r="BV1229" s="12" t="str">
        <f>IF(AND(BT1229="Y",BQ1229&lt;1),"Y","")</f>
        <v>Y</v>
      </c>
      <c r="BW1229" s="12" t="str">
        <f>IF(BQ1229&gt;1,IF(BQ1228&gt;1,"Y",""),"")</f>
        <v/>
      </c>
      <c r="BX1229" s="12" t="str">
        <f>IF(BQ1229&lt;1,IF(BQ1228&lt;1,"Y",""),"")</f>
        <v/>
      </c>
      <c r="BY1229" s="2"/>
      <c r="BZ1229" s="2"/>
      <c r="CA1229" s="2"/>
    </row>
    <row r="1230" spans="2:79">
      <c r="B1230" s="4" t="str">
        <f>IF(G1230=G1231,IF(G1230&gt;G1229,G1230&amp;"_O",""),G1230&amp;"_C")</f>
        <v/>
      </c>
      <c r="C1230" s="14">
        <f ca="1">RANDBETWEEN(0,1000)/1000</f>
        <v>1.7999999999999999E-2</v>
      </c>
      <c r="D1230" s="16">
        <f>D1229+1</f>
        <v>1226</v>
      </c>
      <c r="E1230" s="10">
        <f>ROUNDDOWN(D1230/52,0)+1</f>
        <v>24</v>
      </c>
      <c r="F1230" s="15">
        <f>F1229+7</f>
        <v>53202</v>
      </c>
      <c r="G1230" s="4">
        <f>YEAR(F1230)</f>
        <v>2045</v>
      </c>
      <c r="H1230" s="33">
        <v>0.27600000000000002</v>
      </c>
      <c r="I1230" s="33">
        <v>0.23</v>
      </c>
      <c r="J1230" s="33">
        <v>0.39700000000000002</v>
      </c>
      <c r="K1230" s="16" t="str">
        <f>IF(M1229&gt;1,"Up","Down")</f>
        <v>Up</v>
      </c>
      <c r="L1230" s="16" t="str">
        <f>IF(K1230="Up",IF(H1230&lt;$BJ$7,"Up","Down"),IF(H1230&lt;$BK$7,"Down","Up"))</f>
        <v>Up</v>
      </c>
      <c r="M1230" s="17">
        <f>IF(L1230="Up",INDEX($AK$5:$AK$1005,MATCH(I1230,$AI$5:$AI$1005,0),1),INDEX($AL$5:$AL$1005,MATCH(J1230,$AI$5:$AI$1005,0),1))</f>
        <v>1.0057654307687434</v>
      </c>
      <c r="N1230" s="16" t="str">
        <f>IF(P1229&gt;1,"Up","Down")</f>
        <v>Up</v>
      </c>
      <c r="O1230" s="16" t="str">
        <f>IF(N1230="Up",IF(H1230&lt;$BJ$12,"Up","Down"),IF(H1230&lt;$BK$12,"Down","Up"))</f>
        <v>Up</v>
      </c>
      <c r="P1230" s="17">
        <f>IF(O1230="Up",INDEX($AP$5:$AP$1005,MATCH(I1230,$AI$5:$AI$1005,0),1),INDEX($AQ$5:$AQ$1005,MATCH(J1230,$AI$5:$AI$1005,0),1))</f>
        <v>1.0076363337065504</v>
      </c>
      <c r="Q1230" s="19">
        <f>T1229</f>
        <v>34711.456234480866</v>
      </c>
      <c r="R1230" s="19">
        <f>INDEX(model!$S$5:$S$35,MATCH(G1230,model!$Q$5:$Q$35,0),1)*model!$O$5</f>
        <v>0</v>
      </c>
      <c r="S1230" s="19">
        <f>IF(RIGHT(B1230,1)="C",T1229*INDEX(model!$T$5:$T$35,MATCH(G1230,model!$Q$5:$Q$35,0),1),0)</f>
        <v>0</v>
      </c>
      <c r="T1230" s="19">
        <f>(Q1230+R1230-S1230)*M1230</f>
        <v>34911.58273228303</v>
      </c>
      <c r="U1230" s="19">
        <f>X1229</f>
        <v>210733.92072560027</v>
      </c>
      <c r="V1230" s="19">
        <f>INDEX(model!$S$5:$S$35,MATCH(G1230,model!$Q$5:$Q$35,0),1)*model!$O$6</f>
        <v>0</v>
      </c>
      <c r="W1230" s="19">
        <f>IF(RIGHT(B1230,1)="C",X1229*INDEX(model!$T$5:$T$35,MATCH(G1230,model!$Q$5:$Q$35,0),1),0)</f>
        <v>0</v>
      </c>
      <c r="X1230" s="19">
        <f>(U1230+V1230-W1230)*P1230</f>
        <v>212343.1552675507</v>
      </c>
      <c r="Z1230" s="36" t="str">
        <f>K1230&amp;L1230</f>
        <v>UpUp</v>
      </c>
      <c r="AA1230" s="36" t="str">
        <f>N1230&amp;O1230</f>
        <v>UpUp</v>
      </c>
      <c r="AU1230" s="4" t="str">
        <f>IF(AZ1230=AZ1231,IF(AZ1230&gt;AZ1229,AZ1230&amp;"_O",""),AZ1230&amp;"_C")</f>
        <v/>
      </c>
      <c r="AV1230" s="7" t="str">
        <f>IF(RIGHT(AU1230,1)="C",AX1230/INDEX($AX$5:$AX$2729,MATCH(AZ1230&amp;"_O",$AU$5:$AU$2729,0),1),"")</f>
        <v/>
      </c>
      <c r="AW1230" s="38">
        <v>34145</v>
      </c>
      <c r="AX1230" s="37">
        <v>447.6</v>
      </c>
      <c r="AY1230" s="7">
        <f>AX1230/AX1229</f>
        <v>1.0088351965380455</v>
      </c>
      <c r="AZ1230" s="4">
        <f>YEAR(AW1230)</f>
        <v>1993</v>
      </c>
      <c r="BA1230" s="2" t="s">
        <v>7</v>
      </c>
      <c r="BB1230" s="12" t="str">
        <f>INDEX($CD$5:$CD$10,MATCH(BA1230,$CC$5:$CC$10,0),1)</f>
        <v>Y</v>
      </c>
      <c r="BC1230" s="12" t="str">
        <f>IF(AND(BB1230="Y",AY1230&gt;1),"Y","")</f>
        <v>Y</v>
      </c>
      <c r="BD1230" s="12" t="str">
        <f>IF(AND(BB1230="Y",AY1230&lt;1),"Y","")</f>
        <v/>
      </c>
      <c r="BE1230" s="12" t="str">
        <f>IF(AY1230&gt;1,IF(AY1229&gt;1,"Y",""),"")</f>
        <v/>
      </c>
      <c r="BF1230" s="12" t="str">
        <f>IF(AY1230&lt;1,IF(AY1229&lt;1,"Y",""),"")</f>
        <v/>
      </c>
      <c r="BG1230" s="2"/>
      <c r="BH1230" s="2"/>
      <c r="BI1230" s="2"/>
      <c r="BJ1230" s="2"/>
      <c r="BK1230" s="2"/>
      <c r="BL1230" s="2"/>
      <c r="BM1230" s="4" t="str">
        <f>IF(BR1230=BR1231,IF(BR1230&gt;BR1229,BR1230&amp;"_O",""),BR1230&amp;"_C")</f>
        <v/>
      </c>
      <c r="BN1230" s="7" t="str">
        <f>IF(RIGHT(BM1230,1)="C",BP1230/INDEX($BP$5:$BP$2729,MATCH(BR1230&amp;"_O",$BM$5:$BM$2729,0),1),"")</f>
        <v/>
      </c>
      <c r="BO1230" s="38">
        <v>34544</v>
      </c>
      <c r="BP1230" s="3">
        <v>722.16</v>
      </c>
      <c r="BQ1230" s="7">
        <f>BP1230/BP1229</f>
        <v>1.0076463693698723</v>
      </c>
      <c r="BR1230" s="4">
        <f>YEAR(BO1230)</f>
        <v>1994</v>
      </c>
      <c r="BS1230" s="2" t="s">
        <v>7</v>
      </c>
      <c r="BT1230" s="12" t="str">
        <f>INDEX($CD$5:$CD$10,MATCH(BS1230,$CC$5:$CC$10,0),1)</f>
        <v>Y</v>
      </c>
      <c r="BU1230" s="12" t="str">
        <f>IF(AND(BT1230="Y",BQ1230&gt;1),"Y","")</f>
        <v>Y</v>
      </c>
      <c r="BV1230" s="12" t="str">
        <f>IF(AND(BT1230="Y",BQ1230&lt;1),"Y","")</f>
        <v/>
      </c>
      <c r="BW1230" s="12" t="str">
        <f>IF(BQ1230&gt;1,IF(BQ1229&gt;1,"Y",""),"")</f>
        <v/>
      </c>
      <c r="BX1230" s="12" t="str">
        <f>IF(BQ1230&lt;1,IF(BQ1229&lt;1,"Y",""),"")</f>
        <v/>
      </c>
      <c r="BY1230" s="2"/>
      <c r="BZ1230" s="2"/>
      <c r="CA1230" s="2"/>
    </row>
    <row r="1231" spans="2:79">
      <c r="B1231" s="4" t="str">
        <f>IF(G1231=G1232,IF(G1231&gt;G1230,G1231&amp;"_O",""),G1231&amp;"_C")</f>
        <v/>
      </c>
      <c r="C1231" s="14">
        <f ca="1">RANDBETWEEN(0,1000)/1000</f>
        <v>0.217</v>
      </c>
      <c r="D1231" s="16">
        <f>D1230+1</f>
        <v>1227</v>
      </c>
      <c r="E1231" s="10">
        <f>ROUNDDOWN(D1231/52,0)+1</f>
        <v>24</v>
      </c>
      <c r="F1231" s="15">
        <f>F1230+7</f>
        <v>53209</v>
      </c>
      <c r="G1231" s="4">
        <f>YEAR(F1231)</f>
        <v>2045</v>
      </c>
      <c r="H1231" s="33">
        <v>0.36199999999999999</v>
      </c>
      <c r="I1231" s="33">
        <v>0.47799999999999998</v>
      </c>
      <c r="J1231" s="33">
        <v>0.23599999999999999</v>
      </c>
      <c r="K1231" s="16" t="str">
        <f>IF(M1230&gt;1,"Up","Down")</f>
        <v>Up</v>
      </c>
      <c r="L1231" s="16" t="str">
        <f>IF(K1231="Up",IF(H1231&lt;$BJ$7,"Up","Down"),IF(H1231&lt;$BK$7,"Down","Up"))</f>
        <v>Up</v>
      </c>
      <c r="M1231" s="17">
        <f>IF(L1231="Up",INDEX($AK$5:$AK$1005,MATCH(I1231,$AI$5:$AI$1005,0),1),INDEX($AL$5:$AL$1005,MATCH(J1231,$AI$5:$AI$1005,0),1))</f>
        <v>1.0117682061452846</v>
      </c>
      <c r="N1231" s="16" t="str">
        <f>IF(P1230&gt;1,"Up","Down")</f>
        <v>Up</v>
      </c>
      <c r="O1231" s="16" t="str">
        <f>IF(N1231="Up",IF(H1231&lt;$BJ$12,"Up","Down"),IF(H1231&lt;$BK$12,"Down","Up"))</f>
        <v>Up</v>
      </c>
      <c r="P1231" s="17">
        <f>IF(O1231="Up",INDEX($AP$5:$AP$1005,MATCH(I1231,$AI$5:$AI$1005,0),1),INDEX($AQ$5:$AQ$1005,MATCH(J1231,$AI$5:$AI$1005,0),1))</f>
        <v>1.0164906352907221</v>
      </c>
      <c r="Q1231" s="19">
        <f>T1230</f>
        <v>34911.58273228303</v>
      </c>
      <c r="R1231" s="19">
        <f>INDEX(model!$S$5:$S$35,MATCH(G1231,model!$Q$5:$Q$35,0),1)*model!$O$5</f>
        <v>0</v>
      </c>
      <c r="S1231" s="19">
        <f>IF(RIGHT(B1231,1)="C",T1230*INDEX(model!$T$5:$T$35,MATCH(G1231,model!$Q$5:$Q$35,0),1),0)</f>
        <v>0</v>
      </c>
      <c r="T1231" s="19">
        <f>(Q1231+R1231-S1231)*M1231</f>
        <v>35322.429434734695</v>
      </c>
      <c r="U1231" s="19">
        <f>X1230</f>
        <v>212343.1552675507</v>
      </c>
      <c r="V1231" s="19">
        <f>INDEX(model!$S$5:$S$35,MATCH(G1231,model!$Q$5:$Q$35,0),1)*model!$O$6</f>
        <v>0</v>
      </c>
      <c r="W1231" s="19">
        <f>IF(RIGHT(B1231,1)="C",X1230*INDEX(model!$T$5:$T$35,MATCH(G1231,model!$Q$5:$Q$35,0),1),0)</f>
        <v>0</v>
      </c>
      <c r="X1231" s="19">
        <f>(U1231+V1231-W1231)*P1231</f>
        <v>215844.82879754907</v>
      </c>
      <c r="Z1231" s="36" t="str">
        <f>K1231&amp;L1231</f>
        <v>UpUp</v>
      </c>
      <c r="AA1231" s="36" t="str">
        <f>N1231&amp;O1231</f>
        <v>UpUp</v>
      </c>
      <c r="AU1231" s="4" t="str">
        <f>IF(AZ1231=AZ1232,IF(AZ1231&gt;AZ1230,AZ1231&amp;"_O",""),AZ1231&amp;"_C")</f>
        <v/>
      </c>
      <c r="AV1231" s="7" t="str">
        <f>IF(RIGHT(AU1231,1)="C",AX1231/INDEX($AX$5:$AX$2729,MATCH(AZ1231&amp;"_O",$AU$5:$AU$2729,0),1),"")</f>
        <v/>
      </c>
      <c r="AW1231" s="38">
        <v>34152</v>
      </c>
      <c r="AX1231" s="37">
        <v>445.84</v>
      </c>
      <c r="AY1231" s="7">
        <f>AX1231/AX1230</f>
        <v>0.99606791778373538</v>
      </c>
      <c r="AZ1231" s="4">
        <f>YEAR(AW1231)</f>
        <v>1993</v>
      </c>
      <c r="BA1231" s="2" t="s">
        <v>7</v>
      </c>
      <c r="BB1231" s="12" t="str">
        <f>INDEX($CD$5:$CD$10,MATCH(BA1231,$CC$5:$CC$10,0),1)</f>
        <v>Y</v>
      </c>
      <c r="BC1231" s="12" t="str">
        <f>IF(AND(BB1231="Y",AY1231&gt;1),"Y","")</f>
        <v/>
      </c>
      <c r="BD1231" s="12" t="str">
        <f>IF(AND(BB1231="Y",AY1231&lt;1),"Y","")</f>
        <v>Y</v>
      </c>
      <c r="BE1231" s="12" t="str">
        <f>IF(AY1231&gt;1,IF(AY1230&gt;1,"Y",""),"")</f>
        <v/>
      </c>
      <c r="BF1231" s="12" t="str">
        <f>IF(AY1231&lt;1,IF(AY1230&lt;1,"Y",""),"")</f>
        <v/>
      </c>
      <c r="BG1231" s="2"/>
      <c r="BH1231" s="2"/>
      <c r="BI1231" s="2"/>
      <c r="BJ1231" s="2"/>
      <c r="BK1231" s="2"/>
      <c r="BL1231" s="2"/>
      <c r="BM1231" s="4" t="str">
        <f>IF(BR1231=BR1232,IF(BR1231&gt;BR1230,BR1231&amp;"_O",""),BR1231&amp;"_C")</f>
        <v/>
      </c>
      <c r="BN1231" s="7" t="str">
        <f>IF(RIGHT(BM1231,1)="C",BP1231/INDEX($BP$5:$BP$2729,MATCH(BR1231&amp;"_O",$BM$5:$BM$2729,0),1),"")</f>
        <v/>
      </c>
      <c r="BO1231" s="38">
        <v>34551</v>
      </c>
      <c r="BP1231" s="3">
        <v>718.67</v>
      </c>
      <c r="BQ1231" s="7">
        <f>BP1231/BP1230</f>
        <v>0.99516727594992793</v>
      </c>
      <c r="BR1231" s="4">
        <f>YEAR(BO1231)</f>
        <v>1994</v>
      </c>
      <c r="BS1231" s="2" t="s">
        <v>7</v>
      </c>
      <c r="BT1231" s="12" t="str">
        <f>INDEX($CD$5:$CD$10,MATCH(BS1231,$CC$5:$CC$10,0),1)</f>
        <v>Y</v>
      </c>
      <c r="BU1231" s="12" t="str">
        <f>IF(AND(BT1231="Y",BQ1231&gt;1),"Y","")</f>
        <v/>
      </c>
      <c r="BV1231" s="12" t="str">
        <f>IF(AND(BT1231="Y",BQ1231&lt;1),"Y","")</f>
        <v>Y</v>
      </c>
      <c r="BW1231" s="12" t="str">
        <f>IF(BQ1231&gt;1,IF(BQ1230&gt;1,"Y",""),"")</f>
        <v/>
      </c>
      <c r="BX1231" s="12" t="str">
        <f>IF(BQ1231&lt;1,IF(BQ1230&lt;1,"Y",""),"")</f>
        <v/>
      </c>
      <c r="BY1231" s="2"/>
      <c r="BZ1231" s="2"/>
      <c r="CA1231" s="2"/>
    </row>
    <row r="1232" spans="2:79">
      <c r="B1232" s="4" t="str">
        <f>IF(G1232=G1233,IF(G1232&gt;G1231,G1232&amp;"_O",""),G1232&amp;"_C")</f>
        <v/>
      </c>
      <c r="C1232" s="14">
        <f ca="1">RANDBETWEEN(0,1000)/1000</f>
        <v>0.7</v>
      </c>
      <c r="D1232" s="16">
        <f>D1231+1</f>
        <v>1228</v>
      </c>
      <c r="E1232" s="10">
        <f>ROUNDDOWN(D1232/52,0)+1</f>
        <v>24</v>
      </c>
      <c r="F1232" s="15">
        <f>F1231+7</f>
        <v>53216</v>
      </c>
      <c r="G1232" s="4">
        <f>YEAR(F1232)</f>
        <v>2045</v>
      </c>
      <c r="H1232" s="33">
        <v>0.21199999999999999</v>
      </c>
      <c r="I1232" s="33">
        <v>0.375</v>
      </c>
      <c r="J1232" s="33">
        <v>0.64400000000000002</v>
      </c>
      <c r="K1232" s="16" t="str">
        <f>IF(M1231&gt;1,"Up","Down")</f>
        <v>Up</v>
      </c>
      <c r="L1232" s="16" t="str">
        <f>IF(K1232="Up",IF(H1232&lt;$BJ$7,"Up","Down"),IF(H1232&lt;$BK$7,"Down","Up"))</f>
        <v>Up</v>
      </c>
      <c r="M1232" s="17">
        <f>IF(L1232="Up",INDEX($AK$5:$AK$1005,MATCH(I1232,$AI$5:$AI$1005,0),1),INDEX($AL$5:$AL$1005,MATCH(J1232,$AI$5:$AI$1005,0),1))</f>
        <v>1.0088742498163237</v>
      </c>
      <c r="N1232" s="16" t="str">
        <f>IF(P1231&gt;1,"Up","Down")</f>
        <v>Up</v>
      </c>
      <c r="O1232" s="16" t="str">
        <f>IF(N1232="Up",IF(H1232&lt;$BJ$12,"Up","Down"),IF(H1232&lt;$BK$12,"Down","Up"))</f>
        <v>Up</v>
      </c>
      <c r="P1232" s="17">
        <f>IF(O1232="Up",INDEX($AP$5:$AP$1005,MATCH(I1232,$AI$5:$AI$1005,0),1),INDEX($AQ$5:$AQ$1005,MATCH(J1232,$AI$5:$AI$1005,0),1))</f>
        <v>1.0126236304249678</v>
      </c>
      <c r="Q1232" s="19">
        <f>T1231</f>
        <v>35322.429434734695</v>
      </c>
      <c r="R1232" s="19">
        <f>INDEX(model!$S$5:$S$35,MATCH(G1232,model!$Q$5:$Q$35,0),1)*model!$O$5</f>
        <v>0</v>
      </c>
      <c r="S1232" s="19">
        <f>IF(RIGHT(B1232,1)="C",T1231*INDEX(model!$T$5:$T$35,MATCH(G1232,model!$Q$5:$Q$35,0),1),0)</f>
        <v>0</v>
      </c>
      <c r="T1232" s="19">
        <f>(Q1232+R1232-S1232)*M1232</f>
        <v>35635.889497657998</v>
      </c>
      <c r="U1232" s="19">
        <f>X1231</f>
        <v>215844.82879754907</v>
      </c>
      <c r="V1232" s="19">
        <f>INDEX(model!$S$5:$S$35,MATCH(G1232,model!$Q$5:$Q$35,0),1)*model!$O$6</f>
        <v>0</v>
      </c>
      <c r="W1232" s="19">
        <f>IF(RIGHT(B1232,1)="C",X1231*INDEX(model!$T$5:$T$35,MATCH(G1232,model!$Q$5:$Q$35,0),1),0)</f>
        <v>0</v>
      </c>
      <c r="X1232" s="19">
        <f>(U1232+V1232-W1232)*P1232</f>
        <v>218569.57414542977</v>
      </c>
      <c r="Z1232" s="36" t="str">
        <f>K1232&amp;L1232</f>
        <v>UpUp</v>
      </c>
      <c r="AA1232" s="36" t="str">
        <f>N1232&amp;O1232</f>
        <v>UpUp</v>
      </c>
      <c r="AU1232" s="4" t="str">
        <f>IF(AZ1232=AZ1233,IF(AZ1232&gt;AZ1231,AZ1232&amp;"_O",""),AZ1232&amp;"_C")</f>
        <v/>
      </c>
      <c r="AV1232" s="7" t="str">
        <f>IF(RIGHT(AU1232,1)="C",AX1232/INDEX($AX$5:$AX$2729,MATCH(AZ1232&amp;"_O",$AU$5:$AU$2729,0),1),"")</f>
        <v/>
      </c>
      <c r="AW1232" s="38">
        <v>34159</v>
      </c>
      <c r="AX1232" s="37">
        <v>448.11</v>
      </c>
      <c r="AY1232" s="7">
        <f>AX1232/AX1231</f>
        <v>1.0050915126502782</v>
      </c>
      <c r="AZ1232" s="4">
        <f>YEAR(AW1232)</f>
        <v>1993</v>
      </c>
      <c r="BA1232" s="2" t="s">
        <v>7</v>
      </c>
      <c r="BB1232" s="12" t="str">
        <f>INDEX($CD$5:$CD$10,MATCH(BA1232,$CC$5:$CC$10,0),1)</f>
        <v>Y</v>
      </c>
      <c r="BC1232" s="12" t="str">
        <f>IF(AND(BB1232="Y",AY1232&gt;1),"Y","")</f>
        <v>Y</v>
      </c>
      <c r="BD1232" s="12" t="str">
        <f>IF(AND(BB1232="Y",AY1232&lt;1),"Y","")</f>
        <v/>
      </c>
      <c r="BE1232" s="12" t="str">
        <f>IF(AY1232&gt;1,IF(AY1231&gt;1,"Y",""),"")</f>
        <v/>
      </c>
      <c r="BF1232" s="12" t="str">
        <f>IF(AY1232&lt;1,IF(AY1231&lt;1,"Y",""),"")</f>
        <v/>
      </c>
      <c r="BG1232" s="2"/>
      <c r="BH1232" s="2"/>
      <c r="BI1232" s="2"/>
      <c r="BJ1232" s="2"/>
      <c r="BK1232" s="2"/>
      <c r="BL1232" s="2"/>
      <c r="BM1232" s="4" t="str">
        <f>IF(BR1232=BR1233,IF(BR1232&gt;BR1231,BR1232&amp;"_O",""),BR1232&amp;"_C")</f>
        <v/>
      </c>
      <c r="BN1232" s="7" t="str">
        <f>IF(RIGHT(BM1232,1)="C",BP1232/INDEX($BP$5:$BP$2729,MATCH(BR1232&amp;"_O",$BM$5:$BM$2729,0),1),"")</f>
        <v/>
      </c>
      <c r="BO1232" s="38">
        <v>34558</v>
      </c>
      <c r="BP1232" s="3">
        <v>731.61</v>
      </c>
      <c r="BQ1232" s="7">
        <f>BP1232/BP1231</f>
        <v>1.0180054823493399</v>
      </c>
      <c r="BR1232" s="4">
        <f>YEAR(BO1232)</f>
        <v>1994</v>
      </c>
      <c r="BS1232" s="2" t="s">
        <v>7</v>
      </c>
      <c r="BT1232" s="12" t="str">
        <f>INDEX($CD$5:$CD$10,MATCH(BS1232,$CC$5:$CC$10,0),1)</f>
        <v>Y</v>
      </c>
      <c r="BU1232" s="12" t="str">
        <f>IF(AND(BT1232="Y",BQ1232&gt;1),"Y","")</f>
        <v>Y</v>
      </c>
      <c r="BV1232" s="12" t="str">
        <f>IF(AND(BT1232="Y",BQ1232&lt;1),"Y","")</f>
        <v/>
      </c>
      <c r="BW1232" s="12" t="str">
        <f>IF(BQ1232&gt;1,IF(BQ1231&gt;1,"Y",""),"")</f>
        <v/>
      </c>
      <c r="BX1232" s="12" t="str">
        <f>IF(BQ1232&lt;1,IF(BQ1231&lt;1,"Y",""),"")</f>
        <v/>
      </c>
      <c r="BY1232" s="2"/>
      <c r="BZ1232" s="2"/>
      <c r="CA1232" s="2"/>
    </row>
    <row r="1233" spans="2:79">
      <c r="B1233" s="4" t="str">
        <f>IF(G1233=G1234,IF(G1233&gt;G1232,G1233&amp;"_O",""),G1233&amp;"_C")</f>
        <v/>
      </c>
      <c r="C1233" s="14">
        <f ca="1">RANDBETWEEN(0,1000)/1000</f>
        <v>0.58099999999999996</v>
      </c>
      <c r="D1233" s="16">
        <f>D1232+1</f>
        <v>1229</v>
      </c>
      <c r="E1233" s="10">
        <f>ROUNDDOWN(D1233/52,0)+1</f>
        <v>24</v>
      </c>
      <c r="F1233" s="15">
        <f>F1232+7</f>
        <v>53223</v>
      </c>
      <c r="G1233" s="4">
        <f>YEAR(F1233)</f>
        <v>2045</v>
      </c>
      <c r="H1233" s="33">
        <v>0.59599999999999997</v>
      </c>
      <c r="I1233" s="33">
        <v>0.67600000000000005</v>
      </c>
      <c r="J1233" s="33">
        <v>0.48499999999999999</v>
      </c>
      <c r="K1233" s="16" t="str">
        <f>IF(M1232&gt;1,"Up","Down")</f>
        <v>Up</v>
      </c>
      <c r="L1233" s="16" t="str">
        <f>IF(K1233="Up",IF(H1233&lt;$BJ$7,"Up","Down"),IF(H1233&lt;$BK$7,"Down","Up"))</f>
        <v>Down</v>
      </c>
      <c r="M1233" s="17">
        <f>IF(L1233="Up",INDEX($AK$5:$AK$1005,MATCH(I1233,$AI$5:$AI$1005,0),1),INDEX($AL$5:$AL$1005,MATCH(J1233,$AI$5:$AI$1005,0),1))</f>
        <v>0.9872825529549949</v>
      </c>
      <c r="N1233" s="16" t="str">
        <f>IF(P1232&gt;1,"Up","Down")</f>
        <v>Up</v>
      </c>
      <c r="O1233" s="16" t="str">
        <f>IF(N1233="Up",IF(H1233&lt;$BJ$12,"Up","Down"),IF(H1233&lt;$BK$12,"Down","Up"))</f>
        <v>Down</v>
      </c>
      <c r="P1233" s="17">
        <f>IF(O1233="Up",INDEX($AP$5:$AP$1005,MATCH(I1233,$AI$5:$AI$1005,0),1),INDEX($AQ$5:$AQ$1005,MATCH(J1233,$AI$5:$AI$1005,0),1))</f>
        <v>0.98432026521619698</v>
      </c>
      <c r="Q1233" s="19">
        <f>T1232</f>
        <v>35635.889497657998</v>
      </c>
      <c r="R1233" s="19">
        <f>INDEX(model!$S$5:$S$35,MATCH(G1233,model!$Q$5:$Q$35,0),1)*model!$O$5</f>
        <v>0</v>
      </c>
      <c r="S1233" s="19">
        <f>IF(RIGHT(B1233,1)="C",T1232*INDEX(model!$T$5:$T$35,MATCH(G1233,model!$Q$5:$Q$35,0),1),0)</f>
        <v>0</v>
      </c>
      <c r="T1233" s="19">
        <f>(Q1233+R1233-S1233)*M1233</f>
        <v>35182.691960069882</v>
      </c>
      <c r="U1233" s="19">
        <f>X1232</f>
        <v>218569.57414542977</v>
      </c>
      <c r="V1233" s="19">
        <f>INDEX(model!$S$5:$S$35,MATCH(G1233,model!$Q$5:$Q$35,0),1)*model!$O$6</f>
        <v>0</v>
      </c>
      <c r="W1233" s="19">
        <f>IF(RIGHT(B1233,1)="C",X1232*INDEX(model!$T$5:$T$35,MATCH(G1233,model!$Q$5:$Q$35,0),1),0)</f>
        <v>0</v>
      </c>
      <c r="X1233" s="19">
        <f>(U1233+V1233-W1233)*P1233</f>
        <v>215142.46119102067</v>
      </c>
      <c r="Z1233" s="36" t="str">
        <f>K1233&amp;L1233</f>
        <v>UpDown</v>
      </c>
      <c r="AA1233" s="36" t="str">
        <f>N1233&amp;O1233</f>
        <v>UpDown</v>
      </c>
      <c r="AU1233" s="4" t="str">
        <f>IF(AZ1233=AZ1234,IF(AZ1233&gt;AZ1232,AZ1233&amp;"_O",""),AZ1233&amp;"_C")</f>
        <v/>
      </c>
      <c r="AV1233" s="7" t="str">
        <f>IF(RIGHT(AU1233,1)="C",AX1233/INDEX($AX$5:$AX$2729,MATCH(AZ1233&amp;"_O",$AU$5:$AU$2729,0),1),"")</f>
        <v/>
      </c>
      <c r="AW1233" s="38">
        <v>34166</v>
      </c>
      <c r="AX1233" s="37">
        <v>445.75</v>
      </c>
      <c r="AY1233" s="7">
        <f>AX1233/AX1232</f>
        <v>0.99473343598669961</v>
      </c>
      <c r="AZ1233" s="4">
        <f>YEAR(AW1233)</f>
        <v>1993</v>
      </c>
      <c r="BA1233" s="2" t="s">
        <v>7</v>
      </c>
      <c r="BB1233" s="12" t="str">
        <f>INDEX($CD$5:$CD$10,MATCH(BA1233,$CC$5:$CC$10,0),1)</f>
        <v>Y</v>
      </c>
      <c r="BC1233" s="12" t="str">
        <f>IF(AND(BB1233="Y",AY1233&gt;1),"Y","")</f>
        <v/>
      </c>
      <c r="BD1233" s="12" t="str">
        <f>IF(AND(BB1233="Y",AY1233&lt;1),"Y","")</f>
        <v>Y</v>
      </c>
      <c r="BE1233" s="12" t="str">
        <f>IF(AY1233&gt;1,IF(AY1232&gt;1,"Y",""),"")</f>
        <v/>
      </c>
      <c r="BF1233" s="12" t="str">
        <f>IF(AY1233&lt;1,IF(AY1232&lt;1,"Y",""),"")</f>
        <v/>
      </c>
      <c r="BG1233" s="2"/>
      <c r="BH1233" s="2"/>
      <c r="BI1233" s="2"/>
      <c r="BJ1233" s="2"/>
      <c r="BK1233" s="2"/>
      <c r="BL1233" s="2"/>
      <c r="BM1233" s="4" t="str">
        <f>IF(BR1233=BR1234,IF(BR1233&gt;BR1232,BR1233&amp;"_O",""),BR1233&amp;"_C")</f>
        <v/>
      </c>
      <c r="BN1233" s="7" t="str">
        <f>IF(RIGHT(BM1233,1)="C",BP1233/INDEX($BP$5:$BP$2729,MATCH(BR1233&amp;"_O",$BM$5:$BM$2729,0),1),"")</f>
        <v/>
      </c>
      <c r="BO1233" s="38">
        <v>34565</v>
      </c>
      <c r="BP1233" s="3">
        <v>742.43</v>
      </c>
      <c r="BQ1233" s="7">
        <f>BP1233/BP1232</f>
        <v>1.0147893003102746</v>
      </c>
      <c r="BR1233" s="4">
        <f>YEAR(BO1233)</f>
        <v>1994</v>
      </c>
      <c r="BS1233" s="2" t="s">
        <v>7</v>
      </c>
      <c r="BT1233" s="12" t="str">
        <f>INDEX($CD$5:$CD$10,MATCH(BS1233,$CC$5:$CC$10,0),1)</f>
        <v>Y</v>
      </c>
      <c r="BU1233" s="12" t="str">
        <f>IF(AND(BT1233="Y",BQ1233&gt;1),"Y","")</f>
        <v>Y</v>
      </c>
      <c r="BV1233" s="12" t="str">
        <f>IF(AND(BT1233="Y",BQ1233&lt;1),"Y","")</f>
        <v/>
      </c>
      <c r="BW1233" s="12" t="str">
        <f>IF(BQ1233&gt;1,IF(BQ1232&gt;1,"Y",""),"")</f>
        <v>Y</v>
      </c>
      <c r="BX1233" s="12" t="str">
        <f>IF(BQ1233&lt;1,IF(BQ1232&lt;1,"Y",""),"")</f>
        <v/>
      </c>
      <c r="BY1233" s="2"/>
      <c r="BZ1233" s="2"/>
      <c r="CA1233" s="2"/>
    </row>
    <row r="1234" spans="2:79">
      <c r="B1234" s="4" t="str">
        <f>IF(G1234=G1235,IF(G1234&gt;G1233,G1234&amp;"_O",""),G1234&amp;"_C")</f>
        <v/>
      </c>
      <c r="C1234" s="14">
        <f ca="1">RANDBETWEEN(0,1000)/1000</f>
        <v>2.3E-2</v>
      </c>
      <c r="D1234" s="16">
        <f>D1233+1</f>
        <v>1230</v>
      </c>
      <c r="E1234" s="10">
        <f>ROUNDDOWN(D1234/52,0)+1</f>
        <v>24</v>
      </c>
      <c r="F1234" s="15">
        <f>F1233+7</f>
        <v>53230</v>
      </c>
      <c r="G1234" s="4">
        <f>YEAR(F1234)</f>
        <v>2045</v>
      </c>
      <c r="H1234" s="33">
        <v>0.81599999999999995</v>
      </c>
      <c r="I1234" s="33">
        <v>0.66600000000000004</v>
      </c>
      <c r="J1234" s="33">
        <v>0.34200000000000003</v>
      </c>
      <c r="K1234" s="16" t="str">
        <f>IF(M1233&gt;1,"Up","Down")</f>
        <v>Down</v>
      </c>
      <c r="L1234" s="16" t="str">
        <f>IF(K1234="Up",IF(H1234&lt;$BJ$7,"Up","Down"),IF(H1234&lt;$BK$7,"Down","Up"))</f>
        <v>Up</v>
      </c>
      <c r="M1234" s="17">
        <f>IF(L1234="Up",INDEX($AK$5:$AK$1005,MATCH(I1234,$AI$5:$AI$1005,0),1),INDEX($AL$5:$AL$1005,MATCH(J1234,$AI$5:$AI$1005,0),1))</f>
        <v>1.0171416887736158</v>
      </c>
      <c r="N1234" s="16" t="str">
        <f>IF(P1233&gt;1,"Up","Down")</f>
        <v>Down</v>
      </c>
      <c r="O1234" s="16" t="str">
        <f>IF(N1234="Up",IF(H1234&lt;$BJ$12,"Up","Down"),IF(H1234&lt;$BK$12,"Down","Up"))</f>
        <v>Up</v>
      </c>
      <c r="P1234" s="17">
        <f>IF(O1234="Up",INDEX($AP$5:$AP$1005,MATCH(I1234,$AI$5:$AI$1005,0),1),INDEX($AQ$5:$AQ$1005,MATCH(J1234,$AI$5:$AI$1005,0),1))</f>
        <v>1.0245252085555847</v>
      </c>
      <c r="Q1234" s="19">
        <f>T1233</f>
        <v>35182.691960069882</v>
      </c>
      <c r="R1234" s="19">
        <f>INDEX(model!$S$5:$S$35,MATCH(G1234,model!$Q$5:$Q$35,0),1)*model!$O$5</f>
        <v>0</v>
      </c>
      <c r="S1234" s="19">
        <f>IF(RIGHT(B1234,1)="C",T1233*INDEX(model!$T$5:$T$35,MATCH(G1234,model!$Q$5:$Q$35,0),1),0)</f>
        <v>0</v>
      </c>
      <c r="T1234" s="19">
        <f>(Q1234+R1234-S1234)*M1234</f>
        <v>35785.782715867397</v>
      </c>
      <c r="U1234" s="19">
        <f>X1233</f>
        <v>215142.46119102067</v>
      </c>
      <c r="V1234" s="19">
        <f>INDEX(model!$S$5:$S$35,MATCH(G1234,model!$Q$5:$Q$35,0),1)*model!$O$6</f>
        <v>0</v>
      </c>
      <c r="W1234" s="19">
        <f>IF(RIGHT(B1234,1)="C",X1233*INDEX(model!$T$5:$T$35,MATCH(G1234,model!$Q$5:$Q$35,0),1),0)</f>
        <v>0</v>
      </c>
      <c r="X1234" s="19">
        <f>(U1234+V1234-W1234)*P1234</f>
        <v>220418.87492089224</v>
      </c>
      <c r="Z1234" s="36" t="str">
        <f>K1234&amp;L1234</f>
        <v>DownUp</v>
      </c>
      <c r="AA1234" s="36" t="str">
        <f>N1234&amp;O1234</f>
        <v>DownUp</v>
      </c>
      <c r="AU1234" s="4" t="str">
        <f>IF(AZ1234=AZ1235,IF(AZ1234&gt;AZ1233,AZ1234&amp;"_O",""),AZ1234&amp;"_C")</f>
        <v/>
      </c>
      <c r="AV1234" s="7" t="str">
        <f>IF(RIGHT(AU1234,1)="C",AX1234/INDEX($AX$5:$AX$2729,MATCH(AZ1234&amp;"_O",$AU$5:$AU$2729,0),1),"")</f>
        <v/>
      </c>
      <c r="AW1234" s="38">
        <v>34173</v>
      </c>
      <c r="AX1234" s="37">
        <v>447.1</v>
      </c>
      <c r="AY1234" s="7">
        <f>AX1234/AX1233</f>
        <v>1.0030286034772855</v>
      </c>
      <c r="AZ1234" s="4">
        <f>YEAR(AW1234)</f>
        <v>1993</v>
      </c>
      <c r="BA1234" s="2" t="s">
        <v>7</v>
      </c>
      <c r="BB1234" s="12" t="str">
        <f>INDEX($CD$5:$CD$10,MATCH(BA1234,$CC$5:$CC$10,0),1)</f>
        <v>Y</v>
      </c>
      <c r="BC1234" s="12" t="str">
        <f>IF(AND(BB1234="Y",AY1234&gt;1),"Y","")</f>
        <v>Y</v>
      </c>
      <c r="BD1234" s="12" t="str">
        <f>IF(AND(BB1234="Y",AY1234&lt;1),"Y","")</f>
        <v/>
      </c>
      <c r="BE1234" s="12" t="str">
        <f>IF(AY1234&gt;1,IF(AY1233&gt;1,"Y",""),"")</f>
        <v/>
      </c>
      <c r="BF1234" s="12" t="str">
        <f>IF(AY1234&lt;1,IF(AY1233&lt;1,"Y",""),"")</f>
        <v/>
      </c>
      <c r="BG1234" s="2"/>
      <c r="BH1234" s="2"/>
      <c r="BI1234" s="2"/>
      <c r="BJ1234" s="2"/>
      <c r="BK1234" s="2"/>
      <c r="BL1234" s="2"/>
      <c r="BM1234" s="4" t="str">
        <f>IF(BR1234=BR1235,IF(BR1234&gt;BR1233,BR1234&amp;"_O",""),BR1234&amp;"_C")</f>
        <v/>
      </c>
      <c r="BN1234" s="7" t="str">
        <f>IF(RIGHT(BM1234,1)="C",BP1234/INDEX($BP$5:$BP$2729,MATCH(BR1234&amp;"_O",$BM$5:$BM$2729,0),1),"")</f>
        <v/>
      </c>
      <c r="BO1234" s="38">
        <v>34572</v>
      </c>
      <c r="BP1234" s="3">
        <v>762.94</v>
      </c>
      <c r="BQ1234" s="7">
        <f>BP1234/BP1233</f>
        <v>1.0276255000471426</v>
      </c>
      <c r="BR1234" s="4">
        <f>YEAR(BO1234)</f>
        <v>1994</v>
      </c>
      <c r="BS1234" s="2" t="s">
        <v>7</v>
      </c>
      <c r="BT1234" s="12" t="str">
        <f>INDEX($CD$5:$CD$10,MATCH(BS1234,$CC$5:$CC$10,0),1)</f>
        <v>Y</v>
      </c>
      <c r="BU1234" s="12" t="str">
        <f>IF(AND(BT1234="Y",BQ1234&gt;1),"Y","")</f>
        <v>Y</v>
      </c>
      <c r="BV1234" s="12" t="str">
        <f>IF(AND(BT1234="Y",BQ1234&lt;1),"Y","")</f>
        <v/>
      </c>
      <c r="BW1234" s="12" t="str">
        <f>IF(BQ1234&gt;1,IF(BQ1233&gt;1,"Y",""),"")</f>
        <v>Y</v>
      </c>
      <c r="BX1234" s="12" t="str">
        <f>IF(BQ1234&lt;1,IF(BQ1233&lt;1,"Y",""),"")</f>
        <v/>
      </c>
      <c r="BY1234" s="2"/>
      <c r="BZ1234" s="2"/>
      <c r="CA1234" s="2"/>
    </row>
    <row r="1235" spans="2:79">
      <c r="B1235" s="4" t="str">
        <f>IF(G1235=G1236,IF(G1235&gt;G1234,G1235&amp;"_O",""),G1235&amp;"_C")</f>
        <v/>
      </c>
      <c r="C1235" s="14">
        <f ca="1">RANDBETWEEN(0,1000)/1000</f>
        <v>0.38100000000000001</v>
      </c>
      <c r="D1235" s="16">
        <f>D1234+1</f>
        <v>1231</v>
      </c>
      <c r="E1235" s="10">
        <f>ROUNDDOWN(D1235/52,0)+1</f>
        <v>24</v>
      </c>
      <c r="F1235" s="15">
        <f>F1234+7</f>
        <v>53237</v>
      </c>
      <c r="G1235" s="4">
        <f>YEAR(F1235)</f>
        <v>2045</v>
      </c>
      <c r="H1235" s="33">
        <v>0.76600000000000001</v>
      </c>
      <c r="I1235" s="33">
        <v>0.71699999999999997</v>
      </c>
      <c r="J1235" s="33">
        <v>0.36299999999999999</v>
      </c>
      <c r="K1235" s="16" t="str">
        <f>IF(M1234&gt;1,"Up","Down")</f>
        <v>Up</v>
      </c>
      <c r="L1235" s="16" t="str">
        <f>IF(K1235="Up",IF(H1235&lt;$BJ$7,"Up","Down"),IF(H1235&lt;$BK$7,"Down","Up"))</f>
        <v>Down</v>
      </c>
      <c r="M1235" s="17">
        <f>IF(L1235="Up",INDEX($AK$5:$AK$1005,MATCH(I1235,$AI$5:$AI$1005,0),1),INDEX($AL$5:$AL$1005,MATCH(J1235,$AI$5:$AI$1005,0),1))</f>
        <v>0.98255399926833897</v>
      </c>
      <c r="N1235" s="16" t="str">
        <f>IF(P1234&gt;1,"Up","Down")</f>
        <v>Up</v>
      </c>
      <c r="O1235" s="16" t="str">
        <f>IF(N1235="Up",IF(H1235&lt;$BJ$12,"Up","Down"),IF(H1235&lt;$BK$12,"Down","Up"))</f>
        <v>Down</v>
      </c>
      <c r="P1235" s="17">
        <f>IF(O1235="Up",INDEX($AP$5:$AP$1005,MATCH(I1235,$AI$5:$AI$1005,0),1),INDEX($AQ$5:$AQ$1005,MATCH(J1235,$AI$5:$AI$1005,0),1))</f>
        <v>0.97822502651832366</v>
      </c>
      <c r="Q1235" s="19">
        <f>T1234</f>
        <v>35785.782715867397</v>
      </c>
      <c r="R1235" s="19">
        <f>INDEX(model!$S$5:$S$35,MATCH(G1235,model!$Q$5:$Q$35,0),1)*model!$O$5</f>
        <v>0</v>
      </c>
      <c r="S1235" s="19">
        <f>IF(RIGHT(B1235,1)="C",T1234*INDEX(model!$T$5:$T$35,MATCH(G1235,model!$Q$5:$Q$35,0),1),0)</f>
        <v>0</v>
      </c>
      <c r="T1235" s="19">
        <f>(Q1235+R1235-S1235)*M1235</f>
        <v>35161.463924423311</v>
      </c>
      <c r="U1235" s="19">
        <f>X1234</f>
        <v>220418.87492089224</v>
      </c>
      <c r="V1235" s="19">
        <f>INDEX(model!$S$5:$S$35,MATCH(G1235,model!$Q$5:$Q$35,0),1)*model!$O$6</f>
        <v>0</v>
      </c>
      <c r="W1235" s="19">
        <f>IF(RIGHT(B1235,1)="C",X1234*INDEX(model!$T$5:$T$35,MATCH(G1235,model!$Q$5:$Q$35,0),1),0)</f>
        <v>0</v>
      </c>
      <c r="X1235" s="19">
        <f>(U1235+V1235-W1235)*P1235</f>
        <v>215619.25976462886</v>
      </c>
      <c r="Z1235" s="36" t="str">
        <f>K1235&amp;L1235</f>
        <v>UpDown</v>
      </c>
      <c r="AA1235" s="36" t="str">
        <f>N1235&amp;O1235</f>
        <v>UpDown</v>
      </c>
      <c r="AU1235" s="4" t="str">
        <f>IF(AZ1235=AZ1236,IF(AZ1235&gt;AZ1234,AZ1235&amp;"_O",""),AZ1235&amp;"_C")</f>
        <v/>
      </c>
      <c r="AV1235" s="7" t="str">
        <f>IF(RIGHT(AU1235,1)="C",AX1235/INDEX($AX$5:$AX$2729,MATCH(AZ1235&amp;"_O",$AU$5:$AU$2729,0),1),"")</f>
        <v/>
      </c>
      <c r="AW1235" s="38">
        <v>34180</v>
      </c>
      <c r="AX1235" s="37">
        <v>448.13</v>
      </c>
      <c r="AY1235" s="7">
        <f>AX1235/AX1234</f>
        <v>1.0023037351822859</v>
      </c>
      <c r="AZ1235" s="4">
        <f>YEAR(AW1235)</f>
        <v>1993</v>
      </c>
      <c r="BA1235" s="2" t="s">
        <v>7</v>
      </c>
      <c r="BB1235" s="12" t="str">
        <f>INDEX($CD$5:$CD$10,MATCH(BA1235,$CC$5:$CC$10,0),1)</f>
        <v>Y</v>
      </c>
      <c r="BC1235" s="12" t="str">
        <f>IF(AND(BB1235="Y",AY1235&gt;1),"Y","")</f>
        <v>Y</v>
      </c>
      <c r="BD1235" s="12" t="str">
        <f>IF(AND(BB1235="Y",AY1235&lt;1),"Y","")</f>
        <v/>
      </c>
      <c r="BE1235" s="12" t="str">
        <f>IF(AY1235&gt;1,IF(AY1234&gt;1,"Y",""),"")</f>
        <v>Y</v>
      </c>
      <c r="BF1235" s="12" t="str">
        <f>IF(AY1235&lt;1,IF(AY1234&lt;1,"Y",""),"")</f>
        <v/>
      </c>
      <c r="BG1235" s="2"/>
      <c r="BH1235" s="2"/>
      <c r="BI1235" s="2"/>
      <c r="BJ1235" s="2"/>
      <c r="BK1235" s="2"/>
      <c r="BL1235" s="2"/>
      <c r="BM1235" s="4" t="str">
        <f>IF(BR1235=BR1236,IF(BR1235&gt;BR1234,BR1235&amp;"_O",""),BR1235&amp;"_C")</f>
        <v/>
      </c>
      <c r="BN1235" s="7" t="str">
        <f>IF(RIGHT(BM1235,1)="C",BP1235/INDEX($BP$5:$BP$2729,MATCH(BR1235&amp;"_O",$BM$5:$BM$2729,0),1),"")</f>
        <v/>
      </c>
      <c r="BO1235" s="38">
        <v>34579</v>
      </c>
      <c r="BP1235" s="3">
        <v>759.23</v>
      </c>
      <c r="BQ1235" s="7">
        <f>BP1235/BP1234</f>
        <v>0.99513723228563189</v>
      </c>
      <c r="BR1235" s="4">
        <f>YEAR(BO1235)</f>
        <v>1994</v>
      </c>
      <c r="BS1235" s="2" t="s">
        <v>7</v>
      </c>
      <c r="BT1235" s="12" t="str">
        <f>INDEX($CD$5:$CD$10,MATCH(BS1235,$CC$5:$CC$10,0),1)</f>
        <v>Y</v>
      </c>
      <c r="BU1235" s="12" t="str">
        <f>IF(AND(BT1235="Y",BQ1235&gt;1),"Y","")</f>
        <v/>
      </c>
      <c r="BV1235" s="12" t="str">
        <f>IF(AND(BT1235="Y",BQ1235&lt;1),"Y","")</f>
        <v>Y</v>
      </c>
      <c r="BW1235" s="12" t="str">
        <f>IF(BQ1235&gt;1,IF(BQ1234&gt;1,"Y",""),"")</f>
        <v/>
      </c>
      <c r="BX1235" s="12" t="str">
        <f>IF(BQ1235&lt;1,IF(BQ1234&lt;1,"Y",""),"")</f>
        <v/>
      </c>
      <c r="BY1235" s="2"/>
      <c r="BZ1235" s="2"/>
      <c r="CA1235" s="2"/>
    </row>
    <row r="1236" spans="2:79">
      <c r="B1236" s="4" t="str">
        <f>IF(G1236=G1237,IF(G1236&gt;G1235,G1236&amp;"_O",""),G1236&amp;"_C")</f>
        <v/>
      </c>
      <c r="C1236" s="14">
        <f ca="1">RANDBETWEEN(0,1000)/1000</f>
        <v>0.82399999999999995</v>
      </c>
      <c r="D1236" s="16">
        <f>D1235+1</f>
        <v>1232</v>
      </c>
      <c r="E1236" s="10">
        <f>ROUNDDOWN(D1236/52,0)+1</f>
        <v>24</v>
      </c>
      <c r="F1236" s="15">
        <f>F1235+7</f>
        <v>53244</v>
      </c>
      <c r="G1236" s="4">
        <f>YEAR(F1236)</f>
        <v>2045</v>
      </c>
      <c r="H1236" s="33">
        <v>0.65500000000000003</v>
      </c>
      <c r="I1236" s="33">
        <v>0.46600000000000003</v>
      </c>
      <c r="J1236" s="33">
        <v>0.19700000000000001</v>
      </c>
      <c r="K1236" s="16" t="str">
        <f>IF(M1235&gt;1,"Up","Down")</f>
        <v>Down</v>
      </c>
      <c r="L1236" s="16" t="str">
        <f>IF(K1236="Up",IF(H1236&lt;$BJ$7,"Up","Down"),IF(H1236&lt;$BK$7,"Down","Up"))</f>
        <v>Up</v>
      </c>
      <c r="M1236" s="17">
        <f>IF(L1236="Up",INDEX($AK$5:$AK$1005,MATCH(I1236,$AI$5:$AI$1005,0),1),INDEX($AL$5:$AL$1005,MATCH(J1236,$AI$5:$AI$1005,0),1))</f>
        <v>1.0115587060310884</v>
      </c>
      <c r="N1236" s="16" t="str">
        <f>IF(P1235&gt;1,"Up","Down")</f>
        <v>Down</v>
      </c>
      <c r="O1236" s="16" t="str">
        <f>IF(N1236="Up",IF(H1236&lt;$BJ$12,"Up","Down"),IF(H1236&lt;$BK$12,"Down","Up"))</f>
        <v>Up</v>
      </c>
      <c r="P1236" s="17">
        <f>IF(O1236="Up",INDEX($AP$5:$AP$1005,MATCH(I1236,$AI$5:$AI$1005,0),1),INDEX($AQ$5:$AQ$1005,MATCH(J1236,$AI$5:$AI$1005,0),1))</f>
        <v>1.0158072181517466</v>
      </c>
      <c r="Q1236" s="19">
        <f>T1235</f>
        <v>35161.463924423311</v>
      </c>
      <c r="R1236" s="19">
        <f>INDEX(model!$S$5:$S$35,MATCH(G1236,model!$Q$5:$Q$35,0),1)*model!$O$5</f>
        <v>0</v>
      </c>
      <c r="S1236" s="19">
        <f>IF(RIGHT(B1236,1)="C",T1235*INDEX(model!$T$5:$T$35,MATCH(G1236,model!$Q$5:$Q$35,0),1),0)</f>
        <v>0</v>
      </c>
      <c r="T1236" s="19">
        <f>(Q1236+R1236-S1236)*M1236</f>
        <v>35567.884949548439</v>
      </c>
      <c r="U1236" s="19">
        <f>X1235</f>
        <v>215619.25976462886</v>
      </c>
      <c r="V1236" s="19">
        <f>INDEX(model!$S$5:$S$35,MATCH(G1236,model!$Q$5:$Q$35,0),1)*model!$O$6</f>
        <v>0</v>
      </c>
      <c r="W1236" s="19">
        <f>IF(RIGHT(B1236,1)="C",X1235*INDEX(model!$T$5:$T$35,MATCH(G1236,model!$Q$5:$Q$35,0),1),0)</f>
        <v>0</v>
      </c>
      <c r="X1236" s="19">
        <f>(U1236+V1236-W1236)*P1236</f>
        <v>219027.60044144647</v>
      </c>
      <c r="Z1236" s="36" t="str">
        <f>K1236&amp;L1236</f>
        <v>DownUp</v>
      </c>
      <c r="AA1236" s="36" t="str">
        <f>N1236&amp;O1236</f>
        <v>DownUp</v>
      </c>
      <c r="AU1236" s="4" t="str">
        <f>IF(AZ1236=AZ1237,IF(AZ1236&gt;AZ1235,AZ1236&amp;"_O",""),AZ1236&amp;"_C")</f>
        <v/>
      </c>
      <c r="AV1236" s="7" t="str">
        <f>IF(RIGHT(AU1236,1)="C",AX1236/INDEX($AX$5:$AX$2729,MATCH(AZ1236&amp;"_O",$AU$5:$AU$2729,0),1),"")</f>
        <v/>
      </c>
      <c r="AW1236" s="38">
        <v>34187</v>
      </c>
      <c r="AX1236" s="37">
        <v>448.68</v>
      </c>
      <c r="AY1236" s="7">
        <f>AX1236/AX1235</f>
        <v>1.0012273224287596</v>
      </c>
      <c r="AZ1236" s="4">
        <f>YEAR(AW1236)</f>
        <v>1993</v>
      </c>
      <c r="BA1236" s="2" t="s">
        <v>7</v>
      </c>
      <c r="BB1236" s="12" t="str">
        <f>INDEX($CD$5:$CD$10,MATCH(BA1236,$CC$5:$CC$10,0),1)</f>
        <v>Y</v>
      </c>
      <c r="BC1236" s="12" t="str">
        <f>IF(AND(BB1236="Y",AY1236&gt;1),"Y","")</f>
        <v>Y</v>
      </c>
      <c r="BD1236" s="12" t="str">
        <f>IF(AND(BB1236="Y",AY1236&lt;1),"Y","")</f>
        <v/>
      </c>
      <c r="BE1236" s="12" t="str">
        <f>IF(AY1236&gt;1,IF(AY1235&gt;1,"Y",""),"")</f>
        <v>Y</v>
      </c>
      <c r="BF1236" s="12" t="str">
        <f>IF(AY1236&lt;1,IF(AY1235&lt;1,"Y",""),"")</f>
        <v/>
      </c>
      <c r="BG1236" s="2"/>
      <c r="BH1236" s="2"/>
      <c r="BI1236" s="2"/>
      <c r="BJ1236" s="2"/>
      <c r="BK1236" s="2"/>
      <c r="BL1236" s="2"/>
      <c r="BM1236" s="4" t="str">
        <f>IF(BR1236=BR1237,IF(BR1236&gt;BR1235,BR1236&amp;"_O",""),BR1236&amp;"_C")</f>
        <v/>
      </c>
      <c r="BN1236" s="7" t="str">
        <f>IF(RIGHT(BM1236,1)="C",BP1236/INDEX($BP$5:$BP$2729,MATCH(BR1236&amp;"_O",$BM$5:$BM$2729,0),1),"")</f>
        <v/>
      </c>
      <c r="BO1236" s="38">
        <v>34586</v>
      </c>
      <c r="BP1236" s="3">
        <v>763.73</v>
      </c>
      <c r="BQ1236" s="7">
        <f>BP1236/BP1235</f>
        <v>1.0059270576768569</v>
      </c>
      <c r="BR1236" s="4">
        <f>YEAR(BO1236)</f>
        <v>1994</v>
      </c>
      <c r="BS1236" s="2" t="s">
        <v>7</v>
      </c>
      <c r="BT1236" s="12" t="str">
        <f>INDEX($CD$5:$CD$10,MATCH(BS1236,$CC$5:$CC$10,0),1)</f>
        <v>Y</v>
      </c>
      <c r="BU1236" s="12" t="str">
        <f>IF(AND(BT1236="Y",BQ1236&gt;1),"Y","")</f>
        <v>Y</v>
      </c>
      <c r="BV1236" s="12" t="str">
        <f>IF(AND(BT1236="Y",BQ1236&lt;1),"Y","")</f>
        <v/>
      </c>
      <c r="BW1236" s="12" t="str">
        <f>IF(BQ1236&gt;1,IF(BQ1235&gt;1,"Y",""),"")</f>
        <v/>
      </c>
      <c r="BX1236" s="12" t="str">
        <f>IF(BQ1236&lt;1,IF(BQ1235&lt;1,"Y",""),"")</f>
        <v/>
      </c>
      <c r="BY1236" s="2"/>
      <c r="BZ1236" s="2"/>
      <c r="CA1236" s="2"/>
    </row>
    <row r="1237" spans="2:79">
      <c r="B1237" s="4" t="str">
        <f>IF(G1237=G1238,IF(G1237&gt;G1236,G1237&amp;"_O",""),G1237&amp;"_C")</f>
        <v/>
      </c>
      <c r="C1237" s="14">
        <f ca="1">RANDBETWEEN(0,1000)/1000</f>
        <v>0.61299999999999999</v>
      </c>
      <c r="D1237" s="16">
        <f>D1236+1</f>
        <v>1233</v>
      </c>
      <c r="E1237" s="10">
        <f>ROUNDDOWN(D1237/52,0)+1</f>
        <v>24</v>
      </c>
      <c r="F1237" s="15">
        <f>F1236+7</f>
        <v>53251</v>
      </c>
      <c r="G1237" s="4">
        <f>YEAR(F1237)</f>
        <v>2045</v>
      </c>
      <c r="H1237" s="33">
        <v>0.22500000000000001</v>
      </c>
      <c r="I1237" s="33">
        <v>0.439</v>
      </c>
      <c r="J1237" s="33">
        <v>0.84399999999999997</v>
      </c>
      <c r="K1237" s="16" t="str">
        <f>IF(M1236&gt;1,"Up","Down")</f>
        <v>Up</v>
      </c>
      <c r="L1237" s="16" t="str">
        <f>IF(K1237="Up",IF(H1237&lt;$BJ$7,"Up","Down"),IF(H1237&lt;$BK$7,"Down","Up"))</f>
        <v>Up</v>
      </c>
      <c r="M1237" s="17">
        <f>IF(L1237="Up",INDEX($AK$5:$AK$1005,MATCH(I1237,$AI$5:$AI$1005,0),1),INDEX($AL$5:$AL$1005,MATCH(J1237,$AI$5:$AI$1005,0),1))</f>
        <v>1.0107945229080579</v>
      </c>
      <c r="N1237" s="16" t="str">
        <f>IF(P1236&gt;1,"Up","Down")</f>
        <v>Up</v>
      </c>
      <c r="O1237" s="16" t="str">
        <f>IF(N1237="Up",IF(H1237&lt;$BJ$12,"Up","Down"),IF(H1237&lt;$BK$12,"Down","Up"))</f>
        <v>Up</v>
      </c>
      <c r="P1237" s="17">
        <f>IF(O1237="Up",INDEX($AP$5:$AP$1005,MATCH(I1237,$AI$5:$AI$1005,0),1),INDEX($AQ$5:$AQ$1005,MATCH(J1237,$AI$5:$AI$1005,0),1))</f>
        <v>1.0146699025456558</v>
      </c>
      <c r="Q1237" s="19">
        <f>T1236</f>
        <v>35567.884949548439</v>
      </c>
      <c r="R1237" s="19">
        <f>INDEX(model!$S$5:$S$35,MATCH(G1237,model!$Q$5:$Q$35,0),1)*model!$O$5</f>
        <v>0</v>
      </c>
      <c r="S1237" s="19">
        <f>IF(RIGHT(B1237,1)="C",T1236*INDEX(model!$T$5:$T$35,MATCH(G1237,model!$Q$5:$Q$35,0),1),0)</f>
        <v>0</v>
      </c>
      <c r="T1237" s="19">
        <f>(Q1237+R1237-S1237)*M1237</f>
        <v>35951.823298427509</v>
      </c>
      <c r="U1237" s="19">
        <f>X1236</f>
        <v>219027.60044144647</v>
      </c>
      <c r="V1237" s="19">
        <f>INDEX(model!$S$5:$S$35,MATCH(G1237,model!$Q$5:$Q$35,0),1)*model!$O$6</f>
        <v>0</v>
      </c>
      <c r="W1237" s="19">
        <f>IF(RIGHT(B1237,1)="C",X1236*INDEX(model!$T$5:$T$35,MATCH(G1237,model!$Q$5:$Q$35,0),1),0)</f>
        <v>0</v>
      </c>
      <c r="X1237" s="19">
        <f>(U1237+V1237-W1237)*P1237</f>
        <v>222240.71399473134</v>
      </c>
      <c r="Z1237" s="36" t="str">
        <f>K1237&amp;L1237</f>
        <v>UpUp</v>
      </c>
      <c r="AA1237" s="36" t="str">
        <f>N1237&amp;O1237</f>
        <v>UpUp</v>
      </c>
      <c r="AU1237" s="4" t="str">
        <f>IF(AZ1237=AZ1238,IF(AZ1237&gt;AZ1236,AZ1237&amp;"_O",""),AZ1237&amp;"_C")</f>
        <v/>
      </c>
      <c r="AV1237" s="7" t="str">
        <f>IF(RIGHT(AU1237,1)="C",AX1237/INDEX($AX$5:$AX$2729,MATCH(AZ1237&amp;"_O",$AU$5:$AU$2729,0),1),"")</f>
        <v/>
      </c>
      <c r="AW1237" s="38">
        <v>34194</v>
      </c>
      <c r="AX1237" s="37">
        <v>450.14</v>
      </c>
      <c r="AY1237" s="7">
        <f>AX1237/AX1236</f>
        <v>1.0032539894802532</v>
      </c>
      <c r="AZ1237" s="4">
        <f>YEAR(AW1237)</f>
        <v>1993</v>
      </c>
      <c r="BA1237" s="2" t="s">
        <v>7</v>
      </c>
      <c r="BB1237" s="12" t="str">
        <f>INDEX($CD$5:$CD$10,MATCH(BA1237,$CC$5:$CC$10,0),1)</f>
        <v>Y</v>
      </c>
      <c r="BC1237" s="12" t="str">
        <f>IF(AND(BB1237="Y",AY1237&gt;1),"Y","")</f>
        <v>Y</v>
      </c>
      <c r="BD1237" s="12" t="str">
        <f>IF(AND(BB1237="Y",AY1237&lt;1),"Y","")</f>
        <v/>
      </c>
      <c r="BE1237" s="12" t="str">
        <f>IF(AY1237&gt;1,IF(AY1236&gt;1,"Y",""),"")</f>
        <v>Y</v>
      </c>
      <c r="BF1237" s="12" t="str">
        <f>IF(AY1237&lt;1,IF(AY1236&lt;1,"Y",""),"")</f>
        <v/>
      </c>
      <c r="BG1237" s="2"/>
      <c r="BH1237" s="2"/>
      <c r="BI1237" s="2"/>
      <c r="BJ1237" s="2"/>
      <c r="BK1237" s="2"/>
      <c r="BL1237" s="2"/>
      <c r="BM1237" s="4" t="str">
        <f>IF(BR1237=BR1238,IF(BR1237&gt;BR1236,BR1237&amp;"_O",""),BR1237&amp;"_C")</f>
        <v/>
      </c>
      <c r="BN1237" s="7" t="str">
        <f>IF(RIGHT(BM1237,1)="C",BP1237/INDEX($BP$5:$BP$2729,MATCH(BR1237&amp;"_O",$BM$5:$BM$2729,0),1),"")</f>
        <v/>
      </c>
      <c r="BO1237" s="38">
        <v>34593</v>
      </c>
      <c r="BP1237" s="3">
        <v>777.91</v>
      </c>
      <c r="BQ1237" s="7">
        <f>BP1237/BP1236</f>
        <v>1.0185667709792727</v>
      </c>
      <c r="BR1237" s="4">
        <f>YEAR(BO1237)</f>
        <v>1994</v>
      </c>
      <c r="BS1237" s="2" t="s">
        <v>7</v>
      </c>
      <c r="BT1237" s="12" t="str">
        <f>INDEX($CD$5:$CD$10,MATCH(BS1237,$CC$5:$CC$10,0),1)</f>
        <v>Y</v>
      </c>
      <c r="BU1237" s="12" t="str">
        <f>IF(AND(BT1237="Y",BQ1237&gt;1),"Y","")</f>
        <v>Y</v>
      </c>
      <c r="BV1237" s="12" t="str">
        <f>IF(AND(BT1237="Y",BQ1237&lt;1),"Y","")</f>
        <v/>
      </c>
      <c r="BW1237" s="12" t="str">
        <f>IF(BQ1237&gt;1,IF(BQ1236&gt;1,"Y",""),"")</f>
        <v>Y</v>
      </c>
      <c r="BX1237" s="12" t="str">
        <f>IF(BQ1237&lt;1,IF(BQ1236&lt;1,"Y",""),"")</f>
        <v/>
      </c>
      <c r="BY1237" s="2"/>
      <c r="BZ1237" s="2"/>
      <c r="CA1237" s="2"/>
    </row>
    <row r="1238" spans="2:79">
      <c r="B1238" s="4" t="str">
        <f>IF(G1238=G1239,IF(G1238&gt;G1237,G1238&amp;"_O",""),G1238&amp;"_C")</f>
        <v/>
      </c>
      <c r="C1238" s="14">
        <f ca="1">RANDBETWEEN(0,1000)/1000</f>
        <v>0.44800000000000001</v>
      </c>
      <c r="D1238" s="16">
        <f>D1237+1</f>
        <v>1234</v>
      </c>
      <c r="E1238" s="10">
        <f>ROUNDDOWN(D1238/52,0)+1</f>
        <v>24</v>
      </c>
      <c r="F1238" s="15">
        <f>F1237+7</f>
        <v>53258</v>
      </c>
      <c r="G1238" s="4">
        <f>YEAR(F1238)</f>
        <v>2045</v>
      </c>
      <c r="H1238" s="33">
        <v>4.5999999999999999E-2</v>
      </c>
      <c r="I1238" s="33">
        <v>0.28399999999999997</v>
      </c>
      <c r="J1238" s="33">
        <v>0.54300000000000004</v>
      </c>
      <c r="K1238" s="16" t="str">
        <f>IF(M1237&gt;1,"Up","Down")</f>
        <v>Up</v>
      </c>
      <c r="L1238" s="16" t="str">
        <f>IF(K1238="Up",IF(H1238&lt;$BJ$7,"Up","Down"),IF(H1238&lt;$BK$7,"Down","Up"))</f>
        <v>Up</v>
      </c>
      <c r="M1238" s="17">
        <f>IF(L1238="Up",INDEX($AK$5:$AK$1005,MATCH(I1238,$AI$5:$AI$1005,0),1),INDEX($AL$5:$AL$1005,MATCH(J1238,$AI$5:$AI$1005,0),1))</f>
        <v>1.0068646719354502</v>
      </c>
      <c r="N1238" s="16" t="str">
        <f>IF(P1237&gt;1,"Up","Down")</f>
        <v>Up</v>
      </c>
      <c r="O1238" s="16" t="str">
        <f>IF(N1238="Up",IF(H1238&lt;$BJ$12,"Up","Down"),IF(H1238&lt;$BK$12,"Down","Up"))</f>
        <v>Up</v>
      </c>
      <c r="P1238" s="17">
        <f>IF(O1238="Up",INDEX($AP$5:$AP$1005,MATCH(I1238,$AI$5:$AI$1005,0),1),INDEX($AQ$5:$AQ$1005,MATCH(J1238,$AI$5:$AI$1005,0),1))</f>
        <v>1.0091482712524324</v>
      </c>
      <c r="Q1238" s="19">
        <f>T1237</f>
        <v>35951.823298427509</v>
      </c>
      <c r="R1238" s="19">
        <f>INDEX(model!$S$5:$S$35,MATCH(G1238,model!$Q$5:$Q$35,0),1)*model!$O$5</f>
        <v>0</v>
      </c>
      <c r="S1238" s="19">
        <f>IF(RIGHT(B1238,1)="C",T1237*INDEX(model!$T$5:$T$35,MATCH(G1238,model!$Q$5:$Q$35,0),1),0)</f>
        <v>0</v>
      </c>
      <c r="T1238" s="19">
        <f>(Q1238+R1238-S1238)*M1238</f>
        <v>36198.620770852489</v>
      </c>
      <c r="U1238" s="19">
        <f>X1237</f>
        <v>222240.71399473134</v>
      </c>
      <c r="V1238" s="19">
        <f>INDEX(model!$S$5:$S$35,MATCH(G1238,model!$Q$5:$Q$35,0),1)*model!$O$6</f>
        <v>0</v>
      </c>
      <c r="W1238" s="19">
        <f>IF(RIGHT(B1238,1)="C",X1237*INDEX(model!$T$5:$T$35,MATCH(G1238,model!$Q$5:$Q$35,0),1),0)</f>
        <v>0</v>
      </c>
      <c r="X1238" s="19">
        <f>(U1238+V1238-W1238)*P1238</f>
        <v>224273.83232968941</v>
      </c>
      <c r="Z1238" s="36" t="str">
        <f>K1238&amp;L1238</f>
        <v>UpUp</v>
      </c>
      <c r="AA1238" s="36" t="str">
        <f>N1238&amp;O1238</f>
        <v>UpUp</v>
      </c>
      <c r="AU1238" s="4" t="str">
        <f>IF(AZ1238=AZ1239,IF(AZ1238&gt;AZ1237,AZ1238&amp;"_O",""),AZ1238&amp;"_C")</f>
        <v/>
      </c>
      <c r="AV1238" s="7" t="str">
        <f>IF(RIGHT(AU1238,1)="C",AX1238/INDEX($AX$5:$AX$2729,MATCH(AZ1238&amp;"_O",$AU$5:$AU$2729,0),1),"")</f>
        <v/>
      </c>
      <c r="AW1238" s="38">
        <v>34201</v>
      </c>
      <c r="AX1238" s="37">
        <v>456.16</v>
      </c>
      <c r="AY1238" s="7">
        <f>AX1238/AX1237</f>
        <v>1.0133736170969032</v>
      </c>
      <c r="AZ1238" s="4">
        <f>YEAR(AW1238)</f>
        <v>1993</v>
      </c>
      <c r="BA1238" s="2" t="s">
        <v>7</v>
      </c>
      <c r="BB1238" s="12" t="str">
        <f>INDEX($CD$5:$CD$10,MATCH(BA1238,$CC$5:$CC$10,0),1)</f>
        <v>Y</v>
      </c>
      <c r="BC1238" s="12" t="str">
        <f>IF(AND(BB1238="Y",AY1238&gt;1),"Y","")</f>
        <v>Y</v>
      </c>
      <c r="BD1238" s="12" t="str">
        <f>IF(AND(BB1238="Y",AY1238&lt;1),"Y","")</f>
        <v/>
      </c>
      <c r="BE1238" s="12" t="str">
        <f>IF(AY1238&gt;1,IF(AY1237&gt;1,"Y",""),"")</f>
        <v>Y</v>
      </c>
      <c r="BF1238" s="12" t="str">
        <f>IF(AY1238&lt;1,IF(AY1237&lt;1,"Y",""),"")</f>
        <v/>
      </c>
      <c r="BG1238" s="2"/>
      <c r="BH1238" s="2"/>
      <c r="BI1238" s="2"/>
      <c r="BJ1238" s="2"/>
      <c r="BK1238" s="2"/>
      <c r="BL1238" s="2"/>
      <c r="BM1238" s="4" t="str">
        <f>IF(BR1238=BR1239,IF(BR1238&gt;BR1237,BR1238&amp;"_O",""),BR1238&amp;"_C")</f>
        <v/>
      </c>
      <c r="BN1238" s="7" t="str">
        <f>IF(RIGHT(BM1238,1)="C",BP1238/INDEX($BP$5:$BP$2729,MATCH(BR1238&amp;"_O",$BM$5:$BM$2729,0),1),"")</f>
        <v/>
      </c>
      <c r="BO1238" s="38">
        <v>34600</v>
      </c>
      <c r="BP1238" s="3">
        <v>757.46</v>
      </c>
      <c r="BQ1238" s="7">
        <f>BP1238/BP1237</f>
        <v>0.97371161188312283</v>
      </c>
      <c r="BR1238" s="4">
        <f>YEAR(BO1238)</f>
        <v>1994</v>
      </c>
      <c r="BS1238" s="2" t="s">
        <v>7</v>
      </c>
      <c r="BT1238" s="12" t="str">
        <f>INDEX($CD$5:$CD$10,MATCH(BS1238,$CC$5:$CC$10,0),1)</f>
        <v>Y</v>
      </c>
      <c r="BU1238" s="12" t="str">
        <f>IF(AND(BT1238="Y",BQ1238&gt;1),"Y","")</f>
        <v/>
      </c>
      <c r="BV1238" s="12" t="str">
        <f>IF(AND(BT1238="Y",BQ1238&lt;1),"Y","")</f>
        <v>Y</v>
      </c>
      <c r="BW1238" s="12" t="str">
        <f>IF(BQ1238&gt;1,IF(BQ1237&gt;1,"Y",""),"")</f>
        <v/>
      </c>
      <c r="BX1238" s="12" t="str">
        <f>IF(BQ1238&lt;1,IF(BQ1237&lt;1,"Y",""),"")</f>
        <v/>
      </c>
      <c r="BY1238" s="2"/>
      <c r="BZ1238" s="2"/>
      <c r="CA1238" s="2"/>
    </row>
    <row r="1239" spans="2:79">
      <c r="B1239" s="4" t="str">
        <f>IF(G1239=G1240,IF(G1239&gt;G1238,G1239&amp;"_O",""),G1239&amp;"_C")</f>
        <v/>
      </c>
      <c r="C1239" s="14">
        <f ca="1">RANDBETWEEN(0,1000)/1000</f>
        <v>0.93600000000000005</v>
      </c>
      <c r="D1239" s="16">
        <f>D1238+1</f>
        <v>1235</v>
      </c>
      <c r="E1239" s="10">
        <f>ROUNDDOWN(D1239/52,0)+1</f>
        <v>24</v>
      </c>
      <c r="F1239" s="15">
        <f>F1238+7</f>
        <v>53265</v>
      </c>
      <c r="G1239" s="4">
        <f>YEAR(F1239)</f>
        <v>2045</v>
      </c>
      <c r="H1239" s="33">
        <v>0.58899999999999997</v>
      </c>
      <c r="I1239" s="33">
        <v>0.82699999999999996</v>
      </c>
      <c r="J1239" s="33">
        <v>0.69699999999999995</v>
      </c>
      <c r="K1239" s="16" t="str">
        <f>IF(M1238&gt;1,"Up","Down")</f>
        <v>Up</v>
      </c>
      <c r="L1239" s="16" t="str">
        <f>IF(K1239="Up",IF(H1239&lt;$BJ$7,"Up","Down"),IF(H1239&lt;$BK$7,"Down","Up"))</f>
        <v>Down</v>
      </c>
      <c r="M1239" s="17">
        <f>IF(L1239="Up",INDEX($AK$5:$AK$1005,MATCH(I1239,$AI$5:$AI$1005,0),1),INDEX($AL$5:$AL$1005,MATCH(J1239,$AI$5:$AI$1005,0),1))</f>
        <v>0.9931908639769893</v>
      </c>
      <c r="N1239" s="16" t="str">
        <f>IF(P1238&gt;1,"Up","Down")</f>
        <v>Up</v>
      </c>
      <c r="O1239" s="16" t="str">
        <f>IF(N1239="Up",IF(H1239&lt;$BJ$12,"Up","Down"),IF(H1239&lt;$BK$12,"Down","Up"))</f>
        <v>Down</v>
      </c>
      <c r="P1239" s="17">
        <f>IF(O1239="Up",INDEX($AP$5:$AP$1005,MATCH(I1239,$AI$5:$AI$1005,0),1),INDEX($AQ$5:$AQ$1005,MATCH(J1239,$AI$5:$AI$1005,0),1))</f>
        <v>0.99255503125143285</v>
      </c>
      <c r="Q1239" s="19">
        <f>T1238</f>
        <v>36198.620770852489</v>
      </c>
      <c r="R1239" s="19">
        <f>INDEX(model!$S$5:$S$35,MATCH(G1239,model!$Q$5:$Q$35,0),1)*model!$O$5</f>
        <v>0</v>
      </c>
      <c r="S1239" s="19">
        <f>IF(RIGHT(B1239,1)="C",T1238*INDEX(model!$T$5:$T$35,MATCH(G1239,model!$Q$5:$Q$35,0),1),0)</f>
        <v>0</v>
      </c>
      <c r="T1239" s="19">
        <f>(Q1239+R1239-S1239)*M1239</f>
        <v>35952.139438178376</v>
      </c>
      <c r="U1239" s="19">
        <f>X1238</f>
        <v>224273.83232968941</v>
      </c>
      <c r="V1239" s="19">
        <f>INDEX(model!$S$5:$S$35,MATCH(G1239,model!$Q$5:$Q$35,0),1)*model!$O$6</f>
        <v>0</v>
      </c>
      <c r="W1239" s="19">
        <f>IF(RIGHT(B1239,1)="C",X1238*INDEX(model!$T$5:$T$35,MATCH(G1239,model!$Q$5:$Q$35,0),1),0)</f>
        <v>0</v>
      </c>
      <c r="X1239" s="19">
        <f>(U1239+V1239-W1239)*P1239</f>
        <v>222604.12065687348</v>
      </c>
      <c r="Z1239" s="36" t="str">
        <f>K1239&amp;L1239</f>
        <v>UpDown</v>
      </c>
      <c r="AA1239" s="36" t="str">
        <f>N1239&amp;O1239</f>
        <v>UpDown</v>
      </c>
      <c r="AU1239" s="4" t="str">
        <f>IF(AZ1239=AZ1240,IF(AZ1239&gt;AZ1238,AZ1239&amp;"_O",""),AZ1239&amp;"_C")</f>
        <v/>
      </c>
      <c r="AV1239" s="7" t="str">
        <f>IF(RIGHT(AU1239,1)="C",AX1239/INDEX($AX$5:$AX$2729,MATCH(AZ1239&amp;"_O",$AU$5:$AU$2729,0),1),"")</f>
        <v/>
      </c>
      <c r="AW1239" s="38">
        <v>34208</v>
      </c>
      <c r="AX1239" s="37">
        <v>460.54</v>
      </c>
      <c r="AY1239" s="7">
        <f>AX1239/AX1238</f>
        <v>1.0096018940722553</v>
      </c>
      <c r="AZ1239" s="4">
        <f>YEAR(AW1239)</f>
        <v>1993</v>
      </c>
      <c r="BA1239" s="2" t="s">
        <v>7</v>
      </c>
      <c r="BB1239" s="12" t="str">
        <f>INDEX($CD$5:$CD$10,MATCH(BA1239,$CC$5:$CC$10,0),1)</f>
        <v>Y</v>
      </c>
      <c r="BC1239" s="12" t="str">
        <f>IF(AND(BB1239="Y",AY1239&gt;1),"Y","")</f>
        <v>Y</v>
      </c>
      <c r="BD1239" s="12" t="str">
        <f>IF(AND(BB1239="Y",AY1239&lt;1),"Y","")</f>
        <v/>
      </c>
      <c r="BE1239" s="12" t="str">
        <f>IF(AY1239&gt;1,IF(AY1238&gt;1,"Y",""),"")</f>
        <v>Y</v>
      </c>
      <c r="BF1239" s="12" t="str">
        <f>IF(AY1239&lt;1,IF(AY1238&lt;1,"Y",""),"")</f>
        <v/>
      </c>
      <c r="BG1239" s="2"/>
      <c r="BH1239" s="2"/>
      <c r="BI1239" s="2"/>
      <c r="BJ1239" s="2"/>
      <c r="BK1239" s="2"/>
      <c r="BL1239" s="2"/>
      <c r="BM1239" s="4" t="str">
        <f>IF(BR1239=BR1240,IF(BR1239&gt;BR1238,BR1239&amp;"_O",""),BR1239&amp;"_C")</f>
        <v/>
      </c>
      <c r="BN1239" s="7" t="str">
        <f>IF(RIGHT(BM1239,1)="C",BP1239/INDEX($BP$5:$BP$2729,MATCH(BR1239&amp;"_O",$BM$5:$BM$2729,0),1),"")</f>
        <v/>
      </c>
      <c r="BO1239" s="38">
        <v>34607</v>
      </c>
      <c r="BP1239" s="3">
        <v>764.29</v>
      </c>
      <c r="BQ1239" s="7">
        <f>BP1239/BP1238</f>
        <v>1.0090169777942068</v>
      </c>
      <c r="BR1239" s="4">
        <f>YEAR(BO1239)</f>
        <v>1994</v>
      </c>
      <c r="BS1239" s="2" t="s">
        <v>7</v>
      </c>
      <c r="BT1239" s="12" t="str">
        <f>INDEX($CD$5:$CD$10,MATCH(BS1239,$CC$5:$CC$10,0),1)</f>
        <v>Y</v>
      </c>
      <c r="BU1239" s="12" t="str">
        <f>IF(AND(BT1239="Y",BQ1239&gt;1),"Y","")</f>
        <v>Y</v>
      </c>
      <c r="BV1239" s="12" t="str">
        <f>IF(AND(BT1239="Y",BQ1239&lt;1),"Y","")</f>
        <v/>
      </c>
      <c r="BW1239" s="12" t="str">
        <f>IF(BQ1239&gt;1,IF(BQ1238&gt;1,"Y",""),"")</f>
        <v/>
      </c>
      <c r="BX1239" s="12" t="str">
        <f>IF(BQ1239&lt;1,IF(BQ1238&lt;1,"Y",""),"")</f>
        <v/>
      </c>
      <c r="BY1239" s="2"/>
      <c r="BZ1239" s="2"/>
      <c r="CA1239" s="2"/>
    </row>
    <row r="1240" spans="2:79">
      <c r="B1240" s="4" t="str">
        <f>IF(G1240=G1241,IF(G1240&gt;G1239,G1240&amp;"_O",""),G1240&amp;"_C")</f>
        <v/>
      </c>
      <c r="C1240" s="14">
        <f ca="1">RANDBETWEEN(0,1000)/1000</f>
        <v>0.90500000000000003</v>
      </c>
      <c r="D1240" s="16">
        <f>D1239+1</f>
        <v>1236</v>
      </c>
      <c r="E1240" s="10">
        <f>ROUNDDOWN(D1240/52,0)+1</f>
        <v>24</v>
      </c>
      <c r="F1240" s="15">
        <f>F1239+7</f>
        <v>53272</v>
      </c>
      <c r="G1240" s="4">
        <f>YEAR(F1240)</f>
        <v>2045</v>
      </c>
      <c r="H1240" s="33">
        <v>0.64</v>
      </c>
      <c r="I1240" s="33">
        <v>2.5000000000000001E-2</v>
      </c>
      <c r="J1240" s="33">
        <v>8.3000000000000004E-2</v>
      </c>
      <c r="K1240" s="16" t="str">
        <f>IF(M1239&gt;1,"Up","Down")</f>
        <v>Down</v>
      </c>
      <c r="L1240" s="16" t="str">
        <f>IF(K1240="Up",IF(H1240&lt;$BJ$7,"Up","Down"),IF(H1240&lt;$BK$7,"Down","Up"))</f>
        <v>Up</v>
      </c>
      <c r="M1240" s="17">
        <f>IF(L1240="Up",INDEX($AK$5:$AK$1005,MATCH(I1240,$AI$5:$AI$1005,0),1),INDEX($AL$5:$AL$1005,MATCH(J1240,$AI$5:$AI$1005,0),1))</f>
        <v>1.0005817948092821</v>
      </c>
      <c r="N1240" s="16" t="str">
        <f>IF(P1239&gt;1,"Up","Down")</f>
        <v>Down</v>
      </c>
      <c r="O1240" s="16" t="str">
        <f>IF(N1240="Up",IF(H1240&lt;$BJ$12,"Up","Down"),IF(H1240&lt;$BK$12,"Down","Up"))</f>
        <v>Up</v>
      </c>
      <c r="P1240" s="17">
        <f>IF(O1240="Up",INDEX($AP$5:$AP$1005,MATCH(I1240,$AI$5:$AI$1005,0),1),INDEX($AQ$5:$AQ$1005,MATCH(J1240,$AI$5:$AI$1005,0),1))</f>
        <v>1.0009474205519058</v>
      </c>
      <c r="Q1240" s="19">
        <f>T1239</f>
        <v>35952.139438178376</v>
      </c>
      <c r="R1240" s="19">
        <f>INDEX(model!$S$5:$S$35,MATCH(G1240,model!$Q$5:$Q$35,0),1)*model!$O$5</f>
        <v>0</v>
      </c>
      <c r="S1240" s="19">
        <f>IF(RIGHT(B1240,1)="C",T1239*INDEX(model!$T$5:$T$35,MATCH(G1240,model!$Q$5:$Q$35,0),1),0)</f>
        <v>0</v>
      </c>
      <c r="T1240" s="19">
        <f>(Q1240+R1240-S1240)*M1240</f>
        <v>35973.056206286092</v>
      </c>
      <c r="U1240" s="19">
        <f>X1239</f>
        <v>222604.12065687348</v>
      </c>
      <c r="V1240" s="19">
        <f>INDEX(model!$S$5:$S$35,MATCH(G1240,model!$Q$5:$Q$35,0),1)*model!$O$6</f>
        <v>0</v>
      </c>
      <c r="W1240" s="19">
        <f>IF(RIGHT(B1240,1)="C",X1239*INDEX(model!$T$5:$T$35,MATCH(G1240,model!$Q$5:$Q$35,0),1),0)</f>
        <v>0</v>
      </c>
      <c r="X1240" s="19">
        <f>(U1240+V1240-W1240)*P1240</f>
        <v>222815.0203757227</v>
      </c>
      <c r="Z1240" s="36" t="str">
        <f>K1240&amp;L1240</f>
        <v>DownUp</v>
      </c>
      <c r="AA1240" s="36" t="str">
        <f>N1240&amp;O1240</f>
        <v>DownUp</v>
      </c>
      <c r="AU1240" s="4" t="str">
        <f>IF(AZ1240=AZ1241,IF(AZ1240&gt;AZ1239,AZ1240&amp;"_O",""),AZ1240&amp;"_C")</f>
        <v/>
      </c>
      <c r="AV1240" s="7" t="str">
        <f>IF(RIGHT(AU1240,1)="C",AX1240/INDEX($AX$5:$AX$2729,MATCH(AZ1240&amp;"_O",$AU$5:$AU$2729,0),1),"")</f>
        <v/>
      </c>
      <c r="AW1240" s="38">
        <v>34215</v>
      </c>
      <c r="AX1240" s="37">
        <v>461.34</v>
      </c>
      <c r="AY1240" s="7">
        <f>AX1240/AX1239</f>
        <v>1.0017370912407173</v>
      </c>
      <c r="AZ1240" s="4">
        <f>YEAR(AW1240)</f>
        <v>1993</v>
      </c>
      <c r="BA1240" s="2" t="s">
        <v>7</v>
      </c>
      <c r="BB1240" s="12" t="str">
        <f>INDEX($CD$5:$CD$10,MATCH(BA1240,$CC$5:$CC$10,0),1)</f>
        <v>Y</v>
      </c>
      <c r="BC1240" s="12" t="str">
        <f>IF(AND(BB1240="Y",AY1240&gt;1),"Y","")</f>
        <v>Y</v>
      </c>
      <c r="BD1240" s="12" t="str">
        <f>IF(AND(BB1240="Y",AY1240&lt;1),"Y","")</f>
        <v/>
      </c>
      <c r="BE1240" s="12" t="str">
        <f>IF(AY1240&gt;1,IF(AY1239&gt;1,"Y",""),"")</f>
        <v>Y</v>
      </c>
      <c r="BF1240" s="12" t="str">
        <f>IF(AY1240&lt;1,IF(AY1239&lt;1,"Y",""),"")</f>
        <v/>
      </c>
      <c r="BG1240" s="2"/>
      <c r="BH1240" s="2"/>
      <c r="BI1240" s="2"/>
      <c r="BJ1240" s="2"/>
      <c r="BK1240" s="2"/>
      <c r="BL1240" s="2"/>
      <c r="BM1240" s="4" t="str">
        <f>IF(BR1240=BR1241,IF(BR1240&gt;BR1239,BR1240&amp;"_O",""),BR1240&amp;"_C")</f>
        <v/>
      </c>
      <c r="BN1240" s="7" t="str">
        <f>IF(RIGHT(BM1240,1)="C",BP1240/INDEX($BP$5:$BP$2729,MATCH(BR1240&amp;"_O",$BM$5:$BM$2729,0),1),"")</f>
        <v/>
      </c>
      <c r="BO1240" s="38">
        <v>34614</v>
      </c>
      <c r="BP1240" s="3">
        <v>749.96</v>
      </c>
      <c r="BQ1240" s="7">
        <f>BP1240/BP1239</f>
        <v>0.98125057242669678</v>
      </c>
      <c r="BR1240" s="4">
        <f>YEAR(BO1240)</f>
        <v>1994</v>
      </c>
      <c r="BS1240" s="2" t="s">
        <v>7</v>
      </c>
      <c r="BT1240" s="12" t="str">
        <f>INDEX($CD$5:$CD$10,MATCH(BS1240,$CC$5:$CC$10,0),1)</f>
        <v>Y</v>
      </c>
      <c r="BU1240" s="12" t="str">
        <f>IF(AND(BT1240="Y",BQ1240&gt;1),"Y","")</f>
        <v/>
      </c>
      <c r="BV1240" s="12" t="str">
        <f>IF(AND(BT1240="Y",BQ1240&lt;1),"Y","")</f>
        <v>Y</v>
      </c>
      <c r="BW1240" s="12" t="str">
        <f>IF(BQ1240&gt;1,IF(BQ1239&gt;1,"Y",""),"")</f>
        <v/>
      </c>
      <c r="BX1240" s="12" t="str">
        <f>IF(BQ1240&lt;1,IF(BQ1239&lt;1,"Y",""),"")</f>
        <v/>
      </c>
      <c r="BY1240" s="2"/>
      <c r="BZ1240" s="2"/>
      <c r="CA1240" s="2"/>
    </row>
    <row r="1241" spans="2:79">
      <c r="B1241" s="4" t="str">
        <f>IF(G1241=G1242,IF(G1241&gt;G1240,G1241&amp;"_O",""),G1241&amp;"_C")</f>
        <v/>
      </c>
      <c r="C1241" s="14">
        <f ca="1">RANDBETWEEN(0,1000)/1000</f>
        <v>8.2000000000000003E-2</v>
      </c>
      <c r="D1241" s="16">
        <f>D1240+1</f>
        <v>1237</v>
      </c>
      <c r="E1241" s="10">
        <f>ROUNDDOWN(D1241/52,0)+1</f>
        <v>24</v>
      </c>
      <c r="F1241" s="15">
        <f>F1240+7</f>
        <v>53279</v>
      </c>
      <c r="G1241" s="4">
        <f>YEAR(F1241)</f>
        <v>2045</v>
      </c>
      <c r="H1241" s="33">
        <v>0.77400000000000002</v>
      </c>
      <c r="I1241" s="33">
        <v>3.5999999999999997E-2</v>
      </c>
      <c r="J1241" s="33">
        <v>1E-3</v>
      </c>
      <c r="K1241" s="16" t="str">
        <f>IF(M1240&gt;1,"Up","Down")</f>
        <v>Up</v>
      </c>
      <c r="L1241" s="16" t="str">
        <f>IF(K1241="Up",IF(H1241&lt;$BJ$7,"Up","Down"),IF(H1241&lt;$BK$7,"Down","Up"))</f>
        <v>Down</v>
      </c>
      <c r="M1241" s="17">
        <f>IF(L1241="Up",INDEX($AK$5:$AK$1005,MATCH(I1241,$AI$5:$AI$1005,0),1),INDEX($AL$5:$AL$1005,MATCH(J1241,$AI$5:$AI$1005,0),1))</f>
        <v>0.93797549851113715</v>
      </c>
      <c r="N1241" s="16" t="str">
        <f>IF(P1240&gt;1,"Up","Down")</f>
        <v>Up</v>
      </c>
      <c r="O1241" s="16" t="str">
        <f>IF(N1241="Up",IF(H1241&lt;$BJ$12,"Up","Down"),IF(H1241&lt;$BK$12,"Down","Up"))</f>
        <v>Down</v>
      </c>
      <c r="P1241" s="17">
        <f>IF(O1241="Up",INDEX($AP$5:$AP$1005,MATCH(I1241,$AI$5:$AI$1005,0),1),INDEX($AQ$5:$AQ$1005,MATCH(J1241,$AI$5:$AI$1005,0),1))</f>
        <v>0.91937546679692572</v>
      </c>
      <c r="Q1241" s="19">
        <f>T1240</f>
        <v>35973.056206286092</v>
      </c>
      <c r="R1241" s="19">
        <f>INDEX(model!$S$5:$S$35,MATCH(G1241,model!$Q$5:$Q$35,0),1)*model!$O$5</f>
        <v>0</v>
      </c>
      <c r="S1241" s="19">
        <f>IF(RIGHT(B1241,1)="C",T1240*INDEX(model!$T$5:$T$35,MATCH(G1241,model!$Q$5:$Q$35,0),1),0)</f>
        <v>0</v>
      </c>
      <c r="T1241" s="19">
        <f>(Q1241+R1241-S1241)*M1241</f>
        <v>33741.84532806035</v>
      </c>
      <c r="U1241" s="19">
        <f>X1240</f>
        <v>222815.0203757227</v>
      </c>
      <c r="V1241" s="19">
        <f>INDEX(model!$S$5:$S$35,MATCH(G1241,model!$Q$5:$Q$35,0),1)*model!$O$6</f>
        <v>0</v>
      </c>
      <c r="W1241" s="19">
        <f>IF(RIGHT(B1241,1)="C",X1240*INDEX(model!$T$5:$T$35,MATCH(G1241,model!$Q$5:$Q$35,0),1),0)</f>
        <v>0</v>
      </c>
      <c r="X1241" s="19">
        <f>(U1241+V1241-W1241)*P1241</f>
        <v>204850.66336729657</v>
      </c>
      <c r="Z1241" s="36" t="str">
        <f>K1241&amp;L1241</f>
        <v>UpDown</v>
      </c>
      <c r="AA1241" s="36" t="str">
        <f>N1241&amp;O1241</f>
        <v>UpDown</v>
      </c>
      <c r="AU1241" s="4" t="str">
        <f>IF(AZ1241=AZ1242,IF(AZ1241&gt;AZ1240,AZ1241&amp;"_O",""),AZ1241&amp;"_C")</f>
        <v/>
      </c>
      <c r="AV1241" s="7" t="str">
        <f>IF(RIGHT(AU1241,1)="C",AX1241/INDEX($AX$5:$AX$2729,MATCH(AZ1241&amp;"_O",$AU$5:$AU$2729,0),1),"")</f>
        <v/>
      </c>
      <c r="AW1241" s="38">
        <v>34222</v>
      </c>
      <c r="AX1241" s="37">
        <v>461.72</v>
      </c>
      <c r="AY1241" s="7">
        <f>AX1241/AX1240</f>
        <v>1.0008236875189667</v>
      </c>
      <c r="AZ1241" s="4">
        <f>YEAR(AW1241)</f>
        <v>1993</v>
      </c>
      <c r="BA1241" s="2" t="s">
        <v>7</v>
      </c>
      <c r="BB1241" s="12" t="str">
        <f>INDEX($CD$5:$CD$10,MATCH(BA1241,$CC$5:$CC$10,0),1)</f>
        <v>Y</v>
      </c>
      <c r="BC1241" s="12" t="str">
        <f>IF(AND(BB1241="Y",AY1241&gt;1),"Y","")</f>
        <v>Y</v>
      </c>
      <c r="BD1241" s="12" t="str">
        <f>IF(AND(BB1241="Y",AY1241&lt;1),"Y","")</f>
        <v/>
      </c>
      <c r="BE1241" s="12" t="str">
        <f>IF(AY1241&gt;1,IF(AY1240&gt;1,"Y",""),"")</f>
        <v>Y</v>
      </c>
      <c r="BF1241" s="12" t="str">
        <f>IF(AY1241&lt;1,IF(AY1240&lt;1,"Y",""),"")</f>
        <v/>
      </c>
      <c r="BG1241" s="2"/>
      <c r="BH1241" s="2"/>
      <c r="BI1241" s="2"/>
      <c r="BJ1241" s="2"/>
      <c r="BK1241" s="2"/>
      <c r="BL1241" s="2"/>
      <c r="BM1241" s="4" t="str">
        <f>IF(BR1241=BR1242,IF(BR1241&gt;BR1240,BR1241&amp;"_O",""),BR1241&amp;"_C")</f>
        <v/>
      </c>
      <c r="BN1241" s="7" t="str">
        <f>IF(RIGHT(BM1241,1)="C",BP1241/INDEX($BP$5:$BP$2729,MATCH(BR1241&amp;"_O",$BM$5:$BM$2729,0),1),"")</f>
        <v/>
      </c>
      <c r="BO1241" s="38">
        <v>34621</v>
      </c>
      <c r="BP1241" s="3">
        <v>767.08</v>
      </c>
      <c r="BQ1241" s="7">
        <f>BP1241/BP1240</f>
        <v>1.0228278841538216</v>
      </c>
      <c r="BR1241" s="4">
        <f>YEAR(BO1241)</f>
        <v>1994</v>
      </c>
      <c r="BS1241" s="2" t="s">
        <v>7</v>
      </c>
      <c r="BT1241" s="12" t="str">
        <f>INDEX($CD$5:$CD$10,MATCH(BS1241,$CC$5:$CC$10,0),1)</f>
        <v>Y</v>
      </c>
      <c r="BU1241" s="12" t="str">
        <f>IF(AND(BT1241="Y",BQ1241&gt;1),"Y","")</f>
        <v>Y</v>
      </c>
      <c r="BV1241" s="12" t="str">
        <f>IF(AND(BT1241="Y",BQ1241&lt;1),"Y","")</f>
        <v/>
      </c>
      <c r="BW1241" s="12" t="str">
        <f>IF(BQ1241&gt;1,IF(BQ1240&gt;1,"Y",""),"")</f>
        <v/>
      </c>
      <c r="BX1241" s="12" t="str">
        <f>IF(BQ1241&lt;1,IF(BQ1240&lt;1,"Y",""),"")</f>
        <v/>
      </c>
      <c r="BY1241" s="2"/>
      <c r="BZ1241" s="2"/>
      <c r="CA1241" s="2"/>
    </row>
    <row r="1242" spans="2:79">
      <c r="B1242" s="4" t="str">
        <f>IF(G1242=G1243,IF(G1242&gt;G1241,G1242&amp;"_O",""),G1242&amp;"_C")</f>
        <v/>
      </c>
      <c r="C1242" s="14">
        <f ca="1">RANDBETWEEN(0,1000)/1000</f>
        <v>0.30199999999999999</v>
      </c>
      <c r="D1242" s="16">
        <f>D1241+1</f>
        <v>1238</v>
      </c>
      <c r="E1242" s="10">
        <f>ROUNDDOWN(D1242/52,0)+1</f>
        <v>24</v>
      </c>
      <c r="F1242" s="15">
        <f>F1241+7</f>
        <v>53286</v>
      </c>
      <c r="G1242" s="4">
        <f>YEAR(F1242)</f>
        <v>2045</v>
      </c>
      <c r="H1242" s="33">
        <v>0.16200000000000001</v>
      </c>
      <c r="I1242" s="33">
        <v>8.3000000000000004E-2</v>
      </c>
      <c r="J1242" s="33">
        <v>0.69399999999999995</v>
      </c>
      <c r="K1242" s="16" t="str">
        <f>IF(M1241&gt;1,"Up","Down")</f>
        <v>Down</v>
      </c>
      <c r="L1242" s="16" t="str">
        <f>IF(K1242="Up",IF(H1242&lt;$BJ$7,"Up","Down"),IF(H1242&lt;$BK$7,"Down","Up"))</f>
        <v>Down</v>
      </c>
      <c r="M1242" s="17">
        <f>IF(L1242="Up",INDEX($AK$5:$AK$1005,MATCH(I1242,$AI$5:$AI$1005,0),1),INDEX($AL$5:$AL$1005,MATCH(J1242,$AI$5:$AI$1005,0),1))</f>
        <v>0.99314668750864254</v>
      </c>
      <c r="N1242" s="16" t="str">
        <f>IF(P1241&gt;1,"Up","Down")</f>
        <v>Down</v>
      </c>
      <c r="O1242" s="16" t="str">
        <f>IF(N1242="Up",IF(H1242&lt;$BJ$12,"Up","Down"),IF(H1242&lt;$BK$12,"Down","Up"))</f>
        <v>Down</v>
      </c>
      <c r="P1242" s="17">
        <f>IF(O1242="Up",INDEX($AP$5:$AP$1005,MATCH(I1242,$AI$5:$AI$1005,0),1),INDEX($AQ$5:$AQ$1005,MATCH(J1242,$AI$5:$AI$1005,0),1))</f>
        <v>0.99246772950977946</v>
      </c>
      <c r="Q1242" s="19">
        <f>T1241</f>
        <v>33741.84532806035</v>
      </c>
      <c r="R1242" s="19">
        <f>INDEX(model!$S$5:$S$35,MATCH(G1242,model!$Q$5:$Q$35,0),1)*model!$O$5</f>
        <v>0</v>
      </c>
      <c r="S1242" s="19">
        <f>IF(RIGHT(B1242,1)="C",T1241*INDEX(model!$T$5:$T$35,MATCH(G1242,model!$Q$5:$Q$35,0),1),0)</f>
        <v>0</v>
      </c>
      <c r="T1242" s="19">
        <f>(Q1242+R1242-S1242)*M1242</f>
        <v>33510.601917992106</v>
      </c>
      <c r="U1242" s="19">
        <f>X1241</f>
        <v>204850.66336729657</v>
      </c>
      <c r="V1242" s="19">
        <f>INDEX(model!$S$5:$S$35,MATCH(G1242,model!$Q$5:$Q$35,0),1)*model!$O$6</f>
        <v>0</v>
      </c>
      <c r="W1242" s="19">
        <f>IF(RIGHT(B1242,1)="C",X1241*INDEX(model!$T$5:$T$35,MATCH(G1242,model!$Q$5:$Q$35,0),1),0)</f>
        <v>0</v>
      </c>
      <c r="X1242" s="19">
        <f>(U1242+V1242-W1242)*P1242</f>
        <v>203307.67276071297</v>
      </c>
      <c r="Z1242" s="36" t="str">
        <f>K1242&amp;L1242</f>
        <v>DownDown</v>
      </c>
      <c r="AA1242" s="36" t="str">
        <f>N1242&amp;O1242</f>
        <v>DownDown</v>
      </c>
      <c r="AU1242" s="4" t="str">
        <f>IF(AZ1242=AZ1243,IF(AZ1242&gt;AZ1241,AZ1242&amp;"_O",""),AZ1242&amp;"_C")</f>
        <v/>
      </c>
      <c r="AV1242" s="7" t="str">
        <f>IF(RIGHT(AU1242,1)="C",AX1242/INDEX($AX$5:$AX$2729,MATCH(AZ1242&amp;"_O",$AU$5:$AU$2729,0),1),"")</f>
        <v/>
      </c>
      <c r="AW1242" s="38">
        <v>34229</v>
      </c>
      <c r="AX1242" s="37">
        <v>458.83</v>
      </c>
      <c r="AY1242" s="7">
        <f>AX1242/AX1241</f>
        <v>0.99374079528718695</v>
      </c>
      <c r="AZ1242" s="4">
        <f>YEAR(AW1242)</f>
        <v>1993</v>
      </c>
      <c r="BA1242" s="2" t="s">
        <v>7</v>
      </c>
      <c r="BB1242" s="12" t="str">
        <f>INDEX($CD$5:$CD$10,MATCH(BA1242,$CC$5:$CC$10,0),1)</f>
        <v>Y</v>
      </c>
      <c r="BC1242" s="12" t="str">
        <f>IF(AND(BB1242="Y",AY1242&gt;1),"Y","")</f>
        <v/>
      </c>
      <c r="BD1242" s="12" t="str">
        <f>IF(AND(BB1242="Y",AY1242&lt;1),"Y","")</f>
        <v>Y</v>
      </c>
      <c r="BE1242" s="12" t="str">
        <f>IF(AY1242&gt;1,IF(AY1241&gt;1,"Y",""),"")</f>
        <v/>
      </c>
      <c r="BF1242" s="12" t="str">
        <f>IF(AY1242&lt;1,IF(AY1241&lt;1,"Y",""),"")</f>
        <v/>
      </c>
      <c r="BG1242" s="2"/>
      <c r="BH1242" s="2"/>
      <c r="BI1242" s="2"/>
      <c r="BJ1242" s="2"/>
      <c r="BK1242" s="2"/>
      <c r="BL1242" s="2"/>
      <c r="BM1242" s="4" t="str">
        <f>IF(BR1242=BR1243,IF(BR1242&gt;BR1241,BR1242&amp;"_O",""),BR1242&amp;"_C")</f>
        <v/>
      </c>
      <c r="BN1242" s="7" t="str">
        <f>IF(RIGHT(BM1242,1)="C",BP1242/INDEX($BP$5:$BP$2729,MATCH(BR1242&amp;"_O",$BM$5:$BM$2729,0),1),"")</f>
        <v/>
      </c>
      <c r="BO1242" s="38">
        <v>34628</v>
      </c>
      <c r="BP1242" s="3">
        <v>765.38</v>
      </c>
      <c r="BQ1242" s="7">
        <f>BP1242/BP1241</f>
        <v>0.99778380351462681</v>
      </c>
      <c r="BR1242" s="4">
        <f>YEAR(BO1242)</f>
        <v>1994</v>
      </c>
      <c r="BS1242" s="2" t="s">
        <v>7</v>
      </c>
      <c r="BT1242" s="12" t="str">
        <f>INDEX($CD$5:$CD$10,MATCH(BS1242,$CC$5:$CC$10,0),1)</f>
        <v>Y</v>
      </c>
      <c r="BU1242" s="12" t="str">
        <f>IF(AND(BT1242="Y",BQ1242&gt;1),"Y","")</f>
        <v/>
      </c>
      <c r="BV1242" s="12" t="str">
        <f>IF(AND(BT1242="Y",BQ1242&lt;1),"Y","")</f>
        <v>Y</v>
      </c>
      <c r="BW1242" s="12" t="str">
        <f>IF(BQ1242&gt;1,IF(BQ1241&gt;1,"Y",""),"")</f>
        <v/>
      </c>
      <c r="BX1242" s="12" t="str">
        <f>IF(BQ1242&lt;1,IF(BQ1241&lt;1,"Y",""),"")</f>
        <v/>
      </c>
      <c r="BY1242" s="2"/>
      <c r="BZ1242" s="2"/>
      <c r="CA1242" s="2"/>
    </row>
    <row r="1243" spans="2:79">
      <c r="B1243" s="4" t="str">
        <f>IF(G1243=G1244,IF(G1243&gt;G1242,G1243&amp;"_O",""),G1243&amp;"_C")</f>
        <v/>
      </c>
      <c r="C1243" s="14">
        <f ca="1">RANDBETWEEN(0,1000)/1000</f>
        <v>0.85299999999999998</v>
      </c>
      <c r="D1243" s="16">
        <f>D1242+1</f>
        <v>1239</v>
      </c>
      <c r="E1243" s="10">
        <f>ROUNDDOWN(D1243/52,0)+1</f>
        <v>24</v>
      </c>
      <c r="F1243" s="15">
        <f>F1242+7</f>
        <v>53293</v>
      </c>
      <c r="G1243" s="4">
        <f>YEAR(F1243)</f>
        <v>2045</v>
      </c>
      <c r="H1243" s="33">
        <v>0.45100000000000001</v>
      </c>
      <c r="I1243" s="33">
        <v>0.56699999999999995</v>
      </c>
      <c r="J1243" s="33">
        <v>0.80900000000000005</v>
      </c>
      <c r="K1243" s="16" t="str">
        <f>IF(M1242&gt;1,"Up","Down")</f>
        <v>Down</v>
      </c>
      <c r="L1243" s="16" t="str">
        <f>IF(K1243="Up",IF(H1243&lt;$BJ$7,"Up","Down"),IF(H1243&lt;$BK$7,"Down","Up"))</f>
        <v>Up</v>
      </c>
      <c r="M1243" s="17">
        <f>IF(L1243="Up",INDEX($AK$5:$AK$1005,MATCH(I1243,$AI$5:$AI$1005,0),1),INDEX($AL$5:$AL$1005,MATCH(J1243,$AI$5:$AI$1005,0),1))</f>
        <v>1.014105193035495</v>
      </c>
      <c r="N1243" s="16" t="str">
        <f>IF(P1242&gt;1,"Up","Down")</f>
        <v>Down</v>
      </c>
      <c r="O1243" s="16" t="str">
        <f>IF(N1243="Up",IF(H1243&lt;$BJ$12,"Up","Down"),IF(H1243&lt;$BK$12,"Down","Up"))</f>
        <v>Down</v>
      </c>
      <c r="P1243" s="17">
        <f>IF(O1243="Up",INDEX($AP$5:$AP$1005,MATCH(I1243,$AI$5:$AI$1005,0),1),INDEX($AQ$5:$AQ$1005,MATCH(J1243,$AI$5:$AI$1005,0),1))</f>
        <v>0.99538341111641282</v>
      </c>
      <c r="Q1243" s="19">
        <f>T1242</f>
        <v>33510.601917992106</v>
      </c>
      <c r="R1243" s="19">
        <f>INDEX(model!$S$5:$S$35,MATCH(G1243,model!$Q$5:$Q$35,0),1)*model!$O$5</f>
        <v>0</v>
      </c>
      <c r="S1243" s="19">
        <f>IF(RIGHT(B1243,1)="C",T1242*INDEX(model!$T$5:$T$35,MATCH(G1243,model!$Q$5:$Q$35,0),1),0)</f>
        <v>0</v>
      </c>
      <c r="T1243" s="19">
        <f>(Q1243+R1243-S1243)*M1243</f>
        <v>33983.275426781009</v>
      </c>
      <c r="U1243" s="19">
        <f>X1242</f>
        <v>203307.67276071297</v>
      </c>
      <c r="V1243" s="19">
        <f>INDEX(model!$S$5:$S$35,MATCH(G1243,model!$Q$5:$Q$35,0),1)*model!$O$6</f>
        <v>0</v>
      </c>
      <c r="W1243" s="19">
        <f>IF(RIGHT(B1243,1)="C",X1242*INDEX(model!$T$5:$T$35,MATCH(G1243,model!$Q$5:$Q$35,0),1),0)</f>
        <v>0</v>
      </c>
      <c r="X1243" s="19">
        <f>(U1243+V1243-W1243)*P1243</f>
        <v>202369.08481869788</v>
      </c>
      <c r="Z1243" s="36" t="str">
        <f>K1243&amp;L1243</f>
        <v>DownUp</v>
      </c>
      <c r="AA1243" s="36" t="str">
        <f>N1243&amp;O1243</f>
        <v>DownDown</v>
      </c>
      <c r="AU1243" s="4" t="str">
        <f>IF(AZ1243=AZ1244,IF(AZ1243&gt;AZ1242,AZ1243&amp;"_O",""),AZ1243&amp;"_C")</f>
        <v/>
      </c>
      <c r="AV1243" s="7" t="str">
        <f>IF(RIGHT(AU1243,1)="C",AX1243/INDEX($AX$5:$AX$2729,MATCH(AZ1243&amp;"_O",$AU$5:$AU$2729,0),1),"")</f>
        <v/>
      </c>
      <c r="AW1243" s="38">
        <v>34236</v>
      </c>
      <c r="AX1243" s="37">
        <v>457.63</v>
      </c>
      <c r="AY1243" s="7">
        <f>AX1243/AX1242</f>
        <v>0.99738465226772444</v>
      </c>
      <c r="AZ1243" s="4">
        <f>YEAR(AW1243)</f>
        <v>1993</v>
      </c>
      <c r="BA1243" s="2" t="s">
        <v>7</v>
      </c>
      <c r="BB1243" s="12" t="str">
        <f>INDEX($CD$5:$CD$10,MATCH(BA1243,$CC$5:$CC$10,0),1)</f>
        <v>Y</v>
      </c>
      <c r="BC1243" s="12" t="str">
        <f>IF(AND(BB1243="Y",AY1243&gt;1),"Y","")</f>
        <v/>
      </c>
      <c r="BD1243" s="12" t="str">
        <f>IF(AND(BB1243="Y",AY1243&lt;1),"Y","")</f>
        <v>Y</v>
      </c>
      <c r="BE1243" s="12" t="str">
        <f>IF(AY1243&gt;1,IF(AY1242&gt;1,"Y",""),"")</f>
        <v/>
      </c>
      <c r="BF1243" s="12" t="str">
        <f>IF(AY1243&lt;1,IF(AY1242&lt;1,"Y",""),"")</f>
        <v>Y</v>
      </c>
      <c r="BG1243" s="2"/>
      <c r="BH1243" s="2"/>
      <c r="BI1243" s="2"/>
      <c r="BJ1243" s="2"/>
      <c r="BK1243" s="2"/>
      <c r="BL1243" s="2"/>
      <c r="BM1243" s="4" t="str">
        <f>IF(BR1243=BR1244,IF(BR1243&gt;BR1242,BR1243&amp;"_O",""),BR1243&amp;"_C")</f>
        <v/>
      </c>
      <c r="BN1243" s="7" t="str">
        <f>IF(RIGHT(BM1243,1)="C",BP1243/INDEX($BP$5:$BP$2729,MATCH(BR1243&amp;"_O",$BM$5:$BM$2729,0),1),"")</f>
        <v/>
      </c>
      <c r="BO1243" s="38">
        <v>34635</v>
      </c>
      <c r="BP1243" s="3">
        <v>776.15</v>
      </c>
      <c r="BQ1243" s="7">
        <f>BP1243/BP1242</f>
        <v>1.0140714416368339</v>
      </c>
      <c r="BR1243" s="4">
        <f>YEAR(BO1243)</f>
        <v>1994</v>
      </c>
      <c r="BS1243" s="2" t="s">
        <v>7</v>
      </c>
      <c r="BT1243" s="12" t="str">
        <f>INDEX($CD$5:$CD$10,MATCH(BS1243,$CC$5:$CC$10,0),1)</f>
        <v>Y</v>
      </c>
      <c r="BU1243" s="12" t="str">
        <f>IF(AND(BT1243="Y",BQ1243&gt;1),"Y","")</f>
        <v>Y</v>
      </c>
      <c r="BV1243" s="12" t="str">
        <f>IF(AND(BT1243="Y",BQ1243&lt;1),"Y","")</f>
        <v/>
      </c>
      <c r="BW1243" s="12" t="str">
        <f>IF(BQ1243&gt;1,IF(BQ1242&gt;1,"Y",""),"")</f>
        <v/>
      </c>
      <c r="BX1243" s="12" t="str">
        <f>IF(BQ1243&lt;1,IF(BQ1242&lt;1,"Y",""),"")</f>
        <v/>
      </c>
      <c r="BY1243" s="2"/>
      <c r="BZ1243" s="2"/>
      <c r="CA1243" s="2"/>
    </row>
    <row r="1244" spans="2:79">
      <c r="B1244" s="4" t="str">
        <f>IF(G1244=G1245,IF(G1244&gt;G1243,G1244&amp;"_O",""),G1244&amp;"_C")</f>
        <v/>
      </c>
      <c r="C1244" s="14">
        <f ca="1">RANDBETWEEN(0,1000)/1000</f>
        <v>0.441</v>
      </c>
      <c r="D1244" s="16">
        <f>D1243+1</f>
        <v>1240</v>
      </c>
      <c r="E1244" s="10">
        <f>ROUNDDOWN(D1244/52,0)+1</f>
        <v>24</v>
      </c>
      <c r="F1244" s="15">
        <f>F1243+7</f>
        <v>53300</v>
      </c>
      <c r="G1244" s="4">
        <f>YEAR(F1244)</f>
        <v>2045</v>
      </c>
      <c r="H1244" s="33">
        <v>0.51700000000000002</v>
      </c>
      <c r="I1244" s="33">
        <v>8.7999999999999995E-2</v>
      </c>
      <c r="J1244" s="33">
        <v>0.72099999999999997</v>
      </c>
      <c r="K1244" s="16" t="str">
        <f>IF(M1243&gt;1,"Up","Down")</f>
        <v>Up</v>
      </c>
      <c r="L1244" s="16" t="str">
        <f>IF(K1244="Up",IF(H1244&lt;$BJ$7,"Up","Down"),IF(H1244&lt;$BK$7,"Down","Up"))</f>
        <v>Up</v>
      </c>
      <c r="M1244" s="17">
        <f>IF(L1244="Up",INDEX($AK$5:$AK$1005,MATCH(I1244,$AI$5:$AI$1005,0),1),INDEX($AL$5:$AL$1005,MATCH(J1244,$AI$5:$AI$1005,0),1))</f>
        <v>1.0020239031676568</v>
      </c>
      <c r="N1244" s="16" t="str">
        <f>IF(P1243&gt;1,"Up","Down")</f>
        <v>Down</v>
      </c>
      <c r="O1244" s="16" t="str">
        <f>IF(N1244="Up",IF(H1244&lt;$BJ$12,"Up","Down"),IF(H1244&lt;$BK$12,"Down","Up"))</f>
        <v>Up</v>
      </c>
      <c r="P1244" s="17">
        <f>IF(O1244="Up",INDEX($AP$5:$AP$1005,MATCH(I1244,$AI$5:$AI$1005,0),1),INDEX($AQ$5:$AQ$1005,MATCH(J1244,$AI$5:$AI$1005,0),1))</f>
        <v>1.0029006354891685</v>
      </c>
      <c r="Q1244" s="19">
        <f>T1243</f>
        <v>33983.275426781009</v>
      </c>
      <c r="R1244" s="19">
        <f>INDEX(model!$S$5:$S$35,MATCH(G1244,model!$Q$5:$Q$35,0),1)*model!$O$5</f>
        <v>0</v>
      </c>
      <c r="S1244" s="19">
        <f>IF(RIGHT(B1244,1)="C",T1243*INDEX(model!$T$5:$T$35,MATCH(G1244,model!$Q$5:$Q$35,0),1),0)</f>
        <v>0</v>
      </c>
      <c r="T1244" s="19">
        <f>(Q1244+R1244-S1244)*M1244</f>
        <v>34052.05428556462</v>
      </c>
      <c r="U1244" s="19">
        <f>X1243</f>
        <v>202369.08481869788</v>
      </c>
      <c r="V1244" s="19">
        <f>INDEX(model!$S$5:$S$35,MATCH(G1244,model!$Q$5:$Q$35,0),1)*model!$O$6</f>
        <v>0</v>
      </c>
      <c r="W1244" s="19">
        <f>IF(RIGHT(B1244,1)="C",X1243*INDEX(model!$T$5:$T$35,MATCH(G1244,model!$Q$5:$Q$35,0),1),0)</f>
        <v>0</v>
      </c>
      <c r="X1244" s="19">
        <f>(U1244+V1244-W1244)*P1244</f>
        <v>202956.08376803357</v>
      </c>
      <c r="Z1244" s="36" t="str">
        <f>K1244&amp;L1244</f>
        <v>UpUp</v>
      </c>
      <c r="AA1244" s="36" t="str">
        <f>N1244&amp;O1244</f>
        <v>DownUp</v>
      </c>
      <c r="AU1244" s="4" t="str">
        <f>IF(AZ1244=AZ1245,IF(AZ1244&gt;AZ1243,AZ1244&amp;"_O",""),AZ1244&amp;"_C")</f>
        <v/>
      </c>
      <c r="AV1244" s="7" t="str">
        <f>IF(RIGHT(AU1244,1)="C",AX1244/INDEX($AX$5:$AX$2729,MATCH(AZ1244&amp;"_O",$AU$5:$AU$2729,0),1),"")</f>
        <v/>
      </c>
      <c r="AW1244" s="38">
        <v>34243</v>
      </c>
      <c r="AX1244" s="37">
        <v>461.28</v>
      </c>
      <c r="AY1244" s="7">
        <f>AX1244/AX1243</f>
        <v>1.0079758757074493</v>
      </c>
      <c r="AZ1244" s="4">
        <f>YEAR(AW1244)</f>
        <v>1993</v>
      </c>
      <c r="BA1244" s="2" t="s">
        <v>7</v>
      </c>
      <c r="BB1244" s="12" t="str">
        <f>INDEX($CD$5:$CD$10,MATCH(BA1244,$CC$5:$CC$10,0),1)</f>
        <v>Y</v>
      </c>
      <c r="BC1244" s="12" t="str">
        <f>IF(AND(BB1244="Y",AY1244&gt;1),"Y","")</f>
        <v>Y</v>
      </c>
      <c r="BD1244" s="12" t="str">
        <f>IF(AND(BB1244="Y",AY1244&lt;1),"Y","")</f>
        <v/>
      </c>
      <c r="BE1244" s="12" t="str">
        <f>IF(AY1244&gt;1,IF(AY1243&gt;1,"Y",""),"")</f>
        <v/>
      </c>
      <c r="BF1244" s="12" t="str">
        <f>IF(AY1244&lt;1,IF(AY1243&lt;1,"Y",""),"")</f>
        <v/>
      </c>
      <c r="BG1244" s="2"/>
      <c r="BH1244" s="2"/>
      <c r="BI1244" s="2"/>
      <c r="BJ1244" s="2"/>
      <c r="BK1244" s="2"/>
      <c r="BL1244" s="2"/>
      <c r="BM1244" s="4" t="str">
        <f>IF(BR1244=BR1245,IF(BR1244&gt;BR1243,BR1244&amp;"_O",""),BR1244&amp;"_C")</f>
        <v/>
      </c>
      <c r="BN1244" s="7" t="str">
        <f>IF(RIGHT(BM1244,1)="C",BP1244/INDEX($BP$5:$BP$2729,MATCH(BR1244&amp;"_O",$BM$5:$BM$2729,0),1),"")</f>
        <v/>
      </c>
      <c r="BO1244" s="38">
        <v>34642</v>
      </c>
      <c r="BP1244" s="3">
        <v>766.08</v>
      </c>
      <c r="BQ1244" s="7">
        <f>BP1244/BP1243</f>
        <v>0.98702570379436971</v>
      </c>
      <c r="BR1244" s="4">
        <f>YEAR(BO1244)</f>
        <v>1994</v>
      </c>
      <c r="BS1244" s="2" t="s">
        <v>7</v>
      </c>
      <c r="BT1244" s="12" t="str">
        <f>INDEX($CD$5:$CD$10,MATCH(BS1244,$CC$5:$CC$10,0),1)</f>
        <v>Y</v>
      </c>
      <c r="BU1244" s="12" t="str">
        <f>IF(AND(BT1244="Y",BQ1244&gt;1),"Y","")</f>
        <v/>
      </c>
      <c r="BV1244" s="12" t="str">
        <f>IF(AND(BT1244="Y",BQ1244&lt;1),"Y","")</f>
        <v>Y</v>
      </c>
      <c r="BW1244" s="12" t="str">
        <f>IF(BQ1244&gt;1,IF(BQ1243&gt;1,"Y",""),"")</f>
        <v/>
      </c>
      <c r="BX1244" s="12" t="str">
        <f>IF(BQ1244&lt;1,IF(BQ1243&lt;1,"Y",""),"")</f>
        <v/>
      </c>
      <c r="BY1244" s="2"/>
      <c r="BZ1244" s="2"/>
      <c r="CA1244" s="2"/>
    </row>
    <row r="1245" spans="2:79">
      <c r="B1245" s="4" t="str">
        <f>IF(G1245=G1246,IF(G1245&gt;G1244,G1245&amp;"_O",""),G1245&amp;"_C")</f>
        <v/>
      </c>
      <c r="C1245" s="14">
        <f ca="1">RANDBETWEEN(0,1000)/1000</f>
        <v>3.5000000000000003E-2</v>
      </c>
      <c r="D1245" s="16">
        <f>D1244+1</f>
        <v>1241</v>
      </c>
      <c r="E1245" s="10">
        <f>ROUNDDOWN(D1245/52,0)+1</f>
        <v>24</v>
      </c>
      <c r="F1245" s="15">
        <f>F1244+7</f>
        <v>53307</v>
      </c>
      <c r="G1245" s="4">
        <f>YEAR(F1245)</f>
        <v>2045</v>
      </c>
      <c r="H1245" s="33">
        <v>0.59799999999999998</v>
      </c>
      <c r="I1245" s="33">
        <v>0.626</v>
      </c>
      <c r="J1245" s="33">
        <v>0.91100000000000003</v>
      </c>
      <c r="K1245" s="16" t="str">
        <f>IF(M1244&gt;1,"Up","Down")</f>
        <v>Up</v>
      </c>
      <c r="L1245" s="16" t="str">
        <f>IF(K1245="Up",IF(H1245&lt;$BJ$7,"Up","Down"),IF(H1245&lt;$BK$7,"Down","Up"))</f>
        <v>Down</v>
      </c>
      <c r="M1245" s="17">
        <f>IF(L1245="Up",INDEX($AK$5:$AK$1005,MATCH(I1245,$AI$5:$AI$1005,0),1),INDEX($AL$5:$AL$1005,MATCH(J1245,$AI$5:$AI$1005,0),1))</f>
        <v>0.99794433681808881</v>
      </c>
      <c r="N1245" s="16" t="str">
        <f>IF(P1244&gt;1,"Up","Down")</f>
        <v>Up</v>
      </c>
      <c r="O1245" s="16" t="str">
        <f>IF(N1245="Up",IF(H1245&lt;$BJ$12,"Up","Down"),IF(H1245&lt;$BK$12,"Down","Up"))</f>
        <v>Down</v>
      </c>
      <c r="P1245" s="17">
        <f>IF(O1245="Up",INDEX($AP$5:$AP$1005,MATCH(I1245,$AI$5:$AI$1005,0),1),INDEX($AQ$5:$AQ$1005,MATCH(J1245,$AI$5:$AI$1005,0),1))</f>
        <v>0.99789895599961165</v>
      </c>
      <c r="Q1245" s="19">
        <f>T1244</f>
        <v>34052.05428556462</v>
      </c>
      <c r="R1245" s="19">
        <f>INDEX(model!$S$5:$S$35,MATCH(G1245,model!$Q$5:$Q$35,0),1)*model!$O$5</f>
        <v>0</v>
      </c>
      <c r="S1245" s="19">
        <f>IF(RIGHT(B1245,1)="C",T1244*INDEX(model!$T$5:$T$35,MATCH(G1245,model!$Q$5:$Q$35,0),1),0)</f>
        <v>0</v>
      </c>
      <c r="T1245" s="19">
        <f>(Q1245+R1245-S1245)*M1245</f>
        <v>33982.054731301345</v>
      </c>
      <c r="U1245" s="19">
        <f>X1244</f>
        <v>202956.08376803357</v>
      </c>
      <c r="V1245" s="19">
        <f>INDEX(model!$S$5:$S$35,MATCH(G1245,model!$Q$5:$Q$35,0),1)*model!$O$6</f>
        <v>0</v>
      </c>
      <c r="W1245" s="19">
        <f>IF(RIGHT(B1245,1)="C",X1244*INDEX(model!$T$5:$T$35,MATCH(G1245,model!$Q$5:$Q$35,0),1),0)</f>
        <v>0</v>
      </c>
      <c r="X1245" s="19">
        <f>(U1245+V1245-W1245)*P1245</f>
        <v>202529.66410589044</v>
      </c>
      <c r="Z1245" s="36" t="str">
        <f>K1245&amp;L1245</f>
        <v>UpDown</v>
      </c>
      <c r="AA1245" s="36" t="str">
        <f>N1245&amp;O1245</f>
        <v>UpDown</v>
      </c>
      <c r="AU1245" s="4" t="str">
        <f>IF(AZ1245=AZ1246,IF(AZ1245&gt;AZ1244,AZ1245&amp;"_O",""),AZ1245&amp;"_C")</f>
        <v/>
      </c>
      <c r="AV1245" s="7" t="str">
        <f>IF(RIGHT(AU1245,1)="C",AX1245/INDEX($AX$5:$AX$2729,MATCH(AZ1245&amp;"_O",$AU$5:$AU$2729,0),1),"")</f>
        <v/>
      </c>
      <c r="AW1245" s="38">
        <v>34250</v>
      </c>
      <c r="AX1245" s="37">
        <v>460.31</v>
      </c>
      <c r="AY1245" s="7">
        <f>AX1245/AX1244</f>
        <v>0.99789715574054816</v>
      </c>
      <c r="AZ1245" s="4">
        <f>YEAR(AW1245)</f>
        <v>1993</v>
      </c>
      <c r="BA1245" s="2" t="s">
        <v>7</v>
      </c>
      <c r="BB1245" s="12" t="str">
        <f>INDEX($CD$5:$CD$10,MATCH(BA1245,$CC$5:$CC$10,0),1)</f>
        <v>Y</v>
      </c>
      <c r="BC1245" s="12" t="str">
        <f>IF(AND(BB1245="Y",AY1245&gt;1),"Y","")</f>
        <v/>
      </c>
      <c r="BD1245" s="12" t="str">
        <f>IF(AND(BB1245="Y",AY1245&lt;1),"Y","")</f>
        <v>Y</v>
      </c>
      <c r="BE1245" s="12" t="str">
        <f>IF(AY1245&gt;1,IF(AY1244&gt;1,"Y",""),"")</f>
        <v/>
      </c>
      <c r="BF1245" s="12" t="str">
        <f>IF(AY1245&lt;1,IF(AY1244&lt;1,"Y",""),"")</f>
        <v/>
      </c>
      <c r="BG1245" s="2"/>
      <c r="BH1245" s="2"/>
      <c r="BI1245" s="2"/>
      <c r="BJ1245" s="2"/>
      <c r="BK1245" s="2"/>
      <c r="BL1245" s="2"/>
      <c r="BM1245" s="4" t="str">
        <f>IF(BR1245=BR1246,IF(BR1245&gt;BR1244,BR1245&amp;"_O",""),BR1245&amp;"_C")</f>
        <v/>
      </c>
      <c r="BN1245" s="7" t="str">
        <f>IF(RIGHT(BM1245,1)="C",BP1245/INDEX($BP$5:$BP$2729,MATCH(BR1245&amp;"_O",$BM$5:$BM$2729,0),1),"")</f>
        <v/>
      </c>
      <c r="BO1245" s="38">
        <v>34649</v>
      </c>
      <c r="BP1245" s="3">
        <v>762.12</v>
      </c>
      <c r="BQ1245" s="7">
        <f>BP1245/BP1244</f>
        <v>0.99483082706766912</v>
      </c>
      <c r="BR1245" s="4">
        <f>YEAR(BO1245)</f>
        <v>1994</v>
      </c>
      <c r="BS1245" s="2" t="s">
        <v>7</v>
      </c>
      <c r="BT1245" s="12" t="str">
        <f>INDEX($CD$5:$CD$10,MATCH(BS1245,$CC$5:$CC$10,0),1)</f>
        <v>Y</v>
      </c>
      <c r="BU1245" s="12" t="str">
        <f>IF(AND(BT1245="Y",BQ1245&gt;1),"Y","")</f>
        <v/>
      </c>
      <c r="BV1245" s="12" t="str">
        <f>IF(AND(BT1245="Y",BQ1245&lt;1),"Y","")</f>
        <v>Y</v>
      </c>
      <c r="BW1245" s="12" t="str">
        <f>IF(BQ1245&gt;1,IF(BQ1244&gt;1,"Y",""),"")</f>
        <v/>
      </c>
      <c r="BX1245" s="12" t="str">
        <f>IF(BQ1245&lt;1,IF(BQ1244&lt;1,"Y",""),"")</f>
        <v>Y</v>
      </c>
      <c r="BY1245" s="2"/>
      <c r="BZ1245" s="2"/>
      <c r="CA1245" s="2"/>
    </row>
    <row r="1246" spans="2:79">
      <c r="B1246" s="4" t="str">
        <f>IF(G1246=G1247,IF(G1246&gt;G1245,G1246&amp;"_O",""),G1246&amp;"_C")</f>
        <v/>
      </c>
      <c r="C1246" s="14">
        <f ca="1">RANDBETWEEN(0,1000)/1000</f>
        <v>0.61799999999999999</v>
      </c>
      <c r="D1246" s="16">
        <f>D1245+1</f>
        <v>1242</v>
      </c>
      <c r="E1246" s="10">
        <f>ROUNDDOWN(D1246/52,0)+1</f>
        <v>24</v>
      </c>
      <c r="F1246" s="15">
        <f>F1245+7</f>
        <v>53314</v>
      </c>
      <c r="G1246" s="4">
        <f>YEAR(F1246)</f>
        <v>2045</v>
      </c>
      <c r="H1246" s="33">
        <v>0.97</v>
      </c>
      <c r="I1246" s="33">
        <v>0.66</v>
      </c>
      <c r="J1246" s="33">
        <v>0.45100000000000001</v>
      </c>
      <c r="K1246" s="16" t="str">
        <f>IF(M1245&gt;1,"Up","Down")</f>
        <v>Down</v>
      </c>
      <c r="L1246" s="16" t="str">
        <f>IF(K1246="Up",IF(H1246&lt;$BJ$7,"Up","Down"),IF(H1246&lt;$BK$7,"Down","Up"))</f>
        <v>Up</v>
      </c>
      <c r="M1246" s="17">
        <f>IF(L1246="Up",INDEX($AK$5:$AK$1005,MATCH(I1246,$AI$5:$AI$1005,0),1),INDEX($AL$5:$AL$1005,MATCH(J1246,$AI$5:$AI$1005,0),1))</f>
        <v>1.0170166745397917</v>
      </c>
      <c r="N1246" s="16" t="str">
        <f>IF(P1245&gt;1,"Up","Down")</f>
        <v>Down</v>
      </c>
      <c r="O1246" s="16" t="str">
        <f>IF(N1246="Up",IF(H1246&lt;$BJ$12,"Up","Down"),IF(H1246&lt;$BK$12,"Down","Up"))</f>
        <v>Up</v>
      </c>
      <c r="P1246" s="17">
        <f>IF(O1246="Up",INDEX($AP$5:$AP$1005,MATCH(I1246,$AI$5:$AI$1005,0),1),INDEX($AQ$5:$AQ$1005,MATCH(J1246,$AI$5:$AI$1005,0),1))</f>
        <v>1.0239018082550422</v>
      </c>
      <c r="Q1246" s="19">
        <f>T1245</f>
        <v>33982.054731301345</v>
      </c>
      <c r="R1246" s="19">
        <f>INDEX(model!$S$5:$S$35,MATCH(G1246,model!$Q$5:$Q$35,0),1)*model!$O$5</f>
        <v>0</v>
      </c>
      <c r="S1246" s="19">
        <f>IF(RIGHT(B1246,1)="C",T1245*INDEX(model!$T$5:$T$35,MATCH(G1246,model!$Q$5:$Q$35,0),1),0)</f>
        <v>0</v>
      </c>
      <c r="T1246" s="19">
        <f>(Q1246+R1246-S1246)*M1246</f>
        <v>34560.316296857287</v>
      </c>
      <c r="U1246" s="19">
        <f>X1245</f>
        <v>202529.66410589044</v>
      </c>
      <c r="V1246" s="19">
        <f>INDEX(model!$S$5:$S$35,MATCH(G1246,model!$Q$5:$Q$35,0),1)*model!$O$6</f>
        <v>0</v>
      </c>
      <c r="W1246" s="19">
        <f>IF(RIGHT(B1246,1)="C",X1245*INDEX(model!$T$5:$T$35,MATCH(G1246,model!$Q$5:$Q$35,0),1),0)</f>
        <v>0</v>
      </c>
      <c r="X1246" s="19">
        <f>(U1246+V1246-W1246)*P1246</f>
        <v>207370.48930330752</v>
      </c>
      <c r="Z1246" s="36" t="str">
        <f>K1246&amp;L1246</f>
        <v>DownUp</v>
      </c>
      <c r="AA1246" s="36" t="str">
        <f>N1246&amp;O1246</f>
        <v>DownUp</v>
      </c>
      <c r="AU1246" s="4" t="str">
        <f>IF(AZ1246=AZ1247,IF(AZ1246&gt;AZ1245,AZ1246&amp;"_O",""),AZ1246&amp;"_C")</f>
        <v/>
      </c>
      <c r="AV1246" s="7" t="str">
        <f>IF(RIGHT(AU1246,1)="C",AX1246/INDEX($AX$5:$AX$2729,MATCH(AZ1246&amp;"_O",$AU$5:$AU$2729,0),1),"")</f>
        <v/>
      </c>
      <c r="AW1246" s="38">
        <v>34257</v>
      </c>
      <c r="AX1246" s="37">
        <v>469.5</v>
      </c>
      <c r="AY1246" s="7">
        <f>AX1246/AX1245</f>
        <v>1.0199648063261715</v>
      </c>
      <c r="AZ1246" s="4">
        <f>YEAR(AW1246)</f>
        <v>1993</v>
      </c>
      <c r="BA1246" s="2" t="s">
        <v>7</v>
      </c>
      <c r="BB1246" s="12" t="str">
        <f>INDEX($CD$5:$CD$10,MATCH(BA1246,$CC$5:$CC$10,0),1)</f>
        <v>Y</v>
      </c>
      <c r="BC1246" s="12" t="str">
        <f>IF(AND(BB1246="Y",AY1246&gt;1),"Y","")</f>
        <v>Y</v>
      </c>
      <c r="BD1246" s="12" t="str">
        <f>IF(AND(BB1246="Y",AY1246&lt;1),"Y","")</f>
        <v/>
      </c>
      <c r="BE1246" s="12" t="str">
        <f>IF(AY1246&gt;1,IF(AY1245&gt;1,"Y",""),"")</f>
        <v/>
      </c>
      <c r="BF1246" s="12" t="str">
        <f>IF(AY1246&lt;1,IF(AY1245&lt;1,"Y",""),"")</f>
        <v/>
      </c>
      <c r="BG1246" s="2"/>
      <c r="BH1246" s="2"/>
      <c r="BI1246" s="2"/>
      <c r="BJ1246" s="2"/>
      <c r="BK1246" s="2"/>
      <c r="BL1246" s="2"/>
      <c r="BM1246" s="4" t="str">
        <f>IF(BR1246=BR1247,IF(BR1246&gt;BR1245,BR1246&amp;"_O",""),BR1246&amp;"_C")</f>
        <v/>
      </c>
      <c r="BN1246" s="7" t="str">
        <f>IF(RIGHT(BM1246,1)="C",BP1246/INDEX($BP$5:$BP$2729,MATCH(BR1246&amp;"_O",$BM$5:$BM$2729,0),1),"")</f>
        <v/>
      </c>
      <c r="BO1246" s="38">
        <v>34656</v>
      </c>
      <c r="BP1246" s="3">
        <v>764.67</v>
      </c>
      <c r="BQ1246" s="7">
        <f>BP1246/BP1245</f>
        <v>1.0033459297748386</v>
      </c>
      <c r="BR1246" s="4">
        <f>YEAR(BO1246)</f>
        <v>1994</v>
      </c>
      <c r="BS1246" s="2" t="s">
        <v>7</v>
      </c>
      <c r="BT1246" s="12" t="str">
        <f>INDEX($CD$5:$CD$10,MATCH(BS1246,$CC$5:$CC$10,0),1)</f>
        <v>Y</v>
      </c>
      <c r="BU1246" s="12" t="str">
        <f>IF(AND(BT1246="Y",BQ1246&gt;1),"Y","")</f>
        <v>Y</v>
      </c>
      <c r="BV1246" s="12" t="str">
        <f>IF(AND(BT1246="Y",BQ1246&lt;1),"Y","")</f>
        <v/>
      </c>
      <c r="BW1246" s="12" t="str">
        <f>IF(BQ1246&gt;1,IF(BQ1245&gt;1,"Y",""),"")</f>
        <v/>
      </c>
      <c r="BX1246" s="12" t="str">
        <f>IF(BQ1246&lt;1,IF(BQ1245&lt;1,"Y",""),"")</f>
        <v/>
      </c>
      <c r="BY1246" s="2"/>
      <c r="BZ1246" s="2"/>
      <c r="CA1246" s="2"/>
    </row>
    <row r="1247" spans="2:79">
      <c r="B1247" s="4" t="str">
        <f>IF(G1247=G1248,IF(G1247&gt;G1246,G1247&amp;"_O",""),G1247&amp;"_C")</f>
        <v>2045_C</v>
      </c>
      <c r="C1247" s="14">
        <f ca="1">RANDBETWEEN(0,1000)/1000</f>
        <v>0.72699999999999998</v>
      </c>
      <c r="D1247" s="16">
        <f>D1246+1</f>
        <v>1243</v>
      </c>
      <c r="E1247" s="10">
        <f>ROUNDDOWN(D1247/52,0)+1</f>
        <v>24</v>
      </c>
      <c r="F1247" s="15">
        <f>F1246+7</f>
        <v>53321</v>
      </c>
      <c r="G1247" s="4">
        <f>YEAR(F1247)</f>
        <v>2045</v>
      </c>
      <c r="H1247" s="33">
        <v>0.80500000000000005</v>
      </c>
      <c r="I1247" s="33">
        <v>0.81599999999999995</v>
      </c>
      <c r="J1247" s="33">
        <v>0.96499999999999997</v>
      </c>
      <c r="K1247" s="16" t="str">
        <f>IF(M1246&gt;1,"Up","Down")</f>
        <v>Up</v>
      </c>
      <c r="L1247" s="16" t="str">
        <f>IF(K1247="Up",IF(H1247&lt;$BJ$7,"Up","Down"),IF(H1247&lt;$BK$7,"Down","Up"))</f>
        <v>Down</v>
      </c>
      <c r="M1247" s="17">
        <f>IF(L1247="Up",INDEX($AK$5:$AK$1005,MATCH(I1247,$AI$5:$AI$1005,0),1),INDEX($AL$5:$AL$1005,MATCH(J1247,$AI$5:$AI$1005,0),1))</f>
        <v>0.99886116656416635</v>
      </c>
      <c r="N1247" s="16" t="str">
        <f>IF(P1246&gt;1,"Up","Down")</f>
        <v>Up</v>
      </c>
      <c r="O1247" s="16" t="str">
        <f>IF(N1247="Up",IF(H1247&lt;$BJ$12,"Up","Down"),IF(H1247&lt;$BK$12,"Down","Up"))</f>
        <v>Down</v>
      </c>
      <c r="P1247" s="17">
        <f>IF(O1247="Up",INDEX($AP$5:$AP$1005,MATCH(I1247,$AI$5:$AI$1005,0),1),INDEX($AQ$5:$AQ$1005,MATCH(J1247,$AI$5:$AI$1005,0),1))</f>
        <v>0.99887260400586109</v>
      </c>
      <c r="Q1247" s="19">
        <f>T1246</f>
        <v>34560.316296857287</v>
      </c>
      <c r="R1247" s="19">
        <f>INDEX(model!$S$5:$S$35,MATCH(G1247,model!$Q$5:$Q$35,0),1)*model!$O$5</f>
        <v>0</v>
      </c>
      <c r="S1247" s="19">
        <f>IF(RIGHT(B1247,1)="C",T1246*INDEX(model!$T$5:$T$35,MATCH(G1247,model!$Q$5:$Q$35,0),1),0)</f>
        <v>4320.0395371071609</v>
      </c>
      <c r="T1247" s="19">
        <f>(Q1247+R1247-S1247)*M1247</f>
        <v>30205.838121467259</v>
      </c>
      <c r="U1247" s="19">
        <f>X1246</f>
        <v>207370.48930330752</v>
      </c>
      <c r="V1247" s="19">
        <f>INDEX(model!$S$5:$S$35,MATCH(G1247,model!$Q$5:$Q$35,0),1)*model!$O$6</f>
        <v>0</v>
      </c>
      <c r="W1247" s="19">
        <f>IF(RIGHT(B1247,1)="C",X1246*INDEX(model!$T$5:$T$35,MATCH(G1247,model!$Q$5:$Q$35,0),1),0)</f>
        <v>25921.31116291344</v>
      </c>
      <c r="X1247" s="19">
        <f>(U1247+V1247-W1247)*P1247</f>
        <v>181244.6130638188</v>
      </c>
      <c r="Z1247" s="36" t="str">
        <f>K1247&amp;L1247</f>
        <v>UpDown</v>
      </c>
      <c r="AA1247" s="36" t="str">
        <f>N1247&amp;O1247</f>
        <v>UpDown</v>
      </c>
      <c r="AU1247" s="4" t="str">
        <f>IF(AZ1247=AZ1248,IF(AZ1247&gt;AZ1246,AZ1247&amp;"_O",""),AZ1247&amp;"_C")</f>
        <v/>
      </c>
      <c r="AV1247" s="7" t="str">
        <f>IF(RIGHT(AU1247,1)="C",AX1247/INDEX($AX$5:$AX$2729,MATCH(AZ1247&amp;"_O",$AU$5:$AU$2729,0),1),"")</f>
        <v/>
      </c>
      <c r="AW1247" s="38">
        <v>34264</v>
      </c>
      <c r="AX1247" s="37">
        <v>463.27</v>
      </c>
      <c r="AY1247" s="7">
        <f>AX1247/AX1246</f>
        <v>0.98673056443024487</v>
      </c>
      <c r="AZ1247" s="4">
        <f>YEAR(AW1247)</f>
        <v>1993</v>
      </c>
      <c r="BA1247" s="2" t="s">
        <v>7</v>
      </c>
      <c r="BB1247" s="12" t="str">
        <f>INDEX($CD$5:$CD$10,MATCH(BA1247,$CC$5:$CC$10,0),1)</f>
        <v>Y</v>
      </c>
      <c r="BC1247" s="12" t="str">
        <f>IF(AND(BB1247="Y",AY1247&gt;1),"Y","")</f>
        <v/>
      </c>
      <c r="BD1247" s="12" t="str">
        <f>IF(AND(BB1247="Y",AY1247&lt;1),"Y","")</f>
        <v>Y</v>
      </c>
      <c r="BE1247" s="12" t="str">
        <f>IF(AY1247&gt;1,IF(AY1246&gt;1,"Y",""),"")</f>
        <v/>
      </c>
      <c r="BF1247" s="12" t="str">
        <f>IF(AY1247&lt;1,IF(AY1246&lt;1,"Y",""),"")</f>
        <v/>
      </c>
      <c r="BG1247" s="2"/>
      <c r="BH1247" s="2"/>
      <c r="BI1247" s="2"/>
      <c r="BJ1247" s="2"/>
      <c r="BK1247" s="2"/>
      <c r="BL1247" s="2"/>
      <c r="BM1247" s="4" t="str">
        <f>IF(BR1247=BR1248,IF(BR1247&gt;BR1246,BR1247&amp;"_O",""),BR1247&amp;"_C")</f>
        <v/>
      </c>
      <c r="BN1247" s="7" t="str">
        <f>IF(RIGHT(BM1247,1)="C",BP1247/INDEX($BP$5:$BP$2729,MATCH(BR1247&amp;"_O",$BM$5:$BM$2729,0),1),"")</f>
        <v/>
      </c>
      <c r="BO1247" s="38">
        <v>34663</v>
      </c>
      <c r="BP1247" s="3">
        <v>742.52</v>
      </c>
      <c r="BQ1247" s="7">
        <f>BP1247/BP1246</f>
        <v>0.97103325617586678</v>
      </c>
      <c r="BR1247" s="4">
        <f>YEAR(BO1247)</f>
        <v>1994</v>
      </c>
      <c r="BS1247" s="2" t="s">
        <v>7</v>
      </c>
      <c r="BT1247" s="12" t="str">
        <f>INDEX($CD$5:$CD$10,MATCH(BS1247,$CC$5:$CC$10,0),1)</f>
        <v>Y</v>
      </c>
      <c r="BU1247" s="12" t="str">
        <f>IF(AND(BT1247="Y",BQ1247&gt;1),"Y","")</f>
        <v/>
      </c>
      <c r="BV1247" s="12" t="str">
        <f>IF(AND(BT1247="Y",BQ1247&lt;1),"Y","")</f>
        <v>Y</v>
      </c>
      <c r="BW1247" s="12" t="str">
        <f>IF(BQ1247&gt;1,IF(BQ1246&gt;1,"Y",""),"")</f>
        <v/>
      </c>
      <c r="BX1247" s="12" t="str">
        <f>IF(BQ1247&lt;1,IF(BQ1246&lt;1,"Y",""),"")</f>
        <v/>
      </c>
      <c r="BY1247" s="2"/>
      <c r="BZ1247" s="2"/>
      <c r="CA1247" s="2"/>
    </row>
    <row r="1248" spans="2:79">
      <c r="B1248" s="4" t="str">
        <f>IF(G1248=G1249,IF(G1248&gt;G1247,G1248&amp;"_O",""),G1248&amp;"_C")</f>
        <v>2046_O</v>
      </c>
      <c r="C1248" s="14">
        <f ca="1">RANDBETWEEN(0,1000)/1000</f>
        <v>0.20100000000000001</v>
      </c>
      <c r="D1248" s="16">
        <f>D1247+1</f>
        <v>1244</v>
      </c>
      <c r="E1248" s="10">
        <f>ROUNDDOWN(D1248/52,0)+1</f>
        <v>24</v>
      </c>
      <c r="F1248" s="15">
        <f>F1247+7</f>
        <v>53328</v>
      </c>
      <c r="G1248" s="4">
        <f>YEAR(F1248)</f>
        <v>2046</v>
      </c>
      <c r="H1248" s="33">
        <v>0.23200000000000001</v>
      </c>
      <c r="I1248" s="33">
        <v>0.58499999999999996</v>
      </c>
      <c r="J1248" s="33">
        <v>0.68</v>
      </c>
      <c r="K1248" s="16" t="str">
        <f>IF(M1247&gt;1,"Up","Down")</f>
        <v>Down</v>
      </c>
      <c r="L1248" s="16" t="str">
        <f>IF(K1248="Up",IF(H1248&lt;$BJ$7,"Up","Down"),IF(H1248&lt;$BK$7,"Down","Up"))</f>
        <v>Down</v>
      </c>
      <c r="M1248" s="17">
        <f>IF(L1248="Up",INDEX($AK$5:$AK$1005,MATCH(I1248,$AI$5:$AI$1005,0),1),INDEX($AL$5:$AL$1005,MATCH(J1248,$AI$5:$AI$1005,0),1))</f>
        <v>0.99285240013593057</v>
      </c>
      <c r="N1248" s="16" t="str">
        <f>IF(P1247&gt;1,"Up","Down")</f>
        <v>Down</v>
      </c>
      <c r="O1248" s="16" t="str">
        <f>IF(N1248="Up",IF(H1248&lt;$BJ$12,"Up","Down"),IF(H1248&lt;$BK$12,"Down","Up"))</f>
        <v>Down</v>
      </c>
      <c r="P1248" s="17">
        <f>IF(O1248="Up",INDEX($AP$5:$AP$1005,MATCH(I1248,$AI$5:$AI$1005,0),1),INDEX($AQ$5:$AQ$1005,MATCH(J1248,$AI$5:$AI$1005,0),1))</f>
        <v>0.99208257384128118</v>
      </c>
      <c r="Q1248" s="19">
        <f>T1247</f>
        <v>30205.838121467259</v>
      </c>
      <c r="R1248" s="19">
        <f>INDEX(model!$S$5:$S$35,MATCH(G1248,model!$Q$5:$Q$35,0),1)*model!$O$5</f>
        <v>0</v>
      </c>
      <c r="S1248" s="19">
        <f>IF(RIGHT(B1248,1)="C",T1247*INDEX(model!$T$5:$T$35,MATCH(G1248,model!$Q$5:$Q$35,0),1),0)</f>
        <v>0</v>
      </c>
      <c r="T1248" s="19">
        <f>(Q1248+R1248-S1248)*M1248</f>
        <v>29989.938877016157</v>
      </c>
      <c r="U1248" s="19">
        <f>X1247</f>
        <v>181244.6130638188</v>
      </c>
      <c r="V1248" s="19">
        <f>INDEX(model!$S$5:$S$35,MATCH(G1248,model!$Q$5:$Q$35,0),1)*model!$O$6</f>
        <v>0</v>
      </c>
      <c r="W1248" s="19">
        <f>IF(RIGHT(B1248,1)="C",X1247*INDEX(model!$T$5:$T$35,MATCH(G1248,model!$Q$5:$Q$35,0),1),0)</f>
        <v>0</v>
      </c>
      <c r="X1248" s="19">
        <f>(U1248+V1248-W1248)*P1248</f>
        <v>179809.62222322045</v>
      </c>
      <c r="Z1248" s="36" t="str">
        <f>K1248&amp;L1248</f>
        <v>DownDown</v>
      </c>
      <c r="AA1248" s="36" t="str">
        <f>N1248&amp;O1248</f>
        <v>DownDown</v>
      </c>
      <c r="AU1248" s="4" t="str">
        <f>IF(AZ1248=AZ1249,IF(AZ1248&gt;AZ1247,AZ1248&amp;"_O",""),AZ1248&amp;"_C")</f>
        <v/>
      </c>
      <c r="AV1248" s="7" t="str">
        <f>IF(RIGHT(AU1248,1)="C",AX1248/INDEX($AX$5:$AX$2729,MATCH(AZ1248&amp;"_O",$AU$5:$AU$2729,0),1),"")</f>
        <v/>
      </c>
      <c r="AW1248" s="38">
        <v>34271</v>
      </c>
      <c r="AX1248" s="37">
        <v>467.83</v>
      </c>
      <c r="AY1248" s="7">
        <f>AX1248/AX1247</f>
        <v>1.0098430720746001</v>
      </c>
      <c r="AZ1248" s="4">
        <f>YEAR(AW1248)</f>
        <v>1993</v>
      </c>
      <c r="BA1248" s="2" t="s">
        <v>7</v>
      </c>
      <c r="BB1248" s="12" t="str">
        <f>INDEX($CD$5:$CD$10,MATCH(BA1248,$CC$5:$CC$10,0),1)</f>
        <v>Y</v>
      </c>
      <c r="BC1248" s="12" t="str">
        <f>IF(AND(BB1248="Y",AY1248&gt;1),"Y","")</f>
        <v>Y</v>
      </c>
      <c r="BD1248" s="12" t="str">
        <f>IF(AND(BB1248="Y",AY1248&lt;1),"Y","")</f>
        <v/>
      </c>
      <c r="BE1248" s="12" t="str">
        <f>IF(AY1248&gt;1,IF(AY1247&gt;1,"Y",""),"")</f>
        <v/>
      </c>
      <c r="BF1248" s="12" t="str">
        <f>IF(AY1248&lt;1,IF(AY1247&lt;1,"Y",""),"")</f>
        <v/>
      </c>
      <c r="BG1248" s="2"/>
      <c r="BH1248" s="2"/>
      <c r="BI1248" s="2"/>
      <c r="BJ1248" s="2"/>
      <c r="BK1248" s="2"/>
      <c r="BL1248" s="2"/>
      <c r="BM1248" s="4" t="str">
        <f>IF(BR1248=BR1249,IF(BR1248&gt;BR1247,BR1248&amp;"_O",""),BR1248&amp;"_C")</f>
        <v/>
      </c>
      <c r="BN1248" s="7" t="str">
        <f>IF(RIGHT(BM1248,1)="C",BP1248/INDEX($BP$5:$BP$2729,MATCH(BR1248&amp;"_O",$BM$5:$BM$2729,0),1),"")</f>
        <v/>
      </c>
      <c r="BO1248" s="38">
        <v>34670</v>
      </c>
      <c r="BP1248" s="3">
        <v>745.02</v>
      </c>
      <c r="BQ1248" s="7">
        <f>BP1248/BP1247</f>
        <v>1.0033669126757527</v>
      </c>
      <c r="BR1248" s="4">
        <f>YEAR(BO1248)</f>
        <v>1994</v>
      </c>
      <c r="BS1248" s="2" t="s">
        <v>7</v>
      </c>
      <c r="BT1248" s="12" t="str">
        <f>INDEX($CD$5:$CD$10,MATCH(BS1248,$CC$5:$CC$10,0),1)</f>
        <v>Y</v>
      </c>
      <c r="BU1248" s="12" t="str">
        <f>IF(AND(BT1248="Y",BQ1248&gt;1),"Y","")</f>
        <v>Y</v>
      </c>
      <c r="BV1248" s="12" t="str">
        <f>IF(AND(BT1248="Y",BQ1248&lt;1),"Y","")</f>
        <v/>
      </c>
      <c r="BW1248" s="12" t="str">
        <f>IF(BQ1248&gt;1,IF(BQ1247&gt;1,"Y",""),"")</f>
        <v/>
      </c>
      <c r="BX1248" s="12" t="str">
        <f>IF(BQ1248&lt;1,IF(BQ1247&lt;1,"Y",""),"")</f>
        <v/>
      </c>
      <c r="BY1248" s="2"/>
      <c r="BZ1248" s="2"/>
      <c r="CA1248" s="2"/>
    </row>
    <row r="1249" spans="2:79">
      <c r="B1249" s="4" t="str">
        <f>IF(G1249=G1250,IF(G1249&gt;G1248,G1249&amp;"_O",""),G1249&amp;"_C")</f>
        <v/>
      </c>
      <c r="C1249" s="14">
        <f ca="1">RANDBETWEEN(0,1000)/1000</f>
        <v>0.46300000000000002</v>
      </c>
      <c r="D1249" s="16">
        <f>D1248+1</f>
        <v>1245</v>
      </c>
      <c r="E1249" s="10">
        <f>ROUNDDOWN(D1249/52,0)+1</f>
        <v>24</v>
      </c>
      <c r="F1249" s="15">
        <f>F1248+7</f>
        <v>53335</v>
      </c>
      <c r="G1249" s="4">
        <f>YEAR(F1249)</f>
        <v>2046</v>
      </c>
      <c r="H1249" s="33">
        <v>0.33200000000000002</v>
      </c>
      <c r="I1249" s="33">
        <v>0.94699999999999995</v>
      </c>
      <c r="J1249" s="33">
        <v>0.44800000000000001</v>
      </c>
      <c r="K1249" s="16" t="str">
        <f>IF(M1248&gt;1,"Up","Down")</f>
        <v>Down</v>
      </c>
      <c r="L1249" s="16" t="str">
        <f>IF(K1249="Up",IF(H1249&lt;$BJ$7,"Up","Down"),IF(H1249&lt;$BK$7,"Down","Up"))</f>
        <v>Down</v>
      </c>
      <c r="M1249" s="17">
        <f>IF(L1249="Up",INDEX($AK$5:$AK$1005,MATCH(I1249,$AI$5:$AI$1005,0),1),INDEX($AL$5:$AL$1005,MATCH(J1249,$AI$5:$AI$1005,0),1))</f>
        <v>0.98602025701955387</v>
      </c>
      <c r="N1249" s="16" t="str">
        <f>IF(P1248&gt;1,"Up","Down")</f>
        <v>Down</v>
      </c>
      <c r="O1249" s="16" t="str">
        <f>IF(N1249="Up",IF(H1249&lt;$BJ$12,"Up","Down"),IF(H1249&lt;$BK$12,"Down","Up"))</f>
        <v>Down</v>
      </c>
      <c r="P1249" s="17">
        <f>IF(O1249="Up",INDEX($AP$5:$AP$1005,MATCH(I1249,$AI$5:$AI$1005,0),1),INDEX($AQ$5:$AQ$1005,MATCH(J1249,$AI$5:$AI$1005,0),1))</f>
        <v>0.9823601786632471</v>
      </c>
      <c r="Q1249" s="19">
        <f>T1248</f>
        <v>29989.938877016157</v>
      </c>
      <c r="R1249" s="19">
        <f>INDEX(model!$S$5:$S$35,MATCH(G1249,model!$Q$5:$Q$35,0),1)*model!$O$5</f>
        <v>0</v>
      </c>
      <c r="S1249" s="19">
        <f>IF(RIGHT(B1249,1)="C",T1248*INDEX(model!$T$5:$T$35,MATCH(G1249,model!$Q$5:$Q$35,0),1),0)</f>
        <v>0</v>
      </c>
      <c r="T1249" s="19">
        <f>(Q1249+R1249-S1249)*M1249</f>
        <v>29570.687239516181</v>
      </c>
      <c r="U1249" s="19">
        <f>X1248</f>
        <v>179809.62222322045</v>
      </c>
      <c r="V1249" s="19">
        <f>INDEX(model!$S$5:$S$35,MATCH(G1249,model!$Q$5:$Q$35,0),1)*model!$O$6</f>
        <v>0</v>
      </c>
      <c r="W1249" s="19">
        <f>IF(RIGHT(B1249,1)="C",X1248*INDEX(model!$T$5:$T$35,MATCH(G1249,model!$Q$5:$Q$35,0),1),0)</f>
        <v>0</v>
      </c>
      <c r="X1249" s="19">
        <f>(U1249+V1249-W1249)*P1249</f>
        <v>176637.81261257379</v>
      </c>
      <c r="Z1249" s="36" t="str">
        <f>K1249&amp;L1249</f>
        <v>DownDown</v>
      </c>
      <c r="AA1249" s="36" t="str">
        <f>N1249&amp;O1249</f>
        <v>DownDown</v>
      </c>
      <c r="AU1249" s="4" t="str">
        <f>IF(AZ1249=AZ1250,IF(AZ1249&gt;AZ1248,AZ1249&amp;"_O",""),AZ1249&amp;"_C")</f>
        <v/>
      </c>
      <c r="AV1249" s="7" t="str">
        <f>IF(RIGHT(AU1249,1)="C",AX1249/INDEX($AX$5:$AX$2729,MATCH(AZ1249&amp;"_O",$AU$5:$AU$2729,0),1),"")</f>
        <v/>
      </c>
      <c r="AW1249" s="38">
        <v>34278</v>
      </c>
      <c r="AX1249" s="37">
        <v>459.57</v>
      </c>
      <c r="AY1249" s="7">
        <f>AX1249/AX1248</f>
        <v>0.9823440138511853</v>
      </c>
      <c r="AZ1249" s="4">
        <f>YEAR(AW1249)</f>
        <v>1993</v>
      </c>
      <c r="BA1249" s="2" t="s">
        <v>7</v>
      </c>
      <c r="BB1249" s="12" t="str">
        <f>INDEX($CD$5:$CD$10,MATCH(BA1249,$CC$5:$CC$10,0),1)</f>
        <v>Y</v>
      </c>
      <c r="BC1249" s="12" t="str">
        <f>IF(AND(BB1249="Y",AY1249&gt;1),"Y","")</f>
        <v/>
      </c>
      <c r="BD1249" s="12" t="str">
        <f>IF(AND(BB1249="Y",AY1249&lt;1),"Y","")</f>
        <v>Y</v>
      </c>
      <c r="BE1249" s="12" t="str">
        <f>IF(AY1249&gt;1,IF(AY1248&gt;1,"Y",""),"")</f>
        <v/>
      </c>
      <c r="BF1249" s="12" t="str">
        <f>IF(AY1249&lt;1,IF(AY1248&lt;1,"Y",""),"")</f>
        <v/>
      </c>
      <c r="BG1249" s="2"/>
      <c r="BH1249" s="2"/>
      <c r="BI1249" s="2"/>
      <c r="BJ1249" s="2"/>
      <c r="BK1249" s="2"/>
      <c r="BL1249" s="2"/>
      <c r="BM1249" s="4" t="str">
        <f>IF(BR1249=BR1250,IF(BR1249&gt;BR1248,BR1249&amp;"_O",""),BR1249&amp;"_C")</f>
        <v/>
      </c>
      <c r="BN1249" s="7" t="str">
        <f>IF(RIGHT(BM1249,1)="C",BP1249/INDEX($BP$5:$BP$2729,MATCH(BR1249&amp;"_O",$BM$5:$BM$2729,0),1),"")</f>
        <v/>
      </c>
      <c r="BO1249" s="38">
        <v>34677</v>
      </c>
      <c r="BP1249" s="3">
        <v>719.05</v>
      </c>
      <c r="BQ1249" s="7">
        <f>BP1249/BP1248</f>
        <v>0.96514187538589569</v>
      </c>
      <c r="BR1249" s="4">
        <f>YEAR(BO1249)</f>
        <v>1994</v>
      </c>
      <c r="BS1249" s="2" t="s">
        <v>7</v>
      </c>
      <c r="BT1249" s="12" t="str">
        <f>INDEX($CD$5:$CD$10,MATCH(BS1249,$CC$5:$CC$10,0),1)</f>
        <v>Y</v>
      </c>
      <c r="BU1249" s="12" t="str">
        <f>IF(AND(BT1249="Y",BQ1249&gt;1),"Y","")</f>
        <v/>
      </c>
      <c r="BV1249" s="12" t="str">
        <f>IF(AND(BT1249="Y",BQ1249&lt;1),"Y","")</f>
        <v>Y</v>
      </c>
      <c r="BW1249" s="12" t="str">
        <f>IF(BQ1249&gt;1,IF(BQ1248&gt;1,"Y",""),"")</f>
        <v/>
      </c>
      <c r="BX1249" s="12" t="str">
        <f>IF(BQ1249&lt;1,IF(BQ1248&lt;1,"Y",""),"")</f>
        <v/>
      </c>
      <c r="BY1249" s="2"/>
      <c r="BZ1249" s="2"/>
      <c r="CA1249" s="2"/>
    </row>
    <row r="1250" spans="2:79">
      <c r="B1250" s="4" t="str">
        <f>IF(G1250=G1251,IF(G1250&gt;G1249,G1250&amp;"_O",""),G1250&amp;"_C")</f>
        <v/>
      </c>
      <c r="C1250" s="14">
        <f ca="1">RANDBETWEEN(0,1000)/1000</f>
        <v>0.42499999999999999</v>
      </c>
      <c r="D1250" s="16">
        <f>D1249+1</f>
        <v>1246</v>
      </c>
      <c r="E1250" s="10">
        <f>ROUNDDOWN(D1250/52,0)+1</f>
        <v>24</v>
      </c>
      <c r="F1250" s="15">
        <f>F1249+7</f>
        <v>53342</v>
      </c>
      <c r="G1250" s="4">
        <f>YEAR(F1250)</f>
        <v>2046</v>
      </c>
      <c r="H1250" s="33">
        <v>0.88700000000000001</v>
      </c>
      <c r="I1250" s="33">
        <v>0.81899999999999995</v>
      </c>
      <c r="J1250" s="33">
        <v>0.64800000000000002</v>
      </c>
      <c r="K1250" s="16" t="str">
        <f>IF(M1249&gt;1,"Up","Down")</f>
        <v>Down</v>
      </c>
      <c r="L1250" s="16" t="str">
        <f>IF(K1250="Up",IF(H1250&lt;$BJ$7,"Up","Down"),IF(H1250&lt;$BK$7,"Down","Up"))</f>
        <v>Up</v>
      </c>
      <c r="M1250" s="17">
        <f>IF(L1250="Up",INDEX($AK$5:$AK$1005,MATCH(I1250,$AI$5:$AI$1005,0),1),INDEX($AL$5:$AL$1005,MATCH(J1250,$AI$5:$AI$1005,0),1))</f>
        <v>1.0256390765576264</v>
      </c>
      <c r="N1250" s="16" t="str">
        <f>IF(P1249&gt;1,"Up","Down")</f>
        <v>Down</v>
      </c>
      <c r="O1250" s="16" t="str">
        <f>IF(N1250="Up",IF(H1250&lt;$BJ$12,"Up","Down"),IF(H1250&lt;$BK$12,"Down","Up"))</f>
        <v>Up</v>
      </c>
      <c r="P1250" s="17">
        <f>IF(O1250="Up",INDEX($AP$5:$AP$1005,MATCH(I1250,$AI$5:$AI$1005,0),1),INDEX($AQ$5:$AQ$1005,MATCH(J1250,$AI$5:$AI$1005,0),1))</f>
        <v>1.0343893395560479</v>
      </c>
      <c r="Q1250" s="19">
        <f>T1249</f>
        <v>29570.687239516181</v>
      </c>
      <c r="R1250" s="19">
        <f>INDEX(model!$S$5:$S$35,MATCH(G1250,model!$Q$5:$Q$35,0),1)*model!$O$5</f>
        <v>0</v>
      </c>
      <c r="S1250" s="19">
        <f>IF(RIGHT(B1250,1)="C",T1249*INDEX(model!$T$5:$T$35,MATCH(G1250,model!$Q$5:$Q$35,0),1),0)</f>
        <v>0</v>
      </c>
      <c r="T1250" s="19">
        <f>(Q1250+R1250-S1250)*M1250</f>
        <v>30328.852353511764</v>
      </c>
      <c r="U1250" s="19">
        <f>X1249</f>
        <v>176637.81261257379</v>
      </c>
      <c r="V1250" s="19">
        <f>INDEX(model!$S$5:$S$35,MATCH(G1250,model!$Q$5:$Q$35,0),1)*model!$O$6</f>
        <v>0</v>
      </c>
      <c r="W1250" s="19">
        <f>IF(RIGHT(B1250,1)="C",X1249*INDEX(model!$T$5:$T$35,MATCH(G1250,model!$Q$5:$Q$35,0),1),0)</f>
        <v>0</v>
      </c>
      <c r="X1250" s="19">
        <f>(U1250+V1250-W1250)*P1250</f>
        <v>182712.27032894516</v>
      </c>
      <c r="Z1250" s="36" t="str">
        <f>K1250&amp;L1250</f>
        <v>DownUp</v>
      </c>
      <c r="AA1250" s="36" t="str">
        <f>N1250&amp;O1250</f>
        <v>DownUp</v>
      </c>
      <c r="AU1250" s="4" t="str">
        <f>IF(AZ1250=AZ1251,IF(AZ1250&gt;AZ1249,AZ1250&amp;"_O",""),AZ1250&amp;"_C")</f>
        <v/>
      </c>
      <c r="AV1250" s="7" t="str">
        <f>IF(RIGHT(AU1250,1)="C",AX1250/INDEX($AX$5:$AX$2729,MATCH(AZ1250&amp;"_O",$AU$5:$AU$2729,0),1),"")</f>
        <v/>
      </c>
      <c r="AW1250" s="38">
        <v>34285</v>
      </c>
      <c r="AX1250" s="37">
        <v>465.39</v>
      </c>
      <c r="AY1250" s="7">
        <f>AX1250/AX1249</f>
        <v>1.0126640120112278</v>
      </c>
      <c r="AZ1250" s="4">
        <f>YEAR(AW1250)</f>
        <v>1993</v>
      </c>
      <c r="BA1250" s="2" t="s">
        <v>7</v>
      </c>
      <c r="BB1250" s="12" t="str">
        <f>INDEX($CD$5:$CD$10,MATCH(BA1250,$CC$5:$CC$10,0),1)</f>
        <v>Y</v>
      </c>
      <c r="BC1250" s="12" t="str">
        <f>IF(AND(BB1250="Y",AY1250&gt;1),"Y","")</f>
        <v>Y</v>
      </c>
      <c r="BD1250" s="12" t="str">
        <f>IF(AND(BB1250="Y",AY1250&lt;1),"Y","")</f>
        <v/>
      </c>
      <c r="BE1250" s="12" t="str">
        <f>IF(AY1250&gt;1,IF(AY1249&gt;1,"Y",""),"")</f>
        <v/>
      </c>
      <c r="BF1250" s="12" t="str">
        <f>IF(AY1250&lt;1,IF(AY1249&lt;1,"Y",""),"")</f>
        <v/>
      </c>
      <c r="BG1250" s="2"/>
      <c r="BH1250" s="2"/>
      <c r="BI1250" s="2"/>
      <c r="BJ1250" s="2"/>
      <c r="BK1250" s="2"/>
      <c r="BL1250" s="2"/>
      <c r="BM1250" s="4" t="str">
        <f>IF(BR1250=BR1251,IF(BR1250&gt;BR1249,BR1250&amp;"_O",""),BR1250&amp;"_C")</f>
        <v/>
      </c>
      <c r="BN1250" s="7" t="str">
        <f>IF(RIGHT(BM1250,1)="C",BP1250/INDEX($BP$5:$BP$2729,MATCH(BR1250&amp;"_O",$BM$5:$BM$2729,0),1),"")</f>
        <v/>
      </c>
      <c r="BO1250" s="38">
        <v>34684</v>
      </c>
      <c r="BP1250" s="3">
        <v>729.07</v>
      </c>
      <c r="BQ1250" s="7">
        <f>BP1250/BP1249</f>
        <v>1.0139350531951883</v>
      </c>
      <c r="BR1250" s="4">
        <f>YEAR(BO1250)</f>
        <v>1994</v>
      </c>
      <c r="BS1250" s="2" t="s">
        <v>7</v>
      </c>
      <c r="BT1250" s="12" t="str">
        <f>INDEX($CD$5:$CD$10,MATCH(BS1250,$CC$5:$CC$10,0),1)</f>
        <v>Y</v>
      </c>
      <c r="BU1250" s="12" t="str">
        <f>IF(AND(BT1250="Y",BQ1250&gt;1),"Y","")</f>
        <v>Y</v>
      </c>
      <c r="BV1250" s="12" t="str">
        <f>IF(AND(BT1250="Y",BQ1250&lt;1),"Y","")</f>
        <v/>
      </c>
      <c r="BW1250" s="12" t="str">
        <f>IF(BQ1250&gt;1,IF(BQ1249&gt;1,"Y",""),"")</f>
        <v/>
      </c>
      <c r="BX1250" s="12" t="str">
        <f>IF(BQ1250&lt;1,IF(BQ1249&lt;1,"Y",""),"")</f>
        <v/>
      </c>
      <c r="BY1250" s="2"/>
      <c r="BZ1250" s="2"/>
      <c r="CA1250" s="2"/>
    </row>
    <row r="1251" spans="2:79">
      <c r="B1251" s="4" t="str">
        <f>IF(G1251=G1252,IF(G1251&gt;G1250,G1251&amp;"_O",""),G1251&amp;"_C")</f>
        <v/>
      </c>
      <c r="C1251" s="14">
        <f ca="1">RANDBETWEEN(0,1000)/1000</f>
        <v>0.17699999999999999</v>
      </c>
      <c r="D1251" s="16">
        <f>D1250+1</f>
        <v>1247</v>
      </c>
      <c r="E1251" s="10">
        <f>ROUNDDOWN(D1251/52,0)+1</f>
        <v>24</v>
      </c>
      <c r="F1251" s="15">
        <f>F1250+7</f>
        <v>53349</v>
      </c>
      <c r="G1251" s="4">
        <f>YEAR(F1251)</f>
        <v>2046</v>
      </c>
      <c r="H1251" s="33">
        <v>0.56399999999999995</v>
      </c>
      <c r="I1251" s="33">
        <v>0.22500000000000001</v>
      </c>
      <c r="J1251" s="33">
        <v>0.47599999999999998</v>
      </c>
      <c r="K1251" s="16" t="str">
        <f>IF(M1250&gt;1,"Up","Down")</f>
        <v>Up</v>
      </c>
      <c r="L1251" s="16" t="str">
        <f>IF(K1251="Up",IF(H1251&lt;$BJ$7,"Up","Down"),IF(H1251&lt;$BK$7,"Down","Up"))</f>
        <v>Down</v>
      </c>
      <c r="M1251" s="17">
        <f>IF(L1251="Up",INDEX($AK$5:$AK$1005,MATCH(I1251,$AI$5:$AI$1005,0),1),INDEX($AL$5:$AL$1005,MATCH(J1251,$AI$5:$AI$1005,0),1))</f>
        <v>0.98675775249002595</v>
      </c>
      <c r="N1251" s="16" t="str">
        <f>IF(P1250&gt;1,"Up","Down")</f>
        <v>Up</v>
      </c>
      <c r="O1251" s="16" t="str">
        <f>IF(N1251="Up",IF(H1251&lt;$BJ$12,"Up","Down"),IF(H1251&lt;$BK$12,"Down","Up"))</f>
        <v>Up</v>
      </c>
      <c r="P1251" s="17">
        <f>IF(O1251="Up",INDEX($AP$5:$AP$1005,MATCH(I1251,$AI$5:$AI$1005,0),1),INDEX($AQ$5:$AQ$1005,MATCH(J1251,$AI$5:$AI$1005,0),1))</f>
        <v>1.0075484126762402</v>
      </c>
      <c r="Q1251" s="19">
        <f>T1250</f>
        <v>30328.852353511764</v>
      </c>
      <c r="R1251" s="19">
        <f>INDEX(model!$S$5:$S$35,MATCH(G1251,model!$Q$5:$Q$35,0),1)*model!$O$5</f>
        <v>0</v>
      </c>
      <c r="S1251" s="19">
        <f>IF(RIGHT(B1251,1)="C",T1250*INDEX(model!$T$5:$T$35,MATCH(G1251,model!$Q$5:$Q$35,0),1),0)</f>
        <v>0</v>
      </c>
      <c r="T1251" s="19">
        <f>(Q1251+R1251-S1251)*M1251</f>
        <v>29927.230183953103</v>
      </c>
      <c r="U1251" s="19">
        <f>X1250</f>
        <v>182712.27032894516</v>
      </c>
      <c r="V1251" s="19">
        <f>INDEX(model!$S$5:$S$35,MATCH(G1251,model!$Q$5:$Q$35,0),1)*model!$O$6</f>
        <v>0</v>
      </c>
      <c r="W1251" s="19">
        <f>IF(RIGHT(B1251,1)="C",X1250*INDEX(model!$T$5:$T$35,MATCH(G1251,model!$Q$5:$Q$35,0),1),0)</f>
        <v>0</v>
      </c>
      <c r="X1251" s="19">
        <f>(U1251+V1251-W1251)*P1251</f>
        <v>184091.4579464008</v>
      </c>
      <c r="Z1251" s="36" t="str">
        <f>K1251&amp;L1251</f>
        <v>UpDown</v>
      </c>
      <c r="AA1251" s="36" t="str">
        <f>N1251&amp;O1251</f>
        <v>UpUp</v>
      </c>
      <c r="AU1251" s="4" t="str">
        <f>IF(AZ1251=AZ1252,IF(AZ1251&gt;AZ1250,AZ1251&amp;"_O",""),AZ1251&amp;"_C")</f>
        <v/>
      </c>
      <c r="AV1251" s="7" t="str">
        <f>IF(RIGHT(AU1251,1)="C",AX1251/INDEX($AX$5:$AX$2729,MATCH(AZ1251&amp;"_O",$AU$5:$AU$2729,0),1),"")</f>
        <v/>
      </c>
      <c r="AW1251" s="38">
        <v>34292</v>
      </c>
      <c r="AX1251" s="37">
        <v>462.6</v>
      </c>
      <c r="AY1251" s="7">
        <f>AX1251/AX1250</f>
        <v>0.994005028040998</v>
      </c>
      <c r="AZ1251" s="4">
        <f>YEAR(AW1251)</f>
        <v>1993</v>
      </c>
      <c r="BA1251" s="2" t="s">
        <v>7</v>
      </c>
      <c r="BB1251" s="12" t="str">
        <f>INDEX($CD$5:$CD$10,MATCH(BA1251,$CC$5:$CC$10,0),1)</f>
        <v>Y</v>
      </c>
      <c r="BC1251" s="12" t="str">
        <f>IF(AND(BB1251="Y",AY1251&gt;1),"Y","")</f>
        <v/>
      </c>
      <c r="BD1251" s="12" t="str">
        <f>IF(AND(BB1251="Y",AY1251&lt;1),"Y","")</f>
        <v>Y</v>
      </c>
      <c r="BE1251" s="12" t="str">
        <f>IF(AY1251&gt;1,IF(AY1250&gt;1,"Y",""),"")</f>
        <v/>
      </c>
      <c r="BF1251" s="12" t="str">
        <f>IF(AY1251&lt;1,IF(AY1250&lt;1,"Y",""),"")</f>
        <v/>
      </c>
      <c r="BG1251" s="2"/>
      <c r="BH1251" s="2"/>
      <c r="BI1251" s="2"/>
      <c r="BJ1251" s="2"/>
      <c r="BK1251" s="2"/>
      <c r="BL1251" s="2"/>
      <c r="BM1251" s="4" t="str">
        <f>IF(BR1251=BR1252,IF(BR1251&gt;BR1250,BR1251&amp;"_O",""),BR1251&amp;"_C")</f>
        <v/>
      </c>
      <c r="BN1251" s="7" t="str">
        <f>IF(RIGHT(BM1251,1)="C",BP1251/INDEX($BP$5:$BP$2729,MATCH(BR1251&amp;"_O",$BM$5:$BM$2729,0),1),"")</f>
        <v/>
      </c>
      <c r="BO1251" s="38">
        <v>34691</v>
      </c>
      <c r="BP1251" s="3">
        <v>742.19</v>
      </c>
      <c r="BQ1251" s="7">
        <f>BP1251/BP1250</f>
        <v>1.0179955285500706</v>
      </c>
      <c r="BR1251" s="4">
        <f>YEAR(BO1251)</f>
        <v>1994</v>
      </c>
      <c r="BS1251" s="2" t="s">
        <v>7</v>
      </c>
      <c r="BT1251" s="12" t="str">
        <f>INDEX($CD$5:$CD$10,MATCH(BS1251,$CC$5:$CC$10,0),1)</f>
        <v>Y</v>
      </c>
      <c r="BU1251" s="12" t="str">
        <f>IF(AND(BT1251="Y",BQ1251&gt;1),"Y","")</f>
        <v>Y</v>
      </c>
      <c r="BV1251" s="12" t="str">
        <f>IF(AND(BT1251="Y",BQ1251&lt;1),"Y","")</f>
        <v/>
      </c>
      <c r="BW1251" s="12" t="str">
        <f>IF(BQ1251&gt;1,IF(BQ1250&gt;1,"Y",""),"")</f>
        <v>Y</v>
      </c>
      <c r="BX1251" s="12" t="str">
        <f>IF(BQ1251&lt;1,IF(BQ1250&lt;1,"Y",""),"")</f>
        <v/>
      </c>
      <c r="BY1251" s="2"/>
      <c r="BZ1251" s="2"/>
      <c r="CA1251" s="2"/>
    </row>
    <row r="1252" spans="2:79">
      <c r="B1252" s="4" t="str">
        <f>IF(G1252=G1253,IF(G1252&gt;G1251,G1252&amp;"_O",""),G1252&amp;"_C")</f>
        <v/>
      </c>
      <c r="C1252" s="14">
        <f ca="1">RANDBETWEEN(0,1000)/1000</f>
        <v>0.20100000000000001</v>
      </c>
      <c r="D1252" s="16">
        <f>D1251+1</f>
        <v>1248</v>
      </c>
      <c r="E1252" s="10">
        <f>ROUNDDOWN(D1252/52,0)+1</f>
        <v>25</v>
      </c>
      <c r="F1252" s="15">
        <f>F1251+7</f>
        <v>53356</v>
      </c>
      <c r="G1252" s="4">
        <f>YEAR(F1252)</f>
        <v>2046</v>
      </c>
      <c r="H1252" s="33">
        <v>0.23200000000000001</v>
      </c>
      <c r="I1252" s="33">
        <v>0.191</v>
      </c>
      <c r="J1252" s="33">
        <v>4.7E-2</v>
      </c>
      <c r="K1252" s="16" t="str">
        <f>IF(M1251&gt;1,"Up","Down")</f>
        <v>Down</v>
      </c>
      <c r="L1252" s="16" t="str">
        <f>IF(K1252="Up",IF(H1252&lt;$BJ$7,"Up","Down"),IF(H1252&lt;$BK$7,"Down","Up"))</f>
        <v>Down</v>
      </c>
      <c r="M1252" s="17">
        <f>IF(L1252="Up",INDEX($AK$5:$AK$1005,MATCH(I1252,$AI$5:$AI$1005,0),1),INDEX($AL$5:$AL$1005,MATCH(J1252,$AI$5:$AI$1005,0),1))</f>
        <v>0.95057657485253777</v>
      </c>
      <c r="N1252" s="16" t="str">
        <f>IF(P1251&gt;1,"Up","Down")</f>
        <v>Up</v>
      </c>
      <c r="O1252" s="16" t="str">
        <f>IF(N1252="Up",IF(H1252&lt;$BJ$12,"Up","Down"),IF(H1252&lt;$BK$12,"Down","Up"))</f>
        <v>Up</v>
      </c>
      <c r="P1252" s="17">
        <f>IF(O1252="Up",INDEX($AP$5:$AP$1005,MATCH(I1252,$AI$5:$AI$1005,0),1),INDEX($AQ$5:$AQ$1005,MATCH(J1252,$AI$5:$AI$1005,0),1))</f>
        <v>1.0065238442715834</v>
      </c>
      <c r="Q1252" s="19">
        <f>T1251</f>
        <v>29927.230183953103</v>
      </c>
      <c r="R1252" s="19">
        <f>INDEX(model!$S$5:$S$35,MATCH(G1252,model!$Q$5:$Q$35,0),1)*model!$O$5</f>
        <v>0</v>
      </c>
      <c r="S1252" s="19">
        <f>IF(RIGHT(B1252,1)="C",T1251*INDEX(model!$T$5:$T$35,MATCH(G1252,model!$Q$5:$Q$35,0),1),0)</f>
        <v>0</v>
      </c>
      <c r="T1252" s="19">
        <f>(Q1252+R1252-S1252)*M1252</f>
        <v>28448.123963085625</v>
      </c>
      <c r="U1252" s="19">
        <f>X1251</f>
        <v>184091.4579464008</v>
      </c>
      <c r="V1252" s="19">
        <f>INDEX(model!$S$5:$S$35,MATCH(G1252,model!$Q$5:$Q$35,0),1)*model!$O$6</f>
        <v>0</v>
      </c>
      <c r="W1252" s="19">
        <f>IF(RIGHT(B1252,1)="C",X1251*INDEX(model!$T$5:$T$35,MATCH(G1252,model!$Q$5:$Q$35,0),1),0)</f>
        <v>0</v>
      </c>
      <c r="X1252" s="19">
        <f>(U1252+V1252-W1252)*P1252</f>
        <v>185292.44194977186</v>
      </c>
      <c r="Z1252" s="36" t="str">
        <f>K1252&amp;L1252</f>
        <v>DownDown</v>
      </c>
      <c r="AA1252" s="36" t="str">
        <f>N1252&amp;O1252</f>
        <v>UpUp</v>
      </c>
      <c r="AU1252" s="4" t="str">
        <f>IF(AZ1252=AZ1253,IF(AZ1252&gt;AZ1251,AZ1252&amp;"_O",""),AZ1252&amp;"_C")</f>
        <v/>
      </c>
      <c r="AV1252" s="7" t="str">
        <f>IF(RIGHT(AU1252,1)="C",AX1252/INDEX($AX$5:$AX$2729,MATCH(AZ1252&amp;"_O",$AU$5:$AU$2729,0),1),"")</f>
        <v/>
      </c>
      <c r="AW1252" s="38">
        <v>34299</v>
      </c>
      <c r="AX1252" s="37">
        <v>463.06</v>
      </c>
      <c r="AY1252" s="7">
        <f>AX1252/AX1251</f>
        <v>1.0009943795936014</v>
      </c>
      <c r="AZ1252" s="4">
        <f>YEAR(AW1252)</f>
        <v>1993</v>
      </c>
      <c r="BA1252" s="2" t="s">
        <v>7</v>
      </c>
      <c r="BB1252" s="12" t="str">
        <f>INDEX($CD$5:$CD$10,MATCH(BA1252,$CC$5:$CC$10,0),1)</f>
        <v>Y</v>
      </c>
      <c r="BC1252" s="12" t="str">
        <f>IF(AND(BB1252="Y",AY1252&gt;1),"Y","")</f>
        <v>Y</v>
      </c>
      <c r="BD1252" s="12" t="str">
        <f>IF(AND(BB1252="Y",AY1252&lt;1),"Y","")</f>
        <v/>
      </c>
      <c r="BE1252" s="12" t="str">
        <f>IF(AY1252&gt;1,IF(AY1251&gt;1,"Y",""),"")</f>
        <v/>
      </c>
      <c r="BF1252" s="12" t="str">
        <f>IF(AY1252&lt;1,IF(AY1251&lt;1,"Y",""),"")</f>
        <v/>
      </c>
      <c r="BG1252" s="2"/>
      <c r="BH1252" s="2"/>
      <c r="BI1252" s="2"/>
      <c r="BJ1252" s="2"/>
      <c r="BK1252" s="2"/>
      <c r="BL1252" s="2"/>
      <c r="BM1252" s="4" t="str">
        <f>IF(BR1252=BR1253,IF(BR1252&gt;BR1251,BR1252&amp;"_O",""),BR1252&amp;"_C")</f>
        <v>1994_C</v>
      </c>
      <c r="BN1252" s="7">
        <f>IF(RIGHT(BM1252,1)="C",BP1252/INDEX($BP$5:$BP$2729,MATCH(BR1252&amp;"_O",$BM$5:$BM$2729,0),1),"")</f>
        <v>0.9604311952384601</v>
      </c>
      <c r="BO1252" s="38">
        <v>34698</v>
      </c>
      <c r="BP1252" s="3">
        <v>751.96</v>
      </c>
      <c r="BQ1252" s="7">
        <f>BP1252/BP1251</f>
        <v>1.0131637451326478</v>
      </c>
      <c r="BR1252" s="4">
        <f>YEAR(BO1252)</f>
        <v>1994</v>
      </c>
      <c r="BS1252" s="2" t="s">
        <v>7</v>
      </c>
      <c r="BT1252" s="12" t="str">
        <f>INDEX($CD$5:$CD$10,MATCH(BS1252,$CC$5:$CC$10,0),1)</f>
        <v>Y</v>
      </c>
      <c r="BU1252" s="12" t="str">
        <f>IF(AND(BT1252="Y",BQ1252&gt;1),"Y","")</f>
        <v>Y</v>
      </c>
      <c r="BV1252" s="12" t="str">
        <f>IF(AND(BT1252="Y",BQ1252&lt;1),"Y","")</f>
        <v/>
      </c>
      <c r="BW1252" s="12" t="str">
        <f>IF(BQ1252&gt;1,IF(BQ1251&gt;1,"Y",""),"")</f>
        <v>Y</v>
      </c>
      <c r="BX1252" s="12" t="str">
        <f>IF(BQ1252&lt;1,IF(BQ1251&lt;1,"Y",""),"")</f>
        <v/>
      </c>
      <c r="BY1252" s="2"/>
      <c r="BZ1252" s="2"/>
      <c r="CA1252" s="2"/>
    </row>
    <row r="1253" spans="2:79">
      <c r="B1253" s="4" t="str">
        <f>IF(G1253=G1254,IF(G1253&gt;G1252,G1253&amp;"_O",""),G1253&amp;"_C")</f>
        <v/>
      </c>
      <c r="C1253" s="14">
        <f ca="1">RANDBETWEEN(0,1000)/1000</f>
        <v>0.05</v>
      </c>
      <c r="D1253" s="16">
        <f>D1252+1</f>
        <v>1249</v>
      </c>
      <c r="E1253" s="10">
        <f>ROUNDDOWN(D1253/52,0)+1</f>
        <v>25</v>
      </c>
      <c r="F1253" s="15">
        <f>F1252+7</f>
        <v>53363</v>
      </c>
      <c r="G1253" s="4">
        <f>YEAR(F1253)</f>
        <v>2046</v>
      </c>
      <c r="H1253" s="33">
        <v>0.17399999999999999</v>
      </c>
      <c r="I1253" s="33">
        <v>0.28299999999999997</v>
      </c>
      <c r="J1253" s="33">
        <v>0.998</v>
      </c>
      <c r="K1253" s="16" t="str">
        <f>IF(M1252&gt;1,"Up","Down")</f>
        <v>Down</v>
      </c>
      <c r="L1253" s="16" t="str">
        <f>IF(K1253="Up",IF(H1253&lt;$BJ$7,"Up","Down"),IF(H1253&lt;$BK$7,"Down","Up"))</f>
        <v>Down</v>
      </c>
      <c r="M1253" s="17">
        <f>IF(L1253="Up",INDEX($AK$5:$AK$1005,MATCH(I1253,$AI$5:$AI$1005,0),1),INDEX($AL$5:$AL$1005,MATCH(J1253,$AI$5:$AI$1005,0),1))</f>
        <v>0.99886116656416635</v>
      </c>
      <c r="N1253" s="16" t="str">
        <f>IF(P1252&gt;1,"Up","Down")</f>
        <v>Up</v>
      </c>
      <c r="O1253" s="16" t="str">
        <f>IF(N1253="Up",IF(H1253&lt;$BJ$12,"Up","Down"),IF(H1253&lt;$BK$12,"Down","Up"))</f>
        <v>Up</v>
      </c>
      <c r="P1253" s="17">
        <f>IF(O1253="Up",INDEX($AP$5:$AP$1005,MATCH(I1253,$AI$5:$AI$1005,0),1),INDEX($AQ$5:$AQ$1005,MATCH(J1253,$AI$5:$AI$1005,0),1))</f>
        <v>1.0091218151262606</v>
      </c>
      <c r="Q1253" s="19">
        <f>T1252</f>
        <v>28448.123963085625</v>
      </c>
      <c r="R1253" s="19">
        <f>INDEX(model!$S$5:$S$35,MATCH(G1253,model!$Q$5:$Q$35,0),1)*model!$O$5</f>
        <v>0</v>
      </c>
      <c r="S1253" s="19">
        <f>IF(RIGHT(B1253,1)="C",T1252*INDEX(model!$T$5:$T$35,MATCH(G1253,model!$Q$5:$Q$35,0),1),0)</f>
        <v>0</v>
      </c>
      <c r="T1253" s="19">
        <f>(Q1253+R1253-S1253)*M1253</f>
        <v>28415.726288329723</v>
      </c>
      <c r="U1253" s="19">
        <f>X1252</f>
        <v>185292.44194977186</v>
      </c>
      <c r="V1253" s="19">
        <f>INDEX(model!$S$5:$S$35,MATCH(G1253,model!$Q$5:$Q$35,0),1)*model!$O$6</f>
        <v>0</v>
      </c>
      <c r="W1253" s="19">
        <f>IF(RIGHT(B1253,1)="C",X1252*INDEX(model!$T$5:$T$35,MATCH(G1253,model!$Q$5:$Q$35,0),1),0)</f>
        <v>0</v>
      </c>
      <c r="X1253" s="19">
        <f>(U1253+V1253-W1253)*P1253</f>
        <v>186982.64534953106</v>
      </c>
      <c r="Z1253" s="36" t="str">
        <f>K1253&amp;L1253</f>
        <v>DownDown</v>
      </c>
      <c r="AA1253" s="36" t="str">
        <f>N1253&amp;O1253</f>
        <v>UpUp</v>
      </c>
      <c r="AU1253" s="4" t="str">
        <f>IF(AZ1253=AZ1254,IF(AZ1253&gt;AZ1252,AZ1253&amp;"_O",""),AZ1253&amp;"_C")</f>
        <v/>
      </c>
      <c r="AV1253" s="7" t="str">
        <f>IF(RIGHT(AU1253,1)="C",AX1253/INDEX($AX$5:$AX$2729,MATCH(AZ1253&amp;"_O",$AU$5:$AU$2729,0),1),"")</f>
        <v/>
      </c>
      <c r="AW1253" s="38">
        <v>34306</v>
      </c>
      <c r="AX1253" s="37">
        <v>464.89</v>
      </c>
      <c r="AY1253" s="7">
        <f>AX1253/AX1252</f>
        <v>1.0039519716667387</v>
      </c>
      <c r="AZ1253" s="4">
        <f>YEAR(AW1253)</f>
        <v>1993</v>
      </c>
      <c r="BA1253" s="2" t="s">
        <v>7</v>
      </c>
      <c r="BB1253" s="12" t="str">
        <f>INDEX($CD$5:$CD$10,MATCH(BA1253,$CC$5:$CC$10,0),1)</f>
        <v>Y</v>
      </c>
      <c r="BC1253" s="12" t="str">
        <f>IF(AND(BB1253="Y",AY1253&gt;1),"Y","")</f>
        <v>Y</v>
      </c>
      <c r="BD1253" s="12" t="str">
        <f>IF(AND(BB1253="Y",AY1253&lt;1),"Y","")</f>
        <v/>
      </c>
      <c r="BE1253" s="12" t="str">
        <f>IF(AY1253&gt;1,IF(AY1252&gt;1,"Y",""),"")</f>
        <v>Y</v>
      </c>
      <c r="BF1253" s="12" t="str">
        <f>IF(AY1253&lt;1,IF(AY1252&lt;1,"Y",""),"")</f>
        <v/>
      </c>
      <c r="BG1253" s="2"/>
      <c r="BH1253" s="2"/>
      <c r="BI1253" s="2"/>
      <c r="BJ1253" s="2"/>
      <c r="BK1253" s="2"/>
      <c r="BL1253" s="2"/>
      <c r="BM1253" s="4" t="str">
        <f>IF(BR1253=BR1254,IF(BR1253&gt;BR1252,BR1253&amp;"_O",""),BR1253&amp;"_C")</f>
        <v>1995_O</v>
      </c>
      <c r="BN1253" s="7" t="str">
        <f>IF(RIGHT(BM1253,1)="C",BP1253/INDEX($BP$5:$BP$2729,MATCH(BR1253&amp;"_O",$BM$5:$BM$2729,0),1),"")</f>
        <v/>
      </c>
      <c r="BO1253" s="38">
        <v>34705</v>
      </c>
      <c r="BP1253" s="3">
        <v>749.69</v>
      </c>
      <c r="BQ1253" s="7">
        <f>BP1253/BP1252</f>
        <v>0.99698122240544718</v>
      </c>
      <c r="BR1253" s="4">
        <f>YEAR(BO1253)</f>
        <v>1995</v>
      </c>
      <c r="BS1253" s="2" t="s">
        <v>7</v>
      </c>
      <c r="BT1253" s="12" t="str">
        <f>INDEX($CD$5:$CD$10,MATCH(BS1253,$CC$5:$CC$10,0),1)</f>
        <v>Y</v>
      </c>
      <c r="BU1253" s="12" t="str">
        <f>IF(AND(BT1253="Y",BQ1253&gt;1),"Y","")</f>
        <v/>
      </c>
      <c r="BV1253" s="12" t="str">
        <f>IF(AND(BT1253="Y",BQ1253&lt;1),"Y","")</f>
        <v>Y</v>
      </c>
      <c r="BW1253" s="12" t="str">
        <f>IF(BQ1253&gt;1,IF(BQ1252&gt;1,"Y",""),"")</f>
        <v/>
      </c>
      <c r="BX1253" s="12" t="str">
        <f>IF(BQ1253&lt;1,IF(BQ1252&lt;1,"Y",""),"")</f>
        <v/>
      </c>
      <c r="BY1253" s="2"/>
      <c r="BZ1253" s="2"/>
      <c r="CA1253" s="2"/>
    </row>
    <row r="1254" spans="2:79">
      <c r="B1254" s="4" t="str">
        <f>IF(G1254=G1255,IF(G1254&gt;G1253,G1254&amp;"_O",""),G1254&amp;"_C")</f>
        <v/>
      </c>
      <c r="C1254" s="14">
        <f ca="1">RANDBETWEEN(0,1000)/1000</f>
        <v>0.94899999999999995</v>
      </c>
      <c r="D1254" s="16">
        <f>D1253+1</f>
        <v>1250</v>
      </c>
      <c r="E1254" s="10">
        <f>ROUNDDOWN(D1254/52,0)+1</f>
        <v>25</v>
      </c>
      <c r="F1254" s="15">
        <f>F1253+7</f>
        <v>53370</v>
      </c>
      <c r="G1254" s="4">
        <f>YEAR(F1254)</f>
        <v>2046</v>
      </c>
      <c r="H1254" s="33">
        <v>0.86399999999999999</v>
      </c>
      <c r="I1254" s="33">
        <v>0.68500000000000005</v>
      </c>
      <c r="J1254" s="33">
        <v>0.23799999999999999</v>
      </c>
      <c r="K1254" s="16" t="str">
        <f>IF(M1253&gt;1,"Up","Down")</f>
        <v>Down</v>
      </c>
      <c r="L1254" s="16" t="str">
        <f>IF(K1254="Up",IF(H1254&lt;$BJ$7,"Up","Down"),IF(H1254&lt;$BK$7,"Down","Up"))</f>
        <v>Up</v>
      </c>
      <c r="M1254" s="17">
        <f>IF(L1254="Up",INDEX($AK$5:$AK$1005,MATCH(I1254,$AI$5:$AI$1005,0),1),INDEX($AL$5:$AL$1005,MATCH(J1254,$AI$5:$AI$1005,0),1))</f>
        <v>1.0179387951721135</v>
      </c>
      <c r="N1254" s="16" t="str">
        <f>IF(P1253&gt;1,"Up","Down")</f>
        <v>Up</v>
      </c>
      <c r="O1254" s="16" t="str">
        <f>IF(N1254="Up",IF(H1254&lt;$BJ$12,"Up","Down"),IF(H1254&lt;$BK$12,"Down","Up"))</f>
        <v>Down</v>
      </c>
      <c r="P1254" s="17">
        <f>IF(O1254="Up",INDEX($AP$5:$AP$1005,MATCH(I1254,$AI$5:$AI$1005,0),1),INDEX($AQ$5:$AQ$1005,MATCH(J1254,$AI$5:$AI$1005,0),1))</f>
        <v>0.96937295249324218</v>
      </c>
      <c r="Q1254" s="19">
        <f>T1253</f>
        <v>28415.726288329723</v>
      </c>
      <c r="R1254" s="19">
        <f>INDEX(model!$S$5:$S$35,MATCH(G1254,model!$Q$5:$Q$35,0),1)*model!$O$5</f>
        <v>0</v>
      </c>
      <c r="S1254" s="19">
        <f>IF(RIGHT(B1254,1)="C",T1253*INDEX(model!$T$5:$T$35,MATCH(G1254,model!$Q$5:$Q$35,0),1),0)</f>
        <v>0</v>
      </c>
      <c r="T1254" s="19">
        <f>(Q1254+R1254-S1254)*M1254</f>
        <v>28925.470181882909</v>
      </c>
      <c r="U1254" s="19">
        <f>X1253</f>
        <v>186982.64534953106</v>
      </c>
      <c r="V1254" s="19">
        <f>INDEX(model!$S$5:$S$35,MATCH(G1254,model!$Q$5:$Q$35,0),1)*model!$O$6</f>
        <v>0</v>
      </c>
      <c r="W1254" s="19">
        <f>IF(RIGHT(B1254,1)="C",X1253*INDEX(model!$T$5:$T$35,MATCH(G1254,model!$Q$5:$Q$35,0),1),0)</f>
        <v>0</v>
      </c>
      <c r="X1254" s="19">
        <f>(U1254+V1254-W1254)*P1254</f>
        <v>181255.91898747173</v>
      </c>
      <c r="Z1254" s="36" t="str">
        <f>K1254&amp;L1254</f>
        <v>DownUp</v>
      </c>
      <c r="AA1254" s="36" t="str">
        <f>N1254&amp;O1254</f>
        <v>UpDown</v>
      </c>
      <c r="AU1254" s="4" t="str">
        <f>IF(AZ1254=AZ1255,IF(AZ1254&gt;AZ1253,AZ1254&amp;"_O",""),AZ1254&amp;"_C")</f>
        <v/>
      </c>
      <c r="AV1254" s="7" t="str">
        <f>IF(RIGHT(AU1254,1)="C",AX1254/INDEX($AX$5:$AX$2729,MATCH(AZ1254&amp;"_O",$AU$5:$AU$2729,0),1),"")</f>
        <v/>
      </c>
      <c r="AW1254" s="38">
        <v>34313</v>
      </c>
      <c r="AX1254" s="37">
        <v>463.93</v>
      </c>
      <c r="AY1254" s="7">
        <f>AX1254/AX1253</f>
        <v>0.9979349953752501</v>
      </c>
      <c r="AZ1254" s="4">
        <f>YEAR(AW1254)</f>
        <v>1993</v>
      </c>
      <c r="BA1254" s="2" t="s">
        <v>7</v>
      </c>
      <c r="BB1254" s="12" t="str">
        <f>INDEX($CD$5:$CD$10,MATCH(BA1254,$CC$5:$CC$10,0),1)</f>
        <v>Y</v>
      </c>
      <c r="BC1254" s="12" t="str">
        <f>IF(AND(BB1254="Y",AY1254&gt;1),"Y","")</f>
        <v/>
      </c>
      <c r="BD1254" s="12" t="str">
        <f>IF(AND(BB1254="Y",AY1254&lt;1),"Y","")</f>
        <v>Y</v>
      </c>
      <c r="BE1254" s="12" t="str">
        <f>IF(AY1254&gt;1,IF(AY1253&gt;1,"Y",""),"")</f>
        <v/>
      </c>
      <c r="BF1254" s="12" t="str">
        <f>IF(AY1254&lt;1,IF(AY1253&lt;1,"Y",""),"")</f>
        <v/>
      </c>
      <c r="BG1254" s="2"/>
      <c r="BH1254" s="2"/>
      <c r="BI1254" s="2"/>
      <c r="BJ1254" s="2"/>
      <c r="BK1254" s="2"/>
      <c r="BL1254" s="2"/>
      <c r="BM1254" s="4" t="str">
        <f>IF(BR1254=BR1255,IF(BR1254&gt;BR1253,BR1254&amp;"_O",""),BR1254&amp;"_C")</f>
        <v/>
      </c>
      <c r="BN1254" s="7" t="str">
        <f>IF(RIGHT(BM1254,1)="C",BP1254/INDEX($BP$5:$BP$2729,MATCH(BR1254&amp;"_O",$BM$5:$BM$2729,0),1),"")</f>
        <v/>
      </c>
      <c r="BO1254" s="38">
        <v>34712</v>
      </c>
      <c r="BP1254" s="3">
        <v>762.16</v>
      </c>
      <c r="BQ1254" s="7">
        <f>BP1254/BP1253</f>
        <v>1.0166335418639703</v>
      </c>
      <c r="BR1254" s="4">
        <f>YEAR(BO1254)</f>
        <v>1995</v>
      </c>
      <c r="BS1254" s="2" t="s">
        <v>7</v>
      </c>
      <c r="BT1254" s="12" t="str">
        <f>INDEX($CD$5:$CD$10,MATCH(BS1254,$CC$5:$CC$10,0),1)</f>
        <v>Y</v>
      </c>
      <c r="BU1254" s="12" t="str">
        <f>IF(AND(BT1254="Y",BQ1254&gt;1),"Y","")</f>
        <v>Y</v>
      </c>
      <c r="BV1254" s="12" t="str">
        <f>IF(AND(BT1254="Y",BQ1254&lt;1),"Y","")</f>
        <v/>
      </c>
      <c r="BW1254" s="12" t="str">
        <f>IF(BQ1254&gt;1,IF(BQ1253&gt;1,"Y",""),"")</f>
        <v/>
      </c>
      <c r="BX1254" s="12" t="str">
        <f>IF(BQ1254&lt;1,IF(BQ1253&lt;1,"Y",""),"")</f>
        <v/>
      </c>
      <c r="BY1254" s="2"/>
      <c r="BZ1254" s="2"/>
      <c r="CA1254" s="2"/>
    </row>
    <row r="1255" spans="2:79">
      <c r="B1255" s="4" t="str">
        <f>IF(G1255=G1256,IF(G1255&gt;G1254,G1255&amp;"_O",""),G1255&amp;"_C")</f>
        <v/>
      </c>
      <c r="C1255" s="14">
        <f ca="1">RANDBETWEEN(0,1000)/1000</f>
        <v>0.99299999999999999</v>
      </c>
      <c r="D1255" s="16">
        <f>D1254+1</f>
        <v>1251</v>
      </c>
      <c r="E1255" s="10">
        <f>ROUNDDOWN(D1255/52,0)+1</f>
        <v>25</v>
      </c>
      <c r="F1255" s="15">
        <f>F1254+7</f>
        <v>53377</v>
      </c>
      <c r="G1255" s="4">
        <f>YEAR(F1255)</f>
        <v>2046</v>
      </c>
      <c r="H1255" s="33">
        <v>0.21</v>
      </c>
      <c r="I1255" s="33">
        <v>0.97899999999999998</v>
      </c>
      <c r="J1255" s="33">
        <v>0.19</v>
      </c>
      <c r="K1255" s="16" t="str">
        <f>IF(M1254&gt;1,"Up","Down")</f>
        <v>Up</v>
      </c>
      <c r="L1255" s="16" t="str">
        <f>IF(K1255="Up",IF(H1255&lt;$BJ$7,"Up","Down"),IF(H1255&lt;$BK$7,"Down","Up"))</f>
        <v>Up</v>
      </c>
      <c r="M1255" s="17">
        <f>IF(L1255="Up",INDEX($AK$5:$AK$1005,MATCH(I1255,$AI$5:$AI$1005,0),1),INDEX($AL$5:$AL$1005,MATCH(J1255,$AI$5:$AI$1005,0),1))</f>
        <v>1.0419549581058682</v>
      </c>
      <c r="N1255" s="16" t="str">
        <f>IF(P1254&gt;1,"Up","Down")</f>
        <v>Down</v>
      </c>
      <c r="O1255" s="16" t="str">
        <f>IF(N1255="Up",IF(H1255&lt;$BJ$12,"Up","Down"),IF(H1255&lt;$BK$12,"Down","Up"))</f>
        <v>Down</v>
      </c>
      <c r="P1255" s="17">
        <f>IF(O1255="Up",INDEX($AP$5:$AP$1005,MATCH(I1255,$AI$5:$AI$1005,0),1),INDEX($AQ$5:$AQ$1005,MATCH(J1255,$AI$5:$AI$1005,0),1))</f>
        <v>0.96390755901628067</v>
      </c>
      <c r="Q1255" s="19">
        <f>T1254</f>
        <v>28925.470181882909</v>
      </c>
      <c r="R1255" s="19">
        <f>INDEX(model!$S$5:$S$35,MATCH(G1255,model!$Q$5:$Q$35,0),1)*model!$O$5</f>
        <v>0</v>
      </c>
      <c r="S1255" s="19">
        <f>IF(RIGHT(B1255,1)="C",T1254*INDEX(model!$T$5:$T$35,MATCH(G1255,model!$Q$5:$Q$35,0),1),0)</f>
        <v>0</v>
      </c>
      <c r="T1255" s="19">
        <f>(Q1255+R1255-S1255)*M1255</f>
        <v>30139.037071556348</v>
      </c>
      <c r="U1255" s="19">
        <f>X1254</f>
        <v>181255.91898747173</v>
      </c>
      <c r="V1255" s="19">
        <f>INDEX(model!$S$5:$S$35,MATCH(G1255,model!$Q$5:$Q$35,0),1)*model!$O$6</f>
        <v>0</v>
      </c>
      <c r="W1255" s="19">
        <f>IF(RIGHT(B1255,1)="C",X1254*INDEX(model!$T$5:$T$35,MATCH(G1255,model!$Q$5:$Q$35,0),1),0)</f>
        <v>0</v>
      </c>
      <c r="X1255" s="19">
        <f>(U1255+V1255-W1255)*P1255</f>
        <v>174713.9504284666</v>
      </c>
      <c r="Z1255" s="36" t="str">
        <f>K1255&amp;L1255</f>
        <v>UpUp</v>
      </c>
      <c r="AA1255" s="36" t="str">
        <f>N1255&amp;O1255</f>
        <v>DownDown</v>
      </c>
      <c r="AU1255" s="4" t="str">
        <f>IF(AZ1255=AZ1256,IF(AZ1255&gt;AZ1254,AZ1255&amp;"_O",""),AZ1255&amp;"_C")</f>
        <v/>
      </c>
      <c r="AV1255" s="7" t="str">
        <f>IF(RIGHT(AU1255,1)="C",AX1255/INDEX($AX$5:$AX$2729,MATCH(AZ1255&amp;"_O",$AU$5:$AU$2729,0),1),"")</f>
        <v/>
      </c>
      <c r="AW1255" s="38">
        <v>34320</v>
      </c>
      <c r="AX1255" s="37">
        <v>466.38</v>
      </c>
      <c r="AY1255" s="7">
        <f>AX1255/AX1254</f>
        <v>1.0052809691117195</v>
      </c>
      <c r="AZ1255" s="4">
        <f>YEAR(AW1255)</f>
        <v>1993</v>
      </c>
      <c r="BA1255" s="2" t="s">
        <v>7</v>
      </c>
      <c r="BB1255" s="12" t="str">
        <f>INDEX($CD$5:$CD$10,MATCH(BA1255,$CC$5:$CC$10,0),1)</f>
        <v>Y</v>
      </c>
      <c r="BC1255" s="12" t="str">
        <f>IF(AND(BB1255="Y",AY1255&gt;1),"Y","")</f>
        <v>Y</v>
      </c>
      <c r="BD1255" s="12" t="str">
        <f>IF(AND(BB1255="Y",AY1255&lt;1),"Y","")</f>
        <v/>
      </c>
      <c r="BE1255" s="12" t="str">
        <f>IF(AY1255&gt;1,IF(AY1254&gt;1,"Y",""),"")</f>
        <v/>
      </c>
      <c r="BF1255" s="12" t="str">
        <f>IF(AY1255&lt;1,IF(AY1254&lt;1,"Y",""),"")</f>
        <v/>
      </c>
      <c r="BG1255" s="2"/>
      <c r="BH1255" s="2"/>
      <c r="BI1255" s="2"/>
      <c r="BJ1255" s="2"/>
      <c r="BK1255" s="2"/>
      <c r="BL1255" s="2"/>
      <c r="BM1255" s="4" t="str">
        <f>IF(BR1255=BR1256,IF(BR1255&gt;BR1254,BR1255&amp;"_O",""),BR1255&amp;"_C")</f>
        <v/>
      </c>
      <c r="BN1255" s="7" t="str">
        <f>IF(RIGHT(BM1255,1)="C",BP1255/INDEX($BP$5:$BP$2729,MATCH(BR1255&amp;"_O",$BM$5:$BM$2729,0),1),"")</f>
        <v/>
      </c>
      <c r="BO1255" s="38">
        <v>34719</v>
      </c>
      <c r="BP1255" s="3">
        <v>762.05</v>
      </c>
      <c r="BQ1255" s="7">
        <f>BP1255/BP1254</f>
        <v>0.99985567334942793</v>
      </c>
      <c r="BR1255" s="4">
        <f>YEAR(BO1255)</f>
        <v>1995</v>
      </c>
      <c r="BS1255" s="2" t="s">
        <v>7</v>
      </c>
      <c r="BT1255" s="12" t="str">
        <f>INDEX($CD$5:$CD$10,MATCH(BS1255,$CC$5:$CC$10,0),1)</f>
        <v>Y</v>
      </c>
      <c r="BU1255" s="12" t="str">
        <f>IF(AND(BT1255="Y",BQ1255&gt;1),"Y","")</f>
        <v/>
      </c>
      <c r="BV1255" s="12" t="str">
        <f>IF(AND(BT1255="Y",BQ1255&lt;1),"Y","")</f>
        <v>Y</v>
      </c>
      <c r="BW1255" s="12" t="str">
        <f>IF(BQ1255&gt;1,IF(BQ1254&gt;1,"Y",""),"")</f>
        <v/>
      </c>
      <c r="BX1255" s="12" t="str">
        <f>IF(BQ1255&lt;1,IF(BQ1254&lt;1,"Y",""),"")</f>
        <v/>
      </c>
      <c r="BY1255" s="2"/>
      <c r="BZ1255" s="2"/>
      <c r="CA1255" s="2"/>
    </row>
    <row r="1256" spans="2:79">
      <c r="B1256" s="4" t="str">
        <f>IF(G1256=G1257,IF(G1256&gt;G1255,G1256&amp;"_O",""),G1256&amp;"_C")</f>
        <v/>
      </c>
      <c r="C1256" s="14">
        <f ca="1">RANDBETWEEN(0,1000)/1000</f>
        <v>2.5000000000000001E-2</v>
      </c>
      <c r="D1256" s="16">
        <f>D1255+1</f>
        <v>1252</v>
      </c>
      <c r="E1256" s="10">
        <f>ROUNDDOWN(D1256/52,0)+1</f>
        <v>25</v>
      </c>
      <c r="F1256" s="15">
        <f>F1255+7</f>
        <v>53384</v>
      </c>
      <c r="G1256" s="4">
        <f>YEAR(F1256)</f>
        <v>2046</v>
      </c>
      <c r="H1256" s="33">
        <v>0.151</v>
      </c>
      <c r="I1256" s="33">
        <v>0.47599999999999998</v>
      </c>
      <c r="J1256" s="33">
        <v>0.247</v>
      </c>
      <c r="K1256" s="16" t="str">
        <f>IF(M1255&gt;1,"Up","Down")</f>
        <v>Up</v>
      </c>
      <c r="L1256" s="16" t="str">
        <f>IF(K1256="Up",IF(H1256&lt;$BJ$7,"Up","Down"),IF(H1256&lt;$BK$7,"Down","Up"))</f>
        <v>Up</v>
      </c>
      <c r="M1256" s="17">
        <f>IF(L1256="Up",INDEX($AK$5:$AK$1005,MATCH(I1256,$AI$5:$AI$1005,0),1),INDEX($AL$5:$AL$1005,MATCH(J1256,$AI$5:$AI$1005,0),1))</f>
        <v>1.0117076343627893</v>
      </c>
      <c r="N1256" s="16" t="str">
        <f>IF(P1255&gt;1,"Up","Down")</f>
        <v>Down</v>
      </c>
      <c r="O1256" s="16" t="str">
        <f>IF(N1256="Up",IF(H1256&lt;$BJ$12,"Up","Down"),IF(H1256&lt;$BK$12,"Down","Up"))</f>
        <v>Down</v>
      </c>
      <c r="P1256" s="17">
        <f>IF(O1256="Up",INDEX($AP$5:$AP$1005,MATCH(I1256,$AI$5:$AI$1005,0),1),INDEX($AQ$5:$AQ$1005,MATCH(J1256,$AI$5:$AI$1005,0),1))</f>
        <v>0.96992045298108776</v>
      </c>
      <c r="Q1256" s="19">
        <f>T1255</f>
        <v>30139.037071556348</v>
      </c>
      <c r="R1256" s="19">
        <f>INDEX(model!$S$5:$S$35,MATCH(G1256,model!$Q$5:$Q$35,0),1)*model!$O$5</f>
        <v>0</v>
      </c>
      <c r="S1256" s="19">
        <f>IF(RIGHT(B1256,1)="C",T1255*INDEX(model!$T$5:$T$35,MATCH(G1256,model!$Q$5:$Q$35,0),1),0)</f>
        <v>0</v>
      </c>
      <c r="T1256" s="19">
        <f>(Q1256+R1256-S1256)*M1256</f>
        <v>30491.893897636681</v>
      </c>
      <c r="U1256" s="19">
        <f>X1255</f>
        <v>174713.9504284666</v>
      </c>
      <c r="V1256" s="19">
        <f>INDEX(model!$S$5:$S$35,MATCH(G1256,model!$Q$5:$Q$35,0),1)*model!$O$6</f>
        <v>0</v>
      </c>
      <c r="W1256" s="19">
        <f>IF(RIGHT(B1256,1)="C",X1255*INDEX(model!$T$5:$T$35,MATCH(G1256,model!$Q$5:$Q$35,0),1),0)</f>
        <v>0</v>
      </c>
      <c r="X1256" s="19">
        <f>(U1256+V1256-W1256)*P1256</f>
        <v>169458.63394169364</v>
      </c>
      <c r="Z1256" s="36" t="str">
        <f>K1256&amp;L1256</f>
        <v>UpUp</v>
      </c>
      <c r="AA1256" s="36" t="str">
        <f>N1256&amp;O1256</f>
        <v>DownDown</v>
      </c>
      <c r="AU1256" s="4" t="str">
        <f>IF(AZ1256=AZ1257,IF(AZ1256&gt;AZ1255,AZ1256&amp;"_O",""),AZ1256&amp;"_C")</f>
        <v/>
      </c>
      <c r="AV1256" s="7" t="str">
        <f>IF(RIGHT(AU1256,1)="C",AX1256/INDEX($AX$5:$AX$2729,MATCH(AZ1256&amp;"_O",$AU$5:$AU$2729,0),1),"")</f>
        <v/>
      </c>
      <c r="AW1256" s="38">
        <v>34326</v>
      </c>
      <c r="AX1256" s="37">
        <v>467.38</v>
      </c>
      <c r="AY1256" s="7">
        <f>AX1256/AX1255</f>
        <v>1.0021441742784853</v>
      </c>
      <c r="AZ1256" s="4">
        <f>YEAR(AW1256)</f>
        <v>1993</v>
      </c>
      <c r="BA1256" s="2" t="s">
        <v>7</v>
      </c>
      <c r="BB1256" s="12" t="str">
        <f>INDEX($CD$5:$CD$10,MATCH(BA1256,$CC$5:$CC$10,0),1)</f>
        <v>Y</v>
      </c>
      <c r="BC1256" s="12" t="str">
        <f>IF(AND(BB1256="Y",AY1256&gt;1),"Y","")</f>
        <v>Y</v>
      </c>
      <c r="BD1256" s="12" t="str">
        <f>IF(AND(BB1256="Y",AY1256&lt;1),"Y","")</f>
        <v/>
      </c>
      <c r="BE1256" s="12" t="str">
        <f>IF(AY1256&gt;1,IF(AY1255&gt;1,"Y",""),"")</f>
        <v>Y</v>
      </c>
      <c r="BF1256" s="12" t="str">
        <f>IF(AY1256&lt;1,IF(AY1255&lt;1,"Y",""),"")</f>
        <v/>
      </c>
      <c r="BG1256" s="2"/>
      <c r="BH1256" s="2"/>
      <c r="BI1256" s="2"/>
      <c r="BJ1256" s="2"/>
      <c r="BK1256" s="2"/>
      <c r="BL1256" s="2"/>
      <c r="BM1256" s="4" t="str">
        <f>IF(BR1256=BR1257,IF(BR1256&gt;BR1255,BR1256&amp;"_O",""),BR1256&amp;"_C")</f>
        <v/>
      </c>
      <c r="BN1256" s="7" t="str">
        <f>IF(RIGHT(BM1256,1)="C",BP1256/INDEX($BP$5:$BP$2729,MATCH(BR1256&amp;"_O",$BM$5:$BM$2729,0),1),"")</f>
        <v/>
      </c>
      <c r="BO1256" s="38">
        <v>34726</v>
      </c>
      <c r="BP1256" s="3">
        <v>758.91</v>
      </c>
      <c r="BQ1256" s="7">
        <f>BP1256/BP1255</f>
        <v>0.99587953546355223</v>
      </c>
      <c r="BR1256" s="4">
        <f>YEAR(BO1256)</f>
        <v>1995</v>
      </c>
      <c r="BS1256" s="2" t="s">
        <v>7</v>
      </c>
      <c r="BT1256" s="12" t="str">
        <f>INDEX($CD$5:$CD$10,MATCH(BS1256,$CC$5:$CC$10,0),1)</f>
        <v>Y</v>
      </c>
      <c r="BU1256" s="12" t="str">
        <f>IF(AND(BT1256="Y",BQ1256&gt;1),"Y","")</f>
        <v/>
      </c>
      <c r="BV1256" s="12" t="str">
        <f>IF(AND(BT1256="Y",BQ1256&lt;1),"Y","")</f>
        <v>Y</v>
      </c>
      <c r="BW1256" s="12" t="str">
        <f>IF(BQ1256&gt;1,IF(BQ1255&gt;1,"Y",""),"")</f>
        <v/>
      </c>
      <c r="BX1256" s="12" t="str">
        <f>IF(BQ1256&lt;1,IF(BQ1255&lt;1,"Y",""),"")</f>
        <v>Y</v>
      </c>
      <c r="BY1256" s="2"/>
      <c r="BZ1256" s="2"/>
      <c r="CA1256" s="2"/>
    </row>
    <row r="1257" spans="2:79">
      <c r="B1257" s="4" t="str">
        <f>IF(G1257=G1258,IF(G1257&gt;G1256,G1257&amp;"_O",""),G1257&amp;"_C")</f>
        <v/>
      </c>
      <c r="C1257" s="14">
        <f ca="1">RANDBETWEEN(0,1000)/1000</f>
        <v>3.2000000000000001E-2</v>
      </c>
      <c r="D1257" s="16">
        <f>D1256+1</f>
        <v>1253</v>
      </c>
      <c r="E1257" s="10">
        <f>ROUNDDOWN(D1257/52,0)+1</f>
        <v>25</v>
      </c>
      <c r="F1257" s="15">
        <f>F1256+7</f>
        <v>53391</v>
      </c>
      <c r="G1257" s="4">
        <f>YEAR(F1257)</f>
        <v>2046</v>
      </c>
      <c r="H1257" s="33">
        <v>0.97299999999999998</v>
      </c>
      <c r="I1257" s="33">
        <v>0.92200000000000004</v>
      </c>
      <c r="J1257" s="33">
        <v>0.18099999999999999</v>
      </c>
      <c r="K1257" s="16" t="str">
        <f>IF(M1256&gt;1,"Up","Down")</f>
        <v>Up</v>
      </c>
      <c r="L1257" s="16" t="str">
        <f>IF(K1257="Up",IF(H1257&lt;$BJ$7,"Up","Down"),IF(H1257&lt;$BK$7,"Down","Up"))</f>
        <v>Down</v>
      </c>
      <c r="M1257" s="17">
        <f>IF(L1257="Up",INDEX($AK$5:$AK$1005,MATCH(I1257,$AI$5:$AI$1005,0),1),INDEX($AL$5:$AL$1005,MATCH(J1257,$AI$5:$AI$1005,0),1))</f>
        <v>0.97347674994145794</v>
      </c>
      <c r="N1257" s="16" t="str">
        <f>IF(P1256&gt;1,"Up","Down")</f>
        <v>Down</v>
      </c>
      <c r="O1257" s="16" t="str">
        <f>IF(N1257="Up",IF(H1257&lt;$BJ$12,"Up","Down"),IF(H1257&lt;$BK$12,"Down","Up"))</f>
        <v>Up</v>
      </c>
      <c r="P1257" s="17">
        <f>IF(O1257="Up",INDEX($AP$5:$AP$1005,MATCH(I1257,$AI$5:$AI$1005,0),1),INDEX($AQ$5:$AQ$1005,MATCH(J1257,$AI$5:$AI$1005,0),1))</f>
        <v>1.0473395569470951</v>
      </c>
      <c r="Q1257" s="19">
        <f>T1256</f>
        <v>30491.893897636681</v>
      </c>
      <c r="R1257" s="19">
        <f>INDEX(model!$S$5:$S$35,MATCH(G1257,model!$Q$5:$Q$35,0),1)*model!$O$5</f>
        <v>0</v>
      </c>
      <c r="S1257" s="19">
        <f>IF(RIGHT(B1257,1)="C",T1256*INDEX(model!$T$5:$T$35,MATCH(G1257,model!$Q$5:$Q$35,0),1),0)</f>
        <v>0</v>
      </c>
      <c r="T1257" s="19">
        <f>(Q1257+R1257-S1257)*M1257</f>
        <v>29683.149771031131</v>
      </c>
      <c r="U1257" s="19">
        <f>X1256</f>
        <v>169458.63394169364</v>
      </c>
      <c r="V1257" s="19">
        <f>INDEX(model!$S$5:$S$35,MATCH(G1257,model!$Q$5:$Q$35,0),1)*model!$O$6</f>
        <v>0</v>
      </c>
      <c r="W1257" s="19">
        <f>IF(RIGHT(B1257,1)="C",X1256*INDEX(model!$T$5:$T$35,MATCH(G1257,model!$Q$5:$Q$35,0),1),0)</f>
        <v>0</v>
      </c>
      <c r="X1257" s="19">
        <f>(U1257+V1257-W1257)*P1257</f>
        <v>177480.73059335339</v>
      </c>
      <c r="Z1257" s="36" t="str">
        <f>K1257&amp;L1257</f>
        <v>UpDown</v>
      </c>
      <c r="AA1257" s="36" t="str">
        <f>N1257&amp;O1257</f>
        <v>DownUp</v>
      </c>
      <c r="AU1257" s="4" t="str">
        <f>IF(AZ1257=AZ1258,IF(AZ1257&gt;AZ1256,AZ1257&amp;"_O",""),AZ1257&amp;"_C")</f>
        <v>1993_C</v>
      </c>
      <c r="AV1257" s="7">
        <f>IF(RIGHT(AU1257,1)="C",AX1257/INDEX($AX$5:$AX$2729,MATCH(AZ1257&amp;"_O",$AU$5:$AU$2729,0),1),"")</f>
        <v>1.0871693275841976</v>
      </c>
      <c r="AW1257" s="38">
        <v>34334</v>
      </c>
      <c r="AX1257" s="37">
        <v>466.45</v>
      </c>
      <c r="AY1257" s="7">
        <f>AX1257/AX1256</f>
        <v>0.99801018443236766</v>
      </c>
      <c r="AZ1257" s="4">
        <f>YEAR(AW1257)</f>
        <v>1993</v>
      </c>
      <c r="BA1257" s="2" t="s">
        <v>7</v>
      </c>
      <c r="BB1257" s="12" t="str">
        <f>INDEX($CD$5:$CD$10,MATCH(BA1257,$CC$5:$CC$10,0),1)</f>
        <v>Y</v>
      </c>
      <c r="BC1257" s="12" t="str">
        <f>IF(AND(BB1257="Y",AY1257&gt;1),"Y","")</f>
        <v/>
      </c>
      <c r="BD1257" s="12" t="str">
        <f>IF(AND(BB1257="Y",AY1257&lt;1),"Y","")</f>
        <v>Y</v>
      </c>
      <c r="BE1257" s="12" t="str">
        <f>IF(AY1257&gt;1,IF(AY1256&gt;1,"Y",""),"")</f>
        <v/>
      </c>
      <c r="BF1257" s="12" t="str">
        <f>IF(AY1257&lt;1,IF(AY1256&lt;1,"Y",""),"")</f>
        <v/>
      </c>
      <c r="BG1257" s="2"/>
      <c r="BH1257" s="2"/>
      <c r="BI1257" s="2"/>
      <c r="BJ1257" s="2"/>
      <c r="BK1257" s="2"/>
      <c r="BL1257" s="2"/>
      <c r="BM1257" s="4" t="str">
        <f>IF(BR1257=BR1258,IF(BR1257&gt;BR1256,BR1257&amp;"_O",""),BR1257&amp;"_C")</f>
        <v/>
      </c>
      <c r="BN1257" s="7" t="str">
        <f>IF(RIGHT(BM1257,1)="C",BP1257/INDEX($BP$5:$BP$2729,MATCH(BR1257&amp;"_O",$BM$5:$BM$2729,0),1),"")</f>
        <v/>
      </c>
      <c r="BO1257" s="38">
        <v>34733</v>
      </c>
      <c r="BP1257" s="3">
        <v>772.06</v>
      </c>
      <c r="BQ1257" s="7">
        <f>BP1257/BP1256</f>
        <v>1.017327482837227</v>
      </c>
      <c r="BR1257" s="4">
        <f>YEAR(BO1257)</f>
        <v>1995</v>
      </c>
      <c r="BS1257" s="2" t="s">
        <v>7</v>
      </c>
      <c r="BT1257" s="12" t="str">
        <f>INDEX($CD$5:$CD$10,MATCH(BS1257,$CC$5:$CC$10,0),1)</f>
        <v>Y</v>
      </c>
      <c r="BU1257" s="12" t="str">
        <f>IF(AND(BT1257="Y",BQ1257&gt;1),"Y","")</f>
        <v>Y</v>
      </c>
      <c r="BV1257" s="12" t="str">
        <f>IF(AND(BT1257="Y",BQ1257&lt;1),"Y","")</f>
        <v/>
      </c>
      <c r="BW1257" s="12" t="str">
        <f>IF(BQ1257&gt;1,IF(BQ1256&gt;1,"Y",""),"")</f>
        <v/>
      </c>
      <c r="BX1257" s="12" t="str">
        <f>IF(BQ1257&lt;1,IF(BQ1256&lt;1,"Y",""),"")</f>
        <v/>
      </c>
      <c r="BY1257" s="2"/>
      <c r="BZ1257" s="2"/>
      <c r="CA1257" s="2"/>
    </row>
    <row r="1258" spans="2:79">
      <c r="B1258" s="4" t="str">
        <f>IF(G1258=G1259,IF(G1258&gt;G1257,G1258&amp;"_O",""),G1258&amp;"_C")</f>
        <v/>
      </c>
      <c r="C1258" s="14">
        <f ca="1">RANDBETWEEN(0,1000)/1000</f>
        <v>0.36599999999999999</v>
      </c>
      <c r="D1258" s="16">
        <f>D1257+1</f>
        <v>1254</v>
      </c>
      <c r="E1258" s="10">
        <f>ROUNDDOWN(D1258/52,0)+1</f>
        <v>25</v>
      </c>
      <c r="F1258" s="15">
        <f>F1257+7</f>
        <v>53398</v>
      </c>
      <c r="G1258" s="4">
        <f>YEAR(F1258)</f>
        <v>2046</v>
      </c>
      <c r="H1258" s="33">
        <v>0.33</v>
      </c>
      <c r="I1258" s="33">
        <v>0.35099999999999998</v>
      </c>
      <c r="J1258" s="33">
        <v>0.55200000000000005</v>
      </c>
      <c r="K1258" s="16" t="str">
        <f>IF(M1257&gt;1,"Up","Down")</f>
        <v>Down</v>
      </c>
      <c r="L1258" s="16" t="str">
        <f>IF(K1258="Up",IF(H1258&lt;$BJ$7,"Up","Down"),IF(H1258&lt;$BK$7,"Down","Up"))</f>
        <v>Down</v>
      </c>
      <c r="M1258" s="17">
        <f>IF(L1258="Up",INDEX($AK$5:$AK$1005,MATCH(I1258,$AI$5:$AI$1005,0),1),INDEX($AL$5:$AL$1005,MATCH(J1258,$AI$5:$AI$1005,0),1))</f>
        <v>0.98897237485188272</v>
      </c>
      <c r="N1258" s="16" t="str">
        <f>IF(P1257&gt;1,"Up","Down")</f>
        <v>Up</v>
      </c>
      <c r="O1258" s="16" t="str">
        <f>IF(N1258="Up",IF(H1258&lt;$BJ$12,"Up","Down"),IF(H1258&lt;$BK$12,"Down","Up"))</f>
        <v>Up</v>
      </c>
      <c r="P1258" s="17">
        <f>IF(O1258="Up",INDEX($AP$5:$AP$1005,MATCH(I1258,$AI$5:$AI$1005,0),1),INDEX($AQ$5:$AQ$1005,MATCH(J1258,$AI$5:$AI$1005,0),1))</f>
        <v>1.0116651401108421</v>
      </c>
      <c r="Q1258" s="19">
        <f>T1257</f>
        <v>29683.149771031131</v>
      </c>
      <c r="R1258" s="19">
        <f>INDEX(model!$S$5:$S$35,MATCH(G1258,model!$Q$5:$Q$35,0),1)*model!$O$5</f>
        <v>0</v>
      </c>
      <c r="S1258" s="19">
        <f>IF(RIGHT(B1258,1)="C",T1257*INDEX(model!$T$5:$T$35,MATCH(G1258,model!$Q$5:$Q$35,0),1),0)</f>
        <v>0</v>
      </c>
      <c r="T1258" s="19">
        <f>(Q1258+R1258-S1258)*M1258</f>
        <v>29355.815122140775</v>
      </c>
      <c r="U1258" s="19">
        <f>X1257</f>
        <v>177480.73059335339</v>
      </c>
      <c r="V1258" s="19">
        <f>INDEX(model!$S$5:$S$35,MATCH(G1258,model!$Q$5:$Q$35,0),1)*model!$O$6</f>
        <v>0</v>
      </c>
      <c r="W1258" s="19">
        <f>IF(RIGHT(B1258,1)="C",X1257*INDEX(model!$T$5:$T$35,MATCH(G1258,model!$Q$5:$Q$35,0),1),0)</f>
        <v>0</v>
      </c>
      <c r="X1258" s="19">
        <f>(U1258+V1258-W1258)*P1258</f>
        <v>179551.06818269947</v>
      </c>
      <c r="Z1258" s="36" t="str">
        <f>K1258&amp;L1258</f>
        <v>DownDown</v>
      </c>
      <c r="AA1258" s="36" t="str">
        <f>N1258&amp;O1258</f>
        <v>UpUp</v>
      </c>
      <c r="AU1258" s="4" t="str">
        <f>IF(AZ1258=AZ1259,IF(AZ1258&gt;AZ1257,AZ1258&amp;"_O",""),AZ1258&amp;"_C")</f>
        <v>1994_O</v>
      </c>
      <c r="AV1258" s="7" t="str">
        <f>IF(RIGHT(AU1258,1)="C",AX1258/INDEX($AX$5:$AX$2729,MATCH(AZ1258&amp;"_O",$AU$5:$AU$2729,0),1),"")</f>
        <v/>
      </c>
      <c r="AW1258" s="38">
        <v>34341</v>
      </c>
      <c r="AX1258" s="37">
        <v>469.9</v>
      </c>
      <c r="AY1258" s="7">
        <f>AX1258/AX1257</f>
        <v>1.0073962911351699</v>
      </c>
      <c r="AZ1258" s="4">
        <f>YEAR(AW1258)</f>
        <v>1994</v>
      </c>
      <c r="BA1258" s="2" t="s">
        <v>7</v>
      </c>
      <c r="BB1258" s="12" t="str">
        <f>INDEX($CD$5:$CD$10,MATCH(BA1258,$CC$5:$CC$10,0),1)</f>
        <v>Y</v>
      </c>
      <c r="BC1258" s="12" t="str">
        <f>IF(AND(BB1258="Y",AY1258&gt;1),"Y","")</f>
        <v>Y</v>
      </c>
      <c r="BD1258" s="12" t="str">
        <f>IF(AND(BB1258="Y",AY1258&lt;1),"Y","")</f>
        <v/>
      </c>
      <c r="BE1258" s="12" t="str">
        <f>IF(AY1258&gt;1,IF(AY1257&gt;1,"Y",""),"")</f>
        <v/>
      </c>
      <c r="BF1258" s="12" t="str">
        <f>IF(AY1258&lt;1,IF(AY1257&lt;1,"Y",""),"")</f>
        <v/>
      </c>
      <c r="BG1258" s="2"/>
      <c r="BH1258" s="2"/>
      <c r="BI1258" s="2"/>
      <c r="BJ1258" s="2"/>
      <c r="BK1258" s="2"/>
      <c r="BL1258" s="2"/>
      <c r="BM1258" s="4" t="str">
        <f>IF(BR1258=BR1259,IF(BR1258&gt;BR1257,BR1258&amp;"_O",""),BR1258&amp;"_C")</f>
        <v/>
      </c>
      <c r="BN1258" s="7" t="str">
        <f>IF(RIGHT(BM1258,1)="C",BP1258/INDEX($BP$5:$BP$2729,MATCH(BR1258&amp;"_O",$BM$5:$BM$2729,0),1),"")</f>
        <v/>
      </c>
      <c r="BO1258" s="38">
        <v>34740</v>
      </c>
      <c r="BP1258" s="3">
        <v>790.43</v>
      </c>
      <c r="BQ1258" s="7">
        <f>BP1258/BP1257</f>
        <v>1.023793487552781</v>
      </c>
      <c r="BR1258" s="4">
        <f>YEAR(BO1258)</f>
        <v>1995</v>
      </c>
      <c r="BS1258" s="2" t="s">
        <v>7</v>
      </c>
      <c r="BT1258" s="12" t="str">
        <f>INDEX($CD$5:$CD$10,MATCH(BS1258,$CC$5:$CC$10,0),1)</f>
        <v>Y</v>
      </c>
      <c r="BU1258" s="12" t="str">
        <f>IF(AND(BT1258="Y",BQ1258&gt;1),"Y","")</f>
        <v>Y</v>
      </c>
      <c r="BV1258" s="12" t="str">
        <f>IF(AND(BT1258="Y",BQ1258&lt;1),"Y","")</f>
        <v/>
      </c>
      <c r="BW1258" s="12" t="str">
        <f>IF(BQ1258&gt;1,IF(BQ1257&gt;1,"Y",""),"")</f>
        <v>Y</v>
      </c>
      <c r="BX1258" s="12" t="str">
        <f>IF(BQ1258&lt;1,IF(BQ1257&lt;1,"Y",""),"")</f>
        <v/>
      </c>
      <c r="BY1258" s="2"/>
      <c r="BZ1258" s="2"/>
      <c r="CA1258" s="2"/>
    </row>
    <row r="1259" spans="2:79">
      <c r="B1259" s="4" t="str">
        <f>IF(G1259=G1260,IF(G1259&gt;G1258,G1259&amp;"_O",""),G1259&amp;"_C")</f>
        <v/>
      </c>
      <c r="C1259" s="14">
        <f ca="1">RANDBETWEEN(0,1000)/1000</f>
        <v>0.47899999999999998</v>
      </c>
      <c r="D1259" s="16">
        <f>D1258+1</f>
        <v>1255</v>
      </c>
      <c r="E1259" s="10">
        <f>ROUNDDOWN(D1259/52,0)+1</f>
        <v>25</v>
      </c>
      <c r="F1259" s="15">
        <f>F1258+7</f>
        <v>53405</v>
      </c>
      <c r="G1259" s="4">
        <f>YEAR(F1259)</f>
        <v>2046</v>
      </c>
      <c r="H1259" s="33">
        <v>0.69499999999999995</v>
      </c>
      <c r="I1259" s="33">
        <v>0.373</v>
      </c>
      <c r="J1259" s="33">
        <v>0.91800000000000004</v>
      </c>
      <c r="K1259" s="16" t="str">
        <f>IF(M1258&gt;1,"Up","Down")</f>
        <v>Down</v>
      </c>
      <c r="L1259" s="16" t="str">
        <f>IF(K1259="Up",IF(H1259&lt;$BJ$7,"Up","Down"),IF(H1259&lt;$BK$7,"Down","Up"))</f>
        <v>Up</v>
      </c>
      <c r="M1259" s="17">
        <f>IF(L1259="Up",INDEX($AK$5:$AK$1005,MATCH(I1259,$AI$5:$AI$1005,0),1),INDEX($AL$5:$AL$1005,MATCH(J1259,$AI$5:$AI$1005,0),1))</f>
        <v>1.008836542259258</v>
      </c>
      <c r="N1259" s="16" t="str">
        <f>IF(P1258&gt;1,"Up","Down")</f>
        <v>Up</v>
      </c>
      <c r="O1259" s="16" t="str">
        <f>IF(N1259="Up",IF(H1259&lt;$BJ$12,"Up","Down"),IF(H1259&lt;$BK$12,"Down","Up"))</f>
        <v>Down</v>
      </c>
      <c r="P1259" s="17">
        <f>IF(O1259="Up",INDEX($AP$5:$AP$1005,MATCH(I1259,$AI$5:$AI$1005,0),1),INDEX($AQ$5:$AQ$1005,MATCH(J1259,$AI$5:$AI$1005,0),1))</f>
        <v>0.9980130561870203</v>
      </c>
      <c r="Q1259" s="19">
        <f>T1258</f>
        <v>29355.815122140775</v>
      </c>
      <c r="R1259" s="19">
        <f>INDEX(model!$S$5:$S$35,MATCH(G1259,model!$Q$5:$Q$35,0),1)*model!$O$5</f>
        <v>0</v>
      </c>
      <c r="S1259" s="19">
        <f>IF(RIGHT(B1259,1)="C",T1258*INDEX(model!$T$5:$T$35,MATCH(G1259,model!$Q$5:$Q$35,0),1),0)</f>
        <v>0</v>
      </c>
      <c r="T1259" s="19">
        <f>(Q1259+R1259-S1259)*M1259</f>
        <v>29615.219023022539</v>
      </c>
      <c r="U1259" s="19">
        <f>X1258</f>
        <v>179551.06818269947</v>
      </c>
      <c r="V1259" s="19">
        <f>INDEX(model!$S$5:$S$35,MATCH(G1259,model!$Q$5:$Q$35,0),1)*model!$O$6</f>
        <v>0</v>
      </c>
      <c r="W1259" s="19">
        <f>IF(RIGHT(B1259,1)="C",X1258*INDEX(model!$T$5:$T$35,MATCH(G1259,model!$Q$5:$Q$35,0),1),0)</f>
        <v>0</v>
      </c>
      <c r="X1259" s="19">
        <f>(U1259+V1259-W1259)*P1259</f>
        <v>179194.31029865996</v>
      </c>
      <c r="Z1259" s="36" t="str">
        <f>K1259&amp;L1259</f>
        <v>DownUp</v>
      </c>
      <c r="AA1259" s="36" t="str">
        <f>N1259&amp;O1259</f>
        <v>UpDown</v>
      </c>
      <c r="AU1259" s="4" t="str">
        <f>IF(AZ1259=AZ1260,IF(AZ1259&gt;AZ1258,AZ1259&amp;"_O",""),AZ1259&amp;"_C")</f>
        <v/>
      </c>
      <c r="AV1259" s="7" t="str">
        <f>IF(RIGHT(AU1259,1)="C",AX1259/INDEX($AX$5:$AX$2729,MATCH(AZ1259&amp;"_O",$AU$5:$AU$2729,0),1),"")</f>
        <v/>
      </c>
      <c r="AW1259" s="38">
        <v>34348</v>
      </c>
      <c r="AX1259" s="37">
        <v>474.91</v>
      </c>
      <c r="AY1259" s="7">
        <f>AX1259/AX1258</f>
        <v>1.0106618429453076</v>
      </c>
      <c r="AZ1259" s="4">
        <f>YEAR(AW1259)</f>
        <v>1994</v>
      </c>
      <c r="BA1259" s="2" t="s">
        <v>7</v>
      </c>
      <c r="BB1259" s="12" t="str">
        <f>INDEX($CD$5:$CD$10,MATCH(BA1259,$CC$5:$CC$10,0),1)</f>
        <v>Y</v>
      </c>
      <c r="BC1259" s="12" t="str">
        <f>IF(AND(BB1259="Y",AY1259&gt;1),"Y","")</f>
        <v>Y</v>
      </c>
      <c r="BD1259" s="12" t="str">
        <f>IF(AND(BB1259="Y",AY1259&lt;1),"Y","")</f>
        <v/>
      </c>
      <c r="BE1259" s="12" t="str">
        <f>IF(AY1259&gt;1,IF(AY1258&gt;1,"Y",""),"")</f>
        <v>Y</v>
      </c>
      <c r="BF1259" s="12" t="str">
        <f>IF(AY1259&lt;1,IF(AY1258&lt;1,"Y",""),"")</f>
        <v/>
      </c>
      <c r="BG1259" s="2"/>
      <c r="BH1259" s="2"/>
      <c r="BI1259" s="2"/>
      <c r="BJ1259" s="2"/>
      <c r="BK1259" s="2"/>
      <c r="BL1259" s="2"/>
      <c r="BM1259" s="4" t="str">
        <f>IF(BR1259=BR1260,IF(BR1259&gt;BR1258,BR1259&amp;"_O",""),BR1259&amp;"_C")</f>
        <v/>
      </c>
      <c r="BN1259" s="7" t="str">
        <f>IF(RIGHT(BM1259,1)="C",BP1259/INDEX($BP$5:$BP$2729,MATCH(BR1259&amp;"_O",$BM$5:$BM$2729,0),1),"")</f>
        <v/>
      </c>
      <c r="BO1259" s="38">
        <v>34747</v>
      </c>
      <c r="BP1259" s="3">
        <v>786.97</v>
      </c>
      <c r="BQ1259" s="7">
        <f>BP1259/BP1258</f>
        <v>0.99562263578052457</v>
      </c>
      <c r="BR1259" s="4">
        <f>YEAR(BO1259)</f>
        <v>1995</v>
      </c>
      <c r="BS1259" s="2" t="s">
        <v>7</v>
      </c>
      <c r="BT1259" s="12" t="str">
        <f>INDEX($CD$5:$CD$10,MATCH(BS1259,$CC$5:$CC$10,0),1)</f>
        <v>Y</v>
      </c>
      <c r="BU1259" s="12" t="str">
        <f>IF(AND(BT1259="Y",BQ1259&gt;1),"Y","")</f>
        <v/>
      </c>
      <c r="BV1259" s="12" t="str">
        <f>IF(AND(BT1259="Y",BQ1259&lt;1),"Y","")</f>
        <v>Y</v>
      </c>
      <c r="BW1259" s="12" t="str">
        <f>IF(BQ1259&gt;1,IF(BQ1258&gt;1,"Y",""),"")</f>
        <v/>
      </c>
      <c r="BX1259" s="12" t="str">
        <f>IF(BQ1259&lt;1,IF(BQ1258&lt;1,"Y",""),"")</f>
        <v/>
      </c>
      <c r="BY1259" s="2"/>
      <c r="BZ1259" s="2"/>
      <c r="CA1259" s="2"/>
    </row>
    <row r="1260" spans="2:79">
      <c r="B1260" s="4" t="str">
        <f>IF(G1260=G1261,IF(G1260&gt;G1259,G1260&amp;"_O",""),G1260&amp;"_C")</f>
        <v/>
      </c>
      <c r="C1260" s="14">
        <f ca="1">RANDBETWEEN(0,1000)/1000</f>
        <v>0.53100000000000003</v>
      </c>
      <c r="D1260" s="16">
        <f>D1259+1</f>
        <v>1256</v>
      </c>
      <c r="E1260" s="10">
        <f>ROUNDDOWN(D1260/52,0)+1</f>
        <v>25</v>
      </c>
      <c r="F1260" s="15">
        <f>F1259+7</f>
        <v>53412</v>
      </c>
      <c r="G1260" s="4">
        <f>YEAR(F1260)</f>
        <v>2046</v>
      </c>
      <c r="H1260" s="33">
        <v>0.74299999999999999</v>
      </c>
      <c r="I1260" s="33">
        <v>0.34</v>
      </c>
      <c r="J1260" s="33">
        <v>0.78600000000000003</v>
      </c>
      <c r="K1260" s="16" t="str">
        <f>IF(M1259&gt;1,"Up","Down")</f>
        <v>Up</v>
      </c>
      <c r="L1260" s="16" t="str">
        <f>IF(K1260="Up",IF(H1260&lt;$BJ$7,"Up","Down"),IF(H1260&lt;$BK$7,"Down","Up"))</f>
        <v>Down</v>
      </c>
      <c r="M1260" s="17">
        <f>IF(L1260="Up",INDEX($AK$5:$AK$1005,MATCH(I1260,$AI$5:$AI$1005,0),1),INDEX($AL$5:$AL$1005,MATCH(J1260,$AI$5:$AI$1005,0),1))</f>
        <v>0.99557151521328624</v>
      </c>
      <c r="N1260" s="16" t="str">
        <f>IF(P1259&gt;1,"Up","Down")</f>
        <v>Down</v>
      </c>
      <c r="O1260" s="16" t="str">
        <f>IF(N1260="Up",IF(H1260&lt;$BJ$12,"Up","Down"),IF(H1260&lt;$BK$12,"Down","Up"))</f>
        <v>Up</v>
      </c>
      <c r="P1260" s="17">
        <f>IF(O1260="Up",INDEX($AP$5:$AP$1005,MATCH(I1260,$AI$5:$AI$1005,0),1),INDEX($AQ$5:$AQ$1005,MATCH(J1260,$AI$5:$AI$1005,0),1))</f>
        <v>1.0112643427948673</v>
      </c>
      <c r="Q1260" s="19">
        <f>T1259</f>
        <v>29615.219023022539</v>
      </c>
      <c r="R1260" s="19">
        <f>INDEX(model!$S$5:$S$35,MATCH(G1260,model!$Q$5:$Q$35,0),1)*model!$O$5</f>
        <v>0</v>
      </c>
      <c r="S1260" s="19">
        <f>IF(RIGHT(B1260,1)="C",T1259*INDEX(model!$T$5:$T$35,MATCH(G1260,model!$Q$5:$Q$35,0),1),0)</f>
        <v>0</v>
      </c>
      <c r="T1260" s="19">
        <f>(Q1260+R1260-S1260)*M1260</f>
        <v>29484.068476123888</v>
      </c>
      <c r="U1260" s="19">
        <f>X1259</f>
        <v>179194.31029865996</v>
      </c>
      <c r="V1260" s="19">
        <f>INDEX(model!$S$5:$S$35,MATCH(G1260,model!$Q$5:$Q$35,0),1)*model!$O$6</f>
        <v>0</v>
      </c>
      <c r="W1260" s="19">
        <f>IF(RIGHT(B1260,1)="C",X1259*INDEX(model!$T$5:$T$35,MATCH(G1260,model!$Q$5:$Q$35,0),1),0)</f>
        <v>0</v>
      </c>
      <c r="X1260" s="19">
        <f>(U1260+V1260-W1260)*P1260</f>
        <v>181212.81643675387</v>
      </c>
      <c r="Z1260" s="36" t="str">
        <f>K1260&amp;L1260</f>
        <v>UpDown</v>
      </c>
      <c r="AA1260" s="36" t="str">
        <f>N1260&amp;O1260</f>
        <v>DownUp</v>
      </c>
      <c r="AU1260" s="4" t="str">
        <f>IF(AZ1260=AZ1261,IF(AZ1260&gt;AZ1259,AZ1260&amp;"_O",""),AZ1260&amp;"_C")</f>
        <v/>
      </c>
      <c r="AV1260" s="7" t="str">
        <f>IF(RIGHT(AU1260,1)="C",AX1260/INDEX($AX$5:$AX$2729,MATCH(AZ1260&amp;"_O",$AU$5:$AU$2729,0),1),"")</f>
        <v/>
      </c>
      <c r="AW1260" s="38">
        <v>34355</v>
      </c>
      <c r="AX1260" s="37">
        <v>474.72</v>
      </c>
      <c r="AY1260" s="7">
        <f>AX1260/AX1259</f>
        <v>0.9995999241961635</v>
      </c>
      <c r="AZ1260" s="4">
        <f>YEAR(AW1260)</f>
        <v>1994</v>
      </c>
      <c r="BA1260" s="2" t="s">
        <v>7</v>
      </c>
      <c r="BB1260" s="12" t="str">
        <f>INDEX($CD$5:$CD$10,MATCH(BA1260,$CC$5:$CC$10,0),1)</f>
        <v>Y</v>
      </c>
      <c r="BC1260" s="12" t="str">
        <f>IF(AND(BB1260="Y",AY1260&gt;1),"Y","")</f>
        <v/>
      </c>
      <c r="BD1260" s="12" t="str">
        <f>IF(AND(BB1260="Y",AY1260&lt;1),"Y","")</f>
        <v>Y</v>
      </c>
      <c r="BE1260" s="12" t="str">
        <f>IF(AY1260&gt;1,IF(AY1259&gt;1,"Y",""),"")</f>
        <v/>
      </c>
      <c r="BF1260" s="12" t="str">
        <f>IF(AY1260&lt;1,IF(AY1259&lt;1,"Y",""),"")</f>
        <v/>
      </c>
      <c r="BG1260" s="2"/>
      <c r="BH1260" s="2"/>
      <c r="BI1260" s="2"/>
      <c r="BJ1260" s="2"/>
      <c r="BK1260" s="2"/>
      <c r="BL1260" s="2"/>
      <c r="BM1260" s="4" t="str">
        <f>IF(BR1260=BR1261,IF(BR1260&gt;BR1259,BR1260&amp;"_O",""),BR1260&amp;"_C")</f>
        <v/>
      </c>
      <c r="BN1260" s="7" t="str">
        <f>IF(RIGHT(BM1260,1)="C",BP1260/INDEX($BP$5:$BP$2729,MATCH(BR1260&amp;"_O",$BM$5:$BM$2729,0),1),"")</f>
        <v/>
      </c>
      <c r="BO1260" s="38">
        <v>34754</v>
      </c>
      <c r="BP1260" s="3">
        <v>791.08</v>
      </c>
      <c r="BQ1260" s="7">
        <f>BP1260/BP1259</f>
        <v>1.0052225624864988</v>
      </c>
      <c r="BR1260" s="4">
        <f>YEAR(BO1260)</f>
        <v>1995</v>
      </c>
      <c r="BS1260" s="2" t="s">
        <v>7</v>
      </c>
      <c r="BT1260" s="12" t="str">
        <f>INDEX($CD$5:$CD$10,MATCH(BS1260,$CC$5:$CC$10,0),1)</f>
        <v>Y</v>
      </c>
      <c r="BU1260" s="12" t="str">
        <f>IF(AND(BT1260="Y",BQ1260&gt;1),"Y","")</f>
        <v>Y</v>
      </c>
      <c r="BV1260" s="12" t="str">
        <f>IF(AND(BT1260="Y",BQ1260&lt;1),"Y","")</f>
        <v/>
      </c>
      <c r="BW1260" s="12" t="str">
        <f>IF(BQ1260&gt;1,IF(BQ1259&gt;1,"Y",""),"")</f>
        <v/>
      </c>
      <c r="BX1260" s="12" t="str">
        <f>IF(BQ1260&lt;1,IF(BQ1259&lt;1,"Y",""),"")</f>
        <v/>
      </c>
      <c r="BY1260" s="2"/>
      <c r="BZ1260" s="2"/>
      <c r="CA1260" s="2"/>
    </row>
    <row r="1261" spans="2:79">
      <c r="B1261" s="4" t="str">
        <f>IF(G1261=G1262,IF(G1261&gt;G1260,G1261&amp;"_O",""),G1261&amp;"_C")</f>
        <v/>
      </c>
      <c r="C1261" s="14">
        <f ca="1">RANDBETWEEN(0,1000)/1000</f>
        <v>0.71399999999999997</v>
      </c>
      <c r="D1261" s="16">
        <f>D1260+1</f>
        <v>1257</v>
      </c>
      <c r="E1261" s="10">
        <f>ROUNDDOWN(D1261/52,0)+1</f>
        <v>25</v>
      </c>
      <c r="F1261" s="15">
        <f>F1260+7</f>
        <v>53419</v>
      </c>
      <c r="G1261" s="4">
        <f>YEAR(F1261)</f>
        <v>2046</v>
      </c>
      <c r="H1261" s="33">
        <v>8.5999999999999993E-2</v>
      </c>
      <c r="I1261" s="33">
        <v>0.81</v>
      </c>
      <c r="J1261" s="33">
        <v>0.191</v>
      </c>
      <c r="K1261" s="16" t="str">
        <f>IF(M1260&gt;1,"Up","Down")</f>
        <v>Down</v>
      </c>
      <c r="L1261" s="16" t="str">
        <f>IF(K1261="Up",IF(H1261&lt;$BJ$7,"Up","Down"),IF(H1261&lt;$BK$7,"Down","Up"))</f>
        <v>Down</v>
      </c>
      <c r="M1261" s="17">
        <f>IF(L1261="Up",INDEX($AK$5:$AK$1005,MATCH(I1261,$AI$5:$AI$1005,0),1),INDEX($AL$5:$AL$1005,MATCH(J1261,$AI$5:$AI$1005,0),1))</f>
        <v>0.97388565940433403</v>
      </c>
      <c r="N1261" s="16" t="str">
        <f>IF(P1260&gt;1,"Up","Down")</f>
        <v>Up</v>
      </c>
      <c r="O1261" s="16" t="str">
        <f>IF(N1261="Up",IF(H1261&lt;$BJ$12,"Up","Down"),IF(H1261&lt;$BK$12,"Down","Up"))</f>
        <v>Up</v>
      </c>
      <c r="P1261" s="17">
        <f>IF(O1261="Up",INDEX($AP$5:$AP$1005,MATCH(I1261,$AI$5:$AI$1005,0),1),INDEX($AQ$5:$AQ$1005,MATCH(J1261,$AI$5:$AI$1005,0),1))</f>
        <v>1.0337950104375884</v>
      </c>
      <c r="Q1261" s="19">
        <f>T1260</f>
        <v>29484.068476123888</v>
      </c>
      <c r="R1261" s="19">
        <f>INDEX(model!$S$5:$S$35,MATCH(G1261,model!$Q$5:$Q$35,0),1)*model!$O$5</f>
        <v>0</v>
      </c>
      <c r="S1261" s="19">
        <f>IF(RIGHT(B1261,1)="C",T1260*INDEX(model!$T$5:$T$35,MATCH(G1261,model!$Q$5:$Q$35,0),1),0)</f>
        <v>0</v>
      </c>
      <c r="T1261" s="19">
        <f>(Q1261+R1261-S1261)*M1261</f>
        <v>28714.111469792449</v>
      </c>
      <c r="U1261" s="19">
        <f>X1260</f>
        <v>181212.81643675387</v>
      </c>
      <c r="V1261" s="19">
        <f>INDEX(model!$S$5:$S$35,MATCH(G1261,model!$Q$5:$Q$35,0),1)*model!$O$6</f>
        <v>0</v>
      </c>
      <c r="W1261" s="19">
        <f>IF(RIGHT(B1261,1)="C",X1260*INDEX(model!$T$5:$T$35,MATCH(G1261,model!$Q$5:$Q$35,0),1),0)</f>
        <v>0</v>
      </c>
      <c r="X1261" s="19">
        <f>(U1261+V1261-W1261)*P1261</f>
        <v>187336.90545965877</v>
      </c>
      <c r="Z1261" s="36" t="str">
        <f>K1261&amp;L1261</f>
        <v>DownDown</v>
      </c>
      <c r="AA1261" s="36" t="str">
        <f>N1261&amp;O1261</f>
        <v>UpUp</v>
      </c>
      <c r="AU1261" s="4" t="str">
        <f>IF(AZ1261=AZ1262,IF(AZ1261&gt;AZ1260,AZ1261&amp;"_O",""),AZ1261&amp;"_C")</f>
        <v/>
      </c>
      <c r="AV1261" s="7" t="str">
        <f>IF(RIGHT(AU1261,1)="C",AX1261/INDEX($AX$5:$AX$2729,MATCH(AZ1261&amp;"_O",$AU$5:$AU$2729,0),1),"")</f>
        <v/>
      </c>
      <c r="AW1261" s="38">
        <v>34362</v>
      </c>
      <c r="AX1261" s="37">
        <v>478.7</v>
      </c>
      <c r="AY1261" s="7">
        <f>AX1261/AX1260</f>
        <v>1.0083838894506234</v>
      </c>
      <c r="AZ1261" s="4">
        <f>YEAR(AW1261)</f>
        <v>1994</v>
      </c>
      <c r="BA1261" s="2" t="s">
        <v>7</v>
      </c>
      <c r="BB1261" s="12" t="str">
        <f>INDEX($CD$5:$CD$10,MATCH(BA1261,$CC$5:$CC$10,0),1)</f>
        <v>Y</v>
      </c>
      <c r="BC1261" s="12" t="str">
        <f>IF(AND(BB1261="Y",AY1261&gt;1),"Y","")</f>
        <v>Y</v>
      </c>
      <c r="BD1261" s="12" t="str">
        <f>IF(AND(BB1261="Y",AY1261&lt;1),"Y","")</f>
        <v/>
      </c>
      <c r="BE1261" s="12" t="str">
        <f>IF(AY1261&gt;1,IF(AY1260&gt;1,"Y",""),"")</f>
        <v/>
      </c>
      <c r="BF1261" s="12" t="str">
        <f>IF(AY1261&lt;1,IF(AY1260&lt;1,"Y",""),"")</f>
        <v/>
      </c>
      <c r="BG1261" s="2"/>
      <c r="BH1261" s="2"/>
      <c r="BI1261" s="2"/>
      <c r="BJ1261" s="2"/>
      <c r="BK1261" s="2"/>
      <c r="BL1261" s="2"/>
      <c r="BM1261" s="4" t="str">
        <f>IF(BR1261=BR1262,IF(BR1261&gt;BR1260,BR1261&amp;"_O",""),BR1261&amp;"_C")</f>
        <v/>
      </c>
      <c r="BN1261" s="7" t="str">
        <f>IF(RIGHT(BM1261,1)="C",BP1261/INDEX($BP$5:$BP$2729,MATCH(BR1261&amp;"_O",$BM$5:$BM$2729,0),1),"")</f>
        <v/>
      </c>
      <c r="BO1261" s="38">
        <v>34761</v>
      </c>
      <c r="BP1261" s="3">
        <v>798.79</v>
      </c>
      <c r="BQ1261" s="7">
        <f>BP1261/BP1260</f>
        <v>1.009746169793194</v>
      </c>
      <c r="BR1261" s="4">
        <f>YEAR(BO1261)</f>
        <v>1995</v>
      </c>
      <c r="BS1261" s="2" t="s">
        <v>7</v>
      </c>
      <c r="BT1261" s="12" t="str">
        <f>INDEX($CD$5:$CD$10,MATCH(BS1261,$CC$5:$CC$10,0),1)</f>
        <v>Y</v>
      </c>
      <c r="BU1261" s="12" t="str">
        <f>IF(AND(BT1261="Y",BQ1261&gt;1),"Y","")</f>
        <v>Y</v>
      </c>
      <c r="BV1261" s="12" t="str">
        <f>IF(AND(BT1261="Y",BQ1261&lt;1),"Y","")</f>
        <v/>
      </c>
      <c r="BW1261" s="12" t="str">
        <f>IF(BQ1261&gt;1,IF(BQ1260&gt;1,"Y",""),"")</f>
        <v>Y</v>
      </c>
      <c r="BX1261" s="12" t="str">
        <f>IF(BQ1261&lt;1,IF(BQ1260&lt;1,"Y",""),"")</f>
        <v/>
      </c>
      <c r="BY1261" s="2"/>
      <c r="BZ1261" s="2"/>
      <c r="CA1261" s="2"/>
    </row>
    <row r="1262" spans="2:79">
      <c r="B1262" s="4" t="str">
        <f>IF(G1262=G1263,IF(G1262&gt;G1261,G1262&amp;"_O",""),G1262&amp;"_C")</f>
        <v/>
      </c>
      <c r="C1262" s="14">
        <f ca="1">RANDBETWEEN(0,1000)/1000</f>
        <v>0.78</v>
      </c>
      <c r="D1262" s="16">
        <f>D1261+1</f>
        <v>1258</v>
      </c>
      <c r="E1262" s="10">
        <f>ROUNDDOWN(D1262/52,0)+1</f>
        <v>25</v>
      </c>
      <c r="F1262" s="15">
        <f>F1261+7</f>
        <v>53426</v>
      </c>
      <c r="G1262" s="4">
        <f>YEAR(F1262)</f>
        <v>2046</v>
      </c>
      <c r="H1262" s="33">
        <v>0.252</v>
      </c>
      <c r="I1262" s="33">
        <v>0.75700000000000001</v>
      </c>
      <c r="J1262" s="33">
        <v>0.77700000000000002</v>
      </c>
      <c r="K1262" s="16" t="str">
        <f>IF(M1261&gt;1,"Up","Down")</f>
        <v>Down</v>
      </c>
      <c r="L1262" s="16" t="str">
        <f>IF(K1262="Up",IF(H1262&lt;$BJ$7,"Up","Down"),IF(H1262&lt;$BK$7,"Down","Up"))</f>
        <v>Down</v>
      </c>
      <c r="M1262" s="17">
        <f>IF(L1262="Up",INDEX($AK$5:$AK$1005,MATCH(I1262,$AI$5:$AI$1005,0),1),INDEX($AL$5:$AL$1005,MATCH(J1262,$AI$5:$AI$1005,0),1))</f>
        <v>0.99538597545302299</v>
      </c>
      <c r="N1262" s="16" t="str">
        <f>IF(P1261&gt;1,"Up","Down")</f>
        <v>Up</v>
      </c>
      <c r="O1262" s="16" t="str">
        <f>IF(N1262="Up",IF(H1262&lt;$BJ$12,"Up","Down"),IF(H1262&lt;$BK$12,"Down","Up"))</f>
        <v>Up</v>
      </c>
      <c r="P1262" s="17">
        <f>IF(O1262="Up",INDEX($AP$5:$AP$1005,MATCH(I1262,$AI$5:$AI$1005,0),1),INDEX($AQ$5:$AQ$1005,MATCH(J1262,$AI$5:$AI$1005,0),1))</f>
        <v>1.0294801893558805</v>
      </c>
      <c r="Q1262" s="19">
        <f>T1261</f>
        <v>28714.111469792449</v>
      </c>
      <c r="R1262" s="19">
        <f>INDEX(model!$S$5:$S$35,MATCH(G1262,model!$Q$5:$Q$35,0),1)*model!$O$5</f>
        <v>0</v>
      </c>
      <c r="S1262" s="19">
        <f>IF(RIGHT(B1262,1)="C",T1261*INDEX(model!$T$5:$T$35,MATCH(G1262,model!$Q$5:$Q$35,0),1),0)</f>
        <v>0</v>
      </c>
      <c r="T1262" s="19">
        <f>(Q1262+R1262-S1262)*M1262</f>
        <v>28581.623854626192</v>
      </c>
      <c r="U1262" s="19">
        <f>X1261</f>
        <v>187336.90545965877</v>
      </c>
      <c r="V1262" s="19">
        <f>INDEX(model!$S$5:$S$35,MATCH(G1262,model!$Q$5:$Q$35,0),1)*model!$O$6</f>
        <v>0</v>
      </c>
      <c r="W1262" s="19">
        <f>IF(RIGHT(B1262,1)="C",X1261*INDEX(model!$T$5:$T$35,MATCH(G1262,model!$Q$5:$Q$35,0),1),0)</f>
        <v>0</v>
      </c>
      <c r="X1262" s="19">
        <f>(U1262+V1262-W1262)*P1262</f>
        <v>192859.63290595417</v>
      </c>
      <c r="Z1262" s="36" t="str">
        <f>K1262&amp;L1262</f>
        <v>DownDown</v>
      </c>
      <c r="AA1262" s="36" t="str">
        <f>N1262&amp;O1262</f>
        <v>UpUp</v>
      </c>
      <c r="AU1262" s="4" t="str">
        <f>IF(AZ1262=AZ1263,IF(AZ1262&gt;AZ1261,AZ1262&amp;"_O",""),AZ1262&amp;"_C")</f>
        <v/>
      </c>
      <c r="AV1262" s="7" t="str">
        <f>IF(RIGHT(AU1262,1)="C",AX1262/INDEX($AX$5:$AX$2729,MATCH(AZ1262&amp;"_O",$AU$5:$AU$2729,0),1),"")</f>
        <v/>
      </c>
      <c r="AW1262" s="38">
        <v>34369</v>
      </c>
      <c r="AX1262" s="37">
        <v>469.81</v>
      </c>
      <c r="AY1262" s="7">
        <f>AX1262/AX1261</f>
        <v>0.98142886985585964</v>
      </c>
      <c r="AZ1262" s="4">
        <f>YEAR(AW1262)</f>
        <v>1994</v>
      </c>
      <c r="BA1262" s="2" t="s">
        <v>7</v>
      </c>
      <c r="BB1262" s="12" t="str">
        <f>INDEX($CD$5:$CD$10,MATCH(BA1262,$CC$5:$CC$10,0),1)</f>
        <v>Y</v>
      </c>
      <c r="BC1262" s="12" t="str">
        <f>IF(AND(BB1262="Y",AY1262&gt;1),"Y","")</f>
        <v/>
      </c>
      <c r="BD1262" s="12" t="str">
        <f>IF(AND(BB1262="Y",AY1262&lt;1),"Y","")</f>
        <v>Y</v>
      </c>
      <c r="BE1262" s="12" t="str">
        <f>IF(AY1262&gt;1,IF(AY1261&gt;1,"Y",""),"")</f>
        <v/>
      </c>
      <c r="BF1262" s="12" t="str">
        <f>IF(AY1262&lt;1,IF(AY1261&lt;1,"Y",""),"")</f>
        <v/>
      </c>
      <c r="BG1262" s="2"/>
      <c r="BH1262" s="2"/>
      <c r="BI1262" s="2"/>
      <c r="BJ1262" s="2"/>
      <c r="BK1262" s="2"/>
      <c r="BL1262" s="2"/>
      <c r="BM1262" s="4" t="str">
        <f>IF(BR1262=BR1263,IF(BR1262&gt;BR1261,BR1262&amp;"_O",""),BR1262&amp;"_C")</f>
        <v/>
      </c>
      <c r="BN1262" s="7" t="str">
        <f>IF(RIGHT(BM1262,1)="C",BP1262/INDEX($BP$5:$BP$2729,MATCH(BR1262&amp;"_O",$BM$5:$BM$2729,0),1),"")</f>
        <v/>
      </c>
      <c r="BO1262" s="38">
        <v>34768</v>
      </c>
      <c r="BP1262" s="3">
        <v>802.22</v>
      </c>
      <c r="BQ1262" s="7">
        <f>BP1262/BP1261</f>
        <v>1.0042939946669338</v>
      </c>
      <c r="BR1262" s="4">
        <f>YEAR(BO1262)</f>
        <v>1995</v>
      </c>
      <c r="BS1262" s="2" t="s">
        <v>7</v>
      </c>
      <c r="BT1262" s="12" t="str">
        <f>INDEX($CD$5:$CD$10,MATCH(BS1262,$CC$5:$CC$10,0),1)</f>
        <v>Y</v>
      </c>
      <c r="BU1262" s="12" t="str">
        <f>IF(AND(BT1262="Y",BQ1262&gt;1),"Y","")</f>
        <v>Y</v>
      </c>
      <c r="BV1262" s="12" t="str">
        <f>IF(AND(BT1262="Y",BQ1262&lt;1),"Y","")</f>
        <v/>
      </c>
      <c r="BW1262" s="12" t="str">
        <f>IF(BQ1262&gt;1,IF(BQ1261&gt;1,"Y",""),"")</f>
        <v>Y</v>
      </c>
      <c r="BX1262" s="12" t="str">
        <f>IF(BQ1262&lt;1,IF(BQ1261&lt;1,"Y",""),"")</f>
        <v/>
      </c>
      <c r="BY1262" s="2"/>
      <c r="BZ1262" s="2"/>
      <c r="CA1262" s="2"/>
    </row>
    <row r="1263" spans="2:79">
      <c r="B1263" s="4" t="str">
        <f>IF(G1263=G1264,IF(G1263&gt;G1262,G1263&amp;"_O",""),G1263&amp;"_C")</f>
        <v/>
      </c>
      <c r="C1263" s="14">
        <f ca="1">RANDBETWEEN(0,1000)/1000</f>
        <v>0.96399999999999997</v>
      </c>
      <c r="D1263" s="16">
        <f>D1262+1</f>
        <v>1259</v>
      </c>
      <c r="E1263" s="10">
        <f>ROUNDDOWN(D1263/52,0)+1</f>
        <v>25</v>
      </c>
      <c r="F1263" s="15">
        <f>F1262+7</f>
        <v>53433</v>
      </c>
      <c r="G1263" s="4">
        <f>YEAR(F1263)</f>
        <v>2046</v>
      </c>
      <c r="H1263" s="33">
        <v>0.251</v>
      </c>
      <c r="I1263" s="33">
        <v>0.55900000000000005</v>
      </c>
      <c r="J1263" s="33">
        <v>0.23599999999999999</v>
      </c>
      <c r="K1263" s="16" t="str">
        <f>IF(M1262&gt;1,"Up","Down")</f>
        <v>Down</v>
      </c>
      <c r="L1263" s="16" t="str">
        <f>IF(K1263="Up",IF(H1263&lt;$BJ$7,"Up","Down"),IF(H1263&lt;$BK$7,"Down","Up"))</f>
        <v>Down</v>
      </c>
      <c r="M1263" s="17">
        <f>IF(L1263="Up",INDEX($AK$5:$AK$1005,MATCH(I1263,$AI$5:$AI$1005,0),1),INDEX($AL$5:$AL$1005,MATCH(J1263,$AI$5:$AI$1005,0),1))</f>
        <v>0.97695933534320945</v>
      </c>
      <c r="N1263" s="16" t="str">
        <f>IF(P1262&gt;1,"Up","Down")</f>
        <v>Up</v>
      </c>
      <c r="O1263" s="16" t="str">
        <f>IF(N1263="Up",IF(H1263&lt;$BJ$12,"Up","Down"),IF(H1263&lt;$BK$12,"Down","Up"))</f>
        <v>Up</v>
      </c>
      <c r="P1263" s="17">
        <f>IF(O1263="Up",INDEX($AP$5:$AP$1005,MATCH(I1263,$AI$5:$AI$1005,0),1),INDEX($AQ$5:$AQ$1005,MATCH(J1263,$AI$5:$AI$1005,0),1))</f>
        <v>1.0194262563353309</v>
      </c>
      <c r="Q1263" s="19">
        <f>T1262</f>
        <v>28581.623854626192</v>
      </c>
      <c r="R1263" s="19">
        <f>INDEX(model!$S$5:$S$35,MATCH(G1263,model!$Q$5:$Q$35,0),1)*model!$O$5</f>
        <v>0</v>
      </c>
      <c r="S1263" s="19">
        <f>IF(RIGHT(B1263,1)="C",T1262*INDEX(model!$T$5:$T$35,MATCH(G1263,model!$Q$5:$Q$35,0),1),0)</f>
        <v>0</v>
      </c>
      <c r="T1263" s="19">
        <f>(Q1263+R1263-S1263)*M1263</f>
        <v>27923.084244045225</v>
      </c>
      <c r="U1263" s="19">
        <f>X1262</f>
        <v>192859.63290595417</v>
      </c>
      <c r="V1263" s="19">
        <f>INDEX(model!$S$5:$S$35,MATCH(G1263,model!$Q$5:$Q$35,0),1)*model!$O$6</f>
        <v>0</v>
      </c>
      <c r="W1263" s="19">
        <f>IF(RIGHT(B1263,1)="C",X1262*INDEX(model!$T$5:$T$35,MATCH(G1263,model!$Q$5:$Q$35,0),1),0)</f>
        <v>0</v>
      </c>
      <c r="X1263" s="19">
        <f>(U1263+V1263-W1263)*P1263</f>
        <v>196606.17357152305</v>
      </c>
      <c r="Z1263" s="36" t="str">
        <f>K1263&amp;L1263</f>
        <v>DownDown</v>
      </c>
      <c r="AA1263" s="36" t="str">
        <f>N1263&amp;O1263</f>
        <v>UpUp</v>
      </c>
      <c r="AU1263" s="4" t="str">
        <f>IF(AZ1263=AZ1264,IF(AZ1263&gt;AZ1262,AZ1263&amp;"_O",""),AZ1263&amp;"_C")</f>
        <v/>
      </c>
      <c r="AV1263" s="7" t="str">
        <f>IF(RIGHT(AU1263,1)="C",AX1263/INDEX($AX$5:$AX$2729,MATCH(AZ1263&amp;"_O",$AU$5:$AU$2729,0),1),"")</f>
        <v/>
      </c>
      <c r="AW1263" s="38">
        <v>34376</v>
      </c>
      <c r="AX1263" s="37">
        <v>470.18</v>
      </c>
      <c r="AY1263" s="7">
        <f>AX1263/AX1262</f>
        <v>1.000787552414806</v>
      </c>
      <c r="AZ1263" s="4">
        <f>YEAR(AW1263)</f>
        <v>1994</v>
      </c>
      <c r="BA1263" s="2" t="s">
        <v>7</v>
      </c>
      <c r="BB1263" s="12" t="str">
        <f>INDEX($CD$5:$CD$10,MATCH(BA1263,$CC$5:$CC$10,0),1)</f>
        <v>Y</v>
      </c>
      <c r="BC1263" s="12" t="str">
        <f>IF(AND(BB1263="Y",AY1263&gt;1),"Y","")</f>
        <v>Y</v>
      </c>
      <c r="BD1263" s="12" t="str">
        <f>IF(AND(BB1263="Y",AY1263&lt;1),"Y","")</f>
        <v/>
      </c>
      <c r="BE1263" s="12" t="str">
        <f>IF(AY1263&gt;1,IF(AY1262&gt;1,"Y",""),"")</f>
        <v/>
      </c>
      <c r="BF1263" s="12" t="str">
        <f>IF(AY1263&lt;1,IF(AY1262&lt;1,"Y",""),"")</f>
        <v/>
      </c>
      <c r="BG1263" s="2"/>
      <c r="BH1263" s="2"/>
      <c r="BI1263" s="2"/>
      <c r="BJ1263" s="2"/>
      <c r="BK1263" s="2"/>
      <c r="BL1263" s="2"/>
      <c r="BM1263" s="4" t="str">
        <f>IF(BR1263=BR1264,IF(BR1263&gt;BR1262,BR1263&amp;"_O",""),BR1263&amp;"_C")</f>
        <v/>
      </c>
      <c r="BN1263" s="7" t="str">
        <f>IF(RIGHT(BM1263,1)="C",BP1263/INDEX($BP$5:$BP$2729,MATCH(BR1263&amp;"_O",$BM$5:$BM$2729,0),1),"")</f>
        <v/>
      </c>
      <c r="BO1263" s="38">
        <v>34775</v>
      </c>
      <c r="BP1263" s="3">
        <v>808.33</v>
      </c>
      <c r="BQ1263" s="7">
        <f>BP1263/BP1262</f>
        <v>1.0076163645882676</v>
      </c>
      <c r="BR1263" s="4">
        <f>YEAR(BO1263)</f>
        <v>1995</v>
      </c>
      <c r="BS1263" s="2" t="s">
        <v>7</v>
      </c>
      <c r="BT1263" s="12" t="str">
        <f>INDEX($CD$5:$CD$10,MATCH(BS1263,$CC$5:$CC$10,0),1)</f>
        <v>Y</v>
      </c>
      <c r="BU1263" s="12" t="str">
        <f>IF(AND(BT1263="Y",BQ1263&gt;1),"Y","")</f>
        <v>Y</v>
      </c>
      <c r="BV1263" s="12" t="str">
        <f>IF(AND(BT1263="Y",BQ1263&lt;1),"Y","")</f>
        <v/>
      </c>
      <c r="BW1263" s="12" t="str">
        <f>IF(BQ1263&gt;1,IF(BQ1262&gt;1,"Y",""),"")</f>
        <v>Y</v>
      </c>
      <c r="BX1263" s="12" t="str">
        <f>IF(BQ1263&lt;1,IF(BQ1262&lt;1,"Y",""),"")</f>
        <v/>
      </c>
      <c r="BY1263" s="2"/>
      <c r="BZ1263" s="2"/>
      <c r="CA1263" s="2"/>
    </row>
    <row r="1264" spans="2:79">
      <c r="B1264" s="4" t="str">
        <f>IF(G1264=G1265,IF(G1264&gt;G1263,G1264&amp;"_O",""),G1264&amp;"_C")</f>
        <v/>
      </c>
      <c r="C1264" s="14">
        <f ca="1">RANDBETWEEN(0,1000)/1000</f>
        <v>0.74299999999999999</v>
      </c>
      <c r="D1264" s="16">
        <f>D1263+1</f>
        <v>1260</v>
      </c>
      <c r="E1264" s="10">
        <f>ROUNDDOWN(D1264/52,0)+1</f>
        <v>25</v>
      </c>
      <c r="F1264" s="15">
        <f>F1263+7</f>
        <v>53440</v>
      </c>
      <c r="G1264" s="4">
        <f>YEAR(F1264)</f>
        <v>2046</v>
      </c>
      <c r="H1264" s="33">
        <v>9.1999999999999998E-2</v>
      </c>
      <c r="I1264" s="33">
        <v>0.88</v>
      </c>
      <c r="J1264" s="33">
        <v>0.41799999999999998</v>
      </c>
      <c r="K1264" s="16" t="str">
        <f>IF(M1263&gt;1,"Up","Down")</f>
        <v>Down</v>
      </c>
      <c r="L1264" s="16" t="str">
        <f>IF(K1264="Up",IF(H1264&lt;$BJ$7,"Up","Down"),IF(H1264&lt;$BK$7,"Down","Up"))</f>
        <v>Down</v>
      </c>
      <c r="M1264" s="17">
        <f>IF(L1264="Up",INDEX($AK$5:$AK$1005,MATCH(I1264,$AI$5:$AI$1005,0),1),INDEX($AL$5:$AL$1005,MATCH(J1264,$AI$5:$AI$1005,0),1))</f>
        <v>0.98474663194205414</v>
      </c>
      <c r="N1264" s="16" t="str">
        <f>IF(P1263&gt;1,"Up","Down")</f>
        <v>Up</v>
      </c>
      <c r="O1264" s="16" t="str">
        <f>IF(N1264="Up",IF(H1264&lt;$BJ$12,"Up","Down"),IF(H1264&lt;$BK$12,"Down","Up"))</f>
        <v>Up</v>
      </c>
      <c r="P1264" s="17">
        <f>IF(O1264="Up",INDEX($AP$5:$AP$1005,MATCH(I1264,$AI$5:$AI$1005,0),1),INDEX($AQ$5:$AQ$1005,MATCH(J1264,$AI$5:$AI$1005,0),1))</f>
        <v>1.0409534789874884</v>
      </c>
      <c r="Q1264" s="19">
        <f>T1263</f>
        <v>27923.084244045225</v>
      </c>
      <c r="R1264" s="19">
        <f>INDEX(model!$S$5:$S$35,MATCH(G1264,model!$Q$5:$Q$35,0),1)*model!$O$5</f>
        <v>0</v>
      </c>
      <c r="S1264" s="19">
        <f>IF(RIGHT(B1264,1)="C",T1263*INDEX(model!$T$5:$T$35,MATCH(G1264,model!$Q$5:$Q$35,0),1),0)</f>
        <v>0</v>
      </c>
      <c r="T1264" s="19">
        <f>(Q1264+R1264-S1264)*M1264</f>
        <v>27497.163162757774</v>
      </c>
      <c r="U1264" s="19">
        <f>X1263</f>
        <v>196606.17357152305</v>
      </c>
      <c r="V1264" s="19">
        <f>INDEX(model!$S$5:$S$35,MATCH(G1264,model!$Q$5:$Q$35,0),1)*model!$O$6</f>
        <v>0</v>
      </c>
      <c r="W1264" s="19">
        <f>IF(RIGHT(B1264,1)="C",X1263*INDEX(model!$T$5:$T$35,MATCH(G1264,model!$Q$5:$Q$35,0),1),0)</f>
        <v>0</v>
      </c>
      <c r="X1264" s="19">
        <f>(U1264+V1264-W1264)*P1264</f>
        <v>204657.8803696949</v>
      </c>
      <c r="Z1264" s="36" t="str">
        <f>K1264&amp;L1264</f>
        <v>DownDown</v>
      </c>
      <c r="AA1264" s="36" t="str">
        <f>N1264&amp;O1264</f>
        <v>UpUp</v>
      </c>
      <c r="AU1264" s="4" t="str">
        <f>IF(AZ1264=AZ1265,IF(AZ1264&gt;AZ1263,AZ1264&amp;"_O",""),AZ1264&amp;"_C")</f>
        <v/>
      </c>
      <c r="AV1264" s="7" t="str">
        <f>IF(RIGHT(AU1264,1)="C",AX1264/INDEX($AX$5:$AX$2729,MATCH(AZ1264&amp;"_O",$AU$5:$AU$2729,0),1),"")</f>
        <v/>
      </c>
      <c r="AW1264" s="38">
        <v>34383</v>
      </c>
      <c r="AX1264" s="37">
        <v>467.69</v>
      </c>
      <c r="AY1264" s="7">
        <f>AX1264/AX1263</f>
        <v>0.99470415585520433</v>
      </c>
      <c r="AZ1264" s="4">
        <f>YEAR(AW1264)</f>
        <v>1994</v>
      </c>
      <c r="BA1264" s="2" t="s">
        <v>7</v>
      </c>
      <c r="BB1264" s="12" t="str">
        <f>INDEX($CD$5:$CD$10,MATCH(BA1264,$CC$5:$CC$10,0),1)</f>
        <v>Y</v>
      </c>
      <c r="BC1264" s="12" t="str">
        <f>IF(AND(BB1264="Y",AY1264&gt;1),"Y","")</f>
        <v/>
      </c>
      <c r="BD1264" s="12" t="str">
        <f>IF(AND(BB1264="Y",AY1264&lt;1),"Y","")</f>
        <v>Y</v>
      </c>
      <c r="BE1264" s="12" t="str">
        <f>IF(AY1264&gt;1,IF(AY1263&gt;1,"Y",""),"")</f>
        <v/>
      </c>
      <c r="BF1264" s="12" t="str">
        <f>IF(AY1264&lt;1,IF(AY1263&lt;1,"Y",""),"")</f>
        <v/>
      </c>
      <c r="BG1264" s="2"/>
      <c r="BH1264" s="2"/>
      <c r="BI1264" s="2"/>
      <c r="BJ1264" s="2"/>
      <c r="BK1264" s="2"/>
      <c r="BL1264" s="2"/>
      <c r="BM1264" s="4" t="str">
        <f>IF(BR1264=BR1265,IF(BR1264&gt;BR1263,BR1264&amp;"_O",""),BR1264&amp;"_C")</f>
        <v/>
      </c>
      <c r="BN1264" s="7" t="str">
        <f>IF(RIGHT(BM1264,1)="C",BP1264/INDEX($BP$5:$BP$2729,MATCH(BR1264&amp;"_O",$BM$5:$BM$2729,0),1),"")</f>
        <v/>
      </c>
      <c r="BO1264" s="38">
        <v>34782</v>
      </c>
      <c r="BP1264" s="3">
        <v>818.66</v>
      </c>
      <c r="BQ1264" s="7">
        <f>BP1264/BP1263</f>
        <v>1.0127794341419964</v>
      </c>
      <c r="BR1264" s="4">
        <f>YEAR(BO1264)</f>
        <v>1995</v>
      </c>
      <c r="BS1264" s="2" t="s">
        <v>7</v>
      </c>
      <c r="BT1264" s="12" t="str">
        <f>INDEX($CD$5:$CD$10,MATCH(BS1264,$CC$5:$CC$10,0),1)</f>
        <v>Y</v>
      </c>
      <c r="BU1264" s="12" t="str">
        <f>IF(AND(BT1264="Y",BQ1264&gt;1),"Y","")</f>
        <v>Y</v>
      </c>
      <c r="BV1264" s="12" t="str">
        <f>IF(AND(BT1264="Y",BQ1264&lt;1),"Y","")</f>
        <v/>
      </c>
      <c r="BW1264" s="12" t="str">
        <f>IF(BQ1264&gt;1,IF(BQ1263&gt;1,"Y",""),"")</f>
        <v>Y</v>
      </c>
      <c r="BX1264" s="12" t="str">
        <f>IF(BQ1264&lt;1,IF(BQ1263&lt;1,"Y",""),"")</f>
        <v/>
      </c>
      <c r="BY1264" s="2"/>
      <c r="BZ1264" s="2"/>
      <c r="CA1264" s="2"/>
    </row>
    <row r="1265" spans="2:79">
      <c r="B1265" s="4" t="str">
        <f>IF(G1265=G1266,IF(G1265&gt;G1264,G1265&amp;"_O",""),G1265&amp;"_C")</f>
        <v/>
      </c>
      <c r="C1265" s="14">
        <f ca="1">RANDBETWEEN(0,1000)/1000</f>
        <v>0.70199999999999996</v>
      </c>
      <c r="D1265" s="16">
        <f>D1264+1</f>
        <v>1261</v>
      </c>
      <c r="E1265" s="10">
        <f>ROUNDDOWN(D1265/52,0)+1</f>
        <v>25</v>
      </c>
      <c r="F1265" s="15">
        <f>F1264+7</f>
        <v>53447</v>
      </c>
      <c r="G1265" s="4">
        <f>YEAR(F1265)</f>
        <v>2046</v>
      </c>
      <c r="H1265" s="33">
        <v>0.70299999999999996</v>
      </c>
      <c r="I1265" s="33">
        <v>0.77700000000000002</v>
      </c>
      <c r="J1265" s="33">
        <v>0.50800000000000001</v>
      </c>
      <c r="K1265" s="16" t="str">
        <f>IF(M1264&gt;1,"Up","Down")</f>
        <v>Down</v>
      </c>
      <c r="L1265" s="16" t="str">
        <f>IF(K1265="Up",IF(H1265&lt;$BJ$7,"Up","Down"),IF(H1265&lt;$BK$7,"Down","Up"))</f>
        <v>Up</v>
      </c>
      <c r="M1265" s="17">
        <f>IF(L1265="Up",INDEX($AK$5:$AK$1005,MATCH(I1265,$AI$5:$AI$1005,0),1),INDEX($AL$5:$AL$1005,MATCH(J1265,$AI$5:$AI$1005,0),1))</f>
        <v>1.0225249106737164</v>
      </c>
      <c r="N1265" s="16" t="str">
        <f>IF(P1264&gt;1,"Up","Down")</f>
        <v>Up</v>
      </c>
      <c r="O1265" s="16" t="str">
        <f>IF(N1265="Up",IF(H1265&lt;$BJ$12,"Up","Down"),IF(H1265&lt;$BK$12,"Down","Up"))</f>
        <v>Down</v>
      </c>
      <c r="P1265" s="17">
        <f>IF(O1265="Up",INDEX($AP$5:$AP$1005,MATCH(I1265,$AI$5:$AI$1005,0),1),INDEX($AQ$5:$AQ$1005,MATCH(J1265,$AI$5:$AI$1005,0),1))</f>
        <v>0.98517859033191513</v>
      </c>
      <c r="Q1265" s="19">
        <f>T1264</f>
        <v>27497.163162757774</v>
      </c>
      <c r="R1265" s="19">
        <f>INDEX(model!$S$5:$S$35,MATCH(G1265,model!$Q$5:$Q$35,0),1)*model!$O$5</f>
        <v>0</v>
      </c>
      <c r="S1265" s="19">
        <f>IF(RIGHT(B1265,1)="C",T1264*INDEX(model!$T$5:$T$35,MATCH(G1265,model!$Q$5:$Q$35,0),1),0)</f>
        <v>0</v>
      </c>
      <c r="T1265" s="19">
        <f>(Q1265+R1265-S1265)*M1265</f>
        <v>28116.534306779497</v>
      </c>
      <c r="U1265" s="19">
        <f>X1264</f>
        <v>204657.8803696949</v>
      </c>
      <c r="V1265" s="19">
        <f>INDEX(model!$S$5:$S$35,MATCH(G1265,model!$Q$5:$Q$35,0),1)*model!$O$6</f>
        <v>0</v>
      </c>
      <c r="W1265" s="19">
        <f>IF(RIGHT(B1265,1)="C",X1264*INDEX(model!$T$5:$T$35,MATCH(G1265,model!$Q$5:$Q$35,0),1),0)</f>
        <v>0</v>
      </c>
      <c r="X1265" s="19">
        <f>(U1265+V1265-W1265)*P1265</f>
        <v>201624.56208293376</v>
      </c>
      <c r="Z1265" s="36" t="str">
        <f>K1265&amp;L1265</f>
        <v>DownUp</v>
      </c>
      <c r="AA1265" s="36" t="str">
        <f>N1265&amp;O1265</f>
        <v>UpDown</v>
      </c>
      <c r="AU1265" s="4" t="str">
        <f>IF(AZ1265=AZ1266,IF(AZ1265&gt;AZ1264,AZ1265&amp;"_O",""),AZ1265&amp;"_C")</f>
        <v/>
      </c>
      <c r="AV1265" s="7" t="str">
        <f>IF(RIGHT(AU1265,1)="C",AX1265/INDEX($AX$5:$AX$2729,MATCH(AZ1265&amp;"_O",$AU$5:$AU$2729,0),1),"")</f>
        <v/>
      </c>
      <c r="AW1265" s="38">
        <v>34390</v>
      </c>
      <c r="AX1265" s="37">
        <v>466.07</v>
      </c>
      <c r="AY1265" s="7">
        <f>AX1265/AX1264</f>
        <v>0.99653616711924564</v>
      </c>
      <c r="AZ1265" s="4">
        <f>YEAR(AW1265)</f>
        <v>1994</v>
      </c>
      <c r="BA1265" s="2" t="s">
        <v>7</v>
      </c>
      <c r="BB1265" s="12" t="str">
        <f>INDEX($CD$5:$CD$10,MATCH(BA1265,$CC$5:$CC$10,0),1)</f>
        <v>Y</v>
      </c>
      <c r="BC1265" s="12" t="str">
        <f>IF(AND(BB1265="Y",AY1265&gt;1),"Y","")</f>
        <v/>
      </c>
      <c r="BD1265" s="12" t="str">
        <f>IF(AND(BB1265="Y",AY1265&lt;1),"Y","")</f>
        <v>Y</v>
      </c>
      <c r="BE1265" s="12" t="str">
        <f>IF(AY1265&gt;1,IF(AY1264&gt;1,"Y",""),"")</f>
        <v/>
      </c>
      <c r="BF1265" s="12" t="str">
        <f>IF(AY1265&lt;1,IF(AY1264&lt;1,"Y",""),"")</f>
        <v>Y</v>
      </c>
      <c r="BG1265" s="2"/>
      <c r="BH1265" s="2"/>
      <c r="BI1265" s="2"/>
      <c r="BJ1265" s="2"/>
      <c r="BK1265" s="2"/>
      <c r="BL1265" s="2"/>
      <c r="BM1265" s="4" t="str">
        <f>IF(BR1265=BR1266,IF(BR1265&gt;BR1264,BR1265&amp;"_O",""),BR1265&amp;"_C")</f>
        <v/>
      </c>
      <c r="BN1265" s="7" t="str">
        <f>IF(RIGHT(BM1265,1)="C",BP1265/INDEX($BP$5:$BP$2729,MATCH(BR1265&amp;"_O",$BM$5:$BM$2729,0),1),"")</f>
        <v/>
      </c>
      <c r="BO1265" s="38">
        <v>34789</v>
      </c>
      <c r="BP1265" s="3">
        <v>817.21</v>
      </c>
      <c r="BQ1265" s="7">
        <f>BP1265/BP1264</f>
        <v>0.99822881293821619</v>
      </c>
      <c r="BR1265" s="4">
        <f>YEAR(BO1265)</f>
        <v>1995</v>
      </c>
      <c r="BS1265" s="2" t="s">
        <v>7</v>
      </c>
      <c r="BT1265" s="12" t="str">
        <f>INDEX($CD$5:$CD$10,MATCH(BS1265,$CC$5:$CC$10,0),1)</f>
        <v>Y</v>
      </c>
      <c r="BU1265" s="12" t="str">
        <f>IF(AND(BT1265="Y",BQ1265&gt;1),"Y","")</f>
        <v/>
      </c>
      <c r="BV1265" s="12" t="str">
        <f>IF(AND(BT1265="Y",BQ1265&lt;1),"Y","")</f>
        <v>Y</v>
      </c>
      <c r="BW1265" s="12" t="str">
        <f>IF(BQ1265&gt;1,IF(BQ1264&gt;1,"Y",""),"")</f>
        <v/>
      </c>
      <c r="BX1265" s="12" t="str">
        <f>IF(BQ1265&lt;1,IF(BQ1264&lt;1,"Y",""),"")</f>
        <v/>
      </c>
      <c r="BY1265" s="2"/>
      <c r="BZ1265" s="2"/>
      <c r="CA1265" s="2"/>
    </row>
    <row r="1266" spans="2:79">
      <c r="B1266" s="4" t="str">
        <f>IF(G1266=G1267,IF(G1266&gt;G1265,G1266&amp;"_O",""),G1266&amp;"_C")</f>
        <v/>
      </c>
      <c r="C1266" s="14">
        <f ca="1">RANDBETWEEN(0,1000)/1000</f>
        <v>0.73299999999999998</v>
      </c>
      <c r="D1266" s="16">
        <f>D1265+1</f>
        <v>1262</v>
      </c>
      <c r="E1266" s="10">
        <f>ROUNDDOWN(D1266/52,0)+1</f>
        <v>25</v>
      </c>
      <c r="F1266" s="15">
        <f>F1265+7</f>
        <v>53454</v>
      </c>
      <c r="G1266" s="4">
        <f>YEAR(F1266)</f>
        <v>2046</v>
      </c>
      <c r="H1266" s="33">
        <v>0.47099999999999997</v>
      </c>
      <c r="I1266" s="33">
        <v>0.80900000000000005</v>
      </c>
      <c r="J1266" s="33">
        <v>0.254</v>
      </c>
      <c r="K1266" s="16" t="str">
        <f>IF(M1265&gt;1,"Up","Down")</f>
        <v>Up</v>
      </c>
      <c r="L1266" s="16" t="str">
        <f>IF(K1266="Up",IF(H1266&lt;$BJ$7,"Up","Down"),IF(H1266&lt;$BK$7,"Down","Up"))</f>
        <v>Up</v>
      </c>
      <c r="M1266" s="17">
        <f>IF(L1266="Up",INDEX($AK$5:$AK$1005,MATCH(I1266,$AI$5:$AI$1005,0),1),INDEX($AL$5:$AL$1005,MATCH(J1266,$AI$5:$AI$1005,0),1))</f>
        <v>1.0247166752271633</v>
      </c>
      <c r="N1266" s="16" t="str">
        <f>IF(P1265&gt;1,"Up","Down")</f>
        <v>Down</v>
      </c>
      <c r="O1266" s="16" t="str">
        <f>IF(N1266="Up",IF(H1266&lt;$BJ$12,"Up","Down"),IF(H1266&lt;$BK$12,"Down","Up"))</f>
        <v>Up</v>
      </c>
      <c r="P1266" s="17">
        <f>IF(O1266="Up",INDEX($AP$5:$AP$1005,MATCH(I1266,$AI$5:$AI$1005,0),1),INDEX($AQ$5:$AQ$1005,MATCH(J1266,$AI$5:$AI$1005,0),1))</f>
        <v>1.0337412768127221</v>
      </c>
      <c r="Q1266" s="19">
        <f>T1265</f>
        <v>28116.534306779497</v>
      </c>
      <c r="R1266" s="19">
        <f>INDEX(model!$S$5:$S$35,MATCH(G1266,model!$Q$5:$Q$35,0),1)*model!$O$5</f>
        <v>0</v>
      </c>
      <c r="S1266" s="19">
        <f>IF(RIGHT(B1266,1)="C",T1265*INDEX(model!$T$5:$T$35,MATCH(G1266,model!$Q$5:$Q$35,0),1),0)</f>
        <v>0</v>
      </c>
      <c r="T1266" s="19">
        <f>(Q1266+R1266-S1266)*M1266</f>
        <v>28811.481553753558</v>
      </c>
      <c r="U1266" s="19">
        <f>X1265</f>
        <v>201624.56208293376</v>
      </c>
      <c r="V1266" s="19">
        <f>INDEX(model!$S$5:$S$35,MATCH(G1266,model!$Q$5:$Q$35,0),1)*model!$O$6</f>
        <v>0</v>
      </c>
      <c r="W1266" s="19">
        <f>IF(RIGHT(B1266,1)="C",X1265*INDEX(model!$T$5:$T$35,MATCH(G1266,model!$Q$5:$Q$35,0),1),0)</f>
        <v>0</v>
      </c>
      <c r="X1266" s="19">
        <f>(U1266+V1266-W1266)*P1266</f>
        <v>208427.63224441791</v>
      </c>
      <c r="Z1266" s="36" t="str">
        <f>K1266&amp;L1266</f>
        <v>UpUp</v>
      </c>
      <c r="AA1266" s="36" t="str">
        <f>N1266&amp;O1266</f>
        <v>DownUp</v>
      </c>
      <c r="AU1266" s="4" t="str">
        <f>IF(AZ1266=AZ1267,IF(AZ1266&gt;AZ1265,AZ1266&amp;"_O",""),AZ1266&amp;"_C")</f>
        <v/>
      </c>
      <c r="AV1266" s="7" t="str">
        <f>IF(RIGHT(AU1266,1)="C",AX1266/INDEX($AX$5:$AX$2729,MATCH(AZ1266&amp;"_O",$AU$5:$AU$2729,0),1),"")</f>
        <v/>
      </c>
      <c r="AW1266" s="38">
        <v>34397</v>
      </c>
      <c r="AX1266" s="37">
        <v>464.74</v>
      </c>
      <c r="AY1266" s="7">
        <f>AX1266/AX1265</f>
        <v>0.99714635140644114</v>
      </c>
      <c r="AZ1266" s="4">
        <f>YEAR(AW1266)</f>
        <v>1994</v>
      </c>
      <c r="BA1266" s="2" t="s">
        <v>7</v>
      </c>
      <c r="BB1266" s="12" t="str">
        <f>INDEX($CD$5:$CD$10,MATCH(BA1266,$CC$5:$CC$10,0),1)</f>
        <v>Y</v>
      </c>
      <c r="BC1266" s="12" t="str">
        <f>IF(AND(BB1266="Y",AY1266&gt;1),"Y","")</f>
        <v/>
      </c>
      <c r="BD1266" s="12" t="str">
        <f>IF(AND(BB1266="Y",AY1266&lt;1),"Y","")</f>
        <v>Y</v>
      </c>
      <c r="BE1266" s="12" t="str">
        <f>IF(AY1266&gt;1,IF(AY1265&gt;1,"Y",""),"")</f>
        <v/>
      </c>
      <c r="BF1266" s="12" t="str">
        <f>IF(AY1266&lt;1,IF(AY1265&lt;1,"Y",""),"")</f>
        <v>Y</v>
      </c>
      <c r="BG1266" s="2"/>
      <c r="BH1266" s="2"/>
      <c r="BI1266" s="2"/>
      <c r="BJ1266" s="2"/>
      <c r="BK1266" s="2"/>
      <c r="BL1266" s="2"/>
      <c r="BM1266" s="4" t="str">
        <f>IF(BR1266=BR1267,IF(BR1266&gt;BR1265,BR1266&amp;"_O",""),BR1266&amp;"_C")</f>
        <v/>
      </c>
      <c r="BN1266" s="7" t="str">
        <f>IF(RIGHT(BM1266,1)="C",BP1266/INDEX($BP$5:$BP$2729,MATCH(BR1266&amp;"_O",$BM$5:$BM$2729,0),1),"")</f>
        <v/>
      </c>
      <c r="BO1266" s="38">
        <v>34796</v>
      </c>
      <c r="BP1266" s="3">
        <v>814.69</v>
      </c>
      <c r="BQ1266" s="7">
        <f>BP1266/BP1265</f>
        <v>0.99691633729396367</v>
      </c>
      <c r="BR1266" s="4">
        <f>YEAR(BO1266)</f>
        <v>1995</v>
      </c>
      <c r="BS1266" s="2" t="s">
        <v>7</v>
      </c>
      <c r="BT1266" s="12" t="str">
        <f>INDEX($CD$5:$CD$10,MATCH(BS1266,$CC$5:$CC$10,0),1)</f>
        <v>Y</v>
      </c>
      <c r="BU1266" s="12" t="str">
        <f>IF(AND(BT1266="Y",BQ1266&gt;1),"Y","")</f>
        <v/>
      </c>
      <c r="BV1266" s="12" t="str">
        <f>IF(AND(BT1266="Y",BQ1266&lt;1),"Y","")</f>
        <v>Y</v>
      </c>
      <c r="BW1266" s="12" t="str">
        <f>IF(BQ1266&gt;1,IF(BQ1265&gt;1,"Y",""),"")</f>
        <v/>
      </c>
      <c r="BX1266" s="12" t="str">
        <f>IF(BQ1266&lt;1,IF(BQ1265&lt;1,"Y",""),"")</f>
        <v>Y</v>
      </c>
      <c r="BY1266" s="2"/>
      <c r="BZ1266" s="2"/>
      <c r="CA1266" s="2"/>
    </row>
    <row r="1267" spans="2:79">
      <c r="B1267" s="4" t="str">
        <f>IF(G1267=G1268,IF(G1267&gt;G1266,G1267&amp;"_O",""),G1267&amp;"_C")</f>
        <v/>
      </c>
      <c r="C1267" s="14">
        <f ca="1">RANDBETWEEN(0,1000)/1000</f>
        <v>0.378</v>
      </c>
      <c r="D1267" s="16">
        <f>D1266+1</f>
        <v>1263</v>
      </c>
      <c r="E1267" s="10">
        <f>ROUNDDOWN(D1267/52,0)+1</f>
        <v>25</v>
      </c>
      <c r="F1267" s="15">
        <f>F1266+7</f>
        <v>53461</v>
      </c>
      <c r="G1267" s="4">
        <f>YEAR(F1267)</f>
        <v>2046</v>
      </c>
      <c r="H1267" s="33">
        <v>8.2000000000000003E-2</v>
      </c>
      <c r="I1267" s="33">
        <v>0.50900000000000001</v>
      </c>
      <c r="J1267" s="33">
        <v>0.114</v>
      </c>
      <c r="K1267" s="16" t="str">
        <f>IF(M1266&gt;1,"Up","Down")</f>
        <v>Up</v>
      </c>
      <c r="L1267" s="16" t="str">
        <f>IF(K1267="Up",IF(H1267&lt;$BJ$7,"Up","Down"),IF(H1267&lt;$BK$7,"Down","Up"))</f>
        <v>Up</v>
      </c>
      <c r="M1267" s="17">
        <f>IF(L1267="Up",INDEX($AK$5:$AK$1005,MATCH(I1267,$AI$5:$AI$1005,0),1),INDEX($AL$5:$AL$1005,MATCH(J1267,$AI$5:$AI$1005,0),1))</f>
        <v>1.0124523937901551</v>
      </c>
      <c r="N1267" s="16" t="str">
        <f>IF(P1266&gt;1,"Up","Down")</f>
        <v>Up</v>
      </c>
      <c r="O1267" s="16" t="str">
        <f>IF(N1267="Up",IF(H1267&lt;$BJ$12,"Up","Down"),IF(H1267&lt;$BK$12,"Down","Up"))</f>
        <v>Up</v>
      </c>
      <c r="P1267" s="17">
        <f>IF(O1267="Up",INDEX($AP$5:$AP$1005,MATCH(I1267,$AI$5:$AI$1005,0),1),INDEX($AQ$5:$AQ$1005,MATCH(J1267,$AI$5:$AI$1005,0),1))</f>
        <v>1.0175654620892571</v>
      </c>
      <c r="Q1267" s="19">
        <f>T1266</f>
        <v>28811.481553753558</v>
      </c>
      <c r="R1267" s="19">
        <f>INDEX(model!$S$5:$S$35,MATCH(G1267,model!$Q$5:$Q$35,0),1)*model!$O$5</f>
        <v>0</v>
      </c>
      <c r="S1267" s="19">
        <f>IF(RIGHT(B1267,1)="C",T1266*INDEX(model!$T$5:$T$35,MATCH(G1267,model!$Q$5:$Q$35,0),1),0)</f>
        <v>0</v>
      </c>
      <c r="T1267" s="19">
        <f>(Q1267+R1267-S1267)*M1267</f>
        <v>29170.253467738687</v>
      </c>
      <c r="U1267" s="19">
        <f>X1266</f>
        <v>208427.63224441791</v>
      </c>
      <c r="V1267" s="19">
        <f>INDEX(model!$S$5:$S$35,MATCH(G1267,model!$Q$5:$Q$35,0),1)*model!$O$6</f>
        <v>0</v>
      </c>
      <c r="W1267" s="19">
        <f>IF(RIGHT(B1267,1)="C",X1266*INDEX(model!$T$5:$T$35,MATCH(G1267,model!$Q$5:$Q$35,0),1),0)</f>
        <v>0</v>
      </c>
      <c r="X1267" s="19">
        <f>(U1267+V1267-W1267)*P1267</f>
        <v>212088.75991696087</v>
      </c>
      <c r="Z1267" s="36" t="str">
        <f>K1267&amp;L1267</f>
        <v>UpUp</v>
      </c>
      <c r="AA1267" s="36" t="str">
        <f>N1267&amp;O1267</f>
        <v>UpUp</v>
      </c>
      <c r="AU1267" s="4" t="str">
        <f>IF(AZ1267=AZ1268,IF(AZ1267&gt;AZ1266,AZ1267&amp;"_O",""),AZ1267&amp;"_C")</f>
        <v/>
      </c>
      <c r="AV1267" s="7" t="str">
        <f>IF(RIGHT(AU1267,1)="C",AX1267/INDEX($AX$5:$AX$2729,MATCH(AZ1267&amp;"_O",$AU$5:$AU$2729,0),1),"")</f>
        <v/>
      </c>
      <c r="AW1267" s="38">
        <v>34404</v>
      </c>
      <c r="AX1267" s="37">
        <v>466.44</v>
      </c>
      <c r="AY1267" s="7">
        <f>AX1267/AX1266</f>
        <v>1.0036579592890649</v>
      </c>
      <c r="AZ1267" s="4">
        <f>YEAR(AW1267)</f>
        <v>1994</v>
      </c>
      <c r="BA1267" s="2" t="s">
        <v>7</v>
      </c>
      <c r="BB1267" s="12" t="str">
        <f>INDEX($CD$5:$CD$10,MATCH(BA1267,$CC$5:$CC$10,0),1)</f>
        <v>Y</v>
      </c>
      <c r="BC1267" s="12" t="str">
        <f>IF(AND(BB1267="Y",AY1267&gt;1),"Y","")</f>
        <v>Y</v>
      </c>
      <c r="BD1267" s="12" t="str">
        <f>IF(AND(BB1267="Y",AY1267&lt;1),"Y","")</f>
        <v/>
      </c>
      <c r="BE1267" s="12" t="str">
        <f>IF(AY1267&gt;1,IF(AY1266&gt;1,"Y",""),"")</f>
        <v/>
      </c>
      <c r="BF1267" s="12" t="str">
        <f>IF(AY1267&lt;1,IF(AY1266&lt;1,"Y",""),"")</f>
        <v/>
      </c>
      <c r="BG1267" s="2"/>
      <c r="BH1267" s="2"/>
      <c r="BI1267" s="2"/>
      <c r="BJ1267" s="2"/>
      <c r="BK1267" s="2"/>
      <c r="BL1267" s="2"/>
      <c r="BM1267" s="4" t="str">
        <f>IF(BR1267=BR1268,IF(BR1267&gt;BR1266,BR1267&amp;"_O",""),BR1267&amp;"_C")</f>
        <v/>
      </c>
      <c r="BN1267" s="7" t="str">
        <f>IF(RIGHT(BM1267,1)="C",BP1267/INDEX($BP$5:$BP$2729,MATCH(BR1267&amp;"_O",$BM$5:$BM$2729,0),1),"")</f>
        <v/>
      </c>
      <c r="BO1267" s="38">
        <v>34802</v>
      </c>
      <c r="BP1267" s="3">
        <v>832.64</v>
      </c>
      <c r="BQ1267" s="7">
        <f>BP1267/BP1266</f>
        <v>1.022032920497367</v>
      </c>
      <c r="BR1267" s="4">
        <f>YEAR(BO1267)</f>
        <v>1995</v>
      </c>
      <c r="BS1267" s="2" t="s">
        <v>7</v>
      </c>
      <c r="BT1267" s="12" t="str">
        <f>INDEX($CD$5:$CD$10,MATCH(BS1267,$CC$5:$CC$10,0),1)</f>
        <v>Y</v>
      </c>
      <c r="BU1267" s="12" t="str">
        <f>IF(AND(BT1267="Y",BQ1267&gt;1),"Y","")</f>
        <v>Y</v>
      </c>
      <c r="BV1267" s="12" t="str">
        <f>IF(AND(BT1267="Y",BQ1267&lt;1),"Y","")</f>
        <v/>
      </c>
      <c r="BW1267" s="12" t="str">
        <f>IF(BQ1267&gt;1,IF(BQ1266&gt;1,"Y",""),"")</f>
        <v/>
      </c>
      <c r="BX1267" s="12" t="str">
        <f>IF(BQ1267&lt;1,IF(BQ1266&lt;1,"Y",""),"")</f>
        <v/>
      </c>
      <c r="BY1267" s="2"/>
      <c r="BZ1267" s="2"/>
      <c r="CA1267" s="2"/>
    </row>
    <row r="1268" spans="2:79">
      <c r="B1268" s="4" t="str">
        <f>IF(G1268=G1269,IF(G1268&gt;G1267,G1268&amp;"_O",""),G1268&amp;"_C")</f>
        <v/>
      </c>
      <c r="C1268" s="14">
        <f ca="1">RANDBETWEEN(0,1000)/1000</f>
        <v>0.59499999999999997</v>
      </c>
      <c r="D1268" s="16">
        <f>D1267+1</f>
        <v>1264</v>
      </c>
      <c r="E1268" s="10">
        <f>ROUNDDOWN(D1268/52,0)+1</f>
        <v>25</v>
      </c>
      <c r="F1268" s="15">
        <f>F1267+7</f>
        <v>53468</v>
      </c>
      <c r="G1268" s="4">
        <f>YEAR(F1268)</f>
        <v>2046</v>
      </c>
      <c r="H1268" s="33">
        <v>0.46200000000000002</v>
      </c>
      <c r="I1268" s="33">
        <v>0.98</v>
      </c>
      <c r="J1268" s="33">
        <v>0.98</v>
      </c>
      <c r="K1268" s="16" t="str">
        <f>IF(M1267&gt;1,"Up","Down")</f>
        <v>Up</v>
      </c>
      <c r="L1268" s="16" t="str">
        <f>IF(K1268="Up",IF(H1268&lt;$BJ$7,"Up","Down"),IF(H1268&lt;$BK$7,"Down","Up"))</f>
        <v>Up</v>
      </c>
      <c r="M1268" s="17">
        <f>IF(L1268="Up",INDEX($AK$5:$AK$1005,MATCH(I1268,$AI$5:$AI$1005,0),1),INDEX($AL$5:$AL$1005,MATCH(J1268,$AI$5:$AI$1005,0),1))</f>
        <v>1.0419549581058682</v>
      </c>
      <c r="N1268" s="16" t="str">
        <f>IF(P1267&gt;1,"Up","Down")</f>
        <v>Up</v>
      </c>
      <c r="O1268" s="16" t="str">
        <f>IF(N1268="Up",IF(H1268&lt;$BJ$12,"Up","Down"),IF(H1268&lt;$BK$12,"Down","Up"))</f>
        <v>Up</v>
      </c>
      <c r="P1268" s="17">
        <f>IF(O1268="Up",INDEX($AP$5:$AP$1005,MATCH(I1268,$AI$5:$AI$1005,0),1),INDEX($AQ$5:$AQ$1005,MATCH(J1268,$AI$5:$AI$1005,0),1))</f>
        <v>1.0554235434480017</v>
      </c>
      <c r="Q1268" s="19">
        <f>T1267</f>
        <v>29170.253467738687</v>
      </c>
      <c r="R1268" s="19">
        <f>INDEX(model!$S$5:$S$35,MATCH(G1268,model!$Q$5:$Q$35,0),1)*model!$O$5</f>
        <v>0</v>
      </c>
      <c r="S1268" s="19">
        <f>IF(RIGHT(B1268,1)="C",T1267*INDEX(model!$T$5:$T$35,MATCH(G1268,model!$Q$5:$Q$35,0),1),0)</f>
        <v>0</v>
      </c>
      <c r="T1268" s="19">
        <f>(Q1268+R1268-S1268)*M1268</f>
        <v>30394.090229915222</v>
      </c>
      <c r="U1268" s="19">
        <f>X1267</f>
        <v>212088.75991696087</v>
      </c>
      <c r="V1268" s="19">
        <f>INDEX(model!$S$5:$S$35,MATCH(G1268,model!$Q$5:$Q$35,0),1)*model!$O$6</f>
        <v>0</v>
      </c>
      <c r="W1268" s="19">
        <f>IF(RIGHT(B1268,1)="C",X1267*INDEX(model!$T$5:$T$35,MATCH(G1268,model!$Q$5:$Q$35,0),1),0)</f>
        <v>0</v>
      </c>
      <c r="X1268" s="19">
        <f>(U1268+V1268-W1268)*P1268</f>
        <v>223843.47051705135</v>
      </c>
      <c r="Z1268" s="36" t="str">
        <f>K1268&amp;L1268</f>
        <v>UpUp</v>
      </c>
      <c r="AA1268" s="36" t="str">
        <f>N1268&amp;O1268</f>
        <v>UpUp</v>
      </c>
      <c r="AU1268" s="4" t="str">
        <f>IF(AZ1268=AZ1269,IF(AZ1268&gt;AZ1267,AZ1268&amp;"_O",""),AZ1268&amp;"_C")</f>
        <v/>
      </c>
      <c r="AV1268" s="7" t="str">
        <f>IF(RIGHT(AU1268,1)="C",AX1268/INDEX($AX$5:$AX$2729,MATCH(AZ1268&amp;"_O",$AU$5:$AU$2729,0),1),"")</f>
        <v/>
      </c>
      <c r="AW1268" s="38">
        <v>34411</v>
      </c>
      <c r="AX1268" s="37">
        <v>471.06</v>
      </c>
      <c r="AY1268" s="7">
        <f>AX1268/AX1267</f>
        <v>1.0099048109081554</v>
      </c>
      <c r="AZ1268" s="4">
        <f>YEAR(AW1268)</f>
        <v>1994</v>
      </c>
      <c r="BA1268" s="2" t="s">
        <v>7</v>
      </c>
      <c r="BB1268" s="12" t="str">
        <f>INDEX($CD$5:$CD$10,MATCH(BA1268,$CC$5:$CC$10,0),1)</f>
        <v>Y</v>
      </c>
      <c r="BC1268" s="12" t="str">
        <f>IF(AND(BB1268="Y",AY1268&gt;1),"Y","")</f>
        <v>Y</v>
      </c>
      <c r="BD1268" s="12" t="str">
        <f>IF(AND(BB1268="Y",AY1268&lt;1),"Y","")</f>
        <v/>
      </c>
      <c r="BE1268" s="12" t="str">
        <f>IF(AY1268&gt;1,IF(AY1267&gt;1,"Y",""),"")</f>
        <v>Y</v>
      </c>
      <c r="BF1268" s="12" t="str">
        <f>IF(AY1268&lt;1,IF(AY1267&lt;1,"Y",""),"")</f>
        <v/>
      </c>
      <c r="BG1268" s="2"/>
      <c r="BH1268" s="2"/>
      <c r="BI1268" s="2"/>
      <c r="BJ1268" s="2"/>
      <c r="BK1268" s="2"/>
      <c r="BL1268" s="2"/>
      <c r="BM1268" s="4" t="str">
        <f>IF(BR1268=BR1269,IF(BR1268&gt;BR1267,BR1268&amp;"_O",""),BR1268&amp;"_C")</f>
        <v/>
      </c>
      <c r="BN1268" s="7" t="str">
        <f>IF(RIGHT(BM1268,1)="C",BP1268/INDEX($BP$5:$BP$2729,MATCH(BR1268&amp;"_O",$BM$5:$BM$2729,0),1),"")</f>
        <v/>
      </c>
      <c r="BO1268" s="38">
        <v>34810</v>
      </c>
      <c r="BP1268" s="3">
        <v>823.44</v>
      </c>
      <c r="BQ1268" s="7">
        <f>BP1268/BP1267</f>
        <v>0.98895080707148353</v>
      </c>
      <c r="BR1268" s="4">
        <f>YEAR(BO1268)</f>
        <v>1995</v>
      </c>
      <c r="BS1268" s="2" t="s">
        <v>7</v>
      </c>
      <c r="BT1268" s="12" t="str">
        <f>INDEX($CD$5:$CD$10,MATCH(BS1268,$CC$5:$CC$10,0),1)</f>
        <v>Y</v>
      </c>
      <c r="BU1268" s="12" t="str">
        <f>IF(AND(BT1268="Y",BQ1268&gt;1),"Y","")</f>
        <v/>
      </c>
      <c r="BV1268" s="12" t="str">
        <f>IF(AND(BT1268="Y",BQ1268&lt;1),"Y","")</f>
        <v>Y</v>
      </c>
      <c r="BW1268" s="12" t="str">
        <f>IF(BQ1268&gt;1,IF(BQ1267&gt;1,"Y",""),"")</f>
        <v/>
      </c>
      <c r="BX1268" s="12" t="str">
        <f>IF(BQ1268&lt;1,IF(BQ1267&lt;1,"Y",""),"")</f>
        <v/>
      </c>
      <c r="BY1268" s="2"/>
      <c r="BZ1268" s="2"/>
      <c r="CA1268" s="2"/>
    </row>
    <row r="1269" spans="2:79">
      <c r="B1269" s="4" t="str">
        <f>IF(G1269=G1270,IF(G1269&gt;G1268,G1269&amp;"_O",""),G1269&amp;"_C")</f>
        <v/>
      </c>
      <c r="C1269" s="14">
        <f ca="1">RANDBETWEEN(0,1000)/1000</f>
        <v>0.44400000000000001</v>
      </c>
      <c r="D1269" s="16">
        <f>D1268+1</f>
        <v>1265</v>
      </c>
      <c r="E1269" s="10">
        <f>ROUNDDOWN(D1269/52,0)+1</f>
        <v>25</v>
      </c>
      <c r="F1269" s="15">
        <f>F1268+7</f>
        <v>53475</v>
      </c>
      <c r="G1269" s="4">
        <f>YEAR(F1269)</f>
        <v>2046</v>
      </c>
      <c r="H1269" s="33">
        <v>4.9000000000000002E-2</v>
      </c>
      <c r="I1269" s="33">
        <v>0.40500000000000003</v>
      </c>
      <c r="J1269" s="33">
        <v>0.73299999999999998</v>
      </c>
      <c r="K1269" s="16" t="str">
        <f>IF(M1268&gt;1,"Up","Down")</f>
        <v>Up</v>
      </c>
      <c r="L1269" s="16" t="str">
        <f>IF(K1269="Up",IF(H1269&lt;$BJ$7,"Up","Down"),IF(H1269&lt;$BK$7,"Down","Up"))</f>
        <v>Up</v>
      </c>
      <c r="M1269" s="17">
        <f>IF(L1269="Up",INDEX($AK$5:$AK$1005,MATCH(I1269,$AI$5:$AI$1005,0),1),INDEX($AL$5:$AL$1005,MATCH(J1269,$AI$5:$AI$1005,0),1))</f>
        <v>1.0097476759221971</v>
      </c>
      <c r="N1269" s="16" t="str">
        <f>IF(P1268&gt;1,"Up","Down")</f>
        <v>Up</v>
      </c>
      <c r="O1269" s="16" t="str">
        <f>IF(N1269="Up",IF(H1269&lt;$BJ$12,"Up","Down"),IF(H1269&lt;$BK$12,"Down","Up"))</f>
        <v>Up</v>
      </c>
      <c r="P1269" s="17">
        <f>IF(O1269="Up",INDEX($AP$5:$AP$1005,MATCH(I1269,$AI$5:$AI$1005,0),1),INDEX($AQ$5:$AQ$1005,MATCH(J1269,$AI$5:$AI$1005,0),1))</f>
        <v>1.0134923948305505</v>
      </c>
      <c r="Q1269" s="19">
        <f>T1268</f>
        <v>30394.090229915222</v>
      </c>
      <c r="R1269" s="19">
        <f>INDEX(model!$S$5:$S$35,MATCH(G1269,model!$Q$5:$Q$35,0),1)*model!$O$5</f>
        <v>0</v>
      </c>
      <c r="S1269" s="19">
        <f>IF(RIGHT(B1269,1)="C",T1268*INDEX(model!$T$5:$T$35,MATCH(G1269,model!$Q$5:$Q$35,0),1),0)</f>
        <v>0</v>
      </c>
      <c r="T1269" s="19">
        <f>(Q1269+R1269-S1269)*M1269</f>
        <v>30690.361971426453</v>
      </c>
      <c r="U1269" s="19">
        <f>X1268</f>
        <v>223843.47051705135</v>
      </c>
      <c r="V1269" s="19">
        <f>INDEX(model!$S$5:$S$35,MATCH(G1269,model!$Q$5:$Q$35,0),1)*model!$O$6</f>
        <v>0</v>
      </c>
      <c r="W1269" s="19">
        <f>IF(RIGHT(B1269,1)="C",X1268*INDEX(model!$T$5:$T$35,MATCH(G1269,model!$Q$5:$Q$35,0),1),0)</f>
        <v>0</v>
      </c>
      <c r="X1269" s="19">
        <f>(U1269+V1269-W1269)*P1269</f>
        <v>226863.6550015081</v>
      </c>
      <c r="Z1269" s="36" t="str">
        <f>K1269&amp;L1269</f>
        <v>UpUp</v>
      </c>
      <c r="AA1269" s="36" t="str">
        <f>N1269&amp;O1269</f>
        <v>UpUp</v>
      </c>
      <c r="AU1269" s="4" t="str">
        <f>IF(AZ1269=AZ1270,IF(AZ1269&gt;AZ1268,AZ1269&amp;"_O",""),AZ1269&amp;"_C")</f>
        <v/>
      </c>
      <c r="AV1269" s="7" t="str">
        <f>IF(RIGHT(AU1269,1)="C",AX1269/INDEX($AX$5:$AX$2729,MATCH(AZ1269&amp;"_O",$AU$5:$AU$2729,0),1),"")</f>
        <v/>
      </c>
      <c r="AW1269" s="38">
        <v>34418</v>
      </c>
      <c r="AX1269" s="37">
        <v>460.58</v>
      </c>
      <c r="AY1269" s="7">
        <f>AX1269/AX1268</f>
        <v>0.97775230331592577</v>
      </c>
      <c r="AZ1269" s="4">
        <f>YEAR(AW1269)</f>
        <v>1994</v>
      </c>
      <c r="BA1269" s="2" t="s">
        <v>7</v>
      </c>
      <c r="BB1269" s="12" t="str">
        <f>INDEX($CD$5:$CD$10,MATCH(BA1269,$CC$5:$CC$10,0),1)</f>
        <v>Y</v>
      </c>
      <c r="BC1269" s="12" t="str">
        <f>IF(AND(BB1269="Y",AY1269&gt;1),"Y","")</f>
        <v/>
      </c>
      <c r="BD1269" s="12" t="str">
        <f>IF(AND(BB1269="Y",AY1269&lt;1),"Y","")</f>
        <v>Y</v>
      </c>
      <c r="BE1269" s="12" t="str">
        <f>IF(AY1269&gt;1,IF(AY1268&gt;1,"Y",""),"")</f>
        <v/>
      </c>
      <c r="BF1269" s="12" t="str">
        <f>IF(AY1269&lt;1,IF(AY1268&lt;1,"Y",""),"")</f>
        <v/>
      </c>
      <c r="BG1269" s="2"/>
      <c r="BH1269" s="2"/>
      <c r="BI1269" s="2"/>
      <c r="BJ1269" s="2"/>
      <c r="BK1269" s="2"/>
      <c r="BL1269" s="2"/>
      <c r="BM1269" s="4" t="str">
        <f>IF(BR1269=BR1270,IF(BR1269&gt;BR1268,BR1269&amp;"_O",""),BR1269&amp;"_C")</f>
        <v/>
      </c>
      <c r="BN1269" s="7" t="str">
        <f>IF(RIGHT(BM1269,1)="C",BP1269/INDEX($BP$5:$BP$2729,MATCH(BR1269&amp;"_O",$BM$5:$BM$2729,0),1),"")</f>
        <v/>
      </c>
      <c r="BO1269" s="38">
        <v>34817</v>
      </c>
      <c r="BP1269" s="3">
        <v>843.98</v>
      </c>
      <c r="BQ1269" s="7">
        <f>BP1269/BP1268</f>
        <v>1.0249441367919945</v>
      </c>
      <c r="BR1269" s="4">
        <f>YEAR(BO1269)</f>
        <v>1995</v>
      </c>
      <c r="BS1269" s="2" t="s">
        <v>7</v>
      </c>
      <c r="BT1269" s="12" t="str">
        <f>INDEX($CD$5:$CD$10,MATCH(BS1269,$CC$5:$CC$10,0),1)</f>
        <v>Y</v>
      </c>
      <c r="BU1269" s="12" t="str">
        <f>IF(AND(BT1269="Y",BQ1269&gt;1),"Y","")</f>
        <v>Y</v>
      </c>
      <c r="BV1269" s="12" t="str">
        <f>IF(AND(BT1269="Y",BQ1269&lt;1),"Y","")</f>
        <v/>
      </c>
      <c r="BW1269" s="12" t="str">
        <f>IF(BQ1269&gt;1,IF(BQ1268&gt;1,"Y",""),"")</f>
        <v/>
      </c>
      <c r="BX1269" s="12" t="str">
        <f>IF(BQ1269&lt;1,IF(BQ1268&lt;1,"Y",""),"")</f>
        <v/>
      </c>
      <c r="BY1269" s="2"/>
      <c r="BZ1269" s="2"/>
      <c r="CA1269" s="2"/>
    </row>
    <row r="1270" spans="2:79">
      <c r="B1270" s="4" t="str">
        <f>IF(G1270=G1271,IF(G1270&gt;G1269,G1270&amp;"_O",""),G1270&amp;"_C")</f>
        <v/>
      </c>
      <c r="C1270" s="14">
        <f ca="1">RANDBETWEEN(0,1000)/1000</f>
        <v>0.41299999999999998</v>
      </c>
      <c r="D1270" s="16">
        <f>D1269+1</f>
        <v>1266</v>
      </c>
      <c r="E1270" s="10">
        <f>ROUNDDOWN(D1270/52,0)+1</f>
        <v>25</v>
      </c>
      <c r="F1270" s="15">
        <f>F1269+7</f>
        <v>53482</v>
      </c>
      <c r="G1270" s="4">
        <f>YEAR(F1270)</f>
        <v>2046</v>
      </c>
      <c r="H1270" s="33">
        <v>0.35499999999999998</v>
      </c>
      <c r="I1270" s="33">
        <v>0.22</v>
      </c>
      <c r="J1270" s="33">
        <v>5.7000000000000002E-2</v>
      </c>
      <c r="K1270" s="16" t="str">
        <f>IF(M1269&gt;1,"Up","Down")</f>
        <v>Up</v>
      </c>
      <c r="L1270" s="16" t="str">
        <f>IF(K1270="Up",IF(H1270&lt;$BJ$7,"Up","Down"),IF(H1270&lt;$BK$7,"Down","Up"))</f>
        <v>Up</v>
      </c>
      <c r="M1270" s="17">
        <f>IF(L1270="Up",INDEX($AK$5:$AK$1005,MATCH(I1270,$AI$5:$AI$1005,0),1),INDEX($AL$5:$AL$1005,MATCH(J1270,$AI$5:$AI$1005,0),1))</f>
        <v>1.0054000567911516</v>
      </c>
      <c r="N1270" s="16" t="str">
        <f>IF(P1269&gt;1,"Up","Down")</f>
        <v>Up</v>
      </c>
      <c r="O1270" s="16" t="str">
        <f>IF(N1270="Up",IF(H1270&lt;$BJ$12,"Up","Down"),IF(H1270&lt;$BK$12,"Down","Up"))</f>
        <v>Up</v>
      </c>
      <c r="P1270" s="17">
        <f>IF(O1270="Up",INDEX($AP$5:$AP$1005,MATCH(I1270,$AI$5:$AI$1005,0),1),INDEX($AQ$5:$AQ$1005,MATCH(J1270,$AI$5:$AI$1005,0),1))</f>
        <v>1.007422143369936</v>
      </c>
      <c r="Q1270" s="19">
        <f>T1269</f>
        <v>30690.361971426453</v>
      </c>
      <c r="R1270" s="19">
        <f>INDEX(model!$S$5:$S$35,MATCH(G1270,model!$Q$5:$Q$35,0),1)*model!$O$5</f>
        <v>0</v>
      </c>
      <c r="S1270" s="19">
        <f>IF(RIGHT(B1270,1)="C",T1269*INDEX(model!$T$5:$T$35,MATCH(G1270,model!$Q$5:$Q$35,0),1),0)</f>
        <v>0</v>
      </c>
      <c r="T1270" s="19">
        <f>(Q1270+R1270-S1270)*M1270</f>
        <v>30856.091669013156</v>
      </c>
      <c r="U1270" s="19">
        <f>X1269</f>
        <v>226863.6550015081</v>
      </c>
      <c r="V1270" s="19">
        <f>INDEX(model!$S$5:$S$35,MATCH(G1270,model!$Q$5:$Q$35,0),1)*model!$O$6</f>
        <v>0</v>
      </c>
      <c r="W1270" s="19">
        <f>IF(RIGHT(B1270,1)="C",X1269*INDEX(model!$T$5:$T$35,MATCH(G1270,model!$Q$5:$Q$35,0),1),0)</f>
        <v>0</v>
      </c>
      <c r="X1270" s="19">
        <f>(U1270+V1270-W1270)*P1270</f>
        <v>228547.46957435698</v>
      </c>
      <c r="Z1270" s="36" t="str">
        <f>K1270&amp;L1270</f>
        <v>UpUp</v>
      </c>
      <c r="AA1270" s="36" t="str">
        <f>N1270&amp;O1270</f>
        <v>UpUp</v>
      </c>
      <c r="AU1270" s="4" t="str">
        <f>IF(AZ1270=AZ1271,IF(AZ1270&gt;AZ1269,AZ1270&amp;"_O",""),AZ1270&amp;"_C")</f>
        <v/>
      </c>
      <c r="AV1270" s="7" t="str">
        <f>IF(RIGHT(AU1270,1)="C",AX1270/INDEX($AX$5:$AX$2729,MATCH(AZ1270&amp;"_O",$AU$5:$AU$2729,0),1),"")</f>
        <v/>
      </c>
      <c r="AW1270" s="38">
        <v>34424</v>
      </c>
      <c r="AX1270" s="37">
        <v>445.77</v>
      </c>
      <c r="AY1270" s="7">
        <f>AX1270/AX1269</f>
        <v>0.96784489122410877</v>
      </c>
      <c r="AZ1270" s="4">
        <f>YEAR(AW1270)</f>
        <v>1994</v>
      </c>
      <c r="BA1270" s="2" t="s">
        <v>7</v>
      </c>
      <c r="BB1270" s="12" t="str">
        <f>INDEX($CD$5:$CD$10,MATCH(BA1270,$CC$5:$CC$10,0),1)</f>
        <v>Y</v>
      </c>
      <c r="BC1270" s="12" t="str">
        <f>IF(AND(BB1270="Y",AY1270&gt;1),"Y","")</f>
        <v/>
      </c>
      <c r="BD1270" s="12" t="str">
        <f>IF(AND(BB1270="Y",AY1270&lt;1),"Y","")</f>
        <v>Y</v>
      </c>
      <c r="BE1270" s="12" t="str">
        <f>IF(AY1270&gt;1,IF(AY1269&gt;1,"Y",""),"")</f>
        <v/>
      </c>
      <c r="BF1270" s="12" t="str">
        <f>IF(AY1270&lt;1,IF(AY1269&lt;1,"Y",""),"")</f>
        <v>Y</v>
      </c>
      <c r="BG1270" s="2"/>
      <c r="BH1270" s="2"/>
      <c r="BI1270" s="2"/>
      <c r="BJ1270" s="2"/>
      <c r="BK1270" s="2"/>
      <c r="BL1270" s="2"/>
      <c r="BM1270" s="4" t="str">
        <f>IF(BR1270=BR1271,IF(BR1270&gt;BR1269,BR1270&amp;"_O",""),BR1270&amp;"_C")</f>
        <v/>
      </c>
      <c r="BN1270" s="7" t="str">
        <f>IF(RIGHT(BM1270,1)="C",BP1270/INDEX($BP$5:$BP$2729,MATCH(BR1270&amp;"_O",$BM$5:$BM$2729,0),1),"")</f>
        <v/>
      </c>
      <c r="BO1270" s="38">
        <v>34824</v>
      </c>
      <c r="BP1270" s="3">
        <v>843.53</v>
      </c>
      <c r="BQ1270" s="7">
        <f>BP1270/BP1269</f>
        <v>0.99946681200976317</v>
      </c>
      <c r="BR1270" s="4">
        <f>YEAR(BO1270)</f>
        <v>1995</v>
      </c>
      <c r="BS1270" s="2" t="s">
        <v>7</v>
      </c>
      <c r="BT1270" s="12" t="str">
        <f>INDEX($CD$5:$CD$10,MATCH(BS1270,$CC$5:$CC$10,0),1)</f>
        <v>Y</v>
      </c>
      <c r="BU1270" s="12" t="str">
        <f>IF(AND(BT1270="Y",BQ1270&gt;1),"Y","")</f>
        <v/>
      </c>
      <c r="BV1270" s="12" t="str">
        <f>IF(AND(BT1270="Y",BQ1270&lt;1),"Y","")</f>
        <v>Y</v>
      </c>
      <c r="BW1270" s="12" t="str">
        <f>IF(BQ1270&gt;1,IF(BQ1269&gt;1,"Y",""),"")</f>
        <v/>
      </c>
      <c r="BX1270" s="12" t="str">
        <f>IF(BQ1270&lt;1,IF(BQ1269&lt;1,"Y",""),"")</f>
        <v/>
      </c>
      <c r="BY1270" s="2"/>
      <c r="BZ1270" s="2"/>
      <c r="CA1270" s="2"/>
    </row>
    <row r="1271" spans="2:79">
      <c r="B1271" s="4" t="str">
        <f>IF(G1271=G1272,IF(G1271&gt;G1270,G1271&amp;"_O",""),G1271&amp;"_C")</f>
        <v/>
      </c>
      <c r="C1271" s="14">
        <f ca="1">RANDBETWEEN(0,1000)/1000</f>
        <v>0.39300000000000002</v>
      </c>
      <c r="D1271" s="16">
        <f>D1270+1</f>
        <v>1267</v>
      </c>
      <c r="E1271" s="10">
        <f>ROUNDDOWN(D1271/52,0)+1</f>
        <v>25</v>
      </c>
      <c r="F1271" s="15">
        <f>F1270+7</f>
        <v>53489</v>
      </c>
      <c r="G1271" s="4">
        <f>YEAR(F1271)</f>
        <v>2046</v>
      </c>
      <c r="H1271" s="33">
        <v>0.879</v>
      </c>
      <c r="I1271" s="33">
        <v>8.8999999999999996E-2</v>
      </c>
      <c r="J1271" s="33">
        <v>0.82499999999999996</v>
      </c>
      <c r="K1271" s="16" t="str">
        <f>IF(M1270&gt;1,"Up","Down")</f>
        <v>Up</v>
      </c>
      <c r="L1271" s="16" t="str">
        <f>IF(K1271="Up",IF(H1271&lt;$BJ$7,"Up","Down"),IF(H1271&lt;$BK$7,"Down","Up"))</f>
        <v>Down</v>
      </c>
      <c r="M1271" s="17">
        <f>IF(L1271="Up",INDEX($AK$5:$AK$1005,MATCH(I1271,$AI$5:$AI$1005,0),1),INDEX($AL$5:$AL$1005,MATCH(J1271,$AI$5:$AI$1005,0),1))</f>
        <v>0.99645016795990182</v>
      </c>
      <c r="N1271" s="16" t="str">
        <f>IF(P1270&gt;1,"Up","Down")</f>
        <v>Up</v>
      </c>
      <c r="O1271" s="16" t="str">
        <f>IF(N1271="Up",IF(H1271&lt;$BJ$12,"Up","Down"),IF(H1271&lt;$BK$12,"Down","Up"))</f>
        <v>Down</v>
      </c>
      <c r="P1271" s="17">
        <f>IF(O1271="Up",INDEX($AP$5:$AP$1005,MATCH(I1271,$AI$5:$AI$1005,0),1),INDEX($AQ$5:$AQ$1005,MATCH(J1271,$AI$5:$AI$1005,0),1))</f>
        <v>0.9959224973435733</v>
      </c>
      <c r="Q1271" s="19">
        <f>T1270</f>
        <v>30856.091669013156</v>
      </c>
      <c r="R1271" s="19">
        <f>INDEX(model!$S$5:$S$35,MATCH(G1271,model!$Q$5:$Q$35,0),1)*model!$O$5</f>
        <v>0</v>
      </c>
      <c r="S1271" s="19">
        <f>IF(RIGHT(B1271,1)="C",T1270*INDEX(model!$T$5:$T$35,MATCH(G1271,model!$Q$5:$Q$35,0),1),0)</f>
        <v>0</v>
      </c>
      <c r="T1271" s="19">
        <f>(Q1271+R1271-S1271)*M1271</f>
        <v>30746.557726174287</v>
      </c>
      <c r="U1271" s="19">
        <f>X1270</f>
        <v>228547.46957435698</v>
      </c>
      <c r="V1271" s="19">
        <f>INDEX(model!$S$5:$S$35,MATCH(G1271,model!$Q$5:$Q$35,0),1)*model!$O$6</f>
        <v>0</v>
      </c>
      <c r="W1271" s="19">
        <f>IF(RIGHT(B1271,1)="C",X1270*INDEX(model!$T$5:$T$35,MATCH(G1271,model!$Q$5:$Q$35,0),1),0)</f>
        <v>0</v>
      </c>
      <c r="X1271" s="19">
        <f>(U1271+V1271-W1271)*P1271</f>
        <v>227615.56666004795</v>
      </c>
      <c r="Z1271" s="36" t="str">
        <f>K1271&amp;L1271</f>
        <v>UpDown</v>
      </c>
      <c r="AA1271" s="36" t="str">
        <f>N1271&amp;O1271</f>
        <v>UpDown</v>
      </c>
      <c r="AU1271" s="4" t="str">
        <f>IF(AZ1271=AZ1272,IF(AZ1271&gt;AZ1270,AZ1271&amp;"_O",""),AZ1271&amp;"_C")</f>
        <v/>
      </c>
      <c r="AV1271" s="7" t="str">
        <f>IF(RIGHT(AU1271,1)="C",AX1271/INDEX($AX$5:$AX$2729,MATCH(AZ1271&amp;"_O",$AU$5:$AU$2729,0),1),"")</f>
        <v/>
      </c>
      <c r="AW1271" s="38">
        <v>34432</v>
      </c>
      <c r="AX1271" s="37">
        <v>447.1</v>
      </c>
      <c r="AY1271" s="7">
        <f>AX1271/AX1270</f>
        <v>1.0029836014087983</v>
      </c>
      <c r="AZ1271" s="4">
        <f>YEAR(AW1271)</f>
        <v>1994</v>
      </c>
      <c r="BA1271" s="2" t="s">
        <v>7</v>
      </c>
      <c r="BB1271" s="12" t="str">
        <f>INDEX($CD$5:$CD$10,MATCH(BA1271,$CC$5:$CC$10,0),1)</f>
        <v>Y</v>
      </c>
      <c r="BC1271" s="12" t="str">
        <f>IF(AND(BB1271="Y",AY1271&gt;1),"Y","")</f>
        <v>Y</v>
      </c>
      <c r="BD1271" s="12" t="str">
        <f>IF(AND(BB1271="Y",AY1271&lt;1),"Y","")</f>
        <v/>
      </c>
      <c r="BE1271" s="12" t="str">
        <f>IF(AY1271&gt;1,IF(AY1270&gt;1,"Y",""),"")</f>
        <v/>
      </c>
      <c r="BF1271" s="12" t="str">
        <f>IF(AY1271&lt;1,IF(AY1270&lt;1,"Y",""),"")</f>
        <v/>
      </c>
      <c r="BG1271" s="2"/>
      <c r="BH1271" s="2"/>
      <c r="BI1271" s="2"/>
      <c r="BJ1271" s="2"/>
      <c r="BK1271" s="2"/>
      <c r="BL1271" s="2"/>
      <c r="BM1271" s="4" t="str">
        <f>IF(BR1271=BR1272,IF(BR1271&gt;BR1270,BR1271&amp;"_O",""),BR1271&amp;"_C")</f>
        <v/>
      </c>
      <c r="BN1271" s="7" t="str">
        <f>IF(RIGHT(BM1271,1)="C",BP1271/INDEX($BP$5:$BP$2729,MATCH(BR1271&amp;"_O",$BM$5:$BM$2729,0),1),"")</f>
        <v/>
      </c>
      <c r="BO1271" s="38">
        <v>34831</v>
      </c>
      <c r="BP1271" s="3">
        <v>858.94</v>
      </c>
      <c r="BQ1271" s="7">
        <f>BP1271/BP1270</f>
        <v>1.0182684670373312</v>
      </c>
      <c r="BR1271" s="4">
        <f>YEAR(BO1271)</f>
        <v>1995</v>
      </c>
      <c r="BS1271" s="2" t="s">
        <v>7</v>
      </c>
      <c r="BT1271" s="12" t="str">
        <f>INDEX($CD$5:$CD$10,MATCH(BS1271,$CC$5:$CC$10,0),1)</f>
        <v>Y</v>
      </c>
      <c r="BU1271" s="12" t="str">
        <f>IF(AND(BT1271="Y",BQ1271&gt;1),"Y","")</f>
        <v>Y</v>
      </c>
      <c r="BV1271" s="12" t="str">
        <f>IF(AND(BT1271="Y",BQ1271&lt;1),"Y","")</f>
        <v/>
      </c>
      <c r="BW1271" s="12" t="str">
        <f>IF(BQ1271&gt;1,IF(BQ1270&gt;1,"Y",""),"")</f>
        <v/>
      </c>
      <c r="BX1271" s="12" t="str">
        <f>IF(BQ1271&lt;1,IF(BQ1270&lt;1,"Y",""),"")</f>
        <v/>
      </c>
      <c r="BY1271" s="2"/>
      <c r="BZ1271" s="2"/>
      <c r="CA1271" s="2"/>
    </row>
    <row r="1272" spans="2:79">
      <c r="B1272" s="4" t="str">
        <f>IF(G1272=G1273,IF(G1272&gt;G1271,G1272&amp;"_O",""),G1272&amp;"_C")</f>
        <v/>
      </c>
      <c r="C1272" s="14">
        <f ca="1">RANDBETWEEN(0,1000)/1000</f>
        <v>0.59599999999999997</v>
      </c>
      <c r="D1272" s="16">
        <f>D1271+1</f>
        <v>1268</v>
      </c>
      <c r="E1272" s="10">
        <f>ROUNDDOWN(D1272/52,0)+1</f>
        <v>25</v>
      </c>
      <c r="F1272" s="15">
        <f>F1271+7</f>
        <v>53496</v>
      </c>
      <c r="G1272" s="4">
        <f>YEAR(F1272)</f>
        <v>2046</v>
      </c>
      <c r="H1272" s="33">
        <v>0.61</v>
      </c>
      <c r="I1272" s="33">
        <v>0.82699999999999996</v>
      </c>
      <c r="J1272" s="33">
        <v>0.50800000000000001</v>
      </c>
      <c r="K1272" s="16" t="str">
        <f>IF(M1271&gt;1,"Up","Down")</f>
        <v>Down</v>
      </c>
      <c r="L1272" s="16" t="str">
        <f>IF(K1272="Up",IF(H1272&lt;$BJ$7,"Up","Down"),IF(H1272&lt;$BK$7,"Down","Up"))</f>
        <v>Up</v>
      </c>
      <c r="M1272" s="17">
        <f>IF(L1272="Up",INDEX($AK$5:$AK$1005,MATCH(I1272,$AI$5:$AI$1005,0),1),INDEX($AL$5:$AL$1005,MATCH(J1272,$AI$5:$AI$1005,0),1))</f>
        <v>1.0264822942134608</v>
      </c>
      <c r="N1272" s="16" t="str">
        <f>IF(P1271&gt;1,"Up","Down")</f>
        <v>Down</v>
      </c>
      <c r="O1272" s="16" t="str">
        <f>IF(N1272="Up",IF(H1272&lt;$BJ$12,"Up","Down"),IF(H1272&lt;$BK$12,"Down","Up"))</f>
        <v>Up</v>
      </c>
      <c r="P1272" s="17">
        <f>IF(O1272="Up",INDEX($AP$5:$AP$1005,MATCH(I1272,$AI$5:$AI$1005,0),1),INDEX($AQ$5:$AQ$1005,MATCH(J1272,$AI$5:$AI$1005,0),1))</f>
        <v>1.0354352931459934</v>
      </c>
      <c r="Q1272" s="19">
        <f>T1271</f>
        <v>30746.557726174287</v>
      </c>
      <c r="R1272" s="19">
        <f>INDEX(model!$S$5:$S$35,MATCH(G1272,model!$Q$5:$Q$35,0),1)*model!$O$5</f>
        <v>0</v>
      </c>
      <c r="S1272" s="19">
        <f>IF(RIGHT(B1272,1)="C",T1271*INDEX(model!$T$5:$T$35,MATCH(G1272,model!$Q$5:$Q$35,0),1),0)</f>
        <v>0</v>
      </c>
      <c r="T1272" s="19">
        <f>(Q1272+R1272-S1272)*M1272</f>
        <v>31560.797113929992</v>
      </c>
      <c r="U1272" s="19">
        <f>X1271</f>
        <v>227615.56666004795</v>
      </c>
      <c r="V1272" s="19">
        <f>INDEX(model!$S$5:$S$35,MATCH(G1272,model!$Q$5:$Q$35,0),1)*model!$O$6</f>
        <v>0</v>
      </c>
      <c r="W1272" s="19">
        <f>IF(RIGHT(B1272,1)="C",X1271*INDEX(model!$T$5:$T$35,MATCH(G1272,model!$Q$5:$Q$35,0),1),0)</f>
        <v>0</v>
      </c>
      <c r="X1272" s="19">
        <f>(U1272+V1272-W1272)*P1272</f>
        <v>235681.19098923815</v>
      </c>
      <c r="Z1272" s="36" t="str">
        <f>K1272&amp;L1272</f>
        <v>DownUp</v>
      </c>
      <c r="AA1272" s="36" t="str">
        <f>N1272&amp;O1272</f>
        <v>DownUp</v>
      </c>
      <c r="AU1272" s="4" t="str">
        <f>IF(AZ1272=AZ1273,IF(AZ1272&gt;AZ1271,AZ1272&amp;"_O",""),AZ1272&amp;"_C")</f>
        <v/>
      </c>
      <c r="AV1272" s="7" t="str">
        <f>IF(RIGHT(AU1272,1)="C",AX1272/INDEX($AX$5:$AX$2729,MATCH(AZ1272&amp;"_O",$AU$5:$AU$2729,0),1),"")</f>
        <v/>
      </c>
      <c r="AW1272" s="38">
        <v>34439</v>
      </c>
      <c r="AX1272" s="37">
        <v>446.18</v>
      </c>
      <c r="AY1272" s="7">
        <f>AX1272/AX1271</f>
        <v>0.99794229478863783</v>
      </c>
      <c r="AZ1272" s="4">
        <f>YEAR(AW1272)</f>
        <v>1994</v>
      </c>
      <c r="BA1272" s="2" t="s">
        <v>7</v>
      </c>
      <c r="BB1272" s="12" t="str">
        <f>INDEX($CD$5:$CD$10,MATCH(BA1272,$CC$5:$CC$10,0),1)</f>
        <v>Y</v>
      </c>
      <c r="BC1272" s="12" t="str">
        <f>IF(AND(BB1272="Y",AY1272&gt;1),"Y","")</f>
        <v/>
      </c>
      <c r="BD1272" s="12" t="str">
        <f>IF(AND(BB1272="Y",AY1272&lt;1),"Y","")</f>
        <v>Y</v>
      </c>
      <c r="BE1272" s="12" t="str">
        <f>IF(AY1272&gt;1,IF(AY1271&gt;1,"Y",""),"")</f>
        <v/>
      </c>
      <c r="BF1272" s="12" t="str">
        <f>IF(AY1272&lt;1,IF(AY1271&lt;1,"Y",""),"")</f>
        <v/>
      </c>
      <c r="BG1272" s="2"/>
      <c r="BH1272" s="2"/>
      <c r="BI1272" s="2"/>
      <c r="BJ1272" s="2"/>
      <c r="BK1272" s="2"/>
      <c r="BL1272" s="2"/>
      <c r="BM1272" s="4" t="str">
        <f>IF(BR1272=BR1273,IF(BR1272&gt;BR1271,BR1272&amp;"_O",""),BR1272&amp;"_C")</f>
        <v/>
      </c>
      <c r="BN1272" s="7" t="str">
        <f>IF(RIGHT(BM1272,1)="C",BP1272/INDEX($BP$5:$BP$2729,MATCH(BR1272&amp;"_O",$BM$5:$BM$2729,0),1),"")</f>
        <v/>
      </c>
      <c r="BO1272" s="38">
        <v>34838</v>
      </c>
      <c r="BP1272" s="3">
        <v>864.57</v>
      </c>
      <c r="BQ1272" s="7">
        <f>BP1272/BP1271</f>
        <v>1.0065545905418307</v>
      </c>
      <c r="BR1272" s="4">
        <f>YEAR(BO1272)</f>
        <v>1995</v>
      </c>
      <c r="BS1272" s="2" t="s">
        <v>7</v>
      </c>
      <c r="BT1272" s="12" t="str">
        <f>INDEX($CD$5:$CD$10,MATCH(BS1272,$CC$5:$CC$10,0),1)</f>
        <v>Y</v>
      </c>
      <c r="BU1272" s="12" t="str">
        <f>IF(AND(BT1272="Y",BQ1272&gt;1),"Y","")</f>
        <v>Y</v>
      </c>
      <c r="BV1272" s="12" t="str">
        <f>IF(AND(BT1272="Y",BQ1272&lt;1),"Y","")</f>
        <v/>
      </c>
      <c r="BW1272" s="12" t="str">
        <f>IF(BQ1272&gt;1,IF(BQ1271&gt;1,"Y",""),"")</f>
        <v>Y</v>
      </c>
      <c r="BX1272" s="12" t="str">
        <f>IF(BQ1272&lt;1,IF(BQ1271&lt;1,"Y",""),"")</f>
        <v/>
      </c>
      <c r="BY1272" s="2"/>
      <c r="BZ1272" s="2"/>
      <c r="CA1272" s="2"/>
    </row>
    <row r="1273" spans="2:79">
      <c r="B1273" s="4" t="str">
        <f>IF(G1273=G1274,IF(G1273&gt;G1272,G1273&amp;"_O",""),G1273&amp;"_C")</f>
        <v/>
      </c>
      <c r="C1273" s="14">
        <f ca="1">RANDBETWEEN(0,1000)/1000</f>
        <v>0.622</v>
      </c>
      <c r="D1273" s="16">
        <f>D1272+1</f>
        <v>1269</v>
      </c>
      <c r="E1273" s="10">
        <f>ROUNDDOWN(D1273/52,0)+1</f>
        <v>25</v>
      </c>
      <c r="F1273" s="15">
        <f>F1272+7</f>
        <v>53503</v>
      </c>
      <c r="G1273" s="4">
        <f>YEAR(F1273)</f>
        <v>2046</v>
      </c>
      <c r="H1273" s="33">
        <v>0.438</v>
      </c>
      <c r="I1273" s="33">
        <v>0.106</v>
      </c>
      <c r="J1273" s="33">
        <v>0.63100000000000001</v>
      </c>
      <c r="K1273" s="16" t="str">
        <f>IF(M1272&gt;1,"Up","Down")</f>
        <v>Up</v>
      </c>
      <c r="L1273" s="16" t="str">
        <f>IF(K1273="Up",IF(H1273&lt;$BJ$7,"Up","Down"),IF(H1273&lt;$BK$7,"Down","Up"))</f>
        <v>Up</v>
      </c>
      <c r="M1273" s="17">
        <f>IF(L1273="Up",INDEX($AK$5:$AK$1005,MATCH(I1273,$AI$5:$AI$1005,0),1),INDEX($AL$5:$AL$1005,MATCH(J1273,$AI$5:$AI$1005,0),1))</f>
        <v>1.0024135083564671</v>
      </c>
      <c r="N1273" s="16" t="str">
        <f>IF(P1272&gt;1,"Up","Down")</f>
        <v>Up</v>
      </c>
      <c r="O1273" s="16" t="str">
        <f>IF(N1273="Up",IF(H1273&lt;$BJ$12,"Up","Down"),IF(H1273&lt;$BK$12,"Down","Up"))</f>
        <v>Up</v>
      </c>
      <c r="P1273" s="17">
        <f>IF(O1273="Up",INDEX($AP$5:$AP$1005,MATCH(I1273,$AI$5:$AI$1005,0),1),INDEX($AQ$5:$AQ$1005,MATCH(J1273,$AI$5:$AI$1005,0),1))</f>
        <v>1.0035333365896939</v>
      </c>
      <c r="Q1273" s="19">
        <f>T1272</f>
        <v>31560.797113929992</v>
      </c>
      <c r="R1273" s="19">
        <f>INDEX(model!$S$5:$S$35,MATCH(G1273,model!$Q$5:$Q$35,0),1)*model!$O$5</f>
        <v>0</v>
      </c>
      <c r="S1273" s="19">
        <f>IF(RIGHT(B1273,1)="C",T1272*INDEX(model!$T$5:$T$35,MATCH(G1273,model!$Q$5:$Q$35,0),1),0)</f>
        <v>0</v>
      </c>
      <c r="T1273" s="19">
        <f>(Q1273+R1273-S1273)*M1273</f>
        <v>31636.969361501226</v>
      </c>
      <c r="U1273" s="19">
        <f>X1272</f>
        <v>235681.19098923815</v>
      </c>
      <c r="V1273" s="19">
        <f>INDEX(model!$S$5:$S$35,MATCH(G1273,model!$Q$5:$Q$35,0),1)*model!$O$6</f>
        <v>0</v>
      </c>
      <c r="W1273" s="19">
        <f>IF(RIGHT(B1273,1)="C",X1272*INDEX(model!$T$5:$T$35,MATCH(G1273,model!$Q$5:$Q$35,0),1),0)</f>
        <v>0</v>
      </c>
      <c r="X1273" s="19">
        <f>(U1273+V1273-W1273)*P1273</f>
        <v>236513.93196486306</v>
      </c>
      <c r="Z1273" s="36" t="str">
        <f>K1273&amp;L1273</f>
        <v>UpUp</v>
      </c>
      <c r="AA1273" s="36" t="str">
        <f>N1273&amp;O1273</f>
        <v>UpUp</v>
      </c>
      <c r="AU1273" s="4" t="str">
        <f>IF(AZ1273=AZ1274,IF(AZ1273&gt;AZ1272,AZ1273&amp;"_O",""),AZ1273&amp;"_C")</f>
        <v/>
      </c>
      <c r="AV1273" s="7" t="str">
        <f>IF(RIGHT(AU1273,1)="C",AX1273/INDEX($AX$5:$AX$2729,MATCH(AZ1273&amp;"_O",$AU$5:$AU$2729,0),1),"")</f>
        <v/>
      </c>
      <c r="AW1273" s="38">
        <v>34446</v>
      </c>
      <c r="AX1273" s="37">
        <v>447.63</v>
      </c>
      <c r="AY1273" s="7">
        <f>AX1273/AX1272</f>
        <v>1.0032498094939262</v>
      </c>
      <c r="AZ1273" s="4">
        <f>YEAR(AW1273)</f>
        <v>1994</v>
      </c>
      <c r="BA1273" s="2" t="s">
        <v>7</v>
      </c>
      <c r="BB1273" s="12" t="str">
        <f>INDEX($CD$5:$CD$10,MATCH(BA1273,$CC$5:$CC$10,0),1)</f>
        <v>Y</v>
      </c>
      <c r="BC1273" s="12" t="str">
        <f>IF(AND(BB1273="Y",AY1273&gt;1),"Y","")</f>
        <v>Y</v>
      </c>
      <c r="BD1273" s="12" t="str">
        <f>IF(AND(BB1273="Y",AY1273&lt;1),"Y","")</f>
        <v/>
      </c>
      <c r="BE1273" s="12" t="str">
        <f>IF(AY1273&gt;1,IF(AY1272&gt;1,"Y",""),"")</f>
        <v/>
      </c>
      <c r="BF1273" s="12" t="str">
        <f>IF(AY1273&lt;1,IF(AY1272&lt;1,"Y",""),"")</f>
        <v/>
      </c>
      <c r="BG1273" s="2"/>
      <c r="BH1273" s="2"/>
      <c r="BI1273" s="2"/>
      <c r="BJ1273" s="2"/>
      <c r="BK1273" s="2"/>
      <c r="BL1273" s="2"/>
      <c r="BM1273" s="4" t="str">
        <f>IF(BR1273=BR1274,IF(BR1273&gt;BR1272,BR1273&amp;"_O",""),BR1273&amp;"_C")</f>
        <v/>
      </c>
      <c r="BN1273" s="7" t="str">
        <f>IF(RIGHT(BM1273,1)="C",BP1273/INDEX($BP$5:$BP$2729,MATCH(BR1273&amp;"_O",$BM$5:$BM$2729,0),1),"")</f>
        <v/>
      </c>
      <c r="BO1273" s="38">
        <v>34845</v>
      </c>
      <c r="BP1273" s="3">
        <v>871.87</v>
      </c>
      <c r="BQ1273" s="7">
        <f>BP1273/BP1272</f>
        <v>1.0084435037070452</v>
      </c>
      <c r="BR1273" s="4">
        <f>YEAR(BO1273)</f>
        <v>1995</v>
      </c>
      <c r="BS1273" s="2" t="s">
        <v>7</v>
      </c>
      <c r="BT1273" s="12" t="str">
        <f>INDEX($CD$5:$CD$10,MATCH(BS1273,$CC$5:$CC$10,0),1)</f>
        <v>Y</v>
      </c>
      <c r="BU1273" s="12" t="str">
        <f>IF(AND(BT1273="Y",BQ1273&gt;1),"Y","")</f>
        <v>Y</v>
      </c>
      <c r="BV1273" s="12" t="str">
        <f>IF(AND(BT1273="Y",BQ1273&lt;1),"Y","")</f>
        <v/>
      </c>
      <c r="BW1273" s="12" t="str">
        <f>IF(BQ1273&gt;1,IF(BQ1272&gt;1,"Y",""),"")</f>
        <v>Y</v>
      </c>
      <c r="BX1273" s="12" t="str">
        <f>IF(BQ1273&lt;1,IF(BQ1272&lt;1,"Y",""),"")</f>
        <v/>
      </c>
      <c r="BY1273" s="2"/>
      <c r="BZ1273" s="2"/>
      <c r="CA1273" s="2"/>
    </row>
    <row r="1274" spans="2:79">
      <c r="B1274" s="4" t="str">
        <f>IF(G1274=G1275,IF(G1274&gt;G1273,G1274&amp;"_O",""),G1274&amp;"_C")</f>
        <v/>
      </c>
      <c r="C1274" s="14">
        <f ca="1">RANDBETWEEN(0,1000)/1000</f>
        <v>0.14099999999999999</v>
      </c>
      <c r="D1274" s="16">
        <f>D1273+1</f>
        <v>1270</v>
      </c>
      <c r="E1274" s="10">
        <f>ROUNDDOWN(D1274/52,0)+1</f>
        <v>25</v>
      </c>
      <c r="F1274" s="15">
        <f>F1273+7</f>
        <v>53510</v>
      </c>
      <c r="G1274" s="4">
        <f>YEAR(F1274)</f>
        <v>2046</v>
      </c>
      <c r="H1274" s="33">
        <v>0.94299999999999995</v>
      </c>
      <c r="I1274" s="33">
        <v>0.46899999999999997</v>
      </c>
      <c r="J1274" s="33">
        <v>4.4999999999999998E-2</v>
      </c>
      <c r="K1274" s="16" t="str">
        <f>IF(M1273&gt;1,"Up","Down")</f>
        <v>Up</v>
      </c>
      <c r="L1274" s="16" t="str">
        <f>IF(K1274="Up",IF(H1274&lt;$BJ$7,"Up","Down"),IF(H1274&lt;$BK$7,"Down","Up"))</f>
        <v>Down</v>
      </c>
      <c r="M1274" s="17">
        <f>IF(L1274="Up",INDEX($AK$5:$AK$1005,MATCH(I1274,$AI$5:$AI$1005,0),1),INDEX($AL$5:$AL$1005,MATCH(J1274,$AI$5:$AI$1005,0),1))</f>
        <v>0.95015482052462175</v>
      </c>
      <c r="N1274" s="16" t="str">
        <f>IF(P1273&gt;1,"Up","Down")</f>
        <v>Up</v>
      </c>
      <c r="O1274" s="16" t="str">
        <f>IF(N1274="Up",IF(H1274&lt;$BJ$12,"Up","Down"),IF(H1274&lt;$BK$12,"Down","Up"))</f>
        <v>Down</v>
      </c>
      <c r="P1274" s="17">
        <f>IF(O1274="Up",INDEX($AP$5:$AP$1005,MATCH(I1274,$AI$5:$AI$1005,0),1),INDEX($AQ$5:$AQ$1005,MATCH(J1274,$AI$5:$AI$1005,0),1))</f>
        <v>0.93342816548383156</v>
      </c>
      <c r="Q1274" s="19">
        <f>T1273</f>
        <v>31636.969361501226</v>
      </c>
      <c r="R1274" s="19">
        <f>INDEX(model!$S$5:$S$35,MATCH(G1274,model!$Q$5:$Q$35,0),1)*model!$O$5</f>
        <v>0</v>
      </c>
      <c r="S1274" s="19">
        <f>IF(RIGHT(B1274,1)="C",T1273*INDEX(model!$T$5:$T$35,MATCH(G1274,model!$Q$5:$Q$35,0),1),0)</f>
        <v>0</v>
      </c>
      <c r="T1274" s="19">
        <f>(Q1274+R1274-S1274)*M1274</f>
        <v>30060.018945620155</v>
      </c>
      <c r="U1274" s="19">
        <f>X1273</f>
        <v>236513.93196486306</v>
      </c>
      <c r="V1274" s="19">
        <f>INDEX(model!$S$5:$S$35,MATCH(G1274,model!$Q$5:$Q$35,0),1)*model!$O$6</f>
        <v>0</v>
      </c>
      <c r="W1274" s="19">
        <f>IF(RIGHT(B1274,1)="C",X1273*INDEX(model!$T$5:$T$35,MATCH(G1274,model!$Q$5:$Q$35,0),1),0)</f>
        <v>0</v>
      </c>
      <c r="X1274" s="19">
        <f>(U1274+V1274-W1274)*P1274</f>
        <v>220768.76562532989</v>
      </c>
      <c r="Z1274" s="36" t="str">
        <f>K1274&amp;L1274</f>
        <v>UpDown</v>
      </c>
      <c r="AA1274" s="36" t="str">
        <f>N1274&amp;O1274</f>
        <v>UpDown</v>
      </c>
      <c r="AU1274" s="4" t="str">
        <f>IF(AZ1274=AZ1275,IF(AZ1274&gt;AZ1273,AZ1274&amp;"_O",""),AZ1274&amp;"_C")</f>
        <v/>
      </c>
      <c r="AV1274" s="7" t="str">
        <f>IF(RIGHT(AU1274,1)="C",AX1274/INDEX($AX$5:$AX$2729,MATCH(AZ1274&amp;"_O",$AU$5:$AU$2729,0),1),"")</f>
        <v/>
      </c>
      <c r="AW1274" s="38">
        <v>34453</v>
      </c>
      <c r="AX1274" s="37">
        <v>450.91</v>
      </c>
      <c r="AY1274" s="7">
        <f>AX1274/AX1273</f>
        <v>1.0073274802850569</v>
      </c>
      <c r="AZ1274" s="4">
        <f>YEAR(AW1274)</f>
        <v>1994</v>
      </c>
      <c r="BA1274" s="2" t="s">
        <v>7</v>
      </c>
      <c r="BB1274" s="12" t="str">
        <f>INDEX($CD$5:$CD$10,MATCH(BA1274,$CC$5:$CC$10,0),1)</f>
        <v>Y</v>
      </c>
      <c r="BC1274" s="12" t="str">
        <f>IF(AND(BB1274="Y",AY1274&gt;1),"Y","")</f>
        <v>Y</v>
      </c>
      <c r="BD1274" s="12" t="str">
        <f>IF(AND(BB1274="Y",AY1274&lt;1),"Y","")</f>
        <v/>
      </c>
      <c r="BE1274" s="12" t="str">
        <f>IF(AY1274&gt;1,IF(AY1273&gt;1,"Y",""),"")</f>
        <v>Y</v>
      </c>
      <c r="BF1274" s="12" t="str">
        <f>IF(AY1274&lt;1,IF(AY1273&lt;1,"Y",""),"")</f>
        <v/>
      </c>
      <c r="BG1274" s="2"/>
      <c r="BH1274" s="2"/>
      <c r="BI1274" s="2"/>
      <c r="BJ1274" s="2"/>
      <c r="BK1274" s="2"/>
      <c r="BL1274" s="2"/>
      <c r="BM1274" s="4" t="str">
        <f>IF(BR1274=BR1275,IF(BR1274&gt;BR1273,BR1274&amp;"_O",""),BR1274&amp;"_C")</f>
        <v/>
      </c>
      <c r="BN1274" s="7" t="str">
        <f>IF(RIGHT(BM1274,1)="C",BP1274/INDEX($BP$5:$BP$2729,MATCH(BR1274&amp;"_O",$BM$5:$BM$2729,0),1),"")</f>
        <v/>
      </c>
      <c r="BO1274" s="38">
        <v>34852</v>
      </c>
      <c r="BP1274" s="3">
        <v>872.97</v>
      </c>
      <c r="BQ1274" s="7">
        <f>BP1274/BP1273</f>
        <v>1.001261655980823</v>
      </c>
      <c r="BR1274" s="4">
        <f>YEAR(BO1274)</f>
        <v>1995</v>
      </c>
      <c r="BS1274" s="2" t="s">
        <v>7</v>
      </c>
      <c r="BT1274" s="12" t="str">
        <f>INDEX($CD$5:$CD$10,MATCH(BS1274,$CC$5:$CC$10,0),1)</f>
        <v>Y</v>
      </c>
      <c r="BU1274" s="12" t="str">
        <f>IF(AND(BT1274="Y",BQ1274&gt;1),"Y","")</f>
        <v>Y</v>
      </c>
      <c r="BV1274" s="12" t="str">
        <f>IF(AND(BT1274="Y",BQ1274&lt;1),"Y","")</f>
        <v/>
      </c>
      <c r="BW1274" s="12" t="str">
        <f>IF(BQ1274&gt;1,IF(BQ1273&gt;1,"Y",""),"")</f>
        <v>Y</v>
      </c>
      <c r="BX1274" s="12" t="str">
        <f>IF(BQ1274&lt;1,IF(BQ1273&lt;1,"Y",""),"")</f>
        <v/>
      </c>
      <c r="BY1274" s="2"/>
      <c r="BZ1274" s="2"/>
      <c r="CA1274" s="2"/>
    </row>
    <row r="1275" spans="2:79">
      <c r="B1275" s="4" t="str">
        <f>IF(G1275=G1276,IF(G1275&gt;G1274,G1275&amp;"_O",""),G1275&amp;"_C")</f>
        <v/>
      </c>
      <c r="C1275" s="14">
        <f ca="1">RANDBETWEEN(0,1000)/1000</f>
        <v>0.56799999999999995</v>
      </c>
      <c r="D1275" s="16">
        <f>D1274+1</f>
        <v>1271</v>
      </c>
      <c r="E1275" s="10">
        <f>ROUNDDOWN(D1275/52,0)+1</f>
        <v>25</v>
      </c>
      <c r="F1275" s="15">
        <f>F1274+7</f>
        <v>53517</v>
      </c>
      <c r="G1275" s="4">
        <f>YEAR(F1275)</f>
        <v>2046</v>
      </c>
      <c r="H1275" s="33">
        <v>0.52400000000000002</v>
      </c>
      <c r="I1275" s="33">
        <v>0.52500000000000002</v>
      </c>
      <c r="J1275" s="33">
        <v>0.97299999999999998</v>
      </c>
      <c r="K1275" s="16" t="str">
        <f>IF(M1274&gt;1,"Up","Down")</f>
        <v>Down</v>
      </c>
      <c r="L1275" s="16" t="str">
        <f>IF(K1275="Up",IF(H1275&lt;$BJ$7,"Up","Down"),IF(H1275&lt;$BK$7,"Down","Up"))</f>
        <v>Up</v>
      </c>
      <c r="M1275" s="17">
        <f>IF(L1275="Up",INDEX($AK$5:$AK$1005,MATCH(I1275,$AI$5:$AI$1005,0),1),INDEX($AL$5:$AL$1005,MATCH(J1275,$AI$5:$AI$1005,0),1))</f>
        <v>1.0128153308447658</v>
      </c>
      <c r="N1275" s="16" t="str">
        <f>IF(P1274&gt;1,"Up","Down")</f>
        <v>Down</v>
      </c>
      <c r="O1275" s="16" t="str">
        <f>IF(N1275="Up",IF(H1275&lt;$BJ$12,"Up","Down"),IF(H1275&lt;$BK$12,"Down","Up"))</f>
        <v>Up</v>
      </c>
      <c r="P1275" s="17">
        <f>IF(O1275="Up",INDEX($AP$5:$AP$1005,MATCH(I1275,$AI$5:$AI$1005,0),1),INDEX($AQ$5:$AQ$1005,MATCH(J1275,$AI$5:$AI$1005,0),1))</f>
        <v>1.0181529007330892</v>
      </c>
      <c r="Q1275" s="19">
        <f>T1274</f>
        <v>30060.018945620155</v>
      </c>
      <c r="R1275" s="19">
        <f>INDEX(model!$S$5:$S$35,MATCH(G1275,model!$Q$5:$Q$35,0),1)*model!$O$5</f>
        <v>0</v>
      </c>
      <c r="S1275" s="19">
        <f>IF(RIGHT(B1275,1)="C",T1274*INDEX(model!$T$5:$T$35,MATCH(G1275,model!$Q$5:$Q$35,0),1),0)</f>
        <v>0</v>
      </c>
      <c r="T1275" s="19">
        <f>(Q1275+R1275-S1275)*M1275</f>
        <v>30445.248033608204</v>
      </c>
      <c r="U1275" s="19">
        <f>X1274</f>
        <v>220768.76562532989</v>
      </c>
      <c r="V1275" s="19">
        <f>INDEX(model!$S$5:$S$35,MATCH(G1275,model!$Q$5:$Q$35,0),1)*model!$O$6</f>
        <v>0</v>
      </c>
      <c r="W1275" s="19">
        <f>IF(RIGHT(B1275,1)="C",X1274*INDEX(model!$T$5:$T$35,MATCH(G1275,model!$Q$5:$Q$35,0),1),0)</f>
        <v>0</v>
      </c>
      <c r="X1275" s="19">
        <f>(U1275+V1275-W1275)*P1275</f>
        <v>224776.35911269314</v>
      </c>
      <c r="Z1275" s="36" t="str">
        <f>K1275&amp;L1275</f>
        <v>DownUp</v>
      </c>
      <c r="AA1275" s="36" t="str">
        <f>N1275&amp;O1275</f>
        <v>DownUp</v>
      </c>
      <c r="AU1275" s="4" t="str">
        <f>IF(AZ1275=AZ1276,IF(AZ1275&gt;AZ1274,AZ1275&amp;"_O",""),AZ1275&amp;"_C")</f>
        <v/>
      </c>
      <c r="AV1275" s="7" t="str">
        <f>IF(RIGHT(AU1275,1)="C",AX1275/INDEX($AX$5:$AX$2729,MATCH(AZ1275&amp;"_O",$AU$5:$AU$2729,0),1),"")</f>
        <v/>
      </c>
      <c r="AW1275" s="38">
        <v>34460</v>
      </c>
      <c r="AX1275" s="37">
        <v>447.82</v>
      </c>
      <c r="AY1275" s="7">
        <f>AX1275/AX1274</f>
        <v>0.99314719123550144</v>
      </c>
      <c r="AZ1275" s="4">
        <f>YEAR(AW1275)</f>
        <v>1994</v>
      </c>
      <c r="BA1275" s="2" t="s">
        <v>7</v>
      </c>
      <c r="BB1275" s="12" t="str">
        <f>INDEX($CD$5:$CD$10,MATCH(BA1275,$CC$5:$CC$10,0),1)</f>
        <v>Y</v>
      </c>
      <c r="BC1275" s="12" t="str">
        <f>IF(AND(BB1275="Y",AY1275&gt;1),"Y","")</f>
        <v/>
      </c>
      <c r="BD1275" s="12" t="str">
        <f>IF(AND(BB1275="Y",AY1275&lt;1),"Y","")</f>
        <v>Y</v>
      </c>
      <c r="BE1275" s="12" t="str">
        <f>IF(AY1275&gt;1,IF(AY1274&gt;1,"Y",""),"")</f>
        <v/>
      </c>
      <c r="BF1275" s="12" t="str">
        <f>IF(AY1275&lt;1,IF(AY1274&lt;1,"Y",""),"")</f>
        <v/>
      </c>
      <c r="BG1275" s="2"/>
      <c r="BH1275" s="2"/>
      <c r="BI1275" s="2"/>
      <c r="BJ1275" s="2"/>
      <c r="BK1275" s="2"/>
      <c r="BL1275" s="2"/>
      <c r="BM1275" s="4" t="str">
        <f>IF(BR1275=BR1276,IF(BR1275&gt;BR1274,BR1275&amp;"_O",""),BR1275&amp;"_C")</f>
        <v/>
      </c>
      <c r="BN1275" s="7" t="str">
        <f>IF(RIGHT(BM1275,1)="C",BP1275/INDEX($BP$5:$BP$2729,MATCH(BR1275&amp;"_O",$BM$5:$BM$2729,0),1),"")</f>
        <v/>
      </c>
      <c r="BO1275" s="38">
        <v>34859</v>
      </c>
      <c r="BP1275" s="3">
        <v>884.38</v>
      </c>
      <c r="BQ1275" s="7">
        <f>BP1275/BP1274</f>
        <v>1.0130703231497074</v>
      </c>
      <c r="BR1275" s="4">
        <f>YEAR(BO1275)</f>
        <v>1995</v>
      </c>
      <c r="BS1275" s="2" t="s">
        <v>7</v>
      </c>
      <c r="BT1275" s="12" t="str">
        <f>INDEX($CD$5:$CD$10,MATCH(BS1275,$CC$5:$CC$10,0),1)</f>
        <v>Y</v>
      </c>
      <c r="BU1275" s="12" t="str">
        <f>IF(AND(BT1275="Y",BQ1275&gt;1),"Y","")</f>
        <v>Y</v>
      </c>
      <c r="BV1275" s="12" t="str">
        <f>IF(AND(BT1275="Y",BQ1275&lt;1),"Y","")</f>
        <v/>
      </c>
      <c r="BW1275" s="12" t="str">
        <f>IF(BQ1275&gt;1,IF(BQ1274&gt;1,"Y",""),"")</f>
        <v>Y</v>
      </c>
      <c r="BX1275" s="12" t="str">
        <f>IF(BQ1275&lt;1,IF(BQ1274&lt;1,"Y",""),"")</f>
        <v/>
      </c>
      <c r="BY1275" s="2"/>
      <c r="BZ1275" s="2"/>
      <c r="CA1275" s="2"/>
    </row>
    <row r="1276" spans="2:79">
      <c r="B1276" s="4" t="str">
        <f>IF(G1276=G1277,IF(G1276&gt;G1275,G1276&amp;"_O",""),G1276&amp;"_C")</f>
        <v/>
      </c>
      <c r="C1276" s="14">
        <f ca="1">RANDBETWEEN(0,1000)/1000</f>
        <v>1.4999999999999999E-2</v>
      </c>
      <c r="D1276" s="16">
        <f>D1275+1</f>
        <v>1272</v>
      </c>
      <c r="E1276" s="10">
        <f>ROUNDDOWN(D1276/52,0)+1</f>
        <v>25</v>
      </c>
      <c r="F1276" s="15">
        <f>F1275+7</f>
        <v>53524</v>
      </c>
      <c r="G1276" s="4">
        <f>YEAR(F1276)</f>
        <v>2046</v>
      </c>
      <c r="H1276" s="33">
        <v>0.54500000000000004</v>
      </c>
      <c r="I1276" s="33">
        <v>0.51800000000000002</v>
      </c>
      <c r="J1276" s="33">
        <v>0.81499999999999995</v>
      </c>
      <c r="K1276" s="16" t="str">
        <f>IF(M1275&gt;1,"Up","Down")</f>
        <v>Up</v>
      </c>
      <c r="L1276" s="16" t="str">
        <f>IF(K1276="Up",IF(H1276&lt;$BJ$7,"Up","Down"),IF(H1276&lt;$BK$7,"Down","Up"))</f>
        <v>Up</v>
      </c>
      <c r="M1276" s="17">
        <f>IF(L1276="Up",INDEX($AK$5:$AK$1005,MATCH(I1276,$AI$5:$AI$1005,0),1),INDEX($AL$5:$AL$1005,MATCH(J1276,$AI$5:$AI$1005,0),1))</f>
        <v>1.0126243850437704</v>
      </c>
      <c r="N1276" s="16" t="str">
        <f>IF(P1275&gt;1,"Up","Down")</f>
        <v>Up</v>
      </c>
      <c r="O1276" s="16" t="str">
        <f>IF(N1276="Up",IF(H1276&lt;$BJ$12,"Up","Down"),IF(H1276&lt;$BK$12,"Down","Up"))</f>
        <v>Up</v>
      </c>
      <c r="P1276" s="17">
        <f>IF(O1276="Up",INDEX($AP$5:$AP$1005,MATCH(I1276,$AI$5:$AI$1005,0),1),INDEX($AQ$5:$AQ$1005,MATCH(J1276,$AI$5:$AI$1005,0),1))</f>
        <v>1.0178916905503932</v>
      </c>
      <c r="Q1276" s="19">
        <f>T1275</f>
        <v>30445.248033608204</v>
      </c>
      <c r="R1276" s="19">
        <f>INDEX(model!$S$5:$S$35,MATCH(G1276,model!$Q$5:$Q$35,0),1)*model!$O$5</f>
        <v>0</v>
      </c>
      <c r="S1276" s="19">
        <f>IF(RIGHT(B1276,1)="C",T1275*INDEX(model!$T$5:$T$35,MATCH(G1276,model!$Q$5:$Q$35,0),1),0)</f>
        <v>0</v>
      </c>
      <c r="T1276" s="19">
        <f>(Q1276+R1276-S1276)*M1276</f>
        <v>30829.600567537567</v>
      </c>
      <c r="U1276" s="19">
        <f>X1275</f>
        <v>224776.35911269314</v>
      </c>
      <c r="V1276" s="19">
        <f>INDEX(model!$S$5:$S$35,MATCH(G1276,model!$Q$5:$Q$35,0),1)*model!$O$6</f>
        <v>0</v>
      </c>
      <c r="W1276" s="19">
        <f>IF(RIGHT(B1276,1)="C",X1275*INDEX(model!$T$5:$T$35,MATCH(G1276,model!$Q$5:$Q$35,0),1),0)</f>
        <v>0</v>
      </c>
      <c r="X1276" s="19">
        <f>(U1276+V1276-W1276)*P1276</f>
        <v>228797.98817298151</v>
      </c>
      <c r="Z1276" s="36" t="str">
        <f>K1276&amp;L1276</f>
        <v>UpUp</v>
      </c>
      <c r="AA1276" s="36" t="str">
        <f>N1276&amp;O1276</f>
        <v>UpUp</v>
      </c>
      <c r="AU1276" s="4" t="str">
        <f>IF(AZ1276=AZ1277,IF(AZ1276&gt;AZ1275,AZ1276&amp;"_O",""),AZ1276&amp;"_C")</f>
        <v/>
      </c>
      <c r="AV1276" s="7" t="str">
        <f>IF(RIGHT(AU1276,1)="C",AX1276/INDEX($AX$5:$AX$2729,MATCH(AZ1276&amp;"_O",$AU$5:$AU$2729,0),1),"")</f>
        <v/>
      </c>
      <c r="AW1276" s="38">
        <v>34467</v>
      </c>
      <c r="AX1276" s="37">
        <v>444.14</v>
      </c>
      <c r="AY1276" s="7">
        <f>AX1276/AX1275</f>
        <v>0.99178241257648159</v>
      </c>
      <c r="AZ1276" s="4">
        <f>YEAR(AW1276)</f>
        <v>1994</v>
      </c>
      <c r="BA1276" s="2" t="s">
        <v>7</v>
      </c>
      <c r="BB1276" s="12" t="str">
        <f>INDEX($CD$5:$CD$10,MATCH(BA1276,$CC$5:$CC$10,0),1)</f>
        <v>Y</v>
      </c>
      <c r="BC1276" s="12" t="str">
        <f>IF(AND(BB1276="Y",AY1276&gt;1),"Y","")</f>
        <v/>
      </c>
      <c r="BD1276" s="12" t="str">
        <f>IF(AND(BB1276="Y",AY1276&lt;1),"Y","")</f>
        <v>Y</v>
      </c>
      <c r="BE1276" s="12" t="str">
        <f>IF(AY1276&gt;1,IF(AY1275&gt;1,"Y",""),"")</f>
        <v/>
      </c>
      <c r="BF1276" s="12" t="str">
        <f>IF(AY1276&lt;1,IF(AY1275&lt;1,"Y",""),"")</f>
        <v>Y</v>
      </c>
      <c r="BG1276" s="2"/>
      <c r="BH1276" s="2"/>
      <c r="BI1276" s="2"/>
      <c r="BJ1276" s="2"/>
      <c r="BK1276" s="2"/>
      <c r="BL1276" s="2"/>
      <c r="BM1276" s="4" t="str">
        <f>IF(BR1276=BR1277,IF(BR1276&gt;BR1275,BR1276&amp;"_O",""),BR1276&amp;"_C")</f>
        <v/>
      </c>
      <c r="BN1276" s="7" t="str">
        <f>IF(RIGHT(BM1276,1)="C",BP1276/INDEX($BP$5:$BP$2729,MATCH(BR1276&amp;"_O",$BM$5:$BM$2729,0),1),"")</f>
        <v/>
      </c>
      <c r="BO1276" s="38">
        <v>34866</v>
      </c>
      <c r="BP1276" s="3">
        <v>908.65</v>
      </c>
      <c r="BQ1276" s="7">
        <f>BP1276/BP1275</f>
        <v>1.0274429543861237</v>
      </c>
      <c r="BR1276" s="4">
        <f>YEAR(BO1276)</f>
        <v>1995</v>
      </c>
      <c r="BS1276" s="2" t="s">
        <v>7</v>
      </c>
      <c r="BT1276" s="12" t="str">
        <f>INDEX($CD$5:$CD$10,MATCH(BS1276,$CC$5:$CC$10,0),1)</f>
        <v>Y</v>
      </c>
      <c r="BU1276" s="12" t="str">
        <f>IF(AND(BT1276="Y",BQ1276&gt;1),"Y","")</f>
        <v>Y</v>
      </c>
      <c r="BV1276" s="12" t="str">
        <f>IF(AND(BT1276="Y",BQ1276&lt;1),"Y","")</f>
        <v/>
      </c>
      <c r="BW1276" s="12" t="str">
        <f>IF(BQ1276&gt;1,IF(BQ1275&gt;1,"Y",""),"")</f>
        <v>Y</v>
      </c>
      <c r="BX1276" s="12" t="str">
        <f>IF(BQ1276&lt;1,IF(BQ1275&lt;1,"Y",""),"")</f>
        <v/>
      </c>
      <c r="BY1276" s="2"/>
      <c r="BZ1276" s="2"/>
      <c r="CA1276" s="2"/>
    </row>
    <row r="1277" spans="2:79">
      <c r="B1277" s="4" t="str">
        <f>IF(G1277=G1278,IF(G1277&gt;G1276,G1277&amp;"_O",""),G1277&amp;"_C")</f>
        <v/>
      </c>
      <c r="C1277" s="14">
        <f ca="1">RANDBETWEEN(0,1000)/1000</f>
        <v>0.94199999999999995</v>
      </c>
      <c r="D1277" s="16">
        <f>D1276+1</f>
        <v>1273</v>
      </c>
      <c r="E1277" s="10">
        <f>ROUNDDOWN(D1277/52,0)+1</f>
        <v>25</v>
      </c>
      <c r="F1277" s="15">
        <f>F1276+7</f>
        <v>53531</v>
      </c>
      <c r="G1277" s="4">
        <f>YEAR(F1277)</f>
        <v>2046</v>
      </c>
      <c r="H1277" s="33">
        <v>0.22900000000000001</v>
      </c>
      <c r="I1277" s="33">
        <v>0.33100000000000002</v>
      </c>
      <c r="J1277" s="33">
        <v>0.63500000000000001</v>
      </c>
      <c r="K1277" s="16" t="str">
        <f>IF(M1276&gt;1,"Up","Down")</f>
        <v>Up</v>
      </c>
      <c r="L1277" s="16" t="str">
        <f>IF(K1277="Up",IF(H1277&lt;$BJ$7,"Up","Down"),IF(H1277&lt;$BK$7,"Down","Up"))</f>
        <v>Up</v>
      </c>
      <c r="M1277" s="17">
        <f>IF(L1277="Up",INDEX($AK$5:$AK$1005,MATCH(I1277,$AI$5:$AI$1005,0),1),INDEX($AL$5:$AL$1005,MATCH(J1277,$AI$5:$AI$1005,0),1))</f>
        <v>1.0079871019565625</v>
      </c>
      <c r="N1277" s="16" t="str">
        <f>IF(P1276&gt;1,"Up","Down")</f>
        <v>Up</v>
      </c>
      <c r="O1277" s="16" t="str">
        <f>IF(N1277="Up",IF(H1277&lt;$BJ$12,"Up","Down"),IF(H1277&lt;$BK$12,"Down","Up"))</f>
        <v>Up</v>
      </c>
      <c r="P1277" s="17">
        <f>IF(O1277="Up",INDEX($AP$5:$AP$1005,MATCH(I1277,$AI$5:$AI$1005,0),1),INDEX($AQ$5:$AQ$1005,MATCH(J1277,$AI$5:$AI$1005,0),1))</f>
        <v>1.0109937022153845</v>
      </c>
      <c r="Q1277" s="19">
        <f>T1276</f>
        <v>30829.600567537567</v>
      </c>
      <c r="R1277" s="19">
        <f>INDEX(model!$S$5:$S$35,MATCH(G1277,model!$Q$5:$Q$35,0),1)*model!$O$5</f>
        <v>0</v>
      </c>
      <c r="S1277" s="19">
        <f>IF(RIGHT(B1277,1)="C",T1276*INDEX(model!$T$5:$T$35,MATCH(G1277,model!$Q$5:$Q$35,0),1),0)</f>
        <v>0</v>
      </c>
      <c r="T1277" s="19">
        <f>(Q1277+R1277-S1277)*M1277</f>
        <v>31075.839730550586</v>
      </c>
      <c r="U1277" s="19">
        <f>X1276</f>
        <v>228797.98817298151</v>
      </c>
      <c r="V1277" s="19">
        <f>INDEX(model!$S$5:$S$35,MATCH(G1277,model!$Q$5:$Q$35,0),1)*model!$O$6</f>
        <v>0</v>
      </c>
      <c r="W1277" s="19">
        <f>IF(RIGHT(B1277,1)="C",X1276*INDEX(model!$T$5:$T$35,MATCH(G1277,model!$Q$5:$Q$35,0),1),0)</f>
        <v>0</v>
      </c>
      <c r="X1277" s="19">
        <f>(U1277+V1277-W1277)*P1277</f>
        <v>231313.32512243435</v>
      </c>
      <c r="Z1277" s="36" t="str">
        <f>K1277&amp;L1277</f>
        <v>UpUp</v>
      </c>
      <c r="AA1277" s="36" t="str">
        <f>N1277&amp;O1277</f>
        <v>UpUp</v>
      </c>
      <c r="AU1277" s="4" t="str">
        <f>IF(AZ1277=AZ1278,IF(AZ1277&gt;AZ1276,AZ1277&amp;"_O",""),AZ1277&amp;"_C")</f>
        <v/>
      </c>
      <c r="AV1277" s="7" t="str">
        <f>IF(RIGHT(AU1277,1)="C",AX1277/INDEX($AX$5:$AX$2729,MATCH(AZ1277&amp;"_O",$AU$5:$AU$2729,0),1),"")</f>
        <v/>
      </c>
      <c r="AW1277" s="38">
        <v>34474</v>
      </c>
      <c r="AX1277" s="37">
        <v>454.92</v>
      </c>
      <c r="AY1277" s="7">
        <f>AX1277/AX1276</f>
        <v>1.0242716260638538</v>
      </c>
      <c r="AZ1277" s="4">
        <f>YEAR(AW1277)</f>
        <v>1994</v>
      </c>
      <c r="BA1277" s="2" t="s">
        <v>7</v>
      </c>
      <c r="BB1277" s="12" t="str">
        <f>INDEX($CD$5:$CD$10,MATCH(BA1277,$CC$5:$CC$10,0),1)</f>
        <v>Y</v>
      </c>
      <c r="BC1277" s="12" t="str">
        <f>IF(AND(BB1277="Y",AY1277&gt;1),"Y","")</f>
        <v>Y</v>
      </c>
      <c r="BD1277" s="12" t="str">
        <f>IF(AND(BB1277="Y",AY1277&lt;1),"Y","")</f>
        <v/>
      </c>
      <c r="BE1277" s="12" t="str">
        <f>IF(AY1277&gt;1,IF(AY1276&gt;1,"Y",""),"")</f>
        <v/>
      </c>
      <c r="BF1277" s="12" t="str">
        <f>IF(AY1277&lt;1,IF(AY1276&lt;1,"Y",""),"")</f>
        <v/>
      </c>
      <c r="BG1277" s="2"/>
      <c r="BH1277" s="2"/>
      <c r="BI1277" s="2"/>
      <c r="BJ1277" s="2"/>
      <c r="BK1277" s="2"/>
      <c r="BL1277" s="2"/>
      <c r="BM1277" s="4" t="str">
        <f>IF(BR1277=BR1278,IF(BR1277&gt;BR1276,BR1277&amp;"_O",""),BR1277&amp;"_C")</f>
        <v/>
      </c>
      <c r="BN1277" s="7" t="str">
        <f>IF(RIGHT(BM1277,1)="C",BP1277/INDEX($BP$5:$BP$2729,MATCH(BR1277&amp;"_O",$BM$5:$BM$2729,0),1),"")</f>
        <v/>
      </c>
      <c r="BO1277" s="38">
        <v>34873</v>
      </c>
      <c r="BP1277" s="3">
        <v>938.87</v>
      </c>
      <c r="BQ1277" s="7">
        <f>BP1277/BP1276</f>
        <v>1.0332581301931436</v>
      </c>
      <c r="BR1277" s="4">
        <f>YEAR(BO1277)</f>
        <v>1995</v>
      </c>
      <c r="BS1277" s="2" t="s">
        <v>7</v>
      </c>
      <c r="BT1277" s="12" t="str">
        <f>INDEX($CD$5:$CD$10,MATCH(BS1277,$CC$5:$CC$10,0),1)</f>
        <v>Y</v>
      </c>
      <c r="BU1277" s="12" t="str">
        <f>IF(AND(BT1277="Y",BQ1277&gt;1),"Y","")</f>
        <v>Y</v>
      </c>
      <c r="BV1277" s="12" t="str">
        <f>IF(AND(BT1277="Y",BQ1277&lt;1),"Y","")</f>
        <v/>
      </c>
      <c r="BW1277" s="12" t="str">
        <f>IF(BQ1277&gt;1,IF(BQ1276&gt;1,"Y",""),"")</f>
        <v>Y</v>
      </c>
      <c r="BX1277" s="12" t="str">
        <f>IF(BQ1277&lt;1,IF(BQ1276&lt;1,"Y",""),"")</f>
        <v/>
      </c>
      <c r="BY1277" s="2"/>
      <c r="BZ1277" s="2"/>
      <c r="CA1277" s="2"/>
    </row>
    <row r="1278" spans="2:79">
      <c r="B1278" s="4" t="str">
        <f>IF(G1278=G1279,IF(G1278&gt;G1277,G1278&amp;"_O",""),G1278&amp;"_C")</f>
        <v/>
      </c>
      <c r="C1278" s="14">
        <f ca="1">RANDBETWEEN(0,1000)/1000</f>
        <v>0.151</v>
      </c>
      <c r="D1278" s="16">
        <f>D1277+1</f>
        <v>1274</v>
      </c>
      <c r="E1278" s="10">
        <f>ROUNDDOWN(D1278/52,0)+1</f>
        <v>25</v>
      </c>
      <c r="F1278" s="15">
        <f>F1277+7</f>
        <v>53538</v>
      </c>
      <c r="G1278" s="4">
        <f>YEAR(F1278)</f>
        <v>2046</v>
      </c>
      <c r="H1278" s="33">
        <v>0.50900000000000001</v>
      </c>
      <c r="I1278" s="33">
        <v>0.48899999999999999</v>
      </c>
      <c r="J1278" s="33">
        <v>0.55300000000000005</v>
      </c>
      <c r="K1278" s="16" t="str">
        <f>IF(M1277&gt;1,"Up","Down")</f>
        <v>Up</v>
      </c>
      <c r="L1278" s="16" t="str">
        <f>IF(K1278="Up",IF(H1278&lt;$BJ$7,"Up","Down"),IF(H1278&lt;$BK$7,"Down","Up"))</f>
        <v>Up</v>
      </c>
      <c r="M1278" s="17">
        <f>IF(L1278="Up",INDEX($AK$5:$AK$1005,MATCH(I1278,$AI$5:$AI$1005,0),1),INDEX($AL$5:$AL$1005,MATCH(J1278,$AI$5:$AI$1005,0),1))</f>
        <v>1.0120108036662847</v>
      </c>
      <c r="N1278" s="16" t="str">
        <f>IF(P1277&gt;1,"Up","Down")</f>
        <v>Up</v>
      </c>
      <c r="O1278" s="16" t="str">
        <f>IF(N1278="Up",IF(H1278&lt;$BJ$12,"Up","Down"),IF(H1278&lt;$BK$12,"Down","Up"))</f>
        <v>Up</v>
      </c>
      <c r="P1278" s="17">
        <f>IF(O1278="Up",INDEX($AP$5:$AP$1005,MATCH(I1278,$AI$5:$AI$1005,0),1),INDEX($AQ$5:$AQ$1005,MATCH(J1278,$AI$5:$AI$1005,0),1))</f>
        <v>1.0167704728877502</v>
      </c>
      <c r="Q1278" s="19">
        <f>T1277</f>
        <v>31075.839730550586</v>
      </c>
      <c r="R1278" s="19">
        <f>INDEX(model!$S$5:$S$35,MATCH(G1278,model!$Q$5:$Q$35,0),1)*model!$O$5</f>
        <v>0</v>
      </c>
      <c r="S1278" s="19">
        <f>IF(RIGHT(B1278,1)="C",T1277*INDEX(model!$T$5:$T$35,MATCH(G1278,model!$Q$5:$Q$35,0),1),0)</f>
        <v>0</v>
      </c>
      <c r="T1278" s="19">
        <f>(Q1278+R1278-S1278)*M1278</f>
        <v>31449.08554031916</v>
      </c>
      <c r="U1278" s="19">
        <f>X1277</f>
        <v>231313.32512243435</v>
      </c>
      <c r="V1278" s="19">
        <f>INDEX(model!$S$5:$S$35,MATCH(G1278,model!$Q$5:$Q$35,0),1)*model!$O$6</f>
        <v>0</v>
      </c>
      <c r="W1278" s="19">
        <f>IF(RIGHT(B1278,1)="C",X1277*INDEX(model!$T$5:$T$35,MATCH(G1278,model!$Q$5:$Q$35,0),1),0)</f>
        <v>0</v>
      </c>
      <c r="X1278" s="19">
        <f>(U1278+V1278-W1278)*P1278</f>
        <v>235192.55896997551</v>
      </c>
      <c r="Z1278" s="36" t="str">
        <f>K1278&amp;L1278</f>
        <v>UpUp</v>
      </c>
      <c r="AA1278" s="36" t="str">
        <f>N1278&amp;O1278</f>
        <v>UpUp</v>
      </c>
      <c r="AU1278" s="4" t="str">
        <f>IF(AZ1278=AZ1279,IF(AZ1278&gt;AZ1277,AZ1278&amp;"_O",""),AZ1278&amp;"_C")</f>
        <v/>
      </c>
      <c r="AV1278" s="7" t="str">
        <f>IF(RIGHT(AU1278,1)="C",AX1278/INDEX($AX$5:$AX$2729,MATCH(AZ1278&amp;"_O",$AU$5:$AU$2729,0),1),"")</f>
        <v/>
      </c>
      <c r="AW1278" s="38">
        <v>34481</v>
      </c>
      <c r="AX1278" s="37">
        <v>457.33</v>
      </c>
      <c r="AY1278" s="7">
        <f>AX1278/AX1277</f>
        <v>1.0052976347489668</v>
      </c>
      <c r="AZ1278" s="4">
        <f>YEAR(AW1278)</f>
        <v>1994</v>
      </c>
      <c r="BA1278" s="2" t="s">
        <v>7</v>
      </c>
      <c r="BB1278" s="12" t="str">
        <f>INDEX($CD$5:$CD$10,MATCH(BA1278,$CC$5:$CC$10,0),1)</f>
        <v>Y</v>
      </c>
      <c r="BC1278" s="12" t="str">
        <f>IF(AND(BB1278="Y",AY1278&gt;1),"Y","")</f>
        <v>Y</v>
      </c>
      <c r="BD1278" s="12" t="str">
        <f>IF(AND(BB1278="Y",AY1278&lt;1),"Y","")</f>
        <v/>
      </c>
      <c r="BE1278" s="12" t="str">
        <f>IF(AY1278&gt;1,IF(AY1277&gt;1,"Y",""),"")</f>
        <v>Y</v>
      </c>
      <c r="BF1278" s="12" t="str">
        <f>IF(AY1278&lt;1,IF(AY1277&lt;1,"Y",""),"")</f>
        <v/>
      </c>
      <c r="BG1278" s="2"/>
      <c r="BH1278" s="2"/>
      <c r="BI1278" s="2"/>
      <c r="BJ1278" s="2"/>
      <c r="BK1278" s="2"/>
      <c r="BL1278" s="2"/>
      <c r="BM1278" s="4" t="str">
        <f>IF(BR1278=BR1279,IF(BR1278&gt;BR1277,BR1278&amp;"_O",""),BR1278&amp;"_C")</f>
        <v/>
      </c>
      <c r="BN1278" s="7" t="str">
        <f>IF(RIGHT(BM1278,1)="C",BP1278/INDEX($BP$5:$BP$2729,MATCH(BR1278&amp;"_O",$BM$5:$BM$2729,0),1),"")</f>
        <v/>
      </c>
      <c r="BO1278" s="38">
        <v>34880</v>
      </c>
      <c r="BP1278" s="3">
        <v>933.45</v>
      </c>
      <c r="BQ1278" s="7">
        <f>BP1278/BP1277</f>
        <v>0.99422710279378401</v>
      </c>
      <c r="BR1278" s="4">
        <f>YEAR(BO1278)</f>
        <v>1995</v>
      </c>
      <c r="BS1278" s="2" t="s">
        <v>7</v>
      </c>
      <c r="BT1278" s="12" t="str">
        <f>INDEX($CD$5:$CD$10,MATCH(BS1278,$CC$5:$CC$10,0),1)</f>
        <v>Y</v>
      </c>
      <c r="BU1278" s="12" t="str">
        <f>IF(AND(BT1278="Y",BQ1278&gt;1),"Y","")</f>
        <v/>
      </c>
      <c r="BV1278" s="12" t="str">
        <f>IF(AND(BT1278="Y",BQ1278&lt;1),"Y","")</f>
        <v>Y</v>
      </c>
      <c r="BW1278" s="12" t="str">
        <f>IF(BQ1278&gt;1,IF(BQ1277&gt;1,"Y",""),"")</f>
        <v/>
      </c>
      <c r="BX1278" s="12" t="str">
        <f>IF(BQ1278&lt;1,IF(BQ1277&lt;1,"Y",""),"")</f>
        <v/>
      </c>
      <c r="BY1278" s="2"/>
      <c r="BZ1278" s="2"/>
      <c r="CA1278" s="2"/>
    </row>
    <row r="1279" spans="2:79">
      <c r="B1279" s="4" t="str">
        <f>IF(G1279=G1280,IF(G1279&gt;G1278,G1279&amp;"_O",""),G1279&amp;"_C")</f>
        <v/>
      </c>
      <c r="C1279" s="14">
        <f ca="1">RANDBETWEEN(0,1000)/1000</f>
        <v>0.61299999999999999</v>
      </c>
      <c r="D1279" s="16">
        <f>D1278+1</f>
        <v>1275</v>
      </c>
      <c r="E1279" s="10">
        <f>ROUNDDOWN(D1279/52,0)+1</f>
        <v>25</v>
      </c>
      <c r="F1279" s="15">
        <f>F1278+7</f>
        <v>53545</v>
      </c>
      <c r="G1279" s="4">
        <f>YEAR(F1279)</f>
        <v>2046</v>
      </c>
      <c r="H1279" s="33">
        <v>0.96399999999999997</v>
      </c>
      <c r="I1279" s="33">
        <v>0.14799999999999999</v>
      </c>
      <c r="J1279" s="33">
        <v>0.90600000000000003</v>
      </c>
      <c r="K1279" s="16" t="str">
        <f>IF(M1278&gt;1,"Up","Down")</f>
        <v>Up</v>
      </c>
      <c r="L1279" s="16" t="str">
        <f>IF(K1279="Up",IF(H1279&lt;$BJ$7,"Up","Down"),IF(H1279&lt;$BK$7,"Down","Up"))</f>
        <v>Down</v>
      </c>
      <c r="M1279" s="17">
        <f>IF(L1279="Up",INDEX($AK$5:$AK$1005,MATCH(I1279,$AI$5:$AI$1005,0),1),INDEX($AL$5:$AL$1005,MATCH(J1279,$AI$5:$AI$1005,0),1))</f>
        <v>0.99788974528470409</v>
      </c>
      <c r="N1279" s="16" t="str">
        <f>IF(P1278&gt;1,"Up","Down")</f>
        <v>Up</v>
      </c>
      <c r="O1279" s="16" t="str">
        <f>IF(N1279="Up",IF(H1279&lt;$BJ$12,"Up","Down"),IF(H1279&lt;$BK$12,"Down","Up"))</f>
        <v>Down</v>
      </c>
      <c r="P1279" s="17">
        <f>IF(O1279="Up",INDEX($AP$5:$AP$1005,MATCH(I1279,$AI$5:$AI$1005,0),1),INDEX($AQ$5:$AQ$1005,MATCH(J1279,$AI$5:$AI$1005,0),1))</f>
        <v>0.99778382734353466</v>
      </c>
      <c r="Q1279" s="19">
        <f>T1278</f>
        <v>31449.08554031916</v>
      </c>
      <c r="R1279" s="19">
        <f>INDEX(model!$S$5:$S$35,MATCH(G1279,model!$Q$5:$Q$35,0),1)*model!$O$5</f>
        <v>0</v>
      </c>
      <c r="S1279" s="19">
        <f>IF(RIGHT(B1279,1)="C",T1278*INDEX(model!$T$5:$T$35,MATCH(G1279,model!$Q$5:$Q$35,0),1),0)</f>
        <v>0</v>
      </c>
      <c r="T1279" s="19">
        <f>(Q1279+R1279-S1279)*M1279</f>
        <v>31382.719959265956</v>
      </c>
      <c r="U1279" s="19">
        <f>X1278</f>
        <v>235192.55896997551</v>
      </c>
      <c r="V1279" s="19">
        <f>INDEX(model!$S$5:$S$35,MATCH(G1279,model!$Q$5:$Q$35,0),1)*model!$O$6</f>
        <v>0</v>
      </c>
      <c r="W1279" s="19">
        <f>IF(RIGHT(B1279,1)="C",X1278*INDEX(model!$T$5:$T$35,MATCH(G1279,model!$Q$5:$Q$35,0),1),0)</f>
        <v>0</v>
      </c>
      <c r="X1279" s="19">
        <f>(U1279+V1279-W1279)*P1279</f>
        <v>234671.33165178212</v>
      </c>
      <c r="Z1279" s="36" t="str">
        <f>K1279&amp;L1279</f>
        <v>UpDown</v>
      </c>
      <c r="AA1279" s="36" t="str">
        <f>N1279&amp;O1279</f>
        <v>UpDown</v>
      </c>
      <c r="AU1279" s="4" t="str">
        <f>IF(AZ1279=AZ1280,IF(AZ1279&gt;AZ1278,AZ1279&amp;"_O",""),AZ1279&amp;"_C")</f>
        <v/>
      </c>
      <c r="AV1279" s="7" t="str">
        <f>IF(RIGHT(AU1279,1)="C",AX1279/INDEX($AX$5:$AX$2729,MATCH(AZ1279&amp;"_O",$AU$5:$AU$2729,0),1),"")</f>
        <v/>
      </c>
      <c r="AW1279" s="38">
        <v>34488</v>
      </c>
      <c r="AX1279" s="37">
        <v>460.13</v>
      </c>
      <c r="AY1279" s="7">
        <f>AX1279/AX1278</f>
        <v>1.0061224936041808</v>
      </c>
      <c r="AZ1279" s="4">
        <f>YEAR(AW1279)</f>
        <v>1994</v>
      </c>
      <c r="BA1279" s="2" t="s">
        <v>7</v>
      </c>
      <c r="BB1279" s="12" t="str">
        <f>INDEX($CD$5:$CD$10,MATCH(BA1279,$CC$5:$CC$10,0),1)</f>
        <v>Y</v>
      </c>
      <c r="BC1279" s="12" t="str">
        <f>IF(AND(BB1279="Y",AY1279&gt;1),"Y","")</f>
        <v>Y</v>
      </c>
      <c r="BD1279" s="12" t="str">
        <f>IF(AND(BB1279="Y",AY1279&lt;1),"Y","")</f>
        <v/>
      </c>
      <c r="BE1279" s="12" t="str">
        <f>IF(AY1279&gt;1,IF(AY1278&gt;1,"Y",""),"")</f>
        <v>Y</v>
      </c>
      <c r="BF1279" s="12" t="str">
        <f>IF(AY1279&lt;1,IF(AY1278&lt;1,"Y",""),"")</f>
        <v/>
      </c>
      <c r="BG1279" s="2"/>
      <c r="BH1279" s="2"/>
      <c r="BI1279" s="2"/>
      <c r="BJ1279" s="2"/>
      <c r="BK1279" s="2"/>
      <c r="BL1279" s="2"/>
      <c r="BM1279" s="4" t="str">
        <f>IF(BR1279=BR1280,IF(BR1279&gt;BR1278,BR1279&amp;"_O",""),BR1279&amp;"_C")</f>
        <v/>
      </c>
      <c r="BN1279" s="7" t="str">
        <f>IF(RIGHT(BM1279,1)="C",BP1279/INDEX($BP$5:$BP$2729,MATCH(BR1279&amp;"_O",$BM$5:$BM$2729,0),1),"")</f>
        <v/>
      </c>
      <c r="BO1279" s="38">
        <v>34887</v>
      </c>
      <c r="BP1279" s="3">
        <v>969.76</v>
      </c>
      <c r="BQ1279" s="7">
        <f>BP1279/BP1278</f>
        <v>1.0388987090899351</v>
      </c>
      <c r="BR1279" s="4">
        <f>YEAR(BO1279)</f>
        <v>1995</v>
      </c>
      <c r="BS1279" s="2" t="s">
        <v>7</v>
      </c>
      <c r="BT1279" s="12" t="str">
        <f>INDEX($CD$5:$CD$10,MATCH(BS1279,$CC$5:$CC$10,0),1)</f>
        <v>Y</v>
      </c>
      <c r="BU1279" s="12" t="str">
        <f>IF(AND(BT1279="Y",BQ1279&gt;1),"Y","")</f>
        <v>Y</v>
      </c>
      <c r="BV1279" s="12" t="str">
        <f>IF(AND(BT1279="Y",BQ1279&lt;1),"Y","")</f>
        <v/>
      </c>
      <c r="BW1279" s="12" t="str">
        <f>IF(BQ1279&gt;1,IF(BQ1278&gt;1,"Y",""),"")</f>
        <v/>
      </c>
      <c r="BX1279" s="12" t="str">
        <f>IF(BQ1279&lt;1,IF(BQ1278&lt;1,"Y",""),"")</f>
        <v/>
      </c>
      <c r="BY1279" s="2"/>
      <c r="BZ1279" s="2"/>
      <c r="CA1279" s="2"/>
    </row>
    <row r="1280" spans="2:79">
      <c r="B1280" s="4" t="str">
        <f>IF(G1280=G1281,IF(G1280&gt;G1279,G1280&amp;"_O",""),G1280&amp;"_C")</f>
        <v/>
      </c>
      <c r="C1280" s="14">
        <f ca="1">RANDBETWEEN(0,1000)/1000</f>
        <v>0.97299999999999998</v>
      </c>
      <c r="D1280" s="16">
        <f>D1279+1</f>
        <v>1276</v>
      </c>
      <c r="E1280" s="10">
        <f>ROUNDDOWN(D1280/52,0)+1</f>
        <v>25</v>
      </c>
      <c r="F1280" s="15">
        <f>F1279+7</f>
        <v>53552</v>
      </c>
      <c r="G1280" s="4">
        <f>YEAR(F1280)</f>
        <v>2046</v>
      </c>
      <c r="H1280" s="33">
        <v>0.39800000000000002</v>
      </c>
      <c r="I1280" s="33">
        <v>0.66300000000000003</v>
      </c>
      <c r="J1280" s="33">
        <v>0.83699999999999997</v>
      </c>
      <c r="K1280" s="16" t="str">
        <f>IF(M1279&gt;1,"Up","Down")</f>
        <v>Down</v>
      </c>
      <c r="L1280" s="16" t="str">
        <f>IF(K1280="Up",IF(H1280&lt;$BJ$7,"Up","Down"),IF(H1280&lt;$BK$7,"Down","Up"))</f>
        <v>Up</v>
      </c>
      <c r="M1280" s="17">
        <f>IF(L1280="Up",INDEX($AK$5:$AK$1005,MATCH(I1280,$AI$5:$AI$1005,0),1),INDEX($AL$5:$AL$1005,MATCH(J1280,$AI$5:$AI$1005,0),1))</f>
        <v>1.0170967849216916</v>
      </c>
      <c r="N1280" s="16" t="str">
        <f>IF(P1279&gt;1,"Up","Down")</f>
        <v>Down</v>
      </c>
      <c r="O1280" s="16" t="str">
        <f>IF(N1280="Up",IF(H1280&lt;$BJ$12,"Up","Down"),IF(H1280&lt;$BK$12,"Down","Up"))</f>
        <v>Down</v>
      </c>
      <c r="P1280" s="17">
        <f>IF(O1280="Up",INDEX($AP$5:$AP$1005,MATCH(I1280,$AI$5:$AI$1005,0),1),INDEX($AQ$5:$AQ$1005,MATCH(J1280,$AI$5:$AI$1005,0),1))</f>
        <v>0.99613864083840375</v>
      </c>
      <c r="Q1280" s="19">
        <f>T1279</f>
        <v>31382.719959265956</v>
      </c>
      <c r="R1280" s="19">
        <f>INDEX(model!$S$5:$S$35,MATCH(G1280,model!$Q$5:$Q$35,0),1)*model!$O$5</f>
        <v>0</v>
      </c>
      <c r="S1280" s="19">
        <f>IF(RIGHT(B1280,1)="C",T1279*INDEX(model!$T$5:$T$35,MATCH(G1280,model!$Q$5:$Q$35,0),1),0)</f>
        <v>0</v>
      </c>
      <c r="T1280" s="19">
        <f>(Q1280+R1280-S1280)*M1280</f>
        <v>31919.263572667205</v>
      </c>
      <c r="U1280" s="19">
        <f>X1279</f>
        <v>234671.33165178212</v>
      </c>
      <c r="V1280" s="19">
        <f>INDEX(model!$S$5:$S$35,MATCH(G1280,model!$Q$5:$Q$35,0),1)*model!$O$6</f>
        <v>0</v>
      </c>
      <c r="W1280" s="19">
        <f>IF(RIGHT(B1280,1)="C",X1279*INDEX(model!$T$5:$T$35,MATCH(G1280,model!$Q$5:$Q$35,0),1),0)</f>
        <v>0</v>
      </c>
      <c r="X1280" s="19">
        <f>(U1280+V1280-W1280)*P1280</f>
        <v>233765.18135534451</v>
      </c>
      <c r="Z1280" s="36" t="str">
        <f>K1280&amp;L1280</f>
        <v>DownUp</v>
      </c>
      <c r="AA1280" s="36" t="str">
        <f>N1280&amp;O1280</f>
        <v>DownDown</v>
      </c>
      <c r="AU1280" s="4" t="str">
        <f>IF(AZ1280=AZ1281,IF(AZ1280&gt;AZ1279,AZ1280&amp;"_O",""),AZ1280&amp;"_C")</f>
        <v/>
      </c>
      <c r="AV1280" s="7" t="str">
        <f>IF(RIGHT(AU1280,1)="C",AX1280/INDEX($AX$5:$AX$2729,MATCH(AZ1280&amp;"_O",$AU$5:$AU$2729,0),1),"")</f>
        <v/>
      </c>
      <c r="AW1280" s="38">
        <v>34495</v>
      </c>
      <c r="AX1280" s="37">
        <v>458.67</v>
      </c>
      <c r="AY1280" s="7">
        <f>AX1280/AX1279</f>
        <v>0.99682698367852562</v>
      </c>
      <c r="AZ1280" s="4">
        <f>YEAR(AW1280)</f>
        <v>1994</v>
      </c>
      <c r="BA1280" s="2" t="s">
        <v>7</v>
      </c>
      <c r="BB1280" s="12" t="str">
        <f>INDEX($CD$5:$CD$10,MATCH(BA1280,$CC$5:$CC$10,0),1)</f>
        <v>Y</v>
      </c>
      <c r="BC1280" s="12" t="str">
        <f>IF(AND(BB1280="Y",AY1280&gt;1),"Y","")</f>
        <v/>
      </c>
      <c r="BD1280" s="12" t="str">
        <f>IF(AND(BB1280="Y",AY1280&lt;1),"Y","")</f>
        <v>Y</v>
      </c>
      <c r="BE1280" s="12" t="str">
        <f>IF(AY1280&gt;1,IF(AY1279&gt;1,"Y",""),"")</f>
        <v/>
      </c>
      <c r="BF1280" s="12" t="str">
        <f>IF(AY1280&lt;1,IF(AY1279&lt;1,"Y",""),"")</f>
        <v/>
      </c>
      <c r="BG1280" s="2"/>
      <c r="BH1280" s="2"/>
      <c r="BI1280" s="2"/>
      <c r="BJ1280" s="2"/>
      <c r="BK1280" s="2"/>
      <c r="BL1280" s="2"/>
      <c r="BM1280" s="4" t="str">
        <f>IF(BR1280=BR1281,IF(BR1280&gt;BR1279,BR1280&amp;"_O",""),BR1280&amp;"_C")</f>
        <v/>
      </c>
      <c r="BN1280" s="7" t="str">
        <f>IF(RIGHT(BM1280,1)="C",BP1280/INDEX($BP$5:$BP$2729,MATCH(BR1280&amp;"_O",$BM$5:$BM$2729,0),1),"")</f>
        <v/>
      </c>
      <c r="BO1280" s="38">
        <v>34894</v>
      </c>
      <c r="BP1280" s="3">
        <v>999.33</v>
      </c>
      <c r="BQ1280" s="7">
        <f>BP1280/BP1279</f>
        <v>1.0304920805147666</v>
      </c>
      <c r="BR1280" s="4">
        <f>YEAR(BO1280)</f>
        <v>1995</v>
      </c>
      <c r="BS1280" s="2" t="s">
        <v>7</v>
      </c>
      <c r="BT1280" s="12" t="str">
        <f>INDEX($CD$5:$CD$10,MATCH(BS1280,$CC$5:$CC$10,0),1)</f>
        <v>Y</v>
      </c>
      <c r="BU1280" s="12" t="str">
        <f>IF(AND(BT1280="Y",BQ1280&gt;1),"Y","")</f>
        <v>Y</v>
      </c>
      <c r="BV1280" s="12" t="str">
        <f>IF(AND(BT1280="Y",BQ1280&lt;1),"Y","")</f>
        <v/>
      </c>
      <c r="BW1280" s="12" t="str">
        <f>IF(BQ1280&gt;1,IF(BQ1279&gt;1,"Y",""),"")</f>
        <v>Y</v>
      </c>
      <c r="BX1280" s="12" t="str">
        <f>IF(BQ1280&lt;1,IF(BQ1279&lt;1,"Y",""),"")</f>
        <v/>
      </c>
      <c r="BY1280" s="2"/>
      <c r="BZ1280" s="2"/>
      <c r="CA1280" s="2"/>
    </row>
    <row r="1281" spans="2:79">
      <c r="B1281" s="4" t="str">
        <f>IF(G1281=G1282,IF(G1281&gt;G1280,G1281&amp;"_O",""),G1281&amp;"_C")</f>
        <v/>
      </c>
      <c r="C1281" s="14">
        <f ca="1">RANDBETWEEN(0,1000)/1000</f>
        <v>0.49199999999999999</v>
      </c>
      <c r="D1281" s="16">
        <f>D1280+1</f>
        <v>1277</v>
      </c>
      <c r="E1281" s="10">
        <f>ROUNDDOWN(D1281/52,0)+1</f>
        <v>25</v>
      </c>
      <c r="F1281" s="15">
        <f>F1280+7</f>
        <v>53559</v>
      </c>
      <c r="G1281" s="4">
        <f>YEAR(F1281)</f>
        <v>2046</v>
      </c>
      <c r="H1281" s="33">
        <v>0.67500000000000004</v>
      </c>
      <c r="I1281" s="33">
        <v>0.66800000000000004</v>
      </c>
      <c r="J1281" s="33">
        <v>0.97599999999999998</v>
      </c>
      <c r="K1281" s="16" t="str">
        <f>IF(M1280&gt;1,"Up","Down")</f>
        <v>Up</v>
      </c>
      <c r="L1281" s="16" t="str">
        <f>IF(K1281="Up",IF(H1281&lt;$BJ$7,"Up","Down"),IF(H1281&lt;$BK$7,"Down","Up"))</f>
        <v>Down</v>
      </c>
      <c r="M1281" s="17">
        <f>IF(L1281="Up",INDEX($AK$5:$AK$1005,MATCH(I1281,$AI$5:$AI$1005,0),1),INDEX($AL$5:$AL$1005,MATCH(J1281,$AI$5:$AI$1005,0),1))</f>
        <v>0.99886116656416635</v>
      </c>
      <c r="N1281" s="16" t="str">
        <f>IF(P1280&gt;1,"Up","Down")</f>
        <v>Down</v>
      </c>
      <c r="O1281" s="16" t="str">
        <f>IF(N1281="Up",IF(H1281&lt;$BJ$12,"Up","Down"),IF(H1281&lt;$BK$12,"Down","Up"))</f>
        <v>Up</v>
      </c>
      <c r="P1281" s="17">
        <f>IF(O1281="Up",INDEX($AP$5:$AP$1005,MATCH(I1281,$AI$5:$AI$1005,0),1),INDEX($AQ$5:$AQ$1005,MATCH(J1281,$AI$5:$AI$1005,0),1))</f>
        <v>1.0247251459249431</v>
      </c>
      <c r="Q1281" s="19">
        <f>T1280</f>
        <v>31919.263572667205</v>
      </c>
      <c r="R1281" s="19">
        <f>INDEX(model!$S$5:$S$35,MATCH(G1281,model!$Q$5:$Q$35,0),1)*model!$O$5</f>
        <v>0</v>
      </c>
      <c r="S1281" s="19">
        <f>IF(RIGHT(B1281,1)="C",T1280*INDEX(model!$T$5:$T$35,MATCH(G1281,model!$Q$5:$Q$35,0),1),0)</f>
        <v>0</v>
      </c>
      <c r="T1281" s="19">
        <f>(Q1281+R1281-S1281)*M1281</f>
        <v>31882.912848063464</v>
      </c>
      <c r="U1281" s="19">
        <f>X1280</f>
        <v>233765.18135534451</v>
      </c>
      <c r="V1281" s="19">
        <f>INDEX(model!$S$5:$S$35,MATCH(G1281,model!$Q$5:$Q$35,0),1)*model!$O$6</f>
        <v>0</v>
      </c>
      <c r="W1281" s="19">
        <f>IF(RIGHT(B1281,1)="C",X1280*INDEX(model!$T$5:$T$35,MATCH(G1281,model!$Q$5:$Q$35,0),1),0)</f>
        <v>0</v>
      </c>
      <c r="X1281" s="19">
        <f>(U1281+V1281-W1281)*P1281</f>
        <v>239545.0595765262</v>
      </c>
      <c r="Z1281" s="36" t="str">
        <f>K1281&amp;L1281</f>
        <v>UpDown</v>
      </c>
      <c r="AA1281" s="36" t="str">
        <f>N1281&amp;O1281</f>
        <v>DownUp</v>
      </c>
      <c r="AU1281" s="4" t="str">
        <f>IF(AZ1281=AZ1282,IF(AZ1281&gt;AZ1280,AZ1281&amp;"_O",""),AZ1281&amp;"_C")</f>
        <v/>
      </c>
      <c r="AV1281" s="7" t="str">
        <f>IF(RIGHT(AU1281,1)="C",AX1281/INDEX($AX$5:$AX$2729,MATCH(AZ1281&amp;"_O",$AU$5:$AU$2729,0),1),"")</f>
        <v/>
      </c>
      <c r="AW1281" s="38">
        <v>34502</v>
      </c>
      <c r="AX1281" s="37">
        <v>458.45</v>
      </c>
      <c r="AY1281" s="7">
        <f>AX1281/AX1280</f>
        <v>0.99952035232302083</v>
      </c>
      <c r="AZ1281" s="4">
        <f>YEAR(AW1281)</f>
        <v>1994</v>
      </c>
      <c r="BA1281" s="2" t="s">
        <v>7</v>
      </c>
      <c r="BB1281" s="12" t="str">
        <f>INDEX($CD$5:$CD$10,MATCH(BA1281,$CC$5:$CC$10,0),1)</f>
        <v>Y</v>
      </c>
      <c r="BC1281" s="12" t="str">
        <f>IF(AND(BB1281="Y",AY1281&gt;1),"Y","")</f>
        <v/>
      </c>
      <c r="BD1281" s="12" t="str">
        <f>IF(AND(BB1281="Y",AY1281&lt;1),"Y","")</f>
        <v>Y</v>
      </c>
      <c r="BE1281" s="12" t="str">
        <f>IF(AY1281&gt;1,IF(AY1280&gt;1,"Y",""),"")</f>
        <v/>
      </c>
      <c r="BF1281" s="12" t="str">
        <f>IF(AY1281&lt;1,IF(AY1280&lt;1,"Y",""),"")</f>
        <v>Y</v>
      </c>
      <c r="BG1281" s="2"/>
      <c r="BH1281" s="2"/>
      <c r="BI1281" s="2"/>
      <c r="BJ1281" s="2"/>
      <c r="BK1281" s="2"/>
      <c r="BL1281" s="2"/>
      <c r="BM1281" s="4" t="str">
        <f>IF(BR1281=BR1282,IF(BR1281&gt;BR1280,BR1281&amp;"_O",""),BR1281&amp;"_C")</f>
        <v/>
      </c>
      <c r="BN1281" s="7" t="str">
        <f>IF(RIGHT(BM1281,1)="C",BP1281/INDEX($BP$5:$BP$2729,MATCH(BR1281&amp;"_O",$BM$5:$BM$2729,0),1),"")</f>
        <v/>
      </c>
      <c r="BO1281" s="38">
        <v>34901</v>
      </c>
      <c r="BP1281" s="3">
        <v>961.77</v>
      </c>
      <c r="BQ1281" s="7">
        <f>BP1281/BP1280</f>
        <v>0.96241481792801176</v>
      </c>
      <c r="BR1281" s="4">
        <f>YEAR(BO1281)</f>
        <v>1995</v>
      </c>
      <c r="BS1281" s="2" t="s">
        <v>7</v>
      </c>
      <c r="BT1281" s="12" t="str">
        <f>INDEX($CD$5:$CD$10,MATCH(BS1281,$CC$5:$CC$10,0),1)</f>
        <v>Y</v>
      </c>
      <c r="BU1281" s="12" t="str">
        <f>IF(AND(BT1281="Y",BQ1281&gt;1),"Y","")</f>
        <v/>
      </c>
      <c r="BV1281" s="12" t="str">
        <f>IF(AND(BT1281="Y",BQ1281&lt;1),"Y","")</f>
        <v>Y</v>
      </c>
      <c r="BW1281" s="12" t="str">
        <f>IF(BQ1281&gt;1,IF(BQ1280&gt;1,"Y",""),"")</f>
        <v/>
      </c>
      <c r="BX1281" s="12" t="str">
        <f>IF(BQ1281&lt;1,IF(BQ1280&lt;1,"Y",""),"")</f>
        <v/>
      </c>
      <c r="BY1281" s="2"/>
      <c r="BZ1281" s="2"/>
      <c r="CA1281" s="2"/>
    </row>
    <row r="1282" spans="2:79">
      <c r="B1282" s="4" t="str">
        <f>IF(G1282=G1283,IF(G1282&gt;G1281,G1282&amp;"_O",""),G1282&amp;"_C")</f>
        <v/>
      </c>
      <c r="C1282" s="14">
        <f ca="1">RANDBETWEEN(0,1000)/1000</f>
        <v>0.79500000000000004</v>
      </c>
      <c r="D1282" s="16">
        <f>D1281+1</f>
        <v>1278</v>
      </c>
      <c r="E1282" s="10">
        <f>ROUNDDOWN(D1282/52,0)+1</f>
        <v>25</v>
      </c>
      <c r="F1282" s="15">
        <f>F1281+7</f>
        <v>53566</v>
      </c>
      <c r="G1282" s="4">
        <f>YEAR(F1282)</f>
        <v>2046</v>
      </c>
      <c r="H1282" s="33">
        <v>0.48699999999999999</v>
      </c>
      <c r="I1282" s="33">
        <v>0.84499999999999997</v>
      </c>
      <c r="J1282" s="33">
        <v>0.57799999999999996</v>
      </c>
      <c r="K1282" s="16" t="str">
        <f>IF(M1281&gt;1,"Up","Down")</f>
        <v>Down</v>
      </c>
      <c r="L1282" s="16" t="str">
        <f>IF(K1282="Up",IF(H1282&lt;$BJ$7,"Up","Down"),IF(H1282&lt;$BK$7,"Down","Up"))</f>
        <v>Up</v>
      </c>
      <c r="M1282" s="17">
        <f>IF(L1282="Up",INDEX($AK$5:$AK$1005,MATCH(I1282,$AI$5:$AI$1005,0),1),INDEX($AL$5:$AL$1005,MATCH(J1282,$AI$5:$AI$1005,0),1))</f>
        <v>1.0280970990438498</v>
      </c>
      <c r="N1282" s="16" t="str">
        <f>IF(P1281&gt;1,"Up","Down")</f>
        <v>Up</v>
      </c>
      <c r="O1282" s="16" t="str">
        <f>IF(N1282="Up",IF(H1282&lt;$BJ$12,"Up","Down"),IF(H1282&lt;$BK$12,"Down","Up"))</f>
        <v>Up</v>
      </c>
      <c r="P1282" s="17">
        <f>IF(O1282="Up",INDEX($AP$5:$AP$1005,MATCH(I1282,$AI$5:$AI$1005,0),1),INDEX($AQ$5:$AQ$1005,MATCH(J1282,$AI$5:$AI$1005,0),1))</f>
        <v>1.0374581327547132</v>
      </c>
      <c r="Q1282" s="19">
        <f>T1281</f>
        <v>31882.912848063464</v>
      </c>
      <c r="R1282" s="19">
        <f>INDEX(model!$S$5:$S$35,MATCH(G1282,model!$Q$5:$Q$35,0),1)*model!$O$5</f>
        <v>0</v>
      </c>
      <c r="S1282" s="19">
        <f>IF(RIGHT(B1282,1)="C",T1281*INDEX(model!$T$5:$T$35,MATCH(G1282,model!$Q$5:$Q$35,0),1),0)</f>
        <v>0</v>
      </c>
      <c r="T1282" s="19">
        <f>(Q1282+R1282-S1282)*M1282</f>
        <v>32778.730208161935</v>
      </c>
      <c r="U1282" s="19">
        <f>X1281</f>
        <v>239545.0595765262</v>
      </c>
      <c r="V1282" s="19">
        <f>INDEX(model!$S$5:$S$35,MATCH(G1282,model!$Q$5:$Q$35,0),1)*model!$O$6</f>
        <v>0</v>
      </c>
      <c r="W1282" s="19">
        <f>IF(RIGHT(B1282,1)="C",X1281*INDEX(model!$T$5:$T$35,MATCH(G1282,model!$Q$5:$Q$35,0),1),0)</f>
        <v>0</v>
      </c>
      <c r="X1282" s="19">
        <f>(U1282+V1282-W1282)*P1282</f>
        <v>248517.9702188794</v>
      </c>
      <c r="Z1282" s="36" t="str">
        <f>K1282&amp;L1282</f>
        <v>DownUp</v>
      </c>
      <c r="AA1282" s="36" t="str">
        <f>N1282&amp;O1282</f>
        <v>UpUp</v>
      </c>
      <c r="AU1282" s="4" t="str">
        <f>IF(AZ1282=AZ1283,IF(AZ1282&gt;AZ1281,AZ1282&amp;"_O",""),AZ1282&amp;"_C")</f>
        <v/>
      </c>
      <c r="AV1282" s="7" t="str">
        <f>IF(RIGHT(AU1282,1)="C",AX1282/INDEX($AX$5:$AX$2729,MATCH(AZ1282&amp;"_O",$AU$5:$AU$2729,0),1),"")</f>
        <v/>
      </c>
      <c r="AW1282" s="38">
        <v>34509</v>
      </c>
      <c r="AX1282" s="37">
        <v>442.8</v>
      </c>
      <c r="AY1282" s="7">
        <f>AX1282/AX1281</f>
        <v>0.96586323481295677</v>
      </c>
      <c r="AZ1282" s="4">
        <f>YEAR(AW1282)</f>
        <v>1994</v>
      </c>
      <c r="BA1282" s="2" t="s">
        <v>7</v>
      </c>
      <c r="BB1282" s="12" t="str">
        <f>INDEX($CD$5:$CD$10,MATCH(BA1282,$CC$5:$CC$10,0),1)</f>
        <v>Y</v>
      </c>
      <c r="BC1282" s="12" t="str">
        <f>IF(AND(BB1282="Y",AY1282&gt;1),"Y","")</f>
        <v/>
      </c>
      <c r="BD1282" s="12" t="str">
        <f>IF(AND(BB1282="Y",AY1282&lt;1),"Y","")</f>
        <v>Y</v>
      </c>
      <c r="BE1282" s="12" t="str">
        <f>IF(AY1282&gt;1,IF(AY1281&gt;1,"Y",""),"")</f>
        <v/>
      </c>
      <c r="BF1282" s="12" t="str">
        <f>IF(AY1282&lt;1,IF(AY1281&lt;1,"Y",""),"")</f>
        <v>Y</v>
      </c>
      <c r="BG1282" s="2"/>
      <c r="BH1282" s="2"/>
      <c r="BI1282" s="2"/>
      <c r="BJ1282" s="2"/>
      <c r="BK1282" s="2"/>
      <c r="BL1282" s="2"/>
      <c r="BM1282" s="4" t="str">
        <f>IF(BR1282=BR1283,IF(BR1282&gt;BR1281,BR1282&amp;"_O",""),BR1282&amp;"_C")</f>
        <v/>
      </c>
      <c r="BN1282" s="7" t="str">
        <f>IF(RIGHT(BM1282,1)="C",BP1282/INDEX($BP$5:$BP$2729,MATCH(BR1282&amp;"_O",$BM$5:$BM$2729,0),1),"")</f>
        <v/>
      </c>
      <c r="BO1282" s="38">
        <v>34908</v>
      </c>
      <c r="BP1282" s="3">
        <v>1005.28</v>
      </c>
      <c r="BQ1282" s="7">
        <f>BP1282/BP1281</f>
        <v>1.0452395063268765</v>
      </c>
      <c r="BR1282" s="4">
        <f>YEAR(BO1282)</f>
        <v>1995</v>
      </c>
      <c r="BS1282" s="2" t="s">
        <v>7</v>
      </c>
      <c r="BT1282" s="12" t="str">
        <f>INDEX($CD$5:$CD$10,MATCH(BS1282,$CC$5:$CC$10,0),1)</f>
        <v>Y</v>
      </c>
      <c r="BU1282" s="12" t="str">
        <f>IF(AND(BT1282="Y",BQ1282&gt;1),"Y","")</f>
        <v>Y</v>
      </c>
      <c r="BV1282" s="12" t="str">
        <f>IF(AND(BT1282="Y",BQ1282&lt;1),"Y","")</f>
        <v/>
      </c>
      <c r="BW1282" s="12" t="str">
        <f>IF(BQ1282&gt;1,IF(BQ1281&gt;1,"Y",""),"")</f>
        <v/>
      </c>
      <c r="BX1282" s="12" t="str">
        <f>IF(BQ1282&lt;1,IF(BQ1281&lt;1,"Y",""),"")</f>
        <v/>
      </c>
      <c r="BY1282" s="2"/>
      <c r="BZ1282" s="2"/>
      <c r="CA1282" s="2"/>
    </row>
    <row r="1283" spans="2:79">
      <c r="B1283" s="4" t="str">
        <f>IF(G1283=G1284,IF(G1283&gt;G1282,G1283&amp;"_O",""),G1283&amp;"_C")</f>
        <v/>
      </c>
      <c r="C1283" s="14">
        <f ca="1">RANDBETWEEN(0,1000)/1000</f>
        <v>0.69799999999999995</v>
      </c>
      <c r="D1283" s="16">
        <f>D1282+1</f>
        <v>1279</v>
      </c>
      <c r="E1283" s="10">
        <f>ROUNDDOWN(D1283/52,0)+1</f>
        <v>25</v>
      </c>
      <c r="F1283" s="15">
        <f>F1282+7</f>
        <v>53573</v>
      </c>
      <c r="G1283" s="4">
        <f>YEAR(F1283)</f>
        <v>2046</v>
      </c>
      <c r="H1283" s="33">
        <v>0.95499999999999996</v>
      </c>
      <c r="I1283" s="33">
        <v>0.81299999999999994</v>
      </c>
      <c r="J1283" s="33">
        <v>0.76400000000000001</v>
      </c>
      <c r="K1283" s="16" t="str">
        <f>IF(M1282&gt;1,"Up","Down")</f>
        <v>Up</v>
      </c>
      <c r="L1283" s="16" t="str">
        <f>IF(K1283="Up",IF(H1283&lt;$BJ$7,"Up","Down"),IF(H1283&lt;$BK$7,"Down","Up"))</f>
        <v>Down</v>
      </c>
      <c r="M1283" s="17">
        <f>IF(L1283="Up",INDEX($AK$5:$AK$1005,MATCH(I1283,$AI$5:$AI$1005,0),1),INDEX($AL$5:$AL$1005,MATCH(J1283,$AI$5:$AI$1005,0),1))</f>
        <v>0.99488902880000807</v>
      </c>
      <c r="N1283" s="16" t="str">
        <f>IF(P1282&gt;1,"Up","Down")</f>
        <v>Up</v>
      </c>
      <c r="O1283" s="16" t="str">
        <f>IF(N1283="Up",IF(H1283&lt;$BJ$12,"Up","Down"),IF(H1283&lt;$BK$12,"Down","Up"))</f>
        <v>Down</v>
      </c>
      <c r="P1283" s="17">
        <f>IF(O1283="Up",INDEX($AP$5:$AP$1005,MATCH(I1283,$AI$5:$AI$1005,0),1),INDEX($AQ$5:$AQ$1005,MATCH(J1283,$AI$5:$AI$1005,0),1))</f>
        <v>0.9941915033816342</v>
      </c>
      <c r="Q1283" s="19">
        <f>T1282</f>
        <v>32778.730208161935</v>
      </c>
      <c r="R1283" s="19">
        <f>INDEX(model!$S$5:$S$35,MATCH(G1283,model!$Q$5:$Q$35,0),1)*model!$O$5</f>
        <v>0</v>
      </c>
      <c r="S1283" s="19">
        <f>IF(RIGHT(B1283,1)="C",T1282*INDEX(model!$T$5:$T$35,MATCH(G1283,model!$Q$5:$Q$35,0),1),0)</f>
        <v>0</v>
      </c>
      <c r="T1283" s="19">
        <f>(Q1283+R1283-S1283)*M1283</f>
        <v>32611.199062095715</v>
      </c>
      <c r="U1283" s="19">
        <f>X1282</f>
        <v>248517.9702188794</v>
      </c>
      <c r="V1283" s="19">
        <f>INDEX(model!$S$5:$S$35,MATCH(G1283,model!$Q$5:$Q$35,0),1)*model!$O$6</f>
        <v>0</v>
      </c>
      <c r="W1283" s="19">
        <f>IF(RIGHT(B1283,1)="C",X1282*INDEX(model!$T$5:$T$35,MATCH(G1283,model!$Q$5:$Q$35,0),1),0)</f>
        <v>0</v>
      </c>
      <c r="X1283" s="19">
        <f>(U1283+V1283-W1283)*P1283</f>
        <v>247074.4544292599</v>
      </c>
      <c r="Z1283" s="36" t="str">
        <f>K1283&amp;L1283</f>
        <v>UpDown</v>
      </c>
      <c r="AA1283" s="36" t="str">
        <f>N1283&amp;O1283</f>
        <v>UpDown</v>
      </c>
      <c r="AU1283" s="4" t="str">
        <f>IF(AZ1283=AZ1284,IF(AZ1283&gt;AZ1282,AZ1283&amp;"_O",""),AZ1283&amp;"_C")</f>
        <v/>
      </c>
      <c r="AV1283" s="7" t="str">
        <f>IF(RIGHT(AU1283,1)="C",AX1283/INDEX($AX$5:$AX$2729,MATCH(AZ1283&amp;"_O",$AU$5:$AU$2729,0),1),"")</f>
        <v/>
      </c>
      <c r="AW1283" s="38">
        <v>34516</v>
      </c>
      <c r="AX1283" s="37">
        <v>446.2</v>
      </c>
      <c r="AY1283" s="7">
        <f>AX1283/AX1282</f>
        <v>1.0076784101174345</v>
      </c>
      <c r="AZ1283" s="4">
        <f>YEAR(AW1283)</f>
        <v>1994</v>
      </c>
      <c r="BA1283" s="2" t="s">
        <v>7</v>
      </c>
      <c r="BB1283" s="12" t="str">
        <f>INDEX($CD$5:$CD$10,MATCH(BA1283,$CC$5:$CC$10,0),1)</f>
        <v>Y</v>
      </c>
      <c r="BC1283" s="12" t="str">
        <f>IF(AND(BB1283="Y",AY1283&gt;1),"Y","")</f>
        <v>Y</v>
      </c>
      <c r="BD1283" s="12" t="str">
        <f>IF(AND(BB1283="Y",AY1283&lt;1),"Y","")</f>
        <v/>
      </c>
      <c r="BE1283" s="12" t="str">
        <f>IF(AY1283&gt;1,IF(AY1282&gt;1,"Y",""),"")</f>
        <v/>
      </c>
      <c r="BF1283" s="12" t="str">
        <f>IF(AY1283&lt;1,IF(AY1282&lt;1,"Y",""),"")</f>
        <v/>
      </c>
      <c r="BG1283" s="2"/>
      <c r="BH1283" s="2"/>
      <c r="BI1283" s="2"/>
      <c r="BJ1283" s="2"/>
      <c r="BK1283" s="2"/>
      <c r="BL1283" s="2"/>
      <c r="BM1283" s="4" t="str">
        <f>IF(BR1283=BR1284,IF(BR1283&gt;BR1282,BR1283&amp;"_O",""),BR1283&amp;"_C")</f>
        <v/>
      </c>
      <c r="BN1283" s="7" t="str">
        <f>IF(RIGHT(BM1283,1)="C",BP1283/INDEX($BP$5:$BP$2729,MATCH(BR1283&amp;"_O",$BM$5:$BM$2729,0),1),"")</f>
        <v/>
      </c>
      <c r="BO1283" s="38">
        <v>34915</v>
      </c>
      <c r="BP1283" s="3">
        <v>991.09</v>
      </c>
      <c r="BQ1283" s="7">
        <f>BP1283/BP1282</f>
        <v>0.98588452968327234</v>
      </c>
      <c r="BR1283" s="4">
        <f>YEAR(BO1283)</f>
        <v>1995</v>
      </c>
      <c r="BS1283" s="2" t="s">
        <v>7</v>
      </c>
      <c r="BT1283" s="12" t="str">
        <f>INDEX($CD$5:$CD$10,MATCH(BS1283,$CC$5:$CC$10,0),1)</f>
        <v>Y</v>
      </c>
      <c r="BU1283" s="12" t="str">
        <f>IF(AND(BT1283="Y",BQ1283&gt;1),"Y","")</f>
        <v/>
      </c>
      <c r="BV1283" s="12" t="str">
        <f>IF(AND(BT1283="Y",BQ1283&lt;1),"Y","")</f>
        <v>Y</v>
      </c>
      <c r="BW1283" s="12" t="str">
        <f>IF(BQ1283&gt;1,IF(BQ1282&gt;1,"Y",""),"")</f>
        <v/>
      </c>
      <c r="BX1283" s="12" t="str">
        <f>IF(BQ1283&lt;1,IF(BQ1282&lt;1,"Y",""),"")</f>
        <v/>
      </c>
      <c r="BY1283" s="2"/>
      <c r="BZ1283" s="2"/>
      <c r="CA1283" s="2"/>
    </row>
    <row r="1284" spans="2:79">
      <c r="B1284" s="4" t="str">
        <f>IF(G1284=G1285,IF(G1284&gt;G1283,G1284&amp;"_O",""),G1284&amp;"_C")</f>
        <v/>
      </c>
      <c r="C1284" s="14">
        <f ca="1">RANDBETWEEN(0,1000)/1000</f>
        <v>0.67200000000000004</v>
      </c>
      <c r="D1284" s="16">
        <f>D1283+1</f>
        <v>1280</v>
      </c>
      <c r="E1284" s="10">
        <f>ROUNDDOWN(D1284/52,0)+1</f>
        <v>25</v>
      </c>
      <c r="F1284" s="15">
        <f>F1283+7</f>
        <v>53580</v>
      </c>
      <c r="G1284" s="4">
        <f>YEAR(F1284)</f>
        <v>2046</v>
      </c>
      <c r="H1284" s="33">
        <v>0.374</v>
      </c>
      <c r="I1284" s="33">
        <v>5.8000000000000003E-2</v>
      </c>
      <c r="J1284" s="33">
        <v>0.65300000000000002</v>
      </c>
      <c r="K1284" s="16" t="str">
        <f>IF(M1283&gt;1,"Up","Down")</f>
        <v>Down</v>
      </c>
      <c r="L1284" s="16" t="str">
        <f>IF(K1284="Up",IF(H1284&lt;$BJ$7,"Up","Down"),IF(H1284&lt;$BK$7,"Down","Up"))</f>
        <v>Down</v>
      </c>
      <c r="M1284" s="17">
        <f>IF(L1284="Up",INDEX($AK$5:$AK$1005,MATCH(I1284,$AI$5:$AI$1005,0),1),INDEX($AL$5:$AL$1005,MATCH(J1284,$AI$5:$AI$1005,0),1))</f>
        <v>0.99196354918407537</v>
      </c>
      <c r="N1284" s="16" t="str">
        <f>IF(P1283&gt;1,"Up","Down")</f>
        <v>Down</v>
      </c>
      <c r="O1284" s="16" t="str">
        <f>IF(N1284="Up",IF(H1284&lt;$BJ$12,"Up","Down"),IF(H1284&lt;$BK$12,"Down","Up"))</f>
        <v>Down</v>
      </c>
      <c r="P1284" s="17">
        <f>IF(O1284="Up",INDEX($AP$5:$AP$1005,MATCH(I1284,$AI$5:$AI$1005,0),1),INDEX($AQ$5:$AQ$1005,MATCH(J1284,$AI$5:$AI$1005,0),1))</f>
        <v>0.99132102835649394</v>
      </c>
      <c r="Q1284" s="19">
        <f>T1283</f>
        <v>32611.199062095715</v>
      </c>
      <c r="R1284" s="19">
        <f>INDEX(model!$S$5:$S$35,MATCH(G1284,model!$Q$5:$Q$35,0),1)*model!$O$5</f>
        <v>0</v>
      </c>
      <c r="S1284" s="19">
        <f>IF(RIGHT(B1284,1)="C",T1283*INDEX(model!$T$5:$T$35,MATCH(G1284,model!$Q$5:$Q$35,0),1),0)</f>
        <v>0</v>
      </c>
      <c r="T1284" s="19">
        <f>(Q1284+R1284-S1284)*M1284</f>
        <v>32349.120764784857</v>
      </c>
      <c r="U1284" s="19">
        <f>X1283</f>
        <v>247074.4544292599</v>
      </c>
      <c r="V1284" s="19">
        <f>INDEX(model!$S$5:$S$35,MATCH(G1284,model!$Q$5:$Q$35,0),1)*model!$O$6</f>
        <v>0</v>
      </c>
      <c r="W1284" s="19">
        <f>IF(RIGHT(B1284,1)="C",X1283*INDEX(model!$T$5:$T$35,MATCH(G1284,model!$Q$5:$Q$35,0),1),0)</f>
        <v>0</v>
      </c>
      <c r="X1284" s="19">
        <f>(U1284+V1284-W1284)*P1284</f>
        <v>244930.10224543363</v>
      </c>
      <c r="Z1284" s="36" t="str">
        <f>K1284&amp;L1284</f>
        <v>DownDown</v>
      </c>
      <c r="AA1284" s="36" t="str">
        <f>N1284&amp;O1284</f>
        <v>DownDown</v>
      </c>
      <c r="AU1284" s="4" t="str">
        <f>IF(AZ1284=AZ1285,IF(AZ1284&gt;AZ1283,AZ1284&amp;"_O",""),AZ1284&amp;"_C")</f>
        <v/>
      </c>
      <c r="AV1284" s="7" t="str">
        <f>IF(RIGHT(AU1284,1)="C",AX1284/INDEX($AX$5:$AX$2729,MATCH(AZ1284&amp;"_O",$AU$5:$AU$2729,0),1),"")</f>
        <v/>
      </c>
      <c r="AW1284" s="38">
        <v>34523</v>
      </c>
      <c r="AX1284" s="37">
        <v>449.55</v>
      </c>
      <c r="AY1284" s="7">
        <f>AX1284/AX1283</f>
        <v>1.0075078440161362</v>
      </c>
      <c r="AZ1284" s="4">
        <f>YEAR(AW1284)</f>
        <v>1994</v>
      </c>
      <c r="BA1284" s="2" t="s">
        <v>7</v>
      </c>
      <c r="BB1284" s="12" t="str">
        <f>INDEX($CD$5:$CD$10,MATCH(BA1284,$CC$5:$CC$10,0),1)</f>
        <v>Y</v>
      </c>
      <c r="BC1284" s="12" t="str">
        <f>IF(AND(BB1284="Y",AY1284&gt;1),"Y","")</f>
        <v>Y</v>
      </c>
      <c r="BD1284" s="12" t="str">
        <f>IF(AND(BB1284="Y",AY1284&lt;1),"Y","")</f>
        <v/>
      </c>
      <c r="BE1284" s="12" t="str">
        <f>IF(AY1284&gt;1,IF(AY1283&gt;1,"Y",""),"")</f>
        <v>Y</v>
      </c>
      <c r="BF1284" s="12" t="str">
        <f>IF(AY1284&lt;1,IF(AY1283&lt;1,"Y",""),"")</f>
        <v/>
      </c>
      <c r="BG1284" s="2"/>
      <c r="BH1284" s="2"/>
      <c r="BI1284" s="2"/>
      <c r="BJ1284" s="2"/>
      <c r="BK1284" s="2"/>
      <c r="BL1284" s="2"/>
      <c r="BM1284" s="4" t="str">
        <f>IF(BR1284=BR1285,IF(BR1284&gt;BR1283,BR1284&amp;"_O",""),BR1284&amp;"_C")</f>
        <v/>
      </c>
      <c r="BN1284" s="7" t="str">
        <f>IF(RIGHT(BM1284,1)="C",BP1284/INDEX($BP$5:$BP$2729,MATCH(BR1284&amp;"_O",$BM$5:$BM$2729,0),1),"")</f>
        <v/>
      </c>
      <c r="BO1284" s="38">
        <v>34922</v>
      </c>
      <c r="BP1284" s="3">
        <v>1004.11</v>
      </c>
      <c r="BQ1284" s="7">
        <f>BP1284/BP1283</f>
        <v>1.0131370511255284</v>
      </c>
      <c r="BR1284" s="4">
        <f>YEAR(BO1284)</f>
        <v>1995</v>
      </c>
      <c r="BS1284" s="2" t="s">
        <v>7</v>
      </c>
      <c r="BT1284" s="12" t="str">
        <f>INDEX($CD$5:$CD$10,MATCH(BS1284,$CC$5:$CC$10,0),1)</f>
        <v>Y</v>
      </c>
      <c r="BU1284" s="12" t="str">
        <f>IF(AND(BT1284="Y",BQ1284&gt;1),"Y","")</f>
        <v>Y</v>
      </c>
      <c r="BV1284" s="12" t="str">
        <f>IF(AND(BT1284="Y",BQ1284&lt;1),"Y","")</f>
        <v/>
      </c>
      <c r="BW1284" s="12" t="str">
        <f>IF(BQ1284&gt;1,IF(BQ1283&gt;1,"Y",""),"")</f>
        <v/>
      </c>
      <c r="BX1284" s="12" t="str">
        <f>IF(BQ1284&lt;1,IF(BQ1283&lt;1,"Y",""),"")</f>
        <v/>
      </c>
      <c r="BY1284" s="2"/>
      <c r="BZ1284" s="2"/>
      <c r="CA1284" s="2"/>
    </row>
    <row r="1285" spans="2:79">
      <c r="B1285" s="4" t="str">
        <f>IF(G1285=G1286,IF(G1285&gt;G1284,G1285&amp;"_O",""),G1285&amp;"_C")</f>
        <v/>
      </c>
      <c r="C1285" s="14">
        <f ca="1">RANDBETWEEN(0,1000)/1000</f>
        <v>0.71</v>
      </c>
      <c r="D1285" s="16">
        <f>D1284+1</f>
        <v>1281</v>
      </c>
      <c r="E1285" s="10">
        <f>ROUNDDOWN(D1285/52,0)+1</f>
        <v>25</v>
      </c>
      <c r="F1285" s="15">
        <f>F1284+7</f>
        <v>53587</v>
      </c>
      <c r="G1285" s="4">
        <f>YEAR(F1285)</f>
        <v>2046</v>
      </c>
      <c r="H1285" s="33">
        <v>0.91900000000000004</v>
      </c>
      <c r="I1285" s="33">
        <v>0.90800000000000003</v>
      </c>
      <c r="J1285" s="33">
        <v>0.08</v>
      </c>
      <c r="K1285" s="16" t="str">
        <f>IF(M1284&gt;1,"Up","Down")</f>
        <v>Down</v>
      </c>
      <c r="L1285" s="16" t="str">
        <f>IF(K1285="Up",IF(H1285&lt;$BJ$7,"Up","Down"),IF(H1285&lt;$BK$7,"Down","Up"))</f>
        <v>Up</v>
      </c>
      <c r="M1285" s="17">
        <f>IF(L1285="Up",INDEX($AK$5:$AK$1005,MATCH(I1285,$AI$5:$AI$1005,0),1),INDEX($AL$5:$AL$1005,MATCH(J1285,$AI$5:$AI$1005,0),1))</f>
        <v>1.0345848863944993</v>
      </c>
      <c r="N1285" s="16" t="str">
        <f>IF(P1284&gt;1,"Up","Down")</f>
        <v>Down</v>
      </c>
      <c r="O1285" s="16" t="str">
        <f>IF(N1285="Up",IF(H1285&lt;$BJ$12,"Up","Down"),IF(H1285&lt;$BK$12,"Down","Up"))</f>
        <v>Up</v>
      </c>
      <c r="P1285" s="17">
        <f>IF(O1285="Up",INDEX($AP$5:$AP$1005,MATCH(I1285,$AI$5:$AI$1005,0),1),INDEX($AQ$5:$AQ$1005,MATCH(J1285,$AI$5:$AI$1005,0),1))</f>
        <v>1.0457426484295393</v>
      </c>
      <c r="Q1285" s="19">
        <f>T1284</f>
        <v>32349.120764784857</v>
      </c>
      <c r="R1285" s="19">
        <f>INDEX(model!$S$5:$S$35,MATCH(G1285,model!$Q$5:$Q$35,0),1)*model!$O$5</f>
        <v>0</v>
      </c>
      <c r="S1285" s="19">
        <f>IF(RIGHT(B1285,1)="C",T1284*INDEX(model!$T$5:$T$35,MATCH(G1285,model!$Q$5:$Q$35,0),1),0)</f>
        <v>0</v>
      </c>
      <c r="T1285" s="19">
        <f>(Q1285+R1285-S1285)*M1285</f>
        <v>33467.911431396882</v>
      </c>
      <c r="U1285" s="19">
        <f>X1284</f>
        <v>244930.10224543363</v>
      </c>
      <c r="V1285" s="19">
        <f>INDEX(model!$S$5:$S$35,MATCH(G1285,model!$Q$5:$Q$35,0),1)*model!$O$6</f>
        <v>0</v>
      </c>
      <c r="W1285" s="19">
        <f>IF(RIGHT(B1285,1)="C",X1284*INDEX(model!$T$5:$T$35,MATCH(G1285,model!$Q$5:$Q$35,0),1),0)</f>
        <v>0</v>
      </c>
      <c r="X1285" s="19">
        <f>(U1285+V1285-W1285)*P1285</f>
        <v>256133.85380225762</v>
      </c>
      <c r="Z1285" s="36" t="str">
        <f>K1285&amp;L1285</f>
        <v>DownUp</v>
      </c>
      <c r="AA1285" s="36" t="str">
        <f>N1285&amp;O1285</f>
        <v>DownUp</v>
      </c>
      <c r="AU1285" s="4" t="str">
        <f>IF(AZ1285=AZ1286,IF(AZ1285&gt;AZ1284,AZ1285&amp;"_O",""),AZ1285&amp;"_C")</f>
        <v/>
      </c>
      <c r="AV1285" s="7" t="str">
        <f>IF(RIGHT(AU1285,1)="C",AX1285/INDEX($AX$5:$AX$2729,MATCH(AZ1285&amp;"_O",$AU$5:$AU$2729,0),1),"")</f>
        <v/>
      </c>
      <c r="AW1285" s="38">
        <v>34530</v>
      </c>
      <c r="AX1285" s="37">
        <v>454.16</v>
      </c>
      <c r="AY1285" s="7">
        <f>AX1285/AX1284</f>
        <v>1.0102546991435881</v>
      </c>
      <c r="AZ1285" s="4">
        <f>YEAR(AW1285)</f>
        <v>1994</v>
      </c>
      <c r="BA1285" s="2" t="s">
        <v>7</v>
      </c>
      <c r="BB1285" s="12" t="str">
        <f>INDEX($CD$5:$CD$10,MATCH(BA1285,$CC$5:$CC$10,0),1)</f>
        <v>Y</v>
      </c>
      <c r="BC1285" s="12" t="str">
        <f>IF(AND(BB1285="Y",AY1285&gt;1),"Y","")</f>
        <v>Y</v>
      </c>
      <c r="BD1285" s="12" t="str">
        <f>IF(AND(BB1285="Y",AY1285&lt;1),"Y","")</f>
        <v/>
      </c>
      <c r="BE1285" s="12" t="str">
        <f>IF(AY1285&gt;1,IF(AY1284&gt;1,"Y",""),"")</f>
        <v>Y</v>
      </c>
      <c r="BF1285" s="12" t="str">
        <f>IF(AY1285&lt;1,IF(AY1284&lt;1,"Y",""),"")</f>
        <v/>
      </c>
      <c r="BG1285" s="2"/>
      <c r="BH1285" s="2"/>
      <c r="BI1285" s="2"/>
      <c r="BJ1285" s="2"/>
      <c r="BK1285" s="2"/>
      <c r="BL1285" s="2"/>
      <c r="BM1285" s="4" t="str">
        <f>IF(BR1285=BR1286,IF(BR1285&gt;BR1284,BR1285&amp;"_O",""),BR1285&amp;"_C")</f>
        <v/>
      </c>
      <c r="BN1285" s="7" t="str">
        <f>IF(RIGHT(BM1285,1)="C",BP1285/INDEX($BP$5:$BP$2729,MATCH(BR1285&amp;"_O",$BM$5:$BM$2729,0),1),"")</f>
        <v/>
      </c>
      <c r="BO1285" s="38">
        <v>34929</v>
      </c>
      <c r="BP1285" s="3">
        <v>1031.28</v>
      </c>
      <c r="BQ1285" s="7">
        <f>BP1285/BP1284</f>
        <v>1.0270587883797591</v>
      </c>
      <c r="BR1285" s="4">
        <f>YEAR(BO1285)</f>
        <v>1995</v>
      </c>
      <c r="BS1285" s="2" t="s">
        <v>7</v>
      </c>
      <c r="BT1285" s="12" t="str">
        <f>INDEX($CD$5:$CD$10,MATCH(BS1285,$CC$5:$CC$10,0),1)</f>
        <v>Y</v>
      </c>
      <c r="BU1285" s="12" t="str">
        <f>IF(AND(BT1285="Y",BQ1285&gt;1),"Y","")</f>
        <v>Y</v>
      </c>
      <c r="BV1285" s="12" t="str">
        <f>IF(AND(BT1285="Y",BQ1285&lt;1),"Y","")</f>
        <v/>
      </c>
      <c r="BW1285" s="12" t="str">
        <f>IF(BQ1285&gt;1,IF(BQ1284&gt;1,"Y",""),"")</f>
        <v>Y</v>
      </c>
      <c r="BX1285" s="12" t="str">
        <f>IF(BQ1285&lt;1,IF(BQ1284&lt;1,"Y",""),"")</f>
        <v/>
      </c>
      <c r="BY1285" s="2"/>
      <c r="BZ1285" s="2"/>
      <c r="CA1285" s="2"/>
    </row>
    <row r="1286" spans="2:79">
      <c r="B1286" s="4" t="str">
        <f>IF(G1286=G1287,IF(G1286&gt;G1285,G1286&amp;"_O",""),G1286&amp;"_C")</f>
        <v/>
      </c>
      <c r="C1286" s="14">
        <f ca="1">RANDBETWEEN(0,1000)/1000</f>
        <v>0.81599999999999995</v>
      </c>
      <c r="D1286" s="16">
        <f>D1285+1</f>
        <v>1282</v>
      </c>
      <c r="E1286" s="10">
        <f>ROUNDDOWN(D1286/52,0)+1</f>
        <v>25</v>
      </c>
      <c r="F1286" s="15">
        <f>F1285+7</f>
        <v>53594</v>
      </c>
      <c r="G1286" s="4">
        <f>YEAR(F1286)</f>
        <v>2046</v>
      </c>
      <c r="H1286" s="33">
        <v>0.84399999999999997</v>
      </c>
      <c r="I1286" s="33">
        <v>0.46200000000000002</v>
      </c>
      <c r="J1286" s="33">
        <v>0.66900000000000004</v>
      </c>
      <c r="K1286" s="16" t="str">
        <f>IF(M1285&gt;1,"Up","Down")</f>
        <v>Up</v>
      </c>
      <c r="L1286" s="16" t="str">
        <f>IF(K1286="Up",IF(H1286&lt;$BJ$7,"Up","Down"),IF(H1286&lt;$BK$7,"Down","Up"))</f>
        <v>Down</v>
      </c>
      <c r="M1286" s="17">
        <f>IF(L1286="Up",INDEX($AK$5:$AK$1005,MATCH(I1286,$AI$5:$AI$1005,0),1),INDEX($AL$5:$AL$1005,MATCH(J1286,$AI$5:$AI$1005,0),1))</f>
        <v>0.99248426996022565</v>
      </c>
      <c r="N1286" s="16" t="str">
        <f>IF(P1285&gt;1,"Up","Down")</f>
        <v>Up</v>
      </c>
      <c r="O1286" s="16" t="str">
        <f>IF(N1286="Up",IF(H1286&lt;$BJ$12,"Up","Down"),IF(H1286&lt;$BK$12,"Down","Up"))</f>
        <v>Down</v>
      </c>
      <c r="P1286" s="17">
        <f>IF(O1286="Up",INDEX($AP$5:$AP$1005,MATCH(I1286,$AI$5:$AI$1005,0),1),INDEX($AQ$5:$AQ$1005,MATCH(J1286,$AI$5:$AI$1005,0),1))</f>
        <v>0.99186333511314595</v>
      </c>
      <c r="Q1286" s="19">
        <f>T1285</f>
        <v>33467.911431396882</v>
      </c>
      <c r="R1286" s="19">
        <f>INDEX(model!$S$5:$S$35,MATCH(G1286,model!$Q$5:$Q$35,0),1)*model!$O$5</f>
        <v>0</v>
      </c>
      <c r="S1286" s="19">
        <f>IF(RIGHT(B1286,1)="C",T1285*INDEX(model!$T$5:$T$35,MATCH(G1286,model!$Q$5:$Q$35,0),1),0)</f>
        <v>0</v>
      </c>
      <c r="T1286" s="19">
        <f>(Q1286+R1286-S1286)*M1286</f>
        <v>33216.375644083426</v>
      </c>
      <c r="U1286" s="19">
        <f>X1285</f>
        <v>256133.85380225762</v>
      </c>
      <c r="V1286" s="19">
        <f>INDEX(model!$S$5:$S$35,MATCH(G1286,model!$Q$5:$Q$35,0),1)*model!$O$6</f>
        <v>0</v>
      </c>
      <c r="W1286" s="19">
        <f>IF(RIGHT(B1286,1)="C",X1285*INDEX(model!$T$5:$T$35,MATCH(G1286,model!$Q$5:$Q$35,0),1),0)</f>
        <v>0</v>
      </c>
      <c r="X1286" s="19">
        <f>(U1286+V1286-W1286)*P1286</f>
        <v>254049.77846769019</v>
      </c>
      <c r="Z1286" s="36" t="str">
        <f>K1286&amp;L1286</f>
        <v>UpDown</v>
      </c>
      <c r="AA1286" s="36" t="str">
        <f>N1286&amp;O1286</f>
        <v>UpDown</v>
      </c>
      <c r="AU1286" s="4" t="str">
        <f>IF(AZ1286=AZ1287,IF(AZ1286&gt;AZ1285,AZ1286&amp;"_O",""),AZ1286&amp;"_C")</f>
        <v/>
      </c>
      <c r="AV1286" s="7" t="str">
        <f>IF(RIGHT(AU1286,1)="C",AX1286/INDEX($AX$5:$AX$2729,MATCH(AZ1286&amp;"_O",$AU$5:$AU$2729,0),1),"")</f>
        <v/>
      </c>
      <c r="AW1286" s="38">
        <v>34537</v>
      </c>
      <c r="AX1286" s="37">
        <v>453.11</v>
      </c>
      <c r="AY1286" s="7">
        <f>AX1286/AX1285</f>
        <v>0.99768803945745987</v>
      </c>
      <c r="AZ1286" s="4">
        <f>YEAR(AW1286)</f>
        <v>1994</v>
      </c>
      <c r="BA1286" s="2" t="s">
        <v>7</v>
      </c>
      <c r="BB1286" s="12" t="str">
        <f>INDEX($CD$5:$CD$10,MATCH(BA1286,$CC$5:$CC$10,0),1)</f>
        <v>Y</v>
      </c>
      <c r="BC1286" s="12" t="str">
        <f>IF(AND(BB1286="Y",AY1286&gt;1),"Y","")</f>
        <v/>
      </c>
      <c r="BD1286" s="12" t="str">
        <f>IF(AND(BB1286="Y",AY1286&lt;1),"Y","")</f>
        <v>Y</v>
      </c>
      <c r="BE1286" s="12" t="str">
        <f>IF(AY1286&gt;1,IF(AY1285&gt;1,"Y",""),"")</f>
        <v/>
      </c>
      <c r="BF1286" s="12" t="str">
        <f>IF(AY1286&lt;1,IF(AY1285&lt;1,"Y",""),"")</f>
        <v/>
      </c>
      <c r="BG1286" s="2"/>
      <c r="BH1286" s="2"/>
      <c r="BI1286" s="2"/>
      <c r="BJ1286" s="2"/>
      <c r="BK1286" s="2"/>
      <c r="BL1286" s="2"/>
      <c r="BM1286" s="4" t="str">
        <f>IF(BR1286=BR1287,IF(BR1286&gt;BR1285,BR1286&amp;"_O",""),BR1286&amp;"_C")</f>
        <v/>
      </c>
      <c r="BN1286" s="7" t="str">
        <f>IF(RIGHT(BM1286,1)="C",BP1286/INDEX($BP$5:$BP$2729,MATCH(BR1286&amp;"_O",$BM$5:$BM$2729,0),1),"")</f>
        <v/>
      </c>
      <c r="BO1286" s="38">
        <v>34936</v>
      </c>
      <c r="BP1286" s="3">
        <v>1019.97</v>
      </c>
      <c r="BQ1286" s="7">
        <f>BP1286/BP1285</f>
        <v>0.98903304631138012</v>
      </c>
      <c r="BR1286" s="4">
        <f>YEAR(BO1286)</f>
        <v>1995</v>
      </c>
      <c r="BS1286" s="2" t="s">
        <v>7</v>
      </c>
      <c r="BT1286" s="12" t="str">
        <f>INDEX($CD$5:$CD$10,MATCH(BS1286,$CC$5:$CC$10,0),1)</f>
        <v>Y</v>
      </c>
      <c r="BU1286" s="12" t="str">
        <f>IF(AND(BT1286="Y",BQ1286&gt;1),"Y","")</f>
        <v/>
      </c>
      <c r="BV1286" s="12" t="str">
        <f>IF(AND(BT1286="Y",BQ1286&lt;1),"Y","")</f>
        <v>Y</v>
      </c>
      <c r="BW1286" s="12" t="str">
        <f>IF(BQ1286&gt;1,IF(BQ1285&gt;1,"Y",""),"")</f>
        <v/>
      </c>
      <c r="BX1286" s="12" t="str">
        <f>IF(BQ1286&lt;1,IF(BQ1285&lt;1,"Y",""),"")</f>
        <v/>
      </c>
      <c r="BY1286" s="2"/>
      <c r="BZ1286" s="2"/>
      <c r="CA1286" s="2"/>
    </row>
    <row r="1287" spans="2:79">
      <c r="B1287" s="4" t="str">
        <f>IF(G1287=G1288,IF(G1287&gt;G1286,G1287&amp;"_O",""),G1287&amp;"_C")</f>
        <v/>
      </c>
      <c r="C1287" s="14">
        <f ca="1">RANDBETWEEN(0,1000)/1000</f>
        <v>0.28599999999999998</v>
      </c>
      <c r="D1287" s="16">
        <f>D1286+1</f>
        <v>1283</v>
      </c>
      <c r="E1287" s="10">
        <f>ROUNDDOWN(D1287/52,0)+1</f>
        <v>25</v>
      </c>
      <c r="F1287" s="15">
        <f>F1286+7</f>
        <v>53601</v>
      </c>
      <c r="G1287" s="4">
        <f>YEAR(F1287)</f>
        <v>2046</v>
      </c>
      <c r="H1287" s="33">
        <v>0.63100000000000001</v>
      </c>
      <c r="I1287" s="33">
        <v>0.73199999999999998</v>
      </c>
      <c r="J1287" s="33">
        <v>0.34300000000000003</v>
      </c>
      <c r="K1287" s="16" t="str">
        <f>IF(M1286&gt;1,"Up","Down")</f>
        <v>Down</v>
      </c>
      <c r="L1287" s="16" t="str">
        <f>IF(K1287="Up",IF(H1287&lt;$BJ$7,"Up","Down"),IF(H1287&lt;$BK$7,"Down","Up"))</f>
        <v>Up</v>
      </c>
      <c r="M1287" s="17">
        <f>IF(L1287="Up",INDEX($AK$5:$AK$1005,MATCH(I1287,$AI$5:$AI$1005,0),1),INDEX($AL$5:$AL$1005,MATCH(J1287,$AI$5:$AI$1005,0),1))</f>
        <v>1.0203357426987736</v>
      </c>
      <c r="N1287" s="16" t="str">
        <f>IF(P1286&gt;1,"Up","Down")</f>
        <v>Down</v>
      </c>
      <c r="O1287" s="16" t="str">
        <f>IF(N1287="Up",IF(H1287&lt;$BJ$12,"Up","Down"),IF(H1287&lt;$BK$12,"Down","Up"))</f>
        <v>Up</v>
      </c>
      <c r="P1287" s="17">
        <f>IF(O1287="Up",INDEX($AP$5:$AP$1005,MATCH(I1287,$AI$5:$AI$1005,0),1),INDEX($AQ$5:$AQ$1005,MATCH(J1287,$AI$5:$AI$1005,0),1))</f>
        <v>1.0276393209960351</v>
      </c>
      <c r="Q1287" s="19">
        <f>T1286</f>
        <v>33216.375644083426</v>
      </c>
      <c r="R1287" s="19">
        <f>INDEX(model!$S$5:$S$35,MATCH(G1287,model!$Q$5:$Q$35,0),1)*model!$O$5</f>
        <v>0</v>
      </c>
      <c r="S1287" s="19">
        <f>IF(RIGHT(B1287,1)="C",T1286*INDEX(model!$T$5:$T$35,MATCH(G1287,model!$Q$5:$Q$35,0),1),0)</f>
        <v>0</v>
      </c>
      <c r="T1287" s="19">
        <f>(Q1287+R1287-S1287)*M1287</f>
        <v>33891.855312567313</v>
      </c>
      <c r="U1287" s="19">
        <f>X1286</f>
        <v>254049.77846769019</v>
      </c>
      <c r="V1287" s="19">
        <f>INDEX(model!$S$5:$S$35,MATCH(G1287,model!$Q$5:$Q$35,0),1)*model!$O$6</f>
        <v>0</v>
      </c>
      <c r="W1287" s="19">
        <f>IF(RIGHT(B1287,1)="C",X1286*INDEX(model!$T$5:$T$35,MATCH(G1287,model!$Q$5:$Q$35,0),1),0)</f>
        <v>0</v>
      </c>
      <c r="X1287" s="19">
        <f>(U1287+V1287-W1287)*P1287</f>
        <v>261071.54184373029</v>
      </c>
      <c r="Z1287" s="36" t="str">
        <f>K1287&amp;L1287</f>
        <v>DownUp</v>
      </c>
      <c r="AA1287" s="36" t="str">
        <f>N1287&amp;O1287</f>
        <v>DownUp</v>
      </c>
      <c r="AU1287" s="4" t="str">
        <f>IF(AZ1287=AZ1288,IF(AZ1287&gt;AZ1286,AZ1287&amp;"_O",""),AZ1287&amp;"_C")</f>
        <v/>
      </c>
      <c r="AV1287" s="7" t="str">
        <f>IF(RIGHT(AU1287,1)="C",AX1287/INDEX($AX$5:$AX$2729,MATCH(AZ1287&amp;"_O",$AU$5:$AU$2729,0),1),"")</f>
        <v/>
      </c>
      <c r="AW1287" s="38">
        <v>34544</v>
      </c>
      <c r="AX1287" s="37">
        <v>458.26</v>
      </c>
      <c r="AY1287" s="7">
        <f>AX1287/AX1286</f>
        <v>1.0113658934916465</v>
      </c>
      <c r="AZ1287" s="4">
        <f>YEAR(AW1287)</f>
        <v>1994</v>
      </c>
      <c r="BA1287" s="2" t="s">
        <v>7</v>
      </c>
      <c r="BB1287" s="12" t="str">
        <f>INDEX($CD$5:$CD$10,MATCH(BA1287,$CC$5:$CC$10,0),1)</f>
        <v>Y</v>
      </c>
      <c r="BC1287" s="12" t="str">
        <f>IF(AND(BB1287="Y",AY1287&gt;1),"Y","")</f>
        <v>Y</v>
      </c>
      <c r="BD1287" s="12" t="str">
        <f>IF(AND(BB1287="Y",AY1287&lt;1),"Y","")</f>
        <v/>
      </c>
      <c r="BE1287" s="12" t="str">
        <f>IF(AY1287&gt;1,IF(AY1286&gt;1,"Y",""),"")</f>
        <v/>
      </c>
      <c r="BF1287" s="12" t="str">
        <f>IF(AY1287&lt;1,IF(AY1286&lt;1,"Y",""),"")</f>
        <v/>
      </c>
      <c r="BG1287" s="2"/>
      <c r="BH1287" s="2"/>
      <c r="BI1287" s="2"/>
      <c r="BJ1287" s="2"/>
      <c r="BK1287" s="2"/>
      <c r="BL1287" s="2"/>
      <c r="BM1287" s="4" t="str">
        <f>IF(BR1287=BR1288,IF(BR1287&gt;BR1286,BR1287&amp;"_O",""),BR1287&amp;"_C")</f>
        <v/>
      </c>
      <c r="BN1287" s="7" t="str">
        <f>IF(RIGHT(BM1287,1)="C",BP1287/INDEX($BP$5:$BP$2729,MATCH(BR1287&amp;"_O",$BM$5:$BM$2729,0),1),"")</f>
        <v/>
      </c>
      <c r="BO1287" s="38">
        <v>34943</v>
      </c>
      <c r="BP1287" s="3">
        <v>1019.47</v>
      </c>
      <c r="BQ1287" s="7">
        <f>BP1287/BP1286</f>
        <v>0.9995097895036128</v>
      </c>
      <c r="BR1287" s="4">
        <f>YEAR(BO1287)</f>
        <v>1995</v>
      </c>
      <c r="BS1287" s="2" t="s">
        <v>7</v>
      </c>
      <c r="BT1287" s="12" t="str">
        <f>INDEX($CD$5:$CD$10,MATCH(BS1287,$CC$5:$CC$10,0),1)</f>
        <v>Y</v>
      </c>
      <c r="BU1287" s="12" t="str">
        <f>IF(AND(BT1287="Y",BQ1287&gt;1),"Y","")</f>
        <v/>
      </c>
      <c r="BV1287" s="12" t="str">
        <f>IF(AND(BT1287="Y",BQ1287&lt;1),"Y","")</f>
        <v>Y</v>
      </c>
      <c r="BW1287" s="12" t="str">
        <f>IF(BQ1287&gt;1,IF(BQ1286&gt;1,"Y",""),"")</f>
        <v/>
      </c>
      <c r="BX1287" s="12" t="str">
        <f>IF(BQ1287&lt;1,IF(BQ1286&lt;1,"Y",""),"")</f>
        <v>Y</v>
      </c>
      <c r="BY1287" s="2"/>
      <c r="BZ1287" s="2"/>
      <c r="CA1287" s="2"/>
    </row>
    <row r="1288" spans="2:79">
      <c r="B1288" s="4" t="str">
        <f>IF(G1288=G1289,IF(G1288&gt;G1287,G1288&amp;"_O",""),G1288&amp;"_C")</f>
        <v/>
      </c>
      <c r="C1288" s="14">
        <f ca="1">RANDBETWEEN(0,1000)/1000</f>
        <v>0.313</v>
      </c>
      <c r="D1288" s="16">
        <f>D1287+1</f>
        <v>1284</v>
      </c>
      <c r="E1288" s="10">
        <f>ROUNDDOWN(D1288/52,0)+1</f>
        <v>25</v>
      </c>
      <c r="F1288" s="15">
        <f>F1287+7</f>
        <v>53608</v>
      </c>
      <c r="G1288" s="4">
        <f>YEAR(F1288)</f>
        <v>2046</v>
      </c>
      <c r="H1288" s="33">
        <v>0.91900000000000004</v>
      </c>
      <c r="I1288" s="33">
        <v>0.51100000000000001</v>
      </c>
      <c r="J1288" s="33">
        <v>0.876</v>
      </c>
      <c r="K1288" s="16" t="str">
        <f>IF(M1287&gt;1,"Up","Down")</f>
        <v>Up</v>
      </c>
      <c r="L1288" s="16" t="str">
        <f>IF(K1288="Up",IF(H1288&lt;$BJ$7,"Up","Down"),IF(H1288&lt;$BK$7,"Down","Up"))</f>
        <v>Down</v>
      </c>
      <c r="M1288" s="17">
        <f>IF(L1288="Up",INDEX($AK$5:$AK$1005,MATCH(I1288,$AI$5:$AI$1005,0),1),INDEX($AL$5:$AL$1005,MATCH(J1288,$AI$5:$AI$1005,0),1))</f>
        <v>0.99736739984795553</v>
      </c>
      <c r="N1288" s="16" t="str">
        <f>IF(P1287&gt;1,"Up","Down")</f>
        <v>Up</v>
      </c>
      <c r="O1288" s="16" t="str">
        <f>IF(N1288="Up",IF(H1288&lt;$BJ$12,"Up","Down"),IF(H1288&lt;$BK$12,"Down","Up"))</f>
        <v>Down</v>
      </c>
      <c r="P1288" s="17">
        <f>IF(O1288="Up",INDEX($AP$5:$AP$1005,MATCH(I1288,$AI$5:$AI$1005,0),1),INDEX($AQ$5:$AQ$1005,MATCH(J1288,$AI$5:$AI$1005,0),1))</f>
        <v>0.9969154513937295</v>
      </c>
      <c r="Q1288" s="19">
        <f>T1287</f>
        <v>33891.855312567313</v>
      </c>
      <c r="R1288" s="19">
        <f>INDEX(model!$S$5:$S$35,MATCH(G1288,model!$Q$5:$Q$35,0),1)*model!$O$5</f>
        <v>0</v>
      </c>
      <c r="S1288" s="19">
        <f>IF(RIGHT(B1288,1)="C",T1287*INDEX(model!$T$5:$T$35,MATCH(G1288,model!$Q$5:$Q$35,0),1),0)</f>
        <v>0</v>
      </c>
      <c r="T1288" s="19">
        <f>(Q1288+R1288-S1288)*M1288</f>
        <v>33802.631609118376</v>
      </c>
      <c r="U1288" s="19">
        <f>X1287</f>
        <v>261071.54184373029</v>
      </c>
      <c r="V1288" s="19">
        <f>INDEX(model!$S$5:$S$35,MATCH(G1288,model!$Q$5:$Q$35,0),1)*model!$O$6</f>
        <v>0</v>
      </c>
      <c r="W1288" s="19">
        <f>IF(RIGHT(B1288,1)="C",X1287*INDEX(model!$T$5:$T$35,MATCH(G1288,model!$Q$5:$Q$35,0),1),0)</f>
        <v>0</v>
      </c>
      <c r="X1288" s="19">
        <f>(U1288+V1288-W1288)*P1288</f>
        <v>260266.25398319931</v>
      </c>
      <c r="Z1288" s="36" t="str">
        <f>K1288&amp;L1288</f>
        <v>UpDown</v>
      </c>
      <c r="AA1288" s="36" t="str">
        <f>N1288&amp;O1288</f>
        <v>UpDown</v>
      </c>
      <c r="AU1288" s="4" t="str">
        <f>IF(AZ1288=AZ1289,IF(AZ1288&gt;AZ1287,AZ1288&amp;"_O",""),AZ1288&amp;"_C")</f>
        <v/>
      </c>
      <c r="AV1288" s="7" t="str">
        <f>IF(RIGHT(AU1288,1)="C",AX1288/INDEX($AX$5:$AX$2729,MATCH(AZ1288&amp;"_O",$AU$5:$AU$2729,0),1),"")</f>
        <v/>
      </c>
      <c r="AW1288" s="38">
        <v>34551</v>
      </c>
      <c r="AX1288" s="37">
        <v>457.09</v>
      </c>
      <c r="AY1288" s="7">
        <f>AX1288/AX1287</f>
        <v>0.99744686422554873</v>
      </c>
      <c r="AZ1288" s="4">
        <f>YEAR(AW1288)</f>
        <v>1994</v>
      </c>
      <c r="BA1288" s="2" t="s">
        <v>7</v>
      </c>
      <c r="BB1288" s="12" t="str">
        <f>INDEX($CD$5:$CD$10,MATCH(BA1288,$CC$5:$CC$10,0),1)</f>
        <v>Y</v>
      </c>
      <c r="BC1288" s="12" t="str">
        <f>IF(AND(BB1288="Y",AY1288&gt;1),"Y","")</f>
        <v/>
      </c>
      <c r="BD1288" s="12" t="str">
        <f>IF(AND(BB1288="Y",AY1288&lt;1),"Y","")</f>
        <v>Y</v>
      </c>
      <c r="BE1288" s="12" t="str">
        <f>IF(AY1288&gt;1,IF(AY1287&gt;1,"Y",""),"")</f>
        <v/>
      </c>
      <c r="BF1288" s="12" t="str">
        <f>IF(AY1288&lt;1,IF(AY1287&lt;1,"Y",""),"")</f>
        <v/>
      </c>
      <c r="BG1288" s="2"/>
      <c r="BH1288" s="2"/>
      <c r="BI1288" s="2"/>
      <c r="BJ1288" s="2"/>
      <c r="BK1288" s="2"/>
      <c r="BL1288" s="2"/>
      <c r="BM1288" s="4" t="str">
        <f>IF(BR1288=BR1289,IF(BR1288&gt;BR1287,BR1288&amp;"_O",""),BR1288&amp;"_C")</f>
        <v/>
      </c>
      <c r="BN1288" s="7" t="str">
        <f>IF(RIGHT(BM1288,1)="C",BP1288/INDEX($BP$5:$BP$2729,MATCH(BR1288&amp;"_O",$BM$5:$BM$2729,0),1),"")</f>
        <v/>
      </c>
      <c r="BO1288" s="38">
        <v>34950</v>
      </c>
      <c r="BP1288" s="3">
        <v>1060.03</v>
      </c>
      <c r="BQ1288" s="7">
        <f>BP1288/BP1287</f>
        <v>1.0397853786771558</v>
      </c>
      <c r="BR1288" s="4">
        <f>YEAR(BO1288)</f>
        <v>1995</v>
      </c>
      <c r="BS1288" s="2" t="s">
        <v>7</v>
      </c>
      <c r="BT1288" s="12" t="str">
        <f>INDEX($CD$5:$CD$10,MATCH(BS1288,$CC$5:$CC$10,0),1)</f>
        <v>Y</v>
      </c>
      <c r="BU1288" s="12" t="str">
        <f>IF(AND(BT1288="Y",BQ1288&gt;1),"Y","")</f>
        <v>Y</v>
      </c>
      <c r="BV1288" s="12" t="str">
        <f>IF(AND(BT1288="Y",BQ1288&lt;1),"Y","")</f>
        <v/>
      </c>
      <c r="BW1288" s="12" t="str">
        <f>IF(BQ1288&gt;1,IF(BQ1287&gt;1,"Y",""),"")</f>
        <v/>
      </c>
      <c r="BX1288" s="12" t="str">
        <f>IF(BQ1288&lt;1,IF(BQ1287&lt;1,"Y",""),"")</f>
        <v/>
      </c>
      <c r="BY1288" s="2"/>
      <c r="BZ1288" s="2"/>
      <c r="CA1288" s="2"/>
    </row>
    <row r="1289" spans="2:79">
      <c r="B1289" s="4" t="str">
        <f>IF(G1289=G1290,IF(G1289&gt;G1288,G1289&amp;"_O",""),G1289&amp;"_C")</f>
        <v/>
      </c>
      <c r="C1289" s="14">
        <f ca="1">RANDBETWEEN(0,1000)/1000</f>
        <v>0.92300000000000004</v>
      </c>
      <c r="D1289" s="16">
        <f>D1288+1</f>
        <v>1285</v>
      </c>
      <c r="E1289" s="10">
        <f>ROUNDDOWN(D1289/52,0)+1</f>
        <v>25</v>
      </c>
      <c r="F1289" s="15">
        <f>F1288+7</f>
        <v>53615</v>
      </c>
      <c r="G1289" s="4">
        <f>YEAR(F1289)</f>
        <v>2046</v>
      </c>
      <c r="H1289" s="33">
        <v>0.34699999999999998</v>
      </c>
      <c r="I1289" s="33">
        <v>0.54700000000000004</v>
      </c>
      <c r="J1289" s="33">
        <v>0.38200000000000001</v>
      </c>
      <c r="K1289" s="16" t="str">
        <f>IF(M1288&gt;1,"Up","Down")</f>
        <v>Down</v>
      </c>
      <c r="L1289" s="16" t="str">
        <f>IF(K1289="Up",IF(H1289&lt;$BJ$7,"Up","Down"),IF(H1289&lt;$BK$7,"Down","Up"))</f>
        <v>Down</v>
      </c>
      <c r="M1289" s="17">
        <f>IF(L1289="Up",INDEX($AK$5:$AK$1005,MATCH(I1289,$AI$5:$AI$1005,0),1),INDEX($AL$5:$AL$1005,MATCH(J1289,$AI$5:$AI$1005,0),1))</f>
        <v>0.98333854401983778</v>
      </c>
      <c r="N1289" s="16" t="str">
        <f>IF(P1288&gt;1,"Up","Down")</f>
        <v>Down</v>
      </c>
      <c r="O1289" s="16" t="str">
        <f>IF(N1289="Up",IF(H1289&lt;$BJ$12,"Up","Down"),IF(H1289&lt;$BK$12,"Down","Up"))</f>
        <v>Down</v>
      </c>
      <c r="P1289" s="17">
        <f>IF(O1289="Up",INDEX($AP$5:$AP$1005,MATCH(I1289,$AI$5:$AI$1005,0),1),INDEX($AQ$5:$AQ$1005,MATCH(J1289,$AI$5:$AI$1005,0),1))</f>
        <v>0.97980263698796377</v>
      </c>
      <c r="Q1289" s="19">
        <f>T1288</f>
        <v>33802.631609118376</v>
      </c>
      <c r="R1289" s="19">
        <f>INDEX(model!$S$5:$S$35,MATCH(G1289,model!$Q$5:$Q$35,0),1)*model!$O$5</f>
        <v>0</v>
      </c>
      <c r="S1289" s="19">
        <f>IF(RIGHT(B1289,1)="C",T1288*INDEX(model!$T$5:$T$35,MATCH(G1289,model!$Q$5:$Q$35,0),1),0)</f>
        <v>0</v>
      </c>
      <c r="T1289" s="19">
        <f>(Q1289+R1289-S1289)*M1289</f>
        <v>33239.430550549412</v>
      </c>
      <c r="U1289" s="19">
        <f>X1288</f>
        <v>260266.25398319931</v>
      </c>
      <c r="V1289" s="19">
        <f>INDEX(model!$S$5:$S$35,MATCH(G1289,model!$Q$5:$Q$35,0),1)*model!$O$6</f>
        <v>0</v>
      </c>
      <c r="W1289" s="19">
        <f>IF(RIGHT(B1289,1)="C",X1288*INDEX(model!$T$5:$T$35,MATCH(G1289,model!$Q$5:$Q$35,0),1),0)</f>
        <v>0</v>
      </c>
      <c r="X1289" s="19">
        <f>(U1289+V1289-W1289)*P1289</f>
        <v>255009.56197171781</v>
      </c>
      <c r="Z1289" s="36" t="str">
        <f>K1289&amp;L1289</f>
        <v>DownDown</v>
      </c>
      <c r="AA1289" s="36" t="str">
        <f>N1289&amp;O1289</f>
        <v>DownDown</v>
      </c>
      <c r="AU1289" s="4" t="str">
        <f>IF(AZ1289=AZ1290,IF(AZ1289&gt;AZ1288,AZ1289&amp;"_O",""),AZ1289&amp;"_C")</f>
        <v/>
      </c>
      <c r="AV1289" s="7" t="str">
        <f>IF(RIGHT(AU1289,1)="C",AX1289/INDEX($AX$5:$AX$2729,MATCH(AZ1289&amp;"_O",$AU$5:$AU$2729,0),1),"")</f>
        <v/>
      </c>
      <c r="AW1289" s="38">
        <v>34558</v>
      </c>
      <c r="AX1289" s="37">
        <v>461.94</v>
      </c>
      <c r="AY1289" s="7">
        <f>AX1289/AX1288</f>
        <v>1.010610601850839</v>
      </c>
      <c r="AZ1289" s="4">
        <f>YEAR(AW1289)</f>
        <v>1994</v>
      </c>
      <c r="BA1289" s="2" t="s">
        <v>7</v>
      </c>
      <c r="BB1289" s="12" t="str">
        <f>INDEX($CD$5:$CD$10,MATCH(BA1289,$CC$5:$CC$10,0),1)</f>
        <v>Y</v>
      </c>
      <c r="BC1289" s="12" t="str">
        <f>IF(AND(BB1289="Y",AY1289&gt;1),"Y","")</f>
        <v>Y</v>
      </c>
      <c r="BD1289" s="12" t="str">
        <f>IF(AND(BB1289="Y",AY1289&lt;1),"Y","")</f>
        <v/>
      </c>
      <c r="BE1289" s="12" t="str">
        <f>IF(AY1289&gt;1,IF(AY1288&gt;1,"Y",""),"")</f>
        <v/>
      </c>
      <c r="BF1289" s="12" t="str">
        <f>IF(AY1289&lt;1,IF(AY1288&lt;1,"Y",""),"")</f>
        <v/>
      </c>
      <c r="BG1289" s="2"/>
      <c r="BH1289" s="2"/>
      <c r="BI1289" s="2"/>
      <c r="BJ1289" s="2"/>
      <c r="BK1289" s="2"/>
      <c r="BL1289" s="2"/>
      <c r="BM1289" s="4" t="str">
        <f>IF(BR1289=BR1290,IF(BR1289&gt;BR1288,BR1289&amp;"_O",""),BR1289&amp;"_C")</f>
        <v/>
      </c>
      <c r="BN1289" s="7" t="str">
        <f>IF(RIGHT(BM1289,1)="C",BP1289/INDEX($BP$5:$BP$2729,MATCH(BR1289&amp;"_O",$BM$5:$BM$2729,0),1),"")</f>
        <v/>
      </c>
      <c r="BO1289" s="38">
        <v>34957</v>
      </c>
      <c r="BP1289" s="3">
        <v>1051.0999999999999</v>
      </c>
      <c r="BQ1289" s="7">
        <f>BP1289/BP1288</f>
        <v>0.99157571012141155</v>
      </c>
      <c r="BR1289" s="4">
        <f>YEAR(BO1289)</f>
        <v>1995</v>
      </c>
      <c r="BS1289" s="2" t="s">
        <v>7</v>
      </c>
      <c r="BT1289" s="12" t="str">
        <f>INDEX($CD$5:$CD$10,MATCH(BS1289,$CC$5:$CC$10,0),1)</f>
        <v>Y</v>
      </c>
      <c r="BU1289" s="12" t="str">
        <f>IF(AND(BT1289="Y",BQ1289&gt;1),"Y","")</f>
        <v/>
      </c>
      <c r="BV1289" s="12" t="str">
        <f>IF(AND(BT1289="Y",BQ1289&lt;1),"Y","")</f>
        <v>Y</v>
      </c>
      <c r="BW1289" s="12" t="str">
        <f>IF(BQ1289&gt;1,IF(BQ1288&gt;1,"Y",""),"")</f>
        <v/>
      </c>
      <c r="BX1289" s="12" t="str">
        <f>IF(BQ1289&lt;1,IF(BQ1288&lt;1,"Y",""),"")</f>
        <v/>
      </c>
      <c r="BY1289" s="2"/>
      <c r="BZ1289" s="2"/>
      <c r="CA1289" s="2"/>
    </row>
    <row r="1290" spans="2:79">
      <c r="B1290" s="4" t="str">
        <f>IF(G1290=G1291,IF(G1290&gt;G1289,G1290&amp;"_O",""),G1290&amp;"_C")</f>
        <v/>
      </c>
      <c r="C1290" s="14">
        <f ca="1">RANDBETWEEN(0,1000)/1000</f>
        <v>0.39100000000000001</v>
      </c>
      <c r="D1290" s="16">
        <f>D1289+1</f>
        <v>1286</v>
      </c>
      <c r="E1290" s="10">
        <f>ROUNDDOWN(D1290/52,0)+1</f>
        <v>25</v>
      </c>
      <c r="F1290" s="15">
        <f>F1289+7</f>
        <v>53622</v>
      </c>
      <c r="G1290" s="4">
        <f>YEAR(F1290)</f>
        <v>2046</v>
      </c>
      <c r="H1290" s="33">
        <v>0.67500000000000004</v>
      </c>
      <c r="I1290" s="33">
        <v>0.94099999999999995</v>
      </c>
      <c r="J1290" s="33">
        <v>0.57099999999999995</v>
      </c>
      <c r="K1290" s="16" t="str">
        <f>IF(M1289&gt;1,"Up","Down")</f>
        <v>Down</v>
      </c>
      <c r="L1290" s="16" t="str">
        <f>IF(K1290="Up",IF(H1290&lt;$BJ$7,"Up","Down"),IF(H1290&lt;$BK$7,"Down","Up"))</f>
        <v>Up</v>
      </c>
      <c r="M1290" s="17">
        <f>IF(L1290="Up",INDEX($AK$5:$AK$1005,MATCH(I1290,$AI$5:$AI$1005,0),1),INDEX($AL$5:$AL$1005,MATCH(J1290,$AI$5:$AI$1005,0),1))</f>
        <v>1.0405349465455005</v>
      </c>
      <c r="N1290" s="16" t="str">
        <f>IF(P1289&gt;1,"Up","Down")</f>
        <v>Down</v>
      </c>
      <c r="O1290" s="16" t="str">
        <f>IF(N1290="Up",IF(H1290&lt;$BJ$12,"Up","Down"),IF(H1290&lt;$BK$12,"Down","Up"))</f>
        <v>Up</v>
      </c>
      <c r="P1290" s="17">
        <f>IF(O1290="Up",INDEX($AP$5:$AP$1005,MATCH(I1290,$AI$5:$AI$1005,0),1),INDEX($AQ$5:$AQ$1005,MATCH(J1290,$AI$5:$AI$1005,0),1))</f>
        <v>1.050954026833739</v>
      </c>
      <c r="Q1290" s="19">
        <f>T1289</f>
        <v>33239.430550549412</v>
      </c>
      <c r="R1290" s="19">
        <f>INDEX(model!$S$5:$S$35,MATCH(G1290,model!$Q$5:$Q$35,0),1)*model!$O$5</f>
        <v>0</v>
      </c>
      <c r="S1290" s="19">
        <f>IF(RIGHT(B1290,1)="C",T1289*INDEX(model!$T$5:$T$35,MATCH(G1290,model!$Q$5:$Q$35,0),1),0)</f>
        <v>0</v>
      </c>
      <c r="T1290" s="19">
        <f>(Q1290+R1290-S1290)*M1290</f>
        <v>34586.789091118808</v>
      </c>
      <c r="U1290" s="19">
        <f>X1289</f>
        <v>255009.56197171781</v>
      </c>
      <c r="V1290" s="19">
        <f>INDEX(model!$S$5:$S$35,MATCH(G1290,model!$Q$5:$Q$35,0),1)*model!$O$6</f>
        <v>0</v>
      </c>
      <c r="W1290" s="19">
        <f>IF(RIGHT(B1290,1)="C",X1289*INDEX(model!$T$5:$T$35,MATCH(G1290,model!$Q$5:$Q$35,0),1),0)</f>
        <v>0</v>
      </c>
      <c r="X1290" s="19">
        <f>(U1290+V1290-W1290)*P1290</f>
        <v>268003.32603528473</v>
      </c>
      <c r="Z1290" s="36" t="str">
        <f>K1290&amp;L1290</f>
        <v>DownUp</v>
      </c>
      <c r="AA1290" s="36" t="str">
        <f>N1290&amp;O1290</f>
        <v>DownUp</v>
      </c>
      <c r="AU1290" s="4" t="str">
        <f>IF(AZ1290=AZ1291,IF(AZ1290&gt;AZ1289,AZ1290&amp;"_O",""),AZ1290&amp;"_C")</f>
        <v/>
      </c>
      <c r="AV1290" s="7" t="str">
        <f>IF(RIGHT(AU1290,1)="C",AX1290/INDEX($AX$5:$AX$2729,MATCH(AZ1290&amp;"_O",$AU$5:$AU$2729,0),1),"")</f>
        <v/>
      </c>
      <c r="AW1290" s="38">
        <v>34565</v>
      </c>
      <c r="AX1290" s="37">
        <v>463.68</v>
      </c>
      <c r="AY1290" s="7">
        <f>AX1290/AX1289</f>
        <v>1.0037667229510325</v>
      </c>
      <c r="AZ1290" s="4">
        <f>YEAR(AW1290)</f>
        <v>1994</v>
      </c>
      <c r="BA1290" s="2" t="s">
        <v>7</v>
      </c>
      <c r="BB1290" s="12" t="str">
        <f>INDEX($CD$5:$CD$10,MATCH(BA1290,$CC$5:$CC$10,0),1)</f>
        <v>Y</v>
      </c>
      <c r="BC1290" s="12" t="str">
        <f>IF(AND(BB1290="Y",AY1290&gt;1),"Y","")</f>
        <v>Y</v>
      </c>
      <c r="BD1290" s="12" t="str">
        <f>IF(AND(BB1290="Y",AY1290&lt;1),"Y","")</f>
        <v/>
      </c>
      <c r="BE1290" s="12" t="str">
        <f>IF(AY1290&gt;1,IF(AY1289&gt;1,"Y",""),"")</f>
        <v>Y</v>
      </c>
      <c r="BF1290" s="12" t="str">
        <f>IF(AY1290&lt;1,IF(AY1289&lt;1,"Y",""),"")</f>
        <v/>
      </c>
      <c r="BG1290" s="2"/>
      <c r="BH1290" s="2"/>
      <c r="BI1290" s="2"/>
      <c r="BJ1290" s="2"/>
      <c r="BK1290" s="2"/>
      <c r="BL1290" s="2"/>
      <c r="BM1290" s="4" t="str">
        <f>IF(BR1290=BR1291,IF(BR1290&gt;BR1289,BR1290&amp;"_O",""),BR1290&amp;"_C")</f>
        <v/>
      </c>
      <c r="BN1290" s="7" t="str">
        <f>IF(RIGHT(BM1290,1)="C",BP1290/INDEX($BP$5:$BP$2729,MATCH(BR1290&amp;"_O",$BM$5:$BM$2729,0),1),"")</f>
        <v/>
      </c>
      <c r="BO1290" s="38">
        <v>34964</v>
      </c>
      <c r="BP1290" s="3">
        <v>1053.3900000000001</v>
      </c>
      <c r="BQ1290" s="7">
        <f>BP1290/BP1289</f>
        <v>1.002178669964799</v>
      </c>
      <c r="BR1290" s="4">
        <f>YEAR(BO1290)</f>
        <v>1995</v>
      </c>
      <c r="BS1290" s="2" t="s">
        <v>7</v>
      </c>
      <c r="BT1290" s="12" t="str">
        <f>INDEX($CD$5:$CD$10,MATCH(BS1290,$CC$5:$CC$10,0),1)</f>
        <v>Y</v>
      </c>
      <c r="BU1290" s="12" t="str">
        <f>IF(AND(BT1290="Y",BQ1290&gt;1),"Y","")</f>
        <v>Y</v>
      </c>
      <c r="BV1290" s="12" t="str">
        <f>IF(AND(BT1290="Y",BQ1290&lt;1),"Y","")</f>
        <v/>
      </c>
      <c r="BW1290" s="12" t="str">
        <f>IF(BQ1290&gt;1,IF(BQ1289&gt;1,"Y",""),"")</f>
        <v/>
      </c>
      <c r="BX1290" s="12" t="str">
        <f>IF(BQ1290&lt;1,IF(BQ1289&lt;1,"Y",""),"")</f>
        <v/>
      </c>
      <c r="BY1290" s="2"/>
      <c r="BZ1290" s="2"/>
      <c r="CA1290" s="2"/>
    </row>
    <row r="1291" spans="2:79">
      <c r="B1291" s="4" t="str">
        <f>IF(G1291=G1292,IF(G1291&gt;G1290,G1291&amp;"_O",""),G1291&amp;"_C")</f>
        <v/>
      </c>
      <c r="C1291" s="14">
        <f ca="1">RANDBETWEEN(0,1000)/1000</f>
        <v>9.5000000000000001E-2</v>
      </c>
      <c r="D1291" s="16">
        <f>D1290+1</f>
        <v>1287</v>
      </c>
      <c r="E1291" s="10">
        <f>ROUNDDOWN(D1291/52,0)+1</f>
        <v>25</v>
      </c>
      <c r="F1291" s="15">
        <f>F1290+7</f>
        <v>53629</v>
      </c>
      <c r="G1291" s="4">
        <f>YEAR(F1291)</f>
        <v>2046</v>
      </c>
      <c r="H1291" s="33">
        <v>0.19400000000000001</v>
      </c>
      <c r="I1291" s="33">
        <v>0.60899999999999999</v>
      </c>
      <c r="J1291" s="33">
        <v>0.161</v>
      </c>
      <c r="K1291" s="16" t="str">
        <f>IF(M1290&gt;1,"Up","Down")</f>
        <v>Up</v>
      </c>
      <c r="L1291" s="16" t="str">
        <f>IF(K1291="Up",IF(H1291&lt;$BJ$7,"Up","Down"),IF(H1291&lt;$BK$7,"Down","Up"))</f>
        <v>Up</v>
      </c>
      <c r="M1291" s="17">
        <f>IF(L1291="Up",INDEX($AK$5:$AK$1005,MATCH(I1291,$AI$5:$AI$1005,0),1),INDEX($AL$5:$AL$1005,MATCH(J1291,$AI$5:$AI$1005,0),1))</f>
        <v>1.015656089676422</v>
      </c>
      <c r="N1291" s="16" t="str">
        <f>IF(P1290&gt;1,"Up","Down")</f>
        <v>Up</v>
      </c>
      <c r="O1291" s="16" t="str">
        <f>IF(N1291="Up",IF(H1291&lt;$BJ$12,"Up","Down"),IF(H1291&lt;$BK$12,"Down","Up"))</f>
        <v>Up</v>
      </c>
      <c r="P1291" s="17">
        <f>IF(O1291="Up",INDEX($AP$5:$AP$1005,MATCH(I1291,$AI$5:$AI$1005,0),1),INDEX($AQ$5:$AQ$1005,MATCH(J1291,$AI$5:$AI$1005,0),1))</f>
        <v>1.0219058851668683</v>
      </c>
      <c r="Q1291" s="19">
        <f>T1290</f>
        <v>34586.789091118808</v>
      </c>
      <c r="R1291" s="19">
        <f>INDEX(model!$S$5:$S$35,MATCH(G1291,model!$Q$5:$Q$35,0),1)*model!$O$5</f>
        <v>0</v>
      </c>
      <c r="S1291" s="19">
        <f>IF(RIGHT(B1291,1)="C",T1290*INDEX(model!$T$5:$T$35,MATCH(G1291,model!$Q$5:$Q$35,0),1),0)</f>
        <v>0</v>
      </c>
      <c r="T1291" s="19">
        <f>(Q1291+R1291-S1291)*M1291</f>
        <v>35128.282962748854</v>
      </c>
      <c r="U1291" s="19">
        <f>X1290</f>
        <v>268003.32603528473</v>
      </c>
      <c r="V1291" s="19">
        <f>INDEX(model!$S$5:$S$35,MATCH(G1291,model!$Q$5:$Q$35,0),1)*model!$O$6</f>
        <v>0</v>
      </c>
      <c r="W1291" s="19">
        <f>IF(RIGHT(B1291,1)="C",X1290*INDEX(model!$T$5:$T$35,MATCH(G1291,model!$Q$5:$Q$35,0),1),0)</f>
        <v>0</v>
      </c>
      <c r="X1291" s="19">
        <f>(U1291+V1291-W1291)*P1291</f>
        <v>273874.17611975246</v>
      </c>
      <c r="Z1291" s="36" t="str">
        <f>K1291&amp;L1291</f>
        <v>UpUp</v>
      </c>
      <c r="AA1291" s="36" t="str">
        <f>N1291&amp;O1291</f>
        <v>UpUp</v>
      </c>
      <c r="AU1291" s="4" t="str">
        <f>IF(AZ1291=AZ1292,IF(AZ1291&gt;AZ1290,AZ1291&amp;"_O",""),AZ1291&amp;"_C")</f>
        <v/>
      </c>
      <c r="AV1291" s="7" t="str">
        <f>IF(RIGHT(AU1291,1)="C",AX1291/INDEX($AX$5:$AX$2729,MATCH(AZ1291&amp;"_O",$AU$5:$AU$2729,0),1),"")</f>
        <v/>
      </c>
      <c r="AW1291" s="38">
        <v>34572</v>
      </c>
      <c r="AX1291" s="37">
        <v>473.8</v>
      </c>
      <c r="AY1291" s="7">
        <f>AX1291/AX1290</f>
        <v>1.0218253968253967</v>
      </c>
      <c r="AZ1291" s="4">
        <f>YEAR(AW1291)</f>
        <v>1994</v>
      </c>
      <c r="BA1291" s="2" t="s">
        <v>7</v>
      </c>
      <c r="BB1291" s="12" t="str">
        <f>INDEX($CD$5:$CD$10,MATCH(BA1291,$CC$5:$CC$10,0),1)</f>
        <v>Y</v>
      </c>
      <c r="BC1291" s="12" t="str">
        <f>IF(AND(BB1291="Y",AY1291&gt;1),"Y","")</f>
        <v>Y</v>
      </c>
      <c r="BD1291" s="12" t="str">
        <f>IF(AND(BB1291="Y",AY1291&lt;1),"Y","")</f>
        <v/>
      </c>
      <c r="BE1291" s="12" t="str">
        <f>IF(AY1291&gt;1,IF(AY1290&gt;1,"Y",""),"")</f>
        <v>Y</v>
      </c>
      <c r="BF1291" s="12" t="str">
        <f>IF(AY1291&lt;1,IF(AY1290&lt;1,"Y",""),"")</f>
        <v/>
      </c>
      <c r="BG1291" s="2"/>
      <c r="BH1291" s="2"/>
      <c r="BI1291" s="2"/>
      <c r="BJ1291" s="2"/>
      <c r="BK1291" s="2"/>
      <c r="BL1291" s="2"/>
      <c r="BM1291" s="4" t="str">
        <f>IF(BR1291=BR1292,IF(BR1291&gt;BR1290,BR1291&amp;"_O",""),BR1291&amp;"_C")</f>
        <v/>
      </c>
      <c r="BN1291" s="7" t="str">
        <f>IF(RIGHT(BM1291,1)="C",BP1291/INDEX($BP$5:$BP$2729,MATCH(BR1291&amp;"_O",$BM$5:$BM$2729,0),1),"")</f>
        <v/>
      </c>
      <c r="BO1291" s="38">
        <v>34971</v>
      </c>
      <c r="BP1291" s="3">
        <v>1043.54</v>
      </c>
      <c r="BQ1291" s="7">
        <f>BP1291/BP1290</f>
        <v>0.99064923722457954</v>
      </c>
      <c r="BR1291" s="4">
        <f>YEAR(BO1291)</f>
        <v>1995</v>
      </c>
      <c r="BS1291" s="2" t="s">
        <v>7</v>
      </c>
      <c r="BT1291" s="12" t="str">
        <f>INDEX($CD$5:$CD$10,MATCH(BS1291,$CC$5:$CC$10,0),1)</f>
        <v>Y</v>
      </c>
      <c r="BU1291" s="12" t="str">
        <f>IF(AND(BT1291="Y",BQ1291&gt;1),"Y","")</f>
        <v/>
      </c>
      <c r="BV1291" s="12" t="str">
        <f>IF(AND(BT1291="Y",BQ1291&lt;1),"Y","")</f>
        <v>Y</v>
      </c>
      <c r="BW1291" s="12" t="str">
        <f>IF(BQ1291&gt;1,IF(BQ1290&gt;1,"Y",""),"")</f>
        <v/>
      </c>
      <c r="BX1291" s="12" t="str">
        <f>IF(BQ1291&lt;1,IF(BQ1290&lt;1,"Y",""),"")</f>
        <v/>
      </c>
      <c r="BY1291" s="2"/>
      <c r="BZ1291" s="2"/>
      <c r="CA1291" s="2"/>
    </row>
    <row r="1292" spans="2:79">
      <c r="B1292" s="4" t="str">
        <f>IF(G1292=G1293,IF(G1292&gt;G1291,G1292&amp;"_O",""),G1292&amp;"_C")</f>
        <v/>
      </c>
      <c r="C1292" s="14">
        <f ca="1">RANDBETWEEN(0,1000)/1000</f>
        <v>0.74199999999999999</v>
      </c>
      <c r="D1292" s="16">
        <f>D1291+1</f>
        <v>1288</v>
      </c>
      <c r="E1292" s="10">
        <f>ROUNDDOWN(D1292/52,0)+1</f>
        <v>25</v>
      </c>
      <c r="F1292" s="15">
        <f>F1291+7</f>
        <v>53636</v>
      </c>
      <c r="G1292" s="4">
        <f>YEAR(F1292)</f>
        <v>2046</v>
      </c>
      <c r="H1292" s="33">
        <v>4.0000000000000001E-3</v>
      </c>
      <c r="I1292" s="33">
        <v>0.38300000000000001</v>
      </c>
      <c r="J1292" s="33">
        <v>0.32600000000000001</v>
      </c>
      <c r="K1292" s="16" t="str">
        <f>IF(M1291&gt;1,"Up","Down")</f>
        <v>Up</v>
      </c>
      <c r="L1292" s="16" t="str">
        <f>IF(K1292="Up",IF(H1292&lt;$BJ$7,"Up","Down"),IF(H1292&lt;$BK$7,"Down","Up"))</f>
        <v>Up</v>
      </c>
      <c r="M1292" s="17">
        <f>IF(L1292="Up",INDEX($AK$5:$AK$1005,MATCH(I1292,$AI$5:$AI$1005,0),1),INDEX($AL$5:$AL$1005,MATCH(J1292,$AI$5:$AI$1005,0),1))</f>
        <v>1.0091592232731488</v>
      </c>
      <c r="N1292" s="16" t="str">
        <f>IF(P1291&gt;1,"Up","Down")</f>
        <v>Up</v>
      </c>
      <c r="O1292" s="16" t="str">
        <f>IF(N1292="Up",IF(H1292&lt;$BJ$12,"Up","Down"),IF(H1292&lt;$BK$12,"Down","Up"))</f>
        <v>Up</v>
      </c>
      <c r="P1292" s="17">
        <f>IF(O1292="Up",INDEX($AP$5:$AP$1005,MATCH(I1292,$AI$5:$AI$1005,0),1),INDEX($AQ$5:$AQ$1005,MATCH(J1292,$AI$5:$AI$1005,0),1))</f>
        <v>1.0129575374353412</v>
      </c>
      <c r="Q1292" s="19">
        <f>T1291</f>
        <v>35128.282962748854</v>
      </c>
      <c r="R1292" s="19">
        <f>INDEX(model!$S$5:$S$35,MATCH(G1292,model!$Q$5:$Q$35,0),1)*model!$O$5</f>
        <v>0</v>
      </c>
      <c r="S1292" s="19">
        <f>IF(RIGHT(B1292,1)="C",T1291*INDEX(model!$T$5:$T$35,MATCH(G1292,model!$Q$5:$Q$35,0),1),0)</f>
        <v>0</v>
      </c>
      <c r="T1292" s="19">
        <f>(Q1292+R1292-S1292)*M1292</f>
        <v>35450.030749607016</v>
      </c>
      <c r="U1292" s="19">
        <f>X1291</f>
        <v>273874.17611975246</v>
      </c>
      <c r="V1292" s="19">
        <f>INDEX(model!$S$5:$S$35,MATCH(G1292,model!$Q$5:$Q$35,0),1)*model!$O$6</f>
        <v>0</v>
      </c>
      <c r="W1292" s="19">
        <f>IF(RIGHT(B1292,1)="C",X1291*INDEX(model!$T$5:$T$35,MATCH(G1292,model!$Q$5:$Q$35,0),1),0)</f>
        <v>0</v>
      </c>
      <c r="X1292" s="19">
        <f>(U1292+V1292-W1292)*P1292</f>
        <v>277422.91100939742</v>
      </c>
      <c r="Z1292" s="36" t="str">
        <f>K1292&amp;L1292</f>
        <v>UpUp</v>
      </c>
      <c r="AA1292" s="36" t="str">
        <f>N1292&amp;O1292</f>
        <v>UpUp</v>
      </c>
      <c r="AU1292" s="4" t="str">
        <f>IF(AZ1292=AZ1293,IF(AZ1292&gt;AZ1291,AZ1292&amp;"_O",""),AZ1292&amp;"_C")</f>
        <v/>
      </c>
      <c r="AV1292" s="7" t="str">
        <f>IF(RIGHT(AU1292,1)="C",AX1292/INDEX($AX$5:$AX$2729,MATCH(AZ1292&amp;"_O",$AU$5:$AU$2729,0),1),"")</f>
        <v/>
      </c>
      <c r="AW1292" s="38">
        <v>34579</v>
      </c>
      <c r="AX1292" s="37">
        <v>470.99</v>
      </c>
      <c r="AY1292" s="7">
        <f>AX1292/AX1291</f>
        <v>0.9940692275221612</v>
      </c>
      <c r="AZ1292" s="4">
        <f>YEAR(AW1292)</f>
        <v>1994</v>
      </c>
      <c r="BA1292" s="2" t="s">
        <v>7</v>
      </c>
      <c r="BB1292" s="12" t="str">
        <f>INDEX($CD$5:$CD$10,MATCH(BA1292,$CC$5:$CC$10,0),1)</f>
        <v>Y</v>
      </c>
      <c r="BC1292" s="12" t="str">
        <f>IF(AND(BB1292="Y",AY1292&gt;1),"Y","")</f>
        <v/>
      </c>
      <c r="BD1292" s="12" t="str">
        <f>IF(AND(BB1292="Y",AY1292&lt;1),"Y","")</f>
        <v>Y</v>
      </c>
      <c r="BE1292" s="12" t="str">
        <f>IF(AY1292&gt;1,IF(AY1291&gt;1,"Y",""),"")</f>
        <v/>
      </c>
      <c r="BF1292" s="12" t="str">
        <f>IF(AY1292&lt;1,IF(AY1291&lt;1,"Y",""),"")</f>
        <v/>
      </c>
      <c r="BG1292" s="2"/>
      <c r="BH1292" s="2"/>
      <c r="BI1292" s="2"/>
      <c r="BJ1292" s="2"/>
      <c r="BK1292" s="2"/>
      <c r="BL1292" s="2"/>
      <c r="BM1292" s="4" t="str">
        <f>IF(BR1292=BR1293,IF(BR1292&gt;BR1291,BR1292&amp;"_O",""),BR1292&amp;"_C")</f>
        <v/>
      </c>
      <c r="BN1292" s="7" t="str">
        <f>IF(RIGHT(BM1292,1)="C",BP1292/INDEX($BP$5:$BP$2729,MATCH(BR1292&amp;"_O",$BM$5:$BM$2729,0),1),"")</f>
        <v/>
      </c>
      <c r="BO1292" s="38">
        <v>34978</v>
      </c>
      <c r="BP1292" s="3">
        <v>1012.04</v>
      </c>
      <c r="BQ1292" s="7">
        <f>BP1292/BP1291</f>
        <v>0.96981428598807906</v>
      </c>
      <c r="BR1292" s="4">
        <f>YEAR(BO1292)</f>
        <v>1995</v>
      </c>
      <c r="BS1292" s="2" t="s">
        <v>7</v>
      </c>
      <c r="BT1292" s="12" t="str">
        <f>INDEX($CD$5:$CD$10,MATCH(BS1292,$CC$5:$CC$10,0),1)</f>
        <v>Y</v>
      </c>
      <c r="BU1292" s="12" t="str">
        <f>IF(AND(BT1292="Y",BQ1292&gt;1),"Y","")</f>
        <v/>
      </c>
      <c r="BV1292" s="12" t="str">
        <f>IF(AND(BT1292="Y",BQ1292&lt;1),"Y","")</f>
        <v>Y</v>
      </c>
      <c r="BW1292" s="12" t="str">
        <f>IF(BQ1292&gt;1,IF(BQ1291&gt;1,"Y",""),"")</f>
        <v/>
      </c>
      <c r="BX1292" s="12" t="str">
        <f>IF(BQ1292&lt;1,IF(BQ1291&lt;1,"Y",""),"")</f>
        <v>Y</v>
      </c>
      <c r="BY1292" s="2"/>
      <c r="BZ1292" s="2"/>
      <c r="CA1292" s="2"/>
    </row>
    <row r="1293" spans="2:79">
      <c r="B1293" s="4" t="str">
        <f>IF(G1293=G1294,IF(G1293&gt;G1292,G1293&amp;"_O",""),G1293&amp;"_C")</f>
        <v/>
      </c>
      <c r="C1293" s="14">
        <f ca="1">RANDBETWEEN(0,1000)/1000</f>
        <v>0.38800000000000001</v>
      </c>
      <c r="D1293" s="16">
        <f>D1292+1</f>
        <v>1289</v>
      </c>
      <c r="E1293" s="10">
        <f>ROUNDDOWN(D1293/52,0)+1</f>
        <v>25</v>
      </c>
      <c r="F1293" s="15">
        <f>F1292+7</f>
        <v>53643</v>
      </c>
      <c r="G1293" s="4">
        <f>YEAR(F1293)</f>
        <v>2046</v>
      </c>
      <c r="H1293" s="33">
        <v>0.94799999999999995</v>
      </c>
      <c r="I1293" s="33">
        <v>0.90200000000000002</v>
      </c>
      <c r="J1293" s="33">
        <v>0.623</v>
      </c>
      <c r="K1293" s="16" t="str">
        <f>IF(M1292&gt;1,"Up","Down")</f>
        <v>Up</v>
      </c>
      <c r="L1293" s="16" t="str">
        <f>IF(K1293="Up",IF(H1293&lt;$BJ$7,"Up","Down"),IF(H1293&lt;$BK$7,"Down","Up"))</f>
        <v>Down</v>
      </c>
      <c r="M1293" s="17">
        <f>IF(L1293="Up",INDEX($AK$5:$AK$1005,MATCH(I1293,$AI$5:$AI$1005,0),1),INDEX($AL$5:$AL$1005,MATCH(J1293,$AI$5:$AI$1005,0),1))</f>
        <v>0.9910029582931702</v>
      </c>
      <c r="N1293" s="16" t="str">
        <f>IF(P1292&gt;1,"Up","Down")</f>
        <v>Up</v>
      </c>
      <c r="O1293" s="16" t="str">
        <f>IF(N1293="Up",IF(H1293&lt;$BJ$12,"Up","Down"),IF(H1293&lt;$BK$12,"Down","Up"))</f>
        <v>Down</v>
      </c>
      <c r="P1293" s="17">
        <f>IF(O1293="Up",INDEX($AP$5:$AP$1005,MATCH(I1293,$AI$5:$AI$1005,0),1),INDEX($AQ$5:$AQ$1005,MATCH(J1293,$AI$5:$AI$1005,0),1))</f>
        <v>0.99022378516887632</v>
      </c>
      <c r="Q1293" s="19">
        <f>T1292</f>
        <v>35450.030749607016</v>
      </c>
      <c r="R1293" s="19">
        <f>INDEX(model!$S$5:$S$35,MATCH(G1293,model!$Q$5:$Q$35,0),1)*model!$O$5</f>
        <v>0</v>
      </c>
      <c r="S1293" s="19">
        <f>IF(RIGHT(B1293,1)="C",T1292*INDEX(model!$T$5:$T$35,MATCH(G1293,model!$Q$5:$Q$35,0),1),0)</f>
        <v>0</v>
      </c>
      <c r="T1293" s="19">
        <f>(Q1293+R1293-S1293)*M1293</f>
        <v>35131.0853444444</v>
      </c>
      <c r="U1293" s="19">
        <f>X1292</f>
        <v>277422.91100939742</v>
      </c>
      <c r="V1293" s="19">
        <f>INDEX(model!$S$5:$S$35,MATCH(G1293,model!$Q$5:$Q$35,0),1)*model!$O$6</f>
        <v>0</v>
      </c>
      <c r="W1293" s="19">
        <f>IF(RIGHT(B1293,1)="C",X1292*INDEX(model!$T$5:$T$35,MATCH(G1293,model!$Q$5:$Q$35,0),1),0)</f>
        <v>0</v>
      </c>
      <c r="X1293" s="19">
        <f>(U1293+V1293-W1293)*P1293</f>
        <v>274710.76503229386</v>
      </c>
      <c r="Z1293" s="36" t="str">
        <f>K1293&amp;L1293</f>
        <v>UpDown</v>
      </c>
      <c r="AA1293" s="36" t="str">
        <f>N1293&amp;O1293</f>
        <v>UpDown</v>
      </c>
      <c r="AU1293" s="4" t="str">
        <f>IF(AZ1293=AZ1294,IF(AZ1293&gt;AZ1292,AZ1293&amp;"_O",""),AZ1293&amp;"_C")</f>
        <v/>
      </c>
      <c r="AV1293" s="7" t="str">
        <f>IF(RIGHT(AU1293,1)="C",AX1293/INDEX($AX$5:$AX$2729,MATCH(AZ1293&amp;"_O",$AU$5:$AU$2729,0),1),"")</f>
        <v/>
      </c>
      <c r="AW1293" s="38">
        <v>34586</v>
      </c>
      <c r="AX1293" s="37">
        <v>468.18</v>
      </c>
      <c r="AY1293" s="7">
        <f>AX1293/AX1292</f>
        <v>0.99403384360602132</v>
      </c>
      <c r="AZ1293" s="4">
        <f>YEAR(AW1293)</f>
        <v>1994</v>
      </c>
      <c r="BA1293" s="2" t="s">
        <v>7</v>
      </c>
      <c r="BB1293" s="12" t="str">
        <f>INDEX($CD$5:$CD$10,MATCH(BA1293,$CC$5:$CC$10,0),1)</f>
        <v>Y</v>
      </c>
      <c r="BC1293" s="12" t="str">
        <f>IF(AND(BB1293="Y",AY1293&gt;1),"Y","")</f>
        <v/>
      </c>
      <c r="BD1293" s="12" t="str">
        <f>IF(AND(BB1293="Y",AY1293&lt;1),"Y","")</f>
        <v>Y</v>
      </c>
      <c r="BE1293" s="12" t="str">
        <f>IF(AY1293&gt;1,IF(AY1292&gt;1,"Y",""),"")</f>
        <v/>
      </c>
      <c r="BF1293" s="12" t="str">
        <f>IF(AY1293&lt;1,IF(AY1292&lt;1,"Y",""),"")</f>
        <v>Y</v>
      </c>
      <c r="BG1293" s="2"/>
      <c r="BH1293" s="2"/>
      <c r="BI1293" s="2"/>
      <c r="BJ1293" s="2"/>
      <c r="BK1293" s="2"/>
      <c r="BL1293" s="2"/>
      <c r="BM1293" s="4" t="str">
        <f>IF(BR1293=BR1294,IF(BR1293&gt;BR1292,BR1293&amp;"_O",""),BR1293&amp;"_C")</f>
        <v/>
      </c>
      <c r="BN1293" s="7" t="str">
        <f>IF(RIGHT(BM1293,1)="C",BP1293/INDEX($BP$5:$BP$2729,MATCH(BR1293&amp;"_O",$BM$5:$BM$2729,0),1),"")</f>
        <v/>
      </c>
      <c r="BO1293" s="38">
        <v>34985</v>
      </c>
      <c r="BP1293" s="3">
        <v>1018.38</v>
      </c>
      <c r="BQ1293" s="7">
        <f>BP1293/BP1292</f>
        <v>1.0062645745227461</v>
      </c>
      <c r="BR1293" s="4">
        <f>YEAR(BO1293)</f>
        <v>1995</v>
      </c>
      <c r="BS1293" s="2" t="s">
        <v>7</v>
      </c>
      <c r="BT1293" s="12" t="str">
        <f>INDEX($CD$5:$CD$10,MATCH(BS1293,$CC$5:$CC$10,0),1)</f>
        <v>Y</v>
      </c>
      <c r="BU1293" s="12" t="str">
        <f>IF(AND(BT1293="Y",BQ1293&gt;1),"Y","")</f>
        <v>Y</v>
      </c>
      <c r="BV1293" s="12" t="str">
        <f>IF(AND(BT1293="Y",BQ1293&lt;1),"Y","")</f>
        <v/>
      </c>
      <c r="BW1293" s="12" t="str">
        <f>IF(BQ1293&gt;1,IF(BQ1292&gt;1,"Y",""),"")</f>
        <v/>
      </c>
      <c r="BX1293" s="12" t="str">
        <f>IF(BQ1293&lt;1,IF(BQ1292&lt;1,"Y",""),"")</f>
        <v/>
      </c>
      <c r="BY1293" s="2"/>
      <c r="BZ1293" s="2"/>
      <c r="CA1293" s="2"/>
    </row>
    <row r="1294" spans="2:79">
      <c r="B1294" s="4" t="str">
        <f>IF(G1294=G1295,IF(G1294&gt;G1293,G1294&amp;"_O",""),G1294&amp;"_C")</f>
        <v/>
      </c>
      <c r="C1294" s="14">
        <f ca="1">RANDBETWEEN(0,1000)/1000</f>
        <v>0.80900000000000005</v>
      </c>
      <c r="D1294" s="16">
        <f>D1293+1</f>
        <v>1290</v>
      </c>
      <c r="E1294" s="10">
        <f>ROUNDDOWN(D1294/52,0)+1</f>
        <v>25</v>
      </c>
      <c r="F1294" s="15">
        <f>F1293+7</f>
        <v>53650</v>
      </c>
      <c r="G1294" s="4">
        <f>YEAR(F1294)</f>
        <v>2046</v>
      </c>
      <c r="H1294" s="33">
        <v>0.17699999999999999</v>
      </c>
      <c r="I1294" s="33">
        <v>0.91200000000000003</v>
      </c>
      <c r="J1294" s="33">
        <v>0.91200000000000003</v>
      </c>
      <c r="K1294" s="16" t="str">
        <f>IF(M1293&gt;1,"Up","Down")</f>
        <v>Down</v>
      </c>
      <c r="L1294" s="16" t="str">
        <f>IF(K1294="Up",IF(H1294&lt;$BJ$7,"Up","Down"),IF(H1294&lt;$BK$7,"Down","Up"))</f>
        <v>Down</v>
      </c>
      <c r="M1294" s="17">
        <f>IF(L1294="Up",INDEX($AK$5:$AK$1005,MATCH(I1294,$AI$5:$AI$1005,0),1),INDEX($AL$5:$AL$1005,MATCH(J1294,$AI$5:$AI$1005,0),1))</f>
        <v>0.99799052676123989</v>
      </c>
      <c r="N1294" s="16" t="str">
        <f>IF(P1293&gt;1,"Up","Down")</f>
        <v>Down</v>
      </c>
      <c r="O1294" s="16" t="str">
        <f>IF(N1294="Up",IF(H1294&lt;$BJ$12,"Up","Down"),IF(H1294&lt;$BK$12,"Down","Up"))</f>
        <v>Down</v>
      </c>
      <c r="P1294" s="17">
        <f>IF(O1294="Up",INDEX($AP$5:$AP$1005,MATCH(I1294,$AI$5:$AI$1005,0),1),INDEX($AQ$5:$AQ$1005,MATCH(J1294,$AI$5:$AI$1005,0),1))</f>
        <v>0.99790676878143414</v>
      </c>
      <c r="Q1294" s="19">
        <f>T1293</f>
        <v>35131.0853444444</v>
      </c>
      <c r="R1294" s="19">
        <f>INDEX(model!$S$5:$S$35,MATCH(G1294,model!$Q$5:$Q$35,0),1)*model!$O$5</f>
        <v>0</v>
      </c>
      <c r="S1294" s="19">
        <f>IF(RIGHT(B1294,1)="C",T1293*INDEX(model!$T$5:$T$35,MATCH(G1294,model!$Q$5:$Q$35,0),1),0)</f>
        <v>0</v>
      </c>
      <c r="T1294" s="19">
        <f>(Q1294+R1294-S1294)*M1294</f>
        <v>35060.49036859614</v>
      </c>
      <c r="U1294" s="19">
        <f>X1293</f>
        <v>274710.76503229386</v>
      </c>
      <c r="V1294" s="19">
        <f>INDEX(model!$S$5:$S$35,MATCH(G1294,model!$Q$5:$Q$35,0),1)*model!$O$6</f>
        <v>0</v>
      </c>
      <c r="W1294" s="19">
        <f>IF(RIGHT(B1294,1)="C",X1293*INDEX(model!$T$5:$T$35,MATCH(G1294,model!$Q$5:$Q$35,0),1),0)</f>
        <v>0</v>
      </c>
      <c r="X1294" s="19">
        <f>(U1294+V1294-W1294)*P1294</f>
        <v>274135.73188285215</v>
      </c>
      <c r="Z1294" s="36" t="str">
        <f>K1294&amp;L1294</f>
        <v>DownDown</v>
      </c>
      <c r="AA1294" s="36" t="str">
        <f>N1294&amp;O1294</f>
        <v>DownDown</v>
      </c>
      <c r="AU1294" s="4" t="str">
        <f>IF(AZ1294=AZ1295,IF(AZ1294&gt;AZ1293,AZ1294&amp;"_O",""),AZ1294&amp;"_C")</f>
        <v/>
      </c>
      <c r="AV1294" s="7" t="str">
        <f>IF(RIGHT(AU1294,1)="C",AX1294/INDEX($AX$5:$AX$2729,MATCH(AZ1294&amp;"_O",$AU$5:$AU$2729,0),1),"")</f>
        <v/>
      </c>
      <c r="AW1294" s="38">
        <v>34593</v>
      </c>
      <c r="AX1294" s="37">
        <v>471.19</v>
      </c>
      <c r="AY1294" s="7">
        <f>AX1294/AX1293</f>
        <v>1.0064291511811696</v>
      </c>
      <c r="AZ1294" s="4">
        <f>YEAR(AW1294)</f>
        <v>1994</v>
      </c>
      <c r="BA1294" s="2" t="s">
        <v>7</v>
      </c>
      <c r="BB1294" s="12" t="str">
        <f>INDEX($CD$5:$CD$10,MATCH(BA1294,$CC$5:$CC$10,0),1)</f>
        <v>Y</v>
      </c>
      <c r="BC1294" s="12" t="str">
        <f>IF(AND(BB1294="Y",AY1294&gt;1),"Y","")</f>
        <v>Y</v>
      </c>
      <c r="BD1294" s="12" t="str">
        <f>IF(AND(BB1294="Y",AY1294&lt;1),"Y","")</f>
        <v/>
      </c>
      <c r="BE1294" s="12" t="str">
        <f>IF(AY1294&gt;1,IF(AY1293&gt;1,"Y",""),"")</f>
        <v/>
      </c>
      <c r="BF1294" s="12" t="str">
        <f>IF(AY1294&lt;1,IF(AY1293&lt;1,"Y",""),"")</f>
        <v/>
      </c>
      <c r="BG1294" s="2"/>
      <c r="BH1294" s="2"/>
      <c r="BI1294" s="2"/>
      <c r="BJ1294" s="2"/>
      <c r="BK1294" s="2"/>
      <c r="BL1294" s="2"/>
      <c r="BM1294" s="4" t="str">
        <f>IF(BR1294=BR1295,IF(BR1294&gt;BR1293,BR1294&amp;"_O",""),BR1294&amp;"_C")</f>
        <v/>
      </c>
      <c r="BN1294" s="7" t="str">
        <f>IF(RIGHT(BM1294,1)="C",BP1294/INDEX($BP$5:$BP$2729,MATCH(BR1294&amp;"_O",$BM$5:$BM$2729,0),1),"")</f>
        <v/>
      </c>
      <c r="BO1294" s="38">
        <v>34992</v>
      </c>
      <c r="BP1294" s="3">
        <v>1039.53</v>
      </c>
      <c r="BQ1294" s="7">
        <f>BP1294/BP1293</f>
        <v>1.0207682790314028</v>
      </c>
      <c r="BR1294" s="4">
        <f>YEAR(BO1294)</f>
        <v>1995</v>
      </c>
      <c r="BS1294" s="2" t="s">
        <v>7</v>
      </c>
      <c r="BT1294" s="12" t="str">
        <f>INDEX($CD$5:$CD$10,MATCH(BS1294,$CC$5:$CC$10,0),1)</f>
        <v>Y</v>
      </c>
      <c r="BU1294" s="12" t="str">
        <f>IF(AND(BT1294="Y",BQ1294&gt;1),"Y","")</f>
        <v>Y</v>
      </c>
      <c r="BV1294" s="12" t="str">
        <f>IF(AND(BT1294="Y",BQ1294&lt;1),"Y","")</f>
        <v/>
      </c>
      <c r="BW1294" s="12" t="str">
        <f>IF(BQ1294&gt;1,IF(BQ1293&gt;1,"Y",""),"")</f>
        <v>Y</v>
      </c>
      <c r="BX1294" s="12" t="str">
        <f>IF(BQ1294&lt;1,IF(BQ1293&lt;1,"Y",""),"")</f>
        <v/>
      </c>
      <c r="BY1294" s="2"/>
      <c r="BZ1294" s="2"/>
      <c r="CA1294" s="2"/>
    </row>
    <row r="1295" spans="2:79">
      <c r="B1295" s="4" t="str">
        <f>IF(G1295=G1296,IF(G1295&gt;G1294,G1295&amp;"_O",""),G1295&amp;"_C")</f>
        <v/>
      </c>
      <c r="C1295" s="14">
        <f ca="1">RANDBETWEEN(0,1000)/1000</f>
        <v>0.75800000000000001</v>
      </c>
      <c r="D1295" s="16">
        <f>D1294+1</f>
        <v>1291</v>
      </c>
      <c r="E1295" s="10">
        <f>ROUNDDOWN(D1295/52,0)+1</f>
        <v>25</v>
      </c>
      <c r="F1295" s="15">
        <f>F1294+7</f>
        <v>53657</v>
      </c>
      <c r="G1295" s="4">
        <f>YEAR(F1295)</f>
        <v>2046</v>
      </c>
      <c r="H1295" s="33">
        <v>0.23699999999999999</v>
      </c>
      <c r="I1295" s="33">
        <v>4.3999999999999997E-2</v>
      </c>
      <c r="J1295" s="33">
        <v>0.57899999999999996</v>
      </c>
      <c r="K1295" s="16" t="str">
        <f>IF(M1294&gt;1,"Up","Down")</f>
        <v>Down</v>
      </c>
      <c r="L1295" s="16" t="str">
        <f>IF(K1295="Up",IF(H1295&lt;$BJ$7,"Up","Down"),IF(H1295&lt;$BK$7,"Down","Up"))</f>
        <v>Down</v>
      </c>
      <c r="M1295" s="17">
        <f>IF(L1295="Up",INDEX($AK$5:$AK$1005,MATCH(I1295,$AI$5:$AI$1005,0),1),INDEX($AL$5:$AL$1005,MATCH(J1295,$AI$5:$AI$1005,0),1))</f>
        <v>0.98995132605929381</v>
      </c>
      <c r="N1295" s="16" t="str">
        <f>IF(P1294&gt;1,"Up","Down")</f>
        <v>Down</v>
      </c>
      <c r="O1295" s="16" t="str">
        <f>IF(N1295="Up",IF(H1295&lt;$BJ$12,"Up","Down"),IF(H1295&lt;$BK$12,"Down","Up"))</f>
        <v>Down</v>
      </c>
      <c r="P1295" s="17">
        <f>IF(O1295="Up",INDEX($AP$5:$AP$1005,MATCH(I1295,$AI$5:$AI$1005,0),1),INDEX($AQ$5:$AQ$1005,MATCH(J1295,$AI$5:$AI$1005,0),1))</f>
        <v>0.9885541933766101</v>
      </c>
      <c r="Q1295" s="19">
        <f>T1294</f>
        <v>35060.49036859614</v>
      </c>
      <c r="R1295" s="19">
        <f>INDEX(model!$S$5:$S$35,MATCH(G1295,model!$Q$5:$Q$35,0),1)*model!$O$5</f>
        <v>0</v>
      </c>
      <c r="S1295" s="19">
        <f>IF(RIGHT(B1295,1)="C",T1294*INDEX(model!$T$5:$T$35,MATCH(G1295,model!$Q$5:$Q$35,0),1),0)</f>
        <v>0</v>
      </c>
      <c r="T1295" s="19">
        <f>(Q1295+R1295-S1295)*M1295</f>
        <v>34708.17893268085</v>
      </c>
      <c r="U1295" s="19">
        <f>X1294</f>
        <v>274135.73188285215</v>
      </c>
      <c r="V1295" s="19">
        <f>INDEX(model!$S$5:$S$35,MATCH(G1295,model!$Q$5:$Q$35,0),1)*model!$O$6</f>
        <v>0</v>
      </c>
      <c r="W1295" s="19">
        <f>IF(RIGHT(B1295,1)="C",X1294*INDEX(model!$T$5:$T$35,MATCH(G1295,model!$Q$5:$Q$35,0),1),0)</f>
        <v>0</v>
      </c>
      <c r="X1295" s="19">
        <f>(U1295+V1295-W1295)*P1295</f>
        <v>270998.02730715956</v>
      </c>
      <c r="Z1295" s="36" t="str">
        <f>K1295&amp;L1295</f>
        <v>DownDown</v>
      </c>
      <c r="AA1295" s="36" t="str">
        <f>N1295&amp;O1295</f>
        <v>DownDown</v>
      </c>
      <c r="AU1295" s="4" t="str">
        <f>IF(AZ1295=AZ1296,IF(AZ1295&gt;AZ1294,AZ1295&amp;"_O",""),AZ1295&amp;"_C")</f>
        <v/>
      </c>
      <c r="AV1295" s="7" t="str">
        <f>IF(RIGHT(AU1295,1)="C",AX1295/INDEX($AX$5:$AX$2729,MATCH(AZ1295&amp;"_O",$AU$5:$AU$2729,0),1),"")</f>
        <v/>
      </c>
      <c r="AW1295" s="38">
        <v>34600</v>
      </c>
      <c r="AX1295" s="37">
        <v>459.67</v>
      </c>
      <c r="AY1295" s="7">
        <f>AX1295/AX1294</f>
        <v>0.97555126382138846</v>
      </c>
      <c r="AZ1295" s="4">
        <f>YEAR(AW1295)</f>
        <v>1994</v>
      </c>
      <c r="BA1295" s="2" t="s">
        <v>7</v>
      </c>
      <c r="BB1295" s="12" t="str">
        <f>INDEX($CD$5:$CD$10,MATCH(BA1295,$CC$5:$CC$10,0),1)</f>
        <v>Y</v>
      </c>
      <c r="BC1295" s="12" t="str">
        <f>IF(AND(BB1295="Y",AY1295&gt;1),"Y","")</f>
        <v/>
      </c>
      <c r="BD1295" s="12" t="str">
        <f>IF(AND(BB1295="Y",AY1295&lt;1),"Y","")</f>
        <v>Y</v>
      </c>
      <c r="BE1295" s="12" t="str">
        <f>IF(AY1295&gt;1,IF(AY1294&gt;1,"Y",""),"")</f>
        <v/>
      </c>
      <c r="BF1295" s="12" t="str">
        <f>IF(AY1295&lt;1,IF(AY1294&lt;1,"Y",""),"")</f>
        <v/>
      </c>
      <c r="BG1295" s="2"/>
      <c r="BH1295" s="2"/>
      <c r="BI1295" s="2"/>
      <c r="BJ1295" s="2"/>
      <c r="BK1295" s="2"/>
      <c r="BL1295" s="2"/>
      <c r="BM1295" s="4" t="str">
        <f>IF(BR1295=BR1296,IF(BR1295&gt;BR1294,BR1295&amp;"_O",""),BR1295&amp;"_C")</f>
        <v/>
      </c>
      <c r="BN1295" s="7" t="str">
        <f>IF(RIGHT(BM1295,1)="C",BP1295/INDEX($BP$5:$BP$2729,MATCH(BR1295&amp;"_O",$BM$5:$BM$2729,0),1),"")</f>
        <v/>
      </c>
      <c r="BO1295" s="38">
        <v>34999</v>
      </c>
      <c r="BP1295" s="3">
        <v>1025.55</v>
      </c>
      <c r="BQ1295" s="7">
        <f>BP1295/BP1294</f>
        <v>0.98655161467201524</v>
      </c>
      <c r="BR1295" s="4">
        <f>YEAR(BO1295)</f>
        <v>1995</v>
      </c>
      <c r="BS1295" s="2" t="s">
        <v>7</v>
      </c>
      <c r="BT1295" s="12" t="str">
        <f>INDEX($CD$5:$CD$10,MATCH(BS1295,$CC$5:$CC$10,0),1)</f>
        <v>Y</v>
      </c>
      <c r="BU1295" s="12" t="str">
        <f>IF(AND(BT1295="Y",BQ1295&gt;1),"Y","")</f>
        <v/>
      </c>
      <c r="BV1295" s="12" t="str">
        <f>IF(AND(BT1295="Y",BQ1295&lt;1),"Y","")</f>
        <v>Y</v>
      </c>
      <c r="BW1295" s="12" t="str">
        <f>IF(BQ1295&gt;1,IF(BQ1294&gt;1,"Y",""),"")</f>
        <v/>
      </c>
      <c r="BX1295" s="12" t="str">
        <f>IF(BQ1295&lt;1,IF(BQ1294&lt;1,"Y",""),"")</f>
        <v/>
      </c>
      <c r="BY1295" s="2"/>
      <c r="BZ1295" s="2"/>
      <c r="CA1295" s="2"/>
    </row>
    <row r="1296" spans="2:79">
      <c r="B1296" s="4" t="str">
        <f>IF(G1296=G1297,IF(G1296&gt;G1295,G1296&amp;"_O",""),G1296&amp;"_C")</f>
        <v/>
      </c>
      <c r="C1296" s="14">
        <f ca="1">RANDBETWEEN(0,1000)/1000</f>
        <v>0.61799999999999999</v>
      </c>
      <c r="D1296" s="16">
        <f>D1295+1</f>
        <v>1292</v>
      </c>
      <c r="E1296" s="10">
        <f>ROUNDDOWN(D1296/52,0)+1</f>
        <v>25</v>
      </c>
      <c r="F1296" s="15">
        <f>F1295+7</f>
        <v>53664</v>
      </c>
      <c r="G1296" s="4">
        <f>YEAR(F1296)</f>
        <v>2046</v>
      </c>
      <c r="H1296" s="33">
        <v>0.249</v>
      </c>
      <c r="I1296" s="33">
        <v>0.59499999999999997</v>
      </c>
      <c r="J1296" s="33">
        <v>0.503</v>
      </c>
      <c r="K1296" s="16" t="str">
        <f>IF(M1295&gt;1,"Up","Down")</f>
        <v>Down</v>
      </c>
      <c r="L1296" s="16" t="str">
        <f>IF(K1296="Up",IF(H1296&lt;$BJ$7,"Up","Down"),IF(H1296&lt;$BK$7,"Down","Up"))</f>
        <v>Down</v>
      </c>
      <c r="M1296" s="17">
        <f>IF(L1296="Up",INDEX($AK$5:$AK$1005,MATCH(I1296,$AI$5:$AI$1005,0),1),INDEX($AL$5:$AL$1005,MATCH(J1296,$AI$5:$AI$1005,0),1))</f>
        <v>0.98772020166348595</v>
      </c>
      <c r="N1296" s="16" t="str">
        <f>IF(P1295&gt;1,"Up","Down")</f>
        <v>Down</v>
      </c>
      <c r="O1296" s="16" t="str">
        <f>IF(N1296="Up",IF(H1296&lt;$BJ$12,"Up","Down"),IF(H1296&lt;$BK$12,"Down","Up"))</f>
        <v>Down</v>
      </c>
      <c r="P1296" s="17">
        <f>IF(O1296="Up",INDEX($AP$5:$AP$1005,MATCH(I1296,$AI$5:$AI$1005,0),1),INDEX($AQ$5:$AQ$1005,MATCH(J1296,$AI$5:$AI$1005,0),1))</f>
        <v>0.98505587569472897</v>
      </c>
      <c r="Q1296" s="19">
        <f>T1295</f>
        <v>34708.17893268085</v>
      </c>
      <c r="R1296" s="19">
        <f>INDEX(model!$S$5:$S$35,MATCH(G1296,model!$Q$5:$Q$35,0),1)*model!$O$5</f>
        <v>0</v>
      </c>
      <c r="S1296" s="19">
        <f>IF(RIGHT(B1296,1)="C",T1295*INDEX(model!$T$5:$T$35,MATCH(G1296,model!$Q$5:$Q$35,0),1),0)</f>
        <v>0</v>
      </c>
      <c r="T1296" s="19">
        <f>(Q1296+R1296-S1296)*M1296</f>
        <v>34281.969494759884</v>
      </c>
      <c r="U1296" s="19">
        <f>X1295</f>
        <v>270998.02730715956</v>
      </c>
      <c r="V1296" s="19">
        <f>INDEX(model!$S$5:$S$35,MATCH(G1296,model!$Q$5:$Q$35,0),1)*model!$O$6</f>
        <v>0</v>
      </c>
      <c r="W1296" s="19">
        <f>IF(RIGHT(B1296,1)="C",X1295*INDEX(model!$T$5:$T$35,MATCH(G1296,model!$Q$5:$Q$35,0),1),0)</f>
        <v>0</v>
      </c>
      <c r="X1296" s="19">
        <f>(U1296+V1296-W1296)*P1296</f>
        <v>266948.19910059811</v>
      </c>
      <c r="Z1296" s="36" t="str">
        <f>K1296&amp;L1296</f>
        <v>DownDown</v>
      </c>
      <c r="AA1296" s="36" t="str">
        <f>N1296&amp;O1296</f>
        <v>DownDown</v>
      </c>
      <c r="AU1296" s="4" t="str">
        <f>IF(AZ1296=AZ1297,IF(AZ1296&gt;AZ1295,AZ1296&amp;"_O",""),AZ1296&amp;"_C")</f>
        <v/>
      </c>
      <c r="AV1296" s="7" t="str">
        <f>IF(RIGHT(AU1296,1)="C",AX1296/INDEX($AX$5:$AX$2729,MATCH(AZ1296&amp;"_O",$AU$5:$AU$2729,0),1),"")</f>
        <v/>
      </c>
      <c r="AW1296" s="38">
        <v>34607</v>
      </c>
      <c r="AX1296" s="37">
        <v>462.71</v>
      </c>
      <c r="AY1296" s="7">
        <f>AX1296/AX1295</f>
        <v>1.0066134400765765</v>
      </c>
      <c r="AZ1296" s="4">
        <f>YEAR(AW1296)</f>
        <v>1994</v>
      </c>
      <c r="BA1296" s="2" t="s">
        <v>7</v>
      </c>
      <c r="BB1296" s="12" t="str">
        <f>INDEX($CD$5:$CD$10,MATCH(BA1296,$CC$5:$CC$10,0),1)</f>
        <v>Y</v>
      </c>
      <c r="BC1296" s="12" t="str">
        <f>IF(AND(BB1296="Y",AY1296&gt;1),"Y","")</f>
        <v>Y</v>
      </c>
      <c r="BD1296" s="12" t="str">
        <f>IF(AND(BB1296="Y",AY1296&lt;1),"Y","")</f>
        <v/>
      </c>
      <c r="BE1296" s="12" t="str">
        <f>IF(AY1296&gt;1,IF(AY1295&gt;1,"Y",""),"")</f>
        <v/>
      </c>
      <c r="BF1296" s="12" t="str">
        <f>IF(AY1296&lt;1,IF(AY1295&lt;1,"Y",""),"")</f>
        <v/>
      </c>
      <c r="BG1296" s="2"/>
      <c r="BH1296" s="2"/>
      <c r="BI1296" s="2"/>
      <c r="BJ1296" s="2"/>
      <c r="BK1296" s="2"/>
      <c r="BL1296" s="2"/>
      <c r="BM1296" s="4" t="str">
        <f>IF(BR1296=BR1297,IF(BR1296&gt;BR1295,BR1296&amp;"_O",""),BR1296&amp;"_C")</f>
        <v/>
      </c>
      <c r="BN1296" s="7" t="str">
        <f>IF(RIGHT(BM1296,1)="C",BP1296/INDEX($BP$5:$BP$2729,MATCH(BR1296&amp;"_O",$BM$5:$BM$2729,0),1),"")</f>
        <v/>
      </c>
      <c r="BO1296" s="38">
        <v>35006</v>
      </c>
      <c r="BP1296" s="3">
        <v>1065.6600000000001</v>
      </c>
      <c r="BQ1296" s="7">
        <f>BP1296/BP1295</f>
        <v>1.0391107210764956</v>
      </c>
      <c r="BR1296" s="4">
        <f>YEAR(BO1296)</f>
        <v>1995</v>
      </c>
      <c r="BS1296" s="2" t="s">
        <v>7</v>
      </c>
      <c r="BT1296" s="12" t="str">
        <f>INDEX($CD$5:$CD$10,MATCH(BS1296,$CC$5:$CC$10,0),1)</f>
        <v>Y</v>
      </c>
      <c r="BU1296" s="12" t="str">
        <f>IF(AND(BT1296="Y",BQ1296&gt;1),"Y","")</f>
        <v>Y</v>
      </c>
      <c r="BV1296" s="12" t="str">
        <f>IF(AND(BT1296="Y",BQ1296&lt;1),"Y","")</f>
        <v/>
      </c>
      <c r="BW1296" s="12" t="str">
        <f>IF(BQ1296&gt;1,IF(BQ1295&gt;1,"Y",""),"")</f>
        <v/>
      </c>
      <c r="BX1296" s="12" t="str">
        <f>IF(BQ1296&lt;1,IF(BQ1295&lt;1,"Y",""),"")</f>
        <v/>
      </c>
      <c r="BY1296" s="2"/>
      <c r="BZ1296" s="2"/>
      <c r="CA1296" s="2"/>
    </row>
    <row r="1297" spans="2:79">
      <c r="B1297" s="4" t="str">
        <f>IF(G1297=G1298,IF(G1297&gt;G1296,G1297&amp;"_O",""),G1297&amp;"_C")</f>
        <v/>
      </c>
      <c r="C1297" s="14">
        <f ca="1">RANDBETWEEN(0,1000)/1000</f>
        <v>0.45300000000000001</v>
      </c>
      <c r="D1297" s="16">
        <f>D1296+1</f>
        <v>1293</v>
      </c>
      <c r="E1297" s="10">
        <f>ROUNDDOWN(D1297/52,0)+1</f>
        <v>25</v>
      </c>
      <c r="F1297" s="15">
        <f>F1296+7</f>
        <v>53671</v>
      </c>
      <c r="G1297" s="4">
        <f>YEAR(F1297)</f>
        <v>2046</v>
      </c>
      <c r="H1297" s="33">
        <v>0.111</v>
      </c>
      <c r="I1297" s="33">
        <v>0.10100000000000001</v>
      </c>
      <c r="J1297" s="33">
        <v>0.95699999999999996</v>
      </c>
      <c r="K1297" s="16" t="str">
        <f>IF(M1296&gt;1,"Up","Down")</f>
        <v>Down</v>
      </c>
      <c r="L1297" s="16" t="str">
        <f>IF(K1297="Up",IF(H1297&lt;$BJ$7,"Up","Down"),IF(H1297&lt;$BK$7,"Down","Up"))</f>
        <v>Down</v>
      </c>
      <c r="M1297" s="17">
        <f>IF(L1297="Up",INDEX($AK$5:$AK$1005,MATCH(I1297,$AI$5:$AI$1005,0),1),INDEX($AL$5:$AL$1005,MATCH(J1297,$AI$5:$AI$1005,0),1))</f>
        <v>0.99886116656416635</v>
      </c>
      <c r="N1297" s="16" t="str">
        <f>IF(P1296&gt;1,"Up","Down")</f>
        <v>Down</v>
      </c>
      <c r="O1297" s="16" t="str">
        <f>IF(N1297="Up",IF(H1297&lt;$BJ$12,"Up","Down"),IF(H1297&lt;$BK$12,"Down","Up"))</f>
        <v>Down</v>
      </c>
      <c r="P1297" s="17">
        <f>IF(O1297="Up",INDEX($AP$5:$AP$1005,MATCH(I1297,$AI$5:$AI$1005,0),1),INDEX($AQ$5:$AQ$1005,MATCH(J1297,$AI$5:$AI$1005,0),1))</f>
        <v>0.99887260400586109</v>
      </c>
      <c r="Q1297" s="19">
        <f>T1296</f>
        <v>34281.969494759884</v>
      </c>
      <c r="R1297" s="19">
        <f>INDEX(model!$S$5:$S$35,MATCH(G1297,model!$Q$5:$Q$35,0),1)*model!$O$5</f>
        <v>0</v>
      </c>
      <c r="S1297" s="19">
        <f>IF(RIGHT(B1297,1)="C",T1296*INDEX(model!$T$5:$T$35,MATCH(G1297,model!$Q$5:$Q$35,0),1),0)</f>
        <v>0</v>
      </c>
      <c r="T1297" s="19">
        <f>(Q1297+R1297-S1297)*M1297</f>
        <v>34242.928041653024</v>
      </c>
      <c r="U1297" s="19">
        <f>X1296</f>
        <v>266948.19910059811</v>
      </c>
      <c r="V1297" s="19">
        <f>INDEX(model!$S$5:$S$35,MATCH(G1297,model!$Q$5:$Q$35,0),1)*model!$O$6</f>
        <v>0</v>
      </c>
      <c r="W1297" s="19">
        <f>IF(RIGHT(B1297,1)="C",X1296*INDEX(model!$T$5:$T$35,MATCH(G1297,model!$Q$5:$Q$35,0),1),0)</f>
        <v>0</v>
      </c>
      <c r="X1297" s="19">
        <f>(U1297+V1297-W1297)*P1297</f>
        <v>266647.24277028948</v>
      </c>
      <c r="Z1297" s="36" t="str">
        <f>K1297&amp;L1297</f>
        <v>DownDown</v>
      </c>
      <c r="AA1297" s="36" t="str">
        <f>N1297&amp;O1297</f>
        <v>DownDown</v>
      </c>
      <c r="AU1297" s="4" t="str">
        <f>IF(AZ1297=AZ1298,IF(AZ1297&gt;AZ1296,AZ1297&amp;"_O",""),AZ1297&amp;"_C")</f>
        <v/>
      </c>
      <c r="AV1297" s="7" t="str">
        <f>IF(RIGHT(AU1297,1)="C",AX1297/INDEX($AX$5:$AX$2729,MATCH(AZ1297&amp;"_O",$AU$5:$AU$2729,0),1),"")</f>
        <v/>
      </c>
      <c r="AW1297" s="38">
        <v>34614</v>
      </c>
      <c r="AX1297" s="37">
        <v>455.1</v>
      </c>
      <c r="AY1297" s="7">
        <f>AX1297/AX1296</f>
        <v>0.983553413585183</v>
      </c>
      <c r="AZ1297" s="4">
        <f>YEAR(AW1297)</f>
        <v>1994</v>
      </c>
      <c r="BA1297" s="2" t="s">
        <v>7</v>
      </c>
      <c r="BB1297" s="12" t="str">
        <f>INDEX($CD$5:$CD$10,MATCH(BA1297,$CC$5:$CC$10,0),1)</f>
        <v>Y</v>
      </c>
      <c r="BC1297" s="12" t="str">
        <f>IF(AND(BB1297="Y",AY1297&gt;1),"Y","")</f>
        <v/>
      </c>
      <c r="BD1297" s="12" t="str">
        <f>IF(AND(BB1297="Y",AY1297&lt;1),"Y","")</f>
        <v>Y</v>
      </c>
      <c r="BE1297" s="12" t="str">
        <f>IF(AY1297&gt;1,IF(AY1296&gt;1,"Y",""),"")</f>
        <v/>
      </c>
      <c r="BF1297" s="12" t="str">
        <f>IF(AY1297&lt;1,IF(AY1296&lt;1,"Y",""),"")</f>
        <v/>
      </c>
      <c r="BG1297" s="2"/>
      <c r="BH1297" s="2"/>
      <c r="BI1297" s="2"/>
      <c r="BJ1297" s="2"/>
      <c r="BK1297" s="2"/>
      <c r="BL1297" s="2"/>
      <c r="BM1297" s="4" t="str">
        <f>IF(BR1297=BR1298,IF(BR1297&gt;BR1296,BR1297&amp;"_O",""),BR1297&amp;"_C")</f>
        <v/>
      </c>
      <c r="BN1297" s="7" t="str">
        <f>IF(RIGHT(BM1297,1)="C",BP1297/INDEX($BP$5:$BP$2729,MATCH(BR1297&amp;"_O",$BM$5:$BM$2729,0),1),"")</f>
        <v/>
      </c>
      <c r="BO1297" s="38">
        <v>35013</v>
      </c>
      <c r="BP1297" s="3">
        <v>1063.8699999999999</v>
      </c>
      <c r="BQ1297" s="7">
        <f>BP1297/BP1296</f>
        <v>0.99832028977347353</v>
      </c>
      <c r="BR1297" s="4">
        <f>YEAR(BO1297)</f>
        <v>1995</v>
      </c>
      <c r="BS1297" s="2" t="s">
        <v>7</v>
      </c>
      <c r="BT1297" s="12" t="str">
        <f>INDEX($CD$5:$CD$10,MATCH(BS1297,$CC$5:$CC$10,0),1)</f>
        <v>Y</v>
      </c>
      <c r="BU1297" s="12" t="str">
        <f>IF(AND(BT1297="Y",BQ1297&gt;1),"Y","")</f>
        <v/>
      </c>
      <c r="BV1297" s="12" t="str">
        <f>IF(AND(BT1297="Y",BQ1297&lt;1),"Y","")</f>
        <v>Y</v>
      </c>
      <c r="BW1297" s="12" t="str">
        <f>IF(BQ1297&gt;1,IF(BQ1296&gt;1,"Y",""),"")</f>
        <v/>
      </c>
      <c r="BX1297" s="12" t="str">
        <f>IF(BQ1297&lt;1,IF(BQ1296&lt;1,"Y",""),"")</f>
        <v/>
      </c>
      <c r="BY1297" s="2"/>
      <c r="BZ1297" s="2"/>
      <c r="CA1297" s="2"/>
    </row>
    <row r="1298" spans="2:79">
      <c r="B1298" s="4" t="str">
        <f>IF(G1298=G1299,IF(G1298&gt;G1297,G1298&amp;"_O",""),G1298&amp;"_C")</f>
        <v/>
      </c>
      <c r="C1298" s="14">
        <f ca="1">RANDBETWEEN(0,1000)/1000</f>
        <v>0.66700000000000004</v>
      </c>
      <c r="D1298" s="16">
        <f>D1297+1</f>
        <v>1294</v>
      </c>
      <c r="E1298" s="10">
        <f>ROUNDDOWN(D1298/52,0)+1</f>
        <v>25</v>
      </c>
      <c r="F1298" s="15">
        <f>F1297+7</f>
        <v>53678</v>
      </c>
      <c r="G1298" s="4">
        <f>YEAR(F1298)</f>
        <v>2046</v>
      </c>
      <c r="H1298" s="33">
        <v>0.38400000000000001</v>
      </c>
      <c r="I1298" s="33">
        <v>8.5000000000000006E-2</v>
      </c>
      <c r="J1298" s="33">
        <v>0.186</v>
      </c>
      <c r="K1298" s="16" t="str">
        <f>IF(M1297&gt;1,"Up","Down")</f>
        <v>Down</v>
      </c>
      <c r="L1298" s="16" t="str">
        <f>IF(K1298="Up",IF(H1298&lt;$BJ$7,"Up","Down"),IF(H1298&lt;$BK$7,"Down","Up"))</f>
        <v>Down</v>
      </c>
      <c r="M1298" s="17">
        <f>IF(L1298="Up",INDEX($AK$5:$AK$1005,MATCH(I1298,$AI$5:$AI$1005,0),1),INDEX($AL$5:$AL$1005,MATCH(J1298,$AI$5:$AI$1005,0),1))</f>
        <v>0.9736663356066203</v>
      </c>
      <c r="N1298" s="16" t="str">
        <f>IF(P1297&gt;1,"Up","Down")</f>
        <v>Down</v>
      </c>
      <c r="O1298" s="16" t="str">
        <f>IF(N1298="Up",IF(H1298&lt;$BJ$12,"Up","Down"),IF(H1298&lt;$BK$12,"Down","Up"))</f>
        <v>Down</v>
      </c>
      <c r="P1298" s="17">
        <f>IF(O1298="Up",INDEX($AP$5:$AP$1005,MATCH(I1298,$AI$5:$AI$1005,0),1),INDEX($AQ$5:$AQ$1005,MATCH(J1298,$AI$5:$AI$1005,0),1))</f>
        <v>0.96305301974261814</v>
      </c>
      <c r="Q1298" s="19">
        <f>T1297</f>
        <v>34242.928041653024</v>
      </c>
      <c r="R1298" s="19">
        <f>INDEX(model!$S$5:$S$35,MATCH(G1298,model!$Q$5:$Q$35,0),1)*model!$O$5</f>
        <v>0</v>
      </c>
      <c r="S1298" s="19">
        <f>IF(RIGHT(B1298,1)="C",T1297*INDEX(model!$T$5:$T$35,MATCH(G1298,model!$Q$5:$Q$35,0),1),0)</f>
        <v>0</v>
      </c>
      <c r="T1298" s="19">
        <f>(Q1298+R1298-S1298)*M1298</f>
        <v>33341.186266757482</v>
      </c>
      <c r="U1298" s="19">
        <f>X1297</f>
        <v>266647.24277028948</v>
      </c>
      <c r="V1298" s="19">
        <f>INDEX(model!$S$5:$S$35,MATCH(G1298,model!$Q$5:$Q$35,0),1)*model!$O$6</f>
        <v>0</v>
      </c>
      <c r="W1298" s="19">
        <f>IF(RIGHT(B1298,1)="C",X1297*INDEX(model!$T$5:$T$35,MATCH(G1298,model!$Q$5:$Q$35,0),1),0)</f>
        <v>0</v>
      </c>
      <c r="X1298" s="19">
        <f>(U1298+V1298-W1298)*P1298</f>
        <v>256795.43235597029</v>
      </c>
      <c r="Z1298" s="36" t="str">
        <f>K1298&amp;L1298</f>
        <v>DownDown</v>
      </c>
      <c r="AA1298" s="36" t="str">
        <f>N1298&amp;O1298</f>
        <v>DownDown</v>
      </c>
      <c r="AU1298" s="4" t="str">
        <f>IF(AZ1298=AZ1299,IF(AZ1298&gt;AZ1297,AZ1298&amp;"_O",""),AZ1298&amp;"_C")</f>
        <v/>
      </c>
      <c r="AV1298" s="7" t="str">
        <f>IF(RIGHT(AU1298,1)="C",AX1298/INDEX($AX$5:$AX$2729,MATCH(AZ1298&amp;"_O",$AU$5:$AU$2729,0),1),"")</f>
        <v/>
      </c>
      <c r="AW1298" s="38">
        <v>34621</v>
      </c>
      <c r="AX1298" s="37">
        <v>469.1</v>
      </c>
      <c r="AY1298" s="7">
        <f>AX1298/AX1297</f>
        <v>1.03076246978686</v>
      </c>
      <c r="AZ1298" s="4">
        <f>YEAR(AW1298)</f>
        <v>1994</v>
      </c>
      <c r="BA1298" s="2" t="s">
        <v>7</v>
      </c>
      <c r="BB1298" s="12" t="str">
        <f>INDEX($CD$5:$CD$10,MATCH(BA1298,$CC$5:$CC$10,0),1)</f>
        <v>Y</v>
      </c>
      <c r="BC1298" s="12" t="str">
        <f>IF(AND(BB1298="Y",AY1298&gt;1),"Y","")</f>
        <v>Y</v>
      </c>
      <c r="BD1298" s="12" t="str">
        <f>IF(AND(BB1298="Y",AY1298&lt;1),"Y","")</f>
        <v/>
      </c>
      <c r="BE1298" s="12" t="str">
        <f>IF(AY1298&gt;1,IF(AY1297&gt;1,"Y",""),"")</f>
        <v/>
      </c>
      <c r="BF1298" s="12" t="str">
        <f>IF(AY1298&lt;1,IF(AY1297&lt;1,"Y",""),"")</f>
        <v/>
      </c>
      <c r="BG1298" s="2"/>
      <c r="BH1298" s="2"/>
      <c r="BI1298" s="2"/>
      <c r="BJ1298" s="2"/>
      <c r="BK1298" s="2"/>
      <c r="BL1298" s="2"/>
      <c r="BM1298" s="4" t="str">
        <f>IF(BR1298=BR1299,IF(BR1298&gt;BR1297,BR1298&amp;"_O",""),BR1298&amp;"_C")</f>
        <v/>
      </c>
      <c r="BN1298" s="7" t="str">
        <f>IF(RIGHT(BM1298,1)="C",BP1298/INDEX($BP$5:$BP$2729,MATCH(BR1298&amp;"_O",$BM$5:$BM$2729,0),1),"")</f>
        <v/>
      </c>
      <c r="BO1298" s="38">
        <v>35020</v>
      </c>
      <c r="BP1298" s="3">
        <v>1045.03</v>
      </c>
      <c r="BQ1298" s="7">
        <f>BP1298/BP1297</f>
        <v>0.98229106939757682</v>
      </c>
      <c r="BR1298" s="4">
        <f>YEAR(BO1298)</f>
        <v>1995</v>
      </c>
      <c r="BS1298" s="2" t="s">
        <v>7</v>
      </c>
      <c r="BT1298" s="12" t="str">
        <f>INDEX($CD$5:$CD$10,MATCH(BS1298,$CC$5:$CC$10,0),1)</f>
        <v>Y</v>
      </c>
      <c r="BU1298" s="12" t="str">
        <f>IF(AND(BT1298="Y",BQ1298&gt;1),"Y","")</f>
        <v/>
      </c>
      <c r="BV1298" s="12" t="str">
        <f>IF(AND(BT1298="Y",BQ1298&lt;1),"Y","")</f>
        <v>Y</v>
      </c>
      <c r="BW1298" s="12" t="str">
        <f>IF(BQ1298&gt;1,IF(BQ1297&gt;1,"Y",""),"")</f>
        <v/>
      </c>
      <c r="BX1298" s="12" t="str">
        <f>IF(BQ1298&lt;1,IF(BQ1297&lt;1,"Y",""),"")</f>
        <v>Y</v>
      </c>
      <c r="BY1298" s="2"/>
      <c r="BZ1298" s="2"/>
      <c r="CA1298" s="2"/>
    </row>
    <row r="1299" spans="2:79">
      <c r="B1299" s="4" t="str">
        <f>IF(G1299=G1300,IF(G1299&gt;G1298,G1299&amp;"_O",""),G1299&amp;"_C")</f>
        <v/>
      </c>
      <c r="C1299" s="14">
        <f ca="1">RANDBETWEEN(0,1000)/1000</f>
        <v>0.53500000000000003</v>
      </c>
      <c r="D1299" s="16">
        <f>D1298+1</f>
        <v>1295</v>
      </c>
      <c r="E1299" s="10">
        <f>ROUNDDOWN(D1299/52,0)+1</f>
        <v>25</v>
      </c>
      <c r="F1299" s="15">
        <f>F1298+7</f>
        <v>53685</v>
      </c>
      <c r="G1299" s="4">
        <f>YEAR(F1299)</f>
        <v>2046</v>
      </c>
      <c r="H1299" s="33">
        <v>0.245</v>
      </c>
      <c r="I1299" s="33">
        <v>0.42099999999999999</v>
      </c>
      <c r="J1299" s="33">
        <v>0.251</v>
      </c>
      <c r="K1299" s="16" t="str">
        <f>IF(M1298&gt;1,"Up","Down")</f>
        <v>Down</v>
      </c>
      <c r="L1299" s="16" t="str">
        <f>IF(K1299="Up",IF(H1299&lt;$BJ$7,"Up","Down"),IF(H1299&lt;$BK$7,"Down","Up"))</f>
        <v>Down</v>
      </c>
      <c r="M1299" s="17">
        <f>IF(L1299="Up",INDEX($AK$5:$AK$1005,MATCH(I1299,$AI$5:$AI$1005,0),1),INDEX($AL$5:$AL$1005,MATCH(J1299,$AI$5:$AI$1005,0),1))</f>
        <v>0.97767362033664462</v>
      </c>
      <c r="N1299" s="16" t="str">
        <f>IF(P1298&gt;1,"Up","Down")</f>
        <v>Down</v>
      </c>
      <c r="O1299" s="16" t="str">
        <f>IF(N1299="Up",IF(H1299&lt;$BJ$12,"Up","Down"),IF(H1299&lt;$BK$12,"Down","Up"))</f>
        <v>Down</v>
      </c>
      <c r="P1299" s="17">
        <f>IF(O1299="Up",INDEX($AP$5:$AP$1005,MATCH(I1299,$AI$5:$AI$1005,0),1),INDEX($AQ$5:$AQ$1005,MATCH(J1299,$AI$5:$AI$1005,0),1))</f>
        <v>0.97007838717042638</v>
      </c>
      <c r="Q1299" s="19">
        <f>T1298</f>
        <v>33341.186266757482</v>
      </c>
      <c r="R1299" s="19">
        <f>INDEX(model!$S$5:$S$35,MATCH(G1299,model!$Q$5:$Q$35,0),1)*model!$O$5</f>
        <v>0</v>
      </c>
      <c r="S1299" s="19">
        <f>IF(RIGHT(B1299,1)="C",T1298*INDEX(model!$T$5:$T$35,MATCH(G1299,model!$Q$5:$Q$35,0),1),0)</f>
        <v>0</v>
      </c>
      <c r="T1299" s="19">
        <f>(Q1299+R1299-S1299)*M1299</f>
        <v>32596.798283739205</v>
      </c>
      <c r="U1299" s="19">
        <f>X1298</f>
        <v>256795.43235597029</v>
      </c>
      <c r="V1299" s="19">
        <f>INDEX(model!$S$5:$S$35,MATCH(G1299,model!$Q$5:$Q$35,0),1)*model!$O$6</f>
        <v>0</v>
      </c>
      <c r="W1299" s="19">
        <f>IF(RIGHT(B1299,1)="C",X1298*INDEX(model!$T$5:$T$35,MATCH(G1299,model!$Q$5:$Q$35,0),1),0)</f>
        <v>0</v>
      </c>
      <c r="X1299" s="19">
        <f>(U1299+V1299-W1299)*P1299</f>
        <v>249111.698852612</v>
      </c>
      <c r="Z1299" s="36" t="str">
        <f>K1299&amp;L1299</f>
        <v>DownDown</v>
      </c>
      <c r="AA1299" s="36" t="str">
        <f>N1299&amp;O1299</f>
        <v>DownDown</v>
      </c>
      <c r="AU1299" s="4" t="str">
        <f>IF(AZ1299=AZ1300,IF(AZ1299&gt;AZ1298,AZ1299&amp;"_O",""),AZ1299&amp;"_C")</f>
        <v/>
      </c>
      <c r="AV1299" s="7" t="str">
        <f>IF(RIGHT(AU1299,1)="C",AX1299/INDEX($AX$5:$AX$2729,MATCH(AZ1299&amp;"_O",$AU$5:$AU$2729,0),1),"")</f>
        <v/>
      </c>
      <c r="AW1299" s="38">
        <v>34628</v>
      </c>
      <c r="AX1299" s="37">
        <v>464.89</v>
      </c>
      <c r="AY1299" s="7">
        <f>AX1299/AX1298</f>
        <v>0.99102536772543159</v>
      </c>
      <c r="AZ1299" s="4">
        <f>YEAR(AW1299)</f>
        <v>1994</v>
      </c>
      <c r="BA1299" s="2" t="s">
        <v>7</v>
      </c>
      <c r="BB1299" s="12" t="str">
        <f>INDEX($CD$5:$CD$10,MATCH(BA1299,$CC$5:$CC$10,0),1)</f>
        <v>Y</v>
      </c>
      <c r="BC1299" s="12" t="str">
        <f>IF(AND(BB1299="Y",AY1299&gt;1),"Y","")</f>
        <v/>
      </c>
      <c r="BD1299" s="12" t="str">
        <f>IF(AND(BB1299="Y",AY1299&lt;1),"Y","")</f>
        <v>Y</v>
      </c>
      <c r="BE1299" s="12" t="str">
        <f>IF(AY1299&gt;1,IF(AY1298&gt;1,"Y",""),"")</f>
        <v/>
      </c>
      <c r="BF1299" s="12" t="str">
        <f>IF(AY1299&lt;1,IF(AY1298&lt;1,"Y",""),"")</f>
        <v/>
      </c>
      <c r="BG1299" s="2"/>
      <c r="BH1299" s="2"/>
      <c r="BI1299" s="2"/>
      <c r="BJ1299" s="2"/>
      <c r="BK1299" s="2"/>
      <c r="BL1299" s="2"/>
      <c r="BM1299" s="4" t="str">
        <f>IF(BR1299=BR1300,IF(BR1299&gt;BR1298,BR1299&amp;"_O",""),BR1299&amp;"_C")</f>
        <v/>
      </c>
      <c r="BN1299" s="7" t="str">
        <f>IF(RIGHT(BM1299,1)="C",BP1299/INDEX($BP$5:$BP$2729,MATCH(BR1299&amp;"_O",$BM$5:$BM$2729,0),1),"")</f>
        <v/>
      </c>
      <c r="BO1299" s="38">
        <v>35027</v>
      </c>
      <c r="BP1299" s="3">
        <v>1030.17</v>
      </c>
      <c r="BQ1299" s="7">
        <f>BP1299/BP1298</f>
        <v>0.98578031252691323</v>
      </c>
      <c r="BR1299" s="4">
        <f>YEAR(BO1299)</f>
        <v>1995</v>
      </c>
      <c r="BS1299" s="2" t="s">
        <v>7</v>
      </c>
      <c r="BT1299" s="12" t="str">
        <f>INDEX($CD$5:$CD$10,MATCH(BS1299,$CC$5:$CC$10,0),1)</f>
        <v>Y</v>
      </c>
      <c r="BU1299" s="12" t="str">
        <f>IF(AND(BT1299="Y",BQ1299&gt;1),"Y","")</f>
        <v/>
      </c>
      <c r="BV1299" s="12" t="str">
        <f>IF(AND(BT1299="Y",BQ1299&lt;1),"Y","")</f>
        <v>Y</v>
      </c>
      <c r="BW1299" s="12" t="str">
        <f>IF(BQ1299&gt;1,IF(BQ1298&gt;1,"Y",""),"")</f>
        <v/>
      </c>
      <c r="BX1299" s="12" t="str">
        <f>IF(BQ1299&lt;1,IF(BQ1298&lt;1,"Y",""),"")</f>
        <v>Y</v>
      </c>
      <c r="BY1299" s="2"/>
      <c r="BZ1299" s="2"/>
      <c r="CA1299" s="2"/>
    </row>
    <row r="1300" spans="2:79">
      <c r="B1300" s="4" t="str">
        <f>IF(G1300=G1301,IF(G1300&gt;G1299,G1300&amp;"_O",""),G1300&amp;"_C")</f>
        <v>2046_C</v>
      </c>
      <c r="C1300" s="14">
        <f ca="1">RANDBETWEEN(0,1000)/1000</f>
        <v>0.41799999999999998</v>
      </c>
      <c r="D1300" s="16">
        <f>D1299+1</f>
        <v>1296</v>
      </c>
      <c r="E1300" s="10">
        <f>ROUNDDOWN(D1300/52,0)+1</f>
        <v>25</v>
      </c>
      <c r="F1300" s="15">
        <f>F1299+7</f>
        <v>53692</v>
      </c>
      <c r="G1300" s="4">
        <f>YEAR(F1300)</f>
        <v>2046</v>
      </c>
      <c r="H1300" s="33">
        <v>0.26900000000000002</v>
      </c>
      <c r="I1300" s="33">
        <v>0.72399999999999998</v>
      </c>
      <c r="J1300" s="33">
        <v>0.85699999999999998</v>
      </c>
      <c r="K1300" s="16" t="str">
        <f>IF(M1299&gt;1,"Up","Down")</f>
        <v>Down</v>
      </c>
      <c r="L1300" s="16" t="str">
        <f>IF(K1300="Up",IF(H1300&lt;$BJ$7,"Up","Down"),IF(H1300&lt;$BK$7,"Down","Up"))</f>
        <v>Down</v>
      </c>
      <c r="M1300" s="17">
        <f>IF(L1300="Up",INDEX($AK$5:$AK$1005,MATCH(I1300,$AI$5:$AI$1005,0),1),INDEX($AL$5:$AL$1005,MATCH(J1300,$AI$5:$AI$1005,0),1))</f>
        <v>0.99712841703367328</v>
      </c>
      <c r="N1300" s="16" t="str">
        <f>IF(P1299&gt;1,"Up","Down")</f>
        <v>Down</v>
      </c>
      <c r="O1300" s="16" t="str">
        <f>IF(N1300="Up",IF(H1300&lt;$BJ$12,"Up","Down"),IF(H1300&lt;$BK$12,"Down","Up"))</f>
        <v>Down</v>
      </c>
      <c r="P1300" s="17">
        <f>IF(O1300="Up",INDEX($AP$5:$AP$1005,MATCH(I1300,$AI$5:$AI$1005,0),1),INDEX($AQ$5:$AQ$1005,MATCH(J1300,$AI$5:$AI$1005,0),1))</f>
        <v>0.99649932056358848</v>
      </c>
      <c r="Q1300" s="19">
        <f>T1299</f>
        <v>32596.798283739205</v>
      </c>
      <c r="R1300" s="19">
        <f>INDEX(model!$S$5:$S$35,MATCH(G1300,model!$Q$5:$Q$35,0),1)*model!$O$5</f>
        <v>0</v>
      </c>
      <c r="S1300" s="19">
        <f>IF(RIGHT(B1300,1)="C",T1299*INDEX(model!$T$5:$T$35,MATCH(G1300,model!$Q$5:$Q$35,0),1),0)</f>
        <v>4074.5997854674006</v>
      </c>
      <c r="T1300" s="19">
        <f>(Q1300+R1300-S1300)*M1300</f>
        <v>28440.294638901978</v>
      </c>
      <c r="U1300" s="19">
        <f>X1299</f>
        <v>249111.698852612</v>
      </c>
      <c r="V1300" s="19">
        <f>INDEX(model!$S$5:$S$35,MATCH(G1300,model!$Q$5:$Q$35,0),1)*model!$O$6</f>
        <v>0</v>
      </c>
      <c r="W1300" s="19">
        <f>IF(RIGHT(B1300,1)="C",X1299*INDEX(model!$T$5:$T$35,MATCH(G1300,model!$Q$5:$Q$35,0),1),0)</f>
        <v>31138.9623565765</v>
      </c>
      <c r="X1300" s="19">
        <f>(U1300+V1300-W1300)*P1300</f>
        <v>217209.68381968548</v>
      </c>
      <c r="Z1300" s="36" t="str">
        <f>K1300&amp;L1300</f>
        <v>DownDown</v>
      </c>
      <c r="AA1300" s="36" t="str">
        <f>N1300&amp;O1300</f>
        <v>DownDown</v>
      </c>
      <c r="AU1300" s="4" t="str">
        <f>IF(AZ1300=AZ1301,IF(AZ1300&gt;AZ1299,AZ1300&amp;"_O",""),AZ1300&amp;"_C")</f>
        <v/>
      </c>
      <c r="AV1300" s="7" t="str">
        <f>IF(RIGHT(AU1300,1)="C",AX1300/INDEX($AX$5:$AX$2729,MATCH(AZ1300&amp;"_O",$AU$5:$AU$2729,0),1),"")</f>
        <v/>
      </c>
      <c r="AW1300" s="38">
        <v>34635</v>
      </c>
      <c r="AX1300" s="37">
        <v>473.77</v>
      </c>
      <c r="AY1300" s="7">
        <f>AX1300/AX1299</f>
        <v>1.0191012927789369</v>
      </c>
      <c r="AZ1300" s="4">
        <f>YEAR(AW1300)</f>
        <v>1994</v>
      </c>
      <c r="BA1300" s="2" t="s">
        <v>7</v>
      </c>
      <c r="BB1300" s="12" t="str">
        <f>INDEX($CD$5:$CD$10,MATCH(BA1300,$CC$5:$CC$10,0),1)</f>
        <v>Y</v>
      </c>
      <c r="BC1300" s="12" t="str">
        <f>IF(AND(BB1300="Y",AY1300&gt;1),"Y","")</f>
        <v>Y</v>
      </c>
      <c r="BD1300" s="12" t="str">
        <f>IF(AND(BB1300="Y",AY1300&lt;1),"Y","")</f>
        <v/>
      </c>
      <c r="BE1300" s="12" t="str">
        <f>IF(AY1300&gt;1,IF(AY1299&gt;1,"Y",""),"")</f>
        <v/>
      </c>
      <c r="BF1300" s="12" t="str">
        <f>IF(AY1300&lt;1,IF(AY1299&lt;1,"Y",""),"")</f>
        <v/>
      </c>
      <c r="BG1300" s="2"/>
      <c r="BH1300" s="2"/>
      <c r="BI1300" s="2"/>
      <c r="BJ1300" s="2"/>
      <c r="BK1300" s="2"/>
      <c r="BL1300" s="2"/>
      <c r="BM1300" s="4" t="str">
        <f>IF(BR1300=BR1301,IF(BR1300&gt;BR1299,BR1300&amp;"_O",""),BR1300&amp;"_C")</f>
        <v/>
      </c>
      <c r="BN1300" s="7" t="str">
        <f>IF(RIGHT(BM1300,1)="C",BP1300/INDEX($BP$5:$BP$2729,MATCH(BR1300&amp;"_O",$BM$5:$BM$2729,0),1),"")</f>
        <v/>
      </c>
      <c r="BO1300" s="38">
        <v>35034</v>
      </c>
      <c r="BP1300" s="3">
        <v>1055.31</v>
      </c>
      <c r="BQ1300" s="7">
        <f>BP1300/BP1299</f>
        <v>1.0244037391886776</v>
      </c>
      <c r="BR1300" s="4">
        <f>YEAR(BO1300)</f>
        <v>1995</v>
      </c>
      <c r="BS1300" s="2" t="s">
        <v>7</v>
      </c>
      <c r="BT1300" s="12" t="str">
        <f>INDEX($CD$5:$CD$10,MATCH(BS1300,$CC$5:$CC$10,0),1)</f>
        <v>Y</v>
      </c>
      <c r="BU1300" s="12" t="str">
        <f>IF(AND(BT1300="Y",BQ1300&gt;1),"Y","")</f>
        <v>Y</v>
      </c>
      <c r="BV1300" s="12" t="str">
        <f>IF(AND(BT1300="Y",BQ1300&lt;1),"Y","")</f>
        <v/>
      </c>
      <c r="BW1300" s="12" t="str">
        <f>IF(BQ1300&gt;1,IF(BQ1299&gt;1,"Y",""),"")</f>
        <v/>
      </c>
      <c r="BX1300" s="12" t="str">
        <f>IF(BQ1300&lt;1,IF(BQ1299&lt;1,"Y",""),"")</f>
        <v/>
      </c>
      <c r="BY1300" s="2"/>
      <c r="BZ1300" s="2"/>
      <c r="CA1300" s="2"/>
    </row>
    <row r="1301" spans="2:79">
      <c r="B1301" s="4" t="str">
        <f>IF(G1301=G1302,IF(G1301&gt;G1300,G1301&amp;"_O",""),G1301&amp;"_C")</f>
        <v>2047_O</v>
      </c>
      <c r="C1301" s="14">
        <f ca="1">RANDBETWEEN(0,1000)/1000</f>
        <v>0.40799999999999997</v>
      </c>
      <c r="D1301" s="16">
        <f>D1300+1</f>
        <v>1297</v>
      </c>
      <c r="E1301" s="10">
        <f>ROUNDDOWN(D1301/52,0)+1</f>
        <v>25</v>
      </c>
      <c r="F1301" s="15">
        <f>F1300+7</f>
        <v>53699</v>
      </c>
      <c r="G1301" s="4">
        <f>YEAR(F1301)</f>
        <v>2047</v>
      </c>
      <c r="H1301" s="33">
        <v>0.311</v>
      </c>
      <c r="I1301" s="33">
        <v>0.77400000000000002</v>
      </c>
      <c r="J1301" s="33">
        <v>0.496</v>
      </c>
      <c r="K1301" s="16" t="str">
        <f>IF(M1300&gt;1,"Up","Down")</f>
        <v>Down</v>
      </c>
      <c r="L1301" s="16" t="str">
        <f>IF(K1301="Up",IF(H1301&lt;$BJ$7,"Up","Down"),IF(H1301&lt;$BK$7,"Down","Up"))</f>
        <v>Down</v>
      </c>
      <c r="M1301" s="17">
        <f>IF(L1301="Up",INDEX($AK$5:$AK$1005,MATCH(I1301,$AI$5:$AI$1005,0),1),INDEX($AL$5:$AL$1005,MATCH(J1301,$AI$5:$AI$1005,0),1))</f>
        <v>0.98757892987208462</v>
      </c>
      <c r="N1301" s="16" t="str">
        <f>IF(P1300&gt;1,"Up","Down")</f>
        <v>Down</v>
      </c>
      <c r="O1301" s="16" t="str">
        <f>IF(N1301="Up",IF(H1301&lt;$BJ$12,"Up","Down"),IF(H1301&lt;$BK$12,"Down","Up"))</f>
        <v>Down</v>
      </c>
      <c r="P1301" s="17">
        <f>IF(O1301="Up",INDEX($AP$5:$AP$1005,MATCH(I1301,$AI$5:$AI$1005,0),1),INDEX($AQ$5:$AQ$1005,MATCH(J1301,$AI$5:$AI$1005,0),1))</f>
        <v>0.98458733895085471</v>
      </c>
      <c r="Q1301" s="19">
        <f>T1300</f>
        <v>28440.294638901978</v>
      </c>
      <c r="R1301" s="19">
        <f>INDEX(model!$S$5:$S$35,MATCH(G1301,model!$Q$5:$Q$35,0),1)*model!$O$5</f>
        <v>0</v>
      </c>
      <c r="S1301" s="19">
        <f>IF(RIGHT(B1301,1)="C",T1300*INDEX(model!$T$5:$T$35,MATCH(G1301,model!$Q$5:$Q$35,0),1),0)</f>
        <v>0</v>
      </c>
      <c r="T1301" s="19">
        <f>(Q1301+R1301-S1301)*M1301</f>
        <v>28087.035744733599</v>
      </c>
      <c r="U1301" s="19">
        <f>X1300</f>
        <v>217209.68381968548</v>
      </c>
      <c r="V1301" s="19">
        <f>INDEX(model!$S$5:$S$35,MATCH(G1301,model!$Q$5:$Q$35,0),1)*model!$O$6</f>
        <v>0</v>
      </c>
      <c r="W1301" s="19">
        <f>IF(RIGHT(B1301,1)="C",X1300*INDEX(model!$T$5:$T$35,MATCH(G1301,model!$Q$5:$Q$35,0),1),0)</f>
        <v>0</v>
      </c>
      <c r="X1301" s="19">
        <f>(U1301+V1301-W1301)*P1301</f>
        <v>213861.90458638064</v>
      </c>
      <c r="Z1301" s="36" t="str">
        <f>K1301&amp;L1301</f>
        <v>DownDown</v>
      </c>
      <c r="AA1301" s="36" t="str">
        <f>N1301&amp;O1301</f>
        <v>DownDown</v>
      </c>
      <c r="AU1301" s="4" t="str">
        <f>IF(AZ1301=AZ1302,IF(AZ1301&gt;AZ1300,AZ1301&amp;"_O",""),AZ1301&amp;"_C")</f>
        <v/>
      </c>
      <c r="AV1301" s="7" t="str">
        <f>IF(RIGHT(AU1301,1)="C",AX1301/INDEX($AX$5:$AX$2729,MATCH(AZ1301&amp;"_O",$AU$5:$AU$2729,0),1),"")</f>
        <v/>
      </c>
      <c r="AW1301" s="38">
        <v>34642</v>
      </c>
      <c r="AX1301" s="37">
        <v>462.28</v>
      </c>
      <c r="AY1301" s="7">
        <f>AX1301/AX1300</f>
        <v>0.9757477256896806</v>
      </c>
      <c r="AZ1301" s="4">
        <f>YEAR(AW1301)</f>
        <v>1994</v>
      </c>
      <c r="BA1301" s="2" t="s">
        <v>7</v>
      </c>
      <c r="BB1301" s="12" t="str">
        <f>INDEX($CD$5:$CD$10,MATCH(BA1301,$CC$5:$CC$10,0),1)</f>
        <v>Y</v>
      </c>
      <c r="BC1301" s="12" t="str">
        <f>IF(AND(BB1301="Y",AY1301&gt;1),"Y","")</f>
        <v/>
      </c>
      <c r="BD1301" s="12" t="str">
        <f>IF(AND(BB1301="Y",AY1301&lt;1),"Y","")</f>
        <v>Y</v>
      </c>
      <c r="BE1301" s="12" t="str">
        <f>IF(AY1301&gt;1,IF(AY1300&gt;1,"Y",""),"")</f>
        <v/>
      </c>
      <c r="BF1301" s="12" t="str">
        <f>IF(AY1301&lt;1,IF(AY1300&lt;1,"Y",""),"")</f>
        <v/>
      </c>
      <c r="BG1301" s="2"/>
      <c r="BH1301" s="2"/>
      <c r="BI1301" s="2"/>
      <c r="BJ1301" s="2"/>
      <c r="BK1301" s="2"/>
      <c r="BL1301" s="2"/>
      <c r="BM1301" s="4" t="str">
        <f>IF(BR1301=BR1302,IF(BR1301&gt;BR1300,BR1301&amp;"_O",""),BR1301&amp;"_C")</f>
        <v/>
      </c>
      <c r="BN1301" s="7" t="str">
        <f>IF(RIGHT(BM1301,1)="C",BP1301/INDEX($BP$5:$BP$2729,MATCH(BR1301&amp;"_O",$BM$5:$BM$2729,0),1),"")</f>
        <v/>
      </c>
      <c r="BO1301" s="38">
        <v>35041</v>
      </c>
      <c r="BP1301" s="3">
        <v>1062.4100000000001</v>
      </c>
      <c r="BQ1301" s="7">
        <f>BP1301/BP1300</f>
        <v>1.0067278809070321</v>
      </c>
      <c r="BR1301" s="4">
        <f>YEAR(BO1301)</f>
        <v>1995</v>
      </c>
      <c r="BS1301" s="2" t="s">
        <v>7</v>
      </c>
      <c r="BT1301" s="12" t="str">
        <f>INDEX($CD$5:$CD$10,MATCH(BS1301,$CC$5:$CC$10,0),1)</f>
        <v>Y</v>
      </c>
      <c r="BU1301" s="12" t="str">
        <f>IF(AND(BT1301="Y",BQ1301&gt;1),"Y","")</f>
        <v>Y</v>
      </c>
      <c r="BV1301" s="12" t="str">
        <f>IF(AND(BT1301="Y",BQ1301&lt;1),"Y","")</f>
        <v/>
      </c>
      <c r="BW1301" s="12" t="str">
        <f>IF(BQ1301&gt;1,IF(BQ1300&gt;1,"Y",""),"")</f>
        <v>Y</v>
      </c>
      <c r="BX1301" s="12" t="str">
        <f>IF(BQ1301&lt;1,IF(BQ1300&lt;1,"Y",""),"")</f>
        <v/>
      </c>
      <c r="BY1301" s="2"/>
      <c r="BZ1301" s="2"/>
      <c r="CA1301" s="2"/>
    </row>
    <row r="1302" spans="2:79">
      <c r="B1302" s="4" t="str">
        <f>IF(G1302=G1303,IF(G1302&gt;G1301,G1302&amp;"_O",""),G1302&amp;"_C")</f>
        <v/>
      </c>
      <c r="C1302" s="14">
        <f ca="1">RANDBETWEEN(0,1000)/1000</f>
        <v>0.81799999999999995</v>
      </c>
      <c r="D1302" s="16">
        <f>D1301+1</f>
        <v>1298</v>
      </c>
      <c r="E1302" s="10">
        <f>ROUNDDOWN(D1302/52,0)+1</f>
        <v>25</v>
      </c>
      <c r="F1302" s="15">
        <f>F1301+7</f>
        <v>53706</v>
      </c>
      <c r="G1302" s="4">
        <f>YEAR(F1302)</f>
        <v>2047</v>
      </c>
      <c r="H1302" s="33">
        <v>0.42899999999999999</v>
      </c>
      <c r="I1302" s="33">
        <v>0.65700000000000003</v>
      </c>
      <c r="J1302" s="33">
        <v>0.68500000000000005</v>
      </c>
      <c r="K1302" s="16" t="str">
        <f>IF(M1301&gt;1,"Up","Down")</f>
        <v>Down</v>
      </c>
      <c r="L1302" s="16" t="str">
        <f>IF(K1302="Up",IF(H1302&lt;$BJ$7,"Up","Down"),IF(H1302&lt;$BK$7,"Down","Up"))</f>
        <v>Up</v>
      </c>
      <c r="M1302" s="17">
        <f>IF(L1302="Up",INDEX($AK$5:$AK$1005,MATCH(I1302,$AI$5:$AI$1005,0),1),INDEX($AL$5:$AL$1005,MATCH(J1302,$AI$5:$AI$1005,0),1))</f>
        <v>1.0168940489723</v>
      </c>
      <c r="N1302" s="16" t="str">
        <f>IF(P1301&gt;1,"Up","Down")</f>
        <v>Down</v>
      </c>
      <c r="O1302" s="16" t="str">
        <f>IF(N1302="Up",IF(H1302&lt;$BJ$12,"Up","Down"),IF(H1302&lt;$BK$12,"Down","Up"))</f>
        <v>Down</v>
      </c>
      <c r="P1302" s="17">
        <f>IF(O1302="Up",INDEX($AP$5:$AP$1005,MATCH(I1302,$AI$5:$AI$1005,0),1),INDEX($AQ$5:$AQ$1005,MATCH(J1302,$AI$5:$AI$1005,0),1))</f>
        <v>0.99221247837403903</v>
      </c>
      <c r="Q1302" s="19">
        <f>T1301</f>
        <v>28087.035744733599</v>
      </c>
      <c r="R1302" s="19">
        <f>INDEX(model!$S$5:$S$35,MATCH(G1302,model!$Q$5:$Q$35,0),1)*model!$O$5</f>
        <v>0</v>
      </c>
      <c r="S1302" s="19">
        <f>IF(RIGHT(B1302,1)="C",T1301*INDEX(model!$T$5:$T$35,MATCH(G1302,model!$Q$5:$Q$35,0),1),0)</f>
        <v>0</v>
      </c>
      <c r="T1302" s="19">
        <f>(Q1302+R1302-S1302)*M1302</f>
        <v>28561.53950209187</v>
      </c>
      <c r="U1302" s="19">
        <f>X1301</f>
        <v>213861.90458638064</v>
      </c>
      <c r="V1302" s="19">
        <f>INDEX(model!$S$5:$S$35,MATCH(G1302,model!$Q$5:$Q$35,0),1)*model!$O$6</f>
        <v>0</v>
      </c>
      <c r="W1302" s="19">
        <f>IF(RIGHT(B1302,1)="C",X1301*INDEX(model!$T$5:$T$35,MATCH(G1302,model!$Q$5:$Q$35,0),1),0)</f>
        <v>0</v>
      </c>
      <c r="X1302" s="19">
        <f>(U1302+V1302-W1302)*P1302</f>
        <v>212196.45037944498</v>
      </c>
      <c r="Z1302" s="36" t="str">
        <f>K1302&amp;L1302</f>
        <v>DownUp</v>
      </c>
      <c r="AA1302" s="36" t="str">
        <f>N1302&amp;O1302</f>
        <v>DownDown</v>
      </c>
      <c r="AU1302" s="4" t="str">
        <f>IF(AZ1302=AZ1303,IF(AZ1302&gt;AZ1301,AZ1302&amp;"_O",""),AZ1302&amp;"_C")</f>
        <v/>
      </c>
      <c r="AV1302" s="7" t="str">
        <f>IF(RIGHT(AU1302,1)="C",AX1302/INDEX($AX$5:$AX$2729,MATCH(AZ1302&amp;"_O",$AU$5:$AU$2729,0),1),"")</f>
        <v/>
      </c>
      <c r="AW1302" s="38">
        <v>34649</v>
      </c>
      <c r="AX1302" s="37">
        <v>462.35</v>
      </c>
      <c r="AY1302" s="7">
        <f>AX1302/AX1301</f>
        <v>1.0001514233797699</v>
      </c>
      <c r="AZ1302" s="4">
        <f>YEAR(AW1302)</f>
        <v>1994</v>
      </c>
      <c r="BA1302" s="2" t="s">
        <v>7</v>
      </c>
      <c r="BB1302" s="12" t="str">
        <f>INDEX($CD$5:$CD$10,MATCH(BA1302,$CC$5:$CC$10,0),1)</f>
        <v>Y</v>
      </c>
      <c r="BC1302" s="12" t="str">
        <f>IF(AND(BB1302="Y",AY1302&gt;1),"Y","")</f>
        <v>Y</v>
      </c>
      <c r="BD1302" s="12" t="str">
        <f>IF(AND(BB1302="Y",AY1302&lt;1),"Y","")</f>
        <v/>
      </c>
      <c r="BE1302" s="12" t="str">
        <f>IF(AY1302&gt;1,IF(AY1301&gt;1,"Y",""),"")</f>
        <v/>
      </c>
      <c r="BF1302" s="12" t="str">
        <f>IF(AY1302&lt;1,IF(AY1301&lt;1,"Y",""),"")</f>
        <v/>
      </c>
      <c r="BG1302" s="2"/>
      <c r="BH1302" s="2"/>
      <c r="BI1302" s="2"/>
      <c r="BJ1302" s="2"/>
      <c r="BK1302" s="2"/>
      <c r="BL1302" s="2"/>
      <c r="BM1302" s="4" t="str">
        <f>IF(BR1302=BR1303,IF(BR1302&gt;BR1301,BR1302&amp;"_O",""),BR1302&amp;"_C")</f>
        <v/>
      </c>
      <c r="BN1302" s="7" t="str">
        <f>IF(RIGHT(BM1302,1)="C",BP1302/INDEX($BP$5:$BP$2729,MATCH(BR1302&amp;"_O",$BM$5:$BM$2729,0),1),"")</f>
        <v/>
      </c>
      <c r="BO1302" s="38">
        <v>35048</v>
      </c>
      <c r="BP1302" s="3">
        <v>1030.48</v>
      </c>
      <c r="BQ1302" s="7">
        <f>BP1302/BP1301</f>
        <v>0.96994568951722959</v>
      </c>
      <c r="BR1302" s="4">
        <f>YEAR(BO1302)</f>
        <v>1995</v>
      </c>
      <c r="BS1302" s="2" t="s">
        <v>7</v>
      </c>
      <c r="BT1302" s="12" t="str">
        <f>INDEX($CD$5:$CD$10,MATCH(BS1302,$CC$5:$CC$10,0),1)</f>
        <v>Y</v>
      </c>
      <c r="BU1302" s="12" t="str">
        <f>IF(AND(BT1302="Y",BQ1302&gt;1),"Y","")</f>
        <v/>
      </c>
      <c r="BV1302" s="12" t="str">
        <f>IF(AND(BT1302="Y",BQ1302&lt;1),"Y","")</f>
        <v>Y</v>
      </c>
      <c r="BW1302" s="12" t="str">
        <f>IF(BQ1302&gt;1,IF(BQ1301&gt;1,"Y",""),"")</f>
        <v/>
      </c>
      <c r="BX1302" s="12" t="str">
        <f>IF(BQ1302&lt;1,IF(BQ1301&lt;1,"Y",""),"")</f>
        <v/>
      </c>
      <c r="BY1302" s="2"/>
      <c r="BZ1302" s="2"/>
      <c r="CA1302" s="2"/>
    </row>
    <row r="1303" spans="2:79">
      <c r="B1303" s="4" t="str">
        <f>IF(G1303=G1304,IF(G1303&gt;G1302,G1303&amp;"_O",""),G1303&amp;"_C")</f>
        <v/>
      </c>
      <c r="C1303" s="14">
        <f ca="1">RANDBETWEEN(0,1000)/1000</f>
        <v>0.58399999999999996</v>
      </c>
      <c r="D1303" s="16">
        <f>D1302+1</f>
        <v>1299</v>
      </c>
      <c r="E1303" s="10">
        <f>ROUNDDOWN(D1303/52,0)+1</f>
        <v>25</v>
      </c>
      <c r="F1303" s="15">
        <f>F1302+7</f>
        <v>53713</v>
      </c>
      <c r="G1303" s="4">
        <f>YEAR(F1303)</f>
        <v>2047</v>
      </c>
      <c r="H1303" s="33">
        <v>0.28799999999999998</v>
      </c>
      <c r="I1303" s="33">
        <v>0.17899999999999999</v>
      </c>
      <c r="J1303" s="33">
        <v>0.31900000000000001</v>
      </c>
      <c r="K1303" s="16" t="str">
        <f>IF(M1302&gt;1,"Up","Down")</f>
        <v>Up</v>
      </c>
      <c r="L1303" s="16" t="str">
        <f>IF(K1303="Up",IF(H1303&lt;$BJ$7,"Up","Down"),IF(H1303&lt;$BK$7,"Down","Up"))</f>
        <v>Up</v>
      </c>
      <c r="M1303" s="17">
        <f>IF(L1303="Up",INDEX($AK$5:$AK$1005,MATCH(I1303,$AI$5:$AI$1005,0),1),INDEX($AL$5:$AL$1005,MATCH(J1303,$AI$5:$AI$1005,0),1))</f>
        <v>1.0042508836084683</v>
      </c>
      <c r="N1303" s="16" t="str">
        <f>IF(P1302&gt;1,"Up","Down")</f>
        <v>Down</v>
      </c>
      <c r="O1303" s="16" t="str">
        <f>IF(N1303="Up",IF(H1303&lt;$BJ$12,"Up","Down"),IF(H1303&lt;$BK$12,"Down","Up"))</f>
        <v>Down</v>
      </c>
      <c r="P1303" s="17">
        <f>IF(O1303="Up",INDEX($AP$5:$AP$1005,MATCH(I1303,$AI$5:$AI$1005,0),1),INDEX($AQ$5:$AQ$1005,MATCH(J1303,$AI$5:$AI$1005,0),1))</f>
        <v>0.97558055644746378</v>
      </c>
      <c r="Q1303" s="19">
        <f>T1302</f>
        <v>28561.53950209187</v>
      </c>
      <c r="R1303" s="19">
        <f>INDEX(model!$S$5:$S$35,MATCH(G1303,model!$Q$5:$Q$35,0),1)*model!$O$5</f>
        <v>0</v>
      </c>
      <c r="S1303" s="19">
        <f>IF(RIGHT(B1303,1)="C",T1302*INDEX(model!$T$5:$T$35,MATCH(G1303,model!$Q$5:$Q$35,0),1),0)</f>
        <v>0</v>
      </c>
      <c r="T1303" s="19">
        <f>(Q1303+R1303-S1303)*M1303</f>
        <v>28682.951282193932</v>
      </c>
      <c r="U1303" s="19">
        <f>X1302</f>
        <v>212196.45037944498</v>
      </c>
      <c r="V1303" s="19">
        <f>INDEX(model!$S$5:$S$35,MATCH(G1303,model!$Q$5:$Q$35,0),1)*model!$O$6</f>
        <v>0</v>
      </c>
      <c r="W1303" s="19">
        <f>IF(RIGHT(B1303,1)="C",X1302*INDEX(model!$T$5:$T$35,MATCH(G1303,model!$Q$5:$Q$35,0),1),0)</f>
        <v>0</v>
      </c>
      <c r="X1303" s="19">
        <f>(U1303+V1303-W1303)*P1303</f>
        <v>207014.73113735559</v>
      </c>
      <c r="Z1303" s="36" t="str">
        <f>K1303&amp;L1303</f>
        <v>UpUp</v>
      </c>
      <c r="AA1303" s="36" t="str">
        <f>N1303&amp;O1303</f>
        <v>DownDown</v>
      </c>
      <c r="AU1303" s="4" t="str">
        <f>IF(AZ1303=AZ1304,IF(AZ1303&gt;AZ1302,AZ1303&amp;"_O",""),AZ1303&amp;"_C")</f>
        <v/>
      </c>
      <c r="AV1303" s="7" t="str">
        <f>IF(RIGHT(AU1303,1)="C",AX1303/INDEX($AX$5:$AX$2729,MATCH(AZ1303&amp;"_O",$AU$5:$AU$2729,0),1),"")</f>
        <v/>
      </c>
      <c r="AW1303" s="38">
        <v>34656</v>
      </c>
      <c r="AX1303" s="37">
        <v>461.47</v>
      </c>
      <c r="AY1303" s="7">
        <f>AX1303/AX1302</f>
        <v>0.99809668000432572</v>
      </c>
      <c r="AZ1303" s="4">
        <f>YEAR(AW1303)</f>
        <v>1994</v>
      </c>
      <c r="BA1303" s="2" t="s">
        <v>7</v>
      </c>
      <c r="BB1303" s="12" t="str">
        <f>INDEX($CD$5:$CD$10,MATCH(BA1303,$CC$5:$CC$10,0),1)</f>
        <v>Y</v>
      </c>
      <c r="BC1303" s="12" t="str">
        <f>IF(AND(BB1303="Y",AY1303&gt;1),"Y","")</f>
        <v/>
      </c>
      <c r="BD1303" s="12" t="str">
        <f>IF(AND(BB1303="Y",AY1303&lt;1),"Y","")</f>
        <v>Y</v>
      </c>
      <c r="BE1303" s="12" t="str">
        <f>IF(AY1303&gt;1,IF(AY1302&gt;1,"Y",""),"")</f>
        <v/>
      </c>
      <c r="BF1303" s="12" t="str">
        <f>IF(AY1303&lt;1,IF(AY1302&lt;1,"Y",""),"")</f>
        <v/>
      </c>
      <c r="BG1303" s="2"/>
      <c r="BH1303" s="2"/>
      <c r="BI1303" s="2"/>
      <c r="BJ1303" s="2"/>
      <c r="BK1303" s="2"/>
      <c r="BL1303" s="2"/>
      <c r="BM1303" s="4" t="str">
        <f>IF(BR1303=BR1304,IF(BR1303&gt;BR1302,BR1303&amp;"_O",""),BR1303&amp;"_C")</f>
        <v/>
      </c>
      <c r="BN1303" s="7" t="str">
        <f>IF(RIGHT(BM1303,1)="C",BP1303/INDEX($BP$5:$BP$2729,MATCH(BR1303&amp;"_O",$BM$5:$BM$2729,0),1),"")</f>
        <v/>
      </c>
      <c r="BO1303" s="38">
        <v>35055</v>
      </c>
      <c r="BP1303" s="3">
        <v>1046.8900000000001</v>
      </c>
      <c r="BQ1303" s="7">
        <f>BP1303/BP1302</f>
        <v>1.015924617653909</v>
      </c>
      <c r="BR1303" s="4">
        <f>YEAR(BO1303)</f>
        <v>1995</v>
      </c>
      <c r="BS1303" s="2" t="s">
        <v>7</v>
      </c>
      <c r="BT1303" s="12" t="str">
        <f>INDEX($CD$5:$CD$10,MATCH(BS1303,$CC$5:$CC$10,0),1)</f>
        <v>Y</v>
      </c>
      <c r="BU1303" s="12" t="str">
        <f>IF(AND(BT1303="Y",BQ1303&gt;1),"Y","")</f>
        <v>Y</v>
      </c>
      <c r="BV1303" s="12" t="str">
        <f>IF(AND(BT1303="Y",BQ1303&lt;1),"Y","")</f>
        <v/>
      </c>
      <c r="BW1303" s="12" t="str">
        <f>IF(BQ1303&gt;1,IF(BQ1302&gt;1,"Y",""),"")</f>
        <v/>
      </c>
      <c r="BX1303" s="12" t="str">
        <f>IF(BQ1303&lt;1,IF(BQ1302&lt;1,"Y",""),"")</f>
        <v/>
      </c>
      <c r="BY1303" s="2"/>
      <c r="BZ1303" s="2"/>
      <c r="CA1303" s="2"/>
    </row>
    <row r="1304" spans="2:79">
      <c r="B1304" s="4" t="str">
        <f>IF(G1304=G1305,IF(G1304&gt;G1303,G1304&amp;"_O",""),G1304&amp;"_C")</f>
        <v/>
      </c>
      <c r="C1304" s="14">
        <f ca="1">RANDBETWEEN(0,1000)/1000</f>
        <v>0.92</v>
      </c>
      <c r="D1304" s="16">
        <f>D1303+1</f>
        <v>1300</v>
      </c>
      <c r="E1304" s="10">
        <f>ROUNDDOWN(D1304/52,0)+1</f>
        <v>26</v>
      </c>
      <c r="F1304" s="15">
        <f>F1303+7</f>
        <v>53720</v>
      </c>
      <c r="G1304" s="4">
        <f>YEAR(F1304)</f>
        <v>2047</v>
      </c>
      <c r="H1304" s="33">
        <v>0.57699999999999996</v>
      </c>
      <c r="I1304" s="33">
        <v>0.96</v>
      </c>
      <c r="J1304" s="33">
        <v>0.05</v>
      </c>
      <c r="K1304" s="16" t="str">
        <f>IF(M1303&gt;1,"Up","Down")</f>
        <v>Up</v>
      </c>
      <c r="L1304" s="16" t="str">
        <f>IF(K1304="Up",IF(H1304&lt;$BJ$7,"Up","Down"),IF(H1304&lt;$BK$7,"Down","Up"))</f>
        <v>Down</v>
      </c>
      <c r="M1304" s="17">
        <f>IF(L1304="Up",INDEX($AK$5:$AK$1005,MATCH(I1304,$AI$5:$AI$1005,0),1),INDEX($AL$5:$AL$1005,MATCH(J1304,$AI$5:$AI$1005,0),1))</f>
        <v>0.9514537581042255</v>
      </c>
      <c r="N1304" s="16" t="str">
        <f>IF(P1303&gt;1,"Up","Down")</f>
        <v>Down</v>
      </c>
      <c r="O1304" s="16" t="str">
        <f>IF(N1304="Up",IF(H1304&lt;$BJ$12,"Up","Down"),IF(H1304&lt;$BK$12,"Down","Up"))</f>
        <v>Up</v>
      </c>
      <c r="P1304" s="17">
        <f>IF(O1304="Up",INDEX($AP$5:$AP$1005,MATCH(I1304,$AI$5:$AI$1005,0),1),INDEX($AQ$5:$AQ$1005,MATCH(J1304,$AI$5:$AI$1005,0),1))</f>
        <v>1.0554235434480017</v>
      </c>
      <c r="Q1304" s="19">
        <f>T1303</f>
        <v>28682.951282193932</v>
      </c>
      <c r="R1304" s="19">
        <f>INDEX(model!$S$5:$S$35,MATCH(G1304,model!$Q$5:$Q$35,0),1)*model!$O$5</f>
        <v>0</v>
      </c>
      <c r="S1304" s="19">
        <f>IF(RIGHT(B1304,1)="C",T1303*INDEX(model!$T$5:$T$35,MATCH(G1304,model!$Q$5:$Q$35,0),1),0)</f>
        <v>0</v>
      </c>
      <c r="T1304" s="19">
        <f>(Q1304+R1304-S1304)*M1304</f>
        <v>27290.50179096383</v>
      </c>
      <c r="U1304" s="19">
        <f>X1303</f>
        <v>207014.73113735559</v>
      </c>
      <c r="V1304" s="19">
        <f>INDEX(model!$S$5:$S$35,MATCH(G1304,model!$Q$5:$Q$35,0),1)*model!$O$6</f>
        <v>0</v>
      </c>
      <c r="W1304" s="19">
        <f>IF(RIGHT(B1304,1)="C",X1303*INDEX(model!$T$5:$T$35,MATCH(G1304,model!$Q$5:$Q$35,0),1),0)</f>
        <v>0</v>
      </c>
      <c r="X1304" s="19">
        <f>(U1304+V1304-W1304)*P1304</f>
        <v>218488.22108292321</v>
      </c>
      <c r="Z1304" s="36" t="str">
        <f>K1304&amp;L1304</f>
        <v>UpDown</v>
      </c>
      <c r="AA1304" s="36" t="str">
        <f>N1304&amp;O1304</f>
        <v>DownUp</v>
      </c>
      <c r="AU1304" s="4" t="str">
        <f>IF(AZ1304=AZ1305,IF(AZ1304&gt;AZ1303,AZ1304&amp;"_O",""),AZ1304&amp;"_C")</f>
        <v/>
      </c>
      <c r="AV1304" s="7" t="str">
        <f>IF(RIGHT(AU1304,1)="C",AX1304/INDEX($AX$5:$AX$2729,MATCH(AZ1304&amp;"_O",$AU$5:$AU$2729,0),1),"")</f>
        <v/>
      </c>
      <c r="AW1304" s="38">
        <v>34663</v>
      </c>
      <c r="AX1304" s="37">
        <v>452.29</v>
      </c>
      <c r="AY1304" s="7">
        <f>AX1304/AX1303</f>
        <v>0.98010704921229985</v>
      </c>
      <c r="AZ1304" s="4">
        <f>YEAR(AW1304)</f>
        <v>1994</v>
      </c>
      <c r="BA1304" s="2" t="s">
        <v>7</v>
      </c>
      <c r="BB1304" s="12" t="str">
        <f>INDEX($CD$5:$CD$10,MATCH(BA1304,$CC$5:$CC$10,0),1)</f>
        <v>Y</v>
      </c>
      <c r="BC1304" s="12" t="str">
        <f>IF(AND(BB1304="Y",AY1304&gt;1),"Y","")</f>
        <v/>
      </c>
      <c r="BD1304" s="12" t="str">
        <f>IF(AND(BB1304="Y",AY1304&lt;1),"Y","")</f>
        <v>Y</v>
      </c>
      <c r="BE1304" s="12" t="str">
        <f>IF(AY1304&gt;1,IF(AY1303&gt;1,"Y",""),"")</f>
        <v/>
      </c>
      <c r="BF1304" s="12" t="str">
        <f>IF(AY1304&lt;1,IF(AY1303&lt;1,"Y",""),"")</f>
        <v>Y</v>
      </c>
      <c r="BG1304" s="2"/>
      <c r="BH1304" s="2"/>
      <c r="BI1304" s="2"/>
      <c r="BJ1304" s="2"/>
      <c r="BK1304" s="2"/>
      <c r="BL1304" s="2"/>
      <c r="BM1304" s="4" t="str">
        <f>IF(BR1304=BR1305,IF(BR1304&gt;BR1303,BR1304&amp;"_O",""),BR1304&amp;"_C")</f>
        <v>1995_C</v>
      </c>
      <c r="BN1304" s="7">
        <f>IF(RIGHT(BM1304,1)="C",BP1304/INDEX($BP$5:$BP$2729,MATCH(BR1304&amp;"_O",$BM$5:$BM$2729,0),1),"")</f>
        <v>1.4034200802998573</v>
      </c>
      <c r="BO1304" s="38">
        <v>35062</v>
      </c>
      <c r="BP1304" s="3">
        <v>1052.1300000000001</v>
      </c>
      <c r="BQ1304" s="7">
        <f>BP1304/BP1303</f>
        <v>1.0050053014165767</v>
      </c>
      <c r="BR1304" s="4">
        <f>YEAR(BO1304)</f>
        <v>1995</v>
      </c>
      <c r="BS1304" s="2" t="s">
        <v>7</v>
      </c>
      <c r="BT1304" s="12" t="str">
        <f>INDEX($CD$5:$CD$10,MATCH(BS1304,$CC$5:$CC$10,0),1)</f>
        <v>Y</v>
      </c>
      <c r="BU1304" s="12" t="str">
        <f>IF(AND(BT1304="Y",BQ1304&gt;1),"Y","")</f>
        <v>Y</v>
      </c>
      <c r="BV1304" s="12" t="str">
        <f>IF(AND(BT1304="Y",BQ1304&lt;1),"Y","")</f>
        <v/>
      </c>
      <c r="BW1304" s="12" t="str">
        <f>IF(BQ1304&gt;1,IF(BQ1303&gt;1,"Y",""),"")</f>
        <v>Y</v>
      </c>
      <c r="BX1304" s="12" t="str">
        <f>IF(BQ1304&lt;1,IF(BQ1303&lt;1,"Y",""),"")</f>
        <v/>
      </c>
      <c r="BY1304" s="2"/>
      <c r="BZ1304" s="2"/>
      <c r="CA1304" s="2"/>
    </row>
    <row r="1305" spans="2:79">
      <c r="B1305" s="4" t="str">
        <f>IF(G1305=G1306,IF(G1305&gt;G1304,G1305&amp;"_O",""),G1305&amp;"_C")</f>
        <v/>
      </c>
      <c r="C1305" s="14">
        <f ca="1">RANDBETWEEN(0,1000)/1000</f>
        <v>0.91500000000000004</v>
      </c>
      <c r="D1305" s="16">
        <f>D1304+1</f>
        <v>1301</v>
      </c>
      <c r="E1305" s="10">
        <f>ROUNDDOWN(D1305/52,0)+1</f>
        <v>26</v>
      </c>
      <c r="F1305" s="15">
        <f>F1304+7</f>
        <v>53727</v>
      </c>
      <c r="G1305" s="4">
        <f>YEAR(F1305)</f>
        <v>2047</v>
      </c>
      <c r="H1305" s="33">
        <v>0.53900000000000003</v>
      </c>
      <c r="I1305" s="33">
        <v>0.83099999999999996</v>
      </c>
      <c r="J1305" s="33">
        <v>0.14199999999999999</v>
      </c>
      <c r="K1305" s="16" t="str">
        <f>IF(M1304&gt;1,"Up","Down")</f>
        <v>Down</v>
      </c>
      <c r="L1305" s="16" t="str">
        <f>IF(K1305="Up",IF(H1305&lt;$BJ$7,"Up","Down"),IF(H1305&lt;$BK$7,"Down","Up"))</f>
        <v>Up</v>
      </c>
      <c r="M1305" s="17">
        <f>IF(L1305="Up",INDEX($AK$5:$AK$1005,MATCH(I1305,$AI$5:$AI$1005,0),1),INDEX($AL$5:$AL$1005,MATCH(J1305,$AI$5:$AI$1005,0),1))</f>
        <v>1.0267733158197185</v>
      </c>
      <c r="N1305" s="16" t="str">
        <f>IF(P1304&gt;1,"Up","Down")</f>
        <v>Up</v>
      </c>
      <c r="O1305" s="16" t="str">
        <f>IF(N1305="Up",IF(H1305&lt;$BJ$12,"Up","Down"),IF(H1305&lt;$BK$12,"Down","Up"))</f>
        <v>Up</v>
      </c>
      <c r="P1305" s="17">
        <f>IF(O1305="Up",INDEX($AP$5:$AP$1005,MATCH(I1305,$AI$5:$AI$1005,0),1),INDEX($AQ$5:$AQ$1005,MATCH(J1305,$AI$5:$AI$1005,0),1))</f>
        <v>1.0359271177025016</v>
      </c>
      <c r="Q1305" s="19">
        <f>T1304</f>
        <v>27290.50179096383</v>
      </c>
      <c r="R1305" s="19">
        <f>INDEX(model!$S$5:$S$35,MATCH(G1305,model!$Q$5:$Q$35,0),1)*model!$O$5</f>
        <v>0</v>
      </c>
      <c r="S1305" s="19">
        <f>IF(RIGHT(B1305,1)="C",T1304*INDEX(model!$T$5:$T$35,MATCH(G1305,model!$Q$5:$Q$35,0),1),0)</f>
        <v>0</v>
      </c>
      <c r="T1305" s="19">
        <f>(Q1305+R1305-S1305)*M1305</f>
        <v>28021.159014291898</v>
      </c>
      <c r="U1305" s="19">
        <f>X1304</f>
        <v>218488.22108292321</v>
      </c>
      <c r="V1305" s="19">
        <f>INDEX(model!$S$5:$S$35,MATCH(G1305,model!$Q$5:$Q$35,0),1)*model!$O$6</f>
        <v>0</v>
      </c>
      <c r="W1305" s="19">
        <f>IF(RIGHT(B1305,1)="C",X1304*INDEX(model!$T$5:$T$35,MATCH(G1305,model!$Q$5:$Q$35,0),1),0)</f>
        <v>0</v>
      </c>
      <c r="X1305" s="19">
        <f>(U1305+V1305-W1305)*P1305</f>
        <v>226337.87311837956</v>
      </c>
      <c r="Z1305" s="36" t="str">
        <f>K1305&amp;L1305</f>
        <v>DownUp</v>
      </c>
      <c r="AA1305" s="36" t="str">
        <f>N1305&amp;O1305</f>
        <v>UpUp</v>
      </c>
      <c r="AU1305" s="4" t="str">
        <f>IF(AZ1305=AZ1306,IF(AZ1305&gt;AZ1304,AZ1305&amp;"_O",""),AZ1305&amp;"_C")</f>
        <v/>
      </c>
      <c r="AV1305" s="7" t="str">
        <f>IF(RIGHT(AU1305,1)="C",AX1305/INDEX($AX$5:$AX$2729,MATCH(AZ1305&amp;"_O",$AU$5:$AU$2729,0),1),"")</f>
        <v/>
      </c>
      <c r="AW1305" s="38">
        <v>34670</v>
      </c>
      <c r="AX1305" s="37">
        <v>453.3</v>
      </c>
      <c r="AY1305" s="7">
        <f>AX1305/AX1304</f>
        <v>1.0022330805456676</v>
      </c>
      <c r="AZ1305" s="4">
        <f>YEAR(AW1305)</f>
        <v>1994</v>
      </c>
      <c r="BA1305" s="2" t="s">
        <v>7</v>
      </c>
      <c r="BB1305" s="12" t="str">
        <f>INDEX($CD$5:$CD$10,MATCH(BA1305,$CC$5:$CC$10,0),1)</f>
        <v>Y</v>
      </c>
      <c r="BC1305" s="12" t="str">
        <f>IF(AND(BB1305="Y",AY1305&gt;1),"Y","")</f>
        <v>Y</v>
      </c>
      <c r="BD1305" s="12" t="str">
        <f>IF(AND(BB1305="Y",AY1305&lt;1),"Y","")</f>
        <v/>
      </c>
      <c r="BE1305" s="12" t="str">
        <f>IF(AY1305&gt;1,IF(AY1304&gt;1,"Y",""),"")</f>
        <v/>
      </c>
      <c r="BF1305" s="12" t="str">
        <f>IF(AY1305&lt;1,IF(AY1304&lt;1,"Y",""),"")</f>
        <v/>
      </c>
      <c r="BG1305" s="2"/>
      <c r="BH1305" s="2"/>
      <c r="BI1305" s="2"/>
      <c r="BJ1305" s="2"/>
      <c r="BK1305" s="2"/>
      <c r="BL1305" s="2"/>
      <c r="BM1305" s="4" t="str">
        <f>IF(BR1305=BR1306,IF(BR1305&gt;BR1304,BR1305&amp;"_O",""),BR1305&amp;"_C")</f>
        <v>1996_O</v>
      </c>
      <c r="BN1305" s="7" t="str">
        <f>IF(RIGHT(BM1305,1)="C",BP1305/INDEX($BP$5:$BP$2729,MATCH(BR1305&amp;"_O",$BM$5:$BM$2729,0),1),"")</f>
        <v/>
      </c>
      <c r="BO1305" s="38">
        <v>35069</v>
      </c>
      <c r="BP1305" s="3">
        <v>1033.47</v>
      </c>
      <c r="BQ1305" s="7">
        <f>BP1305/BP1304</f>
        <v>0.98226454905762584</v>
      </c>
      <c r="BR1305" s="4">
        <f>YEAR(BO1305)</f>
        <v>1996</v>
      </c>
      <c r="BS1305" s="2" t="s">
        <v>7</v>
      </c>
      <c r="BT1305" s="12" t="str">
        <f>INDEX($CD$5:$CD$10,MATCH(BS1305,$CC$5:$CC$10,0),1)</f>
        <v>Y</v>
      </c>
      <c r="BU1305" s="12" t="str">
        <f>IF(AND(BT1305="Y",BQ1305&gt;1),"Y","")</f>
        <v/>
      </c>
      <c r="BV1305" s="12" t="str">
        <f>IF(AND(BT1305="Y",BQ1305&lt;1),"Y","")</f>
        <v>Y</v>
      </c>
      <c r="BW1305" s="12" t="str">
        <f>IF(BQ1305&gt;1,IF(BQ1304&gt;1,"Y",""),"")</f>
        <v/>
      </c>
      <c r="BX1305" s="12" t="str">
        <f>IF(BQ1305&lt;1,IF(BQ1304&lt;1,"Y",""),"")</f>
        <v/>
      </c>
      <c r="BY1305" s="2"/>
      <c r="BZ1305" s="2"/>
      <c r="CA1305" s="2"/>
    </row>
    <row r="1306" spans="2:79">
      <c r="B1306" s="4" t="str">
        <f>IF(G1306=G1307,IF(G1306&gt;G1305,G1306&amp;"_O",""),G1306&amp;"_C")</f>
        <v/>
      </c>
      <c r="C1306" s="14">
        <f ca="1">RANDBETWEEN(0,1000)/1000</f>
        <v>0.08</v>
      </c>
      <c r="D1306" s="16">
        <f>D1305+1</f>
        <v>1302</v>
      </c>
      <c r="E1306" s="10">
        <f>ROUNDDOWN(D1306/52,0)+1</f>
        <v>26</v>
      </c>
      <c r="F1306" s="15">
        <f>F1305+7</f>
        <v>53734</v>
      </c>
      <c r="G1306" s="4">
        <f>YEAR(F1306)</f>
        <v>2047</v>
      </c>
      <c r="H1306" s="33">
        <v>0.68400000000000005</v>
      </c>
      <c r="I1306" s="33">
        <v>0.70099999999999996</v>
      </c>
      <c r="J1306" s="33">
        <v>0.19800000000000001</v>
      </c>
      <c r="K1306" s="16" t="str">
        <f>IF(M1305&gt;1,"Up","Down")</f>
        <v>Up</v>
      </c>
      <c r="L1306" s="16" t="str">
        <f>IF(K1306="Up",IF(H1306&lt;$BJ$7,"Up","Down"),IF(H1306&lt;$BK$7,"Down","Up"))</f>
        <v>Down</v>
      </c>
      <c r="M1306" s="17">
        <f>IF(L1306="Up",INDEX($AK$5:$AK$1005,MATCH(I1306,$AI$5:$AI$1005,0),1),INDEX($AL$5:$AL$1005,MATCH(J1306,$AI$5:$AI$1005,0),1))</f>
        <v>0.97429212207740323</v>
      </c>
      <c r="N1306" s="16" t="str">
        <f>IF(P1305&gt;1,"Up","Down")</f>
        <v>Up</v>
      </c>
      <c r="O1306" s="16" t="str">
        <f>IF(N1306="Up",IF(H1306&lt;$BJ$12,"Up","Down"),IF(H1306&lt;$BK$12,"Down","Up"))</f>
        <v>Down</v>
      </c>
      <c r="P1306" s="17">
        <f>IF(O1306="Up",INDEX($AP$5:$AP$1005,MATCH(I1306,$AI$5:$AI$1005,0),1),INDEX($AQ$5:$AQ$1005,MATCH(J1306,$AI$5:$AI$1005,0),1))</f>
        <v>0.9645461169847187</v>
      </c>
      <c r="Q1306" s="19">
        <f>T1305</f>
        <v>28021.159014291898</v>
      </c>
      <c r="R1306" s="19">
        <f>INDEX(model!$S$5:$S$35,MATCH(G1306,model!$Q$5:$Q$35,0),1)*model!$O$5</f>
        <v>0</v>
      </c>
      <c r="S1306" s="19">
        <f>IF(RIGHT(B1306,1)="C",T1305*INDEX(model!$T$5:$T$35,MATCH(G1306,model!$Q$5:$Q$35,0),1),0)</f>
        <v>0</v>
      </c>
      <c r="T1306" s="19">
        <f>(Q1306+R1306-S1306)*M1306</f>
        <v>27300.794479102809</v>
      </c>
      <c r="U1306" s="19">
        <f>X1305</f>
        <v>226337.87311837956</v>
      </c>
      <c r="V1306" s="19">
        <f>INDEX(model!$S$5:$S$35,MATCH(G1306,model!$Q$5:$Q$35,0),1)*model!$O$6</f>
        <v>0</v>
      </c>
      <c r="W1306" s="19">
        <f>IF(RIGHT(B1306,1)="C",X1305*INDEX(model!$T$5:$T$35,MATCH(G1306,model!$Q$5:$Q$35,0),1),0)</f>
        <v>0</v>
      </c>
      <c r="X1306" s="19">
        <f>(U1306+V1306-W1306)*P1306</f>
        <v>218313.31664291295</v>
      </c>
      <c r="Z1306" s="36" t="str">
        <f>K1306&amp;L1306</f>
        <v>UpDown</v>
      </c>
      <c r="AA1306" s="36" t="str">
        <f>N1306&amp;O1306</f>
        <v>UpDown</v>
      </c>
      <c r="AU1306" s="4" t="str">
        <f>IF(AZ1306=AZ1307,IF(AZ1306&gt;AZ1305,AZ1306&amp;"_O",""),AZ1306&amp;"_C")</f>
        <v/>
      </c>
      <c r="AV1306" s="7" t="str">
        <f>IF(RIGHT(AU1306,1)="C",AX1306/INDEX($AX$5:$AX$2729,MATCH(AZ1306&amp;"_O",$AU$5:$AU$2729,0),1),"")</f>
        <v/>
      </c>
      <c r="AW1306" s="38">
        <v>34677</v>
      </c>
      <c r="AX1306" s="37">
        <v>446.96</v>
      </c>
      <c r="AY1306" s="7">
        <f>AX1306/AX1305</f>
        <v>0.98601367747628499</v>
      </c>
      <c r="AZ1306" s="4">
        <f>YEAR(AW1306)</f>
        <v>1994</v>
      </c>
      <c r="BA1306" s="2" t="s">
        <v>7</v>
      </c>
      <c r="BB1306" s="12" t="str">
        <f>INDEX($CD$5:$CD$10,MATCH(BA1306,$CC$5:$CC$10,0),1)</f>
        <v>Y</v>
      </c>
      <c r="BC1306" s="12" t="str">
        <f>IF(AND(BB1306="Y",AY1306&gt;1),"Y","")</f>
        <v/>
      </c>
      <c r="BD1306" s="12" t="str">
        <f>IF(AND(BB1306="Y",AY1306&lt;1),"Y","")</f>
        <v>Y</v>
      </c>
      <c r="BE1306" s="12" t="str">
        <f>IF(AY1306&gt;1,IF(AY1305&gt;1,"Y",""),"")</f>
        <v/>
      </c>
      <c r="BF1306" s="12" t="str">
        <f>IF(AY1306&lt;1,IF(AY1305&lt;1,"Y",""),"")</f>
        <v/>
      </c>
      <c r="BG1306" s="2"/>
      <c r="BH1306" s="2"/>
      <c r="BI1306" s="2"/>
      <c r="BJ1306" s="2"/>
      <c r="BK1306" s="2"/>
      <c r="BL1306" s="2"/>
      <c r="BM1306" s="4" t="str">
        <f>IF(BR1306=BR1307,IF(BR1306&gt;BR1305,BR1306&amp;"_O",""),BR1306&amp;"_C")</f>
        <v/>
      </c>
      <c r="BN1306" s="7" t="str">
        <f>IF(RIGHT(BM1306,1)="C",BP1306/INDEX($BP$5:$BP$2729,MATCH(BR1306&amp;"_O",$BM$5:$BM$2729,0),1),"")</f>
        <v/>
      </c>
      <c r="BO1306" s="38">
        <v>35076</v>
      </c>
      <c r="BP1306" s="3">
        <v>1008.23</v>
      </c>
      <c r="BQ1306" s="7">
        <f>BP1306/BP1305</f>
        <v>0.97557742363106814</v>
      </c>
      <c r="BR1306" s="4">
        <f>YEAR(BO1306)</f>
        <v>1996</v>
      </c>
      <c r="BS1306" s="2" t="s">
        <v>7</v>
      </c>
      <c r="BT1306" s="12" t="str">
        <f>INDEX($CD$5:$CD$10,MATCH(BS1306,$CC$5:$CC$10,0),1)</f>
        <v>Y</v>
      </c>
      <c r="BU1306" s="12" t="str">
        <f>IF(AND(BT1306="Y",BQ1306&gt;1),"Y","")</f>
        <v/>
      </c>
      <c r="BV1306" s="12" t="str">
        <f>IF(AND(BT1306="Y",BQ1306&lt;1),"Y","")</f>
        <v>Y</v>
      </c>
      <c r="BW1306" s="12" t="str">
        <f>IF(BQ1306&gt;1,IF(BQ1305&gt;1,"Y",""),"")</f>
        <v/>
      </c>
      <c r="BX1306" s="12" t="str">
        <f>IF(BQ1306&lt;1,IF(BQ1305&lt;1,"Y",""),"")</f>
        <v>Y</v>
      </c>
      <c r="BY1306" s="2"/>
      <c r="BZ1306" s="2"/>
      <c r="CA1306" s="2"/>
    </row>
    <row r="1307" spans="2:79">
      <c r="B1307" s="4" t="str">
        <f>IF(G1307=G1308,IF(G1307&gt;G1306,G1307&amp;"_O",""),G1307&amp;"_C")</f>
        <v/>
      </c>
      <c r="C1307" s="14">
        <f ca="1">RANDBETWEEN(0,1000)/1000</f>
        <v>0.78700000000000003</v>
      </c>
      <c r="D1307" s="16">
        <f>D1306+1</f>
        <v>1303</v>
      </c>
      <c r="E1307" s="10">
        <f>ROUNDDOWN(D1307/52,0)+1</f>
        <v>26</v>
      </c>
      <c r="F1307" s="15">
        <f>F1306+7</f>
        <v>53741</v>
      </c>
      <c r="G1307" s="4">
        <f>YEAR(F1307)</f>
        <v>2047</v>
      </c>
      <c r="H1307" s="33">
        <v>0.45100000000000001</v>
      </c>
      <c r="I1307" s="33">
        <v>0.70199999999999996</v>
      </c>
      <c r="J1307" s="33">
        <v>9.0999999999999998E-2</v>
      </c>
      <c r="K1307" s="16" t="str">
        <f>IF(M1306&gt;1,"Up","Down")</f>
        <v>Down</v>
      </c>
      <c r="L1307" s="16" t="str">
        <f>IF(K1307="Up",IF(H1307&lt;$BJ$7,"Up","Down"),IF(H1307&lt;$BK$7,"Down","Up"))</f>
        <v>Up</v>
      </c>
      <c r="M1307" s="17">
        <f>IF(L1307="Up",INDEX($AK$5:$AK$1005,MATCH(I1307,$AI$5:$AI$1005,0),1),INDEX($AL$5:$AL$1005,MATCH(J1307,$AI$5:$AI$1005,0),1))</f>
        <v>1.0186280420279166</v>
      </c>
      <c r="N1307" s="16" t="str">
        <f>IF(P1306&gt;1,"Up","Down")</f>
        <v>Down</v>
      </c>
      <c r="O1307" s="16" t="str">
        <f>IF(N1307="Up",IF(H1307&lt;$BJ$12,"Up","Down"),IF(H1307&lt;$BK$12,"Down","Up"))</f>
        <v>Down</v>
      </c>
      <c r="P1307" s="17">
        <f>IF(O1307="Up",INDEX($AP$5:$AP$1005,MATCH(I1307,$AI$5:$AI$1005,0),1),INDEX($AQ$5:$AQ$1005,MATCH(J1307,$AI$5:$AI$1005,0),1))</f>
        <v>0.94905509161150303</v>
      </c>
      <c r="Q1307" s="19">
        <f>T1306</f>
        <v>27300.794479102809</v>
      </c>
      <c r="R1307" s="19">
        <f>INDEX(model!$S$5:$S$35,MATCH(G1307,model!$Q$5:$Q$35,0),1)*model!$O$5</f>
        <v>0</v>
      </c>
      <c r="S1307" s="19">
        <f>IF(RIGHT(B1307,1)="C",T1306*INDEX(model!$T$5:$T$35,MATCH(G1307,model!$Q$5:$Q$35,0),1),0)</f>
        <v>0</v>
      </c>
      <c r="T1307" s="19">
        <f>(Q1307+R1307-S1307)*M1307</f>
        <v>27809.354826055049</v>
      </c>
      <c r="U1307" s="19">
        <f>X1306</f>
        <v>218313.31664291295</v>
      </c>
      <c r="V1307" s="19">
        <f>INDEX(model!$S$5:$S$35,MATCH(G1307,model!$Q$5:$Q$35,0),1)*model!$O$6</f>
        <v>0</v>
      </c>
      <c r="W1307" s="19">
        <f>IF(RIGHT(B1307,1)="C",X1306*INDEX(model!$T$5:$T$35,MATCH(G1307,model!$Q$5:$Q$35,0),1),0)</f>
        <v>0</v>
      </c>
      <c r="X1307" s="19">
        <f>(U1307+V1307-W1307)*P1307</f>
        <v>207191.36472655082</v>
      </c>
      <c r="Z1307" s="36" t="str">
        <f>K1307&amp;L1307</f>
        <v>DownUp</v>
      </c>
      <c r="AA1307" s="36" t="str">
        <f>N1307&amp;O1307</f>
        <v>DownDown</v>
      </c>
      <c r="AU1307" s="4" t="str">
        <f>IF(AZ1307=AZ1308,IF(AZ1307&gt;AZ1306,AZ1307&amp;"_O",""),AZ1307&amp;"_C")</f>
        <v/>
      </c>
      <c r="AV1307" s="7" t="str">
        <f>IF(RIGHT(AU1307,1)="C",AX1307/INDEX($AX$5:$AX$2729,MATCH(AZ1307&amp;"_O",$AU$5:$AU$2729,0),1),"")</f>
        <v/>
      </c>
      <c r="AW1307" s="38">
        <v>34684</v>
      </c>
      <c r="AX1307" s="37">
        <v>458.8</v>
      </c>
      <c r="AY1307" s="7">
        <f>AX1307/AX1306</f>
        <v>1.0264900662251657</v>
      </c>
      <c r="AZ1307" s="4">
        <f>YEAR(AW1307)</f>
        <v>1994</v>
      </c>
      <c r="BA1307" s="2" t="s">
        <v>7</v>
      </c>
      <c r="BB1307" s="12" t="str">
        <f>INDEX($CD$5:$CD$10,MATCH(BA1307,$CC$5:$CC$10,0),1)</f>
        <v>Y</v>
      </c>
      <c r="BC1307" s="12" t="str">
        <f>IF(AND(BB1307="Y",AY1307&gt;1),"Y","")</f>
        <v>Y</v>
      </c>
      <c r="BD1307" s="12" t="str">
        <f>IF(AND(BB1307="Y",AY1307&lt;1),"Y","")</f>
        <v/>
      </c>
      <c r="BE1307" s="12" t="str">
        <f>IF(AY1307&gt;1,IF(AY1306&gt;1,"Y",""),"")</f>
        <v/>
      </c>
      <c r="BF1307" s="12" t="str">
        <f>IF(AY1307&lt;1,IF(AY1306&lt;1,"Y",""),"")</f>
        <v/>
      </c>
      <c r="BG1307" s="2"/>
      <c r="BH1307" s="2"/>
      <c r="BI1307" s="2"/>
      <c r="BJ1307" s="2"/>
      <c r="BK1307" s="2"/>
      <c r="BL1307" s="2"/>
      <c r="BM1307" s="4" t="str">
        <f>IF(BR1307=BR1308,IF(BR1307&gt;BR1306,BR1307&amp;"_O",""),BR1307&amp;"_C")</f>
        <v/>
      </c>
      <c r="BN1307" s="7" t="str">
        <f>IF(RIGHT(BM1307,1)="C",BP1307/INDEX($BP$5:$BP$2729,MATCH(BR1307&amp;"_O",$BM$5:$BM$2729,0),1),"")</f>
        <v/>
      </c>
      <c r="BO1307" s="38">
        <v>35083</v>
      </c>
      <c r="BP1307" s="3">
        <v>1018.45</v>
      </c>
      <c r="BQ1307" s="7">
        <f>BP1307/BP1306</f>
        <v>1.0101365759796872</v>
      </c>
      <c r="BR1307" s="4">
        <f>YEAR(BO1307)</f>
        <v>1996</v>
      </c>
      <c r="BS1307" s="2" t="s">
        <v>7</v>
      </c>
      <c r="BT1307" s="12" t="str">
        <f>INDEX($CD$5:$CD$10,MATCH(BS1307,$CC$5:$CC$10,0),1)</f>
        <v>Y</v>
      </c>
      <c r="BU1307" s="12" t="str">
        <f>IF(AND(BT1307="Y",BQ1307&gt;1),"Y","")</f>
        <v>Y</v>
      </c>
      <c r="BV1307" s="12" t="str">
        <f>IF(AND(BT1307="Y",BQ1307&lt;1),"Y","")</f>
        <v/>
      </c>
      <c r="BW1307" s="12" t="str">
        <f>IF(BQ1307&gt;1,IF(BQ1306&gt;1,"Y",""),"")</f>
        <v/>
      </c>
      <c r="BX1307" s="12" t="str">
        <f>IF(BQ1307&lt;1,IF(BQ1306&lt;1,"Y",""),"")</f>
        <v/>
      </c>
      <c r="BY1307" s="2"/>
      <c r="BZ1307" s="2"/>
      <c r="CA1307" s="2"/>
    </row>
    <row r="1308" spans="2:79">
      <c r="B1308" s="4" t="str">
        <f>IF(G1308=G1309,IF(G1308&gt;G1307,G1308&amp;"_O",""),G1308&amp;"_C")</f>
        <v/>
      </c>
      <c r="C1308" s="14">
        <f ca="1">RANDBETWEEN(0,1000)/1000</f>
        <v>0.16300000000000001</v>
      </c>
      <c r="D1308" s="16">
        <f>D1307+1</f>
        <v>1304</v>
      </c>
      <c r="E1308" s="10">
        <f>ROUNDDOWN(D1308/52,0)+1</f>
        <v>26</v>
      </c>
      <c r="F1308" s="15">
        <f>F1307+7</f>
        <v>53748</v>
      </c>
      <c r="G1308" s="4">
        <f>YEAR(F1308)</f>
        <v>2047</v>
      </c>
      <c r="H1308" s="33">
        <v>0.496</v>
      </c>
      <c r="I1308" s="33">
        <v>0.52500000000000002</v>
      </c>
      <c r="J1308" s="33">
        <v>0.61299999999999999</v>
      </c>
      <c r="K1308" s="16" t="str">
        <f>IF(M1307&gt;1,"Up","Down")</f>
        <v>Up</v>
      </c>
      <c r="L1308" s="16" t="str">
        <f>IF(K1308="Up",IF(H1308&lt;$BJ$7,"Up","Down"),IF(H1308&lt;$BK$7,"Down","Up"))</f>
        <v>Up</v>
      </c>
      <c r="M1308" s="17">
        <f>IF(L1308="Up",INDEX($AK$5:$AK$1005,MATCH(I1308,$AI$5:$AI$1005,0),1),INDEX($AL$5:$AL$1005,MATCH(J1308,$AI$5:$AI$1005,0),1))</f>
        <v>1.0128153308447658</v>
      </c>
      <c r="N1308" s="16" t="str">
        <f>IF(P1307&gt;1,"Up","Down")</f>
        <v>Down</v>
      </c>
      <c r="O1308" s="16" t="str">
        <f>IF(N1308="Up",IF(H1308&lt;$BJ$12,"Up","Down"),IF(H1308&lt;$BK$12,"Down","Up"))</f>
        <v>Up</v>
      </c>
      <c r="P1308" s="17">
        <f>IF(O1308="Up",INDEX($AP$5:$AP$1005,MATCH(I1308,$AI$5:$AI$1005,0),1),INDEX($AQ$5:$AQ$1005,MATCH(J1308,$AI$5:$AI$1005,0),1))</f>
        <v>1.0181529007330892</v>
      </c>
      <c r="Q1308" s="19">
        <f>T1307</f>
        <v>27809.354826055049</v>
      </c>
      <c r="R1308" s="19">
        <f>INDEX(model!$S$5:$S$35,MATCH(G1308,model!$Q$5:$Q$35,0),1)*model!$O$5</f>
        <v>0</v>
      </c>
      <c r="S1308" s="19">
        <f>IF(RIGHT(B1308,1)="C",T1307*INDEX(model!$T$5:$T$35,MATCH(G1308,model!$Q$5:$Q$35,0),1),0)</f>
        <v>0</v>
      </c>
      <c r="T1308" s="19">
        <f>(Q1308+R1308-S1308)*M1308</f>
        <v>28165.74090873043</v>
      </c>
      <c r="U1308" s="19">
        <f>X1307</f>
        <v>207191.36472655082</v>
      </c>
      <c r="V1308" s="19">
        <f>INDEX(model!$S$5:$S$35,MATCH(G1308,model!$Q$5:$Q$35,0),1)*model!$O$6</f>
        <v>0</v>
      </c>
      <c r="W1308" s="19">
        <f>IF(RIGHT(B1308,1)="C",X1307*INDEX(model!$T$5:$T$35,MATCH(G1308,model!$Q$5:$Q$35,0),1),0)</f>
        <v>0</v>
      </c>
      <c r="X1308" s="19">
        <f>(U1308+V1308-W1308)*P1308</f>
        <v>210952.48900318518</v>
      </c>
      <c r="Z1308" s="36" t="str">
        <f>K1308&amp;L1308</f>
        <v>UpUp</v>
      </c>
      <c r="AA1308" s="36" t="str">
        <f>N1308&amp;O1308</f>
        <v>DownUp</v>
      </c>
      <c r="AU1308" s="4" t="str">
        <f>IF(AZ1308=AZ1309,IF(AZ1308&gt;AZ1307,AZ1308&amp;"_O",""),AZ1308&amp;"_C")</f>
        <v/>
      </c>
      <c r="AV1308" s="7" t="str">
        <f>IF(RIGHT(AU1308,1)="C",AX1308/INDEX($AX$5:$AX$2729,MATCH(AZ1308&amp;"_O",$AU$5:$AU$2729,0),1),"")</f>
        <v/>
      </c>
      <c r="AW1308" s="38">
        <v>34691</v>
      </c>
      <c r="AX1308" s="37">
        <v>459.83</v>
      </c>
      <c r="AY1308" s="7">
        <f>AX1308/AX1307</f>
        <v>1.0022449869224062</v>
      </c>
      <c r="AZ1308" s="4">
        <f>YEAR(AW1308)</f>
        <v>1994</v>
      </c>
      <c r="BA1308" s="2" t="s">
        <v>7</v>
      </c>
      <c r="BB1308" s="12" t="str">
        <f>INDEX($CD$5:$CD$10,MATCH(BA1308,$CC$5:$CC$10,0),1)</f>
        <v>Y</v>
      </c>
      <c r="BC1308" s="12" t="str">
        <f>IF(AND(BB1308="Y",AY1308&gt;1),"Y","")</f>
        <v>Y</v>
      </c>
      <c r="BD1308" s="12" t="str">
        <f>IF(AND(BB1308="Y",AY1308&lt;1),"Y","")</f>
        <v/>
      </c>
      <c r="BE1308" s="12" t="str">
        <f>IF(AY1308&gt;1,IF(AY1307&gt;1,"Y",""),"")</f>
        <v>Y</v>
      </c>
      <c r="BF1308" s="12" t="str">
        <f>IF(AY1308&lt;1,IF(AY1307&lt;1,"Y",""),"")</f>
        <v/>
      </c>
      <c r="BG1308" s="2"/>
      <c r="BH1308" s="2"/>
      <c r="BI1308" s="2"/>
      <c r="BJ1308" s="2"/>
      <c r="BK1308" s="2"/>
      <c r="BL1308" s="2"/>
      <c r="BM1308" s="4" t="str">
        <f>IF(BR1308=BR1309,IF(BR1308&gt;BR1307,BR1308&amp;"_O",""),BR1308&amp;"_C")</f>
        <v/>
      </c>
      <c r="BN1308" s="7" t="str">
        <f>IF(RIGHT(BM1308,1)="C",BP1308/INDEX($BP$5:$BP$2729,MATCH(BR1308&amp;"_O",$BM$5:$BM$2729,0),1),"")</f>
        <v/>
      </c>
      <c r="BO1308" s="38">
        <v>35090</v>
      </c>
      <c r="BP1308" s="3">
        <v>1040.96</v>
      </c>
      <c r="BQ1308" s="7">
        <f>BP1308/BP1307</f>
        <v>1.0221022141489517</v>
      </c>
      <c r="BR1308" s="4">
        <f>YEAR(BO1308)</f>
        <v>1996</v>
      </c>
      <c r="BS1308" s="2" t="s">
        <v>7</v>
      </c>
      <c r="BT1308" s="12" t="str">
        <f>INDEX($CD$5:$CD$10,MATCH(BS1308,$CC$5:$CC$10,0),1)</f>
        <v>Y</v>
      </c>
      <c r="BU1308" s="12" t="str">
        <f>IF(AND(BT1308="Y",BQ1308&gt;1),"Y","")</f>
        <v>Y</v>
      </c>
      <c r="BV1308" s="12" t="str">
        <f>IF(AND(BT1308="Y",BQ1308&lt;1),"Y","")</f>
        <v/>
      </c>
      <c r="BW1308" s="12" t="str">
        <f>IF(BQ1308&gt;1,IF(BQ1307&gt;1,"Y",""),"")</f>
        <v>Y</v>
      </c>
      <c r="BX1308" s="12" t="str">
        <f>IF(BQ1308&lt;1,IF(BQ1307&lt;1,"Y",""),"")</f>
        <v/>
      </c>
      <c r="BY1308" s="2"/>
      <c r="BZ1308" s="2"/>
      <c r="CA1308" s="2"/>
    </row>
    <row r="1309" spans="2:79">
      <c r="B1309" s="4" t="str">
        <f>IF(G1309=G1310,IF(G1309&gt;G1308,G1309&amp;"_O",""),G1309&amp;"_C")</f>
        <v/>
      </c>
      <c r="C1309" s="14">
        <f ca="1">RANDBETWEEN(0,1000)/1000</f>
        <v>6.0000000000000001E-3</v>
      </c>
      <c r="D1309" s="16">
        <f>D1308+1</f>
        <v>1305</v>
      </c>
      <c r="E1309" s="10">
        <f>ROUNDDOWN(D1309/52,0)+1</f>
        <v>26</v>
      </c>
      <c r="F1309" s="15">
        <f>F1308+7</f>
        <v>53755</v>
      </c>
      <c r="G1309" s="4">
        <f>YEAR(F1309)</f>
        <v>2047</v>
      </c>
      <c r="H1309" s="33">
        <v>4.4999999999999998E-2</v>
      </c>
      <c r="I1309" s="33">
        <v>0.80900000000000005</v>
      </c>
      <c r="J1309" s="33">
        <v>7.8E-2</v>
      </c>
      <c r="K1309" s="16" t="str">
        <f>IF(M1308&gt;1,"Up","Down")</f>
        <v>Up</v>
      </c>
      <c r="L1309" s="16" t="str">
        <f>IF(K1309="Up",IF(H1309&lt;$BJ$7,"Up","Down"),IF(H1309&lt;$BK$7,"Down","Up"))</f>
        <v>Up</v>
      </c>
      <c r="M1309" s="17">
        <f>IF(L1309="Up",INDEX($AK$5:$AK$1005,MATCH(I1309,$AI$5:$AI$1005,0),1),INDEX($AL$5:$AL$1005,MATCH(J1309,$AI$5:$AI$1005,0),1))</f>
        <v>1.0247166752271633</v>
      </c>
      <c r="N1309" s="16" t="str">
        <f>IF(P1308&gt;1,"Up","Down")</f>
        <v>Up</v>
      </c>
      <c r="O1309" s="16" t="str">
        <f>IF(N1309="Up",IF(H1309&lt;$BJ$12,"Up","Down"),IF(H1309&lt;$BK$12,"Down","Up"))</f>
        <v>Up</v>
      </c>
      <c r="P1309" s="17">
        <f>IF(O1309="Up",INDEX($AP$5:$AP$1005,MATCH(I1309,$AI$5:$AI$1005,0),1),INDEX($AQ$5:$AQ$1005,MATCH(J1309,$AI$5:$AI$1005,0),1))</f>
        <v>1.0337412768127221</v>
      </c>
      <c r="Q1309" s="19">
        <f>T1308</f>
        <v>28165.74090873043</v>
      </c>
      <c r="R1309" s="19">
        <f>INDEX(model!$S$5:$S$35,MATCH(G1309,model!$Q$5:$Q$35,0),1)*model!$O$5</f>
        <v>0</v>
      </c>
      <c r="S1309" s="19">
        <f>IF(RIGHT(B1309,1)="C",T1308*INDEX(model!$T$5:$T$35,MATCH(G1309,model!$Q$5:$Q$35,0),1),0)</f>
        <v>0</v>
      </c>
      <c r="T1309" s="19">
        <f>(Q1309+R1309-S1309)*M1309</f>
        <v>28861.904379303945</v>
      </c>
      <c r="U1309" s="19">
        <f>X1308</f>
        <v>210952.48900318518</v>
      </c>
      <c r="V1309" s="19">
        <f>INDEX(model!$S$5:$S$35,MATCH(G1309,model!$Q$5:$Q$35,0),1)*model!$O$6</f>
        <v>0</v>
      </c>
      <c r="W1309" s="19">
        <f>IF(RIGHT(B1309,1)="C",X1308*INDEX(model!$T$5:$T$35,MATCH(G1309,model!$Q$5:$Q$35,0),1),0)</f>
        <v>0</v>
      </c>
      <c r="X1309" s="19">
        <f>(U1309+V1309-W1309)*P1309</f>
        <v>218070.29532897437</v>
      </c>
      <c r="Z1309" s="36" t="str">
        <f>K1309&amp;L1309</f>
        <v>UpUp</v>
      </c>
      <c r="AA1309" s="36" t="str">
        <f>N1309&amp;O1309</f>
        <v>UpUp</v>
      </c>
      <c r="AU1309" s="4" t="str">
        <f>IF(AZ1309=AZ1310,IF(AZ1309&gt;AZ1308,AZ1309&amp;"_O",""),AZ1309&amp;"_C")</f>
        <v>1994_C</v>
      </c>
      <c r="AV1309" s="7">
        <f>IF(RIGHT(AU1309,1)="C",AX1309/INDEX($AX$5:$AX$2729,MATCH(AZ1309&amp;"_O",$AU$5:$AU$2729,0),1),"")</f>
        <v>0.97737816556714197</v>
      </c>
      <c r="AW1309" s="38">
        <v>34698</v>
      </c>
      <c r="AX1309" s="37">
        <v>459.27</v>
      </c>
      <c r="AY1309" s="7">
        <f>AX1309/AX1308</f>
        <v>0.99878215862383923</v>
      </c>
      <c r="AZ1309" s="4">
        <f>YEAR(AW1309)</f>
        <v>1994</v>
      </c>
      <c r="BA1309" s="2" t="s">
        <v>7</v>
      </c>
      <c r="BB1309" s="12" t="str">
        <f>INDEX($CD$5:$CD$10,MATCH(BA1309,$CC$5:$CC$10,0),1)</f>
        <v>Y</v>
      </c>
      <c r="BC1309" s="12" t="str">
        <f>IF(AND(BB1309="Y",AY1309&gt;1),"Y","")</f>
        <v/>
      </c>
      <c r="BD1309" s="12" t="str">
        <f>IF(AND(BB1309="Y",AY1309&lt;1),"Y","")</f>
        <v>Y</v>
      </c>
      <c r="BE1309" s="12" t="str">
        <f>IF(AY1309&gt;1,IF(AY1308&gt;1,"Y",""),"")</f>
        <v/>
      </c>
      <c r="BF1309" s="12" t="str">
        <f>IF(AY1309&lt;1,IF(AY1308&lt;1,"Y",""),"")</f>
        <v/>
      </c>
      <c r="BG1309" s="2"/>
      <c r="BH1309" s="2"/>
      <c r="BI1309" s="2"/>
      <c r="BJ1309" s="2"/>
      <c r="BK1309" s="2"/>
      <c r="BL1309" s="2"/>
      <c r="BM1309" s="4" t="str">
        <f>IF(BR1309=BR1310,IF(BR1309&gt;BR1308,BR1309&amp;"_O",""),BR1309&amp;"_C")</f>
        <v/>
      </c>
      <c r="BN1309" s="7" t="str">
        <f>IF(RIGHT(BM1309,1)="C",BP1309/INDEX($BP$5:$BP$2729,MATCH(BR1309&amp;"_O",$BM$5:$BM$2729,0),1),"")</f>
        <v/>
      </c>
      <c r="BO1309" s="38">
        <v>35097</v>
      </c>
      <c r="BP1309" s="3">
        <v>1072.1099999999999</v>
      </c>
      <c r="BQ1309" s="7">
        <f>BP1309/BP1308</f>
        <v>1.0299243006455578</v>
      </c>
      <c r="BR1309" s="4">
        <f>YEAR(BO1309)</f>
        <v>1996</v>
      </c>
      <c r="BS1309" s="2" t="s">
        <v>7</v>
      </c>
      <c r="BT1309" s="12" t="str">
        <f>INDEX($CD$5:$CD$10,MATCH(BS1309,$CC$5:$CC$10,0),1)</f>
        <v>Y</v>
      </c>
      <c r="BU1309" s="12" t="str">
        <f>IF(AND(BT1309="Y",BQ1309&gt;1),"Y","")</f>
        <v>Y</v>
      </c>
      <c r="BV1309" s="12" t="str">
        <f>IF(AND(BT1309="Y",BQ1309&lt;1),"Y","")</f>
        <v/>
      </c>
      <c r="BW1309" s="12" t="str">
        <f>IF(BQ1309&gt;1,IF(BQ1308&gt;1,"Y",""),"")</f>
        <v>Y</v>
      </c>
      <c r="BX1309" s="12" t="str">
        <f>IF(BQ1309&lt;1,IF(BQ1308&lt;1,"Y",""),"")</f>
        <v/>
      </c>
      <c r="BY1309" s="2"/>
      <c r="BZ1309" s="2"/>
      <c r="CA1309" s="2"/>
    </row>
    <row r="1310" spans="2:79">
      <c r="B1310" s="4" t="str">
        <f>IF(G1310=G1311,IF(G1310&gt;G1309,G1310&amp;"_O",""),G1310&amp;"_C")</f>
        <v/>
      </c>
      <c r="C1310" s="14">
        <f ca="1">RANDBETWEEN(0,1000)/1000</f>
        <v>0.59</v>
      </c>
      <c r="D1310" s="16">
        <f>D1309+1</f>
        <v>1306</v>
      </c>
      <c r="E1310" s="10">
        <f>ROUNDDOWN(D1310/52,0)+1</f>
        <v>26</v>
      </c>
      <c r="F1310" s="15">
        <f>F1309+7</f>
        <v>53762</v>
      </c>
      <c r="G1310" s="4">
        <f>YEAR(F1310)</f>
        <v>2047</v>
      </c>
      <c r="H1310" s="33">
        <v>0.96</v>
      </c>
      <c r="I1310" s="33">
        <v>0.79300000000000004</v>
      </c>
      <c r="J1310" s="33">
        <v>0.67</v>
      </c>
      <c r="K1310" s="16" t="str">
        <f>IF(M1309&gt;1,"Up","Down")</f>
        <v>Up</v>
      </c>
      <c r="L1310" s="16" t="str">
        <f>IF(K1310="Up",IF(H1310&lt;$BJ$7,"Up","Down"),IF(H1310&lt;$BK$7,"Down","Up"))</f>
        <v>Down</v>
      </c>
      <c r="M1310" s="17">
        <f>IF(L1310="Up",INDEX($AK$5:$AK$1005,MATCH(I1310,$AI$5:$AI$1005,0),1),INDEX($AL$5:$AL$1005,MATCH(J1310,$AI$5:$AI$1005,0),1))</f>
        <v>0.99251066322981063</v>
      </c>
      <c r="N1310" s="16" t="str">
        <f>IF(P1309&gt;1,"Up","Down")</f>
        <v>Up</v>
      </c>
      <c r="O1310" s="16" t="str">
        <f>IF(N1310="Up",IF(H1310&lt;$BJ$12,"Up","Down"),IF(H1310&lt;$BK$12,"Down","Up"))</f>
        <v>Down</v>
      </c>
      <c r="P1310" s="17">
        <f>IF(O1310="Up",INDEX($AP$5:$AP$1005,MATCH(I1310,$AI$5:$AI$1005,0),1),INDEX($AQ$5:$AQ$1005,MATCH(J1310,$AI$5:$AI$1005,0),1))</f>
        <v>0.99187006314753212</v>
      </c>
      <c r="Q1310" s="19">
        <f>T1309</f>
        <v>28861.904379303945</v>
      </c>
      <c r="R1310" s="19">
        <f>INDEX(model!$S$5:$S$35,MATCH(G1310,model!$Q$5:$Q$35,0),1)*model!$O$5</f>
        <v>0</v>
      </c>
      <c r="S1310" s="19">
        <f>IF(RIGHT(B1310,1)="C",T1309*INDEX(model!$T$5:$T$35,MATCH(G1310,model!$Q$5:$Q$35,0),1),0)</f>
        <v>0</v>
      </c>
      <c r="T1310" s="19">
        <f>(Q1310+R1310-S1310)*M1310</f>
        <v>28645.747857578335</v>
      </c>
      <c r="U1310" s="19">
        <f>X1309</f>
        <v>218070.29532897437</v>
      </c>
      <c r="V1310" s="19">
        <f>INDEX(model!$S$5:$S$35,MATCH(G1310,model!$Q$5:$Q$35,0),1)*model!$O$6</f>
        <v>0</v>
      </c>
      <c r="W1310" s="19">
        <f>IF(RIGHT(B1310,1)="C",X1309*INDEX(model!$T$5:$T$35,MATCH(G1310,model!$Q$5:$Q$35,0),1),0)</f>
        <v>0</v>
      </c>
      <c r="X1310" s="19">
        <f>(U1310+V1310-W1310)*P1310</f>
        <v>216297.3975985508</v>
      </c>
      <c r="Z1310" s="36" t="str">
        <f>K1310&amp;L1310</f>
        <v>UpDown</v>
      </c>
      <c r="AA1310" s="36" t="str">
        <f>N1310&amp;O1310</f>
        <v>UpDown</v>
      </c>
      <c r="AU1310" s="4" t="str">
        <f>IF(AZ1310=AZ1311,IF(AZ1310&gt;AZ1309,AZ1310&amp;"_O",""),AZ1310&amp;"_C")</f>
        <v>1995_O</v>
      </c>
      <c r="AV1310" s="7" t="str">
        <f>IF(RIGHT(AU1310,1)="C",AX1310/INDEX($AX$5:$AX$2729,MATCH(AZ1310&amp;"_O",$AU$5:$AU$2729,0),1),"")</f>
        <v/>
      </c>
      <c r="AW1310" s="38">
        <v>34705</v>
      </c>
      <c r="AX1310" s="37">
        <v>460.68</v>
      </c>
      <c r="AY1310" s="7">
        <f>AX1310/AX1309</f>
        <v>1.0030700894898426</v>
      </c>
      <c r="AZ1310" s="4">
        <f>YEAR(AW1310)</f>
        <v>1995</v>
      </c>
      <c r="BA1310" s="2" t="s">
        <v>7</v>
      </c>
      <c r="BB1310" s="12" t="str">
        <f>INDEX($CD$5:$CD$10,MATCH(BA1310,$CC$5:$CC$10,0),1)</f>
        <v>Y</v>
      </c>
      <c r="BC1310" s="12" t="str">
        <f>IF(AND(BB1310="Y",AY1310&gt;1),"Y","")</f>
        <v>Y</v>
      </c>
      <c r="BD1310" s="12" t="str">
        <f>IF(AND(BB1310="Y",AY1310&lt;1),"Y","")</f>
        <v/>
      </c>
      <c r="BE1310" s="12" t="str">
        <f>IF(AY1310&gt;1,IF(AY1309&gt;1,"Y",""),"")</f>
        <v/>
      </c>
      <c r="BF1310" s="12" t="str">
        <f>IF(AY1310&lt;1,IF(AY1309&lt;1,"Y",""),"")</f>
        <v/>
      </c>
      <c r="BG1310" s="2"/>
      <c r="BH1310" s="2"/>
      <c r="BI1310" s="2"/>
      <c r="BJ1310" s="2"/>
      <c r="BK1310" s="2"/>
      <c r="BL1310" s="2"/>
      <c r="BM1310" s="4" t="str">
        <f>IF(BR1310=BR1311,IF(BR1310&gt;BR1309,BR1310&amp;"_O",""),BR1310&amp;"_C")</f>
        <v/>
      </c>
      <c r="BN1310" s="7" t="str">
        <f>IF(RIGHT(BM1310,1)="C",BP1310/INDEX($BP$5:$BP$2729,MATCH(BR1310&amp;"_O",$BM$5:$BM$2729,0),1),"")</f>
        <v/>
      </c>
      <c r="BO1310" s="38">
        <v>35104</v>
      </c>
      <c r="BP1310" s="3">
        <v>1094.5999999999999</v>
      </c>
      <c r="BQ1310" s="7">
        <f>BP1310/BP1309</f>
        <v>1.0209773250879108</v>
      </c>
      <c r="BR1310" s="4">
        <f>YEAR(BO1310)</f>
        <v>1996</v>
      </c>
      <c r="BS1310" s="2" t="s">
        <v>7</v>
      </c>
      <c r="BT1310" s="12" t="str">
        <f>INDEX($CD$5:$CD$10,MATCH(BS1310,$CC$5:$CC$10,0),1)</f>
        <v>Y</v>
      </c>
      <c r="BU1310" s="12" t="str">
        <f>IF(AND(BT1310="Y",BQ1310&gt;1),"Y","")</f>
        <v>Y</v>
      </c>
      <c r="BV1310" s="12" t="str">
        <f>IF(AND(BT1310="Y",BQ1310&lt;1),"Y","")</f>
        <v/>
      </c>
      <c r="BW1310" s="12" t="str">
        <f>IF(BQ1310&gt;1,IF(BQ1309&gt;1,"Y",""),"")</f>
        <v>Y</v>
      </c>
      <c r="BX1310" s="12" t="str">
        <f>IF(BQ1310&lt;1,IF(BQ1309&lt;1,"Y",""),"")</f>
        <v/>
      </c>
      <c r="BY1310" s="2"/>
      <c r="BZ1310" s="2"/>
      <c r="CA1310" s="2"/>
    </row>
    <row r="1311" spans="2:79">
      <c r="B1311" s="4" t="str">
        <f>IF(G1311=G1312,IF(G1311&gt;G1310,G1311&amp;"_O",""),G1311&amp;"_C")</f>
        <v/>
      </c>
      <c r="C1311" s="14">
        <f ca="1">RANDBETWEEN(0,1000)/1000</f>
        <v>0.22</v>
      </c>
      <c r="D1311" s="16">
        <f>D1310+1</f>
        <v>1307</v>
      </c>
      <c r="E1311" s="10">
        <f>ROUNDDOWN(D1311/52,0)+1</f>
        <v>26</v>
      </c>
      <c r="F1311" s="15">
        <f>F1310+7</f>
        <v>53769</v>
      </c>
      <c r="G1311" s="4">
        <f>YEAR(F1311)</f>
        <v>2047</v>
      </c>
      <c r="H1311" s="33">
        <v>7.2999999999999995E-2</v>
      </c>
      <c r="I1311" s="33">
        <v>0.34499999999999997</v>
      </c>
      <c r="J1311" s="33">
        <v>0.90400000000000003</v>
      </c>
      <c r="K1311" s="16" t="str">
        <f>IF(M1310&gt;1,"Up","Down")</f>
        <v>Down</v>
      </c>
      <c r="L1311" s="16" t="str">
        <f>IF(K1311="Up",IF(H1311&lt;$BJ$7,"Up","Down"),IF(H1311&lt;$BK$7,"Down","Up"))</f>
        <v>Down</v>
      </c>
      <c r="M1311" s="17">
        <f>IF(L1311="Up",INDEX($AK$5:$AK$1005,MATCH(I1311,$AI$5:$AI$1005,0),1),INDEX($AL$5:$AL$1005,MATCH(J1311,$AI$5:$AI$1005,0),1))</f>
        <v>0.99787395807427703</v>
      </c>
      <c r="N1311" s="16" t="str">
        <f>IF(P1310&gt;1,"Up","Down")</f>
        <v>Down</v>
      </c>
      <c r="O1311" s="16" t="str">
        <f>IF(N1311="Up",IF(H1311&lt;$BJ$12,"Up","Down"),IF(H1311&lt;$BK$12,"Down","Up"))</f>
        <v>Down</v>
      </c>
      <c r="P1311" s="17">
        <f>IF(O1311="Up",INDEX($AP$5:$AP$1005,MATCH(I1311,$AI$5:$AI$1005,0),1),INDEX($AQ$5:$AQ$1005,MATCH(J1311,$AI$5:$AI$1005,0),1))</f>
        <v>0.99773970420749125</v>
      </c>
      <c r="Q1311" s="19">
        <f>T1310</f>
        <v>28645.747857578335</v>
      </c>
      <c r="R1311" s="19">
        <f>INDEX(model!$S$5:$S$35,MATCH(G1311,model!$Q$5:$Q$35,0),1)*model!$O$5</f>
        <v>0</v>
      </c>
      <c r="S1311" s="19">
        <f>IF(RIGHT(B1311,1)="C",T1310*INDEX(model!$T$5:$T$35,MATCH(G1311,model!$Q$5:$Q$35,0),1),0)</f>
        <v>0</v>
      </c>
      <c r="T1311" s="19">
        <f>(Q1311+R1311-S1311)*M1311</f>
        <v>28584.845796639434</v>
      </c>
      <c r="U1311" s="19">
        <f>X1310</f>
        <v>216297.3975985508</v>
      </c>
      <c r="V1311" s="19">
        <f>INDEX(model!$S$5:$S$35,MATCH(G1311,model!$Q$5:$Q$35,0),1)*model!$O$6</f>
        <v>0</v>
      </c>
      <c r="W1311" s="19">
        <f>IF(RIGHT(B1311,1)="C",X1310*INDEX(model!$T$5:$T$35,MATCH(G1311,model!$Q$5:$Q$35,0),1),0)</f>
        <v>0</v>
      </c>
      <c r="X1311" s="19">
        <f>(U1311+V1311-W1311)*P1311</f>
        <v>215808.50150082819</v>
      </c>
      <c r="Z1311" s="36" t="str">
        <f>K1311&amp;L1311</f>
        <v>DownDown</v>
      </c>
      <c r="AA1311" s="36" t="str">
        <f>N1311&amp;O1311</f>
        <v>DownDown</v>
      </c>
      <c r="AU1311" s="4" t="str">
        <f>IF(AZ1311=AZ1312,IF(AZ1311&gt;AZ1310,AZ1311&amp;"_O",""),AZ1311&amp;"_C")</f>
        <v/>
      </c>
      <c r="AV1311" s="7" t="str">
        <f>IF(RIGHT(AU1311,1)="C",AX1311/INDEX($AX$5:$AX$2729,MATCH(AZ1311&amp;"_O",$AU$5:$AU$2729,0),1),"")</f>
        <v/>
      </c>
      <c r="AW1311" s="38">
        <v>34712</v>
      </c>
      <c r="AX1311" s="37">
        <v>465.97</v>
      </c>
      <c r="AY1311" s="7">
        <f>AX1311/AX1310</f>
        <v>1.0114830250933404</v>
      </c>
      <c r="AZ1311" s="4">
        <f>YEAR(AW1311)</f>
        <v>1995</v>
      </c>
      <c r="BA1311" s="2" t="s">
        <v>7</v>
      </c>
      <c r="BB1311" s="12" t="str">
        <f>INDEX($CD$5:$CD$10,MATCH(BA1311,$CC$5:$CC$10,0),1)</f>
        <v>Y</v>
      </c>
      <c r="BC1311" s="12" t="str">
        <f>IF(AND(BB1311="Y",AY1311&gt;1),"Y","")</f>
        <v>Y</v>
      </c>
      <c r="BD1311" s="12" t="str">
        <f>IF(AND(BB1311="Y",AY1311&lt;1),"Y","")</f>
        <v/>
      </c>
      <c r="BE1311" s="12" t="str">
        <f>IF(AY1311&gt;1,IF(AY1310&gt;1,"Y",""),"")</f>
        <v>Y</v>
      </c>
      <c r="BF1311" s="12" t="str">
        <f>IF(AY1311&lt;1,IF(AY1310&lt;1,"Y",""),"")</f>
        <v/>
      </c>
      <c r="BG1311" s="2"/>
      <c r="BH1311" s="2"/>
      <c r="BI1311" s="2"/>
      <c r="BJ1311" s="2"/>
      <c r="BK1311" s="2"/>
      <c r="BL1311" s="2"/>
      <c r="BM1311" s="4" t="str">
        <f>IF(BR1311=BR1312,IF(BR1311&gt;BR1310,BR1311&amp;"_O",""),BR1311&amp;"_C")</f>
        <v/>
      </c>
      <c r="BN1311" s="7" t="str">
        <f>IF(RIGHT(BM1311,1)="C",BP1311/INDEX($BP$5:$BP$2729,MATCH(BR1311&amp;"_O",$BM$5:$BM$2729,0),1),"")</f>
        <v/>
      </c>
      <c r="BO1311" s="38">
        <v>35111</v>
      </c>
      <c r="BP1311" s="3">
        <v>1090.71</v>
      </c>
      <c r="BQ1311" s="7">
        <f>BP1311/BP1310</f>
        <v>0.99644619038918336</v>
      </c>
      <c r="BR1311" s="4">
        <f>YEAR(BO1311)</f>
        <v>1996</v>
      </c>
      <c r="BS1311" s="2" t="s">
        <v>7</v>
      </c>
      <c r="BT1311" s="12" t="str">
        <f>INDEX($CD$5:$CD$10,MATCH(BS1311,$CC$5:$CC$10,0),1)</f>
        <v>Y</v>
      </c>
      <c r="BU1311" s="12" t="str">
        <f>IF(AND(BT1311="Y",BQ1311&gt;1),"Y","")</f>
        <v/>
      </c>
      <c r="BV1311" s="12" t="str">
        <f>IF(AND(BT1311="Y",BQ1311&lt;1),"Y","")</f>
        <v>Y</v>
      </c>
      <c r="BW1311" s="12" t="str">
        <f>IF(BQ1311&gt;1,IF(BQ1310&gt;1,"Y",""),"")</f>
        <v/>
      </c>
      <c r="BX1311" s="12" t="str">
        <f>IF(BQ1311&lt;1,IF(BQ1310&lt;1,"Y",""),"")</f>
        <v/>
      </c>
      <c r="BY1311" s="2"/>
      <c r="BZ1311" s="2"/>
      <c r="CA1311" s="2"/>
    </row>
    <row r="1312" spans="2:79">
      <c r="B1312" s="4" t="str">
        <f>IF(G1312=G1313,IF(G1312&gt;G1311,G1312&amp;"_O",""),G1312&amp;"_C")</f>
        <v/>
      </c>
      <c r="C1312" s="14">
        <f ca="1">RANDBETWEEN(0,1000)/1000</f>
        <v>0.14599999999999999</v>
      </c>
      <c r="D1312" s="16">
        <f>D1311+1</f>
        <v>1308</v>
      </c>
      <c r="E1312" s="10">
        <f>ROUNDDOWN(D1312/52,0)+1</f>
        <v>26</v>
      </c>
      <c r="F1312" s="15">
        <f>F1311+7</f>
        <v>53776</v>
      </c>
      <c r="G1312" s="4">
        <f>YEAR(F1312)</f>
        <v>2047</v>
      </c>
      <c r="H1312" s="33">
        <v>0.39300000000000002</v>
      </c>
      <c r="I1312" s="33">
        <v>0.498</v>
      </c>
      <c r="J1312" s="33">
        <v>0.73899999999999999</v>
      </c>
      <c r="K1312" s="16" t="str">
        <f>IF(M1311&gt;1,"Up","Down")</f>
        <v>Down</v>
      </c>
      <c r="L1312" s="16" t="str">
        <f>IF(K1312="Up",IF(H1312&lt;$BJ$7,"Up","Down"),IF(H1312&lt;$BK$7,"Down","Up"))</f>
        <v>Down</v>
      </c>
      <c r="M1312" s="17">
        <f>IF(L1312="Up",INDEX($AK$5:$AK$1005,MATCH(I1312,$AI$5:$AI$1005,0),1),INDEX($AL$5:$AL$1005,MATCH(J1312,$AI$5:$AI$1005,0),1))</f>
        <v>0.9944027628186809</v>
      </c>
      <c r="N1312" s="16" t="str">
        <f>IF(P1311&gt;1,"Up","Down")</f>
        <v>Down</v>
      </c>
      <c r="O1312" s="16" t="str">
        <f>IF(N1312="Up",IF(H1312&lt;$BJ$12,"Up","Down"),IF(H1312&lt;$BK$12,"Down","Up"))</f>
        <v>Down</v>
      </c>
      <c r="P1312" s="17">
        <f>IF(O1312="Up",INDEX($AP$5:$AP$1005,MATCH(I1312,$AI$5:$AI$1005,0),1),INDEX($AQ$5:$AQ$1005,MATCH(J1312,$AI$5:$AI$1005,0),1))</f>
        <v>0.99351705542890012</v>
      </c>
      <c r="Q1312" s="19">
        <f>T1311</f>
        <v>28584.845796639434</v>
      </c>
      <c r="R1312" s="19">
        <f>INDEX(model!$S$5:$S$35,MATCH(G1312,model!$Q$5:$Q$35,0),1)*model!$O$5</f>
        <v>0</v>
      </c>
      <c r="S1312" s="19">
        <f>IF(RIGHT(B1312,1)="C",T1311*INDEX(model!$T$5:$T$35,MATCH(G1312,model!$Q$5:$Q$35,0),1),0)</f>
        <v>0</v>
      </c>
      <c r="T1312" s="19">
        <f>(Q1312+R1312-S1312)*M1312</f>
        <v>28424.849634924212</v>
      </c>
      <c r="U1312" s="19">
        <f>X1311</f>
        <v>215808.50150082819</v>
      </c>
      <c r="V1312" s="19">
        <f>INDEX(model!$S$5:$S$35,MATCH(G1312,model!$Q$5:$Q$35,0),1)*model!$O$6</f>
        <v>0</v>
      </c>
      <c r="W1312" s="19">
        <f>IF(RIGHT(B1312,1)="C",X1311*INDEX(model!$T$5:$T$35,MATCH(G1312,model!$Q$5:$Q$35,0),1),0)</f>
        <v>0</v>
      </c>
      <c r="X1312" s="19">
        <f>(U1312+V1312-W1312)*P1312</f>
        <v>214409.4269476262</v>
      </c>
      <c r="Z1312" s="36" t="str">
        <f>K1312&amp;L1312</f>
        <v>DownDown</v>
      </c>
      <c r="AA1312" s="36" t="str">
        <f>N1312&amp;O1312</f>
        <v>DownDown</v>
      </c>
      <c r="AU1312" s="4" t="str">
        <f>IF(AZ1312=AZ1313,IF(AZ1312&gt;AZ1311,AZ1312&amp;"_O",""),AZ1312&amp;"_C")</f>
        <v/>
      </c>
      <c r="AV1312" s="7" t="str">
        <f>IF(RIGHT(AU1312,1)="C",AX1312/INDEX($AX$5:$AX$2729,MATCH(AZ1312&amp;"_O",$AU$5:$AU$2729,0),1),"")</f>
        <v/>
      </c>
      <c r="AW1312" s="38">
        <v>34719</v>
      </c>
      <c r="AX1312" s="37">
        <v>464.78</v>
      </c>
      <c r="AY1312" s="7">
        <f>AX1312/AX1311</f>
        <v>0.99744618752280179</v>
      </c>
      <c r="AZ1312" s="4">
        <f>YEAR(AW1312)</f>
        <v>1995</v>
      </c>
      <c r="BA1312" s="2" t="s">
        <v>7</v>
      </c>
      <c r="BB1312" s="12" t="str">
        <f>INDEX($CD$5:$CD$10,MATCH(BA1312,$CC$5:$CC$10,0),1)</f>
        <v>Y</v>
      </c>
      <c r="BC1312" s="12" t="str">
        <f>IF(AND(BB1312="Y",AY1312&gt;1),"Y","")</f>
        <v/>
      </c>
      <c r="BD1312" s="12" t="str">
        <f>IF(AND(BB1312="Y",AY1312&lt;1),"Y","")</f>
        <v>Y</v>
      </c>
      <c r="BE1312" s="12" t="str">
        <f>IF(AY1312&gt;1,IF(AY1311&gt;1,"Y",""),"")</f>
        <v/>
      </c>
      <c r="BF1312" s="12" t="str">
        <f>IF(AY1312&lt;1,IF(AY1311&lt;1,"Y",""),"")</f>
        <v/>
      </c>
      <c r="BG1312" s="2"/>
      <c r="BH1312" s="2"/>
      <c r="BI1312" s="2"/>
      <c r="BJ1312" s="2"/>
      <c r="BK1312" s="2"/>
      <c r="BL1312" s="2"/>
      <c r="BM1312" s="4" t="str">
        <f>IF(BR1312=BR1313,IF(BR1312&gt;BR1311,BR1312&amp;"_O",""),BR1312&amp;"_C")</f>
        <v/>
      </c>
      <c r="BN1312" s="7" t="str">
        <f>IF(RIGHT(BM1312,1)="C",BP1312/INDEX($BP$5:$BP$2729,MATCH(BR1312&amp;"_O",$BM$5:$BM$2729,0),1),"")</f>
        <v/>
      </c>
      <c r="BO1312" s="38">
        <v>35118</v>
      </c>
      <c r="BP1312" s="3">
        <v>1117.79</v>
      </c>
      <c r="BQ1312" s="7">
        <f>BP1312/BP1311</f>
        <v>1.0248278644185898</v>
      </c>
      <c r="BR1312" s="4">
        <f>YEAR(BO1312)</f>
        <v>1996</v>
      </c>
      <c r="BS1312" s="2" t="s">
        <v>7</v>
      </c>
      <c r="BT1312" s="12" t="str">
        <f>INDEX($CD$5:$CD$10,MATCH(BS1312,$CC$5:$CC$10,0),1)</f>
        <v>Y</v>
      </c>
      <c r="BU1312" s="12" t="str">
        <f>IF(AND(BT1312="Y",BQ1312&gt;1),"Y","")</f>
        <v>Y</v>
      </c>
      <c r="BV1312" s="12" t="str">
        <f>IF(AND(BT1312="Y",BQ1312&lt;1),"Y","")</f>
        <v/>
      </c>
      <c r="BW1312" s="12" t="str">
        <f>IF(BQ1312&gt;1,IF(BQ1311&gt;1,"Y",""),"")</f>
        <v/>
      </c>
      <c r="BX1312" s="12" t="str">
        <f>IF(BQ1312&lt;1,IF(BQ1311&lt;1,"Y",""),"")</f>
        <v/>
      </c>
      <c r="BY1312" s="2"/>
      <c r="BZ1312" s="2"/>
      <c r="CA1312" s="2"/>
    </row>
    <row r="1313" spans="2:79">
      <c r="B1313" s="4" t="str">
        <f>IF(G1313=G1314,IF(G1313&gt;G1312,G1313&amp;"_O",""),G1313&amp;"_C")</f>
        <v/>
      </c>
      <c r="C1313" s="14">
        <f ca="1">RANDBETWEEN(0,1000)/1000</f>
        <v>0.184</v>
      </c>
      <c r="D1313" s="16">
        <f>D1312+1</f>
        <v>1309</v>
      </c>
      <c r="E1313" s="10">
        <f>ROUNDDOWN(D1313/52,0)+1</f>
        <v>26</v>
      </c>
      <c r="F1313" s="15">
        <f>F1312+7</f>
        <v>53783</v>
      </c>
      <c r="G1313" s="4">
        <f>YEAR(F1313)</f>
        <v>2047</v>
      </c>
      <c r="H1313" s="33">
        <v>0.70099999999999996</v>
      </c>
      <c r="I1313" s="33">
        <v>0.77200000000000002</v>
      </c>
      <c r="J1313" s="33">
        <v>0.19800000000000001</v>
      </c>
      <c r="K1313" s="16" t="str">
        <f>IF(M1312&gt;1,"Up","Down")</f>
        <v>Down</v>
      </c>
      <c r="L1313" s="16" t="str">
        <f>IF(K1313="Up",IF(H1313&lt;$BJ$7,"Up","Down"),IF(H1313&lt;$BK$7,"Down","Up"))</f>
        <v>Up</v>
      </c>
      <c r="M1313" s="17">
        <f>IF(L1313="Up",INDEX($AK$5:$AK$1005,MATCH(I1313,$AI$5:$AI$1005,0),1),INDEX($AL$5:$AL$1005,MATCH(J1313,$AI$5:$AI$1005,0),1))</f>
        <v>1.0222784705176668</v>
      </c>
      <c r="N1313" s="16" t="str">
        <f>IF(P1312&gt;1,"Up","Down")</f>
        <v>Down</v>
      </c>
      <c r="O1313" s="16" t="str">
        <f>IF(N1313="Up",IF(H1313&lt;$BJ$12,"Up","Down"),IF(H1313&lt;$BK$12,"Down","Up"))</f>
        <v>Up</v>
      </c>
      <c r="P1313" s="17">
        <f>IF(O1313="Up",INDEX($AP$5:$AP$1005,MATCH(I1313,$AI$5:$AI$1005,0),1),INDEX($AQ$5:$AQ$1005,MATCH(J1313,$AI$5:$AI$1005,0),1))</f>
        <v>1.0304314365939939</v>
      </c>
      <c r="Q1313" s="19">
        <f>T1312</f>
        <v>28424.849634924212</v>
      </c>
      <c r="R1313" s="19">
        <f>INDEX(model!$S$5:$S$35,MATCH(G1313,model!$Q$5:$Q$35,0),1)*model!$O$5</f>
        <v>0</v>
      </c>
      <c r="S1313" s="19">
        <f>IF(RIGHT(B1313,1)="C",T1312*INDEX(model!$T$5:$T$35,MATCH(G1313,model!$Q$5:$Q$35,0),1),0)</f>
        <v>0</v>
      </c>
      <c r="T1313" s="19">
        <f>(Q1313+R1313-S1313)*M1313</f>
        <v>29058.111809484984</v>
      </c>
      <c r="U1313" s="19">
        <f>X1312</f>
        <v>214409.4269476262</v>
      </c>
      <c r="V1313" s="19">
        <f>INDEX(model!$S$5:$S$35,MATCH(G1313,model!$Q$5:$Q$35,0),1)*model!$O$6</f>
        <v>0</v>
      </c>
      <c r="W1313" s="19">
        <f>IF(RIGHT(B1313,1)="C",X1312*INDEX(model!$T$5:$T$35,MATCH(G1313,model!$Q$5:$Q$35,0),1),0)</f>
        <v>0</v>
      </c>
      <c r="X1313" s="19">
        <f>(U1313+V1313-W1313)*P1313</f>
        <v>220934.21382893747</v>
      </c>
      <c r="Z1313" s="36" t="str">
        <f>K1313&amp;L1313</f>
        <v>DownUp</v>
      </c>
      <c r="AA1313" s="36" t="str">
        <f>N1313&amp;O1313</f>
        <v>DownUp</v>
      </c>
      <c r="AU1313" s="4" t="str">
        <f>IF(AZ1313=AZ1314,IF(AZ1313&gt;AZ1312,AZ1313&amp;"_O",""),AZ1313&amp;"_C")</f>
        <v/>
      </c>
      <c r="AV1313" s="7" t="str">
        <f>IF(RIGHT(AU1313,1)="C",AX1313/INDEX($AX$5:$AX$2729,MATCH(AZ1313&amp;"_O",$AU$5:$AU$2729,0),1),"")</f>
        <v/>
      </c>
      <c r="AW1313" s="38">
        <v>34726</v>
      </c>
      <c r="AX1313" s="37">
        <v>470.39</v>
      </c>
      <c r="AY1313" s="7">
        <f>AX1313/AX1312</f>
        <v>1.0120702267739576</v>
      </c>
      <c r="AZ1313" s="4">
        <f>YEAR(AW1313)</f>
        <v>1995</v>
      </c>
      <c r="BA1313" s="2" t="s">
        <v>7</v>
      </c>
      <c r="BB1313" s="12" t="str">
        <f>INDEX($CD$5:$CD$10,MATCH(BA1313,$CC$5:$CC$10,0),1)</f>
        <v>Y</v>
      </c>
      <c r="BC1313" s="12" t="str">
        <f>IF(AND(BB1313="Y",AY1313&gt;1),"Y","")</f>
        <v>Y</v>
      </c>
      <c r="BD1313" s="12" t="str">
        <f>IF(AND(BB1313="Y",AY1313&lt;1),"Y","")</f>
        <v/>
      </c>
      <c r="BE1313" s="12" t="str">
        <f>IF(AY1313&gt;1,IF(AY1312&gt;1,"Y",""),"")</f>
        <v/>
      </c>
      <c r="BF1313" s="12" t="str">
        <f>IF(AY1313&lt;1,IF(AY1312&lt;1,"Y",""),"")</f>
        <v/>
      </c>
      <c r="BG1313" s="2"/>
      <c r="BH1313" s="2"/>
      <c r="BI1313" s="2"/>
      <c r="BJ1313" s="2"/>
      <c r="BK1313" s="2"/>
      <c r="BL1313" s="2"/>
      <c r="BM1313" s="4" t="str">
        <f>IF(BR1313=BR1314,IF(BR1313&gt;BR1312,BR1313&amp;"_O",""),BR1313&amp;"_C")</f>
        <v/>
      </c>
      <c r="BN1313" s="7" t="str">
        <f>IF(RIGHT(BM1313,1)="C",BP1313/INDEX($BP$5:$BP$2729,MATCH(BR1313&amp;"_O",$BM$5:$BM$2729,0),1),"")</f>
        <v/>
      </c>
      <c r="BO1313" s="38">
        <v>35125</v>
      </c>
      <c r="BP1313" s="3">
        <v>1086.08</v>
      </c>
      <c r="BQ1313" s="7">
        <f>BP1313/BP1312</f>
        <v>0.97163152291575339</v>
      </c>
      <c r="BR1313" s="4">
        <f>YEAR(BO1313)</f>
        <v>1996</v>
      </c>
      <c r="BS1313" s="2" t="s">
        <v>7</v>
      </c>
      <c r="BT1313" s="12" t="str">
        <f>INDEX($CD$5:$CD$10,MATCH(BS1313,$CC$5:$CC$10,0),1)</f>
        <v>Y</v>
      </c>
      <c r="BU1313" s="12" t="str">
        <f>IF(AND(BT1313="Y",BQ1313&gt;1),"Y","")</f>
        <v/>
      </c>
      <c r="BV1313" s="12" t="str">
        <f>IF(AND(BT1313="Y",BQ1313&lt;1),"Y","")</f>
        <v>Y</v>
      </c>
      <c r="BW1313" s="12" t="str">
        <f>IF(BQ1313&gt;1,IF(BQ1312&gt;1,"Y",""),"")</f>
        <v/>
      </c>
      <c r="BX1313" s="12" t="str">
        <f>IF(BQ1313&lt;1,IF(BQ1312&lt;1,"Y",""),"")</f>
        <v/>
      </c>
      <c r="BY1313" s="2"/>
      <c r="BZ1313" s="2"/>
      <c r="CA1313" s="2"/>
    </row>
    <row r="1314" spans="2:79">
      <c r="B1314" s="4" t="str">
        <f>IF(G1314=G1315,IF(G1314&gt;G1313,G1314&amp;"_O",""),G1314&amp;"_C")</f>
        <v/>
      </c>
      <c r="C1314" s="14">
        <f ca="1">RANDBETWEEN(0,1000)/1000</f>
        <v>0.60099999999999998</v>
      </c>
      <c r="D1314" s="16">
        <f>D1313+1</f>
        <v>1310</v>
      </c>
      <c r="E1314" s="10">
        <f>ROUNDDOWN(D1314/52,0)+1</f>
        <v>26</v>
      </c>
      <c r="F1314" s="15">
        <f>F1313+7</f>
        <v>53790</v>
      </c>
      <c r="G1314" s="4">
        <f>YEAR(F1314)</f>
        <v>2047</v>
      </c>
      <c r="H1314" s="33">
        <v>3.2000000000000001E-2</v>
      </c>
      <c r="I1314" s="33">
        <v>0.57199999999999995</v>
      </c>
      <c r="J1314" s="33">
        <v>0.879</v>
      </c>
      <c r="K1314" s="16" t="str">
        <f>IF(M1313&gt;1,"Up","Down")</f>
        <v>Up</v>
      </c>
      <c r="L1314" s="16" t="str">
        <f>IF(K1314="Up",IF(H1314&lt;$BJ$7,"Up","Down"),IF(H1314&lt;$BK$7,"Down","Up"))</f>
        <v>Up</v>
      </c>
      <c r="M1314" s="17">
        <f>IF(L1314="Up",INDEX($AK$5:$AK$1005,MATCH(I1314,$AI$5:$AI$1005,0),1),INDEX($AL$5:$AL$1005,MATCH(J1314,$AI$5:$AI$1005,0),1))</f>
        <v>1.0143133728508349</v>
      </c>
      <c r="N1314" s="16" t="str">
        <f>IF(P1313&gt;1,"Up","Down")</f>
        <v>Up</v>
      </c>
      <c r="O1314" s="16" t="str">
        <f>IF(N1314="Up",IF(H1314&lt;$BJ$12,"Up","Down"),IF(H1314&lt;$BK$12,"Down","Up"))</f>
        <v>Up</v>
      </c>
      <c r="P1314" s="17">
        <f>IF(O1314="Up",INDEX($AP$5:$AP$1005,MATCH(I1314,$AI$5:$AI$1005,0),1),INDEX($AQ$5:$AQ$1005,MATCH(J1314,$AI$5:$AI$1005,0),1))</f>
        <v>1.0199858605813201</v>
      </c>
      <c r="Q1314" s="19">
        <f>T1313</f>
        <v>29058.111809484984</v>
      </c>
      <c r="R1314" s="19">
        <f>INDEX(model!$S$5:$S$35,MATCH(G1314,model!$Q$5:$Q$35,0),1)*model!$O$5</f>
        <v>0</v>
      </c>
      <c r="S1314" s="19">
        <f>IF(RIGHT(B1314,1)="C",T1313*INDEX(model!$T$5:$T$35,MATCH(G1314,model!$Q$5:$Q$35,0),1),0)</f>
        <v>0</v>
      </c>
      <c r="T1314" s="19">
        <f>(Q1314+R1314-S1314)*M1314</f>
        <v>29474.031398155392</v>
      </c>
      <c r="U1314" s="19">
        <f>X1313</f>
        <v>220934.21382893747</v>
      </c>
      <c r="V1314" s="19">
        <f>INDEX(model!$S$5:$S$35,MATCH(G1314,model!$Q$5:$Q$35,0),1)*model!$O$6</f>
        <v>0</v>
      </c>
      <c r="W1314" s="19">
        <f>IF(RIGHT(B1314,1)="C",X1313*INDEX(model!$T$5:$T$35,MATCH(G1314,model!$Q$5:$Q$35,0),1),0)</f>
        <v>0</v>
      </c>
      <c r="X1314" s="19">
        <f>(U1314+V1314-W1314)*P1314</f>
        <v>225349.77422416618</v>
      </c>
      <c r="Z1314" s="36" t="str">
        <f>K1314&amp;L1314</f>
        <v>UpUp</v>
      </c>
      <c r="AA1314" s="36" t="str">
        <f>N1314&amp;O1314</f>
        <v>UpUp</v>
      </c>
      <c r="AU1314" s="4" t="str">
        <f>IF(AZ1314=AZ1315,IF(AZ1314&gt;AZ1313,AZ1314&amp;"_O",""),AZ1314&amp;"_C")</f>
        <v/>
      </c>
      <c r="AV1314" s="7" t="str">
        <f>IF(RIGHT(AU1314,1)="C",AX1314/INDEX($AX$5:$AX$2729,MATCH(AZ1314&amp;"_O",$AU$5:$AU$2729,0),1),"")</f>
        <v/>
      </c>
      <c r="AW1314" s="38">
        <v>34733</v>
      </c>
      <c r="AX1314" s="37">
        <v>478.65</v>
      </c>
      <c r="AY1314" s="7">
        <f>AX1314/AX1313</f>
        <v>1.0175598971066562</v>
      </c>
      <c r="AZ1314" s="4">
        <f>YEAR(AW1314)</f>
        <v>1995</v>
      </c>
      <c r="BA1314" s="2" t="s">
        <v>7</v>
      </c>
      <c r="BB1314" s="12" t="str">
        <f>INDEX($CD$5:$CD$10,MATCH(BA1314,$CC$5:$CC$10,0),1)</f>
        <v>Y</v>
      </c>
      <c r="BC1314" s="12" t="str">
        <f>IF(AND(BB1314="Y",AY1314&gt;1),"Y","")</f>
        <v>Y</v>
      </c>
      <c r="BD1314" s="12" t="str">
        <f>IF(AND(BB1314="Y",AY1314&lt;1),"Y","")</f>
        <v/>
      </c>
      <c r="BE1314" s="12" t="str">
        <f>IF(AY1314&gt;1,IF(AY1313&gt;1,"Y",""),"")</f>
        <v>Y</v>
      </c>
      <c r="BF1314" s="12" t="str">
        <f>IF(AY1314&lt;1,IF(AY1313&lt;1,"Y",""),"")</f>
        <v/>
      </c>
      <c r="BG1314" s="2"/>
      <c r="BH1314" s="2"/>
      <c r="BI1314" s="2"/>
      <c r="BJ1314" s="2"/>
      <c r="BK1314" s="2"/>
      <c r="BL1314" s="2"/>
      <c r="BM1314" s="4" t="str">
        <f>IF(BR1314=BR1315,IF(BR1314&gt;BR1313,BR1314&amp;"_O",""),BR1314&amp;"_C")</f>
        <v/>
      </c>
      <c r="BN1314" s="7" t="str">
        <f>IF(RIGHT(BM1314,1)="C",BP1314/INDEX($BP$5:$BP$2729,MATCH(BR1314&amp;"_O",$BM$5:$BM$2729,0),1),"")</f>
        <v/>
      </c>
      <c r="BO1314" s="38">
        <v>35132</v>
      </c>
      <c r="BP1314" s="3">
        <v>1063.73</v>
      </c>
      <c r="BQ1314" s="7">
        <f>BP1314/BP1313</f>
        <v>0.97942140542133183</v>
      </c>
      <c r="BR1314" s="4">
        <f>YEAR(BO1314)</f>
        <v>1996</v>
      </c>
      <c r="BS1314" s="2" t="s">
        <v>7</v>
      </c>
      <c r="BT1314" s="12" t="str">
        <f>INDEX($CD$5:$CD$10,MATCH(BS1314,$CC$5:$CC$10,0),1)</f>
        <v>Y</v>
      </c>
      <c r="BU1314" s="12" t="str">
        <f>IF(AND(BT1314="Y",BQ1314&gt;1),"Y","")</f>
        <v/>
      </c>
      <c r="BV1314" s="12" t="str">
        <f>IF(AND(BT1314="Y",BQ1314&lt;1),"Y","")</f>
        <v>Y</v>
      </c>
      <c r="BW1314" s="12" t="str">
        <f>IF(BQ1314&gt;1,IF(BQ1313&gt;1,"Y",""),"")</f>
        <v/>
      </c>
      <c r="BX1314" s="12" t="str">
        <f>IF(BQ1314&lt;1,IF(BQ1313&lt;1,"Y",""),"")</f>
        <v>Y</v>
      </c>
      <c r="BY1314" s="2"/>
      <c r="BZ1314" s="2"/>
      <c r="CA1314" s="2"/>
    </row>
    <row r="1315" spans="2:79">
      <c r="B1315" s="4" t="str">
        <f>IF(G1315=G1316,IF(G1315&gt;G1314,G1315&amp;"_O",""),G1315&amp;"_C")</f>
        <v/>
      </c>
      <c r="C1315" s="14">
        <f ca="1">RANDBETWEEN(0,1000)/1000</f>
        <v>0.88500000000000001</v>
      </c>
      <c r="D1315" s="16">
        <f>D1314+1</f>
        <v>1311</v>
      </c>
      <c r="E1315" s="10">
        <f>ROUNDDOWN(D1315/52,0)+1</f>
        <v>26</v>
      </c>
      <c r="F1315" s="15">
        <f>F1314+7</f>
        <v>53797</v>
      </c>
      <c r="G1315" s="4">
        <f>YEAR(F1315)</f>
        <v>2047</v>
      </c>
      <c r="H1315" s="33">
        <v>0.247</v>
      </c>
      <c r="I1315" s="33">
        <v>0.90300000000000002</v>
      </c>
      <c r="J1315" s="33">
        <v>0.81599999999999995</v>
      </c>
      <c r="K1315" s="16" t="str">
        <f>IF(M1314&gt;1,"Up","Down")</f>
        <v>Up</v>
      </c>
      <c r="L1315" s="16" t="str">
        <f>IF(K1315="Up",IF(H1315&lt;$BJ$7,"Up","Down"),IF(H1315&lt;$BK$7,"Down","Up"))</f>
        <v>Up</v>
      </c>
      <c r="M1315" s="17">
        <f>IF(L1315="Up",INDEX($AK$5:$AK$1005,MATCH(I1315,$AI$5:$AI$1005,0),1),INDEX($AL$5:$AL$1005,MATCH(J1315,$AI$5:$AI$1005,0),1))</f>
        <v>1.0330780890062627</v>
      </c>
      <c r="N1315" s="16" t="str">
        <f>IF(P1314&gt;1,"Up","Down")</f>
        <v>Up</v>
      </c>
      <c r="O1315" s="16" t="str">
        <f>IF(N1315="Up",IF(H1315&lt;$BJ$12,"Up","Down"),IF(H1315&lt;$BK$12,"Down","Up"))</f>
        <v>Up</v>
      </c>
      <c r="P1315" s="17">
        <f>IF(O1315="Up",INDEX($AP$5:$AP$1005,MATCH(I1315,$AI$5:$AI$1005,0),1),INDEX($AQ$5:$AQ$1005,MATCH(J1315,$AI$5:$AI$1005,0),1))</f>
        <v>1.0451927584318155</v>
      </c>
      <c r="Q1315" s="19">
        <f>T1314</f>
        <v>29474.031398155392</v>
      </c>
      <c r="R1315" s="19">
        <f>INDEX(model!$S$5:$S$35,MATCH(G1315,model!$Q$5:$Q$35,0),1)*model!$O$5</f>
        <v>0</v>
      </c>
      <c r="S1315" s="19">
        <f>IF(RIGHT(B1315,1)="C",T1314*INDEX(model!$T$5:$T$35,MATCH(G1315,model!$Q$5:$Q$35,0),1),0)</f>
        <v>0</v>
      </c>
      <c r="T1315" s="19">
        <f>(Q1315+R1315-S1315)*M1315</f>
        <v>30448.97603211696</v>
      </c>
      <c r="U1315" s="19">
        <f>X1314</f>
        <v>225349.77422416618</v>
      </c>
      <c r="V1315" s="19">
        <f>INDEX(model!$S$5:$S$35,MATCH(G1315,model!$Q$5:$Q$35,0),1)*model!$O$6</f>
        <v>0</v>
      </c>
      <c r="W1315" s="19">
        <f>IF(RIGHT(B1315,1)="C",X1314*INDEX(model!$T$5:$T$35,MATCH(G1315,model!$Q$5:$Q$35,0),1),0)</f>
        <v>0</v>
      </c>
      <c r="X1315" s="19">
        <f>(U1315+V1315-W1315)*P1315</f>
        <v>235533.95213334309</v>
      </c>
      <c r="Z1315" s="36" t="str">
        <f>K1315&amp;L1315</f>
        <v>UpUp</v>
      </c>
      <c r="AA1315" s="36" t="str">
        <f>N1315&amp;O1315</f>
        <v>UpUp</v>
      </c>
      <c r="AU1315" s="4" t="str">
        <f>IF(AZ1315=AZ1316,IF(AZ1315&gt;AZ1314,AZ1315&amp;"_O",""),AZ1315&amp;"_C")</f>
        <v/>
      </c>
      <c r="AV1315" s="7" t="str">
        <f>IF(RIGHT(AU1315,1)="C",AX1315/INDEX($AX$5:$AX$2729,MATCH(AZ1315&amp;"_O",$AU$5:$AU$2729,0),1),"")</f>
        <v/>
      </c>
      <c r="AW1315" s="38">
        <v>34740</v>
      </c>
      <c r="AX1315" s="37">
        <v>481.46</v>
      </c>
      <c r="AY1315" s="7">
        <f>AX1315/AX1314</f>
        <v>1.0058706779483966</v>
      </c>
      <c r="AZ1315" s="4">
        <f>YEAR(AW1315)</f>
        <v>1995</v>
      </c>
      <c r="BA1315" s="2" t="s">
        <v>7</v>
      </c>
      <c r="BB1315" s="12" t="str">
        <f>INDEX($CD$5:$CD$10,MATCH(BA1315,$CC$5:$CC$10,0),1)</f>
        <v>Y</v>
      </c>
      <c r="BC1315" s="12" t="str">
        <f>IF(AND(BB1315="Y",AY1315&gt;1),"Y","")</f>
        <v>Y</v>
      </c>
      <c r="BD1315" s="12" t="str">
        <f>IF(AND(BB1315="Y",AY1315&lt;1),"Y","")</f>
        <v/>
      </c>
      <c r="BE1315" s="12" t="str">
        <f>IF(AY1315&gt;1,IF(AY1314&gt;1,"Y",""),"")</f>
        <v>Y</v>
      </c>
      <c r="BF1315" s="12" t="str">
        <f>IF(AY1315&lt;1,IF(AY1314&lt;1,"Y",""),"")</f>
        <v/>
      </c>
      <c r="BG1315" s="2"/>
      <c r="BH1315" s="2"/>
      <c r="BI1315" s="2"/>
      <c r="BJ1315" s="2"/>
      <c r="BK1315" s="2"/>
      <c r="BL1315" s="2"/>
      <c r="BM1315" s="4" t="str">
        <f>IF(BR1315=BR1316,IF(BR1315&gt;BR1314,BR1315&amp;"_O",""),BR1315&amp;"_C")</f>
        <v/>
      </c>
      <c r="BN1315" s="7" t="str">
        <f>IF(RIGHT(BM1315,1)="C",BP1315/INDEX($BP$5:$BP$2729,MATCH(BR1315&amp;"_O",$BM$5:$BM$2729,0),1),"")</f>
        <v/>
      </c>
      <c r="BO1315" s="38">
        <v>35139</v>
      </c>
      <c r="BP1315" s="3">
        <v>1099.5899999999999</v>
      </c>
      <c r="BQ1315" s="7">
        <f>BP1315/BP1314</f>
        <v>1.033711562144529</v>
      </c>
      <c r="BR1315" s="4">
        <f>YEAR(BO1315)</f>
        <v>1996</v>
      </c>
      <c r="BS1315" s="2" t="s">
        <v>7</v>
      </c>
      <c r="BT1315" s="12" t="str">
        <f>INDEX($CD$5:$CD$10,MATCH(BS1315,$CC$5:$CC$10,0),1)</f>
        <v>Y</v>
      </c>
      <c r="BU1315" s="12" t="str">
        <f>IF(AND(BT1315="Y",BQ1315&gt;1),"Y","")</f>
        <v>Y</v>
      </c>
      <c r="BV1315" s="12" t="str">
        <f>IF(AND(BT1315="Y",BQ1315&lt;1),"Y","")</f>
        <v/>
      </c>
      <c r="BW1315" s="12" t="str">
        <f>IF(BQ1315&gt;1,IF(BQ1314&gt;1,"Y",""),"")</f>
        <v/>
      </c>
      <c r="BX1315" s="12" t="str">
        <f>IF(BQ1315&lt;1,IF(BQ1314&lt;1,"Y",""),"")</f>
        <v/>
      </c>
      <c r="BY1315" s="2"/>
      <c r="BZ1315" s="2"/>
      <c r="CA1315" s="2"/>
    </row>
    <row r="1316" spans="2:79">
      <c r="B1316" s="4" t="str">
        <f>IF(G1316=G1317,IF(G1316&gt;G1315,G1316&amp;"_O",""),G1316&amp;"_C")</f>
        <v/>
      </c>
      <c r="C1316" s="14">
        <f ca="1">RANDBETWEEN(0,1000)/1000</f>
        <v>0.85099999999999998</v>
      </c>
      <c r="D1316" s="16">
        <f>D1315+1</f>
        <v>1312</v>
      </c>
      <c r="E1316" s="10">
        <f>ROUNDDOWN(D1316/52,0)+1</f>
        <v>26</v>
      </c>
      <c r="F1316" s="15">
        <f>F1315+7</f>
        <v>53804</v>
      </c>
      <c r="G1316" s="4">
        <f>YEAR(F1316)</f>
        <v>2047</v>
      </c>
      <c r="H1316" s="33">
        <v>0.82199999999999995</v>
      </c>
      <c r="I1316" s="33">
        <v>0.30199999999999999</v>
      </c>
      <c r="J1316" s="33">
        <v>0.45800000000000002</v>
      </c>
      <c r="K1316" s="16" t="str">
        <f>IF(M1315&gt;1,"Up","Down")</f>
        <v>Up</v>
      </c>
      <c r="L1316" s="16" t="str">
        <f>IF(K1316="Up",IF(H1316&lt;$BJ$7,"Up","Down"),IF(H1316&lt;$BK$7,"Down","Up"))</f>
        <v>Down</v>
      </c>
      <c r="M1316" s="17">
        <f>IF(L1316="Up",INDEX($AK$5:$AK$1005,MATCH(I1316,$AI$5:$AI$1005,0),1),INDEX($AL$5:$AL$1005,MATCH(J1316,$AI$5:$AI$1005,0),1))</f>
        <v>0.98628696244271974</v>
      </c>
      <c r="N1316" s="16" t="str">
        <f>IF(P1315&gt;1,"Up","Down")</f>
        <v>Up</v>
      </c>
      <c r="O1316" s="16" t="str">
        <f>IF(N1316="Up",IF(H1316&lt;$BJ$12,"Up","Down"),IF(H1316&lt;$BK$12,"Down","Up"))</f>
        <v>Down</v>
      </c>
      <c r="P1316" s="17">
        <f>IF(O1316="Up",INDEX($AP$5:$AP$1005,MATCH(I1316,$AI$5:$AI$1005,0),1),INDEX($AQ$5:$AQ$1005,MATCH(J1316,$AI$5:$AI$1005,0),1))</f>
        <v>0.98300467970315741</v>
      </c>
      <c r="Q1316" s="19">
        <f>T1315</f>
        <v>30448.97603211696</v>
      </c>
      <c r="R1316" s="19">
        <f>INDEX(model!$S$5:$S$35,MATCH(G1316,model!$Q$5:$Q$35,0),1)*model!$O$5</f>
        <v>0</v>
      </c>
      <c r="S1316" s="19">
        <f>IF(RIGHT(B1316,1)="C",T1315*INDEX(model!$T$5:$T$35,MATCH(G1316,model!$Q$5:$Q$35,0),1),0)</f>
        <v>0</v>
      </c>
      <c r="T1316" s="19">
        <f>(Q1316+R1316-S1316)*M1316</f>
        <v>30031.428080207814</v>
      </c>
      <c r="U1316" s="19">
        <f>X1315</f>
        <v>235533.95213334309</v>
      </c>
      <c r="V1316" s="19">
        <f>INDEX(model!$S$5:$S$35,MATCH(G1316,model!$Q$5:$Q$35,0),1)*model!$O$6</f>
        <v>0</v>
      </c>
      <c r="W1316" s="19">
        <f>IF(RIGHT(B1316,1)="C",X1315*INDEX(model!$T$5:$T$35,MATCH(G1316,model!$Q$5:$Q$35,0),1),0)</f>
        <v>0</v>
      </c>
      <c r="X1316" s="19">
        <f>(U1316+V1316-W1316)*P1316</f>
        <v>231530.97717605572</v>
      </c>
      <c r="Z1316" s="36" t="str">
        <f>K1316&amp;L1316</f>
        <v>UpDown</v>
      </c>
      <c r="AA1316" s="36" t="str">
        <f>N1316&amp;O1316</f>
        <v>UpDown</v>
      </c>
      <c r="AU1316" s="4" t="str">
        <f>IF(AZ1316=AZ1317,IF(AZ1316&gt;AZ1315,AZ1316&amp;"_O",""),AZ1316&amp;"_C")</f>
        <v/>
      </c>
      <c r="AV1316" s="7" t="str">
        <f>IF(RIGHT(AU1316,1)="C",AX1316/INDEX($AX$5:$AX$2729,MATCH(AZ1316&amp;"_O",$AU$5:$AU$2729,0),1),"")</f>
        <v/>
      </c>
      <c r="AW1316" s="38">
        <v>34747</v>
      </c>
      <c r="AX1316" s="37">
        <v>481.97</v>
      </c>
      <c r="AY1316" s="7">
        <f>AX1316/AX1315</f>
        <v>1.0010592780293275</v>
      </c>
      <c r="AZ1316" s="4">
        <f>YEAR(AW1316)</f>
        <v>1995</v>
      </c>
      <c r="BA1316" s="2" t="s">
        <v>7</v>
      </c>
      <c r="BB1316" s="12" t="str">
        <f>INDEX($CD$5:$CD$10,MATCH(BA1316,$CC$5:$CC$10,0),1)</f>
        <v>Y</v>
      </c>
      <c r="BC1316" s="12" t="str">
        <f>IF(AND(BB1316="Y",AY1316&gt;1),"Y","")</f>
        <v>Y</v>
      </c>
      <c r="BD1316" s="12" t="str">
        <f>IF(AND(BB1316="Y",AY1316&lt;1),"Y","")</f>
        <v/>
      </c>
      <c r="BE1316" s="12" t="str">
        <f>IF(AY1316&gt;1,IF(AY1315&gt;1,"Y",""),"")</f>
        <v>Y</v>
      </c>
      <c r="BF1316" s="12" t="str">
        <f>IF(AY1316&lt;1,IF(AY1315&lt;1,"Y",""),"")</f>
        <v/>
      </c>
      <c r="BG1316" s="2"/>
      <c r="BH1316" s="2"/>
      <c r="BI1316" s="2"/>
      <c r="BJ1316" s="2"/>
      <c r="BK1316" s="2"/>
      <c r="BL1316" s="2"/>
      <c r="BM1316" s="4" t="str">
        <f>IF(BR1316=BR1317,IF(BR1316&gt;BR1315,BR1316&amp;"_O",""),BR1316&amp;"_C")</f>
        <v/>
      </c>
      <c r="BN1316" s="7" t="str">
        <f>IF(RIGHT(BM1316,1)="C",BP1316/INDEX($BP$5:$BP$2729,MATCH(BR1316&amp;"_O",$BM$5:$BM$2729,0),1),"")</f>
        <v/>
      </c>
      <c r="BO1316" s="38">
        <v>35146</v>
      </c>
      <c r="BP1316" s="3">
        <v>1102.23</v>
      </c>
      <c r="BQ1316" s="7">
        <f>BP1316/BP1315</f>
        <v>1.0024008948790004</v>
      </c>
      <c r="BR1316" s="4">
        <f>YEAR(BO1316)</f>
        <v>1996</v>
      </c>
      <c r="BS1316" s="2" t="s">
        <v>7</v>
      </c>
      <c r="BT1316" s="12" t="str">
        <f>INDEX($CD$5:$CD$10,MATCH(BS1316,$CC$5:$CC$10,0),1)</f>
        <v>Y</v>
      </c>
      <c r="BU1316" s="12" t="str">
        <f>IF(AND(BT1316="Y",BQ1316&gt;1),"Y","")</f>
        <v>Y</v>
      </c>
      <c r="BV1316" s="12" t="str">
        <f>IF(AND(BT1316="Y",BQ1316&lt;1),"Y","")</f>
        <v/>
      </c>
      <c r="BW1316" s="12" t="str">
        <f>IF(BQ1316&gt;1,IF(BQ1315&gt;1,"Y",""),"")</f>
        <v>Y</v>
      </c>
      <c r="BX1316" s="12" t="str">
        <f>IF(BQ1316&lt;1,IF(BQ1315&lt;1,"Y",""),"")</f>
        <v/>
      </c>
      <c r="BY1316" s="2"/>
      <c r="BZ1316" s="2"/>
      <c r="CA1316" s="2"/>
    </row>
    <row r="1317" spans="2:79">
      <c r="B1317" s="4" t="str">
        <f>IF(G1317=G1318,IF(G1317&gt;G1316,G1317&amp;"_O",""),G1317&amp;"_C")</f>
        <v/>
      </c>
      <c r="C1317" s="14">
        <f ca="1">RANDBETWEEN(0,1000)/1000</f>
        <v>4.5999999999999999E-2</v>
      </c>
      <c r="D1317" s="16">
        <f>D1316+1</f>
        <v>1313</v>
      </c>
      <c r="E1317" s="10">
        <f>ROUNDDOWN(D1317/52,0)+1</f>
        <v>26</v>
      </c>
      <c r="F1317" s="15">
        <f>F1316+7</f>
        <v>53811</v>
      </c>
      <c r="G1317" s="4">
        <f>YEAR(F1317)</f>
        <v>2047</v>
      </c>
      <c r="H1317" s="33">
        <v>0.48099999999999998</v>
      </c>
      <c r="I1317" s="33">
        <v>5.1999999999999998E-2</v>
      </c>
      <c r="J1317" s="33">
        <v>0.93500000000000005</v>
      </c>
      <c r="K1317" s="16" t="str">
        <f>IF(M1316&gt;1,"Up","Down")</f>
        <v>Down</v>
      </c>
      <c r="L1317" s="16" t="str">
        <f>IF(K1317="Up",IF(H1317&lt;$BJ$7,"Up","Down"),IF(H1317&lt;$BK$7,"Down","Up"))</f>
        <v>Up</v>
      </c>
      <c r="M1317" s="17">
        <f>IF(L1317="Up",INDEX($AK$5:$AK$1005,MATCH(I1317,$AI$5:$AI$1005,0),1),INDEX($AL$5:$AL$1005,MATCH(J1317,$AI$5:$AI$1005,0),1))</f>
        <v>1.0012244289255725</v>
      </c>
      <c r="N1317" s="16" t="str">
        <f>IF(P1316&gt;1,"Up","Down")</f>
        <v>Down</v>
      </c>
      <c r="O1317" s="16" t="str">
        <f>IF(N1317="Up",IF(H1317&lt;$BJ$12,"Up","Down"),IF(H1317&lt;$BK$12,"Down","Up"))</f>
        <v>Up</v>
      </c>
      <c r="P1317" s="17">
        <f>IF(O1317="Up",INDEX($AP$5:$AP$1005,MATCH(I1317,$AI$5:$AI$1005,0),1),INDEX($AQ$5:$AQ$1005,MATCH(J1317,$AI$5:$AI$1005,0),1))</f>
        <v>1.0019899873874589</v>
      </c>
      <c r="Q1317" s="19">
        <f>T1316</f>
        <v>30031.428080207814</v>
      </c>
      <c r="R1317" s="19">
        <f>INDEX(model!$S$5:$S$35,MATCH(G1317,model!$Q$5:$Q$35,0),1)*model!$O$5</f>
        <v>0</v>
      </c>
      <c r="S1317" s="19">
        <f>IF(RIGHT(B1317,1)="C",T1316*INDEX(model!$T$5:$T$35,MATCH(G1317,model!$Q$5:$Q$35,0),1),0)</f>
        <v>0</v>
      </c>
      <c r="T1317" s="19">
        <f>(Q1317+R1317-S1317)*M1317</f>
        <v>30068.199429425469</v>
      </c>
      <c r="U1317" s="19">
        <f>X1316</f>
        <v>231530.97717605572</v>
      </c>
      <c r="V1317" s="19">
        <f>INDEX(model!$S$5:$S$35,MATCH(G1317,model!$Q$5:$Q$35,0),1)*model!$O$6</f>
        <v>0</v>
      </c>
      <c r="W1317" s="19">
        <f>IF(RIGHT(B1317,1)="C",X1316*INDEX(model!$T$5:$T$35,MATCH(G1317,model!$Q$5:$Q$35,0),1),0)</f>
        <v>0</v>
      </c>
      <c r="X1317" s="19">
        <f>(U1317+V1317-W1317)*P1317</f>
        <v>231991.7209004421</v>
      </c>
      <c r="Z1317" s="36" t="str">
        <f>K1317&amp;L1317</f>
        <v>DownUp</v>
      </c>
      <c r="AA1317" s="36" t="str">
        <f>N1317&amp;O1317</f>
        <v>DownUp</v>
      </c>
      <c r="AU1317" s="4" t="str">
        <f>IF(AZ1317=AZ1318,IF(AZ1317&gt;AZ1316,AZ1317&amp;"_O",""),AZ1317&amp;"_C")</f>
        <v/>
      </c>
      <c r="AV1317" s="7" t="str">
        <f>IF(RIGHT(AU1317,1)="C",AX1317/INDEX($AX$5:$AX$2729,MATCH(AZ1317&amp;"_O",$AU$5:$AU$2729,0),1),"")</f>
        <v/>
      </c>
      <c r="AW1317" s="38">
        <v>34754</v>
      </c>
      <c r="AX1317" s="37">
        <v>488.11</v>
      </c>
      <c r="AY1317" s="7">
        <f>AX1317/AX1316</f>
        <v>1.012739382119219</v>
      </c>
      <c r="AZ1317" s="4">
        <f>YEAR(AW1317)</f>
        <v>1995</v>
      </c>
      <c r="BA1317" s="2" t="s">
        <v>7</v>
      </c>
      <c r="BB1317" s="12" t="str">
        <f>INDEX($CD$5:$CD$10,MATCH(BA1317,$CC$5:$CC$10,0),1)</f>
        <v>Y</v>
      </c>
      <c r="BC1317" s="12" t="str">
        <f>IF(AND(BB1317="Y",AY1317&gt;1),"Y","")</f>
        <v>Y</v>
      </c>
      <c r="BD1317" s="12" t="str">
        <f>IF(AND(BB1317="Y",AY1317&lt;1),"Y","")</f>
        <v/>
      </c>
      <c r="BE1317" s="12" t="str">
        <f>IF(AY1317&gt;1,IF(AY1316&gt;1,"Y",""),"")</f>
        <v>Y</v>
      </c>
      <c r="BF1317" s="12" t="str">
        <f>IF(AY1317&lt;1,IF(AY1316&lt;1,"Y",""),"")</f>
        <v/>
      </c>
      <c r="BG1317" s="2"/>
      <c r="BH1317" s="2"/>
      <c r="BI1317" s="2"/>
      <c r="BJ1317" s="2"/>
      <c r="BK1317" s="2"/>
      <c r="BL1317" s="2"/>
      <c r="BM1317" s="4" t="str">
        <f>IF(BR1317=BR1318,IF(BR1317&gt;BR1316,BR1317&amp;"_O",""),BR1317&amp;"_C")</f>
        <v/>
      </c>
      <c r="BN1317" s="7" t="str">
        <f>IF(RIGHT(BM1317,1)="C",BP1317/INDEX($BP$5:$BP$2729,MATCH(BR1317&amp;"_O",$BM$5:$BM$2729,0),1),"")</f>
        <v/>
      </c>
      <c r="BO1317" s="38">
        <v>35153</v>
      </c>
      <c r="BP1317" s="3">
        <v>1101.3800000000001</v>
      </c>
      <c r="BQ1317" s="7">
        <f>BP1317/BP1316</f>
        <v>0.99922883608684221</v>
      </c>
      <c r="BR1317" s="4">
        <f>YEAR(BO1317)</f>
        <v>1996</v>
      </c>
      <c r="BS1317" s="2" t="s">
        <v>7</v>
      </c>
      <c r="BT1317" s="12" t="str">
        <f>INDEX($CD$5:$CD$10,MATCH(BS1317,$CC$5:$CC$10,0),1)</f>
        <v>Y</v>
      </c>
      <c r="BU1317" s="12" t="str">
        <f>IF(AND(BT1317="Y",BQ1317&gt;1),"Y","")</f>
        <v/>
      </c>
      <c r="BV1317" s="12" t="str">
        <f>IF(AND(BT1317="Y",BQ1317&lt;1),"Y","")</f>
        <v>Y</v>
      </c>
      <c r="BW1317" s="12" t="str">
        <f>IF(BQ1317&gt;1,IF(BQ1316&gt;1,"Y",""),"")</f>
        <v/>
      </c>
      <c r="BX1317" s="12" t="str">
        <f>IF(BQ1317&lt;1,IF(BQ1316&lt;1,"Y",""),"")</f>
        <v/>
      </c>
      <c r="BY1317" s="2"/>
      <c r="BZ1317" s="2"/>
      <c r="CA1317" s="2"/>
    </row>
    <row r="1318" spans="2:79">
      <c r="B1318" s="4" t="str">
        <f>IF(G1318=G1319,IF(G1318&gt;G1317,G1318&amp;"_O",""),G1318&amp;"_C")</f>
        <v/>
      </c>
      <c r="C1318" s="14">
        <f ca="1">RANDBETWEEN(0,1000)/1000</f>
        <v>0.22900000000000001</v>
      </c>
      <c r="D1318" s="16">
        <f>D1317+1</f>
        <v>1314</v>
      </c>
      <c r="E1318" s="10">
        <f>ROUNDDOWN(D1318/52,0)+1</f>
        <v>26</v>
      </c>
      <c r="F1318" s="15">
        <f>F1317+7</f>
        <v>53818</v>
      </c>
      <c r="G1318" s="4">
        <f>YEAR(F1318)</f>
        <v>2047</v>
      </c>
      <c r="H1318" s="33">
        <v>0.83299999999999996</v>
      </c>
      <c r="I1318" s="33">
        <v>0.03</v>
      </c>
      <c r="J1318" s="33">
        <v>0.31</v>
      </c>
      <c r="K1318" s="16" t="str">
        <f>IF(M1317&gt;1,"Up","Down")</f>
        <v>Up</v>
      </c>
      <c r="L1318" s="16" t="str">
        <f>IF(K1318="Up",IF(H1318&lt;$BJ$7,"Up","Down"),IF(H1318&lt;$BK$7,"Down","Up"))</f>
        <v>Down</v>
      </c>
      <c r="M1318" s="17">
        <f>IF(L1318="Up",INDEX($AK$5:$AK$1005,MATCH(I1318,$AI$5:$AI$1005,0),1),INDEX($AL$5:$AL$1005,MATCH(J1318,$AI$5:$AI$1005,0),1))</f>
        <v>0.98028154337891449</v>
      </c>
      <c r="N1318" s="16" t="str">
        <f>IF(P1317&gt;1,"Up","Down")</f>
        <v>Up</v>
      </c>
      <c r="O1318" s="16" t="str">
        <f>IF(N1318="Up",IF(H1318&lt;$BJ$12,"Up","Down"),IF(H1318&lt;$BK$12,"Down","Up"))</f>
        <v>Down</v>
      </c>
      <c r="P1318" s="17">
        <f>IF(O1318="Up",INDEX($AP$5:$AP$1005,MATCH(I1318,$AI$5:$AI$1005,0),1),INDEX($AQ$5:$AQ$1005,MATCH(J1318,$AI$5:$AI$1005,0),1))</f>
        <v>0.97453960154880159</v>
      </c>
      <c r="Q1318" s="19">
        <f>T1317</f>
        <v>30068.199429425469</v>
      </c>
      <c r="R1318" s="19">
        <f>INDEX(model!$S$5:$S$35,MATCH(G1318,model!$Q$5:$Q$35,0),1)*model!$O$5</f>
        <v>0</v>
      </c>
      <c r="S1318" s="19">
        <f>IF(RIGHT(B1318,1)="C",T1317*INDEX(model!$T$5:$T$35,MATCH(G1318,model!$Q$5:$Q$35,0),1),0)</f>
        <v>0</v>
      </c>
      <c r="T1318" s="19">
        <f>(Q1318+R1318-S1318)*M1318</f>
        <v>29475.300943302194</v>
      </c>
      <c r="U1318" s="19">
        <f>X1317</f>
        <v>231991.7209004421</v>
      </c>
      <c r="V1318" s="19">
        <f>INDEX(model!$S$5:$S$35,MATCH(G1318,model!$Q$5:$Q$35,0),1)*model!$O$6</f>
        <v>0</v>
      </c>
      <c r="W1318" s="19">
        <f>IF(RIGHT(B1318,1)="C",X1317*INDEX(model!$T$5:$T$35,MATCH(G1318,model!$Q$5:$Q$35,0),1),0)</f>
        <v>0</v>
      </c>
      <c r="X1318" s="19">
        <f>(U1318+V1318-W1318)*P1318</f>
        <v>226085.11924893764</v>
      </c>
      <c r="Z1318" s="36" t="str">
        <f>K1318&amp;L1318</f>
        <v>UpDown</v>
      </c>
      <c r="AA1318" s="36" t="str">
        <f>N1318&amp;O1318</f>
        <v>UpDown</v>
      </c>
      <c r="AU1318" s="4" t="str">
        <f>IF(AZ1318=AZ1319,IF(AZ1318&gt;AZ1317,AZ1318&amp;"_O",""),AZ1318&amp;"_C")</f>
        <v/>
      </c>
      <c r="AV1318" s="7" t="str">
        <f>IF(RIGHT(AU1318,1)="C",AX1318/INDEX($AX$5:$AX$2729,MATCH(AZ1318&amp;"_O",$AU$5:$AU$2729,0),1),"")</f>
        <v/>
      </c>
      <c r="AW1318" s="38">
        <v>34761</v>
      </c>
      <c r="AX1318" s="37">
        <v>485.42</v>
      </c>
      <c r="AY1318" s="7">
        <f>AX1318/AX1317</f>
        <v>0.99448894716354919</v>
      </c>
      <c r="AZ1318" s="4">
        <f>YEAR(AW1318)</f>
        <v>1995</v>
      </c>
      <c r="BA1318" s="2" t="s">
        <v>7</v>
      </c>
      <c r="BB1318" s="12" t="str">
        <f>INDEX($CD$5:$CD$10,MATCH(BA1318,$CC$5:$CC$10,0),1)</f>
        <v>Y</v>
      </c>
      <c r="BC1318" s="12" t="str">
        <f>IF(AND(BB1318="Y",AY1318&gt;1),"Y","")</f>
        <v/>
      </c>
      <c r="BD1318" s="12" t="str">
        <f>IF(AND(BB1318="Y",AY1318&lt;1),"Y","")</f>
        <v>Y</v>
      </c>
      <c r="BE1318" s="12" t="str">
        <f>IF(AY1318&gt;1,IF(AY1317&gt;1,"Y",""),"")</f>
        <v/>
      </c>
      <c r="BF1318" s="12" t="str">
        <f>IF(AY1318&lt;1,IF(AY1317&lt;1,"Y",""),"")</f>
        <v/>
      </c>
      <c r="BG1318" s="2"/>
      <c r="BH1318" s="2"/>
      <c r="BI1318" s="2"/>
      <c r="BJ1318" s="2"/>
      <c r="BK1318" s="2"/>
      <c r="BL1318" s="2"/>
      <c r="BM1318" s="4" t="str">
        <f>IF(BR1318=BR1319,IF(BR1318&gt;BR1317,BR1318&amp;"_O",""),BR1318&amp;"_C")</f>
        <v/>
      </c>
      <c r="BN1318" s="7" t="str">
        <f>IF(RIGHT(BM1318,1)="C",BP1318/INDEX($BP$5:$BP$2729,MATCH(BR1318&amp;"_O",$BM$5:$BM$2729,0),1),"")</f>
        <v/>
      </c>
      <c r="BO1318" s="38">
        <v>35159</v>
      </c>
      <c r="BP1318" s="3">
        <v>1118.21</v>
      </c>
      <c r="BQ1318" s="7">
        <f>BP1318/BP1317</f>
        <v>1.015280829504803</v>
      </c>
      <c r="BR1318" s="4">
        <f>YEAR(BO1318)</f>
        <v>1996</v>
      </c>
      <c r="BS1318" s="2" t="s">
        <v>7</v>
      </c>
      <c r="BT1318" s="12" t="str">
        <f>INDEX($CD$5:$CD$10,MATCH(BS1318,$CC$5:$CC$10,0),1)</f>
        <v>Y</v>
      </c>
      <c r="BU1318" s="12" t="str">
        <f>IF(AND(BT1318="Y",BQ1318&gt;1),"Y","")</f>
        <v>Y</v>
      </c>
      <c r="BV1318" s="12" t="str">
        <f>IF(AND(BT1318="Y",BQ1318&lt;1),"Y","")</f>
        <v/>
      </c>
      <c r="BW1318" s="12" t="str">
        <f>IF(BQ1318&gt;1,IF(BQ1317&gt;1,"Y",""),"")</f>
        <v/>
      </c>
      <c r="BX1318" s="12" t="str">
        <f>IF(BQ1318&lt;1,IF(BQ1317&lt;1,"Y",""),"")</f>
        <v/>
      </c>
      <c r="BY1318" s="2"/>
      <c r="BZ1318" s="2"/>
      <c r="CA1318" s="2"/>
    </row>
    <row r="1319" spans="2:79">
      <c r="B1319" s="4" t="str">
        <f>IF(G1319=G1320,IF(G1319&gt;G1318,G1319&amp;"_O",""),G1319&amp;"_C")</f>
        <v/>
      </c>
      <c r="C1319" s="14">
        <f ca="1">RANDBETWEEN(0,1000)/1000</f>
        <v>0.69599999999999995</v>
      </c>
      <c r="D1319" s="16">
        <f>D1318+1</f>
        <v>1315</v>
      </c>
      <c r="E1319" s="10">
        <f>ROUNDDOWN(D1319/52,0)+1</f>
        <v>26</v>
      </c>
      <c r="F1319" s="15">
        <f>F1318+7</f>
        <v>53825</v>
      </c>
      <c r="G1319" s="4">
        <f>YEAR(F1319)</f>
        <v>2047</v>
      </c>
      <c r="H1319" s="33">
        <v>0.376</v>
      </c>
      <c r="I1319" s="33">
        <v>0.40300000000000002</v>
      </c>
      <c r="J1319" s="33">
        <v>0.91200000000000003</v>
      </c>
      <c r="K1319" s="16" t="str">
        <f>IF(M1318&gt;1,"Up","Down")</f>
        <v>Down</v>
      </c>
      <c r="L1319" s="16" t="str">
        <f>IF(K1319="Up",IF(H1319&lt;$BJ$7,"Up","Down"),IF(H1319&lt;$BK$7,"Down","Up"))</f>
        <v>Down</v>
      </c>
      <c r="M1319" s="17">
        <f>IF(L1319="Up",INDEX($AK$5:$AK$1005,MATCH(I1319,$AI$5:$AI$1005,0),1),INDEX($AL$5:$AL$1005,MATCH(J1319,$AI$5:$AI$1005,0),1))</f>
        <v>0.99799052676123989</v>
      </c>
      <c r="N1319" s="16" t="str">
        <f>IF(P1318&gt;1,"Up","Down")</f>
        <v>Down</v>
      </c>
      <c r="O1319" s="16" t="str">
        <f>IF(N1319="Up",IF(H1319&lt;$BJ$12,"Up","Down"),IF(H1319&lt;$BK$12,"Down","Up"))</f>
        <v>Down</v>
      </c>
      <c r="P1319" s="17">
        <f>IF(O1319="Up",INDEX($AP$5:$AP$1005,MATCH(I1319,$AI$5:$AI$1005,0),1),INDEX($AQ$5:$AQ$1005,MATCH(J1319,$AI$5:$AI$1005,0),1))</f>
        <v>0.99790676878143414</v>
      </c>
      <c r="Q1319" s="19">
        <f>T1318</f>
        <v>29475.300943302194</v>
      </c>
      <c r="R1319" s="19">
        <f>INDEX(model!$S$5:$S$35,MATCH(G1319,model!$Q$5:$Q$35,0),1)*model!$O$5</f>
        <v>0</v>
      </c>
      <c r="S1319" s="19">
        <f>IF(RIGHT(B1319,1)="C",T1318*INDEX(model!$T$5:$T$35,MATCH(G1319,model!$Q$5:$Q$35,0),1),0)</f>
        <v>0</v>
      </c>
      <c r="T1319" s="19">
        <f>(Q1319+R1319-S1319)*M1319</f>
        <v>29416.071114852228</v>
      </c>
      <c r="U1319" s="19">
        <f>X1318</f>
        <v>226085.11924893764</v>
      </c>
      <c r="V1319" s="19">
        <f>INDEX(model!$S$5:$S$35,MATCH(G1319,model!$Q$5:$Q$35,0),1)*model!$O$6</f>
        <v>0</v>
      </c>
      <c r="W1319" s="19">
        <f>IF(RIGHT(B1319,1)="C",X1318*INDEX(model!$T$5:$T$35,MATCH(G1319,model!$Q$5:$Q$35,0),1),0)</f>
        <v>0</v>
      </c>
      <c r="X1319" s="19">
        <f>(U1319+V1319-W1319)*P1319</f>
        <v>225611.87081927259</v>
      </c>
      <c r="Z1319" s="36" t="str">
        <f>K1319&amp;L1319</f>
        <v>DownDown</v>
      </c>
      <c r="AA1319" s="36" t="str">
        <f>N1319&amp;O1319</f>
        <v>DownDown</v>
      </c>
      <c r="AU1319" s="4" t="str">
        <f>IF(AZ1319=AZ1320,IF(AZ1319&gt;AZ1318,AZ1319&amp;"_O",""),AZ1319&amp;"_C")</f>
        <v/>
      </c>
      <c r="AV1319" s="7" t="str">
        <f>IF(RIGHT(AU1319,1)="C",AX1319/INDEX($AX$5:$AX$2729,MATCH(AZ1319&amp;"_O",$AU$5:$AU$2729,0),1),"")</f>
        <v/>
      </c>
      <c r="AW1319" s="38">
        <v>34768</v>
      </c>
      <c r="AX1319" s="37">
        <v>489.57</v>
      </c>
      <c r="AY1319" s="7">
        <f>AX1319/AX1318</f>
        <v>1.0085492975155534</v>
      </c>
      <c r="AZ1319" s="4">
        <f>YEAR(AW1319)</f>
        <v>1995</v>
      </c>
      <c r="BA1319" s="2" t="s">
        <v>7</v>
      </c>
      <c r="BB1319" s="12" t="str">
        <f>INDEX($CD$5:$CD$10,MATCH(BA1319,$CC$5:$CC$10,0),1)</f>
        <v>Y</v>
      </c>
      <c r="BC1319" s="12" t="str">
        <f>IF(AND(BB1319="Y",AY1319&gt;1),"Y","")</f>
        <v>Y</v>
      </c>
      <c r="BD1319" s="12" t="str">
        <f>IF(AND(BB1319="Y",AY1319&lt;1),"Y","")</f>
        <v/>
      </c>
      <c r="BE1319" s="12" t="str">
        <f>IF(AY1319&gt;1,IF(AY1318&gt;1,"Y",""),"")</f>
        <v/>
      </c>
      <c r="BF1319" s="12" t="str">
        <f>IF(AY1319&lt;1,IF(AY1318&lt;1,"Y",""),"")</f>
        <v/>
      </c>
      <c r="BG1319" s="2"/>
      <c r="BH1319" s="2"/>
      <c r="BI1319" s="2"/>
      <c r="BJ1319" s="2"/>
      <c r="BK1319" s="2"/>
      <c r="BL1319" s="2"/>
      <c r="BM1319" s="4" t="str">
        <f>IF(BR1319=BR1320,IF(BR1319&gt;BR1318,BR1319&amp;"_O",""),BR1319&amp;"_C")</f>
        <v/>
      </c>
      <c r="BN1319" s="7" t="str">
        <f>IF(RIGHT(BM1319,1)="C",BP1319/INDEX($BP$5:$BP$2729,MATCH(BR1319&amp;"_O",$BM$5:$BM$2729,0),1),"")</f>
        <v/>
      </c>
      <c r="BO1319" s="38">
        <v>35167</v>
      </c>
      <c r="BP1319" s="3">
        <v>1100.94</v>
      </c>
      <c r="BQ1319" s="7">
        <f>BP1319/BP1318</f>
        <v>0.98455567380009124</v>
      </c>
      <c r="BR1319" s="4">
        <f>YEAR(BO1319)</f>
        <v>1996</v>
      </c>
      <c r="BS1319" s="2" t="s">
        <v>7</v>
      </c>
      <c r="BT1319" s="12" t="str">
        <f>INDEX($CD$5:$CD$10,MATCH(BS1319,$CC$5:$CC$10,0),1)</f>
        <v>Y</v>
      </c>
      <c r="BU1319" s="12" t="str">
        <f>IF(AND(BT1319="Y",BQ1319&gt;1),"Y","")</f>
        <v/>
      </c>
      <c r="BV1319" s="12" t="str">
        <f>IF(AND(BT1319="Y",BQ1319&lt;1),"Y","")</f>
        <v>Y</v>
      </c>
      <c r="BW1319" s="12" t="str">
        <f>IF(BQ1319&gt;1,IF(BQ1318&gt;1,"Y",""),"")</f>
        <v/>
      </c>
      <c r="BX1319" s="12" t="str">
        <f>IF(BQ1319&lt;1,IF(BQ1318&lt;1,"Y",""),"")</f>
        <v/>
      </c>
      <c r="BY1319" s="2"/>
      <c r="BZ1319" s="2"/>
      <c r="CA1319" s="2"/>
    </row>
    <row r="1320" spans="2:79">
      <c r="B1320" s="4" t="str">
        <f>IF(G1320=G1321,IF(G1320&gt;G1319,G1320&amp;"_O",""),G1320&amp;"_C")</f>
        <v/>
      </c>
      <c r="C1320" s="14">
        <f ca="1">RANDBETWEEN(0,1000)/1000</f>
        <v>0.14499999999999999</v>
      </c>
      <c r="D1320" s="16">
        <f>D1319+1</f>
        <v>1316</v>
      </c>
      <c r="E1320" s="10">
        <f>ROUNDDOWN(D1320/52,0)+1</f>
        <v>26</v>
      </c>
      <c r="F1320" s="15">
        <f>F1319+7</f>
        <v>53832</v>
      </c>
      <c r="G1320" s="4">
        <f>YEAR(F1320)</f>
        <v>2047</v>
      </c>
      <c r="H1320" s="33">
        <v>0.317</v>
      </c>
      <c r="I1320" s="33">
        <v>0.38500000000000001</v>
      </c>
      <c r="J1320" s="33">
        <v>5.0000000000000001E-3</v>
      </c>
      <c r="K1320" s="16" t="str">
        <f>IF(M1319&gt;1,"Up","Down")</f>
        <v>Down</v>
      </c>
      <c r="L1320" s="16" t="str">
        <f>IF(K1320="Up",IF(H1320&lt;$BJ$7,"Up","Down"),IF(H1320&lt;$BK$7,"Down","Up"))</f>
        <v>Down</v>
      </c>
      <c r="M1320" s="17">
        <f>IF(L1320="Up",INDEX($AK$5:$AK$1005,MATCH(I1320,$AI$5:$AI$1005,0),1),INDEX($AL$5:$AL$1005,MATCH(J1320,$AI$5:$AI$1005,0),1))</f>
        <v>0.93797549851113715</v>
      </c>
      <c r="N1320" s="16" t="str">
        <f>IF(P1319&gt;1,"Up","Down")</f>
        <v>Down</v>
      </c>
      <c r="O1320" s="16" t="str">
        <f>IF(N1320="Up",IF(H1320&lt;$BJ$12,"Up","Down"),IF(H1320&lt;$BK$12,"Down","Up"))</f>
        <v>Down</v>
      </c>
      <c r="P1320" s="17">
        <f>IF(O1320="Up",INDEX($AP$5:$AP$1005,MATCH(I1320,$AI$5:$AI$1005,0),1),INDEX($AQ$5:$AQ$1005,MATCH(J1320,$AI$5:$AI$1005,0),1))</f>
        <v>0.91937546679692572</v>
      </c>
      <c r="Q1320" s="19">
        <f>T1319</f>
        <v>29416.071114852228</v>
      </c>
      <c r="R1320" s="19">
        <f>INDEX(model!$S$5:$S$35,MATCH(G1320,model!$Q$5:$Q$35,0),1)*model!$O$5</f>
        <v>0</v>
      </c>
      <c r="S1320" s="19">
        <f>IF(RIGHT(B1320,1)="C",T1319*INDEX(model!$T$5:$T$35,MATCH(G1320,model!$Q$5:$Q$35,0),1),0)</f>
        <v>0</v>
      </c>
      <c r="T1320" s="19">
        <f>(Q1320+R1320-S1320)*M1320</f>
        <v>27591.55396819258</v>
      </c>
      <c r="U1320" s="19">
        <f>X1319</f>
        <v>225611.87081927259</v>
      </c>
      <c r="V1320" s="19">
        <f>INDEX(model!$S$5:$S$35,MATCH(G1320,model!$Q$5:$Q$35,0),1)*model!$O$6</f>
        <v>0</v>
      </c>
      <c r="W1320" s="19">
        <f>IF(RIGHT(B1320,1)="C",X1319*INDEX(model!$T$5:$T$35,MATCH(G1320,model!$Q$5:$Q$35,0),1),0)</f>
        <v>0</v>
      </c>
      <c r="X1320" s="19">
        <f>(U1320+V1320-W1320)*P1320</f>
        <v>207422.01904939645</v>
      </c>
      <c r="Z1320" s="36" t="str">
        <f>K1320&amp;L1320</f>
        <v>DownDown</v>
      </c>
      <c r="AA1320" s="36" t="str">
        <f>N1320&amp;O1320</f>
        <v>DownDown</v>
      </c>
      <c r="AU1320" s="4" t="str">
        <f>IF(AZ1320=AZ1321,IF(AZ1320&gt;AZ1319,AZ1320&amp;"_O",""),AZ1320&amp;"_C")</f>
        <v/>
      </c>
      <c r="AV1320" s="7" t="str">
        <f>IF(RIGHT(AU1320,1)="C",AX1320/INDEX($AX$5:$AX$2729,MATCH(AZ1320&amp;"_O",$AU$5:$AU$2729,0),1),"")</f>
        <v/>
      </c>
      <c r="AW1320" s="38">
        <v>34775</v>
      </c>
      <c r="AX1320" s="37">
        <v>495.52</v>
      </c>
      <c r="AY1320" s="7">
        <f>AX1320/AX1319</f>
        <v>1.01215352247891</v>
      </c>
      <c r="AZ1320" s="4">
        <f>YEAR(AW1320)</f>
        <v>1995</v>
      </c>
      <c r="BA1320" s="2" t="s">
        <v>7</v>
      </c>
      <c r="BB1320" s="12" t="str">
        <f>INDEX($CD$5:$CD$10,MATCH(BA1320,$CC$5:$CC$10,0),1)</f>
        <v>Y</v>
      </c>
      <c r="BC1320" s="12" t="str">
        <f>IF(AND(BB1320="Y",AY1320&gt;1),"Y","")</f>
        <v>Y</v>
      </c>
      <c r="BD1320" s="12" t="str">
        <f>IF(AND(BB1320="Y",AY1320&lt;1),"Y","")</f>
        <v/>
      </c>
      <c r="BE1320" s="12" t="str">
        <f>IF(AY1320&gt;1,IF(AY1319&gt;1,"Y",""),"")</f>
        <v>Y</v>
      </c>
      <c r="BF1320" s="12" t="str">
        <f>IF(AY1320&lt;1,IF(AY1319&lt;1,"Y",""),"")</f>
        <v/>
      </c>
      <c r="BG1320" s="2"/>
      <c r="BH1320" s="2"/>
      <c r="BI1320" s="2"/>
      <c r="BJ1320" s="2"/>
      <c r="BK1320" s="2"/>
      <c r="BL1320" s="2"/>
      <c r="BM1320" s="4" t="str">
        <f>IF(BR1320=BR1321,IF(BR1320&gt;BR1319,BR1320&amp;"_O",""),BR1320&amp;"_C")</f>
        <v/>
      </c>
      <c r="BN1320" s="7" t="str">
        <f>IF(RIGHT(BM1320,1)="C",BP1320/INDEX($BP$5:$BP$2729,MATCH(BR1320&amp;"_O",$BM$5:$BM$2729,0),1),"")</f>
        <v/>
      </c>
      <c r="BO1320" s="38">
        <v>35174</v>
      </c>
      <c r="BP1320" s="3">
        <v>1138.7</v>
      </c>
      <c r="BQ1320" s="7">
        <f>BP1320/BP1319</f>
        <v>1.0342979635584137</v>
      </c>
      <c r="BR1320" s="4">
        <f>YEAR(BO1320)</f>
        <v>1996</v>
      </c>
      <c r="BS1320" s="2" t="s">
        <v>7</v>
      </c>
      <c r="BT1320" s="12" t="str">
        <f>INDEX($CD$5:$CD$10,MATCH(BS1320,$CC$5:$CC$10,0),1)</f>
        <v>Y</v>
      </c>
      <c r="BU1320" s="12" t="str">
        <f>IF(AND(BT1320="Y",BQ1320&gt;1),"Y","")</f>
        <v>Y</v>
      </c>
      <c r="BV1320" s="12" t="str">
        <f>IF(AND(BT1320="Y",BQ1320&lt;1),"Y","")</f>
        <v/>
      </c>
      <c r="BW1320" s="12" t="str">
        <f>IF(BQ1320&gt;1,IF(BQ1319&gt;1,"Y",""),"")</f>
        <v/>
      </c>
      <c r="BX1320" s="12" t="str">
        <f>IF(BQ1320&lt;1,IF(BQ1319&lt;1,"Y",""),"")</f>
        <v/>
      </c>
      <c r="BY1320" s="2"/>
      <c r="BZ1320" s="2"/>
      <c r="CA1320" s="2"/>
    </row>
    <row r="1321" spans="2:79">
      <c r="B1321" s="4" t="str">
        <f>IF(G1321=G1322,IF(G1321&gt;G1320,G1321&amp;"_O",""),G1321&amp;"_C")</f>
        <v/>
      </c>
      <c r="C1321" s="14">
        <f ca="1">RANDBETWEEN(0,1000)/1000</f>
        <v>0.30499999999999999</v>
      </c>
      <c r="D1321" s="16">
        <f>D1320+1</f>
        <v>1317</v>
      </c>
      <c r="E1321" s="10">
        <f>ROUNDDOWN(D1321/52,0)+1</f>
        <v>26</v>
      </c>
      <c r="F1321" s="15">
        <f>F1320+7</f>
        <v>53839</v>
      </c>
      <c r="G1321" s="4">
        <f>YEAR(F1321)</f>
        <v>2047</v>
      </c>
      <c r="H1321" s="33">
        <v>0.23699999999999999</v>
      </c>
      <c r="I1321" s="33">
        <v>0.309</v>
      </c>
      <c r="J1321" s="33">
        <v>0.996</v>
      </c>
      <c r="K1321" s="16" t="str">
        <f>IF(M1320&gt;1,"Up","Down")</f>
        <v>Down</v>
      </c>
      <c r="L1321" s="16" t="str">
        <f>IF(K1321="Up",IF(H1321&lt;$BJ$7,"Up","Down"),IF(H1321&lt;$BK$7,"Down","Up"))</f>
        <v>Down</v>
      </c>
      <c r="M1321" s="17">
        <f>IF(L1321="Up",INDEX($AK$5:$AK$1005,MATCH(I1321,$AI$5:$AI$1005,0),1),INDEX($AL$5:$AL$1005,MATCH(J1321,$AI$5:$AI$1005,0),1))</f>
        <v>0.99886116656416635</v>
      </c>
      <c r="N1321" s="16" t="str">
        <f>IF(P1320&gt;1,"Up","Down")</f>
        <v>Down</v>
      </c>
      <c r="O1321" s="16" t="str">
        <f>IF(N1321="Up",IF(H1321&lt;$BJ$12,"Up","Down"),IF(H1321&lt;$BK$12,"Down","Up"))</f>
        <v>Down</v>
      </c>
      <c r="P1321" s="17">
        <f>IF(O1321="Up",INDEX($AP$5:$AP$1005,MATCH(I1321,$AI$5:$AI$1005,0),1),INDEX($AQ$5:$AQ$1005,MATCH(J1321,$AI$5:$AI$1005,0),1))</f>
        <v>0.99887260400586109</v>
      </c>
      <c r="Q1321" s="19">
        <f>T1320</f>
        <v>27591.55396819258</v>
      </c>
      <c r="R1321" s="19">
        <f>INDEX(model!$S$5:$S$35,MATCH(G1321,model!$Q$5:$Q$35,0),1)*model!$O$5</f>
        <v>0</v>
      </c>
      <c r="S1321" s="19">
        <f>IF(RIGHT(B1321,1)="C",T1320*INDEX(model!$T$5:$T$35,MATCH(G1321,model!$Q$5:$Q$35,0),1),0)</f>
        <v>0</v>
      </c>
      <c r="T1321" s="19">
        <f>(Q1321+R1321-S1321)*M1321</f>
        <v>27560.131783986995</v>
      </c>
      <c r="U1321" s="19">
        <f>X1320</f>
        <v>207422.01904939645</v>
      </c>
      <c r="V1321" s="19">
        <f>INDEX(model!$S$5:$S$35,MATCH(G1321,model!$Q$5:$Q$35,0),1)*model!$O$6</f>
        <v>0</v>
      </c>
      <c r="W1321" s="19">
        <f>IF(RIGHT(B1321,1)="C",X1320*INDEX(model!$T$5:$T$35,MATCH(G1321,model!$Q$5:$Q$35,0),1),0)</f>
        <v>0</v>
      </c>
      <c r="X1321" s="19">
        <f>(U1321+V1321-W1321)*P1321</f>
        <v>207188.17229602396</v>
      </c>
      <c r="Z1321" s="36" t="str">
        <f>K1321&amp;L1321</f>
        <v>DownDown</v>
      </c>
      <c r="AA1321" s="36" t="str">
        <f>N1321&amp;O1321</f>
        <v>DownDown</v>
      </c>
      <c r="AU1321" s="4" t="str">
        <f>IF(AZ1321=AZ1322,IF(AZ1321&gt;AZ1320,AZ1321&amp;"_O",""),AZ1321&amp;"_C")</f>
        <v/>
      </c>
      <c r="AV1321" s="7" t="str">
        <f>IF(RIGHT(AU1321,1)="C",AX1321/INDEX($AX$5:$AX$2729,MATCH(AZ1321&amp;"_O",$AU$5:$AU$2729,0),1),"")</f>
        <v/>
      </c>
      <c r="AW1321" s="38">
        <v>34782</v>
      </c>
      <c r="AX1321" s="37">
        <v>500.97</v>
      </c>
      <c r="AY1321" s="7">
        <f>AX1321/AX1320</f>
        <v>1.0109985469809495</v>
      </c>
      <c r="AZ1321" s="4">
        <f>YEAR(AW1321)</f>
        <v>1995</v>
      </c>
      <c r="BA1321" s="2" t="s">
        <v>7</v>
      </c>
      <c r="BB1321" s="12" t="str">
        <f>INDEX($CD$5:$CD$10,MATCH(BA1321,$CC$5:$CC$10,0),1)</f>
        <v>Y</v>
      </c>
      <c r="BC1321" s="12" t="str">
        <f>IF(AND(BB1321="Y",AY1321&gt;1),"Y","")</f>
        <v>Y</v>
      </c>
      <c r="BD1321" s="12" t="str">
        <f>IF(AND(BB1321="Y",AY1321&lt;1),"Y","")</f>
        <v/>
      </c>
      <c r="BE1321" s="12" t="str">
        <f>IF(AY1321&gt;1,IF(AY1320&gt;1,"Y",""),"")</f>
        <v>Y</v>
      </c>
      <c r="BF1321" s="12" t="str">
        <f>IF(AY1321&lt;1,IF(AY1320&lt;1,"Y",""),"")</f>
        <v/>
      </c>
      <c r="BG1321" s="2"/>
      <c r="BH1321" s="2"/>
      <c r="BI1321" s="2"/>
      <c r="BJ1321" s="2"/>
      <c r="BK1321" s="2"/>
      <c r="BL1321" s="2"/>
      <c r="BM1321" s="4" t="str">
        <f>IF(BR1321=BR1322,IF(BR1321&gt;BR1320,BR1321&amp;"_O",""),BR1321&amp;"_C")</f>
        <v/>
      </c>
      <c r="BN1321" s="7" t="str">
        <f>IF(RIGHT(BM1321,1)="C",BP1321/INDEX($BP$5:$BP$2729,MATCH(BR1321&amp;"_O",$BM$5:$BM$2729,0),1),"")</f>
        <v/>
      </c>
      <c r="BO1321" s="38">
        <v>35181</v>
      </c>
      <c r="BP1321" s="3">
        <v>1186.8900000000001</v>
      </c>
      <c r="BQ1321" s="7">
        <f>BP1321/BP1320</f>
        <v>1.0423201896899974</v>
      </c>
      <c r="BR1321" s="4">
        <f>YEAR(BO1321)</f>
        <v>1996</v>
      </c>
      <c r="BS1321" s="2" t="s">
        <v>7</v>
      </c>
      <c r="BT1321" s="12" t="str">
        <f>INDEX($CD$5:$CD$10,MATCH(BS1321,$CC$5:$CC$10,0),1)</f>
        <v>Y</v>
      </c>
      <c r="BU1321" s="12" t="str">
        <f>IF(AND(BT1321="Y",BQ1321&gt;1),"Y","")</f>
        <v>Y</v>
      </c>
      <c r="BV1321" s="12" t="str">
        <f>IF(AND(BT1321="Y",BQ1321&lt;1),"Y","")</f>
        <v/>
      </c>
      <c r="BW1321" s="12" t="str">
        <f>IF(BQ1321&gt;1,IF(BQ1320&gt;1,"Y",""),"")</f>
        <v>Y</v>
      </c>
      <c r="BX1321" s="12" t="str">
        <f>IF(BQ1321&lt;1,IF(BQ1320&lt;1,"Y",""),"")</f>
        <v/>
      </c>
      <c r="BY1321" s="2"/>
      <c r="BZ1321" s="2"/>
      <c r="CA1321" s="2"/>
    </row>
    <row r="1322" spans="2:79">
      <c r="B1322" s="4" t="str">
        <f>IF(G1322=G1323,IF(G1322&gt;G1321,G1322&amp;"_O",""),G1322&amp;"_C")</f>
        <v/>
      </c>
      <c r="C1322" s="14">
        <f ca="1">RANDBETWEEN(0,1000)/1000</f>
        <v>0.71099999999999997</v>
      </c>
      <c r="D1322" s="16">
        <f>D1321+1</f>
        <v>1318</v>
      </c>
      <c r="E1322" s="10">
        <f>ROUNDDOWN(D1322/52,0)+1</f>
        <v>26</v>
      </c>
      <c r="F1322" s="15">
        <f>F1321+7</f>
        <v>53846</v>
      </c>
      <c r="G1322" s="4">
        <f>YEAR(F1322)</f>
        <v>2047</v>
      </c>
      <c r="H1322" s="33">
        <v>0.49299999999999999</v>
      </c>
      <c r="I1322" s="33">
        <v>0.53100000000000003</v>
      </c>
      <c r="J1322" s="33">
        <v>5.7000000000000002E-2</v>
      </c>
      <c r="K1322" s="16" t="str">
        <f>IF(M1321&gt;1,"Up","Down")</f>
        <v>Down</v>
      </c>
      <c r="L1322" s="16" t="str">
        <f>IF(K1322="Up",IF(H1322&lt;$BJ$7,"Up","Down"),IF(H1322&lt;$BK$7,"Down","Up"))</f>
        <v>Up</v>
      </c>
      <c r="M1322" s="17">
        <f>IF(L1322="Up",INDEX($AK$5:$AK$1005,MATCH(I1322,$AI$5:$AI$1005,0),1),INDEX($AL$5:$AL$1005,MATCH(J1322,$AI$5:$AI$1005,0),1))</f>
        <v>1.0131068348428067</v>
      </c>
      <c r="N1322" s="16" t="str">
        <f>IF(P1321&gt;1,"Up","Down")</f>
        <v>Down</v>
      </c>
      <c r="O1322" s="16" t="str">
        <f>IF(N1322="Up",IF(H1322&lt;$BJ$12,"Up","Down"),IF(H1322&lt;$BK$12,"Down","Up"))</f>
        <v>Up</v>
      </c>
      <c r="P1322" s="17">
        <f>IF(O1322="Up",INDEX($AP$5:$AP$1005,MATCH(I1322,$AI$5:$AI$1005,0),1),INDEX($AQ$5:$AQ$1005,MATCH(J1322,$AI$5:$AI$1005,0),1))</f>
        <v>1.0184483803821289</v>
      </c>
      <c r="Q1322" s="19">
        <f>T1321</f>
        <v>27560.131783986995</v>
      </c>
      <c r="R1322" s="19">
        <f>INDEX(model!$S$5:$S$35,MATCH(G1322,model!$Q$5:$Q$35,0),1)*model!$O$5</f>
        <v>0</v>
      </c>
      <c r="S1322" s="19">
        <f>IF(RIGHT(B1322,1)="C",T1321*INDEX(model!$T$5:$T$35,MATCH(G1322,model!$Q$5:$Q$35,0),1),0)</f>
        <v>0</v>
      </c>
      <c r="T1322" s="19">
        <f>(Q1322+R1322-S1322)*M1322</f>
        <v>27921.357879525702</v>
      </c>
      <c r="U1322" s="19">
        <f>X1321</f>
        <v>207188.17229602396</v>
      </c>
      <c r="V1322" s="19">
        <f>INDEX(model!$S$5:$S$35,MATCH(G1322,model!$Q$5:$Q$35,0),1)*model!$O$6</f>
        <v>0</v>
      </c>
      <c r="W1322" s="19">
        <f>IF(RIGHT(B1322,1)="C",X1321*INDEX(model!$T$5:$T$35,MATCH(G1322,model!$Q$5:$Q$35,0),1),0)</f>
        <v>0</v>
      </c>
      <c r="X1322" s="19">
        <f>(U1322+V1322-W1322)*P1322</f>
        <v>211010.45850921908</v>
      </c>
      <c r="Z1322" s="36" t="str">
        <f>K1322&amp;L1322</f>
        <v>DownUp</v>
      </c>
      <c r="AA1322" s="36" t="str">
        <f>N1322&amp;O1322</f>
        <v>DownUp</v>
      </c>
      <c r="AU1322" s="4" t="str">
        <f>IF(AZ1322=AZ1323,IF(AZ1322&gt;AZ1321,AZ1322&amp;"_O",""),AZ1322&amp;"_C")</f>
        <v/>
      </c>
      <c r="AV1322" s="7" t="str">
        <f>IF(RIGHT(AU1322,1)="C",AX1322/INDEX($AX$5:$AX$2729,MATCH(AZ1322&amp;"_O",$AU$5:$AU$2729,0),1),"")</f>
        <v/>
      </c>
      <c r="AW1322" s="38">
        <v>34789</v>
      </c>
      <c r="AX1322" s="37">
        <v>500.71</v>
      </c>
      <c r="AY1322" s="7">
        <f>AX1322/AX1321</f>
        <v>0.99948100684671726</v>
      </c>
      <c r="AZ1322" s="4">
        <f>YEAR(AW1322)</f>
        <v>1995</v>
      </c>
      <c r="BA1322" s="2" t="s">
        <v>7</v>
      </c>
      <c r="BB1322" s="12" t="str">
        <f>INDEX($CD$5:$CD$10,MATCH(BA1322,$CC$5:$CC$10,0),1)</f>
        <v>Y</v>
      </c>
      <c r="BC1322" s="12" t="str">
        <f>IF(AND(BB1322="Y",AY1322&gt;1),"Y","")</f>
        <v/>
      </c>
      <c r="BD1322" s="12" t="str">
        <f>IF(AND(BB1322="Y",AY1322&lt;1),"Y","")</f>
        <v>Y</v>
      </c>
      <c r="BE1322" s="12" t="str">
        <f>IF(AY1322&gt;1,IF(AY1321&gt;1,"Y",""),"")</f>
        <v/>
      </c>
      <c r="BF1322" s="12" t="str">
        <f>IF(AY1322&lt;1,IF(AY1321&lt;1,"Y",""),"")</f>
        <v/>
      </c>
      <c r="BG1322" s="2"/>
      <c r="BH1322" s="2"/>
      <c r="BI1322" s="2"/>
      <c r="BJ1322" s="2"/>
      <c r="BK1322" s="2"/>
      <c r="BL1322" s="2"/>
      <c r="BM1322" s="4" t="str">
        <f>IF(BR1322=BR1323,IF(BR1322&gt;BR1321,BR1322&amp;"_O",""),BR1322&amp;"_C")</f>
        <v/>
      </c>
      <c r="BN1322" s="7" t="str">
        <f>IF(RIGHT(BM1322,1)="C",BP1322/INDEX($BP$5:$BP$2729,MATCH(BR1322&amp;"_O",$BM$5:$BM$2729,0),1),"")</f>
        <v/>
      </c>
      <c r="BO1322" s="38">
        <v>35188</v>
      </c>
      <c r="BP1322" s="3">
        <v>1184.5999999999999</v>
      </c>
      <c r="BQ1322" s="7">
        <f>BP1322/BP1321</f>
        <v>0.99807058783880542</v>
      </c>
      <c r="BR1322" s="4">
        <f>YEAR(BO1322)</f>
        <v>1996</v>
      </c>
      <c r="BS1322" s="2" t="s">
        <v>7</v>
      </c>
      <c r="BT1322" s="12" t="str">
        <f>INDEX($CD$5:$CD$10,MATCH(BS1322,$CC$5:$CC$10,0),1)</f>
        <v>Y</v>
      </c>
      <c r="BU1322" s="12" t="str">
        <f>IF(AND(BT1322="Y",BQ1322&gt;1),"Y","")</f>
        <v/>
      </c>
      <c r="BV1322" s="12" t="str">
        <f>IF(AND(BT1322="Y",BQ1322&lt;1),"Y","")</f>
        <v>Y</v>
      </c>
      <c r="BW1322" s="12" t="str">
        <f>IF(BQ1322&gt;1,IF(BQ1321&gt;1,"Y",""),"")</f>
        <v/>
      </c>
      <c r="BX1322" s="12" t="str">
        <f>IF(BQ1322&lt;1,IF(BQ1321&lt;1,"Y",""),"")</f>
        <v/>
      </c>
      <c r="BY1322" s="2"/>
      <c r="BZ1322" s="2"/>
      <c r="CA1322" s="2"/>
    </row>
    <row r="1323" spans="2:79">
      <c r="B1323" s="4" t="str">
        <f>IF(G1323=G1324,IF(G1323&gt;G1322,G1323&amp;"_O",""),G1323&amp;"_C")</f>
        <v/>
      </c>
      <c r="C1323" s="14">
        <f ca="1">RANDBETWEEN(0,1000)/1000</f>
        <v>0.48799999999999999</v>
      </c>
      <c r="D1323" s="16">
        <f>D1322+1</f>
        <v>1319</v>
      </c>
      <c r="E1323" s="10">
        <f>ROUNDDOWN(D1323/52,0)+1</f>
        <v>26</v>
      </c>
      <c r="F1323" s="15">
        <f>F1322+7</f>
        <v>53853</v>
      </c>
      <c r="G1323" s="4">
        <f>YEAR(F1323)</f>
        <v>2047</v>
      </c>
      <c r="H1323" s="33">
        <v>0.313</v>
      </c>
      <c r="I1323" s="33">
        <v>0.14399999999999999</v>
      </c>
      <c r="J1323" s="33">
        <v>5.8999999999999997E-2</v>
      </c>
      <c r="K1323" s="16" t="str">
        <f>IF(M1322&gt;1,"Up","Down")</f>
        <v>Up</v>
      </c>
      <c r="L1323" s="16" t="str">
        <f>IF(K1323="Up",IF(H1323&lt;$BJ$7,"Up","Down"),IF(H1323&lt;$BK$7,"Down","Up"))</f>
        <v>Up</v>
      </c>
      <c r="M1323" s="17">
        <f>IF(L1323="Up",INDEX($AK$5:$AK$1005,MATCH(I1323,$AI$5:$AI$1005,0),1),INDEX($AL$5:$AL$1005,MATCH(J1323,$AI$5:$AI$1005,0),1))</f>
        <v>1.0033538484806963</v>
      </c>
      <c r="N1323" s="16" t="str">
        <f>IF(P1322&gt;1,"Up","Down")</f>
        <v>Up</v>
      </c>
      <c r="O1323" s="16" t="str">
        <f>IF(N1323="Up",IF(H1323&lt;$BJ$12,"Up","Down"),IF(H1323&lt;$BK$12,"Down","Up"))</f>
        <v>Up</v>
      </c>
      <c r="P1323" s="17">
        <f>IF(O1323="Up",INDEX($AP$5:$AP$1005,MATCH(I1323,$AI$5:$AI$1005,0),1),INDEX($AQ$5:$AQ$1005,MATCH(J1323,$AI$5:$AI$1005,0),1))</f>
        <v>1.0045849657552943</v>
      </c>
      <c r="Q1323" s="19">
        <f>T1322</f>
        <v>27921.357879525702</v>
      </c>
      <c r="R1323" s="19">
        <f>INDEX(model!$S$5:$S$35,MATCH(G1323,model!$Q$5:$Q$35,0),1)*model!$O$5</f>
        <v>0</v>
      </c>
      <c r="S1323" s="19">
        <f>IF(RIGHT(B1323,1)="C",T1322*INDEX(model!$T$5:$T$35,MATCH(G1323,model!$Q$5:$Q$35,0),1),0)</f>
        <v>0</v>
      </c>
      <c r="T1323" s="19">
        <f>(Q1323+R1323-S1323)*M1323</f>
        <v>28015.001883228928</v>
      </c>
      <c r="U1323" s="19">
        <f>X1322</f>
        <v>211010.45850921908</v>
      </c>
      <c r="V1323" s="19">
        <f>INDEX(model!$S$5:$S$35,MATCH(G1323,model!$Q$5:$Q$35,0),1)*model!$O$6</f>
        <v>0</v>
      </c>
      <c r="W1323" s="19">
        <f>IF(RIGHT(B1323,1)="C",X1322*INDEX(model!$T$5:$T$35,MATCH(G1323,model!$Q$5:$Q$35,0),1),0)</f>
        <v>0</v>
      </c>
      <c r="X1323" s="19">
        <f>(U1323+V1323-W1323)*P1323</f>
        <v>211977.93423549281</v>
      </c>
      <c r="Z1323" s="36" t="str">
        <f>K1323&amp;L1323</f>
        <v>UpUp</v>
      </c>
      <c r="AA1323" s="36" t="str">
        <f>N1323&amp;O1323</f>
        <v>UpUp</v>
      </c>
      <c r="AU1323" s="4" t="str">
        <f>IF(AZ1323=AZ1324,IF(AZ1323&gt;AZ1322,AZ1323&amp;"_O",""),AZ1323&amp;"_C")</f>
        <v/>
      </c>
      <c r="AV1323" s="7" t="str">
        <f>IF(RIGHT(AU1323,1)="C",AX1323/INDEX($AX$5:$AX$2729,MATCH(AZ1323&amp;"_O",$AU$5:$AU$2729,0),1),"")</f>
        <v/>
      </c>
      <c r="AW1323" s="38">
        <v>34796</v>
      </c>
      <c r="AX1323" s="37">
        <v>506.42</v>
      </c>
      <c r="AY1323" s="7">
        <f>AX1323/AX1322</f>
        <v>1.0114038065946358</v>
      </c>
      <c r="AZ1323" s="4">
        <f>YEAR(AW1323)</f>
        <v>1995</v>
      </c>
      <c r="BA1323" s="2" t="s">
        <v>7</v>
      </c>
      <c r="BB1323" s="12" t="str">
        <f>INDEX($CD$5:$CD$10,MATCH(BA1323,$CC$5:$CC$10,0),1)</f>
        <v>Y</v>
      </c>
      <c r="BC1323" s="12" t="str">
        <f>IF(AND(BB1323="Y",AY1323&gt;1),"Y","")</f>
        <v>Y</v>
      </c>
      <c r="BD1323" s="12" t="str">
        <f>IF(AND(BB1323="Y",AY1323&lt;1),"Y","")</f>
        <v/>
      </c>
      <c r="BE1323" s="12" t="str">
        <f>IF(AY1323&gt;1,IF(AY1322&gt;1,"Y",""),"")</f>
        <v/>
      </c>
      <c r="BF1323" s="12" t="str">
        <f>IF(AY1323&lt;1,IF(AY1322&lt;1,"Y",""),"")</f>
        <v/>
      </c>
      <c r="BG1323" s="2"/>
      <c r="BH1323" s="2"/>
      <c r="BI1323" s="2"/>
      <c r="BJ1323" s="2"/>
      <c r="BK1323" s="2"/>
      <c r="BL1323" s="2"/>
      <c r="BM1323" s="4" t="str">
        <f>IF(BR1323=BR1324,IF(BR1323&gt;BR1322,BR1323&amp;"_O",""),BR1323&amp;"_C")</f>
        <v/>
      </c>
      <c r="BN1323" s="7" t="str">
        <f>IF(RIGHT(BM1323,1)="C",BP1323/INDEX($BP$5:$BP$2729,MATCH(BR1323&amp;"_O",$BM$5:$BM$2729,0),1),"")</f>
        <v/>
      </c>
      <c r="BO1323" s="38">
        <v>35195</v>
      </c>
      <c r="BP1323" s="3">
        <v>1202.76</v>
      </c>
      <c r="BQ1323" s="7">
        <f>BP1323/BP1322</f>
        <v>1.0153300692216782</v>
      </c>
      <c r="BR1323" s="4">
        <f>YEAR(BO1323)</f>
        <v>1996</v>
      </c>
      <c r="BS1323" s="2" t="s">
        <v>7</v>
      </c>
      <c r="BT1323" s="12" t="str">
        <f>INDEX($CD$5:$CD$10,MATCH(BS1323,$CC$5:$CC$10,0),1)</f>
        <v>Y</v>
      </c>
      <c r="BU1323" s="12" t="str">
        <f>IF(AND(BT1323="Y",BQ1323&gt;1),"Y","")</f>
        <v>Y</v>
      </c>
      <c r="BV1323" s="12" t="str">
        <f>IF(AND(BT1323="Y",BQ1323&lt;1),"Y","")</f>
        <v/>
      </c>
      <c r="BW1323" s="12" t="str">
        <f>IF(BQ1323&gt;1,IF(BQ1322&gt;1,"Y",""),"")</f>
        <v/>
      </c>
      <c r="BX1323" s="12" t="str">
        <f>IF(BQ1323&lt;1,IF(BQ1322&lt;1,"Y",""),"")</f>
        <v/>
      </c>
      <c r="BY1323" s="2"/>
      <c r="BZ1323" s="2"/>
      <c r="CA1323" s="2"/>
    </row>
    <row r="1324" spans="2:79">
      <c r="B1324" s="4" t="str">
        <f>IF(G1324=G1325,IF(G1324&gt;G1323,G1324&amp;"_O",""),G1324&amp;"_C")</f>
        <v/>
      </c>
      <c r="C1324" s="14">
        <f ca="1">RANDBETWEEN(0,1000)/1000</f>
        <v>0.436</v>
      </c>
      <c r="D1324" s="16">
        <f>D1323+1</f>
        <v>1320</v>
      </c>
      <c r="E1324" s="10">
        <f>ROUNDDOWN(D1324/52,0)+1</f>
        <v>26</v>
      </c>
      <c r="F1324" s="15">
        <f>F1323+7</f>
        <v>53860</v>
      </c>
      <c r="G1324" s="4">
        <f>YEAR(F1324)</f>
        <v>2047</v>
      </c>
      <c r="H1324" s="33">
        <v>0.48099999999999998</v>
      </c>
      <c r="I1324" s="33">
        <v>0.90700000000000003</v>
      </c>
      <c r="J1324" s="33">
        <v>0.92</v>
      </c>
      <c r="K1324" s="16" t="str">
        <f>IF(M1323&gt;1,"Up","Down")</f>
        <v>Up</v>
      </c>
      <c r="L1324" s="16" t="str">
        <f>IF(K1324="Up",IF(H1324&lt;$BJ$7,"Up","Down"),IF(H1324&lt;$BK$7,"Down","Up"))</f>
        <v>Up</v>
      </c>
      <c r="M1324" s="17">
        <f>IF(L1324="Up",INDEX($AK$5:$AK$1005,MATCH(I1324,$AI$5:$AI$1005,0),1),INDEX($AL$5:$AL$1005,MATCH(J1324,$AI$5:$AI$1005,0),1))</f>
        <v>1.0341402832915763</v>
      </c>
      <c r="N1324" s="16" t="str">
        <f>IF(P1323&gt;1,"Up","Down")</f>
        <v>Up</v>
      </c>
      <c r="O1324" s="16" t="str">
        <f>IF(N1324="Up",IF(H1324&lt;$BJ$12,"Up","Down"),IF(H1324&lt;$BK$12,"Down","Up"))</f>
        <v>Up</v>
      </c>
      <c r="P1324" s="17">
        <f>IF(O1324="Up",INDEX($AP$5:$AP$1005,MATCH(I1324,$AI$5:$AI$1005,0),1),INDEX($AQ$5:$AQ$1005,MATCH(J1324,$AI$5:$AI$1005,0),1))</f>
        <v>1.0456695999572336</v>
      </c>
      <c r="Q1324" s="19">
        <f>T1323</f>
        <v>28015.001883228928</v>
      </c>
      <c r="R1324" s="19">
        <f>INDEX(model!$S$5:$S$35,MATCH(G1324,model!$Q$5:$Q$35,0),1)*model!$O$5</f>
        <v>0</v>
      </c>
      <c r="S1324" s="19">
        <f>IF(RIGHT(B1324,1)="C",T1323*INDEX(model!$T$5:$T$35,MATCH(G1324,model!$Q$5:$Q$35,0),1),0)</f>
        <v>0</v>
      </c>
      <c r="T1324" s="19">
        <f>(Q1324+R1324-S1324)*M1324</f>
        <v>28971.441983936405</v>
      </c>
      <c r="U1324" s="19">
        <f>X1323</f>
        <v>211977.93423549281</v>
      </c>
      <c r="V1324" s="19">
        <f>INDEX(model!$S$5:$S$35,MATCH(G1324,model!$Q$5:$Q$35,0),1)*model!$O$6</f>
        <v>0</v>
      </c>
      <c r="W1324" s="19">
        <f>IF(RIGHT(B1324,1)="C",X1323*INDEX(model!$T$5:$T$35,MATCH(G1324,model!$Q$5:$Q$35,0),1),0)</f>
        <v>0</v>
      </c>
      <c r="X1324" s="19">
        <f>(U1324+V1324-W1324)*P1324</f>
        <v>221658.88169178856</v>
      </c>
      <c r="Z1324" s="36" t="str">
        <f>K1324&amp;L1324</f>
        <v>UpUp</v>
      </c>
      <c r="AA1324" s="36" t="str">
        <f>N1324&amp;O1324</f>
        <v>UpUp</v>
      </c>
      <c r="AU1324" s="4" t="str">
        <f>IF(AZ1324=AZ1325,IF(AZ1324&gt;AZ1323,AZ1324&amp;"_O",""),AZ1324&amp;"_C")</f>
        <v/>
      </c>
      <c r="AV1324" s="7" t="str">
        <f>IF(RIGHT(AU1324,1)="C",AX1324/INDEX($AX$5:$AX$2729,MATCH(AZ1324&amp;"_O",$AU$5:$AU$2729,0),1),"")</f>
        <v/>
      </c>
      <c r="AW1324" s="38">
        <v>34803</v>
      </c>
      <c r="AX1324" s="37">
        <v>509.23</v>
      </c>
      <c r="AY1324" s="7">
        <f>AX1324/AX1323</f>
        <v>1.0055487539986572</v>
      </c>
      <c r="AZ1324" s="4">
        <f>YEAR(AW1324)</f>
        <v>1995</v>
      </c>
      <c r="BA1324" s="2" t="s">
        <v>7</v>
      </c>
      <c r="BB1324" s="12" t="str">
        <f>INDEX($CD$5:$CD$10,MATCH(BA1324,$CC$5:$CC$10,0),1)</f>
        <v>Y</v>
      </c>
      <c r="BC1324" s="12" t="str">
        <f>IF(AND(BB1324="Y",AY1324&gt;1),"Y","")</f>
        <v>Y</v>
      </c>
      <c r="BD1324" s="12" t="str">
        <f>IF(AND(BB1324="Y",AY1324&lt;1),"Y","")</f>
        <v/>
      </c>
      <c r="BE1324" s="12" t="str">
        <f>IF(AY1324&gt;1,IF(AY1323&gt;1,"Y",""),"")</f>
        <v>Y</v>
      </c>
      <c r="BF1324" s="12" t="str">
        <f>IF(AY1324&lt;1,IF(AY1323&lt;1,"Y",""),"")</f>
        <v/>
      </c>
      <c r="BG1324" s="2"/>
      <c r="BH1324" s="2"/>
      <c r="BI1324" s="2"/>
      <c r="BJ1324" s="2"/>
      <c r="BK1324" s="2"/>
      <c r="BL1324" s="2"/>
      <c r="BM1324" s="4" t="str">
        <f>IF(BR1324=BR1325,IF(BR1324&gt;BR1323,BR1324&amp;"_O",""),BR1324&amp;"_C")</f>
        <v/>
      </c>
      <c r="BN1324" s="7" t="str">
        <f>IF(RIGHT(BM1324,1)="C",BP1324/INDEX($BP$5:$BP$2729,MATCH(BR1324&amp;"_O",$BM$5:$BM$2729,0),1),"")</f>
        <v/>
      </c>
      <c r="BO1324" s="38">
        <v>35202</v>
      </c>
      <c r="BP1324" s="3">
        <v>1241.8800000000001</v>
      </c>
      <c r="BQ1324" s="7">
        <f>BP1324/BP1323</f>
        <v>1.0325251920582661</v>
      </c>
      <c r="BR1324" s="4">
        <f>YEAR(BO1324)</f>
        <v>1996</v>
      </c>
      <c r="BS1324" s="2" t="s">
        <v>7</v>
      </c>
      <c r="BT1324" s="12" t="str">
        <f>INDEX($CD$5:$CD$10,MATCH(BS1324,$CC$5:$CC$10,0),1)</f>
        <v>Y</v>
      </c>
      <c r="BU1324" s="12" t="str">
        <f>IF(AND(BT1324="Y",BQ1324&gt;1),"Y","")</f>
        <v>Y</v>
      </c>
      <c r="BV1324" s="12" t="str">
        <f>IF(AND(BT1324="Y",BQ1324&lt;1),"Y","")</f>
        <v/>
      </c>
      <c r="BW1324" s="12" t="str">
        <f>IF(BQ1324&gt;1,IF(BQ1323&gt;1,"Y",""),"")</f>
        <v>Y</v>
      </c>
      <c r="BX1324" s="12" t="str">
        <f>IF(BQ1324&lt;1,IF(BQ1323&lt;1,"Y",""),"")</f>
        <v/>
      </c>
      <c r="BY1324" s="2"/>
      <c r="BZ1324" s="2"/>
      <c r="CA1324" s="2"/>
    </row>
    <row r="1325" spans="2:79">
      <c r="B1325" s="4" t="str">
        <f>IF(G1325=G1326,IF(G1325&gt;G1324,G1325&amp;"_O",""),G1325&amp;"_C")</f>
        <v/>
      </c>
      <c r="C1325" s="14">
        <f ca="1">RANDBETWEEN(0,1000)/1000</f>
        <v>0.11799999999999999</v>
      </c>
      <c r="D1325" s="16">
        <f>D1324+1</f>
        <v>1321</v>
      </c>
      <c r="E1325" s="10">
        <f>ROUNDDOWN(D1325/52,0)+1</f>
        <v>26</v>
      </c>
      <c r="F1325" s="15">
        <f>F1324+7</f>
        <v>53867</v>
      </c>
      <c r="G1325" s="4">
        <f>YEAR(F1325)</f>
        <v>2047</v>
      </c>
      <c r="H1325" s="33">
        <v>0.49199999999999999</v>
      </c>
      <c r="I1325" s="33">
        <v>0.39800000000000002</v>
      </c>
      <c r="J1325" s="33">
        <v>0.92700000000000005</v>
      </c>
      <c r="K1325" s="16" t="str">
        <f>IF(M1324&gt;1,"Up","Down")</f>
        <v>Up</v>
      </c>
      <c r="L1325" s="16" t="str">
        <f>IF(K1325="Up",IF(H1325&lt;$BJ$7,"Up","Down"),IF(H1325&lt;$BK$7,"Down","Up"))</f>
        <v>Up</v>
      </c>
      <c r="M1325" s="17">
        <f>IF(L1325="Up",INDEX($AK$5:$AK$1005,MATCH(I1325,$AI$5:$AI$1005,0),1),INDEX($AL$5:$AL$1005,MATCH(J1325,$AI$5:$AI$1005,0),1))</f>
        <v>1.0095369327363133</v>
      </c>
      <c r="N1325" s="16" t="str">
        <f>IF(P1324&gt;1,"Up","Down")</f>
        <v>Up</v>
      </c>
      <c r="O1325" s="16" t="str">
        <f>IF(N1325="Up",IF(H1325&lt;$BJ$12,"Up","Down"),IF(H1325&lt;$BK$12,"Down","Up"))</f>
        <v>Up</v>
      </c>
      <c r="P1325" s="17">
        <f>IF(O1325="Up",INDEX($AP$5:$AP$1005,MATCH(I1325,$AI$5:$AI$1005,0),1),INDEX($AQ$5:$AQ$1005,MATCH(J1325,$AI$5:$AI$1005,0),1))</f>
        <v>1.0131817784762547</v>
      </c>
      <c r="Q1325" s="19">
        <f>T1324</f>
        <v>28971.441983936405</v>
      </c>
      <c r="R1325" s="19">
        <f>INDEX(model!$S$5:$S$35,MATCH(G1325,model!$Q$5:$Q$35,0),1)*model!$O$5</f>
        <v>0</v>
      </c>
      <c r="S1325" s="19">
        <f>IF(RIGHT(B1325,1)="C",T1324*INDEX(model!$T$5:$T$35,MATCH(G1325,model!$Q$5:$Q$35,0),1),0)</f>
        <v>0</v>
      </c>
      <c r="T1325" s="19">
        <f>(Q1325+R1325-S1325)*M1325</f>
        <v>29247.74067741121</v>
      </c>
      <c r="U1325" s="19">
        <f>X1324</f>
        <v>221658.88169178856</v>
      </c>
      <c r="V1325" s="19">
        <f>INDEX(model!$S$5:$S$35,MATCH(G1325,model!$Q$5:$Q$35,0),1)*model!$O$6</f>
        <v>0</v>
      </c>
      <c r="W1325" s="19">
        <f>IF(RIGHT(B1325,1)="C",X1324*INDEX(model!$T$5:$T$35,MATCH(G1325,model!$Q$5:$Q$35,0),1),0)</f>
        <v>0</v>
      </c>
      <c r="X1325" s="19">
        <f>(U1325+V1325-W1325)*P1325</f>
        <v>224580.73996754407</v>
      </c>
      <c r="Z1325" s="36" t="str">
        <f>K1325&amp;L1325</f>
        <v>UpUp</v>
      </c>
      <c r="AA1325" s="36" t="str">
        <f>N1325&amp;O1325</f>
        <v>UpUp</v>
      </c>
      <c r="AU1325" s="4" t="str">
        <f>IF(AZ1325=AZ1326,IF(AZ1325&gt;AZ1324,AZ1325&amp;"_O",""),AZ1325&amp;"_C")</f>
        <v/>
      </c>
      <c r="AV1325" s="7" t="str">
        <f>IF(RIGHT(AU1325,1)="C",AX1325/INDEX($AX$5:$AX$2729,MATCH(AZ1325&amp;"_O",$AU$5:$AU$2729,0),1),"")</f>
        <v/>
      </c>
      <c r="AW1325" s="38">
        <v>34810</v>
      </c>
      <c r="AX1325" s="37">
        <v>508.49</v>
      </c>
      <c r="AY1325" s="7">
        <f>AX1325/AX1324</f>
        <v>0.99854682559943442</v>
      </c>
      <c r="AZ1325" s="4">
        <f>YEAR(AW1325)</f>
        <v>1995</v>
      </c>
      <c r="BA1325" s="2" t="s">
        <v>7</v>
      </c>
      <c r="BB1325" s="12" t="str">
        <f>INDEX($CD$5:$CD$10,MATCH(BA1325,$CC$5:$CC$10,0),1)</f>
        <v>Y</v>
      </c>
      <c r="BC1325" s="12" t="str">
        <f>IF(AND(BB1325="Y",AY1325&gt;1),"Y","")</f>
        <v/>
      </c>
      <c r="BD1325" s="12" t="str">
        <f>IF(AND(BB1325="Y",AY1325&lt;1),"Y","")</f>
        <v>Y</v>
      </c>
      <c r="BE1325" s="12" t="str">
        <f>IF(AY1325&gt;1,IF(AY1324&gt;1,"Y",""),"")</f>
        <v/>
      </c>
      <c r="BF1325" s="12" t="str">
        <f>IF(AY1325&lt;1,IF(AY1324&lt;1,"Y",""),"")</f>
        <v/>
      </c>
      <c r="BG1325" s="2"/>
      <c r="BH1325" s="2"/>
      <c r="BI1325" s="2"/>
      <c r="BJ1325" s="2"/>
      <c r="BK1325" s="2"/>
      <c r="BL1325" s="2"/>
      <c r="BM1325" s="4" t="str">
        <f>IF(BR1325=BR1326,IF(BR1325&gt;BR1324,BR1325&amp;"_O",""),BR1325&amp;"_C")</f>
        <v/>
      </c>
      <c r="BN1325" s="7" t="str">
        <f>IF(RIGHT(BM1325,1)="C",BP1325/INDEX($BP$5:$BP$2729,MATCH(BR1325&amp;"_O",$BM$5:$BM$2729,0),1),"")</f>
        <v/>
      </c>
      <c r="BO1325" s="38">
        <v>35209</v>
      </c>
      <c r="BP1325" s="3">
        <v>1247.81</v>
      </c>
      <c r="BQ1325" s="7">
        <f>BP1325/BP1324</f>
        <v>1.0047750185203077</v>
      </c>
      <c r="BR1325" s="4">
        <f>YEAR(BO1325)</f>
        <v>1996</v>
      </c>
      <c r="BS1325" s="2" t="s">
        <v>7</v>
      </c>
      <c r="BT1325" s="12" t="str">
        <f>INDEX($CD$5:$CD$10,MATCH(BS1325,$CC$5:$CC$10,0),1)</f>
        <v>Y</v>
      </c>
      <c r="BU1325" s="12" t="str">
        <f>IF(AND(BT1325="Y",BQ1325&gt;1),"Y","")</f>
        <v>Y</v>
      </c>
      <c r="BV1325" s="12" t="str">
        <f>IF(AND(BT1325="Y",BQ1325&lt;1),"Y","")</f>
        <v/>
      </c>
      <c r="BW1325" s="12" t="str">
        <f>IF(BQ1325&gt;1,IF(BQ1324&gt;1,"Y",""),"")</f>
        <v>Y</v>
      </c>
      <c r="BX1325" s="12" t="str">
        <f>IF(BQ1325&lt;1,IF(BQ1324&lt;1,"Y",""),"")</f>
        <v/>
      </c>
      <c r="BY1325" s="2"/>
      <c r="BZ1325" s="2"/>
      <c r="CA1325" s="2"/>
    </row>
    <row r="1326" spans="2:79">
      <c r="B1326" s="4" t="str">
        <f>IF(G1326=G1327,IF(G1326&gt;G1325,G1326&amp;"_O",""),G1326&amp;"_C")</f>
        <v/>
      </c>
      <c r="C1326" s="14">
        <f ca="1">RANDBETWEEN(0,1000)/1000</f>
        <v>0.93899999999999995</v>
      </c>
      <c r="D1326" s="16">
        <f>D1325+1</f>
        <v>1322</v>
      </c>
      <c r="E1326" s="10">
        <f>ROUNDDOWN(D1326/52,0)+1</f>
        <v>26</v>
      </c>
      <c r="F1326" s="15">
        <f>F1325+7</f>
        <v>53874</v>
      </c>
      <c r="G1326" s="4">
        <f>YEAR(F1326)</f>
        <v>2047</v>
      </c>
      <c r="H1326" s="33">
        <v>0.60499999999999998</v>
      </c>
      <c r="I1326" s="33">
        <v>0.874</v>
      </c>
      <c r="J1326" s="33">
        <v>0.32900000000000001</v>
      </c>
      <c r="K1326" s="16" t="str">
        <f>IF(M1325&gt;1,"Up","Down")</f>
        <v>Up</v>
      </c>
      <c r="L1326" s="16" t="str">
        <f>IF(K1326="Up",IF(H1326&lt;$BJ$7,"Up","Down"),IF(H1326&lt;$BK$7,"Down","Up"))</f>
        <v>Down</v>
      </c>
      <c r="M1326" s="17">
        <f>IF(L1326="Up",INDEX($AK$5:$AK$1005,MATCH(I1326,$AI$5:$AI$1005,0),1),INDEX($AL$5:$AL$1005,MATCH(J1326,$AI$5:$AI$1005,0),1))</f>
        <v>0.98103173436610303</v>
      </c>
      <c r="N1326" s="16" t="str">
        <f>IF(P1325&gt;1,"Up","Down")</f>
        <v>Up</v>
      </c>
      <c r="O1326" s="16" t="str">
        <f>IF(N1326="Up",IF(H1326&lt;$BJ$12,"Up","Down"),IF(H1326&lt;$BK$12,"Down","Up"))</f>
        <v>Down</v>
      </c>
      <c r="P1326" s="17">
        <f>IF(O1326="Up",INDEX($AP$5:$AP$1005,MATCH(I1326,$AI$5:$AI$1005,0),1),INDEX($AQ$5:$AQ$1005,MATCH(J1326,$AI$5:$AI$1005,0),1))</f>
        <v>0.97593854317367934</v>
      </c>
      <c r="Q1326" s="19">
        <f>T1325</f>
        <v>29247.74067741121</v>
      </c>
      <c r="R1326" s="19">
        <f>INDEX(model!$S$5:$S$35,MATCH(G1326,model!$Q$5:$Q$35,0),1)*model!$O$5</f>
        <v>0</v>
      </c>
      <c r="S1326" s="19">
        <f>IF(RIGHT(B1326,1)="C",T1325*INDEX(model!$T$5:$T$35,MATCH(G1326,model!$Q$5:$Q$35,0),1),0)</f>
        <v>0</v>
      </c>
      <c r="T1326" s="19">
        <f>(Q1326+R1326-S1326)*M1326</f>
        <v>28692.961763050738</v>
      </c>
      <c r="U1326" s="19">
        <f>X1325</f>
        <v>224580.73996754407</v>
      </c>
      <c r="V1326" s="19">
        <f>INDEX(model!$S$5:$S$35,MATCH(G1326,model!$Q$5:$Q$35,0),1)*model!$O$6</f>
        <v>0</v>
      </c>
      <c r="W1326" s="19">
        <f>IF(RIGHT(B1326,1)="C",X1325*INDEX(model!$T$5:$T$35,MATCH(G1326,model!$Q$5:$Q$35,0),1),0)</f>
        <v>0</v>
      </c>
      <c r="X1326" s="19">
        <f>(U1326+V1326-W1326)*P1326</f>
        <v>219177.00018879186</v>
      </c>
      <c r="Z1326" s="36" t="str">
        <f>K1326&amp;L1326</f>
        <v>UpDown</v>
      </c>
      <c r="AA1326" s="36" t="str">
        <f>N1326&amp;O1326</f>
        <v>UpDown</v>
      </c>
      <c r="AU1326" s="4" t="str">
        <f>IF(AZ1326=AZ1327,IF(AZ1326&gt;AZ1325,AZ1326&amp;"_O",""),AZ1326&amp;"_C")</f>
        <v/>
      </c>
      <c r="AV1326" s="7" t="str">
        <f>IF(RIGHT(AU1326,1)="C",AX1326/INDEX($AX$5:$AX$2729,MATCH(AZ1326&amp;"_O",$AU$5:$AU$2729,0),1),"")</f>
        <v/>
      </c>
      <c r="AW1326" s="38">
        <v>34817</v>
      </c>
      <c r="AX1326" s="37">
        <v>514.71</v>
      </c>
      <c r="AY1326" s="7">
        <f>AX1326/AX1325</f>
        <v>1.0122322956203662</v>
      </c>
      <c r="AZ1326" s="4">
        <f>YEAR(AW1326)</f>
        <v>1995</v>
      </c>
      <c r="BA1326" s="2" t="s">
        <v>7</v>
      </c>
      <c r="BB1326" s="12" t="str">
        <f>INDEX($CD$5:$CD$10,MATCH(BA1326,$CC$5:$CC$10,0),1)</f>
        <v>Y</v>
      </c>
      <c r="BC1326" s="12" t="str">
        <f>IF(AND(BB1326="Y",AY1326&gt;1),"Y","")</f>
        <v>Y</v>
      </c>
      <c r="BD1326" s="12" t="str">
        <f>IF(AND(BB1326="Y",AY1326&lt;1),"Y","")</f>
        <v/>
      </c>
      <c r="BE1326" s="12" t="str">
        <f>IF(AY1326&gt;1,IF(AY1325&gt;1,"Y",""),"")</f>
        <v/>
      </c>
      <c r="BF1326" s="12" t="str">
        <f>IF(AY1326&lt;1,IF(AY1325&lt;1,"Y",""),"")</f>
        <v/>
      </c>
      <c r="BG1326" s="2"/>
      <c r="BH1326" s="2"/>
      <c r="BI1326" s="2"/>
      <c r="BJ1326" s="2"/>
      <c r="BK1326" s="2"/>
      <c r="BL1326" s="2"/>
      <c r="BM1326" s="4" t="str">
        <f>IF(BR1326=BR1327,IF(BR1326&gt;BR1325,BR1326&amp;"_O",""),BR1326&amp;"_C")</f>
        <v/>
      </c>
      <c r="BN1326" s="7" t="str">
        <f>IF(RIGHT(BM1326,1)="C",BP1326/INDEX($BP$5:$BP$2729,MATCH(BR1326&amp;"_O",$BM$5:$BM$2729,0),1),"")</f>
        <v/>
      </c>
      <c r="BO1326" s="38">
        <v>35216</v>
      </c>
      <c r="BP1326" s="3">
        <v>1243.44</v>
      </c>
      <c r="BQ1326" s="7">
        <f>BP1326/BP1325</f>
        <v>0.99649786425818043</v>
      </c>
      <c r="BR1326" s="4">
        <f>YEAR(BO1326)</f>
        <v>1996</v>
      </c>
      <c r="BS1326" s="2" t="s">
        <v>7</v>
      </c>
      <c r="BT1326" s="12" t="str">
        <f>INDEX($CD$5:$CD$10,MATCH(BS1326,$CC$5:$CC$10,0),1)</f>
        <v>Y</v>
      </c>
      <c r="BU1326" s="12" t="str">
        <f>IF(AND(BT1326="Y",BQ1326&gt;1),"Y","")</f>
        <v/>
      </c>
      <c r="BV1326" s="12" t="str">
        <f>IF(AND(BT1326="Y",BQ1326&lt;1),"Y","")</f>
        <v>Y</v>
      </c>
      <c r="BW1326" s="12" t="str">
        <f>IF(BQ1326&gt;1,IF(BQ1325&gt;1,"Y",""),"")</f>
        <v/>
      </c>
      <c r="BX1326" s="12" t="str">
        <f>IF(BQ1326&lt;1,IF(BQ1325&lt;1,"Y",""),"")</f>
        <v/>
      </c>
      <c r="BY1326" s="2"/>
      <c r="BZ1326" s="2"/>
      <c r="CA1326" s="2"/>
    </row>
    <row r="1327" spans="2:79">
      <c r="B1327" s="4" t="str">
        <f>IF(G1327=G1328,IF(G1327&gt;G1326,G1327&amp;"_O",""),G1327&amp;"_C")</f>
        <v/>
      </c>
      <c r="C1327" s="14">
        <f ca="1">RANDBETWEEN(0,1000)/1000</f>
        <v>1.7999999999999999E-2</v>
      </c>
      <c r="D1327" s="16">
        <f>D1326+1</f>
        <v>1323</v>
      </c>
      <c r="E1327" s="10">
        <f>ROUNDDOWN(D1327/52,0)+1</f>
        <v>26</v>
      </c>
      <c r="F1327" s="15">
        <f>F1326+7</f>
        <v>53881</v>
      </c>
      <c r="G1327" s="4">
        <f>YEAR(F1327)</f>
        <v>2047</v>
      </c>
      <c r="H1327" s="33">
        <v>3.4000000000000002E-2</v>
      </c>
      <c r="I1327" s="33">
        <v>1</v>
      </c>
      <c r="J1327" s="33">
        <v>0.97499999999999998</v>
      </c>
      <c r="K1327" s="16" t="str">
        <f>IF(M1326&gt;1,"Up","Down")</f>
        <v>Down</v>
      </c>
      <c r="L1327" s="16" t="str">
        <f>IF(K1327="Up",IF(H1327&lt;$BJ$7,"Up","Down"),IF(H1327&lt;$BK$7,"Down","Up"))</f>
        <v>Down</v>
      </c>
      <c r="M1327" s="17">
        <f>IF(L1327="Up",INDEX($AK$5:$AK$1005,MATCH(I1327,$AI$5:$AI$1005,0),1),INDEX($AL$5:$AL$1005,MATCH(J1327,$AI$5:$AI$1005,0),1))</f>
        <v>0.99886116656416635</v>
      </c>
      <c r="N1327" s="16" t="str">
        <f>IF(P1326&gt;1,"Up","Down")</f>
        <v>Down</v>
      </c>
      <c r="O1327" s="16" t="str">
        <f>IF(N1327="Up",IF(H1327&lt;$BJ$12,"Up","Down"),IF(H1327&lt;$BK$12,"Down","Up"))</f>
        <v>Down</v>
      </c>
      <c r="P1327" s="17">
        <f>IF(O1327="Up",INDEX($AP$5:$AP$1005,MATCH(I1327,$AI$5:$AI$1005,0),1),INDEX($AQ$5:$AQ$1005,MATCH(J1327,$AI$5:$AI$1005,0),1))</f>
        <v>0.99887260400586109</v>
      </c>
      <c r="Q1327" s="19">
        <f>T1326</f>
        <v>28692.961763050738</v>
      </c>
      <c r="R1327" s="19">
        <f>INDEX(model!$S$5:$S$35,MATCH(G1327,model!$Q$5:$Q$35,0),1)*model!$O$5</f>
        <v>0</v>
      </c>
      <c r="S1327" s="19">
        <f>IF(RIGHT(B1327,1)="C",T1326*INDEX(model!$T$5:$T$35,MATCH(G1327,model!$Q$5:$Q$35,0),1),0)</f>
        <v>0</v>
      </c>
      <c r="T1327" s="19">
        <f>(Q1327+R1327-S1327)*M1327</f>
        <v>28660.285258821881</v>
      </c>
      <c r="U1327" s="19">
        <f>X1326</f>
        <v>219177.00018879186</v>
      </c>
      <c r="V1327" s="19">
        <f>INDEX(model!$S$5:$S$35,MATCH(G1327,model!$Q$5:$Q$35,0),1)*model!$O$6</f>
        <v>0</v>
      </c>
      <c r="W1327" s="19">
        <f>IF(RIGHT(B1327,1)="C",X1326*INDEX(model!$T$5:$T$35,MATCH(G1327,model!$Q$5:$Q$35,0),1),0)</f>
        <v>0</v>
      </c>
      <c r="X1327" s="19">
        <f>(U1327+V1327-W1327)*P1327</f>
        <v>218929.90091677164</v>
      </c>
      <c r="Z1327" s="36" t="str">
        <f>K1327&amp;L1327</f>
        <v>DownDown</v>
      </c>
      <c r="AA1327" s="36" t="str">
        <f>N1327&amp;O1327</f>
        <v>DownDown</v>
      </c>
      <c r="AU1327" s="4" t="str">
        <f>IF(AZ1327=AZ1328,IF(AZ1327&gt;AZ1326,AZ1327&amp;"_O",""),AZ1327&amp;"_C")</f>
        <v/>
      </c>
      <c r="AV1327" s="7" t="str">
        <f>IF(RIGHT(AU1327,1)="C",AX1327/INDEX($AX$5:$AX$2729,MATCH(AZ1327&amp;"_O",$AU$5:$AU$2729,0),1),"")</f>
        <v/>
      </c>
      <c r="AW1327" s="38">
        <v>34824</v>
      </c>
      <c r="AX1327" s="37">
        <v>520.12</v>
      </c>
      <c r="AY1327" s="7">
        <f>AX1327/AX1326</f>
        <v>1.0105107730566727</v>
      </c>
      <c r="AZ1327" s="4">
        <f>YEAR(AW1327)</f>
        <v>1995</v>
      </c>
      <c r="BA1327" s="2" t="s">
        <v>7</v>
      </c>
      <c r="BB1327" s="12" t="str">
        <f>INDEX($CD$5:$CD$10,MATCH(BA1327,$CC$5:$CC$10,0),1)</f>
        <v>Y</v>
      </c>
      <c r="BC1327" s="12" t="str">
        <f>IF(AND(BB1327="Y",AY1327&gt;1),"Y","")</f>
        <v>Y</v>
      </c>
      <c r="BD1327" s="12" t="str">
        <f>IF(AND(BB1327="Y",AY1327&lt;1),"Y","")</f>
        <v/>
      </c>
      <c r="BE1327" s="12" t="str">
        <f>IF(AY1327&gt;1,IF(AY1326&gt;1,"Y",""),"")</f>
        <v>Y</v>
      </c>
      <c r="BF1327" s="12" t="str">
        <f>IF(AY1327&lt;1,IF(AY1326&lt;1,"Y",""),"")</f>
        <v/>
      </c>
      <c r="BG1327" s="2"/>
      <c r="BH1327" s="2"/>
      <c r="BI1327" s="2"/>
      <c r="BJ1327" s="2"/>
      <c r="BK1327" s="2"/>
      <c r="BL1327" s="2"/>
      <c r="BM1327" s="4" t="str">
        <f>IF(BR1327=BR1328,IF(BR1327&gt;BR1326,BR1327&amp;"_O",""),BR1327&amp;"_C")</f>
        <v/>
      </c>
      <c r="BN1327" s="7" t="str">
        <f>IF(RIGHT(BM1327,1)="C",BP1327/INDEX($BP$5:$BP$2729,MATCH(BR1327&amp;"_O",$BM$5:$BM$2729,0),1),"")</f>
        <v/>
      </c>
      <c r="BO1327" s="38">
        <v>35223</v>
      </c>
      <c r="BP1327" s="3">
        <v>1229.77</v>
      </c>
      <c r="BQ1327" s="7">
        <f>BP1327/BP1326</f>
        <v>0.98900630508910758</v>
      </c>
      <c r="BR1327" s="4">
        <f>YEAR(BO1327)</f>
        <v>1996</v>
      </c>
      <c r="BS1327" s="2" t="s">
        <v>7</v>
      </c>
      <c r="BT1327" s="12" t="str">
        <f>INDEX($CD$5:$CD$10,MATCH(BS1327,$CC$5:$CC$10,0),1)</f>
        <v>Y</v>
      </c>
      <c r="BU1327" s="12" t="str">
        <f>IF(AND(BT1327="Y",BQ1327&gt;1),"Y","")</f>
        <v/>
      </c>
      <c r="BV1327" s="12" t="str">
        <f>IF(AND(BT1327="Y",BQ1327&lt;1),"Y","")</f>
        <v>Y</v>
      </c>
      <c r="BW1327" s="12" t="str">
        <f>IF(BQ1327&gt;1,IF(BQ1326&gt;1,"Y",""),"")</f>
        <v/>
      </c>
      <c r="BX1327" s="12" t="str">
        <f>IF(BQ1327&lt;1,IF(BQ1326&lt;1,"Y",""),"")</f>
        <v>Y</v>
      </c>
      <c r="BY1327" s="2"/>
      <c r="BZ1327" s="2"/>
      <c r="CA1327" s="2"/>
    </row>
    <row r="1328" spans="2:79">
      <c r="B1328" s="4" t="str">
        <f>IF(G1328=G1329,IF(G1328&gt;G1327,G1328&amp;"_O",""),G1328&amp;"_C")</f>
        <v/>
      </c>
      <c r="C1328" s="14">
        <f ca="1">RANDBETWEEN(0,1000)/1000</f>
        <v>0.629</v>
      </c>
      <c r="D1328" s="16">
        <f>D1327+1</f>
        <v>1324</v>
      </c>
      <c r="E1328" s="10">
        <f>ROUNDDOWN(D1328/52,0)+1</f>
        <v>26</v>
      </c>
      <c r="F1328" s="15">
        <f>F1327+7</f>
        <v>53888</v>
      </c>
      <c r="G1328" s="4">
        <f>YEAR(F1328)</f>
        <v>2047</v>
      </c>
      <c r="H1328" s="33">
        <v>9.9000000000000005E-2</v>
      </c>
      <c r="I1328" s="33">
        <v>0.27500000000000002</v>
      </c>
      <c r="J1328" s="33">
        <v>0.2</v>
      </c>
      <c r="K1328" s="16" t="str">
        <f>IF(M1327&gt;1,"Up","Down")</f>
        <v>Down</v>
      </c>
      <c r="L1328" s="16" t="str">
        <f>IF(K1328="Up",IF(H1328&lt;$BJ$7,"Up","Down"),IF(H1328&lt;$BK$7,"Down","Up"))</f>
        <v>Down</v>
      </c>
      <c r="M1328" s="17">
        <f>IF(L1328="Up",INDEX($AK$5:$AK$1005,MATCH(I1328,$AI$5:$AI$1005,0),1),INDEX($AL$5:$AL$1005,MATCH(J1328,$AI$5:$AI$1005,0),1))</f>
        <v>0.97475157446570937</v>
      </c>
      <c r="N1328" s="16" t="str">
        <f>IF(P1327&gt;1,"Up","Down")</f>
        <v>Down</v>
      </c>
      <c r="O1328" s="16" t="str">
        <f>IF(N1328="Up",IF(H1328&lt;$BJ$12,"Up","Down"),IF(H1328&lt;$BK$12,"Down","Up"))</f>
        <v>Down</v>
      </c>
      <c r="P1328" s="17">
        <f>IF(O1328="Up",INDEX($AP$5:$AP$1005,MATCH(I1328,$AI$5:$AI$1005,0),1),INDEX($AQ$5:$AQ$1005,MATCH(J1328,$AI$5:$AI$1005,0),1))</f>
        <v>0.96475575630897537</v>
      </c>
      <c r="Q1328" s="19">
        <f>T1327</f>
        <v>28660.285258821881</v>
      </c>
      <c r="R1328" s="19">
        <f>INDEX(model!$S$5:$S$35,MATCH(G1328,model!$Q$5:$Q$35,0),1)*model!$O$5</f>
        <v>0</v>
      </c>
      <c r="S1328" s="19">
        <f>IF(RIGHT(B1328,1)="C",T1327*INDEX(model!$T$5:$T$35,MATCH(G1328,model!$Q$5:$Q$35,0),1),0)</f>
        <v>0</v>
      </c>
      <c r="T1328" s="19">
        <f>(Q1328+R1328-S1328)*M1328</f>
        <v>27936.658180672988</v>
      </c>
      <c r="U1328" s="19">
        <f>X1327</f>
        <v>218929.90091677164</v>
      </c>
      <c r="V1328" s="19">
        <f>INDEX(model!$S$5:$S$35,MATCH(G1328,model!$Q$5:$Q$35,0),1)*model!$O$6</f>
        <v>0</v>
      </c>
      <c r="W1328" s="19">
        <f>IF(RIGHT(B1328,1)="C",X1327*INDEX(model!$T$5:$T$35,MATCH(G1328,model!$Q$5:$Q$35,0),1),0)</f>
        <v>0</v>
      </c>
      <c r="X1328" s="19">
        <f>(U1328+V1328-W1328)*P1328</f>
        <v>211213.88213760906</v>
      </c>
      <c r="Z1328" s="36" t="str">
        <f>K1328&amp;L1328</f>
        <v>DownDown</v>
      </c>
      <c r="AA1328" s="36" t="str">
        <f>N1328&amp;O1328</f>
        <v>DownDown</v>
      </c>
      <c r="AU1328" s="4" t="str">
        <f>IF(AZ1328=AZ1329,IF(AZ1328&gt;AZ1327,AZ1328&amp;"_O",""),AZ1328&amp;"_C")</f>
        <v/>
      </c>
      <c r="AV1328" s="7" t="str">
        <f>IF(RIGHT(AU1328,1)="C",AX1328/INDEX($AX$5:$AX$2729,MATCH(AZ1328&amp;"_O",$AU$5:$AU$2729,0),1),"")</f>
        <v/>
      </c>
      <c r="AW1328" s="38">
        <v>34831</v>
      </c>
      <c r="AX1328" s="37">
        <v>525.54999999999995</v>
      </c>
      <c r="AY1328" s="7">
        <f>AX1328/AX1327</f>
        <v>1.010439898484965</v>
      </c>
      <c r="AZ1328" s="4">
        <f>YEAR(AW1328)</f>
        <v>1995</v>
      </c>
      <c r="BA1328" s="2" t="s">
        <v>7</v>
      </c>
      <c r="BB1328" s="12" t="str">
        <f>INDEX($CD$5:$CD$10,MATCH(BA1328,$CC$5:$CC$10,0),1)</f>
        <v>Y</v>
      </c>
      <c r="BC1328" s="12" t="str">
        <f>IF(AND(BB1328="Y",AY1328&gt;1),"Y","")</f>
        <v>Y</v>
      </c>
      <c r="BD1328" s="12" t="str">
        <f>IF(AND(BB1328="Y",AY1328&lt;1),"Y","")</f>
        <v/>
      </c>
      <c r="BE1328" s="12" t="str">
        <f>IF(AY1328&gt;1,IF(AY1327&gt;1,"Y",""),"")</f>
        <v>Y</v>
      </c>
      <c r="BF1328" s="12" t="str">
        <f>IF(AY1328&lt;1,IF(AY1327&lt;1,"Y",""),"")</f>
        <v/>
      </c>
      <c r="BG1328" s="2"/>
      <c r="BH1328" s="2"/>
      <c r="BI1328" s="2"/>
      <c r="BJ1328" s="2"/>
      <c r="BK1328" s="2"/>
      <c r="BL1328" s="2"/>
      <c r="BM1328" s="4" t="str">
        <f>IF(BR1328=BR1329,IF(BR1328&gt;BR1327,BR1328&amp;"_O",""),BR1328&amp;"_C")</f>
        <v/>
      </c>
      <c r="BN1328" s="7" t="str">
        <f>IF(RIGHT(BM1328,1)="C",BP1328/INDEX($BP$5:$BP$2729,MATCH(BR1328&amp;"_O",$BM$5:$BM$2729,0),1),"")</f>
        <v/>
      </c>
      <c r="BO1328" s="38">
        <v>35230</v>
      </c>
      <c r="BP1328" s="3">
        <v>1213.19</v>
      </c>
      <c r="BQ1328" s="7">
        <f>BP1328/BP1327</f>
        <v>0.986517804142238</v>
      </c>
      <c r="BR1328" s="4">
        <f>YEAR(BO1328)</f>
        <v>1996</v>
      </c>
      <c r="BS1328" s="2" t="s">
        <v>7</v>
      </c>
      <c r="BT1328" s="12" t="str">
        <f>INDEX($CD$5:$CD$10,MATCH(BS1328,$CC$5:$CC$10,0),1)</f>
        <v>Y</v>
      </c>
      <c r="BU1328" s="12" t="str">
        <f>IF(AND(BT1328="Y",BQ1328&gt;1),"Y","")</f>
        <v/>
      </c>
      <c r="BV1328" s="12" t="str">
        <f>IF(AND(BT1328="Y",BQ1328&lt;1),"Y","")</f>
        <v>Y</v>
      </c>
      <c r="BW1328" s="12" t="str">
        <f>IF(BQ1328&gt;1,IF(BQ1327&gt;1,"Y",""),"")</f>
        <v/>
      </c>
      <c r="BX1328" s="12" t="str">
        <f>IF(BQ1328&lt;1,IF(BQ1327&lt;1,"Y",""),"")</f>
        <v>Y</v>
      </c>
      <c r="BY1328" s="2"/>
      <c r="BZ1328" s="2"/>
      <c r="CA1328" s="2"/>
    </row>
    <row r="1329" spans="2:79">
      <c r="B1329" s="4" t="str">
        <f>IF(G1329=G1330,IF(G1329&gt;G1328,G1329&amp;"_O",""),G1329&amp;"_C")</f>
        <v/>
      </c>
      <c r="C1329" s="14">
        <f ca="1">RANDBETWEEN(0,1000)/1000</f>
        <v>0.38900000000000001</v>
      </c>
      <c r="D1329" s="16">
        <f>D1328+1</f>
        <v>1325</v>
      </c>
      <c r="E1329" s="10">
        <f>ROUNDDOWN(D1329/52,0)+1</f>
        <v>26</v>
      </c>
      <c r="F1329" s="15">
        <f>F1328+7</f>
        <v>53895</v>
      </c>
      <c r="G1329" s="4">
        <f>YEAR(F1329)</f>
        <v>2047</v>
      </c>
      <c r="H1329" s="33">
        <v>0.498</v>
      </c>
      <c r="I1329" s="33">
        <v>0.104</v>
      </c>
      <c r="J1329" s="33">
        <v>0.77600000000000002</v>
      </c>
      <c r="K1329" s="16" t="str">
        <f>IF(M1328&gt;1,"Up","Down")</f>
        <v>Down</v>
      </c>
      <c r="L1329" s="16" t="str">
        <f>IF(K1329="Up",IF(H1329&lt;$BJ$7,"Up","Down"),IF(H1329&lt;$BK$7,"Down","Up"))</f>
        <v>Up</v>
      </c>
      <c r="M1329" s="17">
        <f>IF(L1329="Up",INDEX($AK$5:$AK$1005,MATCH(I1329,$AI$5:$AI$1005,0),1),INDEX($AL$5:$AL$1005,MATCH(J1329,$AI$5:$AI$1005,0),1))</f>
        <v>1.0024113253920823</v>
      </c>
      <c r="N1329" s="16" t="str">
        <f>IF(P1328&gt;1,"Up","Down")</f>
        <v>Down</v>
      </c>
      <c r="O1329" s="16" t="str">
        <f>IF(N1329="Up",IF(H1329&lt;$BJ$12,"Up","Down"),IF(H1329&lt;$BK$12,"Down","Up"))</f>
        <v>Up</v>
      </c>
      <c r="P1329" s="17">
        <f>IF(O1329="Up",INDEX($AP$5:$AP$1005,MATCH(I1329,$AI$5:$AI$1005,0),1),INDEX($AQ$5:$AQ$1005,MATCH(J1329,$AI$5:$AI$1005,0),1))</f>
        <v>1.0035071779720133</v>
      </c>
      <c r="Q1329" s="19">
        <f>T1328</f>
        <v>27936.658180672988</v>
      </c>
      <c r="R1329" s="19">
        <f>INDEX(model!$S$5:$S$35,MATCH(G1329,model!$Q$5:$Q$35,0),1)*model!$O$5</f>
        <v>0</v>
      </c>
      <c r="S1329" s="19">
        <f>IF(RIGHT(B1329,1)="C",T1328*INDEX(model!$T$5:$T$35,MATCH(G1329,model!$Q$5:$Q$35,0),1),0)</f>
        <v>0</v>
      </c>
      <c r="T1329" s="19">
        <f>(Q1329+R1329-S1329)*M1329</f>
        <v>28004.022553913968</v>
      </c>
      <c r="U1329" s="19">
        <f>X1328</f>
        <v>211213.88213760906</v>
      </c>
      <c r="V1329" s="19">
        <f>INDEX(model!$S$5:$S$35,MATCH(G1329,model!$Q$5:$Q$35,0),1)*model!$O$6</f>
        <v>0</v>
      </c>
      <c r="W1329" s="19">
        <f>IF(RIGHT(B1329,1)="C",X1328*INDEX(model!$T$5:$T$35,MATCH(G1329,model!$Q$5:$Q$35,0),1),0)</f>
        <v>0</v>
      </c>
      <c r="X1329" s="19">
        <f>(U1329+V1329-W1329)*P1329</f>
        <v>211954.64681242549</v>
      </c>
      <c r="Z1329" s="36" t="str">
        <f>K1329&amp;L1329</f>
        <v>DownUp</v>
      </c>
      <c r="AA1329" s="36" t="str">
        <f>N1329&amp;O1329</f>
        <v>DownUp</v>
      </c>
      <c r="AU1329" s="4" t="str">
        <f>IF(AZ1329=AZ1330,IF(AZ1329&gt;AZ1328,AZ1329&amp;"_O",""),AZ1329&amp;"_C")</f>
        <v/>
      </c>
      <c r="AV1329" s="7" t="str">
        <f>IF(RIGHT(AU1329,1)="C",AX1329/INDEX($AX$5:$AX$2729,MATCH(AZ1329&amp;"_O",$AU$5:$AU$2729,0),1),"")</f>
        <v/>
      </c>
      <c r="AW1329" s="38">
        <v>34838</v>
      </c>
      <c r="AX1329" s="37">
        <v>519.19000000000005</v>
      </c>
      <c r="AY1329" s="7">
        <f>AX1329/AX1328</f>
        <v>0.98789839216059383</v>
      </c>
      <c r="AZ1329" s="4">
        <f>YEAR(AW1329)</f>
        <v>1995</v>
      </c>
      <c r="BA1329" s="2" t="s">
        <v>7</v>
      </c>
      <c r="BB1329" s="12" t="str">
        <f>INDEX($CD$5:$CD$10,MATCH(BA1329,$CC$5:$CC$10,0),1)</f>
        <v>Y</v>
      </c>
      <c r="BC1329" s="12" t="str">
        <f>IF(AND(BB1329="Y",AY1329&gt;1),"Y","")</f>
        <v/>
      </c>
      <c r="BD1329" s="12" t="str">
        <f>IF(AND(BB1329="Y",AY1329&lt;1),"Y","")</f>
        <v>Y</v>
      </c>
      <c r="BE1329" s="12" t="str">
        <f>IF(AY1329&gt;1,IF(AY1328&gt;1,"Y",""),"")</f>
        <v/>
      </c>
      <c r="BF1329" s="12" t="str">
        <f>IF(AY1329&lt;1,IF(AY1328&lt;1,"Y",""),"")</f>
        <v/>
      </c>
      <c r="BG1329" s="2"/>
      <c r="BH1329" s="2"/>
      <c r="BI1329" s="2"/>
      <c r="BJ1329" s="2"/>
      <c r="BK1329" s="2"/>
      <c r="BL1329" s="2"/>
      <c r="BM1329" s="4" t="str">
        <f>IF(BR1329=BR1330,IF(BR1329&gt;BR1328,BR1329&amp;"_O",""),BR1329&amp;"_C")</f>
        <v/>
      </c>
      <c r="BN1329" s="7" t="str">
        <f>IF(RIGHT(BM1329,1)="C",BP1329/INDEX($BP$5:$BP$2729,MATCH(BR1329&amp;"_O",$BM$5:$BM$2729,0),1),"")</f>
        <v/>
      </c>
      <c r="BO1329" s="38">
        <v>35237</v>
      </c>
      <c r="BP1329" s="3">
        <v>1175.3399999999999</v>
      </c>
      <c r="BQ1329" s="7">
        <f>BP1329/BP1328</f>
        <v>0.96880125948944507</v>
      </c>
      <c r="BR1329" s="4">
        <f>YEAR(BO1329)</f>
        <v>1996</v>
      </c>
      <c r="BS1329" s="2" t="s">
        <v>7</v>
      </c>
      <c r="BT1329" s="12" t="str">
        <f>INDEX($CD$5:$CD$10,MATCH(BS1329,$CC$5:$CC$10,0),1)</f>
        <v>Y</v>
      </c>
      <c r="BU1329" s="12" t="str">
        <f>IF(AND(BT1329="Y",BQ1329&gt;1),"Y","")</f>
        <v/>
      </c>
      <c r="BV1329" s="12" t="str">
        <f>IF(AND(BT1329="Y",BQ1329&lt;1),"Y","")</f>
        <v>Y</v>
      </c>
      <c r="BW1329" s="12" t="str">
        <f>IF(BQ1329&gt;1,IF(BQ1328&gt;1,"Y",""),"")</f>
        <v/>
      </c>
      <c r="BX1329" s="12" t="str">
        <f>IF(BQ1329&lt;1,IF(BQ1328&lt;1,"Y",""),"")</f>
        <v>Y</v>
      </c>
      <c r="BY1329" s="2"/>
      <c r="BZ1329" s="2"/>
      <c r="CA1329" s="2"/>
    </row>
    <row r="1330" spans="2:79">
      <c r="B1330" s="4" t="str">
        <f>IF(G1330=G1331,IF(G1330&gt;G1329,G1330&amp;"_O",""),G1330&amp;"_C")</f>
        <v/>
      </c>
      <c r="C1330" s="14">
        <f ca="1">RANDBETWEEN(0,1000)/1000</f>
        <v>0.153</v>
      </c>
      <c r="D1330" s="16">
        <f>D1329+1</f>
        <v>1326</v>
      </c>
      <c r="E1330" s="10">
        <f>ROUNDDOWN(D1330/52,0)+1</f>
        <v>26</v>
      </c>
      <c r="F1330" s="15">
        <f>F1329+7</f>
        <v>53902</v>
      </c>
      <c r="G1330" s="4">
        <f>YEAR(F1330)</f>
        <v>2047</v>
      </c>
      <c r="H1330" s="33">
        <v>0.57599999999999996</v>
      </c>
      <c r="I1330" s="33">
        <v>0.995</v>
      </c>
      <c r="J1330" s="33">
        <v>0.51500000000000001</v>
      </c>
      <c r="K1330" s="16" t="str">
        <f>IF(M1329&gt;1,"Up","Down")</f>
        <v>Up</v>
      </c>
      <c r="L1330" s="16" t="str">
        <f>IF(K1330="Up",IF(H1330&lt;$BJ$7,"Up","Down"),IF(H1330&lt;$BK$7,"Down","Up"))</f>
        <v>Down</v>
      </c>
      <c r="M1330" s="17">
        <f>IF(L1330="Up",INDEX($AK$5:$AK$1005,MATCH(I1330,$AI$5:$AI$1005,0),1),INDEX($AL$5:$AL$1005,MATCH(J1330,$AI$5:$AI$1005,0),1))</f>
        <v>0.98796019211212682</v>
      </c>
      <c r="N1330" s="16" t="str">
        <f>IF(P1329&gt;1,"Up","Down")</f>
        <v>Up</v>
      </c>
      <c r="O1330" s="16" t="str">
        <f>IF(N1330="Up",IF(H1330&lt;$BJ$12,"Up","Down"),IF(H1330&lt;$BK$12,"Down","Up"))</f>
        <v>Up</v>
      </c>
      <c r="P1330" s="17">
        <f>IF(O1330="Up",INDEX($AP$5:$AP$1005,MATCH(I1330,$AI$5:$AI$1005,0),1),INDEX($AQ$5:$AQ$1005,MATCH(J1330,$AI$5:$AI$1005,0),1))</f>
        <v>1.0554235434480017</v>
      </c>
      <c r="Q1330" s="19">
        <f>T1329</f>
        <v>28004.022553913968</v>
      </c>
      <c r="R1330" s="19">
        <f>INDEX(model!$S$5:$S$35,MATCH(G1330,model!$Q$5:$Q$35,0),1)*model!$O$5</f>
        <v>0</v>
      </c>
      <c r="S1330" s="19">
        <f>IF(RIGHT(B1330,1)="C",T1329*INDEX(model!$T$5:$T$35,MATCH(G1330,model!$Q$5:$Q$35,0),1),0)</f>
        <v>0</v>
      </c>
      <c r="T1330" s="19">
        <f>(Q1330+R1330-S1330)*M1330</f>
        <v>27666.859502277177</v>
      </c>
      <c r="U1330" s="19">
        <f>X1329</f>
        <v>211954.64681242549</v>
      </c>
      <c r="V1330" s="19">
        <f>INDEX(model!$S$5:$S$35,MATCH(G1330,model!$Q$5:$Q$35,0),1)*model!$O$6</f>
        <v>0</v>
      </c>
      <c r="W1330" s="19">
        <f>IF(RIGHT(B1330,1)="C",X1329*INDEX(model!$T$5:$T$35,MATCH(G1330,model!$Q$5:$Q$35,0),1),0)</f>
        <v>0</v>
      </c>
      <c r="X1330" s="19">
        <f>(U1330+V1330-W1330)*P1330</f>
        <v>223701.92438903981</v>
      </c>
      <c r="Z1330" s="36" t="str">
        <f>K1330&amp;L1330</f>
        <v>UpDown</v>
      </c>
      <c r="AA1330" s="36" t="str">
        <f>N1330&amp;O1330</f>
        <v>UpUp</v>
      </c>
      <c r="AU1330" s="4" t="str">
        <f>IF(AZ1330=AZ1331,IF(AZ1330&gt;AZ1329,AZ1330&amp;"_O",""),AZ1330&amp;"_C")</f>
        <v/>
      </c>
      <c r="AV1330" s="7" t="str">
        <f>IF(RIGHT(AU1330,1)="C",AX1330/INDEX($AX$5:$AX$2729,MATCH(AZ1330&amp;"_O",$AU$5:$AU$2729,0),1),"")</f>
        <v/>
      </c>
      <c r="AW1330" s="38">
        <v>34845</v>
      </c>
      <c r="AX1330" s="37">
        <v>523.65</v>
      </c>
      <c r="AY1330" s="7">
        <f>AX1330/AX1329</f>
        <v>1.0085903041275832</v>
      </c>
      <c r="AZ1330" s="4">
        <f>YEAR(AW1330)</f>
        <v>1995</v>
      </c>
      <c r="BA1330" s="2" t="s">
        <v>7</v>
      </c>
      <c r="BB1330" s="12" t="str">
        <f>INDEX($CD$5:$CD$10,MATCH(BA1330,$CC$5:$CC$10,0),1)</f>
        <v>Y</v>
      </c>
      <c r="BC1330" s="12" t="str">
        <f>IF(AND(BB1330="Y",AY1330&gt;1),"Y","")</f>
        <v>Y</v>
      </c>
      <c r="BD1330" s="12" t="str">
        <f>IF(AND(BB1330="Y",AY1330&lt;1),"Y","")</f>
        <v/>
      </c>
      <c r="BE1330" s="12" t="str">
        <f>IF(AY1330&gt;1,IF(AY1329&gt;1,"Y",""),"")</f>
        <v/>
      </c>
      <c r="BF1330" s="12" t="str">
        <f>IF(AY1330&lt;1,IF(AY1329&lt;1,"Y",""),"")</f>
        <v/>
      </c>
      <c r="BG1330" s="2"/>
      <c r="BH1330" s="2"/>
      <c r="BI1330" s="2"/>
      <c r="BJ1330" s="2"/>
      <c r="BK1330" s="2"/>
      <c r="BL1330" s="2"/>
      <c r="BM1330" s="4" t="str">
        <f>IF(BR1330=BR1331,IF(BR1330&gt;BR1329,BR1330&amp;"_O",""),BR1330&amp;"_C")</f>
        <v/>
      </c>
      <c r="BN1330" s="7" t="str">
        <f>IF(RIGHT(BM1330,1)="C",BP1330/INDEX($BP$5:$BP$2729,MATCH(BR1330&amp;"_O",$BM$5:$BM$2729,0),1),"")</f>
        <v/>
      </c>
      <c r="BO1330" s="38">
        <v>35244</v>
      </c>
      <c r="BP1330" s="3">
        <v>1185.02</v>
      </c>
      <c r="BQ1330" s="7">
        <f>BP1330/BP1329</f>
        <v>1.0082359147140403</v>
      </c>
      <c r="BR1330" s="4">
        <f>YEAR(BO1330)</f>
        <v>1996</v>
      </c>
      <c r="BS1330" s="2" t="s">
        <v>7</v>
      </c>
      <c r="BT1330" s="12" t="str">
        <f>INDEX($CD$5:$CD$10,MATCH(BS1330,$CC$5:$CC$10,0),1)</f>
        <v>Y</v>
      </c>
      <c r="BU1330" s="12" t="str">
        <f>IF(AND(BT1330="Y",BQ1330&gt;1),"Y","")</f>
        <v>Y</v>
      </c>
      <c r="BV1330" s="12" t="str">
        <f>IF(AND(BT1330="Y",BQ1330&lt;1),"Y","")</f>
        <v/>
      </c>
      <c r="BW1330" s="12" t="str">
        <f>IF(BQ1330&gt;1,IF(BQ1329&gt;1,"Y",""),"")</f>
        <v/>
      </c>
      <c r="BX1330" s="12" t="str">
        <f>IF(BQ1330&lt;1,IF(BQ1329&lt;1,"Y",""),"")</f>
        <v/>
      </c>
      <c r="BY1330" s="2"/>
      <c r="BZ1330" s="2"/>
      <c r="CA1330" s="2"/>
    </row>
    <row r="1331" spans="2:79">
      <c r="B1331" s="4" t="str">
        <f>IF(G1331=G1332,IF(G1331&gt;G1330,G1331&amp;"_O",""),G1331&amp;"_C")</f>
        <v/>
      </c>
      <c r="C1331" s="14">
        <f ca="1">RANDBETWEEN(0,1000)/1000</f>
        <v>0.72499999999999998</v>
      </c>
      <c r="D1331" s="16">
        <f>D1330+1</f>
        <v>1327</v>
      </c>
      <c r="E1331" s="10">
        <f>ROUNDDOWN(D1331/52,0)+1</f>
        <v>26</v>
      </c>
      <c r="F1331" s="15">
        <f>F1330+7</f>
        <v>53909</v>
      </c>
      <c r="G1331" s="4">
        <f>YEAR(F1331)</f>
        <v>2047</v>
      </c>
      <c r="H1331" s="33">
        <v>0.755</v>
      </c>
      <c r="I1331" s="33">
        <v>0.35</v>
      </c>
      <c r="J1331" s="33">
        <v>0.497</v>
      </c>
      <c r="K1331" s="16" t="str">
        <f>IF(M1330&gt;1,"Up","Down")</f>
        <v>Down</v>
      </c>
      <c r="L1331" s="16" t="str">
        <f>IF(K1331="Up",IF(H1331&lt;$BJ$7,"Up","Down"),IF(H1331&lt;$BK$7,"Down","Up"))</f>
        <v>Up</v>
      </c>
      <c r="M1331" s="17">
        <f>IF(L1331="Up",INDEX($AK$5:$AK$1005,MATCH(I1331,$AI$5:$AI$1005,0),1),INDEX($AL$5:$AL$1005,MATCH(J1331,$AI$5:$AI$1005,0),1))</f>
        <v>1.0084991979290736</v>
      </c>
      <c r="N1331" s="16" t="str">
        <f>IF(P1330&gt;1,"Up","Down")</f>
        <v>Up</v>
      </c>
      <c r="O1331" s="16" t="str">
        <f>IF(N1331="Up",IF(H1331&lt;$BJ$12,"Up","Down"),IF(H1331&lt;$BK$12,"Down","Up"))</f>
        <v>Down</v>
      </c>
      <c r="P1331" s="17">
        <f>IF(O1331="Up",INDEX($AP$5:$AP$1005,MATCH(I1331,$AI$5:$AI$1005,0),1),INDEX($AQ$5:$AQ$1005,MATCH(J1331,$AI$5:$AI$1005,0),1))</f>
        <v>0.98458938658225736</v>
      </c>
      <c r="Q1331" s="19">
        <f>T1330</f>
        <v>27666.859502277177</v>
      </c>
      <c r="R1331" s="19">
        <f>INDEX(model!$S$5:$S$35,MATCH(G1331,model!$Q$5:$Q$35,0),1)*model!$O$5</f>
        <v>0</v>
      </c>
      <c r="S1331" s="19">
        <f>IF(RIGHT(B1331,1)="C",T1330*INDEX(model!$T$5:$T$35,MATCH(G1331,model!$Q$5:$Q$35,0),1),0)</f>
        <v>0</v>
      </c>
      <c r="T1331" s="19">
        <f>(Q1331+R1331-S1331)*M1331</f>
        <v>27902.005617262901</v>
      </c>
      <c r="U1331" s="19">
        <f>X1330</f>
        <v>223701.92438903981</v>
      </c>
      <c r="V1331" s="19">
        <f>INDEX(model!$S$5:$S$35,MATCH(G1331,model!$Q$5:$Q$35,0),1)*model!$O$6</f>
        <v>0</v>
      </c>
      <c r="W1331" s="19">
        <f>IF(RIGHT(B1331,1)="C",X1330*INDEX(model!$T$5:$T$35,MATCH(G1331,model!$Q$5:$Q$35,0),1),0)</f>
        <v>0</v>
      </c>
      <c r="X1331" s="19">
        <f>(U1331+V1331-W1331)*P1331</f>
        <v>220254.54051147524</v>
      </c>
      <c r="Z1331" s="36" t="str">
        <f>K1331&amp;L1331</f>
        <v>DownUp</v>
      </c>
      <c r="AA1331" s="36" t="str">
        <f>N1331&amp;O1331</f>
        <v>UpDown</v>
      </c>
      <c r="AU1331" s="4" t="str">
        <f>IF(AZ1331=AZ1332,IF(AZ1331&gt;AZ1330,AZ1331&amp;"_O",""),AZ1331&amp;"_C")</f>
        <v/>
      </c>
      <c r="AV1331" s="7" t="str">
        <f>IF(RIGHT(AU1331,1)="C",AX1331/INDEX($AX$5:$AX$2729,MATCH(AZ1331&amp;"_O",$AU$5:$AU$2729,0),1),"")</f>
        <v/>
      </c>
      <c r="AW1331" s="38">
        <v>34852</v>
      </c>
      <c r="AX1331" s="37">
        <v>532.51</v>
      </c>
      <c r="AY1331" s="7">
        <f>AX1331/AX1330</f>
        <v>1.0169196982717463</v>
      </c>
      <c r="AZ1331" s="4">
        <f>YEAR(AW1331)</f>
        <v>1995</v>
      </c>
      <c r="BA1331" s="2" t="s">
        <v>7</v>
      </c>
      <c r="BB1331" s="12" t="str">
        <f>INDEX($CD$5:$CD$10,MATCH(BA1331,$CC$5:$CC$10,0),1)</f>
        <v>Y</v>
      </c>
      <c r="BC1331" s="12" t="str">
        <f>IF(AND(BB1331="Y",AY1331&gt;1),"Y","")</f>
        <v>Y</v>
      </c>
      <c r="BD1331" s="12" t="str">
        <f>IF(AND(BB1331="Y",AY1331&lt;1),"Y","")</f>
        <v/>
      </c>
      <c r="BE1331" s="12" t="str">
        <f>IF(AY1331&gt;1,IF(AY1330&gt;1,"Y",""),"")</f>
        <v>Y</v>
      </c>
      <c r="BF1331" s="12" t="str">
        <f>IF(AY1331&lt;1,IF(AY1330&lt;1,"Y",""),"")</f>
        <v/>
      </c>
      <c r="BG1331" s="2"/>
      <c r="BH1331" s="2"/>
      <c r="BI1331" s="2"/>
      <c r="BJ1331" s="2"/>
      <c r="BK1331" s="2"/>
      <c r="BL1331" s="2"/>
      <c r="BM1331" s="4" t="str">
        <f>IF(BR1331=BR1332,IF(BR1331&gt;BR1330,BR1331&amp;"_O",""),BR1331&amp;"_C")</f>
        <v/>
      </c>
      <c r="BN1331" s="7" t="str">
        <f>IF(RIGHT(BM1331,1)="C",BP1331/INDEX($BP$5:$BP$2729,MATCH(BR1331&amp;"_O",$BM$5:$BM$2729,0),1),"")</f>
        <v/>
      </c>
      <c r="BO1331" s="38">
        <v>35251</v>
      </c>
      <c r="BP1331" s="3">
        <v>1158.3499999999999</v>
      </c>
      <c r="BQ1331" s="7">
        <f>BP1331/BP1330</f>
        <v>0.97749405073332085</v>
      </c>
      <c r="BR1331" s="4">
        <f>YEAR(BO1331)</f>
        <v>1996</v>
      </c>
      <c r="BS1331" s="2" t="s">
        <v>7</v>
      </c>
      <c r="BT1331" s="12" t="str">
        <f>INDEX($CD$5:$CD$10,MATCH(BS1331,$CC$5:$CC$10,0),1)</f>
        <v>Y</v>
      </c>
      <c r="BU1331" s="12" t="str">
        <f>IF(AND(BT1331="Y",BQ1331&gt;1),"Y","")</f>
        <v/>
      </c>
      <c r="BV1331" s="12" t="str">
        <f>IF(AND(BT1331="Y",BQ1331&lt;1),"Y","")</f>
        <v>Y</v>
      </c>
      <c r="BW1331" s="12" t="str">
        <f>IF(BQ1331&gt;1,IF(BQ1330&gt;1,"Y",""),"")</f>
        <v/>
      </c>
      <c r="BX1331" s="12" t="str">
        <f>IF(BQ1331&lt;1,IF(BQ1330&lt;1,"Y",""),"")</f>
        <v/>
      </c>
      <c r="BY1331" s="2"/>
      <c r="BZ1331" s="2"/>
      <c r="CA1331" s="2"/>
    </row>
    <row r="1332" spans="2:79">
      <c r="B1332" s="4" t="str">
        <f>IF(G1332=G1333,IF(G1332&gt;G1331,G1332&amp;"_O",""),G1332&amp;"_C")</f>
        <v/>
      </c>
      <c r="C1332" s="14">
        <f ca="1">RANDBETWEEN(0,1000)/1000</f>
        <v>0.76400000000000001</v>
      </c>
      <c r="D1332" s="16">
        <f>D1331+1</f>
        <v>1328</v>
      </c>
      <c r="E1332" s="10">
        <f>ROUNDDOWN(D1332/52,0)+1</f>
        <v>26</v>
      </c>
      <c r="F1332" s="15">
        <f>F1331+7</f>
        <v>53916</v>
      </c>
      <c r="G1332" s="4">
        <f>YEAR(F1332)</f>
        <v>2047</v>
      </c>
      <c r="H1332" s="33">
        <v>0.371</v>
      </c>
      <c r="I1332" s="33">
        <v>0.58499999999999996</v>
      </c>
      <c r="J1332" s="33">
        <v>0.90100000000000002</v>
      </c>
      <c r="K1332" s="16" t="str">
        <f>IF(M1331&gt;1,"Up","Down")</f>
        <v>Up</v>
      </c>
      <c r="L1332" s="16" t="str">
        <f>IF(K1332="Up",IF(H1332&lt;$BJ$7,"Up","Down"),IF(H1332&lt;$BK$7,"Down","Up"))</f>
        <v>Up</v>
      </c>
      <c r="M1332" s="17">
        <f>IF(L1332="Up",INDEX($AK$5:$AK$1005,MATCH(I1332,$AI$5:$AI$1005,0),1),INDEX($AL$5:$AL$1005,MATCH(J1332,$AI$5:$AI$1005,0),1))</f>
        <v>1.0146908743404315</v>
      </c>
      <c r="N1332" s="16" t="str">
        <f>IF(P1331&gt;1,"Up","Down")</f>
        <v>Down</v>
      </c>
      <c r="O1332" s="16" t="str">
        <f>IF(N1332="Up",IF(H1332&lt;$BJ$12,"Up","Down"),IF(H1332&lt;$BK$12,"Down","Up"))</f>
        <v>Down</v>
      </c>
      <c r="P1332" s="17">
        <f>IF(O1332="Up",INDEX($AP$5:$AP$1005,MATCH(I1332,$AI$5:$AI$1005,0),1),INDEX($AQ$5:$AQ$1005,MATCH(J1332,$AI$5:$AI$1005,0),1))</f>
        <v>0.99769780826809351</v>
      </c>
      <c r="Q1332" s="19">
        <f>T1331</f>
        <v>27902.005617262901</v>
      </c>
      <c r="R1332" s="19">
        <f>INDEX(model!$S$5:$S$35,MATCH(G1332,model!$Q$5:$Q$35,0),1)*model!$O$5</f>
        <v>0</v>
      </c>
      <c r="S1332" s="19">
        <f>IF(RIGHT(B1332,1)="C",T1331*INDEX(model!$T$5:$T$35,MATCH(G1332,model!$Q$5:$Q$35,0),1),0)</f>
        <v>0</v>
      </c>
      <c r="T1332" s="19">
        <f>(Q1332+R1332-S1332)*M1332</f>
        <v>28311.910475632125</v>
      </c>
      <c r="U1332" s="19">
        <f>X1331</f>
        <v>220254.54051147524</v>
      </c>
      <c r="V1332" s="19">
        <f>INDEX(model!$S$5:$S$35,MATCH(G1332,model!$Q$5:$Q$35,0),1)*model!$O$6</f>
        <v>0</v>
      </c>
      <c r="W1332" s="19">
        <f>IF(RIGHT(B1332,1)="C",X1331*INDEX(model!$T$5:$T$35,MATCH(G1332,model!$Q$5:$Q$35,0),1),0)</f>
        <v>0</v>
      </c>
      <c r="X1332" s="19">
        <f>(U1332+V1332-W1332)*P1332</f>
        <v>219747.47232939486</v>
      </c>
      <c r="Z1332" s="36" t="str">
        <f>K1332&amp;L1332</f>
        <v>UpUp</v>
      </c>
      <c r="AA1332" s="36" t="str">
        <f>N1332&amp;O1332</f>
        <v>DownDown</v>
      </c>
      <c r="AU1332" s="4" t="str">
        <f>IF(AZ1332=AZ1333,IF(AZ1332&gt;AZ1331,AZ1332&amp;"_O",""),AZ1332&amp;"_C")</f>
        <v/>
      </c>
      <c r="AV1332" s="7" t="str">
        <f>IF(RIGHT(AU1332,1)="C",AX1332/INDEX($AX$5:$AX$2729,MATCH(AZ1332&amp;"_O",$AU$5:$AU$2729,0),1),"")</f>
        <v/>
      </c>
      <c r="AW1332" s="38">
        <v>34859</v>
      </c>
      <c r="AX1332" s="37">
        <v>527.94000000000005</v>
      </c>
      <c r="AY1332" s="7">
        <f>AX1332/AX1331</f>
        <v>0.99141800153987736</v>
      </c>
      <c r="AZ1332" s="4">
        <f>YEAR(AW1332)</f>
        <v>1995</v>
      </c>
      <c r="BA1332" s="2" t="s">
        <v>7</v>
      </c>
      <c r="BB1332" s="12" t="str">
        <f>INDEX($CD$5:$CD$10,MATCH(BA1332,$CC$5:$CC$10,0),1)</f>
        <v>Y</v>
      </c>
      <c r="BC1332" s="12" t="str">
        <f>IF(AND(BB1332="Y",AY1332&gt;1),"Y","")</f>
        <v/>
      </c>
      <c r="BD1332" s="12" t="str">
        <f>IF(AND(BB1332="Y",AY1332&lt;1),"Y","")</f>
        <v>Y</v>
      </c>
      <c r="BE1332" s="12" t="str">
        <f>IF(AY1332&gt;1,IF(AY1331&gt;1,"Y",""),"")</f>
        <v/>
      </c>
      <c r="BF1332" s="12" t="str">
        <f>IF(AY1332&lt;1,IF(AY1331&lt;1,"Y",""),"")</f>
        <v/>
      </c>
      <c r="BG1332" s="2"/>
      <c r="BH1332" s="2"/>
      <c r="BI1332" s="2"/>
      <c r="BJ1332" s="2"/>
      <c r="BK1332" s="2"/>
      <c r="BL1332" s="2"/>
      <c r="BM1332" s="4" t="str">
        <f>IF(BR1332=BR1333,IF(BR1332&gt;BR1331,BR1332&amp;"_O",""),BR1332&amp;"_C")</f>
        <v/>
      </c>
      <c r="BN1332" s="7" t="str">
        <f>IF(RIGHT(BM1332,1)="C",BP1332/INDEX($BP$5:$BP$2729,MATCH(BR1332&amp;"_O",$BM$5:$BM$2729,0),1),"")</f>
        <v/>
      </c>
      <c r="BO1332" s="38">
        <v>35258</v>
      </c>
      <c r="BP1332" s="3">
        <v>1103.49</v>
      </c>
      <c r="BQ1332" s="7">
        <f>BP1332/BP1331</f>
        <v>0.95263953036646964</v>
      </c>
      <c r="BR1332" s="4">
        <f>YEAR(BO1332)</f>
        <v>1996</v>
      </c>
      <c r="BS1332" s="2" t="s">
        <v>7</v>
      </c>
      <c r="BT1332" s="12" t="str">
        <f>INDEX($CD$5:$CD$10,MATCH(BS1332,$CC$5:$CC$10,0),1)</f>
        <v>Y</v>
      </c>
      <c r="BU1332" s="12" t="str">
        <f>IF(AND(BT1332="Y",BQ1332&gt;1),"Y","")</f>
        <v/>
      </c>
      <c r="BV1332" s="12" t="str">
        <f>IF(AND(BT1332="Y",BQ1332&lt;1),"Y","")</f>
        <v>Y</v>
      </c>
      <c r="BW1332" s="12" t="str">
        <f>IF(BQ1332&gt;1,IF(BQ1331&gt;1,"Y",""),"")</f>
        <v/>
      </c>
      <c r="BX1332" s="12" t="str">
        <f>IF(BQ1332&lt;1,IF(BQ1331&lt;1,"Y",""),"")</f>
        <v>Y</v>
      </c>
      <c r="BY1332" s="2"/>
      <c r="BZ1332" s="2"/>
      <c r="CA1332" s="2"/>
    </row>
    <row r="1333" spans="2:79">
      <c r="B1333" s="4" t="str">
        <f>IF(G1333=G1334,IF(G1333&gt;G1332,G1333&amp;"_O",""),G1333&amp;"_C")</f>
        <v/>
      </c>
      <c r="C1333" s="14">
        <f ca="1">RANDBETWEEN(0,1000)/1000</f>
        <v>2.7E-2</v>
      </c>
      <c r="D1333" s="16">
        <f>D1332+1</f>
        <v>1329</v>
      </c>
      <c r="E1333" s="10">
        <f>ROUNDDOWN(D1333/52,0)+1</f>
        <v>26</v>
      </c>
      <c r="F1333" s="15">
        <f>F1332+7</f>
        <v>53923</v>
      </c>
      <c r="G1333" s="4">
        <f>YEAR(F1333)</f>
        <v>2047</v>
      </c>
      <c r="H1333" s="33">
        <v>0.78</v>
      </c>
      <c r="I1333" s="33">
        <v>0.90700000000000003</v>
      </c>
      <c r="J1333" s="33">
        <v>0.32</v>
      </c>
      <c r="K1333" s="16" t="str">
        <f>IF(M1332&gt;1,"Up","Down")</f>
        <v>Up</v>
      </c>
      <c r="L1333" s="16" t="str">
        <f>IF(K1333="Up",IF(H1333&lt;$BJ$7,"Up","Down"),IF(H1333&lt;$BK$7,"Down","Up"))</f>
        <v>Down</v>
      </c>
      <c r="M1333" s="17">
        <f>IF(L1333="Up",INDEX($AK$5:$AK$1005,MATCH(I1333,$AI$5:$AI$1005,0),1),INDEX($AL$5:$AL$1005,MATCH(J1333,$AI$5:$AI$1005,0),1))</f>
        <v>0.98071262244221324</v>
      </c>
      <c r="N1333" s="16" t="str">
        <f>IF(P1332&gt;1,"Up","Down")</f>
        <v>Down</v>
      </c>
      <c r="O1333" s="16" t="str">
        <f>IF(N1333="Up",IF(H1333&lt;$BJ$12,"Up","Down"),IF(H1333&lt;$BK$12,"Down","Up"))</f>
        <v>Up</v>
      </c>
      <c r="P1333" s="17">
        <f>IF(O1333="Up",INDEX($AP$5:$AP$1005,MATCH(I1333,$AI$5:$AI$1005,0),1),INDEX($AQ$5:$AQ$1005,MATCH(J1333,$AI$5:$AI$1005,0),1))</f>
        <v>1.0456695999572336</v>
      </c>
      <c r="Q1333" s="19">
        <f>T1332</f>
        <v>28311.910475632125</v>
      </c>
      <c r="R1333" s="19">
        <f>INDEX(model!$S$5:$S$35,MATCH(G1333,model!$Q$5:$Q$35,0),1)*model!$O$5</f>
        <v>0</v>
      </c>
      <c r="S1333" s="19">
        <f>IF(RIGHT(B1333,1)="C",T1332*INDEX(model!$T$5:$T$35,MATCH(G1333,model!$Q$5:$Q$35,0),1),0)</f>
        <v>0</v>
      </c>
      <c r="T1333" s="19">
        <f>(Q1333+R1333-S1333)*M1333</f>
        <v>27765.84796890635</v>
      </c>
      <c r="U1333" s="19">
        <f>X1332</f>
        <v>219747.47232939486</v>
      </c>
      <c r="V1333" s="19">
        <f>INDEX(model!$S$5:$S$35,MATCH(G1333,model!$Q$5:$Q$35,0),1)*model!$O$6</f>
        <v>0</v>
      </c>
      <c r="W1333" s="19">
        <f>IF(RIGHT(B1333,1)="C",X1332*INDEX(model!$T$5:$T$35,MATCH(G1333,model!$Q$5:$Q$35,0),1),0)</f>
        <v>0</v>
      </c>
      <c r="X1333" s="19">
        <f>(U1333+V1333-W1333)*P1333</f>
        <v>229783.25148229158</v>
      </c>
      <c r="Z1333" s="36" t="str">
        <f>K1333&amp;L1333</f>
        <v>UpDown</v>
      </c>
      <c r="AA1333" s="36" t="str">
        <f>N1333&amp;O1333</f>
        <v>DownUp</v>
      </c>
      <c r="AU1333" s="4" t="str">
        <f>IF(AZ1333=AZ1334,IF(AZ1333&gt;AZ1332,AZ1333&amp;"_O",""),AZ1333&amp;"_C")</f>
        <v/>
      </c>
      <c r="AV1333" s="7" t="str">
        <f>IF(RIGHT(AU1333,1)="C",AX1333/INDEX($AX$5:$AX$2729,MATCH(AZ1333&amp;"_O",$AU$5:$AU$2729,0),1),"")</f>
        <v/>
      </c>
      <c r="AW1333" s="38">
        <v>34866</v>
      </c>
      <c r="AX1333" s="37">
        <v>539.83000000000004</v>
      </c>
      <c r="AY1333" s="7">
        <f>AX1333/AX1332</f>
        <v>1.0225214986551501</v>
      </c>
      <c r="AZ1333" s="4">
        <f>YEAR(AW1333)</f>
        <v>1995</v>
      </c>
      <c r="BA1333" s="2" t="s">
        <v>7</v>
      </c>
      <c r="BB1333" s="12" t="str">
        <f>INDEX($CD$5:$CD$10,MATCH(BA1333,$CC$5:$CC$10,0),1)</f>
        <v>Y</v>
      </c>
      <c r="BC1333" s="12" t="str">
        <f>IF(AND(BB1333="Y",AY1333&gt;1),"Y","")</f>
        <v>Y</v>
      </c>
      <c r="BD1333" s="12" t="str">
        <f>IF(AND(BB1333="Y",AY1333&lt;1),"Y","")</f>
        <v/>
      </c>
      <c r="BE1333" s="12" t="str">
        <f>IF(AY1333&gt;1,IF(AY1332&gt;1,"Y",""),"")</f>
        <v/>
      </c>
      <c r="BF1333" s="12" t="str">
        <f>IF(AY1333&lt;1,IF(AY1332&lt;1,"Y",""),"")</f>
        <v/>
      </c>
      <c r="BG1333" s="2"/>
      <c r="BH1333" s="2"/>
      <c r="BI1333" s="2"/>
      <c r="BJ1333" s="2"/>
      <c r="BK1333" s="2"/>
      <c r="BL1333" s="2"/>
      <c r="BM1333" s="4" t="str">
        <f>IF(BR1333=BR1334,IF(BR1333&gt;BR1332,BR1333&amp;"_O",""),BR1333&amp;"_C")</f>
        <v/>
      </c>
      <c r="BN1333" s="7" t="str">
        <f>IF(RIGHT(BM1333,1)="C",BP1333/INDEX($BP$5:$BP$2729,MATCH(BR1333&amp;"_O",$BM$5:$BM$2729,0),1),"")</f>
        <v/>
      </c>
      <c r="BO1333" s="38">
        <v>35265</v>
      </c>
      <c r="BP1333" s="3">
        <v>1097.68</v>
      </c>
      <c r="BQ1333" s="7">
        <f>BP1333/BP1332</f>
        <v>0.99473488658710096</v>
      </c>
      <c r="BR1333" s="4">
        <f>YEAR(BO1333)</f>
        <v>1996</v>
      </c>
      <c r="BS1333" s="2" t="s">
        <v>7</v>
      </c>
      <c r="BT1333" s="12" t="str">
        <f>INDEX($CD$5:$CD$10,MATCH(BS1333,$CC$5:$CC$10,0),1)</f>
        <v>Y</v>
      </c>
      <c r="BU1333" s="12" t="str">
        <f>IF(AND(BT1333="Y",BQ1333&gt;1),"Y","")</f>
        <v/>
      </c>
      <c r="BV1333" s="12" t="str">
        <f>IF(AND(BT1333="Y",BQ1333&lt;1),"Y","")</f>
        <v>Y</v>
      </c>
      <c r="BW1333" s="12" t="str">
        <f>IF(BQ1333&gt;1,IF(BQ1332&gt;1,"Y",""),"")</f>
        <v/>
      </c>
      <c r="BX1333" s="12" t="str">
        <f>IF(BQ1333&lt;1,IF(BQ1332&lt;1,"Y",""),"")</f>
        <v>Y</v>
      </c>
      <c r="BY1333" s="2"/>
      <c r="BZ1333" s="2"/>
      <c r="CA1333" s="2"/>
    </row>
    <row r="1334" spans="2:79">
      <c r="B1334" s="4" t="str">
        <f>IF(G1334=G1335,IF(G1334&gt;G1333,G1334&amp;"_O",""),G1334&amp;"_C")</f>
        <v/>
      </c>
      <c r="C1334" s="14">
        <f ca="1">RANDBETWEEN(0,1000)/1000</f>
        <v>0.60799999999999998</v>
      </c>
      <c r="D1334" s="16">
        <f>D1333+1</f>
        <v>1330</v>
      </c>
      <c r="E1334" s="10">
        <f>ROUNDDOWN(D1334/52,0)+1</f>
        <v>26</v>
      </c>
      <c r="F1334" s="15">
        <f>F1333+7</f>
        <v>53930</v>
      </c>
      <c r="G1334" s="4">
        <f>YEAR(F1334)</f>
        <v>2047</v>
      </c>
      <c r="H1334" s="33">
        <v>0.23100000000000001</v>
      </c>
      <c r="I1334" s="33">
        <v>0.68500000000000005</v>
      </c>
      <c r="J1334" s="33">
        <v>0.379</v>
      </c>
      <c r="K1334" s="16" t="str">
        <f>IF(M1333&gt;1,"Up","Down")</f>
        <v>Down</v>
      </c>
      <c r="L1334" s="16" t="str">
        <f>IF(K1334="Up",IF(H1334&lt;$BJ$7,"Up","Down"),IF(H1334&lt;$BK$7,"Down","Up"))</f>
        <v>Down</v>
      </c>
      <c r="M1334" s="17">
        <f>IF(L1334="Up",INDEX($AK$5:$AK$1005,MATCH(I1334,$AI$5:$AI$1005,0),1),INDEX($AL$5:$AL$1005,MATCH(J1334,$AI$5:$AI$1005,0),1))</f>
        <v>0.98312872037676791</v>
      </c>
      <c r="N1334" s="16" t="str">
        <f>IF(P1333&gt;1,"Up","Down")</f>
        <v>Up</v>
      </c>
      <c r="O1334" s="16" t="str">
        <f>IF(N1334="Up",IF(H1334&lt;$BJ$12,"Up","Down"),IF(H1334&lt;$BK$12,"Down","Up"))</f>
        <v>Up</v>
      </c>
      <c r="P1334" s="17">
        <f>IF(O1334="Up",INDEX($AP$5:$AP$1005,MATCH(I1334,$AI$5:$AI$1005,0),1),INDEX($AQ$5:$AQ$1005,MATCH(J1334,$AI$5:$AI$1005,0),1))</f>
        <v>1.0255556821468781</v>
      </c>
      <c r="Q1334" s="19">
        <f>T1333</f>
        <v>27765.84796890635</v>
      </c>
      <c r="R1334" s="19">
        <f>INDEX(model!$S$5:$S$35,MATCH(G1334,model!$Q$5:$Q$35,0),1)*model!$O$5</f>
        <v>0</v>
      </c>
      <c r="S1334" s="19">
        <f>IF(RIGHT(B1334,1)="C",T1333*INDEX(model!$T$5:$T$35,MATCH(G1334,model!$Q$5:$Q$35,0),1),0)</f>
        <v>0</v>
      </c>
      <c r="T1334" s="19">
        <f>(Q1334+R1334-S1334)*M1334</f>
        <v>27297.402583846779</v>
      </c>
      <c r="U1334" s="19">
        <f>X1333</f>
        <v>229783.25148229158</v>
      </c>
      <c r="V1334" s="19">
        <f>INDEX(model!$S$5:$S$35,MATCH(G1334,model!$Q$5:$Q$35,0),1)*model!$O$6</f>
        <v>0</v>
      </c>
      <c r="W1334" s="19">
        <f>IF(RIGHT(B1334,1)="C",X1333*INDEX(model!$T$5:$T$35,MATCH(G1334,model!$Q$5:$Q$35,0),1),0)</f>
        <v>0</v>
      </c>
      <c r="X1334" s="19">
        <f>(U1334+V1334-W1334)*P1334</f>
        <v>235655.51921984917</v>
      </c>
      <c r="Z1334" s="36" t="str">
        <f>K1334&amp;L1334</f>
        <v>DownDown</v>
      </c>
      <c r="AA1334" s="36" t="str">
        <f>N1334&amp;O1334</f>
        <v>UpUp</v>
      </c>
      <c r="AU1334" s="4" t="str">
        <f>IF(AZ1334=AZ1335,IF(AZ1334&gt;AZ1333,AZ1334&amp;"_O",""),AZ1334&amp;"_C")</f>
        <v/>
      </c>
      <c r="AV1334" s="7" t="str">
        <f>IF(RIGHT(AU1334,1)="C",AX1334/INDEX($AX$5:$AX$2729,MATCH(AZ1334&amp;"_O",$AU$5:$AU$2729,0),1),"")</f>
        <v/>
      </c>
      <c r="AW1334" s="38">
        <v>34873</v>
      </c>
      <c r="AX1334" s="37">
        <v>549.71</v>
      </c>
      <c r="AY1334" s="7">
        <f>AX1334/AX1333</f>
        <v>1.0183020580553137</v>
      </c>
      <c r="AZ1334" s="4">
        <f>YEAR(AW1334)</f>
        <v>1995</v>
      </c>
      <c r="BA1334" s="2" t="s">
        <v>7</v>
      </c>
      <c r="BB1334" s="12" t="str">
        <f>INDEX($CD$5:$CD$10,MATCH(BA1334,$CC$5:$CC$10,0),1)</f>
        <v>Y</v>
      </c>
      <c r="BC1334" s="12" t="str">
        <f>IF(AND(BB1334="Y",AY1334&gt;1),"Y","")</f>
        <v>Y</v>
      </c>
      <c r="BD1334" s="12" t="str">
        <f>IF(AND(BB1334="Y",AY1334&lt;1),"Y","")</f>
        <v/>
      </c>
      <c r="BE1334" s="12" t="str">
        <f>IF(AY1334&gt;1,IF(AY1333&gt;1,"Y",""),"")</f>
        <v>Y</v>
      </c>
      <c r="BF1334" s="12" t="str">
        <f>IF(AY1334&lt;1,IF(AY1333&lt;1,"Y",""),"")</f>
        <v/>
      </c>
      <c r="BG1334" s="2"/>
      <c r="BH1334" s="2"/>
      <c r="BI1334" s="2"/>
      <c r="BJ1334" s="2"/>
      <c r="BK1334" s="2"/>
      <c r="BL1334" s="2"/>
      <c r="BM1334" s="4" t="str">
        <f>IF(BR1334=BR1335,IF(BR1334&gt;BR1333,BR1334&amp;"_O",""),BR1334&amp;"_C")</f>
        <v/>
      </c>
      <c r="BN1334" s="7" t="str">
        <f>IF(RIGHT(BM1334,1)="C",BP1334/INDEX($BP$5:$BP$2729,MATCH(BR1334&amp;"_O",$BM$5:$BM$2729,0),1),"")</f>
        <v/>
      </c>
      <c r="BO1334" s="38">
        <v>35272</v>
      </c>
      <c r="BP1334" s="3">
        <v>1079.44</v>
      </c>
      <c r="BQ1334" s="7">
        <f>BP1334/BP1333</f>
        <v>0.98338313533998978</v>
      </c>
      <c r="BR1334" s="4">
        <f>YEAR(BO1334)</f>
        <v>1996</v>
      </c>
      <c r="BS1334" s="2" t="s">
        <v>7</v>
      </c>
      <c r="BT1334" s="12" t="str">
        <f>INDEX($CD$5:$CD$10,MATCH(BS1334,$CC$5:$CC$10,0),1)</f>
        <v>Y</v>
      </c>
      <c r="BU1334" s="12" t="str">
        <f>IF(AND(BT1334="Y",BQ1334&gt;1),"Y","")</f>
        <v/>
      </c>
      <c r="BV1334" s="12" t="str">
        <f>IF(AND(BT1334="Y",BQ1334&lt;1),"Y","")</f>
        <v>Y</v>
      </c>
      <c r="BW1334" s="12" t="str">
        <f>IF(BQ1334&gt;1,IF(BQ1333&gt;1,"Y",""),"")</f>
        <v/>
      </c>
      <c r="BX1334" s="12" t="str">
        <f>IF(BQ1334&lt;1,IF(BQ1333&lt;1,"Y",""),"")</f>
        <v>Y</v>
      </c>
      <c r="BY1334" s="2"/>
      <c r="BZ1334" s="2"/>
      <c r="CA1334" s="2"/>
    </row>
    <row r="1335" spans="2:79">
      <c r="B1335" s="4" t="str">
        <f>IF(G1335=G1336,IF(G1335&gt;G1334,G1335&amp;"_O",""),G1335&amp;"_C")</f>
        <v/>
      </c>
      <c r="C1335" s="14">
        <f ca="1">RANDBETWEEN(0,1000)/1000</f>
        <v>0.40200000000000002</v>
      </c>
      <c r="D1335" s="16">
        <f>D1334+1</f>
        <v>1331</v>
      </c>
      <c r="E1335" s="10">
        <f>ROUNDDOWN(D1335/52,0)+1</f>
        <v>26</v>
      </c>
      <c r="F1335" s="15">
        <f>F1334+7</f>
        <v>53937</v>
      </c>
      <c r="G1335" s="4">
        <f>YEAR(F1335)</f>
        <v>2047</v>
      </c>
      <c r="H1335" s="33">
        <v>0.161</v>
      </c>
      <c r="I1335" s="33">
        <v>0.59499999999999997</v>
      </c>
      <c r="J1335" s="33">
        <v>0.192</v>
      </c>
      <c r="K1335" s="16" t="str">
        <f>IF(M1334&gt;1,"Up","Down")</f>
        <v>Down</v>
      </c>
      <c r="L1335" s="16" t="str">
        <f>IF(K1335="Up",IF(H1335&lt;$BJ$7,"Up","Down"),IF(H1335&lt;$BK$7,"Down","Up"))</f>
        <v>Down</v>
      </c>
      <c r="M1335" s="17">
        <f>IF(L1335="Up",INDEX($AK$5:$AK$1005,MATCH(I1335,$AI$5:$AI$1005,0),1),INDEX($AL$5:$AL$1005,MATCH(J1335,$AI$5:$AI$1005,0),1))</f>
        <v>0.97393843492087095</v>
      </c>
      <c r="N1335" s="16" t="str">
        <f>IF(P1334&gt;1,"Up","Down")</f>
        <v>Up</v>
      </c>
      <c r="O1335" s="16" t="str">
        <f>IF(N1335="Up",IF(H1335&lt;$BJ$12,"Up","Down"),IF(H1335&lt;$BK$12,"Down","Up"))</f>
        <v>Up</v>
      </c>
      <c r="P1335" s="17">
        <f>IF(O1335="Up",INDEX($AP$5:$AP$1005,MATCH(I1335,$AI$5:$AI$1005,0),1),INDEX($AQ$5:$AQ$1005,MATCH(J1335,$AI$5:$AI$1005,0),1))</f>
        <v>1.0211558928748148</v>
      </c>
      <c r="Q1335" s="19">
        <f>T1334</f>
        <v>27297.402583846779</v>
      </c>
      <c r="R1335" s="19">
        <f>INDEX(model!$S$5:$S$35,MATCH(G1335,model!$Q$5:$Q$35,0),1)*model!$O$5</f>
        <v>0</v>
      </c>
      <c r="S1335" s="19">
        <f>IF(RIGHT(B1335,1)="C",T1334*INDEX(model!$T$5:$T$35,MATCH(G1335,model!$Q$5:$Q$35,0),1),0)</f>
        <v>0</v>
      </c>
      <c r="T1335" s="19">
        <f>(Q1335+R1335-S1335)*M1335</f>
        <v>26585.989549916671</v>
      </c>
      <c r="U1335" s="19">
        <f>X1334</f>
        <v>235655.51921984917</v>
      </c>
      <c r="V1335" s="19">
        <f>INDEX(model!$S$5:$S$35,MATCH(G1335,model!$Q$5:$Q$35,0),1)*model!$O$6</f>
        <v>0</v>
      </c>
      <c r="W1335" s="19">
        <f>IF(RIGHT(B1335,1)="C",X1334*INDEX(model!$T$5:$T$35,MATCH(G1335,model!$Q$5:$Q$35,0),1),0)</f>
        <v>0</v>
      </c>
      <c r="X1335" s="19">
        <f>(U1335+V1335-W1335)*P1335</f>
        <v>240641.02213982315</v>
      </c>
      <c r="Z1335" s="36" t="str">
        <f>K1335&amp;L1335</f>
        <v>DownDown</v>
      </c>
      <c r="AA1335" s="36" t="str">
        <f>N1335&amp;O1335</f>
        <v>UpUp</v>
      </c>
      <c r="AU1335" s="4" t="str">
        <f>IF(AZ1335=AZ1336,IF(AZ1335&gt;AZ1334,AZ1335&amp;"_O",""),AZ1335&amp;"_C")</f>
        <v/>
      </c>
      <c r="AV1335" s="7" t="str">
        <f>IF(RIGHT(AU1335,1)="C",AX1335/INDEX($AX$5:$AX$2729,MATCH(AZ1335&amp;"_O",$AU$5:$AU$2729,0),1),"")</f>
        <v/>
      </c>
      <c r="AW1335" s="38">
        <v>34880</v>
      </c>
      <c r="AX1335" s="37">
        <v>544.75</v>
      </c>
      <c r="AY1335" s="7">
        <f>AX1335/AX1334</f>
        <v>0.99097706063196955</v>
      </c>
      <c r="AZ1335" s="4">
        <f>YEAR(AW1335)</f>
        <v>1995</v>
      </c>
      <c r="BA1335" s="2" t="s">
        <v>7</v>
      </c>
      <c r="BB1335" s="12" t="str">
        <f>INDEX($CD$5:$CD$10,MATCH(BA1335,$CC$5:$CC$10,0),1)</f>
        <v>Y</v>
      </c>
      <c r="BC1335" s="12" t="str">
        <f>IF(AND(BB1335="Y",AY1335&gt;1),"Y","")</f>
        <v/>
      </c>
      <c r="BD1335" s="12" t="str">
        <f>IF(AND(BB1335="Y",AY1335&lt;1),"Y","")</f>
        <v>Y</v>
      </c>
      <c r="BE1335" s="12" t="str">
        <f>IF(AY1335&gt;1,IF(AY1334&gt;1,"Y",""),"")</f>
        <v/>
      </c>
      <c r="BF1335" s="12" t="str">
        <f>IF(AY1335&lt;1,IF(AY1334&lt;1,"Y",""),"")</f>
        <v/>
      </c>
      <c r="BG1335" s="2"/>
      <c r="BH1335" s="2"/>
      <c r="BI1335" s="2"/>
      <c r="BJ1335" s="2"/>
      <c r="BK1335" s="2"/>
      <c r="BL1335" s="2"/>
      <c r="BM1335" s="4" t="str">
        <f>IF(BR1335=BR1336,IF(BR1335&gt;BR1334,BR1335&amp;"_O",""),BR1335&amp;"_C")</f>
        <v/>
      </c>
      <c r="BN1335" s="7" t="str">
        <f>IF(RIGHT(BM1335,1)="C",BP1335/INDEX($BP$5:$BP$2729,MATCH(BR1335&amp;"_O",$BM$5:$BM$2729,0),1),"")</f>
        <v/>
      </c>
      <c r="BO1335" s="38">
        <v>35279</v>
      </c>
      <c r="BP1335" s="3">
        <v>1124.92</v>
      </c>
      <c r="BQ1335" s="7">
        <f>BP1335/BP1334</f>
        <v>1.0421329578299858</v>
      </c>
      <c r="BR1335" s="4">
        <f>YEAR(BO1335)</f>
        <v>1996</v>
      </c>
      <c r="BS1335" s="2" t="s">
        <v>7</v>
      </c>
      <c r="BT1335" s="12" t="str">
        <f>INDEX($CD$5:$CD$10,MATCH(BS1335,$CC$5:$CC$10,0),1)</f>
        <v>Y</v>
      </c>
      <c r="BU1335" s="12" t="str">
        <f>IF(AND(BT1335="Y",BQ1335&gt;1),"Y","")</f>
        <v>Y</v>
      </c>
      <c r="BV1335" s="12" t="str">
        <f>IF(AND(BT1335="Y",BQ1335&lt;1),"Y","")</f>
        <v/>
      </c>
      <c r="BW1335" s="12" t="str">
        <f>IF(BQ1335&gt;1,IF(BQ1334&gt;1,"Y",""),"")</f>
        <v/>
      </c>
      <c r="BX1335" s="12" t="str">
        <f>IF(BQ1335&lt;1,IF(BQ1334&lt;1,"Y",""),"")</f>
        <v/>
      </c>
      <c r="BY1335" s="2"/>
      <c r="BZ1335" s="2"/>
      <c r="CA1335" s="2"/>
    </row>
    <row r="1336" spans="2:79">
      <c r="B1336" s="4" t="str">
        <f>IF(G1336=G1337,IF(G1336&gt;G1335,G1336&amp;"_O",""),G1336&amp;"_C")</f>
        <v/>
      </c>
      <c r="C1336" s="14">
        <f ca="1">RANDBETWEEN(0,1000)/1000</f>
        <v>0.83599999999999997</v>
      </c>
      <c r="D1336" s="16">
        <f>D1335+1</f>
        <v>1332</v>
      </c>
      <c r="E1336" s="10">
        <f>ROUNDDOWN(D1336/52,0)+1</f>
        <v>26</v>
      </c>
      <c r="F1336" s="15">
        <f>F1335+7</f>
        <v>53944</v>
      </c>
      <c r="G1336" s="4">
        <f>YEAR(F1336)</f>
        <v>2047</v>
      </c>
      <c r="H1336" s="33">
        <v>0.29299999999999998</v>
      </c>
      <c r="I1336" s="33">
        <v>0.39700000000000002</v>
      </c>
      <c r="J1336" s="33">
        <v>0.38800000000000001</v>
      </c>
      <c r="K1336" s="16" t="str">
        <f>IF(M1335&gt;1,"Up","Down")</f>
        <v>Down</v>
      </c>
      <c r="L1336" s="16" t="str">
        <f>IF(K1336="Up",IF(H1336&lt;$BJ$7,"Up","Down"),IF(H1336&lt;$BK$7,"Down","Up"))</f>
        <v>Down</v>
      </c>
      <c r="M1336" s="17">
        <f>IF(L1336="Up",INDEX($AK$5:$AK$1005,MATCH(I1336,$AI$5:$AI$1005,0),1),INDEX($AL$5:$AL$1005,MATCH(J1336,$AI$5:$AI$1005,0),1))</f>
        <v>0.98350662568569158</v>
      </c>
      <c r="N1336" s="16" t="str">
        <f>IF(P1335&gt;1,"Up","Down")</f>
        <v>Up</v>
      </c>
      <c r="O1336" s="16" t="str">
        <f>IF(N1336="Up",IF(H1336&lt;$BJ$12,"Up","Down"),IF(H1336&lt;$BK$12,"Down","Up"))</f>
        <v>Up</v>
      </c>
      <c r="P1336" s="17">
        <f>IF(O1336="Up",INDEX($AP$5:$AP$1005,MATCH(I1336,$AI$5:$AI$1005,0),1),INDEX($AQ$5:$AQ$1005,MATCH(J1336,$AI$5:$AI$1005,0),1))</f>
        <v>1.0131767216956651</v>
      </c>
      <c r="Q1336" s="19">
        <f>T1335</f>
        <v>26585.989549916671</v>
      </c>
      <c r="R1336" s="19">
        <f>INDEX(model!$S$5:$S$35,MATCH(G1336,model!$Q$5:$Q$35,0),1)*model!$O$5</f>
        <v>0</v>
      </c>
      <c r="S1336" s="19">
        <f>IF(RIGHT(B1336,1)="C",T1335*INDEX(model!$T$5:$T$35,MATCH(G1336,model!$Q$5:$Q$35,0),1),0)</f>
        <v>0</v>
      </c>
      <c r="T1336" s="19">
        <f>(Q1336+R1336-S1336)*M1336</f>
        <v>26147.496872753603</v>
      </c>
      <c r="U1336" s="19">
        <f>X1335</f>
        <v>240641.02213982315</v>
      </c>
      <c r="V1336" s="19">
        <f>INDEX(model!$S$5:$S$35,MATCH(G1336,model!$Q$5:$Q$35,0),1)*model!$O$6</f>
        <v>0</v>
      </c>
      <c r="W1336" s="19">
        <f>IF(RIGHT(B1336,1)="C",X1335*INDEX(model!$T$5:$T$35,MATCH(G1336,model!$Q$5:$Q$35,0),1),0)</f>
        <v>0</v>
      </c>
      <c r="X1336" s="19">
        <f>(U1336+V1336-W1336)*P1336</f>
        <v>243811.88191711999</v>
      </c>
      <c r="Z1336" s="36" t="str">
        <f>K1336&amp;L1336</f>
        <v>DownDown</v>
      </c>
      <c r="AA1336" s="36" t="str">
        <f>N1336&amp;O1336</f>
        <v>UpUp</v>
      </c>
      <c r="AU1336" s="4" t="str">
        <f>IF(AZ1336=AZ1337,IF(AZ1336&gt;AZ1335,AZ1336&amp;"_O",""),AZ1336&amp;"_C")</f>
        <v/>
      </c>
      <c r="AV1336" s="7" t="str">
        <f>IF(RIGHT(AU1336,1)="C",AX1336/INDEX($AX$5:$AX$2729,MATCH(AZ1336&amp;"_O",$AU$5:$AU$2729,0),1),"")</f>
        <v/>
      </c>
      <c r="AW1336" s="38">
        <v>34887</v>
      </c>
      <c r="AX1336" s="37">
        <v>556.37</v>
      </c>
      <c r="AY1336" s="7">
        <f>AX1336/AX1335</f>
        <v>1.0213308857273979</v>
      </c>
      <c r="AZ1336" s="4">
        <f>YEAR(AW1336)</f>
        <v>1995</v>
      </c>
      <c r="BA1336" s="2" t="s">
        <v>7</v>
      </c>
      <c r="BB1336" s="12" t="str">
        <f>INDEX($CD$5:$CD$10,MATCH(BA1336,$CC$5:$CC$10,0),1)</f>
        <v>Y</v>
      </c>
      <c r="BC1336" s="12" t="str">
        <f>IF(AND(BB1336="Y",AY1336&gt;1),"Y","")</f>
        <v>Y</v>
      </c>
      <c r="BD1336" s="12" t="str">
        <f>IF(AND(BB1336="Y",AY1336&lt;1),"Y","")</f>
        <v/>
      </c>
      <c r="BE1336" s="12" t="str">
        <f>IF(AY1336&gt;1,IF(AY1335&gt;1,"Y",""),"")</f>
        <v/>
      </c>
      <c r="BF1336" s="12" t="str">
        <f>IF(AY1336&lt;1,IF(AY1335&lt;1,"Y",""),"")</f>
        <v/>
      </c>
      <c r="BG1336" s="2"/>
      <c r="BH1336" s="2"/>
      <c r="BI1336" s="2"/>
      <c r="BJ1336" s="2"/>
      <c r="BK1336" s="2"/>
      <c r="BL1336" s="2"/>
      <c r="BM1336" s="4" t="str">
        <f>IF(BR1336=BR1337,IF(BR1336&gt;BR1335,BR1336&amp;"_O",""),BR1336&amp;"_C")</f>
        <v/>
      </c>
      <c r="BN1336" s="7" t="str">
        <f>IF(RIGHT(BM1336,1)="C",BP1336/INDEX($BP$5:$BP$2729,MATCH(BR1336&amp;"_O",$BM$5:$BM$2729,0),1),"")</f>
        <v/>
      </c>
      <c r="BO1336" s="38">
        <v>35286</v>
      </c>
      <c r="BP1336" s="3">
        <v>1137.27</v>
      </c>
      <c r="BQ1336" s="7">
        <f>BP1336/BP1335</f>
        <v>1.0109785584752693</v>
      </c>
      <c r="BR1336" s="4">
        <f>YEAR(BO1336)</f>
        <v>1996</v>
      </c>
      <c r="BS1336" s="2" t="s">
        <v>7</v>
      </c>
      <c r="BT1336" s="12" t="str">
        <f>INDEX($CD$5:$CD$10,MATCH(BS1336,$CC$5:$CC$10,0),1)</f>
        <v>Y</v>
      </c>
      <c r="BU1336" s="12" t="str">
        <f>IF(AND(BT1336="Y",BQ1336&gt;1),"Y","")</f>
        <v>Y</v>
      </c>
      <c r="BV1336" s="12" t="str">
        <f>IF(AND(BT1336="Y",BQ1336&lt;1),"Y","")</f>
        <v/>
      </c>
      <c r="BW1336" s="12" t="str">
        <f>IF(BQ1336&gt;1,IF(BQ1335&gt;1,"Y",""),"")</f>
        <v>Y</v>
      </c>
      <c r="BX1336" s="12" t="str">
        <f>IF(BQ1336&lt;1,IF(BQ1335&lt;1,"Y",""),"")</f>
        <v/>
      </c>
      <c r="BY1336" s="2"/>
      <c r="BZ1336" s="2"/>
      <c r="CA1336" s="2"/>
    </row>
    <row r="1337" spans="2:79">
      <c r="B1337" s="4" t="str">
        <f>IF(G1337=G1338,IF(G1337&gt;G1336,G1337&amp;"_O",""),G1337&amp;"_C")</f>
        <v/>
      </c>
      <c r="C1337" s="14">
        <f ca="1">RANDBETWEEN(0,1000)/1000</f>
        <v>0.48599999999999999</v>
      </c>
      <c r="D1337" s="16">
        <f>D1336+1</f>
        <v>1333</v>
      </c>
      <c r="E1337" s="10">
        <f>ROUNDDOWN(D1337/52,0)+1</f>
        <v>26</v>
      </c>
      <c r="F1337" s="15">
        <f>F1336+7</f>
        <v>53951</v>
      </c>
      <c r="G1337" s="4">
        <f>YEAR(F1337)</f>
        <v>2047</v>
      </c>
      <c r="H1337" s="33">
        <v>0.94499999999999995</v>
      </c>
      <c r="I1337" s="33">
        <v>0.751</v>
      </c>
      <c r="J1337" s="33">
        <v>8.9999999999999993E-3</v>
      </c>
      <c r="K1337" s="16" t="str">
        <f>IF(M1336&gt;1,"Up","Down")</f>
        <v>Down</v>
      </c>
      <c r="L1337" s="16" t="str">
        <f>IF(K1337="Up",IF(H1337&lt;$BJ$7,"Up","Down"),IF(H1337&lt;$BK$7,"Down","Up"))</f>
        <v>Up</v>
      </c>
      <c r="M1337" s="17">
        <f>IF(L1337="Up",INDEX($AK$5:$AK$1005,MATCH(I1337,$AI$5:$AI$1005,0),1),INDEX($AL$5:$AL$1005,MATCH(J1337,$AI$5:$AI$1005,0),1))</f>
        <v>1.0210966366684104</v>
      </c>
      <c r="N1337" s="16" t="str">
        <f>IF(P1336&gt;1,"Up","Down")</f>
        <v>Up</v>
      </c>
      <c r="O1337" s="16" t="str">
        <f>IF(N1337="Up",IF(H1337&lt;$BJ$12,"Up","Down"),IF(H1337&lt;$BK$12,"Down","Up"))</f>
        <v>Down</v>
      </c>
      <c r="P1337" s="17">
        <f>IF(O1337="Up",INDEX($AP$5:$AP$1005,MATCH(I1337,$AI$5:$AI$1005,0),1),INDEX($AQ$5:$AQ$1005,MATCH(J1337,$AI$5:$AI$1005,0),1))</f>
        <v>0.91937546679692572</v>
      </c>
      <c r="Q1337" s="19">
        <f>T1336</f>
        <v>26147.496872753603</v>
      </c>
      <c r="R1337" s="19">
        <f>INDEX(model!$S$5:$S$35,MATCH(G1337,model!$Q$5:$Q$35,0),1)*model!$O$5</f>
        <v>0</v>
      </c>
      <c r="S1337" s="19">
        <f>IF(RIGHT(B1337,1)="C",T1336*INDEX(model!$T$5:$T$35,MATCH(G1337,model!$Q$5:$Q$35,0),1),0)</f>
        <v>0</v>
      </c>
      <c r="T1337" s="19">
        <f>(Q1337+R1337-S1337)*M1337</f>
        <v>26699.121114066485</v>
      </c>
      <c r="U1337" s="19">
        <f>X1336</f>
        <v>243811.88191711999</v>
      </c>
      <c r="V1337" s="19">
        <f>INDEX(model!$S$5:$S$35,MATCH(G1337,model!$Q$5:$Q$35,0),1)*model!$O$6</f>
        <v>0</v>
      </c>
      <c r="W1337" s="19">
        <f>IF(RIGHT(B1337,1)="C",X1336*INDEX(model!$T$5:$T$35,MATCH(G1337,model!$Q$5:$Q$35,0),1),0)</f>
        <v>0</v>
      </c>
      <c r="X1337" s="19">
        <f>(U1337+V1337-W1337)*P1337</f>
        <v>224154.66274818912</v>
      </c>
      <c r="Z1337" s="36" t="str">
        <f>K1337&amp;L1337</f>
        <v>DownUp</v>
      </c>
      <c r="AA1337" s="36" t="str">
        <f>N1337&amp;O1337</f>
        <v>UpDown</v>
      </c>
      <c r="AU1337" s="4" t="str">
        <f>IF(AZ1337=AZ1338,IF(AZ1337&gt;AZ1336,AZ1337&amp;"_O",""),AZ1337&amp;"_C")</f>
        <v/>
      </c>
      <c r="AV1337" s="7" t="str">
        <f>IF(RIGHT(AU1337,1)="C",AX1337/INDEX($AX$5:$AX$2729,MATCH(AZ1337&amp;"_O",$AU$5:$AU$2729,0),1),"")</f>
        <v/>
      </c>
      <c r="AW1337" s="38">
        <v>34894</v>
      </c>
      <c r="AX1337" s="37">
        <v>559.88</v>
      </c>
      <c r="AY1337" s="7">
        <f>AX1337/AX1336</f>
        <v>1.0063087513704909</v>
      </c>
      <c r="AZ1337" s="4">
        <f>YEAR(AW1337)</f>
        <v>1995</v>
      </c>
      <c r="BA1337" s="2" t="s">
        <v>7</v>
      </c>
      <c r="BB1337" s="12" t="str">
        <f>INDEX($CD$5:$CD$10,MATCH(BA1337,$CC$5:$CC$10,0),1)</f>
        <v>Y</v>
      </c>
      <c r="BC1337" s="12" t="str">
        <f>IF(AND(BB1337="Y",AY1337&gt;1),"Y","")</f>
        <v>Y</v>
      </c>
      <c r="BD1337" s="12" t="str">
        <f>IF(AND(BB1337="Y",AY1337&lt;1),"Y","")</f>
        <v/>
      </c>
      <c r="BE1337" s="12" t="str">
        <f>IF(AY1337&gt;1,IF(AY1336&gt;1,"Y",""),"")</f>
        <v>Y</v>
      </c>
      <c r="BF1337" s="12" t="str">
        <f>IF(AY1337&lt;1,IF(AY1336&lt;1,"Y",""),"")</f>
        <v/>
      </c>
      <c r="BG1337" s="2"/>
      <c r="BH1337" s="2"/>
      <c r="BI1337" s="2"/>
      <c r="BJ1337" s="2"/>
      <c r="BK1337" s="2"/>
      <c r="BL1337" s="2"/>
      <c r="BM1337" s="4" t="str">
        <f>IF(BR1337=BR1338,IF(BR1337&gt;BR1336,BR1337&amp;"_O",""),BR1337&amp;"_C")</f>
        <v/>
      </c>
      <c r="BN1337" s="7" t="str">
        <f>IF(RIGHT(BM1337,1)="C",BP1337/INDEX($BP$5:$BP$2729,MATCH(BR1337&amp;"_O",$BM$5:$BM$2729,0),1),"")</f>
        <v/>
      </c>
      <c r="BO1337" s="38">
        <v>35293</v>
      </c>
      <c r="BP1337" s="3">
        <v>1133.6500000000001</v>
      </c>
      <c r="BQ1337" s="7">
        <f>BP1337/BP1336</f>
        <v>0.99681693880960553</v>
      </c>
      <c r="BR1337" s="4">
        <f>YEAR(BO1337)</f>
        <v>1996</v>
      </c>
      <c r="BS1337" s="2" t="s">
        <v>7</v>
      </c>
      <c r="BT1337" s="12" t="str">
        <f>INDEX($CD$5:$CD$10,MATCH(BS1337,$CC$5:$CC$10,0),1)</f>
        <v>Y</v>
      </c>
      <c r="BU1337" s="12" t="str">
        <f>IF(AND(BT1337="Y",BQ1337&gt;1),"Y","")</f>
        <v/>
      </c>
      <c r="BV1337" s="12" t="str">
        <f>IF(AND(BT1337="Y",BQ1337&lt;1),"Y","")</f>
        <v>Y</v>
      </c>
      <c r="BW1337" s="12" t="str">
        <f>IF(BQ1337&gt;1,IF(BQ1336&gt;1,"Y",""),"")</f>
        <v/>
      </c>
      <c r="BX1337" s="12" t="str">
        <f>IF(BQ1337&lt;1,IF(BQ1336&lt;1,"Y",""),"")</f>
        <v/>
      </c>
      <c r="BY1337" s="2"/>
      <c r="BZ1337" s="2"/>
      <c r="CA1337" s="2"/>
    </row>
    <row r="1338" spans="2:79">
      <c r="B1338" s="4" t="str">
        <f>IF(G1338=G1339,IF(G1338&gt;G1337,G1338&amp;"_O",""),G1338&amp;"_C")</f>
        <v/>
      </c>
      <c r="C1338" s="14">
        <f ca="1">RANDBETWEEN(0,1000)/1000</f>
        <v>0.46600000000000003</v>
      </c>
      <c r="D1338" s="16">
        <f>D1337+1</f>
        <v>1334</v>
      </c>
      <c r="E1338" s="10">
        <f>ROUNDDOWN(D1338/52,0)+1</f>
        <v>26</v>
      </c>
      <c r="F1338" s="15">
        <f>F1337+7</f>
        <v>53958</v>
      </c>
      <c r="G1338" s="4">
        <f>YEAR(F1338)</f>
        <v>2047</v>
      </c>
      <c r="H1338" s="33">
        <v>0.66500000000000004</v>
      </c>
      <c r="I1338" s="33">
        <v>0.13200000000000001</v>
      </c>
      <c r="J1338" s="33">
        <v>0.126</v>
      </c>
      <c r="K1338" s="16" t="str">
        <f>IF(M1337&gt;1,"Up","Down")</f>
        <v>Up</v>
      </c>
      <c r="L1338" s="16" t="str">
        <f>IF(K1338="Up",IF(H1338&lt;$BJ$7,"Up","Down"),IF(H1338&lt;$BK$7,"Down","Up"))</f>
        <v>Down</v>
      </c>
      <c r="M1338" s="17">
        <f>IF(L1338="Up",INDEX($AK$5:$AK$1005,MATCH(I1338,$AI$5:$AI$1005,0),1),INDEX($AL$5:$AL$1005,MATCH(J1338,$AI$5:$AI$1005,0),1))</f>
        <v>0.96680171786881197</v>
      </c>
      <c r="N1338" s="16" t="str">
        <f>IF(P1337&gt;1,"Up","Down")</f>
        <v>Down</v>
      </c>
      <c r="O1338" s="16" t="str">
        <f>IF(N1338="Up",IF(H1338&lt;$BJ$12,"Up","Down"),IF(H1338&lt;$BK$12,"Down","Up"))</f>
        <v>Up</v>
      </c>
      <c r="P1338" s="17">
        <f>IF(O1338="Up",INDEX($AP$5:$AP$1005,MATCH(I1338,$AI$5:$AI$1005,0),1),INDEX($AQ$5:$AQ$1005,MATCH(J1338,$AI$5:$AI$1005,0),1))</f>
        <v>1.0042946140777695</v>
      </c>
      <c r="Q1338" s="19">
        <f>T1337</f>
        <v>26699.121114066485</v>
      </c>
      <c r="R1338" s="19">
        <f>INDEX(model!$S$5:$S$35,MATCH(G1338,model!$Q$5:$Q$35,0),1)*model!$O$5</f>
        <v>0</v>
      </c>
      <c r="S1338" s="19">
        <f>IF(RIGHT(B1338,1)="C",T1337*INDEX(model!$T$5:$T$35,MATCH(G1338,model!$Q$5:$Q$35,0),1),0)</f>
        <v>0</v>
      </c>
      <c r="T1338" s="19">
        <f>(Q1338+R1338-S1338)*M1338</f>
        <v>25812.756158666947</v>
      </c>
      <c r="U1338" s="19">
        <f>X1337</f>
        <v>224154.66274818912</v>
      </c>
      <c r="V1338" s="19">
        <f>INDEX(model!$S$5:$S$35,MATCH(G1338,model!$Q$5:$Q$35,0),1)*model!$O$6</f>
        <v>0</v>
      </c>
      <c r="W1338" s="19">
        <f>IF(RIGHT(B1338,1)="C",X1337*INDEX(model!$T$5:$T$35,MATCH(G1338,model!$Q$5:$Q$35,0),1),0)</f>
        <v>0</v>
      </c>
      <c r="X1338" s="19">
        <f>(U1338+V1338-W1338)*P1338</f>
        <v>225117.32051842517</v>
      </c>
      <c r="Z1338" s="36" t="str">
        <f>K1338&amp;L1338</f>
        <v>UpDown</v>
      </c>
      <c r="AA1338" s="36" t="str">
        <f>N1338&amp;O1338</f>
        <v>DownUp</v>
      </c>
      <c r="AU1338" s="4" t="str">
        <f>IF(AZ1338=AZ1339,IF(AZ1338&gt;AZ1337,AZ1338&amp;"_O",""),AZ1338&amp;"_C")</f>
        <v/>
      </c>
      <c r="AV1338" s="7" t="str">
        <f>IF(RIGHT(AU1338,1)="C",AX1338/INDEX($AX$5:$AX$2729,MATCH(AZ1338&amp;"_O",$AU$5:$AU$2729,0),1),"")</f>
        <v/>
      </c>
      <c r="AW1338" s="38">
        <v>34901</v>
      </c>
      <c r="AX1338" s="37">
        <v>553.62</v>
      </c>
      <c r="AY1338" s="7">
        <f>AX1338/AX1337</f>
        <v>0.9888190326498536</v>
      </c>
      <c r="AZ1338" s="4">
        <f>YEAR(AW1338)</f>
        <v>1995</v>
      </c>
      <c r="BA1338" s="2" t="s">
        <v>7</v>
      </c>
      <c r="BB1338" s="12" t="str">
        <f>INDEX($CD$5:$CD$10,MATCH(BA1338,$CC$5:$CC$10,0),1)</f>
        <v>Y</v>
      </c>
      <c r="BC1338" s="12" t="str">
        <f>IF(AND(BB1338="Y",AY1338&gt;1),"Y","")</f>
        <v/>
      </c>
      <c r="BD1338" s="12" t="str">
        <f>IF(AND(BB1338="Y",AY1338&lt;1),"Y","")</f>
        <v>Y</v>
      </c>
      <c r="BE1338" s="12" t="str">
        <f>IF(AY1338&gt;1,IF(AY1337&gt;1,"Y",""),"")</f>
        <v/>
      </c>
      <c r="BF1338" s="12" t="str">
        <f>IF(AY1338&lt;1,IF(AY1337&lt;1,"Y",""),"")</f>
        <v/>
      </c>
      <c r="BG1338" s="2"/>
      <c r="BH1338" s="2"/>
      <c r="BI1338" s="2"/>
      <c r="BJ1338" s="2"/>
      <c r="BK1338" s="2"/>
      <c r="BL1338" s="2"/>
      <c r="BM1338" s="4" t="str">
        <f>IF(BR1338=BR1339,IF(BR1338&gt;BR1337,BR1338&amp;"_O",""),BR1338&amp;"_C")</f>
        <v/>
      </c>
      <c r="BN1338" s="7" t="str">
        <f>IF(RIGHT(BM1338,1)="C",BP1338/INDEX($BP$5:$BP$2729,MATCH(BR1338&amp;"_O",$BM$5:$BM$2729,0),1),"")</f>
        <v/>
      </c>
      <c r="BO1338" s="38">
        <v>35300</v>
      </c>
      <c r="BP1338" s="3">
        <v>1143.06</v>
      </c>
      <c r="BQ1338" s="7">
        <f>BP1338/BP1337</f>
        <v>1.0083006218850614</v>
      </c>
      <c r="BR1338" s="4">
        <f>YEAR(BO1338)</f>
        <v>1996</v>
      </c>
      <c r="BS1338" s="2" t="s">
        <v>7</v>
      </c>
      <c r="BT1338" s="12" t="str">
        <f>INDEX($CD$5:$CD$10,MATCH(BS1338,$CC$5:$CC$10,0),1)</f>
        <v>Y</v>
      </c>
      <c r="BU1338" s="12" t="str">
        <f>IF(AND(BT1338="Y",BQ1338&gt;1),"Y","")</f>
        <v>Y</v>
      </c>
      <c r="BV1338" s="12" t="str">
        <f>IF(AND(BT1338="Y",BQ1338&lt;1),"Y","")</f>
        <v/>
      </c>
      <c r="BW1338" s="12" t="str">
        <f>IF(BQ1338&gt;1,IF(BQ1337&gt;1,"Y",""),"")</f>
        <v/>
      </c>
      <c r="BX1338" s="12" t="str">
        <f>IF(BQ1338&lt;1,IF(BQ1337&lt;1,"Y",""),"")</f>
        <v/>
      </c>
      <c r="BY1338" s="2"/>
      <c r="BZ1338" s="2"/>
      <c r="CA1338" s="2"/>
    </row>
    <row r="1339" spans="2:79">
      <c r="B1339" s="4" t="str">
        <f>IF(G1339=G1340,IF(G1339&gt;G1338,G1339&amp;"_O",""),G1339&amp;"_C")</f>
        <v/>
      </c>
      <c r="C1339" s="14">
        <f ca="1">RANDBETWEEN(0,1000)/1000</f>
        <v>0.35499999999999998</v>
      </c>
      <c r="D1339" s="16">
        <f>D1338+1</f>
        <v>1335</v>
      </c>
      <c r="E1339" s="10">
        <f>ROUNDDOWN(D1339/52,0)+1</f>
        <v>26</v>
      </c>
      <c r="F1339" s="15">
        <f>F1338+7</f>
        <v>53965</v>
      </c>
      <c r="G1339" s="4">
        <f>YEAR(F1339)</f>
        <v>2047</v>
      </c>
      <c r="H1339" s="33">
        <v>0.76800000000000002</v>
      </c>
      <c r="I1339" s="33">
        <v>0.48</v>
      </c>
      <c r="J1339" s="33">
        <v>0.59599999999999997</v>
      </c>
      <c r="K1339" s="16" t="str">
        <f>IF(M1338&gt;1,"Up","Down")</f>
        <v>Down</v>
      </c>
      <c r="L1339" s="16" t="str">
        <f>IF(K1339="Up",IF(H1339&lt;$BJ$7,"Up","Down"),IF(H1339&lt;$BK$7,"Down","Up"))</f>
        <v>Up</v>
      </c>
      <c r="M1339" s="17">
        <f>IF(L1339="Up",INDEX($AK$5:$AK$1005,MATCH(I1339,$AI$5:$AI$1005,0),1),INDEX($AL$5:$AL$1005,MATCH(J1339,$AI$5:$AI$1005,0),1))</f>
        <v>1.0118148549001817</v>
      </c>
      <c r="N1339" s="16" t="str">
        <f>IF(P1338&gt;1,"Up","Down")</f>
        <v>Up</v>
      </c>
      <c r="O1339" s="16" t="str">
        <f>IF(N1339="Up",IF(H1339&lt;$BJ$12,"Up","Down"),IF(H1339&lt;$BK$12,"Down","Up"))</f>
        <v>Down</v>
      </c>
      <c r="P1339" s="17">
        <f>IF(O1339="Up",INDEX($AP$5:$AP$1005,MATCH(I1339,$AI$5:$AI$1005,0),1),INDEX($AQ$5:$AQ$1005,MATCH(J1339,$AI$5:$AI$1005,0),1))</f>
        <v>0.98904032593208913</v>
      </c>
      <c r="Q1339" s="19">
        <f>T1338</f>
        <v>25812.756158666947</v>
      </c>
      <c r="R1339" s="19">
        <f>INDEX(model!$S$5:$S$35,MATCH(G1339,model!$Q$5:$Q$35,0),1)*model!$O$5</f>
        <v>0</v>
      </c>
      <c r="S1339" s="19">
        <f>IF(RIGHT(B1339,1)="C",T1338*INDEX(model!$T$5:$T$35,MATCH(G1339,model!$Q$5:$Q$35,0),1),0)</f>
        <v>0</v>
      </c>
      <c r="T1339" s="19">
        <f>(Q1339+R1339-S1339)*M1339</f>
        <v>26117.73012725537</v>
      </c>
      <c r="U1339" s="19">
        <f>X1338</f>
        <v>225117.32051842517</v>
      </c>
      <c r="V1339" s="19">
        <f>INDEX(model!$S$5:$S$35,MATCH(G1339,model!$Q$5:$Q$35,0),1)*model!$O$6</f>
        <v>0</v>
      </c>
      <c r="W1339" s="19">
        <f>IF(RIGHT(B1339,1)="C",X1338*INDEX(model!$T$5:$T$35,MATCH(G1339,model!$Q$5:$Q$35,0),1),0)</f>
        <v>0</v>
      </c>
      <c r="X1339" s="19">
        <f>(U1339+V1339-W1339)*P1339</f>
        <v>222650.10805850179</v>
      </c>
      <c r="Z1339" s="36" t="str">
        <f>K1339&amp;L1339</f>
        <v>DownUp</v>
      </c>
      <c r="AA1339" s="36" t="str">
        <f>N1339&amp;O1339</f>
        <v>UpDown</v>
      </c>
      <c r="AU1339" s="4" t="str">
        <f>IF(AZ1339=AZ1340,IF(AZ1339&gt;AZ1338,AZ1339&amp;"_O",""),AZ1339&amp;"_C")</f>
        <v/>
      </c>
      <c r="AV1339" s="7" t="str">
        <f>IF(RIGHT(AU1339,1)="C",AX1339/INDEX($AX$5:$AX$2729,MATCH(AZ1339&amp;"_O",$AU$5:$AU$2729,0),1),"")</f>
        <v/>
      </c>
      <c r="AW1339" s="38">
        <v>34908</v>
      </c>
      <c r="AX1339" s="37">
        <v>562.92999999999995</v>
      </c>
      <c r="AY1339" s="7">
        <f>AX1339/AX1338</f>
        <v>1.0168165889960621</v>
      </c>
      <c r="AZ1339" s="4">
        <f>YEAR(AW1339)</f>
        <v>1995</v>
      </c>
      <c r="BA1339" s="2" t="s">
        <v>7</v>
      </c>
      <c r="BB1339" s="12" t="str">
        <f>INDEX($CD$5:$CD$10,MATCH(BA1339,$CC$5:$CC$10,0),1)</f>
        <v>Y</v>
      </c>
      <c r="BC1339" s="12" t="str">
        <f>IF(AND(BB1339="Y",AY1339&gt;1),"Y","")</f>
        <v>Y</v>
      </c>
      <c r="BD1339" s="12" t="str">
        <f>IF(AND(BB1339="Y",AY1339&lt;1),"Y","")</f>
        <v/>
      </c>
      <c r="BE1339" s="12" t="str">
        <f>IF(AY1339&gt;1,IF(AY1338&gt;1,"Y",""),"")</f>
        <v/>
      </c>
      <c r="BF1339" s="12" t="str">
        <f>IF(AY1339&lt;1,IF(AY1338&lt;1,"Y",""),"")</f>
        <v/>
      </c>
      <c r="BG1339" s="2"/>
      <c r="BH1339" s="2"/>
      <c r="BI1339" s="2"/>
      <c r="BJ1339" s="2"/>
      <c r="BK1339" s="2"/>
      <c r="BL1339" s="2"/>
      <c r="BM1339" s="4" t="str">
        <f>IF(BR1339=BR1340,IF(BR1339&gt;BR1338,BR1339&amp;"_O",""),BR1339&amp;"_C")</f>
        <v/>
      </c>
      <c r="BN1339" s="7" t="str">
        <f>IF(RIGHT(BM1339,1)="C",BP1339/INDEX($BP$5:$BP$2729,MATCH(BR1339&amp;"_O",$BM$5:$BM$2729,0),1),"")</f>
        <v/>
      </c>
      <c r="BO1339" s="38">
        <v>35307</v>
      </c>
      <c r="BP1339" s="3">
        <v>1141.5</v>
      </c>
      <c r="BQ1339" s="7">
        <f>BP1339/BP1338</f>
        <v>0.99863524224450162</v>
      </c>
      <c r="BR1339" s="4">
        <f>YEAR(BO1339)</f>
        <v>1996</v>
      </c>
      <c r="BS1339" s="2" t="s">
        <v>7</v>
      </c>
      <c r="BT1339" s="12" t="str">
        <f>INDEX($CD$5:$CD$10,MATCH(BS1339,$CC$5:$CC$10,0),1)</f>
        <v>Y</v>
      </c>
      <c r="BU1339" s="12" t="str">
        <f>IF(AND(BT1339="Y",BQ1339&gt;1),"Y","")</f>
        <v/>
      </c>
      <c r="BV1339" s="12" t="str">
        <f>IF(AND(BT1339="Y",BQ1339&lt;1),"Y","")</f>
        <v>Y</v>
      </c>
      <c r="BW1339" s="12" t="str">
        <f>IF(BQ1339&gt;1,IF(BQ1338&gt;1,"Y",""),"")</f>
        <v/>
      </c>
      <c r="BX1339" s="12" t="str">
        <f>IF(BQ1339&lt;1,IF(BQ1338&lt;1,"Y",""),"")</f>
        <v/>
      </c>
      <c r="BY1339" s="2"/>
      <c r="BZ1339" s="2"/>
      <c r="CA1339" s="2"/>
    </row>
    <row r="1340" spans="2:79">
      <c r="B1340" s="4" t="str">
        <f>IF(G1340=G1341,IF(G1340&gt;G1339,G1340&amp;"_O",""),G1340&amp;"_C")</f>
        <v/>
      </c>
      <c r="C1340" s="14">
        <f ca="1">RANDBETWEEN(0,1000)/1000</f>
        <v>8.6999999999999994E-2</v>
      </c>
      <c r="D1340" s="16">
        <f>D1339+1</f>
        <v>1336</v>
      </c>
      <c r="E1340" s="10">
        <f>ROUNDDOWN(D1340/52,0)+1</f>
        <v>26</v>
      </c>
      <c r="F1340" s="15">
        <f>F1339+7</f>
        <v>53972</v>
      </c>
      <c r="G1340" s="4">
        <f>YEAR(F1340)</f>
        <v>2047</v>
      </c>
      <c r="H1340" s="33">
        <v>0.53900000000000003</v>
      </c>
      <c r="I1340" s="33">
        <v>0.57999999999999996</v>
      </c>
      <c r="J1340" s="33">
        <v>0.12</v>
      </c>
      <c r="K1340" s="16" t="str">
        <f>IF(M1339&gt;1,"Up","Down")</f>
        <v>Up</v>
      </c>
      <c r="L1340" s="16" t="str">
        <f>IF(K1340="Up",IF(H1340&lt;$BJ$7,"Up","Down"),IF(H1340&lt;$BK$7,"Down","Up"))</f>
        <v>Up</v>
      </c>
      <c r="M1340" s="17">
        <f>IF(L1340="Up",INDEX($AK$5:$AK$1005,MATCH(I1340,$AI$5:$AI$1005,0),1),INDEX($AL$5:$AL$1005,MATCH(J1340,$AI$5:$AI$1005,0),1))</f>
        <v>1.0144917531890849</v>
      </c>
      <c r="N1340" s="16" t="str">
        <f>IF(P1339&gt;1,"Up","Down")</f>
        <v>Down</v>
      </c>
      <c r="O1340" s="16" t="str">
        <f>IF(N1340="Up",IF(H1340&lt;$BJ$12,"Up","Down"),IF(H1340&lt;$BK$12,"Down","Up"))</f>
        <v>Up</v>
      </c>
      <c r="P1340" s="17">
        <f>IF(O1340="Up",INDEX($AP$5:$AP$1005,MATCH(I1340,$AI$5:$AI$1005,0),1),INDEX($AQ$5:$AQ$1005,MATCH(J1340,$AI$5:$AI$1005,0),1))</f>
        <v>1.0206185649934119</v>
      </c>
      <c r="Q1340" s="19">
        <f>T1339</f>
        <v>26117.73012725537</v>
      </c>
      <c r="R1340" s="19">
        <f>INDEX(model!$S$5:$S$35,MATCH(G1340,model!$Q$5:$Q$35,0),1)*model!$O$5</f>
        <v>0</v>
      </c>
      <c r="S1340" s="19">
        <f>IF(RIGHT(B1340,1)="C",T1339*INDEX(model!$T$5:$T$35,MATCH(G1340,model!$Q$5:$Q$35,0),1),0)</f>
        <v>0</v>
      </c>
      <c r="T1340" s="19">
        <f>(Q1340+R1340-S1340)*M1340</f>
        <v>26496.221826118683</v>
      </c>
      <c r="U1340" s="19">
        <f>X1339</f>
        <v>222650.10805850179</v>
      </c>
      <c r="V1340" s="19">
        <f>INDEX(model!$S$5:$S$35,MATCH(G1340,model!$Q$5:$Q$35,0),1)*model!$O$6</f>
        <v>0</v>
      </c>
      <c r="W1340" s="19">
        <f>IF(RIGHT(B1340,1)="C",X1339*INDEX(model!$T$5:$T$35,MATCH(G1340,model!$Q$5:$Q$35,0),1),0)</f>
        <v>0</v>
      </c>
      <c r="X1340" s="19">
        <f>(U1340+V1340-W1340)*P1340</f>
        <v>227240.83378229619</v>
      </c>
      <c r="Z1340" s="36" t="str">
        <f>K1340&amp;L1340</f>
        <v>UpUp</v>
      </c>
      <c r="AA1340" s="36" t="str">
        <f>N1340&amp;O1340</f>
        <v>DownUp</v>
      </c>
      <c r="AU1340" s="4" t="str">
        <f>IF(AZ1340=AZ1341,IF(AZ1340&gt;AZ1339,AZ1340&amp;"_O",""),AZ1340&amp;"_C")</f>
        <v/>
      </c>
      <c r="AV1340" s="7" t="str">
        <f>IF(RIGHT(AU1340,1)="C",AX1340/INDEX($AX$5:$AX$2729,MATCH(AZ1340&amp;"_O",$AU$5:$AU$2729,0),1),"")</f>
        <v/>
      </c>
      <c r="AW1340" s="38">
        <v>34915</v>
      </c>
      <c r="AX1340" s="37">
        <v>558.94000000000005</v>
      </c>
      <c r="AY1340" s="7">
        <f>AX1340/AX1339</f>
        <v>0.99291208498392358</v>
      </c>
      <c r="AZ1340" s="4">
        <f>YEAR(AW1340)</f>
        <v>1995</v>
      </c>
      <c r="BA1340" s="2" t="s">
        <v>7</v>
      </c>
      <c r="BB1340" s="12" t="str">
        <f>INDEX($CD$5:$CD$10,MATCH(BA1340,$CC$5:$CC$10,0),1)</f>
        <v>Y</v>
      </c>
      <c r="BC1340" s="12" t="str">
        <f>IF(AND(BB1340="Y",AY1340&gt;1),"Y","")</f>
        <v/>
      </c>
      <c r="BD1340" s="12" t="str">
        <f>IF(AND(BB1340="Y",AY1340&lt;1),"Y","")</f>
        <v>Y</v>
      </c>
      <c r="BE1340" s="12" t="str">
        <f>IF(AY1340&gt;1,IF(AY1339&gt;1,"Y",""),"")</f>
        <v/>
      </c>
      <c r="BF1340" s="12" t="str">
        <f>IF(AY1340&lt;1,IF(AY1339&lt;1,"Y",""),"")</f>
        <v/>
      </c>
      <c r="BG1340" s="2"/>
      <c r="BH1340" s="2"/>
      <c r="BI1340" s="2"/>
      <c r="BJ1340" s="2"/>
      <c r="BK1340" s="2"/>
      <c r="BL1340" s="2"/>
      <c r="BM1340" s="4" t="str">
        <f>IF(BR1340=BR1341,IF(BR1340&gt;BR1339,BR1340&amp;"_O",""),BR1340&amp;"_C")</f>
        <v/>
      </c>
      <c r="BN1340" s="7" t="str">
        <f>IF(RIGHT(BM1340,1)="C",BP1340/INDEX($BP$5:$BP$2729,MATCH(BR1340&amp;"_O",$BM$5:$BM$2729,0),1),"")</f>
        <v/>
      </c>
      <c r="BO1340" s="38">
        <v>35314</v>
      </c>
      <c r="BP1340" s="3">
        <v>1139.4000000000001</v>
      </c>
      <c r="BQ1340" s="7">
        <f>BP1340/BP1339</f>
        <v>0.99816031537450733</v>
      </c>
      <c r="BR1340" s="4">
        <f>YEAR(BO1340)</f>
        <v>1996</v>
      </c>
      <c r="BS1340" s="2" t="s">
        <v>7</v>
      </c>
      <c r="BT1340" s="12" t="str">
        <f>INDEX($CD$5:$CD$10,MATCH(BS1340,$CC$5:$CC$10,0),1)</f>
        <v>Y</v>
      </c>
      <c r="BU1340" s="12" t="str">
        <f>IF(AND(BT1340="Y",BQ1340&gt;1),"Y","")</f>
        <v/>
      </c>
      <c r="BV1340" s="12" t="str">
        <f>IF(AND(BT1340="Y",BQ1340&lt;1),"Y","")</f>
        <v>Y</v>
      </c>
      <c r="BW1340" s="12" t="str">
        <f>IF(BQ1340&gt;1,IF(BQ1339&gt;1,"Y",""),"")</f>
        <v/>
      </c>
      <c r="BX1340" s="12" t="str">
        <f>IF(BQ1340&lt;1,IF(BQ1339&lt;1,"Y",""),"")</f>
        <v>Y</v>
      </c>
      <c r="BY1340" s="2"/>
      <c r="BZ1340" s="2"/>
      <c r="CA1340" s="2"/>
    </row>
    <row r="1341" spans="2:79">
      <c r="B1341" s="4" t="str">
        <f>IF(G1341=G1342,IF(G1341&gt;G1340,G1341&amp;"_O",""),G1341&amp;"_C")</f>
        <v/>
      </c>
      <c r="C1341" s="14">
        <f ca="1">RANDBETWEEN(0,1000)/1000</f>
        <v>0.32200000000000001</v>
      </c>
      <c r="D1341" s="16">
        <f>D1340+1</f>
        <v>1337</v>
      </c>
      <c r="E1341" s="10">
        <f>ROUNDDOWN(D1341/52,0)+1</f>
        <v>26</v>
      </c>
      <c r="F1341" s="15">
        <f>F1340+7</f>
        <v>53979</v>
      </c>
      <c r="G1341" s="4">
        <f>YEAR(F1341)</f>
        <v>2047</v>
      </c>
      <c r="H1341" s="33">
        <v>0.22900000000000001</v>
      </c>
      <c r="I1341" s="33">
        <v>0.71199999999999997</v>
      </c>
      <c r="J1341" s="33">
        <v>0.55200000000000005</v>
      </c>
      <c r="K1341" s="16" t="str">
        <f>IF(M1340&gt;1,"Up","Down")</f>
        <v>Up</v>
      </c>
      <c r="L1341" s="16" t="str">
        <f>IF(K1341="Up",IF(H1341&lt;$BJ$7,"Up","Down"),IF(H1341&lt;$BK$7,"Down","Up"))</f>
        <v>Up</v>
      </c>
      <c r="M1341" s="17">
        <f>IF(L1341="Up",INDEX($AK$5:$AK$1005,MATCH(I1341,$AI$5:$AI$1005,0),1),INDEX($AL$5:$AL$1005,MATCH(J1341,$AI$5:$AI$1005,0),1))</f>
        <v>1.0193970416325948</v>
      </c>
      <c r="N1341" s="16" t="str">
        <f>IF(P1340&gt;1,"Up","Down")</f>
        <v>Up</v>
      </c>
      <c r="O1341" s="16" t="str">
        <f>IF(N1341="Up",IF(H1341&lt;$BJ$12,"Up","Down"),IF(H1341&lt;$BK$12,"Down","Up"))</f>
        <v>Up</v>
      </c>
      <c r="P1341" s="17">
        <f>IF(O1341="Up",INDEX($AP$5:$AP$1005,MATCH(I1341,$AI$5:$AI$1005,0),1),INDEX($AQ$5:$AQ$1005,MATCH(J1341,$AI$5:$AI$1005,0),1))</f>
        <v>1.0268167033595679</v>
      </c>
      <c r="Q1341" s="19">
        <f>T1340</f>
        <v>26496.221826118683</v>
      </c>
      <c r="R1341" s="19">
        <f>INDEX(model!$S$5:$S$35,MATCH(G1341,model!$Q$5:$Q$35,0),1)*model!$O$5</f>
        <v>0</v>
      </c>
      <c r="S1341" s="19">
        <f>IF(RIGHT(B1341,1)="C",T1340*INDEX(model!$T$5:$T$35,MATCH(G1341,model!$Q$5:$Q$35,0),1),0)</f>
        <v>0</v>
      </c>
      <c r="T1341" s="19">
        <f>(Q1341+R1341-S1341)*M1341</f>
        <v>27010.170143986375</v>
      </c>
      <c r="U1341" s="19">
        <f>X1340</f>
        <v>227240.83378229619</v>
      </c>
      <c r="V1341" s="19">
        <f>INDEX(model!$S$5:$S$35,MATCH(G1341,model!$Q$5:$Q$35,0),1)*model!$O$6</f>
        <v>0</v>
      </c>
      <c r="W1341" s="19">
        <f>IF(RIGHT(B1341,1)="C",X1340*INDEX(model!$T$5:$T$35,MATCH(G1341,model!$Q$5:$Q$35,0),1),0)</f>
        <v>0</v>
      </c>
      <c r="X1341" s="19">
        <f>(U1341+V1341-W1341)*P1341</f>
        <v>233334.68381301689</v>
      </c>
      <c r="Z1341" s="36" t="str">
        <f>K1341&amp;L1341</f>
        <v>UpUp</v>
      </c>
      <c r="AA1341" s="36" t="str">
        <f>N1341&amp;O1341</f>
        <v>UpUp</v>
      </c>
      <c r="AU1341" s="4" t="str">
        <f>IF(AZ1341=AZ1342,IF(AZ1341&gt;AZ1340,AZ1341&amp;"_O",""),AZ1341&amp;"_C")</f>
        <v/>
      </c>
      <c r="AV1341" s="7" t="str">
        <f>IF(RIGHT(AU1341,1)="C",AX1341/INDEX($AX$5:$AX$2729,MATCH(AZ1341&amp;"_O",$AU$5:$AU$2729,0),1),"")</f>
        <v/>
      </c>
      <c r="AW1341" s="38">
        <v>34922</v>
      </c>
      <c r="AX1341" s="37">
        <v>555.11</v>
      </c>
      <c r="AY1341" s="7">
        <f>AX1341/AX1340</f>
        <v>0.99314774394389371</v>
      </c>
      <c r="AZ1341" s="4">
        <f>YEAR(AW1341)</f>
        <v>1995</v>
      </c>
      <c r="BA1341" s="2" t="s">
        <v>7</v>
      </c>
      <c r="BB1341" s="12" t="str">
        <f>INDEX($CD$5:$CD$10,MATCH(BA1341,$CC$5:$CC$10,0),1)</f>
        <v>Y</v>
      </c>
      <c r="BC1341" s="12" t="str">
        <f>IF(AND(BB1341="Y",AY1341&gt;1),"Y","")</f>
        <v/>
      </c>
      <c r="BD1341" s="12" t="str">
        <f>IF(AND(BB1341="Y",AY1341&lt;1),"Y","")</f>
        <v>Y</v>
      </c>
      <c r="BE1341" s="12" t="str">
        <f>IF(AY1341&gt;1,IF(AY1340&gt;1,"Y",""),"")</f>
        <v/>
      </c>
      <c r="BF1341" s="12" t="str">
        <f>IF(AY1341&lt;1,IF(AY1340&lt;1,"Y",""),"")</f>
        <v>Y</v>
      </c>
      <c r="BG1341" s="2"/>
      <c r="BH1341" s="2"/>
      <c r="BI1341" s="2"/>
      <c r="BJ1341" s="2"/>
      <c r="BK1341" s="2"/>
      <c r="BL1341" s="2"/>
      <c r="BM1341" s="4" t="str">
        <f>IF(BR1341=BR1342,IF(BR1341&gt;BR1340,BR1341&amp;"_O",""),BR1341&amp;"_C")</f>
        <v/>
      </c>
      <c r="BN1341" s="7" t="str">
        <f>IF(RIGHT(BM1341,1)="C",BP1341/INDEX($BP$5:$BP$2729,MATCH(BR1341&amp;"_O",$BM$5:$BM$2729,0),1),"")</f>
        <v/>
      </c>
      <c r="BO1341" s="38">
        <v>35321</v>
      </c>
      <c r="BP1341" s="3">
        <v>1188.67</v>
      </c>
      <c r="BQ1341" s="7">
        <f>BP1341/BP1340</f>
        <v>1.0432420572230998</v>
      </c>
      <c r="BR1341" s="4">
        <f>YEAR(BO1341)</f>
        <v>1996</v>
      </c>
      <c r="BS1341" s="2" t="s">
        <v>7</v>
      </c>
      <c r="BT1341" s="12" t="str">
        <f>INDEX($CD$5:$CD$10,MATCH(BS1341,$CC$5:$CC$10,0),1)</f>
        <v>Y</v>
      </c>
      <c r="BU1341" s="12" t="str">
        <f>IF(AND(BT1341="Y",BQ1341&gt;1),"Y","")</f>
        <v>Y</v>
      </c>
      <c r="BV1341" s="12" t="str">
        <f>IF(AND(BT1341="Y",BQ1341&lt;1),"Y","")</f>
        <v/>
      </c>
      <c r="BW1341" s="12" t="str">
        <f>IF(BQ1341&gt;1,IF(BQ1340&gt;1,"Y",""),"")</f>
        <v/>
      </c>
      <c r="BX1341" s="12" t="str">
        <f>IF(BQ1341&lt;1,IF(BQ1340&lt;1,"Y",""),"")</f>
        <v/>
      </c>
      <c r="BY1341" s="2"/>
      <c r="BZ1341" s="2"/>
      <c r="CA1341" s="2"/>
    </row>
    <row r="1342" spans="2:79">
      <c r="B1342" s="4" t="str">
        <f>IF(G1342=G1343,IF(G1342&gt;G1341,G1342&amp;"_O",""),G1342&amp;"_C")</f>
        <v/>
      </c>
      <c r="C1342" s="14">
        <f ca="1">RANDBETWEEN(0,1000)/1000</f>
        <v>0.627</v>
      </c>
      <c r="D1342" s="16">
        <f>D1341+1</f>
        <v>1338</v>
      </c>
      <c r="E1342" s="10">
        <f>ROUNDDOWN(D1342/52,0)+1</f>
        <v>26</v>
      </c>
      <c r="F1342" s="15">
        <f>F1341+7</f>
        <v>53986</v>
      </c>
      <c r="G1342" s="4">
        <f>YEAR(F1342)</f>
        <v>2047</v>
      </c>
      <c r="H1342" s="33">
        <v>0.33</v>
      </c>
      <c r="I1342" s="33">
        <v>0.98</v>
      </c>
      <c r="J1342" s="33">
        <v>0.48799999999999999</v>
      </c>
      <c r="K1342" s="16" t="str">
        <f>IF(M1341&gt;1,"Up","Down")</f>
        <v>Up</v>
      </c>
      <c r="L1342" s="16" t="str">
        <f>IF(K1342="Up",IF(H1342&lt;$BJ$7,"Up","Down"),IF(H1342&lt;$BK$7,"Down","Up"))</f>
        <v>Up</v>
      </c>
      <c r="M1342" s="17">
        <f>IF(L1342="Up",INDEX($AK$5:$AK$1005,MATCH(I1342,$AI$5:$AI$1005,0),1),INDEX($AL$5:$AL$1005,MATCH(J1342,$AI$5:$AI$1005,0),1))</f>
        <v>1.0419549581058682</v>
      </c>
      <c r="N1342" s="16" t="str">
        <f>IF(P1341&gt;1,"Up","Down")</f>
        <v>Up</v>
      </c>
      <c r="O1342" s="16" t="str">
        <f>IF(N1342="Up",IF(H1342&lt;$BJ$12,"Up","Down"),IF(H1342&lt;$BK$12,"Down","Up"))</f>
        <v>Up</v>
      </c>
      <c r="P1342" s="17">
        <f>IF(O1342="Up",INDEX($AP$5:$AP$1005,MATCH(I1342,$AI$5:$AI$1005,0),1),INDEX($AQ$5:$AQ$1005,MATCH(J1342,$AI$5:$AI$1005,0),1))</f>
        <v>1.0554235434480017</v>
      </c>
      <c r="Q1342" s="19">
        <f>T1341</f>
        <v>27010.170143986375</v>
      </c>
      <c r="R1342" s="19">
        <f>INDEX(model!$S$5:$S$35,MATCH(G1342,model!$Q$5:$Q$35,0),1)*model!$O$5</f>
        <v>0</v>
      </c>
      <c r="S1342" s="19">
        <f>IF(RIGHT(B1342,1)="C",T1341*INDEX(model!$T$5:$T$35,MATCH(G1342,model!$Q$5:$Q$35,0),1),0)</f>
        <v>0</v>
      </c>
      <c r="T1342" s="19">
        <f>(Q1342+R1342-S1342)*M1342</f>
        <v>28143.380700809696</v>
      </c>
      <c r="U1342" s="19">
        <f>X1341</f>
        <v>233334.68381301689</v>
      </c>
      <c r="V1342" s="19">
        <f>INDEX(model!$S$5:$S$35,MATCH(G1342,model!$Q$5:$Q$35,0),1)*model!$O$6</f>
        <v>0</v>
      </c>
      <c r="W1342" s="19">
        <f>IF(RIGHT(B1342,1)="C",X1341*INDEX(model!$T$5:$T$35,MATCH(G1342,model!$Q$5:$Q$35,0),1),0)</f>
        <v>0</v>
      </c>
      <c r="X1342" s="19">
        <f>(U1342+V1342-W1342)*P1342</f>
        <v>246266.91879925338</v>
      </c>
      <c r="Z1342" s="36" t="str">
        <f>K1342&amp;L1342</f>
        <v>UpUp</v>
      </c>
      <c r="AA1342" s="36" t="str">
        <f>N1342&amp;O1342</f>
        <v>UpUp</v>
      </c>
      <c r="AU1342" s="4" t="str">
        <f>IF(AZ1342=AZ1343,IF(AZ1342&gt;AZ1341,AZ1342&amp;"_O",""),AZ1342&amp;"_C")</f>
        <v/>
      </c>
      <c r="AV1342" s="7" t="str">
        <f>IF(RIGHT(AU1342,1)="C",AX1342/INDEX($AX$5:$AX$2729,MATCH(AZ1342&amp;"_O",$AU$5:$AU$2729,0),1),"")</f>
        <v/>
      </c>
      <c r="AW1342" s="38">
        <v>34929</v>
      </c>
      <c r="AX1342" s="37">
        <v>559.21</v>
      </c>
      <c r="AY1342" s="7">
        <f>AX1342/AX1341</f>
        <v>1.0073859235106555</v>
      </c>
      <c r="AZ1342" s="4">
        <f>YEAR(AW1342)</f>
        <v>1995</v>
      </c>
      <c r="BA1342" s="2" t="s">
        <v>7</v>
      </c>
      <c r="BB1342" s="12" t="str">
        <f>INDEX($CD$5:$CD$10,MATCH(BA1342,$CC$5:$CC$10,0),1)</f>
        <v>Y</v>
      </c>
      <c r="BC1342" s="12" t="str">
        <f>IF(AND(BB1342="Y",AY1342&gt;1),"Y","")</f>
        <v>Y</v>
      </c>
      <c r="BD1342" s="12" t="str">
        <f>IF(AND(BB1342="Y",AY1342&lt;1),"Y","")</f>
        <v/>
      </c>
      <c r="BE1342" s="12" t="str">
        <f>IF(AY1342&gt;1,IF(AY1341&gt;1,"Y",""),"")</f>
        <v/>
      </c>
      <c r="BF1342" s="12" t="str">
        <f>IF(AY1342&lt;1,IF(AY1341&lt;1,"Y",""),"")</f>
        <v/>
      </c>
      <c r="BG1342" s="2"/>
      <c r="BH1342" s="2"/>
      <c r="BI1342" s="2"/>
      <c r="BJ1342" s="2"/>
      <c r="BK1342" s="2"/>
      <c r="BL1342" s="2"/>
      <c r="BM1342" s="4" t="str">
        <f>IF(BR1342=BR1343,IF(BR1342&gt;BR1341,BR1342&amp;"_O",""),BR1342&amp;"_C")</f>
        <v/>
      </c>
      <c r="BN1342" s="7" t="str">
        <f>IF(RIGHT(BM1342,1)="C",BP1342/INDEX($BP$5:$BP$2729,MATCH(BR1342&amp;"_O",$BM$5:$BM$2729,0),1),"")</f>
        <v/>
      </c>
      <c r="BO1342" s="38">
        <v>35328</v>
      </c>
      <c r="BP1342" s="3">
        <v>1219.7</v>
      </c>
      <c r="BQ1342" s="7">
        <f>BP1342/BP1341</f>
        <v>1.0261048062119849</v>
      </c>
      <c r="BR1342" s="4">
        <f>YEAR(BO1342)</f>
        <v>1996</v>
      </c>
      <c r="BS1342" s="2" t="s">
        <v>7</v>
      </c>
      <c r="BT1342" s="12" t="str">
        <f>INDEX($CD$5:$CD$10,MATCH(BS1342,$CC$5:$CC$10,0),1)</f>
        <v>Y</v>
      </c>
      <c r="BU1342" s="12" t="str">
        <f>IF(AND(BT1342="Y",BQ1342&gt;1),"Y","")</f>
        <v>Y</v>
      </c>
      <c r="BV1342" s="12" t="str">
        <f>IF(AND(BT1342="Y",BQ1342&lt;1),"Y","")</f>
        <v/>
      </c>
      <c r="BW1342" s="12" t="str">
        <f>IF(BQ1342&gt;1,IF(BQ1341&gt;1,"Y",""),"")</f>
        <v>Y</v>
      </c>
      <c r="BX1342" s="12" t="str">
        <f>IF(BQ1342&lt;1,IF(BQ1341&lt;1,"Y",""),"")</f>
        <v/>
      </c>
      <c r="BY1342" s="2"/>
      <c r="BZ1342" s="2"/>
      <c r="CA1342" s="2"/>
    </row>
    <row r="1343" spans="2:79">
      <c r="B1343" s="4" t="str">
        <f>IF(G1343=G1344,IF(G1343&gt;G1342,G1343&amp;"_O",""),G1343&amp;"_C")</f>
        <v/>
      </c>
      <c r="C1343" s="14">
        <f ca="1">RANDBETWEEN(0,1000)/1000</f>
        <v>0.70699999999999996</v>
      </c>
      <c r="D1343" s="16">
        <f>D1342+1</f>
        <v>1339</v>
      </c>
      <c r="E1343" s="10">
        <f>ROUNDDOWN(D1343/52,0)+1</f>
        <v>26</v>
      </c>
      <c r="F1343" s="15">
        <f>F1342+7</f>
        <v>53993</v>
      </c>
      <c r="G1343" s="4">
        <f>YEAR(F1343)</f>
        <v>2047</v>
      </c>
      <c r="H1343" s="33">
        <v>3.5999999999999997E-2</v>
      </c>
      <c r="I1343" s="33">
        <v>1.4E-2</v>
      </c>
      <c r="J1343" s="33">
        <v>0.86299999999999999</v>
      </c>
      <c r="K1343" s="16" t="str">
        <f>IF(M1342&gt;1,"Up","Down")</f>
        <v>Up</v>
      </c>
      <c r="L1343" s="16" t="str">
        <f>IF(K1343="Up",IF(H1343&lt;$BJ$7,"Up","Down"),IF(H1343&lt;$BK$7,"Down","Up"))</f>
        <v>Up</v>
      </c>
      <c r="M1343" s="17">
        <f>IF(L1343="Up",INDEX($AK$5:$AK$1005,MATCH(I1343,$AI$5:$AI$1005,0),1),INDEX($AL$5:$AL$1005,MATCH(J1343,$AI$5:$AI$1005,0),1))</f>
        <v>1.0005817948092821</v>
      </c>
      <c r="N1343" s="16" t="str">
        <f>IF(P1342&gt;1,"Up","Down")</f>
        <v>Up</v>
      </c>
      <c r="O1343" s="16" t="str">
        <f>IF(N1343="Up",IF(H1343&lt;$BJ$12,"Up","Down"),IF(H1343&lt;$BK$12,"Down","Up"))</f>
        <v>Up</v>
      </c>
      <c r="P1343" s="17">
        <f>IF(O1343="Up",INDEX($AP$5:$AP$1005,MATCH(I1343,$AI$5:$AI$1005,0),1),INDEX($AQ$5:$AQ$1005,MATCH(J1343,$AI$5:$AI$1005,0),1))</f>
        <v>1.0009474205519058</v>
      </c>
      <c r="Q1343" s="19">
        <f>T1342</f>
        <v>28143.380700809696</v>
      </c>
      <c r="R1343" s="19">
        <f>INDEX(model!$S$5:$S$35,MATCH(G1343,model!$Q$5:$Q$35,0),1)*model!$O$5</f>
        <v>0</v>
      </c>
      <c r="S1343" s="19">
        <f>IF(RIGHT(B1343,1)="C",T1342*INDEX(model!$T$5:$T$35,MATCH(G1343,model!$Q$5:$Q$35,0),1),0)</f>
        <v>0</v>
      </c>
      <c r="T1343" s="19">
        <f>(Q1343+R1343-S1343)*M1343</f>
        <v>28159.754373617077</v>
      </c>
      <c r="U1343" s="19">
        <f>X1342</f>
        <v>246266.91879925338</v>
      </c>
      <c r="V1343" s="19">
        <f>INDEX(model!$S$5:$S$35,MATCH(G1343,model!$Q$5:$Q$35,0),1)*model!$O$6</f>
        <v>0</v>
      </c>
      <c r="W1343" s="19">
        <f>IF(RIGHT(B1343,1)="C",X1342*INDEX(model!$T$5:$T$35,MATCH(G1343,model!$Q$5:$Q$35,0),1),0)</f>
        <v>0</v>
      </c>
      <c r="X1343" s="19">
        <f>(U1343+V1343-W1343)*P1343</f>
        <v>246500.2371393783</v>
      </c>
      <c r="Z1343" s="36" t="str">
        <f>K1343&amp;L1343</f>
        <v>UpUp</v>
      </c>
      <c r="AA1343" s="36" t="str">
        <f>N1343&amp;O1343</f>
        <v>UpUp</v>
      </c>
      <c r="AU1343" s="4" t="str">
        <f>IF(AZ1343=AZ1344,IF(AZ1343&gt;AZ1342,AZ1343&amp;"_O",""),AZ1343&amp;"_C")</f>
        <v/>
      </c>
      <c r="AV1343" s="7" t="str">
        <f>IF(RIGHT(AU1343,1)="C",AX1343/INDEX($AX$5:$AX$2729,MATCH(AZ1343&amp;"_O",$AU$5:$AU$2729,0),1),"")</f>
        <v/>
      </c>
      <c r="AW1343" s="38">
        <v>34936</v>
      </c>
      <c r="AX1343" s="37">
        <v>560.1</v>
      </c>
      <c r="AY1343" s="7">
        <f>AX1343/AX1342</f>
        <v>1.0015915309096761</v>
      </c>
      <c r="AZ1343" s="4">
        <f>YEAR(AW1343)</f>
        <v>1995</v>
      </c>
      <c r="BA1343" s="2" t="s">
        <v>7</v>
      </c>
      <c r="BB1343" s="12" t="str">
        <f>INDEX($CD$5:$CD$10,MATCH(BA1343,$CC$5:$CC$10,0),1)</f>
        <v>Y</v>
      </c>
      <c r="BC1343" s="12" t="str">
        <f>IF(AND(BB1343="Y",AY1343&gt;1),"Y","")</f>
        <v>Y</v>
      </c>
      <c r="BD1343" s="12" t="str">
        <f>IF(AND(BB1343="Y",AY1343&lt;1),"Y","")</f>
        <v/>
      </c>
      <c r="BE1343" s="12" t="str">
        <f>IF(AY1343&gt;1,IF(AY1342&gt;1,"Y",""),"")</f>
        <v>Y</v>
      </c>
      <c r="BF1343" s="12" t="str">
        <f>IF(AY1343&lt;1,IF(AY1342&lt;1,"Y",""),"")</f>
        <v/>
      </c>
      <c r="BG1343" s="2"/>
      <c r="BH1343" s="2"/>
      <c r="BI1343" s="2"/>
      <c r="BJ1343" s="2"/>
      <c r="BK1343" s="2"/>
      <c r="BL1343" s="2"/>
      <c r="BM1343" s="4" t="str">
        <f>IF(BR1343=BR1344,IF(BR1343&gt;BR1342,BR1343&amp;"_O",""),BR1343&amp;"_C")</f>
        <v/>
      </c>
      <c r="BN1343" s="7" t="str">
        <f>IF(RIGHT(BM1343,1)="C",BP1343/INDEX($BP$5:$BP$2729,MATCH(BR1343&amp;"_O",$BM$5:$BM$2729,0),1),"")</f>
        <v/>
      </c>
      <c r="BO1343" s="38">
        <v>35335</v>
      </c>
      <c r="BP1343" s="3">
        <v>1230.05</v>
      </c>
      <c r="BQ1343" s="7">
        <f>BP1343/BP1342</f>
        <v>1.0084856932032467</v>
      </c>
      <c r="BR1343" s="4">
        <f>YEAR(BO1343)</f>
        <v>1996</v>
      </c>
      <c r="BS1343" s="2" t="s">
        <v>7</v>
      </c>
      <c r="BT1343" s="12" t="str">
        <f>INDEX($CD$5:$CD$10,MATCH(BS1343,$CC$5:$CC$10,0),1)</f>
        <v>Y</v>
      </c>
      <c r="BU1343" s="12" t="str">
        <f>IF(AND(BT1343="Y",BQ1343&gt;1),"Y","")</f>
        <v>Y</v>
      </c>
      <c r="BV1343" s="12" t="str">
        <f>IF(AND(BT1343="Y",BQ1343&lt;1),"Y","")</f>
        <v/>
      </c>
      <c r="BW1343" s="12" t="str">
        <f>IF(BQ1343&gt;1,IF(BQ1342&gt;1,"Y",""),"")</f>
        <v>Y</v>
      </c>
      <c r="BX1343" s="12" t="str">
        <f>IF(BQ1343&lt;1,IF(BQ1342&lt;1,"Y",""),"")</f>
        <v/>
      </c>
      <c r="BY1343" s="2"/>
      <c r="BZ1343" s="2"/>
      <c r="CA1343" s="2"/>
    </row>
    <row r="1344" spans="2:79">
      <c r="B1344" s="4" t="str">
        <f>IF(G1344=G1345,IF(G1344&gt;G1343,G1344&amp;"_O",""),G1344&amp;"_C")</f>
        <v/>
      </c>
      <c r="C1344" s="14">
        <f ca="1">RANDBETWEEN(0,1000)/1000</f>
        <v>0.123</v>
      </c>
      <c r="D1344" s="16">
        <f>D1343+1</f>
        <v>1340</v>
      </c>
      <c r="E1344" s="10">
        <f>ROUNDDOWN(D1344/52,0)+1</f>
        <v>26</v>
      </c>
      <c r="F1344" s="15">
        <f>F1343+7</f>
        <v>54000</v>
      </c>
      <c r="G1344" s="4">
        <f>YEAR(F1344)</f>
        <v>2047</v>
      </c>
      <c r="H1344" s="33">
        <v>0.36899999999999999</v>
      </c>
      <c r="I1344" s="33">
        <v>0.79300000000000004</v>
      </c>
      <c r="J1344" s="33">
        <v>0.25</v>
      </c>
      <c r="K1344" s="16" t="str">
        <f>IF(M1343&gt;1,"Up","Down")</f>
        <v>Up</v>
      </c>
      <c r="L1344" s="16" t="str">
        <f>IF(K1344="Up",IF(H1344&lt;$BJ$7,"Up","Down"),IF(H1344&lt;$BK$7,"Down","Up"))</f>
        <v>Up</v>
      </c>
      <c r="M1344" s="17">
        <f>IF(L1344="Up",INDEX($AK$5:$AK$1005,MATCH(I1344,$AI$5:$AI$1005,0),1),INDEX($AL$5:$AL$1005,MATCH(J1344,$AI$5:$AI$1005,0),1))</f>
        <v>1.02350569557051</v>
      </c>
      <c r="N1344" s="16" t="str">
        <f>IF(P1343&gt;1,"Up","Down")</f>
        <v>Up</v>
      </c>
      <c r="O1344" s="16" t="str">
        <f>IF(N1344="Up",IF(H1344&lt;$BJ$12,"Up","Down"),IF(H1344&lt;$BK$12,"Down","Up"))</f>
        <v>Up</v>
      </c>
      <c r="P1344" s="17">
        <f>IF(O1344="Up",INDEX($AP$5:$AP$1005,MATCH(I1344,$AI$5:$AI$1005,0),1),INDEX($AQ$5:$AQ$1005,MATCH(J1344,$AI$5:$AI$1005,0),1))</f>
        <v>1.0321802447776744</v>
      </c>
      <c r="Q1344" s="19">
        <f>T1343</f>
        <v>28159.754373617077</v>
      </c>
      <c r="R1344" s="19">
        <f>INDEX(model!$S$5:$S$35,MATCH(G1344,model!$Q$5:$Q$35,0),1)*model!$O$5</f>
        <v>0</v>
      </c>
      <c r="S1344" s="19">
        <f>IF(RIGHT(B1344,1)="C",T1343*INDEX(model!$T$5:$T$35,MATCH(G1344,model!$Q$5:$Q$35,0),1),0)</f>
        <v>0</v>
      </c>
      <c r="T1344" s="19">
        <f>(Q1344+R1344-S1344)*M1344</f>
        <v>28821.668987263656</v>
      </c>
      <c r="U1344" s="19">
        <f>X1343</f>
        <v>246500.2371393783</v>
      </c>
      <c r="V1344" s="19">
        <f>INDEX(model!$S$5:$S$35,MATCH(G1344,model!$Q$5:$Q$35,0),1)*model!$O$6</f>
        <v>0</v>
      </c>
      <c r="W1344" s="19">
        <f>IF(RIGHT(B1344,1)="C",X1343*INDEX(model!$T$5:$T$35,MATCH(G1344,model!$Q$5:$Q$35,0),1),0)</f>
        <v>0</v>
      </c>
      <c r="X1344" s="19">
        <f>(U1344+V1344-W1344)*P1344</f>
        <v>254432.67510827829</v>
      </c>
      <c r="Z1344" s="36" t="str">
        <f>K1344&amp;L1344</f>
        <v>UpUp</v>
      </c>
      <c r="AA1344" s="36" t="str">
        <f>N1344&amp;O1344</f>
        <v>UpUp</v>
      </c>
      <c r="AU1344" s="4" t="str">
        <f>IF(AZ1344=AZ1345,IF(AZ1344&gt;AZ1343,AZ1344&amp;"_O",""),AZ1344&amp;"_C")</f>
        <v/>
      </c>
      <c r="AV1344" s="7" t="str">
        <f>IF(RIGHT(AU1344,1)="C",AX1344/INDEX($AX$5:$AX$2729,MATCH(AZ1344&amp;"_O",$AU$5:$AU$2729,0),1),"")</f>
        <v/>
      </c>
      <c r="AW1344" s="38">
        <v>34943</v>
      </c>
      <c r="AX1344" s="37">
        <v>563.84</v>
      </c>
      <c r="AY1344" s="7">
        <f>AX1344/AX1343</f>
        <v>1.0066773790394572</v>
      </c>
      <c r="AZ1344" s="4">
        <f>YEAR(AW1344)</f>
        <v>1995</v>
      </c>
      <c r="BA1344" s="2" t="s">
        <v>7</v>
      </c>
      <c r="BB1344" s="12" t="str">
        <f>INDEX($CD$5:$CD$10,MATCH(BA1344,$CC$5:$CC$10,0),1)</f>
        <v>Y</v>
      </c>
      <c r="BC1344" s="12" t="str">
        <f>IF(AND(BB1344="Y",AY1344&gt;1),"Y","")</f>
        <v>Y</v>
      </c>
      <c r="BD1344" s="12" t="str">
        <f>IF(AND(BB1344="Y",AY1344&lt;1),"Y","")</f>
        <v/>
      </c>
      <c r="BE1344" s="12" t="str">
        <f>IF(AY1344&gt;1,IF(AY1343&gt;1,"Y",""),"")</f>
        <v>Y</v>
      </c>
      <c r="BF1344" s="12" t="str">
        <f>IF(AY1344&lt;1,IF(AY1343&lt;1,"Y",""),"")</f>
        <v/>
      </c>
      <c r="BG1344" s="2"/>
      <c r="BH1344" s="2"/>
      <c r="BI1344" s="2"/>
      <c r="BJ1344" s="2"/>
      <c r="BK1344" s="2"/>
      <c r="BL1344" s="2"/>
      <c r="BM1344" s="4" t="str">
        <f>IF(BR1344=BR1345,IF(BR1344&gt;BR1343,BR1344&amp;"_O",""),BR1344&amp;"_C")</f>
        <v/>
      </c>
      <c r="BN1344" s="7" t="str">
        <f>IF(RIGHT(BM1344,1)="C",BP1344/INDEX($BP$5:$BP$2729,MATCH(BR1344&amp;"_O",$BM$5:$BM$2729,0),1),"")</f>
        <v/>
      </c>
      <c r="BO1344" s="38">
        <v>35342</v>
      </c>
      <c r="BP1344" s="3">
        <v>1247.56</v>
      </c>
      <c r="BQ1344" s="7">
        <f>BP1344/BP1343</f>
        <v>1.0142351936913134</v>
      </c>
      <c r="BR1344" s="4">
        <f>YEAR(BO1344)</f>
        <v>1996</v>
      </c>
      <c r="BS1344" s="2" t="s">
        <v>7</v>
      </c>
      <c r="BT1344" s="12" t="str">
        <f>INDEX($CD$5:$CD$10,MATCH(BS1344,$CC$5:$CC$10,0),1)</f>
        <v>Y</v>
      </c>
      <c r="BU1344" s="12" t="str">
        <f>IF(AND(BT1344="Y",BQ1344&gt;1),"Y","")</f>
        <v>Y</v>
      </c>
      <c r="BV1344" s="12" t="str">
        <f>IF(AND(BT1344="Y",BQ1344&lt;1),"Y","")</f>
        <v/>
      </c>
      <c r="BW1344" s="12" t="str">
        <f>IF(BQ1344&gt;1,IF(BQ1343&gt;1,"Y",""),"")</f>
        <v>Y</v>
      </c>
      <c r="BX1344" s="12" t="str">
        <f>IF(BQ1344&lt;1,IF(BQ1343&lt;1,"Y",""),"")</f>
        <v/>
      </c>
      <c r="BY1344" s="2"/>
      <c r="BZ1344" s="2"/>
      <c r="CA1344" s="2"/>
    </row>
    <row r="1345" spans="2:79">
      <c r="B1345" s="4" t="str">
        <f>IF(G1345=G1346,IF(G1345&gt;G1344,G1345&amp;"_O",""),G1345&amp;"_C")</f>
        <v/>
      </c>
      <c r="C1345" s="14">
        <f ca="1">RANDBETWEEN(0,1000)/1000</f>
        <v>0.75700000000000001</v>
      </c>
      <c r="D1345" s="16">
        <f>D1344+1</f>
        <v>1341</v>
      </c>
      <c r="E1345" s="10">
        <f>ROUNDDOWN(D1345/52,0)+1</f>
        <v>26</v>
      </c>
      <c r="F1345" s="15">
        <f>F1344+7</f>
        <v>54007</v>
      </c>
      <c r="G1345" s="4">
        <f>YEAR(F1345)</f>
        <v>2047</v>
      </c>
      <c r="H1345" s="33">
        <v>0.19</v>
      </c>
      <c r="I1345" s="33">
        <v>0.71899999999999997</v>
      </c>
      <c r="J1345" s="33">
        <v>0.14499999999999999</v>
      </c>
      <c r="K1345" s="16" t="str">
        <f>IF(M1344&gt;1,"Up","Down")</f>
        <v>Up</v>
      </c>
      <c r="L1345" s="16" t="str">
        <f>IF(K1345="Up",IF(H1345&lt;$BJ$7,"Up","Down"),IF(H1345&lt;$BK$7,"Down","Up"))</f>
        <v>Up</v>
      </c>
      <c r="M1345" s="17">
        <f>IF(L1345="Up",INDEX($AK$5:$AK$1005,MATCH(I1345,$AI$5:$AI$1005,0),1),INDEX($AL$5:$AL$1005,MATCH(J1345,$AI$5:$AI$1005,0),1))</f>
        <v>1.0197761621187778</v>
      </c>
      <c r="N1345" s="16" t="str">
        <f>IF(P1344&gt;1,"Up","Down")</f>
        <v>Up</v>
      </c>
      <c r="O1345" s="16" t="str">
        <f>IF(N1345="Up",IF(H1345&lt;$BJ$12,"Up","Down"),IF(H1345&lt;$BK$12,"Down","Up"))</f>
        <v>Up</v>
      </c>
      <c r="P1345" s="17">
        <f>IF(O1345="Up",INDEX($AP$5:$AP$1005,MATCH(I1345,$AI$5:$AI$1005,0),1),INDEX($AQ$5:$AQ$1005,MATCH(J1345,$AI$5:$AI$1005,0),1))</f>
        <v>1.0270707220805029</v>
      </c>
      <c r="Q1345" s="19">
        <f>T1344</f>
        <v>28821.668987263656</v>
      </c>
      <c r="R1345" s="19">
        <f>INDEX(model!$S$5:$S$35,MATCH(G1345,model!$Q$5:$Q$35,0),1)*model!$O$5</f>
        <v>0</v>
      </c>
      <c r="S1345" s="19">
        <f>IF(RIGHT(B1345,1)="C",T1344*INDEX(model!$T$5:$T$35,MATCH(G1345,model!$Q$5:$Q$35,0),1),0)</f>
        <v>0</v>
      </c>
      <c r="T1345" s="19">
        <f>(Q1345+R1345-S1345)*M1345</f>
        <v>29391.650985689532</v>
      </c>
      <c r="U1345" s="19">
        <f>X1344</f>
        <v>254432.67510827829</v>
      </c>
      <c r="V1345" s="19">
        <f>INDEX(model!$S$5:$S$35,MATCH(G1345,model!$Q$5:$Q$35,0),1)*model!$O$6</f>
        <v>0</v>
      </c>
      <c r="W1345" s="19">
        <f>IF(RIGHT(B1345,1)="C",X1344*INDEX(model!$T$5:$T$35,MATCH(G1345,model!$Q$5:$Q$35,0),1),0)</f>
        <v>0</v>
      </c>
      <c r="X1345" s="19">
        <f>(U1345+V1345-W1345)*P1345</f>
        <v>261320.35134433338</v>
      </c>
      <c r="Z1345" s="36" t="str">
        <f>K1345&amp;L1345</f>
        <v>UpUp</v>
      </c>
      <c r="AA1345" s="36" t="str">
        <f>N1345&amp;O1345</f>
        <v>UpUp</v>
      </c>
      <c r="AU1345" s="4" t="str">
        <f>IF(AZ1345=AZ1346,IF(AZ1345&gt;AZ1344,AZ1345&amp;"_O",""),AZ1345&amp;"_C")</f>
        <v/>
      </c>
      <c r="AV1345" s="7" t="str">
        <f>IF(RIGHT(AU1345,1)="C",AX1345/INDEX($AX$5:$AX$2729,MATCH(AZ1345&amp;"_O",$AU$5:$AU$2729,0),1),"")</f>
        <v/>
      </c>
      <c r="AW1345" s="38">
        <v>34950</v>
      </c>
      <c r="AX1345" s="37">
        <v>572.67999999999995</v>
      </c>
      <c r="AY1345" s="7">
        <f>AX1345/AX1344</f>
        <v>1.0156782065834278</v>
      </c>
      <c r="AZ1345" s="4">
        <f>YEAR(AW1345)</f>
        <v>1995</v>
      </c>
      <c r="BA1345" s="2" t="s">
        <v>7</v>
      </c>
      <c r="BB1345" s="12" t="str">
        <f>INDEX($CD$5:$CD$10,MATCH(BA1345,$CC$5:$CC$10,0),1)</f>
        <v>Y</v>
      </c>
      <c r="BC1345" s="12" t="str">
        <f>IF(AND(BB1345="Y",AY1345&gt;1),"Y","")</f>
        <v>Y</v>
      </c>
      <c r="BD1345" s="12" t="str">
        <f>IF(AND(BB1345="Y",AY1345&lt;1),"Y","")</f>
        <v/>
      </c>
      <c r="BE1345" s="12" t="str">
        <f>IF(AY1345&gt;1,IF(AY1344&gt;1,"Y",""),"")</f>
        <v>Y</v>
      </c>
      <c r="BF1345" s="12" t="str">
        <f>IF(AY1345&lt;1,IF(AY1344&lt;1,"Y",""),"")</f>
        <v/>
      </c>
      <c r="BG1345" s="2"/>
      <c r="BH1345" s="2"/>
      <c r="BI1345" s="2"/>
      <c r="BJ1345" s="2"/>
      <c r="BK1345" s="2"/>
      <c r="BL1345" s="2"/>
      <c r="BM1345" s="4" t="str">
        <f>IF(BR1345=BR1346,IF(BR1345&gt;BR1344,BR1345&amp;"_O",""),BR1345&amp;"_C")</f>
        <v/>
      </c>
      <c r="BN1345" s="7" t="str">
        <f>IF(RIGHT(BM1345,1)="C",BP1345/INDEX($BP$5:$BP$2729,MATCH(BR1345&amp;"_O",$BM$5:$BM$2729,0),1),"")</f>
        <v/>
      </c>
      <c r="BO1345" s="38">
        <v>35349</v>
      </c>
      <c r="BP1345" s="3">
        <v>1248.27</v>
      </c>
      <c r="BQ1345" s="7">
        <f>BP1345/BP1344</f>
        <v>1.0005691109044856</v>
      </c>
      <c r="BR1345" s="4">
        <f>YEAR(BO1345)</f>
        <v>1996</v>
      </c>
      <c r="BS1345" s="2" t="s">
        <v>7</v>
      </c>
      <c r="BT1345" s="12" t="str">
        <f>INDEX($CD$5:$CD$10,MATCH(BS1345,$CC$5:$CC$10,0),1)</f>
        <v>Y</v>
      </c>
      <c r="BU1345" s="12" t="str">
        <f>IF(AND(BT1345="Y",BQ1345&gt;1),"Y","")</f>
        <v>Y</v>
      </c>
      <c r="BV1345" s="12" t="str">
        <f>IF(AND(BT1345="Y",BQ1345&lt;1),"Y","")</f>
        <v/>
      </c>
      <c r="BW1345" s="12" t="str">
        <f>IF(BQ1345&gt;1,IF(BQ1344&gt;1,"Y",""),"")</f>
        <v>Y</v>
      </c>
      <c r="BX1345" s="12" t="str">
        <f>IF(BQ1345&lt;1,IF(BQ1344&lt;1,"Y",""),"")</f>
        <v/>
      </c>
      <c r="BY1345" s="2"/>
      <c r="BZ1345" s="2"/>
      <c r="CA1345" s="2"/>
    </row>
    <row r="1346" spans="2:79">
      <c r="B1346" s="4" t="str">
        <f>IF(G1346=G1347,IF(G1346&gt;G1345,G1346&amp;"_O",""),G1346&amp;"_C")</f>
        <v/>
      </c>
      <c r="C1346" s="14">
        <f ca="1">RANDBETWEEN(0,1000)/1000</f>
        <v>0.38200000000000001</v>
      </c>
      <c r="D1346" s="16">
        <f>D1345+1</f>
        <v>1342</v>
      </c>
      <c r="E1346" s="10">
        <f>ROUNDDOWN(D1346/52,0)+1</f>
        <v>26</v>
      </c>
      <c r="F1346" s="15">
        <f>F1345+7</f>
        <v>54014</v>
      </c>
      <c r="G1346" s="4">
        <f>YEAR(F1346)</f>
        <v>2047</v>
      </c>
      <c r="H1346" s="33">
        <v>0.875</v>
      </c>
      <c r="I1346" s="33">
        <v>0.50700000000000001</v>
      </c>
      <c r="J1346" s="33">
        <v>0.504</v>
      </c>
      <c r="K1346" s="16" t="str">
        <f>IF(M1345&gt;1,"Up","Down")</f>
        <v>Up</v>
      </c>
      <c r="L1346" s="16" t="str">
        <f>IF(K1346="Up",IF(H1346&lt;$BJ$7,"Up","Down"),IF(H1346&lt;$BK$7,"Down","Up"))</f>
        <v>Down</v>
      </c>
      <c r="M1346" s="17">
        <f>IF(L1346="Up",INDEX($AK$5:$AK$1005,MATCH(I1346,$AI$5:$AI$1005,0),1),INDEX($AL$5:$AL$1005,MATCH(J1346,$AI$5:$AI$1005,0),1))</f>
        <v>0.98775548370574984</v>
      </c>
      <c r="N1346" s="16" t="str">
        <f>IF(P1345&gt;1,"Up","Down")</f>
        <v>Up</v>
      </c>
      <c r="O1346" s="16" t="str">
        <f>IF(N1346="Up",IF(H1346&lt;$BJ$12,"Up","Down"),IF(H1346&lt;$BK$12,"Down","Up"))</f>
        <v>Down</v>
      </c>
      <c r="P1346" s="17">
        <f>IF(O1346="Up",INDEX($AP$5:$AP$1005,MATCH(I1346,$AI$5:$AI$1005,0),1),INDEX($AQ$5:$AQ$1005,MATCH(J1346,$AI$5:$AI$1005,0),1))</f>
        <v>0.98510249977930542</v>
      </c>
      <c r="Q1346" s="19">
        <f>T1345</f>
        <v>29391.650985689532</v>
      </c>
      <c r="R1346" s="19">
        <f>INDEX(model!$S$5:$S$35,MATCH(G1346,model!$Q$5:$Q$35,0),1)*model!$O$5</f>
        <v>0</v>
      </c>
      <c r="S1346" s="19">
        <f>IF(RIGHT(B1346,1)="C",T1345*INDEX(model!$T$5:$T$35,MATCH(G1346,model!$Q$5:$Q$35,0),1),0)</f>
        <v>0</v>
      </c>
      <c r="T1346" s="19">
        <f>(Q1346+R1346-S1346)*M1346</f>
        <v>29031.764436280344</v>
      </c>
      <c r="U1346" s="19">
        <f>X1345</f>
        <v>261320.35134433338</v>
      </c>
      <c r="V1346" s="19">
        <f>INDEX(model!$S$5:$S$35,MATCH(G1346,model!$Q$5:$Q$35,0),1)*model!$O$6</f>
        <v>0</v>
      </c>
      <c r="W1346" s="19">
        <f>IF(RIGHT(B1346,1)="C",X1345*INDEX(model!$T$5:$T$35,MATCH(G1346,model!$Q$5:$Q$35,0),1),0)</f>
        <v>0</v>
      </c>
      <c r="X1346" s="19">
        <f>(U1346+V1346-W1346)*P1346</f>
        <v>257427.33135250918</v>
      </c>
      <c r="Z1346" s="36" t="str">
        <f>K1346&amp;L1346</f>
        <v>UpDown</v>
      </c>
      <c r="AA1346" s="36" t="str">
        <f>N1346&amp;O1346</f>
        <v>UpDown</v>
      </c>
      <c r="AU1346" s="4" t="str">
        <f>IF(AZ1346=AZ1347,IF(AZ1346&gt;AZ1345,AZ1346&amp;"_O",""),AZ1346&amp;"_C")</f>
        <v/>
      </c>
      <c r="AV1346" s="7" t="str">
        <f>IF(RIGHT(AU1346,1)="C",AX1346/INDEX($AX$5:$AX$2729,MATCH(AZ1346&amp;"_O",$AU$5:$AU$2729,0),1),"")</f>
        <v/>
      </c>
      <c r="AW1346" s="38">
        <v>34957</v>
      </c>
      <c r="AX1346" s="37">
        <v>583.35</v>
      </c>
      <c r="AY1346" s="7">
        <f>AX1346/AX1345</f>
        <v>1.0186316965844802</v>
      </c>
      <c r="AZ1346" s="4">
        <f>YEAR(AW1346)</f>
        <v>1995</v>
      </c>
      <c r="BA1346" s="2" t="s">
        <v>7</v>
      </c>
      <c r="BB1346" s="12" t="str">
        <f>INDEX($CD$5:$CD$10,MATCH(BA1346,$CC$5:$CC$10,0),1)</f>
        <v>Y</v>
      </c>
      <c r="BC1346" s="12" t="str">
        <f>IF(AND(BB1346="Y",AY1346&gt;1),"Y","")</f>
        <v>Y</v>
      </c>
      <c r="BD1346" s="12" t="str">
        <f>IF(AND(BB1346="Y",AY1346&lt;1),"Y","")</f>
        <v/>
      </c>
      <c r="BE1346" s="12" t="str">
        <f>IF(AY1346&gt;1,IF(AY1345&gt;1,"Y",""),"")</f>
        <v>Y</v>
      </c>
      <c r="BF1346" s="12" t="str">
        <f>IF(AY1346&lt;1,IF(AY1345&lt;1,"Y",""),"")</f>
        <v/>
      </c>
      <c r="BG1346" s="2"/>
      <c r="BH1346" s="2"/>
      <c r="BI1346" s="2"/>
      <c r="BJ1346" s="2"/>
      <c r="BK1346" s="2"/>
      <c r="BL1346" s="2"/>
      <c r="BM1346" s="4" t="str">
        <f>IF(BR1346=BR1347,IF(BR1346&gt;BR1345,BR1346&amp;"_O",""),BR1346&amp;"_C")</f>
        <v/>
      </c>
      <c r="BN1346" s="7" t="str">
        <f>IF(RIGHT(BM1346,1)="C",BP1346/INDEX($BP$5:$BP$2729,MATCH(BR1346&amp;"_O",$BM$5:$BM$2729,0),1),"")</f>
        <v/>
      </c>
      <c r="BO1346" s="38">
        <v>35356</v>
      </c>
      <c r="BP1346" s="3">
        <v>1242.48</v>
      </c>
      <c r="BQ1346" s="7">
        <f>BP1346/BP1345</f>
        <v>0.99536158042731138</v>
      </c>
      <c r="BR1346" s="4">
        <f>YEAR(BO1346)</f>
        <v>1996</v>
      </c>
      <c r="BS1346" s="2" t="s">
        <v>7</v>
      </c>
      <c r="BT1346" s="12" t="str">
        <f>INDEX($CD$5:$CD$10,MATCH(BS1346,$CC$5:$CC$10,0),1)</f>
        <v>Y</v>
      </c>
      <c r="BU1346" s="12" t="str">
        <f>IF(AND(BT1346="Y",BQ1346&gt;1),"Y","")</f>
        <v/>
      </c>
      <c r="BV1346" s="12" t="str">
        <f>IF(AND(BT1346="Y",BQ1346&lt;1),"Y","")</f>
        <v>Y</v>
      </c>
      <c r="BW1346" s="12" t="str">
        <f>IF(BQ1346&gt;1,IF(BQ1345&gt;1,"Y",""),"")</f>
        <v/>
      </c>
      <c r="BX1346" s="12" t="str">
        <f>IF(BQ1346&lt;1,IF(BQ1345&lt;1,"Y",""),"")</f>
        <v/>
      </c>
      <c r="BY1346" s="2"/>
      <c r="BZ1346" s="2"/>
      <c r="CA1346" s="2"/>
    </row>
    <row r="1347" spans="2:79">
      <c r="B1347" s="4" t="str">
        <f>IF(G1347=G1348,IF(G1347&gt;G1346,G1347&amp;"_O",""),G1347&amp;"_C")</f>
        <v/>
      </c>
      <c r="C1347" s="14">
        <f ca="1">RANDBETWEEN(0,1000)/1000</f>
        <v>0.81599999999999995</v>
      </c>
      <c r="D1347" s="16">
        <f>D1346+1</f>
        <v>1343</v>
      </c>
      <c r="E1347" s="10">
        <f>ROUNDDOWN(D1347/52,0)+1</f>
        <v>26</v>
      </c>
      <c r="F1347" s="15">
        <f>F1346+7</f>
        <v>54021</v>
      </c>
      <c r="G1347" s="4">
        <f>YEAR(F1347)</f>
        <v>2047</v>
      </c>
      <c r="H1347" s="33">
        <v>0.47899999999999998</v>
      </c>
      <c r="I1347" s="33">
        <v>0.34</v>
      </c>
      <c r="J1347" s="33">
        <v>0.23499999999999999</v>
      </c>
      <c r="K1347" s="16" t="str">
        <f>IF(M1346&gt;1,"Up","Down")</f>
        <v>Down</v>
      </c>
      <c r="L1347" s="16" t="str">
        <f>IF(K1347="Up",IF(H1347&lt;$BJ$7,"Up","Down"),IF(H1347&lt;$BK$7,"Down","Up"))</f>
        <v>Up</v>
      </c>
      <c r="M1347" s="17">
        <f>IF(L1347="Up",INDEX($AK$5:$AK$1005,MATCH(I1347,$AI$5:$AI$1005,0),1),INDEX($AL$5:$AL$1005,MATCH(J1347,$AI$5:$AI$1005,0),1))</f>
        <v>1.0081376846012826</v>
      </c>
      <c r="N1347" s="16" t="str">
        <f>IF(P1346&gt;1,"Up","Down")</f>
        <v>Down</v>
      </c>
      <c r="O1347" s="16" t="str">
        <f>IF(N1347="Up",IF(H1347&lt;$BJ$12,"Up","Down"),IF(H1347&lt;$BK$12,"Down","Up"))</f>
        <v>Up</v>
      </c>
      <c r="P1347" s="17">
        <f>IF(O1347="Up",INDEX($AP$5:$AP$1005,MATCH(I1347,$AI$5:$AI$1005,0),1),INDEX($AQ$5:$AQ$1005,MATCH(J1347,$AI$5:$AI$1005,0),1))</f>
        <v>1.0112643427948673</v>
      </c>
      <c r="Q1347" s="19">
        <f>T1346</f>
        <v>29031.764436280344</v>
      </c>
      <c r="R1347" s="19">
        <f>INDEX(model!$S$5:$S$35,MATCH(G1347,model!$Q$5:$Q$35,0),1)*model!$O$5</f>
        <v>0</v>
      </c>
      <c r="S1347" s="19">
        <f>IF(RIGHT(B1347,1)="C",T1346*INDEX(model!$T$5:$T$35,MATCH(G1347,model!$Q$5:$Q$35,0),1),0)</f>
        <v>0</v>
      </c>
      <c r="T1347" s="19">
        <f>(Q1347+R1347-S1347)*M1347</f>
        <v>29268.015778681525</v>
      </c>
      <c r="U1347" s="19">
        <f>X1346</f>
        <v>257427.33135250918</v>
      </c>
      <c r="V1347" s="19">
        <f>INDEX(model!$S$5:$S$35,MATCH(G1347,model!$Q$5:$Q$35,0),1)*model!$O$6</f>
        <v>0</v>
      </c>
      <c r="W1347" s="19">
        <f>IF(RIGHT(B1347,1)="C",X1346*INDEX(model!$T$5:$T$35,MATCH(G1347,model!$Q$5:$Q$35,0),1),0)</f>
        <v>0</v>
      </c>
      <c r="X1347" s="19">
        <f>(U1347+V1347-W1347)*P1347</f>
        <v>260327.08105763173</v>
      </c>
      <c r="Z1347" s="36" t="str">
        <f>K1347&amp;L1347</f>
        <v>DownUp</v>
      </c>
      <c r="AA1347" s="36" t="str">
        <f>N1347&amp;O1347</f>
        <v>DownUp</v>
      </c>
      <c r="AU1347" s="4" t="str">
        <f>IF(AZ1347=AZ1348,IF(AZ1347&gt;AZ1346,AZ1347&amp;"_O",""),AZ1347&amp;"_C")</f>
        <v/>
      </c>
      <c r="AV1347" s="7" t="str">
        <f>IF(RIGHT(AU1347,1)="C",AX1347/INDEX($AX$5:$AX$2729,MATCH(AZ1347&amp;"_O",$AU$5:$AU$2729,0),1),"")</f>
        <v/>
      </c>
      <c r="AW1347" s="38">
        <v>34964</v>
      </c>
      <c r="AX1347" s="37">
        <v>581.73</v>
      </c>
      <c r="AY1347" s="7">
        <f>AX1347/AX1346</f>
        <v>0.99722293648752891</v>
      </c>
      <c r="AZ1347" s="4">
        <f>YEAR(AW1347)</f>
        <v>1995</v>
      </c>
      <c r="BA1347" s="2" t="s">
        <v>7</v>
      </c>
      <c r="BB1347" s="12" t="str">
        <f>INDEX($CD$5:$CD$10,MATCH(BA1347,$CC$5:$CC$10,0),1)</f>
        <v>Y</v>
      </c>
      <c r="BC1347" s="12" t="str">
        <f>IF(AND(BB1347="Y",AY1347&gt;1),"Y","")</f>
        <v/>
      </c>
      <c r="BD1347" s="12" t="str">
        <f>IF(AND(BB1347="Y",AY1347&lt;1),"Y","")</f>
        <v>Y</v>
      </c>
      <c r="BE1347" s="12" t="str">
        <f>IF(AY1347&gt;1,IF(AY1346&gt;1,"Y",""),"")</f>
        <v/>
      </c>
      <c r="BF1347" s="12" t="str">
        <f>IF(AY1347&lt;1,IF(AY1346&lt;1,"Y",""),"")</f>
        <v/>
      </c>
      <c r="BG1347" s="2"/>
      <c r="BH1347" s="2"/>
      <c r="BI1347" s="2"/>
      <c r="BJ1347" s="2"/>
      <c r="BK1347" s="2"/>
      <c r="BL1347" s="2"/>
      <c r="BM1347" s="4" t="str">
        <f>IF(BR1347=BR1348,IF(BR1347&gt;BR1346,BR1347&amp;"_O",""),BR1347&amp;"_C")</f>
        <v/>
      </c>
      <c r="BN1347" s="7" t="str">
        <f>IF(RIGHT(BM1347,1)="C",BP1347/INDEX($BP$5:$BP$2729,MATCH(BR1347&amp;"_O",$BM$5:$BM$2729,0),1),"")</f>
        <v/>
      </c>
      <c r="BO1347" s="38">
        <v>35363</v>
      </c>
      <c r="BP1347" s="3">
        <v>1222.5999999999999</v>
      </c>
      <c r="BQ1347" s="7">
        <f>BP1347/BP1346</f>
        <v>0.98399974245058264</v>
      </c>
      <c r="BR1347" s="4">
        <f>YEAR(BO1347)</f>
        <v>1996</v>
      </c>
      <c r="BS1347" s="2" t="s">
        <v>7</v>
      </c>
      <c r="BT1347" s="12" t="str">
        <f>INDEX($CD$5:$CD$10,MATCH(BS1347,$CC$5:$CC$10,0),1)</f>
        <v>Y</v>
      </c>
      <c r="BU1347" s="12" t="str">
        <f>IF(AND(BT1347="Y",BQ1347&gt;1),"Y","")</f>
        <v/>
      </c>
      <c r="BV1347" s="12" t="str">
        <f>IF(AND(BT1347="Y",BQ1347&lt;1),"Y","")</f>
        <v>Y</v>
      </c>
      <c r="BW1347" s="12" t="str">
        <f>IF(BQ1347&gt;1,IF(BQ1346&gt;1,"Y",""),"")</f>
        <v/>
      </c>
      <c r="BX1347" s="12" t="str">
        <f>IF(BQ1347&lt;1,IF(BQ1346&lt;1,"Y",""),"")</f>
        <v>Y</v>
      </c>
      <c r="BY1347" s="2"/>
      <c r="BZ1347" s="2"/>
      <c r="CA1347" s="2"/>
    </row>
    <row r="1348" spans="2:79">
      <c r="B1348" s="4" t="str">
        <f>IF(G1348=G1349,IF(G1348&gt;G1347,G1348&amp;"_O",""),G1348&amp;"_C")</f>
        <v/>
      </c>
      <c r="C1348" s="14">
        <f ca="1">RANDBETWEEN(0,1000)/1000</f>
        <v>0.47399999999999998</v>
      </c>
      <c r="D1348" s="16">
        <f>D1347+1</f>
        <v>1344</v>
      </c>
      <c r="E1348" s="10">
        <f>ROUNDDOWN(D1348/52,0)+1</f>
        <v>26</v>
      </c>
      <c r="F1348" s="15">
        <f>F1347+7</f>
        <v>54028</v>
      </c>
      <c r="G1348" s="4">
        <f>YEAR(F1348)</f>
        <v>2047</v>
      </c>
      <c r="H1348" s="33">
        <v>0.59499999999999997</v>
      </c>
      <c r="I1348" s="33">
        <v>0.39100000000000001</v>
      </c>
      <c r="J1348" s="33">
        <v>0.39400000000000002</v>
      </c>
      <c r="K1348" s="16" t="str">
        <f>IF(M1347&gt;1,"Up","Down")</f>
        <v>Up</v>
      </c>
      <c r="L1348" s="16" t="str">
        <f>IF(K1348="Up",IF(H1348&lt;$BJ$7,"Up","Down"),IF(H1348&lt;$BK$7,"Down","Up"))</f>
        <v>Down</v>
      </c>
      <c r="M1348" s="17">
        <f>IF(L1348="Up",INDEX($AK$5:$AK$1005,MATCH(I1348,$AI$5:$AI$1005,0),1),INDEX($AL$5:$AL$1005,MATCH(J1348,$AI$5:$AI$1005,0),1))</f>
        <v>0.98366497896178218</v>
      </c>
      <c r="N1348" s="16" t="str">
        <f>IF(P1347&gt;1,"Up","Down")</f>
        <v>Up</v>
      </c>
      <c r="O1348" s="16" t="str">
        <f>IF(N1348="Up",IF(H1348&lt;$BJ$12,"Up","Down"),IF(H1348&lt;$BK$12,"Down","Up"))</f>
        <v>Down</v>
      </c>
      <c r="P1348" s="17">
        <f>IF(O1348="Up",INDEX($AP$5:$AP$1005,MATCH(I1348,$AI$5:$AI$1005,0),1),INDEX($AQ$5:$AQ$1005,MATCH(J1348,$AI$5:$AI$1005,0),1))</f>
        <v>0.98031564397513327</v>
      </c>
      <c r="Q1348" s="19">
        <f>T1347</f>
        <v>29268.015778681525</v>
      </c>
      <c r="R1348" s="19">
        <f>INDEX(model!$S$5:$S$35,MATCH(G1348,model!$Q$5:$Q$35,0),1)*model!$O$5</f>
        <v>0</v>
      </c>
      <c r="S1348" s="19">
        <f>IF(RIGHT(B1348,1)="C",T1347*INDEX(model!$T$5:$T$35,MATCH(G1348,model!$Q$5:$Q$35,0),1),0)</f>
        <v>0</v>
      </c>
      <c r="T1348" s="19">
        <f>(Q1348+R1348-S1348)*M1348</f>
        <v>28789.922125189871</v>
      </c>
      <c r="U1348" s="19">
        <f>X1347</f>
        <v>260327.08105763173</v>
      </c>
      <c r="V1348" s="19">
        <f>INDEX(model!$S$5:$S$35,MATCH(G1348,model!$Q$5:$Q$35,0),1)*model!$O$6</f>
        <v>0</v>
      </c>
      <c r="W1348" s="19">
        <f>IF(RIGHT(B1348,1)="C",X1347*INDEX(model!$T$5:$T$35,MATCH(G1348,model!$Q$5:$Q$35,0),1),0)</f>
        <v>0</v>
      </c>
      <c r="X1348" s="19">
        <f>(U1348+V1348-W1348)*P1348</f>
        <v>255202.71011117898</v>
      </c>
      <c r="Z1348" s="36" t="str">
        <f>K1348&amp;L1348</f>
        <v>UpDown</v>
      </c>
      <c r="AA1348" s="36" t="str">
        <f>N1348&amp;O1348</f>
        <v>UpDown</v>
      </c>
      <c r="AU1348" s="4" t="str">
        <f>IF(AZ1348=AZ1349,IF(AZ1348&gt;AZ1347,AZ1348&amp;"_O",""),AZ1348&amp;"_C")</f>
        <v/>
      </c>
      <c r="AV1348" s="7" t="str">
        <f>IF(RIGHT(AU1348,1)="C",AX1348/INDEX($AX$5:$AX$2729,MATCH(AZ1348&amp;"_O",$AU$5:$AU$2729,0),1),"")</f>
        <v/>
      </c>
      <c r="AW1348" s="38">
        <v>34971</v>
      </c>
      <c r="AX1348" s="37">
        <v>584.41</v>
      </c>
      <c r="AY1348" s="7">
        <f>AX1348/AX1347</f>
        <v>1.0046069482405926</v>
      </c>
      <c r="AZ1348" s="4">
        <f>YEAR(AW1348)</f>
        <v>1995</v>
      </c>
      <c r="BA1348" s="2" t="s">
        <v>7</v>
      </c>
      <c r="BB1348" s="12" t="str">
        <f>INDEX($CD$5:$CD$10,MATCH(BA1348,$CC$5:$CC$10,0),1)</f>
        <v>Y</v>
      </c>
      <c r="BC1348" s="12" t="str">
        <f>IF(AND(BB1348="Y",AY1348&gt;1),"Y","")</f>
        <v>Y</v>
      </c>
      <c r="BD1348" s="12" t="str">
        <f>IF(AND(BB1348="Y",AY1348&lt;1),"Y","")</f>
        <v/>
      </c>
      <c r="BE1348" s="12" t="str">
        <f>IF(AY1348&gt;1,IF(AY1347&gt;1,"Y",""),"")</f>
        <v/>
      </c>
      <c r="BF1348" s="12" t="str">
        <f>IF(AY1348&lt;1,IF(AY1347&lt;1,"Y",""),"")</f>
        <v/>
      </c>
      <c r="BG1348" s="2"/>
      <c r="BH1348" s="2"/>
      <c r="BI1348" s="2"/>
      <c r="BJ1348" s="2"/>
      <c r="BK1348" s="2"/>
      <c r="BL1348" s="2"/>
      <c r="BM1348" s="4" t="str">
        <f>IF(BR1348=BR1349,IF(BR1348&gt;BR1347,BR1348&amp;"_O",""),BR1348&amp;"_C")</f>
        <v/>
      </c>
      <c r="BN1348" s="7" t="str">
        <f>IF(RIGHT(BM1348,1)="C",BP1348/INDEX($BP$5:$BP$2729,MATCH(BR1348&amp;"_O",$BM$5:$BM$2729,0),1),"")</f>
        <v/>
      </c>
      <c r="BO1348" s="38">
        <v>35370</v>
      </c>
      <c r="BP1348" s="3">
        <v>1221.78</v>
      </c>
      <c r="BQ1348" s="7">
        <f>BP1348/BP1347</f>
        <v>0.99932929821691485</v>
      </c>
      <c r="BR1348" s="4">
        <f>YEAR(BO1348)</f>
        <v>1996</v>
      </c>
      <c r="BS1348" s="2" t="s">
        <v>7</v>
      </c>
      <c r="BT1348" s="12" t="str">
        <f>INDEX($CD$5:$CD$10,MATCH(BS1348,$CC$5:$CC$10,0),1)</f>
        <v>Y</v>
      </c>
      <c r="BU1348" s="12" t="str">
        <f>IF(AND(BT1348="Y",BQ1348&gt;1),"Y","")</f>
        <v/>
      </c>
      <c r="BV1348" s="12" t="str">
        <f>IF(AND(BT1348="Y",BQ1348&lt;1),"Y","")</f>
        <v>Y</v>
      </c>
      <c r="BW1348" s="12" t="str">
        <f>IF(BQ1348&gt;1,IF(BQ1347&gt;1,"Y",""),"")</f>
        <v/>
      </c>
      <c r="BX1348" s="12" t="str">
        <f>IF(BQ1348&lt;1,IF(BQ1347&lt;1,"Y",""),"")</f>
        <v>Y</v>
      </c>
      <c r="BY1348" s="2"/>
      <c r="BZ1348" s="2"/>
      <c r="CA1348" s="2"/>
    </row>
    <row r="1349" spans="2:79">
      <c r="B1349" s="4" t="str">
        <f>IF(G1349=G1350,IF(G1349&gt;G1348,G1349&amp;"_O",""),G1349&amp;"_C")</f>
        <v/>
      </c>
      <c r="C1349" s="14">
        <f ca="1">RANDBETWEEN(0,1000)/1000</f>
        <v>0.25600000000000001</v>
      </c>
      <c r="D1349" s="16">
        <f>D1348+1</f>
        <v>1345</v>
      </c>
      <c r="E1349" s="10">
        <f>ROUNDDOWN(D1349/52,0)+1</f>
        <v>26</v>
      </c>
      <c r="F1349" s="15">
        <f>F1348+7</f>
        <v>54035</v>
      </c>
      <c r="G1349" s="4">
        <f>YEAR(F1349)</f>
        <v>2047</v>
      </c>
      <c r="H1349" s="33">
        <v>0.93899999999999995</v>
      </c>
      <c r="I1349" s="33">
        <v>0.17499999999999999</v>
      </c>
      <c r="J1349" s="33">
        <v>0.85699999999999998</v>
      </c>
      <c r="K1349" s="16" t="str">
        <f>IF(M1348&gt;1,"Up","Down")</f>
        <v>Down</v>
      </c>
      <c r="L1349" s="16" t="str">
        <f>IF(K1349="Up",IF(H1349&lt;$BJ$7,"Up","Down"),IF(H1349&lt;$BK$7,"Down","Up"))</f>
        <v>Up</v>
      </c>
      <c r="M1349" s="17">
        <f>IF(L1349="Up",INDEX($AK$5:$AK$1005,MATCH(I1349,$AI$5:$AI$1005,0),1),INDEX($AL$5:$AL$1005,MATCH(J1349,$AI$5:$AI$1005,0),1))</f>
        <v>1.0041141904852835</v>
      </c>
      <c r="N1349" s="16" t="str">
        <f>IF(P1348&gt;1,"Up","Down")</f>
        <v>Down</v>
      </c>
      <c r="O1349" s="16" t="str">
        <f>IF(N1349="Up",IF(H1349&lt;$BJ$12,"Up","Down"),IF(H1349&lt;$BK$12,"Down","Up"))</f>
        <v>Up</v>
      </c>
      <c r="P1349" s="17">
        <f>IF(O1349="Up",INDEX($AP$5:$AP$1005,MATCH(I1349,$AI$5:$AI$1005,0),1),INDEX($AQ$5:$AQ$1005,MATCH(J1349,$AI$5:$AI$1005,0),1))</f>
        <v>1.0058144261327542</v>
      </c>
      <c r="Q1349" s="19">
        <f>T1348</f>
        <v>28789.922125189871</v>
      </c>
      <c r="R1349" s="19">
        <f>INDEX(model!$S$5:$S$35,MATCH(G1349,model!$Q$5:$Q$35,0),1)*model!$O$5</f>
        <v>0</v>
      </c>
      <c r="S1349" s="19">
        <f>IF(RIGHT(B1349,1)="C",T1348*INDEX(model!$T$5:$T$35,MATCH(G1349,model!$Q$5:$Q$35,0),1),0)</f>
        <v>0</v>
      </c>
      <c r="T1349" s="19">
        <f>(Q1349+R1349-S1349)*M1349</f>
        <v>28908.369348869379</v>
      </c>
      <c r="U1349" s="19">
        <f>X1348</f>
        <v>255202.71011117898</v>
      </c>
      <c r="V1349" s="19">
        <f>INDEX(model!$S$5:$S$35,MATCH(G1349,model!$Q$5:$Q$35,0),1)*model!$O$6</f>
        <v>0</v>
      </c>
      <c r="W1349" s="19">
        <f>IF(RIGHT(B1349,1)="C",X1348*INDEX(model!$T$5:$T$35,MATCH(G1349,model!$Q$5:$Q$35,0),1),0)</f>
        <v>0</v>
      </c>
      <c r="X1349" s="19">
        <f>(U1349+V1349-W1349)*P1349</f>
        <v>256686.56741799912</v>
      </c>
      <c r="Z1349" s="36" t="str">
        <f>K1349&amp;L1349</f>
        <v>DownUp</v>
      </c>
      <c r="AA1349" s="36" t="str">
        <f>N1349&amp;O1349</f>
        <v>DownUp</v>
      </c>
      <c r="AU1349" s="4" t="str">
        <f>IF(AZ1349=AZ1350,IF(AZ1349&gt;AZ1348,AZ1349&amp;"_O",""),AZ1349&amp;"_C")</f>
        <v/>
      </c>
      <c r="AV1349" s="7" t="str">
        <f>IF(RIGHT(AU1349,1)="C",AX1349/INDEX($AX$5:$AX$2729,MATCH(AZ1349&amp;"_O",$AU$5:$AU$2729,0),1),"")</f>
        <v/>
      </c>
      <c r="AW1349" s="38">
        <v>34978</v>
      </c>
      <c r="AX1349" s="37">
        <v>582.49</v>
      </c>
      <c r="AY1349" s="7">
        <f>AX1349/AX1348</f>
        <v>0.9967146352731816</v>
      </c>
      <c r="AZ1349" s="4">
        <f>YEAR(AW1349)</f>
        <v>1995</v>
      </c>
      <c r="BA1349" s="2" t="s">
        <v>7</v>
      </c>
      <c r="BB1349" s="12" t="str">
        <f>INDEX($CD$5:$CD$10,MATCH(BA1349,$CC$5:$CC$10,0),1)</f>
        <v>Y</v>
      </c>
      <c r="BC1349" s="12" t="str">
        <f>IF(AND(BB1349="Y",AY1349&gt;1),"Y","")</f>
        <v/>
      </c>
      <c r="BD1349" s="12" t="str">
        <f>IF(AND(BB1349="Y",AY1349&lt;1),"Y","")</f>
        <v>Y</v>
      </c>
      <c r="BE1349" s="12" t="str">
        <f>IF(AY1349&gt;1,IF(AY1348&gt;1,"Y",""),"")</f>
        <v/>
      </c>
      <c r="BF1349" s="12" t="str">
        <f>IF(AY1349&lt;1,IF(AY1348&lt;1,"Y",""),"")</f>
        <v/>
      </c>
      <c r="BG1349" s="2"/>
      <c r="BH1349" s="2"/>
      <c r="BI1349" s="2"/>
      <c r="BJ1349" s="2"/>
      <c r="BK1349" s="2"/>
      <c r="BL1349" s="2"/>
      <c r="BM1349" s="4" t="str">
        <f>IF(BR1349=BR1350,IF(BR1349&gt;BR1348,BR1349&amp;"_O",""),BR1349&amp;"_C")</f>
        <v/>
      </c>
      <c r="BN1349" s="7" t="str">
        <f>IF(RIGHT(BM1349,1)="C",BP1349/INDEX($BP$5:$BP$2729,MATCH(BR1349&amp;"_O",$BM$5:$BM$2729,0),1),"")</f>
        <v/>
      </c>
      <c r="BO1349" s="38">
        <v>35377</v>
      </c>
      <c r="BP1349" s="3">
        <v>1257.5</v>
      </c>
      <c r="BQ1349" s="7">
        <f>BP1349/BP1348</f>
        <v>1.0292360326736401</v>
      </c>
      <c r="BR1349" s="4">
        <f>YEAR(BO1349)</f>
        <v>1996</v>
      </c>
      <c r="BS1349" s="2" t="s">
        <v>7</v>
      </c>
      <c r="BT1349" s="12" t="str">
        <f>INDEX($CD$5:$CD$10,MATCH(BS1349,$CC$5:$CC$10,0),1)</f>
        <v>Y</v>
      </c>
      <c r="BU1349" s="12" t="str">
        <f>IF(AND(BT1349="Y",BQ1349&gt;1),"Y","")</f>
        <v>Y</v>
      </c>
      <c r="BV1349" s="12" t="str">
        <f>IF(AND(BT1349="Y",BQ1349&lt;1),"Y","")</f>
        <v/>
      </c>
      <c r="BW1349" s="12" t="str">
        <f>IF(BQ1349&gt;1,IF(BQ1348&gt;1,"Y",""),"")</f>
        <v/>
      </c>
      <c r="BX1349" s="12" t="str">
        <f>IF(BQ1349&lt;1,IF(BQ1348&lt;1,"Y",""),"")</f>
        <v/>
      </c>
      <c r="BY1349" s="2"/>
      <c r="BZ1349" s="2"/>
      <c r="CA1349" s="2"/>
    </row>
    <row r="1350" spans="2:79">
      <c r="B1350" s="4" t="str">
        <f>IF(G1350=G1351,IF(G1350&gt;G1349,G1350&amp;"_O",""),G1350&amp;"_C")</f>
        <v/>
      </c>
      <c r="C1350" s="14">
        <f ca="1">RANDBETWEEN(0,1000)/1000</f>
        <v>0.441</v>
      </c>
      <c r="D1350" s="16">
        <f>D1349+1</f>
        <v>1346</v>
      </c>
      <c r="E1350" s="10">
        <f>ROUNDDOWN(D1350/52,0)+1</f>
        <v>26</v>
      </c>
      <c r="F1350" s="15">
        <f>F1349+7</f>
        <v>54042</v>
      </c>
      <c r="G1350" s="4">
        <f>YEAR(F1350)</f>
        <v>2047</v>
      </c>
      <c r="H1350" s="33">
        <v>0.222</v>
      </c>
      <c r="I1350" s="33">
        <v>0.64500000000000002</v>
      </c>
      <c r="J1350" s="33">
        <v>0.20799999999999999</v>
      </c>
      <c r="K1350" s="16" t="str">
        <f>IF(M1349&gt;1,"Up","Down")</f>
        <v>Up</v>
      </c>
      <c r="L1350" s="16" t="str">
        <f>IF(K1350="Up",IF(H1350&lt;$BJ$7,"Up","Down"),IF(H1350&lt;$BK$7,"Down","Up"))</f>
        <v>Up</v>
      </c>
      <c r="M1350" s="17">
        <f>IF(L1350="Up",INDEX($AK$5:$AK$1005,MATCH(I1350,$AI$5:$AI$1005,0),1),INDEX($AL$5:$AL$1005,MATCH(J1350,$AI$5:$AI$1005,0),1))</f>
        <v>1.0165431653546846</v>
      </c>
      <c r="N1350" s="16" t="str">
        <f>IF(P1349&gt;1,"Up","Down")</f>
        <v>Up</v>
      </c>
      <c r="O1350" s="16" t="str">
        <f>IF(N1350="Up",IF(H1350&lt;$BJ$12,"Up","Down"),IF(H1350&lt;$BK$12,"Down","Up"))</f>
        <v>Up</v>
      </c>
      <c r="P1350" s="17">
        <f>IF(O1350="Up",INDEX($AP$5:$AP$1005,MATCH(I1350,$AI$5:$AI$1005,0),1),INDEX($AQ$5:$AQ$1005,MATCH(J1350,$AI$5:$AI$1005,0),1))</f>
        <v>1.0235090827947348</v>
      </c>
      <c r="Q1350" s="19">
        <f>T1349</f>
        <v>28908.369348869379</v>
      </c>
      <c r="R1350" s="19">
        <f>INDEX(model!$S$5:$S$35,MATCH(G1350,model!$Q$5:$Q$35,0),1)*model!$O$5</f>
        <v>0</v>
      </c>
      <c r="S1350" s="19">
        <f>IF(RIGHT(B1350,1)="C",T1349*INDEX(model!$T$5:$T$35,MATCH(G1350,model!$Q$5:$Q$35,0),1),0)</f>
        <v>0</v>
      </c>
      <c r="T1350" s="19">
        <f>(Q1350+R1350-S1350)*M1350</f>
        <v>29386.60528314202</v>
      </c>
      <c r="U1350" s="19">
        <f>X1349</f>
        <v>256686.56741799912</v>
      </c>
      <c r="V1350" s="19">
        <f>INDEX(model!$S$5:$S$35,MATCH(G1350,model!$Q$5:$Q$35,0),1)*model!$O$6</f>
        <v>0</v>
      </c>
      <c r="W1350" s="19">
        <f>IF(RIGHT(B1350,1)="C",X1349*INDEX(model!$T$5:$T$35,MATCH(G1350,model!$Q$5:$Q$35,0),1),0)</f>
        <v>0</v>
      </c>
      <c r="X1350" s="19">
        <f>(U1350+V1350-W1350)*P1350</f>
        <v>262721.03318372514</v>
      </c>
      <c r="Z1350" s="36" t="str">
        <f>K1350&amp;L1350</f>
        <v>UpUp</v>
      </c>
      <c r="AA1350" s="36" t="str">
        <f>N1350&amp;O1350</f>
        <v>UpUp</v>
      </c>
      <c r="AU1350" s="4" t="str">
        <f>IF(AZ1350=AZ1351,IF(AZ1350&gt;AZ1349,AZ1350&amp;"_O",""),AZ1350&amp;"_C")</f>
        <v/>
      </c>
      <c r="AV1350" s="7" t="str">
        <f>IF(RIGHT(AU1350,1)="C",AX1350/INDEX($AX$5:$AX$2729,MATCH(AZ1350&amp;"_O",$AU$5:$AU$2729,0),1),"")</f>
        <v/>
      </c>
      <c r="AW1350" s="38">
        <v>34985</v>
      </c>
      <c r="AX1350" s="37">
        <v>584.5</v>
      </c>
      <c r="AY1350" s="7">
        <f>AX1350/AX1349</f>
        <v>1.0034507030163609</v>
      </c>
      <c r="AZ1350" s="4">
        <f>YEAR(AW1350)</f>
        <v>1995</v>
      </c>
      <c r="BA1350" s="2" t="s">
        <v>7</v>
      </c>
      <c r="BB1350" s="12" t="str">
        <f>INDEX($CD$5:$CD$10,MATCH(BA1350,$CC$5:$CC$10,0),1)</f>
        <v>Y</v>
      </c>
      <c r="BC1350" s="12" t="str">
        <f>IF(AND(BB1350="Y",AY1350&gt;1),"Y","")</f>
        <v>Y</v>
      </c>
      <c r="BD1350" s="12" t="str">
        <f>IF(AND(BB1350="Y",AY1350&lt;1),"Y","")</f>
        <v/>
      </c>
      <c r="BE1350" s="12" t="str">
        <f>IF(AY1350&gt;1,IF(AY1349&gt;1,"Y",""),"")</f>
        <v/>
      </c>
      <c r="BF1350" s="12" t="str">
        <f>IF(AY1350&lt;1,IF(AY1349&lt;1,"Y",""),"")</f>
        <v/>
      </c>
      <c r="BG1350" s="2"/>
      <c r="BH1350" s="2"/>
      <c r="BI1350" s="2"/>
      <c r="BJ1350" s="2"/>
      <c r="BK1350" s="2"/>
      <c r="BL1350" s="2"/>
      <c r="BM1350" s="4" t="str">
        <f>IF(BR1350=BR1351,IF(BR1350&gt;BR1349,BR1350&amp;"_O",""),BR1350&amp;"_C")</f>
        <v/>
      </c>
      <c r="BN1350" s="7" t="str">
        <f>IF(RIGHT(BM1350,1)="C",BP1350/INDEX($BP$5:$BP$2729,MATCH(BR1350&amp;"_O",$BM$5:$BM$2729,0),1),"")</f>
        <v/>
      </c>
      <c r="BO1350" s="38">
        <v>35384</v>
      </c>
      <c r="BP1350" s="3">
        <v>1261.8</v>
      </c>
      <c r="BQ1350" s="7">
        <f>BP1350/BP1349</f>
        <v>1.0034194831013916</v>
      </c>
      <c r="BR1350" s="4">
        <f>YEAR(BO1350)</f>
        <v>1996</v>
      </c>
      <c r="BS1350" s="2" t="s">
        <v>7</v>
      </c>
      <c r="BT1350" s="12" t="str">
        <f>INDEX($CD$5:$CD$10,MATCH(BS1350,$CC$5:$CC$10,0),1)</f>
        <v>Y</v>
      </c>
      <c r="BU1350" s="12" t="str">
        <f>IF(AND(BT1350="Y",BQ1350&gt;1),"Y","")</f>
        <v>Y</v>
      </c>
      <c r="BV1350" s="12" t="str">
        <f>IF(AND(BT1350="Y",BQ1350&lt;1),"Y","")</f>
        <v/>
      </c>
      <c r="BW1350" s="12" t="str">
        <f>IF(BQ1350&gt;1,IF(BQ1349&gt;1,"Y",""),"")</f>
        <v>Y</v>
      </c>
      <c r="BX1350" s="12" t="str">
        <f>IF(BQ1350&lt;1,IF(BQ1349&lt;1,"Y",""),"")</f>
        <v/>
      </c>
      <c r="BY1350" s="2"/>
      <c r="BZ1350" s="2"/>
      <c r="CA1350" s="2"/>
    </row>
    <row r="1351" spans="2:79">
      <c r="B1351" s="4" t="str">
        <f>IF(G1351=G1352,IF(G1351&gt;G1350,G1351&amp;"_O",""),G1351&amp;"_C")</f>
        <v/>
      </c>
      <c r="C1351" s="14">
        <f ca="1">RANDBETWEEN(0,1000)/1000</f>
        <v>0.80500000000000005</v>
      </c>
      <c r="D1351" s="16">
        <f>D1350+1</f>
        <v>1347</v>
      </c>
      <c r="E1351" s="10">
        <f>ROUNDDOWN(D1351/52,0)+1</f>
        <v>26</v>
      </c>
      <c r="F1351" s="15">
        <f>F1350+7</f>
        <v>54049</v>
      </c>
      <c r="G1351" s="4">
        <f>YEAR(F1351)</f>
        <v>2047</v>
      </c>
      <c r="H1351" s="33">
        <v>0.51400000000000001</v>
      </c>
      <c r="I1351" s="33">
        <v>0.46600000000000003</v>
      </c>
      <c r="J1351" s="33">
        <v>0.152</v>
      </c>
      <c r="K1351" s="16" t="str">
        <f>IF(M1350&gt;1,"Up","Down")</f>
        <v>Up</v>
      </c>
      <c r="L1351" s="16" t="str">
        <f>IF(K1351="Up",IF(H1351&lt;$BJ$7,"Up","Down"),IF(H1351&lt;$BK$7,"Down","Up"))</f>
        <v>Up</v>
      </c>
      <c r="M1351" s="17">
        <f>IF(L1351="Up",INDEX($AK$5:$AK$1005,MATCH(I1351,$AI$5:$AI$1005,0),1),INDEX($AL$5:$AL$1005,MATCH(J1351,$AI$5:$AI$1005,0),1))</f>
        <v>1.0115587060310884</v>
      </c>
      <c r="N1351" s="16" t="str">
        <f>IF(P1350&gt;1,"Up","Down")</f>
        <v>Up</v>
      </c>
      <c r="O1351" s="16" t="str">
        <f>IF(N1351="Up",IF(H1351&lt;$BJ$12,"Up","Down"),IF(H1351&lt;$BK$12,"Down","Up"))</f>
        <v>Up</v>
      </c>
      <c r="P1351" s="17">
        <f>IF(O1351="Up",INDEX($AP$5:$AP$1005,MATCH(I1351,$AI$5:$AI$1005,0),1),INDEX($AQ$5:$AQ$1005,MATCH(J1351,$AI$5:$AI$1005,0),1))</f>
        <v>1.0158072181517466</v>
      </c>
      <c r="Q1351" s="19">
        <f>T1350</f>
        <v>29386.60528314202</v>
      </c>
      <c r="R1351" s="19">
        <f>INDEX(model!$S$5:$S$35,MATCH(G1351,model!$Q$5:$Q$35,0),1)*model!$O$5</f>
        <v>0</v>
      </c>
      <c r="S1351" s="19">
        <f>IF(RIGHT(B1351,1)="C",T1350*INDEX(model!$T$5:$T$35,MATCH(G1351,model!$Q$5:$Q$35,0),1),0)</f>
        <v>0</v>
      </c>
      <c r="T1351" s="19">
        <f>(Q1351+R1351-S1351)*M1351</f>
        <v>29726.276414861488</v>
      </c>
      <c r="U1351" s="19">
        <f>X1350</f>
        <v>262721.03318372514</v>
      </c>
      <c r="V1351" s="19">
        <f>INDEX(model!$S$5:$S$35,MATCH(G1351,model!$Q$5:$Q$35,0),1)*model!$O$6</f>
        <v>0</v>
      </c>
      <c r="W1351" s="19">
        <f>IF(RIGHT(B1351,1)="C",X1350*INDEX(model!$T$5:$T$35,MATCH(G1351,model!$Q$5:$Q$35,0),1),0)</f>
        <v>0</v>
      </c>
      <c r="X1351" s="19">
        <f>(U1351+V1351-W1351)*P1351</f>
        <v>266873.92186831252</v>
      </c>
      <c r="Z1351" s="36" t="str">
        <f>K1351&amp;L1351</f>
        <v>UpUp</v>
      </c>
      <c r="AA1351" s="36" t="str">
        <f>N1351&amp;O1351</f>
        <v>UpUp</v>
      </c>
      <c r="AU1351" s="4" t="str">
        <f>IF(AZ1351=AZ1352,IF(AZ1351&gt;AZ1350,AZ1351&amp;"_O",""),AZ1351&amp;"_C")</f>
        <v/>
      </c>
      <c r="AV1351" s="7" t="str">
        <f>IF(RIGHT(AU1351,1)="C",AX1351/INDEX($AX$5:$AX$2729,MATCH(AZ1351&amp;"_O",$AU$5:$AU$2729,0),1),"")</f>
        <v/>
      </c>
      <c r="AW1351" s="38">
        <v>34992</v>
      </c>
      <c r="AX1351" s="37">
        <v>587.46</v>
      </c>
      <c r="AY1351" s="7">
        <f>AX1351/AX1350</f>
        <v>1.0050641573994867</v>
      </c>
      <c r="AZ1351" s="4">
        <f>YEAR(AW1351)</f>
        <v>1995</v>
      </c>
      <c r="BA1351" s="2" t="s">
        <v>7</v>
      </c>
      <c r="BB1351" s="12" t="str">
        <f>INDEX($CD$5:$CD$10,MATCH(BA1351,$CC$5:$CC$10,0),1)</f>
        <v>Y</v>
      </c>
      <c r="BC1351" s="12" t="str">
        <f>IF(AND(BB1351="Y",AY1351&gt;1),"Y","")</f>
        <v>Y</v>
      </c>
      <c r="BD1351" s="12" t="str">
        <f>IF(AND(BB1351="Y",AY1351&lt;1),"Y","")</f>
        <v/>
      </c>
      <c r="BE1351" s="12" t="str">
        <f>IF(AY1351&gt;1,IF(AY1350&gt;1,"Y",""),"")</f>
        <v>Y</v>
      </c>
      <c r="BF1351" s="12" t="str">
        <f>IF(AY1351&lt;1,IF(AY1350&lt;1,"Y",""),"")</f>
        <v/>
      </c>
      <c r="BG1351" s="2"/>
      <c r="BH1351" s="2"/>
      <c r="BI1351" s="2"/>
      <c r="BJ1351" s="2"/>
      <c r="BK1351" s="2"/>
      <c r="BL1351" s="2"/>
      <c r="BM1351" s="4" t="str">
        <f>IF(BR1351=BR1352,IF(BR1351&gt;BR1350,BR1351&amp;"_O",""),BR1351&amp;"_C")</f>
        <v/>
      </c>
      <c r="BN1351" s="7" t="str">
        <f>IF(RIGHT(BM1351,1)="C",BP1351/INDEX($BP$5:$BP$2729,MATCH(BR1351&amp;"_O",$BM$5:$BM$2729,0),1),"")</f>
        <v/>
      </c>
      <c r="BO1351" s="38">
        <v>35391</v>
      </c>
      <c r="BP1351" s="3">
        <v>1274.27</v>
      </c>
      <c r="BQ1351" s="7">
        <f>BP1351/BP1350</f>
        <v>1.0098827072436203</v>
      </c>
      <c r="BR1351" s="4">
        <f>YEAR(BO1351)</f>
        <v>1996</v>
      </c>
      <c r="BS1351" s="2" t="s">
        <v>7</v>
      </c>
      <c r="BT1351" s="12" t="str">
        <f>INDEX($CD$5:$CD$10,MATCH(BS1351,$CC$5:$CC$10,0),1)</f>
        <v>Y</v>
      </c>
      <c r="BU1351" s="12" t="str">
        <f>IF(AND(BT1351="Y",BQ1351&gt;1),"Y","")</f>
        <v>Y</v>
      </c>
      <c r="BV1351" s="12" t="str">
        <f>IF(AND(BT1351="Y",BQ1351&lt;1),"Y","")</f>
        <v/>
      </c>
      <c r="BW1351" s="12" t="str">
        <f>IF(BQ1351&gt;1,IF(BQ1350&gt;1,"Y",""),"")</f>
        <v>Y</v>
      </c>
      <c r="BX1351" s="12" t="str">
        <f>IF(BQ1351&lt;1,IF(BQ1350&lt;1,"Y",""),"")</f>
        <v/>
      </c>
      <c r="BY1351" s="2"/>
      <c r="BZ1351" s="2"/>
      <c r="CA1351" s="2"/>
    </row>
    <row r="1352" spans="2:79">
      <c r="B1352" s="4" t="str">
        <f>IF(G1352=G1353,IF(G1352&gt;G1351,G1352&amp;"_O",""),G1352&amp;"_C")</f>
        <v>2047_C</v>
      </c>
      <c r="C1352" s="14">
        <f ca="1">RANDBETWEEN(0,1000)/1000</f>
        <v>0.26400000000000001</v>
      </c>
      <c r="D1352" s="16">
        <f>D1351+1</f>
        <v>1348</v>
      </c>
      <c r="E1352" s="10">
        <f>ROUNDDOWN(D1352/52,0)+1</f>
        <v>26</v>
      </c>
      <c r="F1352" s="15">
        <f>F1351+7</f>
        <v>54056</v>
      </c>
      <c r="G1352" s="4">
        <f>YEAR(F1352)</f>
        <v>2047</v>
      </c>
      <c r="H1352" s="33">
        <v>0.82299999999999995</v>
      </c>
      <c r="I1352" s="33">
        <v>0.215</v>
      </c>
      <c r="J1352" s="33">
        <v>0.20699999999999999</v>
      </c>
      <c r="K1352" s="16" t="str">
        <f>IF(M1351&gt;1,"Up","Down")</f>
        <v>Up</v>
      </c>
      <c r="L1352" s="16" t="str">
        <f>IF(K1352="Up",IF(H1352&lt;$BJ$7,"Up","Down"),IF(H1352&lt;$BK$7,"Down","Up"))</f>
        <v>Down</v>
      </c>
      <c r="M1352" s="17">
        <f>IF(L1352="Up",INDEX($AK$5:$AK$1005,MATCH(I1352,$AI$5:$AI$1005,0),1),INDEX($AL$5:$AL$1005,MATCH(J1352,$AI$5:$AI$1005,0),1))</f>
        <v>0.9752752866492187</v>
      </c>
      <c r="N1352" s="16" t="str">
        <f>IF(P1351&gt;1,"Up","Down")</f>
        <v>Up</v>
      </c>
      <c r="O1352" s="16" t="str">
        <f>IF(N1352="Up",IF(H1352&lt;$BJ$12,"Up","Down"),IF(H1352&lt;$BK$12,"Down","Up"))</f>
        <v>Down</v>
      </c>
      <c r="P1352" s="17">
        <f>IF(O1352="Up",INDEX($AP$5:$AP$1005,MATCH(I1352,$AI$5:$AI$1005,0),1),INDEX($AQ$5:$AQ$1005,MATCH(J1352,$AI$5:$AI$1005,0),1))</f>
        <v>0.96556667350489889</v>
      </c>
      <c r="Q1352" s="19">
        <f>T1351</f>
        <v>29726.276414861488</v>
      </c>
      <c r="R1352" s="19">
        <f>INDEX(model!$S$5:$S$35,MATCH(G1352,model!$Q$5:$Q$35,0),1)*model!$O$5</f>
        <v>0</v>
      </c>
      <c r="S1352" s="19">
        <f>IF(RIGHT(B1352,1)="C",T1351*INDEX(model!$T$5:$T$35,MATCH(G1352,model!$Q$5:$Q$35,0),1),0)</f>
        <v>3715.784551857686</v>
      </c>
      <c r="T1352" s="19">
        <f>(Q1352+R1352-S1352)*M1352</f>
        <v>25367.389907578203</v>
      </c>
      <c r="U1352" s="19">
        <f>X1351</f>
        <v>266873.92186831252</v>
      </c>
      <c r="V1352" s="19">
        <f>INDEX(model!$S$5:$S$35,MATCH(G1352,model!$Q$5:$Q$35,0),1)*model!$O$6</f>
        <v>0</v>
      </c>
      <c r="W1352" s="19">
        <f>IF(RIGHT(B1352,1)="C",X1351*INDEX(model!$T$5:$T$35,MATCH(G1352,model!$Q$5:$Q$35,0),1),0)</f>
        <v>33359.240233539065</v>
      </c>
      <c r="X1352" s="19">
        <f>(U1352+V1352-W1352)*P1352</f>
        <v>225473.9943606437</v>
      </c>
      <c r="Z1352" s="36" t="str">
        <f>K1352&amp;L1352</f>
        <v>UpDown</v>
      </c>
      <c r="AA1352" s="36" t="str">
        <f>N1352&amp;O1352</f>
        <v>UpDown</v>
      </c>
      <c r="AU1352" s="4" t="str">
        <f>IF(AZ1352=AZ1353,IF(AZ1352&gt;AZ1351,AZ1352&amp;"_O",""),AZ1352&amp;"_C")</f>
        <v/>
      </c>
      <c r="AV1352" s="7" t="str">
        <f>IF(RIGHT(AU1352,1)="C",AX1352/INDEX($AX$5:$AX$2729,MATCH(AZ1352&amp;"_O",$AU$5:$AU$2729,0),1),"")</f>
        <v/>
      </c>
      <c r="AW1352" s="38">
        <v>34999</v>
      </c>
      <c r="AX1352" s="37">
        <v>579.70000000000005</v>
      </c>
      <c r="AY1352" s="7">
        <f>AX1352/AX1351</f>
        <v>0.98679058999761693</v>
      </c>
      <c r="AZ1352" s="4">
        <f>YEAR(AW1352)</f>
        <v>1995</v>
      </c>
      <c r="BA1352" s="2" t="s">
        <v>7</v>
      </c>
      <c r="BB1352" s="12" t="str">
        <f>INDEX($CD$5:$CD$10,MATCH(BA1352,$CC$5:$CC$10,0),1)</f>
        <v>Y</v>
      </c>
      <c r="BC1352" s="12" t="str">
        <f>IF(AND(BB1352="Y",AY1352&gt;1),"Y","")</f>
        <v/>
      </c>
      <c r="BD1352" s="12" t="str">
        <f>IF(AND(BB1352="Y",AY1352&lt;1),"Y","")</f>
        <v>Y</v>
      </c>
      <c r="BE1352" s="12" t="str">
        <f>IF(AY1352&gt;1,IF(AY1351&gt;1,"Y",""),"")</f>
        <v/>
      </c>
      <c r="BF1352" s="12" t="str">
        <f>IF(AY1352&lt;1,IF(AY1351&lt;1,"Y",""),"")</f>
        <v/>
      </c>
      <c r="BG1352" s="2"/>
      <c r="BH1352" s="2"/>
      <c r="BI1352" s="2"/>
      <c r="BJ1352" s="2"/>
      <c r="BK1352" s="2"/>
      <c r="BL1352" s="2"/>
      <c r="BM1352" s="4" t="str">
        <f>IF(BR1352=BR1353,IF(BR1352&gt;BR1351,BR1352&amp;"_O",""),BR1352&amp;"_C")</f>
        <v/>
      </c>
      <c r="BN1352" s="7" t="str">
        <f>IF(RIGHT(BM1352,1)="C",BP1352/INDEX($BP$5:$BP$2729,MATCH(BR1352&amp;"_O",$BM$5:$BM$2729,0),1),"")</f>
        <v/>
      </c>
      <c r="BO1352" s="38">
        <v>35398</v>
      </c>
      <c r="BP1352" s="3">
        <v>1292.6099999999999</v>
      </c>
      <c r="BQ1352" s="7">
        <f>BP1352/BP1351</f>
        <v>1.0143925541682688</v>
      </c>
      <c r="BR1352" s="4">
        <f>YEAR(BO1352)</f>
        <v>1996</v>
      </c>
      <c r="BS1352" s="2" t="s">
        <v>7</v>
      </c>
      <c r="BT1352" s="12" t="str">
        <f>INDEX($CD$5:$CD$10,MATCH(BS1352,$CC$5:$CC$10,0),1)</f>
        <v>Y</v>
      </c>
      <c r="BU1352" s="12" t="str">
        <f>IF(AND(BT1352="Y",BQ1352&gt;1),"Y","")</f>
        <v>Y</v>
      </c>
      <c r="BV1352" s="12" t="str">
        <f>IF(AND(BT1352="Y",BQ1352&lt;1),"Y","")</f>
        <v/>
      </c>
      <c r="BW1352" s="12" t="str">
        <f>IF(BQ1352&gt;1,IF(BQ1351&gt;1,"Y",""),"")</f>
        <v>Y</v>
      </c>
      <c r="BX1352" s="12" t="str">
        <f>IF(BQ1352&lt;1,IF(BQ1351&lt;1,"Y",""),"")</f>
        <v/>
      </c>
      <c r="BY1352" s="2"/>
      <c r="BZ1352" s="2"/>
      <c r="CA1352" s="2"/>
    </row>
    <row r="1353" spans="2:79">
      <c r="B1353" s="4" t="str">
        <f>IF(G1353=G1354,IF(G1353&gt;G1352,G1353&amp;"_O",""),G1353&amp;"_C")</f>
        <v>2048_O</v>
      </c>
      <c r="C1353" s="14">
        <f ca="1">RANDBETWEEN(0,1000)/1000</f>
        <v>0.36299999999999999</v>
      </c>
      <c r="D1353" s="16">
        <f>D1352+1</f>
        <v>1349</v>
      </c>
      <c r="E1353" s="10">
        <f>ROUNDDOWN(D1353/52,0)+1</f>
        <v>26</v>
      </c>
      <c r="F1353" s="15">
        <f>F1352+7</f>
        <v>54063</v>
      </c>
      <c r="G1353" s="4">
        <f>YEAR(F1353)</f>
        <v>2048</v>
      </c>
      <c r="H1353" s="33">
        <v>0.64300000000000002</v>
      </c>
      <c r="I1353" s="33">
        <v>0.622</v>
      </c>
      <c r="J1353" s="33">
        <v>0.505</v>
      </c>
      <c r="K1353" s="16" t="str">
        <f>IF(M1352&gt;1,"Up","Down")</f>
        <v>Down</v>
      </c>
      <c r="L1353" s="16" t="str">
        <f>IF(K1353="Up",IF(H1353&lt;$BJ$7,"Up","Down"),IF(H1353&lt;$BK$7,"Down","Up"))</f>
        <v>Up</v>
      </c>
      <c r="M1353" s="17">
        <f>IF(L1353="Up",INDEX($AK$5:$AK$1005,MATCH(I1353,$AI$5:$AI$1005,0),1),INDEX($AL$5:$AL$1005,MATCH(J1353,$AI$5:$AI$1005,0),1))</f>
        <v>1.0159031793427316</v>
      </c>
      <c r="N1353" s="16" t="str">
        <f>IF(P1352&gt;1,"Up","Down")</f>
        <v>Down</v>
      </c>
      <c r="O1353" s="16" t="str">
        <f>IF(N1353="Up",IF(H1353&lt;$BJ$12,"Up","Down"),IF(H1353&lt;$BK$12,"Down","Up"))</f>
        <v>Up</v>
      </c>
      <c r="P1353" s="17">
        <f>IF(O1353="Up",INDEX($AP$5:$AP$1005,MATCH(I1353,$AI$5:$AI$1005,0),1),INDEX($AQ$5:$AQ$1005,MATCH(J1353,$AI$5:$AI$1005,0),1))</f>
        <v>1.0226171809497653</v>
      </c>
      <c r="Q1353" s="19">
        <f>T1352</f>
        <v>25367.389907578203</v>
      </c>
      <c r="R1353" s="19">
        <f>INDEX(model!$S$5:$S$35,MATCH(G1353,model!$Q$5:$Q$35,0),1)*model!$O$5</f>
        <v>0</v>
      </c>
      <c r="S1353" s="19">
        <f>IF(RIGHT(B1353,1)="C",T1352*INDEX(model!$T$5:$T$35,MATCH(G1353,model!$Q$5:$Q$35,0),1),0)</f>
        <v>0</v>
      </c>
      <c r="T1353" s="19">
        <f>(Q1353+R1353-S1353)*M1353</f>
        <v>25770.812058735417</v>
      </c>
      <c r="U1353" s="19">
        <f>X1352</f>
        <v>225473.9943606437</v>
      </c>
      <c r="V1353" s="19">
        <f>INDEX(model!$S$5:$S$35,MATCH(G1353,model!$Q$5:$Q$35,0),1)*model!$O$6</f>
        <v>0</v>
      </c>
      <c r="W1353" s="19">
        <f>IF(RIGHT(B1353,1)="C",X1352*INDEX(model!$T$5:$T$35,MATCH(G1353,model!$Q$5:$Q$35,0),1),0)</f>
        <v>0</v>
      </c>
      <c r="X1353" s="19">
        <f>(U1353+V1353-W1353)*P1353</f>
        <v>230573.58049056472</v>
      </c>
      <c r="Z1353" s="36" t="str">
        <f>K1353&amp;L1353</f>
        <v>DownUp</v>
      </c>
      <c r="AA1353" s="36" t="str">
        <f>N1353&amp;O1353</f>
        <v>DownUp</v>
      </c>
      <c r="AU1353" s="4" t="str">
        <f>IF(AZ1353=AZ1354,IF(AZ1353&gt;AZ1352,AZ1353&amp;"_O",""),AZ1353&amp;"_C")</f>
        <v/>
      </c>
      <c r="AV1353" s="7" t="str">
        <f>IF(RIGHT(AU1353,1)="C",AX1353/INDEX($AX$5:$AX$2729,MATCH(AZ1353&amp;"_O",$AU$5:$AU$2729,0),1),"")</f>
        <v/>
      </c>
      <c r="AW1353" s="38">
        <v>35006</v>
      </c>
      <c r="AX1353" s="37">
        <v>590.57000000000005</v>
      </c>
      <c r="AY1353" s="7">
        <f>AX1353/AX1352</f>
        <v>1.0187510781438676</v>
      </c>
      <c r="AZ1353" s="4">
        <f>YEAR(AW1353)</f>
        <v>1995</v>
      </c>
      <c r="BA1353" s="2" t="s">
        <v>7</v>
      </c>
      <c r="BB1353" s="12" t="str">
        <f>INDEX($CD$5:$CD$10,MATCH(BA1353,$CC$5:$CC$10,0),1)</f>
        <v>Y</v>
      </c>
      <c r="BC1353" s="12" t="str">
        <f>IF(AND(BB1353="Y",AY1353&gt;1),"Y","")</f>
        <v>Y</v>
      </c>
      <c r="BD1353" s="12" t="str">
        <f>IF(AND(BB1353="Y",AY1353&lt;1),"Y","")</f>
        <v/>
      </c>
      <c r="BE1353" s="12" t="str">
        <f>IF(AY1353&gt;1,IF(AY1352&gt;1,"Y",""),"")</f>
        <v/>
      </c>
      <c r="BF1353" s="12" t="str">
        <f>IF(AY1353&lt;1,IF(AY1352&lt;1,"Y",""),"")</f>
        <v/>
      </c>
      <c r="BG1353" s="2"/>
      <c r="BH1353" s="2"/>
      <c r="BI1353" s="2"/>
      <c r="BJ1353" s="2"/>
      <c r="BK1353" s="2"/>
      <c r="BL1353" s="2"/>
      <c r="BM1353" s="4" t="str">
        <f>IF(BR1353=BR1354,IF(BR1353&gt;BR1352,BR1353&amp;"_O",""),BR1353&amp;"_C")</f>
        <v/>
      </c>
      <c r="BN1353" s="7" t="str">
        <f>IF(RIGHT(BM1353,1)="C",BP1353/INDEX($BP$5:$BP$2729,MATCH(BR1353&amp;"_O",$BM$5:$BM$2729,0),1),"")</f>
        <v/>
      </c>
      <c r="BO1353" s="38">
        <v>35405</v>
      </c>
      <c r="BP1353" s="3">
        <v>1287.68</v>
      </c>
      <c r="BQ1353" s="7">
        <f>BP1353/BP1352</f>
        <v>0.99618601124855921</v>
      </c>
      <c r="BR1353" s="4">
        <f>YEAR(BO1353)</f>
        <v>1996</v>
      </c>
      <c r="BS1353" s="2" t="s">
        <v>7</v>
      </c>
      <c r="BT1353" s="12" t="str">
        <f>INDEX($CD$5:$CD$10,MATCH(BS1353,$CC$5:$CC$10,0),1)</f>
        <v>Y</v>
      </c>
      <c r="BU1353" s="12" t="str">
        <f>IF(AND(BT1353="Y",BQ1353&gt;1),"Y","")</f>
        <v/>
      </c>
      <c r="BV1353" s="12" t="str">
        <f>IF(AND(BT1353="Y",BQ1353&lt;1),"Y","")</f>
        <v>Y</v>
      </c>
      <c r="BW1353" s="12" t="str">
        <f>IF(BQ1353&gt;1,IF(BQ1352&gt;1,"Y",""),"")</f>
        <v/>
      </c>
      <c r="BX1353" s="12" t="str">
        <f>IF(BQ1353&lt;1,IF(BQ1352&lt;1,"Y",""),"")</f>
        <v/>
      </c>
      <c r="BY1353" s="2"/>
      <c r="BZ1353" s="2"/>
      <c r="CA1353" s="2"/>
    </row>
    <row r="1354" spans="2:79">
      <c r="B1354" s="4" t="str">
        <f>IF(G1354=G1355,IF(G1354&gt;G1353,G1354&amp;"_O",""),G1354&amp;"_C")</f>
        <v/>
      </c>
      <c r="C1354" s="14">
        <f ca="1">RANDBETWEEN(0,1000)/1000</f>
        <v>0.34100000000000003</v>
      </c>
      <c r="D1354" s="16">
        <f>D1353+1</f>
        <v>1350</v>
      </c>
      <c r="E1354" s="10">
        <f>ROUNDDOWN(D1354/52,0)+1</f>
        <v>26</v>
      </c>
      <c r="F1354" s="15">
        <f>F1353+7</f>
        <v>54070</v>
      </c>
      <c r="G1354" s="4">
        <f>YEAR(F1354)</f>
        <v>2048</v>
      </c>
      <c r="H1354" s="33">
        <v>0.78</v>
      </c>
      <c r="I1354" s="33">
        <v>1</v>
      </c>
      <c r="J1354" s="33">
        <v>0.57999999999999996</v>
      </c>
      <c r="K1354" s="16" t="str">
        <f>IF(M1353&gt;1,"Up","Down")</f>
        <v>Up</v>
      </c>
      <c r="L1354" s="16" t="str">
        <f>IF(K1354="Up",IF(H1354&lt;$BJ$7,"Up","Down"),IF(H1354&lt;$BK$7,"Down","Up"))</f>
        <v>Down</v>
      </c>
      <c r="M1354" s="17">
        <f>IF(L1354="Up",INDEX($AK$5:$AK$1005,MATCH(I1354,$AI$5:$AI$1005,0),1),INDEX($AL$5:$AL$1005,MATCH(J1354,$AI$5:$AI$1005,0),1))</f>
        <v>0.98998404107326987</v>
      </c>
      <c r="N1354" s="16" t="str">
        <f>IF(P1353&gt;1,"Up","Down")</f>
        <v>Up</v>
      </c>
      <c r="O1354" s="16" t="str">
        <f>IF(N1354="Up",IF(H1354&lt;$BJ$12,"Up","Down"),IF(H1354&lt;$BK$12,"Down","Up"))</f>
        <v>Down</v>
      </c>
      <c r="P1354" s="17">
        <f>IF(O1354="Up",INDEX($AP$5:$AP$1005,MATCH(I1354,$AI$5:$AI$1005,0),1),INDEX($AQ$5:$AQ$1005,MATCH(J1354,$AI$5:$AI$1005,0),1))</f>
        <v>0.98859352020974434</v>
      </c>
      <c r="Q1354" s="19">
        <f>T1353</f>
        <v>25770.812058735417</v>
      </c>
      <c r="R1354" s="19">
        <f>INDEX(model!$S$5:$S$35,MATCH(G1354,model!$Q$5:$Q$35,0),1)*model!$O$5</f>
        <v>0</v>
      </c>
      <c r="S1354" s="19">
        <f>IF(RIGHT(B1354,1)="C",T1353*INDEX(model!$T$5:$T$35,MATCH(G1354,model!$Q$5:$Q$35,0),1),0)</f>
        <v>0</v>
      </c>
      <c r="T1354" s="19">
        <f>(Q1354+R1354-S1354)*M1354</f>
        <v>25512.692663646641</v>
      </c>
      <c r="U1354" s="19">
        <f>X1353</f>
        <v>230573.58049056472</v>
      </c>
      <c r="V1354" s="19">
        <f>INDEX(model!$S$5:$S$35,MATCH(G1354,model!$Q$5:$Q$35,0),1)*model!$O$6</f>
        <v>0</v>
      </c>
      <c r="W1354" s="19">
        <f>IF(RIGHT(B1354,1)="C",X1353*INDEX(model!$T$5:$T$35,MATCH(G1354,model!$Q$5:$Q$35,0),1),0)</f>
        <v>0</v>
      </c>
      <c r="X1354" s="19">
        <f>(U1354+V1354-W1354)*P1354</f>
        <v>227943.54760453221</v>
      </c>
      <c r="Z1354" s="36" t="str">
        <f>K1354&amp;L1354</f>
        <v>UpDown</v>
      </c>
      <c r="AA1354" s="36" t="str">
        <f>N1354&amp;O1354</f>
        <v>UpDown</v>
      </c>
      <c r="AU1354" s="4" t="str">
        <f>IF(AZ1354=AZ1355,IF(AZ1354&gt;AZ1353,AZ1354&amp;"_O",""),AZ1354&amp;"_C")</f>
        <v/>
      </c>
      <c r="AV1354" s="7" t="str">
        <f>IF(RIGHT(AU1354,1)="C",AX1354/INDEX($AX$5:$AX$2729,MATCH(AZ1354&amp;"_O",$AU$5:$AU$2729,0),1),"")</f>
        <v/>
      </c>
      <c r="AW1354" s="38">
        <v>35013</v>
      </c>
      <c r="AX1354" s="37">
        <v>592.72</v>
      </c>
      <c r="AY1354" s="7">
        <f>AX1354/AX1353</f>
        <v>1.0036405506544523</v>
      </c>
      <c r="AZ1354" s="4">
        <f>YEAR(AW1354)</f>
        <v>1995</v>
      </c>
      <c r="BA1354" s="2" t="s">
        <v>7</v>
      </c>
      <c r="BB1354" s="12" t="str">
        <f>INDEX($CD$5:$CD$10,MATCH(BA1354,$CC$5:$CC$10,0),1)</f>
        <v>Y</v>
      </c>
      <c r="BC1354" s="12" t="str">
        <f>IF(AND(BB1354="Y",AY1354&gt;1),"Y","")</f>
        <v>Y</v>
      </c>
      <c r="BD1354" s="12" t="str">
        <f>IF(AND(BB1354="Y",AY1354&lt;1),"Y","")</f>
        <v/>
      </c>
      <c r="BE1354" s="12" t="str">
        <f>IF(AY1354&gt;1,IF(AY1353&gt;1,"Y",""),"")</f>
        <v>Y</v>
      </c>
      <c r="BF1354" s="12" t="str">
        <f>IF(AY1354&lt;1,IF(AY1353&lt;1,"Y",""),"")</f>
        <v/>
      </c>
      <c r="BG1354" s="2"/>
      <c r="BH1354" s="2"/>
      <c r="BI1354" s="2"/>
      <c r="BJ1354" s="2"/>
      <c r="BK1354" s="2"/>
      <c r="BL1354" s="2"/>
      <c r="BM1354" s="4" t="str">
        <f>IF(BR1354=BR1355,IF(BR1354&gt;BR1353,BR1354&amp;"_O",""),BR1354&amp;"_C")</f>
        <v/>
      </c>
      <c r="BN1354" s="7" t="str">
        <f>IF(RIGHT(BM1354,1)="C",BP1354/INDEX($BP$5:$BP$2729,MATCH(BR1354&amp;"_O",$BM$5:$BM$2729,0),1),"")</f>
        <v/>
      </c>
      <c r="BO1354" s="38">
        <v>35412</v>
      </c>
      <c r="BP1354" s="3">
        <v>1284.93</v>
      </c>
      <c r="BQ1354" s="7">
        <f>BP1354/BP1353</f>
        <v>0.99786437624254476</v>
      </c>
      <c r="BR1354" s="4">
        <f>YEAR(BO1354)</f>
        <v>1996</v>
      </c>
      <c r="BS1354" s="2" t="s">
        <v>7</v>
      </c>
      <c r="BT1354" s="12" t="str">
        <f>INDEX($CD$5:$CD$10,MATCH(BS1354,$CC$5:$CC$10,0),1)</f>
        <v>Y</v>
      </c>
      <c r="BU1354" s="12" t="str">
        <f>IF(AND(BT1354="Y",BQ1354&gt;1),"Y","")</f>
        <v/>
      </c>
      <c r="BV1354" s="12" t="str">
        <f>IF(AND(BT1354="Y",BQ1354&lt;1),"Y","")</f>
        <v>Y</v>
      </c>
      <c r="BW1354" s="12" t="str">
        <f>IF(BQ1354&gt;1,IF(BQ1353&gt;1,"Y",""),"")</f>
        <v/>
      </c>
      <c r="BX1354" s="12" t="str">
        <f>IF(BQ1354&lt;1,IF(BQ1353&lt;1,"Y",""),"")</f>
        <v>Y</v>
      </c>
      <c r="BY1354" s="2"/>
      <c r="BZ1354" s="2"/>
      <c r="CA1354" s="2"/>
    </row>
    <row r="1355" spans="2:79">
      <c r="B1355" s="4" t="str">
        <f>IF(G1355=G1356,IF(G1355&gt;G1354,G1355&amp;"_O",""),G1355&amp;"_C")</f>
        <v/>
      </c>
      <c r="C1355" s="14">
        <f ca="1">RANDBETWEEN(0,1000)/1000</f>
        <v>0.316</v>
      </c>
      <c r="D1355" s="16">
        <f>D1354+1</f>
        <v>1351</v>
      </c>
      <c r="E1355" s="10">
        <f>ROUNDDOWN(D1355/52,0)+1</f>
        <v>26</v>
      </c>
      <c r="F1355" s="15">
        <f>F1354+7</f>
        <v>54077</v>
      </c>
      <c r="G1355" s="4">
        <f>YEAR(F1355)</f>
        <v>2048</v>
      </c>
      <c r="H1355" s="33">
        <v>0.60699999999999998</v>
      </c>
      <c r="I1355" s="33">
        <v>0.94099999999999995</v>
      </c>
      <c r="J1355" s="33">
        <v>0.69</v>
      </c>
      <c r="K1355" s="16" t="str">
        <f>IF(M1354&gt;1,"Up","Down")</f>
        <v>Down</v>
      </c>
      <c r="L1355" s="16" t="str">
        <f>IF(K1355="Up",IF(H1355&lt;$BJ$7,"Up","Down"),IF(H1355&lt;$BK$7,"Down","Up"))</f>
        <v>Up</v>
      </c>
      <c r="M1355" s="17">
        <f>IF(L1355="Up",INDEX($AK$5:$AK$1005,MATCH(I1355,$AI$5:$AI$1005,0),1),INDEX($AL$5:$AL$1005,MATCH(J1355,$AI$5:$AI$1005,0),1))</f>
        <v>1.0405349465455005</v>
      </c>
      <c r="N1355" s="16" t="str">
        <f>IF(P1354&gt;1,"Up","Down")</f>
        <v>Down</v>
      </c>
      <c r="O1355" s="16" t="str">
        <f>IF(N1355="Up",IF(H1355&lt;$BJ$12,"Up","Down"),IF(H1355&lt;$BK$12,"Down","Up"))</f>
        <v>Up</v>
      </c>
      <c r="P1355" s="17">
        <f>IF(O1355="Up",INDEX($AP$5:$AP$1005,MATCH(I1355,$AI$5:$AI$1005,0),1),INDEX($AQ$5:$AQ$1005,MATCH(J1355,$AI$5:$AI$1005,0),1))</f>
        <v>1.050954026833739</v>
      </c>
      <c r="Q1355" s="19">
        <f>T1354</f>
        <v>25512.692663646641</v>
      </c>
      <c r="R1355" s="19">
        <f>INDEX(model!$S$5:$S$35,MATCH(G1355,model!$Q$5:$Q$35,0),1)*model!$O$5</f>
        <v>0</v>
      </c>
      <c r="S1355" s="19">
        <f>IF(RIGHT(B1355,1)="C",T1354*INDEX(model!$T$5:$T$35,MATCH(G1355,model!$Q$5:$Q$35,0),1),0)</f>
        <v>0</v>
      </c>
      <c r="T1355" s="19">
        <f>(Q1355+R1355-S1355)*M1355</f>
        <v>26546.848296999342</v>
      </c>
      <c r="U1355" s="19">
        <f>X1354</f>
        <v>227943.54760453221</v>
      </c>
      <c r="V1355" s="19">
        <f>INDEX(model!$S$5:$S$35,MATCH(G1355,model!$Q$5:$Q$35,0),1)*model!$O$6</f>
        <v>0</v>
      </c>
      <c r="W1355" s="19">
        <f>IF(RIGHT(B1355,1)="C",X1354*INDEX(model!$T$5:$T$35,MATCH(G1355,model!$Q$5:$Q$35,0),1),0)</f>
        <v>0</v>
      </c>
      <c r="X1355" s="19">
        <f>(U1355+V1355-W1355)*P1355</f>
        <v>239558.18924575121</v>
      </c>
      <c r="Z1355" s="36" t="str">
        <f>K1355&amp;L1355</f>
        <v>DownUp</v>
      </c>
      <c r="AA1355" s="36" t="str">
        <f>N1355&amp;O1355</f>
        <v>DownUp</v>
      </c>
      <c r="AU1355" s="4" t="str">
        <f>IF(AZ1355=AZ1356,IF(AZ1355&gt;AZ1354,AZ1355&amp;"_O",""),AZ1355&amp;"_C")</f>
        <v/>
      </c>
      <c r="AV1355" s="7" t="str">
        <f>IF(RIGHT(AU1355,1)="C",AX1355/INDEX($AX$5:$AX$2729,MATCH(AZ1355&amp;"_O",$AU$5:$AU$2729,0),1),"")</f>
        <v/>
      </c>
      <c r="AW1355" s="38">
        <v>35020</v>
      </c>
      <c r="AX1355" s="37">
        <v>600.07000000000005</v>
      </c>
      <c r="AY1355" s="7">
        <f>AX1355/AX1354</f>
        <v>1.0124004589013362</v>
      </c>
      <c r="AZ1355" s="4">
        <f>YEAR(AW1355)</f>
        <v>1995</v>
      </c>
      <c r="BA1355" s="2" t="s">
        <v>7</v>
      </c>
      <c r="BB1355" s="12" t="str">
        <f>INDEX($CD$5:$CD$10,MATCH(BA1355,$CC$5:$CC$10,0),1)</f>
        <v>Y</v>
      </c>
      <c r="BC1355" s="12" t="str">
        <f>IF(AND(BB1355="Y",AY1355&gt;1),"Y","")</f>
        <v>Y</v>
      </c>
      <c r="BD1355" s="12" t="str">
        <f>IF(AND(BB1355="Y",AY1355&lt;1),"Y","")</f>
        <v/>
      </c>
      <c r="BE1355" s="12" t="str">
        <f>IF(AY1355&gt;1,IF(AY1354&gt;1,"Y",""),"")</f>
        <v>Y</v>
      </c>
      <c r="BF1355" s="12" t="str">
        <f>IF(AY1355&lt;1,IF(AY1354&lt;1,"Y",""),"")</f>
        <v/>
      </c>
      <c r="BG1355" s="2"/>
      <c r="BH1355" s="2"/>
      <c r="BI1355" s="2"/>
      <c r="BJ1355" s="2"/>
      <c r="BK1355" s="2"/>
      <c r="BL1355" s="2"/>
      <c r="BM1355" s="4" t="str">
        <f>IF(BR1355=BR1356,IF(BR1355&gt;BR1354,BR1355&amp;"_O",""),BR1355&amp;"_C")</f>
        <v/>
      </c>
      <c r="BN1355" s="7" t="str">
        <f>IF(RIGHT(BM1355,1)="C",BP1355/INDEX($BP$5:$BP$2729,MATCH(BR1355&amp;"_O",$BM$5:$BM$2729,0),1),"")</f>
        <v/>
      </c>
      <c r="BO1355" s="38">
        <v>35419</v>
      </c>
      <c r="BP1355" s="3">
        <v>1288.54</v>
      </c>
      <c r="BQ1355" s="7">
        <f>BP1355/BP1354</f>
        <v>1.002809491567634</v>
      </c>
      <c r="BR1355" s="4">
        <f>YEAR(BO1355)</f>
        <v>1996</v>
      </c>
      <c r="BS1355" s="2" t="s">
        <v>7</v>
      </c>
      <c r="BT1355" s="12" t="str">
        <f>INDEX($CD$5:$CD$10,MATCH(BS1355,$CC$5:$CC$10,0),1)</f>
        <v>Y</v>
      </c>
      <c r="BU1355" s="12" t="str">
        <f>IF(AND(BT1355="Y",BQ1355&gt;1),"Y","")</f>
        <v>Y</v>
      </c>
      <c r="BV1355" s="12" t="str">
        <f>IF(AND(BT1355="Y",BQ1355&lt;1),"Y","")</f>
        <v/>
      </c>
      <c r="BW1355" s="12" t="str">
        <f>IF(BQ1355&gt;1,IF(BQ1354&gt;1,"Y",""),"")</f>
        <v/>
      </c>
      <c r="BX1355" s="12" t="str">
        <f>IF(BQ1355&lt;1,IF(BQ1354&lt;1,"Y",""),"")</f>
        <v/>
      </c>
      <c r="BY1355" s="2"/>
      <c r="BZ1355" s="2"/>
      <c r="CA1355" s="2"/>
    </row>
    <row r="1356" spans="2:79">
      <c r="B1356" s="4" t="str">
        <f>IF(G1356=G1357,IF(G1356&gt;G1355,G1356&amp;"_O",""),G1356&amp;"_C")</f>
        <v/>
      </c>
      <c r="C1356" s="14">
        <f ca="1">RANDBETWEEN(0,1000)/1000</f>
        <v>0.151</v>
      </c>
      <c r="D1356" s="16">
        <f>D1355+1</f>
        <v>1352</v>
      </c>
      <c r="E1356" s="10">
        <f>ROUNDDOWN(D1356/52,0)+1</f>
        <v>27</v>
      </c>
      <c r="F1356" s="15">
        <f>F1355+7</f>
        <v>54084</v>
      </c>
      <c r="G1356" s="4">
        <f>YEAR(F1356)</f>
        <v>2048</v>
      </c>
      <c r="H1356" s="33">
        <v>4.0000000000000001E-3</v>
      </c>
      <c r="I1356" s="33">
        <v>0.16700000000000001</v>
      </c>
      <c r="J1356" s="33">
        <v>0.28100000000000003</v>
      </c>
      <c r="K1356" s="16" t="str">
        <f>IF(M1355&gt;1,"Up","Down")</f>
        <v>Up</v>
      </c>
      <c r="L1356" s="16" t="str">
        <f>IF(K1356="Up",IF(H1356&lt;$BJ$7,"Up","Down"),IF(H1356&lt;$BK$7,"Down","Up"))</f>
        <v>Up</v>
      </c>
      <c r="M1356" s="17">
        <f>IF(L1356="Up",INDEX($AK$5:$AK$1005,MATCH(I1356,$AI$5:$AI$1005,0),1),INDEX($AL$5:$AL$1005,MATCH(J1356,$AI$5:$AI$1005,0),1))</f>
        <v>1.0039476108384191</v>
      </c>
      <c r="N1356" s="16" t="str">
        <f>IF(P1355&gt;1,"Up","Down")</f>
        <v>Up</v>
      </c>
      <c r="O1356" s="16" t="str">
        <f>IF(N1356="Up",IF(H1356&lt;$BJ$12,"Up","Down"),IF(H1356&lt;$BK$12,"Down","Up"))</f>
        <v>Up</v>
      </c>
      <c r="P1356" s="17">
        <f>IF(O1356="Up",INDEX($AP$5:$AP$1005,MATCH(I1356,$AI$5:$AI$1005,0),1),INDEX($AQ$5:$AQ$1005,MATCH(J1356,$AI$5:$AI$1005,0),1))</f>
        <v>1.005488351280029</v>
      </c>
      <c r="Q1356" s="19">
        <f>T1355</f>
        <v>26546.848296999342</v>
      </c>
      <c r="R1356" s="19">
        <f>INDEX(model!$S$5:$S$35,MATCH(G1356,model!$Q$5:$Q$35,0),1)*model!$O$5</f>
        <v>0</v>
      </c>
      <c r="S1356" s="19">
        <f>IF(RIGHT(B1356,1)="C",T1355*INDEX(model!$T$5:$T$35,MATCH(G1356,model!$Q$5:$Q$35,0),1),0)</f>
        <v>0</v>
      </c>
      <c r="T1356" s="19">
        <f>(Q1356+R1356-S1356)*M1356</f>
        <v>26651.644923062446</v>
      </c>
      <c r="U1356" s="19">
        <f>X1355</f>
        <v>239558.18924575121</v>
      </c>
      <c r="V1356" s="19">
        <f>INDEX(model!$S$5:$S$35,MATCH(G1356,model!$Q$5:$Q$35,0),1)*model!$O$6</f>
        <v>0</v>
      </c>
      <c r="W1356" s="19">
        <f>IF(RIGHT(B1356,1)="C",X1355*INDEX(model!$T$5:$T$35,MATCH(G1356,model!$Q$5:$Q$35,0),1),0)</f>
        <v>0</v>
      </c>
      <c r="X1356" s="19">
        <f>(U1356+V1356-W1356)*P1356</f>
        <v>240872.96874033957</v>
      </c>
      <c r="Z1356" s="36" t="str">
        <f>K1356&amp;L1356</f>
        <v>UpUp</v>
      </c>
      <c r="AA1356" s="36" t="str">
        <f>N1356&amp;O1356</f>
        <v>UpUp</v>
      </c>
      <c r="AU1356" s="4" t="str">
        <f>IF(AZ1356=AZ1357,IF(AZ1356&gt;AZ1355,AZ1356&amp;"_O",""),AZ1356&amp;"_C")</f>
        <v/>
      </c>
      <c r="AV1356" s="7" t="str">
        <f>IF(RIGHT(AU1356,1)="C",AX1356/INDEX($AX$5:$AX$2729,MATCH(AZ1356&amp;"_O",$AU$5:$AU$2729,0),1),"")</f>
        <v/>
      </c>
      <c r="AW1356" s="38">
        <v>35027</v>
      </c>
      <c r="AX1356" s="37">
        <v>599.97</v>
      </c>
      <c r="AY1356" s="7">
        <f>AX1356/AX1355</f>
        <v>0.99983335277550944</v>
      </c>
      <c r="AZ1356" s="4">
        <f>YEAR(AW1356)</f>
        <v>1995</v>
      </c>
      <c r="BA1356" s="2" t="s">
        <v>7</v>
      </c>
      <c r="BB1356" s="12" t="str">
        <f>INDEX($CD$5:$CD$10,MATCH(BA1356,$CC$5:$CC$10,0),1)</f>
        <v>Y</v>
      </c>
      <c r="BC1356" s="12" t="str">
        <f>IF(AND(BB1356="Y",AY1356&gt;1),"Y","")</f>
        <v/>
      </c>
      <c r="BD1356" s="12" t="str">
        <f>IF(AND(BB1356="Y",AY1356&lt;1),"Y","")</f>
        <v>Y</v>
      </c>
      <c r="BE1356" s="12" t="str">
        <f>IF(AY1356&gt;1,IF(AY1355&gt;1,"Y",""),"")</f>
        <v/>
      </c>
      <c r="BF1356" s="12" t="str">
        <f>IF(AY1356&lt;1,IF(AY1355&lt;1,"Y",""),"")</f>
        <v/>
      </c>
      <c r="BG1356" s="2"/>
      <c r="BH1356" s="2"/>
      <c r="BI1356" s="2"/>
      <c r="BJ1356" s="2"/>
      <c r="BK1356" s="2"/>
      <c r="BL1356" s="2"/>
      <c r="BM1356" s="4" t="str">
        <f>IF(BR1356=BR1357,IF(BR1356&gt;BR1355,BR1356&amp;"_O",""),BR1356&amp;"_C")</f>
        <v>1996_C</v>
      </c>
      <c r="BN1356" s="7">
        <f>IF(RIGHT(BM1356,1)="C",BP1356/INDEX($BP$5:$BP$2729,MATCH(BR1356&amp;"_O",$BM$5:$BM$2729,0),1),"")</f>
        <v>1.2495573166129641</v>
      </c>
      <c r="BO1356" s="38">
        <v>35426</v>
      </c>
      <c r="BP1356" s="3">
        <v>1291.3800000000001</v>
      </c>
      <c r="BQ1356" s="7">
        <f>BP1356/BP1355</f>
        <v>1.002204044888013</v>
      </c>
      <c r="BR1356" s="4">
        <f>YEAR(BO1356)</f>
        <v>1996</v>
      </c>
      <c r="BS1356" s="2" t="s">
        <v>7</v>
      </c>
      <c r="BT1356" s="12" t="str">
        <f>INDEX($CD$5:$CD$10,MATCH(BS1356,$CC$5:$CC$10,0),1)</f>
        <v>Y</v>
      </c>
      <c r="BU1356" s="12" t="str">
        <f>IF(AND(BT1356="Y",BQ1356&gt;1),"Y","")</f>
        <v>Y</v>
      </c>
      <c r="BV1356" s="12" t="str">
        <f>IF(AND(BT1356="Y",BQ1356&lt;1),"Y","")</f>
        <v/>
      </c>
      <c r="BW1356" s="12" t="str">
        <f>IF(BQ1356&gt;1,IF(BQ1355&gt;1,"Y",""),"")</f>
        <v>Y</v>
      </c>
      <c r="BX1356" s="12" t="str">
        <f>IF(BQ1356&lt;1,IF(BQ1355&lt;1,"Y",""),"")</f>
        <v/>
      </c>
      <c r="BY1356" s="2"/>
      <c r="BZ1356" s="2"/>
      <c r="CA1356" s="2"/>
    </row>
    <row r="1357" spans="2:79">
      <c r="B1357" s="4" t="str">
        <f>IF(G1357=G1358,IF(G1357&gt;G1356,G1357&amp;"_O",""),G1357&amp;"_C")</f>
        <v/>
      </c>
      <c r="C1357" s="14">
        <f ca="1">RANDBETWEEN(0,1000)/1000</f>
        <v>0.4</v>
      </c>
      <c r="D1357" s="16">
        <f>D1356+1</f>
        <v>1353</v>
      </c>
      <c r="E1357" s="10">
        <f>ROUNDDOWN(D1357/52,0)+1</f>
        <v>27</v>
      </c>
      <c r="F1357" s="15">
        <f>F1356+7</f>
        <v>54091</v>
      </c>
      <c r="G1357" s="4">
        <f>YEAR(F1357)</f>
        <v>2048</v>
      </c>
      <c r="H1357" s="33">
        <v>0.16800000000000001</v>
      </c>
      <c r="I1357" s="33">
        <v>0.25900000000000001</v>
      </c>
      <c r="J1357" s="33">
        <v>0.76700000000000002</v>
      </c>
      <c r="K1357" s="16" t="str">
        <f>IF(M1356&gt;1,"Up","Down")</f>
        <v>Up</v>
      </c>
      <c r="L1357" s="16" t="str">
        <f>IF(K1357="Up",IF(H1357&lt;$BJ$7,"Up","Down"),IF(H1357&lt;$BK$7,"Down","Up"))</f>
        <v>Up</v>
      </c>
      <c r="M1357" s="17">
        <f>IF(L1357="Up",INDEX($AK$5:$AK$1005,MATCH(I1357,$AI$5:$AI$1005,0),1),INDEX($AL$5:$AL$1005,MATCH(J1357,$AI$5:$AI$1005,0),1))</f>
        <v>1.0062297410490555</v>
      </c>
      <c r="N1357" s="16" t="str">
        <f>IF(P1356&gt;1,"Up","Down")</f>
        <v>Up</v>
      </c>
      <c r="O1357" s="16" t="str">
        <f>IF(N1357="Up",IF(H1357&lt;$BJ$12,"Up","Down"),IF(H1357&lt;$BK$12,"Down","Up"))</f>
        <v>Up</v>
      </c>
      <c r="P1357" s="17">
        <f>IF(O1357="Up",INDEX($AP$5:$AP$1005,MATCH(I1357,$AI$5:$AI$1005,0),1),INDEX($AQ$5:$AQ$1005,MATCH(J1357,$AI$5:$AI$1005,0),1))</f>
        <v>1.0084629108752978</v>
      </c>
      <c r="Q1357" s="19">
        <f>T1356</f>
        <v>26651.644923062446</v>
      </c>
      <c r="R1357" s="19">
        <f>INDEX(model!$S$5:$S$35,MATCH(G1357,model!$Q$5:$Q$35,0),1)*model!$O$5</f>
        <v>0</v>
      </c>
      <c r="S1357" s="19">
        <f>IF(RIGHT(B1357,1)="C",T1356*INDEX(model!$T$5:$T$35,MATCH(G1357,model!$Q$5:$Q$35,0),1),0)</f>
        <v>0</v>
      </c>
      <c r="T1357" s="19">
        <f>(Q1357+R1357-S1357)*M1357</f>
        <v>26817.677769464499</v>
      </c>
      <c r="U1357" s="19">
        <f>X1356</f>
        <v>240872.96874033957</v>
      </c>
      <c r="V1357" s="19">
        <f>INDEX(model!$S$5:$S$35,MATCH(G1357,model!$Q$5:$Q$35,0),1)*model!$O$6</f>
        <v>0</v>
      </c>
      <c r="W1357" s="19">
        <f>IF(RIGHT(B1357,1)="C",X1356*INDEX(model!$T$5:$T$35,MATCH(G1357,model!$Q$5:$Q$35,0),1),0)</f>
        <v>0</v>
      </c>
      <c r="X1357" s="19">
        <f>(U1357+V1357-W1357)*P1357</f>
        <v>242911.45520705747</v>
      </c>
      <c r="Z1357" s="36" t="str">
        <f>K1357&amp;L1357</f>
        <v>UpUp</v>
      </c>
      <c r="AA1357" s="36" t="str">
        <f>N1357&amp;O1357</f>
        <v>UpUp</v>
      </c>
      <c r="AU1357" s="4" t="str">
        <f>IF(AZ1357=AZ1358,IF(AZ1357&gt;AZ1356,AZ1357&amp;"_O",""),AZ1357&amp;"_C")</f>
        <v/>
      </c>
      <c r="AV1357" s="7" t="str">
        <f>IF(RIGHT(AU1357,1)="C",AX1357/INDEX($AX$5:$AX$2729,MATCH(AZ1357&amp;"_O",$AU$5:$AU$2729,0),1),"")</f>
        <v/>
      </c>
      <c r="AW1357" s="38">
        <v>35034</v>
      </c>
      <c r="AX1357" s="37">
        <v>606.98</v>
      </c>
      <c r="AY1357" s="7">
        <f>AX1357/AX1356</f>
        <v>1.0116839175292098</v>
      </c>
      <c r="AZ1357" s="4">
        <f>YEAR(AW1357)</f>
        <v>1995</v>
      </c>
      <c r="BA1357" s="2" t="s">
        <v>7</v>
      </c>
      <c r="BB1357" s="12" t="str">
        <f>INDEX($CD$5:$CD$10,MATCH(BA1357,$CC$5:$CC$10,0),1)</f>
        <v>Y</v>
      </c>
      <c r="BC1357" s="12" t="str">
        <f>IF(AND(BB1357="Y",AY1357&gt;1),"Y","")</f>
        <v>Y</v>
      </c>
      <c r="BD1357" s="12" t="str">
        <f>IF(AND(BB1357="Y",AY1357&lt;1),"Y","")</f>
        <v/>
      </c>
      <c r="BE1357" s="12" t="str">
        <f>IF(AY1357&gt;1,IF(AY1356&gt;1,"Y",""),"")</f>
        <v/>
      </c>
      <c r="BF1357" s="12" t="str">
        <f>IF(AY1357&lt;1,IF(AY1356&lt;1,"Y",""),"")</f>
        <v/>
      </c>
      <c r="BG1357" s="2"/>
      <c r="BH1357" s="2"/>
      <c r="BI1357" s="2"/>
      <c r="BJ1357" s="2"/>
      <c r="BK1357" s="2"/>
      <c r="BL1357" s="2"/>
      <c r="BM1357" s="4" t="str">
        <f>IF(BR1357=BR1358,IF(BR1357&gt;BR1356,BR1357&amp;"_O",""),BR1357&amp;"_C")</f>
        <v>1997_O</v>
      </c>
      <c r="BN1357" s="7" t="str">
        <f>IF(RIGHT(BM1357,1)="C",BP1357/INDEX($BP$5:$BP$2729,MATCH(BR1357&amp;"_O",$BM$5:$BM$2729,0),1),"")</f>
        <v/>
      </c>
      <c r="BO1357" s="38">
        <v>35433</v>
      </c>
      <c r="BP1357" s="3">
        <v>1310.72</v>
      </c>
      <c r="BQ1357" s="7">
        <f>BP1357/BP1356</f>
        <v>1.0149762269819882</v>
      </c>
      <c r="BR1357" s="4">
        <f>YEAR(BO1357)</f>
        <v>1997</v>
      </c>
      <c r="BS1357" s="2" t="s">
        <v>7</v>
      </c>
      <c r="BT1357" s="12" t="str">
        <f>INDEX($CD$5:$CD$10,MATCH(BS1357,$CC$5:$CC$10,0),1)</f>
        <v>Y</v>
      </c>
      <c r="BU1357" s="12" t="str">
        <f>IF(AND(BT1357="Y",BQ1357&gt;1),"Y","")</f>
        <v>Y</v>
      </c>
      <c r="BV1357" s="12" t="str">
        <f>IF(AND(BT1357="Y",BQ1357&lt;1),"Y","")</f>
        <v/>
      </c>
      <c r="BW1357" s="12" t="str">
        <f>IF(BQ1357&gt;1,IF(BQ1356&gt;1,"Y",""),"")</f>
        <v>Y</v>
      </c>
      <c r="BX1357" s="12" t="str">
        <f>IF(BQ1357&lt;1,IF(BQ1356&lt;1,"Y",""),"")</f>
        <v/>
      </c>
      <c r="BY1357" s="2"/>
      <c r="BZ1357" s="2"/>
      <c r="CA1357" s="2"/>
    </row>
    <row r="1358" spans="2:79">
      <c r="B1358" s="4" t="str">
        <f>IF(G1358=G1359,IF(G1358&gt;G1357,G1358&amp;"_O",""),G1358&amp;"_C")</f>
        <v/>
      </c>
      <c r="C1358" s="14">
        <f ca="1">RANDBETWEEN(0,1000)/1000</f>
        <v>0.54600000000000004</v>
      </c>
      <c r="D1358" s="16">
        <f>D1357+1</f>
        <v>1354</v>
      </c>
      <c r="E1358" s="10">
        <f>ROUNDDOWN(D1358/52,0)+1</f>
        <v>27</v>
      </c>
      <c r="F1358" s="15">
        <f>F1357+7</f>
        <v>54098</v>
      </c>
      <c r="G1358" s="4">
        <f>YEAR(F1358)</f>
        <v>2048</v>
      </c>
      <c r="H1358" s="33">
        <v>0.115</v>
      </c>
      <c r="I1358" s="33">
        <v>0.51900000000000002</v>
      </c>
      <c r="J1358" s="33">
        <v>0.375</v>
      </c>
      <c r="K1358" s="16" t="str">
        <f>IF(M1357&gt;1,"Up","Down")</f>
        <v>Up</v>
      </c>
      <c r="L1358" s="16" t="str">
        <f>IF(K1358="Up",IF(H1358&lt;$BJ$7,"Up","Down"),IF(H1358&lt;$BK$7,"Down","Up"))</f>
        <v>Up</v>
      </c>
      <c r="M1358" s="17">
        <f>IF(L1358="Up",INDEX($AK$5:$AK$1005,MATCH(I1358,$AI$5:$AI$1005,0),1),INDEX($AL$5:$AL$1005,MATCH(J1358,$AI$5:$AI$1005,0),1))</f>
        <v>1.0126415412353156</v>
      </c>
      <c r="N1358" s="16" t="str">
        <f>IF(P1357&gt;1,"Up","Down")</f>
        <v>Up</v>
      </c>
      <c r="O1358" s="16" t="str">
        <f>IF(N1358="Up",IF(H1358&lt;$BJ$12,"Up","Down"),IF(H1358&lt;$BK$12,"Down","Up"))</f>
        <v>Up</v>
      </c>
      <c r="P1358" s="17">
        <f>IF(O1358="Up",INDEX($AP$5:$AP$1005,MATCH(I1358,$AI$5:$AI$1005,0),1),INDEX($AQ$5:$AQ$1005,MATCH(J1358,$AI$5:$AI$1005,0),1))</f>
        <v>1.0179815685604146</v>
      </c>
      <c r="Q1358" s="19">
        <f>T1357</f>
        <v>26817.677769464499</v>
      </c>
      <c r="R1358" s="19">
        <f>INDEX(model!$S$5:$S$35,MATCH(G1358,model!$Q$5:$Q$35,0),1)*model!$O$5</f>
        <v>0</v>
      </c>
      <c r="S1358" s="19">
        <f>IF(RIGHT(B1358,1)="C",T1357*INDEX(model!$T$5:$T$35,MATCH(G1358,model!$Q$5:$Q$35,0),1),0)</f>
        <v>0</v>
      </c>
      <c r="T1358" s="19">
        <f>(Q1358+R1358-S1358)*M1358</f>
        <v>27156.69454882259</v>
      </c>
      <c r="U1358" s="19">
        <f>X1357</f>
        <v>242911.45520705747</v>
      </c>
      <c r="V1358" s="19">
        <f>INDEX(model!$S$5:$S$35,MATCH(G1358,model!$Q$5:$Q$35,0),1)*model!$O$6</f>
        <v>0</v>
      </c>
      <c r="W1358" s="19">
        <f>IF(RIGHT(B1358,1)="C",X1357*INDEX(model!$T$5:$T$35,MATCH(G1358,model!$Q$5:$Q$35,0),1),0)</f>
        <v>0</v>
      </c>
      <c r="X1358" s="19">
        <f>(U1358+V1358-W1358)*P1358</f>
        <v>247279.38419297323</v>
      </c>
      <c r="Z1358" s="36" t="str">
        <f>K1358&amp;L1358</f>
        <v>UpUp</v>
      </c>
      <c r="AA1358" s="36" t="str">
        <f>N1358&amp;O1358</f>
        <v>UpUp</v>
      </c>
      <c r="AU1358" s="4" t="str">
        <f>IF(AZ1358=AZ1359,IF(AZ1358&gt;AZ1357,AZ1358&amp;"_O",""),AZ1358&amp;"_C")</f>
        <v/>
      </c>
      <c r="AV1358" s="7" t="str">
        <f>IF(RIGHT(AU1358,1)="C",AX1358/INDEX($AX$5:$AX$2729,MATCH(AZ1358&amp;"_O",$AU$5:$AU$2729,0),1),"")</f>
        <v/>
      </c>
      <c r="AW1358" s="38">
        <v>35041</v>
      </c>
      <c r="AX1358" s="37">
        <v>617.48</v>
      </c>
      <c r="AY1358" s="7">
        <f>AX1358/AX1357</f>
        <v>1.017298757784441</v>
      </c>
      <c r="AZ1358" s="4">
        <f>YEAR(AW1358)</f>
        <v>1995</v>
      </c>
      <c r="BA1358" s="2" t="s">
        <v>7</v>
      </c>
      <c r="BB1358" s="12" t="str">
        <f>INDEX($CD$5:$CD$10,MATCH(BA1358,$CC$5:$CC$10,0),1)</f>
        <v>Y</v>
      </c>
      <c r="BC1358" s="12" t="str">
        <f>IF(AND(BB1358="Y",AY1358&gt;1),"Y","")</f>
        <v>Y</v>
      </c>
      <c r="BD1358" s="12" t="str">
        <f>IF(AND(BB1358="Y",AY1358&lt;1),"Y","")</f>
        <v/>
      </c>
      <c r="BE1358" s="12" t="str">
        <f>IF(AY1358&gt;1,IF(AY1357&gt;1,"Y",""),"")</f>
        <v>Y</v>
      </c>
      <c r="BF1358" s="12" t="str">
        <f>IF(AY1358&lt;1,IF(AY1357&lt;1,"Y",""),"")</f>
        <v/>
      </c>
      <c r="BG1358" s="2"/>
      <c r="BH1358" s="2"/>
      <c r="BI1358" s="2"/>
      <c r="BJ1358" s="2"/>
      <c r="BK1358" s="2"/>
      <c r="BL1358" s="2"/>
      <c r="BM1358" s="4" t="str">
        <f>IF(BR1358=BR1359,IF(BR1358&gt;BR1357,BR1358&amp;"_O",""),BR1358&amp;"_C")</f>
        <v/>
      </c>
      <c r="BN1358" s="7" t="str">
        <f>IF(RIGHT(BM1358,1)="C",BP1358/INDEX($BP$5:$BP$2729,MATCH(BR1358&amp;"_O",$BM$5:$BM$2729,0),1),"")</f>
        <v/>
      </c>
      <c r="BO1358" s="38">
        <v>35440</v>
      </c>
      <c r="BP1358" s="3">
        <v>1332.01</v>
      </c>
      <c r="BQ1358" s="7">
        <f>BP1358/BP1357</f>
        <v>1.0162429809570312</v>
      </c>
      <c r="BR1358" s="4">
        <f>YEAR(BO1358)</f>
        <v>1997</v>
      </c>
      <c r="BS1358" s="2" t="s">
        <v>7</v>
      </c>
      <c r="BT1358" s="12" t="str">
        <f>INDEX($CD$5:$CD$10,MATCH(BS1358,$CC$5:$CC$10,0),1)</f>
        <v>Y</v>
      </c>
      <c r="BU1358" s="12" t="str">
        <f>IF(AND(BT1358="Y",BQ1358&gt;1),"Y","")</f>
        <v>Y</v>
      </c>
      <c r="BV1358" s="12" t="str">
        <f>IF(AND(BT1358="Y",BQ1358&lt;1),"Y","")</f>
        <v/>
      </c>
      <c r="BW1358" s="12" t="str">
        <f>IF(BQ1358&gt;1,IF(BQ1357&gt;1,"Y",""),"")</f>
        <v>Y</v>
      </c>
      <c r="BX1358" s="12" t="str">
        <f>IF(BQ1358&lt;1,IF(BQ1357&lt;1,"Y",""),"")</f>
        <v/>
      </c>
      <c r="BY1358" s="2"/>
      <c r="BZ1358" s="2"/>
      <c r="CA1358" s="2"/>
    </row>
    <row r="1359" spans="2:79">
      <c r="B1359" s="4" t="str">
        <f>IF(G1359=G1360,IF(G1359&gt;G1358,G1359&amp;"_O",""),G1359&amp;"_C")</f>
        <v/>
      </c>
      <c r="C1359" s="14">
        <f ca="1">RANDBETWEEN(0,1000)/1000</f>
        <v>0.504</v>
      </c>
      <c r="D1359" s="16">
        <f>D1358+1</f>
        <v>1355</v>
      </c>
      <c r="E1359" s="10">
        <f>ROUNDDOWN(D1359/52,0)+1</f>
        <v>27</v>
      </c>
      <c r="F1359" s="15">
        <f>F1358+7</f>
        <v>54105</v>
      </c>
      <c r="G1359" s="4">
        <f>YEAR(F1359)</f>
        <v>2048</v>
      </c>
      <c r="H1359" s="33">
        <v>0.46100000000000002</v>
      </c>
      <c r="I1359" s="33">
        <v>3.2000000000000001E-2</v>
      </c>
      <c r="J1359" s="33">
        <v>0.26</v>
      </c>
      <c r="K1359" s="16" t="str">
        <f>IF(M1358&gt;1,"Up","Down")</f>
        <v>Up</v>
      </c>
      <c r="L1359" s="16" t="str">
        <f>IF(K1359="Up",IF(H1359&lt;$BJ$7,"Up","Down"),IF(H1359&lt;$BK$7,"Down","Up"))</f>
        <v>Up</v>
      </c>
      <c r="M1359" s="17">
        <f>IF(L1359="Up",INDEX($AK$5:$AK$1005,MATCH(I1359,$AI$5:$AI$1005,0),1),INDEX($AL$5:$AL$1005,MATCH(J1359,$AI$5:$AI$1005,0),1))</f>
        <v>1.0007180798808473</v>
      </c>
      <c r="N1359" s="16" t="str">
        <f>IF(P1358&gt;1,"Up","Down")</f>
        <v>Up</v>
      </c>
      <c r="O1359" s="16" t="str">
        <f>IF(N1359="Up",IF(H1359&lt;$BJ$12,"Up","Down"),IF(H1359&lt;$BK$12,"Down","Up"))</f>
        <v>Up</v>
      </c>
      <c r="P1359" s="17">
        <f>IF(O1359="Up",INDEX($AP$5:$AP$1005,MATCH(I1359,$AI$5:$AI$1005,0),1),INDEX($AQ$5:$AQ$1005,MATCH(J1359,$AI$5:$AI$1005,0),1))</f>
        <v>1.0011160363371794</v>
      </c>
      <c r="Q1359" s="19">
        <f>T1358</f>
        <v>27156.69454882259</v>
      </c>
      <c r="R1359" s="19">
        <f>INDEX(model!$S$5:$S$35,MATCH(G1359,model!$Q$5:$Q$35,0),1)*model!$O$5</f>
        <v>0</v>
      </c>
      <c r="S1359" s="19">
        <f>IF(RIGHT(B1359,1)="C",T1358*INDEX(model!$T$5:$T$35,MATCH(G1359,model!$Q$5:$Q$35,0),1),0)</f>
        <v>0</v>
      </c>
      <c r="T1359" s="19">
        <f>(Q1359+R1359-S1359)*M1359</f>
        <v>27176.195224808413</v>
      </c>
      <c r="U1359" s="19">
        <f>X1358</f>
        <v>247279.38419297323</v>
      </c>
      <c r="V1359" s="19">
        <f>INDEX(model!$S$5:$S$35,MATCH(G1359,model!$Q$5:$Q$35,0),1)*model!$O$6</f>
        <v>0</v>
      </c>
      <c r="W1359" s="19">
        <f>IF(RIGHT(B1359,1)="C",X1358*INDEX(model!$T$5:$T$35,MATCH(G1359,model!$Q$5:$Q$35,0),1),0)</f>
        <v>0</v>
      </c>
      <c r="X1359" s="19">
        <f>(U1359+V1359-W1359)*P1359</f>
        <v>247555.35697116793</v>
      </c>
      <c r="Z1359" s="36" t="str">
        <f>K1359&amp;L1359</f>
        <v>UpUp</v>
      </c>
      <c r="AA1359" s="36" t="str">
        <f>N1359&amp;O1359</f>
        <v>UpUp</v>
      </c>
      <c r="AU1359" s="4" t="str">
        <f>IF(AZ1359=AZ1360,IF(AZ1359&gt;AZ1358,AZ1359&amp;"_O",""),AZ1359&amp;"_C")</f>
        <v/>
      </c>
      <c r="AV1359" s="7" t="str">
        <f>IF(RIGHT(AU1359,1)="C",AX1359/INDEX($AX$5:$AX$2729,MATCH(AZ1359&amp;"_O",$AU$5:$AU$2729,0),1),"")</f>
        <v/>
      </c>
      <c r="AW1359" s="38">
        <v>35048</v>
      </c>
      <c r="AX1359" s="37">
        <v>616.34</v>
      </c>
      <c r="AY1359" s="7">
        <f>AX1359/AX1358</f>
        <v>0.99815378635745289</v>
      </c>
      <c r="AZ1359" s="4">
        <f>YEAR(AW1359)</f>
        <v>1995</v>
      </c>
      <c r="BA1359" s="2" t="s">
        <v>7</v>
      </c>
      <c r="BB1359" s="12" t="str">
        <f>INDEX($CD$5:$CD$10,MATCH(BA1359,$CC$5:$CC$10,0),1)</f>
        <v>Y</v>
      </c>
      <c r="BC1359" s="12" t="str">
        <f>IF(AND(BB1359="Y",AY1359&gt;1),"Y","")</f>
        <v/>
      </c>
      <c r="BD1359" s="12" t="str">
        <f>IF(AND(BB1359="Y",AY1359&lt;1),"Y","")</f>
        <v>Y</v>
      </c>
      <c r="BE1359" s="12" t="str">
        <f>IF(AY1359&gt;1,IF(AY1358&gt;1,"Y",""),"")</f>
        <v/>
      </c>
      <c r="BF1359" s="12" t="str">
        <f>IF(AY1359&lt;1,IF(AY1358&lt;1,"Y",""),"")</f>
        <v/>
      </c>
      <c r="BG1359" s="2"/>
      <c r="BH1359" s="2"/>
      <c r="BI1359" s="2"/>
      <c r="BJ1359" s="2"/>
      <c r="BK1359" s="2"/>
      <c r="BL1359" s="2"/>
      <c r="BM1359" s="4" t="str">
        <f>IF(BR1359=BR1360,IF(BR1359&gt;BR1358,BR1359&amp;"_O",""),BR1359&amp;"_C")</f>
        <v/>
      </c>
      <c r="BN1359" s="7" t="str">
        <f>IF(RIGHT(BM1359,1)="C",BP1359/INDEX($BP$5:$BP$2729,MATCH(BR1359&amp;"_O",$BM$5:$BM$2729,0),1),"")</f>
        <v/>
      </c>
      <c r="BO1359" s="38">
        <v>35447</v>
      </c>
      <c r="BP1359" s="3">
        <v>1349.05</v>
      </c>
      <c r="BQ1359" s="7">
        <f>BP1359/BP1358</f>
        <v>1.0127926967515259</v>
      </c>
      <c r="BR1359" s="4">
        <f>YEAR(BO1359)</f>
        <v>1997</v>
      </c>
      <c r="BS1359" s="2" t="s">
        <v>7</v>
      </c>
      <c r="BT1359" s="12" t="str">
        <f>INDEX($CD$5:$CD$10,MATCH(BS1359,$CC$5:$CC$10,0),1)</f>
        <v>Y</v>
      </c>
      <c r="BU1359" s="12" t="str">
        <f>IF(AND(BT1359="Y",BQ1359&gt;1),"Y","")</f>
        <v>Y</v>
      </c>
      <c r="BV1359" s="12" t="str">
        <f>IF(AND(BT1359="Y",BQ1359&lt;1),"Y","")</f>
        <v/>
      </c>
      <c r="BW1359" s="12" t="str">
        <f>IF(BQ1359&gt;1,IF(BQ1358&gt;1,"Y",""),"")</f>
        <v>Y</v>
      </c>
      <c r="BX1359" s="12" t="str">
        <f>IF(BQ1359&lt;1,IF(BQ1358&lt;1,"Y",""),"")</f>
        <v/>
      </c>
      <c r="BY1359" s="2"/>
      <c r="BZ1359" s="2"/>
      <c r="CA1359" s="2"/>
    </row>
    <row r="1360" spans="2:79">
      <c r="B1360" s="4" t="str">
        <f>IF(G1360=G1361,IF(G1360&gt;G1359,G1360&amp;"_O",""),G1360&amp;"_C")</f>
        <v/>
      </c>
      <c r="C1360" s="14">
        <f ca="1">RANDBETWEEN(0,1000)/1000</f>
        <v>8.5000000000000006E-2</v>
      </c>
      <c r="D1360" s="16">
        <f>D1359+1</f>
        <v>1356</v>
      </c>
      <c r="E1360" s="10">
        <f>ROUNDDOWN(D1360/52,0)+1</f>
        <v>27</v>
      </c>
      <c r="F1360" s="15">
        <f>F1359+7</f>
        <v>54112</v>
      </c>
      <c r="G1360" s="4">
        <f>YEAR(F1360)</f>
        <v>2048</v>
      </c>
      <c r="H1360" s="33">
        <v>0.39400000000000002</v>
      </c>
      <c r="I1360" s="33">
        <v>0.42599999999999999</v>
      </c>
      <c r="J1360" s="33">
        <v>0.60499999999999998</v>
      </c>
      <c r="K1360" s="16" t="str">
        <f>IF(M1359&gt;1,"Up","Down")</f>
        <v>Up</v>
      </c>
      <c r="L1360" s="16" t="str">
        <f>IF(K1360="Up",IF(H1360&lt;$BJ$7,"Up","Down"),IF(H1360&lt;$BK$7,"Down","Up"))</f>
        <v>Up</v>
      </c>
      <c r="M1360" s="17">
        <f>IF(L1360="Up",INDEX($AK$5:$AK$1005,MATCH(I1360,$AI$5:$AI$1005,0),1),INDEX($AL$5:$AL$1005,MATCH(J1360,$AI$5:$AI$1005,0),1))</f>
        <v>1.0104092192679908</v>
      </c>
      <c r="N1360" s="16" t="str">
        <f>IF(P1359&gt;1,"Up","Down")</f>
        <v>Up</v>
      </c>
      <c r="O1360" s="16" t="str">
        <f>IF(N1360="Up",IF(H1360&lt;$BJ$12,"Up","Down"),IF(H1360&lt;$BK$12,"Down","Up"))</f>
        <v>Up</v>
      </c>
      <c r="P1360" s="17">
        <f>IF(O1360="Up",INDEX($AP$5:$AP$1005,MATCH(I1360,$AI$5:$AI$1005,0),1),INDEX($AQ$5:$AQ$1005,MATCH(J1360,$AI$5:$AI$1005,0),1))</f>
        <v>1.0142257567290305</v>
      </c>
      <c r="Q1360" s="19">
        <f>T1359</f>
        <v>27176.195224808413</v>
      </c>
      <c r="R1360" s="19">
        <f>INDEX(model!$S$5:$S$35,MATCH(G1360,model!$Q$5:$Q$35,0),1)*model!$O$5</f>
        <v>0</v>
      </c>
      <c r="S1360" s="19">
        <f>IF(RIGHT(B1360,1)="C",T1359*INDEX(model!$T$5:$T$35,MATCH(G1360,model!$Q$5:$Q$35,0),1),0)</f>
        <v>0</v>
      </c>
      <c r="T1360" s="19">
        <f>(Q1360+R1360-S1360)*M1360</f>
        <v>27459.078199773168</v>
      </c>
      <c r="U1360" s="19">
        <f>X1359</f>
        <v>247555.35697116793</v>
      </c>
      <c r="V1360" s="19">
        <f>INDEX(model!$S$5:$S$35,MATCH(G1360,model!$Q$5:$Q$35,0),1)*model!$O$6</f>
        <v>0</v>
      </c>
      <c r="W1360" s="19">
        <f>IF(RIGHT(B1360,1)="C",X1359*INDEX(model!$T$5:$T$35,MATCH(G1360,model!$Q$5:$Q$35,0),1),0)</f>
        <v>0</v>
      </c>
      <c r="X1360" s="19">
        <f>(U1360+V1360-W1360)*P1360</f>
        <v>251077.01925640806</v>
      </c>
      <c r="Z1360" s="36" t="str">
        <f>K1360&amp;L1360</f>
        <v>UpUp</v>
      </c>
      <c r="AA1360" s="36" t="str">
        <f>N1360&amp;O1360</f>
        <v>UpUp</v>
      </c>
      <c r="AU1360" s="4" t="str">
        <f>IF(AZ1360=AZ1361,IF(AZ1360&gt;AZ1359,AZ1360&amp;"_O",""),AZ1360&amp;"_C")</f>
        <v/>
      </c>
      <c r="AV1360" s="7" t="str">
        <f>IF(RIGHT(AU1360,1)="C",AX1360/INDEX($AX$5:$AX$2729,MATCH(AZ1360&amp;"_O",$AU$5:$AU$2729,0),1),"")</f>
        <v/>
      </c>
      <c r="AW1360" s="38">
        <v>35055</v>
      </c>
      <c r="AX1360" s="37">
        <v>611.96</v>
      </c>
      <c r="AY1360" s="7">
        <f>AX1360/AX1359</f>
        <v>0.99289353279034298</v>
      </c>
      <c r="AZ1360" s="4">
        <f>YEAR(AW1360)</f>
        <v>1995</v>
      </c>
      <c r="BA1360" s="2" t="s">
        <v>7</v>
      </c>
      <c r="BB1360" s="12" t="str">
        <f>INDEX($CD$5:$CD$10,MATCH(BA1360,$CC$5:$CC$10,0),1)</f>
        <v>Y</v>
      </c>
      <c r="BC1360" s="12" t="str">
        <f>IF(AND(BB1360="Y",AY1360&gt;1),"Y","")</f>
        <v/>
      </c>
      <c r="BD1360" s="12" t="str">
        <f>IF(AND(BB1360="Y",AY1360&lt;1),"Y","")</f>
        <v>Y</v>
      </c>
      <c r="BE1360" s="12" t="str">
        <f>IF(AY1360&gt;1,IF(AY1359&gt;1,"Y",""),"")</f>
        <v/>
      </c>
      <c r="BF1360" s="12" t="str">
        <f>IF(AY1360&lt;1,IF(AY1359&lt;1,"Y",""),"")</f>
        <v>Y</v>
      </c>
      <c r="BG1360" s="2"/>
      <c r="BH1360" s="2"/>
      <c r="BI1360" s="2"/>
      <c r="BJ1360" s="2"/>
      <c r="BK1360" s="2"/>
      <c r="BL1360" s="2"/>
      <c r="BM1360" s="4" t="str">
        <f>IF(BR1360=BR1361,IF(BR1360&gt;BR1359,BR1360&amp;"_O",""),BR1360&amp;"_C")</f>
        <v/>
      </c>
      <c r="BN1360" s="7" t="str">
        <f>IF(RIGHT(BM1360,1)="C",BP1360/INDEX($BP$5:$BP$2729,MATCH(BR1360&amp;"_O",$BM$5:$BM$2729,0),1),"")</f>
        <v/>
      </c>
      <c r="BO1360" s="38">
        <v>35454</v>
      </c>
      <c r="BP1360" s="3">
        <v>1363.83</v>
      </c>
      <c r="BQ1360" s="7">
        <f>BP1360/BP1359</f>
        <v>1.0109558578258775</v>
      </c>
      <c r="BR1360" s="4">
        <f>YEAR(BO1360)</f>
        <v>1997</v>
      </c>
      <c r="BS1360" s="2" t="s">
        <v>7</v>
      </c>
      <c r="BT1360" s="12" t="str">
        <f>INDEX($CD$5:$CD$10,MATCH(BS1360,$CC$5:$CC$10,0),1)</f>
        <v>Y</v>
      </c>
      <c r="BU1360" s="12" t="str">
        <f>IF(AND(BT1360="Y",BQ1360&gt;1),"Y","")</f>
        <v>Y</v>
      </c>
      <c r="BV1360" s="12" t="str">
        <f>IF(AND(BT1360="Y",BQ1360&lt;1),"Y","")</f>
        <v/>
      </c>
      <c r="BW1360" s="12" t="str">
        <f>IF(BQ1360&gt;1,IF(BQ1359&gt;1,"Y",""),"")</f>
        <v>Y</v>
      </c>
      <c r="BX1360" s="12" t="str">
        <f>IF(BQ1360&lt;1,IF(BQ1359&lt;1,"Y",""),"")</f>
        <v/>
      </c>
      <c r="BY1360" s="2"/>
      <c r="BZ1360" s="2"/>
      <c r="CA1360" s="2"/>
    </row>
    <row r="1361" spans="2:79">
      <c r="B1361" s="4" t="str">
        <f>IF(G1361=G1362,IF(G1361&gt;G1360,G1361&amp;"_O",""),G1361&amp;"_C")</f>
        <v/>
      </c>
      <c r="C1361" s="14">
        <f ca="1">RANDBETWEEN(0,1000)/1000</f>
        <v>0.84</v>
      </c>
      <c r="D1361" s="16">
        <f>D1360+1</f>
        <v>1357</v>
      </c>
      <c r="E1361" s="10">
        <f>ROUNDDOWN(D1361/52,0)+1</f>
        <v>27</v>
      </c>
      <c r="F1361" s="15">
        <f>F1360+7</f>
        <v>54119</v>
      </c>
      <c r="G1361" s="4">
        <f>YEAR(F1361)</f>
        <v>2048</v>
      </c>
      <c r="H1361" s="33">
        <v>0.223</v>
      </c>
      <c r="I1361" s="33">
        <v>0.54700000000000004</v>
      </c>
      <c r="J1361" s="33">
        <v>0.83199999999999996</v>
      </c>
      <c r="K1361" s="16" t="str">
        <f>IF(M1360&gt;1,"Up","Down")</f>
        <v>Up</v>
      </c>
      <c r="L1361" s="16" t="str">
        <f>IF(K1361="Up",IF(H1361&lt;$BJ$7,"Up","Down"),IF(H1361&lt;$BK$7,"Down","Up"))</f>
        <v>Up</v>
      </c>
      <c r="M1361" s="17">
        <f>IF(L1361="Up",INDEX($AK$5:$AK$1005,MATCH(I1361,$AI$5:$AI$1005,0),1),INDEX($AL$5:$AL$1005,MATCH(J1361,$AI$5:$AI$1005,0),1))</f>
        <v>1.0135146038342302</v>
      </c>
      <c r="N1361" s="16" t="str">
        <f>IF(P1360&gt;1,"Up","Down")</f>
        <v>Up</v>
      </c>
      <c r="O1361" s="16" t="str">
        <f>IF(N1361="Up",IF(H1361&lt;$BJ$12,"Up","Down"),IF(H1361&lt;$BK$12,"Down","Up"))</f>
        <v>Up</v>
      </c>
      <c r="P1361" s="17">
        <f>IF(O1361="Up",INDEX($AP$5:$AP$1005,MATCH(I1361,$AI$5:$AI$1005,0),1),INDEX($AQ$5:$AQ$1005,MATCH(J1361,$AI$5:$AI$1005,0),1))</f>
        <v>1.0189644085791953</v>
      </c>
      <c r="Q1361" s="19">
        <f>T1360</f>
        <v>27459.078199773168</v>
      </c>
      <c r="R1361" s="19">
        <f>INDEX(model!$S$5:$S$35,MATCH(G1361,model!$Q$5:$Q$35,0),1)*model!$O$5</f>
        <v>0</v>
      </c>
      <c r="S1361" s="19">
        <f>IF(RIGHT(B1361,1)="C",T1360*INDEX(model!$T$5:$T$35,MATCH(G1361,model!$Q$5:$Q$35,0),1),0)</f>
        <v>0</v>
      </c>
      <c r="T1361" s="19">
        <f>(Q1361+R1361-S1361)*M1361</f>
        <v>27830.176763296251</v>
      </c>
      <c r="U1361" s="19">
        <f>X1360</f>
        <v>251077.01925640806</v>
      </c>
      <c r="V1361" s="19">
        <f>INDEX(model!$S$5:$S$35,MATCH(G1361,model!$Q$5:$Q$35,0),1)*model!$O$6</f>
        <v>0</v>
      </c>
      <c r="W1361" s="19">
        <f>IF(RIGHT(B1361,1)="C",X1360*INDEX(model!$T$5:$T$35,MATCH(G1361,model!$Q$5:$Q$35,0),1),0)</f>
        <v>0</v>
      </c>
      <c r="X1361" s="19">
        <f>(U1361+V1361-W1361)*P1361</f>
        <v>255838.54643443308</v>
      </c>
      <c r="Z1361" s="36" t="str">
        <f>K1361&amp;L1361</f>
        <v>UpUp</v>
      </c>
      <c r="AA1361" s="36" t="str">
        <f>N1361&amp;O1361</f>
        <v>UpUp</v>
      </c>
      <c r="AU1361" s="4" t="str">
        <f>IF(AZ1361=AZ1362,IF(AZ1361&gt;AZ1360,AZ1361&amp;"_O",""),AZ1361&amp;"_C")</f>
        <v>1995_C</v>
      </c>
      <c r="AV1361" s="7">
        <f>IF(RIGHT(AU1361,1)="C",AX1361/INDEX($AX$5:$AX$2729,MATCH(AZ1361&amp;"_O",$AU$5:$AU$2729,0),1),"")</f>
        <v>1.337001823391508</v>
      </c>
      <c r="AW1361" s="38">
        <v>35062</v>
      </c>
      <c r="AX1361" s="37">
        <v>615.92999999999995</v>
      </c>
      <c r="AY1361" s="7">
        <f>AX1361/AX1360</f>
        <v>1.0064873521145172</v>
      </c>
      <c r="AZ1361" s="4">
        <f>YEAR(AW1361)</f>
        <v>1995</v>
      </c>
      <c r="BA1361" s="2" t="s">
        <v>7</v>
      </c>
      <c r="BB1361" s="12" t="str">
        <f>INDEX($CD$5:$CD$10,MATCH(BA1361,$CC$5:$CC$10,0),1)</f>
        <v>Y</v>
      </c>
      <c r="BC1361" s="12" t="str">
        <f>IF(AND(BB1361="Y",AY1361&gt;1),"Y","")</f>
        <v>Y</v>
      </c>
      <c r="BD1361" s="12" t="str">
        <f>IF(AND(BB1361="Y",AY1361&lt;1),"Y","")</f>
        <v/>
      </c>
      <c r="BE1361" s="12" t="str">
        <f>IF(AY1361&gt;1,IF(AY1360&gt;1,"Y",""),"")</f>
        <v/>
      </c>
      <c r="BF1361" s="12" t="str">
        <f>IF(AY1361&lt;1,IF(AY1360&lt;1,"Y",""),"")</f>
        <v/>
      </c>
      <c r="BG1361" s="2"/>
      <c r="BH1361" s="2"/>
      <c r="BI1361" s="2"/>
      <c r="BJ1361" s="2"/>
      <c r="BK1361" s="2"/>
      <c r="BL1361" s="2"/>
      <c r="BM1361" s="4" t="str">
        <f>IF(BR1361=BR1362,IF(BR1361&gt;BR1360,BR1361&amp;"_O",""),BR1361&amp;"_C")</f>
        <v/>
      </c>
      <c r="BN1361" s="7" t="str">
        <f>IF(RIGHT(BM1361,1)="C",BP1361/INDEX($BP$5:$BP$2729,MATCH(BR1361&amp;"_O",$BM$5:$BM$2729,0),1),"")</f>
        <v/>
      </c>
      <c r="BO1361" s="38">
        <v>35461</v>
      </c>
      <c r="BP1361" s="3">
        <v>1379.85</v>
      </c>
      <c r="BQ1361" s="7">
        <f>BP1361/BP1360</f>
        <v>1.0117463320208531</v>
      </c>
      <c r="BR1361" s="4">
        <f>YEAR(BO1361)</f>
        <v>1997</v>
      </c>
      <c r="BS1361" s="2" t="s">
        <v>7</v>
      </c>
      <c r="BT1361" s="12" t="str">
        <f>INDEX($CD$5:$CD$10,MATCH(BS1361,$CC$5:$CC$10,0),1)</f>
        <v>Y</v>
      </c>
      <c r="BU1361" s="12" t="str">
        <f>IF(AND(BT1361="Y",BQ1361&gt;1),"Y","")</f>
        <v>Y</v>
      </c>
      <c r="BV1361" s="12" t="str">
        <f>IF(AND(BT1361="Y",BQ1361&lt;1),"Y","")</f>
        <v/>
      </c>
      <c r="BW1361" s="12" t="str">
        <f>IF(BQ1361&gt;1,IF(BQ1360&gt;1,"Y",""),"")</f>
        <v>Y</v>
      </c>
      <c r="BX1361" s="12" t="str">
        <f>IF(BQ1361&lt;1,IF(BQ1360&lt;1,"Y",""),"")</f>
        <v/>
      </c>
      <c r="BY1361" s="2"/>
      <c r="BZ1361" s="2"/>
      <c r="CA1361" s="2"/>
    </row>
    <row r="1362" spans="2:79">
      <c r="B1362" s="4" t="str">
        <f>IF(G1362=G1363,IF(G1362&gt;G1361,G1362&amp;"_O",""),G1362&amp;"_C")</f>
        <v/>
      </c>
      <c r="C1362" s="14">
        <f ca="1">RANDBETWEEN(0,1000)/1000</f>
        <v>0.69899999999999995</v>
      </c>
      <c r="D1362" s="16">
        <f>D1361+1</f>
        <v>1358</v>
      </c>
      <c r="E1362" s="10">
        <f>ROUNDDOWN(D1362/52,0)+1</f>
        <v>27</v>
      </c>
      <c r="F1362" s="15">
        <f>F1361+7</f>
        <v>54126</v>
      </c>
      <c r="G1362" s="4">
        <f>YEAR(F1362)</f>
        <v>2048</v>
      </c>
      <c r="H1362" s="33">
        <v>0.999</v>
      </c>
      <c r="I1362" s="33">
        <v>0.65600000000000003</v>
      </c>
      <c r="J1362" s="33">
        <v>0.80500000000000005</v>
      </c>
      <c r="K1362" s="16" t="str">
        <f>IF(M1361&gt;1,"Up","Down")</f>
        <v>Up</v>
      </c>
      <c r="L1362" s="16" t="str">
        <f>IF(K1362="Up",IF(H1362&lt;$BJ$7,"Up","Down"),IF(H1362&lt;$BK$7,"Down","Up"))</f>
        <v>Down</v>
      </c>
      <c r="M1362" s="17">
        <f>IF(L1362="Up",INDEX($AK$5:$AK$1005,MATCH(I1362,$AI$5:$AI$1005,0),1),INDEX($AL$5:$AL$1005,MATCH(J1362,$AI$5:$AI$1005,0),1))</f>
        <v>0.99601297354416929</v>
      </c>
      <c r="N1362" s="16" t="str">
        <f>IF(P1361&gt;1,"Up","Down")</f>
        <v>Up</v>
      </c>
      <c r="O1362" s="16" t="str">
        <f>IF(N1362="Up",IF(H1362&lt;$BJ$12,"Up","Down"),IF(H1362&lt;$BK$12,"Down","Up"))</f>
        <v>Down</v>
      </c>
      <c r="P1362" s="17">
        <f>IF(O1362="Up",INDEX($AP$5:$AP$1005,MATCH(I1362,$AI$5:$AI$1005,0),1),INDEX($AQ$5:$AQ$1005,MATCH(J1362,$AI$5:$AI$1005,0),1))</f>
        <v>0.99526269820922031</v>
      </c>
      <c r="Q1362" s="19">
        <f>T1361</f>
        <v>27830.176763296251</v>
      </c>
      <c r="R1362" s="19">
        <f>INDEX(model!$S$5:$S$35,MATCH(G1362,model!$Q$5:$Q$35,0),1)*model!$O$5</f>
        <v>0</v>
      </c>
      <c r="S1362" s="19">
        <f>IF(RIGHT(B1362,1)="C",T1361*INDEX(model!$T$5:$T$35,MATCH(G1362,model!$Q$5:$Q$35,0),1),0)</f>
        <v>0</v>
      </c>
      <c r="T1362" s="19">
        <f>(Q1362+R1362-S1362)*M1362</f>
        <v>27719.217112270544</v>
      </c>
      <c r="U1362" s="19">
        <f>X1361</f>
        <v>255838.54643443308</v>
      </c>
      <c r="V1362" s="19">
        <f>INDEX(model!$S$5:$S$35,MATCH(G1362,model!$Q$5:$Q$35,0),1)*model!$O$6</f>
        <v>0</v>
      </c>
      <c r="W1362" s="19">
        <f>IF(RIGHT(B1362,1)="C",X1361*INDEX(model!$T$5:$T$35,MATCH(G1362,model!$Q$5:$Q$35,0),1),0)</f>
        <v>0</v>
      </c>
      <c r="X1362" s="19">
        <f>(U1362+V1362-W1362)*P1362</f>
        <v>254626.56203025876</v>
      </c>
      <c r="Z1362" s="36" t="str">
        <f>K1362&amp;L1362</f>
        <v>UpDown</v>
      </c>
      <c r="AA1362" s="36" t="str">
        <f>N1362&amp;O1362</f>
        <v>UpDown</v>
      </c>
      <c r="AU1362" s="4" t="str">
        <f>IF(AZ1362=AZ1363,IF(AZ1362&gt;AZ1361,AZ1362&amp;"_O",""),AZ1362&amp;"_C")</f>
        <v>1996_O</v>
      </c>
      <c r="AV1362" s="7" t="str">
        <f>IF(RIGHT(AU1362,1)="C",AX1362/INDEX($AX$5:$AX$2729,MATCH(AZ1362&amp;"_O",$AU$5:$AU$2729,0),1),"")</f>
        <v/>
      </c>
      <c r="AW1362" s="38">
        <v>35069</v>
      </c>
      <c r="AX1362" s="37">
        <v>616.71</v>
      </c>
      <c r="AY1362" s="7">
        <f>AX1362/AX1361</f>
        <v>1.0012663776727877</v>
      </c>
      <c r="AZ1362" s="4">
        <f>YEAR(AW1362)</f>
        <v>1996</v>
      </c>
      <c r="BA1362" s="2" t="s">
        <v>7</v>
      </c>
      <c r="BB1362" s="12" t="str">
        <f>INDEX($CD$5:$CD$10,MATCH(BA1362,$CC$5:$CC$10,0),1)</f>
        <v>Y</v>
      </c>
      <c r="BC1362" s="12" t="str">
        <f>IF(AND(BB1362="Y",AY1362&gt;1),"Y","")</f>
        <v>Y</v>
      </c>
      <c r="BD1362" s="12" t="str">
        <f>IF(AND(BB1362="Y",AY1362&lt;1),"Y","")</f>
        <v/>
      </c>
      <c r="BE1362" s="12" t="str">
        <f>IF(AY1362&gt;1,IF(AY1361&gt;1,"Y",""),"")</f>
        <v>Y</v>
      </c>
      <c r="BF1362" s="12" t="str">
        <f>IF(AY1362&lt;1,IF(AY1361&lt;1,"Y",""),"")</f>
        <v/>
      </c>
      <c r="BG1362" s="2"/>
      <c r="BH1362" s="2"/>
      <c r="BI1362" s="2"/>
      <c r="BJ1362" s="2"/>
      <c r="BK1362" s="2"/>
      <c r="BL1362" s="2"/>
      <c r="BM1362" s="4" t="str">
        <f>IF(BR1362=BR1363,IF(BR1362&gt;BR1361,BR1362&amp;"_O",""),BR1362&amp;"_C")</f>
        <v/>
      </c>
      <c r="BN1362" s="7" t="str">
        <f>IF(RIGHT(BM1362,1)="C",BP1362/INDEX($BP$5:$BP$2729,MATCH(BR1362&amp;"_O",$BM$5:$BM$2729,0),1),"")</f>
        <v/>
      </c>
      <c r="BO1362" s="38">
        <v>35468</v>
      </c>
      <c r="BP1362" s="3">
        <v>1357.71</v>
      </c>
      <c r="BQ1362" s="7">
        <f>BP1362/BP1361</f>
        <v>0.98395477769322759</v>
      </c>
      <c r="BR1362" s="4">
        <f>YEAR(BO1362)</f>
        <v>1997</v>
      </c>
      <c r="BS1362" s="2" t="s">
        <v>7</v>
      </c>
      <c r="BT1362" s="12" t="str">
        <f>INDEX($CD$5:$CD$10,MATCH(BS1362,$CC$5:$CC$10,0),1)</f>
        <v>Y</v>
      </c>
      <c r="BU1362" s="12" t="str">
        <f>IF(AND(BT1362="Y",BQ1362&gt;1),"Y","")</f>
        <v/>
      </c>
      <c r="BV1362" s="12" t="str">
        <f>IF(AND(BT1362="Y",BQ1362&lt;1),"Y","")</f>
        <v>Y</v>
      </c>
      <c r="BW1362" s="12" t="str">
        <f>IF(BQ1362&gt;1,IF(BQ1361&gt;1,"Y",""),"")</f>
        <v/>
      </c>
      <c r="BX1362" s="12" t="str">
        <f>IF(BQ1362&lt;1,IF(BQ1361&lt;1,"Y",""),"")</f>
        <v/>
      </c>
      <c r="BY1362" s="2"/>
      <c r="BZ1362" s="2"/>
      <c r="CA1362" s="2"/>
    </row>
    <row r="1363" spans="2:79">
      <c r="B1363" s="4" t="str">
        <f>IF(G1363=G1364,IF(G1363&gt;G1362,G1363&amp;"_O",""),G1363&amp;"_C")</f>
        <v/>
      </c>
      <c r="C1363" s="14">
        <f ca="1">RANDBETWEEN(0,1000)/1000</f>
        <v>0.307</v>
      </c>
      <c r="D1363" s="16">
        <f>D1362+1</f>
        <v>1359</v>
      </c>
      <c r="E1363" s="10">
        <f>ROUNDDOWN(D1363/52,0)+1</f>
        <v>27</v>
      </c>
      <c r="F1363" s="15">
        <f>F1362+7</f>
        <v>54133</v>
      </c>
      <c r="G1363" s="4">
        <f>YEAR(F1363)</f>
        <v>2048</v>
      </c>
      <c r="H1363" s="33">
        <v>0.153</v>
      </c>
      <c r="I1363" s="33">
        <v>0.11899999999999999</v>
      </c>
      <c r="J1363" s="33">
        <v>2.1999999999999999E-2</v>
      </c>
      <c r="K1363" s="16" t="str">
        <f>IF(M1362&gt;1,"Up","Down")</f>
        <v>Down</v>
      </c>
      <c r="L1363" s="16" t="str">
        <f>IF(K1363="Up",IF(H1363&lt;$BJ$7,"Up","Down"),IF(H1363&lt;$BK$7,"Down","Up"))</f>
        <v>Down</v>
      </c>
      <c r="M1363" s="17">
        <f>IF(L1363="Up",INDEX($AK$5:$AK$1005,MATCH(I1363,$AI$5:$AI$1005,0),1),INDEX($AL$5:$AL$1005,MATCH(J1363,$AI$5:$AI$1005,0),1))</f>
        <v>0.93797549851113715</v>
      </c>
      <c r="N1363" s="16" t="str">
        <f>IF(P1362&gt;1,"Up","Down")</f>
        <v>Down</v>
      </c>
      <c r="O1363" s="16" t="str">
        <f>IF(N1363="Up",IF(H1363&lt;$BJ$12,"Up","Down"),IF(H1363&lt;$BK$12,"Down","Up"))</f>
        <v>Down</v>
      </c>
      <c r="P1363" s="17">
        <f>IF(O1363="Up",INDEX($AP$5:$AP$1005,MATCH(I1363,$AI$5:$AI$1005,0),1),INDEX($AQ$5:$AQ$1005,MATCH(J1363,$AI$5:$AI$1005,0),1))</f>
        <v>0.91937546679692572</v>
      </c>
      <c r="Q1363" s="19">
        <f>T1362</f>
        <v>27719.217112270544</v>
      </c>
      <c r="R1363" s="19">
        <f>INDEX(model!$S$5:$S$35,MATCH(G1363,model!$Q$5:$Q$35,0),1)*model!$O$5</f>
        <v>0</v>
      </c>
      <c r="S1363" s="19">
        <f>IF(RIGHT(B1363,1)="C",T1362*INDEX(model!$T$5:$T$35,MATCH(G1363,model!$Q$5:$Q$35,0),1),0)</f>
        <v>0</v>
      </c>
      <c r="T1363" s="19">
        <f>(Q1363+R1363-S1363)*M1363</f>
        <v>25999.946489220409</v>
      </c>
      <c r="U1363" s="19">
        <f>X1362</f>
        <v>254626.56203025876</v>
      </c>
      <c r="V1363" s="19">
        <f>INDEX(model!$S$5:$S$35,MATCH(G1363,model!$Q$5:$Q$35,0),1)*model!$O$6</f>
        <v>0</v>
      </c>
      <c r="W1363" s="19">
        <f>IF(RIGHT(B1363,1)="C",X1362*INDEX(model!$T$5:$T$35,MATCH(G1363,model!$Q$5:$Q$35,0),1),0)</f>
        <v>0</v>
      </c>
      <c r="X1363" s="19">
        <f>(U1363+V1363-W1363)*P1363</f>
        <v>234097.41432546551</v>
      </c>
      <c r="Z1363" s="36" t="str">
        <f>K1363&amp;L1363</f>
        <v>DownDown</v>
      </c>
      <c r="AA1363" s="36" t="str">
        <f>N1363&amp;O1363</f>
        <v>DownDown</v>
      </c>
      <c r="AU1363" s="4" t="str">
        <f>IF(AZ1363=AZ1364,IF(AZ1363&gt;AZ1362,AZ1363&amp;"_O",""),AZ1363&amp;"_C")</f>
        <v/>
      </c>
      <c r="AV1363" s="7" t="str">
        <f>IF(RIGHT(AU1363,1)="C",AX1363/INDEX($AX$5:$AX$2729,MATCH(AZ1363&amp;"_O",$AU$5:$AU$2729,0),1),"")</f>
        <v/>
      </c>
      <c r="AW1363" s="38">
        <v>35076</v>
      </c>
      <c r="AX1363" s="37">
        <v>601.80999999999995</v>
      </c>
      <c r="AY1363" s="7">
        <f>AX1363/AX1362</f>
        <v>0.97583953560020087</v>
      </c>
      <c r="AZ1363" s="4">
        <f>YEAR(AW1363)</f>
        <v>1996</v>
      </c>
      <c r="BA1363" s="2" t="s">
        <v>7</v>
      </c>
      <c r="BB1363" s="12" t="str">
        <f>INDEX($CD$5:$CD$10,MATCH(BA1363,$CC$5:$CC$10,0),1)</f>
        <v>Y</v>
      </c>
      <c r="BC1363" s="12" t="str">
        <f>IF(AND(BB1363="Y",AY1363&gt;1),"Y","")</f>
        <v/>
      </c>
      <c r="BD1363" s="12" t="str">
        <f>IF(AND(BB1363="Y",AY1363&lt;1),"Y","")</f>
        <v>Y</v>
      </c>
      <c r="BE1363" s="12" t="str">
        <f>IF(AY1363&gt;1,IF(AY1362&gt;1,"Y",""),"")</f>
        <v/>
      </c>
      <c r="BF1363" s="12" t="str">
        <f>IF(AY1363&lt;1,IF(AY1362&lt;1,"Y",""),"")</f>
        <v/>
      </c>
      <c r="BG1363" s="2"/>
      <c r="BH1363" s="2"/>
      <c r="BI1363" s="2"/>
      <c r="BJ1363" s="2"/>
      <c r="BK1363" s="2"/>
      <c r="BL1363" s="2"/>
      <c r="BM1363" s="4" t="str">
        <f>IF(BR1363=BR1364,IF(BR1363&gt;BR1362,BR1363&amp;"_O",""),BR1363&amp;"_C")</f>
        <v/>
      </c>
      <c r="BN1363" s="7" t="str">
        <f>IF(RIGHT(BM1363,1)="C",BP1363/INDEX($BP$5:$BP$2729,MATCH(BR1363&amp;"_O",$BM$5:$BM$2729,0),1),"")</f>
        <v/>
      </c>
      <c r="BO1363" s="38">
        <v>35475</v>
      </c>
      <c r="BP1363" s="3">
        <v>1367.19</v>
      </c>
      <c r="BQ1363" s="7">
        <f>BP1363/BP1362</f>
        <v>1.0069823452725546</v>
      </c>
      <c r="BR1363" s="4">
        <f>YEAR(BO1363)</f>
        <v>1997</v>
      </c>
      <c r="BS1363" s="2" t="s">
        <v>7</v>
      </c>
      <c r="BT1363" s="12" t="str">
        <f>INDEX($CD$5:$CD$10,MATCH(BS1363,$CC$5:$CC$10,0),1)</f>
        <v>Y</v>
      </c>
      <c r="BU1363" s="12" t="str">
        <f>IF(AND(BT1363="Y",BQ1363&gt;1),"Y","")</f>
        <v>Y</v>
      </c>
      <c r="BV1363" s="12" t="str">
        <f>IF(AND(BT1363="Y",BQ1363&lt;1),"Y","")</f>
        <v/>
      </c>
      <c r="BW1363" s="12" t="str">
        <f>IF(BQ1363&gt;1,IF(BQ1362&gt;1,"Y",""),"")</f>
        <v/>
      </c>
      <c r="BX1363" s="12" t="str">
        <f>IF(BQ1363&lt;1,IF(BQ1362&lt;1,"Y",""),"")</f>
        <v/>
      </c>
      <c r="BY1363" s="2"/>
      <c r="BZ1363" s="2"/>
      <c r="CA1363" s="2"/>
    </row>
    <row r="1364" spans="2:79">
      <c r="B1364" s="4" t="str">
        <f>IF(G1364=G1365,IF(G1364&gt;G1363,G1364&amp;"_O",""),G1364&amp;"_C")</f>
        <v/>
      </c>
      <c r="C1364" s="14">
        <f ca="1">RANDBETWEEN(0,1000)/1000</f>
        <v>0.85399999999999998</v>
      </c>
      <c r="D1364" s="16">
        <f>D1363+1</f>
        <v>1360</v>
      </c>
      <c r="E1364" s="10">
        <f>ROUNDDOWN(D1364/52,0)+1</f>
        <v>27</v>
      </c>
      <c r="F1364" s="15">
        <f>F1363+7</f>
        <v>54140</v>
      </c>
      <c r="G1364" s="4">
        <f>YEAR(F1364)</f>
        <v>2048</v>
      </c>
      <c r="H1364" s="33">
        <v>0.66500000000000004</v>
      </c>
      <c r="I1364" s="33">
        <v>0.69899999999999995</v>
      </c>
      <c r="J1364" s="33">
        <v>0.89</v>
      </c>
      <c r="K1364" s="16" t="str">
        <f>IF(M1363&gt;1,"Up","Down")</f>
        <v>Down</v>
      </c>
      <c r="L1364" s="16" t="str">
        <f>IF(K1364="Up",IF(H1364&lt;$BJ$7,"Up","Down"),IF(H1364&lt;$BK$7,"Down","Up"))</f>
        <v>Up</v>
      </c>
      <c r="M1364" s="17">
        <f>IF(L1364="Up",INDEX($AK$5:$AK$1005,MATCH(I1364,$AI$5:$AI$1005,0),1),INDEX($AL$5:$AL$1005,MATCH(J1364,$AI$5:$AI$1005,0),1))</f>
        <v>1.0185329141716482</v>
      </c>
      <c r="N1364" s="16" t="str">
        <f>IF(P1363&gt;1,"Up","Down")</f>
        <v>Down</v>
      </c>
      <c r="O1364" s="16" t="str">
        <f>IF(N1364="Up",IF(H1364&lt;$BJ$12,"Up","Down"),IF(H1364&lt;$BK$12,"Down","Up"))</f>
        <v>Up</v>
      </c>
      <c r="P1364" s="17">
        <f>IF(O1364="Up",INDEX($AP$5:$AP$1005,MATCH(I1364,$AI$5:$AI$1005,0),1),INDEX($AQ$5:$AQ$1005,MATCH(J1364,$AI$5:$AI$1005,0),1))</f>
        <v>1.0262505704256468</v>
      </c>
      <c r="Q1364" s="19">
        <f>T1363</f>
        <v>25999.946489220409</v>
      </c>
      <c r="R1364" s="19">
        <f>INDEX(model!$S$5:$S$35,MATCH(G1364,model!$Q$5:$Q$35,0),1)*model!$O$5</f>
        <v>0</v>
      </c>
      <c r="S1364" s="19">
        <f>IF(RIGHT(B1364,1)="C",T1363*INDEX(model!$T$5:$T$35,MATCH(G1364,model!$Q$5:$Q$35,0),1),0)</f>
        <v>0</v>
      </c>
      <c r="T1364" s="19">
        <f>(Q1364+R1364-S1364)*M1364</f>
        <v>26481.801265972575</v>
      </c>
      <c r="U1364" s="19">
        <f>X1363</f>
        <v>234097.41432546551</v>
      </c>
      <c r="V1364" s="19">
        <f>INDEX(model!$S$5:$S$35,MATCH(G1364,model!$Q$5:$Q$35,0),1)*model!$O$6</f>
        <v>0</v>
      </c>
      <c r="W1364" s="19">
        <f>IF(RIGHT(B1364,1)="C",X1363*INDEX(model!$T$5:$T$35,MATCH(G1364,model!$Q$5:$Q$35,0),1),0)</f>
        <v>0</v>
      </c>
      <c r="X1364" s="19">
        <f>(U1364+V1364-W1364)*P1364</f>
        <v>240242.60498667796</v>
      </c>
      <c r="Z1364" s="36" t="str">
        <f>K1364&amp;L1364</f>
        <v>DownUp</v>
      </c>
      <c r="AA1364" s="36" t="str">
        <f>N1364&amp;O1364</f>
        <v>DownUp</v>
      </c>
      <c r="AU1364" s="4" t="str">
        <f>IF(AZ1364=AZ1365,IF(AZ1364&gt;AZ1363,AZ1364&amp;"_O",""),AZ1364&amp;"_C")</f>
        <v/>
      </c>
      <c r="AV1364" s="7" t="str">
        <f>IF(RIGHT(AU1364,1)="C",AX1364/INDEX($AX$5:$AX$2729,MATCH(AZ1364&amp;"_O",$AU$5:$AU$2729,0),1),"")</f>
        <v/>
      </c>
      <c r="AW1364" s="38">
        <v>35083</v>
      </c>
      <c r="AX1364" s="37">
        <v>611.83000000000004</v>
      </c>
      <c r="AY1364" s="7">
        <f>AX1364/AX1363</f>
        <v>1.0166497731842277</v>
      </c>
      <c r="AZ1364" s="4">
        <f>YEAR(AW1364)</f>
        <v>1996</v>
      </c>
      <c r="BA1364" s="2" t="s">
        <v>7</v>
      </c>
      <c r="BB1364" s="12" t="str">
        <f>INDEX($CD$5:$CD$10,MATCH(BA1364,$CC$5:$CC$10,0),1)</f>
        <v>Y</v>
      </c>
      <c r="BC1364" s="12" t="str">
        <f>IF(AND(BB1364="Y",AY1364&gt;1),"Y","")</f>
        <v>Y</v>
      </c>
      <c r="BD1364" s="12" t="str">
        <f>IF(AND(BB1364="Y",AY1364&lt;1),"Y","")</f>
        <v/>
      </c>
      <c r="BE1364" s="12" t="str">
        <f>IF(AY1364&gt;1,IF(AY1363&gt;1,"Y",""),"")</f>
        <v/>
      </c>
      <c r="BF1364" s="12" t="str">
        <f>IF(AY1364&lt;1,IF(AY1363&lt;1,"Y",""),"")</f>
        <v/>
      </c>
      <c r="BG1364" s="2"/>
      <c r="BH1364" s="2"/>
      <c r="BI1364" s="2"/>
      <c r="BJ1364" s="2"/>
      <c r="BK1364" s="2"/>
      <c r="BL1364" s="2"/>
      <c r="BM1364" s="4" t="str">
        <f>IF(BR1364=BR1365,IF(BR1364&gt;BR1363,BR1364&amp;"_O",""),BR1364&amp;"_C")</f>
        <v/>
      </c>
      <c r="BN1364" s="7" t="str">
        <f>IF(RIGHT(BM1364,1)="C",BP1364/INDEX($BP$5:$BP$2729,MATCH(BR1364&amp;"_O",$BM$5:$BM$2729,0),1),"")</f>
        <v/>
      </c>
      <c r="BO1364" s="38">
        <v>35482</v>
      </c>
      <c r="BP1364" s="3">
        <v>1334.3</v>
      </c>
      <c r="BQ1364" s="7">
        <f>BP1364/BP1363</f>
        <v>0.97594335827500189</v>
      </c>
      <c r="BR1364" s="4">
        <f>YEAR(BO1364)</f>
        <v>1997</v>
      </c>
      <c r="BS1364" s="2" t="s">
        <v>7</v>
      </c>
      <c r="BT1364" s="12" t="str">
        <f>INDEX($CD$5:$CD$10,MATCH(BS1364,$CC$5:$CC$10,0),1)</f>
        <v>Y</v>
      </c>
      <c r="BU1364" s="12" t="str">
        <f>IF(AND(BT1364="Y",BQ1364&gt;1),"Y","")</f>
        <v/>
      </c>
      <c r="BV1364" s="12" t="str">
        <f>IF(AND(BT1364="Y",BQ1364&lt;1),"Y","")</f>
        <v>Y</v>
      </c>
      <c r="BW1364" s="12" t="str">
        <f>IF(BQ1364&gt;1,IF(BQ1363&gt;1,"Y",""),"")</f>
        <v/>
      </c>
      <c r="BX1364" s="12" t="str">
        <f>IF(BQ1364&lt;1,IF(BQ1363&lt;1,"Y",""),"")</f>
        <v/>
      </c>
      <c r="BY1364" s="2"/>
      <c r="BZ1364" s="2"/>
      <c r="CA1364" s="2"/>
    </row>
    <row r="1365" spans="2:79">
      <c r="B1365" s="4" t="str">
        <f>IF(G1365=G1366,IF(G1365&gt;G1364,G1365&amp;"_O",""),G1365&amp;"_C")</f>
        <v/>
      </c>
      <c r="C1365" s="14">
        <f ca="1">RANDBETWEEN(0,1000)/1000</f>
        <v>0.216</v>
      </c>
      <c r="D1365" s="16">
        <f>D1364+1</f>
        <v>1361</v>
      </c>
      <c r="E1365" s="10">
        <f>ROUNDDOWN(D1365/52,0)+1</f>
        <v>27</v>
      </c>
      <c r="F1365" s="15">
        <f>F1364+7</f>
        <v>54147</v>
      </c>
      <c r="G1365" s="4">
        <f>YEAR(F1365)</f>
        <v>2048</v>
      </c>
      <c r="H1365" s="33">
        <v>0.56499999999999995</v>
      </c>
      <c r="I1365" s="33">
        <v>0.35699999999999998</v>
      </c>
      <c r="J1365" s="33">
        <v>9.1999999999999998E-2</v>
      </c>
      <c r="K1365" s="16" t="str">
        <f>IF(M1364&gt;1,"Up","Down")</f>
        <v>Up</v>
      </c>
      <c r="L1365" s="16" t="str">
        <f>IF(K1365="Up",IF(H1365&lt;$BJ$7,"Up","Down"),IF(H1365&lt;$BK$7,"Down","Up"))</f>
        <v>Down</v>
      </c>
      <c r="M1365" s="17">
        <f>IF(L1365="Up",INDEX($AK$5:$AK$1005,MATCH(I1365,$AI$5:$AI$1005,0),1),INDEX($AL$5:$AL$1005,MATCH(J1365,$AI$5:$AI$1005,0),1))</f>
        <v>0.96086151921381036</v>
      </c>
      <c r="N1365" s="16" t="str">
        <f>IF(P1364&gt;1,"Up","Down")</f>
        <v>Up</v>
      </c>
      <c r="O1365" s="16" t="str">
        <f>IF(N1365="Up",IF(H1365&lt;$BJ$12,"Up","Down"),IF(H1365&lt;$BK$12,"Down","Up"))</f>
        <v>Up</v>
      </c>
      <c r="P1365" s="17">
        <f>IF(O1365="Up",INDEX($AP$5:$AP$1005,MATCH(I1365,$AI$5:$AI$1005,0),1),INDEX($AQ$5:$AQ$1005,MATCH(J1365,$AI$5:$AI$1005,0),1))</f>
        <v>1.0119170360498175</v>
      </c>
      <c r="Q1365" s="19">
        <f>T1364</f>
        <v>26481.801265972575</v>
      </c>
      <c r="R1365" s="19">
        <f>INDEX(model!$S$5:$S$35,MATCH(G1365,model!$Q$5:$Q$35,0),1)*model!$O$5</f>
        <v>0</v>
      </c>
      <c r="S1365" s="19">
        <f>IF(RIGHT(B1365,1)="C",T1364*INDEX(model!$T$5:$T$35,MATCH(G1365,model!$Q$5:$Q$35,0),1),0)</f>
        <v>0</v>
      </c>
      <c r="T1365" s="19">
        <f>(Q1365+R1365-S1365)*M1365</f>
        <v>25445.343795940615</v>
      </c>
      <c r="U1365" s="19">
        <f>X1364</f>
        <v>240242.60498667796</v>
      </c>
      <c r="V1365" s="19">
        <f>INDEX(model!$S$5:$S$35,MATCH(G1365,model!$Q$5:$Q$35,0),1)*model!$O$6</f>
        <v>0</v>
      </c>
      <c r="W1365" s="19">
        <f>IF(RIGHT(B1365,1)="C",X1364*INDEX(model!$T$5:$T$35,MATCH(G1365,model!$Q$5:$Q$35,0),1),0)</f>
        <v>0</v>
      </c>
      <c r="X1365" s="19">
        <f>(U1365+V1365-W1365)*P1365</f>
        <v>243105.58477100628</v>
      </c>
      <c r="Z1365" s="36" t="str">
        <f>K1365&amp;L1365</f>
        <v>UpDown</v>
      </c>
      <c r="AA1365" s="36" t="str">
        <f>N1365&amp;O1365</f>
        <v>UpUp</v>
      </c>
      <c r="AU1365" s="4" t="str">
        <f>IF(AZ1365=AZ1366,IF(AZ1365&gt;AZ1364,AZ1365&amp;"_O",""),AZ1365&amp;"_C")</f>
        <v/>
      </c>
      <c r="AV1365" s="7" t="str">
        <f>IF(RIGHT(AU1365,1)="C",AX1365/INDEX($AX$5:$AX$2729,MATCH(AZ1365&amp;"_O",$AU$5:$AU$2729,0),1),"")</f>
        <v/>
      </c>
      <c r="AW1365" s="38">
        <v>35090</v>
      </c>
      <c r="AX1365" s="37">
        <v>621.62</v>
      </c>
      <c r="AY1365" s="7">
        <f>AX1365/AX1364</f>
        <v>1.0160011767974764</v>
      </c>
      <c r="AZ1365" s="4">
        <f>YEAR(AW1365)</f>
        <v>1996</v>
      </c>
      <c r="BA1365" s="2" t="s">
        <v>7</v>
      </c>
      <c r="BB1365" s="12" t="str">
        <f>INDEX($CD$5:$CD$10,MATCH(BA1365,$CC$5:$CC$10,0),1)</f>
        <v>Y</v>
      </c>
      <c r="BC1365" s="12" t="str">
        <f>IF(AND(BB1365="Y",AY1365&gt;1),"Y","")</f>
        <v>Y</v>
      </c>
      <c r="BD1365" s="12" t="str">
        <f>IF(AND(BB1365="Y",AY1365&lt;1),"Y","")</f>
        <v/>
      </c>
      <c r="BE1365" s="12" t="str">
        <f>IF(AY1365&gt;1,IF(AY1364&gt;1,"Y",""),"")</f>
        <v>Y</v>
      </c>
      <c r="BF1365" s="12" t="str">
        <f>IF(AY1365&lt;1,IF(AY1364&lt;1,"Y",""),"")</f>
        <v/>
      </c>
      <c r="BG1365" s="2"/>
      <c r="BH1365" s="2"/>
      <c r="BI1365" s="2"/>
      <c r="BJ1365" s="2"/>
      <c r="BK1365" s="2"/>
      <c r="BL1365" s="2"/>
      <c r="BM1365" s="4" t="str">
        <f>IF(BR1365=BR1366,IF(BR1365&gt;BR1364,BR1365&amp;"_O",""),BR1365&amp;"_C")</f>
        <v/>
      </c>
      <c r="BN1365" s="7" t="str">
        <f>IF(RIGHT(BM1365,1)="C",BP1365/INDEX($BP$5:$BP$2729,MATCH(BR1365&amp;"_O",$BM$5:$BM$2729,0),1),"")</f>
        <v/>
      </c>
      <c r="BO1365" s="38">
        <v>35489</v>
      </c>
      <c r="BP1365" s="3">
        <v>1309</v>
      </c>
      <c r="BQ1365" s="7">
        <f>BP1365/BP1364</f>
        <v>0.98103874690849135</v>
      </c>
      <c r="BR1365" s="4">
        <f>YEAR(BO1365)</f>
        <v>1997</v>
      </c>
      <c r="BS1365" s="2" t="s">
        <v>7</v>
      </c>
      <c r="BT1365" s="12" t="str">
        <f>INDEX($CD$5:$CD$10,MATCH(BS1365,$CC$5:$CC$10,0),1)</f>
        <v>Y</v>
      </c>
      <c r="BU1365" s="12" t="str">
        <f>IF(AND(BT1365="Y",BQ1365&gt;1),"Y","")</f>
        <v/>
      </c>
      <c r="BV1365" s="12" t="str">
        <f>IF(AND(BT1365="Y",BQ1365&lt;1),"Y","")</f>
        <v>Y</v>
      </c>
      <c r="BW1365" s="12" t="str">
        <f>IF(BQ1365&gt;1,IF(BQ1364&gt;1,"Y",""),"")</f>
        <v/>
      </c>
      <c r="BX1365" s="12" t="str">
        <f>IF(BQ1365&lt;1,IF(BQ1364&lt;1,"Y",""),"")</f>
        <v>Y</v>
      </c>
      <c r="BY1365" s="2"/>
      <c r="BZ1365" s="2"/>
      <c r="CA1365" s="2"/>
    </row>
    <row r="1366" spans="2:79">
      <c r="B1366" s="4" t="str">
        <f>IF(G1366=G1367,IF(G1366&gt;G1365,G1366&amp;"_O",""),G1366&amp;"_C")</f>
        <v/>
      </c>
      <c r="C1366" s="14">
        <f ca="1">RANDBETWEEN(0,1000)/1000</f>
        <v>0.75700000000000001</v>
      </c>
      <c r="D1366" s="16">
        <f>D1365+1</f>
        <v>1362</v>
      </c>
      <c r="E1366" s="10">
        <f>ROUNDDOWN(D1366/52,0)+1</f>
        <v>27</v>
      </c>
      <c r="F1366" s="15">
        <f>F1365+7</f>
        <v>54154</v>
      </c>
      <c r="G1366" s="4">
        <f>YEAR(F1366)</f>
        <v>2048</v>
      </c>
      <c r="H1366" s="33">
        <v>0.77500000000000002</v>
      </c>
      <c r="I1366" s="33">
        <v>0.17599999999999999</v>
      </c>
      <c r="J1366" s="33">
        <v>0.79</v>
      </c>
      <c r="K1366" s="16" t="str">
        <f>IF(M1365&gt;1,"Up","Down")</f>
        <v>Down</v>
      </c>
      <c r="L1366" s="16" t="str">
        <f>IF(K1366="Up",IF(H1366&lt;$BJ$7,"Up","Down"),IF(H1366&lt;$BK$7,"Down","Up"))</f>
        <v>Up</v>
      </c>
      <c r="M1366" s="17">
        <f>IF(L1366="Up",INDEX($AK$5:$AK$1005,MATCH(I1366,$AI$5:$AI$1005,0),1),INDEX($AL$5:$AL$1005,MATCH(J1366,$AI$5:$AI$1005,0),1))</f>
        <v>1.0041192974934237</v>
      </c>
      <c r="N1366" s="16" t="str">
        <f>IF(P1365&gt;1,"Up","Down")</f>
        <v>Up</v>
      </c>
      <c r="O1366" s="16" t="str">
        <f>IF(N1366="Up",IF(H1366&lt;$BJ$12,"Up","Down"),IF(H1366&lt;$BK$12,"Down","Up"))</f>
        <v>Down</v>
      </c>
      <c r="P1366" s="17">
        <f>IF(O1366="Up",INDEX($AP$5:$AP$1005,MATCH(I1366,$AI$5:$AI$1005,0),1),INDEX($AQ$5:$AQ$1005,MATCH(J1366,$AI$5:$AI$1005,0),1))</f>
        <v>0.99492694774939439</v>
      </c>
      <c r="Q1366" s="19">
        <f>T1365</f>
        <v>25445.343795940615</v>
      </c>
      <c r="R1366" s="19">
        <f>INDEX(model!$S$5:$S$35,MATCH(G1366,model!$Q$5:$Q$35,0),1)*model!$O$5</f>
        <v>0</v>
      </c>
      <c r="S1366" s="19">
        <f>IF(RIGHT(B1366,1)="C",T1365*INDEX(model!$T$5:$T$35,MATCH(G1366,model!$Q$5:$Q$35,0),1),0)</f>
        <v>0</v>
      </c>
      <c r="T1366" s="19">
        <f>(Q1366+R1366-S1366)*M1366</f>
        <v>25550.160736858536</v>
      </c>
      <c r="U1366" s="19">
        <f>X1365</f>
        <v>243105.58477100628</v>
      </c>
      <c r="V1366" s="19">
        <f>INDEX(model!$S$5:$S$35,MATCH(G1366,model!$Q$5:$Q$35,0),1)*model!$O$6</f>
        <v>0</v>
      </c>
      <c r="W1366" s="19">
        <f>IF(RIGHT(B1366,1)="C",X1365*INDEX(model!$T$5:$T$35,MATCH(G1366,model!$Q$5:$Q$35,0),1),0)</f>
        <v>0</v>
      </c>
      <c r="X1366" s="19">
        <f>(U1366+V1366-W1366)*P1366</f>
        <v>241872.29743704892</v>
      </c>
      <c r="Z1366" s="36" t="str">
        <f>K1366&amp;L1366</f>
        <v>DownUp</v>
      </c>
      <c r="AA1366" s="36" t="str">
        <f>N1366&amp;O1366</f>
        <v>UpDown</v>
      </c>
      <c r="AU1366" s="4" t="str">
        <f>IF(AZ1366=AZ1367,IF(AZ1366&gt;AZ1365,AZ1366&amp;"_O",""),AZ1366&amp;"_C")</f>
        <v/>
      </c>
      <c r="AV1366" s="7" t="str">
        <f>IF(RIGHT(AU1366,1)="C",AX1366/INDEX($AX$5:$AX$2729,MATCH(AZ1366&amp;"_O",$AU$5:$AU$2729,0),1),"")</f>
        <v/>
      </c>
      <c r="AW1366" s="38">
        <v>35097</v>
      </c>
      <c r="AX1366" s="37">
        <v>635.84</v>
      </c>
      <c r="AY1366" s="7">
        <f>AX1366/AX1365</f>
        <v>1.0228757118496832</v>
      </c>
      <c r="AZ1366" s="4">
        <f>YEAR(AW1366)</f>
        <v>1996</v>
      </c>
      <c r="BA1366" s="2" t="s">
        <v>7</v>
      </c>
      <c r="BB1366" s="12" t="str">
        <f>INDEX($CD$5:$CD$10,MATCH(BA1366,$CC$5:$CC$10,0),1)</f>
        <v>Y</v>
      </c>
      <c r="BC1366" s="12" t="str">
        <f>IF(AND(BB1366="Y",AY1366&gt;1),"Y","")</f>
        <v>Y</v>
      </c>
      <c r="BD1366" s="12" t="str">
        <f>IF(AND(BB1366="Y",AY1366&lt;1),"Y","")</f>
        <v/>
      </c>
      <c r="BE1366" s="12" t="str">
        <f>IF(AY1366&gt;1,IF(AY1365&gt;1,"Y",""),"")</f>
        <v>Y</v>
      </c>
      <c r="BF1366" s="12" t="str">
        <f>IF(AY1366&lt;1,IF(AY1365&lt;1,"Y",""),"")</f>
        <v/>
      </c>
      <c r="BG1366" s="2"/>
      <c r="BH1366" s="2"/>
      <c r="BI1366" s="2"/>
      <c r="BJ1366" s="2"/>
      <c r="BK1366" s="2"/>
      <c r="BL1366" s="2"/>
      <c r="BM1366" s="4" t="str">
        <f>IF(BR1366=BR1367,IF(BR1366&gt;BR1365,BR1366&amp;"_O",""),BR1366&amp;"_C")</f>
        <v/>
      </c>
      <c r="BN1366" s="7" t="str">
        <f>IF(RIGHT(BM1366,1)="C",BP1366/INDEX($BP$5:$BP$2729,MATCH(BR1366&amp;"_O",$BM$5:$BM$2729,0),1),"")</f>
        <v/>
      </c>
      <c r="BO1366" s="38">
        <v>35496</v>
      </c>
      <c r="BP1366" s="3">
        <v>1311.81</v>
      </c>
      <c r="BQ1366" s="7">
        <f>BP1366/BP1365</f>
        <v>1.0021466768525591</v>
      </c>
      <c r="BR1366" s="4">
        <f>YEAR(BO1366)</f>
        <v>1997</v>
      </c>
      <c r="BS1366" s="2" t="s">
        <v>7</v>
      </c>
      <c r="BT1366" s="12" t="str">
        <f>INDEX($CD$5:$CD$10,MATCH(BS1366,$CC$5:$CC$10,0),1)</f>
        <v>Y</v>
      </c>
      <c r="BU1366" s="12" t="str">
        <f>IF(AND(BT1366="Y",BQ1366&gt;1),"Y","")</f>
        <v>Y</v>
      </c>
      <c r="BV1366" s="12" t="str">
        <f>IF(AND(BT1366="Y",BQ1366&lt;1),"Y","")</f>
        <v/>
      </c>
      <c r="BW1366" s="12" t="str">
        <f>IF(BQ1366&gt;1,IF(BQ1365&gt;1,"Y",""),"")</f>
        <v/>
      </c>
      <c r="BX1366" s="12" t="str">
        <f>IF(BQ1366&lt;1,IF(BQ1365&lt;1,"Y",""),"")</f>
        <v/>
      </c>
      <c r="BY1366" s="2"/>
      <c r="BZ1366" s="2"/>
      <c r="CA1366" s="2"/>
    </row>
    <row r="1367" spans="2:79">
      <c r="B1367" s="4" t="str">
        <f>IF(G1367=G1368,IF(G1367&gt;G1366,G1367&amp;"_O",""),G1367&amp;"_C")</f>
        <v/>
      </c>
      <c r="C1367" s="14">
        <f ca="1">RANDBETWEEN(0,1000)/1000</f>
        <v>0.61799999999999999</v>
      </c>
      <c r="D1367" s="16">
        <f>D1366+1</f>
        <v>1363</v>
      </c>
      <c r="E1367" s="10">
        <f>ROUNDDOWN(D1367/52,0)+1</f>
        <v>27</v>
      </c>
      <c r="F1367" s="15">
        <f>F1366+7</f>
        <v>54161</v>
      </c>
      <c r="G1367" s="4">
        <f>YEAR(F1367)</f>
        <v>2048</v>
      </c>
      <c r="H1367" s="33">
        <v>2.1999999999999999E-2</v>
      </c>
      <c r="I1367" s="33">
        <v>0.60399999999999998</v>
      </c>
      <c r="J1367" s="33">
        <v>0.16700000000000001</v>
      </c>
      <c r="K1367" s="16" t="str">
        <f>IF(M1366&gt;1,"Up","Down")</f>
        <v>Up</v>
      </c>
      <c r="L1367" s="16" t="str">
        <f>IF(K1367="Up",IF(H1367&lt;$BJ$7,"Up","Down"),IF(H1367&lt;$BK$7,"Down","Up"))</f>
        <v>Up</v>
      </c>
      <c r="M1367" s="17">
        <f>IF(L1367="Up",INDEX($AK$5:$AK$1005,MATCH(I1367,$AI$5:$AI$1005,0),1),INDEX($AL$5:$AL$1005,MATCH(J1367,$AI$5:$AI$1005,0),1))</f>
        <v>1.0154188971452525</v>
      </c>
      <c r="N1367" s="16" t="str">
        <f>IF(P1366&gt;1,"Up","Down")</f>
        <v>Down</v>
      </c>
      <c r="O1367" s="16" t="str">
        <f>IF(N1367="Up",IF(H1367&lt;$BJ$12,"Up","Down"),IF(H1367&lt;$BK$12,"Down","Up"))</f>
        <v>Down</v>
      </c>
      <c r="P1367" s="17">
        <f>IF(O1367="Up",INDEX($AP$5:$AP$1005,MATCH(I1367,$AI$5:$AI$1005,0),1),INDEX($AQ$5:$AQ$1005,MATCH(J1367,$AI$5:$AI$1005,0),1))</f>
        <v>0.96039006795008719</v>
      </c>
      <c r="Q1367" s="19">
        <f>T1366</f>
        <v>25550.160736858536</v>
      </c>
      <c r="R1367" s="19">
        <f>INDEX(model!$S$5:$S$35,MATCH(G1367,model!$Q$5:$Q$35,0),1)*model!$O$5</f>
        <v>0</v>
      </c>
      <c r="S1367" s="19">
        <f>IF(RIGHT(B1367,1)="C",T1366*INDEX(model!$T$5:$T$35,MATCH(G1367,model!$Q$5:$Q$35,0),1),0)</f>
        <v>0</v>
      </c>
      <c r="T1367" s="19">
        <f>(Q1367+R1367-S1367)*M1367</f>
        <v>25944.116037304826</v>
      </c>
      <c r="U1367" s="19">
        <f>X1366</f>
        <v>241872.29743704892</v>
      </c>
      <c r="V1367" s="19">
        <f>INDEX(model!$S$5:$S$35,MATCH(G1367,model!$Q$5:$Q$35,0),1)*model!$O$6</f>
        <v>0</v>
      </c>
      <c r="W1367" s="19">
        <f>IF(RIGHT(B1367,1)="C",X1366*INDEX(model!$T$5:$T$35,MATCH(G1367,model!$Q$5:$Q$35,0),1),0)</f>
        <v>0</v>
      </c>
      <c r="X1367" s="19">
        <f>(U1367+V1367-W1367)*P1367</f>
        <v>232291.75217081112</v>
      </c>
      <c r="Z1367" s="36" t="str">
        <f>K1367&amp;L1367</f>
        <v>UpUp</v>
      </c>
      <c r="AA1367" s="36" t="str">
        <f>N1367&amp;O1367</f>
        <v>DownDown</v>
      </c>
      <c r="AU1367" s="4" t="str">
        <f>IF(AZ1367=AZ1368,IF(AZ1367&gt;AZ1366,AZ1367&amp;"_O",""),AZ1367&amp;"_C")</f>
        <v/>
      </c>
      <c r="AV1367" s="7" t="str">
        <f>IF(RIGHT(AU1367,1)="C",AX1367/INDEX($AX$5:$AX$2729,MATCH(AZ1367&amp;"_O",$AU$5:$AU$2729,0),1),"")</f>
        <v/>
      </c>
      <c r="AW1367" s="38">
        <v>35104</v>
      </c>
      <c r="AX1367" s="37">
        <v>656.37</v>
      </c>
      <c r="AY1367" s="7">
        <f>AX1367/AX1366</f>
        <v>1.0322879969803724</v>
      </c>
      <c r="AZ1367" s="4">
        <f>YEAR(AW1367)</f>
        <v>1996</v>
      </c>
      <c r="BA1367" s="2" t="s">
        <v>7</v>
      </c>
      <c r="BB1367" s="12" t="str">
        <f>INDEX($CD$5:$CD$10,MATCH(BA1367,$CC$5:$CC$10,0),1)</f>
        <v>Y</v>
      </c>
      <c r="BC1367" s="12" t="str">
        <f>IF(AND(BB1367="Y",AY1367&gt;1),"Y","")</f>
        <v>Y</v>
      </c>
      <c r="BD1367" s="12" t="str">
        <f>IF(AND(BB1367="Y",AY1367&lt;1),"Y","")</f>
        <v/>
      </c>
      <c r="BE1367" s="12" t="str">
        <f>IF(AY1367&gt;1,IF(AY1366&gt;1,"Y",""),"")</f>
        <v>Y</v>
      </c>
      <c r="BF1367" s="12" t="str">
        <f>IF(AY1367&lt;1,IF(AY1366&lt;1,"Y",""),"")</f>
        <v/>
      </c>
      <c r="BG1367" s="2"/>
      <c r="BH1367" s="2"/>
      <c r="BI1367" s="2"/>
      <c r="BJ1367" s="2"/>
      <c r="BK1367" s="2"/>
      <c r="BL1367" s="2"/>
      <c r="BM1367" s="4" t="str">
        <f>IF(BR1367=BR1368,IF(BR1367&gt;BR1366,BR1367&amp;"_O",""),BR1367&amp;"_C")</f>
        <v/>
      </c>
      <c r="BN1367" s="7" t="str">
        <f>IF(RIGHT(BM1367,1)="C",BP1367/INDEX($BP$5:$BP$2729,MATCH(BR1367&amp;"_O",$BM$5:$BM$2729,0),1),"")</f>
        <v/>
      </c>
      <c r="BO1367" s="38">
        <v>35503</v>
      </c>
      <c r="BP1367" s="3">
        <v>1292.97</v>
      </c>
      <c r="BQ1367" s="7">
        <f>BP1367/BP1366</f>
        <v>0.98563816406339344</v>
      </c>
      <c r="BR1367" s="4">
        <f>YEAR(BO1367)</f>
        <v>1997</v>
      </c>
      <c r="BS1367" s="2" t="s">
        <v>7</v>
      </c>
      <c r="BT1367" s="12" t="str">
        <f>INDEX($CD$5:$CD$10,MATCH(BS1367,$CC$5:$CC$10,0),1)</f>
        <v>Y</v>
      </c>
      <c r="BU1367" s="12" t="str">
        <f>IF(AND(BT1367="Y",BQ1367&gt;1),"Y","")</f>
        <v/>
      </c>
      <c r="BV1367" s="12" t="str">
        <f>IF(AND(BT1367="Y",BQ1367&lt;1),"Y","")</f>
        <v>Y</v>
      </c>
      <c r="BW1367" s="12" t="str">
        <f>IF(BQ1367&gt;1,IF(BQ1366&gt;1,"Y",""),"")</f>
        <v/>
      </c>
      <c r="BX1367" s="12" t="str">
        <f>IF(BQ1367&lt;1,IF(BQ1366&lt;1,"Y",""),"")</f>
        <v/>
      </c>
      <c r="BY1367" s="2"/>
      <c r="BZ1367" s="2"/>
      <c r="CA1367" s="2"/>
    </row>
    <row r="1368" spans="2:79">
      <c r="B1368" s="4" t="str">
        <f>IF(G1368=G1369,IF(G1368&gt;G1367,G1368&amp;"_O",""),G1368&amp;"_C")</f>
        <v/>
      </c>
      <c r="C1368" s="14">
        <f ca="1">RANDBETWEEN(0,1000)/1000</f>
        <v>0.17100000000000001</v>
      </c>
      <c r="D1368" s="16">
        <f>D1367+1</f>
        <v>1364</v>
      </c>
      <c r="E1368" s="10">
        <f>ROUNDDOWN(D1368/52,0)+1</f>
        <v>27</v>
      </c>
      <c r="F1368" s="15">
        <f>F1367+7</f>
        <v>54168</v>
      </c>
      <c r="G1368" s="4">
        <f>YEAR(F1368)</f>
        <v>2048</v>
      </c>
      <c r="H1368" s="33">
        <v>0.248</v>
      </c>
      <c r="I1368" s="33">
        <v>0.997</v>
      </c>
      <c r="J1368" s="33">
        <v>0.48399999999999999</v>
      </c>
      <c r="K1368" s="16" t="str">
        <f>IF(M1367&gt;1,"Up","Down")</f>
        <v>Up</v>
      </c>
      <c r="L1368" s="16" t="str">
        <f>IF(K1368="Up",IF(H1368&lt;$BJ$7,"Up","Down"),IF(H1368&lt;$BK$7,"Down","Up"))</f>
        <v>Up</v>
      </c>
      <c r="M1368" s="17">
        <f>IF(L1368="Up",INDEX($AK$5:$AK$1005,MATCH(I1368,$AI$5:$AI$1005,0),1),INDEX($AL$5:$AL$1005,MATCH(J1368,$AI$5:$AI$1005,0),1))</f>
        <v>1.0419549581058682</v>
      </c>
      <c r="N1368" s="16" t="str">
        <f>IF(P1367&gt;1,"Up","Down")</f>
        <v>Down</v>
      </c>
      <c r="O1368" s="16" t="str">
        <f>IF(N1368="Up",IF(H1368&lt;$BJ$12,"Up","Down"),IF(H1368&lt;$BK$12,"Down","Up"))</f>
        <v>Down</v>
      </c>
      <c r="P1368" s="17">
        <f>IF(O1368="Up",INDEX($AP$5:$AP$1005,MATCH(I1368,$AI$5:$AI$1005,0),1),INDEX($AQ$5:$AQ$1005,MATCH(J1368,$AI$5:$AI$1005,0),1))</f>
        <v>0.98430343896109807</v>
      </c>
      <c r="Q1368" s="19">
        <f>T1367</f>
        <v>25944.116037304826</v>
      </c>
      <c r="R1368" s="19">
        <f>INDEX(model!$S$5:$S$35,MATCH(G1368,model!$Q$5:$Q$35,0),1)*model!$O$5</f>
        <v>0</v>
      </c>
      <c r="S1368" s="19">
        <f>IF(RIGHT(B1368,1)="C",T1367*INDEX(model!$T$5:$T$35,MATCH(G1368,model!$Q$5:$Q$35,0),1),0)</f>
        <v>0</v>
      </c>
      <c r="T1368" s="19">
        <f>(Q1368+R1368-S1368)*M1368</f>
        <v>27032.600338743734</v>
      </c>
      <c r="U1368" s="19">
        <f>X1367</f>
        <v>232291.75217081112</v>
      </c>
      <c r="V1368" s="19">
        <f>INDEX(model!$S$5:$S$35,MATCH(G1368,model!$Q$5:$Q$35,0),1)*model!$O$6</f>
        <v>0</v>
      </c>
      <c r="W1368" s="19">
        <f>IF(RIGHT(B1368,1)="C",X1367*INDEX(model!$T$5:$T$35,MATCH(G1368,model!$Q$5:$Q$35,0),1),0)</f>
        <v>0</v>
      </c>
      <c r="X1368" s="19">
        <f>(U1368+V1368-W1368)*P1368</f>
        <v>228645.5705040285</v>
      </c>
      <c r="Z1368" s="36" t="str">
        <f>K1368&amp;L1368</f>
        <v>UpUp</v>
      </c>
      <c r="AA1368" s="36" t="str">
        <f>N1368&amp;O1368</f>
        <v>DownDown</v>
      </c>
      <c r="AU1368" s="4" t="str">
        <f>IF(AZ1368=AZ1369,IF(AZ1368&gt;AZ1367,AZ1368&amp;"_O",""),AZ1368&amp;"_C")</f>
        <v/>
      </c>
      <c r="AV1368" s="7" t="str">
        <f>IF(RIGHT(AU1368,1)="C",AX1368/INDEX($AX$5:$AX$2729,MATCH(AZ1368&amp;"_O",$AU$5:$AU$2729,0),1),"")</f>
        <v/>
      </c>
      <c r="AW1368" s="38">
        <v>35111</v>
      </c>
      <c r="AX1368" s="37">
        <v>647.98</v>
      </c>
      <c r="AY1368" s="7">
        <f>AX1368/AX1367</f>
        <v>0.98721757545286959</v>
      </c>
      <c r="AZ1368" s="4">
        <f>YEAR(AW1368)</f>
        <v>1996</v>
      </c>
      <c r="BA1368" s="2" t="s">
        <v>7</v>
      </c>
      <c r="BB1368" s="12" t="str">
        <f>INDEX($CD$5:$CD$10,MATCH(BA1368,$CC$5:$CC$10,0),1)</f>
        <v>Y</v>
      </c>
      <c r="BC1368" s="12" t="str">
        <f>IF(AND(BB1368="Y",AY1368&gt;1),"Y","")</f>
        <v/>
      </c>
      <c r="BD1368" s="12" t="str">
        <f>IF(AND(BB1368="Y",AY1368&lt;1),"Y","")</f>
        <v>Y</v>
      </c>
      <c r="BE1368" s="12" t="str">
        <f>IF(AY1368&gt;1,IF(AY1367&gt;1,"Y",""),"")</f>
        <v/>
      </c>
      <c r="BF1368" s="12" t="str">
        <f>IF(AY1368&lt;1,IF(AY1367&lt;1,"Y",""),"")</f>
        <v/>
      </c>
      <c r="BG1368" s="2"/>
      <c r="BH1368" s="2"/>
      <c r="BI1368" s="2"/>
      <c r="BJ1368" s="2"/>
      <c r="BK1368" s="2"/>
      <c r="BL1368" s="2"/>
      <c r="BM1368" s="4" t="str">
        <f>IF(BR1368=BR1369,IF(BR1368&gt;BR1367,BR1368&amp;"_O",""),BR1368&amp;"_C")</f>
        <v/>
      </c>
      <c r="BN1368" s="7" t="str">
        <f>IF(RIGHT(BM1368,1)="C",BP1368/INDEX($BP$5:$BP$2729,MATCH(BR1368&amp;"_O",$BM$5:$BM$2729,0),1),"")</f>
        <v/>
      </c>
      <c r="BO1368" s="38">
        <v>35510</v>
      </c>
      <c r="BP1368" s="3">
        <v>1254.07</v>
      </c>
      <c r="BQ1368" s="7">
        <f>BP1368/BP1367</f>
        <v>0.9699142284817126</v>
      </c>
      <c r="BR1368" s="4">
        <f>YEAR(BO1368)</f>
        <v>1997</v>
      </c>
      <c r="BS1368" s="2" t="s">
        <v>7</v>
      </c>
      <c r="BT1368" s="12" t="str">
        <f>INDEX($CD$5:$CD$10,MATCH(BS1368,$CC$5:$CC$10,0),1)</f>
        <v>Y</v>
      </c>
      <c r="BU1368" s="12" t="str">
        <f>IF(AND(BT1368="Y",BQ1368&gt;1),"Y","")</f>
        <v/>
      </c>
      <c r="BV1368" s="12" t="str">
        <f>IF(AND(BT1368="Y",BQ1368&lt;1),"Y","")</f>
        <v>Y</v>
      </c>
      <c r="BW1368" s="12" t="str">
        <f>IF(BQ1368&gt;1,IF(BQ1367&gt;1,"Y",""),"")</f>
        <v/>
      </c>
      <c r="BX1368" s="12" t="str">
        <f>IF(BQ1368&lt;1,IF(BQ1367&lt;1,"Y",""),"")</f>
        <v>Y</v>
      </c>
      <c r="BY1368" s="2"/>
      <c r="BZ1368" s="2"/>
      <c r="CA1368" s="2"/>
    </row>
    <row r="1369" spans="2:79">
      <c r="B1369" s="4" t="str">
        <f>IF(G1369=G1370,IF(G1369&gt;G1368,G1369&amp;"_O",""),G1369&amp;"_C")</f>
        <v/>
      </c>
      <c r="C1369" s="14">
        <f ca="1">RANDBETWEEN(0,1000)/1000</f>
        <v>0.11600000000000001</v>
      </c>
      <c r="D1369" s="16">
        <f>D1368+1</f>
        <v>1365</v>
      </c>
      <c r="E1369" s="10">
        <f>ROUNDDOWN(D1369/52,0)+1</f>
        <v>27</v>
      </c>
      <c r="F1369" s="15">
        <f>F1368+7</f>
        <v>54175</v>
      </c>
      <c r="G1369" s="4">
        <f>YEAR(F1369)</f>
        <v>2048</v>
      </c>
      <c r="H1369" s="33">
        <v>0.59699999999999998</v>
      </c>
      <c r="I1369" s="33">
        <v>0.55200000000000005</v>
      </c>
      <c r="J1369" s="33">
        <v>0.28899999999999998</v>
      </c>
      <c r="K1369" s="16" t="str">
        <f>IF(M1368&gt;1,"Up","Down")</f>
        <v>Up</v>
      </c>
      <c r="L1369" s="16" t="str">
        <f>IF(K1369="Up",IF(H1369&lt;$BJ$7,"Up","Down"),IF(H1369&lt;$BK$7,"Down","Up"))</f>
        <v>Down</v>
      </c>
      <c r="M1369" s="17">
        <f>IF(L1369="Up",INDEX($AK$5:$AK$1005,MATCH(I1369,$AI$5:$AI$1005,0),1),INDEX($AL$5:$AL$1005,MATCH(J1369,$AI$5:$AI$1005,0),1))</f>
        <v>0.97938088186847905</v>
      </c>
      <c r="N1369" s="16" t="str">
        <f>IF(P1368&gt;1,"Up","Down")</f>
        <v>Down</v>
      </c>
      <c r="O1369" s="16" t="str">
        <f>IF(N1369="Up",IF(H1369&lt;$BJ$12,"Up","Down"),IF(H1369&lt;$BK$12,"Down","Up"))</f>
        <v>Up</v>
      </c>
      <c r="P1369" s="17">
        <f>IF(O1369="Up",INDEX($AP$5:$AP$1005,MATCH(I1369,$AI$5:$AI$1005,0),1),INDEX($AQ$5:$AQ$1005,MATCH(J1369,$AI$5:$AI$1005,0),1))</f>
        <v>1.0190080932107555</v>
      </c>
      <c r="Q1369" s="19">
        <f>T1368</f>
        <v>27032.600338743734</v>
      </c>
      <c r="R1369" s="19">
        <f>INDEX(model!$S$5:$S$35,MATCH(G1369,model!$Q$5:$Q$35,0),1)*model!$O$5</f>
        <v>0</v>
      </c>
      <c r="S1369" s="19">
        <f>IF(RIGHT(B1369,1)="C",T1368*INDEX(model!$T$5:$T$35,MATCH(G1369,model!$Q$5:$Q$35,0),1),0)</f>
        <v>0</v>
      </c>
      <c r="T1369" s="19">
        <f>(Q1369+R1369-S1369)*M1369</f>
        <v>26475.211958956985</v>
      </c>
      <c r="U1369" s="19">
        <f>X1368</f>
        <v>228645.5705040285</v>
      </c>
      <c r="V1369" s="19">
        <f>INDEX(model!$S$5:$S$35,MATCH(G1369,model!$Q$5:$Q$35,0),1)*model!$O$6</f>
        <v>0</v>
      </c>
      <c r="W1369" s="19">
        <f>IF(RIGHT(B1369,1)="C",X1368*INDEX(model!$T$5:$T$35,MATCH(G1369,model!$Q$5:$Q$35,0),1),0)</f>
        <v>0</v>
      </c>
      <c r="X1369" s="19">
        <f>(U1369+V1369-W1369)*P1369</f>
        <v>232991.68682039544</v>
      </c>
      <c r="Z1369" s="36" t="str">
        <f>K1369&amp;L1369</f>
        <v>UpDown</v>
      </c>
      <c r="AA1369" s="36" t="str">
        <f>N1369&amp;O1369</f>
        <v>DownUp</v>
      </c>
      <c r="AU1369" s="4" t="str">
        <f>IF(AZ1369=AZ1370,IF(AZ1369&gt;AZ1368,AZ1369&amp;"_O",""),AZ1369&amp;"_C")</f>
        <v/>
      </c>
      <c r="AV1369" s="7" t="str">
        <f>IF(RIGHT(AU1369,1)="C",AX1369/INDEX($AX$5:$AX$2729,MATCH(AZ1369&amp;"_O",$AU$5:$AU$2729,0),1),"")</f>
        <v/>
      </c>
      <c r="AW1369" s="38">
        <v>35118</v>
      </c>
      <c r="AX1369" s="37">
        <v>659.08</v>
      </c>
      <c r="AY1369" s="7">
        <f>AX1369/AX1368</f>
        <v>1.0171301583382204</v>
      </c>
      <c r="AZ1369" s="4">
        <f>YEAR(AW1369)</f>
        <v>1996</v>
      </c>
      <c r="BA1369" s="2" t="s">
        <v>7</v>
      </c>
      <c r="BB1369" s="12" t="str">
        <f>INDEX($CD$5:$CD$10,MATCH(BA1369,$CC$5:$CC$10,0),1)</f>
        <v>Y</v>
      </c>
      <c r="BC1369" s="12" t="str">
        <f>IF(AND(BB1369="Y",AY1369&gt;1),"Y","")</f>
        <v>Y</v>
      </c>
      <c r="BD1369" s="12" t="str">
        <f>IF(AND(BB1369="Y",AY1369&lt;1),"Y","")</f>
        <v/>
      </c>
      <c r="BE1369" s="12" t="str">
        <f>IF(AY1369&gt;1,IF(AY1368&gt;1,"Y",""),"")</f>
        <v/>
      </c>
      <c r="BF1369" s="12" t="str">
        <f>IF(AY1369&lt;1,IF(AY1368&lt;1,"Y",""),"")</f>
        <v/>
      </c>
      <c r="BG1369" s="2"/>
      <c r="BH1369" s="2"/>
      <c r="BI1369" s="2"/>
      <c r="BJ1369" s="2"/>
      <c r="BK1369" s="2"/>
      <c r="BL1369" s="2"/>
      <c r="BM1369" s="4" t="str">
        <f>IF(BR1369=BR1370,IF(BR1369&gt;BR1368,BR1369&amp;"_O",""),BR1369&amp;"_C")</f>
        <v/>
      </c>
      <c r="BN1369" s="7" t="str">
        <f>IF(RIGHT(BM1369,1)="C",BP1369/INDEX($BP$5:$BP$2729,MATCH(BR1369&amp;"_O",$BM$5:$BM$2729,0),1),"")</f>
        <v/>
      </c>
      <c r="BO1369" s="38">
        <v>35516</v>
      </c>
      <c r="BP1369" s="3">
        <v>1249.51</v>
      </c>
      <c r="BQ1369" s="7">
        <f>BP1369/BP1368</f>
        <v>0.99636383933911188</v>
      </c>
      <c r="BR1369" s="4">
        <f>YEAR(BO1369)</f>
        <v>1997</v>
      </c>
      <c r="BS1369" s="2" t="s">
        <v>7</v>
      </c>
      <c r="BT1369" s="12" t="str">
        <f>INDEX($CD$5:$CD$10,MATCH(BS1369,$CC$5:$CC$10,0),1)</f>
        <v>Y</v>
      </c>
      <c r="BU1369" s="12" t="str">
        <f>IF(AND(BT1369="Y",BQ1369&gt;1),"Y","")</f>
        <v/>
      </c>
      <c r="BV1369" s="12" t="str">
        <f>IF(AND(BT1369="Y",BQ1369&lt;1),"Y","")</f>
        <v>Y</v>
      </c>
      <c r="BW1369" s="12" t="str">
        <f>IF(BQ1369&gt;1,IF(BQ1368&gt;1,"Y",""),"")</f>
        <v/>
      </c>
      <c r="BX1369" s="12" t="str">
        <f>IF(BQ1369&lt;1,IF(BQ1368&lt;1,"Y",""),"")</f>
        <v>Y</v>
      </c>
      <c r="BY1369" s="2"/>
      <c r="BZ1369" s="2"/>
      <c r="CA1369" s="2"/>
    </row>
    <row r="1370" spans="2:79">
      <c r="B1370" s="4" t="str">
        <f>IF(G1370=G1371,IF(G1370&gt;G1369,G1370&amp;"_O",""),G1370&amp;"_C")</f>
        <v/>
      </c>
      <c r="C1370" s="14">
        <f ca="1">RANDBETWEEN(0,1000)/1000</f>
        <v>0.66</v>
      </c>
      <c r="D1370" s="16">
        <f>D1369+1</f>
        <v>1366</v>
      </c>
      <c r="E1370" s="10">
        <f>ROUNDDOWN(D1370/52,0)+1</f>
        <v>27</v>
      </c>
      <c r="F1370" s="15">
        <f>F1369+7</f>
        <v>54182</v>
      </c>
      <c r="G1370" s="4">
        <f>YEAR(F1370)</f>
        <v>2048</v>
      </c>
      <c r="H1370" s="33">
        <v>0.71799999999999997</v>
      </c>
      <c r="I1370" s="33">
        <v>0.57499999999999996</v>
      </c>
      <c r="J1370" s="33">
        <v>0.93200000000000005</v>
      </c>
      <c r="K1370" s="16" t="str">
        <f>IF(M1369&gt;1,"Up","Down")</f>
        <v>Down</v>
      </c>
      <c r="L1370" s="16" t="str">
        <f>IF(K1370="Up",IF(H1370&lt;$BJ$7,"Up","Down"),IF(H1370&lt;$BK$7,"Down","Up"))</f>
        <v>Up</v>
      </c>
      <c r="M1370" s="17">
        <f>IF(L1370="Up",INDEX($AK$5:$AK$1005,MATCH(I1370,$AI$5:$AI$1005,0),1),INDEX($AL$5:$AL$1005,MATCH(J1370,$AI$5:$AI$1005,0),1))</f>
        <v>1.014351706507602</v>
      </c>
      <c r="N1370" s="16" t="str">
        <f>IF(P1369&gt;1,"Up","Down")</f>
        <v>Up</v>
      </c>
      <c r="O1370" s="16" t="str">
        <f>IF(N1370="Up",IF(H1370&lt;$BJ$12,"Up","Down"),IF(H1370&lt;$BK$12,"Down","Up"))</f>
        <v>Down</v>
      </c>
      <c r="P1370" s="17">
        <f>IF(O1370="Up",INDEX($AP$5:$AP$1005,MATCH(I1370,$AI$5:$AI$1005,0),1),INDEX($AQ$5:$AQ$1005,MATCH(J1370,$AI$5:$AI$1005,0),1))</f>
        <v>0.99827429866534012</v>
      </c>
      <c r="Q1370" s="19">
        <f>T1369</f>
        <v>26475.211958956985</v>
      </c>
      <c r="R1370" s="19">
        <f>INDEX(model!$S$5:$S$35,MATCH(G1370,model!$Q$5:$Q$35,0),1)*model!$O$5</f>
        <v>0</v>
      </c>
      <c r="S1370" s="19">
        <f>IF(RIGHT(B1370,1)="C",T1369*INDEX(model!$T$5:$T$35,MATCH(G1370,model!$Q$5:$Q$35,0),1),0)</f>
        <v>0</v>
      </c>
      <c r="T1370" s="19">
        <f>(Q1370+R1370-S1370)*M1370</f>
        <v>26855.176430718489</v>
      </c>
      <c r="U1370" s="19">
        <f>X1369</f>
        <v>232991.68682039544</v>
      </c>
      <c r="V1370" s="19">
        <f>INDEX(model!$S$5:$S$35,MATCH(G1370,model!$Q$5:$Q$35,0),1)*model!$O$6</f>
        <v>0</v>
      </c>
      <c r="W1370" s="19">
        <f>IF(RIGHT(B1370,1)="C",X1369*INDEX(model!$T$5:$T$35,MATCH(G1370,model!$Q$5:$Q$35,0),1),0)</f>
        <v>0</v>
      </c>
      <c r="X1370" s="19">
        <f>(U1370+V1370-W1370)*P1370</f>
        <v>232589.61275548482</v>
      </c>
      <c r="Z1370" s="36" t="str">
        <f>K1370&amp;L1370</f>
        <v>DownUp</v>
      </c>
      <c r="AA1370" s="36" t="str">
        <f>N1370&amp;O1370</f>
        <v>UpDown</v>
      </c>
      <c r="AU1370" s="4" t="str">
        <f>IF(AZ1370=AZ1371,IF(AZ1370&gt;AZ1369,AZ1370&amp;"_O",""),AZ1370&amp;"_C")</f>
        <v/>
      </c>
      <c r="AV1370" s="7" t="str">
        <f>IF(RIGHT(AU1370,1)="C",AX1370/INDEX($AX$5:$AX$2729,MATCH(AZ1370&amp;"_O",$AU$5:$AU$2729,0),1),"")</f>
        <v/>
      </c>
      <c r="AW1370" s="38">
        <v>35125</v>
      </c>
      <c r="AX1370" s="37">
        <v>644.37</v>
      </c>
      <c r="AY1370" s="7">
        <f>AX1370/AX1369</f>
        <v>0.97768100989257745</v>
      </c>
      <c r="AZ1370" s="4">
        <f>YEAR(AW1370)</f>
        <v>1996</v>
      </c>
      <c r="BA1370" s="2" t="s">
        <v>7</v>
      </c>
      <c r="BB1370" s="12" t="str">
        <f>INDEX($CD$5:$CD$10,MATCH(BA1370,$CC$5:$CC$10,0),1)</f>
        <v>Y</v>
      </c>
      <c r="BC1370" s="12" t="str">
        <f>IF(AND(BB1370="Y",AY1370&gt;1),"Y","")</f>
        <v/>
      </c>
      <c r="BD1370" s="12" t="str">
        <f>IF(AND(BB1370="Y",AY1370&lt;1),"Y","")</f>
        <v>Y</v>
      </c>
      <c r="BE1370" s="12" t="str">
        <f>IF(AY1370&gt;1,IF(AY1369&gt;1,"Y",""),"")</f>
        <v/>
      </c>
      <c r="BF1370" s="12" t="str">
        <f>IF(AY1370&lt;1,IF(AY1369&lt;1,"Y",""),"")</f>
        <v/>
      </c>
      <c r="BG1370" s="2"/>
      <c r="BH1370" s="2"/>
      <c r="BI1370" s="2"/>
      <c r="BJ1370" s="2"/>
      <c r="BK1370" s="2"/>
      <c r="BL1370" s="2"/>
      <c r="BM1370" s="4" t="str">
        <f>IF(BR1370=BR1371,IF(BR1370&gt;BR1369,BR1370&amp;"_O",""),BR1370&amp;"_C")</f>
        <v/>
      </c>
      <c r="BN1370" s="7" t="str">
        <f>IF(RIGHT(BM1370,1)="C",BP1370/INDEX($BP$5:$BP$2729,MATCH(BR1370&amp;"_O",$BM$5:$BM$2729,0),1),"")</f>
        <v/>
      </c>
      <c r="BO1370" s="38">
        <v>35524</v>
      </c>
      <c r="BP1370" s="3">
        <v>1236.73</v>
      </c>
      <c r="BQ1370" s="7">
        <f>BP1370/BP1369</f>
        <v>0.98977199062032317</v>
      </c>
      <c r="BR1370" s="4">
        <f>YEAR(BO1370)</f>
        <v>1997</v>
      </c>
      <c r="BS1370" s="2" t="s">
        <v>7</v>
      </c>
      <c r="BT1370" s="12" t="str">
        <f>INDEX($CD$5:$CD$10,MATCH(BS1370,$CC$5:$CC$10,0),1)</f>
        <v>Y</v>
      </c>
      <c r="BU1370" s="12" t="str">
        <f>IF(AND(BT1370="Y",BQ1370&gt;1),"Y","")</f>
        <v/>
      </c>
      <c r="BV1370" s="12" t="str">
        <f>IF(AND(BT1370="Y",BQ1370&lt;1),"Y","")</f>
        <v>Y</v>
      </c>
      <c r="BW1370" s="12" t="str">
        <f>IF(BQ1370&gt;1,IF(BQ1369&gt;1,"Y",""),"")</f>
        <v/>
      </c>
      <c r="BX1370" s="12" t="str">
        <f>IF(BQ1370&lt;1,IF(BQ1369&lt;1,"Y",""),"")</f>
        <v>Y</v>
      </c>
      <c r="BY1370" s="2"/>
      <c r="BZ1370" s="2"/>
      <c r="CA1370" s="2"/>
    </row>
    <row r="1371" spans="2:79">
      <c r="B1371" s="4" t="str">
        <f>IF(G1371=G1372,IF(G1371&gt;G1370,G1371&amp;"_O",""),G1371&amp;"_C")</f>
        <v/>
      </c>
      <c r="C1371" s="14">
        <f ca="1">RANDBETWEEN(0,1000)/1000</f>
        <v>5.3999999999999999E-2</v>
      </c>
      <c r="D1371" s="16">
        <f>D1370+1</f>
        <v>1367</v>
      </c>
      <c r="E1371" s="10">
        <f>ROUNDDOWN(D1371/52,0)+1</f>
        <v>27</v>
      </c>
      <c r="F1371" s="15">
        <f>F1370+7</f>
        <v>54189</v>
      </c>
      <c r="G1371" s="4">
        <f>YEAR(F1371)</f>
        <v>2048</v>
      </c>
      <c r="H1371" s="33">
        <v>0.26400000000000001</v>
      </c>
      <c r="I1371" s="33">
        <v>0.47099999999999997</v>
      </c>
      <c r="J1371" s="33">
        <v>0.28599999999999998</v>
      </c>
      <c r="K1371" s="16" t="str">
        <f>IF(M1370&gt;1,"Up","Down")</f>
        <v>Up</v>
      </c>
      <c r="L1371" s="16" t="str">
        <f>IF(K1371="Up",IF(H1371&lt;$BJ$7,"Up","Down"),IF(H1371&lt;$BK$7,"Down","Up"))</f>
        <v>Up</v>
      </c>
      <c r="M1371" s="17">
        <f>IF(L1371="Up",INDEX($AK$5:$AK$1005,MATCH(I1371,$AI$5:$AI$1005,0),1),INDEX($AL$5:$AL$1005,MATCH(J1371,$AI$5:$AI$1005,0),1))</f>
        <v>1.0116172967717552</v>
      </c>
      <c r="N1371" s="16" t="str">
        <f>IF(P1370&gt;1,"Up","Down")</f>
        <v>Down</v>
      </c>
      <c r="O1371" s="16" t="str">
        <f>IF(N1371="Up",IF(H1371&lt;$BJ$12,"Up","Down"),IF(H1371&lt;$BK$12,"Down","Up"))</f>
        <v>Down</v>
      </c>
      <c r="P1371" s="17">
        <f>IF(O1371="Up",INDEX($AP$5:$AP$1005,MATCH(I1371,$AI$5:$AI$1005,0),1),INDEX($AQ$5:$AQ$1005,MATCH(J1371,$AI$5:$AI$1005,0),1))</f>
        <v>0.97310943415035933</v>
      </c>
      <c r="Q1371" s="19">
        <f>T1370</f>
        <v>26855.176430718489</v>
      </c>
      <c r="R1371" s="19">
        <f>INDEX(model!$S$5:$S$35,MATCH(G1371,model!$Q$5:$Q$35,0),1)*model!$O$5</f>
        <v>0</v>
      </c>
      <c r="S1371" s="19">
        <f>IF(RIGHT(B1371,1)="C",T1370*INDEX(model!$T$5:$T$35,MATCH(G1371,model!$Q$5:$Q$35,0),1),0)</f>
        <v>0</v>
      </c>
      <c r="T1371" s="19">
        <f>(Q1371+R1371-S1371)*M1371</f>
        <v>27167.160985171991</v>
      </c>
      <c r="U1371" s="19">
        <f>X1370</f>
        <v>232589.61275548482</v>
      </c>
      <c r="V1371" s="19">
        <f>INDEX(model!$S$5:$S$35,MATCH(G1371,model!$Q$5:$Q$35,0),1)*model!$O$6</f>
        <v>0</v>
      </c>
      <c r="W1371" s="19">
        <f>IF(RIGHT(B1371,1)="C",X1370*INDEX(model!$T$5:$T$35,MATCH(G1371,model!$Q$5:$Q$35,0),1),0)</f>
        <v>0</v>
      </c>
      <c r="X1371" s="19">
        <f>(U1371+V1371-W1371)*P1371</f>
        <v>226335.14645774104</v>
      </c>
      <c r="Z1371" s="36" t="str">
        <f>K1371&amp;L1371</f>
        <v>UpUp</v>
      </c>
      <c r="AA1371" s="36" t="str">
        <f>N1371&amp;O1371</f>
        <v>DownDown</v>
      </c>
      <c r="AU1371" s="4" t="str">
        <f>IF(AZ1371=AZ1372,IF(AZ1371&gt;AZ1370,AZ1371&amp;"_O",""),AZ1371&amp;"_C")</f>
        <v/>
      </c>
      <c r="AV1371" s="7" t="str">
        <f>IF(RIGHT(AU1371,1)="C",AX1371/INDEX($AX$5:$AX$2729,MATCH(AZ1371&amp;"_O",$AU$5:$AU$2729,0),1),"")</f>
        <v/>
      </c>
      <c r="AW1371" s="38">
        <v>35132</v>
      </c>
      <c r="AX1371" s="37">
        <v>633.5</v>
      </c>
      <c r="AY1371" s="7">
        <f>AX1371/AX1370</f>
        <v>0.98313080993838942</v>
      </c>
      <c r="AZ1371" s="4">
        <f>YEAR(AW1371)</f>
        <v>1996</v>
      </c>
      <c r="BA1371" s="2" t="s">
        <v>7</v>
      </c>
      <c r="BB1371" s="12" t="str">
        <f>INDEX($CD$5:$CD$10,MATCH(BA1371,$CC$5:$CC$10,0),1)</f>
        <v>Y</v>
      </c>
      <c r="BC1371" s="12" t="str">
        <f>IF(AND(BB1371="Y",AY1371&gt;1),"Y","")</f>
        <v/>
      </c>
      <c r="BD1371" s="12" t="str">
        <f>IF(AND(BB1371="Y",AY1371&lt;1),"Y","")</f>
        <v>Y</v>
      </c>
      <c r="BE1371" s="12" t="str">
        <f>IF(AY1371&gt;1,IF(AY1370&gt;1,"Y",""),"")</f>
        <v/>
      </c>
      <c r="BF1371" s="12" t="str">
        <f>IF(AY1371&lt;1,IF(AY1370&lt;1,"Y",""),"")</f>
        <v>Y</v>
      </c>
      <c r="BG1371" s="2"/>
      <c r="BH1371" s="2"/>
      <c r="BI1371" s="2"/>
      <c r="BJ1371" s="2"/>
      <c r="BK1371" s="2"/>
      <c r="BL1371" s="2"/>
      <c r="BM1371" s="4" t="str">
        <f>IF(BR1371=BR1372,IF(BR1371&gt;BR1370,BR1371&amp;"_O",""),BR1371&amp;"_C")</f>
        <v/>
      </c>
      <c r="BN1371" s="7" t="str">
        <f>IF(RIGHT(BM1371,1)="C",BP1371/INDEX($BP$5:$BP$2729,MATCH(BR1371&amp;"_O",$BM$5:$BM$2729,0),1),"")</f>
        <v/>
      </c>
      <c r="BO1371" s="38">
        <v>35531</v>
      </c>
      <c r="BP1371" s="3">
        <v>1206.9000000000001</v>
      </c>
      <c r="BQ1371" s="7">
        <f>BP1371/BP1370</f>
        <v>0.97587994145852375</v>
      </c>
      <c r="BR1371" s="4">
        <f>YEAR(BO1371)</f>
        <v>1997</v>
      </c>
      <c r="BS1371" s="2" t="s">
        <v>7</v>
      </c>
      <c r="BT1371" s="12" t="str">
        <f>INDEX($CD$5:$CD$10,MATCH(BS1371,$CC$5:$CC$10,0),1)</f>
        <v>Y</v>
      </c>
      <c r="BU1371" s="12" t="str">
        <f>IF(AND(BT1371="Y",BQ1371&gt;1),"Y","")</f>
        <v/>
      </c>
      <c r="BV1371" s="12" t="str">
        <f>IF(AND(BT1371="Y",BQ1371&lt;1),"Y","")</f>
        <v>Y</v>
      </c>
      <c r="BW1371" s="12" t="str">
        <f>IF(BQ1371&gt;1,IF(BQ1370&gt;1,"Y",""),"")</f>
        <v/>
      </c>
      <c r="BX1371" s="12" t="str">
        <f>IF(BQ1371&lt;1,IF(BQ1370&lt;1,"Y",""),"")</f>
        <v>Y</v>
      </c>
      <c r="BY1371" s="2"/>
      <c r="BZ1371" s="2"/>
      <c r="CA1371" s="2"/>
    </row>
    <row r="1372" spans="2:79">
      <c r="B1372" s="4" t="str">
        <f>IF(G1372=G1373,IF(G1372&gt;G1371,G1372&amp;"_O",""),G1372&amp;"_C")</f>
        <v/>
      </c>
      <c r="C1372" s="14">
        <f ca="1">RANDBETWEEN(0,1000)/1000</f>
        <v>0.58599999999999997</v>
      </c>
      <c r="D1372" s="16">
        <f>D1371+1</f>
        <v>1368</v>
      </c>
      <c r="E1372" s="10">
        <f>ROUNDDOWN(D1372/52,0)+1</f>
        <v>27</v>
      </c>
      <c r="F1372" s="15">
        <f>F1371+7</f>
        <v>54196</v>
      </c>
      <c r="G1372" s="4">
        <f>YEAR(F1372)</f>
        <v>2048</v>
      </c>
      <c r="H1372" s="33">
        <v>0.54600000000000004</v>
      </c>
      <c r="I1372" s="33">
        <v>0.14699999999999999</v>
      </c>
      <c r="J1372" s="33">
        <v>0.36399999999999999</v>
      </c>
      <c r="K1372" s="16" t="str">
        <f>IF(M1371&gt;1,"Up","Down")</f>
        <v>Up</v>
      </c>
      <c r="L1372" s="16" t="str">
        <f>IF(K1372="Up",IF(H1372&lt;$BJ$7,"Up","Down"),IF(H1372&lt;$BK$7,"Down","Up"))</f>
        <v>Up</v>
      </c>
      <c r="M1372" s="17">
        <f>IF(L1372="Up",INDEX($AK$5:$AK$1005,MATCH(I1372,$AI$5:$AI$1005,0),1),INDEX($AL$5:$AL$1005,MATCH(J1372,$AI$5:$AI$1005,0),1))</f>
        <v>1.0034520078344984</v>
      </c>
      <c r="N1372" s="16" t="str">
        <f>IF(P1371&gt;1,"Up","Down")</f>
        <v>Down</v>
      </c>
      <c r="O1372" s="16" t="str">
        <f>IF(N1372="Up",IF(H1372&lt;$BJ$12,"Up","Down"),IF(H1372&lt;$BK$12,"Down","Up"))</f>
        <v>Up</v>
      </c>
      <c r="P1372" s="17">
        <f>IF(O1372="Up",INDEX($AP$5:$AP$1005,MATCH(I1372,$AI$5:$AI$1005,0),1),INDEX($AQ$5:$AQ$1005,MATCH(J1372,$AI$5:$AI$1005,0),1))</f>
        <v>1.0046994972048553</v>
      </c>
      <c r="Q1372" s="19">
        <f>T1371</f>
        <v>27167.160985171991</v>
      </c>
      <c r="R1372" s="19">
        <f>INDEX(model!$S$5:$S$35,MATCH(G1372,model!$Q$5:$Q$35,0),1)*model!$O$5</f>
        <v>0</v>
      </c>
      <c r="S1372" s="19">
        <f>IF(RIGHT(B1372,1)="C",T1371*INDEX(model!$T$5:$T$35,MATCH(G1372,model!$Q$5:$Q$35,0),1),0)</f>
        <v>0</v>
      </c>
      <c r="T1372" s="19">
        <f>(Q1372+R1372-S1372)*M1372</f>
        <v>27260.942237733885</v>
      </c>
      <c r="U1372" s="19">
        <f>X1371</f>
        <v>226335.14645774104</v>
      </c>
      <c r="V1372" s="19">
        <f>INDEX(model!$S$5:$S$35,MATCH(G1372,model!$Q$5:$Q$35,0),1)*model!$O$6</f>
        <v>0</v>
      </c>
      <c r="W1372" s="19">
        <f>IF(RIGHT(B1372,1)="C",X1371*INDEX(model!$T$5:$T$35,MATCH(G1372,model!$Q$5:$Q$35,0),1),0)</f>
        <v>0</v>
      </c>
      <c r="X1372" s="19">
        <f>(U1372+V1372-W1372)*P1372</f>
        <v>227398.8078458797</v>
      </c>
      <c r="Z1372" s="36" t="str">
        <f>K1372&amp;L1372</f>
        <v>UpUp</v>
      </c>
      <c r="AA1372" s="36" t="str">
        <f>N1372&amp;O1372</f>
        <v>DownUp</v>
      </c>
      <c r="AU1372" s="4" t="str">
        <f>IF(AZ1372=AZ1373,IF(AZ1372&gt;AZ1371,AZ1372&amp;"_O",""),AZ1372&amp;"_C")</f>
        <v/>
      </c>
      <c r="AV1372" s="7" t="str">
        <f>IF(RIGHT(AU1372,1)="C",AX1372/INDEX($AX$5:$AX$2729,MATCH(AZ1372&amp;"_O",$AU$5:$AU$2729,0),1),"")</f>
        <v/>
      </c>
      <c r="AW1372" s="38">
        <v>35139</v>
      </c>
      <c r="AX1372" s="37">
        <v>641.42999999999995</v>
      </c>
      <c r="AY1372" s="7">
        <f>AX1372/AX1371</f>
        <v>1.0125177584846092</v>
      </c>
      <c r="AZ1372" s="4">
        <f>YEAR(AW1372)</f>
        <v>1996</v>
      </c>
      <c r="BA1372" s="2" t="s">
        <v>7</v>
      </c>
      <c r="BB1372" s="12" t="str">
        <f>INDEX($CD$5:$CD$10,MATCH(BA1372,$CC$5:$CC$10,0),1)</f>
        <v>Y</v>
      </c>
      <c r="BC1372" s="12" t="str">
        <f>IF(AND(BB1372="Y",AY1372&gt;1),"Y","")</f>
        <v>Y</v>
      </c>
      <c r="BD1372" s="12" t="str">
        <f>IF(AND(BB1372="Y",AY1372&lt;1),"Y","")</f>
        <v/>
      </c>
      <c r="BE1372" s="12" t="str">
        <f>IF(AY1372&gt;1,IF(AY1371&gt;1,"Y",""),"")</f>
        <v/>
      </c>
      <c r="BF1372" s="12" t="str">
        <f>IF(AY1372&lt;1,IF(AY1371&lt;1,"Y",""),"")</f>
        <v/>
      </c>
      <c r="BG1372" s="2"/>
      <c r="BH1372" s="2"/>
      <c r="BI1372" s="2"/>
      <c r="BJ1372" s="2"/>
      <c r="BK1372" s="2"/>
      <c r="BL1372" s="2"/>
      <c r="BM1372" s="4" t="str">
        <f>IF(BR1372=BR1373,IF(BR1372&gt;BR1371,BR1372&amp;"_O",""),BR1372&amp;"_C")</f>
        <v/>
      </c>
      <c r="BN1372" s="7" t="str">
        <f>IF(RIGHT(BM1372,1)="C",BP1372/INDEX($BP$5:$BP$2729,MATCH(BR1372&amp;"_O",$BM$5:$BM$2729,0),1),"")</f>
        <v/>
      </c>
      <c r="BO1372" s="38">
        <v>35538</v>
      </c>
      <c r="BP1372" s="3">
        <v>1222.57</v>
      </c>
      <c r="BQ1372" s="7">
        <f>BP1372/BP1371</f>
        <v>1.0129836771894936</v>
      </c>
      <c r="BR1372" s="4">
        <f>YEAR(BO1372)</f>
        <v>1997</v>
      </c>
      <c r="BS1372" s="2" t="s">
        <v>7</v>
      </c>
      <c r="BT1372" s="12" t="str">
        <f>INDEX($CD$5:$CD$10,MATCH(BS1372,$CC$5:$CC$10,0),1)</f>
        <v>Y</v>
      </c>
      <c r="BU1372" s="12" t="str">
        <f>IF(AND(BT1372="Y",BQ1372&gt;1),"Y","")</f>
        <v>Y</v>
      </c>
      <c r="BV1372" s="12" t="str">
        <f>IF(AND(BT1372="Y",BQ1372&lt;1),"Y","")</f>
        <v/>
      </c>
      <c r="BW1372" s="12" t="str">
        <f>IF(BQ1372&gt;1,IF(BQ1371&gt;1,"Y",""),"")</f>
        <v/>
      </c>
      <c r="BX1372" s="12" t="str">
        <f>IF(BQ1372&lt;1,IF(BQ1371&lt;1,"Y",""),"")</f>
        <v/>
      </c>
      <c r="BY1372" s="2"/>
      <c r="BZ1372" s="2"/>
      <c r="CA1372" s="2"/>
    </row>
    <row r="1373" spans="2:79">
      <c r="B1373" s="4" t="str">
        <f>IF(G1373=G1374,IF(G1373&gt;G1372,G1373&amp;"_O",""),G1373&amp;"_C")</f>
        <v/>
      </c>
      <c r="C1373" s="14">
        <f ca="1">RANDBETWEEN(0,1000)/1000</f>
        <v>0.16200000000000001</v>
      </c>
      <c r="D1373" s="16">
        <f>D1372+1</f>
        <v>1369</v>
      </c>
      <c r="E1373" s="10">
        <f>ROUNDDOWN(D1373/52,0)+1</f>
        <v>27</v>
      </c>
      <c r="F1373" s="15">
        <f>F1372+7</f>
        <v>54203</v>
      </c>
      <c r="G1373" s="4">
        <f>YEAR(F1373)</f>
        <v>2048</v>
      </c>
      <c r="H1373" s="33">
        <v>0.79700000000000004</v>
      </c>
      <c r="I1373" s="33">
        <v>0.23899999999999999</v>
      </c>
      <c r="J1373" s="33">
        <v>1.7999999999999999E-2</v>
      </c>
      <c r="K1373" s="16" t="str">
        <f>IF(M1372&gt;1,"Up","Down")</f>
        <v>Up</v>
      </c>
      <c r="L1373" s="16" t="str">
        <f>IF(K1373="Up",IF(H1373&lt;$BJ$7,"Up","Down"),IF(H1373&lt;$BK$7,"Down","Up"))</f>
        <v>Down</v>
      </c>
      <c r="M1373" s="17">
        <f>IF(L1373="Up",INDEX($AK$5:$AK$1005,MATCH(I1373,$AI$5:$AI$1005,0),1),INDEX($AL$5:$AL$1005,MATCH(J1373,$AI$5:$AI$1005,0),1))</f>
        <v>0.93797549851113715</v>
      </c>
      <c r="N1373" s="16" t="str">
        <f>IF(P1372&gt;1,"Up","Down")</f>
        <v>Up</v>
      </c>
      <c r="O1373" s="16" t="str">
        <f>IF(N1373="Up",IF(H1373&lt;$BJ$12,"Up","Down"),IF(H1373&lt;$BK$12,"Down","Up"))</f>
        <v>Down</v>
      </c>
      <c r="P1373" s="17">
        <f>IF(O1373="Up",INDEX($AP$5:$AP$1005,MATCH(I1373,$AI$5:$AI$1005,0),1),INDEX($AQ$5:$AQ$1005,MATCH(J1373,$AI$5:$AI$1005,0),1))</f>
        <v>0.91937546679692572</v>
      </c>
      <c r="Q1373" s="19">
        <f>T1372</f>
        <v>27260.942237733885</v>
      </c>
      <c r="R1373" s="19">
        <f>INDEX(model!$S$5:$S$35,MATCH(G1373,model!$Q$5:$Q$35,0),1)*model!$O$5</f>
        <v>0</v>
      </c>
      <c r="S1373" s="19">
        <f>IF(RIGHT(B1373,1)="C",T1372*INDEX(model!$T$5:$T$35,MATCH(G1373,model!$Q$5:$Q$35,0),1),0)</f>
        <v>0</v>
      </c>
      <c r="T1373" s="19">
        <f>(Q1373+R1373-S1373)*M1373</f>
        <v>25570.095885321756</v>
      </c>
      <c r="U1373" s="19">
        <f>X1372</f>
        <v>227398.8078458797</v>
      </c>
      <c r="V1373" s="19">
        <f>INDEX(model!$S$5:$S$35,MATCH(G1373,model!$Q$5:$Q$35,0),1)*model!$O$6</f>
        <v>0</v>
      </c>
      <c r="W1373" s="19">
        <f>IF(RIGHT(B1373,1)="C",X1372*INDEX(model!$T$5:$T$35,MATCH(G1373,model!$Q$5:$Q$35,0),1),0)</f>
        <v>0</v>
      </c>
      <c r="X1373" s="19">
        <f>(U1373+V1373-W1373)*P1373</f>
        <v>209064.88511237007</v>
      </c>
      <c r="Z1373" s="36" t="str">
        <f>K1373&amp;L1373</f>
        <v>UpDown</v>
      </c>
      <c r="AA1373" s="36" t="str">
        <f>N1373&amp;O1373</f>
        <v>UpDown</v>
      </c>
      <c r="AU1373" s="4" t="str">
        <f>IF(AZ1373=AZ1374,IF(AZ1373&gt;AZ1372,AZ1373&amp;"_O",""),AZ1373&amp;"_C")</f>
        <v/>
      </c>
      <c r="AV1373" s="7" t="str">
        <f>IF(RIGHT(AU1373,1)="C",AX1373/INDEX($AX$5:$AX$2729,MATCH(AZ1373&amp;"_O",$AU$5:$AU$2729,0),1),"")</f>
        <v/>
      </c>
      <c r="AW1373" s="38">
        <v>35146</v>
      </c>
      <c r="AX1373" s="37">
        <v>650.62</v>
      </c>
      <c r="AY1373" s="7">
        <f>AX1373/AX1372</f>
        <v>1.0143273622998614</v>
      </c>
      <c r="AZ1373" s="4">
        <f>YEAR(AW1373)</f>
        <v>1996</v>
      </c>
      <c r="BA1373" s="2" t="s">
        <v>7</v>
      </c>
      <c r="BB1373" s="12" t="str">
        <f>INDEX($CD$5:$CD$10,MATCH(BA1373,$CC$5:$CC$10,0),1)</f>
        <v>Y</v>
      </c>
      <c r="BC1373" s="12" t="str">
        <f>IF(AND(BB1373="Y",AY1373&gt;1),"Y","")</f>
        <v>Y</v>
      </c>
      <c r="BD1373" s="12" t="str">
        <f>IF(AND(BB1373="Y",AY1373&lt;1),"Y","")</f>
        <v/>
      </c>
      <c r="BE1373" s="12" t="str">
        <f>IF(AY1373&gt;1,IF(AY1372&gt;1,"Y",""),"")</f>
        <v>Y</v>
      </c>
      <c r="BF1373" s="12" t="str">
        <f>IF(AY1373&lt;1,IF(AY1372&lt;1,"Y",""),"")</f>
        <v/>
      </c>
      <c r="BG1373" s="2"/>
      <c r="BH1373" s="2"/>
      <c r="BI1373" s="2"/>
      <c r="BJ1373" s="2"/>
      <c r="BK1373" s="2"/>
      <c r="BL1373" s="2"/>
      <c r="BM1373" s="4" t="str">
        <f>IF(BR1373=BR1374,IF(BR1373&gt;BR1372,BR1373&amp;"_O",""),BR1373&amp;"_C")</f>
        <v/>
      </c>
      <c r="BN1373" s="7" t="str">
        <f>IF(RIGHT(BM1373,1)="C",BP1373/INDEX($BP$5:$BP$2729,MATCH(BR1373&amp;"_O",$BM$5:$BM$2729,0),1),"")</f>
        <v/>
      </c>
      <c r="BO1373" s="38">
        <v>35545</v>
      </c>
      <c r="BP1373" s="3">
        <v>1209.29</v>
      </c>
      <c r="BQ1373" s="7">
        <f>BP1373/BP1372</f>
        <v>0.98913763629076457</v>
      </c>
      <c r="BR1373" s="4">
        <f>YEAR(BO1373)</f>
        <v>1997</v>
      </c>
      <c r="BS1373" s="2" t="s">
        <v>7</v>
      </c>
      <c r="BT1373" s="12" t="str">
        <f>INDEX($CD$5:$CD$10,MATCH(BS1373,$CC$5:$CC$10,0),1)</f>
        <v>Y</v>
      </c>
      <c r="BU1373" s="12" t="str">
        <f>IF(AND(BT1373="Y",BQ1373&gt;1),"Y","")</f>
        <v/>
      </c>
      <c r="BV1373" s="12" t="str">
        <f>IF(AND(BT1373="Y",BQ1373&lt;1),"Y","")</f>
        <v>Y</v>
      </c>
      <c r="BW1373" s="12" t="str">
        <f>IF(BQ1373&gt;1,IF(BQ1372&gt;1,"Y",""),"")</f>
        <v/>
      </c>
      <c r="BX1373" s="12" t="str">
        <f>IF(BQ1373&lt;1,IF(BQ1372&lt;1,"Y",""),"")</f>
        <v/>
      </c>
      <c r="BY1373" s="2"/>
      <c r="BZ1373" s="2"/>
      <c r="CA1373" s="2"/>
    </row>
    <row r="1374" spans="2:79">
      <c r="B1374" s="4" t="str">
        <f>IF(G1374=G1375,IF(G1374&gt;G1373,G1374&amp;"_O",""),G1374&amp;"_C")</f>
        <v/>
      </c>
      <c r="C1374" s="14">
        <f ca="1">RANDBETWEEN(0,1000)/1000</f>
        <v>0.312</v>
      </c>
      <c r="D1374" s="16">
        <f>D1373+1</f>
        <v>1370</v>
      </c>
      <c r="E1374" s="10">
        <f>ROUNDDOWN(D1374/52,0)+1</f>
        <v>27</v>
      </c>
      <c r="F1374" s="15">
        <f>F1373+7</f>
        <v>54210</v>
      </c>
      <c r="G1374" s="4">
        <f>YEAR(F1374)</f>
        <v>2048</v>
      </c>
      <c r="H1374" s="33">
        <v>0.11899999999999999</v>
      </c>
      <c r="I1374" s="33">
        <v>0.03</v>
      </c>
      <c r="J1374" s="33">
        <v>0.38400000000000001</v>
      </c>
      <c r="K1374" s="16" t="str">
        <f>IF(M1373&gt;1,"Up","Down")</f>
        <v>Down</v>
      </c>
      <c r="L1374" s="16" t="str">
        <f>IF(K1374="Up",IF(H1374&lt;$BJ$7,"Up","Down"),IF(H1374&lt;$BK$7,"Down","Up"))</f>
        <v>Down</v>
      </c>
      <c r="M1374" s="17">
        <f>IF(L1374="Up",INDEX($AK$5:$AK$1005,MATCH(I1374,$AI$5:$AI$1005,0),1),INDEX($AL$5:$AL$1005,MATCH(J1374,$AI$5:$AI$1005,0),1))</f>
        <v>0.98336704435750522</v>
      </c>
      <c r="N1374" s="16" t="str">
        <f>IF(P1373&gt;1,"Up","Down")</f>
        <v>Down</v>
      </c>
      <c r="O1374" s="16" t="str">
        <f>IF(N1374="Up",IF(H1374&lt;$BJ$12,"Up","Down"),IF(H1374&lt;$BK$12,"Down","Up"))</f>
        <v>Down</v>
      </c>
      <c r="P1374" s="17">
        <f>IF(O1374="Up",INDEX($AP$5:$AP$1005,MATCH(I1374,$AI$5:$AI$1005,0),1),INDEX($AQ$5:$AQ$1005,MATCH(J1374,$AI$5:$AI$1005,0),1))</f>
        <v>0.97990052223746738</v>
      </c>
      <c r="Q1374" s="19">
        <f>T1373</f>
        <v>25570.095885321756</v>
      </c>
      <c r="R1374" s="19">
        <f>INDEX(model!$S$5:$S$35,MATCH(G1374,model!$Q$5:$Q$35,0),1)*model!$O$5</f>
        <v>0</v>
      </c>
      <c r="S1374" s="19">
        <f>IF(RIGHT(B1374,1)="C",T1373*INDEX(model!$T$5:$T$35,MATCH(G1374,model!$Q$5:$Q$35,0),1),0)</f>
        <v>0</v>
      </c>
      <c r="T1374" s="19">
        <f>(Q1374+R1374-S1374)*M1374</f>
        <v>25144.789614686862</v>
      </c>
      <c r="U1374" s="19">
        <f>X1373</f>
        <v>209064.88511237007</v>
      </c>
      <c r="V1374" s="19">
        <f>INDEX(model!$S$5:$S$35,MATCH(G1374,model!$Q$5:$Q$35,0),1)*model!$O$6</f>
        <v>0</v>
      </c>
      <c r="W1374" s="19">
        <f>IF(RIGHT(B1374,1)="C",X1373*INDEX(model!$T$5:$T$35,MATCH(G1374,model!$Q$5:$Q$35,0),1),0)</f>
        <v>0</v>
      </c>
      <c r="X1374" s="19">
        <f>(U1374+V1374-W1374)*P1374</f>
        <v>204862.79010312754</v>
      </c>
      <c r="Z1374" s="36" t="str">
        <f>K1374&amp;L1374</f>
        <v>DownDown</v>
      </c>
      <c r="AA1374" s="36" t="str">
        <f>N1374&amp;O1374</f>
        <v>DownDown</v>
      </c>
      <c r="AU1374" s="4" t="str">
        <f>IF(AZ1374=AZ1375,IF(AZ1374&gt;AZ1373,AZ1374&amp;"_O",""),AZ1374&amp;"_C")</f>
        <v/>
      </c>
      <c r="AV1374" s="7" t="str">
        <f>IF(RIGHT(AU1374,1)="C",AX1374/INDEX($AX$5:$AX$2729,MATCH(AZ1374&amp;"_O",$AU$5:$AU$2729,0),1),"")</f>
        <v/>
      </c>
      <c r="AW1374" s="38">
        <v>35153</v>
      </c>
      <c r="AX1374" s="37">
        <v>653.73</v>
      </c>
      <c r="AY1374" s="7">
        <f>AX1374/AX1373</f>
        <v>1.0047800559466356</v>
      </c>
      <c r="AZ1374" s="4">
        <f>YEAR(AW1374)</f>
        <v>1996</v>
      </c>
      <c r="BA1374" s="2" t="s">
        <v>7</v>
      </c>
      <c r="BB1374" s="12" t="str">
        <f>INDEX($CD$5:$CD$10,MATCH(BA1374,$CC$5:$CC$10,0),1)</f>
        <v>Y</v>
      </c>
      <c r="BC1374" s="12" t="str">
        <f>IF(AND(BB1374="Y",AY1374&gt;1),"Y","")</f>
        <v>Y</v>
      </c>
      <c r="BD1374" s="12" t="str">
        <f>IF(AND(BB1374="Y",AY1374&lt;1),"Y","")</f>
        <v/>
      </c>
      <c r="BE1374" s="12" t="str">
        <f>IF(AY1374&gt;1,IF(AY1373&gt;1,"Y",""),"")</f>
        <v>Y</v>
      </c>
      <c r="BF1374" s="12" t="str">
        <f>IF(AY1374&lt;1,IF(AY1373&lt;1,"Y",""),"")</f>
        <v/>
      </c>
      <c r="BG1374" s="2"/>
      <c r="BH1374" s="2"/>
      <c r="BI1374" s="2"/>
      <c r="BJ1374" s="2"/>
      <c r="BK1374" s="2"/>
      <c r="BL1374" s="2"/>
      <c r="BM1374" s="4" t="str">
        <f>IF(BR1374=BR1375,IF(BR1374&gt;BR1373,BR1374&amp;"_O",""),BR1374&amp;"_C")</f>
        <v/>
      </c>
      <c r="BN1374" s="7" t="str">
        <f>IF(RIGHT(BM1374,1)="C",BP1374/INDEX($BP$5:$BP$2729,MATCH(BR1374&amp;"_O",$BM$5:$BM$2729,0),1),"")</f>
        <v/>
      </c>
      <c r="BO1374" s="38">
        <v>35552</v>
      </c>
      <c r="BP1374" s="3">
        <v>1305.33</v>
      </c>
      <c r="BQ1374" s="7">
        <f>BP1374/BP1373</f>
        <v>1.0794185017654987</v>
      </c>
      <c r="BR1374" s="4">
        <f>YEAR(BO1374)</f>
        <v>1997</v>
      </c>
      <c r="BS1374" s="2" t="s">
        <v>7</v>
      </c>
      <c r="BT1374" s="12" t="str">
        <f>INDEX($CD$5:$CD$10,MATCH(BS1374,$CC$5:$CC$10,0),1)</f>
        <v>Y</v>
      </c>
      <c r="BU1374" s="12" t="str">
        <f>IF(AND(BT1374="Y",BQ1374&gt;1),"Y","")</f>
        <v>Y</v>
      </c>
      <c r="BV1374" s="12" t="str">
        <f>IF(AND(BT1374="Y",BQ1374&lt;1),"Y","")</f>
        <v/>
      </c>
      <c r="BW1374" s="12" t="str">
        <f>IF(BQ1374&gt;1,IF(BQ1373&gt;1,"Y",""),"")</f>
        <v/>
      </c>
      <c r="BX1374" s="12" t="str">
        <f>IF(BQ1374&lt;1,IF(BQ1373&lt;1,"Y",""),"")</f>
        <v/>
      </c>
      <c r="BY1374" s="2"/>
      <c r="BZ1374" s="2"/>
      <c r="CA1374" s="2"/>
    </row>
    <row r="1375" spans="2:79">
      <c r="B1375" s="4" t="str">
        <f>IF(G1375=G1376,IF(G1375&gt;G1374,G1375&amp;"_O",""),G1375&amp;"_C")</f>
        <v/>
      </c>
      <c r="C1375" s="14">
        <f ca="1">RANDBETWEEN(0,1000)/1000</f>
        <v>0.32900000000000001</v>
      </c>
      <c r="D1375" s="16">
        <f>D1374+1</f>
        <v>1371</v>
      </c>
      <c r="E1375" s="10">
        <f>ROUNDDOWN(D1375/52,0)+1</f>
        <v>27</v>
      </c>
      <c r="F1375" s="15">
        <f>F1374+7</f>
        <v>54217</v>
      </c>
      <c r="G1375" s="4">
        <f>YEAR(F1375)</f>
        <v>2048</v>
      </c>
      <c r="H1375" s="33">
        <v>0.82</v>
      </c>
      <c r="I1375" s="33">
        <v>0.39200000000000002</v>
      </c>
      <c r="J1375" s="33">
        <v>0.46100000000000002</v>
      </c>
      <c r="K1375" s="16" t="str">
        <f>IF(M1374&gt;1,"Up","Down")</f>
        <v>Down</v>
      </c>
      <c r="L1375" s="16" t="str">
        <f>IF(K1375="Up",IF(H1375&lt;$BJ$7,"Up","Down"),IF(H1375&lt;$BK$7,"Down","Up"))</f>
        <v>Up</v>
      </c>
      <c r="M1375" s="17">
        <f>IF(L1375="Up",INDEX($AK$5:$AK$1005,MATCH(I1375,$AI$5:$AI$1005,0),1),INDEX($AL$5:$AL$1005,MATCH(J1375,$AI$5:$AI$1005,0),1))</f>
        <v>1.0094270237681251</v>
      </c>
      <c r="N1375" s="16" t="str">
        <f>IF(P1374&gt;1,"Up","Down")</f>
        <v>Down</v>
      </c>
      <c r="O1375" s="16" t="str">
        <f>IF(N1375="Up",IF(H1375&lt;$BJ$12,"Up","Down"),IF(H1375&lt;$BK$12,"Down","Up"))</f>
        <v>Up</v>
      </c>
      <c r="P1375" s="17">
        <f>IF(O1375="Up",INDEX($AP$5:$AP$1005,MATCH(I1375,$AI$5:$AI$1005,0),1),INDEX($AQ$5:$AQ$1005,MATCH(J1375,$AI$5:$AI$1005,0),1))</f>
        <v>1.0131155036945609</v>
      </c>
      <c r="Q1375" s="19">
        <f>T1374</f>
        <v>25144.789614686862</v>
      </c>
      <c r="R1375" s="19">
        <f>INDEX(model!$S$5:$S$35,MATCH(G1375,model!$Q$5:$Q$35,0),1)*model!$O$5</f>
        <v>0</v>
      </c>
      <c r="S1375" s="19">
        <f>IF(RIGHT(B1375,1)="C",T1374*INDEX(model!$T$5:$T$35,MATCH(G1375,model!$Q$5:$Q$35,0),1),0)</f>
        <v>0</v>
      </c>
      <c r="T1375" s="19">
        <f>(Q1375+R1375-S1375)*M1375</f>
        <v>25381.83014402902</v>
      </c>
      <c r="U1375" s="19">
        <f>X1374</f>
        <v>204862.79010312754</v>
      </c>
      <c r="V1375" s="19">
        <f>INDEX(model!$S$5:$S$35,MATCH(G1375,model!$Q$5:$Q$35,0),1)*model!$O$6</f>
        <v>0</v>
      </c>
      <c r="W1375" s="19">
        <f>IF(RIGHT(B1375,1)="C",X1374*INDEX(model!$T$5:$T$35,MATCH(G1375,model!$Q$5:$Q$35,0),1),0)</f>
        <v>0</v>
      </c>
      <c r="X1375" s="19">
        <f>(U1375+V1375-W1375)*P1375</f>
        <v>207549.66878360318</v>
      </c>
      <c r="Z1375" s="36" t="str">
        <f>K1375&amp;L1375</f>
        <v>DownUp</v>
      </c>
      <c r="AA1375" s="36" t="str">
        <f>N1375&amp;O1375</f>
        <v>DownUp</v>
      </c>
      <c r="AU1375" s="4" t="str">
        <f>IF(AZ1375=AZ1376,IF(AZ1375&gt;AZ1374,AZ1375&amp;"_O",""),AZ1375&amp;"_C")</f>
        <v/>
      </c>
      <c r="AV1375" s="7" t="str">
        <f>IF(RIGHT(AU1375,1)="C",AX1375/INDEX($AX$5:$AX$2729,MATCH(AZ1375&amp;"_O",$AU$5:$AU$2729,0),1),"")</f>
        <v/>
      </c>
      <c r="AW1375" s="38">
        <v>35159</v>
      </c>
      <c r="AX1375" s="37">
        <v>655.86</v>
      </c>
      <c r="AY1375" s="7">
        <f>AX1375/AX1374</f>
        <v>1.0032582258730669</v>
      </c>
      <c r="AZ1375" s="4">
        <f>YEAR(AW1375)</f>
        <v>1996</v>
      </c>
      <c r="BA1375" s="2" t="s">
        <v>7</v>
      </c>
      <c r="BB1375" s="12" t="str">
        <f>INDEX($CD$5:$CD$10,MATCH(BA1375,$CC$5:$CC$10,0),1)</f>
        <v>Y</v>
      </c>
      <c r="BC1375" s="12" t="str">
        <f>IF(AND(BB1375="Y",AY1375&gt;1),"Y","")</f>
        <v>Y</v>
      </c>
      <c r="BD1375" s="12" t="str">
        <f>IF(AND(BB1375="Y",AY1375&lt;1),"Y","")</f>
        <v/>
      </c>
      <c r="BE1375" s="12" t="str">
        <f>IF(AY1375&gt;1,IF(AY1374&gt;1,"Y",""),"")</f>
        <v>Y</v>
      </c>
      <c r="BF1375" s="12" t="str">
        <f>IF(AY1375&lt;1,IF(AY1374&lt;1,"Y",""),"")</f>
        <v/>
      </c>
      <c r="BG1375" s="2"/>
      <c r="BH1375" s="2"/>
      <c r="BI1375" s="2"/>
      <c r="BJ1375" s="2"/>
      <c r="BK1375" s="2"/>
      <c r="BL1375" s="2"/>
      <c r="BM1375" s="4" t="str">
        <f>IF(BR1375=BR1376,IF(BR1375&gt;BR1374,BR1375&amp;"_O",""),BR1375&amp;"_C")</f>
        <v/>
      </c>
      <c r="BN1375" s="7" t="str">
        <f>IF(RIGHT(BM1375,1)="C",BP1375/INDEX($BP$5:$BP$2729,MATCH(BR1375&amp;"_O",$BM$5:$BM$2729,0),1),"")</f>
        <v/>
      </c>
      <c r="BO1375" s="38">
        <v>35559</v>
      </c>
      <c r="BP1375" s="3">
        <v>1335.01</v>
      </c>
      <c r="BQ1375" s="7">
        <f>BP1375/BP1374</f>
        <v>1.0227375452950596</v>
      </c>
      <c r="BR1375" s="4">
        <f>YEAR(BO1375)</f>
        <v>1997</v>
      </c>
      <c r="BS1375" s="2" t="s">
        <v>7</v>
      </c>
      <c r="BT1375" s="12" t="str">
        <f>INDEX($CD$5:$CD$10,MATCH(BS1375,$CC$5:$CC$10,0),1)</f>
        <v>Y</v>
      </c>
      <c r="BU1375" s="12" t="str">
        <f>IF(AND(BT1375="Y",BQ1375&gt;1),"Y","")</f>
        <v>Y</v>
      </c>
      <c r="BV1375" s="12" t="str">
        <f>IF(AND(BT1375="Y",BQ1375&lt;1),"Y","")</f>
        <v/>
      </c>
      <c r="BW1375" s="12" t="str">
        <f>IF(BQ1375&gt;1,IF(BQ1374&gt;1,"Y",""),"")</f>
        <v>Y</v>
      </c>
      <c r="BX1375" s="12" t="str">
        <f>IF(BQ1375&lt;1,IF(BQ1374&lt;1,"Y",""),"")</f>
        <v/>
      </c>
      <c r="BY1375" s="2"/>
      <c r="BZ1375" s="2"/>
      <c r="CA1375" s="2"/>
    </row>
    <row r="1376" spans="2:79">
      <c r="B1376" s="4" t="str">
        <f>IF(G1376=G1377,IF(G1376&gt;G1375,G1376&amp;"_O",""),G1376&amp;"_C")</f>
        <v/>
      </c>
      <c r="C1376" s="14">
        <f ca="1">RANDBETWEEN(0,1000)/1000</f>
        <v>0.57899999999999996</v>
      </c>
      <c r="D1376" s="16">
        <f>D1375+1</f>
        <v>1372</v>
      </c>
      <c r="E1376" s="10">
        <f>ROUNDDOWN(D1376/52,0)+1</f>
        <v>27</v>
      </c>
      <c r="F1376" s="15">
        <f>F1375+7</f>
        <v>54224</v>
      </c>
      <c r="G1376" s="4">
        <f>YEAR(F1376)</f>
        <v>2048</v>
      </c>
      <c r="H1376" s="33">
        <v>0.434</v>
      </c>
      <c r="I1376" s="33">
        <v>0.78200000000000003</v>
      </c>
      <c r="J1376" s="33">
        <v>0.49199999999999999</v>
      </c>
      <c r="K1376" s="16" t="str">
        <f>IF(M1375&gt;1,"Up","Down")</f>
        <v>Up</v>
      </c>
      <c r="L1376" s="16" t="str">
        <f>IF(K1376="Up",IF(H1376&lt;$BJ$7,"Up","Down"),IF(H1376&lt;$BK$7,"Down","Up"))</f>
        <v>Up</v>
      </c>
      <c r="M1376" s="17">
        <f>IF(L1376="Up",INDEX($AK$5:$AK$1005,MATCH(I1376,$AI$5:$AI$1005,0),1),INDEX($AL$5:$AL$1005,MATCH(J1376,$AI$5:$AI$1005,0),1))</f>
        <v>1.0227687539056853</v>
      </c>
      <c r="N1376" s="16" t="str">
        <f>IF(P1375&gt;1,"Up","Down")</f>
        <v>Up</v>
      </c>
      <c r="O1376" s="16" t="str">
        <f>IF(N1376="Up",IF(H1376&lt;$BJ$12,"Up","Down"),IF(H1376&lt;$BK$12,"Down","Up"))</f>
        <v>Up</v>
      </c>
      <c r="P1376" s="17">
        <f>IF(O1376="Up",INDEX($AP$5:$AP$1005,MATCH(I1376,$AI$5:$AI$1005,0),1),INDEX($AQ$5:$AQ$1005,MATCH(J1376,$AI$5:$AI$1005,0),1))</f>
        <v>1.0309427993663673</v>
      </c>
      <c r="Q1376" s="19">
        <f>T1375</f>
        <v>25381.83014402902</v>
      </c>
      <c r="R1376" s="19">
        <f>INDEX(model!$S$5:$S$35,MATCH(G1376,model!$Q$5:$Q$35,0),1)*model!$O$5</f>
        <v>0</v>
      </c>
      <c r="S1376" s="19">
        <f>IF(RIGHT(B1376,1)="C",T1375*INDEX(model!$T$5:$T$35,MATCH(G1376,model!$Q$5:$Q$35,0),1),0)</f>
        <v>0</v>
      </c>
      <c r="T1376" s="19">
        <f>(Q1376+R1376-S1376)*M1376</f>
        <v>25959.742788254323</v>
      </c>
      <c r="U1376" s="19">
        <f>X1375</f>
        <v>207549.66878360318</v>
      </c>
      <c r="V1376" s="19">
        <f>INDEX(model!$S$5:$S$35,MATCH(G1376,model!$Q$5:$Q$35,0),1)*model!$O$6</f>
        <v>0</v>
      </c>
      <c r="W1376" s="19">
        <f>IF(RIGHT(B1376,1)="C",X1375*INDEX(model!$T$5:$T$35,MATCH(G1376,model!$Q$5:$Q$35,0),1),0)</f>
        <v>0</v>
      </c>
      <c r="X1376" s="19">
        <f>(U1376+V1376-W1376)*P1376</f>
        <v>213971.8365433302</v>
      </c>
      <c r="Z1376" s="36" t="str">
        <f>K1376&amp;L1376</f>
        <v>UpUp</v>
      </c>
      <c r="AA1376" s="36" t="str">
        <f>N1376&amp;O1376</f>
        <v>UpUp</v>
      </c>
      <c r="AU1376" s="4" t="str">
        <f>IF(AZ1376=AZ1377,IF(AZ1376&gt;AZ1375,AZ1376&amp;"_O",""),AZ1376&amp;"_C")</f>
        <v/>
      </c>
      <c r="AV1376" s="7" t="str">
        <f>IF(RIGHT(AU1376,1)="C",AX1376/INDEX($AX$5:$AX$2729,MATCH(AZ1376&amp;"_O",$AU$5:$AU$2729,0),1),"")</f>
        <v/>
      </c>
      <c r="AW1376" s="38">
        <v>35167</v>
      </c>
      <c r="AX1376" s="37">
        <v>636.71</v>
      </c>
      <c r="AY1376" s="7">
        <f>AX1376/AX1375</f>
        <v>0.97080169548379236</v>
      </c>
      <c r="AZ1376" s="4">
        <f>YEAR(AW1376)</f>
        <v>1996</v>
      </c>
      <c r="BA1376" s="2" t="s">
        <v>7</v>
      </c>
      <c r="BB1376" s="12" t="str">
        <f>INDEX($CD$5:$CD$10,MATCH(BA1376,$CC$5:$CC$10,0),1)</f>
        <v>Y</v>
      </c>
      <c r="BC1376" s="12" t="str">
        <f>IF(AND(BB1376="Y",AY1376&gt;1),"Y","")</f>
        <v/>
      </c>
      <c r="BD1376" s="12" t="str">
        <f>IF(AND(BB1376="Y",AY1376&lt;1),"Y","")</f>
        <v>Y</v>
      </c>
      <c r="BE1376" s="12" t="str">
        <f>IF(AY1376&gt;1,IF(AY1375&gt;1,"Y",""),"")</f>
        <v/>
      </c>
      <c r="BF1376" s="12" t="str">
        <f>IF(AY1376&lt;1,IF(AY1375&lt;1,"Y",""),"")</f>
        <v/>
      </c>
      <c r="BG1376" s="2"/>
      <c r="BH1376" s="2"/>
      <c r="BI1376" s="2"/>
      <c r="BJ1376" s="2"/>
      <c r="BK1376" s="2"/>
      <c r="BL1376" s="2"/>
      <c r="BM1376" s="4" t="str">
        <f>IF(BR1376=BR1377,IF(BR1376&gt;BR1375,BR1376&amp;"_O",""),BR1376&amp;"_C")</f>
        <v/>
      </c>
      <c r="BN1376" s="7" t="str">
        <f>IF(RIGHT(BM1376,1)="C",BP1376/INDEX($BP$5:$BP$2729,MATCH(BR1376&amp;"_O",$BM$5:$BM$2729,0),1),"")</f>
        <v/>
      </c>
      <c r="BO1376" s="38">
        <v>35566</v>
      </c>
      <c r="BP1376" s="3">
        <v>1340.74</v>
      </c>
      <c r="BQ1376" s="7">
        <f>BP1376/BP1375</f>
        <v>1.0042921026808789</v>
      </c>
      <c r="BR1376" s="4">
        <f>YEAR(BO1376)</f>
        <v>1997</v>
      </c>
      <c r="BS1376" s="2" t="s">
        <v>7</v>
      </c>
      <c r="BT1376" s="12" t="str">
        <f>INDEX($CD$5:$CD$10,MATCH(BS1376,$CC$5:$CC$10,0),1)</f>
        <v>Y</v>
      </c>
      <c r="BU1376" s="12" t="str">
        <f>IF(AND(BT1376="Y",BQ1376&gt;1),"Y","")</f>
        <v>Y</v>
      </c>
      <c r="BV1376" s="12" t="str">
        <f>IF(AND(BT1376="Y",BQ1376&lt;1),"Y","")</f>
        <v/>
      </c>
      <c r="BW1376" s="12" t="str">
        <f>IF(BQ1376&gt;1,IF(BQ1375&gt;1,"Y",""),"")</f>
        <v>Y</v>
      </c>
      <c r="BX1376" s="12" t="str">
        <f>IF(BQ1376&lt;1,IF(BQ1375&lt;1,"Y",""),"")</f>
        <v/>
      </c>
      <c r="BY1376" s="2"/>
      <c r="BZ1376" s="2"/>
      <c r="CA1376" s="2"/>
    </row>
    <row r="1377" spans="2:79">
      <c r="B1377" s="4" t="str">
        <f>IF(G1377=G1378,IF(G1377&gt;G1376,G1377&amp;"_O",""),G1377&amp;"_C")</f>
        <v/>
      </c>
      <c r="C1377" s="14">
        <f ca="1">RANDBETWEEN(0,1000)/1000</f>
        <v>0.61</v>
      </c>
      <c r="D1377" s="16">
        <f>D1376+1</f>
        <v>1373</v>
      </c>
      <c r="E1377" s="10">
        <f>ROUNDDOWN(D1377/52,0)+1</f>
        <v>27</v>
      </c>
      <c r="F1377" s="15">
        <f>F1376+7</f>
        <v>54231</v>
      </c>
      <c r="G1377" s="4">
        <f>YEAR(F1377)</f>
        <v>2048</v>
      </c>
      <c r="H1377" s="33">
        <v>0.95899999999999996</v>
      </c>
      <c r="I1377" s="33">
        <v>0.91500000000000004</v>
      </c>
      <c r="J1377" s="33">
        <v>0.56499999999999995</v>
      </c>
      <c r="K1377" s="16" t="str">
        <f>IF(M1376&gt;1,"Up","Down")</f>
        <v>Up</v>
      </c>
      <c r="L1377" s="16" t="str">
        <f>IF(K1377="Up",IF(H1377&lt;$BJ$7,"Up","Down"),IF(H1377&lt;$BK$7,"Down","Up"))</f>
        <v>Down</v>
      </c>
      <c r="M1377" s="17">
        <f>IF(L1377="Up",INDEX($AK$5:$AK$1005,MATCH(I1377,$AI$5:$AI$1005,0),1),INDEX($AL$5:$AL$1005,MATCH(J1377,$AI$5:$AI$1005,0),1))</f>
        <v>0.98965003757414505</v>
      </c>
      <c r="N1377" s="16" t="str">
        <f>IF(P1376&gt;1,"Up","Down")</f>
        <v>Up</v>
      </c>
      <c r="O1377" s="16" t="str">
        <f>IF(N1377="Up",IF(H1377&lt;$BJ$12,"Up","Down"),IF(H1377&lt;$BK$12,"Down","Up"))</f>
        <v>Down</v>
      </c>
      <c r="P1377" s="17">
        <f>IF(O1377="Up",INDEX($AP$5:$AP$1005,MATCH(I1377,$AI$5:$AI$1005,0),1),INDEX($AQ$5:$AQ$1005,MATCH(J1377,$AI$5:$AI$1005,0),1))</f>
        <v>0.98779280473474318</v>
      </c>
      <c r="Q1377" s="19">
        <f>T1376</f>
        <v>25959.742788254323</v>
      </c>
      <c r="R1377" s="19">
        <f>INDEX(model!$S$5:$S$35,MATCH(G1377,model!$Q$5:$Q$35,0),1)*model!$O$5</f>
        <v>0</v>
      </c>
      <c r="S1377" s="19">
        <f>IF(RIGHT(B1377,1)="C",T1376*INDEX(model!$T$5:$T$35,MATCH(G1377,model!$Q$5:$Q$35,0),1),0)</f>
        <v>0</v>
      </c>
      <c r="T1377" s="19">
        <f>(Q1377+R1377-S1377)*M1377</f>
        <v>25691.060425811032</v>
      </c>
      <c r="U1377" s="19">
        <f>X1376</f>
        <v>213971.8365433302</v>
      </c>
      <c r="V1377" s="19">
        <f>INDEX(model!$S$5:$S$35,MATCH(G1377,model!$Q$5:$Q$35,0),1)*model!$O$6</f>
        <v>0</v>
      </c>
      <c r="W1377" s="19">
        <f>IF(RIGHT(B1377,1)="C",X1376*INDEX(model!$T$5:$T$35,MATCH(G1377,model!$Q$5:$Q$35,0),1),0)</f>
        <v>0</v>
      </c>
      <c r="X1377" s="19">
        <f>(U1377+V1377-W1377)*P1377</f>
        <v>211359.84055338014</v>
      </c>
      <c r="Z1377" s="36" t="str">
        <f>K1377&amp;L1377</f>
        <v>UpDown</v>
      </c>
      <c r="AA1377" s="36" t="str">
        <f>N1377&amp;O1377</f>
        <v>UpDown</v>
      </c>
      <c r="AU1377" s="4" t="str">
        <f>IF(AZ1377=AZ1378,IF(AZ1377&gt;AZ1376,AZ1377&amp;"_O",""),AZ1377&amp;"_C")</f>
        <v/>
      </c>
      <c r="AV1377" s="7" t="str">
        <f>IF(RIGHT(AU1377,1)="C",AX1377/INDEX($AX$5:$AX$2729,MATCH(AZ1377&amp;"_O",$AU$5:$AU$2729,0),1),"")</f>
        <v/>
      </c>
      <c r="AW1377" s="38">
        <v>35174</v>
      </c>
      <c r="AX1377" s="37">
        <v>645.07000000000005</v>
      </c>
      <c r="AY1377" s="7">
        <f>AX1377/AX1376</f>
        <v>1.0131299963876805</v>
      </c>
      <c r="AZ1377" s="4">
        <f>YEAR(AW1377)</f>
        <v>1996</v>
      </c>
      <c r="BA1377" s="2" t="s">
        <v>7</v>
      </c>
      <c r="BB1377" s="12" t="str">
        <f>INDEX($CD$5:$CD$10,MATCH(BA1377,$CC$5:$CC$10,0),1)</f>
        <v>Y</v>
      </c>
      <c r="BC1377" s="12" t="str">
        <f>IF(AND(BB1377="Y",AY1377&gt;1),"Y","")</f>
        <v>Y</v>
      </c>
      <c r="BD1377" s="12" t="str">
        <f>IF(AND(BB1377="Y",AY1377&lt;1),"Y","")</f>
        <v/>
      </c>
      <c r="BE1377" s="12" t="str">
        <f>IF(AY1377&gt;1,IF(AY1376&gt;1,"Y",""),"")</f>
        <v/>
      </c>
      <c r="BF1377" s="12" t="str">
        <f>IF(AY1377&lt;1,IF(AY1376&lt;1,"Y",""),"")</f>
        <v/>
      </c>
      <c r="BG1377" s="2"/>
      <c r="BH1377" s="2"/>
      <c r="BI1377" s="2"/>
      <c r="BJ1377" s="2"/>
      <c r="BK1377" s="2"/>
      <c r="BL1377" s="2"/>
      <c r="BM1377" s="4" t="str">
        <f>IF(BR1377=BR1378,IF(BR1377&gt;BR1376,BR1377&amp;"_O",""),BR1377&amp;"_C")</f>
        <v/>
      </c>
      <c r="BN1377" s="7" t="str">
        <f>IF(RIGHT(BM1377,1)="C",BP1377/INDEX($BP$5:$BP$2729,MATCH(BR1377&amp;"_O",$BM$5:$BM$2729,0),1),"")</f>
        <v/>
      </c>
      <c r="BO1377" s="38">
        <v>35573</v>
      </c>
      <c r="BP1377" s="3">
        <v>1389.72</v>
      </c>
      <c r="BQ1377" s="7">
        <f>BP1377/BP1376</f>
        <v>1.0365320643823561</v>
      </c>
      <c r="BR1377" s="4">
        <f>YEAR(BO1377)</f>
        <v>1997</v>
      </c>
      <c r="BS1377" s="2" t="s">
        <v>7</v>
      </c>
      <c r="BT1377" s="12" t="str">
        <f>INDEX($CD$5:$CD$10,MATCH(BS1377,$CC$5:$CC$10,0),1)</f>
        <v>Y</v>
      </c>
      <c r="BU1377" s="12" t="str">
        <f>IF(AND(BT1377="Y",BQ1377&gt;1),"Y","")</f>
        <v>Y</v>
      </c>
      <c r="BV1377" s="12" t="str">
        <f>IF(AND(BT1377="Y",BQ1377&lt;1),"Y","")</f>
        <v/>
      </c>
      <c r="BW1377" s="12" t="str">
        <f>IF(BQ1377&gt;1,IF(BQ1376&gt;1,"Y",""),"")</f>
        <v>Y</v>
      </c>
      <c r="BX1377" s="12" t="str">
        <f>IF(BQ1377&lt;1,IF(BQ1376&lt;1,"Y",""),"")</f>
        <v/>
      </c>
      <c r="BY1377" s="2"/>
      <c r="BZ1377" s="2"/>
      <c r="CA1377" s="2"/>
    </row>
    <row r="1378" spans="2:79">
      <c r="B1378" s="4" t="str">
        <f>IF(G1378=G1379,IF(G1378&gt;G1377,G1378&amp;"_O",""),G1378&amp;"_C")</f>
        <v/>
      </c>
      <c r="C1378" s="14">
        <f ca="1">RANDBETWEEN(0,1000)/1000</f>
        <v>0.24299999999999999</v>
      </c>
      <c r="D1378" s="16">
        <f>D1377+1</f>
        <v>1374</v>
      </c>
      <c r="E1378" s="10">
        <f>ROUNDDOWN(D1378/52,0)+1</f>
        <v>27</v>
      </c>
      <c r="F1378" s="15">
        <f>F1377+7</f>
        <v>54238</v>
      </c>
      <c r="G1378" s="4">
        <f>YEAR(F1378)</f>
        <v>2048</v>
      </c>
      <c r="H1378" s="33">
        <v>0.84899999999999998</v>
      </c>
      <c r="I1378" s="33">
        <v>0.70899999999999996</v>
      </c>
      <c r="J1378" s="33">
        <v>0.8</v>
      </c>
      <c r="K1378" s="16" t="str">
        <f>IF(M1377&gt;1,"Up","Down")</f>
        <v>Down</v>
      </c>
      <c r="L1378" s="16" t="str">
        <f>IF(K1378="Up",IF(H1378&lt;$BJ$7,"Up","Down"),IF(H1378&lt;$BK$7,"Down","Up"))</f>
        <v>Up</v>
      </c>
      <c r="M1378" s="17">
        <f>IF(L1378="Up",INDEX($AK$5:$AK$1005,MATCH(I1378,$AI$5:$AI$1005,0),1),INDEX($AL$5:$AL$1005,MATCH(J1378,$AI$5:$AI$1005,0),1))</f>
        <v>1.019258946529187</v>
      </c>
      <c r="N1378" s="16" t="str">
        <f>IF(P1377&gt;1,"Up","Down")</f>
        <v>Down</v>
      </c>
      <c r="O1378" s="16" t="str">
        <f>IF(N1378="Up",IF(H1378&lt;$BJ$12,"Up","Down"),IF(H1378&lt;$BK$12,"Down","Up"))</f>
        <v>Up</v>
      </c>
      <c r="P1378" s="17">
        <f>IF(O1378="Up",INDEX($AP$5:$AP$1005,MATCH(I1378,$AI$5:$AI$1005,0),1),INDEX($AQ$5:$AQ$1005,MATCH(J1378,$AI$5:$AI$1005,0),1))</f>
        <v>1.0266462880742708</v>
      </c>
      <c r="Q1378" s="19">
        <f>T1377</f>
        <v>25691.060425811032</v>
      </c>
      <c r="R1378" s="19">
        <f>INDEX(model!$S$5:$S$35,MATCH(G1378,model!$Q$5:$Q$35,0),1)*model!$O$5</f>
        <v>0</v>
      </c>
      <c r="S1378" s="19">
        <f>IF(RIGHT(B1378,1)="C",T1377*INDEX(model!$T$5:$T$35,MATCH(G1378,model!$Q$5:$Q$35,0),1),0)</f>
        <v>0</v>
      </c>
      <c r="T1378" s="19">
        <f>(Q1378+R1378-S1378)*M1378</f>
        <v>26185.843184829839</v>
      </c>
      <c r="U1378" s="19">
        <f>X1377</f>
        <v>211359.84055338014</v>
      </c>
      <c r="V1378" s="19">
        <f>INDEX(model!$S$5:$S$35,MATCH(G1378,model!$Q$5:$Q$35,0),1)*model!$O$6</f>
        <v>0</v>
      </c>
      <c r="W1378" s="19">
        <f>IF(RIGHT(B1378,1)="C",X1377*INDEX(model!$T$5:$T$35,MATCH(G1378,model!$Q$5:$Q$35,0),1),0)</f>
        <v>0</v>
      </c>
      <c r="X1378" s="19">
        <f>(U1378+V1378-W1378)*P1378</f>
        <v>216991.79575209745</v>
      </c>
      <c r="Z1378" s="36" t="str">
        <f>K1378&amp;L1378</f>
        <v>DownUp</v>
      </c>
      <c r="AA1378" s="36" t="str">
        <f>N1378&amp;O1378</f>
        <v>DownUp</v>
      </c>
      <c r="AU1378" s="4" t="str">
        <f>IF(AZ1378=AZ1379,IF(AZ1378&gt;AZ1377,AZ1378&amp;"_O",""),AZ1378&amp;"_C")</f>
        <v/>
      </c>
      <c r="AV1378" s="7" t="str">
        <f>IF(RIGHT(AU1378,1)="C",AX1378/INDEX($AX$5:$AX$2729,MATCH(AZ1378&amp;"_O",$AU$5:$AU$2729,0),1),"")</f>
        <v/>
      </c>
      <c r="AW1378" s="38">
        <v>35181</v>
      </c>
      <c r="AX1378" s="37">
        <v>653.46</v>
      </c>
      <c r="AY1378" s="7">
        <f>AX1378/AX1377</f>
        <v>1.0130063403971661</v>
      </c>
      <c r="AZ1378" s="4">
        <f>YEAR(AW1378)</f>
        <v>1996</v>
      </c>
      <c r="BA1378" s="2" t="s">
        <v>7</v>
      </c>
      <c r="BB1378" s="12" t="str">
        <f>INDEX($CD$5:$CD$10,MATCH(BA1378,$CC$5:$CC$10,0),1)</f>
        <v>Y</v>
      </c>
      <c r="BC1378" s="12" t="str">
        <f>IF(AND(BB1378="Y",AY1378&gt;1),"Y","")</f>
        <v>Y</v>
      </c>
      <c r="BD1378" s="12" t="str">
        <f>IF(AND(BB1378="Y",AY1378&lt;1),"Y","")</f>
        <v/>
      </c>
      <c r="BE1378" s="12" t="str">
        <f>IF(AY1378&gt;1,IF(AY1377&gt;1,"Y",""),"")</f>
        <v>Y</v>
      </c>
      <c r="BF1378" s="12" t="str">
        <f>IF(AY1378&lt;1,IF(AY1377&lt;1,"Y",""),"")</f>
        <v/>
      </c>
      <c r="BG1378" s="2"/>
      <c r="BH1378" s="2"/>
      <c r="BI1378" s="2"/>
      <c r="BJ1378" s="2"/>
      <c r="BK1378" s="2"/>
      <c r="BL1378" s="2"/>
      <c r="BM1378" s="4" t="str">
        <f>IF(BR1378=BR1379,IF(BR1378&gt;BR1377,BR1378&amp;"_O",""),BR1378&amp;"_C")</f>
        <v/>
      </c>
      <c r="BN1378" s="7" t="str">
        <f>IF(RIGHT(BM1378,1)="C",BP1378/INDEX($BP$5:$BP$2729,MATCH(BR1378&amp;"_O",$BM$5:$BM$2729,0),1),"")</f>
        <v/>
      </c>
      <c r="BO1378" s="38">
        <v>35580</v>
      </c>
      <c r="BP1378" s="3">
        <v>1400.32</v>
      </c>
      <c r="BQ1378" s="7">
        <f>BP1378/BP1377</f>
        <v>1.0076274357424517</v>
      </c>
      <c r="BR1378" s="4">
        <f>YEAR(BO1378)</f>
        <v>1997</v>
      </c>
      <c r="BS1378" s="2" t="s">
        <v>7</v>
      </c>
      <c r="BT1378" s="12" t="str">
        <f>INDEX($CD$5:$CD$10,MATCH(BS1378,$CC$5:$CC$10,0),1)</f>
        <v>Y</v>
      </c>
      <c r="BU1378" s="12" t="str">
        <f>IF(AND(BT1378="Y",BQ1378&gt;1),"Y","")</f>
        <v>Y</v>
      </c>
      <c r="BV1378" s="12" t="str">
        <f>IF(AND(BT1378="Y",BQ1378&lt;1),"Y","")</f>
        <v/>
      </c>
      <c r="BW1378" s="12" t="str">
        <f>IF(BQ1378&gt;1,IF(BQ1377&gt;1,"Y",""),"")</f>
        <v>Y</v>
      </c>
      <c r="BX1378" s="12" t="str">
        <f>IF(BQ1378&lt;1,IF(BQ1377&lt;1,"Y",""),"")</f>
        <v/>
      </c>
      <c r="BY1378" s="2"/>
      <c r="BZ1378" s="2"/>
      <c r="CA1378" s="2"/>
    </row>
    <row r="1379" spans="2:79">
      <c r="B1379" s="4" t="str">
        <f>IF(G1379=G1380,IF(G1379&gt;G1378,G1379&amp;"_O",""),G1379&amp;"_C")</f>
        <v/>
      </c>
      <c r="C1379" s="14">
        <f ca="1">RANDBETWEEN(0,1000)/1000</f>
        <v>1.6E-2</v>
      </c>
      <c r="D1379" s="16">
        <f>D1378+1</f>
        <v>1375</v>
      </c>
      <c r="E1379" s="10">
        <f>ROUNDDOWN(D1379/52,0)+1</f>
        <v>27</v>
      </c>
      <c r="F1379" s="15">
        <f>F1378+7</f>
        <v>54245</v>
      </c>
      <c r="G1379" s="4">
        <f>YEAR(F1379)</f>
        <v>2048</v>
      </c>
      <c r="H1379" s="33">
        <v>0.61899999999999999</v>
      </c>
      <c r="I1379" s="33">
        <v>0.40899999999999997</v>
      </c>
      <c r="J1379" s="33">
        <v>0.90800000000000003</v>
      </c>
      <c r="K1379" s="16" t="str">
        <f>IF(M1378&gt;1,"Up","Down")</f>
        <v>Up</v>
      </c>
      <c r="L1379" s="16" t="str">
        <f>IF(K1379="Up",IF(H1379&lt;$BJ$7,"Up","Down"),IF(H1379&lt;$BK$7,"Down","Up"))</f>
        <v>Down</v>
      </c>
      <c r="M1379" s="17">
        <f>IF(L1379="Up",INDEX($AK$5:$AK$1005,MATCH(I1379,$AI$5:$AI$1005,0),1),INDEX($AL$5:$AL$1005,MATCH(J1379,$AI$5:$AI$1005,0),1))</f>
        <v>0.99792939510931422</v>
      </c>
      <c r="N1379" s="16" t="str">
        <f>IF(P1378&gt;1,"Up","Down")</f>
        <v>Up</v>
      </c>
      <c r="O1379" s="16" t="str">
        <f>IF(N1379="Up",IF(H1379&lt;$BJ$12,"Up","Down"),IF(H1379&lt;$BK$12,"Down","Up"))</f>
        <v>Down</v>
      </c>
      <c r="P1379" s="17">
        <f>IF(O1379="Up",INDEX($AP$5:$AP$1005,MATCH(I1379,$AI$5:$AI$1005,0),1),INDEX($AQ$5:$AQ$1005,MATCH(J1379,$AI$5:$AI$1005,0),1))</f>
        <v>0.99782497925804603</v>
      </c>
      <c r="Q1379" s="19">
        <f>T1378</f>
        <v>26185.843184829839</v>
      </c>
      <c r="R1379" s="19">
        <f>INDEX(model!$S$5:$S$35,MATCH(G1379,model!$Q$5:$Q$35,0),1)*model!$O$5</f>
        <v>0</v>
      </c>
      <c r="S1379" s="19">
        <f>IF(RIGHT(B1379,1)="C",T1378*INDEX(model!$T$5:$T$35,MATCH(G1379,model!$Q$5:$Q$35,0),1),0)</f>
        <v>0</v>
      </c>
      <c r="T1379" s="19">
        <f>(Q1379+R1379-S1379)*M1379</f>
        <v>26131.622649864599</v>
      </c>
      <c r="U1379" s="19">
        <f>X1378</f>
        <v>216991.79575209745</v>
      </c>
      <c r="V1379" s="19">
        <f>INDEX(model!$S$5:$S$35,MATCH(G1379,model!$Q$5:$Q$35,0),1)*model!$O$6</f>
        <v>0</v>
      </c>
      <c r="W1379" s="19">
        <f>IF(RIGHT(B1379,1)="C",X1378*INDEX(model!$T$5:$T$35,MATCH(G1379,model!$Q$5:$Q$35,0),1),0)</f>
        <v>0</v>
      </c>
      <c r="X1379" s="19">
        <f>(U1379+V1379-W1379)*P1379</f>
        <v>216519.8340955028</v>
      </c>
      <c r="Z1379" s="36" t="str">
        <f>K1379&amp;L1379</f>
        <v>UpDown</v>
      </c>
      <c r="AA1379" s="36" t="str">
        <f>N1379&amp;O1379</f>
        <v>UpDown</v>
      </c>
      <c r="AU1379" s="4" t="str">
        <f>IF(AZ1379=AZ1380,IF(AZ1379&gt;AZ1378,AZ1379&amp;"_O",""),AZ1379&amp;"_C")</f>
        <v/>
      </c>
      <c r="AV1379" s="7" t="str">
        <f>IF(RIGHT(AU1379,1)="C",AX1379/INDEX($AX$5:$AX$2729,MATCH(AZ1379&amp;"_O",$AU$5:$AU$2729,0),1),"")</f>
        <v/>
      </c>
      <c r="AW1379" s="38">
        <v>35188</v>
      </c>
      <c r="AX1379" s="37">
        <v>641.63</v>
      </c>
      <c r="AY1379" s="7">
        <f>AX1379/AX1378</f>
        <v>0.98189636703088168</v>
      </c>
      <c r="AZ1379" s="4">
        <f>YEAR(AW1379)</f>
        <v>1996</v>
      </c>
      <c r="BA1379" s="2" t="s">
        <v>7</v>
      </c>
      <c r="BB1379" s="12" t="str">
        <f>INDEX($CD$5:$CD$10,MATCH(BA1379,$CC$5:$CC$10,0),1)</f>
        <v>Y</v>
      </c>
      <c r="BC1379" s="12" t="str">
        <f>IF(AND(BB1379="Y",AY1379&gt;1),"Y","")</f>
        <v/>
      </c>
      <c r="BD1379" s="12" t="str">
        <f>IF(AND(BB1379="Y",AY1379&lt;1),"Y","")</f>
        <v>Y</v>
      </c>
      <c r="BE1379" s="12" t="str">
        <f>IF(AY1379&gt;1,IF(AY1378&gt;1,"Y",""),"")</f>
        <v/>
      </c>
      <c r="BF1379" s="12" t="str">
        <f>IF(AY1379&lt;1,IF(AY1378&lt;1,"Y",""),"")</f>
        <v/>
      </c>
      <c r="BG1379" s="2"/>
      <c r="BH1379" s="2"/>
      <c r="BI1379" s="2"/>
      <c r="BJ1379" s="2"/>
      <c r="BK1379" s="2"/>
      <c r="BL1379" s="2"/>
      <c r="BM1379" s="4" t="str">
        <f>IF(BR1379=BR1380,IF(BR1379&gt;BR1378,BR1379&amp;"_O",""),BR1379&amp;"_C")</f>
        <v/>
      </c>
      <c r="BN1379" s="7" t="str">
        <f>IF(RIGHT(BM1379,1)="C",BP1379/INDEX($BP$5:$BP$2729,MATCH(BR1379&amp;"_O",$BM$5:$BM$2729,0),1),"")</f>
        <v/>
      </c>
      <c r="BO1379" s="38">
        <v>35587</v>
      </c>
      <c r="BP1379" s="3">
        <v>1404.85</v>
      </c>
      <c r="BQ1379" s="7">
        <f>BP1379/BP1378</f>
        <v>1.0032349748628884</v>
      </c>
      <c r="BR1379" s="4">
        <f>YEAR(BO1379)</f>
        <v>1997</v>
      </c>
      <c r="BS1379" s="2" t="s">
        <v>7</v>
      </c>
      <c r="BT1379" s="12" t="str">
        <f>INDEX($CD$5:$CD$10,MATCH(BS1379,$CC$5:$CC$10,0),1)</f>
        <v>Y</v>
      </c>
      <c r="BU1379" s="12" t="str">
        <f>IF(AND(BT1379="Y",BQ1379&gt;1),"Y","")</f>
        <v>Y</v>
      </c>
      <c r="BV1379" s="12" t="str">
        <f>IF(AND(BT1379="Y",BQ1379&lt;1),"Y","")</f>
        <v/>
      </c>
      <c r="BW1379" s="12" t="str">
        <f>IF(BQ1379&gt;1,IF(BQ1378&gt;1,"Y",""),"")</f>
        <v>Y</v>
      </c>
      <c r="BX1379" s="12" t="str">
        <f>IF(BQ1379&lt;1,IF(BQ1378&lt;1,"Y",""),"")</f>
        <v/>
      </c>
      <c r="BY1379" s="2"/>
      <c r="BZ1379" s="2"/>
      <c r="CA1379" s="2"/>
    </row>
    <row r="1380" spans="2:79">
      <c r="B1380" s="4" t="str">
        <f>IF(G1380=G1381,IF(G1380&gt;G1379,G1380&amp;"_O",""),G1380&amp;"_C")</f>
        <v/>
      </c>
      <c r="C1380" s="14">
        <f ca="1">RANDBETWEEN(0,1000)/1000</f>
        <v>0.54600000000000004</v>
      </c>
      <c r="D1380" s="16">
        <f>D1379+1</f>
        <v>1376</v>
      </c>
      <c r="E1380" s="10">
        <f>ROUNDDOWN(D1380/52,0)+1</f>
        <v>27</v>
      </c>
      <c r="F1380" s="15">
        <f>F1379+7</f>
        <v>54252</v>
      </c>
      <c r="G1380" s="4">
        <f>YEAR(F1380)</f>
        <v>2048</v>
      </c>
      <c r="H1380" s="33">
        <v>0.80400000000000005</v>
      </c>
      <c r="I1380" s="33">
        <v>0.72399999999999998</v>
      </c>
      <c r="J1380" s="33">
        <v>0.314</v>
      </c>
      <c r="K1380" s="16" t="str">
        <f>IF(M1379&gt;1,"Up","Down")</f>
        <v>Down</v>
      </c>
      <c r="L1380" s="16" t="str">
        <f>IF(K1380="Up",IF(H1380&lt;$BJ$7,"Up","Down"),IF(H1380&lt;$BK$7,"Down","Up"))</f>
        <v>Up</v>
      </c>
      <c r="M1380" s="17">
        <f>IF(L1380="Up",INDEX($AK$5:$AK$1005,MATCH(I1380,$AI$5:$AI$1005,0),1),INDEX($AL$5:$AL$1005,MATCH(J1380,$AI$5:$AI$1005,0),1))</f>
        <v>1.019966582338067</v>
      </c>
      <c r="N1380" s="16" t="str">
        <f>IF(P1379&gt;1,"Up","Down")</f>
        <v>Down</v>
      </c>
      <c r="O1380" s="16" t="str">
        <f>IF(N1380="Up",IF(H1380&lt;$BJ$12,"Up","Down"),IF(H1380&lt;$BK$12,"Down","Up"))</f>
        <v>Up</v>
      </c>
      <c r="P1380" s="17">
        <f>IF(O1380="Up",INDEX($AP$5:$AP$1005,MATCH(I1380,$AI$5:$AI$1005,0),1),INDEX($AQ$5:$AQ$1005,MATCH(J1380,$AI$5:$AI$1005,0),1))</f>
        <v>1.0272392735250573</v>
      </c>
      <c r="Q1380" s="19">
        <f>T1379</f>
        <v>26131.622649864599</v>
      </c>
      <c r="R1380" s="19">
        <f>INDEX(model!$S$5:$S$35,MATCH(G1380,model!$Q$5:$Q$35,0),1)*model!$O$5</f>
        <v>0</v>
      </c>
      <c r="S1380" s="19">
        <f>IF(RIGHT(B1380,1)="C",T1379*INDEX(model!$T$5:$T$35,MATCH(G1380,model!$Q$5:$Q$35,0),1),0)</f>
        <v>0</v>
      </c>
      <c r="T1380" s="19">
        <f>(Q1380+R1380-S1380)*M1380</f>
        <v>26653.381845130418</v>
      </c>
      <c r="U1380" s="19">
        <f>X1379</f>
        <v>216519.8340955028</v>
      </c>
      <c r="V1380" s="19">
        <f>INDEX(model!$S$5:$S$35,MATCH(G1380,model!$Q$5:$Q$35,0),1)*model!$O$6</f>
        <v>0</v>
      </c>
      <c r="W1380" s="19">
        <f>IF(RIGHT(B1380,1)="C",X1379*INDEX(model!$T$5:$T$35,MATCH(G1380,model!$Q$5:$Q$35,0),1),0)</f>
        <v>0</v>
      </c>
      <c r="X1380" s="19">
        <f>(U1380+V1380-W1380)*P1380</f>
        <v>222417.67708003023</v>
      </c>
      <c r="Z1380" s="36" t="str">
        <f>K1380&amp;L1380</f>
        <v>DownUp</v>
      </c>
      <c r="AA1380" s="36" t="str">
        <f>N1380&amp;O1380</f>
        <v>DownUp</v>
      </c>
      <c r="AU1380" s="4" t="str">
        <f>IF(AZ1380=AZ1381,IF(AZ1380&gt;AZ1379,AZ1380&amp;"_O",""),AZ1380&amp;"_C")</f>
        <v/>
      </c>
      <c r="AV1380" s="7" t="str">
        <f>IF(RIGHT(AU1380,1)="C",AX1380/INDEX($AX$5:$AX$2729,MATCH(AZ1380&amp;"_O",$AU$5:$AU$2729,0),1),"")</f>
        <v/>
      </c>
      <c r="AW1380" s="38">
        <v>35195</v>
      </c>
      <c r="AX1380" s="37">
        <v>652.09</v>
      </c>
      <c r="AY1380" s="7">
        <f>AX1380/AX1379</f>
        <v>1.0163022302573135</v>
      </c>
      <c r="AZ1380" s="4">
        <f>YEAR(AW1380)</f>
        <v>1996</v>
      </c>
      <c r="BA1380" s="2" t="s">
        <v>7</v>
      </c>
      <c r="BB1380" s="12" t="str">
        <f>INDEX($CD$5:$CD$10,MATCH(BA1380,$CC$5:$CC$10,0),1)</f>
        <v>Y</v>
      </c>
      <c r="BC1380" s="12" t="str">
        <f>IF(AND(BB1380="Y",AY1380&gt;1),"Y","")</f>
        <v>Y</v>
      </c>
      <c r="BD1380" s="12" t="str">
        <f>IF(AND(BB1380="Y",AY1380&lt;1),"Y","")</f>
        <v/>
      </c>
      <c r="BE1380" s="12" t="str">
        <f>IF(AY1380&gt;1,IF(AY1379&gt;1,"Y",""),"")</f>
        <v/>
      </c>
      <c r="BF1380" s="12" t="str">
        <f>IF(AY1380&lt;1,IF(AY1379&lt;1,"Y",""),"")</f>
        <v/>
      </c>
      <c r="BG1380" s="2"/>
      <c r="BH1380" s="2"/>
      <c r="BI1380" s="2"/>
      <c r="BJ1380" s="2"/>
      <c r="BK1380" s="2"/>
      <c r="BL1380" s="2"/>
      <c r="BM1380" s="4" t="str">
        <f>IF(BR1380=BR1381,IF(BR1380&gt;BR1379,BR1380&amp;"_O",""),BR1380&amp;"_C")</f>
        <v/>
      </c>
      <c r="BN1380" s="7" t="str">
        <f>IF(RIGHT(BM1380,1)="C",BP1380/INDEX($BP$5:$BP$2729,MATCH(BR1380&amp;"_O",$BM$5:$BM$2729,0),1),"")</f>
        <v/>
      </c>
      <c r="BO1380" s="38">
        <v>35594</v>
      </c>
      <c r="BP1380" s="3">
        <v>1423.03</v>
      </c>
      <c r="BQ1380" s="7">
        <f>BP1380/BP1379</f>
        <v>1.0129408833683311</v>
      </c>
      <c r="BR1380" s="4">
        <f>YEAR(BO1380)</f>
        <v>1997</v>
      </c>
      <c r="BS1380" s="2" t="s">
        <v>7</v>
      </c>
      <c r="BT1380" s="12" t="str">
        <f>INDEX($CD$5:$CD$10,MATCH(BS1380,$CC$5:$CC$10,0),1)</f>
        <v>Y</v>
      </c>
      <c r="BU1380" s="12" t="str">
        <f>IF(AND(BT1380="Y",BQ1380&gt;1),"Y","")</f>
        <v>Y</v>
      </c>
      <c r="BV1380" s="12" t="str">
        <f>IF(AND(BT1380="Y",BQ1380&lt;1),"Y","")</f>
        <v/>
      </c>
      <c r="BW1380" s="12" t="str">
        <f>IF(BQ1380&gt;1,IF(BQ1379&gt;1,"Y",""),"")</f>
        <v>Y</v>
      </c>
      <c r="BX1380" s="12" t="str">
        <f>IF(BQ1380&lt;1,IF(BQ1379&lt;1,"Y",""),"")</f>
        <v/>
      </c>
      <c r="BY1380" s="2"/>
      <c r="BZ1380" s="2"/>
      <c r="CA1380" s="2"/>
    </row>
    <row r="1381" spans="2:79">
      <c r="B1381" s="4" t="str">
        <f>IF(G1381=G1382,IF(G1381&gt;G1380,G1381&amp;"_O",""),G1381&amp;"_C")</f>
        <v/>
      </c>
      <c r="C1381" s="14">
        <f ca="1">RANDBETWEEN(0,1000)/1000</f>
        <v>0.35</v>
      </c>
      <c r="D1381" s="16">
        <f>D1380+1</f>
        <v>1377</v>
      </c>
      <c r="E1381" s="10">
        <f>ROUNDDOWN(D1381/52,0)+1</f>
        <v>27</v>
      </c>
      <c r="F1381" s="15">
        <f>F1380+7</f>
        <v>54259</v>
      </c>
      <c r="G1381" s="4">
        <f>YEAR(F1381)</f>
        <v>2048</v>
      </c>
      <c r="H1381" s="33">
        <v>0.84299999999999997</v>
      </c>
      <c r="I1381" s="33">
        <v>0.26600000000000001</v>
      </c>
      <c r="J1381" s="33">
        <v>0.78700000000000003</v>
      </c>
      <c r="K1381" s="16" t="str">
        <f>IF(M1380&gt;1,"Up","Down")</f>
        <v>Up</v>
      </c>
      <c r="L1381" s="16" t="str">
        <f>IF(K1381="Up",IF(H1381&lt;$BJ$7,"Up","Down"),IF(H1381&lt;$BK$7,"Down","Up"))</f>
        <v>Down</v>
      </c>
      <c r="M1381" s="17">
        <f>IF(L1381="Up",INDEX($AK$5:$AK$1005,MATCH(I1381,$AI$5:$AI$1005,0),1),INDEX($AL$5:$AL$1005,MATCH(J1381,$AI$5:$AI$1005,0),1))</f>
        <v>0.99558322481682449</v>
      </c>
      <c r="N1381" s="16" t="str">
        <f>IF(P1380&gt;1,"Up","Down")</f>
        <v>Up</v>
      </c>
      <c r="O1381" s="16" t="str">
        <f>IF(N1381="Up",IF(H1381&lt;$BJ$12,"Up","Down"),IF(H1381&lt;$BK$12,"Down","Up"))</f>
        <v>Down</v>
      </c>
      <c r="P1381" s="17">
        <f>IF(O1381="Up",INDEX($AP$5:$AP$1005,MATCH(I1381,$AI$5:$AI$1005,0),1),INDEX($AQ$5:$AQ$1005,MATCH(J1381,$AI$5:$AI$1005,0),1))</f>
        <v>0.99485575327493492</v>
      </c>
      <c r="Q1381" s="19">
        <f>T1380</f>
        <v>26653.381845130418</v>
      </c>
      <c r="R1381" s="19">
        <f>INDEX(model!$S$5:$S$35,MATCH(G1381,model!$Q$5:$Q$35,0),1)*model!$O$5</f>
        <v>0</v>
      </c>
      <c r="S1381" s="19">
        <f>IF(RIGHT(B1381,1)="C",T1380*INDEX(model!$T$5:$T$35,MATCH(G1381,model!$Q$5:$Q$35,0),1),0)</f>
        <v>0</v>
      </c>
      <c r="T1381" s="19">
        <f>(Q1381+R1381-S1381)*M1381</f>
        <v>26535.659849649146</v>
      </c>
      <c r="U1381" s="19">
        <f>X1380</f>
        <v>222417.67708003023</v>
      </c>
      <c r="V1381" s="19">
        <f>INDEX(model!$S$5:$S$35,MATCH(G1381,model!$Q$5:$Q$35,0),1)*model!$O$6</f>
        <v>0</v>
      </c>
      <c r="W1381" s="19">
        <f>IF(RIGHT(B1381,1)="C",X1380*INDEX(model!$T$5:$T$35,MATCH(G1381,model!$Q$5:$Q$35,0),1),0)</f>
        <v>0</v>
      </c>
      <c r="X1381" s="19">
        <f>(U1381+V1381-W1381)*P1381</f>
        <v>221273.50567311471</v>
      </c>
      <c r="Z1381" s="36" t="str">
        <f>K1381&amp;L1381</f>
        <v>UpDown</v>
      </c>
      <c r="AA1381" s="36" t="str">
        <f>N1381&amp;O1381</f>
        <v>UpDown</v>
      </c>
      <c r="AU1381" s="4" t="str">
        <f>IF(AZ1381=AZ1382,IF(AZ1381&gt;AZ1380,AZ1381&amp;"_O",""),AZ1381&amp;"_C")</f>
        <v/>
      </c>
      <c r="AV1381" s="7" t="str">
        <f>IF(RIGHT(AU1381,1)="C",AX1381/INDEX($AX$5:$AX$2729,MATCH(AZ1381&amp;"_O",$AU$5:$AU$2729,0),1),"")</f>
        <v/>
      </c>
      <c r="AW1381" s="38">
        <v>35202</v>
      </c>
      <c r="AX1381" s="37">
        <v>668.91</v>
      </c>
      <c r="AY1381" s="7">
        <f>AX1381/AX1380</f>
        <v>1.0257939854928</v>
      </c>
      <c r="AZ1381" s="4">
        <f>YEAR(AW1381)</f>
        <v>1996</v>
      </c>
      <c r="BA1381" s="2" t="s">
        <v>7</v>
      </c>
      <c r="BB1381" s="12" t="str">
        <f>INDEX($CD$5:$CD$10,MATCH(BA1381,$CC$5:$CC$10,0),1)</f>
        <v>Y</v>
      </c>
      <c r="BC1381" s="12" t="str">
        <f>IF(AND(BB1381="Y",AY1381&gt;1),"Y","")</f>
        <v>Y</v>
      </c>
      <c r="BD1381" s="12" t="str">
        <f>IF(AND(BB1381="Y",AY1381&lt;1),"Y","")</f>
        <v/>
      </c>
      <c r="BE1381" s="12" t="str">
        <f>IF(AY1381&gt;1,IF(AY1380&gt;1,"Y",""),"")</f>
        <v>Y</v>
      </c>
      <c r="BF1381" s="12" t="str">
        <f>IF(AY1381&lt;1,IF(AY1380&lt;1,"Y",""),"")</f>
        <v/>
      </c>
      <c r="BG1381" s="2"/>
      <c r="BH1381" s="2"/>
      <c r="BI1381" s="2"/>
      <c r="BJ1381" s="2"/>
      <c r="BK1381" s="2"/>
      <c r="BL1381" s="2"/>
      <c r="BM1381" s="4" t="str">
        <f>IF(BR1381=BR1382,IF(BR1381&gt;BR1380,BR1381&amp;"_O",""),BR1381&amp;"_C")</f>
        <v/>
      </c>
      <c r="BN1381" s="7" t="str">
        <f>IF(RIGHT(BM1381,1)="C",BP1381/INDEX($BP$5:$BP$2729,MATCH(BR1381&amp;"_O",$BM$5:$BM$2729,0),1),"")</f>
        <v/>
      </c>
      <c r="BO1381" s="38">
        <v>35601</v>
      </c>
      <c r="BP1381" s="3">
        <v>1447.1</v>
      </c>
      <c r="BQ1381" s="7">
        <f>BP1381/BP1380</f>
        <v>1.016914611779091</v>
      </c>
      <c r="BR1381" s="4">
        <f>YEAR(BO1381)</f>
        <v>1997</v>
      </c>
      <c r="BS1381" s="2" t="s">
        <v>7</v>
      </c>
      <c r="BT1381" s="12" t="str">
        <f>INDEX($CD$5:$CD$10,MATCH(BS1381,$CC$5:$CC$10,0),1)</f>
        <v>Y</v>
      </c>
      <c r="BU1381" s="12" t="str">
        <f>IF(AND(BT1381="Y",BQ1381&gt;1),"Y","")</f>
        <v>Y</v>
      </c>
      <c r="BV1381" s="12" t="str">
        <f>IF(AND(BT1381="Y",BQ1381&lt;1),"Y","")</f>
        <v/>
      </c>
      <c r="BW1381" s="12" t="str">
        <f>IF(BQ1381&gt;1,IF(BQ1380&gt;1,"Y",""),"")</f>
        <v>Y</v>
      </c>
      <c r="BX1381" s="12" t="str">
        <f>IF(BQ1381&lt;1,IF(BQ1380&lt;1,"Y",""),"")</f>
        <v/>
      </c>
      <c r="BY1381" s="2"/>
      <c r="BZ1381" s="2"/>
      <c r="CA1381" s="2"/>
    </row>
    <row r="1382" spans="2:79">
      <c r="B1382" s="4" t="str">
        <f>IF(G1382=G1383,IF(G1382&gt;G1381,G1382&amp;"_O",""),G1382&amp;"_C")</f>
        <v/>
      </c>
      <c r="C1382" s="14">
        <f ca="1">RANDBETWEEN(0,1000)/1000</f>
        <v>0.81</v>
      </c>
      <c r="D1382" s="16">
        <f>D1381+1</f>
        <v>1378</v>
      </c>
      <c r="E1382" s="10">
        <f>ROUNDDOWN(D1382/52,0)+1</f>
        <v>27</v>
      </c>
      <c r="F1382" s="15">
        <f>F1381+7</f>
        <v>54266</v>
      </c>
      <c r="G1382" s="4">
        <f>YEAR(F1382)</f>
        <v>2048</v>
      </c>
      <c r="H1382" s="33">
        <v>3.7999999999999999E-2</v>
      </c>
      <c r="I1382" s="33">
        <v>0.74399999999999999</v>
      </c>
      <c r="J1382" s="33">
        <v>0.755</v>
      </c>
      <c r="K1382" s="16" t="str">
        <f>IF(M1381&gt;1,"Up","Down")</f>
        <v>Down</v>
      </c>
      <c r="L1382" s="16" t="str">
        <f>IF(K1382="Up",IF(H1382&lt;$BJ$7,"Up","Down"),IF(H1382&lt;$BK$7,"Down","Up"))</f>
        <v>Down</v>
      </c>
      <c r="M1382" s="17">
        <f>IF(L1382="Up",INDEX($AK$5:$AK$1005,MATCH(I1382,$AI$5:$AI$1005,0),1),INDEX($AL$5:$AL$1005,MATCH(J1382,$AI$5:$AI$1005,0),1))</f>
        <v>0.99469765880463434</v>
      </c>
      <c r="N1382" s="16" t="str">
        <f>IF(P1381&gt;1,"Up","Down")</f>
        <v>Down</v>
      </c>
      <c r="O1382" s="16" t="str">
        <f>IF(N1382="Up",IF(H1382&lt;$BJ$12,"Up","Down"),IF(H1382&lt;$BK$12,"Down","Up"))</f>
        <v>Down</v>
      </c>
      <c r="P1382" s="17">
        <f>IF(O1382="Up",INDEX($AP$5:$AP$1005,MATCH(I1382,$AI$5:$AI$1005,0),1),INDEX($AQ$5:$AQ$1005,MATCH(J1382,$AI$5:$AI$1005,0),1))</f>
        <v>0.99398074841524386</v>
      </c>
      <c r="Q1382" s="19">
        <f>T1381</f>
        <v>26535.659849649146</v>
      </c>
      <c r="R1382" s="19">
        <f>INDEX(model!$S$5:$S$35,MATCH(G1382,model!$Q$5:$Q$35,0),1)*model!$O$5</f>
        <v>0</v>
      </c>
      <c r="S1382" s="19">
        <f>IF(RIGHT(B1382,1)="C",T1381*INDEX(model!$T$5:$T$35,MATCH(G1382,model!$Q$5:$Q$35,0),1),0)</f>
        <v>0</v>
      </c>
      <c r="T1382" s="19">
        <f>(Q1382+R1382-S1382)*M1382</f>
        <v>26394.958727282141</v>
      </c>
      <c r="U1382" s="19">
        <f>X1381</f>
        <v>221273.50567311471</v>
      </c>
      <c r="V1382" s="19">
        <f>INDEX(model!$S$5:$S$35,MATCH(G1382,model!$Q$5:$Q$35,0),1)*model!$O$6</f>
        <v>0</v>
      </c>
      <c r="W1382" s="19">
        <f>IF(RIGHT(B1382,1)="C",X1381*INDEX(model!$T$5:$T$35,MATCH(G1382,model!$Q$5:$Q$35,0),1),0)</f>
        <v>0</v>
      </c>
      <c r="X1382" s="19">
        <f>(U1382+V1382-W1382)*P1382</f>
        <v>219941.60477342727</v>
      </c>
      <c r="Z1382" s="36" t="str">
        <f>K1382&amp;L1382</f>
        <v>DownDown</v>
      </c>
      <c r="AA1382" s="36" t="str">
        <f>N1382&amp;O1382</f>
        <v>DownDown</v>
      </c>
      <c r="AU1382" s="4" t="str">
        <f>IF(AZ1382=AZ1383,IF(AZ1382&gt;AZ1381,AZ1382&amp;"_O",""),AZ1382&amp;"_C")</f>
        <v/>
      </c>
      <c r="AV1382" s="7" t="str">
        <f>IF(RIGHT(AU1382,1)="C",AX1382/INDEX($AX$5:$AX$2729,MATCH(AZ1382&amp;"_O",$AU$5:$AU$2729,0),1),"")</f>
        <v/>
      </c>
      <c r="AW1382" s="38">
        <v>35209</v>
      </c>
      <c r="AX1382" s="37">
        <v>678.51</v>
      </c>
      <c r="AY1382" s="7">
        <f>AX1382/AX1381</f>
        <v>1.014351706507602</v>
      </c>
      <c r="AZ1382" s="4">
        <f>YEAR(AW1382)</f>
        <v>1996</v>
      </c>
      <c r="BA1382" s="2" t="s">
        <v>7</v>
      </c>
      <c r="BB1382" s="12" t="str">
        <f>INDEX($CD$5:$CD$10,MATCH(BA1382,$CC$5:$CC$10,0),1)</f>
        <v>Y</v>
      </c>
      <c r="BC1382" s="12" t="str">
        <f>IF(AND(BB1382="Y",AY1382&gt;1),"Y","")</f>
        <v>Y</v>
      </c>
      <c r="BD1382" s="12" t="str">
        <f>IF(AND(BB1382="Y",AY1382&lt;1),"Y","")</f>
        <v/>
      </c>
      <c r="BE1382" s="12" t="str">
        <f>IF(AY1382&gt;1,IF(AY1381&gt;1,"Y",""),"")</f>
        <v>Y</v>
      </c>
      <c r="BF1382" s="12" t="str">
        <f>IF(AY1382&lt;1,IF(AY1381&lt;1,"Y",""),"")</f>
        <v/>
      </c>
      <c r="BG1382" s="2"/>
      <c r="BH1382" s="2"/>
      <c r="BI1382" s="2"/>
      <c r="BJ1382" s="2"/>
      <c r="BK1382" s="2"/>
      <c r="BL1382" s="2"/>
      <c r="BM1382" s="4" t="str">
        <f>IF(BR1382=BR1383,IF(BR1382&gt;BR1381,BR1382&amp;"_O",""),BR1382&amp;"_C")</f>
        <v/>
      </c>
      <c r="BN1382" s="7" t="str">
        <f>IF(RIGHT(BM1382,1)="C",BP1382/INDEX($BP$5:$BP$2729,MATCH(BR1382&amp;"_O",$BM$5:$BM$2729,0),1),"")</f>
        <v/>
      </c>
      <c r="BO1382" s="38">
        <v>35608</v>
      </c>
      <c r="BP1382" s="3">
        <v>1438.15</v>
      </c>
      <c r="BQ1382" s="7">
        <f>BP1382/BP1381</f>
        <v>0.99381521664017702</v>
      </c>
      <c r="BR1382" s="4">
        <f>YEAR(BO1382)</f>
        <v>1997</v>
      </c>
      <c r="BS1382" s="2" t="s">
        <v>7</v>
      </c>
      <c r="BT1382" s="12" t="str">
        <f>INDEX($CD$5:$CD$10,MATCH(BS1382,$CC$5:$CC$10,0),1)</f>
        <v>Y</v>
      </c>
      <c r="BU1382" s="12" t="str">
        <f>IF(AND(BT1382="Y",BQ1382&gt;1),"Y","")</f>
        <v/>
      </c>
      <c r="BV1382" s="12" t="str">
        <f>IF(AND(BT1382="Y",BQ1382&lt;1),"Y","")</f>
        <v>Y</v>
      </c>
      <c r="BW1382" s="12" t="str">
        <f>IF(BQ1382&gt;1,IF(BQ1381&gt;1,"Y",""),"")</f>
        <v/>
      </c>
      <c r="BX1382" s="12" t="str">
        <f>IF(BQ1382&lt;1,IF(BQ1381&lt;1,"Y",""),"")</f>
        <v/>
      </c>
      <c r="BY1382" s="2"/>
      <c r="BZ1382" s="2"/>
      <c r="CA1382" s="2"/>
    </row>
    <row r="1383" spans="2:79">
      <c r="B1383" s="4" t="str">
        <f>IF(G1383=G1384,IF(G1383&gt;G1382,G1383&amp;"_O",""),G1383&amp;"_C")</f>
        <v/>
      </c>
      <c r="C1383" s="14">
        <f ca="1">RANDBETWEEN(0,1000)/1000</f>
        <v>0.875</v>
      </c>
      <c r="D1383" s="16">
        <f>D1382+1</f>
        <v>1379</v>
      </c>
      <c r="E1383" s="10">
        <f>ROUNDDOWN(D1383/52,0)+1</f>
        <v>27</v>
      </c>
      <c r="F1383" s="15">
        <f>F1382+7</f>
        <v>54273</v>
      </c>
      <c r="G1383" s="4">
        <f>YEAR(F1383)</f>
        <v>2048</v>
      </c>
      <c r="H1383" s="33">
        <v>0.88800000000000001</v>
      </c>
      <c r="I1383" s="33">
        <v>6.0999999999999999E-2</v>
      </c>
      <c r="J1383" s="33">
        <v>0.56399999999999995</v>
      </c>
      <c r="K1383" s="16" t="str">
        <f>IF(M1382&gt;1,"Up","Down")</f>
        <v>Down</v>
      </c>
      <c r="L1383" s="16" t="str">
        <f>IF(K1383="Up",IF(H1383&lt;$BJ$7,"Up","Down"),IF(H1383&lt;$BK$7,"Down","Up"))</f>
        <v>Up</v>
      </c>
      <c r="M1383" s="17">
        <f>IF(L1383="Up",INDEX($AK$5:$AK$1005,MATCH(I1383,$AI$5:$AI$1005,0),1),INDEX($AL$5:$AL$1005,MATCH(J1383,$AI$5:$AI$1005,0),1))</f>
        <v>1.001474010311818</v>
      </c>
      <c r="N1383" s="16" t="str">
        <f>IF(P1382&gt;1,"Up","Down")</f>
        <v>Down</v>
      </c>
      <c r="O1383" s="16" t="str">
        <f>IF(N1383="Up",IF(H1383&lt;$BJ$12,"Up","Down"),IF(H1383&lt;$BK$12,"Down","Up"))</f>
        <v>Up</v>
      </c>
      <c r="P1383" s="17">
        <f>IF(O1383="Up",INDEX($AP$5:$AP$1005,MATCH(I1383,$AI$5:$AI$1005,0),1),INDEX($AQ$5:$AQ$1005,MATCH(J1383,$AI$5:$AI$1005,0),1))</f>
        <v>1.0021735303134409</v>
      </c>
      <c r="Q1383" s="19">
        <f>T1382</f>
        <v>26394.958727282141</v>
      </c>
      <c r="R1383" s="19">
        <f>INDEX(model!$S$5:$S$35,MATCH(G1383,model!$Q$5:$Q$35,0),1)*model!$O$5</f>
        <v>0</v>
      </c>
      <c r="S1383" s="19">
        <f>IF(RIGHT(B1383,1)="C",T1382*INDEX(model!$T$5:$T$35,MATCH(G1383,model!$Q$5:$Q$35,0),1),0)</f>
        <v>0</v>
      </c>
      <c r="T1383" s="19">
        <f>(Q1383+R1383-S1383)*M1383</f>
        <v>26433.865168626166</v>
      </c>
      <c r="U1383" s="19">
        <f>X1382</f>
        <v>219941.60477342727</v>
      </c>
      <c r="V1383" s="19">
        <f>INDEX(model!$S$5:$S$35,MATCH(G1383,model!$Q$5:$Q$35,0),1)*model!$O$6</f>
        <v>0</v>
      </c>
      <c r="W1383" s="19">
        <f>IF(RIGHT(B1383,1)="C",X1382*INDEX(model!$T$5:$T$35,MATCH(G1383,model!$Q$5:$Q$35,0),1),0)</f>
        <v>0</v>
      </c>
      <c r="X1383" s="19">
        <f>(U1383+V1383-W1383)*P1383</f>
        <v>220419.65451858914</v>
      </c>
      <c r="Z1383" s="36" t="str">
        <f>K1383&amp;L1383</f>
        <v>DownUp</v>
      </c>
      <c r="AA1383" s="36" t="str">
        <f>N1383&amp;O1383</f>
        <v>DownUp</v>
      </c>
      <c r="AU1383" s="4" t="str">
        <f>IF(AZ1383=AZ1384,IF(AZ1383&gt;AZ1382,AZ1383&amp;"_O",""),AZ1383&amp;"_C")</f>
        <v/>
      </c>
      <c r="AV1383" s="7" t="str">
        <f>IF(RIGHT(AU1383,1)="C",AX1383/INDEX($AX$5:$AX$2729,MATCH(AZ1383&amp;"_O",$AU$5:$AU$2729,0),1),"")</f>
        <v/>
      </c>
      <c r="AW1383" s="38">
        <v>35216</v>
      </c>
      <c r="AX1383" s="37">
        <v>669.14</v>
      </c>
      <c r="AY1383" s="7">
        <f>AX1383/AX1382</f>
        <v>0.98619032880871316</v>
      </c>
      <c r="AZ1383" s="4">
        <f>YEAR(AW1383)</f>
        <v>1996</v>
      </c>
      <c r="BA1383" s="2" t="s">
        <v>7</v>
      </c>
      <c r="BB1383" s="12" t="str">
        <f>INDEX($CD$5:$CD$10,MATCH(BA1383,$CC$5:$CC$10,0),1)</f>
        <v>Y</v>
      </c>
      <c r="BC1383" s="12" t="str">
        <f>IF(AND(BB1383="Y",AY1383&gt;1),"Y","")</f>
        <v/>
      </c>
      <c r="BD1383" s="12" t="str">
        <f>IF(AND(BB1383="Y",AY1383&lt;1),"Y","")</f>
        <v>Y</v>
      </c>
      <c r="BE1383" s="12" t="str">
        <f>IF(AY1383&gt;1,IF(AY1382&gt;1,"Y",""),"")</f>
        <v/>
      </c>
      <c r="BF1383" s="12" t="str">
        <f>IF(AY1383&lt;1,IF(AY1382&lt;1,"Y",""),"")</f>
        <v/>
      </c>
      <c r="BG1383" s="2"/>
      <c r="BH1383" s="2"/>
      <c r="BI1383" s="2"/>
      <c r="BJ1383" s="2"/>
      <c r="BK1383" s="2"/>
      <c r="BL1383" s="2"/>
      <c r="BM1383" s="4" t="str">
        <f>IF(BR1383=BR1384,IF(BR1383&gt;BR1382,BR1383&amp;"_O",""),BR1383&amp;"_C")</f>
        <v/>
      </c>
      <c r="BN1383" s="7" t="str">
        <f>IF(RIGHT(BM1383,1)="C",BP1383/INDEX($BP$5:$BP$2729,MATCH(BR1383&amp;"_O",$BM$5:$BM$2729,0),1),"")</f>
        <v/>
      </c>
      <c r="BO1383" s="38">
        <v>35614</v>
      </c>
      <c r="BP1383" s="3">
        <v>1467.61</v>
      </c>
      <c r="BQ1383" s="7">
        <f>BP1383/BP1382</f>
        <v>1.0204846504189409</v>
      </c>
      <c r="BR1383" s="4">
        <f>YEAR(BO1383)</f>
        <v>1997</v>
      </c>
      <c r="BS1383" s="2" t="s">
        <v>7</v>
      </c>
      <c r="BT1383" s="12" t="str">
        <f>INDEX($CD$5:$CD$10,MATCH(BS1383,$CC$5:$CC$10,0),1)</f>
        <v>Y</v>
      </c>
      <c r="BU1383" s="12" t="str">
        <f>IF(AND(BT1383="Y",BQ1383&gt;1),"Y","")</f>
        <v>Y</v>
      </c>
      <c r="BV1383" s="12" t="str">
        <f>IF(AND(BT1383="Y",BQ1383&lt;1),"Y","")</f>
        <v/>
      </c>
      <c r="BW1383" s="12" t="str">
        <f>IF(BQ1383&gt;1,IF(BQ1382&gt;1,"Y",""),"")</f>
        <v/>
      </c>
      <c r="BX1383" s="12" t="str">
        <f>IF(BQ1383&lt;1,IF(BQ1382&lt;1,"Y",""),"")</f>
        <v/>
      </c>
      <c r="BY1383" s="2"/>
      <c r="BZ1383" s="2"/>
      <c r="CA1383" s="2"/>
    </row>
    <row r="1384" spans="2:79">
      <c r="B1384" s="4" t="str">
        <f>IF(G1384=G1385,IF(G1384&gt;G1383,G1384&amp;"_O",""),G1384&amp;"_C")</f>
        <v/>
      </c>
      <c r="C1384" s="14">
        <f ca="1">RANDBETWEEN(0,1000)/1000</f>
        <v>0.626</v>
      </c>
      <c r="D1384" s="16">
        <f>D1383+1</f>
        <v>1380</v>
      </c>
      <c r="E1384" s="10">
        <f>ROUNDDOWN(D1384/52,0)+1</f>
        <v>27</v>
      </c>
      <c r="F1384" s="15">
        <f>F1383+7</f>
        <v>54280</v>
      </c>
      <c r="G1384" s="4">
        <f>YEAR(F1384)</f>
        <v>2048</v>
      </c>
      <c r="H1384" s="33">
        <v>0.999</v>
      </c>
      <c r="I1384" s="33">
        <v>0.48</v>
      </c>
      <c r="J1384" s="33">
        <v>0.28199999999999997</v>
      </c>
      <c r="K1384" s="16" t="str">
        <f>IF(M1383&gt;1,"Up","Down")</f>
        <v>Up</v>
      </c>
      <c r="L1384" s="16" t="str">
        <f>IF(K1384="Up",IF(H1384&lt;$BJ$7,"Up","Down"),IF(H1384&lt;$BK$7,"Down","Up"))</f>
        <v>Down</v>
      </c>
      <c r="M1384" s="17">
        <f>IF(L1384="Up",INDEX($AK$5:$AK$1005,MATCH(I1384,$AI$5:$AI$1005,0),1),INDEX($AL$5:$AL$1005,MATCH(J1384,$AI$5:$AI$1005,0),1))</f>
        <v>0.97895358897548557</v>
      </c>
      <c r="N1384" s="16" t="str">
        <f>IF(P1383&gt;1,"Up","Down")</f>
        <v>Up</v>
      </c>
      <c r="O1384" s="16" t="str">
        <f>IF(N1384="Up",IF(H1384&lt;$BJ$12,"Up","Down"),IF(H1384&lt;$BK$12,"Down","Up"))</f>
        <v>Down</v>
      </c>
      <c r="P1384" s="17">
        <f>IF(O1384="Up",INDEX($AP$5:$AP$1005,MATCH(I1384,$AI$5:$AI$1005,0),1),INDEX($AQ$5:$AQ$1005,MATCH(J1384,$AI$5:$AI$1005,0),1))</f>
        <v>0.9730199648963278</v>
      </c>
      <c r="Q1384" s="19">
        <f>T1383</f>
        <v>26433.865168626166</v>
      </c>
      <c r="R1384" s="19">
        <f>INDEX(model!$S$5:$S$35,MATCH(G1384,model!$Q$5:$Q$35,0),1)*model!$O$5</f>
        <v>0</v>
      </c>
      <c r="S1384" s="19">
        <f>IF(RIGHT(B1384,1)="C",T1383*INDEX(model!$T$5:$T$35,MATCH(G1384,model!$Q$5:$Q$35,0),1),0)</f>
        <v>0</v>
      </c>
      <c r="T1384" s="19">
        <f>(Q1384+R1384-S1384)*M1384</f>
        <v>25877.527177320662</v>
      </c>
      <c r="U1384" s="19">
        <f>X1383</f>
        <v>220419.65451858914</v>
      </c>
      <c r="V1384" s="19">
        <f>INDEX(model!$S$5:$S$35,MATCH(G1384,model!$Q$5:$Q$35,0),1)*model!$O$6</f>
        <v>0</v>
      </c>
      <c r="W1384" s="19">
        <f>IF(RIGHT(B1384,1)="C",X1383*INDEX(model!$T$5:$T$35,MATCH(G1384,model!$Q$5:$Q$35,0),1),0)</f>
        <v>0</v>
      </c>
      <c r="X1384" s="19">
        <f>(U1384+V1384-W1384)*P1384</f>
        <v>214472.7245021383</v>
      </c>
      <c r="Z1384" s="36" t="str">
        <f>K1384&amp;L1384</f>
        <v>UpDown</v>
      </c>
      <c r="AA1384" s="36" t="str">
        <f>N1384&amp;O1384</f>
        <v>UpDown</v>
      </c>
      <c r="AU1384" s="4" t="str">
        <f>IF(AZ1384=AZ1385,IF(AZ1384&gt;AZ1383,AZ1384&amp;"_O",""),AZ1384&amp;"_C")</f>
        <v/>
      </c>
      <c r="AV1384" s="7" t="str">
        <f>IF(RIGHT(AU1384,1)="C",AX1384/INDEX($AX$5:$AX$2729,MATCH(AZ1384&amp;"_O",$AU$5:$AU$2729,0),1),"")</f>
        <v/>
      </c>
      <c r="AW1384" s="38">
        <v>35223</v>
      </c>
      <c r="AX1384" s="37">
        <v>673.31</v>
      </c>
      <c r="AY1384" s="7">
        <f>AX1384/AX1383</f>
        <v>1.0062318797262157</v>
      </c>
      <c r="AZ1384" s="4">
        <f>YEAR(AW1384)</f>
        <v>1996</v>
      </c>
      <c r="BA1384" s="2" t="s">
        <v>7</v>
      </c>
      <c r="BB1384" s="12" t="str">
        <f>INDEX($CD$5:$CD$10,MATCH(BA1384,$CC$5:$CC$10,0),1)</f>
        <v>Y</v>
      </c>
      <c r="BC1384" s="12" t="str">
        <f>IF(AND(BB1384="Y",AY1384&gt;1),"Y","")</f>
        <v>Y</v>
      </c>
      <c r="BD1384" s="12" t="str">
        <f>IF(AND(BB1384="Y",AY1384&lt;1),"Y","")</f>
        <v/>
      </c>
      <c r="BE1384" s="12" t="str">
        <f>IF(AY1384&gt;1,IF(AY1383&gt;1,"Y",""),"")</f>
        <v/>
      </c>
      <c r="BF1384" s="12" t="str">
        <f>IF(AY1384&lt;1,IF(AY1383&lt;1,"Y",""),"")</f>
        <v/>
      </c>
      <c r="BG1384" s="2"/>
      <c r="BH1384" s="2"/>
      <c r="BI1384" s="2"/>
      <c r="BJ1384" s="2"/>
      <c r="BK1384" s="2"/>
      <c r="BL1384" s="2"/>
      <c r="BM1384" s="4" t="str">
        <f>IF(BR1384=BR1385,IF(BR1384&gt;BR1383,BR1384&amp;"_O",""),BR1384&amp;"_C")</f>
        <v/>
      </c>
      <c r="BN1384" s="7" t="str">
        <f>IF(RIGHT(BM1384,1)="C",BP1384/INDEX($BP$5:$BP$2729,MATCH(BR1384&amp;"_O",$BM$5:$BM$2729,0),1),"")</f>
        <v/>
      </c>
      <c r="BO1384" s="38">
        <v>35622</v>
      </c>
      <c r="BP1384" s="3">
        <v>1502.62</v>
      </c>
      <c r="BQ1384" s="7">
        <f>BP1384/BP1383</f>
        <v>1.0238551113715497</v>
      </c>
      <c r="BR1384" s="4">
        <f>YEAR(BO1384)</f>
        <v>1997</v>
      </c>
      <c r="BS1384" s="2" t="s">
        <v>7</v>
      </c>
      <c r="BT1384" s="12" t="str">
        <f>INDEX($CD$5:$CD$10,MATCH(BS1384,$CC$5:$CC$10,0),1)</f>
        <v>Y</v>
      </c>
      <c r="BU1384" s="12" t="str">
        <f>IF(AND(BT1384="Y",BQ1384&gt;1),"Y","")</f>
        <v>Y</v>
      </c>
      <c r="BV1384" s="12" t="str">
        <f>IF(AND(BT1384="Y",BQ1384&lt;1),"Y","")</f>
        <v/>
      </c>
      <c r="BW1384" s="12" t="str">
        <f>IF(BQ1384&gt;1,IF(BQ1383&gt;1,"Y",""),"")</f>
        <v>Y</v>
      </c>
      <c r="BX1384" s="12" t="str">
        <f>IF(BQ1384&lt;1,IF(BQ1383&lt;1,"Y",""),"")</f>
        <v/>
      </c>
      <c r="BY1384" s="2"/>
      <c r="BZ1384" s="2"/>
      <c r="CA1384" s="2"/>
    </row>
    <row r="1385" spans="2:79">
      <c r="B1385" s="4" t="str">
        <f>IF(G1385=G1386,IF(G1385&gt;G1384,G1385&amp;"_O",""),G1385&amp;"_C")</f>
        <v/>
      </c>
      <c r="C1385" s="14">
        <f ca="1">RANDBETWEEN(0,1000)/1000</f>
        <v>0.96</v>
      </c>
      <c r="D1385" s="16">
        <f>D1384+1</f>
        <v>1381</v>
      </c>
      <c r="E1385" s="10">
        <f>ROUNDDOWN(D1385/52,0)+1</f>
        <v>27</v>
      </c>
      <c r="F1385" s="15">
        <f>F1384+7</f>
        <v>54287</v>
      </c>
      <c r="G1385" s="4">
        <f>YEAR(F1385)</f>
        <v>2048</v>
      </c>
      <c r="H1385" s="33">
        <v>0.53700000000000003</v>
      </c>
      <c r="I1385" s="33">
        <v>0.159</v>
      </c>
      <c r="J1385" s="33">
        <v>7.3999999999999996E-2</v>
      </c>
      <c r="K1385" s="16" t="str">
        <f>IF(M1384&gt;1,"Up","Down")</f>
        <v>Down</v>
      </c>
      <c r="L1385" s="16" t="str">
        <f>IF(K1385="Up",IF(H1385&lt;$BJ$7,"Up","Down"),IF(H1385&lt;$BK$7,"Down","Up"))</f>
        <v>Up</v>
      </c>
      <c r="M1385" s="17">
        <f>IF(L1385="Up",INDEX($AK$5:$AK$1005,MATCH(I1385,$AI$5:$AI$1005,0),1),INDEX($AL$5:$AL$1005,MATCH(J1385,$AI$5:$AI$1005,0),1))</f>
        <v>1.0036982974988891</v>
      </c>
      <c r="N1385" s="16" t="str">
        <f>IF(P1384&gt;1,"Up","Down")</f>
        <v>Down</v>
      </c>
      <c r="O1385" s="16" t="str">
        <f>IF(N1385="Up",IF(H1385&lt;$BJ$12,"Up","Down"),IF(H1385&lt;$BK$12,"Down","Up"))</f>
        <v>Up</v>
      </c>
      <c r="P1385" s="17">
        <f>IF(O1385="Up",INDEX($AP$5:$AP$1005,MATCH(I1385,$AI$5:$AI$1005,0),1),INDEX($AQ$5:$AQ$1005,MATCH(J1385,$AI$5:$AI$1005,0),1))</f>
        <v>1.0050496614460978</v>
      </c>
      <c r="Q1385" s="19">
        <f>T1384</f>
        <v>25877.527177320662</v>
      </c>
      <c r="R1385" s="19">
        <f>INDEX(model!$S$5:$S$35,MATCH(G1385,model!$Q$5:$Q$35,0),1)*model!$O$5</f>
        <v>0</v>
      </c>
      <c r="S1385" s="19">
        <f>IF(RIGHT(B1385,1)="C",T1384*INDEX(model!$T$5:$T$35,MATCH(G1385,model!$Q$5:$Q$35,0),1),0)</f>
        <v>0</v>
      </c>
      <c r="T1385" s="19">
        <f>(Q1385+R1385-S1385)*M1385</f>
        <v>25973.229971357981</v>
      </c>
      <c r="U1385" s="19">
        <f>X1384</f>
        <v>214472.7245021383</v>
      </c>
      <c r="V1385" s="19">
        <f>INDEX(model!$S$5:$S$35,MATCH(G1385,model!$Q$5:$Q$35,0),1)*model!$O$6</f>
        <v>0</v>
      </c>
      <c r="W1385" s="19">
        <f>IF(RIGHT(B1385,1)="C",X1384*INDEX(model!$T$5:$T$35,MATCH(G1385,model!$Q$5:$Q$35,0),1),0)</f>
        <v>0</v>
      </c>
      <c r="X1385" s="19">
        <f>(U1385+V1385-W1385)*P1385</f>
        <v>215555.73915029629</v>
      </c>
      <c r="Z1385" s="36" t="str">
        <f>K1385&amp;L1385</f>
        <v>DownUp</v>
      </c>
      <c r="AA1385" s="36" t="str">
        <f>N1385&amp;O1385</f>
        <v>DownUp</v>
      </c>
      <c r="AU1385" s="4" t="str">
        <f>IF(AZ1385=AZ1386,IF(AZ1385&gt;AZ1384,AZ1385&amp;"_O",""),AZ1385&amp;"_C")</f>
        <v/>
      </c>
      <c r="AV1385" s="7" t="str">
        <f>IF(RIGHT(AU1385,1)="C",AX1385/INDEX($AX$5:$AX$2729,MATCH(AZ1385&amp;"_O",$AU$5:$AU$2729,0),1),"")</f>
        <v/>
      </c>
      <c r="AW1385" s="38">
        <v>35230</v>
      </c>
      <c r="AX1385" s="37">
        <v>665.85</v>
      </c>
      <c r="AY1385" s="7">
        <f>AX1385/AX1384</f>
        <v>0.98892040813295523</v>
      </c>
      <c r="AZ1385" s="4">
        <f>YEAR(AW1385)</f>
        <v>1996</v>
      </c>
      <c r="BA1385" s="2" t="s">
        <v>7</v>
      </c>
      <c r="BB1385" s="12" t="str">
        <f>INDEX($CD$5:$CD$10,MATCH(BA1385,$CC$5:$CC$10,0),1)</f>
        <v>Y</v>
      </c>
      <c r="BC1385" s="12" t="str">
        <f>IF(AND(BB1385="Y",AY1385&gt;1),"Y","")</f>
        <v/>
      </c>
      <c r="BD1385" s="12" t="str">
        <f>IF(AND(BB1385="Y",AY1385&lt;1),"Y","")</f>
        <v>Y</v>
      </c>
      <c r="BE1385" s="12" t="str">
        <f>IF(AY1385&gt;1,IF(AY1384&gt;1,"Y",""),"")</f>
        <v/>
      </c>
      <c r="BF1385" s="12" t="str">
        <f>IF(AY1385&lt;1,IF(AY1384&lt;1,"Y",""),"")</f>
        <v/>
      </c>
      <c r="BG1385" s="2"/>
      <c r="BH1385" s="2"/>
      <c r="BI1385" s="2"/>
      <c r="BJ1385" s="2"/>
      <c r="BK1385" s="2"/>
      <c r="BL1385" s="2"/>
      <c r="BM1385" s="4" t="str">
        <f>IF(BR1385=BR1386,IF(BR1385&gt;BR1384,BR1385&amp;"_O",""),BR1385&amp;"_C")</f>
        <v/>
      </c>
      <c r="BN1385" s="7" t="str">
        <f>IF(RIGHT(BM1385,1)="C",BP1385/INDEX($BP$5:$BP$2729,MATCH(BR1385&amp;"_O",$BM$5:$BM$2729,0),1),"")</f>
        <v/>
      </c>
      <c r="BO1385" s="38">
        <v>35629</v>
      </c>
      <c r="BP1385" s="3">
        <v>1547.99</v>
      </c>
      <c r="BQ1385" s="7">
        <f>BP1385/BP1384</f>
        <v>1.0301939279391996</v>
      </c>
      <c r="BR1385" s="4">
        <f>YEAR(BO1385)</f>
        <v>1997</v>
      </c>
      <c r="BS1385" s="2" t="s">
        <v>7</v>
      </c>
      <c r="BT1385" s="12" t="str">
        <f>INDEX($CD$5:$CD$10,MATCH(BS1385,$CC$5:$CC$10,0),1)</f>
        <v>Y</v>
      </c>
      <c r="BU1385" s="12" t="str">
        <f>IF(AND(BT1385="Y",BQ1385&gt;1),"Y","")</f>
        <v>Y</v>
      </c>
      <c r="BV1385" s="12" t="str">
        <f>IF(AND(BT1385="Y",BQ1385&lt;1),"Y","")</f>
        <v/>
      </c>
      <c r="BW1385" s="12" t="str">
        <f>IF(BQ1385&gt;1,IF(BQ1384&gt;1,"Y",""),"")</f>
        <v>Y</v>
      </c>
      <c r="BX1385" s="12" t="str">
        <f>IF(BQ1385&lt;1,IF(BQ1384&lt;1,"Y",""),"")</f>
        <v/>
      </c>
      <c r="BY1385" s="2"/>
      <c r="BZ1385" s="2"/>
      <c r="CA1385" s="2"/>
    </row>
    <row r="1386" spans="2:79">
      <c r="B1386" s="4" t="str">
        <f>IF(G1386=G1387,IF(G1386&gt;G1385,G1386&amp;"_O",""),G1386&amp;"_C")</f>
        <v/>
      </c>
      <c r="C1386" s="14">
        <f ca="1">RANDBETWEEN(0,1000)/1000</f>
        <v>0.23799999999999999</v>
      </c>
      <c r="D1386" s="16">
        <f>D1385+1</f>
        <v>1382</v>
      </c>
      <c r="E1386" s="10">
        <f>ROUNDDOWN(D1386/52,0)+1</f>
        <v>27</v>
      </c>
      <c r="F1386" s="15">
        <f>F1385+7</f>
        <v>54294</v>
      </c>
      <c r="G1386" s="4">
        <f>YEAR(F1386)</f>
        <v>2048</v>
      </c>
      <c r="H1386" s="33">
        <v>0.37</v>
      </c>
      <c r="I1386" s="33">
        <v>0.371</v>
      </c>
      <c r="J1386" s="33">
        <v>0.51900000000000002</v>
      </c>
      <c r="K1386" s="16" t="str">
        <f>IF(M1385&gt;1,"Up","Down")</f>
        <v>Up</v>
      </c>
      <c r="L1386" s="16" t="str">
        <f>IF(K1386="Up",IF(H1386&lt;$BJ$7,"Up","Down"),IF(H1386&lt;$BK$7,"Down","Up"))</f>
        <v>Up</v>
      </c>
      <c r="M1386" s="17">
        <f>IF(L1386="Up",INDEX($AK$5:$AK$1005,MATCH(I1386,$AI$5:$AI$1005,0),1),INDEX($AL$5:$AL$1005,MATCH(J1386,$AI$5:$AI$1005,0),1))</f>
        <v>1.0087776398180974</v>
      </c>
      <c r="N1386" s="16" t="str">
        <f>IF(P1385&gt;1,"Up","Down")</f>
        <v>Up</v>
      </c>
      <c r="O1386" s="16" t="str">
        <f>IF(N1386="Up",IF(H1386&lt;$BJ$12,"Up","Down"),IF(H1386&lt;$BK$12,"Down","Up"))</f>
        <v>Up</v>
      </c>
      <c r="P1386" s="17">
        <f>IF(O1386="Up",INDEX($AP$5:$AP$1005,MATCH(I1386,$AI$5:$AI$1005,0),1),INDEX($AQ$5:$AQ$1005,MATCH(J1386,$AI$5:$AI$1005,0),1))</f>
        <v>1.0125537780514076</v>
      </c>
      <c r="Q1386" s="19">
        <f>T1385</f>
        <v>25973.229971357981</v>
      </c>
      <c r="R1386" s="19">
        <f>INDEX(model!$S$5:$S$35,MATCH(G1386,model!$Q$5:$Q$35,0),1)*model!$O$5</f>
        <v>0</v>
      </c>
      <c r="S1386" s="19">
        <f>IF(RIGHT(B1386,1)="C",T1385*INDEX(model!$T$5:$T$35,MATCH(G1386,model!$Q$5:$Q$35,0),1),0)</f>
        <v>0</v>
      </c>
      <c r="T1386" s="19">
        <f>(Q1386+R1386-S1386)*M1386</f>
        <v>26201.213628959176</v>
      </c>
      <c r="U1386" s="19">
        <f>X1385</f>
        <v>215555.73915029629</v>
      </c>
      <c r="V1386" s="19">
        <f>INDEX(model!$S$5:$S$35,MATCH(G1386,model!$Q$5:$Q$35,0),1)*model!$O$6</f>
        <v>0</v>
      </c>
      <c r="W1386" s="19">
        <f>IF(RIGHT(B1386,1)="C",X1385*INDEX(model!$T$5:$T$35,MATCH(G1386,model!$Q$5:$Q$35,0),1),0)</f>
        <v>0</v>
      </c>
      <c r="X1386" s="19">
        <f>(U1386+V1386-W1386)*P1386</f>
        <v>218261.77805729621</v>
      </c>
      <c r="Z1386" s="36" t="str">
        <f>K1386&amp;L1386</f>
        <v>UpUp</v>
      </c>
      <c r="AA1386" s="36" t="str">
        <f>N1386&amp;O1386</f>
        <v>UpUp</v>
      </c>
      <c r="AU1386" s="4" t="str">
        <f>IF(AZ1386=AZ1387,IF(AZ1386&gt;AZ1385,AZ1386&amp;"_O",""),AZ1386&amp;"_C")</f>
        <v/>
      </c>
      <c r="AV1386" s="7" t="str">
        <f>IF(RIGHT(AU1386,1)="C",AX1386/INDEX($AX$5:$AX$2729,MATCH(AZ1386&amp;"_O",$AU$5:$AU$2729,0),1),"")</f>
        <v/>
      </c>
      <c r="AW1386" s="38">
        <v>35237</v>
      </c>
      <c r="AX1386" s="37">
        <v>666.83</v>
      </c>
      <c r="AY1386" s="7">
        <f>AX1386/AX1385</f>
        <v>1.0014718029586243</v>
      </c>
      <c r="AZ1386" s="4">
        <f>YEAR(AW1386)</f>
        <v>1996</v>
      </c>
      <c r="BA1386" s="2" t="s">
        <v>7</v>
      </c>
      <c r="BB1386" s="12" t="str">
        <f>INDEX($CD$5:$CD$10,MATCH(BA1386,$CC$5:$CC$10,0),1)</f>
        <v>Y</v>
      </c>
      <c r="BC1386" s="12" t="str">
        <f>IF(AND(BB1386="Y",AY1386&gt;1),"Y","")</f>
        <v>Y</v>
      </c>
      <c r="BD1386" s="12" t="str">
        <f>IF(AND(BB1386="Y",AY1386&lt;1),"Y","")</f>
        <v/>
      </c>
      <c r="BE1386" s="12" t="str">
        <f>IF(AY1386&gt;1,IF(AY1385&gt;1,"Y",""),"")</f>
        <v/>
      </c>
      <c r="BF1386" s="12" t="str">
        <f>IF(AY1386&lt;1,IF(AY1385&lt;1,"Y",""),"")</f>
        <v/>
      </c>
      <c r="BG1386" s="2"/>
      <c r="BH1386" s="2"/>
      <c r="BI1386" s="2"/>
      <c r="BJ1386" s="2"/>
      <c r="BK1386" s="2"/>
      <c r="BL1386" s="2"/>
      <c r="BM1386" s="4" t="str">
        <f>IF(BR1386=BR1387,IF(BR1386&gt;BR1385,BR1386&amp;"_O",""),BR1386&amp;"_C")</f>
        <v/>
      </c>
      <c r="BN1386" s="7" t="str">
        <f>IF(RIGHT(BM1386,1)="C",BP1386/INDEX($BP$5:$BP$2729,MATCH(BR1386&amp;"_O",$BM$5:$BM$2729,0),1),"")</f>
        <v/>
      </c>
      <c r="BO1386" s="38">
        <v>35636</v>
      </c>
      <c r="BP1386" s="3">
        <v>1569.58</v>
      </c>
      <c r="BQ1386" s="7">
        <f>BP1386/BP1385</f>
        <v>1.0139471185214375</v>
      </c>
      <c r="BR1386" s="4">
        <f>YEAR(BO1386)</f>
        <v>1997</v>
      </c>
      <c r="BS1386" s="2" t="s">
        <v>7</v>
      </c>
      <c r="BT1386" s="12" t="str">
        <f>INDEX($CD$5:$CD$10,MATCH(BS1386,$CC$5:$CC$10,0),1)</f>
        <v>Y</v>
      </c>
      <c r="BU1386" s="12" t="str">
        <f>IF(AND(BT1386="Y",BQ1386&gt;1),"Y","")</f>
        <v>Y</v>
      </c>
      <c r="BV1386" s="12" t="str">
        <f>IF(AND(BT1386="Y",BQ1386&lt;1),"Y","")</f>
        <v/>
      </c>
      <c r="BW1386" s="12" t="str">
        <f>IF(BQ1386&gt;1,IF(BQ1385&gt;1,"Y",""),"")</f>
        <v>Y</v>
      </c>
      <c r="BX1386" s="12" t="str">
        <f>IF(BQ1386&lt;1,IF(BQ1385&lt;1,"Y",""),"")</f>
        <v/>
      </c>
      <c r="BY1386" s="2"/>
      <c r="BZ1386" s="2"/>
      <c r="CA1386" s="2"/>
    </row>
    <row r="1387" spans="2:79">
      <c r="B1387" s="4" t="str">
        <f>IF(G1387=G1388,IF(G1387&gt;G1386,G1387&amp;"_O",""),G1387&amp;"_C")</f>
        <v/>
      </c>
      <c r="C1387" s="14">
        <f ca="1">RANDBETWEEN(0,1000)/1000</f>
        <v>0.66</v>
      </c>
      <c r="D1387" s="16">
        <f>D1386+1</f>
        <v>1383</v>
      </c>
      <c r="E1387" s="10">
        <f>ROUNDDOWN(D1387/52,0)+1</f>
        <v>27</v>
      </c>
      <c r="F1387" s="15">
        <f>F1386+7</f>
        <v>54301</v>
      </c>
      <c r="G1387" s="4">
        <f>YEAR(F1387)</f>
        <v>2048</v>
      </c>
      <c r="H1387" s="33">
        <v>0.84299999999999997</v>
      </c>
      <c r="I1387" s="33">
        <v>0.96199999999999997</v>
      </c>
      <c r="J1387" s="33">
        <v>0.40100000000000002</v>
      </c>
      <c r="K1387" s="16" t="str">
        <f>IF(M1386&gt;1,"Up","Down")</f>
        <v>Up</v>
      </c>
      <c r="L1387" s="16" t="str">
        <f>IF(K1387="Up",IF(H1387&lt;$BJ$7,"Up","Down"),IF(H1387&lt;$BK$7,"Down","Up"))</f>
        <v>Down</v>
      </c>
      <c r="M1387" s="17">
        <f>IF(L1387="Up",INDEX($AK$5:$AK$1005,MATCH(I1387,$AI$5:$AI$1005,0),1),INDEX($AL$5:$AL$1005,MATCH(J1387,$AI$5:$AI$1005,0),1))</f>
        <v>0.98395913499149945</v>
      </c>
      <c r="N1387" s="16" t="str">
        <f>IF(P1386&gt;1,"Up","Down")</f>
        <v>Up</v>
      </c>
      <c r="O1387" s="16" t="str">
        <f>IF(N1387="Up",IF(H1387&lt;$BJ$12,"Up","Down"),IF(H1387&lt;$BK$12,"Down","Up"))</f>
        <v>Down</v>
      </c>
      <c r="P1387" s="17">
        <f>IF(O1387="Up",INDEX($AP$5:$AP$1005,MATCH(I1387,$AI$5:$AI$1005,0),1),INDEX($AQ$5:$AQ$1005,MATCH(J1387,$AI$5:$AI$1005,0),1))</f>
        <v>0.98063751862956161</v>
      </c>
      <c r="Q1387" s="19">
        <f>T1386</f>
        <v>26201.213628959176</v>
      </c>
      <c r="R1387" s="19">
        <f>INDEX(model!$S$5:$S$35,MATCH(G1387,model!$Q$5:$Q$35,0),1)*model!$O$5</f>
        <v>0</v>
      </c>
      <c r="S1387" s="19">
        <f>IF(RIGHT(B1387,1)="C",T1386*INDEX(model!$T$5:$T$35,MATCH(G1387,model!$Q$5:$Q$35,0),1),0)</f>
        <v>0</v>
      </c>
      <c r="T1387" s="19">
        <f>(Q1387+R1387-S1387)*M1387</f>
        <v>25780.923498078158</v>
      </c>
      <c r="U1387" s="19">
        <f>X1386</f>
        <v>218261.77805729621</v>
      </c>
      <c r="V1387" s="19">
        <f>INDEX(model!$S$5:$S$35,MATCH(G1387,model!$Q$5:$Q$35,0),1)*model!$O$6</f>
        <v>0</v>
      </c>
      <c r="W1387" s="19">
        <f>IF(RIGHT(B1387,1)="C",X1386*INDEX(model!$T$5:$T$35,MATCH(G1387,model!$Q$5:$Q$35,0),1),0)</f>
        <v>0</v>
      </c>
      <c r="X1387" s="19">
        <f>(U1387+V1387-W1387)*P1387</f>
        <v>214035.68844578305</v>
      </c>
      <c r="Z1387" s="36" t="str">
        <f>K1387&amp;L1387</f>
        <v>UpDown</v>
      </c>
      <c r="AA1387" s="36" t="str">
        <f>N1387&amp;O1387</f>
        <v>UpDown</v>
      </c>
      <c r="AU1387" s="4" t="str">
        <f>IF(AZ1387=AZ1388,IF(AZ1387&gt;AZ1386,AZ1387&amp;"_O",""),AZ1387&amp;"_C")</f>
        <v/>
      </c>
      <c r="AV1387" s="7" t="str">
        <f>IF(RIGHT(AU1387,1)="C",AX1387/INDEX($AX$5:$AX$2729,MATCH(AZ1387&amp;"_O",$AU$5:$AU$2729,0),1),"")</f>
        <v/>
      </c>
      <c r="AW1387" s="38">
        <v>35244</v>
      </c>
      <c r="AX1387" s="37">
        <v>670.63</v>
      </c>
      <c r="AY1387" s="7">
        <f>AX1387/AX1386</f>
        <v>1.0056986038420586</v>
      </c>
      <c r="AZ1387" s="4">
        <f>YEAR(AW1387)</f>
        <v>1996</v>
      </c>
      <c r="BA1387" s="2" t="s">
        <v>7</v>
      </c>
      <c r="BB1387" s="12" t="str">
        <f>INDEX($CD$5:$CD$10,MATCH(BA1387,$CC$5:$CC$10,0),1)</f>
        <v>Y</v>
      </c>
      <c r="BC1387" s="12" t="str">
        <f>IF(AND(BB1387="Y",AY1387&gt;1),"Y","")</f>
        <v>Y</v>
      </c>
      <c r="BD1387" s="12" t="str">
        <f>IF(AND(BB1387="Y",AY1387&lt;1),"Y","")</f>
        <v/>
      </c>
      <c r="BE1387" s="12" t="str">
        <f>IF(AY1387&gt;1,IF(AY1386&gt;1,"Y",""),"")</f>
        <v>Y</v>
      </c>
      <c r="BF1387" s="12" t="str">
        <f>IF(AY1387&lt;1,IF(AY1386&lt;1,"Y",""),"")</f>
        <v/>
      </c>
      <c r="BG1387" s="2"/>
      <c r="BH1387" s="2"/>
      <c r="BI1387" s="2"/>
      <c r="BJ1387" s="2"/>
      <c r="BK1387" s="2"/>
      <c r="BL1387" s="2"/>
      <c r="BM1387" s="4" t="str">
        <f>IF(BR1387=BR1388,IF(BR1387&gt;BR1386,BR1387&amp;"_O",""),BR1387&amp;"_C")</f>
        <v/>
      </c>
      <c r="BN1387" s="7" t="str">
        <f>IF(RIGHT(BM1387,1)="C",BP1387/INDEX($BP$5:$BP$2729,MATCH(BR1387&amp;"_O",$BM$5:$BM$2729,0),1),"")</f>
        <v/>
      </c>
      <c r="BO1387" s="38">
        <v>35643</v>
      </c>
      <c r="BP1387" s="3">
        <v>1594.33</v>
      </c>
      <c r="BQ1387" s="7">
        <f>BP1387/BP1386</f>
        <v>1.0157685495482869</v>
      </c>
      <c r="BR1387" s="4">
        <f>YEAR(BO1387)</f>
        <v>1997</v>
      </c>
      <c r="BS1387" s="2" t="s">
        <v>7</v>
      </c>
      <c r="BT1387" s="12" t="str">
        <f>INDEX($CD$5:$CD$10,MATCH(BS1387,$CC$5:$CC$10,0),1)</f>
        <v>Y</v>
      </c>
      <c r="BU1387" s="12" t="str">
        <f>IF(AND(BT1387="Y",BQ1387&gt;1),"Y","")</f>
        <v>Y</v>
      </c>
      <c r="BV1387" s="12" t="str">
        <f>IF(AND(BT1387="Y",BQ1387&lt;1),"Y","")</f>
        <v/>
      </c>
      <c r="BW1387" s="12" t="str">
        <f>IF(BQ1387&gt;1,IF(BQ1386&gt;1,"Y",""),"")</f>
        <v>Y</v>
      </c>
      <c r="BX1387" s="12" t="str">
        <f>IF(BQ1387&lt;1,IF(BQ1386&lt;1,"Y",""),"")</f>
        <v/>
      </c>
      <c r="BY1387" s="2"/>
      <c r="BZ1387" s="2"/>
      <c r="CA1387" s="2"/>
    </row>
    <row r="1388" spans="2:79">
      <c r="B1388" s="4" t="str">
        <f>IF(G1388=G1389,IF(G1388&gt;G1387,G1388&amp;"_O",""),G1388&amp;"_C")</f>
        <v/>
      </c>
      <c r="C1388" s="14">
        <f ca="1">RANDBETWEEN(0,1000)/1000</f>
        <v>0.624</v>
      </c>
      <c r="D1388" s="16">
        <f>D1387+1</f>
        <v>1384</v>
      </c>
      <c r="E1388" s="10">
        <f>ROUNDDOWN(D1388/52,0)+1</f>
        <v>27</v>
      </c>
      <c r="F1388" s="15">
        <f>F1387+7</f>
        <v>54308</v>
      </c>
      <c r="G1388" s="4">
        <f>YEAR(F1388)</f>
        <v>2048</v>
      </c>
      <c r="H1388" s="33">
        <v>0.71099999999999997</v>
      </c>
      <c r="I1388" s="33">
        <v>0.86799999999999999</v>
      </c>
      <c r="J1388" s="33">
        <v>2E-3</v>
      </c>
      <c r="K1388" s="16" t="str">
        <f>IF(M1387&gt;1,"Up","Down")</f>
        <v>Down</v>
      </c>
      <c r="L1388" s="16" t="str">
        <f>IF(K1388="Up",IF(H1388&lt;$BJ$7,"Up","Down"),IF(H1388&lt;$BK$7,"Down","Up"))</f>
        <v>Up</v>
      </c>
      <c r="M1388" s="17">
        <f>IF(L1388="Up",INDEX($AK$5:$AK$1005,MATCH(I1388,$AI$5:$AI$1005,0),1),INDEX($AL$5:$AL$1005,MATCH(J1388,$AI$5:$AI$1005,0),1))</f>
        <v>1.0300128603150305</v>
      </c>
      <c r="N1388" s="16" t="str">
        <f>IF(P1387&gt;1,"Up","Down")</f>
        <v>Down</v>
      </c>
      <c r="O1388" s="16" t="str">
        <f>IF(N1388="Up",IF(H1388&lt;$BJ$12,"Up","Down"),IF(H1388&lt;$BK$12,"Down","Up"))</f>
        <v>Up</v>
      </c>
      <c r="P1388" s="17">
        <f>IF(O1388="Up",INDEX($AP$5:$AP$1005,MATCH(I1388,$AI$5:$AI$1005,0),1),INDEX($AQ$5:$AQ$1005,MATCH(J1388,$AI$5:$AI$1005,0),1))</f>
        <v>1.0397150738498941</v>
      </c>
      <c r="Q1388" s="19">
        <f>T1387</f>
        <v>25780.923498078158</v>
      </c>
      <c r="R1388" s="19">
        <f>INDEX(model!$S$5:$S$35,MATCH(G1388,model!$Q$5:$Q$35,0),1)*model!$O$5</f>
        <v>0</v>
      </c>
      <c r="S1388" s="19">
        <f>IF(RIGHT(B1388,1)="C",T1387*INDEX(model!$T$5:$T$35,MATCH(G1388,model!$Q$5:$Q$35,0),1),0)</f>
        <v>0</v>
      </c>
      <c r="T1388" s="19">
        <f>(Q1388+R1388-S1388)*M1388</f>
        <v>26554.682753818466</v>
      </c>
      <c r="U1388" s="19">
        <f>X1387</f>
        <v>214035.68844578305</v>
      </c>
      <c r="V1388" s="19">
        <f>INDEX(model!$S$5:$S$35,MATCH(G1388,model!$Q$5:$Q$35,0),1)*model!$O$6</f>
        <v>0</v>
      </c>
      <c r="W1388" s="19">
        <f>IF(RIGHT(B1388,1)="C",X1387*INDEX(model!$T$5:$T$35,MATCH(G1388,model!$Q$5:$Q$35,0),1),0)</f>
        <v>0</v>
      </c>
      <c r="X1388" s="19">
        <f>(U1388+V1388-W1388)*P1388</f>
        <v>222536.13161892025</v>
      </c>
      <c r="Z1388" s="36" t="str">
        <f>K1388&amp;L1388</f>
        <v>DownUp</v>
      </c>
      <c r="AA1388" s="36" t="str">
        <f>N1388&amp;O1388</f>
        <v>DownUp</v>
      </c>
      <c r="AU1388" s="4" t="str">
        <f>IF(AZ1388=AZ1389,IF(AZ1388&gt;AZ1387,AZ1388&amp;"_O",""),AZ1388&amp;"_C")</f>
        <v/>
      </c>
      <c r="AV1388" s="7" t="str">
        <f>IF(RIGHT(AU1388,1)="C",AX1388/INDEX($AX$5:$AX$2729,MATCH(AZ1388&amp;"_O",$AU$5:$AU$2729,0),1),"")</f>
        <v/>
      </c>
      <c r="AW1388" s="38">
        <v>35251</v>
      </c>
      <c r="AX1388" s="37">
        <v>657.44</v>
      </c>
      <c r="AY1388" s="7">
        <f>AX1388/AX1387</f>
        <v>0.98033192669579361</v>
      </c>
      <c r="AZ1388" s="4">
        <f>YEAR(AW1388)</f>
        <v>1996</v>
      </c>
      <c r="BA1388" s="2" t="s">
        <v>7</v>
      </c>
      <c r="BB1388" s="12" t="str">
        <f>INDEX($CD$5:$CD$10,MATCH(BA1388,$CC$5:$CC$10,0),1)</f>
        <v>Y</v>
      </c>
      <c r="BC1388" s="12" t="str">
        <f>IF(AND(BB1388="Y",AY1388&gt;1),"Y","")</f>
        <v/>
      </c>
      <c r="BD1388" s="12" t="str">
        <f>IF(AND(BB1388="Y",AY1388&lt;1),"Y","")</f>
        <v>Y</v>
      </c>
      <c r="BE1388" s="12" t="str">
        <f>IF(AY1388&gt;1,IF(AY1387&gt;1,"Y",""),"")</f>
        <v/>
      </c>
      <c r="BF1388" s="12" t="str">
        <f>IF(AY1388&lt;1,IF(AY1387&lt;1,"Y",""),"")</f>
        <v/>
      </c>
      <c r="BG1388" s="2"/>
      <c r="BH1388" s="2"/>
      <c r="BI1388" s="2"/>
      <c r="BJ1388" s="2"/>
      <c r="BK1388" s="2"/>
      <c r="BL1388" s="2"/>
      <c r="BM1388" s="4" t="str">
        <f>IF(BR1388=BR1389,IF(BR1388&gt;BR1387,BR1388&amp;"_O",""),BR1388&amp;"_C")</f>
        <v/>
      </c>
      <c r="BN1388" s="7" t="str">
        <f>IF(RIGHT(BM1388,1)="C",BP1388/INDEX($BP$5:$BP$2729,MATCH(BR1388&amp;"_O",$BM$5:$BM$2729,0),1),"")</f>
        <v/>
      </c>
      <c r="BO1388" s="38">
        <v>35650</v>
      </c>
      <c r="BP1388" s="3">
        <v>1598.52</v>
      </c>
      <c r="BQ1388" s="7">
        <f>BP1388/BP1387</f>
        <v>1.0026280631989613</v>
      </c>
      <c r="BR1388" s="4">
        <f>YEAR(BO1388)</f>
        <v>1997</v>
      </c>
      <c r="BS1388" s="2" t="s">
        <v>7</v>
      </c>
      <c r="BT1388" s="12" t="str">
        <f>INDEX($CD$5:$CD$10,MATCH(BS1388,$CC$5:$CC$10,0),1)</f>
        <v>Y</v>
      </c>
      <c r="BU1388" s="12" t="str">
        <f>IF(AND(BT1388="Y",BQ1388&gt;1),"Y","")</f>
        <v>Y</v>
      </c>
      <c r="BV1388" s="12" t="str">
        <f>IF(AND(BT1388="Y",BQ1388&lt;1),"Y","")</f>
        <v/>
      </c>
      <c r="BW1388" s="12" t="str">
        <f>IF(BQ1388&gt;1,IF(BQ1387&gt;1,"Y",""),"")</f>
        <v>Y</v>
      </c>
      <c r="BX1388" s="12" t="str">
        <f>IF(BQ1388&lt;1,IF(BQ1387&lt;1,"Y",""),"")</f>
        <v/>
      </c>
      <c r="BY1388" s="2"/>
      <c r="BZ1388" s="2"/>
      <c r="CA1388" s="2"/>
    </row>
    <row r="1389" spans="2:79">
      <c r="B1389" s="4" t="str">
        <f>IF(G1389=G1390,IF(G1389&gt;G1388,G1389&amp;"_O",""),G1389&amp;"_C")</f>
        <v/>
      </c>
      <c r="C1389" s="14">
        <f ca="1">RANDBETWEEN(0,1000)/1000</f>
        <v>0.96899999999999997</v>
      </c>
      <c r="D1389" s="16">
        <f>D1388+1</f>
        <v>1385</v>
      </c>
      <c r="E1389" s="10">
        <f>ROUNDDOWN(D1389/52,0)+1</f>
        <v>27</v>
      </c>
      <c r="F1389" s="15">
        <f>F1388+7</f>
        <v>54315</v>
      </c>
      <c r="G1389" s="4">
        <f>YEAR(F1389)</f>
        <v>2048</v>
      </c>
      <c r="H1389" s="33">
        <v>0.77800000000000002</v>
      </c>
      <c r="I1389" s="33">
        <v>0.73199999999999998</v>
      </c>
      <c r="J1389" s="33">
        <v>0.55900000000000005</v>
      </c>
      <c r="K1389" s="16" t="str">
        <f>IF(M1388&gt;1,"Up","Down")</f>
        <v>Up</v>
      </c>
      <c r="L1389" s="16" t="str">
        <f>IF(K1389="Up",IF(H1389&lt;$BJ$7,"Up","Down"),IF(H1389&lt;$BK$7,"Down","Up"))</f>
        <v>Down</v>
      </c>
      <c r="M1389" s="17">
        <f>IF(L1389="Up",INDEX($AK$5:$AK$1005,MATCH(I1389,$AI$5:$AI$1005,0),1),INDEX($AL$5:$AL$1005,MATCH(J1389,$AI$5:$AI$1005,0),1))</f>
        <v>0.98932221280624388</v>
      </c>
      <c r="N1389" s="16" t="str">
        <f>IF(P1388&gt;1,"Up","Down")</f>
        <v>Up</v>
      </c>
      <c r="O1389" s="16" t="str">
        <f>IF(N1389="Up",IF(H1389&lt;$BJ$12,"Up","Down"),IF(H1389&lt;$BK$12,"Down","Up"))</f>
        <v>Down</v>
      </c>
      <c r="P1389" s="17">
        <f>IF(O1389="Up",INDEX($AP$5:$AP$1005,MATCH(I1389,$AI$5:$AI$1005,0),1),INDEX($AQ$5:$AQ$1005,MATCH(J1389,$AI$5:$AI$1005,0),1))</f>
        <v>0.98756772961131312</v>
      </c>
      <c r="Q1389" s="19">
        <f>T1388</f>
        <v>26554.682753818466</v>
      </c>
      <c r="R1389" s="19">
        <f>INDEX(model!$S$5:$S$35,MATCH(G1389,model!$Q$5:$Q$35,0),1)*model!$O$5</f>
        <v>0</v>
      </c>
      <c r="S1389" s="19">
        <f>IF(RIGHT(B1389,1)="C",T1388*INDEX(model!$T$5:$T$35,MATCH(G1389,model!$Q$5:$Q$35,0),1),0)</f>
        <v>0</v>
      </c>
      <c r="T1389" s="19">
        <f>(Q1389+R1389-S1389)*M1389</f>
        <v>26271.137502375488</v>
      </c>
      <c r="U1389" s="19">
        <f>X1388</f>
        <v>222536.13161892025</v>
      </c>
      <c r="V1389" s="19">
        <f>INDEX(model!$S$5:$S$35,MATCH(G1389,model!$Q$5:$Q$35,0),1)*model!$O$6</f>
        <v>0</v>
      </c>
      <c r="W1389" s="19">
        <f>IF(RIGHT(B1389,1)="C",X1388*INDEX(model!$T$5:$T$35,MATCH(G1389,model!$Q$5:$Q$35,0),1),0)</f>
        <v>0</v>
      </c>
      <c r="X1389" s="19">
        <f>(U1389+V1389-W1389)*P1389</f>
        <v>219769.50225938141</v>
      </c>
      <c r="Z1389" s="36" t="str">
        <f>K1389&amp;L1389</f>
        <v>UpDown</v>
      </c>
      <c r="AA1389" s="36" t="str">
        <f>N1389&amp;O1389</f>
        <v>UpDown</v>
      </c>
      <c r="AU1389" s="4" t="str">
        <f>IF(AZ1389=AZ1390,IF(AZ1389&gt;AZ1388,AZ1389&amp;"_O",""),AZ1389&amp;"_C")</f>
        <v/>
      </c>
      <c r="AV1389" s="7" t="str">
        <f>IF(RIGHT(AU1389,1)="C",AX1389/INDEX($AX$5:$AX$2729,MATCH(AZ1389&amp;"_O",$AU$5:$AU$2729,0),1),"")</f>
        <v/>
      </c>
      <c r="AW1389" s="38">
        <v>35258</v>
      </c>
      <c r="AX1389" s="37">
        <v>646.19000000000005</v>
      </c>
      <c r="AY1389" s="7">
        <f>AX1389/AX1388</f>
        <v>0.98288817230469705</v>
      </c>
      <c r="AZ1389" s="4">
        <f>YEAR(AW1389)</f>
        <v>1996</v>
      </c>
      <c r="BA1389" s="2" t="s">
        <v>7</v>
      </c>
      <c r="BB1389" s="12" t="str">
        <f>INDEX($CD$5:$CD$10,MATCH(BA1389,$CC$5:$CC$10,0),1)</f>
        <v>Y</v>
      </c>
      <c r="BC1389" s="12" t="str">
        <f>IF(AND(BB1389="Y",AY1389&gt;1),"Y","")</f>
        <v/>
      </c>
      <c r="BD1389" s="12" t="str">
        <f>IF(AND(BB1389="Y",AY1389&lt;1),"Y","")</f>
        <v>Y</v>
      </c>
      <c r="BE1389" s="12" t="str">
        <f>IF(AY1389&gt;1,IF(AY1388&gt;1,"Y",""),"")</f>
        <v/>
      </c>
      <c r="BF1389" s="12" t="str">
        <f>IF(AY1389&lt;1,IF(AY1388&lt;1,"Y",""),"")</f>
        <v>Y</v>
      </c>
      <c r="BG1389" s="2"/>
      <c r="BH1389" s="2"/>
      <c r="BI1389" s="2"/>
      <c r="BJ1389" s="2"/>
      <c r="BK1389" s="2"/>
      <c r="BL1389" s="2"/>
      <c r="BM1389" s="4" t="str">
        <f>IF(BR1389=BR1390,IF(BR1389&gt;BR1388,BR1389&amp;"_O",""),BR1389&amp;"_C")</f>
        <v/>
      </c>
      <c r="BN1389" s="7" t="str">
        <f>IF(RIGHT(BM1389,1)="C",BP1389/INDEX($BP$5:$BP$2729,MATCH(BR1389&amp;"_O",$BM$5:$BM$2729,0),1),"")</f>
        <v/>
      </c>
      <c r="BO1389" s="38">
        <v>35657</v>
      </c>
      <c r="BP1389" s="3">
        <v>1562.04</v>
      </c>
      <c r="BQ1389" s="7">
        <f>BP1389/BP1388</f>
        <v>0.97717889047368811</v>
      </c>
      <c r="BR1389" s="4">
        <f>YEAR(BO1389)</f>
        <v>1997</v>
      </c>
      <c r="BS1389" s="2" t="s">
        <v>7</v>
      </c>
      <c r="BT1389" s="12" t="str">
        <f>INDEX($CD$5:$CD$10,MATCH(BS1389,$CC$5:$CC$10,0),1)</f>
        <v>Y</v>
      </c>
      <c r="BU1389" s="12" t="str">
        <f>IF(AND(BT1389="Y",BQ1389&gt;1),"Y","")</f>
        <v/>
      </c>
      <c r="BV1389" s="12" t="str">
        <f>IF(AND(BT1389="Y",BQ1389&lt;1),"Y","")</f>
        <v>Y</v>
      </c>
      <c r="BW1389" s="12" t="str">
        <f>IF(BQ1389&gt;1,IF(BQ1388&gt;1,"Y",""),"")</f>
        <v/>
      </c>
      <c r="BX1389" s="12" t="str">
        <f>IF(BQ1389&lt;1,IF(BQ1388&lt;1,"Y",""),"")</f>
        <v/>
      </c>
      <c r="BY1389" s="2"/>
      <c r="BZ1389" s="2"/>
      <c r="CA1389" s="2"/>
    </row>
    <row r="1390" spans="2:79">
      <c r="B1390" s="4" t="str">
        <f>IF(G1390=G1391,IF(G1390&gt;G1389,G1390&amp;"_O",""),G1390&amp;"_C")</f>
        <v/>
      </c>
      <c r="C1390" s="14">
        <f ca="1">RANDBETWEEN(0,1000)/1000</f>
        <v>0.14599999999999999</v>
      </c>
      <c r="D1390" s="16">
        <f>D1389+1</f>
        <v>1386</v>
      </c>
      <c r="E1390" s="10">
        <f>ROUNDDOWN(D1390/52,0)+1</f>
        <v>27</v>
      </c>
      <c r="F1390" s="15">
        <f>F1389+7</f>
        <v>54322</v>
      </c>
      <c r="G1390" s="4">
        <f>YEAR(F1390)</f>
        <v>2048</v>
      </c>
      <c r="H1390" s="33">
        <v>0.80400000000000005</v>
      </c>
      <c r="I1390" s="33">
        <v>0.72299999999999998</v>
      </c>
      <c r="J1390" s="33">
        <v>0.52100000000000002</v>
      </c>
      <c r="K1390" s="16" t="str">
        <f>IF(M1389&gt;1,"Up","Down")</f>
        <v>Down</v>
      </c>
      <c r="L1390" s="16" t="str">
        <f>IF(K1390="Up",IF(H1390&lt;$BJ$7,"Up","Down"),IF(H1390&lt;$BK$7,"Down","Up"))</f>
        <v>Up</v>
      </c>
      <c r="M1390" s="17">
        <f>IF(L1390="Up",INDEX($AK$5:$AK$1005,MATCH(I1390,$AI$5:$AI$1005,0),1),INDEX($AL$5:$AL$1005,MATCH(J1390,$AI$5:$AI$1005,0),1))</f>
        <v>1.0199075759520471</v>
      </c>
      <c r="N1390" s="16" t="str">
        <f>IF(P1389&gt;1,"Up","Down")</f>
        <v>Down</v>
      </c>
      <c r="O1390" s="16" t="str">
        <f>IF(N1390="Up",IF(H1390&lt;$BJ$12,"Up","Down"),IF(H1390&lt;$BK$12,"Down","Up"))</f>
        <v>Up</v>
      </c>
      <c r="P1390" s="17">
        <f>IF(O1390="Up",INDEX($AP$5:$AP$1005,MATCH(I1390,$AI$5:$AI$1005,0),1),INDEX($AQ$5:$AQ$1005,MATCH(J1390,$AI$5:$AI$1005,0),1))</f>
        <v>1.0272323644410546</v>
      </c>
      <c r="Q1390" s="19">
        <f>T1389</f>
        <v>26271.137502375488</v>
      </c>
      <c r="R1390" s="19">
        <f>INDEX(model!$S$5:$S$35,MATCH(G1390,model!$Q$5:$Q$35,0),1)*model!$O$5</f>
        <v>0</v>
      </c>
      <c r="S1390" s="19">
        <f>IF(RIGHT(B1390,1)="C",T1389*INDEX(model!$T$5:$T$35,MATCH(G1390,model!$Q$5:$Q$35,0),1),0)</f>
        <v>0</v>
      </c>
      <c r="T1390" s="19">
        <f>(Q1390+R1390-S1390)*M1390</f>
        <v>26794.132167550699</v>
      </c>
      <c r="U1390" s="19">
        <f>X1389</f>
        <v>219769.50225938141</v>
      </c>
      <c r="V1390" s="19">
        <f>INDEX(model!$S$5:$S$35,MATCH(G1390,model!$Q$5:$Q$35,0),1)*model!$O$6</f>
        <v>0</v>
      </c>
      <c r="W1390" s="19">
        <f>IF(RIGHT(B1390,1)="C",X1389*INDEX(model!$T$5:$T$35,MATCH(G1390,model!$Q$5:$Q$35,0),1),0)</f>
        <v>0</v>
      </c>
      <c r="X1390" s="19">
        <f>(U1390+V1390-W1390)*P1390</f>
        <v>225754.34543793806</v>
      </c>
      <c r="Z1390" s="36" t="str">
        <f>K1390&amp;L1390</f>
        <v>DownUp</v>
      </c>
      <c r="AA1390" s="36" t="str">
        <f>N1390&amp;O1390</f>
        <v>DownUp</v>
      </c>
      <c r="AU1390" s="4" t="str">
        <f>IF(AZ1390=AZ1391,IF(AZ1390&gt;AZ1389,AZ1390&amp;"_O",""),AZ1390&amp;"_C")</f>
        <v/>
      </c>
      <c r="AV1390" s="7" t="str">
        <f>IF(RIGHT(AU1390,1)="C",AX1390/INDEX($AX$5:$AX$2729,MATCH(AZ1390&amp;"_O",$AU$5:$AU$2729,0),1),"")</f>
        <v/>
      </c>
      <c r="AW1390" s="38">
        <v>35265</v>
      </c>
      <c r="AX1390" s="37">
        <v>638.73</v>
      </c>
      <c r="AY1390" s="7">
        <f>AX1390/AX1389</f>
        <v>0.98845540785217967</v>
      </c>
      <c r="AZ1390" s="4">
        <f>YEAR(AW1390)</f>
        <v>1996</v>
      </c>
      <c r="BA1390" s="2" t="s">
        <v>7</v>
      </c>
      <c r="BB1390" s="12" t="str">
        <f>INDEX($CD$5:$CD$10,MATCH(BA1390,$CC$5:$CC$10,0),1)</f>
        <v>Y</v>
      </c>
      <c r="BC1390" s="12" t="str">
        <f>IF(AND(BB1390="Y",AY1390&gt;1),"Y","")</f>
        <v/>
      </c>
      <c r="BD1390" s="12" t="str">
        <f>IF(AND(BB1390="Y",AY1390&lt;1),"Y","")</f>
        <v>Y</v>
      </c>
      <c r="BE1390" s="12" t="str">
        <f>IF(AY1390&gt;1,IF(AY1389&gt;1,"Y",""),"")</f>
        <v/>
      </c>
      <c r="BF1390" s="12" t="str">
        <f>IF(AY1390&lt;1,IF(AY1389&lt;1,"Y",""),"")</f>
        <v>Y</v>
      </c>
      <c r="BG1390" s="2"/>
      <c r="BH1390" s="2"/>
      <c r="BI1390" s="2"/>
      <c r="BJ1390" s="2"/>
      <c r="BK1390" s="2"/>
      <c r="BL1390" s="2"/>
      <c r="BM1390" s="4" t="str">
        <f>IF(BR1390=BR1391,IF(BR1390&gt;BR1389,BR1390&amp;"_O",""),BR1390&amp;"_C")</f>
        <v/>
      </c>
      <c r="BN1390" s="7" t="str">
        <f>IF(RIGHT(BM1390,1)="C",BP1390/INDEX($BP$5:$BP$2729,MATCH(BR1390&amp;"_O",$BM$5:$BM$2729,0),1),"")</f>
        <v/>
      </c>
      <c r="BO1390" s="38">
        <v>35664</v>
      </c>
      <c r="BP1390" s="3">
        <v>1598.69</v>
      </c>
      <c r="BQ1390" s="7">
        <f>BP1390/BP1389</f>
        <v>1.0234629074799622</v>
      </c>
      <c r="BR1390" s="4">
        <f>YEAR(BO1390)</f>
        <v>1997</v>
      </c>
      <c r="BS1390" s="2" t="s">
        <v>7</v>
      </c>
      <c r="BT1390" s="12" t="str">
        <f>INDEX($CD$5:$CD$10,MATCH(BS1390,$CC$5:$CC$10,0),1)</f>
        <v>Y</v>
      </c>
      <c r="BU1390" s="12" t="str">
        <f>IF(AND(BT1390="Y",BQ1390&gt;1),"Y","")</f>
        <v>Y</v>
      </c>
      <c r="BV1390" s="12" t="str">
        <f>IF(AND(BT1390="Y",BQ1390&lt;1),"Y","")</f>
        <v/>
      </c>
      <c r="BW1390" s="12" t="str">
        <f>IF(BQ1390&gt;1,IF(BQ1389&gt;1,"Y",""),"")</f>
        <v/>
      </c>
      <c r="BX1390" s="12" t="str">
        <f>IF(BQ1390&lt;1,IF(BQ1389&lt;1,"Y",""),"")</f>
        <v/>
      </c>
      <c r="BY1390" s="2"/>
      <c r="BZ1390" s="2"/>
      <c r="CA1390" s="2"/>
    </row>
    <row r="1391" spans="2:79">
      <c r="B1391" s="4" t="str">
        <f>IF(G1391=G1392,IF(G1391&gt;G1390,G1391&amp;"_O",""),G1391&amp;"_C")</f>
        <v/>
      </c>
      <c r="C1391" s="14">
        <f ca="1">RANDBETWEEN(0,1000)/1000</f>
        <v>0.31900000000000001</v>
      </c>
      <c r="D1391" s="16">
        <f>D1390+1</f>
        <v>1387</v>
      </c>
      <c r="E1391" s="10">
        <f>ROUNDDOWN(D1391/52,0)+1</f>
        <v>27</v>
      </c>
      <c r="F1391" s="15">
        <f>F1390+7</f>
        <v>54329</v>
      </c>
      <c r="G1391" s="4">
        <f>YEAR(F1391)</f>
        <v>2048</v>
      </c>
      <c r="H1391" s="33">
        <v>0.58299999999999996</v>
      </c>
      <c r="I1391" s="33">
        <v>0.39600000000000002</v>
      </c>
      <c r="J1391" s="33">
        <v>0.375</v>
      </c>
      <c r="K1391" s="16" t="str">
        <f>IF(M1390&gt;1,"Up","Down")</f>
        <v>Up</v>
      </c>
      <c r="L1391" s="16" t="str">
        <f>IF(K1391="Up",IF(H1391&lt;$BJ$7,"Up","Down"),IF(H1391&lt;$BK$7,"Down","Up"))</f>
        <v>Down</v>
      </c>
      <c r="M1391" s="17">
        <f>IF(L1391="Up",INDEX($AK$5:$AK$1005,MATCH(I1391,$AI$5:$AI$1005,0),1),INDEX($AL$5:$AL$1005,MATCH(J1391,$AI$5:$AI$1005,0),1))</f>
        <v>0.98306094704651947</v>
      </c>
      <c r="N1391" s="16" t="str">
        <f>IF(P1390&gt;1,"Up","Down")</f>
        <v>Up</v>
      </c>
      <c r="O1391" s="16" t="str">
        <f>IF(N1391="Up",IF(H1391&lt;$BJ$12,"Up","Down"),IF(H1391&lt;$BK$12,"Down","Up"))</f>
        <v>Down</v>
      </c>
      <c r="P1391" s="17">
        <f>IF(O1391="Up",INDEX($AP$5:$AP$1005,MATCH(I1391,$AI$5:$AI$1005,0),1),INDEX($AQ$5:$AQ$1005,MATCH(J1391,$AI$5:$AI$1005,0),1))</f>
        <v>0.97941976269933684</v>
      </c>
      <c r="Q1391" s="19">
        <f>T1390</f>
        <v>26794.132167550699</v>
      </c>
      <c r="R1391" s="19">
        <f>INDEX(model!$S$5:$S$35,MATCH(G1391,model!$Q$5:$Q$35,0),1)*model!$O$5</f>
        <v>0</v>
      </c>
      <c r="S1391" s="19">
        <f>IF(RIGHT(B1391,1)="C",T1390*INDEX(model!$T$5:$T$35,MATCH(G1391,model!$Q$5:$Q$35,0),1),0)</f>
        <v>0</v>
      </c>
      <c r="T1391" s="19">
        <f>(Q1391+R1391-S1391)*M1391</f>
        <v>26340.264943922</v>
      </c>
      <c r="U1391" s="19">
        <f>X1390</f>
        <v>225754.34543793806</v>
      </c>
      <c r="V1391" s="19">
        <f>INDEX(model!$S$5:$S$35,MATCH(G1391,model!$Q$5:$Q$35,0),1)*model!$O$6</f>
        <v>0</v>
      </c>
      <c r="W1391" s="19">
        <f>IF(RIGHT(B1391,1)="C",X1390*INDEX(model!$T$5:$T$35,MATCH(G1391,model!$Q$5:$Q$35,0),1),0)</f>
        <v>0</v>
      </c>
      <c r="X1391" s="19">
        <f>(U1391+V1391-W1391)*P1391</f>
        <v>221108.26743716942</v>
      </c>
      <c r="Z1391" s="36" t="str">
        <f>K1391&amp;L1391</f>
        <v>UpDown</v>
      </c>
      <c r="AA1391" s="36" t="str">
        <f>N1391&amp;O1391</f>
        <v>UpDown</v>
      </c>
      <c r="AU1391" s="4" t="str">
        <f>IF(AZ1391=AZ1392,IF(AZ1391&gt;AZ1390,AZ1391&amp;"_O",""),AZ1391&amp;"_C")</f>
        <v/>
      </c>
      <c r="AV1391" s="7" t="str">
        <f>IF(RIGHT(AU1391,1)="C",AX1391/INDEX($AX$5:$AX$2729,MATCH(AZ1391&amp;"_O",$AU$5:$AU$2729,0),1),"")</f>
        <v/>
      </c>
      <c r="AW1391" s="38">
        <v>35272</v>
      </c>
      <c r="AX1391" s="37">
        <v>635.9</v>
      </c>
      <c r="AY1391" s="7">
        <f>AX1391/AX1390</f>
        <v>0.99556933289496341</v>
      </c>
      <c r="AZ1391" s="4">
        <f>YEAR(AW1391)</f>
        <v>1996</v>
      </c>
      <c r="BA1391" s="2" t="s">
        <v>7</v>
      </c>
      <c r="BB1391" s="12" t="str">
        <f>INDEX($CD$5:$CD$10,MATCH(BA1391,$CC$5:$CC$10,0),1)</f>
        <v>Y</v>
      </c>
      <c r="BC1391" s="12" t="str">
        <f>IF(AND(BB1391="Y",AY1391&gt;1),"Y","")</f>
        <v/>
      </c>
      <c r="BD1391" s="12" t="str">
        <f>IF(AND(BB1391="Y",AY1391&lt;1),"Y","")</f>
        <v>Y</v>
      </c>
      <c r="BE1391" s="12" t="str">
        <f>IF(AY1391&gt;1,IF(AY1390&gt;1,"Y",""),"")</f>
        <v/>
      </c>
      <c r="BF1391" s="12" t="str">
        <f>IF(AY1391&lt;1,IF(AY1390&lt;1,"Y",""),"")</f>
        <v>Y</v>
      </c>
      <c r="BG1391" s="2"/>
      <c r="BH1391" s="2"/>
      <c r="BI1391" s="2"/>
      <c r="BJ1391" s="2"/>
      <c r="BK1391" s="2"/>
      <c r="BL1391" s="2"/>
      <c r="BM1391" s="4" t="str">
        <f>IF(BR1391=BR1392,IF(BR1391&gt;BR1390,BR1391&amp;"_O",""),BR1391&amp;"_C")</f>
        <v/>
      </c>
      <c r="BN1391" s="7" t="str">
        <f>IF(RIGHT(BM1391,1)="C",BP1391/INDEX($BP$5:$BP$2729,MATCH(BR1391&amp;"_O",$BM$5:$BM$2729,0),1),"")</f>
        <v/>
      </c>
      <c r="BO1391" s="38">
        <v>35671</v>
      </c>
      <c r="BP1391" s="3">
        <v>1587.24</v>
      </c>
      <c r="BQ1391" s="7">
        <f>BP1391/BP1390</f>
        <v>0.99283788601917822</v>
      </c>
      <c r="BR1391" s="4">
        <f>YEAR(BO1391)</f>
        <v>1997</v>
      </c>
      <c r="BS1391" s="2" t="s">
        <v>7</v>
      </c>
      <c r="BT1391" s="12" t="str">
        <f>INDEX($CD$5:$CD$10,MATCH(BS1391,$CC$5:$CC$10,0),1)</f>
        <v>Y</v>
      </c>
      <c r="BU1391" s="12" t="str">
        <f>IF(AND(BT1391="Y",BQ1391&gt;1),"Y","")</f>
        <v/>
      </c>
      <c r="BV1391" s="12" t="str">
        <f>IF(AND(BT1391="Y",BQ1391&lt;1),"Y","")</f>
        <v>Y</v>
      </c>
      <c r="BW1391" s="12" t="str">
        <f>IF(BQ1391&gt;1,IF(BQ1390&gt;1,"Y",""),"")</f>
        <v/>
      </c>
      <c r="BX1391" s="12" t="str">
        <f>IF(BQ1391&lt;1,IF(BQ1390&lt;1,"Y",""),"")</f>
        <v/>
      </c>
      <c r="BY1391" s="2"/>
      <c r="BZ1391" s="2"/>
      <c r="CA1391" s="2"/>
    </row>
    <row r="1392" spans="2:79">
      <c r="B1392" s="4" t="str">
        <f>IF(G1392=G1393,IF(G1392&gt;G1391,G1392&amp;"_O",""),G1392&amp;"_C")</f>
        <v/>
      </c>
      <c r="C1392" s="14">
        <f ca="1">RANDBETWEEN(0,1000)/1000</f>
        <v>0.88</v>
      </c>
      <c r="D1392" s="16">
        <f>D1391+1</f>
        <v>1388</v>
      </c>
      <c r="E1392" s="10">
        <f>ROUNDDOWN(D1392/52,0)+1</f>
        <v>27</v>
      </c>
      <c r="F1392" s="15">
        <f>F1391+7</f>
        <v>54336</v>
      </c>
      <c r="G1392" s="4">
        <f>YEAR(F1392)</f>
        <v>2048</v>
      </c>
      <c r="H1392" s="33">
        <v>6.3E-2</v>
      </c>
      <c r="I1392" s="33">
        <v>0.27</v>
      </c>
      <c r="J1392" s="33">
        <v>0.308</v>
      </c>
      <c r="K1392" s="16" t="str">
        <f>IF(M1391&gt;1,"Up","Down")</f>
        <v>Down</v>
      </c>
      <c r="L1392" s="16" t="str">
        <f>IF(K1392="Up",IF(H1392&lt;$BJ$7,"Up","Down"),IF(H1392&lt;$BK$7,"Down","Up"))</f>
        <v>Down</v>
      </c>
      <c r="M1392" s="17">
        <f>IF(L1392="Up",INDEX($AK$5:$AK$1005,MATCH(I1392,$AI$5:$AI$1005,0),1),INDEX($AL$5:$AL$1005,MATCH(J1392,$AI$5:$AI$1005,0),1))</f>
        <v>0.98024325637805709</v>
      </c>
      <c r="N1392" s="16" t="str">
        <f>IF(P1391&gt;1,"Up","Down")</f>
        <v>Down</v>
      </c>
      <c r="O1392" s="16" t="str">
        <f>IF(N1392="Up",IF(H1392&lt;$BJ$12,"Up","Down"),IF(H1392&lt;$BK$12,"Down","Up"))</f>
        <v>Down</v>
      </c>
      <c r="P1392" s="17">
        <f>IF(O1392="Up",INDEX($AP$5:$AP$1005,MATCH(I1392,$AI$5:$AI$1005,0),1),INDEX($AQ$5:$AQ$1005,MATCH(J1392,$AI$5:$AI$1005,0),1))</f>
        <v>0.97447815369631796</v>
      </c>
      <c r="Q1392" s="19">
        <f>T1391</f>
        <v>26340.264943922</v>
      </c>
      <c r="R1392" s="19">
        <f>INDEX(model!$S$5:$S$35,MATCH(G1392,model!$Q$5:$Q$35,0),1)*model!$O$5</f>
        <v>0</v>
      </c>
      <c r="S1392" s="19">
        <f>IF(RIGHT(B1392,1)="C",T1391*INDEX(model!$T$5:$T$35,MATCH(G1392,model!$Q$5:$Q$35,0),1),0)</f>
        <v>0</v>
      </c>
      <c r="T1392" s="19">
        <f>(Q1392+R1392-S1392)*M1392</f>
        <v>25819.867082490884</v>
      </c>
      <c r="U1392" s="19">
        <f>X1391</f>
        <v>221108.26743716942</v>
      </c>
      <c r="V1392" s="19">
        <f>INDEX(model!$S$5:$S$35,MATCH(G1392,model!$Q$5:$Q$35,0),1)*model!$O$6</f>
        <v>0</v>
      </c>
      <c r="W1392" s="19">
        <f>IF(RIGHT(B1392,1)="C",X1391*INDEX(model!$T$5:$T$35,MATCH(G1392,model!$Q$5:$Q$35,0),1),0)</f>
        <v>0</v>
      </c>
      <c r="X1392" s="19">
        <f>(U1392+V1392-W1392)*P1392</f>
        <v>215465.17621916454</v>
      </c>
      <c r="Z1392" s="36" t="str">
        <f>K1392&amp;L1392</f>
        <v>DownDown</v>
      </c>
      <c r="AA1392" s="36" t="str">
        <f>N1392&amp;O1392</f>
        <v>DownDown</v>
      </c>
      <c r="AU1392" s="4" t="str">
        <f>IF(AZ1392=AZ1393,IF(AZ1392&gt;AZ1391,AZ1392&amp;"_O",""),AZ1392&amp;"_C")</f>
        <v/>
      </c>
      <c r="AV1392" s="7" t="str">
        <f>IF(RIGHT(AU1392,1)="C",AX1392/INDEX($AX$5:$AX$2729,MATCH(AZ1392&amp;"_O",$AU$5:$AU$2729,0),1),"")</f>
        <v/>
      </c>
      <c r="AW1392" s="38">
        <v>35279</v>
      </c>
      <c r="AX1392" s="37">
        <v>662.49</v>
      </c>
      <c r="AY1392" s="7">
        <f>AX1392/AX1391</f>
        <v>1.0418147507469728</v>
      </c>
      <c r="AZ1392" s="4">
        <f>YEAR(AW1392)</f>
        <v>1996</v>
      </c>
      <c r="BA1392" s="2" t="s">
        <v>7</v>
      </c>
      <c r="BB1392" s="12" t="str">
        <f>INDEX($CD$5:$CD$10,MATCH(BA1392,$CC$5:$CC$10,0),1)</f>
        <v>Y</v>
      </c>
      <c r="BC1392" s="12" t="str">
        <f>IF(AND(BB1392="Y",AY1392&gt;1),"Y","")</f>
        <v>Y</v>
      </c>
      <c r="BD1392" s="12" t="str">
        <f>IF(AND(BB1392="Y",AY1392&lt;1),"Y","")</f>
        <v/>
      </c>
      <c r="BE1392" s="12" t="str">
        <f>IF(AY1392&gt;1,IF(AY1391&gt;1,"Y",""),"")</f>
        <v/>
      </c>
      <c r="BF1392" s="12" t="str">
        <f>IF(AY1392&lt;1,IF(AY1391&lt;1,"Y",""),"")</f>
        <v/>
      </c>
      <c r="BG1392" s="2"/>
      <c r="BH1392" s="2"/>
      <c r="BI1392" s="2"/>
      <c r="BJ1392" s="2"/>
      <c r="BK1392" s="2"/>
      <c r="BL1392" s="2"/>
      <c r="BM1392" s="4" t="str">
        <f>IF(BR1392=BR1393,IF(BR1392&gt;BR1391,BR1392&amp;"_O",""),BR1392&amp;"_C")</f>
        <v/>
      </c>
      <c r="BN1392" s="7" t="str">
        <f>IF(RIGHT(BM1392,1)="C",BP1392/INDEX($BP$5:$BP$2729,MATCH(BR1392&amp;"_O",$BM$5:$BM$2729,0),1),"")</f>
        <v/>
      </c>
      <c r="BO1392" s="38">
        <v>35678</v>
      </c>
      <c r="BP1392" s="3">
        <v>1635.77</v>
      </c>
      <c r="BQ1392" s="7">
        <f>BP1392/BP1391</f>
        <v>1.0305750863133489</v>
      </c>
      <c r="BR1392" s="4">
        <f>YEAR(BO1392)</f>
        <v>1997</v>
      </c>
      <c r="BS1392" s="2" t="s">
        <v>7</v>
      </c>
      <c r="BT1392" s="12" t="str">
        <f>INDEX($CD$5:$CD$10,MATCH(BS1392,$CC$5:$CC$10,0),1)</f>
        <v>Y</v>
      </c>
      <c r="BU1392" s="12" t="str">
        <f>IF(AND(BT1392="Y",BQ1392&gt;1),"Y","")</f>
        <v>Y</v>
      </c>
      <c r="BV1392" s="12" t="str">
        <f>IF(AND(BT1392="Y",BQ1392&lt;1),"Y","")</f>
        <v/>
      </c>
      <c r="BW1392" s="12" t="str">
        <f>IF(BQ1392&gt;1,IF(BQ1391&gt;1,"Y",""),"")</f>
        <v/>
      </c>
      <c r="BX1392" s="12" t="str">
        <f>IF(BQ1392&lt;1,IF(BQ1391&lt;1,"Y",""),"")</f>
        <v/>
      </c>
      <c r="BY1392" s="2"/>
      <c r="BZ1392" s="2"/>
      <c r="CA1392" s="2"/>
    </row>
    <row r="1393" spans="2:79">
      <c r="B1393" s="4" t="str">
        <f>IF(G1393=G1394,IF(G1393&gt;G1392,G1393&amp;"_O",""),G1393&amp;"_C")</f>
        <v/>
      </c>
      <c r="C1393" s="14">
        <f ca="1">RANDBETWEEN(0,1000)/1000</f>
        <v>0.29899999999999999</v>
      </c>
      <c r="D1393" s="16">
        <f>D1392+1</f>
        <v>1389</v>
      </c>
      <c r="E1393" s="10">
        <f>ROUNDDOWN(D1393/52,0)+1</f>
        <v>27</v>
      </c>
      <c r="F1393" s="15">
        <f>F1392+7</f>
        <v>54343</v>
      </c>
      <c r="G1393" s="4">
        <f>YEAR(F1393)</f>
        <v>2048</v>
      </c>
      <c r="H1393" s="33">
        <v>0.76900000000000002</v>
      </c>
      <c r="I1393" s="33">
        <v>8.5999999999999993E-2</v>
      </c>
      <c r="J1393" s="33">
        <v>4.8000000000000001E-2</v>
      </c>
      <c r="K1393" s="16" t="str">
        <f>IF(M1392&gt;1,"Up","Down")</f>
        <v>Down</v>
      </c>
      <c r="L1393" s="16" t="str">
        <f>IF(K1393="Up",IF(H1393&lt;$BJ$7,"Up","Down"),IF(H1393&lt;$BK$7,"Down","Up"))</f>
        <v>Up</v>
      </c>
      <c r="M1393" s="17">
        <f>IF(L1393="Up",INDEX($AK$5:$AK$1005,MATCH(I1393,$AI$5:$AI$1005,0),1),INDEX($AL$5:$AL$1005,MATCH(J1393,$AI$5:$AI$1005,0),1))</f>
        <v>1.0019638933038049</v>
      </c>
      <c r="N1393" s="16" t="str">
        <f>IF(P1392&gt;1,"Up","Down")</f>
        <v>Down</v>
      </c>
      <c r="O1393" s="16" t="str">
        <f>IF(N1393="Up",IF(H1393&lt;$BJ$12,"Up","Down"),IF(H1393&lt;$BK$12,"Down","Up"))</f>
        <v>Up</v>
      </c>
      <c r="P1393" s="17">
        <f>IF(O1393="Up",INDEX($AP$5:$AP$1005,MATCH(I1393,$AI$5:$AI$1005,0),1),INDEX($AQ$5:$AQ$1005,MATCH(J1393,$AI$5:$AI$1005,0),1))</f>
        <v>1.0028725194025092</v>
      </c>
      <c r="Q1393" s="19">
        <f>T1392</f>
        <v>25819.867082490884</v>
      </c>
      <c r="R1393" s="19">
        <f>INDEX(model!$S$5:$S$35,MATCH(G1393,model!$Q$5:$Q$35,0),1)*model!$O$5</f>
        <v>0</v>
      </c>
      <c r="S1393" s="19">
        <f>IF(RIGHT(B1393,1)="C",T1392*INDEX(model!$T$5:$T$35,MATCH(G1393,model!$Q$5:$Q$35,0),1),0)</f>
        <v>0</v>
      </c>
      <c r="T1393" s="19">
        <f>(Q1393+R1393-S1393)*M1393</f>
        <v>25870.574546559321</v>
      </c>
      <c r="U1393" s="19">
        <f>X1392</f>
        <v>215465.17621916454</v>
      </c>
      <c r="V1393" s="19">
        <f>INDEX(model!$S$5:$S$35,MATCH(G1393,model!$Q$5:$Q$35,0),1)*model!$O$6</f>
        <v>0</v>
      </c>
      <c r="W1393" s="19">
        <f>IF(RIGHT(B1393,1)="C",X1392*INDEX(model!$T$5:$T$35,MATCH(G1393,model!$Q$5:$Q$35,0),1),0)</f>
        <v>0</v>
      </c>
      <c r="X1393" s="19">
        <f>(U1393+V1393-W1393)*P1393</f>
        <v>216084.10411841914</v>
      </c>
      <c r="Z1393" s="36" t="str">
        <f>K1393&amp;L1393</f>
        <v>DownUp</v>
      </c>
      <c r="AA1393" s="36" t="str">
        <f>N1393&amp;O1393</f>
        <v>DownUp</v>
      </c>
      <c r="AU1393" s="4" t="str">
        <f>IF(AZ1393=AZ1394,IF(AZ1393&gt;AZ1392,AZ1393&amp;"_O",""),AZ1393&amp;"_C")</f>
        <v/>
      </c>
      <c r="AV1393" s="7" t="str">
        <f>IF(RIGHT(AU1393,1)="C",AX1393/INDEX($AX$5:$AX$2729,MATCH(AZ1393&amp;"_O",$AU$5:$AU$2729,0),1),"")</f>
        <v/>
      </c>
      <c r="AW1393" s="38">
        <v>35286</v>
      </c>
      <c r="AX1393" s="37">
        <v>662.1</v>
      </c>
      <c r="AY1393" s="7">
        <f>AX1393/AX1392</f>
        <v>0.99941131186885845</v>
      </c>
      <c r="AZ1393" s="4">
        <f>YEAR(AW1393)</f>
        <v>1996</v>
      </c>
      <c r="BA1393" s="2" t="s">
        <v>7</v>
      </c>
      <c r="BB1393" s="12" t="str">
        <f>INDEX($CD$5:$CD$10,MATCH(BA1393,$CC$5:$CC$10,0),1)</f>
        <v>Y</v>
      </c>
      <c r="BC1393" s="12" t="str">
        <f>IF(AND(BB1393="Y",AY1393&gt;1),"Y","")</f>
        <v/>
      </c>
      <c r="BD1393" s="12" t="str">
        <f>IF(AND(BB1393="Y",AY1393&lt;1),"Y","")</f>
        <v>Y</v>
      </c>
      <c r="BE1393" s="12" t="str">
        <f>IF(AY1393&gt;1,IF(AY1392&gt;1,"Y",""),"")</f>
        <v/>
      </c>
      <c r="BF1393" s="12" t="str">
        <f>IF(AY1393&lt;1,IF(AY1392&lt;1,"Y",""),"")</f>
        <v/>
      </c>
      <c r="BG1393" s="2"/>
      <c r="BH1393" s="2"/>
      <c r="BI1393" s="2"/>
      <c r="BJ1393" s="2"/>
      <c r="BK1393" s="2"/>
      <c r="BL1393" s="2"/>
      <c r="BM1393" s="4" t="str">
        <f>IF(BR1393=BR1394,IF(BR1393&gt;BR1392,BR1393&amp;"_O",""),BR1393&amp;"_C")</f>
        <v/>
      </c>
      <c r="BN1393" s="7" t="str">
        <f>IF(RIGHT(BM1393,1)="C",BP1393/INDEX($BP$5:$BP$2729,MATCH(BR1393&amp;"_O",$BM$5:$BM$2729,0),1),"")</f>
        <v/>
      </c>
      <c r="BO1393" s="38">
        <v>35685</v>
      </c>
      <c r="BP1393" s="3">
        <v>1649.33</v>
      </c>
      <c r="BQ1393" s="7">
        <f>BP1393/BP1392</f>
        <v>1.0082896739761702</v>
      </c>
      <c r="BR1393" s="4">
        <f>YEAR(BO1393)</f>
        <v>1997</v>
      </c>
      <c r="BS1393" s="2" t="s">
        <v>7</v>
      </c>
      <c r="BT1393" s="12" t="str">
        <f>INDEX($CD$5:$CD$10,MATCH(BS1393,$CC$5:$CC$10,0),1)</f>
        <v>Y</v>
      </c>
      <c r="BU1393" s="12" t="str">
        <f>IF(AND(BT1393="Y",BQ1393&gt;1),"Y","")</f>
        <v>Y</v>
      </c>
      <c r="BV1393" s="12" t="str">
        <f>IF(AND(BT1393="Y",BQ1393&lt;1),"Y","")</f>
        <v/>
      </c>
      <c r="BW1393" s="12" t="str">
        <f>IF(BQ1393&gt;1,IF(BQ1392&gt;1,"Y",""),"")</f>
        <v>Y</v>
      </c>
      <c r="BX1393" s="12" t="str">
        <f>IF(BQ1393&lt;1,IF(BQ1392&lt;1,"Y",""),"")</f>
        <v/>
      </c>
      <c r="BY1393" s="2"/>
      <c r="BZ1393" s="2"/>
      <c r="CA1393" s="2"/>
    </row>
    <row r="1394" spans="2:79">
      <c r="B1394" s="4" t="str">
        <f>IF(G1394=G1395,IF(G1394&gt;G1393,G1394&amp;"_O",""),G1394&amp;"_C")</f>
        <v/>
      </c>
      <c r="C1394" s="14">
        <f ca="1">RANDBETWEEN(0,1000)/1000</f>
        <v>0.80700000000000005</v>
      </c>
      <c r="D1394" s="16">
        <f>D1393+1</f>
        <v>1390</v>
      </c>
      <c r="E1394" s="10">
        <f>ROUNDDOWN(D1394/52,0)+1</f>
        <v>27</v>
      </c>
      <c r="F1394" s="15">
        <f>F1393+7</f>
        <v>54350</v>
      </c>
      <c r="G1394" s="4">
        <f>YEAR(F1394)</f>
        <v>2048</v>
      </c>
      <c r="H1394" s="33">
        <v>9.2999999999999999E-2</v>
      </c>
      <c r="I1394" s="33">
        <v>0.81399999999999995</v>
      </c>
      <c r="J1394" s="33">
        <v>0.02</v>
      </c>
      <c r="K1394" s="16" t="str">
        <f>IF(M1393&gt;1,"Up","Down")</f>
        <v>Up</v>
      </c>
      <c r="L1394" s="16" t="str">
        <f>IF(K1394="Up",IF(H1394&lt;$BJ$7,"Up","Down"),IF(H1394&lt;$BK$7,"Down","Up"))</f>
        <v>Up</v>
      </c>
      <c r="M1394" s="17">
        <f>IF(L1394="Up",INDEX($AK$5:$AK$1005,MATCH(I1394,$AI$5:$AI$1005,0),1),INDEX($AL$5:$AL$1005,MATCH(J1394,$AI$5:$AI$1005,0),1))</f>
        <v>1.0250414007043716</v>
      </c>
      <c r="N1394" s="16" t="str">
        <f>IF(P1393&gt;1,"Up","Down")</f>
        <v>Up</v>
      </c>
      <c r="O1394" s="16" t="str">
        <f>IF(N1394="Up",IF(H1394&lt;$BJ$12,"Up","Down"),IF(H1394&lt;$BK$12,"Down","Up"))</f>
        <v>Up</v>
      </c>
      <c r="P1394" s="17">
        <f>IF(O1394="Up",INDEX($AP$5:$AP$1005,MATCH(I1394,$AI$5:$AI$1005,0),1),INDEX($AQ$5:$AQ$1005,MATCH(J1394,$AI$5:$AI$1005,0),1))</f>
        <v>1.0340888318780532</v>
      </c>
      <c r="Q1394" s="19">
        <f>T1393</f>
        <v>25870.574546559321</v>
      </c>
      <c r="R1394" s="19">
        <f>INDEX(model!$S$5:$S$35,MATCH(G1394,model!$Q$5:$Q$35,0),1)*model!$O$5</f>
        <v>0</v>
      </c>
      <c r="S1394" s="19">
        <f>IF(RIGHT(B1394,1)="C",T1393*INDEX(model!$T$5:$T$35,MATCH(G1394,model!$Q$5:$Q$35,0),1),0)</f>
        <v>0</v>
      </c>
      <c r="T1394" s="19">
        <f>(Q1394+R1394-S1394)*M1394</f>
        <v>26518.409970232027</v>
      </c>
      <c r="U1394" s="19">
        <f>X1393</f>
        <v>216084.10411841914</v>
      </c>
      <c r="V1394" s="19">
        <f>INDEX(model!$S$5:$S$35,MATCH(G1394,model!$Q$5:$Q$35,0),1)*model!$O$6</f>
        <v>0</v>
      </c>
      <c r="W1394" s="19">
        <f>IF(RIGHT(B1394,1)="C",X1393*INDEX(model!$T$5:$T$35,MATCH(G1394,model!$Q$5:$Q$35,0),1),0)</f>
        <v>0</v>
      </c>
      <c r="X1394" s="19">
        <f>(U1394+V1394-W1394)*P1394</f>
        <v>223450.15881523167</v>
      </c>
      <c r="Z1394" s="36" t="str">
        <f>K1394&amp;L1394</f>
        <v>UpUp</v>
      </c>
      <c r="AA1394" s="36" t="str">
        <f>N1394&amp;O1394</f>
        <v>UpUp</v>
      </c>
      <c r="AU1394" s="4" t="str">
        <f>IF(AZ1394=AZ1395,IF(AZ1394&gt;AZ1393,AZ1394&amp;"_O",""),AZ1394&amp;"_C")</f>
        <v/>
      </c>
      <c r="AV1394" s="7" t="str">
        <f>IF(RIGHT(AU1394,1)="C",AX1394/INDEX($AX$5:$AX$2729,MATCH(AZ1394&amp;"_O",$AU$5:$AU$2729,0),1),"")</f>
        <v/>
      </c>
      <c r="AW1394" s="38">
        <v>35293</v>
      </c>
      <c r="AX1394" s="37">
        <v>665.21</v>
      </c>
      <c r="AY1394" s="7">
        <f>AX1394/AX1393</f>
        <v>1.0046971756532246</v>
      </c>
      <c r="AZ1394" s="4">
        <f>YEAR(AW1394)</f>
        <v>1996</v>
      </c>
      <c r="BA1394" s="2" t="s">
        <v>7</v>
      </c>
      <c r="BB1394" s="12" t="str">
        <f>INDEX($CD$5:$CD$10,MATCH(BA1394,$CC$5:$CC$10,0),1)</f>
        <v>Y</v>
      </c>
      <c r="BC1394" s="12" t="str">
        <f>IF(AND(BB1394="Y",AY1394&gt;1),"Y","")</f>
        <v>Y</v>
      </c>
      <c r="BD1394" s="12" t="str">
        <f>IF(AND(BB1394="Y",AY1394&lt;1),"Y","")</f>
        <v/>
      </c>
      <c r="BE1394" s="12" t="str">
        <f>IF(AY1394&gt;1,IF(AY1393&gt;1,"Y",""),"")</f>
        <v/>
      </c>
      <c r="BF1394" s="12" t="str">
        <f>IF(AY1394&lt;1,IF(AY1393&lt;1,"Y",""),"")</f>
        <v/>
      </c>
      <c r="BG1394" s="2"/>
      <c r="BH1394" s="2"/>
      <c r="BI1394" s="2"/>
      <c r="BJ1394" s="2"/>
      <c r="BK1394" s="2"/>
      <c r="BL1394" s="2"/>
      <c r="BM1394" s="4" t="str">
        <f>IF(BR1394=BR1395,IF(BR1394&gt;BR1393,BR1394&amp;"_O",""),BR1394&amp;"_C")</f>
        <v/>
      </c>
      <c r="BN1394" s="7" t="str">
        <f>IF(RIGHT(BM1394,1)="C",BP1394/INDEX($BP$5:$BP$2729,MATCH(BR1394&amp;"_O",$BM$5:$BM$2729,0),1),"")</f>
        <v/>
      </c>
      <c r="BO1394" s="38">
        <v>35692</v>
      </c>
      <c r="BP1394" s="3">
        <v>1680.37</v>
      </c>
      <c r="BQ1394" s="7">
        <f>BP1394/BP1393</f>
        <v>1.0188197631765625</v>
      </c>
      <c r="BR1394" s="4">
        <f>YEAR(BO1394)</f>
        <v>1997</v>
      </c>
      <c r="BS1394" s="2" t="s">
        <v>7</v>
      </c>
      <c r="BT1394" s="12" t="str">
        <f>INDEX($CD$5:$CD$10,MATCH(BS1394,$CC$5:$CC$10,0),1)</f>
        <v>Y</v>
      </c>
      <c r="BU1394" s="12" t="str">
        <f>IF(AND(BT1394="Y",BQ1394&gt;1),"Y","")</f>
        <v>Y</v>
      </c>
      <c r="BV1394" s="12" t="str">
        <f>IF(AND(BT1394="Y",BQ1394&lt;1),"Y","")</f>
        <v/>
      </c>
      <c r="BW1394" s="12" t="str">
        <f>IF(BQ1394&gt;1,IF(BQ1393&gt;1,"Y",""),"")</f>
        <v>Y</v>
      </c>
      <c r="BX1394" s="12" t="str">
        <f>IF(BQ1394&lt;1,IF(BQ1393&lt;1,"Y",""),"")</f>
        <v/>
      </c>
      <c r="BY1394" s="2"/>
      <c r="BZ1394" s="2"/>
      <c r="CA1394" s="2"/>
    </row>
    <row r="1395" spans="2:79">
      <c r="B1395" s="4" t="str">
        <f>IF(G1395=G1396,IF(G1395&gt;G1394,G1395&amp;"_O",""),G1395&amp;"_C")</f>
        <v/>
      </c>
      <c r="C1395" s="14">
        <f ca="1">RANDBETWEEN(0,1000)/1000</f>
        <v>6.3E-2</v>
      </c>
      <c r="D1395" s="16">
        <f>D1394+1</f>
        <v>1391</v>
      </c>
      <c r="E1395" s="10">
        <f>ROUNDDOWN(D1395/52,0)+1</f>
        <v>27</v>
      </c>
      <c r="F1395" s="15">
        <f>F1394+7</f>
        <v>54357</v>
      </c>
      <c r="G1395" s="4">
        <f>YEAR(F1395)</f>
        <v>2048</v>
      </c>
      <c r="H1395" s="33">
        <v>3.5999999999999997E-2</v>
      </c>
      <c r="I1395" s="33">
        <v>0.59299999999999997</v>
      </c>
      <c r="J1395" s="33">
        <v>1.6E-2</v>
      </c>
      <c r="K1395" s="16" t="str">
        <f>IF(M1394&gt;1,"Up","Down")</f>
        <v>Up</v>
      </c>
      <c r="L1395" s="16" t="str">
        <f>IF(K1395="Up",IF(H1395&lt;$BJ$7,"Up","Down"),IF(H1395&lt;$BK$7,"Down","Up"))</f>
        <v>Up</v>
      </c>
      <c r="M1395" s="17">
        <f>IF(L1395="Up",INDEX($AK$5:$AK$1005,MATCH(I1395,$AI$5:$AI$1005,0),1),INDEX($AL$5:$AL$1005,MATCH(J1395,$AI$5:$AI$1005,0),1))</f>
        <v>1.0150683400526801</v>
      </c>
      <c r="N1395" s="16" t="str">
        <f>IF(P1394&gt;1,"Up","Down")</f>
        <v>Up</v>
      </c>
      <c r="O1395" s="16" t="str">
        <f>IF(N1395="Up",IF(H1395&lt;$BJ$12,"Up","Down"),IF(H1395&lt;$BK$12,"Down","Up"))</f>
        <v>Up</v>
      </c>
      <c r="P1395" s="17">
        <f>IF(O1395="Up",INDEX($AP$5:$AP$1005,MATCH(I1395,$AI$5:$AI$1005,0),1),INDEX($AQ$5:$AQ$1005,MATCH(J1395,$AI$5:$AI$1005,0),1))</f>
        <v>1.0211282317368517</v>
      </c>
      <c r="Q1395" s="19">
        <f>T1394</f>
        <v>26518.409970232027</v>
      </c>
      <c r="R1395" s="19">
        <f>INDEX(model!$S$5:$S$35,MATCH(G1395,model!$Q$5:$Q$35,0),1)*model!$O$5</f>
        <v>0</v>
      </c>
      <c r="S1395" s="19">
        <f>IF(RIGHT(B1395,1)="C",T1394*INDEX(model!$T$5:$T$35,MATCH(G1395,model!$Q$5:$Q$35,0),1),0)</f>
        <v>0</v>
      </c>
      <c r="T1395" s="19">
        <f>(Q1395+R1395-S1395)*M1395</f>
        <v>26917.998389319866</v>
      </c>
      <c r="U1395" s="19">
        <f>X1394</f>
        <v>223450.15881523167</v>
      </c>
      <c r="V1395" s="19">
        <f>INDEX(model!$S$5:$S$35,MATCH(G1395,model!$Q$5:$Q$35,0),1)*model!$O$6</f>
        <v>0</v>
      </c>
      <c r="W1395" s="19">
        <f>IF(RIGHT(B1395,1)="C",X1394*INDEX(model!$T$5:$T$35,MATCH(G1395,model!$Q$5:$Q$35,0),1),0)</f>
        <v>0</v>
      </c>
      <c r="X1395" s="19">
        <f>(U1395+V1395-W1395)*P1395</f>
        <v>228171.26555231621</v>
      </c>
      <c r="Z1395" s="36" t="str">
        <f>K1395&amp;L1395</f>
        <v>UpUp</v>
      </c>
      <c r="AA1395" s="36" t="str">
        <f>N1395&amp;O1395</f>
        <v>UpUp</v>
      </c>
      <c r="AU1395" s="4" t="str">
        <f>IF(AZ1395=AZ1396,IF(AZ1395&gt;AZ1394,AZ1395&amp;"_O",""),AZ1395&amp;"_C")</f>
        <v/>
      </c>
      <c r="AV1395" s="7" t="str">
        <f>IF(RIGHT(AU1395,1)="C",AX1395/INDEX($AX$5:$AX$2729,MATCH(AZ1395&amp;"_O",$AU$5:$AU$2729,0),1),"")</f>
        <v/>
      </c>
      <c r="AW1395" s="38">
        <v>35300</v>
      </c>
      <c r="AX1395" s="37">
        <v>667.03</v>
      </c>
      <c r="AY1395" s="7">
        <f>AX1395/AX1394</f>
        <v>1.002735978112175</v>
      </c>
      <c r="AZ1395" s="4">
        <f>YEAR(AW1395)</f>
        <v>1996</v>
      </c>
      <c r="BA1395" s="2" t="s">
        <v>7</v>
      </c>
      <c r="BB1395" s="12" t="str">
        <f>INDEX($CD$5:$CD$10,MATCH(BA1395,$CC$5:$CC$10,0),1)</f>
        <v>Y</v>
      </c>
      <c r="BC1395" s="12" t="str">
        <f>IF(AND(BB1395="Y",AY1395&gt;1),"Y","")</f>
        <v>Y</v>
      </c>
      <c r="BD1395" s="12" t="str">
        <f>IF(AND(BB1395="Y",AY1395&lt;1),"Y","")</f>
        <v/>
      </c>
      <c r="BE1395" s="12" t="str">
        <f>IF(AY1395&gt;1,IF(AY1394&gt;1,"Y",""),"")</f>
        <v>Y</v>
      </c>
      <c r="BF1395" s="12" t="str">
        <f>IF(AY1395&lt;1,IF(AY1394&lt;1,"Y",""),"")</f>
        <v/>
      </c>
      <c r="BG1395" s="2"/>
      <c r="BH1395" s="2"/>
      <c r="BI1395" s="2"/>
      <c r="BJ1395" s="2"/>
      <c r="BK1395" s="2"/>
      <c r="BL1395" s="2"/>
      <c r="BM1395" s="4" t="str">
        <f>IF(BR1395=BR1396,IF(BR1395&gt;BR1394,BR1395&amp;"_O",""),BR1395&amp;"_C")</f>
        <v/>
      </c>
      <c r="BN1395" s="7" t="str">
        <f>IF(RIGHT(BM1395,1)="C",BP1395/INDEX($BP$5:$BP$2729,MATCH(BR1395&amp;"_O",$BM$5:$BM$2729,0),1),"")</f>
        <v/>
      </c>
      <c r="BO1395" s="38">
        <v>35699</v>
      </c>
      <c r="BP1395" s="3">
        <v>1682.24</v>
      </c>
      <c r="BQ1395" s="7">
        <f>BP1395/BP1394</f>
        <v>1.0011128501460989</v>
      </c>
      <c r="BR1395" s="4">
        <f>YEAR(BO1395)</f>
        <v>1997</v>
      </c>
      <c r="BS1395" s="2" t="s">
        <v>7</v>
      </c>
      <c r="BT1395" s="12" t="str">
        <f>INDEX($CD$5:$CD$10,MATCH(BS1395,$CC$5:$CC$10,0),1)</f>
        <v>Y</v>
      </c>
      <c r="BU1395" s="12" t="str">
        <f>IF(AND(BT1395="Y",BQ1395&gt;1),"Y","")</f>
        <v>Y</v>
      </c>
      <c r="BV1395" s="12" t="str">
        <f>IF(AND(BT1395="Y",BQ1395&lt;1),"Y","")</f>
        <v/>
      </c>
      <c r="BW1395" s="12" t="str">
        <f>IF(BQ1395&gt;1,IF(BQ1394&gt;1,"Y",""),"")</f>
        <v>Y</v>
      </c>
      <c r="BX1395" s="12" t="str">
        <f>IF(BQ1395&lt;1,IF(BQ1394&lt;1,"Y",""),"")</f>
        <v/>
      </c>
      <c r="BY1395" s="2"/>
      <c r="BZ1395" s="2"/>
      <c r="CA1395" s="2"/>
    </row>
    <row r="1396" spans="2:79">
      <c r="B1396" s="4" t="str">
        <f>IF(G1396=G1397,IF(G1396&gt;G1395,G1396&amp;"_O",""),G1396&amp;"_C")</f>
        <v/>
      </c>
      <c r="C1396" s="14">
        <f ca="1">RANDBETWEEN(0,1000)/1000</f>
        <v>1.4E-2</v>
      </c>
      <c r="D1396" s="16">
        <f>D1395+1</f>
        <v>1392</v>
      </c>
      <c r="E1396" s="10">
        <f>ROUNDDOWN(D1396/52,0)+1</f>
        <v>27</v>
      </c>
      <c r="F1396" s="15">
        <f>F1395+7</f>
        <v>54364</v>
      </c>
      <c r="G1396" s="4">
        <f>YEAR(F1396)</f>
        <v>2048</v>
      </c>
      <c r="H1396" s="33">
        <v>0.89900000000000002</v>
      </c>
      <c r="I1396" s="33">
        <v>0.59899999999999998</v>
      </c>
      <c r="J1396" s="33">
        <v>0.55800000000000005</v>
      </c>
      <c r="K1396" s="16" t="str">
        <f>IF(M1395&gt;1,"Up","Down")</f>
        <v>Up</v>
      </c>
      <c r="L1396" s="16" t="str">
        <f>IF(K1396="Up",IF(H1396&lt;$BJ$7,"Up","Down"),IF(H1396&lt;$BK$7,"Down","Up"))</f>
        <v>Down</v>
      </c>
      <c r="M1396" s="17">
        <f>IF(L1396="Up",INDEX($AK$5:$AK$1005,MATCH(I1396,$AI$5:$AI$1005,0),1),INDEX($AL$5:$AL$1005,MATCH(J1396,$AI$5:$AI$1005,0),1))</f>
        <v>0.98929297436868557</v>
      </c>
      <c r="N1396" s="16" t="str">
        <f>IF(P1395&gt;1,"Up","Down")</f>
        <v>Up</v>
      </c>
      <c r="O1396" s="16" t="str">
        <f>IF(N1396="Up",IF(H1396&lt;$BJ$12,"Up","Down"),IF(H1396&lt;$BK$12,"Down","Up"))</f>
        <v>Down</v>
      </c>
      <c r="P1396" s="17">
        <f>IF(O1396="Up",INDEX($AP$5:$AP$1005,MATCH(I1396,$AI$5:$AI$1005,0),1),INDEX($AQ$5:$AQ$1005,MATCH(J1396,$AI$5:$AI$1005,0),1))</f>
        <v>0.98752963907779556</v>
      </c>
      <c r="Q1396" s="19">
        <f>T1395</f>
        <v>26917.998389319866</v>
      </c>
      <c r="R1396" s="19">
        <f>INDEX(model!$S$5:$S$35,MATCH(G1396,model!$Q$5:$Q$35,0),1)*model!$O$5</f>
        <v>0</v>
      </c>
      <c r="S1396" s="19">
        <f>IF(RIGHT(B1396,1)="C",T1395*INDEX(model!$T$5:$T$35,MATCH(G1396,model!$Q$5:$Q$35,0),1),0)</f>
        <v>0</v>
      </c>
      <c r="T1396" s="19">
        <f>(Q1396+R1396-S1396)*M1396</f>
        <v>26629.786690621739</v>
      </c>
      <c r="U1396" s="19">
        <f>X1395</f>
        <v>228171.26555231621</v>
      </c>
      <c r="V1396" s="19">
        <f>INDEX(model!$S$5:$S$35,MATCH(G1396,model!$Q$5:$Q$35,0),1)*model!$O$6</f>
        <v>0</v>
      </c>
      <c r="W1396" s="19">
        <f>IF(RIGHT(B1396,1)="C",X1395*INDEX(model!$T$5:$T$35,MATCH(G1396,model!$Q$5:$Q$35,0),1),0)</f>
        <v>0</v>
      </c>
      <c r="X1396" s="19">
        <f>(U1396+V1396-W1396)*P1396</f>
        <v>225325.88751880269</v>
      </c>
      <c r="Z1396" s="36" t="str">
        <f>K1396&amp;L1396</f>
        <v>UpDown</v>
      </c>
      <c r="AA1396" s="36" t="str">
        <f>N1396&amp;O1396</f>
        <v>UpDown</v>
      </c>
      <c r="AU1396" s="4" t="str">
        <f>IF(AZ1396=AZ1397,IF(AZ1396&gt;AZ1395,AZ1396&amp;"_O",""),AZ1396&amp;"_C")</f>
        <v/>
      </c>
      <c r="AV1396" s="7" t="str">
        <f>IF(RIGHT(AU1396,1)="C",AX1396/INDEX($AX$5:$AX$2729,MATCH(AZ1396&amp;"_O",$AU$5:$AU$2729,0),1),"")</f>
        <v/>
      </c>
      <c r="AW1396" s="38">
        <v>35307</v>
      </c>
      <c r="AX1396" s="37">
        <v>651.99</v>
      </c>
      <c r="AY1396" s="7">
        <f>AX1396/AX1395</f>
        <v>0.977452288502766</v>
      </c>
      <c r="AZ1396" s="4">
        <f>YEAR(AW1396)</f>
        <v>1996</v>
      </c>
      <c r="BA1396" s="2" t="s">
        <v>7</v>
      </c>
      <c r="BB1396" s="12" t="str">
        <f>INDEX($CD$5:$CD$10,MATCH(BA1396,$CC$5:$CC$10,0),1)</f>
        <v>Y</v>
      </c>
      <c r="BC1396" s="12" t="str">
        <f>IF(AND(BB1396="Y",AY1396&gt;1),"Y","")</f>
        <v/>
      </c>
      <c r="BD1396" s="12" t="str">
        <f>IF(AND(BB1396="Y",AY1396&lt;1),"Y","")</f>
        <v>Y</v>
      </c>
      <c r="BE1396" s="12" t="str">
        <f>IF(AY1396&gt;1,IF(AY1395&gt;1,"Y",""),"")</f>
        <v/>
      </c>
      <c r="BF1396" s="12" t="str">
        <f>IF(AY1396&lt;1,IF(AY1395&lt;1,"Y",""),"")</f>
        <v/>
      </c>
      <c r="BG1396" s="2"/>
      <c r="BH1396" s="2"/>
      <c r="BI1396" s="2"/>
      <c r="BJ1396" s="2"/>
      <c r="BK1396" s="2"/>
      <c r="BL1396" s="2"/>
      <c r="BM1396" s="4" t="str">
        <f>IF(BR1396=BR1397,IF(BR1396&gt;BR1395,BR1396&amp;"_O",""),BR1396&amp;"_C")</f>
        <v/>
      </c>
      <c r="BN1396" s="7" t="str">
        <f>IF(RIGHT(BM1396,1)="C",BP1396/INDEX($BP$5:$BP$2729,MATCH(BR1396&amp;"_O",$BM$5:$BM$2729,0),1),"")</f>
        <v/>
      </c>
      <c r="BO1396" s="38">
        <v>35706</v>
      </c>
      <c r="BP1396" s="3">
        <v>1715.87</v>
      </c>
      <c r="BQ1396" s="7">
        <f>BP1396/BP1395</f>
        <v>1.0199912022065816</v>
      </c>
      <c r="BR1396" s="4">
        <f>YEAR(BO1396)</f>
        <v>1997</v>
      </c>
      <c r="BS1396" s="2" t="s">
        <v>7</v>
      </c>
      <c r="BT1396" s="12" t="str">
        <f>INDEX($CD$5:$CD$10,MATCH(BS1396,$CC$5:$CC$10,0),1)</f>
        <v>Y</v>
      </c>
      <c r="BU1396" s="12" t="str">
        <f>IF(AND(BT1396="Y",BQ1396&gt;1),"Y","")</f>
        <v>Y</v>
      </c>
      <c r="BV1396" s="12" t="str">
        <f>IF(AND(BT1396="Y",BQ1396&lt;1),"Y","")</f>
        <v/>
      </c>
      <c r="BW1396" s="12" t="str">
        <f>IF(BQ1396&gt;1,IF(BQ1395&gt;1,"Y",""),"")</f>
        <v>Y</v>
      </c>
      <c r="BX1396" s="12" t="str">
        <f>IF(BQ1396&lt;1,IF(BQ1395&lt;1,"Y",""),"")</f>
        <v/>
      </c>
      <c r="BY1396" s="2"/>
      <c r="BZ1396" s="2"/>
      <c r="CA1396" s="2"/>
    </row>
    <row r="1397" spans="2:79">
      <c r="B1397" s="4" t="str">
        <f>IF(G1397=G1398,IF(G1397&gt;G1396,G1397&amp;"_O",""),G1397&amp;"_C")</f>
        <v/>
      </c>
      <c r="C1397" s="14">
        <f ca="1">RANDBETWEEN(0,1000)/1000</f>
        <v>0.70199999999999996</v>
      </c>
      <c r="D1397" s="16">
        <f>D1396+1</f>
        <v>1393</v>
      </c>
      <c r="E1397" s="10">
        <f>ROUNDDOWN(D1397/52,0)+1</f>
        <v>27</v>
      </c>
      <c r="F1397" s="15">
        <f>F1396+7</f>
        <v>54371</v>
      </c>
      <c r="G1397" s="4">
        <f>YEAR(F1397)</f>
        <v>2048</v>
      </c>
      <c r="H1397" s="33">
        <v>0.10100000000000001</v>
      </c>
      <c r="I1397" s="33">
        <v>0.628</v>
      </c>
      <c r="J1397" s="33">
        <v>0.77700000000000002</v>
      </c>
      <c r="K1397" s="16" t="str">
        <f>IF(M1396&gt;1,"Up","Down")</f>
        <v>Down</v>
      </c>
      <c r="L1397" s="16" t="str">
        <f>IF(K1397="Up",IF(H1397&lt;$BJ$7,"Up","Down"),IF(H1397&lt;$BK$7,"Down","Up"))</f>
        <v>Down</v>
      </c>
      <c r="M1397" s="17">
        <f>IF(L1397="Up",INDEX($AK$5:$AK$1005,MATCH(I1397,$AI$5:$AI$1005,0),1),INDEX($AL$5:$AL$1005,MATCH(J1397,$AI$5:$AI$1005,0),1))</f>
        <v>0.99538597545302299</v>
      </c>
      <c r="N1397" s="16" t="str">
        <f>IF(P1396&gt;1,"Up","Down")</f>
        <v>Down</v>
      </c>
      <c r="O1397" s="16" t="str">
        <f>IF(N1397="Up",IF(H1397&lt;$BJ$12,"Up","Down"),IF(H1397&lt;$BK$12,"Down","Up"))</f>
        <v>Down</v>
      </c>
      <c r="P1397" s="17">
        <f>IF(O1397="Up",INDEX($AP$5:$AP$1005,MATCH(I1397,$AI$5:$AI$1005,0),1),INDEX($AQ$5:$AQ$1005,MATCH(J1397,$AI$5:$AI$1005,0),1))</f>
        <v>0.99455786596447693</v>
      </c>
      <c r="Q1397" s="19">
        <f>T1396</f>
        <v>26629.786690621739</v>
      </c>
      <c r="R1397" s="19">
        <f>INDEX(model!$S$5:$S$35,MATCH(G1397,model!$Q$5:$Q$35,0),1)*model!$O$5</f>
        <v>0</v>
      </c>
      <c r="S1397" s="19">
        <f>IF(RIGHT(B1397,1)="C",T1396*INDEX(model!$T$5:$T$35,MATCH(G1397,model!$Q$5:$Q$35,0),1),0)</f>
        <v>0</v>
      </c>
      <c r="T1397" s="19">
        <f>(Q1397+R1397-S1397)*M1397</f>
        <v>26506.916201150449</v>
      </c>
      <c r="U1397" s="19">
        <f>X1396</f>
        <v>225325.88751880269</v>
      </c>
      <c r="V1397" s="19">
        <f>INDEX(model!$S$5:$S$35,MATCH(G1397,model!$Q$5:$Q$35,0),1)*model!$O$6</f>
        <v>0</v>
      </c>
      <c r="W1397" s="19">
        <f>IF(RIGHT(B1397,1)="C",X1396*INDEX(model!$T$5:$T$35,MATCH(G1397,model!$Q$5:$Q$35,0),1),0)</f>
        <v>0</v>
      </c>
      <c r="X1397" s="19">
        <f>(U1397+V1397-W1397)*P1397</f>
        <v>224099.63383725216</v>
      </c>
      <c r="Z1397" s="36" t="str">
        <f>K1397&amp;L1397</f>
        <v>DownDown</v>
      </c>
      <c r="AA1397" s="36" t="str">
        <f>N1397&amp;O1397</f>
        <v>DownDown</v>
      </c>
      <c r="AU1397" s="4" t="str">
        <f>IF(AZ1397=AZ1398,IF(AZ1397&gt;AZ1396,AZ1397&amp;"_O",""),AZ1397&amp;"_C")</f>
        <v/>
      </c>
      <c r="AV1397" s="7" t="str">
        <f>IF(RIGHT(AU1397,1)="C",AX1397/INDEX($AX$5:$AX$2729,MATCH(AZ1397&amp;"_O",$AU$5:$AU$2729,0),1),"")</f>
        <v/>
      </c>
      <c r="AW1397" s="38">
        <v>35314</v>
      </c>
      <c r="AX1397" s="37">
        <v>655.68</v>
      </c>
      <c r="AY1397" s="7">
        <f>AX1397/AX1396</f>
        <v>1.0056595960060737</v>
      </c>
      <c r="AZ1397" s="4">
        <f>YEAR(AW1397)</f>
        <v>1996</v>
      </c>
      <c r="BA1397" s="2" t="s">
        <v>7</v>
      </c>
      <c r="BB1397" s="12" t="str">
        <f>INDEX($CD$5:$CD$10,MATCH(BA1397,$CC$5:$CC$10,0),1)</f>
        <v>Y</v>
      </c>
      <c r="BC1397" s="12" t="str">
        <f>IF(AND(BB1397="Y",AY1397&gt;1),"Y","")</f>
        <v>Y</v>
      </c>
      <c r="BD1397" s="12" t="str">
        <f>IF(AND(BB1397="Y",AY1397&lt;1),"Y","")</f>
        <v/>
      </c>
      <c r="BE1397" s="12" t="str">
        <f>IF(AY1397&gt;1,IF(AY1396&gt;1,"Y",""),"")</f>
        <v/>
      </c>
      <c r="BF1397" s="12" t="str">
        <f>IF(AY1397&lt;1,IF(AY1396&lt;1,"Y",""),"")</f>
        <v/>
      </c>
      <c r="BG1397" s="2"/>
      <c r="BH1397" s="2"/>
      <c r="BI1397" s="2"/>
      <c r="BJ1397" s="2"/>
      <c r="BK1397" s="2"/>
      <c r="BL1397" s="2"/>
      <c r="BM1397" s="4" t="str">
        <f>IF(BR1397=BR1398,IF(BR1397&gt;BR1396,BR1397&amp;"_O",""),BR1397&amp;"_C")</f>
        <v/>
      </c>
      <c r="BN1397" s="7" t="str">
        <f>IF(RIGHT(BM1397,1)="C",BP1397/INDEX($BP$5:$BP$2729,MATCH(BR1397&amp;"_O",$BM$5:$BM$2729,0),1),"")</f>
        <v/>
      </c>
      <c r="BO1397" s="38">
        <v>35713</v>
      </c>
      <c r="BP1397" s="3">
        <v>1739.03</v>
      </c>
      <c r="BQ1397" s="7">
        <f>BP1397/BP1396</f>
        <v>1.0134975260363548</v>
      </c>
      <c r="BR1397" s="4">
        <f>YEAR(BO1397)</f>
        <v>1997</v>
      </c>
      <c r="BS1397" s="2" t="s">
        <v>7</v>
      </c>
      <c r="BT1397" s="12" t="str">
        <f>INDEX($CD$5:$CD$10,MATCH(BS1397,$CC$5:$CC$10,0),1)</f>
        <v>Y</v>
      </c>
      <c r="BU1397" s="12" t="str">
        <f>IF(AND(BT1397="Y",BQ1397&gt;1),"Y","")</f>
        <v>Y</v>
      </c>
      <c r="BV1397" s="12" t="str">
        <f>IF(AND(BT1397="Y",BQ1397&lt;1),"Y","")</f>
        <v/>
      </c>
      <c r="BW1397" s="12" t="str">
        <f>IF(BQ1397&gt;1,IF(BQ1396&gt;1,"Y",""),"")</f>
        <v>Y</v>
      </c>
      <c r="BX1397" s="12" t="str">
        <f>IF(BQ1397&lt;1,IF(BQ1396&lt;1,"Y",""),"")</f>
        <v/>
      </c>
      <c r="BY1397" s="2"/>
      <c r="BZ1397" s="2"/>
      <c r="CA1397" s="2"/>
    </row>
    <row r="1398" spans="2:79">
      <c r="B1398" s="4" t="str">
        <f>IF(G1398=G1399,IF(G1398&gt;G1397,G1398&amp;"_O",""),G1398&amp;"_C")</f>
        <v/>
      </c>
      <c r="C1398" s="14">
        <f ca="1">RANDBETWEEN(0,1000)/1000</f>
        <v>0.307</v>
      </c>
      <c r="D1398" s="16">
        <f>D1397+1</f>
        <v>1394</v>
      </c>
      <c r="E1398" s="10">
        <f>ROUNDDOWN(D1398/52,0)+1</f>
        <v>27</v>
      </c>
      <c r="F1398" s="15">
        <f>F1397+7</f>
        <v>54378</v>
      </c>
      <c r="G1398" s="4">
        <f>YEAR(F1398)</f>
        <v>2048</v>
      </c>
      <c r="H1398" s="33">
        <v>0.42299999999999999</v>
      </c>
      <c r="I1398" s="33">
        <v>0.26</v>
      </c>
      <c r="J1398" s="33">
        <v>0.94399999999999995</v>
      </c>
      <c r="K1398" s="16" t="str">
        <f>IF(M1397&gt;1,"Up","Down")</f>
        <v>Down</v>
      </c>
      <c r="L1398" s="16" t="str">
        <f>IF(K1398="Up",IF(H1398&lt;$BJ$7,"Up","Down"),IF(H1398&lt;$BK$7,"Down","Up"))</f>
        <v>Up</v>
      </c>
      <c r="M1398" s="17">
        <f>IF(L1398="Up",INDEX($AK$5:$AK$1005,MATCH(I1398,$AI$5:$AI$1005,0),1),INDEX($AL$5:$AL$1005,MATCH(J1398,$AI$5:$AI$1005,0),1))</f>
        <v>1.0062531925369929</v>
      </c>
      <c r="N1398" s="16" t="str">
        <f>IF(P1397&gt;1,"Up","Down")</f>
        <v>Down</v>
      </c>
      <c r="O1398" s="16" t="str">
        <f>IF(N1398="Up",IF(H1398&lt;$BJ$12,"Up","Down"),IF(H1398&lt;$BK$12,"Down","Up"))</f>
        <v>Down</v>
      </c>
      <c r="P1398" s="17">
        <f>IF(O1398="Up",INDEX($AP$5:$AP$1005,MATCH(I1398,$AI$5:$AI$1005,0),1),INDEX($AQ$5:$AQ$1005,MATCH(J1398,$AI$5:$AI$1005,0),1))</f>
        <v>0.99866323734371698</v>
      </c>
      <c r="Q1398" s="19">
        <f>T1397</f>
        <v>26506.916201150449</v>
      </c>
      <c r="R1398" s="19">
        <f>INDEX(model!$S$5:$S$35,MATCH(G1398,model!$Q$5:$Q$35,0),1)*model!$O$5</f>
        <v>0</v>
      </c>
      <c r="S1398" s="19">
        <f>IF(RIGHT(B1398,1)="C",T1397*INDEX(model!$T$5:$T$35,MATCH(G1398,model!$Q$5:$Q$35,0),1),0)</f>
        <v>0</v>
      </c>
      <c r="T1398" s="19">
        <f>(Q1398+R1398-S1398)*M1398</f>
        <v>26672.669051718178</v>
      </c>
      <c r="U1398" s="19">
        <f>X1397</f>
        <v>224099.63383725216</v>
      </c>
      <c r="V1398" s="19">
        <f>INDEX(model!$S$5:$S$35,MATCH(G1398,model!$Q$5:$Q$35,0),1)*model!$O$6</f>
        <v>0</v>
      </c>
      <c r="W1398" s="19">
        <f>IF(RIGHT(B1398,1)="C",X1397*INDEX(model!$T$5:$T$35,MATCH(G1398,model!$Q$5:$Q$35,0),1),0)</f>
        <v>0</v>
      </c>
      <c r="X1398" s="19">
        <f>(U1398+V1398-W1398)*P1398</f>
        <v>223800.06581545182</v>
      </c>
      <c r="Z1398" s="36" t="str">
        <f>K1398&amp;L1398</f>
        <v>DownUp</v>
      </c>
      <c r="AA1398" s="36" t="str">
        <f>N1398&amp;O1398</f>
        <v>DownDown</v>
      </c>
      <c r="AU1398" s="4" t="str">
        <f>IF(AZ1398=AZ1399,IF(AZ1398&gt;AZ1397,AZ1398&amp;"_O",""),AZ1398&amp;"_C")</f>
        <v/>
      </c>
      <c r="AV1398" s="7" t="str">
        <f>IF(RIGHT(AU1398,1)="C",AX1398/INDEX($AX$5:$AX$2729,MATCH(AZ1398&amp;"_O",$AU$5:$AU$2729,0),1),"")</f>
        <v/>
      </c>
      <c r="AW1398" s="38">
        <v>35321</v>
      </c>
      <c r="AX1398" s="37">
        <v>680.54</v>
      </c>
      <c r="AY1398" s="7">
        <f>AX1398/AX1397</f>
        <v>1.0379148365056126</v>
      </c>
      <c r="AZ1398" s="4">
        <f>YEAR(AW1398)</f>
        <v>1996</v>
      </c>
      <c r="BA1398" s="2" t="s">
        <v>7</v>
      </c>
      <c r="BB1398" s="12" t="str">
        <f>INDEX($CD$5:$CD$10,MATCH(BA1398,$CC$5:$CC$10,0),1)</f>
        <v>Y</v>
      </c>
      <c r="BC1398" s="12" t="str">
        <f>IF(AND(BB1398="Y",AY1398&gt;1),"Y","")</f>
        <v>Y</v>
      </c>
      <c r="BD1398" s="12" t="str">
        <f>IF(AND(BB1398="Y",AY1398&lt;1),"Y","")</f>
        <v/>
      </c>
      <c r="BE1398" s="12" t="str">
        <f>IF(AY1398&gt;1,IF(AY1397&gt;1,"Y",""),"")</f>
        <v>Y</v>
      </c>
      <c r="BF1398" s="12" t="str">
        <f>IF(AY1398&lt;1,IF(AY1397&lt;1,"Y",""),"")</f>
        <v/>
      </c>
      <c r="BG1398" s="2"/>
      <c r="BH1398" s="2"/>
      <c r="BI1398" s="2"/>
      <c r="BJ1398" s="2"/>
      <c r="BK1398" s="2"/>
      <c r="BL1398" s="2"/>
      <c r="BM1398" s="4" t="str">
        <f>IF(BR1398=BR1399,IF(BR1398&gt;BR1397,BR1398&amp;"_O",""),BR1398&amp;"_C")</f>
        <v/>
      </c>
      <c r="BN1398" s="7" t="str">
        <f>IF(RIGHT(BM1398,1)="C",BP1398/INDEX($BP$5:$BP$2729,MATCH(BR1398&amp;"_O",$BM$5:$BM$2729,0),1),"")</f>
        <v/>
      </c>
      <c r="BO1398" s="38">
        <v>35720</v>
      </c>
      <c r="BP1398" s="3">
        <v>1666.85</v>
      </c>
      <c r="BQ1398" s="7">
        <f>BP1398/BP1397</f>
        <v>0.95849410303445015</v>
      </c>
      <c r="BR1398" s="4">
        <f>YEAR(BO1398)</f>
        <v>1997</v>
      </c>
      <c r="BS1398" s="2" t="s">
        <v>7</v>
      </c>
      <c r="BT1398" s="12" t="str">
        <f>INDEX($CD$5:$CD$10,MATCH(BS1398,$CC$5:$CC$10,0),1)</f>
        <v>Y</v>
      </c>
      <c r="BU1398" s="12" t="str">
        <f>IF(AND(BT1398="Y",BQ1398&gt;1),"Y","")</f>
        <v/>
      </c>
      <c r="BV1398" s="12" t="str">
        <f>IF(AND(BT1398="Y",BQ1398&lt;1),"Y","")</f>
        <v>Y</v>
      </c>
      <c r="BW1398" s="12" t="str">
        <f>IF(BQ1398&gt;1,IF(BQ1397&gt;1,"Y",""),"")</f>
        <v/>
      </c>
      <c r="BX1398" s="12" t="str">
        <f>IF(BQ1398&lt;1,IF(BQ1397&lt;1,"Y",""),"")</f>
        <v/>
      </c>
      <c r="BY1398" s="2"/>
      <c r="BZ1398" s="2"/>
      <c r="CA1398" s="2"/>
    </row>
    <row r="1399" spans="2:79">
      <c r="B1399" s="4" t="str">
        <f>IF(G1399=G1400,IF(G1399&gt;G1398,G1399&amp;"_O",""),G1399&amp;"_C")</f>
        <v/>
      </c>
      <c r="C1399" s="14">
        <f ca="1">RANDBETWEEN(0,1000)/1000</f>
        <v>0.94799999999999995</v>
      </c>
      <c r="D1399" s="16">
        <f>D1398+1</f>
        <v>1395</v>
      </c>
      <c r="E1399" s="10">
        <f>ROUNDDOWN(D1399/52,0)+1</f>
        <v>27</v>
      </c>
      <c r="F1399" s="15">
        <f>F1398+7</f>
        <v>54385</v>
      </c>
      <c r="G1399" s="4">
        <f>YEAR(F1399)</f>
        <v>2048</v>
      </c>
      <c r="H1399" s="33">
        <v>0.42</v>
      </c>
      <c r="I1399" s="33">
        <v>0.189</v>
      </c>
      <c r="J1399" s="33">
        <v>0.129</v>
      </c>
      <c r="K1399" s="16" t="str">
        <f>IF(M1398&gt;1,"Up","Down")</f>
        <v>Up</v>
      </c>
      <c r="L1399" s="16" t="str">
        <f>IF(K1399="Up",IF(H1399&lt;$BJ$7,"Up","Down"),IF(H1399&lt;$BK$7,"Down","Up"))</f>
        <v>Up</v>
      </c>
      <c r="M1399" s="17">
        <f>IF(L1399="Up",INDEX($AK$5:$AK$1005,MATCH(I1399,$AI$5:$AI$1005,0),1),INDEX($AL$5:$AL$1005,MATCH(J1399,$AI$5:$AI$1005,0),1))</f>
        <v>1.0046932629513288</v>
      </c>
      <c r="N1399" s="16" t="str">
        <f>IF(P1398&gt;1,"Up","Down")</f>
        <v>Down</v>
      </c>
      <c r="O1399" s="16" t="str">
        <f>IF(N1399="Up",IF(H1399&lt;$BJ$12,"Up","Down"),IF(H1399&lt;$BK$12,"Down","Up"))</f>
        <v>Down</v>
      </c>
      <c r="P1399" s="17">
        <f>IF(O1399="Up",INDEX($AP$5:$AP$1005,MATCH(I1399,$AI$5:$AI$1005,0),1),INDEX($AQ$5:$AQ$1005,MATCH(J1399,$AI$5:$AI$1005,0),1))</f>
        <v>0.95501748724341939</v>
      </c>
      <c r="Q1399" s="19">
        <f>T1398</f>
        <v>26672.669051718178</v>
      </c>
      <c r="R1399" s="19">
        <f>INDEX(model!$S$5:$S$35,MATCH(G1399,model!$Q$5:$Q$35,0),1)*model!$O$5</f>
        <v>0</v>
      </c>
      <c r="S1399" s="19">
        <f>IF(RIGHT(B1399,1)="C",T1398*INDEX(model!$T$5:$T$35,MATCH(G1399,model!$Q$5:$Q$35,0),1),0)</f>
        <v>0</v>
      </c>
      <c r="T1399" s="19">
        <f>(Q1399+R1399-S1399)*M1399</f>
        <v>26797.850901191661</v>
      </c>
      <c r="U1399" s="19">
        <f>X1398</f>
        <v>223800.06581545182</v>
      </c>
      <c r="V1399" s="19">
        <f>INDEX(model!$S$5:$S$35,MATCH(G1399,model!$Q$5:$Q$35,0),1)*model!$O$6</f>
        <v>0</v>
      </c>
      <c r="W1399" s="19">
        <f>IF(RIGHT(B1399,1)="C",X1398*INDEX(model!$T$5:$T$35,MATCH(G1399,model!$Q$5:$Q$35,0),1),0)</f>
        <v>0</v>
      </c>
      <c r="X1399" s="19">
        <f>(U1399+V1399-W1399)*P1399</f>
        <v>213732.97649998468</v>
      </c>
      <c r="Z1399" s="36" t="str">
        <f>K1399&amp;L1399</f>
        <v>UpUp</v>
      </c>
      <c r="AA1399" s="36" t="str">
        <f>N1399&amp;O1399</f>
        <v>DownDown</v>
      </c>
      <c r="AU1399" s="4" t="str">
        <f>IF(AZ1399=AZ1400,IF(AZ1399&gt;AZ1398,AZ1399&amp;"_O",""),AZ1399&amp;"_C")</f>
        <v/>
      </c>
      <c r="AV1399" s="7" t="str">
        <f>IF(RIGHT(AU1399,1)="C",AX1399/INDEX($AX$5:$AX$2729,MATCH(AZ1399&amp;"_O",$AU$5:$AU$2729,0),1),"")</f>
        <v/>
      </c>
      <c r="AW1399" s="38">
        <v>35328</v>
      </c>
      <c r="AX1399" s="37">
        <v>687.03</v>
      </c>
      <c r="AY1399" s="7">
        <f>AX1399/AX1398</f>
        <v>1.0095365445087725</v>
      </c>
      <c r="AZ1399" s="4">
        <f>YEAR(AW1399)</f>
        <v>1996</v>
      </c>
      <c r="BA1399" s="2" t="s">
        <v>7</v>
      </c>
      <c r="BB1399" s="12" t="str">
        <f>INDEX($CD$5:$CD$10,MATCH(BA1399,$CC$5:$CC$10,0),1)</f>
        <v>Y</v>
      </c>
      <c r="BC1399" s="12" t="str">
        <f>IF(AND(BB1399="Y",AY1399&gt;1),"Y","")</f>
        <v>Y</v>
      </c>
      <c r="BD1399" s="12" t="str">
        <f>IF(AND(BB1399="Y",AY1399&lt;1),"Y","")</f>
        <v/>
      </c>
      <c r="BE1399" s="12" t="str">
        <f>IF(AY1399&gt;1,IF(AY1398&gt;1,"Y",""),"")</f>
        <v>Y</v>
      </c>
      <c r="BF1399" s="12" t="str">
        <f>IF(AY1399&lt;1,IF(AY1398&lt;1,"Y",""),"")</f>
        <v/>
      </c>
      <c r="BG1399" s="2"/>
      <c r="BH1399" s="2"/>
      <c r="BI1399" s="2"/>
      <c r="BJ1399" s="2"/>
      <c r="BK1399" s="2"/>
      <c r="BL1399" s="2"/>
      <c r="BM1399" s="4" t="str">
        <f>IF(BR1399=BR1400,IF(BR1399&gt;BR1398,BR1399&amp;"_O",""),BR1399&amp;"_C")</f>
        <v/>
      </c>
      <c r="BN1399" s="7" t="str">
        <f>IF(RIGHT(BM1399,1)="C",BP1399/INDEX($BP$5:$BP$2729,MATCH(BR1399&amp;"_O",$BM$5:$BM$2729,0),1),"")</f>
        <v/>
      </c>
      <c r="BO1399" s="38">
        <v>35727</v>
      </c>
      <c r="BP1399" s="3">
        <v>1650.92</v>
      </c>
      <c r="BQ1399" s="7">
        <f>BP1399/BP1398</f>
        <v>0.99044305126436105</v>
      </c>
      <c r="BR1399" s="4">
        <f>YEAR(BO1399)</f>
        <v>1997</v>
      </c>
      <c r="BS1399" s="2" t="s">
        <v>7</v>
      </c>
      <c r="BT1399" s="12" t="str">
        <f>INDEX($CD$5:$CD$10,MATCH(BS1399,$CC$5:$CC$10,0),1)</f>
        <v>Y</v>
      </c>
      <c r="BU1399" s="12" t="str">
        <f>IF(AND(BT1399="Y",BQ1399&gt;1),"Y","")</f>
        <v/>
      </c>
      <c r="BV1399" s="12" t="str">
        <f>IF(AND(BT1399="Y",BQ1399&lt;1),"Y","")</f>
        <v>Y</v>
      </c>
      <c r="BW1399" s="12" t="str">
        <f>IF(BQ1399&gt;1,IF(BQ1398&gt;1,"Y",""),"")</f>
        <v/>
      </c>
      <c r="BX1399" s="12" t="str">
        <f>IF(BQ1399&lt;1,IF(BQ1398&lt;1,"Y",""),"")</f>
        <v>Y</v>
      </c>
      <c r="BY1399" s="2"/>
      <c r="BZ1399" s="2"/>
      <c r="CA1399" s="2"/>
    </row>
    <row r="1400" spans="2:79">
      <c r="B1400" s="4" t="str">
        <f>IF(G1400=G1401,IF(G1400&gt;G1399,G1400&amp;"_O",""),G1400&amp;"_C")</f>
        <v/>
      </c>
      <c r="C1400" s="14">
        <f ca="1">RANDBETWEEN(0,1000)/1000</f>
        <v>0.317</v>
      </c>
      <c r="D1400" s="16">
        <f>D1399+1</f>
        <v>1396</v>
      </c>
      <c r="E1400" s="10">
        <f>ROUNDDOWN(D1400/52,0)+1</f>
        <v>27</v>
      </c>
      <c r="F1400" s="15">
        <f>F1399+7</f>
        <v>54392</v>
      </c>
      <c r="G1400" s="4">
        <f>YEAR(F1400)</f>
        <v>2048</v>
      </c>
      <c r="H1400" s="33">
        <v>0.16700000000000001</v>
      </c>
      <c r="I1400" s="33">
        <v>0.104</v>
      </c>
      <c r="J1400" s="33">
        <v>0.17899999999999999</v>
      </c>
      <c r="K1400" s="16" t="str">
        <f>IF(M1399&gt;1,"Up","Down")</f>
        <v>Up</v>
      </c>
      <c r="L1400" s="16" t="str">
        <f>IF(K1400="Up",IF(H1400&lt;$BJ$7,"Up","Down"),IF(H1400&lt;$BK$7,"Down","Up"))</f>
        <v>Up</v>
      </c>
      <c r="M1400" s="17">
        <f>IF(L1400="Up",INDEX($AK$5:$AK$1005,MATCH(I1400,$AI$5:$AI$1005,0),1),INDEX($AL$5:$AL$1005,MATCH(J1400,$AI$5:$AI$1005,0),1))</f>
        <v>1.0024113253920823</v>
      </c>
      <c r="N1400" s="16" t="str">
        <f>IF(P1399&gt;1,"Up","Down")</f>
        <v>Down</v>
      </c>
      <c r="O1400" s="16" t="str">
        <f>IF(N1400="Up",IF(H1400&lt;$BJ$12,"Up","Down"),IF(H1400&lt;$BK$12,"Down","Up"))</f>
        <v>Down</v>
      </c>
      <c r="P1400" s="17">
        <f>IF(O1400="Up",INDEX($AP$5:$AP$1005,MATCH(I1400,$AI$5:$AI$1005,0),1),INDEX($AQ$5:$AQ$1005,MATCH(J1400,$AI$5:$AI$1005,0),1))</f>
        <v>0.96225830937066126</v>
      </c>
      <c r="Q1400" s="19">
        <f>T1399</f>
        <v>26797.850901191661</v>
      </c>
      <c r="R1400" s="19">
        <f>INDEX(model!$S$5:$S$35,MATCH(G1400,model!$Q$5:$Q$35,0),1)*model!$O$5</f>
        <v>0</v>
      </c>
      <c r="S1400" s="19">
        <f>IF(RIGHT(B1400,1)="C",T1399*INDEX(model!$T$5:$T$35,MATCH(G1400,model!$Q$5:$Q$35,0),1),0)</f>
        <v>0</v>
      </c>
      <c r="T1400" s="19">
        <f>(Q1400+R1400-S1400)*M1400</f>
        <v>26862.469239522939</v>
      </c>
      <c r="U1400" s="19">
        <f>X1399</f>
        <v>213732.97649998468</v>
      </c>
      <c r="V1400" s="19">
        <f>INDEX(model!$S$5:$S$35,MATCH(G1400,model!$Q$5:$Q$35,0),1)*model!$O$6</f>
        <v>0</v>
      </c>
      <c r="W1400" s="19">
        <f>IF(RIGHT(B1400,1)="C",X1399*INDEX(model!$T$5:$T$35,MATCH(G1400,model!$Q$5:$Q$35,0),1),0)</f>
        <v>0</v>
      </c>
      <c r="X1400" s="19">
        <f>(U1400+V1400-W1400)*P1400</f>
        <v>205666.33262363455</v>
      </c>
      <c r="Z1400" s="36" t="str">
        <f>K1400&amp;L1400</f>
        <v>UpUp</v>
      </c>
      <c r="AA1400" s="36" t="str">
        <f>N1400&amp;O1400</f>
        <v>DownDown</v>
      </c>
      <c r="AU1400" s="4" t="str">
        <f>IF(AZ1400=AZ1401,IF(AZ1400&gt;AZ1399,AZ1400&amp;"_O",""),AZ1400&amp;"_C")</f>
        <v/>
      </c>
      <c r="AV1400" s="7" t="str">
        <f>IF(RIGHT(AU1400,1)="C",AX1400/INDEX($AX$5:$AX$2729,MATCH(AZ1400&amp;"_O",$AU$5:$AU$2729,0),1),"")</f>
        <v/>
      </c>
      <c r="AW1400" s="38">
        <v>35335</v>
      </c>
      <c r="AX1400" s="37">
        <v>686.19</v>
      </c>
      <c r="AY1400" s="7">
        <f>AX1400/AX1399</f>
        <v>0.99877734596742507</v>
      </c>
      <c r="AZ1400" s="4">
        <f>YEAR(AW1400)</f>
        <v>1996</v>
      </c>
      <c r="BA1400" s="2" t="s">
        <v>7</v>
      </c>
      <c r="BB1400" s="12" t="str">
        <f>INDEX($CD$5:$CD$10,MATCH(BA1400,$CC$5:$CC$10,0),1)</f>
        <v>Y</v>
      </c>
      <c r="BC1400" s="12" t="str">
        <f>IF(AND(BB1400="Y",AY1400&gt;1),"Y","")</f>
        <v/>
      </c>
      <c r="BD1400" s="12" t="str">
        <f>IF(AND(BB1400="Y",AY1400&lt;1),"Y","")</f>
        <v>Y</v>
      </c>
      <c r="BE1400" s="12" t="str">
        <f>IF(AY1400&gt;1,IF(AY1399&gt;1,"Y",""),"")</f>
        <v/>
      </c>
      <c r="BF1400" s="12" t="str">
        <f>IF(AY1400&lt;1,IF(AY1399&lt;1,"Y",""),"")</f>
        <v/>
      </c>
      <c r="BG1400" s="2"/>
      <c r="BH1400" s="2"/>
      <c r="BI1400" s="2"/>
      <c r="BJ1400" s="2"/>
      <c r="BK1400" s="2"/>
      <c r="BL1400" s="2"/>
      <c r="BM1400" s="4" t="str">
        <f>IF(BR1400=BR1401,IF(BR1400&gt;BR1399,BR1400&amp;"_O",""),BR1400&amp;"_C")</f>
        <v/>
      </c>
      <c r="BN1400" s="7" t="str">
        <f>IF(RIGHT(BM1400,1)="C",BP1400/INDEX($BP$5:$BP$2729,MATCH(BR1400&amp;"_O",$BM$5:$BM$2729,0),1),"")</f>
        <v/>
      </c>
      <c r="BO1400" s="38">
        <v>35734</v>
      </c>
      <c r="BP1400" s="3">
        <v>1593.6</v>
      </c>
      <c r="BQ1400" s="7">
        <f>BP1400/BP1399</f>
        <v>0.96527996511036263</v>
      </c>
      <c r="BR1400" s="4">
        <f>YEAR(BO1400)</f>
        <v>1997</v>
      </c>
      <c r="BS1400" s="2" t="s">
        <v>7</v>
      </c>
      <c r="BT1400" s="12" t="str">
        <f>INDEX($CD$5:$CD$10,MATCH(BS1400,$CC$5:$CC$10,0),1)</f>
        <v>Y</v>
      </c>
      <c r="BU1400" s="12" t="str">
        <f>IF(AND(BT1400="Y",BQ1400&gt;1),"Y","")</f>
        <v/>
      </c>
      <c r="BV1400" s="12" t="str">
        <f>IF(AND(BT1400="Y",BQ1400&lt;1),"Y","")</f>
        <v>Y</v>
      </c>
      <c r="BW1400" s="12" t="str">
        <f>IF(BQ1400&gt;1,IF(BQ1399&gt;1,"Y",""),"")</f>
        <v/>
      </c>
      <c r="BX1400" s="12" t="str">
        <f>IF(BQ1400&lt;1,IF(BQ1399&lt;1,"Y",""),"")</f>
        <v>Y</v>
      </c>
      <c r="BY1400" s="2"/>
      <c r="BZ1400" s="2"/>
      <c r="CA1400" s="2"/>
    </row>
    <row r="1401" spans="2:79">
      <c r="B1401" s="4" t="str">
        <f>IF(G1401=G1402,IF(G1401&gt;G1400,G1401&amp;"_O",""),G1401&amp;"_C")</f>
        <v/>
      </c>
      <c r="C1401" s="14">
        <f ca="1">RANDBETWEEN(0,1000)/1000</f>
        <v>0.99</v>
      </c>
      <c r="D1401" s="16">
        <f>D1400+1</f>
        <v>1397</v>
      </c>
      <c r="E1401" s="10">
        <f>ROUNDDOWN(D1401/52,0)+1</f>
        <v>27</v>
      </c>
      <c r="F1401" s="15">
        <f>F1400+7</f>
        <v>54399</v>
      </c>
      <c r="G1401" s="4">
        <f>YEAR(F1401)</f>
        <v>2048</v>
      </c>
      <c r="H1401" s="33">
        <v>0.49199999999999999</v>
      </c>
      <c r="I1401" s="33">
        <v>0.64800000000000002</v>
      </c>
      <c r="J1401" s="33">
        <v>0.36199999999999999</v>
      </c>
      <c r="K1401" s="16" t="str">
        <f>IF(M1400&gt;1,"Up","Down")</f>
        <v>Up</v>
      </c>
      <c r="L1401" s="16" t="str">
        <f>IF(K1401="Up",IF(H1401&lt;$BJ$7,"Up","Down"),IF(H1401&lt;$BK$7,"Down","Up"))</f>
        <v>Up</v>
      </c>
      <c r="M1401" s="17">
        <f>IF(L1401="Up",INDEX($AK$5:$AK$1005,MATCH(I1401,$AI$5:$AI$1005,0),1),INDEX($AL$5:$AL$1005,MATCH(J1401,$AI$5:$AI$1005,0),1))</f>
        <v>1.0165696889797664</v>
      </c>
      <c r="N1401" s="16" t="str">
        <f>IF(P1400&gt;1,"Up","Down")</f>
        <v>Down</v>
      </c>
      <c r="O1401" s="16" t="str">
        <f>IF(N1401="Up",IF(H1401&lt;$BJ$12,"Up","Down"),IF(H1401&lt;$BK$12,"Down","Up"))</f>
        <v>Up</v>
      </c>
      <c r="P1401" s="17">
        <f>IF(O1401="Up",INDEX($AP$5:$AP$1005,MATCH(I1401,$AI$5:$AI$1005,0),1),INDEX($AQ$5:$AQ$1005,MATCH(J1401,$AI$5:$AI$1005,0),1))</f>
        <v>1.0235642552916837</v>
      </c>
      <c r="Q1401" s="19">
        <f>T1400</f>
        <v>26862.469239522939</v>
      </c>
      <c r="R1401" s="19">
        <f>INDEX(model!$S$5:$S$35,MATCH(G1401,model!$Q$5:$Q$35,0),1)*model!$O$5</f>
        <v>0</v>
      </c>
      <c r="S1401" s="19">
        <f>IF(RIGHT(B1401,1)="C",T1400*INDEX(model!$T$5:$T$35,MATCH(G1401,model!$Q$5:$Q$35,0),1),0)</f>
        <v>0</v>
      </c>
      <c r="T1401" s="19">
        <f>(Q1401+R1401-S1401)*M1401</f>
        <v>27307.572000050375</v>
      </c>
      <c r="U1401" s="19">
        <f>X1400</f>
        <v>205666.33262363455</v>
      </c>
      <c r="V1401" s="19">
        <f>INDEX(model!$S$5:$S$35,MATCH(G1401,model!$Q$5:$Q$35,0),1)*model!$O$6</f>
        <v>0</v>
      </c>
      <c r="W1401" s="19">
        <f>IF(RIGHT(B1401,1)="C",X1400*INDEX(model!$T$5:$T$35,MATCH(G1401,model!$Q$5:$Q$35,0),1),0)</f>
        <v>0</v>
      </c>
      <c r="X1401" s="19">
        <f>(U1401+V1401-W1401)*P1401</f>
        <v>210512.70659048221</v>
      </c>
      <c r="Z1401" s="36" t="str">
        <f>K1401&amp;L1401</f>
        <v>UpUp</v>
      </c>
      <c r="AA1401" s="36" t="str">
        <f>N1401&amp;O1401</f>
        <v>DownUp</v>
      </c>
      <c r="AU1401" s="4" t="str">
        <f>IF(AZ1401=AZ1402,IF(AZ1401&gt;AZ1400,AZ1401&amp;"_O",""),AZ1401&amp;"_C")</f>
        <v/>
      </c>
      <c r="AV1401" s="7" t="str">
        <f>IF(RIGHT(AU1401,1)="C",AX1401/INDEX($AX$5:$AX$2729,MATCH(AZ1401&amp;"_O",$AU$5:$AU$2729,0),1),"")</f>
        <v/>
      </c>
      <c r="AW1401" s="38">
        <v>35342</v>
      </c>
      <c r="AX1401" s="37">
        <v>701.46</v>
      </c>
      <c r="AY1401" s="7">
        <f>AX1401/AX1400</f>
        <v>1.022253311764963</v>
      </c>
      <c r="AZ1401" s="4">
        <f>YEAR(AW1401)</f>
        <v>1996</v>
      </c>
      <c r="BA1401" s="2" t="s">
        <v>7</v>
      </c>
      <c r="BB1401" s="12" t="str">
        <f>INDEX($CD$5:$CD$10,MATCH(BA1401,$CC$5:$CC$10,0),1)</f>
        <v>Y</v>
      </c>
      <c r="BC1401" s="12" t="str">
        <f>IF(AND(BB1401="Y",AY1401&gt;1),"Y","")</f>
        <v>Y</v>
      </c>
      <c r="BD1401" s="12" t="str">
        <f>IF(AND(BB1401="Y",AY1401&lt;1),"Y","")</f>
        <v/>
      </c>
      <c r="BE1401" s="12" t="str">
        <f>IF(AY1401&gt;1,IF(AY1400&gt;1,"Y",""),"")</f>
        <v/>
      </c>
      <c r="BF1401" s="12" t="str">
        <f>IF(AY1401&lt;1,IF(AY1400&lt;1,"Y",""),"")</f>
        <v/>
      </c>
      <c r="BG1401" s="2"/>
      <c r="BH1401" s="2"/>
      <c r="BI1401" s="2"/>
      <c r="BJ1401" s="2"/>
      <c r="BK1401" s="2"/>
      <c r="BL1401" s="2"/>
      <c r="BM1401" s="4" t="str">
        <f>IF(BR1401=BR1402,IF(BR1401&gt;BR1400,BR1401&amp;"_O",""),BR1401&amp;"_C")</f>
        <v/>
      </c>
      <c r="BN1401" s="7" t="str">
        <f>IF(RIGHT(BM1401,1)="C",BP1401/INDEX($BP$5:$BP$2729,MATCH(BR1401&amp;"_O",$BM$5:$BM$2729,0),1),"")</f>
        <v/>
      </c>
      <c r="BO1401" s="38">
        <v>35741</v>
      </c>
      <c r="BP1401" s="3">
        <v>1602.39</v>
      </c>
      <c r="BQ1401" s="7">
        <f>BP1401/BP1400</f>
        <v>1.0055158132530122</v>
      </c>
      <c r="BR1401" s="4">
        <f>YEAR(BO1401)</f>
        <v>1997</v>
      </c>
      <c r="BS1401" s="2" t="s">
        <v>7</v>
      </c>
      <c r="BT1401" s="12" t="str">
        <f>INDEX($CD$5:$CD$10,MATCH(BS1401,$CC$5:$CC$10,0),1)</f>
        <v>Y</v>
      </c>
      <c r="BU1401" s="12" t="str">
        <f>IF(AND(BT1401="Y",BQ1401&gt;1),"Y","")</f>
        <v>Y</v>
      </c>
      <c r="BV1401" s="12" t="str">
        <f>IF(AND(BT1401="Y",BQ1401&lt;1),"Y","")</f>
        <v/>
      </c>
      <c r="BW1401" s="12" t="str">
        <f>IF(BQ1401&gt;1,IF(BQ1400&gt;1,"Y",""),"")</f>
        <v/>
      </c>
      <c r="BX1401" s="12" t="str">
        <f>IF(BQ1401&lt;1,IF(BQ1400&lt;1,"Y",""),"")</f>
        <v/>
      </c>
      <c r="BY1401" s="2"/>
      <c r="BZ1401" s="2"/>
      <c r="CA1401" s="2"/>
    </row>
    <row r="1402" spans="2:79">
      <c r="B1402" s="4" t="str">
        <f>IF(G1402=G1403,IF(G1402&gt;G1401,G1402&amp;"_O",""),G1402&amp;"_C")</f>
        <v/>
      </c>
      <c r="C1402" s="14">
        <f ca="1">RANDBETWEEN(0,1000)/1000</f>
        <v>0.127</v>
      </c>
      <c r="D1402" s="16">
        <f>D1401+1</f>
        <v>1398</v>
      </c>
      <c r="E1402" s="10">
        <f>ROUNDDOWN(D1402/52,0)+1</f>
        <v>27</v>
      </c>
      <c r="F1402" s="15">
        <f>F1401+7</f>
        <v>54406</v>
      </c>
      <c r="G1402" s="4">
        <f>YEAR(F1402)</f>
        <v>2048</v>
      </c>
      <c r="H1402" s="33">
        <v>0.80800000000000005</v>
      </c>
      <c r="I1402" s="33">
        <v>1.2999999999999999E-2</v>
      </c>
      <c r="J1402" s="33">
        <v>0.253</v>
      </c>
      <c r="K1402" s="16" t="str">
        <f>IF(M1401&gt;1,"Up","Down")</f>
        <v>Up</v>
      </c>
      <c r="L1402" s="16" t="str">
        <f>IF(K1402="Up",IF(H1402&lt;$BJ$7,"Up","Down"),IF(H1402&lt;$BK$7,"Down","Up"))</f>
        <v>Down</v>
      </c>
      <c r="M1402" s="17">
        <f>IF(L1402="Up",INDEX($AK$5:$AK$1005,MATCH(I1402,$AI$5:$AI$1005,0),1),INDEX($AL$5:$AL$1005,MATCH(J1402,$AI$5:$AI$1005,0),1))</f>
        <v>0.97774567302755433</v>
      </c>
      <c r="N1402" s="16" t="str">
        <f>IF(P1401&gt;1,"Up","Down")</f>
        <v>Up</v>
      </c>
      <c r="O1402" s="16" t="str">
        <f>IF(N1402="Up",IF(H1402&lt;$BJ$12,"Up","Down"),IF(H1402&lt;$BK$12,"Down","Up"))</f>
        <v>Down</v>
      </c>
      <c r="P1402" s="17">
        <f>IF(O1402="Up",INDEX($AP$5:$AP$1005,MATCH(I1402,$AI$5:$AI$1005,0),1),INDEX($AQ$5:$AQ$1005,MATCH(J1402,$AI$5:$AI$1005,0),1))</f>
        <v>0.97038695435265709</v>
      </c>
      <c r="Q1402" s="19">
        <f>T1401</f>
        <v>27307.572000050375</v>
      </c>
      <c r="R1402" s="19">
        <f>INDEX(model!$S$5:$S$35,MATCH(G1402,model!$Q$5:$Q$35,0),1)*model!$O$5</f>
        <v>0</v>
      </c>
      <c r="S1402" s="19">
        <f>IF(RIGHT(B1402,1)="C",T1401*INDEX(model!$T$5:$T$35,MATCH(G1402,model!$Q$5:$Q$35,0),1),0)</f>
        <v>0</v>
      </c>
      <c r="T1402" s="19">
        <f>(Q1402+R1402-S1402)*M1402</f>
        <v>26699.860363937652</v>
      </c>
      <c r="U1402" s="19">
        <f>X1401</f>
        <v>210512.70659048221</v>
      </c>
      <c r="V1402" s="19">
        <f>INDEX(model!$S$5:$S$35,MATCH(G1402,model!$Q$5:$Q$35,0),1)*model!$O$6</f>
        <v>0</v>
      </c>
      <c r="W1402" s="19">
        <f>IF(RIGHT(B1402,1)="C",X1401*INDEX(model!$T$5:$T$35,MATCH(G1402,model!$Q$5:$Q$35,0),1),0)</f>
        <v>0</v>
      </c>
      <c r="X1402" s="19">
        <f>(U1402+V1402-W1402)*P1402</f>
        <v>204278.78420087256</v>
      </c>
      <c r="Z1402" s="36" t="str">
        <f>K1402&amp;L1402</f>
        <v>UpDown</v>
      </c>
      <c r="AA1402" s="36" t="str">
        <f>N1402&amp;O1402</f>
        <v>UpDown</v>
      </c>
      <c r="AU1402" s="4" t="str">
        <f>IF(AZ1402=AZ1403,IF(AZ1402&gt;AZ1401,AZ1402&amp;"_O",""),AZ1402&amp;"_C")</f>
        <v/>
      </c>
      <c r="AV1402" s="7" t="str">
        <f>IF(RIGHT(AU1402,1)="C",AX1402/INDEX($AX$5:$AX$2729,MATCH(AZ1402&amp;"_O",$AU$5:$AU$2729,0),1),"")</f>
        <v/>
      </c>
      <c r="AW1402" s="38">
        <v>35349</v>
      </c>
      <c r="AX1402" s="37">
        <v>700.66</v>
      </c>
      <c r="AY1402" s="7">
        <f>AX1402/AX1401</f>
        <v>0.99885952156929825</v>
      </c>
      <c r="AZ1402" s="4">
        <f>YEAR(AW1402)</f>
        <v>1996</v>
      </c>
      <c r="BA1402" s="2" t="s">
        <v>7</v>
      </c>
      <c r="BB1402" s="12" t="str">
        <f>INDEX($CD$5:$CD$10,MATCH(BA1402,$CC$5:$CC$10,0),1)</f>
        <v>Y</v>
      </c>
      <c r="BC1402" s="12" t="str">
        <f>IF(AND(BB1402="Y",AY1402&gt;1),"Y","")</f>
        <v/>
      </c>
      <c r="BD1402" s="12" t="str">
        <f>IF(AND(BB1402="Y",AY1402&lt;1),"Y","")</f>
        <v>Y</v>
      </c>
      <c r="BE1402" s="12" t="str">
        <f>IF(AY1402&gt;1,IF(AY1401&gt;1,"Y",""),"")</f>
        <v/>
      </c>
      <c r="BF1402" s="12" t="str">
        <f>IF(AY1402&lt;1,IF(AY1401&lt;1,"Y",""),"")</f>
        <v/>
      </c>
      <c r="BG1402" s="2"/>
      <c r="BH1402" s="2"/>
      <c r="BI1402" s="2"/>
      <c r="BJ1402" s="2"/>
      <c r="BK1402" s="2"/>
      <c r="BL1402" s="2"/>
      <c r="BM1402" s="4" t="str">
        <f>IF(BR1402=BR1403,IF(BR1402&gt;BR1401,BR1402&amp;"_O",""),BR1402&amp;"_C")</f>
        <v/>
      </c>
      <c r="BN1402" s="7" t="str">
        <f>IF(RIGHT(BM1402,1)="C",BP1402/INDEX($BP$5:$BP$2729,MATCH(BR1402&amp;"_O",$BM$5:$BM$2729,0),1),"")</f>
        <v/>
      </c>
      <c r="BO1402" s="38">
        <v>35748</v>
      </c>
      <c r="BP1402" s="3">
        <v>1583.64</v>
      </c>
      <c r="BQ1402" s="7">
        <f>BP1402/BP1401</f>
        <v>0.98829872877389402</v>
      </c>
      <c r="BR1402" s="4">
        <f>YEAR(BO1402)</f>
        <v>1997</v>
      </c>
      <c r="BS1402" s="2" t="s">
        <v>7</v>
      </c>
      <c r="BT1402" s="12" t="str">
        <f>INDEX($CD$5:$CD$10,MATCH(BS1402,$CC$5:$CC$10,0),1)</f>
        <v>Y</v>
      </c>
      <c r="BU1402" s="12" t="str">
        <f>IF(AND(BT1402="Y",BQ1402&gt;1),"Y","")</f>
        <v/>
      </c>
      <c r="BV1402" s="12" t="str">
        <f>IF(AND(BT1402="Y",BQ1402&lt;1),"Y","")</f>
        <v>Y</v>
      </c>
      <c r="BW1402" s="12" t="str">
        <f>IF(BQ1402&gt;1,IF(BQ1401&gt;1,"Y",""),"")</f>
        <v/>
      </c>
      <c r="BX1402" s="12" t="str">
        <f>IF(BQ1402&lt;1,IF(BQ1401&lt;1,"Y",""),"")</f>
        <v/>
      </c>
      <c r="BY1402" s="2"/>
      <c r="BZ1402" s="2"/>
      <c r="CA1402" s="2"/>
    </row>
    <row r="1403" spans="2:79">
      <c r="B1403" s="4" t="str">
        <f>IF(G1403=G1404,IF(G1403&gt;G1402,G1403&amp;"_O",""),G1403&amp;"_C")</f>
        <v/>
      </c>
      <c r="C1403" s="14">
        <f ca="1">RANDBETWEEN(0,1000)/1000</f>
        <v>0.42</v>
      </c>
      <c r="D1403" s="16">
        <f>D1402+1</f>
        <v>1399</v>
      </c>
      <c r="E1403" s="10">
        <f>ROUNDDOWN(D1403/52,0)+1</f>
        <v>27</v>
      </c>
      <c r="F1403" s="15">
        <f>F1402+7</f>
        <v>54413</v>
      </c>
      <c r="G1403" s="4">
        <f>YEAR(F1403)</f>
        <v>2048</v>
      </c>
      <c r="H1403" s="33">
        <v>3.5000000000000003E-2</v>
      </c>
      <c r="I1403" s="33">
        <v>1</v>
      </c>
      <c r="J1403" s="33">
        <v>0.19400000000000001</v>
      </c>
      <c r="K1403" s="16" t="str">
        <f>IF(M1402&gt;1,"Up","Down")</f>
        <v>Down</v>
      </c>
      <c r="L1403" s="16" t="str">
        <f>IF(K1403="Up",IF(H1403&lt;$BJ$7,"Up","Down"),IF(H1403&lt;$BK$7,"Down","Up"))</f>
        <v>Down</v>
      </c>
      <c r="M1403" s="17">
        <f>IF(L1403="Up",INDEX($AK$5:$AK$1005,MATCH(I1403,$AI$5:$AI$1005,0),1),INDEX($AL$5:$AL$1005,MATCH(J1403,$AI$5:$AI$1005,0),1))</f>
        <v>0.97409842855241768</v>
      </c>
      <c r="N1403" s="16" t="str">
        <f>IF(P1402&gt;1,"Up","Down")</f>
        <v>Down</v>
      </c>
      <c r="O1403" s="16" t="str">
        <f>IF(N1403="Up",IF(H1403&lt;$BJ$12,"Up","Down"),IF(H1403&lt;$BK$12,"Down","Up"))</f>
        <v>Down</v>
      </c>
      <c r="P1403" s="17">
        <f>IF(O1403="Up",INDEX($AP$5:$AP$1005,MATCH(I1403,$AI$5:$AI$1005,0),1),INDEX($AQ$5:$AQ$1005,MATCH(J1403,$AI$5:$AI$1005,0),1))</f>
        <v>0.96420446687924821</v>
      </c>
      <c r="Q1403" s="19">
        <f>T1402</f>
        <v>26699.860363937652</v>
      </c>
      <c r="R1403" s="19">
        <f>INDEX(model!$S$5:$S$35,MATCH(G1403,model!$Q$5:$Q$35,0),1)*model!$O$5</f>
        <v>0</v>
      </c>
      <c r="S1403" s="19">
        <f>IF(RIGHT(B1403,1)="C",T1402*INDEX(model!$T$5:$T$35,MATCH(G1403,model!$Q$5:$Q$35,0),1),0)</f>
        <v>0</v>
      </c>
      <c r="T1403" s="19">
        <f>(Q1403+R1403-S1403)*M1403</f>
        <v>26008.292023080649</v>
      </c>
      <c r="U1403" s="19">
        <f>X1402</f>
        <v>204278.78420087256</v>
      </c>
      <c r="V1403" s="19">
        <f>INDEX(model!$S$5:$S$35,MATCH(G1403,model!$Q$5:$Q$35,0),1)*model!$O$6</f>
        <v>0</v>
      </c>
      <c r="W1403" s="19">
        <f>IF(RIGHT(B1403,1)="C",X1402*INDEX(model!$T$5:$T$35,MATCH(G1403,model!$Q$5:$Q$35,0),1),0)</f>
        <v>0</v>
      </c>
      <c r="X1403" s="19">
        <f>(U1403+V1403-W1403)*P1403</f>
        <v>196966.51621514332</v>
      </c>
      <c r="Z1403" s="36" t="str">
        <f>K1403&amp;L1403</f>
        <v>DownDown</v>
      </c>
      <c r="AA1403" s="36" t="str">
        <f>N1403&amp;O1403</f>
        <v>DownDown</v>
      </c>
      <c r="AU1403" s="4" t="str">
        <f>IF(AZ1403=AZ1404,IF(AZ1403&gt;AZ1402,AZ1403&amp;"_O",""),AZ1403&amp;"_C")</f>
        <v/>
      </c>
      <c r="AV1403" s="7" t="str">
        <f>IF(RIGHT(AU1403,1)="C",AX1403/INDEX($AX$5:$AX$2729,MATCH(AZ1403&amp;"_O",$AU$5:$AU$2729,0),1),"")</f>
        <v/>
      </c>
      <c r="AW1403" s="38">
        <v>35356</v>
      </c>
      <c r="AX1403" s="37">
        <v>710.82</v>
      </c>
      <c r="AY1403" s="7">
        <f>AX1403/AX1402</f>
        <v>1.0145006137070762</v>
      </c>
      <c r="AZ1403" s="4">
        <f>YEAR(AW1403)</f>
        <v>1996</v>
      </c>
      <c r="BA1403" s="2" t="s">
        <v>7</v>
      </c>
      <c r="BB1403" s="12" t="str">
        <f>INDEX($CD$5:$CD$10,MATCH(BA1403,$CC$5:$CC$10,0),1)</f>
        <v>Y</v>
      </c>
      <c r="BC1403" s="12" t="str">
        <f>IF(AND(BB1403="Y",AY1403&gt;1),"Y","")</f>
        <v>Y</v>
      </c>
      <c r="BD1403" s="12" t="str">
        <f>IF(AND(BB1403="Y",AY1403&lt;1),"Y","")</f>
        <v/>
      </c>
      <c r="BE1403" s="12" t="str">
        <f>IF(AY1403&gt;1,IF(AY1402&gt;1,"Y",""),"")</f>
        <v/>
      </c>
      <c r="BF1403" s="12" t="str">
        <f>IF(AY1403&lt;1,IF(AY1402&lt;1,"Y",""),"")</f>
        <v/>
      </c>
      <c r="BG1403" s="2"/>
      <c r="BH1403" s="2"/>
      <c r="BI1403" s="2"/>
      <c r="BJ1403" s="2"/>
      <c r="BK1403" s="2"/>
      <c r="BL1403" s="2"/>
      <c r="BM1403" s="4" t="str">
        <f>IF(BR1403=BR1404,IF(BR1403&gt;BR1402,BR1403&amp;"_O",""),BR1403&amp;"_C")</f>
        <v/>
      </c>
      <c r="BN1403" s="7" t="str">
        <f>IF(RIGHT(BM1403,1)="C",BP1403/INDEX($BP$5:$BP$2729,MATCH(BR1403&amp;"_O",$BM$5:$BM$2729,0),1),"")</f>
        <v/>
      </c>
      <c r="BO1403" s="38">
        <v>35755</v>
      </c>
      <c r="BP1403" s="3">
        <v>1620.75</v>
      </c>
      <c r="BQ1403" s="7">
        <f>BP1403/BP1402</f>
        <v>1.0234333560657725</v>
      </c>
      <c r="BR1403" s="4">
        <f>YEAR(BO1403)</f>
        <v>1997</v>
      </c>
      <c r="BS1403" s="2" t="s">
        <v>7</v>
      </c>
      <c r="BT1403" s="12" t="str">
        <f>INDEX($CD$5:$CD$10,MATCH(BS1403,$CC$5:$CC$10,0),1)</f>
        <v>Y</v>
      </c>
      <c r="BU1403" s="12" t="str">
        <f>IF(AND(BT1403="Y",BQ1403&gt;1),"Y","")</f>
        <v>Y</v>
      </c>
      <c r="BV1403" s="12" t="str">
        <f>IF(AND(BT1403="Y",BQ1403&lt;1),"Y","")</f>
        <v/>
      </c>
      <c r="BW1403" s="12" t="str">
        <f>IF(BQ1403&gt;1,IF(BQ1402&gt;1,"Y",""),"")</f>
        <v/>
      </c>
      <c r="BX1403" s="12" t="str">
        <f>IF(BQ1403&lt;1,IF(BQ1402&lt;1,"Y",""),"")</f>
        <v/>
      </c>
      <c r="BY1403" s="2"/>
      <c r="BZ1403" s="2"/>
      <c r="CA1403" s="2"/>
    </row>
    <row r="1404" spans="2:79">
      <c r="B1404" s="4" t="str">
        <f>IF(G1404=G1405,IF(G1404&gt;G1403,G1404&amp;"_O",""),G1404&amp;"_C")</f>
        <v>2048_C</v>
      </c>
      <c r="C1404" s="14">
        <f ca="1">RANDBETWEEN(0,1000)/1000</f>
        <v>0.93400000000000005</v>
      </c>
      <c r="D1404" s="16">
        <f>D1403+1</f>
        <v>1400</v>
      </c>
      <c r="E1404" s="10">
        <f>ROUNDDOWN(D1404/52,0)+1</f>
        <v>27</v>
      </c>
      <c r="F1404" s="15">
        <f>F1403+7</f>
        <v>54420</v>
      </c>
      <c r="G1404" s="4">
        <f>YEAR(F1404)</f>
        <v>2048</v>
      </c>
      <c r="H1404" s="33">
        <v>0.38</v>
      </c>
      <c r="I1404" s="33">
        <v>0.29199999999999998</v>
      </c>
      <c r="J1404" s="33">
        <v>0.77500000000000002</v>
      </c>
      <c r="K1404" s="16" t="str">
        <f>IF(M1403&gt;1,"Up","Down")</f>
        <v>Down</v>
      </c>
      <c r="L1404" s="16" t="str">
        <f>IF(K1404="Up",IF(H1404&lt;$BJ$7,"Up","Down"),IF(H1404&lt;$BK$7,"Down","Up"))</f>
        <v>Down</v>
      </c>
      <c r="M1404" s="17">
        <f>IF(L1404="Up",INDEX($AK$5:$AK$1005,MATCH(I1404,$AI$5:$AI$1005,0),1),INDEX($AL$5:$AL$1005,MATCH(J1404,$AI$5:$AI$1005,0),1))</f>
        <v>0.99531430991396108</v>
      </c>
      <c r="N1404" s="16" t="str">
        <f>IF(P1403&gt;1,"Up","Down")</f>
        <v>Down</v>
      </c>
      <c r="O1404" s="16" t="str">
        <f>IF(N1404="Up",IF(H1404&lt;$BJ$12,"Up","Down"),IF(H1404&lt;$BK$12,"Down","Up"))</f>
        <v>Down</v>
      </c>
      <c r="P1404" s="17">
        <f>IF(O1404="Up",INDEX($AP$5:$AP$1005,MATCH(I1404,$AI$5:$AI$1005,0),1),INDEX($AQ$5:$AQ$1005,MATCH(J1404,$AI$5:$AI$1005,0),1))</f>
        <v>0.99447699549819324</v>
      </c>
      <c r="Q1404" s="19">
        <f>T1403</f>
        <v>26008.292023080649</v>
      </c>
      <c r="R1404" s="19">
        <f>INDEX(model!$S$5:$S$35,MATCH(G1404,model!$Q$5:$Q$35,0),1)*model!$O$5</f>
        <v>0</v>
      </c>
      <c r="S1404" s="19">
        <f>IF(RIGHT(B1404,1)="C",T1403*INDEX(model!$T$5:$T$35,MATCH(G1404,model!$Q$5:$Q$35,0),1),0)</f>
        <v>3901.2438034620973</v>
      </c>
      <c r="T1404" s="19">
        <f>(Q1404+R1404-S1404)*M1404</f>
        <v>22003.461442944299</v>
      </c>
      <c r="U1404" s="19">
        <f>X1403</f>
        <v>196966.51621514332</v>
      </c>
      <c r="V1404" s="19">
        <f>INDEX(model!$S$5:$S$35,MATCH(G1404,model!$Q$5:$Q$35,0),1)*model!$O$6</f>
        <v>0</v>
      </c>
      <c r="W1404" s="19">
        <f>IF(RIGHT(B1404,1)="C",X1403*INDEX(model!$T$5:$T$35,MATCH(G1404,model!$Q$5:$Q$35,0),1),0)</f>
        <v>29544.977432271495</v>
      </c>
      <c r="X1404" s="19">
        <f>(U1404+V1404-W1404)*P1404</f>
        <v>166496.8688704746</v>
      </c>
      <c r="Z1404" s="36" t="str">
        <f>K1404&amp;L1404</f>
        <v>DownDown</v>
      </c>
      <c r="AA1404" s="36" t="str">
        <f>N1404&amp;O1404</f>
        <v>DownDown</v>
      </c>
      <c r="AU1404" s="4" t="str">
        <f>IF(AZ1404=AZ1405,IF(AZ1404&gt;AZ1403,AZ1404&amp;"_O",""),AZ1404&amp;"_C")</f>
        <v/>
      </c>
      <c r="AV1404" s="7" t="str">
        <f>IF(RIGHT(AU1404,1)="C",AX1404/INDEX($AX$5:$AX$2729,MATCH(AZ1404&amp;"_O",$AU$5:$AU$2729,0),1),"")</f>
        <v/>
      </c>
      <c r="AW1404" s="38">
        <v>35363</v>
      </c>
      <c r="AX1404" s="37">
        <v>700.92</v>
      </c>
      <c r="AY1404" s="7">
        <f>AX1404/AX1403</f>
        <v>0.98607242339832857</v>
      </c>
      <c r="AZ1404" s="4">
        <f>YEAR(AW1404)</f>
        <v>1996</v>
      </c>
      <c r="BA1404" s="2" t="s">
        <v>7</v>
      </c>
      <c r="BB1404" s="12" t="str">
        <f>INDEX($CD$5:$CD$10,MATCH(BA1404,$CC$5:$CC$10,0),1)</f>
        <v>Y</v>
      </c>
      <c r="BC1404" s="12" t="str">
        <f>IF(AND(BB1404="Y",AY1404&gt;1),"Y","")</f>
        <v/>
      </c>
      <c r="BD1404" s="12" t="str">
        <f>IF(AND(BB1404="Y",AY1404&lt;1),"Y","")</f>
        <v>Y</v>
      </c>
      <c r="BE1404" s="12" t="str">
        <f>IF(AY1404&gt;1,IF(AY1403&gt;1,"Y",""),"")</f>
        <v/>
      </c>
      <c r="BF1404" s="12" t="str">
        <f>IF(AY1404&lt;1,IF(AY1403&lt;1,"Y",""),"")</f>
        <v/>
      </c>
      <c r="BG1404" s="2"/>
      <c r="BH1404" s="2"/>
      <c r="BI1404" s="2"/>
      <c r="BJ1404" s="2"/>
      <c r="BK1404" s="2"/>
      <c r="BL1404" s="2"/>
      <c r="BM1404" s="4" t="str">
        <f>IF(BR1404=BR1405,IF(BR1404&gt;BR1403,BR1404&amp;"_O",""),BR1404&amp;"_C")</f>
        <v/>
      </c>
      <c r="BN1404" s="7" t="str">
        <f>IF(RIGHT(BM1404,1)="C",BP1404/INDEX($BP$5:$BP$2729,MATCH(BR1404&amp;"_O",$BM$5:$BM$2729,0),1),"")</f>
        <v/>
      </c>
      <c r="BO1404" s="38">
        <v>35762</v>
      </c>
      <c r="BP1404" s="3">
        <v>1600.55</v>
      </c>
      <c r="BQ1404" s="7">
        <f>BP1404/BP1403</f>
        <v>0.98753663427425575</v>
      </c>
      <c r="BR1404" s="4">
        <f>YEAR(BO1404)</f>
        <v>1997</v>
      </c>
      <c r="BS1404" s="2" t="s">
        <v>7</v>
      </c>
      <c r="BT1404" s="12" t="str">
        <f>INDEX($CD$5:$CD$10,MATCH(BS1404,$CC$5:$CC$10,0),1)</f>
        <v>Y</v>
      </c>
      <c r="BU1404" s="12" t="str">
        <f>IF(AND(BT1404="Y",BQ1404&gt;1),"Y","")</f>
        <v/>
      </c>
      <c r="BV1404" s="12" t="str">
        <f>IF(AND(BT1404="Y",BQ1404&lt;1),"Y","")</f>
        <v>Y</v>
      </c>
      <c r="BW1404" s="12" t="str">
        <f>IF(BQ1404&gt;1,IF(BQ1403&gt;1,"Y",""),"")</f>
        <v/>
      </c>
      <c r="BX1404" s="12" t="str">
        <f>IF(BQ1404&lt;1,IF(BQ1403&lt;1,"Y",""),"")</f>
        <v/>
      </c>
      <c r="BY1404" s="2"/>
      <c r="BZ1404" s="2"/>
      <c r="CA1404" s="2"/>
    </row>
    <row r="1405" spans="2:79">
      <c r="B1405" s="4" t="str">
        <f>IF(G1405=G1406,IF(G1405&gt;G1404,G1405&amp;"_O",""),G1405&amp;"_C")</f>
        <v>2049_O</v>
      </c>
      <c r="C1405" s="14">
        <f ca="1">RANDBETWEEN(0,1000)/1000</f>
        <v>0.221</v>
      </c>
      <c r="D1405" s="16">
        <f>D1404+1</f>
        <v>1401</v>
      </c>
      <c r="E1405" s="10">
        <f>ROUNDDOWN(D1405/52,0)+1</f>
        <v>27</v>
      </c>
      <c r="F1405" s="15">
        <f>F1404+7</f>
        <v>54427</v>
      </c>
      <c r="G1405" s="4">
        <f>YEAR(F1405)</f>
        <v>2049</v>
      </c>
      <c r="H1405" s="33">
        <v>0.54800000000000004</v>
      </c>
      <c r="I1405" s="33">
        <v>0.81200000000000006</v>
      </c>
      <c r="J1405" s="33">
        <v>0.81699999999999995</v>
      </c>
      <c r="K1405" s="16" t="str">
        <f>IF(M1404&gt;1,"Up","Down")</f>
        <v>Down</v>
      </c>
      <c r="L1405" s="16" t="str">
        <f>IF(K1405="Up",IF(H1405&lt;$BJ$7,"Up","Down"),IF(H1405&lt;$BK$7,"Down","Up"))</f>
        <v>Up</v>
      </c>
      <c r="M1405" s="17">
        <f>IF(L1405="Up",INDEX($AK$5:$AK$1005,MATCH(I1405,$AI$5:$AI$1005,0),1),INDEX($AL$5:$AL$1005,MATCH(J1405,$AI$5:$AI$1005,0),1))</f>
        <v>1.0249300077337298</v>
      </c>
      <c r="N1405" s="16" t="str">
        <f>IF(P1404&gt;1,"Up","Down")</f>
        <v>Down</v>
      </c>
      <c r="O1405" s="16" t="str">
        <f>IF(N1405="Up",IF(H1405&lt;$BJ$12,"Up","Down"),IF(H1405&lt;$BK$12,"Down","Up"))</f>
        <v>Up</v>
      </c>
      <c r="P1405" s="17">
        <f>IF(O1405="Up",INDEX($AP$5:$AP$1005,MATCH(I1405,$AI$5:$AI$1005,0),1),INDEX($AQ$5:$AQ$1005,MATCH(J1405,$AI$5:$AI$1005,0),1))</f>
        <v>1.0339370007581539</v>
      </c>
      <c r="Q1405" s="19">
        <f>T1404</f>
        <v>22003.461442944299</v>
      </c>
      <c r="R1405" s="19">
        <f>INDEX(model!$S$5:$S$35,MATCH(G1405,model!$Q$5:$Q$35,0),1)*model!$O$5</f>
        <v>0</v>
      </c>
      <c r="S1405" s="19">
        <f>IF(RIGHT(B1405,1)="C",T1404*INDEX(model!$T$5:$T$35,MATCH(G1405,model!$Q$5:$Q$35,0),1),0)</f>
        <v>0</v>
      </c>
      <c r="T1405" s="19">
        <f>(Q1405+R1405-S1405)*M1405</f>
        <v>22552.007906885727</v>
      </c>
      <c r="U1405" s="19">
        <f>X1404</f>
        <v>166496.8688704746</v>
      </c>
      <c r="V1405" s="19">
        <f>INDEX(model!$S$5:$S$35,MATCH(G1405,model!$Q$5:$Q$35,0),1)*model!$O$6</f>
        <v>0</v>
      </c>
      <c r="W1405" s="19">
        <f>IF(RIGHT(B1405,1)="C",X1404*INDEX(model!$T$5:$T$35,MATCH(G1405,model!$Q$5:$Q$35,0),1),0)</f>
        <v>0</v>
      </c>
      <c r="X1405" s="19">
        <f>(U1405+V1405-W1405)*P1405</f>
        <v>172147.27323556214</v>
      </c>
      <c r="Z1405" s="36" t="str">
        <f>K1405&amp;L1405</f>
        <v>DownUp</v>
      </c>
      <c r="AA1405" s="36" t="str">
        <f>N1405&amp;O1405</f>
        <v>DownUp</v>
      </c>
      <c r="AU1405" s="4" t="str">
        <f>IF(AZ1405=AZ1406,IF(AZ1405&gt;AZ1404,AZ1405&amp;"_O",""),AZ1405&amp;"_C")</f>
        <v/>
      </c>
      <c r="AV1405" s="7" t="str">
        <f>IF(RIGHT(AU1405,1)="C",AX1405/INDEX($AX$5:$AX$2729,MATCH(AZ1405&amp;"_O",$AU$5:$AU$2729,0),1),"")</f>
        <v/>
      </c>
      <c r="AW1405" s="38">
        <v>35370</v>
      </c>
      <c r="AX1405" s="37">
        <v>703.77</v>
      </c>
      <c r="AY1405" s="7">
        <f>AX1405/AX1404</f>
        <v>1.0040660845745593</v>
      </c>
      <c r="AZ1405" s="4">
        <f>YEAR(AW1405)</f>
        <v>1996</v>
      </c>
      <c r="BA1405" s="2" t="s">
        <v>7</v>
      </c>
      <c r="BB1405" s="12" t="str">
        <f>INDEX($CD$5:$CD$10,MATCH(BA1405,$CC$5:$CC$10,0),1)</f>
        <v>Y</v>
      </c>
      <c r="BC1405" s="12" t="str">
        <f>IF(AND(BB1405="Y",AY1405&gt;1),"Y","")</f>
        <v>Y</v>
      </c>
      <c r="BD1405" s="12" t="str">
        <f>IF(AND(BB1405="Y",AY1405&lt;1),"Y","")</f>
        <v/>
      </c>
      <c r="BE1405" s="12" t="str">
        <f>IF(AY1405&gt;1,IF(AY1404&gt;1,"Y",""),"")</f>
        <v/>
      </c>
      <c r="BF1405" s="12" t="str">
        <f>IF(AY1405&lt;1,IF(AY1404&lt;1,"Y",""),"")</f>
        <v/>
      </c>
      <c r="BG1405" s="2"/>
      <c r="BH1405" s="2"/>
      <c r="BI1405" s="2"/>
      <c r="BJ1405" s="2"/>
      <c r="BK1405" s="2"/>
      <c r="BL1405" s="2"/>
      <c r="BM1405" s="4" t="str">
        <f>IF(BR1405=BR1406,IF(BR1405&gt;BR1404,BR1405&amp;"_O",""),BR1405&amp;"_C")</f>
        <v/>
      </c>
      <c r="BN1405" s="7" t="str">
        <f>IF(RIGHT(BM1405,1)="C",BP1405/INDEX($BP$5:$BP$2729,MATCH(BR1405&amp;"_O",$BM$5:$BM$2729,0),1),"")</f>
        <v/>
      </c>
      <c r="BO1405" s="38">
        <v>35769</v>
      </c>
      <c r="BP1405" s="3">
        <v>1633.9</v>
      </c>
      <c r="BQ1405" s="7">
        <f>BP1405/BP1404</f>
        <v>1.0208365874230734</v>
      </c>
      <c r="BR1405" s="4">
        <f>YEAR(BO1405)</f>
        <v>1997</v>
      </c>
      <c r="BS1405" s="2" t="s">
        <v>7</v>
      </c>
      <c r="BT1405" s="12" t="str">
        <f>INDEX($CD$5:$CD$10,MATCH(BS1405,$CC$5:$CC$10,0),1)</f>
        <v>Y</v>
      </c>
      <c r="BU1405" s="12" t="str">
        <f>IF(AND(BT1405="Y",BQ1405&gt;1),"Y","")</f>
        <v>Y</v>
      </c>
      <c r="BV1405" s="12" t="str">
        <f>IF(AND(BT1405="Y",BQ1405&lt;1),"Y","")</f>
        <v/>
      </c>
      <c r="BW1405" s="12" t="str">
        <f>IF(BQ1405&gt;1,IF(BQ1404&gt;1,"Y",""),"")</f>
        <v/>
      </c>
      <c r="BX1405" s="12" t="str">
        <f>IF(BQ1405&lt;1,IF(BQ1404&lt;1,"Y",""),"")</f>
        <v/>
      </c>
      <c r="BY1405" s="2"/>
      <c r="BZ1405" s="2"/>
      <c r="CA1405" s="2"/>
    </row>
    <row r="1406" spans="2:79">
      <c r="B1406" s="4" t="str">
        <f>IF(G1406=G1407,IF(G1406&gt;G1405,G1406&amp;"_O",""),G1406&amp;"_C")</f>
        <v/>
      </c>
      <c r="C1406" s="14">
        <f ca="1">RANDBETWEEN(0,1000)/1000</f>
        <v>0.93500000000000005</v>
      </c>
      <c r="D1406" s="16">
        <f>D1405+1</f>
        <v>1402</v>
      </c>
      <c r="E1406" s="10">
        <f>ROUNDDOWN(D1406/52,0)+1</f>
        <v>27</v>
      </c>
      <c r="F1406" s="15">
        <f>F1405+7</f>
        <v>54434</v>
      </c>
      <c r="G1406" s="4">
        <f>YEAR(F1406)</f>
        <v>2049</v>
      </c>
      <c r="H1406" s="33">
        <v>0.76900000000000002</v>
      </c>
      <c r="I1406" s="33">
        <v>0.18</v>
      </c>
      <c r="J1406" s="33">
        <v>3.0000000000000001E-3</v>
      </c>
      <c r="K1406" s="16" t="str">
        <f>IF(M1405&gt;1,"Up","Down")</f>
        <v>Up</v>
      </c>
      <c r="L1406" s="16" t="str">
        <f>IF(K1406="Up",IF(H1406&lt;$BJ$7,"Up","Down"),IF(H1406&lt;$BK$7,"Down","Up"))</f>
        <v>Down</v>
      </c>
      <c r="M1406" s="17">
        <f>IF(L1406="Up",INDEX($AK$5:$AK$1005,MATCH(I1406,$AI$5:$AI$1005,0),1),INDEX($AL$5:$AL$1005,MATCH(J1406,$AI$5:$AI$1005,0),1))</f>
        <v>0.93797549851113715</v>
      </c>
      <c r="N1406" s="16" t="str">
        <f>IF(P1405&gt;1,"Up","Down")</f>
        <v>Up</v>
      </c>
      <c r="O1406" s="16" t="str">
        <f>IF(N1406="Up",IF(H1406&lt;$BJ$12,"Up","Down"),IF(H1406&lt;$BK$12,"Down","Up"))</f>
        <v>Down</v>
      </c>
      <c r="P1406" s="17">
        <f>IF(O1406="Up",INDEX($AP$5:$AP$1005,MATCH(I1406,$AI$5:$AI$1005,0),1),INDEX($AQ$5:$AQ$1005,MATCH(J1406,$AI$5:$AI$1005,0),1))</f>
        <v>0.91937546679692572</v>
      </c>
      <c r="Q1406" s="19">
        <f>T1405</f>
        <v>22552.007906885727</v>
      </c>
      <c r="R1406" s="19">
        <f>INDEX(model!$S$5:$S$35,MATCH(G1406,model!$Q$5:$Q$35,0),1)*model!$O$5</f>
        <v>0</v>
      </c>
      <c r="S1406" s="19">
        <f>IF(RIGHT(B1406,1)="C",T1405*INDEX(model!$T$5:$T$35,MATCH(G1406,model!$Q$5:$Q$35,0),1),0)</f>
        <v>0</v>
      </c>
      <c r="T1406" s="19">
        <f>(Q1406+R1406-S1406)*M1406</f>
        <v>21153.230858888248</v>
      </c>
      <c r="U1406" s="19">
        <f>X1405</f>
        <v>172147.27323556214</v>
      </c>
      <c r="V1406" s="19">
        <f>INDEX(model!$S$5:$S$35,MATCH(G1406,model!$Q$5:$Q$35,0),1)*model!$O$6</f>
        <v>0</v>
      </c>
      <c r="W1406" s="19">
        <f>IF(RIGHT(B1406,1)="C",X1405*INDEX(model!$T$5:$T$35,MATCH(G1406,model!$Q$5:$Q$35,0),1),0)</f>
        <v>0</v>
      </c>
      <c r="X1406" s="19">
        <f>(U1406+V1406-W1406)*P1406</f>
        <v>158267.97968876286</v>
      </c>
      <c r="Z1406" s="36" t="str">
        <f>K1406&amp;L1406</f>
        <v>UpDown</v>
      </c>
      <c r="AA1406" s="36" t="str">
        <f>N1406&amp;O1406</f>
        <v>UpDown</v>
      </c>
      <c r="AU1406" s="4" t="str">
        <f>IF(AZ1406=AZ1407,IF(AZ1406&gt;AZ1405,AZ1406&amp;"_O",""),AZ1406&amp;"_C")</f>
        <v/>
      </c>
      <c r="AV1406" s="7" t="str">
        <f>IF(RIGHT(AU1406,1)="C",AX1406/INDEX($AX$5:$AX$2729,MATCH(AZ1406&amp;"_O",$AU$5:$AU$2729,0),1),"")</f>
        <v/>
      </c>
      <c r="AW1406" s="38">
        <v>35377</v>
      </c>
      <c r="AX1406" s="37">
        <v>730.82</v>
      </c>
      <c r="AY1406" s="7">
        <f>AX1406/AX1405</f>
        <v>1.0384358526223056</v>
      </c>
      <c r="AZ1406" s="4">
        <f>YEAR(AW1406)</f>
        <v>1996</v>
      </c>
      <c r="BA1406" s="2" t="s">
        <v>7</v>
      </c>
      <c r="BB1406" s="12" t="str">
        <f>INDEX($CD$5:$CD$10,MATCH(BA1406,$CC$5:$CC$10,0),1)</f>
        <v>Y</v>
      </c>
      <c r="BC1406" s="12" t="str">
        <f>IF(AND(BB1406="Y",AY1406&gt;1),"Y","")</f>
        <v>Y</v>
      </c>
      <c r="BD1406" s="12" t="str">
        <f>IF(AND(BB1406="Y",AY1406&lt;1),"Y","")</f>
        <v/>
      </c>
      <c r="BE1406" s="12" t="str">
        <f>IF(AY1406&gt;1,IF(AY1405&gt;1,"Y",""),"")</f>
        <v>Y</v>
      </c>
      <c r="BF1406" s="12" t="str">
        <f>IF(AY1406&lt;1,IF(AY1405&lt;1,"Y",""),"")</f>
        <v/>
      </c>
      <c r="BG1406" s="2"/>
      <c r="BH1406" s="2"/>
      <c r="BI1406" s="2"/>
      <c r="BJ1406" s="2"/>
      <c r="BK1406" s="2"/>
      <c r="BL1406" s="2"/>
      <c r="BM1406" s="4" t="str">
        <f>IF(BR1406=BR1407,IF(BR1406&gt;BR1405,BR1406&amp;"_O",""),BR1406&amp;"_C")</f>
        <v/>
      </c>
      <c r="BN1406" s="7" t="str">
        <f>IF(RIGHT(BM1406,1)="C",BP1406/INDEX($BP$5:$BP$2729,MATCH(BR1406&amp;"_O",$BM$5:$BM$2729,0),1),"")</f>
        <v/>
      </c>
      <c r="BO1406" s="38">
        <v>35776</v>
      </c>
      <c r="BP1406" s="3">
        <v>1536.6</v>
      </c>
      <c r="BQ1406" s="7">
        <f>BP1406/BP1405</f>
        <v>0.94044923189913687</v>
      </c>
      <c r="BR1406" s="4">
        <f>YEAR(BO1406)</f>
        <v>1997</v>
      </c>
      <c r="BS1406" s="2" t="s">
        <v>7</v>
      </c>
      <c r="BT1406" s="12" t="str">
        <f>INDEX($CD$5:$CD$10,MATCH(BS1406,$CC$5:$CC$10,0),1)</f>
        <v>Y</v>
      </c>
      <c r="BU1406" s="12" t="str">
        <f>IF(AND(BT1406="Y",BQ1406&gt;1),"Y","")</f>
        <v/>
      </c>
      <c r="BV1406" s="12" t="str">
        <f>IF(AND(BT1406="Y",BQ1406&lt;1),"Y","")</f>
        <v>Y</v>
      </c>
      <c r="BW1406" s="12" t="str">
        <f>IF(BQ1406&gt;1,IF(BQ1405&gt;1,"Y",""),"")</f>
        <v/>
      </c>
      <c r="BX1406" s="12" t="str">
        <f>IF(BQ1406&lt;1,IF(BQ1405&lt;1,"Y",""),"")</f>
        <v/>
      </c>
      <c r="BY1406" s="2"/>
      <c r="BZ1406" s="2"/>
      <c r="CA1406" s="2"/>
    </row>
    <row r="1407" spans="2:79">
      <c r="B1407" s="4" t="str">
        <f>IF(G1407=G1408,IF(G1407&gt;G1406,G1407&amp;"_O",""),G1407&amp;"_C")</f>
        <v/>
      </c>
      <c r="C1407" s="14">
        <f ca="1">RANDBETWEEN(0,1000)/1000</f>
        <v>0.16</v>
      </c>
      <c r="D1407" s="16">
        <f>D1406+1</f>
        <v>1403</v>
      </c>
      <c r="E1407" s="10">
        <f>ROUNDDOWN(D1407/52,0)+1</f>
        <v>27</v>
      </c>
      <c r="F1407" s="15">
        <f>F1406+7</f>
        <v>54441</v>
      </c>
      <c r="G1407" s="4">
        <f>YEAR(F1407)</f>
        <v>2049</v>
      </c>
      <c r="H1407" s="33">
        <v>0.73099999999999998</v>
      </c>
      <c r="I1407" s="33">
        <v>0.84199999999999997</v>
      </c>
      <c r="J1407" s="33">
        <v>0.77500000000000002</v>
      </c>
      <c r="K1407" s="16" t="str">
        <f>IF(M1406&gt;1,"Up","Down")</f>
        <v>Down</v>
      </c>
      <c r="L1407" s="16" t="str">
        <f>IF(K1407="Up",IF(H1407&lt;$BJ$7,"Up","Down"),IF(H1407&lt;$BK$7,"Down","Up"))</f>
        <v>Up</v>
      </c>
      <c r="M1407" s="17">
        <f>IF(L1407="Up",INDEX($AK$5:$AK$1005,MATCH(I1407,$AI$5:$AI$1005,0),1),INDEX($AL$5:$AL$1005,MATCH(J1407,$AI$5:$AI$1005,0),1))</f>
        <v>1.0278991291901638</v>
      </c>
      <c r="N1407" s="16" t="str">
        <f>IF(P1406&gt;1,"Up","Down")</f>
        <v>Down</v>
      </c>
      <c r="O1407" s="16" t="str">
        <f>IF(N1407="Up",IF(H1407&lt;$BJ$12,"Up","Down"),IF(H1407&lt;$BK$12,"Down","Up"))</f>
        <v>Up</v>
      </c>
      <c r="P1407" s="17">
        <f>IF(O1407="Up",INDEX($AP$5:$AP$1005,MATCH(I1407,$AI$5:$AI$1005,0),1),INDEX($AQ$5:$AQ$1005,MATCH(J1407,$AI$5:$AI$1005,0),1))</f>
        <v>1.0371996484271091</v>
      </c>
      <c r="Q1407" s="19">
        <f>T1406</f>
        <v>21153.230858888248</v>
      </c>
      <c r="R1407" s="19">
        <f>INDEX(model!$S$5:$S$35,MATCH(G1407,model!$Q$5:$Q$35,0),1)*model!$O$5</f>
        <v>0</v>
      </c>
      <c r="S1407" s="19">
        <f>IF(RIGHT(B1407,1)="C",T1406*INDEX(model!$T$5:$T$35,MATCH(G1407,model!$Q$5:$Q$35,0),1),0)</f>
        <v>0</v>
      </c>
      <c r="T1407" s="19">
        <f>(Q1407+R1407-S1407)*M1407</f>
        <v>21743.387579409729</v>
      </c>
      <c r="U1407" s="19">
        <f>X1406</f>
        <v>158267.97968876286</v>
      </c>
      <c r="V1407" s="19">
        <f>INDEX(model!$S$5:$S$35,MATCH(G1407,model!$Q$5:$Q$35,0),1)*model!$O$6</f>
        <v>0</v>
      </c>
      <c r="W1407" s="19">
        <f>IF(RIGHT(B1407,1)="C",X1406*INDEX(model!$T$5:$T$35,MATCH(G1407,model!$Q$5:$Q$35,0),1),0)</f>
        <v>0</v>
      </c>
      <c r="X1407" s="19">
        <f>(U1407+V1407-W1407)*P1407</f>
        <v>164155.49289045369</v>
      </c>
      <c r="Z1407" s="36" t="str">
        <f>K1407&amp;L1407</f>
        <v>DownUp</v>
      </c>
      <c r="AA1407" s="36" t="str">
        <f>N1407&amp;O1407</f>
        <v>DownUp</v>
      </c>
      <c r="AU1407" s="4" t="str">
        <f>IF(AZ1407=AZ1408,IF(AZ1407&gt;AZ1406,AZ1407&amp;"_O",""),AZ1407&amp;"_C")</f>
        <v/>
      </c>
      <c r="AV1407" s="7" t="str">
        <f>IF(RIGHT(AU1407,1)="C",AX1407/INDEX($AX$5:$AX$2729,MATCH(AZ1407&amp;"_O",$AU$5:$AU$2729,0),1),"")</f>
        <v/>
      </c>
      <c r="AW1407" s="38">
        <v>35384</v>
      </c>
      <c r="AX1407" s="37">
        <v>737.62</v>
      </c>
      <c r="AY1407" s="7">
        <f>AX1407/AX1406</f>
        <v>1.0093046167318902</v>
      </c>
      <c r="AZ1407" s="4">
        <f>YEAR(AW1407)</f>
        <v>1996</v>
      </c>
      <c r="BA1407" s="2" t="s">
        <v>7</v>
      </c>
      <c r="BB1407" s="12" t="str">
        <f>INDEX($CD$5:$CD$10,MATCH(BA1407,$CC$5:$CC$10,0),1)</f>
        <v>Y</v>
      </c>
      <c r="BC1407" s="12" t="str">
        <f>IF(AND(BB1407="Y",AY1407&gt;1),"Y","")</f>
        <v>Y</v>
      </c>
      <c r="BD1407" s="12" t="str">
        <f>IF(AND(BB1407="Y",AY1407&lt;1),"Y","")</f>
        <v/>
      </c>
      <c r="BE1407" s="12" t="str">
        <f>IF(AY1407&gt;1,IF(AY1406&gt;1,"Y",""),"")</f>
        <v>Y</v>
      </c>
      <c r="BF1407" s="12" t="str">
        <f>IF(AY1407&lt;1,IF(AY1406&lt;1,"Y",""),"")</f>
        <v/>
      </c>
      <c r="BG1407" s="2"/>
      <c r="BH1407" s="2"/>
      <c r="BI1407" s="2"/>
      <c r="BJ1407" s="2"/>
      <c r="BK1407" s="2"/>
      <c r="BL1407" s="2"/>
      <c r="BM1407" s="4" t="str">
        <f>IF(BR1407=BR1408,IF(BR1407&gt;BR1406,BR1407&amp;"_O",""),BR1407&amp;"_C")</f>
        <v/>
      </c>
      <c r="BN1407" s="7" t="str">
        <f>IF(RIGHT(BM1407,1)="C",BP1407/INDEX($BP$5:$BP$2729,MATCH(BR1407&amp;"_O",$BM$5:$BM$2729,0),1),"")</f>
        <v/>
      </c>
      <c r="BO1407" s="38">
        <v>35783</v>
      </c>
      <c r="BP1407" s="3">
        <v>1524.74</v>
      </c>
      <c r="BQ1407" s="7">
        <f>BP1407/BP1406</f>
        <v>0.99228166080957969</v>
      </c>
      <c r="BR1407" s="4">
        <f>YEAR(BO1407)</f>
        <v>1997</v>
      </c>
      <c r="BS1407" s="2" t="s">
        <v>7</v>
      </c>
      <c r="BT1407" s="12" t="str">
        <f>INDEX($CD$5:$CD$10,MATCH(BS1407,$CC$5:$CC$10,0),1)</f>
        <v>Y</v>
      </c>
      <c r="BU1407" s="12" t="str">
        <f>IF(AND(BT1407="Y",BQ1407&gt;1),"Y","")</f>
        <v/>
      </c>
      <c r="BV1407" s="12" t="str">
        <f>IF(AND(BT1407="Y",BQ1407&lt;1),"Y","")</f>
        <v>Y</v>
      </c>
      <c r="BW1407" s="12" t="str">
        <f>IF(BQ1407&gt;1,IF(BQ1406&gt;1,"Y",""),"")</f>
        <v/>
      </c>
      <c r="BX1407" s="12" t="str">
        <f>IF(BQ1407&lt;1,IF(BQ1406&lt;1,"Y",""),"")</f>
        <v>Y</v>
      </c>
      <c r="BY1407" s="2"/>
      <c r="BZ1407" s="2"/>
      <c r="CA1407" s="2"/>
    </row>
    <row r="1408" spans="2:79">
      <c r="B1408" s="4" t="str">
        <f>IF(G1408=G1409,IF(G1408&gt;G1407,G1408&amp;"_O",""),G1408&amp;"_C")</f>
        <v/>
      </c>
      <c r="C1408" s="14">
        <f ca="1">RANDBETWEEN(0,1000)/1000</f>
        <v>0.57999999999999996</v>
      </c>
      <c r="D1408" s="16">
        <f>D1407+1</f>
        <v>1404</v>
      </c>
      <c r="E1408" s="10">
        <f>ROUNDDOWN(D1408/52,0)+1</f>
        <v>28</v>
      </c>
      <c r="F1408" s="15">
        <f>F1407+7</f>
        <v>54448</v>
      </c>
      <c r="G1408" s="4">
        <f>YEAR(F1408)</f>
        <v>2049</v>
      </c>
      <c r="H1408" s="33">
        <v>0.23499999999999999</v>
      </c>
      <c r="I1408" s="33">
        <v>0.11700000000000001</v>
      </c>
      <c r="J1408" s="33">
        <v>0.47099999999999997</v>
      </c>
      <c r="K1408" s="16" t="str">
        <f>IF(M1407&gt;1,"Up","Down")</f>
        <v>Up</v>
      </c>
      <c r="L1408" s="16" t="str">
        <f>IF(K1408="Up",IF(H1408&lt;$BJ$7,"Up","Down"),IF(H1408&lt;$BK$7,"Down","Up"))</f>
        <v>Up</v>
      </c>
      <c r="M1408" s="17">
        <f>IF(L1408="Up",INDEX($AK$5:$AK$1005,MATCH(I1408,$AI$5:$AI$1005,0),1),INDEX($AL$5:$AL$1005,MATCH(J1408,$AI$5:$AI$1005,0),1))</f>
        <v>1.0027976984466596</v>
      </c>
      <c r="N1408" s="16" t="str">
        <f>IF(P1407&gt;1,"Up","Down")</f>
        <v>Up</v>
      </c>
      <c r="O1408" s="16" t="str">
        <f>IF(N1408="Up",IF(H1408&lt;$BJ$12,"Up","Down"),IF(H1408&lt;$BK$12,"Down","Up"))</f>
        <v>Up</v>
      </c>
      <c r="P1408" s="17">
        <f>IF(O1408="Up",INDEX($AP$5:$AP$1005,MATCH(I1408,$AI$5:$AI$1005,0),1),INDEX($AQ$5:$AQ$1005,MATCH(J1408,$AI$5:$AI$1005,0),1))</f>
        <v>1.0039414259013077</v>
      </c>
      <c r="Q1408" s="19">
        <f>T1407</f>
        <v>21743.387579409729</v>
      </c>
      <c r="R1408" s="19">
        <f>INDEX(model!$S$5:$S$35,MATCH(G1408,model!$Q$5:$Q$35,0),1)*model!$O$5</f>
        <v>0</v>
      </c>
      <c r="S1408" s="19">
        <f>IF(RIGHT(B1408,1)="C",T1407*INDEX(model!$T$5:$T$35,MATCH(G1408,model!$Q$5:$Q$35,0),1),0)</f>
        <v>0</v>
      </c>
      <c r="T1408" s="19">
        <f>(Q1408+R1408-S1408)*M1408</f>
        <v>21804.219021065761</v>
      </c>
      <c r="U1408" s="19">
        <f>X1407</f>
        <v>164155.49289045369</v>
      </c>
      <c r="V1408" s="19">
        <f>INDEX(model!$S$5:$S$35,MATCH(G1408,model!$Q$5:$Q$35,0),1)*model!$O$6</f>
        <v>0</v>
      </c>
      <c r="W1408" s="19">
        <f>IF(RIGHT(B1408,1)="C",X1407*INDEX(model!$T$5:$T$35,MATCH(G1408,model!$Q$5:$Q$35,0),1),0)</f>
        <v>0</v>
      </c>
      <c r="X1408" s="19">
        <f>(U1408+V1408-W1408)*P1408</f>
        <v>164802.49960197406</v>
      </c>
      <c r="Z1408" s="36" t="str">
        <f>K1408&amp;L1408</f>
        <v>UpUp</v>
      </c>
      <c r="AA1408" s="36" t="str">
        <f>N1408&amp;O1408</f>
        <v>UpUp</v>
      </c>
      <c r="AU1408" s="4" t="str">
        <f>IF(AZ1408=AZ1409,IF(AZ1408&gt;AZ1407,AZ1408&amp;"_O",""),AZ1408&amp;"_C")</f>
        <v/>
      </c>
      <c r="AV1408" s="7" t="str">
        <f>IF(RIGHT(AU1408,1)="C",AX1408/INDEX($AX$5:$AX$2729,MATCH(AZ1408&amp;"_O",$AU$5:$AU$2729,0),1),"")</f>
        <v/>
      </c>
      <c r="AW1408" s="38">
        <v>35391</v>
      </c>
      <c r="AX1408" s="37">
        <v>748.73</v>
      </c>
      <c r="AY1408" s="7">
        <f>AX1408/AX1407</f>
        <v>1.0150619560207153</v>
      </c>
      <c r="AZ1408" s="4">
        <f>YEAR(AW1408)</f>
        <v>1996</v>
      </c>
      <c r="BA1408" s="2" t="s">
        <v>7</v>
      </c>
      <c r="BB1408" s="12" t="str">
        <f>INDEX($CD$5:$CD$10,MATCH(BA1408,$CC$5:$CC$10,0),1)</f>
        <v>Y</v>
      </c>
      <c r="BC1408" s="12" t="str">
        <f>IF(AND(BB1408="Y",AY1408&gt;1),"Y","")</f>
        <v>Y</v>
      </c>
      <c r="BD1408" s="12" t="str">
        <f>IF(AND(BB1408="Y",AY1408&lt;1),"Y","")</f>
        <v/>
      </c>
      <c r="BE1408" s="12" t="str">
        <f>IF(AY1408&gt;1,IF(AY1407&gt;1,"Y",""),"")</f>
        <v>Y</v>
      </c>
      <c r="BF1408" s="12" t="str">
        <f>IF(AY1408&lt;1,IF(AY1407&lt;1,"Y",""),"")</f>
        <v/>
      </c>
      <c r="BG1408" s="2"/>
      <c r="BH1408" s="2"/>
      <c r="BI1408" s="2"/>
      <c r="BJ1408" s="2"/>
      <c r="BK1408" s="2"/>
      <c r="BL1408" s="2"/>
      <c r="BM1408" s="4" t="str">
        <f>IF(BR1408=BR1409,IF(BR1408&gt;BR1407,BR1408&amp;"_O",""),BR1408&amp;"_C")</f>
        <v>1997_C</v>
      </c>
      <c r="BN1408" s="7">
        <f>IF(RIGHT(BM1408,1)="C",BP1408/INDEX($BP$5:$BP$2729,MATCH(BR1408&amp;"_O",$BM$5:$BM$2729,0),1),"")</f>
        <v>1.1530914306640625</v>
      </c>
      <c r="BO1408" s="38">
        <v>35790</v>
      </c>
      <c r="BP1408" s="3">
        <v>1511.38</v>
      </c>
      <c r="BQ1408" s="7">
        <f>BP1408/BP1407</f>
        <v>0.99123785038760714</v>
      </c>
      <c r="BR1408" s="4">
        <f>YEAR(BO1408)</f>
        <v>1997</v>
      </c>
      <c r="BS1408" s="2" t="s">
        <v>7</v>
      </c>
      <c r="BT1408" s="12" t="str">
        <f>INDEX($CD$5:$CD$10,MATCH(BS1408,$CC$5:$CC$10,0),1)</f>
        <v>Y</v>
      </c>
      <c r="BU1408" s="12" t="str">
        <f>IF(AND(BT1408="Y",BQ1408&gt;1),"Y","")</f>
        <v/>
      </c>
      <c r="BV1408" s="12" t="str">
        <f>IF(AND(BT1408="Y",BQ1408&lt;1),"Y","")</f>
        <v>Y</v>
      </c>
      <c r="BW1408" s="12" t="str">
        <f>IF(BQ1408&gt;1,IF(BQ1407&gt;1,"Y",""),"")</f>
        <v/>
      </c>
      <c r="BX1408" s="12" t="str">
        <f>IF(BQ1408&lt;1,IF(BQ1407&lt;1,"Y",""),"")</f>
        <v>Y</v>
      </c>
      <c r="BY1408" s="2"/>
      <c r="BZ1408" s="2"/>
      <c r="CA1408" s="2"/>
    </row>
    <row r="1409" spans="2:79">
      <c r="B1409" s="4" t="str">
        <f>IF(G1409=G1410,IF(G1409&gt;G1408,G1409&amp;"_O",""),G1409&amp;"_C")</f>
        <v/>
      </c>
      <c r="C1409" s="14">
        <f ca="1">RANDBETWEEN(0,1000)/1000</f>
        <v>0.105</v>
      </c>
      <c r="D1409" s="16">
        <f>D1408+1</f>
        <v>1405</v>
      </c>
      <c r="E1409" s="10">
        <f>ROUNDDOWN(D1409/52,0)+1</f>
        <v>28</v>
      </c>
      <c r="F1409" s="15">
        <f>F1408+7</f>
        <v>54455</v>
      </c>
      <c r="G1409" s="4">
        <f>YEAR(F1409)</f>
        <v>2049</v>
      </c>
      <c r="H1409" s="33">
        <v>0.498</v>
      </c>
      <c r="I1409" s="33">
        <v>0.86399999999999999</v>
      </c>
      <c r="J1409" s="33">
        <v>0.27500000000000002</v>
      </c>
      <c r="K1409" s="16" t="str">
        <f>IF(M1408&gt;1,"Up","Down")</f>
        <v>Up</v>
      </c>
      <c r="L1409" s="16" t="str">
        <f>IF(K1409="Up",IF(H1409&lt;$BJ$7,"Up","Down"),IF(H1409&lt;$BK$7,"Down","Up"))</f>
        <v>Up</v>
      </c>
      <c r="M1409" s="17">
        <f>IF(L1409="Up",INDEX($AK$5:$AK$1005,MATCH(I1409,$AI$5:$AI$1005,0),1),INDEX($AL$5:$AL$1005,MATCH(J1409,$AI$5:$AI$1005,0),1))</f>
        <v>1.0296370309709366</v>
      </c>
      <c r="N1409" s="16" t="str">
        <f>IF(P1408&gt;1,"Up","Down")</f>
        <v>Up</v>
      </c>
      <c r="O1409" s="16" t="str">
        <f>IF(N1409="Up",IF(H1409&lt;$BJ$12,"Up","Down"),IF(H1409&lt;$BK$12,"Down","Up"))</f>
        <v>Up</v>
      </c>
      <c r="P1409" s="17">
        <f>IF(O1409="Up",INDEX($AP$5:$AP$1005,MATCH(I1409,$AI$5:$AI$1005,0),1),INDEX($AQ$5:$AQ$1005,MATCH(J1409,$AI$5:$AI$1005,0),1))</f>
        <v>1.0391500400076883</v>
      </c>
      <c r="Q1409" s="19">
        <f>T1408</f>
        <v>21804.219021065761</v>
      </c>
      <c r="R1409" s="19">
        <f>INDEX(model!$S$5:$S$35,MATCH(G1409,model!$Q$5:$Q$35,0),1)*model!$O$5</f>
        <v>0</v>
      </c>
      <c r="S1409" s="19">
        <f>IF(RIGHT(B1409,1)="C",T1408*INDEX(model!$T$5:$T$35,MATCH(G1409,model!$Q$5:$Q$35,0),1),0)</f>
        <v>0</v>
      </c>
      <c r="T1409" s="19">
        <f>(Q1409+R1409-S1409)*M1409</f>
        <v>22450.431335490171</v>
      </c>
      <c r="U1409" s="19">
        <f>X1408</f>
        <v>164802.49960197406</v>
      </c>
      <c r="V1409" s="19">
        <f>INDEX(model!$S$5:$S$35,MATCH(G1409,model!$Q$5:$Q$35,0),1)*model!$O$6</f>
        <v>0</v>
      </c>
      <c r="W1409" s="19">
        <f>IF(RIGHT(B1409,1)="C",X1408*INDEX(model!$T$5:$T$35,MATCH(G1409,model!$Q$5:$Q$35,0),1),0)</f>
        <v>0</v>
      </c>
      <c r="X1409" s="19">
        <f>(U1409+V1409-W1409)*P1409</f>
        <v>171254.5240547584</v>
      </c>
      <c r="Z1409" s="36" t="str">
        <f>K1409&amp;L1409</f>
        <v>UpUp</v>
      </c>
      <c r="AA1409" s="36" t="str">
        <f>N1409&amp;O1409</f>
        <v>UpUp</v>
      </c>
      <c r="AU1409" s="4" t="str">
        <f>IF(AZ1409=AZ1410,IF(AZ1409&gt;AZ1408,AZ1409&amp;"_O",""),AZ1409&amp;"_C")</f>
        <v/>
      </c>
      <c r="AV1409" s="7" t="str">
        <f>IF(RIGHT(AU1409,1)="C",AX1409/INDEX($AX$5:$AX$2729,MATCH(AZ1409&amp;"_O",$AU$5:$AU$2729,0),1),"")</f>
        <v/>
      </c>
      <c r="AW1409" s="38">
        <v>35398</v>
      </c>
      <c r="AX1409" s="37">
        <v>757.02</v>
      </c>
      <c r="AY1409" s="7">
        <f>AX1409/AX1408</f>
        <v>1.0110720820589532</v>
      </c>
      <c r="AZ1409" s="4">
        <f>YEAR(AW1409)</f>
        <v>1996</v>
      </c>
      <c r="BA1409" s="2" t="s">
        <v>7</v>
      </c>
      <c r="BB1409" s="12" t="str">
        <f>INDEX($CD$5:$CD$10,MATCH(BA1409,$CC$5:$CC$10,0),1)</f>
        <v>Y</v>
      </c>
      <c r="BC1409" s="12" t="str">
        <f>IF(AND(BB1409="Y",AY1409&gt;1),"Y","")</f>
        <v>Y</v>
      </c>
      <c r="BD1409" s="12" t="str">
        <f>IF(AND(BB1409="Y",AY1409&lt;1),"Y","")</f>
        <v/>
      </c>
      <c r="BE1409" s="12" t="str">
        <f>IF(AY1409&gt;1,IF(AY1408&gt;1,"Y",""),"")</f>
        <v>Y</v>
      </c>
      <c r="BF1409" s="12" t="str">
        <f>IF(AY1409&lt;1,IF(AY1408&lt;1,"Y",""),"")</f>
        <v/>
      </c>
      <c r="BG1409" s="2"/>
      <c r="BH1409" s="2"/>
      <c r="BI1409" s="2"/>
      <c r="BJ1409" s="2"/>
      <c r="BK1409" s="2"/>
      <c r="BL1409" s="2"/>
      <c r="BM1409" s="4" t="str">
        <f>IF(BR1409=BR1410,IF(BR1409&gt;BR1408,BR1409&amp;"_O",""),BR1409&amp;"_C")</f>
        <v>1998_O</v>
      </c>
      <c r="BN1409" s="7" t="str">
        <f>IF(RIGHT(BM1409,1)="C",BP1409/INDEX($BP$5:$BP$2729,MATCH(BR1409&amp;"_O",$BM$5:$BM$2729,0),1),"")</f>
        <v/>
      </c>
      <c r="BO1409" s="38">
        <v>35797</v>
      </c>
      <c r="BP1409" s="3">
        <v>1581.52</v>
      </c>
      <c r="BQ1409" s="7">
        <f>BP1409/BP1408</f>
        <v>1.0464079185909565</v>
      </c>
      <c r="BR1409" s="4">
        <f>YEAR(BO1409)</f>
        <v>1998</v>
      </c>
      <c r="BS1409" s="2" t="s">
        <v>7</v>
      </c>
      <c r="BT1409" s="12" t="str">
        <f>INDEX($CD$5:$CD$10,MATCH(BS1409,$CC$5:$CC$10,0),1)</f>
        <v>Y</v>
      </c>
      <c r="BU1409" s="12" t="str">
        <f>IF(AND(BT1409="Y",BQ1409&gt;1),"Y","")</f>
        <v>Y</v>
      </c>
      <c r="BV1409" s="12" t="str">
        <f>IF(AND(BT1409="Y",BQ1409&lt;1),"Y","")</f>
        <v/>
      </c>
      <c r="BW1409" s="12" t="str">
        <f>IF(BQ1409&gt;1,IF(BQ1408&gt;1,"Y",""),"")</f>
        <v/>
      </c>
      <c r="BX1409" s="12" t="str">
        <f>IF(BQ1409&lt;1,IF(BQ1408&lt;1,"Y",""),"")</f>
        <v/>
      </c>
      <c r="BY1409" s="2"/>
      <c r="BZ1409" s="2"/>
      <c r="CA1409" s="2"/>
    </row>
    <row r="1410" spans="2:79">
      <c r="B1410" s="4" t="str">
        <f>IF(G1410=G1411,IF(G1410&gt;G1409,G1410&amp;"_O",""),G1410&amp;"_C")</f>
        <v/>
      </c>
      <c r="C1410" s="14">
        <f ca="1">RANDBETWEEN(0,1000)/1000</f>
        <v>1.7000000000000001E-2</v>
      </c>
      <c r="D1410" s="16">
        <f>D1409+1</f>
        <v>1406</v>
      </c>
      <c r="E1410" s="10">
        <f>ROUNDDOWN(D1410/52,0)+1</f>
        <v>28</v>
      </c>
      <c r="F1410" s="15">
        <f>F1409+7</f>
        <v>54462</v>
      </c>
      <c r="G1410" s="4">
        <f>YEAR(F1410)</f>
        <v>2049</v>
      </c>
      <c r="H1410" s="33">
        <v>0.93200000000000005</v>
      </c>
      <c r="I1410" s="33">
        <v>0.32700000000000001</v>
      </c>
      <c r="J1410" s="33">
        <v>0.88600000000000001</v>
      </c>
      <c r="K1410" s="16" t="str">
        <f>IF(M1409&gt;1,"Up","Down")</f>
        <v>Up</v>
      </c>
      <c r="L1410" s="16" t="str">
        <f>IF(K1410="Up",IF(H1410&lt;$BJ$7,"Up","Down"),IF(H1410&lt;$BK$7,"Down","Up"))</f>
        <v>Down</v>
      </c>
      <c r="M1410" s="17">
        <f>IF(L1410="Up",INDEX($AK$5:$AK$1005,MATCH(I1410,$AI$5:$AI$1005,0),1),INDEX($AL$5:$AL$1005,MATCH(J1410,$AI$5:$AI$1005,0),1))</f>
        <v>0.99750084563440899</v>
      </c>
      <c r="N1410" s="16" t="str">
        <f>IF(P1409&gt;1,"Up","Down")</f>
        <v>Up</v>
      </c>
      <c r="O1410" s="16" t="str">
        <f>IF(N1410="Up",IF(H1410&lt;$BJ$12,"Up","Down"),IF(H1410&lt;$BK$12,"Down","Up"))</f>
        <v>Down</v>
      </c>
      <c r="P1410" s="17">
        <f>IF(O1410="Up",INDEX($AP$5:$AP$1005,MATCH(I1410,$AI$5:$AI$1005,0),1),INDEX($AQ$5:$AQ$1005,MATCH(J1410,$AI$5:$AI$1005,0),1))</f>
        <v>0.99718322109269197</v>
      </c>
      <c r="Q1410" s="19">
        <f>T1409</f>
        <v>22450.431335490171</v>
      </c>
      <c r="R1410" s="19">
        <f>INDEX(model!$S$5:$S$35,MATCH(G1410,model!$Q$5:$Q$35,0),1)*model!$O$5</f>
        <v>0</v>
      </c>
      <c r="S1410" s="19">
        <f>IF(RIGHT(B1410,1)="C",T1409*INDEX(model!$T$5:$T$35,MATCH(G1410,model!$Q$5:$Q$35,0),1),0)</f>
        <v>0</v>
      </c>
      <c r="T1410" s="19">
        <f>(Q1410+R1410-S1410)*M1410</f>
        <v>22394.324242008679</v>
      </c>
      <c r="U1410" s="19">
        <f>X1409</f>
        <v>171254.5240547584</v>
      </c>
      <c r="V1410" s="19">
        <f>INDEX(model!$S$5:$S$35,MATCH(G1410,model!$Q$5:$Q$35,0),1)*model!$O$6</f>
        <v>0</v>
      </c>
      <c r="W1410" s="19">
        <f>IF(RIGHT(B1410,1)="C",X1409*INDEX(model!$T$5:$T$35,MATCH(G1410,model!$Q$5:$Q$35,0),1),0)</f>
        <v>0</v>
      </c>
      <c r="X1410" s="19">
        <f>(U1410+V1410-W1410)*P1410</f>
        <v>170772.13792361988</v>
      </c>
      <c r="Z1410" s="36" t="str">
        <f>K1410&amp;L1410</f>
        <v>UpDown</v>
      </c>
      <c r="AA1410" s="36" t="str">
        <f>N1410&amp;O1410</f>
        <v>UpDown</v>
      </c>
      <c r="AU1410" s="4" t="str">
        <f>IF(AZ1410=AZ1411,IF(AZ1410&gt;AZ1409,AZ1410&amp;"_O",""),AZ1410&amp;"_C")</f>
        <v/>
      </c>
      <c r="AV1410" s="7" t="str">
        <f>IF(RIGHT(AU1410,1)="C",AX1410/INDEX($AX$5:$AX$2729,MATCH(AZ1410&amp;"_O",$AU$5:$AU$2729,0),1),"")</f>
        <v/>
      </c>
      <c r="AW1410" s="38">
        <v>35405</v>
      </c>
      <c r="AX1410" s="37">
        <v>739.6</v>
      </c>
      <c r="AY1410" s="7">
        <f>AX1410/AX1409</f>
        <v>0.9769887189242028</v>
      </c>
      <c r="AZ1410" s="4">
        <f>YEAR(AW1410)</f>
        <v>1996</v>
      </c>
      <c r="BA1410" s="2" t="s">
        <v>7</v>
      </c>
      <c r="BB1410" s="12" t="str">
        <f>INDEX($CD$5:$CD$10,MATCH(BA1410,$CC$5:$CC$10,0),1)</f>
        <v>Y</v>
      </c>
      <c r="BC1410" s="12" t="str">
        <f>IF(AND(BB1410="Y",AY1410&gt;1),"Y","")</f>
        <v/>
      </c>
      <c r="BD1410" s="12" t="str">
        <f>IF(AND(BB1410="Y",AY1410&lt;1),"Y","")</f>
        <v>Y</v>
      </c>
      <c r="BE1410" s="12" t="str">
        <f>IF(AY1410&gt;1,IF(AY1409&gt;1,"Y",""),"")</f>
        <v/>
      </c>
      <c r="BF1410" s="12" t="str">
        <f>IF(AY1410&lt;1,IF(AY1409&lt;1,"Y",""),"")</f>
        <v/>
      </c>
      <c r="BG1410" s="2"/>
      <c r="BH1410" s="2"/>
      <c r="BI1410" s="2"/>
      <c r="BJ1410" s="2"/>
      <c r="BK1410" s="2"/>
      <c r="BL1410" s="2"/>
      <c r="BM1410" s="4" t="str">
        <f>IF(BR1410=BR1411,IF(BR1410&gt;BR1409,BR1410&amp;"_O",""),BR1410&amp;"_C")</f>
        <v/>
      </c>
      <c r="BN1410" s="7" t="str">
        <f>IF(RIGHT(BM1410,1)="C",BP1410/INDEX($BP$5:$BP$2729,MATCH(BR1410&amp;"_O",$BM$5:$BM$2729,0),1),"")</f>
        <v/>
      </c>
      <c r="BO1410" s="38">
        <v>35804</v>
      </c>
      <c r="BP1410" s="3">
        <v>1503.22</v>
      </c>
      <c r="BQ1410" s="7">
        <f>BP1410/BP1409</f>
        <v>0.95049066720623199</v>
      </c>
      <c r="BR1410" s="4">
        <f>YEAR(BO1410)</f>
        <v>1998</v>
      </c>
      <c r="BS1410" s="2" t="s">
        <v>7</v>
      </c>
      <c r="BT1410" s="12" t="str">
        <f>INDEX($CD$5:$CD$10,MATCH(BS1410,$CC$5:$CC$10,0),1)</f>
        <v>Y</v>
      </c>
      <c r="BU1410" s="12" t="str">
        <f>IF(AND(BT1410="Y",BQ1410&gt;1),"Y","")</f>
        <v/>
      </c>
      <c r="BV1410" s="12" t="str">
        <f>IF(AND(BT1410="Y",BQ1410&lt;1),"Y","")</f>
        <v>Y</v>
      </c>
      <c r="BW1410" s="12" t="str">
        <f>IF(BQ1410&gt;1,IF(BQ1409&gt;1,"Y",""),"")</f>
        <v/>
      </c>
      <c r="BX1410" s="12" t="str">
        <f>IF(BQ1410&lt;1,IF(BQ1409&lt;1,"Y",""),"")</f>
        <v/>
      </c>
      <c r="BY1410" s="2"/>
      <c r="BZ1410" s="2"/>
      <c r="CA1410" s="2"/>
    </row>
    <row r="1411" spans="2:79">
      <c r="B1411" s="4" t="str">
        <f>IF(G1411=G1412,IF(G1411&gt;G1410,G1411&amp;"_O",""),G1411&amp;"_C")</f>
        <v/>
      </c>
      <c r="C1411" s="14">
        <f ca="1">RANDBETWEEN(0,1000)/1000</f>
        <v>3.0000000000000001E-3</v>
      </c>
      <c r="D1411" s="16">
        <f>D1410+1</f>
        <v>1407</v>
      </c>
      <c r="E1411" s="10">
        <f>ROUNDDOWN(D1411/52,0)+1</f>
        <v>28</v>
      </c>
      <c r="F1411" s="15">
        <f>F1410+7</f>
        <v>54469</v>
      </c>
      <c r="G1411" s="4">
        <f>YEAR(F1411)</f>
        <v>2049</v>
      </c>
      <c r="H1411" s="33">
        <v>0.41599999999999998</v>
      </c>
      <c r="I1411" s="33">
        <v>0.95199999999999996</v>
      </c>
      <c r="J1411" s="33">
        <v>0.36099999999999999</v>
      </c>
      <c r="K1411" s="16" t="str">
        <f>IF(M1410&gt;1,"Up","Down")</f>
        <v>Down</v>
      </c>
      <c r="L1411" s="16" t="str">
        <f>IF(K1411="Up",IF(H1411&lt;$BJ$7,"Up","Down"),IF(H1411&lt;$BK$7,"Down","Up"))</f>
        <v>Up</v>
      </c>
      <c r="M1411" s="17">
        <f>IF(L1411="Up",INDEX($AK$5:$AK$1005,MATCH(I1411,$AI$5:$AI$1005,0),1),INDEX($AL$5:$AL$1005,MATCH(J1411,$AI$5:$AI$1005,0),1))</f>
        <v>1.0419549581058682</v>
      </c>
      <c r="N1411" s="16" t="str">
        <f>IF(P1410&gt;1,"Up","Down")</f>
        <v>Down</v>
      </c>
      <c r="O1411" s="16" t="str">
        <f>IF(N1411="Up",IF(H1411&lt;$BJ$12,"Up","Down"),IF(H1411&lt;$BK$12,"Down","Up"))</f>
        <v>Down</v>
      </c>
      <c r="P1411" s="17">
        <f>IF(O1411="Up",INDEX($AP$5:$AP$1005,MATCH(I1411,$AI$5:$AI$1005,0),1),INDEX($AQ$5:$AQ$1005,MATCH(J1411,$AI$5:$AI$1005,0),1))</f>
        <v>0.97821397093421092</v>
      </c>
      <c r="Q1411" s="19">
        <f>T1410</f>
        <v>22394.324242008679</v>
      </c>
      <c r="R1411" s="19">
        <f>INDEX(model!$S$5:$S$35,MATCH(G1411,model!$Q$5:$Q$35,0),1)*model!$O$5</f>
        <v>0</v>
      </c>
      <c r="S1411" s="19">
        <f>IF(RIGHT(B1411,1)="C",T1410*INDEX(model!$T$5:$T$35,MATCH(G1411,model!$Q$5:$Q$35,0),1),0)</f>
        <v>0</v>
      </c>
      <c r="T1411" s="19">
        <f>(Q1411+R1411-S1411)*M1411</f>
        <v>23333.877177391383</v>
      </c>
      <c r="U1411" s="19">
        <f>X1410</f>
        <v>170772.13792361988</v>
      </c>
      <c r="V1411" s="19">
        <f>INDEX(model!$S$5:$S$35,MATCH(G1411,model!$Q$5:$Q$35,0),1)*model!$O$6</f>
        <v>0</v>
      </c>
      <c r="W1411" s="19">
        <f>IF(RIGHT(B1411,1)="C",X1410*INDEX(model!$T$5:$T$35,MATCH(G1411,model!$Q$5:$Q$35,0),1),0)</f>
        <v>0</v>
      </c>
      <c r="X1411" s="19">
        <f>(U1411+V1411-W1411)*P1411</f>
        <v>167051.69116318895</v>
      </c>
      <c r="Z1411" s="36" t="str">
        <f>K1411&amp;L1411</f>
        <v>DownUp</v>
      </c>
      <c r="AA1411" s="36" t="str">
        <f>N1411&amp;O1411</f>
        <v>DownDown</v>
      </c>
      <c r="AU1411" s="4" t="str">
        <f>IF(AZ1411=AZ1412,IF(AZ1411&gt;AZ1410,AZ1411&amp;"_O",""),AZ1411&amp;"_C")</f>
        <v/>
      </c>
      <c r="AV1411" s="7" t="str">
        <f>IF(RIGHT(AU1411,1)="C",AX1411/INDEX($AX$5:$AX$2729,MATCH(AZ1411&amp;"_O",$AU$5:$AU$2729,0),1),"")</f>
        <v/>
      </c>
      <c r="AW1411" s="38">
        <v>35412</v>
      </c>
      <c r="AX1411" s="37">
        <v>728.64</v>
      </c>
      <c r="AY1411" s="7">
        <f>AX1411/AX1410</f>
        <v>0.98518117901568414</v>
      </c>
      <c r="AZ1411" s="4">
        <f>YEAR(AW1411)</f>
        <v>1996</v>
      </c>
      <c r="BA1411" s="2" t="s">
        <v>7</v>
      </c>
      <c r="BB1411" s="12" t="str">
        <f>INDEX($CD$5:$CD$10,MATCH(BA1411,$CC$5:$CC$10,0),1)</f>
        <v>Y</v>
      </c>
      <c r="BC1411" s="12" t="str">
        <f>IF(AND(BB1411="Y",AY1411&gt;1),"Y","")</f>
        <v/>
      </c>
      <c r="BD1411" s="12" t="str">
        <f>IF(AND(BB1411="Y",AY1411&lt;1),"Y","")</f>
        <v>Y</v>
      </c>
      <c r="BE1411" s="12" t="str">
        <f>IF(AY1411&gt;1,IF(AY1410&gt;1,"Y",""),"")</f>
        <v/>
      </c>
      <c r="BF1411" s="12" t="str">
        <f>IF(AY1411&lt;1,IF(AY1410&lt;1,"Y",""),"")</f>
        <v>Y</v>
      </c>
      <c r="BG1411" s="2"/>
      <c r="BH1411" s="2"/>
      <c r="BI1411" s="2"/>
      <c r="BJ1411" s="2"/>
      <c r="BK1411" s="2"/>
      <c r="BL1411" s="2"/>
      <c r="BM1411" s="4" t="str">
        <f>IF(BR1411=BR1412,IF(BR1411&gt;BR1410,BR1411&amp;"_O",""),BR1411&amp;"_C")</f>
        <v/>
      </c>
      <c r="BN1411" s="7" t="str">
        <f>IF(RIGHT(BM1411,1)="C",BP1411/INDEX($BP$5:$BP$2729,MATCH(BR1411&amp;"_O",$BM$5:$BM$2729,0),1),"")</f>
        <v/>
      </c>
      <c r="BO1411" s="38">
        <v>35811</v>
      </c>
      <c r="BP1411" s="3">
        <v>1562.88</v>
      </c>
      <c r="BQ1411" s="7">
        <f>BP1411/BP1410</f>
        <v>1.0396881361344315</v>
      </c>
      <c r="BR1411" s="4">
        <f>YEAR(BO1411)</f>
        <v>1998</v>
      </c>
      <c r="BS1411" s="2" t="s">
        <v>7</v>
      </c>
      <c r="BT1411" s="12" t="str">
        <f>INDEX($CD$5:$CD$10,MATCH(BS1411,$CC$5:$CC$10,0),1)</f>
        <v>Y</v>
      </c>
      <c r="BU1411" s="12" t="str">
        <f>IF(AND(BT1411="Y",BQ1411&gt;1),"Y","")</f>
        <v>Y</v>
      </c>
      <c r="BV1411" s="12" t="str">
        <f>IF(AND(BT1411="Y",BQ1411&lt;1),"Y","")</f>
        <v/>
      </c>
      <c r="BW1411" s="12" t="str">
        <f>IF(BQ1411&gt;1,IF(BQ1410&gt;1,"Y",""),"")</f>
        <v/>
      </c>
      <c r="BX1411" s="12" t="str">
        <f>IF(BQ1411&lt;1,IF(BQ1410&lt;1,"Y",""),"")</f>
        <v/>
      </c>
      <c r="BY1411" s="2"/>
      <c r="BZ1411" s="2"/>
      <c r="CA1411" s="2"/>
    </row>
    <row r="1412" spans="2:79">
      <c r="B1412" s="4" t="str">
        <f>IF(G1412=G1413,IF(G1412&gt;G1411,G1412&amp;"_O",""),G1412&amp;"_C")</f>
        <v/>
      </c>
      <c r="C1412" s="14">
        <f ca="1">RANDBETWEEN(0,1000)/1000</f>
        <v>0.82799999999999996</v>
      </c>
      <c r="D1412" s="16">
        <f>D1411+1</f>
        <v>1408</v>
      </c>
      <c r="E1412" s="10">
        <f>ROUNDDOWN(D1412/52,0)+1</f>
        <v>28</v>
      </c>
      <c r="F1412" s="15">
        <f>F1411+7</f>
        <v>54476</v>
      </c>
      <c r="G1412" s="4">
        <f>YEAR(F1412)</f>
        <v>2049</v>
      </c>
      <c r="H1412" s="33">
        <v>0.78300000000000003</v>
      </c>
      <c r="I1412" s="33">
        <v>0.82799999999999996</v>
      </c>
      <c r="J1412" s="33">
        <v>1.4999999999999999E-2</v>
      </c>
      <c r="K1412" s="16" t="str">
        <f>IF(M1411&gt;1,"Up","Down")</f>
        <v>Up</v>
      </c>
      <c r="L1412" s="16" t="str">
        <f>IF(K1412="Up",IF(H1412&lt;$BJ$7,"Up","Down"),IF(H1412&lt;$BK$7,"Down","Up"))</f>
        <v>Down</v>
      </c>
      <c r="M1412" s="17">
        <f>IF(L1412="Up",INDEX($AK$5:$AK$1005,MATCH(I1412,$AI$5:$AI$1005,0),1),INDEX($AL$5:$AL$1005,MATCH(J1412,$AI$5:$AI$1005,0),1))</f>
        <v>0.93797549851113715</v>
      </c>
      <c r="N1412" s="16" t="str">
        <f>IF(P1411&gt;1,"Up","Down")</f>
        <v>Down</v>
      </c>
      <c r="O1412" s="16" t="str">
        <f>IF(N1412="Up",IF(H1412&lt;$BJ$12,"Up","Down"),IF(H1412&lt;$BK$12,"Down","Up"))</f>
        <v>Up</v>
      </c>
      <c r="P1412" s="17">
        <f>IF(O1412="Up",INDEX($AP$5:$AP$1005,MATCH(I1412,$AI$5:$AI$1005,0),1),INDEX($AQ$5:$AQ$1005,MATCH(J1412,$AI$5:$AI$1005,0),1))</f>
        <v>1.0357515219007534</v>
      </c>
      <c r="Q1412" s="19">
        <f>T1411</f>
        <v>23333.877177391383</v>
      </c>
      <c r="R1412" s="19">
        <f>INDEX(model!$S$5:$S$35,MATCH(G1412,model!$Q$5:$Q$35,0),1)*model!$O$5</f>
        <v>0</v>
      </c>
      <c r="S1412" s="19">
        <f>IF(RIGHT(B1412,1)="C",T1411*INDEX(model!$T$5:$T$35,MATCH(G1412,model!$Q$5:$Q$35,0),1),0)</f>
        <v>0</v>
      </c>
      <c r="T1412" s="19">
        <f>(Q1412+R1412-S1412)*M1412</f>
        <v>21886.60507766133</v>
      </c>
      <c r="U1412" s="19">
        <f>X1411</f>
        <v>167051.69116318895</v>
      </c>
      <c r="V1412" s="19">
        <f>INDEX(model!$S$5:$S$35,MATCH(G1412,model!$Q$5:$Q$35,0),1)*model!$O$6</f>
        <v>0</v>
      </c>
      <c r="W1412" s="19">
        <f>IF(RIGHT(B1412,1)="C",X1411*INDEX(model!$T$5:$T$35,MATCH(G1412,model!$Q$5:$Q$35,0),1),0)</f>
        <v>0</v>
      </c>
      <c r="X1412" s="19">
        <f>(U1412+V1412-W1412)*P1412</f>
        <v>173024.04335836758</v>
      </c>
      <c r="Z1412" s="36" t="str">
        <f>K1412&amp;L1412</f>
        <v>UpDown</v>
      </c>
      <c r="AA1412" s="36" t="str">
        <f>N1412&amp;O1412</f>
        <v>DownUp</v>
      </c>
      <c r="AU1412" s="4" t="str">
        <f>IF(AZ1412=AZ1413,IF(AZ1412&gt;AZ1411,AZ1412&amp;"_O",""),AZ1412&amp;"_C")</f>
        <v/>
      </c>
      <c r="AV1412" s="7" t="str">
        <f>IF(RIGHT(AU1412,1)="C",AX1412/INDEX($AX$5:$AX$2729,MATCH(AZ1412&amp;"_O",$AU$5:$AU$2729,0),1),"")</f>
        <v/>
      </c>
      <c r="AW1412" s="38">
        <v>35419</v>
      </c>
      <c r="AX1412" s="37">
        <v>748.87</v>
      </c>
      <c r="AY1412" s="7">
        <f>AX1412/AX1411</f>
        <v>1.0277640535792709</v>
      </c>
      <c r="AZ1412" s="4">
        <f>YEAR(AW1412)</f>
        <v>1996</v>
      </c>
      <c r="BA1412" s="2" t="s">
        <v>7</v>
      </c>
      <c r="BB1412" s="12" t="str">
        <f>INDEX($CD$5:$CD$10,MATCH(BA1412,$CC$5:$CC$10,0),1)</f>
        <v>Y</v>
      </c>
      <c r="BC1412" s="12" t="str">
        <f>IF(AND(BB1412="Y",AY1412&gt;1),"Y","")</f>
        <v>Y</v>
      </c>
      <c r="BD1412" s="12" t="str">
        <f>IF(AND(BB1412="Y",AY1412&lt;1),"Y","")</f>
        <v/>
      </c>
      <c r="BE1412" s="12" t="str">
        <f>IF(AY1412&gt;1,IF(AY1411&gt;1,"Y",""),"")</f>
        <v/>
      </c>
      <c r="BF1412" s="12" t="str">
        <f>IF(AY1412&lt;1,IF(AY1411&lt;1,"Y",""),"")</f>
        <v/>
      </c>
      <c r="BG1412" s="2"/>
      <c r="BH1412" s="2"/>
      <c r="BI1412" s="2"/>
      <c r="BJ1412" s="2"/>
      <c r="BK1412" s="2"/>
      <c r="BL1412" s="2"/>
      <c r="BM1412" s="4" t="str">
        <f>IF(BR1412=BR1413,IF(BR1412&gt;BR1411,BR1412&amp;"_O",""),BR1412&amp;"_C")</f>
        <v/>
      </c>
      <c r="BN1412" s="7" t="str">
        <f>IF(RIGHT(BM1412,1)="C",BP1412/INDEX($BP$5:$BP$2729,MATCH(BR1412&amp;"_O",$BM$5:$BM$2729,0),1),"")</f>
        <v/>
      </c>
      <c r="BO1412" s="38">
        <v>35818</v>
      </c>
      <c r="BP1412" s="3">
        <v>1574.87</v>
      </c>
      <c r="BQ1412" s="7">
        <f>BP1412/BP1411</f>
        <v>1.0076717342342341</v>
      </c>
      <c r="BR1412" s="4">
        <f>YEAR(BO1412)</f>
        <v>1998</v>
      </c>
      <c r="BS1412" s="2" t="s">
        <v>7</v>
      </c>
      <c r="BT1412" s="12" t="str">
        <f>INDEX($CD$5:$CD$10,MATCH(BS1412,$CC$5:$CC$10,0),1)</f>
        <v>Y</v>
      </c>
      <c r="BU1412" s="12" t="str">
        <f>IF(AND(BT1412="Y",BQ1412&gt;1),"Y","")</f>
        <v>Y</v>
      </c>
      <c r="BV1412" s="12" t="str">
        <f>IF(AND(BT1412="Y",BQ1412&lt;1),"Y","")</f>
        <v/>
      </c>
      <c r="BW1412" s="12" t="str">
        <f>IF(BQ1412&gt;1,IF(BQ1411&gt;1,"Y",""),"")</f>
        <v>Y</v>
      </c>
      <c r="BX1412" s="12" t="str">
        <f>IF(BQ1412&lt;1,IF(BQ1411&lt;1,"Y",""),"")</f>
        <v/>
      </c>
      <c r="BY1412" s="2"/>
      <c r="BZ1412" s="2"/>
      <c r="CA1412" s="2"/>
    </row>
    <row r="1413" spans="2:79">
      <c r="B1413" s="4" t="str">
        <f>IF(G1413=G1414,IF(G1413&gt;G1412,G1413&amp;"_O",""),G1413&amp;"_C")</f>
        <v/>
      </c>
      <c r="C1413" s="14">
        <f ca="1">RANDBETWEEN(0,1000)/1000</f>
        <v>0.23899999999999999</v>
      </c>
      <c r="D1413" s="16">
        <f>D1412+1</f>
        <v>1409</v>
      </c>
      <c r="E1413" s="10">
        <f>ROUNDDOWN(D1413/52,0)+1</f>
        <v>28</v>
      </c>
      <c r="F1413" s="15">
        <f>F1412+7</f>
        <v>54483</v>
      </c>
      <c r="G1413" s="4">
        <f>YEAR(F1413)</f>
        <v>2049</v>
      </c>
      <c r="H1413" s="33">
        <v>0.153</v>
      </c>
      <c r="I1413" s="33">
        <v>0.746</v>
      </c>
      <c r="J1413" s="33">
        <v>0.217</v>
      </c>
      <c r="K1413" s="16" t="str">
        <f>IF(M1412&gt;1,"Up","Down")</f>
        <v>Down</v>
      </c>
      <c r="L1413" s="16" t="str">
        <f>IF(K1413="Up",IF(H1413&lt;$BJ$7,"Up","Down"),IF(H1413&lt;$BK$7,"Down","Up"))</f>
        <v>Down</v>
      </c>
      <c r="M1413" s="17">
        <f>IF(L1413="Up",INDEX($AK$5:$AK$1005,MATCH(I1413,$AI$5:$AI$1005,0),1),INDEX($AL$5:$AL$1005,MATCH(J1413,$AI$5:$AI$1005,0),1))</f>
        <v>0.97560494999692116</v>
      </c>
      <c r="N1413" s="16" t="str">
        <f>IF(P1412&gt;1,"Up","Down")</f>
        <v>Up</v>
      </c>
      <c r="O1413" s="16" t="str">
        <f>IF(N1413="Up",IF(H1413&lt;$BJ$12,"Up","Down"),IF(H1413&lt;$BK$12,"Down","Up"))</f>
        <v>Up</v>
      </c>
      <c r="P1413" s="17">
        <f>IF(O1413="Up",INDEX($AP$5:$AP$1005,MATCH(I1413,$AI$5:$AI$1005,0),1),INDEX($AQ$5:$AQ$1005,MATCH(J1413,$AI$5:$AI$1005,0),1))</f>
        <v>1.0284582259473365</v>
      </c>
      <c r="Q1413" s="19">
        <f>T1412</f>
        <v>21886.60507766133</v>
      </c>
      <c r="R1413" s="19">
        <f>INDEX(model!$S$5:$S$35,MATCH(G1413,model!$Q$5:$Q$35,0),1)*model!$O$5</f>
        <v>0</v>
      </c>
      <c r="S1413" s="19">
        <f>IF(RIGHT(B1413,1)="C",T1412*INDEX(model!$T$5:$T$35,MATCH(G1413,model!$Q$5:$Q$35,0),1),0)</f>
        <v>0</v>
      </c>
      <c r="T1413" s="19">
        <f>(Q1413+R1413-S1413)*M1413</f>
        <v>21352.680252394144</v>
      </c>
      <c r="U1413" s="19">
        <f>X1412</f>
        <v>173024.04335836758</v>
      </c>
      <c r="V1413" s="19">
        <f>INDEX(model!$S$5:$S$35,MATCH(G1413,model!$Q$5:$Q$35,0),1)*model!$O$6</f>
        <v>0</v>
      </c>
      <c r="W1413" s="19">
        <f>IF(RIGHT(B1413,1)="C",X1412*INDEX(model!$T$5:$T$35,MATCH(G1413,model!$Q$5:$Q$35,0),1),0)</f>
        <v>0</v>
      </c>
      <c r="X1413" s="19">
        <f>(U1413+V1413-W1413)*P1413</f>
        <v>177948.00067858174</v>
      </c>
      <c r="Z1413" s="36" t="str">
        <f>K1413&amp;L1413</f>
        <v>DownDown</v>
      </c>
      <c r="AA1413" s="36" t="str">
        <f>N1413&amp;O1413</f>
        <v>UpUp</v>
      </c>
      <c r="AU1413" s="4" t="str">
        <f>IF(AZ1413=AZ1414,IF(AZ1413&gt;AZ1412,AZ1413&amp;"_O",""),AZ1413&amp;"_C")</f>
        <v>1996_C</v>
      </c>
      <c r="AV1413" s="7">
        <f>IF(RIGHT(AU1413,1)="C",AX1413/INDEX($AX$5:$AX$2729,MATCH(AZ1413&amp;"_O",$AU$5:$AU$2729,0),1),"")</f>
        <v>1.2271407955116667</v>
      </c>
      <c r="AW1413" s="38">
        <v>35426</v>
      </c>
      <c r="AX1413" s="37">
        <v>756.79</v>
      </c>
      <c r="AY1413" s="7">
        <f>AX1413/AX1412</f>
        <v>1.0105759344078411</v>
      </c>
      <c r="AZ1413" s="4">
        <f>YEAR(AW1413)</f>
        <v>1996</v>
      </c>
      <c r="BA1413" s="2" t="s">
        <v>7</v>
      </c>
      <c r="BB1413" s="12" t="str">
        <f>INDEX($CD$5:$CD$10,MATCH(BA1413,$CC$5:$CC$10,0),1)</f>
        <v>Y</v>
      </c>
      <c r="BC1413" s="12" t="str">
        <f>IF(AND(BB1413="Y",AY1413&gt;1),"Y","")</f>
        <v>Y</v>
      </c>
      <c r="BD1413" s="12" t="str">
        <f>IF(AND(BB1413="Y",AY1413&lt;1),"Y","")</f>
        <v/>
      </c>
      <c r="BE1413" s="12" t="str">
        <f>IF(AY1413&gt;1,IF(AY1412&gt;1,"Y",""),"")</f>
        <v>Y</v>
      </c>
      <c r="BF1413" s="12" t="str">
        <f>IF(AY1413&lt;1,IF(AY1412&lt;1,"Y",""),"")</f>
        <v/>
      </c>
      <c r="BG1413" s="2"/>
      <c r="BH1413" s="2"/>
      <c r="BI1413" s="2"/>
      <c r="BJ1413" s="2"/>
      <c r="BK1413" s="2"/>
      <c r="BL1413" s="2"/>
      <c r="BM1413" s="4" t="str">
        <f>IF(BR1413=BR1414,IF(BR1413&gt;BR1412,BR1413&amp;"_O",""),BR1413&amp;"_C")</f>
        <v/>
      </c>
      <c r="BN1413" s="7" t="str">
        <f>IF(RIGHT(BM1413,1)="C",BP1413/INDEX($BP$5:$BP$2729,MATCH(BR1413&amp;"_O",$BM$5:$BM$2729,0),1),"")</f>
        <v/>
      </c>
      <c r="BO1413" s="38">
        <v>35825</v>
      </c>
      <c r="BP1413" s="3">
        <v>1619.36</v>
      </c>
      <c r="BQ1413" s="7">
        <f>BP1413/BP1412</f>
        <v>1.028249950789589</v>
      </c>
      <c r="BR1413" s="4">
        <f>YEAR(BO1413)</f>
        <v>1998</v>
      </c>
      <c r="BS1413" s="2" t="s">
        <v>7</v>
      </c>
      <c r="BT1413" s="12" t="str">
        <f>INDEX($CD$5:$CD$10,MATCH(BS1413,$CC$5:$CC$10,0),1)</f>
        <v>Y</v>
      </c>
      <c r="BU1413" s="12" t="str">
        <f>IF(AND(BT1413="Y",BQ1413&gt;1),"Y","")</f>
        <v>Y</v>
      </c>
      <c r="BV1413" s="12" t="str">
        <f>IF(AND(BT1413="Y",BQ1413&lt;1),"Y","")</f>
        <v/>
      </c>
      <c r="BW1413" s="12" t="str">
        <f>IF(BQ1413&gt;1,IF(BQ1412&gt;1,"Y",""),"")</f>
        <v>Y</v>
      </c>
      <c r="BX1413" s="12" t="str">
        <f>IF(BQ1413&lt;1,IF(BQ1412&lt;1,"Y",""),"")</f>
        <v/>
      </c>
      <c r="BY1413" s="2"/>
      <c r="BZ1413" s="2"/>
      <c r="CA1413" s="2"/>
    </row>
    <row r="1414" spans="2:79">
      <c r="B1414" s="4" t="str">
        <f>IF(G1414=G1415,IF(G1414&gt;G1413,G1414&amp;"_O",""),G1414&amp;"_C")</f>
        <v/>
      </c>
      <c r="C1414" s="14">
        <f ca="1">RANDBETWEEN(0,1000)/1000</f>
        <v>0.26700000000000002</v>
      </c>
      <c r="D1414" s="16">
        <f>D1413+1</f>
        <v>1410</v>
      </c>
      <c r="E1414" s="10">
        <f>ROUNDDOWN(D1414/52,0)+1</f>
        <v>28</v>
      </c>
      <c r="F1414" s="15">
        <f>F1413+7</f>
        <v>54490</v>
      </c>
      <c r="G1414" s="4">
        <f>YEAR(F1414)</f>
        <v>2049</v>
      </c>
      <c r="H1414" s="33">
        <v>0.85199999999999998</v>
      </c>
      <c r="I1414" s="33">
        <v>0.72299999999999998</v>
      </c>
      <c r="J1414" s="33">
        <v>0.86499999999999999</v>
      </c>
      <c r="K1414" s="16" t="str">
        <f>IF(M1413&gt;1,"Up","Down")</f>
        <v>Down</v>
      </c>
      <c r="L1414" s="16" t="str">
        <f>IF(K1414="Up",IF(H1414&lt;$BJ$7,"Up","Down"),IF(H1414&lt;$BK$7,"Down","Up"))</f>
        <v>Up</v>
      </c>
      <c r="M1414" s="17">
        <f>IF(L1414="Up",INDEX($AK$5:$AK$1005,MATCH(I1414,$AI$5:$AI$1005,0),1),INDEX($AL$5:$AL$1005,MATCH(J1414,$AI$5:$AI$1005,0),1))</f>
        <v>1.0199075759520471</v>
      </c>
      <c r="N1414" s="16" t="str">
        <f>IF(P1413&gt;1,"Up","Down")</f>
        <v>Up</v>
      </c>
      <c r="O1414" s="16" t="str">
        <f>IF(N1414="Up",IF(H1414&lt;$BJ$12,"Up","Down"),IF(H1414&lt;$BK$12,"Down","Up"))</f>
        <v>Down</v>
      </c>
      <c r="P1414" s="17">
        <f>IF(O1414="Up",INDEX($AP$5:$AP$1005,MATCH(I1414,$AI$5:$AI$1005,0),1),INDEX($AQ$5:$AQ$1005,MATCH(J1414,$AI$5:$AI$1005,0),1))</f>
        <v>0.99665550681244275</v>
      </c>
      <c r="Q1414" s="19">
        <f>T1413</f>
        <v>21352.680252394144</v>
      </c>
      <c r="R1414" s="19">
        <f>INDEX(model!$S$5:$S$35,MATCH(G1414,model!$Q$5:$Q$35,0),1)*model!$O$5</f>
        <v>0</v>
      </c>
      <c r="S1414" s="19">
        <f>IF(RIGHT(B1414,1)="C",T1413*INDEX(model!$T$5:$T$35,MATCH(G1414,model!$Q$5:$Q$35,0),1),0)</f>
        <v>0</v>
      </c>
      <c r="T1414" s="19">
        <f>(Q1414+R1414-S1414)*M1414</f>
        <v>21777.760356298455</v>
      </c>
      <c r="U1414" s="19">
        <f>X1413</f>
        <v>177948.00067858174</v>
      </c>
      <c r="V1414" s="19">
        <f>INDEX(model!$S$5:$S$35,MATCH(G1414,model!$Q$5:$Q$35,0),1)*model!$O$6</f>
        <v>0</v>
      </c>
      <c r="W1414" s="19">
        <f>IF(RIGHT(B1414,1)="C",X1413*INDEX(model!$T$5:$T$35,MATCH(G1414,model!$Q$5:$Q$35,0),1),0)</f>
        <v>0</v>
      </c>
      <c r="X1414" s="19">
        <f>(U1414+V1414-W1414)*P1414</f>
        <v>177352.85480257278</v>
      </c>
      <c r="Z1414" s="36" t="str">
        <f>K1414&amp;L1414</f>
        <v>DownUp</v>
      </c>
      <c r="AA1414" s="36" t="str">
        <f>N1414&amp;O1414</f>
        <v>UpDown</v>
      </c>
      <c r="AU1414" s="4" t="str">
        <f>IF(AZ1414=AZ1415,IF(AZ1414&gt;AZ1413,AZ1414&amp;"_O",""),AZ1414&amp;"_C")</f>
        <v>1997_O</v>
      </c>
      <c r="AV1414" s="7" t="str">
        <f>IF(RIGHT(AU1414,1)="C",AX1414/INDEX($AX$5:$AX$2729,MATCH(AZ1414&amp;"_O",$AU$5:$AU$2729,0),1),"")</f>
        <v/>
      </c>
      <c r="AW1414" s="38">
        <v>35433</v>
      </c>
      <c r="AX1414" s="37">
        <v>748.03</v>
      </c>
      <c r="AY1414" s="7">
        <f>AX1414/AX1413</f>
        <v>0.98842479419654061</v>
      </c>
      <c r="AZ1414" s="4">
        <f>YEAR(AW1414)</f>
        <v>1997</v>
      </c>
      <c r="BA1414" s="2" t="s">
        <v>7</v>
      </c>
      <c r="BB1414" s="12" t="str">
        <f>INDEX($CD$5:$CD$10,MATCH(BA1414,$CC$5:$CC$10,0),1)</f>
        <v>Y</v>
      </c>
      <c r="BC1414" s="12" t="str">
        <f>IF(AND(BB1414="Y",AY1414&gt;1),"Y","")</f>
        <v/>
      </c>
      <c r="BD1414" s="12" t="str">
        <f>IF(AND(BB1414="Y",AY1414&lt;1),"Y","")</f>
        <v>Y</v>
      </c>
      <c r="BE1414" s="12" t="str">
        <f>IF(AY1414&gt;1,IF(AY1413&gt;1,"Y",""),"")</f>
        <v/>
      </c>
      <c r="BF1414" s="12" t="str">
        <f>IF(AY1414&lt;1,IF(AY1413&lt;1,"Y",""),"")</f>
        <v/>
      </c>
      <c r="BG1414" s="2"/>
      <c r="BH1414" s="2"/>
      <c r="BI1414" s="2"/>
      <c r="BJ1414" s="2"/>
      <c r="BK1414" s="2"/>
      <c r="BL1414" s="2"/>
      <c r="BM1414" s="4" t="str">
        <f>IF(BR1414=BR1415,IF(BR1414&gt;BR1413,BR1414&amp;"_O",""),BR1414&amp;"_C")</f>
        <v/>
      </c>
      <c r="BN1414" s="7" t="str">
        <f>IF(RIGHT(BM1414,1)="C",BP1414/INDEX($BP$5:$BP$2729,MATCH(BR1414&amp;"_O",$BM$5:$BM$2729,0),1),"")</f>
        <v/>
      </c>
      <c r="BO1414" s="38">
        <v>35832</v>
      </c>
      <c r="BP1414" s="3">
        <v>1694.33</v>
      </c>
      <c r="BQ1414" s="7">
        <f>BP1414/BP1413</f>
        <v>1.0462960675822548</v>
      </c>
      <c r="BR1414" s="4">
        <f>YEAR(BO1414)</f>
        <v>1998</v>
      </c>
      <c r="BS1414" s="2" t="s">
        <v>7</v>
      </c>
      <c r="BT1414" s="12" t="str">
        <f>INDEX($CD$5:$CD$10,MATCH(BS1414,$CC$5:$CC$10,0),1)</f>
        <v>Y</v>
      </c>
      <c r="BU1414" s="12" t="str">
        <f>IF(AND(BT1414="Y",BQ1414&gt;1),"Y","")</f>
        <v>Y</v>
      </c>
      <c r="BV1414" s="12" t="str">
        <f>IF(AND(BT1414="Y",BQ1414&lt;1),"Y","")</f>
        <v/>
      </c>
      <c r="BW1414" s="12" t="str">
        <f>IF(BQ1414&gt;1,IF(BQ1413&gt;1,"Y",""),"")</f>
        <v>Y</v>
      </c>
      <c r="BX1414" s="12" t="str">
        <f>IF(BQ1414&lt;1,IF(BQ1413&lt;1,"Y",""),"")</f>
        <v/>
      </c>
      <c r="BY1414" s="2"/>
      <c r="BZ1414" s="2"/>
      <c r="CA1414" s="2"/>
    </row>
    <row r="1415" spans="2:79">
      <c r="B1415" s="4" t="str">
        <f>IF(G1415=G1416,IF(G1415&gt;G1414,G1415&amp;"_O",""),G1415&amp;"_C")</f>
        <v/>
      </c>
      <c r="C1415" s="14">
        <f ca="1">RANDBETWEEN(0,1000)/1000</f>
        <v>1.4999999999999999E-2</v>
      </c>
      <c r="D1415" s="16">
        <f>D1414+1</f>
        <v>1411</v>
      </c>
      <c r="E1415" s="10">
        <f>ROUNDDOWN(D1415/52,0)+1</f>
        <v>28</v>
      </c>
      <c r="F1415" s="15">
        <f>F1414+7</f>
        <v>54497</v>
      </c>
      <c r="G1415" s="4">
        <f>YEAR(F1415)</f>
        <v>2049</v>
      </c>
      <c r="H1415" s="33">
        <v>0.84899999999999998</v>
      </c>
      <c r="I1415" s="33">
        <v>0.121</v>
      </c>
      <c r="J1415" s="33">
        <v>0.51700000000000002</v>
      </c>
      <c r="K1415" s="16" t="str">
        <f>IF(M1414&gt;1,"Up","Down")</f>
        <v>Up</v>
      </c>
      <c r="L1415" s="16" t="str">
        <f>IF(K1415="Up",IF(H1415&lt;$BJ$7,"Up","Down"),IF(H1415&lt;$BK$7,"Down","Up"))</f>
        <v>Down</v>
      </c>
      <c r="M1415" s="17">
        <f>IF(L1415="Up",INDEX($AK$5:$AK$1005,MATCH(I1415,$AI$5:$AI$1005,0),1),INDEX($AL$5:$AL$1005,MATCH(J1415,$AI$5:$AI$1005,0),1))</f>
        <v>0.98799275881074022</v>
      </c>
      <c r="N1415" s="16" t="str">
        <f>IF(P1414&gt;1,"Up","Down")</f>
        <v>Down</v>
      </c>
      <c r="O1415" s="16" t="str">
        <f>IF(N1415="Up",IF(H1415&lt;$BJ$12,"Up","Down"),IF(H1415&lt;$BK$12,"Down","Up"))</f>
        <v>Up</v>
      </c>
      <c r="P1415" s="17">
        <f>IF(O1415="Up",INDEX($AP$5:$AP$1005,MATCH(I1415,$AI$5:$AI$1005,0),1),INDEX($AQ$5:$AQ$1005,MATCH(J1415,$AI$5:$AI$1005,0),1))</f>
        <v>1.0040753233520252</v>
      </c>
      <c r="Q1415" s="19">
        <f>T1414</f>
        <v>21777.760356298455</v>
      </c>
      <c r="R1415" s="19">
        <f>INDEX(model!$S$5:$S$35,MATCH(G1415,model!$Q$5:$Q$35,0),1)*model!$O$5</f>
        <v>0</v>
      </c>
      <c r="S1415" s="19">
        <f>IF(RIGHT(B1415,1)="C",T1414*INDEX(model!$T$5:$T$35,MATCH(G1415,model!$Q$5:$Q$35,0),1),0)</f>
        <v>0</v>
      </c>
      <c r="T1415" s="19">
        <f>(Q1415+R1415-S1415)*M1415</f>
        <v>21516.269535138479</v>
      </c>
      <c r="U1415" s="19">
        <f>X1414</f>
        <v>177352.85480257278</v>
      </c>
      <c r="V1415" s="19">
        <f>INDEX(model!$S$5:$S$35,MATCH(G1415,model!$Q$5:$Q$35,0),1)*model!$O$6</f>
        <v>0</v>
      </c>
      <c r="W1415" s="19">
        <f>IF(RIGHT(B1415,1)="C",X1414*INDEX(model!$T$5:$T$35,MATCH(G1415,model!$Q$5:$Q$35,0),1),0)</f>
        <v>0</v>
      </c>
      <c r="X1415" s="19">
        <f>(U1415+V1415-W1415)*P1415</f>
        <v>178075.62503329804</v>
      </c>
      <c r="Z1415" s="36" t="str">
        <f>K1415&amp;L1415</f>
        <v>UpDown</v>
      </c>
      <c r="AA1415" s="36" t="str">
        <f>N1415&amp;O1415</f>
        <v>DownUp</v>
      </c>
      <c r="AU1415" s="4" t="str">
        <f>IF(AZ1415=AZ1416,IF(AZ1415&gt;AZ1414,AZ1415&amp;"_O",""),AZ1415&amp;"_C")</f>
        <v/>
      </c>
      <c r="AV1415" s="7" t="str">
        <f>IF(RIGHT(AU1415,1)="C",AX1415/INDEX($AX$5:$AX$2729,MATCH(AZ1415&amp;"_O",$AU$5:$AU$2729,0),1),"")</f>
        <v/>
      </c>
      <c r="AW1415" s="38">
        <v>35440</v>
      </c>
      <c r="AX1415" s="37">
        <v>759.5</v>
      </c>
      <c r="AY1415" s="7">
        <f>AX1415/AX1414</f>
        <v>1.0153336096145877</v>
      </c>
      <c r="AZ1415" s="4">
        <f>YEAR(AW1415)</f>
        <v>1997</v>
      </c>
      <c r="BA1415" s="2" t="s">
        <v>7</v>
      </c>
      <c r="BB1415" s="12" t="str">
        <f>INDEX($CD$5:$CD$10,MATCH(BA1415,$CC$5:$CC$10,0),1)</f>
        <v>Y</v>
      </c>
      <c r="BC1415" s="12" t="str">
        <f>IF(AND(BB1415="Y",AY1415&gt;1),"Y","")</f>
        <v>Y</v>
      </c>
      <c r="BD1415" s="12" t="str">
        <f>IF(AND(BB1415="Y",AY1415&lt;1),"Y","")</f>
        <v/>
      </c>
      <c r="BE1415" s="12" t="str">
        <f>IF(AY1415&gt;1,IF(AY1414&gt;1,"Y",""),"")</f>
        <v/>
      </c>
      <c r="BF1415" s="12" t="str">
        <f>IF(AY1415&lt;1,IF(AY1414&lt;1,"Y",""),"")</f>
        <v/>
      </c>
      <c r="BG1415" s="2"/>
      <c r="BH1415" s="2"/>
      <c r="BI1415" s="2"/>
      <c r="BJ1415" s="2"/>
      <c r="BK1415" s="2"/>
      <c r="BL1415" s="2"/>
      <c r="BM1415" s="4" t="str">
        <f>IF(BR1415=BR1416,IF(BR1415&gt;BR1414,BR1415&amp;"_O",""),BR1415&amp;"_C")</f>
        <v/>
      </c>
      <c r="BN1415" s="7" t="str">
        <f>IF(RIGHT(BM1415,1)="C",BP1415/INDEX($BP$5:$BP$2729,MATCH(BR1415&amp;"_O",$BM$5:$BM$2729,0),1),"")</f>
        <v/>
      </c>
      <c r="BO1415" s="38">
        <v>35839</v>
      </c>
      <c r="BP1415" s="3">
        <v>1710.42</v>
      </c>
      <c r="BQ1415" s="7">
        <f>BP1415/BP1414</f>
        <v>1.0094963790997031</v>
      </c>
      <c r="BR1415" s="4">
        <f>YEAR(BO1415)</f>
        <v>1998</v>
      </c>
      <c r="BS1415" s="2" t="s">
        <v>7</v>
      </c>
      <c r="BT1415" s="12" t="str">
        <f>INDEX($CD$5:$CD$10,MATCH(BS1415,$CC$5:$CC$10,0),1)</f>
        <v>Y</v>
      </c>
      <c r="BU1415" s="12" t="str">
        <f>IF(AND(BT1415="Y",BQ1415&gt;1),"Y","")</f>
        <v>Y</v>
      </c>
      <c r="BV1415" s="12" t="str">
        <f>IF(AND(BT1415="Y",BQ1415&lt;1),"Y","")</f>
        <v/>
      </c>
      <c r="BW1415" s="12" t="str">
        <f>IF(BQ1415&gt;1,IF(BQ1414&gt;1,"Y",""),"")</f>
        <v>Y</v>
      </c>
      <c r="BX1415" s="12" t="str">
        <f>IF(BQ1415&lt;1,IF(BQ1414&lt;1,"Y",""),"")</f>
        <v/>
      </c>
      <c r="BY1415" s="2"/>
      <c r="BZ1415" s="2"/>
      <c r="CA1415" s="2"/>
    </row>
    <row r="1416" spans="2:79">
      <c r="B1416" s="4" t="str">
        <f>IF(G1416=G1417,IF(G1416&gt;G1415,G1416&amp;"_O",""),G1416&amp;"_C")</f>
        <v/>
      </c>
      <c r="C1416" s="14">
        <f ca="1">RANDBETWEEN(0,1000)/1000</f>
        <v>0.26900000000000002</v>
      </c>
      <c r="D1416" s="16">
        <f>D1415+1</f>
        <v>1412</v>
      </c>
      <c r="E1416" s="10">
        <f>ROUNDDOWN(D1416/52,0)+1</f>
        <v>28</v>
      </c>
      <c r="F1416" s="15">
        <f>F1415+7</f>
        <v>54504</v>
      </c>
      <c r="G1416" s="4">
        <f>YEAR(F1416)</f>
        <v>2049</v>
      </c>
      <c r="H1416" s="33">
        <v>0.16200000000000001</v>
      </c>
      <c r="I1416" s="33">
        <v>0.95699999999999996</v>
      </c>
      <c r="J1416" s="33">
        <v>0.36</v>
      </c>
      <c r="K1416" s="16" t="str">
        <f>IF(M1415&gt;1,"Up","Down")</f>
        <v>Down</v>
      </c>
      <c r="L1416" s="16" t="str">
        <f>IF(K1416="Up",IF(H1416&lt;$BJ$7,"Up","Down"),IF(H1416&lt;$BK$7,"Down","Up"))</f>
        <v>Down</v>
      </c>
      <c r="M1416" s="17">
        <f>IF(L1416="Up",INDEX($AK$5:$AK$1005,MATCH(I1416,$AI$5:$AI$1005,0),1),INDEX($AL$5:$AL$1005,MATCH(J1416,$AI$5:$AI$1005,0),1))</f>
        <v>0.9823377380131959</v>
      </c>
      <c r="N1416" s="16" t="str">
        <f>IF(P1415&gt;1,"Up","Down")</f>
        <v>Up</v>
      </c>
      <c r="O1416" s="16" t="str">
        <f>IF(N1416="Up",IF(H1416&lt;$BJ$12,"Up","Down"),IF(H1416&lt;$BK$12,"Down","Up"))</f>
        <v>Up</v>
      </c>
      <c r="P1416" s="17">
        <f>IF(O1416="Up",INDEX($AP$5:$AP$1005,MATCH(I1416,$AI$5:$AI$1005,0),1),INDEX($AQ$5:$AQ$1005,MATCH(J1416,$AI$5:$AI$1005,0),1))</f>
        <v>1.0554235434480017</v>
      </c>
      <c r="Q1416" s="19">
        <f>T1415</f>
        <v>21516.269535138479</v>
      </c>
      <c r="R1416" s="19">
        <f>INDEX(model!$S$5:$S$35,MATCH(G1416,model!$Q$5:$Q$35,0),1)*model!$O$5</f>
        <v>0</v>
      </c>
      <c r="S1416" s="19">
        <f>IF(RIGHT(B1416,1)="C",T1415*INDEX(model!$T$5:$T$35,MATCH(G1416,model!$Q$5:$Q$35,0),1),0)</f>
        <v>0</v>
      </c>
      <c r="T1416" s="19">
        <f>(Q1416+R1416-S1416)*M1416</f>
        <v>21136.243545630172</v>
      </c>
      <c r="U1416" s="19">
        <f>X1415</f>
        <v>178075.62503329804</v>
      </c>
      <c r="V1416" s="19">
        <f>INDEX(model!$S$5:$S$35,MATCH(G1416,model!$Q$5:$Q$35,0),1)*model!$O$6</f>
        <v>0</v>
      </c>
      <c r="W1416" s="19">
        <f>IF(RIGHT(B1416,1)="C",X1415*INDEX(model!$T$5:$T$35,MATCH(G1416,model!$Q$5:$Q$35,0),1),0)</f>
        <v>0</v>
      </c>
      <c r="X1416" s="19">
        <f>(U1416+V1416-W1416)*P1416</f>
        <v>187945.2071743611</v>
      </c>
      <c r="Z1416" s="36" t="str">
        <f>K1416&amp;L1416</f>
        <v>DownDown</v>
      </c>
      <c r="AA1416" s="36" t="str">
        <f>N1416&amp;O1416</f>
        <v>UpUp</v>
      </c>
      <c r="AU1416" s="4" t="str">
        <f>IF(AZ1416=AZ1417,IF(AZ1416&gt;AZ1415,AZ1416&amp;"_O",""),AZ1416&amp;"_C")</f>
        <v/>
      </c>
      <c r="AV1416" s="7" t="str">
        <f>IF(RIGHT(AU1416,1)="C",AX1416/INDEX($AX$5:$AX$2729,MATCH(AZ1416&amp;"_O",$AU$5:$AU$2729,0),1),"")</f>
        <v/>
      </c>
      <c r="AW1416" s="38">
        <v>35447</v>
      </c>
      <c r="AX1416" s="37">
        <v>776.17</v>
      </c>
      <c r="AY1416" s="7">
        <f>AX1416/AX1415</f>
        <v>1.0219486504279129</v>
      </c>
      <c r="AZ1416" s="4">
        <f>YEAR(AW1416)</f>
        <v>1997</v>
      </c>
      <c r="BA1416" s="2" t="s">
        <v>7</v>
      </c>
      <c r="BB1416" s="12" t="str">
        <f>INDEX($CD$5:$CD$10,MATCH(BA1416,$CC$5:$CC$10,0),1)</f>
        <v>Y</v>
      </c>
      <c r="BC1416" s="12" t="str">
        <f>IF(AND(BB1416="Y",AY1416&gt;1),"Y","")</f>
        <v>Y</v>
      </c>
      <c r="BD1416" s="12" t="str">
        <f>IF(AND(BB1416="Y",AY1416&lt;1),"Y","")</f>
        <v/>
      </c>
      <c r="BE1416" s="12" t="str">
        <f>IF(AY1416&gt;1,IF(AY1415&gt;1,"Y",""),"")</f>
        <v>Y</v>
      </c>
      <c r="BF1416" s="12" t="str">
        <f>IF(AY1416&lt;1,IF(AY1415&lt;1,"Y",""),"")</f>
        <v/>
      </c>
      <c r="BG1416" s="2"/>
      <c r="BH1416" s="2"/>
      <c r="BI1416" s="2"/>
      <c r="BJ1416" s="2"/>
      <c r="BK1416" s="2"/>
      <c r="BL1416" s="2"/>
      <c r="BM1416" s="4" t="str">
        <f>IF(BR1416=BR1417,IF(BR1416&gt;BR1415,BR1416&amp;"_O",""),BR1416&amp;"_C")</f>
        <v/>
      </c>
      <c r="BN1416" s="7" t="str">
        <f>IF(RIGHT(BM1416,1)="C",BP1416/INDEX($BP$5:$BP$2729,MATCH(BR1416&amp;"_O",$BM$5:$BM$2729,0),1),"")</f>
        <v/>
      </c>
      <c r="BO1416" s="38">
        <v>35846</v>
      </c>
      <c r="BP1416" s="3">
        <v>1728.13</v>
      </c>
      <c r="BQ1416" s="7">
        <f>BP1416/BP1415</f>
        <v>1.0103541820137745</v>
      </c>
      <c r="BR1416" s="4">
        <f>YEAR(BO1416)</f>
        <v>1998</v>
      </c>
      <c r="BS1416" s="2" t="s">
        <v>7</v>
      </c>
      <c r="BT1416" s="12" t="str">
        <f>INDEX($CD$5:$CD$10,MATCH(BS1416,$CC$5:$CC$10,0),1)</f>
        <v>Y</v>
      </c>
      <c r="BU1416" s="12" t="str">
        <f>IF(AND(BT1416="Y",BQ1416&gt;1),"Y","")</f>
        <v>Y</v>
      </c>
      <c r="BV1416" s="12" t="str">
        <f>IF(AND(BT1416="Y",BQ1416&lt;1),"Y","")</f>
        <v/>
      </c>
      <c r="BW1416" s="12" t="str">
        <f>IF(BQ1416&gt;1,IF(BQ1415&gt;1,"Y",""),"")</f>
        <v>Y</v>
      </c>
      <c r="BX1416" s="12" t="str">
        <f>IF(BQ1416&lt;1,IF(BQ1415&lt;1,"Y",""),"")</f>
        <v/>
      </c>
      <c r="BY1416" s="2"/>
      <c r="BZ1416" s="2"/>
      <c r="CA1416" s="2"/>
    </row>
    <row r="1417" spans="2:79">
      <c r="B1417" s="4" t="str">
        <f>IF(G1417=G1418,IF(G1417&gt;G1416,G1417&amp;"_O",""),G1417&amp;"_C")</f>
        <v/>
      </c>
      <c r="C1417" s="14">
        <f ca="1">RANDBETWEEN(0,1000)/1000</f>
        <v>0.746</v>
      </c>
      <c r="D1417" s="16">
        <f>D1416+1</f>
        <v>1413</v>
      </c>
      <c r="E1417" s="10">
        <f>ROUNDDOWN(D1417/52,0)+1</f>
        <v>28</v>
      </c>
      <c r="F1417" s="15">
        <f>F1416+7</f>
        <v>54511</v>
      </c>
      <c r="G1417" s="4">
        <f>YEAR(F1417)</f>
        <v>2049</v>
      </c>
      <c r="H1417" s="33">
        <v>0.97</v>
      </c>
      <c r="I1417" s="33">
        <v>0.69099999999999995</v>
      </c>
      <c r="J1417" s="33">
        <v>0.215</v>
      </c>
      <c r="K1417" s="16" t="str">
        <f>IF(M1416&gt;1,"Up","Down")</f>
        <v>Down</v>
      </c>
      <c r="L1417" s="16" t="str">
        <f>IF(K1417="Up",IF(H1417&lt;$BJ$7,"Up","Down"),IF(H1417&lt;$BK$7,"Down","Up"))</f>
        <v>Up</v>
      </c>
      <c r="M1417" s="17">
        <f>IF(L1417="Up",INDEX($AK$5:$AK$1005,MATCH(I1417,$AI$5:$AI$1005,0),1),INDEX($AL$5:$AL$1005,MATCH(J1417,$AI$5:$AI$1005,0),1))</f>
        <v>1.0181537291813614</v>
      </c>
      <c r="N1417" s="16" t="str">
        <f>IF(P1416&gt;1,"Up","Down")</f>
        <v>Up</v>
      </c>
      <c r="O1417" s="16" t="str">
        <f>IF(N1417="Up",IF(H1417&lt;$BJ$12,"Up","Down"),IF(H1417&lt;$BK$12,"Down","Up"))</f>
        <v>Down</v>
      </c>
      <c r="P1417" s="17">
        <f>IF(O1417="Up",INDEX($AP$5:$AP$1005,MATCH(I1417,$AI$5:$AI$1005,0),1),INDEX($AQ$5:$AQ$1005,MATCH(J1417,$AI$5:$AI$1005,0),1))</f>
        <v>0.96652581878834476</v>
      </c>
      <c r="Q1417" s="19">
        <f>T1416</f>
        <v>21136.243545630172</v>
      </c>
      <c r="R1417" s="19">
        <f>INDEX(model!$S$5:$S$35,MATCH(G1417,model!$Q$5:$Q$35,0),1)*model!$O$5</f>
        <v>0</v>
      </c>
      <c r="S1417" s="19">
        <f>IF(RIGHT(B1417,1)="C",T1416*INDEX(model!$T$5:$T$35,MATCH(G1417,model!$Q$5:$Q$35,0),1),0)</f>
        <v>0</v>
      </c>
      <c r="T1417" s="19">
        <f>(Q1417+R1417-S1417)*M1417</f>
        <v>21519.945186868841</v>
      </c>
      <c r="U1417" s="19">
        <f>X1416</f>
        <v>187945.2071743611</v>
      </c>
      <c r="V1417" s="19">
        <f>INDEX(model!$S$5:$S$35,MATCH(G1417,model!$Q$5:$Q$35,0),1)*model!$O$6</f>
        <v>0</v>
      </c>
      <c r="W1417" s="19">
        <f>IF(RIGHT(B1417,1)="C",X1416*INDEX(model!$T$5:$T$35,MATCH(G1417,model!$Q$5:$Q$35,0),1),0)</f>
        <v>0</v>
      </c>
      <c r="X1417" s="19">
        <f>(U1417+V1417-W1417)*P1417</f>
        <v>181653.89525154445</v>
      </c>
      <c r="Z1417" s="36" t="str">
        <f>K1417&amp;L1417</f>
        <v>DownUp</v>
      </c>
      <c r="AA1417" s="36" t="str">
        <f>N1417&amp;O1417</f>
        <v>UpDown</v>
      </c>
      <c r="AU1417" s="4" t="str">
        <f>IF(AZ1417=AZ1418,IF(AZ1417&gt;AZ1416,AZ1417&amp;"_O",""),AZ1417&amp;"_C")</f>
        <v/>
      </c>
      <c r="AV1417" s="7" t="str">
        <f>IF(RIGHT(AU1417,1)="C",AX1417/INDEX($AX$5:$AX$2729,MATCH(AZ1417&amp;"_O",$AU$5:$AU$2729,0),1),"")</f>
        <v/>
      </c>
      <c r="AW1417" s="38">
        <v>35454</v>
      </c>
      <c r="AX1417" s="37">
        <v>770.52</v>
      </c>
      <c r="AY1417" s="7">
        <f>AX1417/AX1416</f>
        <v>0.99272066686421789</v>
      </c>
      <c r="AZ1417" s="4">
        <f>YEAR(AW1417)</f>
        <v>1997</v>
      </c>
      <c r="BA1417" s="2" t="s">
        <v>7</v>
      </c>
      <c r="BB1417" s="12" t="str">
        <f>INDEX($CD$5:$CD$10,MATCH(BA1417,$CC$5:$CC$10,0),1)</f>
        <v>Y</v>
      </c>
      <c r="BC1417" s="12" t="str">
        <f>IF(AND(BB1417="Y",AY1417&gt;1),"Y","")</f>
        <v/>
      </c>
      <c r="BD1417" s="12" t="str">
        <f>IF(AND(BB1417="Y",AY1417&lt;1),"Y","")</f>
        <v>Y</v>
      </c>
      <c r="BE1417" s="12" t="str">
        <f>IF(AY1417&gt;1,IF(AY1416&gt;1,"Y",""),"")</f>
        <v/>
      </c>
      <c r="BF1417" s="12" t="str">
        <f>IF(AY1417&lt;1,IF(AY1416&lt;1,"Y",""),"")</f>
        <v/>
      </c>
      <c r="BG1417" s="2"/>
      <c r="BH1417" s="2"/>
      <c r="BI1417" s="2"/>
      <c r="BJ1417" s="2"/>
      <c r="BK1417" s="2"/>
      <c r="BL1417" s="2"/>
      <c r="BM1417" s="4" t="str">
        <f>IF(BR1417=BR1418,IF(BR1417&gt;BR1416,BR1417&amp;"_O",""),BR1417&amp;"_C")</f>
        <v/>
      </c>
      <c r="BN1417" s="7" t="str">
        <f>IF(RIGHT(BM1417,1)="C",BP1417/INDEX($BP$5:$BP$2729,MATCH(BR1417&amp;"_O",$BM$5:$BM$2729,0),1),"")</f>
        <v/>
      </c>
      <c r="BO1417" s="38">
        <v>35853</v>
      </c>
      <c r="BP1417" s="3">
        <v>1770.5</v>
      </c>
      <c r="BQ1417" s="7">
        <f>BP1417/BP1416</f>
        <v>1.024517831413146</v>
      </c>
      <c r="BR1417" s="4">
        <f>YEAR(BO1417)</f>
        <v>1998</v>
      </c>
      <c r="BS1417" s="2" t="s">
        <v>7</v>
      </c>
      <c r="BT1417" s="12" t="str">
        <f>INDEX($CD$5:$CD$10,MATCH(BS1417,$CC$5:$CC$10,0),1)</f>
        <v>Y</v>
      </c>
      <c r="BU1417" s="12" t="str">
        <f>IF(AND(BT1417="Y",BQ1417&gt;1),"Y","")</f>
        <v>Y</v>
      </c>
      <c r="BV1417" s="12" t="str">
        <f>IF(AND(BT1417="Y",BQ1417&lt;1),"Y","")</f>
        <v/>
      </c>
      <c r="BW1417" s="12" t="str">
        <f>IF(BQ1417&gt;1,IF(BQ1416&gt;1,"Y",""),"")</f>
        <v>Y</v>
      </c>
      <c r="BX1417" s="12" t="str">
        <f>IF(BQ1417&lt;1,IF(BQ1416&lt;1,"Y",""),"")</f>
        <v/>
      </c>
      <c r="BY1417" s="2"/>
      <c r="BZ1417" s="2"/>
      <c r="CA1417" s="2"/>
    </row>
    <row r="1418" spans="2:79">
      <c r="B1418" s="4" t="str">
        <f>IF(G1418=G1419,IF(G1418&gt;G1417,G1418&amp;"_O",""),G1418&amp;"_C")</f>
        <v/>
      </c>
      <c r="C1418" s="14">
        <f ca="1">RANDBETWEEN(0,1000)/1000</f>
        <v>0.17499999999999999</v>
      </c>
      <c r="D1418" s="16">
        <f>D1417+1</f>
        <v>1414</v>
      </c>
      <c r="E1418" s="10">
        <f>ROUNDDOWN(D1418/52,0)+1</f>
        <v>28</v>
      </c>
      <c r="F1418" s="15">
        <f>F1417+7</f>
        <v>54518</v>
      </c>
      <c r="G1418" s="4">
        <f>YEAR(F1418)</f>
        <v>2049</v>
      </c>
      <c r="H1418" s="33">
        <v>0.39400000000000002</v>
      </c>
      <c r="I1418" s="33">
        <v>0.44700000000000001</v>
      </c>
      <c r="J1418" s="33">
        <v>0.91</v>
      </c>
      <c r="K1418" s="16" t="str">
        <f>IF(M1417&gt;1,"Up","Down")</f>
        <v>Up</v>
      </c>
      <c r="L1418" s="16" t="str">
        <f>IF(K1418="Up",IF(H1418&lt;$BJ$7,"Up","Down"),IF(H1418&lt;$BK$7,"Down","Up"))</f>
        <v>Up</v>
      </c>
      <c r="M1418" s="17">
        <f>IF(L1418="Up",INDEX($AK$5:$AK$1005,MATCH(I1418,$AI$5:$AI$1005,0),1),INDEX($AL$5:$AL$1005,MATCH(J1418,$AI$5:$AI$1005,0),1))</f>
        <v>1.0110473000221472</v>
      </c>
      <c r="N1418" s="16" t="str">
        <f>IF(P1417&gt;1,"Up","Down")</f>
        <v>Down</v>
      </c>
      <c r="O1418" s="16" t="str">
        <f>IF(N1418="Up",IF(H1418&lt;$BJ$12,"Up","Down"),IF(H1418&lt;$BK$12,"Down","Up"))</f>
        <v>Down</v>
      </c>
      <c r="P1418" s="17">
        <f>IF(O1418="Up",INDEX($AP$5:$AP$1005,MATCH(I1418,$AI$5:$AI$1005,0),1),INDEX($AQ$5:$AQ$1005,MATCH(J1418,$AI$5:$AI$1005,0),1))</f>
        <v>0.99789220120030697</v>
      </c>
      <c r="Q1418" s="19">
        <f>T1417</f>
        <v>21519.945186868841</v>
      </c>
      <c r="R1418" s="19">
        <f>INDEX(model!$S$5:$S$35,MATCH(G1418,model!$Q$5:$Q$35,0),1)*model!$O$5</f>
        <v>0</v>
      </c>
      <c r="S1418" s="19">
        <f>IF(RIGHT(B1418,1)="C",T1417*INDEX(model!$T$5:$T$35,MATCH(G1418,model!$Q$5:$Q$35,0),1),0)</f>
        <v>0</v>
      </c>
      <c r="T1418" s="19">
        <f>(Q1418+R1418-S1418)*M1418</f>
        <v>21757.682477808343</v>
      </c>
      <c r="U1418" s="19">
        <f>X1417</f>
        <v>181653.89525154445</v>
      </c>
      <c r="V1418" s="19">
        <f>INDEX(model!$S$5:$S$35,MATCH(G1418,model!$Q$5:$Q$35,0),1)*model!$O$6</f>
        <v>0</v>
      </c>
      <c r="W1418" s="19">
        <f>IF(RIGHT(B1418,1)="C",X1417*INDEX(model!$T$5:$T$35,MATCH(G1418,model!$Q$5:$Q$35,0),1),0)</f>
        <v>0</v>
      </c>
      <c r="X1418" s="19">
        <f>(U1418+V1418-W1418)*P1418</f>
        <v>181271.00538917369</v>
      </c>
      <c r="Z1418" s="36" t="str">
        <f>K1418&amp;L1418</f>
        <v>UpUp</v>
      </c>
      <c r="AA1418" s="36" t="str">
        <f>N1418&amp;O1418</f>
        <v>DownDown</v>
      </c>
      <c r="AU1418" s="4" t="str">
        <f>IF(AZ1418=AZ1419,IF(AZ1418&gt;AZ1417,AZ1418&amp;"_O",""),AZ1418&amp;"_C")</f>
        <v/>
      </c>
      <c r="AV1418" s="7" t="str">
        <f>IF(RIGHT(AU1418,1)="C",AX1418/INDEX($AX$5:$AX$2729,MATCH(AZ1418&amp;"_O",$AU$5:$AU$2729,0),1),"")</f>
        <v/>
      </c>
      <c r="AW1418" s="38">
        <v>35461</v>
      </c>
      <c r="AX1418" s="37">
        <v>786.16</v>
      </c>
      <c r="AY1418" s="7">
        <f>AX1418/AX1417</f>
        <v>1.0202979805845402</v>
      </c>
      <c r="AZ1418" s="4">
        <f>YEAR(AW1418)</f>
        <v>1997</v>
      </c>
      <c r="BA1418" s="2" t="s">
        <v>7</v>
      </c>
      <c r="BB1418" s="12" t="str">
        <f>INDEX($CD$5:$CD$10,MATCH(BA1418,$CC$5:$CC$10,0),1)</f>
        <v>Y</v>
      </c>
      <c r="BC1418" s="12" t="str">
        <f>IF(AND(BB1418="Y",AY1418&gt;1),"Y","")</f>
        <v>Y</v>
      </c>
      <c r="BD1418" s="12" t="str">
        <f>IF(AND(BB1418="Y",AY1418&lt;1),"Y","")</f>
        <v/>
      </c>
      <c r="BE1418" s="12" t="str">
        <f>IF(AY1418&gt;1,IF(AY1417&gt;1,"Y",""),"")</f>
        <v/>
      </c>
      <c r="BF1418" s="12" t="str">
        <f>IF(AY1418&lt;1,IF(AY1417&lt;1,"Y",""),"")</f>
        <v/>
      </c>
      <c r="BG1418" s="2"/>
      <c r="BH1418" s="2"/>
      <c r="BI1418" s="2"/>
      <c r="BJ1418" s="2"/>
      <c r="BK1418" s="2"/>
      <c r="BL1418" s="2"/>
      <c r="BM1418" s="4" t="str">
        <f>IF(BR1418=BR1419,IF(BR1418&gt;BR1417,BR1418&amp;"_O",""),BR1418&amp;"_C")</f>
        <v/>
      </c>
      <c r="BN1418" s="7" t="str">
        <f>IF(RIGHT(BM1418,1)="C",BP1418/INDEX($BP$5:$BP$2729,MATCH(BR1418&amp;"_O",$BM$5:$BM$2729,0),1),"")</f>
        <v/>
      </c>
      <c r="BO1418" s="38">
        <v>35860</v>
      </c>
      <c r="BP1418" s="3">
        <v>1753.49</v>
      </c>
      <c r="BQ1418" s="7">
        <f>BP1418/BP1417</f>
        <v>0.99039254447896075</v>
      </c>
      <c r="BR1418" s="4">
        <f>YEAR(BO1418)</f>
        <v>1998</v>
      </c>
      <c r="BS1418" s="2" t="s">
        <v>7</v>
      </c>
      <c r="BT1418" s="12" t="str">
        <f>INDEX($CD$5:$CD$10,MATCH(BS1418,$CC$5:$CC$10,0),1)</f>
        <v>Y</v>
      </c>
      <c r="BU1418" s="12" t="str">
        <f>IF(AND(BT1418="Y",BQ1418&gt;1),"Y","")</f>
        <v/>
      </c>
      <c r="BV1418" s="12" t="str">
        <f>IF(AND(BT1418="Y",BQ1418&lt;1),"Y","")</f>
        <v>Y</v>
      </c>
      <c r="BW1418" s="12" t="str">
        <f>IF(BQ1418&gt;1,IF(BQ1417&gt;1,"Y",""),"")</f>
        <v/>
      </c>
      <c r="BX1418" s="12" t="str">
        <f>IF(BQ1418&lt;1,IF(BQ1417&lt;1,"Y",""),"")</f>
        <v/>
      </c>
      <c r="BY1418" s="2"/>
      <c r="BZ1418" s="2"/>
      <c r="CA1418" s="2"/>
    </row>
    <row r="1419" spans="2:79">
      <c r="B1419" s="4" t="str">
        <f>IF(G1419=G1420,IF(G1419&gt;G1418,G1419&amp;"_O",""),G1419&amp;"_C")</f>
        <v/>
      </c>
      <c r="C1419" s="14">
        <f ca="1">RANDBETWEEN(0,1000)/1000</f>
        <v>0.64</v>
      </c>
      <c r="D1419" s="16">
        <f>D1418+1</f>
        <v>1415</v>
      </c>
      <c r="E1419" s="10">
        <f>ROUNDDOWN(D1419/52,0)+1</f>
        <v>28</v>
      </c>
      <c r="F1419" s="15">
        <f>F1418+7</f>
        <v>54525</v>
      </c>
      <c r="G1419" s="4">
        <f>YEAR(F1419)</f>
        <v>2049</v>
      </c>
      <c r="H1419" s="33">
        <v>0.53700000000000003</v>
      </c>
      <c r="I1419" s="33">
        <v>6.0999999999999999E-2</v>
      </c>
      <c r="J1419" s="33">
        <v>0.51300000000000001</v>
      </c>
      <c r="K1419" s="16" t="str">
        <f>IF(M1418&gt;1,"Up","Down")</f>
        <v>Up</v>
      </c>
      <c r="L1419" s="16" t="str">
        <f>IF(K1419="Up",IF(H1419&lt;$BJ$7,"Up","Down"),IF(H1419&lt;$BK$7,"Down","Up"))</f>
        <v>Up</v>
      </c>
      <c r="M1419" s="17">
        <f>IF(L1419="Up",INDEX($AK$5:$AK$1005,MATCH(I1419,$AI$5:$AI$1005,0),1),INDEX($AL$5:$AL$1005,MATCH(J1419,$AI$5:$AI$1005,0),1))</f>
        <v>1.001474010311818</v>
      </c>
      <c r="N1419" s="16" t="str">
        <f>IF(P1418&gt;1,"Up","Down")</f>
        <v>Down</v>
      </c>
      <c r="O1419" s="16" t="str">
        <f>IF(N1419="Up",IF(H1419&lt;$BJ$12,"Up","Down"),IF(H1419&lt;$BK$12,"Down","Up"))</f>
        <v>Up</v>
      </c>
      <c r="P1419" s="17">
        <f>IF(O1419="Up",INDEX($AP$5:$AP$1005,MATCH(I1419,$AI$5:$AI$1005,0),1),INDEX($AQ$5:$AQ$1005,MATCH(J1419,$AI$5:$AI$1005,0),1))</f>
        <v>1.0021735303134409</v>
      </c>
      <c r="Q1419" s="19">
        <f>T1418</f>
        <v>21757.682477808343</v>
      </c>
      <c r="R1419" s="19">
        <f>INDEX(model!$S$5:$S$35,MATCH(G1419,model!$Q$5:$Q$35,0),1)*model!$O$5</f>
        <v>0</v>
      </c>
      <c r="S1419" s="19">
        <f>IF(RIGHT(B1419,1)="C",T1418*INDEX(model!$T$5:$T$35,MATCH(G1419,model!$Q$5:$Q$35,0),1),0)</f>
        <v>0</v>
      </c>
      <c r="T1419" s="19">
        <f>(Q1419+R1419-S1419)*M1419</f>
        <v>21789.753526141896</v>
      </c>
      <c r="U1419" s="19">
        <f>X1418</f>
        <v>181271.00538917369</v>
      </c>
      <c r="V1419" s="19">
        <f>INDEX(model!$S$5:$S$35,MATCH(G1419,model!$Q$5:$Q$35,0),1)*model!$O$6</f>
        <v>0</v>
      </c>
      <c r="W1419" s="19">
        <f>IF(RIGHT(B1419,1)="C",X1418*INDEX(model!$T$5:$T$35,MATCH(G1419,model!$Q$5:$Q$35,0),1),0)</f>
        <v>0</v>
      </c>
      <c r="X1419" s="19">
        <f>(U1419+V1419-W1419)*P1419</f>
        <v>181665.00341433496</v>
      </c>
      <c r="Z1419" s="36" t="str">
        <f>K1419&amp;L1419</f>
        <v>UpUp</v>
      </c>
      <c r="AA1419" s="36" t="str">
        <f>N1419&amp;O1419</f>
        <v>DownUp</v>
      </c>
      <c r="AU1419" s="4" t="str">
        <f>IF(AZ1419=AZ1420,IF(AZ1419&gt;AZ1418,AZ1419&amp;"_O",""),AZ1419&amp;"_C")</f>
        <v/>
      </c>
      <c r="AV1419" s="7" t="str">
        <f>IF(RIGHT(AU1419,1)="C",AX1419/INDEX($AX$5:$AX$2729,MATCH(AZ1419&amp;"_O",$AU$5:$AU$2729,0),1),"")</f>
        <v/>
      </c>
      <c r="AW1419" s="38">
        <v>35468</v>
      </c>
      <c r="AX1419" s="37">
        <v>789.56</v>
      </c>
      <c r="AY1419" s="7">
        <f>AX1419/AX1418</f>
        <v>1.0043248193751908</v>
      </c>
      <c r="AZ1419" s="4">
        <f>YEAR(AW1419)</f>
        <v>1997</v>
      </c>
      <c r="BA1419" s="2" t="s">
        <v>7</v>
      </c>
      <c r="BB1419" s="12" t="str">
        <f>INDEX($CD$5:$CD$10,MATCH(BA1419,$CC$5:$CC$10,0),1)</f>
        <v>Y</v>
      </c>
      <c r="BC1419" s="12" t="str">
        <f>IF(AND(BB1419="Y",AY1419&gt;1),"Y","")</f>
        <v>Y</v>
      </c>
      <c r="BD1419" s="12" t="str">
        <f>IF(AND(BB1419="Y",AY1419&lt;1),"Y","")</f>
        <v/>
      </c>
      <c r="BE1419" s="12" t="str">
        <f>IF(AY1419&gt;1,IF(AY1418&gt;1,"Y",""),"")</f>
        <v>Y</v>
      </c>
      <c r="BF1419" s="12" t="str">
        <f>IF(AY1419&lt;1,IF(AY1418&lt;1,"Y",""),"")</f>
        <v/>
      </c>
      <c r="BG1419" s="2"/>
      <c r="BH1419" s="2"/>
      <c r="BI1419" s="2"/>
      <c r="BJ1419" s="2"/>
      <c r="BK1419" s="2"/>
      <c r="BL1419" s="2"/>
      <c r="BM1419" s="4" t="str">
        <f>IF(BR1419=BR1420,IF(BR1419&gt;BR1418,BR1419&amp;"_O",""),BR1419&amp;"_C")</f>
        <v/>
      </c>
      <c r="BN1419" s="7" t="str">
        <f>IF(RIGHT(BM1419,1)="C",BP1419/INDEX($BP$5:$BP$2729,MATCH(BR1419&amp;"_O",$BM$5:$BM$2729,0),1),"")</f>
        <v/>
      </c>
      <c r="BO1419" s="38">
        <v>35867</v>
      </c>
      <c r="BP1419" s="3">
        <v>1771.66</v>
      </c>
      <c r="BQ1419" s="7">
        <f>BP1419/BP1418</f>
        <v>1.0103621919714398</v>
      </c>
      <c r="BR1419" s="4">
        <f>YEAR(BO1419)</f>
        <v>1998</v>
      </c>
      <c r="BS1419" s="2" t="s">
        <v>7</v>
      </c>
      <c r="BT1419" s="12" t="str">
        <f>INDEX($CD$5:$CD$10,MATCH(BS1419,$CC$5:$CC$10,0),1)</f>
        <v>Y</v>
      </c>
      <c r="BU1419" s="12" t="str">
        <f>IF(AND(BT1419="Y",BQ1419&gt;1),"Y","")</f>
        <v>Y</v>
      </c>
      <c r="BV1419" s="12" t="str">
        <f>IF(AND(BT1419="Y",BQ1419&lt;1),"Y","")</f>
        <v/>
      </c>
      <c r="BW1419" s="12" t="str">
        <f>IF(BQ1419&gt;1,IF(BQ1418&gt;1,"Y",""),"")</f>
        <v/>
      </c>
      <c r="BX1419" s="12" t="str">
        <f>IF(BQ1419&lt;1,IF(BQ1418&lt;1,"Y",""),"")</f>
        <v/>
      </c>
      <c r="BY1419" s="2"/>
      <c r="BZ1419" s="2"/>
      <c r="CA1419" s="2"/>
    </row>
    <row r="1420" spans="2:79">
      <c r="B1420" s="4" t="str">
        <f>IF(G1420=G1421,IF(G1420&gt;G1419,G1420&amp;"_O",""),G1420&amp;"_C")</f>
        <v/>
      </c>
      <c r="C1420" s="14">
        <f ca="1">RANDBETWEEN(0,1000)/1000</f>
        <v>0.12</v>
      </c>
      <c r="D1420" s="16">
        <f>D1419+1</f>
        <v>1416</v>
      </c>
      <c r="E1420" s="10">
        <f>ROUNDDOWN(D1420/52,0)+1</f>
        <v>28</v>
      </c>
      <c r="F1420" s="15">
        <f>F1419+7</f>
        <v>54532</v>
      </c>
      <c r="G1420" s="4">
        <f>YEAR(F1420)</f>
        <v>2049</v>
      </c>
      <c r="H1420" s="33">
        <v>0.93500000000000005</v>
      </c>
      <c r="I1420" s="33">
        <v>0.624</v>
      </c>
      <c r="J1420" s="33">
        <v>0.128</v>
      </c>
      <c r="K1420" s="16" t="str">
        <f>IF(M1419&gt;1,"Up","Down")</f>
        <v>Up</v>
      </c>
      <c r="L1420" s="16" t="str">
        <f>IF(K1420="Up",IF(H1420&lt;$BJ$7,"Up","Down"),IF(H1420&lt;$BK$7,"Down","Up"))</f>
        <v>Down</v>
      </c>
      <c r="M1420" s="17">
        <f>IF(L1420="Up",INDEX($AK$5:$AK$1005,MATCH(I1420,$AI$5:$AI$1005,0),1),INDEX($AL$5:$AL$1005,MATCH(J1420,$AI$5:$AI$1005,0),1))</f>
        <v>0.96762747801451221</v>
      </c>
      <c r="N1420" s="16" t="str">
        <f>IF(P1419&gt;1,"Up","Down")</f>
        <v>Up</v>
      </c>
      <c r="O1420" s="16" t="str">
        <f>IF(N1420="Up",IF(H1420&lt;$BJ$12,"Up","Down"),IF(H1420&lt;$BK$12,"Down","Up"))</f>
        <v>Down</v>
      </c>
      <c r="P1420" s="17">
        <f>IF(O1420="Up",INDEX($AP$5:$AP$1005,MATCH(I1420,$AI$5:$AI$1005,0),1),INDEX($AQ$5:$AQ$1005,MATCH(J1420,$AI$5:$AI$1005,0),1))</f>
        <v>0.95496816031233533</v>
      </c>
      <c r="Q1420" s="19">
        <f>T1419</f>
        <v>21789.753526141896</v>
      </c>
      <c r="R1420" s="19">
        <f>INDEX(model!$S$5:$S$35,MATCH(G1420,model!$Q$5:$Q$35,0),1)*model!$O$5</f>
        <v>0</v>
      </c>
      <c r="S1420" s="19">
        <f>IF(RIGHT(B1420,1)="C",T1419*INDEX(model!$T$5:$T$35,MATCH(G1420,model!$Q$5:$Q$35,0),1),0)</f>
        <v>0</v>
      </c>
      <c r="T1420" s="19">
        <f>(Q1420+R1420-S1420)*M1420</f>
        <v>21084.364251058509</v>
      </c>
      <c r="U1420" s="19">
        <f>X1419</f>
        <v>181665.00341433496</v>
      </c>
      <c r="V1420" s="19">
        <f>INDEX(model!$S$5:$S$35,MATCH(G1420,model!$Q$5:$Q$35,0),1)*model!$O$6</f>
        <v>0</v>
      </c>
      <c r="W1420" s="19">
        <f>IF(RIGHT(B1420,1)="C",X1419*INDEX(model!$T$5:$T$35,MATCH(G1420,model!$Q$5:$Q$35,0),1),0)</f>
        <v>0</v>
      </c>
      <c r="X1420" s="19">
        <f>(U1420+V1420-W1420)*P1420</f>
        <v>173484.29410372156</v>
      </c>
      <c r="Z1420" s="36" t="str">
        <f>K1420&amp;L1420</f>
        <v>UpDown</v>
      </c>
      <c r="AA1420" s="36" t="str">
        <f>N1420&amp;O1420</f>
        <v>UpDown</v>
      </c>
      <c r="AU1420" s="4" t="str">
        <f>IF(AZ1420=AZ1421,IF(AZ1420&gt;AZ1419,AZ1420&amp;"_O",""),AZ1420&amp;"_C")</f>
        <v/>
      </c>
      <c r="AV1420" s="7" t="str">
        <f>IF(RIGHT(AU1420,1)="C",AX1420/INDEX($AX$5:$AX$2729,MATCH(AZ1420&amp;"_O",$AU$5:$AU$2729,0),1),"")</f>
        <v/>
      </c>
      <c r="AW1420" s="38">
        <v>35475</v>
      </c>
      <c r="AX1420" s="37">
        <v>808.48</v>
      </c>
      <c r="AY1420" s="7">
        <f>AX1420/AX1419</f>
        <v>1.0239627134100007</v>
      </c>
      <c r="AZ1420" s="4">
        <f>YEAR(AW1420)</f>
        <v>1997</v>
      </c>
      <c r="BA1420" s="2" t="s">
        <v>7</v>
      </c>
      <c r="BB1420" s="12" t="str">
        <f>INDEX($CD$5:$CD$10,MATCH(BA1420,$CC$5:$CC$10,0),1)</f>
        <v>Y</v>
      </c>
      <c r="BC1420" s="12" t="str">
        <f>IF(AND(BB1420="Y",AY1420&gt;1),"Y","")</f>
        <v>Y</v>
      </c>
      <c r="BD1420" s="12" t="str">
        <f>IF(AND(BB1420="Y",AY1420&lt;1),"Y","")</f>
        <v/>
      </c>
      <c r="BE1420" s="12" t="str">
        <f>IF(AY1420&gt;1,IF(AY1419&gt;1,"Y",""),"")</f>
        <v>Y</v>
      </c>
      <c r="BF1420" s="12" t="str">
        <f>IF(AY1420&lt;1,IF(AY1419&lt;1,"Y",""),"")</f>
        <v/>
      </c>
      <c r="BG1420" s="2"/>
      <c r="BH1420" s="2"/>
      <c r="BI1420" s="2"/>
      <c r="BJ1420" s="2"/>
      <c r="BK1420" s="2"/>
      <c r="BL1420" s="2"/>
      <c r="BM1420" s="4" t="str">
        <f>IF(BR1420=BR1421,IF(BR1420&gt;BR1419,BR1420&amp;"_O",""),BR1420&amp;"_C")</f>
        <v/>
      </c>
      <c r="BN1420" s="7" t="str">
        <f>IF(RIGHT(BM1420,1)="C",BP1420/INDEX($BP$5:$BP$2729,MATCH(BR1420&amp;"_O",$BM$5:$BM$2729,0),1),"")</f>
        <v/>
      </c>
      <c r="BO1420" s="38">
        <v>35874</v>
      </c>
      <c r="BP1420" s="3">
        <v>1789.16</v>
      </c>
      <c r="BQ1420" s="7">
        <f>BP1420/BP1419</f>
        <v>1.0098777417788967</v>
      </c>
      <c r="BR1420" s="4">
        <f>YEAR(BO1420)</f>
        <v>1998</v>
      </c>
      <c r="BS1420" s="2" t="s">
        <v>7</v>
      </c>
      <c r="BT1420" s="12" t="str">
        <f>INDEX($CD$5:$CD$10,MATCH(BS1420,$CC$5:$CC$10,0),1)</f>
        <v>Y</v>
      </c>
      <c r="BU1420" s="12" t="str">
        <f>IF(AND(BT1420="Y",BQ1420&gt;1),"Y","")</f>
        <v>Y</v>
      </c>
      <c r="BV1420" s="12" t="str">
        <f>IF(AND(BT1420="Y",BQ1420&lt;1),"Y","")</f>
        <v/>
      </c>
      <c r="BW1420" s="12" t="str">
        <f>IF(BQ1420&gt;1,IF(BQ1419&gt;1,"Y",""),"")</f>
        <v>Y</v>
      </c>
      <c r="BX1420" s="12" t="str">
        <f>IF(BQ1420&lt;1,IF(BQ1419&lt;1,"Y",""),"")</f>
        <v/>
      </c>
      <c r="BY1420" s="2"/>
      <c r="BZ1420" s="2"/>
      <c r="CA1420" s="2"/>
    </row>
    <row r="1421" spans="2:79">
      <c r="B1421" s="4" t="str">
        <f>IF(G1421=G1422,IF(G1421&gt;G1420,G1421&amp;"_O",""),G1421&amp;"_C")</f>
        <v/>
      </c>
      <c r="C1421" s="14">
        <f ca="1">RANDBETWEEN(0,1000)/1000</f>
        <v>0.86899999999999999</v>
      </c>
      <c r="D1421" s="16">
        <f>D1420+1</f>
        <v>1417</v>
      </c>
      <c r="E1421" s="10">
        <f>ROUNDDOWN(D1421/52,0)+1</f>
        <v>28</v>
      </c>
      <c r="F1421" s="15">
        <f>F1420+7</f>
        <v>54539</v>
      </c>
      <c r="G1421" s="4">
        <f>YEAR(F1421)</f>
        <v>2049</v>
      </c>
      <c r="H1421" s="33">
        <v>0.74</v>
      </c>
      <c r="I1421" s="33">
        <v>0.106</v>
      </c>
      <c r="J1421" s="33">
        <v>0.56100000000000005</v>
      </c>
      <c r="K1421" s="16" t="str">
        <f>IF(M1420&gt;1,"Up","Down")</f>
        <v>Down</v>
      </c>
      <c r="L1421" s="16" t="str">
        <f>IF(K1421="Up",IF(H1421&lt;$BJ$7,"Up","Down"),IF(H1421&lt;$BK$7,"Down","Up"))</f>
        <v>Up</v>
      </c>
      <c r="M1421" s="17">
        <f>IF(L1421="Up",INDEX($AK$5:$AK$1005,MATCH(I1421,$AI$5:$AI$1005,0),1),INDEX($AL$5:$AL$1005,MATCH(J1421,$AI$5:$AI$1005,0),1))</f>
        <v>1.0024135083564671</v>
      </c>
      <c r="N1421" s="16" t="str">
        <f>IF(P1420&gt;1,"Up","Down")</f>
        <v>Down</v>
      </c>
      <c r="O1421" s="16" t="str">
        <f>IF(N1421="Up",IF(H1421&lt;$BJ$12,"Up","Down"),IF(H1421&lt;$BK$12,"Down","Up"))</f>
        <v>Up</v>
      </c>
      <c r="P1421" s="17">
        <f>IF(O1421="Up",INDEX($AP$5:$AP$1005,MATCH(I1421,$AI$5:$AI$1005,0),1),INDEX($AQ$5:$AQ$1005,MATCH(J1421,$AI$5:$AI$1005,0),1))</f>
        <v>1.0035333365896939</v>
      </c>
      <c r="Q1421" s="19">
        <f>T1420</f>
        <v>21084.364251058509</v>
      </c>
      <c r="R1421" s="19">
        <f>INDEX(model!$S$5:$S$35,MATCH(G1421,model!$Q$5:$Q$35,0),1)*model!$O$5</f>
        <v>0</v>
      </c>
      <c r="S1421" s="19">
        <f>IF(RIGHT(B1421,1)="C",T1420*INDEX(model!$T$5:$T$35,MATCH(G1421,model!$Q$5:$Q$35,0),1),0)</f>
        <v>0</v>
      </c>
      <c r="T1421" s="19">
        <f>(Q1421+R1421-S1421)*M1421</f>
        <v>21135.251540369234</v>
      </c>
      <c r="U1421" s="19">
        <f>X1420</f>
        <v>173484.29410372156</v>
      </c>
      <c r="V1421" s="19">
        <f>INDEX(model!$S$5:$S$35,MATCH(G1421,model!$Q$5:$Q$35,0),1)*model!$O$6</f>
        <v>0</v>
      </c>
      <c r="W1421" s="19">
        <f>IF(RIGHT(B1421,1)="C",X1420*INDEX(model!$T$5:$T$35,MATCH(G1421,model!$Q$5:$Q$35,0),1),0)</f>
        <v>0</v>
      </c>
      <c r="X1421" s="19">
        <f>(U1421+V1421-W1421)*P1421</f>
        <v>174097.27250781548</v>
      </c>
      <c r="Z1421" s="36" t="str">
        <f>K1421&amp;L1421</f>
        <v>DownUp</v>
      </c>
      <c r="AA1421" s="36" t="str">
        <f>N1421&amp;O1421</f>
        <v>DownUp</v>
      </c>
      <c r="AU1421" s="4" t="str">
        <f>IF(AZ1421=AZ1422,IF(AZ1421&gt;AZ1420,AZ1421&amp;"_O",""),AZ1421&amp;"_C")</f>
        <v/>
      </c>
      <c r="AV1421" s="7" t="str">
        <f>IF(RIGHT(AU1421,1)="C",AX1421/INDEX($AX$5:$AX$2729,MATCH(AZ1421&amp;"_O",$AU$5:$AU$2729,0),1),"")</f>
        <v/>
      </c>
      <c r="AW1421" s="38">
        <v>35482</v>
      </c>
      <c r="AX1421" s="37">
        <v>801.77</v>
      </c>
      <c r="AY1421" s="7">
        <f>AX1421/AX1420</f>
        <v>0.99170047496536706</v>
      </c>
      <c r="AZ1421" s="4">
        <f>YEAR(AW1421)</f>
        <v>1997</v>
      </c>
      <c r="BA1421" s="2" t="s">
        <v>7</v>
      </c>
      <c r="BB1421" s="12" t="str">
        <f>INDEX($CD$5:$CD$10,MATCH(BA1421,$CC$5:$CC$10,0),1)</f>
        <v>Y</v>
      </c>
      <c r="BC1421" s="12" t="str">
        <f>IF(AND(BB1421="Y",AY1421&gt;1),"Y","")</f>
        <v/>
      </c>
      <c r="BD1421" s="12" t="str">
        <f>IF(AND(BB1421="Y",AY1421&lt;1),"Y","")</f>
        <v>Y</v>
      </c>
      <c r="BE1421" s="12" t="str">
        <f>IF(AY1421&gt;1,IF(AY1420&gt;1,"Y",""),"")</f>
        <v/>
      </c>
      <c r="BF1421" s="12" t="str">
        <f>IF(AY1421&lt;1,IF(AY1420&lt;1,"Y",""),"")</f>
        <v/>
      </c>
      <c r="BG1421" s="2"/>
      <c r="BH1421" s="2"/>
      <c r="BI1421" s="2"/>
      <c r="BJ1421" s="2"/>
      <c r="BK1421" s="2"/>
      <c r="BL1421" s="2"/>
      <c r="BM1421" s="4" t="str">
        <f>IF(BR1421=BR1422,IF(BR1421&gt;BR1420,BR1421&amp;"_O",""),BR1421&amp;"_C")</f>
        <v/>
      </c>
      <c r="BN1421" s="7" t="str">
        <f>IF(RIGHT(BM1421,1)="C",BP1421/INDEX($BP$5:$BP$2729,MATCH(BR1421&amp;"_O",$BM$5:$BM$2729,0),1),"")</f>
        <v/>
      </c>
      <c r="BO1421" s="38">
        <v>35881</v>
      </c>
      <c r="BP1421" s="3">
        <v>1823.65</v>
      </c>
      <c r="BQ1421" s="7">
        <f>BP1421/BP1420</f>
        <v>1.0192772027096515</v>
      </c>
      <c r="BR1421" s="4">
        <f>YEAR(BO1421)</f>
        <v>1998</v>
      </c>
      <c r="BS1421" s="2" t="s">
        <v>7</v>
      </c>
      <c r="BT1421" s="12" t="str">
        <f>INDEX($CD$5:$CD$10,MATCH(BS1421,$CC$5:$CC$10,0),1)</f>
        <v>Y</v>
      </c>
      <c r="BU1421" s="12" t="str">
        <f>IF(AND(BT1421="Y",BQ1421&gt;1),"Y","")</f>
        <v>Y</v>
      </c>
      <c r="BV1421" s="12" t="str">
        <f>IF(AND(BT1421="Y",BQ1421&lt;1),"Y","")</f>
        <v/>
      </c>
      <c r="BW1421" s="12" t="str">
        <f>IF(BQ1421&gt;1,IF(BQ1420&gt;1,"Y",""),"")</f>
        <v>Y</v>
      </c>
      <c r="BX1421" s="12" t="str">
        <f>IF(BQ1421&lt;1,IF(BQ1420&lt;1,"Y",""),"")</f>
        <v/>
      </c>
      <c r="BY1421" s="2"/>
      <c r="BZ1421" s="2"/>
      <c r="CA1421" s="2"/>
    </row>
    <row r="1422" spans="2:79">
      <c r="B1422" s="4" t="str">
        <f>IF(G1422=G1423,IF(G1422&gt;G1421,G1422&amp;"_O",""),G1422&amp;"_C")</f>
        <v/>
      </c>
      <c r="C1422" s="14">
        <f ca="1">RANDBETWEEN(0,1000)/1000</f>
        <v>0.154</v>
      </c>
      <c r="D1422" s="16">
        <f>D1421+1</f>
        <v>1418</v>
      </c>
      <c r="E1422" s="10">
        <f>ROUNDDOWN(D1422/52,0)+1</f>
        <v>28</v>
      </c>
      <c r="F1422" s="15">
        <f>F1421+7</f>
        <v>54546</v>
      </c>
      <c r="G1422" s="4">
        <f>YEAR(F1422)</f>
        <v>2049</v>
      </c>
      <c r="H1422" s="33">
        <v>8.3000000000000004E-2</v>
      </c>
      <c r="I1422" s="33">
        <v>0.19700000000000001</v>
      </c>
      <c r="J1422" s="33">
        <v>0.65200000000000002</v>
      </c>
      <c r="K1422" s="16" t="str">
        <f>IF(M1421&gt;1,"Up","Down")</f>
        <v>Up</v>
      </c>
      <c r="L1422" s="16" t="str">
        <f>IF(K1422="Up",IF(H1422&lt;$BJ$7,"Up","Down"),IF(H1422&lt;$BK$7,"Down","Up"))</f>
        <v>Up</v>
      </c>
      <c r="M1422" s="17">
        <f>IF(L1422="Up",INDEX($AK$5:$AK$1005,MATCH(I1422,$AI$5:$AI$1005,0),1),INDEX($AL$5:$AL$1005,MATCH(J1422,$AI$5:$AI$1005,0),1))</f>
        <v>1.005045070098467</v>
      </c>
      <c r="N1422" s="16" t="str">
        <f>IF(P1421&gt;1,"Up","Down")</f>
        <v>Up</v>
      </c>
      <c r="O1422" s="16" t="str">
        <f>IF(N1422="Up",IF(H1422&lt;$BJ$12,"Up","Down"),IF(H1422&lt;$BK$12,"Down","Up"))</f>
        <v>Up</v>
      </c>
      <c r="P1422" s="17">
        <f>IF(O1422="Up",INDEX($AP$5:$AP$1005,MATCH(I1422,$AI$5:$AI$1005,0),1),INDEX($AQ$5:$AQ$1005,MATCH(J1422,$AI$5:$AI$1005,0),1))</f>
        <v>1.006673112678883</v>
      </c>
      <c r="Q1422" s="19">
        <f>T1421</f>
        <v>21135.251540369234</v>
      </c>
      <c r="R1422" s="19">
        <f>INDEX(model!$S$5:$S$35,MATCH(G1422,model!$Q$5:$Q$35,0),1)*model!$O$5</f>
        <v>0</v>
      </c>
      <c r="S1422" s="19">
        <f>IF(RIGHT(B1422,1)="C",T1421*INDEX(model!$T$5:$T$35,MATCH(G1422,model!$Q$5:$Q$35,0),1),0)</f>
        <v>0</v>
      </c>
      <c r="T1422" s="19">
        <f>(Q1422+R1422-S1422)*M1422</f>
        <v>21241.880365939131</v>
      </c>
      <c r="U1422" s="19">
        <f>X1421</f>
        <v>174097.27250781548</v>
      </c>
      <c r="V1422" s="19">
        <f>INDEX(model!$S$5:$S$35,MATCH(G1422,model!$Q$5:$Q$35,0),1)*model!$O$6</f>
        <v>0</v>
      </c>
      <c r="W1422" s="19">
        <f>IF(RIGHT(B1422,1)="C",X1421*INDEX(model!$T$5:$T$35,MATCH(G1422,model!$Q$5:$Q$35,0),1),0)</f>
        <v>0</v>
      </c>
      <c r="X1422" s="19">
        <f>(U1422+V1422-W1422)*P1422</f>
        <v>175259.04322434633</v>
      </c>
      <c r="Z1422" s="36" t="str">
        <f>K1422&amp;L1422</f>
        <v>UpUp</v>
      </c>
      <c r="AA1422" s="36" t="str">
        <f>N1422&amp;O1422</f>
        <v>UpUp</v>
      </c>
      <c r="AU1422" s="4" t="str">
        <f>IF(AZ1422=AZ1423,IF(AZ1422&gt;AZ1421,AZ1422&amp;"_O",""),AZ1422&amp;"_C")</f>
        <v/>
      </c>
      <c r="AV1422" s="7" t="str">
        <f>IF(RIGHT(AU1422,1)="C",AX1422/INDEX($AX$5:$AX$2729,MATCH(AZ1422&amp;"_O",$AU$5:$AU$2729,0),1),"")</f>
        <v/>
      </c>
      <c r="AW1422" s="38">
        <v>35489</v>
      </c>
      <c r="AX1422" s="37">
        <v>790.82</v>
      </c>
      <c r="AY1422" s="7">
        <f>AX1422/AX1421</f>
        <v>0.98634271673921459</v>
      </c>
      <c r="AZ1422" s="4">
        <f>YEAR(AW1422)</f>
        <v>1997</v>
      </c>
      <c r="BA1422" s="2" t="s">
        <v>7</v>
      </c>
      <c r="BB1422" s="12" t="str">
        <f>INDEX($CD$5:$CD$10,MATCH(BA1422,$CC$5:$CC$10,0),1)</f>
        <v>Y</v>
      </c>
      <c r="BC1422" s="12" t="str">
        <f>IF(AND(BB1422="Y",AY1422&gt;1),"Y","")</f>
        <v/>
      </c>
      <c r="BD1422" s="12" t="str">
        <f>IF(AND(BB1422="Y",AY1422&lt;1),"Y","")</f>
        <v>Y</v>
      </c>
      <c r="BE1422" s="12" t="str">
        <f>IF(AY1422&gt;1,IF(AY1421&gt;1,"Y",""),"")</f>
        <v/>
      </c>
      <c r="BF1422" s="12" t="str">
        <f>IF(AY1422&lt;1,IF(AY1421&lt;1,"Y",""),"")</f>
        <v>Y</v>
      </c>
      <c r="BG1422" s="2"/>
      <c r="BH1422" s="2"/>
      <c r="BI1422" s="2"/>
      <c r="BJ1422" s="2"/>
      <c r="BK1422" s="2"/>
      <c r="BL1422" s="2"/>
      <c r="BM1422" s="4" t="str">
        <f>IF(BR1422=BR1423,IF(BR1422&gt;BR1421,BR1422&amp;"_O",""),BR1422&amp;"_C")</f>
        <v/>
      </c>
      <c r="BN1422" s="7" t="str">
        <f>IF(RIGHT(BM1422,1)="C",BP1422/INDEX($BP$5:$BP$2729,MATCH(BR1422&amp;"_O",$BM$5:$BM$2729,0),1),"")</f>
        <v/>
      </c>
      <c r="BO1422" s="38">
        <v>35888</v>
      </c>
      <c r="BP1422" s="3">
        <v>1855.4</v>
      </c>
      <c r="BQ1422" s="7">
        <f>BP1422/BP1421</f>
        <v>1.0174101390069366</v>
      </c>
      <c r="BR1422" s="4">
        <f>YEAR(BO1422)</f>
        <v>1998</v>
      </c>
      <c r="BS1422" s="2" t="s">
        <v>7</v>
      </c>
      <c r="BT1422" s="12" t="str">
        <f>INDEX($CD$5:$CD$10,MATCH(BS1422,$CC$5:$CC$10,0),1)</f>
        <v>Y</v>
      </c>
      <c r="BU1422" s="12" t="str">
        <f>IF(AND(BT1422="Y",BQ1422&gt;1),"Y","")</f>
        <v>Y</v>
      </c>
      <c r="BV1422" s="12" t="str">
        <f>IF(AND(BT1422="Y",BQ1422&lt;1),"Y","")</f>
        <v/>
      </c>
      <c r="BW1422" s="12" t="str">
        <f>IF(BQ1422&gt;1,IF(BQ1421&gt;1,"Y",""),"")</f>
        <v>Y</v>
      </c>
      <c r="BX1422" s="12" t="str">
        <f>IF(BQ1422&lt;1,IF(BQ1421&lt;1,"Y",""),"")</f>
        <v/>
      </c>
      <c r="BY1422" s="2"/>
      <c r="BZ1422" s="2"/>
      <c r="CA1422" s="2"/>
    </row>
    <row r="1423" spans="2:79">
      <c r="B1423" s="4" t="str">
        <f>IF(G1423=G1424,IF(G1423&gt;G1422,G1423&amp;"_O",""),G1423&amp;"_C")</f>
        <v/>
      </c>
      <c r="C1423" s="14">
        <f ca="1">RANDBETWEEN(0,1000)/1000</f>
        <v>0.89800000000000002</v>
      </c>
      <c r="D1423" s="16">
        <f>D1422+1</f>
        <v>1419</v>
      </c>
      <c r="E1423" s="10">
        <f>ROUNDDOWN(D1423/52,0)+1</f>
        <v>28</v>
      </c>
      <c r="F1423" s="15">
        <f>F1422+7</f>
        <v>54553</v>
      </c>
      <c r="G1423" s="4">
        <f>YEAR(F1423)</f>
        <v>2049</v>
      </c>
      <c r="H1423" s="33">
        <v>4.4999999999999998E-2</v>
      </c>
      <c r="I1423" s="33">
        <v>0.59099999999999997</v>
      </c>
      <c r="J1423" s="33">
        <v>0.33</v>
      </c>
      <c r="K1423" s="16" t="str">
        <f>IF(M1422&gt;1,"Up","Down")</f>
        <v>Up</v>
      </c>
      <c r="L1423" s="16" t="str">
        <f>IF(K1423="Up",IF(H1423&lt;$BJ$7,"Up","Down"),IF(H1423&lt;$BK$7,"Down","Up"))</f>
        <v>Up</v>
      </c>
      <c r="M1423" s="17">
        <f>IF(L1423="Up",INDEX($AK$5:$AK$1005,MATCH(I1423,$AI$5:$AI$1005,0),1),INDEX($AL$5:$AL$1005,MATCH(J1423,$AI$5:$AI$1005,0),1))</f>
        <v>1.0150411091621854</v>
      </c>
      <c r="N1423" s="16" t="str">
        <f>IF(P1422&gt;1,"Up","Down")</f>
        <v>Up</v>
      </c>
      <c r="O1423" s="16" t="str">
        <f>IF(N1423="Up",IF(H1423&lt;$BJ$12,"Up","Down"),IF(H1423&lt;$BK$12,"Down","Up"))</f>
        <v>Up</v>
      </c>
      <c r="P1423" s="17">
        <f>IF(O1423="Up",INDEX($AP$5:$AP$1005,MATCH(I1423,$AI$5:$AI$1005,0),1),INDEX($AQ$5:$AQ$1005,MATCH(J1423,$AI$5:$AI$1005,0),1))</f>
        <v>1.0209125857620855</v>
      </c>
      <c r="Q1423" s="19">
        <f>T1422</f>
        <v>21241.880365939131</v>
      </c>
      <c r="R1423" s="19">
        <f>INDEX(model!$S$5:$S$35,MATCH(G1423,model!$Q$5:$Q$35,0),1)*model!$O$5</f>
        <v>0</v>
      </c>
      <c r="S1423" s="19">
        <f>IF(RIGHT(B1423,1)="C",T1422*INDEX(model!$T$5:$T$35,MATCH(G1423,model!$Q$5:$Q$35,0),1),0)</f>
        <v>0</v>
      </c>
      <c r="T1423" s="19">
        <f>(Q1423+R1423-S1423)*M1423</f>
        <v>21561.381807333302</v>
      </c>
      <c r="U1423" s="19">
        <f>X1422</f>
        <v>175259.04322434633</v>
      </c>
      <c r="V1423" s="19">
        <f>INDEX(model!$S$5:$S$35,MATCH(G1423,model!$Q$5:$Q$35,0),1)*model!$O$6</f>
        <v>0</v>
      </c>
      <c r="W1423" s="19">
        <f>IF(RIGHT(B1423,1)="C",X1422*INDEX(model!$T$5:$T$35,MATCH(G1423,model!$Q$5:$Q$35,0),1),0)</f>
        <v>0</v>
      </c>
      <c r="X1423" s="19">
        <f>(U1423+V1423-W1423)*P1423</f>
        <v>178924.16299635652</v>
      </c>
      <c r="Z1423" s="36" t="str">
        <f>K1423&amp;L1423</f>
        <v>UpUp</v>
      </c>
      <c r="AA1423" s="36" t="str">
        <f>N1423&amp;O1423</f>
        <v>UpUp</v>
      </c>
      <c r="AU1423" s="4" t="str">
        <f>IF(AZ1423=AZ1424,IF(AZ1423&gt;AZ1422,AZ1423&amp;"_O",""),AZ1423&amp;"_C")</f>
        <v/>
      </c>
      <c r="AV1423" s="7" t="str">
        <f>IF(RIGHT(AU1423,1)="C",AX1423/INDEX($AX$5:$AX$2729,MATCH(AZ1423&amp;"_O",$AU$5:$AU$2729,0),1),"")</f>
        <v/>
      </c>
      <c r="AW1423" s="38">
        <v>35496</v>
      </c>
      <c r="AX1423" s="37">
        <v>804.97</v>
      </c>
      <c r="AY1423" s="7">
        <f>AX1423/AX1422</f>
        <v>1.0178928201107711</v>
      </c>
      <c r="AZ1423" s="4">
        <f>YEAR(AW1423)</f>
        <v>1997</v>
      </c>
      <c r="BA1423" s="2" t="s">
        <v>7</v>
      </c>
      <c r="BB1423" s="12" t="str">
        <f>INDEX($CD$5:$CD$10,MATCH(BA1423,$CC$5:$CC$10,0),1)</f>
        <v>Y</v>
      </c>
      <c r="BC1423" s="12" t="str">
        <f>IF(AND(BB1423="Y",AY1423&gt;1),"Y","")</f>
        <v>Y</v>
      </c>
      <c r="BD1423" s="12" t="str">
        <f>IF(AND(BB1423="Y",AY1423&lt;1),"Y","")</f>
        <v/>
      </c>
      <c r="BE1423" s="12" t="str">
        <f>IF(AY1423&gt;1,IF(AY1422&gt;1,"Y",""),"")</f>
        <v/>
      </c>
      <c r="BF1423" s="12" t="str">
        <f>IF(AY1423&lt;1,IF(AY1422&lt;1,"Y",""),"")</f>
        <v/>
      </c>
      <c r="BG1423" s="2"/>
      <c r="BH1423" s="2"/>
      <c r="BI1423" s="2"/>
      <c r="BJ1423" s="2"/>
      <c r="BK1423" s="2"/>
      <c r="BL1423" s="2"/>
      <c r="BM1423" s="4" t="str">
        <f>IF(BR1423=BR1424,IF(BR1423&gt;BR1422,BR1423&amp;"_O",""),BR1423&amp;"_C")</f>
        <v/>
      </c>
      <c r="BN1423" s="7" t="str">
        <f>IF(RIGHT(BM1423,1)="C",BP1423/INDEX($BP$5:$BP$2729,MATCH(BR1423&amp;"_O",$BM$5:$BM$2729,0),1),"")</f>
        <v/>
      </c>
      <c r="BO1423" s="38">
        <v>35894</v>
      </c>
      <c r="BP1423" s="3">
        <v>1820.24</v>
      </c>
      <c r="BQ1423" s="7">
        <f>BP1423/BP1422</f>
        <v>0.98104990837555239</v>
      </c>
      <c r="BR1423" s="4">
        <f>YEAR(BO1423)</f>
        <v>1998</v>
      </c>
      <c r="BS1423" s="2" t="s">
        <v>7</v>
      </c>
      <c r="BT1423" s="12" t="str">
        <f>INDEX($CD$5:$CD$10,MATCH(BS1423,$CC$5:$CC$10,0),1)</f>
        <v>Y</v>
      </c>
      <c r="BU1423" s="12" t="str">
        <f>IF(AND(BT1423="Y",BQ1423&gt;1),"Y","")</f>
        <v/>
      </c>
      <c r="BV1423" s="12" t="str">
        <f>IF(AND(BT1423="Y",BQ1423&lt;1),"Y","")</f>
        <v>Y</v>
      </c>
      <c r="BW1423" s="12" t="str">
        <f>IF(BQ1423&gt;1,IF(BQ1422&gt;1,"Y",""),"")</f>
        <v/>
      </c>
      <c r="BX1423" s="12" t="str">
        <f>IF(BQ1423&lt;1,IF(BQ1422&lt;1,"Y",""),"")</f>
        <v/>
      </c>
      <c r="BY1423" s="2"/>
      <c r="BZ1423" s="2"/>
      <c r="CA1423" s="2"/>
    </row>
    <row r="1424" spans="2:79">
      <c r="B1424" s="4" t="str">
        <f>IF(G1424=G1425,IF(G1424&gt;G1423,G1424&amp;"_O",""),G1424&amp;"_C")</f>
        <v/>
      </c>
      <c r="C1424" s="14">
        <f ca="1">RANDBETWEEN(0,1000)/1000</f>
        <v>9.4E-2</v>
      </c>
      <c r="D1424" s="16">
        <f>D1423+1</f>
        <v>1420</v>
      </c>
      <c r="E1424" s="10">
        <f>ROUNDDOWN(D1424/52,0)+1</f>
        <v>28</v>
      </c>
      <c r="F1424" s="15">
        <f>F1423+7</f>
        <v>54560</v>
      </c>
      <c r="G1424" s="4">
        <f>YEAR(F1424)</f>
        <v>2049</v>
      </c>
      <c r="H1424" s="33">
        <v>0.68600000000000005</v>
      </c>
      <c r="I1424" s="33">
        <v>0.52500000000000002</v>
      </c>
      <c r="J1424" s="33">
        <v>0.92100000000000004</v>
      </c>
      <c r="K1424" s="16" t="str">
        <f>IF(M1423&gt;1,"Up","Down")</f>
        <v>Up</v>
      </c>
      <c r="L1424" s="16" t="str">
        <f>IF(K1424="Up",IF(H1424&lt;$BJ$7,"Up","Down"),IF(H1424&lt;$BK$7,"Down","Up"))</f>
        <v>Down</v>
      </c>
      <c r="M1424" s="17">
        <f>IF(L1424="Up",INDEX($AK$5:$AK$1005,MATCH(I1424,$AI$5:$AI$1005,0),1),INDEX($AL$5:$AL$1005,MATCH(J1424,$AI$5:$AI$1005,0),1))</f>
        <v>0.99818165300253237</v>
      </c>
      <c r="N1424" s="16" t="str">
        <f>IF(P1423&gt;1,"Up","Down")</f>
        <v>Up</v>
      </c>
      <c r="O1424" s="16" t="str">
        <f>IF(N1424="Up",IF(H1424&lt;$BJ$12,"Up","Down"),IF(H1424&lt;$BK$12,"Down","Up"))</f>
        <v>Down</v>
      </c>
      <c r="P1424" s="17">
        <f>IF(O1424="Up",INDEX($AP$5:$AP$1005,MATCH(I1424,$AI$5:$AI$1005,0),1),INDEX($AQ$5:$AQ$1005,MATCH(J1424,$AI$5:$AI$1005,0),1))</f>
        <v>0.99805835813685106</v>
      </c>
      <c r="Q1424" s="19">
        <f>T1423</f>
        <v>21561.381807333302</v>
      </c>
      <c r="R1424" s="19">
        <f>INDEX(model!$S$5:$S$35,MATCH(G1424,model!$Q$5:$Q$35,0),1)*model!$O$5</f>
        <v>0</v>
      </c>
      <c r="S1424" s="19">
        <f>IF(RIGHT(B1424,1)="C",T1423*INDEX(model!$T$5:$T$35,MATCH(G1424,model!$Q$5:$Q$35,0),1),0)</f>
        <v>0</v>
      </c>
      <c r="T1424" s="19">
        <f>(Q1424+R1424-S1424)*M1424</f>
        <v>21522.175733462685</v>
      </c>
      <c r="U1424" s="19">
        <f>X1423</f>
        <v>178924.16299635652</v>
      </c>
      <c r="V1424" s="19">
        <f>INDEX(model!$S$5:$S$35,MATCH(G1424,model!$Q$5:$Q$35,0),1)*model!$O$6</f>
        <v>0</v>
      </c>
      <c r="W1424" s="19">
        <f>IF(RIGHT(B1424,1)="C",X1423*INDEX(model!$T$5:$T$35,MATCH(G1424,model!$Q$5:$Q$35,0),1),0)</f>
        <v>0</v>
      </c>
      <c r="X1424" s="19">
        <f>(U1424+V1424-W1424)*P1424</f>
        <v>178576.75635115392</v>
      </c>
      <c r="Z1424" s="36" t="str">
        <f>K1424&amp;L1424</f>
        <v>UpDown</v>
      </c>
      <c r="AA1424" s="36" t="str">
        <f>N1424&amp;O1424</f>
        <v>UpDown</v>
      </c>
      <c r="AU1424" s="4" t="str">
        <f>IF(AZ1424=AZ1425,IF(AZ1424&gt;AZ1423,AZ1424&amp;"_O",""),AZ1424&amp;"_C")</f>
        <v/>
      </c>
      <c r="AV1424" s="7" t="str">
        <f>IF(RIGHT(AU1424,1)="C",AX1424/INDEX($AX$5:$AX$2729,MATCH(AZ1424&amp;"_O",$AU$5:$AU$2729,0),1),"")</f>
        <v/>
      </c>
      <c r="AW1424" s="38">
        <v>35503</v>
      </c>
      <c r="AX1424" s="37">
        <v>793.17</v>
      </c>
      <c r="AY1424" s="7">
        <f>AX1424/AX1423</f>
        <v>0.98534106861125248</v>
      </c>
      <c r="AZ1424" s="4">
        <f>YEAR(AW1424)</f>
        <v>1997</v>
      </c>
      <c r="BA1424" s="2" t="s">
        <v>7</v>
      </c>
      <c r="BB1424" s="12" t="str">
        <f>INDEX($CD$5:$CD$10,MATCH(BA1424,$CC$5:$CC$10,0),1)</f>
        <v>Y</v>
      </c>
      <c r="BC1424" s="12" t="str">
        <f>IF(AND(BB1424="Y",AY1424&gt;1),"Y","")</f>
        <v/>
      </c>
      <c r="BD1424" s="12" t="str">
        <f>IF(AND(BB1424="Y",AY1424&lt;1),"Y","")</f>
        <v>Y</v>
      </c>
      <c r="BE1424" s="12" t="str">
        <f>IF(AY1424&gt;1,IF(AY1423&gt;1,"Y",""),"")</f>
        <v/>
      </c>
      <c r="BF1424" s="12" t="str">
        <f>IF(AY1424&lt;1,IF(AY1423&lt;1,"Y",""),"")</f>
        <v/>
      </c>
      <c r="BG1424" s="2"/>
      <c r="BH1424" s="2"/>
      <c r="BI1424" s="2"/>
      <c r="BJ1424" s="2"/>
      <c r="BK1424" s="2"/>
      <c r="BL1424" s="2"/>
      <c r="BM1424" s="4" t="str">
        <f>IF(BR1424=BR1425,IF(BR1424&gt;BR1423,BR1424&amp;"_O",""),BR1424&amp;"_C")</f>
        <v/>
      </c>
      <c r="BN1424" s="7" t="str">
        <f>IF(RIGHT(BM1424,1)="C",BP1424/INDEX($BP$5:$BP$2729,MATCH(BR1424&amp;"_O",$BM$5:$BM$2729,0),1),"")</f>
        <v/>
      </c>
      <c r="BO1424" s="38">
        <v>35902</v>
      </c>
      <c r="BP1424" s="3">
        <v>1866.6</v>
      </c>
      <c r="BQ1424" s="7">
        <f>BP1424/BP1423</f>
        <v>1.0254691689008042</v>
      </c>
      <c r="BR1424" s="4">
        <f>YEAR(BO1424)</f>
        <v>1998</v>
      </c>
      <c r="BS1424" s="2" t="s">
        <v>7</v>
      </c>
      <c r="BT1424" s="12" t="str">
        <f>INDEX($CD$5:$CD$10,MATCH(BS1424,$CC$5:$CC$10,0),1)</f>
        <v>Y</v>
      </c>
      <c r="BU1424" s="12" t="str">
        <f>IF(AND(BT1424="Y",BQ1424&gt;1),"Y","")</f>
        <v>Y</v>
      </c>
      <c r="BV1424" s="12" t="str">
        <f>IF(AND(BT1424="Y",BQ1424&lt;1),"Y","")</f>
        <v/>
      </c>
      <c r="BW1424" s="12" t="str">
        <f>IF(BQ1424&gt;1,IF(BQ1423&gt;1,"Y",""),"")</f>
        <v/>
      </c>
      <c r="BX1424" s="12" t="str">
        <f>IF(BQ1424&lt;1,IF(BQ1423&lt;1,"Y",""),"")</f>
        <v/>
      </c>
      <c r="BY1424" s="2"/>
      <c r="BZ1424" s="2"/>
      <c r="CA1424" s="2"/>
    </row>
    <row r="1425" spans="2:79">
      <c r="B1425" s="4" t="str">
        <f>IF(G1425=G1426,IF(G1425&gt;G1424,G1425&amp;"_O",""),G1425&amp;"_C")</f>
        <v/>
      </c>
      <c r="C1425" s="14">
        <f ca="1">RANDBETWEEN(0,1000)/1000</f>
        <v>0.39800000000000002</v>
      </c>
      <c r="D1425" s="16">
        <f>D1424+1</f>
        <v>1421</v>
      </c>
      <c r="E1425" s="10">
        <f>ROUNDDOWN(D1425/52,0)+1</f>
        <v>28</v>
      </c>
      <c r="F1425" s="15">
        <f>F1424+7</f>
        <v>54567</v>
      </c>
      <c r="G1425" s="4">
        <f>YEAR(F1425)</f>
        <v>2049</v>
      </c>
      <c r="H1425" s="33">
        <v>0.999</v>
      </c>
      <c r="I1425" s="33">
        <v>0.86599999999999999</v>
      </c>
      <c r="J1425" s="33">
        <v>0.24399999999999999</v>
      </c>
      <c r="K1425" s="16" t="str">
        <f>IF(M1424&gt;1,"Up","Down")</f>
        <v>Down</v>
      </c>
      <c r="L1425" s="16" t="str">
        <f>IF(K1425="Up",IF(H1425&lt;$BJ$7,"Up","Down"),IF(H1425&lt;$BK$7,"Down","Up"))</f>
        <v>Up</v>
      </c>
      <c r="M1425" s="17">
        <f>IF(L1425="Up",INDEX($AK$5:$AK$1005,MATCH(I1425,$AI$5:$AI$1005,0),1),INDEX($AL$5:$AL$1005,MATCH(J1425,$AI$5:$AI$1005,0),1))</f>
        <v>1.0297345340953115</v>
      </c>
      <c r="N1425" s="16" t="str">
        <f>IF(P1424&gt;1,"Up","Down")</f>
        <v>Down</v>
      </c>
      <c r="O1425" s="16" t="str">
        <f>IF(N1425="Up",IF(H1425&lt;$BJ$12,"Up","Down"),IF(H1425&lt;$BK$12,"Down","Up"))</f>
        <v>Up</v>
      </c>
      <c r="P1425" s="17">
        <f>IF(O1425="Up",INDEX($AP$5:$AP$1005,MATCH(I1425,$AI$5:$AI$1005,0),1),INDEX($AQ$5:$AQ$1005,MATCH(J1425,$AI$5:$AI$1005,0),1))</f>
        <v>1.0393759443885267</v>
      </c>
      <c r="Q1425" s="19">
        <f>T1424</f>
        <v>21522.175733462685</v>
      </c>
      <c r="R1425" s="19">
        <f>INDEX(model!$S$5:$S$35,MATCH(G1425,model!$Q$5:$Q$35,0),1)*model!$O$5</f>
        <v>0</v>
      </c>
      <c r="S1425" s="19">
        <f>IF(RIGHT(B1425,1)="C",T1424*INDEX(model!$T$5:$T$35,MATCH(G1425,model!$Q$5:$Q$35,0),1),0)</f>
        <v>0</v>
      </c>
      <c r="T1425" s="19">
        <f>(Q1425+R1425-S1425)*M1425</f>
        <v>22162.127601614615</v>
      </c>
      <c r="U1425" s="19">
        <f>X1424</f>
        <v>178576.75635115392</v>
      </c>
      <c r="V1425" s="19">
        <f>INDEX(model!$S$5:$S$35,MATCH(G1425,model!$Q$5:$Q$35,0),1)*model!$O$6</f>
        <v>0</v>
      </c>
      <c r="W1425" s="19">
        <f>IF(RIGHT(B1425,1)="C",X1424*INDEX(model!$T$5:$T$35,MATCH(G1425,model!$Q$5:$Q$35,0),1),0)</f>
        <v>0</v>
      </c>
      <c r="X1425" s="19">
        <f>(U1425+V1425-W1425)*P1425</f>
        <v>185608.38477832044</v>
      </c>
      <c r="Z1425" s="36" t="str">
        <f>K1425&amp;L1425</f>
        <v>DownUp</v>
      </c>
      <c r="AA1425" s="36" t="str">
        <f>N1425&amp;O1425</f>
        <v>DownUp</v>
      </c>
      <c r="AU1425" s="4" t="str">
        <f>IF(AZ1425=AZ1426,IF(AZ1425&gt;AZ1424,AZ1425&amp;"_O",""),AZ1425&amp;"_C")</f>
        <v/>
      </c>
      <c r="AV1425" s="7" t="str">
        <f>IF(RIGHT(AU1425,1)="C",AX1425/INDEX($AX$5:$AX$2729,MATCH(AZ1425&amp;"_O",$AU$5:$AU$2729,0),1),"")</f>
        <v/>
      </c>
      <c r="AW1425" s="38">
        <v>35510</v>
      </c>
      <c r="AX1425" s="37">
        <v>784.1</v>
      </c>
      <c r="AY1425" s="7">
        <f>AX1425/AX1424</f>
        <v>0.98856487259982107</v>
      </c>
      <c r="AZ1425" s="4">
        <f>YEAR(AW1425)</f>
        <v>1997</v>
      </c>
      <c r="BA1425" s="2" t="s">
        <v>7</v>
      </c>
      <c r="BB1425" s="12" t="str">
        <f>INDEX($CD$5:$CD$10,MATCH(BA1425,$CC$5:$CC$10,0),1)</f>
        <v>Y</v>
      </c>
      <c r="BC1425" s="12" t="str">
        <f>IF(AND(BB1425="Y",AY1425&gt;1),"Y","")</f>
        <v/>
      </c>
      <c r="BD1425" s="12" t="str">
        <f>IF(AND(BB1425="Y",AY1425&lt;1),"Y","")</f>
        <v>Y</v>
      </c>
      <c r="BE1425" s="12" t="str">
        <f>IF(AY1425&gt;1,IF(AY1424&gt;1,"Y",""),"")</f>
        <v/>
      </c>
      <c r="BF1425" s="12" t="str">
        <f>IF(AY1425&lt;1,IF(AY1424&lt;1,"Y",""),"")</f>
        <v>Y</v>
      </c>
      <c r="BG1425" s="2"/>
      <c r="BH1425" s="2"/>
      <c r="BI1425" s="2"/>
      <c r="BJ1425" s="2"/>
      <c r="BK1425" s="2"/>
      <c r="BL1425" s="2"/>
      <c r="BM1425" s="4" t="str">
        <f>IF(BR1425=BR1426,IF(BR1425&gt;BR1424,BR1425&amp;"_O",""),BR1425&amp;"_C")</f>
        <v/>
      </c>
      <c r="BN1425" s="7" t="str">
        <f>IF(RIGHT(BM1425,1)="C",BP1425/INDEX($BP$5:$BP$2729,MATCH(BR1425&amp;"_O",$BM$5:$BM$2729,0),1),"")</f>
        <v/>
      </c>
      <c r="BO1425" s="38">
        <v>35909</v>
      </c>
      <c r="BP1425" s="3">
        <v>1868.96</v>
      </c>
      <c r="BQ1425" s="7">
        <f>BP1425/BP1424</f>
        <v>1.0012643308689597</v>
      </c>
      <c r="BR1425" s="4">
        <f>YEAR(BO1425)</f>
        <v>1998</v>
      </c>
      <c r="BS1425" s="2" t="s">
        <v>7</v>
      </c>
      <c r="BT1425" s="12" t="str">
        <f>INDEX($CD$5:$CD$10,MATCH(BS1425,$CC$5:$CC$10,0),1)</f>
        <v>Y</v>
      </c>
      <c r="BU1425" s="12" t="str">
        <f>IF(AND(BT1425="Y",BQ1425&gt;1),"Y","")</f>
        <v>Y</v>
      </c>
      <c r="BV1425" s="12" t="str">
        <f>IF(AND(BT1425="Y",BQ1425&lt;1),"Y","")</f>
        <v/>
      </c>
      <c r="BW1425" s="12" t="str">
        <f>IF(BQ1425&gt;1,IF(BQ1424&gt;1,"Y",""),"")</f>
        <v>Y</v>
      </c>
      <c r="BX1425" s="12" t="str">
        <f>IF(BQ1425&lt;1,IF(BQ1424&lt;1,"Y",""),"")</f>
        <v/>
      </c>
      <c r="BY1425" s="2"/>
      <c r="BZ1425" s="2"/>
      <c r="CA1425" s="2"/>
    </row>
    <row r="1426" spans="2:79">
      <c r="B1426" s="4" t="str">
        <f>IF(G1426=G1427,IF(G1426&gt;G1425,G1426&amp;"_O",""),G1426&amp;"_C")</f>
        <v/>
      </c>
      <c r="C1426" s="14">
        <f ca="1">RANDBETWEEN(0,1000)/1000</f>
        <v>0.311</v>
      </c>
      <c r="D1426" s="16">
        <f>D1425+1</f>
        <v>1422</v>
      </c>
      <c r="E1426" s="10">
        <f>ROUNDDOWN(D1426/52,0)+1</f>
        <v>28</v>
      </c>
      <c r="F1426" s="15">
        <f>F1425+7</f>
        <v>54574</v>
      </c>
      <c r="G1426" s="4">
        <f>YEAR(F1426)</f>
        <v>2049</v>
      </c>
      <c r="H1426" s="33">
        <v>0.55300000000000005</v>
      </c>
      <c r="I1426" s="33">
        <v>0.31</v>
      </c>
      <c r="J1426" s="33">
        <v>0.42599999999999999</v>
      </c>
      <c r="K1426" s="16" t="str">
        <f>IF(M1425&gt;1,"Up","Down")</f>
        <v>Up</v>
      </c>
      <c r="L1426" s="16" t="str">
        <f>IF(K1426="Up",IF(H1426&lt;$BJ$7,"Up","Down"),IF(H1426&lt;$BK$7,"Down","Up"))</f>
        <v>Down</v>
      </c>
      <c r="M1426" s="17">
        <f>IF(L1426="Up",INDEX($AK$5:$AK$1005,MATCH(I1426,$AI$5:$AI$1005,0),1),INDEX($AL$5:$AL$1005,MATCH(J1426,$AI$5:$AI$1005,0),1))</f>
        <v>0.98523515838551468</v>
      </c>
      <c r="N1426" s="16" t="str">
        <f>IF(P1425&gt;1,"Up","Down")</f>
        <v>Up</v>
      </c>
      <c r="O1426" s="16" t="str">
        <f>IF(N1426="Up",IF(H1426&lt;$BJ$12,"Up","Down"),IF(H1426&lt;$BK$12,"Down","Up"))</f>
        <v>Up</v>
      </c>
      <c r="P1426" s="17">
        <f>IF(O1426="Up",INDEX($AP$5:$AP$1005,MATCH(I1426,$AI$5:$AI$1005,0),1),INDEX($AQ$5:$AQ$1005,MATCH(J1426,$AI$5:$AI$1005,0),1))</f>
        <v>1.0101812802473757</v>
      </c>
      <c r="Q1426" s="19">
        <f>T1425</f>
        <v>22162.127601614615</v>
      </c>
      <c r="R1426" s="19">
        <f>INDEX(model!$S$5:$S$35,MATCH(G1426,model!$Q$5:$Q$35,0),1)*model!$O$5</f>
        <v>0</v>
      </c>
      <c r="S1426" s="19">
        <f>IF(RIGHT(B1426,1)="C",T1425*INDEX(model!$T$5:$T$35,MATCH(G1426,model!$Q$5:$Q$35,0),1),0)</f>
        <v>0</v>
      </c>
      <c r="T1426" s="19">
        <f>(Q1426+R1426-S1426)*M1426</f>
        <v>21834.907297736761</v>
      </c>
      <c r="U1426" s="19">
        <f>X1425</f>
        <v>185608.38477832044</v>
      </c>
      <c r="V1426" s="19">
        <f>INDEX(model!$S$5:$S$35,MATCH(G1426,model!$Q$5:$Q$35,0),1)*model!$O$6</f>
        <v>0</v>
      </c>
      <c r="W1426" s="19">
        <f>IF(RIGHT(B1426,1)="C",X1425*INDEX(model!$T$5:$T$35,MATCH(G1426,model!$Q$5:$Q$35,0),1),0)</f>
        <v>0</v>
      </c>
      <c r="X1426" s="19">
        <f>(U1426+V1426-W1426)*P1426</f>
        <v>187498.11576001128</v>
      </c>
      <c r="Z1426" s="36" t="str">
        <f>K1426&amp;L1426</f>
        <v>UpDown</v>
      </c>
      <c r="AA1426" s="36" t="str">
        <f>N1426&amp;O1426</f>
        <v>UpUp</v>
      </c>
      <c r="AU1426" s="4" t="str">
        <f>IF(AZ1426=AZ1427,IF(AZ1426&gt;AZ1425,AZ1426&amp;"_O",""),AZ1426&amp;"_C")</f>
        <v/>
      </c>
      <c r="AV1426" s="7" t="str">
        <f>IF(RIGHT(AU1426,1)="C",AX1426/INDEX($AX$5:$AX$2729,MATCH(AZ1426&amp;"_O",$AU$5:$AU$2729,0),1),"")</f>
        <v/>
      </c>
      <c r="AW1426" s="38">
        <v>35515</v>
      </c>
      <c r="AX1426" s="37">
        <v>790.53</v>
      </c>
      <c r="AY1426" s="7">
        <f>AX1426/AX1425</f>
        <v>1.0082004846320622</v>
      </c>
      <c r="AZ1426" s="4">
        <f>YEAR(AW1426)</f>
        <v>1997</v>
      </c>
      <c r="BA1426" s="2" t="s">
        <v>7</v>
      </c>
      <c r="BB1426" s="12" t="str">
        <f>INDEX($CD$5:$CD$10,MATCH(BA1426,$CC$5:$CC$10,0),1)</f>
        <v>Y</v>
      </c>
      <c r="BC1426" s="12" t="str">
        <f>IF(AND(BB1426="Y",AY1426&gt;1),"Y","")</f>
        <v>Y</v>
      </c>
      <c r="BD1426" s="12" t="str">
        <f>IF(AND(BB1426="Y",AY1426&lt;1),"Y","")</f>
        <v/>
      </c>
      <c r="BE1426" s="12" t="str">
        <f>IF(AY1426&gt;1,IF(AY1425&gt;1,"Y",""),"")</f>
        <v/>
      </c>
      <c r="BF1426" s="12" t="str">
        <f>IF(AY1426&lt;1,IF(AY1425&lt;1,"Y",""),"")</f>
        <v/>
      </c>
      <c r="BG1426" s="2"/>
      <c r="BH1426" s="2"/>
      <c r="BI1426" s="2"/>
      <c r="BJ1426" s="2"/>
      <c r="BK1426" s="2"/>
      <c r="BL1426" s="2"/>
      <c r="BM1426" s="4" t="str">
        <f>IF(BR1426=BR1427,IF(BR1426&gt;BR1425,BR1426&amp;"_O",""),BR1426&amp;"_C")</f>
        <v/>
      </c>
      <c r="BN1426" s="7" t="str">
        <f>IF(RIGHT(BM1426,1)="C",BP1426/INDEX($BP$5:$BP$2729,MATCH(BR1426&amp;"_O",$BM$5:$BM$2729,0),1),"")</f>
        <v/>
      </c>
      <c r="BO1426" s="38">
        <v>35916</v>
      </c>
      <c r="BP1426" s="3">
        <v>1873.44</v>
      </c>
      <c r="BQ1426" s="7">
        <f>BP1426/BP1425</f>
        <v>1.002397055046657</v>
      </c>
      <c r="BR1426" s="4">
        <f>YEAR(BO1426)</f>
        <v>1998</v>
      </c>
      <c r="BS1426" s="2" t="s">
        <v>7</v>
      </c>
      <c r="BT1426" s="12" t="str">
        <f>INDEX($CD$5:$CD$10,MATCH(BS1426,$CC$5:$CC$10,0),1)</f>
        <v>Y</v>
      </c>
      <c r="BU1426" s="12" t="str">
        <f>IF(AND(BT1426="Y",BQ1426&gt;1),"Y","")</f>
        <v>Y</v>
      </c>
      <c r="BV1426" s="12" t="str">
        <f>IF(AND(BT1426="Y",BQ1426&lt;1),"Y","")</f>
        <v/>
      </c>
      <c r="BW1426" s="12" t="str">
        <f>IF(BQ1426&gt;1,IF(BQ1425&gt;1,"Y",""),"")</f>
        <v>Y</v>
      </c>
      <c r="BX1426" s="12" t="str">
        <f>IF(BQ1426&lt;1,IF(BQ1425&lt;1,"Y",""),"")</f>
        <v/>
      </c>
      <c r="BY1426" s="2"/>
      <c r="BZ1426" s="2"/>
      <c r="CA1426" s="2"/>
    </row>
    <row r="1427" spans="2:79">
      <c r="B1427" s="4" t="str">
        <f>IF(G1427=G1428,IF(G1427&gt;G1426,G1427&amp;"_O",""),G1427&amp;"_C")</f>
        <v/>
      </c>
      <c r="C1427" s="14">
        <f ca="1">RANDBETWEEN(0,1000)/1000</f>
        <v>0.82799999999999996</v>
      </c>
      <c r="D1427" s="16">
        <f>D1426+1</f>
        <v>1423</v>
      </c>
      <c r="E1427" s="10">
        <f>ROUNDDOWN(D1427/52,0)+1</f>
        <v>28</v>
      </c>
      <c r="F1427" s="15">
        <f>F1426+7</f>
        <v>54581</v>
      </c>
      <c r="G1427" s="4">
        <f>YEAR(F1427)</f>
        <v>2049</v>
      </c>
      <c r="H1427" s="33">
        <v>0.94799999999999995</v>
      </c>
      <c r="I1427" s="33">
        <v>0.71699999999999997</v>
      </c>
      <c r="J1427" s="33">
        <v>0.66</v>
      </c>
      <c r="K1427" s="16" t="str">
        <f>IF(M1426&gt;1,"Up","Down")</f>
        <v>Down</v>
      </c>
      <c r="L1427" s="16" t="str">
        <f>IF(K1427="Up",IF(H1427&lt;$BJ$7,"Up","Down"),IF(H1427&lt;$BK$7,"Down","Up"))</f>
        <v>Up</v>
      </c>
      <c r="M1427" s="17">
        <f>IF(L1427="Up",INDEX($AK$5:$AK$1005,MATCH(I1427,$AI$5:$AI$1005,0),1),INDEX($AL$5:$AL$1005,MATCH(J1427,$AI$5:$AI$1005,0),1))</f>
        <v>1.0196426842550048</v>
      </c>
      <c r="N1427" s="16" t="str">
        <f>IF(P1426&gt;1,"Up","Down")</f>
        <v>Up</v>
      </c>
      <c r="O1427" s="16" t="str">
        <f>IF(N1427="Up",IF(H1427&lt;$BJ$12,"Up","Down"),IF(H1427&lt;$BK$12,"Down","Up"))</f>
        <v>Down</v>
      </c>
      <c r="P1427" s="17">
        <f>IF(O1427="Up",INDEX($AP$5:$AP$1005,MATCH(I1427,$AI$5:$AI$1005,0),1),INDEX($AQ$5:$AQ$1005,MATCH(J1427,$AI$5:$AI$1005,0),1))</f>
        <v>0.9915691120297031</v>
      </c>
      <c r="Q1427" s="19">
        <f>T1426</f>
        <v>21834.907297736761</v>
      </c>
      <c r="R1427" s="19">
        <f>INDEX(model!$S$5:$S$35,MATCH(G1427,model!$Q$5:$Q$35,0),1)*model!$O$5</f>
        <v>0</v>
      </c>
      <c r="S1427" s="19">
        <f>IF(RIGHT(B1427,1)="C",T1426*INDEX(model!$T$5:$T$35,MATCH(G1427,model!$Q$5:$Q$35,0),1),0)</f>
        <v>0</v>
      </c>
      <c r="T1427" s="19">
        <f>(Q1427+R1427-S1427)*M1427</f>
        <v>22263.803487523506</v>
      </c>
      <c r="U1427" s="19">
        <f>X1426</f>
        <v>187498.11576001128</v>
      </c>
      <c r="V1427" s="19">
        <f>INDEX(model!$S$5:$S$35,MATCH(G1427,model!$Q$5:$Q$35,0),1)*model!$O$6</f>
        <v>0</v>
      </c>
      <c r="W1427" s="19">
        <f>IF(RIGHT(B1427,1)="C",X1426*INDEX(model!$T$5:$T$35,MATCH(G1427,model!$Q$5:$Q$35,0),1),0)</f>
        <v>0</v>
      </c>
      <c r="X1427" s="19">
        <f>(U1427+V1427-W1427)*P1427</f>
        <v>185917.34015139687</v>
      </c>
      <c r="Z1427" s="36" t="str">
        <f>K1427&amp;L1427</f>
        <v>DownUp</v>
      </c>
      <c r="AA1427" s="36" t="str">
        <f>N1427&amp;O1427</f>
        <v>UpDown</v>
      </c>
      <c r="AU1427" s="4" t="str">
        <f>IF(AZ1427=AZ1428,IF(AZ1427&gt;AZ1426,AZ1427&amp;"_O",""),AZ1427&amp;"_C")</f>
        <v/>
      </c>
      <c r="AV1427" s="7" t="str">
        <f>IF(RIGHT(AU1427,1)="C",AX1427/INDEX($AX$5:$AX$2729,MATCH(AZ1427&amp;"_O",$AU$5:$AU$2729,0),1),"")</f>
        <v/>
      </c>
      <c r="AW1427" s="38">
        <v>35516</v>
      </c>
      <c r="AX1427" s="37">
        <v>773.88</v>
      </c>
      <c r="AY1427" s="7">
        <f>AX1427/AX1426</f>
        <v>0.97893818071420446</v>
      </c>
      <c r="AZ1427" s="4">
        <f>YEAR(AW1427)</f>
        <v>1997</v>
      </c>
      <c r="BA1427" s="2" t="s">
        <v>7</v>
      </c>
      <c r="BB1427" s="12" t="str">
        <f>INDEX($CD$5:$CD$10,MATCH(BA1427,$CC$5:$CC$10,0),1)</f>
        <v>Y</v>
      </c>
      <c r="BC1427" s="12" t="str">
        <f>IF(AND(BB1427="Y",AY1427&gt;1),"Y","")</f>
        <v/>
      </c>
      <c r="BD1427" s="12" t="str">
        <f>IF(AND(BB1427="Y",AY1427&lt;1),"Y","")</f>
        <v>Y</v>
      </c>
      <c r="BE1427" s="12" t="str">
        <f>IF(AY1427&gt;1,IF(AY1426&gt;1,"Y",""),"")</f>
        <v/>
      </c>
      <c r="BF1427" s="12" t="str">
        <f>IF(AY1427&lt;1,IF(AY1426&lt;1,"Y",""),"")</f>
        <v/>
      </c>
      <c r="BG1427" s="2"/>
      <c r="BH1427" s="2"/>
      <c r="BI1427" s="2"/>
      <c r="BJ1427" s="2"/>
      <c r="BK1427" s="2"/>
      <c r="BL1427" s="2"/>
      <c r="BM1427" s="4" t="str">
        <f>IF(BR1427=BR1428,IF(BR1427&gt;BR1426,BR1427&amp;"_O",""),BR1427&amp;"_C")</f>
        <v/>
      </c>
      <c r="BN1427" s="7" t="str">
        <f>IF(RIGHT(BM1427,1)="C",BP1427/INDEX($BP$5:$BP$2729,MATCH(BR1427&amp;"_O",$BM$5:$BM$2729,0),1),"")</f>
        <v/>
      </c>
      <c r="BO1427" s="38">
        <v>35923</v>
      </c>
      <c r="BP1427" s="3">
        <v>1864.37</v>
      </c>
      <c r="BQ1427" s="7">
        <f>BP1427/BP1426</f>
        <v>0.99515863865402676</v>
      </c>
      <c r="BR1427" s="4">
        <f>YEAR(BO1427)</f>
        <v>1998</v>
      </c>
      <c r="BS1427" s="2" t="s">
        <v>7</v>
      </c>
      <c r="BT1427" s="12" t="str">
        <f>INDEX($CD$5:$CD$10,MATCH(BS1427,$CC$5:$CC$10,0),1)</f>
        <v>Y</v>
      </c>
      <c r="BU1427" s="12" t="str">
        <f>IF(AND(BT1427="Y",BQ1427&gt;1),"Y","")</f>
        <v/>
      </c>
      <c r="BV1427" s="12" t="str">
        <f>IF(AND(BT1427="Y",BQ1427&lt;1),"Y","")</f>
        <v>Y</v>
      </c>
      <c r="BW1427" s="12" t="str">
        <f>IF(BQ1427&gt;1,IF(BQ1426&gt;1,"Y",""),"")</f>
        <v/>
      </c>
      <c r="BX1427" s="12" t="str">
        <f>IF(BQ1427&lt;1,IF(BQ1426&lt;1,"Y",""),"")</f>
        <v/>
      </c>
      <c r="BY1427" s="2"/>
      <c r="BZ1427" s="2"/>
      <c r="CA1427" s="2"/>
    </row>
    <row r="1428" spans="2:79">
      <c r="B1428" s="4" t="str">
        <f>IF(G1428=G1429,IF(G1428&gt;G1427,G1428&amp;"_O",""),G1428&amp;"_C")</f>
        <v/>
      </c>
      <c r="C1428" s="14">
        <f ca="1">RANDBETWEEN(0,1000)/1000</f>
        <v>1.7999999999999999E-2</v>
      </c>
      <c r="D1428" s="16">
        <f>D1427+1</f>
        <v>1424</v>
      </c>
      <c r="E1428" s="10">
        <f>ROUNDDOWN(D1428/52,0)+1</f>
        <v>28</v>
      </c>
      <c r="F1428" s="15">
        <f>F1427+7</f>
        <v>54588</v>
      </c>
      <c r="G1428" s="4">
        <f>YEAR(F1428)</f>
        <v>2049</v>
      </c>
      <c r="H1428" s="33">
        <v>0.73</v>
      </c>
      <c r="I1428" s="33">
        <v>0.7</v>
      </c>
      <c r="J1428" s="33">
        <v>0.55100000000000005</v>
      </c>
      <c r="K1428" s="16" t="str">
        <f>IF(M1427&gt;1,"Up","Down")</f>
        <v>Up</v>
      </c>
      <c r="L1428" s="16" t="str">
        <f>IF(K1428="Up",IF(H1428&lt;$BJ$7,"Up","Down"),IF(H1428&lt;$BK$7,"Down","Up"))</f>
        <v>Down</v>
      </c>
      <c r="M1428" s="17">
        <f>IF(L1428="Up",INDEX($AK$5:$AK$1005,MATCH(I1428,$AI$5:$AI$1005,0),1),INDEX($AL$5:$AL$1005,MATCH(J1428,$AI$5:$AI$1005,0),1))</f>
        <v>0.98896038643475603</v>
      </c>
      <c r="N1428" s="16" t="str">
        <f>IF(P1427&gt;1,"Up","Down")</f>
        <v>Down</v>
      </c>
      <c r="O1428" s="16" t="str">
        <f>IF(N1428="Up",IF(H1428&lt;$BJ$12,"Up","Down"),IF(H1428&lt;$BK$12,"Down","Up"))</f>
        <v>Up</v>
      </c>
      <c r="P1428" s="17">
        <f>IF(O1428="Up",INDEX($AP$5:$AP$1005,MATCH(I1428,$AI$5:$AI$1005,0),1),INDEX($AQ$5:$AQ$1005,MATCH(J1428,$AI$5:$AI$1005,0),1))</f>
        <v>1.0263451663317704</v>
      </c>
      <c r="Q1428" s="19">
        <f>T1427</f>
        <v>22263.803487523506</v>
      </c>
      <c r="R1428" s="19">
        <f>INDEX(model!$S$5:$S$35,MATCH(G1428,model!$Q$5:$Q$35,0),1)*model!$O$5</f>
        <v>0</v>
      </c>
      <c r="S1428" s="19">
        <f>IF(RIGHT(B1428,1)="C",T1427*INDEX(model!$T$5:$T$35,MATCH(G1428,model!$Q$5:$Q$35,0),1),0)</f>
        <v>0</v>
      </c>
      <c r="T1428" s="19">
        <f>(Q1428+R1428-S1428)*M1428</f>
        <v>22018.019700528715</v>
      </c>
      <c r="U1428" s="19">
        <f>X1427</f>
        <v>185917.34015139687</v>
      </c>
      <c r="V1428" s="19">
        <f>INDEX(model!$S$5:$S$35,MATCH(G1428,model!$Q$5:$Q$35,0),1)*model!$O$6</f>
        <v>0</v>
      </c>
      <c r="W1428" s="19">
        <f>IF(RIGHT(B1428,1)="C",X1427*INDEX(model!$T$5:$T$35,MATCH(G1428,model!$Q$5:$Q$35,0),1),0)</f>
        <v>0</v>
      </c>
      <c r="X1428" s="19">
        <f>(U1428+V1428-W1428)*P1428</f>
        <v>190815.36340164577</v>
      </c>
      <c r="Z1428" s="36" t="str">
        <f>K1428&amp;L1428</f>
        <v>UpDown</v>
      </c>
      <c r="AA1428" s="36" t="str">
        <f>N1428&amp;O1428</f>
        <v>DownUp</v>
      </c>
      <c r="AU1428" s="4" t="str">
        <f>IF(AZ1428=AZ1429,IF(AZ1428&gt;AZ1427,AZ1428&amp;"_O",""),AZ1428&amp;"_C")</f>
        <v/>
      </c>
      <c r="AV1428" s="7" t="str">
        <f>IF(RIGHT(AU1428,1)="C",AX1428/INDEX($AX$5:$AX$2729,MATCH(AZ1428&amp;"_O",$AU$5:$AU$2729,0),1),"")</f>
        <v/>
      </c>
      <c r="AW1428" s="38">
        <v>35524</v>
      </c>
      <c r="AX1428" s="37">
        <v>757.9</v>
      </c>
      <c r="AY1428" s="7">
        <f>AX1428/AX1427</f>
        <v>0.9793508037421822</v>
      </c>
      <c r="AZ1428" s="4">
        <f>YEAR(AW1428)</f>
        <v>1997</v>
      </c>
      <c r="BA1428" s="2" t="s">
        <v>7</v>
      </c>
      <c r="BB1428" s="12" t="str">
        <f>INDEX($CD$5:$CD$10,MATCH(BA1428,$CC$5:$CC$10,0),1)</f>
        <v>Y</v>
      </c>
      <c r="BC1428" s="12" t="str">
        <f>IF(AND(BB1428="Y",AY1428&gt;1),"Y","")</f>
        <v/>
      </c>
      <c r="BD1428" s="12" t="str">
        <f>IF(AND(BB1428="Y",AY1428&lt;1),"Y","")</f>
        <v>Y</v>
      </c>
      <c r="BE1428" s="12" t="str">
        <f>IF(AY1428&gt;1,IF(AY1427&gt;1,"Y",""),"")</f>
        <v/>
      </c>
      <c r="BF1428" s="12" t="str">
        <f>IF(AY1428&lt;1,IF(AY1427&lt;1,"Y",""),"")</f>
        <v>Y</v>
      </c>
      <c r="BG1428" s="2"/>
      <c r="BH1428" s="2"/>
      <c r="BI1428" s="2"/>
      <c r="BJ1428" s="2"/>
      <c r="BK1428" s="2"/>
      <c r="BL1428" s="2"/>
      <c r="BM1428" s="4" t="str">
        <f>IF(BR1428=BR1429,IF(BR1428&gt;BR1427,BR1428&amp;"_O",""),BR1428&amp;"_C")</f>
        <v/>
      </c>
      <c r="BN1428" s="7" t="str">
        <f>IF(RIGHT(BM1428,1)="C",BP1428/INDEX($BP$5:$BP$2729,MATCH(BR1428&amp;"_O",$BM$5:$BM$2729,0),1),"")</f>
        <v/>
      </c>
      <c r="BO1428" s="38">
        <v>35930</v>
      </c>
      <c r="BP1428" s="3">
        <v>1846.77</v>
      </c>
      <c r="BQ1428" s="7">
        <f>BP1428/BP1427</f>
        <v>0.99055981377087166</v>
      </c>
      <c r="BR1428" s="4">
        <f>YEAR(BO1428)</f>
        <v>1998</v>
      </c>
      <c r="BS1428" s="2" t="s">
        <v>7</v>
      </c>
      <c r="BT1428" s="12" t="str">
        <f>INDEX($CD$5:$CD$10,MATCH(BS1428,$CC$5:$CC$10,0),1)</f>
        <v>Y</v>
      </c>
      <c r="BU1428" s="12" t="str">
        <f>IF(AND(BT1428="Y",BQ1428&gt;1),"Y","")</f>
        <v/>
      </c>
      <c r="BV1428" s="12" t="str">
        <f>IF(AND(BT1428="Y",BQ1428&lt;1),"Y","")</f>
        <v>Y</v>
      </c>
      <c r="BW1428" s="12" t="str">
        <f>IF(BQ1428&gt;1,IF(BQ1427&gt;1,"Y",""),"")</f>
        <v/>
      </c>
      <c r="BX1428" s="12" t="str">
        <f>IF(BQ1428&lt;1,IF(BQ1427&lt;1,"Y",""),"")</f>
        <v>Y</v>
      </c>
      <c r="BY1428" s="2"/>
      <c r="BZ1428" s="2"/>
      <c r="CA1428" s="2"/>
    </row>
    <row r="1429" spans="2:79">
      <c r="B1429" s="4" t="str">
        <f>IF(G1429=G1430,IF(G1429&gt;G1428,G1429&amp;"_O",""),G1429&amp;"_C")</f>
        <v/>
      </c>
      <c r="C1429" s="14">
        <f ca="1">RANDBETWEEN(0,1000)/1000</f>
        <v>0.93</v>
      </c>
      <c r="D1429" s="16">
        <f>D1428+1</f>
        <v>1425</v>
      </c>
      <c r="E1429" s="10">
        <f>ROUNDDOWN(D1429/52,0)+1</f>
        <v>28</v>
      </c>
      <c r="F1429" s="15">
        <f>F1428+7</f>
        <v>54595</v>
      </c>
      <c r="G1429" s="4">
        <f>YEAR(F1429)</f>
        <v>2049</v>
      </c>
      <c r="H1429" s="33">
        <v>0.81799999999999995</v>
      </c>
      <c r="I1429" s="33">
        <v>0.90900000000000003</v>
      </c>
      <c r="J1429" s="33">
        <v>0.68799999999999994</v>
      </c>
      <c r="K1429" s="16" t="str">
        <f>IF(M1428&gt;1,"Up","Down")</f>
        <v>Down</v>
      </c>
      <c r="L1429" s="16" t="str">
        <f>IF(K1429="Up",IF(H1429&lt;$BJ$7,"Up","Down"),IF(H1429&lt;$BK$7,"Down","Up"))</f>
        <v>Up</v>
      </c>
      <c r="M1429" s="17">
        <f>IF(L1429="Up",INDEX($AK$5:$AK$1005,MATCH(I1429,$AI$5:$AI$1005,0),1),INDEX($AL$5:$AL$1005,MATCH(J1429,$AI$5:$AI$1005,0),1))</f>
        <v>1.0349279855409506</v>
      </c>
      <c r="N1429" s="16" t="str">
        <f>IF(P1428&gt;1,"Up","Down")</f>
        <v>Up</v>
      </c>
      <c r="O1429" s="16" t="str">
        <f>IF(N1429="Up",IF(H1429&lt;$BJ$12,"Up","Down"),IF(H1429&lt;$BK$12,"Down","Up"))</f>
        <v>Down</v>
      </c>
      <c r="P1429" s="17">
        <f>IF(O1429="Up",INDEX($AP$5:$AP$1005,MATCH(I1429,$AI$5:$AI$1005,0),1),INDEX($AQ$5:$AQ$1005,MATCH(J1429,$AI$5:$AI$1005,0),1))</f>
        <v>0.9922814021597699</v>
      </c>
      <c r="Q1429" s="19">
        <f>T1428</f>
        <v>22018.019700528715</v>
      </c>
      <c r="R1429" s="19">
        <f>INDEX(model!$S$5:$S$35,MATCH(G1429,model!$Q$5:$Q$35,0),1)*model!$O$5</f>
        <v>0</v>
      </c>
      <c r="S1429" s="19">
        <f>IF(RIGHT(B1429,1)="C",T1428*INDEX(model!$T$5:$T$35,MATCH(G1429,model!$Q$5:$Q$35,0),1),0)</f>
        <v>0</v>
      </c>
      <c r="T1429" s="19">
        <f>(Q1429+R1429-S1429)*M1429</f>
        <v>22787.064774269147</v>
      </c>
      <c r="U1429" s="19">
        <f>X1428</f>
        <v>190815.36340164577</v>
      </c>
      <c r="V1429" s="19">
        <f>INDEX(model!$S$5:$S$35,MATCH(G1429,model!$Q$5:$Q$35,0),1)*model!$O$6</f>
        <v>0</v>
      </c>
      <c r="W1429" s="19">
        <f>IF(RIGHT(B1429,1)="C",X1428*INDEX(model!$T$5:$T$35,MATCH(G1429,model!$Q$5:$Q$35,0),1),0)</f>
        <v>0</v>
      </c>
      <c r="X1429" s="19">
        <f>(U1429+V1429-W1429)*P1429</f>
        <v>189342.5363498111</v>
      </c>
      <c r="Z1429" s="36" t="str">
        <f>K1429&amp;L1429</f>
        <v>DownUp</v>
      </c>
      <c r="AA1429" s="36" t="str">
        <f>N1429&amp;O1429</f>
        <v>UpDown</v>
      </c>
      <c r="AU1429" s="4" t="str">
        <f>IF(AZ1429=AZ1430,IF(AZ1429&gt;AZ1428,AZ1429&amp;"_O",""),AZ1429&amp;"_C")</f>
        <v/>
      </c>
      <c r="AV1429" s="7" t="str">
        <f>IF(RIGHT(AU1429,1)="C",AX1429/INDEX($AX$5:$AX$2729,MATCH(AZ1429&amp;"_O",$AU$5:$AU$2729,0),1),"")</f>
        <v/>
      </c>
      <c r="AW1429" s="38">
        <v>35531</v>
      </c>
      <c r="AX1429" s="37">
        <v>737.65</v>
      </c>
      <c r="AY1429" s="7">
        <f>AX1429/AX1428</f>
        <v>0.97328143554558644</v>
      </c>
      <c r="AZ1429" s="4">
        <f>YEAR(AW1429)</f>
        <v>1997</v>
      </c>
      <c r="BA1429" s="2" t="s">
        <v>7</v>
      </c>
      <c r="BB1429" s="12" t="str">
        <f>INDEX($CD$5:$CD$10,MATCH(BA1429,$CC$5:$CC$10,0),1)</f>
        <v>Y</v>
      </c>
      <c r="BC1429" s="12" t="str">
        <f>IF(AND(BB1429="Y",AY1429&gt;1),"Y","")</f>
        <v/>
      </c>
      <c r="BD1429" s="12" t="str">
        <f>IF(AND(BB1429="Y",AY1429&lt;1),"Y","")</f>
        <v>Y</v>
      </c>
      <c r="BE1429" s="12" t="str">
        <f>IF(AY1429&gt;1,IF(AY1428&gt;1,"Y",""),"")</f>
        <v/>
      </c>
      <c r="BF1429" s="12" t="str">
        <f>IF(AY1429&lt;1,IF(AY1428&lt;1,"Y",""),"")</f>
        <v>Y</v>
      </c>
      <c r="BG1429" s="2"/>
      <c r="BH1429" s="2"/>
      <c r="BI1429" s="2"/>
      <c r="BJ1429" s="2"/>
      <c r="BK1429" s="2"/>
      <c r="BL1429" s="2"/>
      <c r="BM1429" s="4" t="str">
        <f>IF(BR1429=BR1430,IF(BR1429&gt;BR1428,BR1429&amp;"_O",""),BR1429&amp;"_C")</f>
        <v/>
      </c>
      <c r="BN1429" s="7" t="str">
        <f>IF(RIGHT(BM1429,1)="C",BP1429/INDEX($BP$5:$BP$2729,MATCH(BR1429&amp;"_O",$BM$5:$BM$2729,0),1),"")</f>
        <v/>
      </c>
      <c r="BO1429" s="38">
        <v>35937</v>
      </c>
      <c r="BP1429" s="3">
        <v>1805</v>
      </c>
      <c r="BQ1429" s="7">
        <f>BP1429/BP1428</f>
        <v>0.97738213204676272</v>
      </c>
      <c r="BR1429" s="4">
        <f>YEAR(BO1429)</f>
        <v>1998</v>
      </c>
      <c r="BS1429" s="2" t="s">
        <v>7</v>
      </c>
      <c r="BT1429" s="12" t="str">
        <f>INDEX($CD$5:$CD$10,MATCH(BS1429,$CC$5:$CC$10,0),1)</f>
        <v>Y</v>
      </c>
      <c r="BU1429" s="12" t="str">
        <f>IF(AND(BT1429="Y",BQ1429&gt;1),"Y","")</f>
        <v/>
      </c>
      <c r="BV1429" s="12" t="str">
        <f>IF(AND(BT1429="Y",BQ1429&lt;1),"Y","")</f>
        <v>Y</v>
      </c>
      <c r="BW1429" s="12" t="str">
        <f>IF(BQ1429&gt;1,IF(BQ1428&gt;1,"Y",""),"")</f>
        <v/>
      </c>
      <c r="BX1429" s="12" t="str">
        <f>IF(BQ1429&lt;1,IF(BQ1428&lt;1,"Y",""),"")</f>
        <v>Y</v>
      </c>
      <c r="BY1429" s="2"/>
      <c r="BZ1429" s="2"/>
      <c r="CA1429" s="2"/>
    </row>
    <row r="1430" spans="2:79">
      <c r="B1430" s="4" t="str">
        <f>IF(G1430=G1431,IF(G1430&gt;G1429,G1430&amp;"_O",""),G1430&amp;"_C")</f>
        <v/>
      </c>
      <c r="C1430" s="14">
        <f ca="1">RANDBETWEEN(0,1000)/1000</f>
        <v>0.97899999999999998</v>
      </c>
      <c r="D1430" s="16">
        <f>D1429+1</f>
        <v>1426</v>
      </c>
      <c r="E1430" s="10">
        <f>ROUNDDOWN(D1430/52,0)+1</f>
        <v>28</v>
      </c>
      <c r="F1430" s="15">
        <f>F1429+7</f>
        <v>54602</v>
      </c>
      <c r="G1430" s="4">
        <f>YEAR(F1430)</f>
        <v>2049</v>
      </c>
      <c r="H1430" s="33">
        <v>0.70899999999999996</v>
      </c>
      <c r="I1430" s="33">
        <v>0.76600000000000001</v>
      </c>
      <c r="J1430" s="33">
        <v>0.872</v>
      </c>
      <c r="K1430" s="16" t="str">
        <f>IF(M1429&gt;1,"Up","Down")</f>
        <v>Up</v>
      </c>
      <c r="L1430" s="16" t="str">
        <f>IF(K1430="Up",IF(H1430&lt;$BJ$7,"Up","Down"),IF(H1430&lt;$BK$7,"Down","Up"))</f>
        <v>Down</v>
      </c>
      <c r="M1430" s="17">
        <f>IF(L1430="Up",INDEX($AK$5:$AK$1005,MATCH(I1430,$AI$5:$AI$1005,0),1),INDEX($AL$5:$AL$1005,MATCH(J1430,$AI$5:$AI$1005,0),1))</f>
        <v>0.99731452157180212</v>
      </c>
      <c r="N1430" s="16" t="str">
        <f>IF(P1429&gt;1,"Up","Down")</f>
        <v>Down</v>
      </c>
      <c r="O1430" s="16" t="str">
        <f>IF(N1430="Up",IF(H1430&lt;$BJ$12,"Up","Down"),IF(H1430&lt;$BK$12,"Down","Up"))</f>
        <v>Up</v>
      </c>
      <c r="P1430" s="17">
        <f>IF(O1430="Up",INDEX($AP$5:$AP$1005,MATCH(I1430,$AI$5:$AI$1005,0),1),INDEX($AQ$5:$AQ$1005,MATCH(J1430,$AI$5:$AI$1005,0),1))</f>
        <v>1.0300901772628184</v>
      </c>
      <c r="Q1430" s="19">
        <f>T1429</f>
        <v>22787.064774269147</v>
      </c>
      <c r="R1430" s="19">
        <f>INDEX(model!$S$5:$S$35,MATCH(G1430,model!$Q$5:$Q$35,0),1)*model!$O$5</f>
        <v>0</v>
      </c>
      <c r="S1430" s="19">
        <f>IF(RIGHT(B1430,1)="C",T1429*INDEX(model!$T$5:$T$35,MATCH(G1430,model!$Q$5:$Q$35,0),1),0)</f>
        <v>0</v>
      </c>
      <c r="T1430" s="19">
        <f>(Q1430+R1430-S1430)*M1430</f>
        <v>22725.870603375901</v>
      </c>
      <c r="U1430" s="19">
        <f>X1429</f>
        <v>189342.5363498111</v>
      </c>
      <c r="V1430" s="19">
        <f>INDEX(model!$S$5:$S$35,MATCH(G1430,model!$Q$5:$Q$35,0),1)*model!$O$6</f>
        <v>0</v>
      </c>
      <c r="W1430" s="19">
        <f>IF(RIGHT(B1430,1)="C",X1429*INDEX(model!$T$5:$T$35,MATCH(G1430,model!$Q$5:$Q$35,0),1),0)</f>
        <v>0</v>
      </c>
      <c r="X1430" s="19">
        <f>(U1430+V1430-W1430)*P1430</f>
        <v>195039.88683196856</v>
      </c>
      <c r="Z1430" s="36" t="str">
        <f>K1430&amp;L1430</f>
        <v>UpDown</v>
      </c>
      <c r="AA1430" s="36" t="str">
        <f>N1430&amp;O1430</f>
        <v>DownUp</v>
      </c>
      <c r="AU1430" s="4" t="str">
        <f>IF(AZ1430=AZ1431,IF(AZ1430&gt;AZ1429,AZ1430&amp;"_O",""),AZ1430&amp;"_C")</f>
        <v/>
      </c>
      <c r="AV1430" s="7" t="str">
        <f>IF(RIGHT(AU1430,1)="C",AX1430/INDEX($AX$5:$AX$2729,MATCH(AZ1430&amp;"_O",$AU$5:$AU$2729,0),1),"")</f>
        <v/>
      </c>
      <c r="AW1430" s="38">
        <v>35538</v>
      </c>
      <c r="AX1430" s="37">
        <v>766.34</v>
      </c>
      <c r="AY1430" s="7">
        <f>AX1430/AX1429</f>
        <v>1.0388937843150547</v>
      </c>
      <c r="AZ1430" s="4">
        <f>YEAR(AW1430)</f>
        <v>1997</v>
      </c>
      <c r="BA1430" s="2" t="s">
        <v>7</v>
      </c>
      <c r="BB1430" s="12" t="str">
        <f>INDEX($CD$5:$CD$10,MATCH(BA1430,$CC$5:$CC$10,0),1)</f>
        <v>Y</v>
      </c>
      <c r="BC1430" s="12" t="str">
        <f>IF(AND(BB1430="Y",AY1430&gt;1),"Y","")</f>
        <v>Y</v>
      </c>
      <c r="BD1430" s="12" t="str">
        <f>IF(AND(BB1430="Y",AY1430&lt;1),"Y","")</f>
        <v/>
      </c>
      <c r="BE1430" s="12" t="str">
        <f>IF(AY1430&gt;1,IF(AY1429&gt;1,"Y",""),"")</f>
        <v/>
      </c>
      <c r="BF1430" s="12" t="str">
        <f>IF(AY1430&lt;1,IF(AY1429&lt;1,"Y",""),"")</f>
        <v/>
      </c>
      <c r="BG1430" s="2"/>
      <c r="BH1430" s="2"/>
      <c r="BI1430" s="2"/>
      <c r="BJ1430" s="2"/>
      <c r="BK1430" s="2"/>
      <c r="BL1430" s="2"/>
      <c r="BM1430" s="4" t="str">
        <f>IF(BR1430=BR1431,IF(BR1430&gt;BR1429,BR1430&amp;"_O",""),BR1430&amp;"_C")</f>
        <v/>
      </c>
      <c r="BN1430" s="7" t="str">
        <f>IF(RIGHT(BM1430,1)="C",BP1430/INDEX($BP$5:$BP$2729,MATCH(BR1430&amp;"_O",$BM$5:$BM$2729,0),1),"")</f>
        <v/>
      </c>
      <c r="BO1430" s="38">
        <v>35944</v>
      </c>
      <c r="BP1430" s="3">
        <v>1778.87</v>
      </c>
      <c r="BQ1430" s="7">
        <f>BP1430/BP1429</f>
        <v>0.98552354570637113</v>
      </c>
      <c r="BR1430" s="4">
        <f>YEAR(BO1430)</f>
        <v>1998</v>
      </c>
      <c r="BS1430" s="2" t="s">
        <v>7</v>
      </c>
      <c r="BT1430" s="12" t="str">
        <f>INDEX($CD$5:$CD$10,MATCH(BS1430,$CC$5:$CC$10,0),1)</f>
        <v>Y</v>
      </c>
      <c r="BU1430" s="12" t="str">
        <f>IF(AND(BT1430="Y",BQ1430&gt;1),"Y","")</f>
        <v/>
      </c>
      <c r="BV1430" s="12" t="str">
        <f>IF(AND(BT1430="Y",BQ1430&lt;1),"Y","")</f>
        <v>Y</v>
      </c>
      <c r="BW1430" s="12" t="str">
        <f>IF(BQ1430&gt;1,IF(BQ1429&gt;1,"Y",""),"")</f>
        <v/>
      </c>
      <c r="BX1430" s="12" t="str">
        <f>IF(BQ1430&lt;1,IF(BQ1429&lt;1,"Y",""),"")</f>
        <v>Y</v>
      </c>
      <c r="BY1430" s="2"/>
      <c r="BZ1430" s="2"/>
      <c r="CA1430" s="2"/>
    </row>
    <row r="1431" spans="2:79">
      <c r="B1431" s="4" t="str">
        <f>IF(G1431=G1432,IF(G1431&gt;G1430,G1431&amp;"_O",""),G1431&amp;"_C")</f>
        <v/>
      </c>
      <c r="C1431" s="14">
        <f ca="1">RANDBETWEEN(0,1000)/1000</f>
        <v>0.28699999999999998</v>
      </c>
      <c r="D1431" s="16">
        <f>D1430+1</f>
        <v>1427</v>
      </c>
      <c r="E1431" s="10">
        <f>ROUNDDOWN(D1431/52,0)+1</f>
        <v>28</v>
      </c>
      <c r="F1431" s="15">
        <f>F1430+7</f>
        <v>54609</v>
      </c>
      <c r="G1431" s="4">
        <f>YEAR(F1431)</f>
        <v>2049</v>
      </c>
      <c r="H1431" s="33">
        <v>0.82199999999999995</v>
      </c>
      <c r="I1431" s="33">
        <v>0.97299999999999998</v>
      </c>
      <c r="J1431" s="33">
        <v>0.56299999999999994</v>
      </c>
      <c r="K1431" s="16" t="str">
        <f>IF(M1430&gt;1,"Up","Down")</f>
        <v>Down</v>
      </c>
      <c r="L1431" s="16" t="str">
        <f>IF(K1431="Up",IF(H1431&lt;$BJ$7,"Up","Down"),IF(H1431&lt;$BK$7,"Down","Up"))</f>
        <v>Up</v>
      </c>
      <c r="M1431" s="17">
        <f>IF(L1431="Up",INDEX($AK$5:$AK$1005,MATCH(I1431,$AI$5:$AI$1005,0),1),INDEX($AL$5:$AL$1005,MATCH(J1431,$AI$5:$AI$1005,0),1))</f>
        <v>1.0419549581058682</v>
      </c>
      <c r="N1431" s="16" t="str">
        <f>IF(P1430&gt;1,"Up","Down")</f>
        <v>Up</v>
      </c>
      <c r="O1431" s="16" t="str">
        <f>IF(N1431="Up",IF(H1431&lt;$BJ$12,"Up","Down"),IF(H1431&lt;$BK$12,"Down","Up"))</f>
        <v>Down</v>
      </c>
      <c r="P1431" s="17">
        <f>IF(O1431="Up",INDEX($AP$5:$AP$1005,MATCH(I1431,$AI$5:$AI$1005,0),1),INDEX($AQ$5:$AQ$1005,MATCH(J1431,$AI$5:$AI$1005,0),1))</f>
        <v>0.98776354773529462</v>
      </c>
      <c r="Q1431" s="19">
        <f>T1430</f>
        <v>22725.870603375901</v>
      </c>
      <c r="R1431" s="19">
        <f>INDEX(model!$S$5:$S$35,MATCH(G1431,model!$Q$5:$Q$35,0),1)*model!$O$5</f>
        <v>0</v>
      </c>
      <c r="S1431" s="19">
        <f>IF(RIGHT(B1431,1)="C",T1430*INDEX(model!$T$5:$T$35,MATCH(G1431,model!$Q$5:$Q$35,0),1),0)</f>
        <v>0</v>
      </c>
      <c r="T1431" s="19">
        <f>(Q1431+R1431-S1431)*M1431</f>
        <v>23679.333552459921</v>
      </c>
      <c r="U1431" s="19">
        <f>X1430</f>
        <v>195039.88683196856</v>
      </c>
      <c r="V1431" s="19">
        <f>INDEX(model!$S$5:$S$35,MATCH(G1431,model!$Q$5:$Q$35,0),1)*model!$O$6</f>
        <v>0</v>
      </c>
      <c r="W1431" s="19">
        <f>IF(RIGHT(B1431,1)="C",X1430*INDEX(model!$T$5:$T$35,MATCH(G1431,model!$Q$5:$Q$35,0),1),0)</f>
        <v>0</v>
      </c>
      <c r="X1431" s="19">
        <f>(U1431+V1431-W1431)*P1431</f>
        <v>192653.29056703564</v>
      </c>
      <c r="Z1431" s="36" t="str">
        <f>K1431&amp;L1431</f>
        <v>DownUp</v>
      </c>
      <c r="AA1431" s="36" t="str">
        <f>N1431&amp;O1431</f>
        <v>UpDown</v>
      </c>
      <c r="AU1431" s="4" t="str">
        <f>IF(AZ1431=AZ1432,IF(AZ1431&gt;AZ1430,AZ1431&amp;"_O",""),AZ1431&amp;"_C")</f>
        <v/>
      </c>
      <c r="AV1431" s="7" t="str">
        <f>IF(RIGHT(AU1431,1)="C",AX1431/INDEX($AX$5:$AX$2729,MATCH(AZ1431&amp;"_O",$AU$5:$AU$2729,0),1),"")</f>
        <v/>
      </c>
      <c r="AW1431" s="38">
        <v>35545</v>
      </c>
      <c r="AX1431" s="37">
        <v>765.37</v>
      </c>
      <c r="AY1431" s="7">
        <f>AX1431/AX1430</f>
        <v>0.99873424328626981</v>
      </c>
      <c r="AZ1431" s="4">
        <f>YEAR(AW1431)</f>
        <v>1997</v>
      </c>
      <c r="BA1431" s="2" t="s">
        <v>7</v>
      </c>
      <c r="BB1431" s="12" t="str">
        <f>INDEX($CD$5:$CD$10,MATCH(BA1431,$CC$5:$CC$10,0),1)</f>
        <v>Y</v>
      </c>
      <c r="BC1431" s="12" t="str">
        <f>IF(AND(BB1431="Y",AY1431&gt;1),"Y","")</f>
        <v/>
      </c>
      <c r="BD1431" s="12" t="str">
        <f>IF(AND(BB1431="Y",AY1431&lt;1),"Y","")</f>
        <v>Y</v>
      </c>
      <c r="BE1431" s="12" t="str">
        <f>IF(AY1431&gt;1,IF(AY1430&gt;1,"Y",""),"")</f>
        <v/>
      </c>
      <c r="BF1431" s="12" t="str">
        <f>IF(AY1431&lt;1,IF(AY1430&lt;1,"Y",""),"")</f>
        <v/>
      </c>
      <c r="BG1431" s="2"/>
      <c r="BH1431" s="2"/>
      <c r="BI1431" s="2"/>
      <c r="BJ1431" s="2"/>
      <c r="BK1431" s="2"/>
      <c r="BL1431" s="2"/>
      <c r="BM1431" s="4" t="str">
        <f>IF(BR1431=BR1432,IF(BR1431&gt;BR1430,BR1431&amp;"_O",""),BR1431&amp;"_C")</f>
        <v/>
      </c>
      <c r="BN1431" s="7" t="str">
        <f>IF(RIGHT(BM1431,1)="C",BP1431/INDEX($BP$5:$BP$2729,MATCH(BR1431&amp;"_O",$BM$5:$BM$2729,0),1),"")</f>
        <v/>
      </c>
      <c r="BO1431" s="38">
        <v>35951</v>
      </c>
      <c r="BP1431" s="3">
        <v>1782.92</v>
      </c>
      <c r="BQ1431" s="7">
        <f>BP1431/BP1430</f>
        <v>1.0022767262363186</v>
      </c>
      <c r="BR1431" s="4">
        <f>YEAR(BO1431)</f>
        <v>1998</v>
      </c>
      <c r="BS1431" s="2" t="s">
        <v>7</v>
      </c>
      <c r="BT1431" s="12" t="str">
        <f>INDEX($CD$5:$CD$10,MATCH(BS1431,$CC$5:$CC$10,0),1)</f>
        <v>Y</v>
      </c>
      <c r="BU1431" s="12" t="str">
        <f>IF(AND(BT1431="Y",BQ1431&gt;1),"Y","")</f>
        <v>Y</v>
      </c>
      <c r="BV1431" s="12" t="str">
        <f>IF(AND(BT1431="Y",BQ1431&lt;1),"Y","")</f>
        <v/>
      </c>
      <c r="BW1431" s="12" t="str">
        <f>IF(BQ1431&gt;1,IF(BQ1430&gt;1,"Y",""),"")</f>
        <v/>
      </c>
      <c r="BX1431" s="12" t="str">
        <f>IF(BQ1431&lt;1,IF(BQ1430&lt;1,"Y",""),"")</f>
        <v/>
      </c>
      <c r="BY1431" s="2"/>
      <c r="BZ1431" s="2"/>
      <c r="CA1431" s="2"/>
    </row>
    <row r="1432" spans="2:79">
      <c r="B1432" s="4" t="str">
        <f>IF(G1432=G1433,IF(G1432&gt;G1431,G1432&amp;"_O",""),G1432&amp;"_C")</f>
        <v/>
      </c>
      <c r="C1432" s="14">
        <f ca="1">RANDBETWEEN(0,1000)/1000</f>
        <v>0.42099999999999999</v>
      </c>
      <c r="D1432" s="16">
        <f>D1431+1</f>
        <v>1428</v>
      </c>
      <c r="E1432" s="10">
        <f>ROUNDDOWN(D1432/52,0)+1</f>
        <v>28</v>
      </c>
      <c r="F1432" s="15">
        <f>F1431+7</f>
        <v>54616</v>
      </c>
      <c r="G1432" s="4">
        <f>YEAR(F1432)</f>
        <v>2049</v>
      </c>
      <c r="H1432" s="33">
        <v>0.77700000000000002</v>
      </c>
      <c r="I1432" s="33">
        <v>7.0000000000000001E-3</v>
      </c>
      <c r="J1432" s="33">
        <v>7.5999999999999998E-2</v>
      </c>
      <c r="K1432" s="16" t="str">
        <f>IF(M1431&gt;1,"Up","Down")</f>
        <v>Up</v>
      </c>
      <c r="L1432" s="16" t="str">
        <f>IF(K1432="Up",IF(H1432&lt;$BJ$7,"Up","Down"),IF(H1432&lt;$BK$7,"Down","Up"))</f>
        <v>Down</v>
      </c>
      <c r="M1432" s="17">
        <f>IF(L1432="Up",INDEX($AK$5:$AK$1005,MATCH(I1432,$AI$5:$AI$1005,0),1),INDEX($AL$5:$AL$1005,MATCH(J1432,$AI$5:$AI$1005,0),1))</f>
        <v>0.95736874645625181</v>
      </c>
      <c r="N1432" s="16" t="str">
        <f>IF(P1431&gt;1,"Up","Down")</f>
        <v>Down</v>
      </c>
      <c r="O1432" s="16" t="str">
        <f>IF(N1432="Up",IF(H1432&lt;$BJ$12,"Up","Down"),IF(H1432&lt;$BK$12,"Down","Up"))</f>
        <v>Up</v>
      </c>
      <c r="P1432" s="17">
        <f>IF(O1432="Up",INDEX($AP$5:$AP$1005,MATCH(I1432,$AI$5:$AI$1005,0),1),INDEX($AQ$5:$AQ$1005,MATCH(J1432,$AI$5:$AI$1005,0),1))</f>
        <v>1.0009474205519058</v>
      </c>
      <c r="Q1432" s="19">
        <f>T1431</f>
        <v>23679.333552459921</v>
      </c>
      <c r="R1432" s="19">
        <f>INDEX(model!$S$5:$S$35,MATCH(G1432,model!$Q$5:$Q$35,0),1)*model!$O$5</f>
        <v>0</v>
      </c>
      <c r="S1432" s="19">
        <f>IF(RIGHT(B1432,1)="C",T1431*INDEX(model!$T$5:$T$35,MATCH(G1432,model!$Q$5:$Q$35,0),1),0)</f>
        <v>0</v>
      </c>
      <c r="T1432" s="19">
        <f>(Q1432+R1432-S1432)*M1432</f>
        <v>22669.853880038019</v>
      </c>
      <c r="U1432" s="19">
        <f>X1431</f>
        <v>192653.29056703564</v>
      </c>
      <c r="V1432" s="19">
        <f>INDEX(model!$S$5:$S$35,MATCH(G1432,model!$Q$5:$Q$35,0),1)*model!$O$6</f>
        <v>0</v>
      </c>
      <c r="W1432" s="19">
        <f>IF(RIGHT(B1432,1)="C",X1431*INDEX(model!$T$5:$T$35,MATCH(G1432,model!$Q$5:$Q$35,0),1),0)</f>
        <v>0</v>
      </c>
      <c r="X1432" s="19">
        <f>(U1432+V1432-W1432)*P1432</f>
        <v>192835.81425391111</v>
      </c>
      <c r="Z1432" s="36" t="str">
        <f>K1432&amp;L1432</f>
        <v>UpDown</v>
      </c>
      <c r="AA1432" s="36" t="str">
        <f>N1432&amp;O1432</f>
        <v>DownUp</v>
      </c>
      <c r="AU1432" s="4" t="str">
        <f>IF(AZ1432=AZ1433,IF(AZ1432&gt;AZ1431,AZ1432&amp;"_O",""),AZ1432&amp;"_C")</f>
        <v/>
      </c>
      <c r="AV1432" s="7" t="str">
        <f>IF(RIGHT(AU1432,1)="C",AX1432/INDEX($AX$5:$AX$2729,MATCH(AZ1432&amp;"_O",$AU$5:$AU$2729,0),1),"")</f>
        <v/>
      </c>
      <c r="AW1432" s="38">
        <v>35552</v>
      </c>
      <c r="AX1432" s="37">
        <v>812.97</v>
      </c>
      <c r="AY1432" s="7">
        <f>AX1432/AX1431</f>
        <v>1.0621921423625176</v>
      </c>
      <c r="AZ1432" s="4">
        <f>YEAR(AW1432)</f>
        <v>1997</v>
      </c>
      <c r="BA1432" s="2" t="s">
        <v>7</v>
      </c>
      <c r="BB1432" s="12" t="str">
        <f>INDEX($CD$5:$CD$10,MATCH(BA1432,$CC$5:$CC$10,0),1)</f>
        <v>Y</v>
      </c>
      <c r="BC1432" s="12" t="str">
        <f>IF(AND(BB1432="Y",AY1432&gt;1),"Y","")</f>
        <v>Y</v>
      </c>
      <c r="BD1432" s="12" t="str">
        <f>IF(AND(BB1432="Y",AY1432&lt;1),"Y","")</f>
        <v/>
      </c>
      <c r="BE1432" s="12" t="str">
        <f>IF(AY1432&gt;1,IF(AY1431&gt;1,"Y",""),"")</f>
        <v/>
      </c>
      <c r="BF1432" s="12" t="str">
        <f>IF(AY1432&lt;1,IF(AY1431&lt;1,"Y",""),"")</f>
        <v/>
      </c>
      <c r="BG1432" s="2"/>
      <c r="BH1432" s="2"/>
      <c r="BI1432" s="2"/>
      <c r="BJ1432" s="2"/>
      <c r="BK1432" s="2"/>
      <c r="BL1432" s="2"/>
      <c r="BM1432" s="4" t="str">
        <f>IF(BR1432=BR1433,IF(BR1432&gt;BR1431,BR1432&amp;"_O",""),BR1432&amp;"_C")</f>
        <v/>
      </c>
      <c r="BN1432" s="7" t="str">
        <f>IF(RIGHT(BM1432,1)="C",BP1432/INDEX($BP$5:$BP$2729,MATCH(BR1432&amp;"_O",$BM$5:$BM$2729,0),1),"")</f>
        <v/>
      </c>
      <c r="BO1432" s="38">
        <v>35958</v>
      </c>
      <c r="BP1432" s="3">
        <v>1745.05</v>
      </c>
      <c r="BQ1432" s="7">
        <f>BP1432/BP1431</f>
        <v>0.97875956296412625</v>
      </c>
      <c r="BR1432" s="4">
        <f>YEAR(BO1432)</f>
        <v>1998</v>
      </c>
      <c r="BS1432" s="2" t="s">
        <v>7</v>
      </c>
      <c r="BT1432" s="12" t="str">
        <f>INDEX($CD$5:$CD$10,MATCH(BS1432,$CC$5:$CC$10,0),1)</f>
        <v>Y</v>
      </c>
      <c r="BU1432" s="12" t="str">
        <f>IF(AND(BT1432="Y",BQ1432&gt;1),"Y","")</f>
        <v/>
      </c>
      <c r="BV1432" s="12" t="str">
        <f>IF(AND(BT1432="Y",BQ1432&lt;1),"Y","")</f>
        <v>Y</v>
      </c>
      <c r="BW1432" s="12" t="str">
        <f>IF(BQ1432&gt;1,IF(BQ1431&gt;1,"Y",""),"")</f>
        <v/>
      </c>
      <c r="BX1432" s="12" t="str">
        <f>IF(BQ1432&lt;1,IF(BQ1431&lt;1,"Y",""),"")</f>
        <v/>
      </c>
      <c r="BY1432" s="2"/>
      <c r="BZ1432" s="2"/>
      <c r="CA1432" s="2"/>
    </row>
    <row r="1433" spans="2:79">
      <c r="B1433" s="4" t="str">
        <f>IF(G1433=G1434,IF(G1433&gt;G1432,G1433&amp;"_O",""),G1433&amp;"_C")</f>
        <v/>
      </c>
      <c r="C1433" s="14">
        <f ca="1">RANDBETWEEN(0,1000)/1000</f>
        <v>0.94499999999999995</v>
      </c>
      <c r="D1433" s="16">
        <f>D1432+1</f>
        <v>1429</v>
      </c>
      <c r="E1433" s="10">
        <f>ROUNDDOWN(D1433/52,0)+1</f>
        <v>28</v>
      </c>
      <c r="F1433" s="15">
        <f>F1432+7</f>
        <v>54623</v>
      </c>
      <c r="G1433" s="4">
        <f>YEAR(F1433)</f>
        <v>2049</v>
      </c>
      <c r="H1433" s="33">
        <v>0.77100000000000002</v>
      </c>
      <c r="I1433" s="33">
        <v>0.255</v>
      </c>
      <c r="J1433" s="33">
        <v>4.4999999999999998E-2</v>
      </c>
      <c r="K1433" s="16" t="str">
        <f>IF(M1432&gt;1,"Up","Down")</f>
        <v>Down</v>
      </c>
      <c r="L1433" s="16" t="str">
        <f>IF(K1433="Up",IF(H1433&lt;$BJ$7,"Up","Down"),IF(H1433&lt;$BK$7,"Down","Up"))</f>
        <v>Up</v>
      </c>
      <c r="M1433" s="17">
        <f>IF(L1433="Up",INDEX($AK$5:$AK$1005,MATCH(I1433,$AI$5:$AI$1005,0),1),INDEX($AL$5:$AL$1005,MATCH(J1433,$AI$5:$AI$1005,0),1))</f>
        <v>1.006155801607886</v>
      </c>
      <c r="N1433" s="16" t="str">
        <f>IF(P1432&gt;1,"Up","Down")</f>
        <v>Up</v>
      </c>
      <c r="O1433" s="16" t="str">
        <f>IF(N1433="Up",IF(H1433&lt;$BJ$12,"Up","Down"),IF(H1433&lt;$BK$12,"Down","Up"))</f>
        <v>Down</v>
      </c>
      <c r="P1433" s="17">
        <f>IF(O1433="Up",INDEX($AP$5:$AP$1005,MATCH(I1433,$AI$5:$AI$1005,0),1),INDEX($AQ$5:$AQ$1005,MATCH(J1433,$AI$5:$AI$1005,0),1))</f>
        <v>0.93342816548383156</v>
      </c>
      <c r="Q1433" s="19">
        <f>T1432</f>
        <v>22669.853880038019</v>
      </c>
      <c r="R1433" s="19">
        <f>INDEX(model!$S$5:$S$35,MATCH(G1433,model!$Q$5:$Q$35,0),1)*model!$O$5</f>
        <v>0</v>
      </c>
      <c r="S1433" s="19">
        <f>IF(RIGHT(B1433,1)="C",T1432*INDEX(model!$T$5:$T$35,MATCH(G1433,model!$Q$5:$Q$35,0),1),0)</f>
        <v>0</v>
      </c>
      <c r="T1433" s="19">
        <f>(Q1433+R1433-S1433)*M1433</f>
        <v>22809.405003003296</v>
      </c>
      <c r="U1433" s="19">
        <f>X1432</f>
        <v>192835.81425391111</v>
      </c>
      <c r="V1433" s="19">
        <f>INDEX(model!$S$5:$S$35,MATCH(G1433,model!$Q$5:$Q$35,0),1)*model!$O$6</f>
        <v>0</v>
      </c>
      <c r="W1433" s="19">
        <f>IF(RIGHT(B1433,1)="C",X1432*INDEX(model!$T$5:$T$35,MATCH(G1433,model!$Q$5:$Q$35,0),1),0)</f>
        <v>0</v>
      </c>
      <c r="X1433" s="19">
        <f>(U1433+V1433-W1433)*P1433</f>
        <v>179998.38033860916</v>
      </c>
      <c r="Z1433" s="36" t="str">
        <f>K1433&amp;L1433</f>
        <v>DownUp</v>
      </c>
      <c r="AA1433" s="36" t="str">
        <f>N1433&amp;O1433</f>
        <v>UpDown</v>
      </c>
      <c r="AU1433" s="4" t="str">
        <f>IF(AZ1433=AZ1434,IF(AZ1433&gt;AZ1432,AZ1433&amp;"_O",""),AZ1433&amp;"_C")</f>
        <v/>
      </c>
      <c r="AV1433" s="7" t="str">
        <f>IF(RIGHT(AU1433,1)="C",AX1433/INDEX($AX$5:$AX$2729,MATCH(AZ1433&amp;"_O",$AU$5:$AU$2729,0),1),"")</f>
        <v/>
      </c>
      <c r="AW1433" s="38">
        <v>35559</v>
      </c>
      <c r="AX1433" s="37">
        <v>824.78</v>
      </c>
      <c r="AY1433" s="7">
        <f>AX1433/AX1432</f>
        <v>1.0145269813154236</v>
      </c>
      <c r="AZ1433" s="4">
        <f>YEAR(AW1433)</f>
        <v>1997</v>
      </c>
      <c r="BA1433" s="2" t="s">
        <v>7</v>
      </c>
      <c r="BB1433" s="12" t="str">
        <f>INDEX($CD$5:$CD$10,MATCH(BA1433,$CC$5:$CC$10,0),1)</f>
        <v>Y</v>
      </c>
      <c r="BC1433" s="12" t="str">
        <f>IF(AND(BB1433="Y",AY1433&gt;1),"Y","")</f>
        <v>Y</v>
      </c>
      <c r="BD1433" s="12" t="str">
        <f>IF(AND(BB1433="Y",AY1433&lt;1),"Y","")</f>
        <v/>
      </c>
      <c r="BE1433" s="12" t="str">
        <f>IF(AY1433&gt;1,IF(AY1432&gt;1,"Y",""),"")</f>
        <v>Y</v>
      </c>
      <c r="BF1433" s="12" t="str">
        <f>IF(AY1433&lt;1,IF(AY1432&lt;1,"Y",""),"")</f>
        <v/>
      </c>
      <c r="BG1433" s="2"/>
      <c r="BH1433" s="2"/>
      <c r="BI1433" s="2"/>
      <c r="BJ1433" s="2"/>
      <c r="BK1433" s="2"/>
      <c r="BL1433" s="2"/>
      <c r="BM1433" s="4" t="str">
        <f>IF(BR1433=BR1434,IF(BR1433&gt;BR1432,BR1433&amp;"_O",""),BR1433&amp;"_C")</f>
        <v/>
      </c>
      <c r="BN1433" s="7" t="str">
        <f>IF(RIGHT(BM1433,1)="C",BP1433/INDEX($BP$5:$BP$2729,MATCH(BR1433&amp;"_O",$BM$5:$BM$2729,0),1),"")</f>
        <v/>
      </c>
      <c r="BO1433" s="38">
        <v>35965</v>
      </c>
      <c r="BP1433" s="3">
        <v>1781.29</v>
      </c>
      <c r="BQ1433" s="7">
        <f>BP1433/BP1432</f>
        <v>1.0207673132574997</v>
      </c>
      <c r="BR1433" s="4">
        <f>YEAR(BO1433)</f>
        <v>1998</v>
      </c>
      <c r="BS1433" s="2" t="s">
        <v>7</v>
      </c>
      <c r="BT1433" s="12" t="str">
        <f>INDEX($CD$5:$CD$10,MATCH(BS1433,$CC$5:$CC$10,0),1)</f>
        <v>Y</v>
      </c>
      <c r="BU1433" s="12" t="str">
        <f>IF(AND(BT1433="Y",BQ1433&gt;1),"Y","")</f>
        <v>Y</v>
      </c>
      <c r="BV1433" s="12" t="str">
        <f>IF(AND(BT1433="Y",BQ1433&lt;1),"Y","")</f>
        <v/>
      </c>
      <c r="BW1433" s="12" t="str">
        <f>IF(BQ1433&gt;1,IF(BQ1432&gt;1,"Y",""),"")</f>
        <v/>
      </c>
      <c r="BX1433" s="12" t="str">
        <f>IF(BQ1433&lt;1,IF(BQ1432&lt;1,"Y",""),"")</f>
        <v/>
      </c>
      <c r="BY1433" s="2"/>
      <c r="BZ1433" s="2"/>
      <c r="CA1433" s="2"/>
    </row>
    <row r="1434" spans="2:79">
      <c r="B1434" s="4" t="str">
        <f>IF(G1434=G1435,IF(G1434&gt;G1433,G1434&amp;"_O",""),G1434&amp;"_C")</f>
        <v/>
      </c>
      <c r="C1434" s="14">
        <f ca="1">RANDBETWEEN(0,1000)/1000</f>
        <v>0.29699999999999999</v>
      </c>
      <c r="D1434" s="16">
        <f>D1433+1</f>
        <v>1430</v>
      </c>
      <c r="E1434" s="10">
        <f>ROUNDDOWN(D1434/52,0)+1</f>
        <v>28</v>
      </c>
      <c r="F1434" s="15">
        <f>F1433+7</f>
        <v>54630</v>
      </c>
      <c r="G1434" s="4">
        <f>YEAR(F1434)</f>
        <v>2049</v>
      </c>
      <c r="H1434" s="33">
        <v>0.21</v>
      </c>
      <c r="I1434" s="33">
        <v>8.6999999999999994E-2</v>
      </c>
      <c r="J1434" s="33">
        <v>0.72799999999999998</v>
      </c>
      <c r="K1434" s="16" t="str">
        <f>IF(M1433&gt;1,"Up","Down")</f>
        <v>Up</v>
      </c>
      <c r="L1434" s="16" t="str">
        <f>IF(K1434="Up",IF(H1434&lt;$BJ$7,"Up","Down"),IF(H1434&lt;$BK$7,"Down","Up"))</f>
        <v>Up</v>
      </c>
      <c r="M1434" s="17">
        <f>IF(L1434="Up",INDEX($AK$5:$AK$1005,MATCH(I1434,$AI$5:$AI$1005,0),1),INDEX($AL$5:$AL$1005,MATCH(J1434,$AI$5:$AI$1005,0),1))</f>
        <v>1.0019951593656129</v>
      </c>
      <c r="N1434" s="16" t="str">
        <f>IF(P1433&gt;1,"Up","Down")</f>
        <v>Down</v>
      </c>
      <c r="O1434" s="16" t="str">
        <f>IF(N1434="Up",IF(H1434&lt;$BJ$12,"Up","Down"),IF(H1434&lt;$BK$12,"Down","Up"))</f>
        <v>Down</v>
      </c>
      <c r="P1434" s="17">
        <f>IF(O1434="Up",INDEX($AP$5:$AP$1005,MATCH(I1434,$AI$5:$AI$1005,0),1),INDEX($AQ$5:$AQ$1005,MATCH(J1434,$AI$5:$AI$1005,0),1))</f>
        <v>0.99328027007359621</v>
      </c>
      <c r="Q1434" s="19">
        <f>T1433</f>
        <v>22809.405003003296</v>
      </c>
      <c r="R1434" s="19">
        <f>INDEX(model!$S$5:$S$35,MATCH(G1434,model!$Q$5:$Q$35,0),1)*model!$O$5</f>
        <v>0</v>
      </c>
      <c r="S1434" s="19">
        <f>IF(RIGHT(B1434,1)="C",T1433*INDEX(model!$T$5:$T$35,MATCH(G1434,model!$Q$5:$Q$35,0),1),0)</f>
        <v>0</v>
      </c>
      <c r="T1434" s="19">
        <f>(Q1434+R1434-S1434)*M1434</f>
        <v>22854.913401019097</v>
      </c>
      <c r="U1434" s="19">
        <f>X1433</f>
        <v>179998.38033860916</v>
      </c>
      <c r="V1434" s="19">
        <f>INDEX(model!$S$5:$S$35,MATCH(G1434,model!$Q$5:$Q$35,0),1)*model!$O$6</f>
        <v>0</v>
      </c>
      <c r="W1434" s="19">
        <f>IF(RIGHT(B1434,1)="C",X1433*INDEX(model!$T$5:$T$35,MATCH(G1434,model!$Q$5:$Q$35,0),1),0)</f>
        <v>0</v>
      </c>
      <c r="X1434" s="19">
        <f>(U1434+V1434-W1434)*P1434</f>
        <v>178788.83983554359</v>
      </c>
      <c r="Z1434" s="36" t="str">
        <f>K1434&amp;L1434</f>
        <v>UpUp</v>
      </c>
      <c r="AA1434" s="36" t="str">
        <f>N1434&amp;O1434</f>
        <v>DownDown</v>
      </c>
      <c r="AU1434" s="4" t="str">
        <f>IF(AZ1434=AZ1435,IF(AZ1434&gt;AZ1433,AZ1434&amp;"_O",""),AZ1434&amp;"_C")</f>
        <v/>
      </c>
      <c r="AV1434" s="7" t="str">
        <f>IF(RIGHT(AU1434,1)="C",AX1434/INDEX($AX$5:$AX$2729,MATCH(AZ1434&amp;"_O",$AU$5:$AU$2729,0),1),"")</f>
        <v/>
      </c>
      <c r="AW1434" s="38">
        <v>35566</v>
      </c>
      <c r="AX1434" s="37">
        <v>829.75</v>
      </c>
      <c r="AY1434" s="7">
        <f>AX1434/AX1433</f>
        <v>1.0060258493173937</v>
      </c>
      <c r="AZ1434" s="4">
        <f>YEAR(AW1434)</f>
        <v>1997</v>
      </c>
      <c r="BA1434" s="2" t="s">
        <v>7</v>
      </c>
      <c r="BB1434" s="12" t="str">
        <f>INDEX($CD$5:$CD$10,MATCH(BA1434,$CC$5:$CC$10,0),1)</f>
        <v>Y</v>
      </c>
      <c r="BC1434" s="12" t="str">
        <f>IF(AND(BB1434="Y",AY1434&gt;1),"Y","")</f>
        <v>Y</v>
      </c>
      <c r="BD1434" s="12" t="str">
        <f>IF(AND(BB1434="Y",AY1434&lt;1),"Y","")</f>
        <v/>
      </c>
      <c r="BE1434" s="12" t="str">
        <f>IF(AY1434&gt;1,IF(AY1433&gt;1,"Y",""),"")</f>
        <v>Y</v>
      </c>
      <c r="BF1434" s="12" t="str">
        <f>IF(AY1434&lt;1,IF(AY1433&lt;1,"Y",""),"")</f>
        <v/>
      </c>
      <c r="BG1434" s="2"/>
      <c r="BH1434" s="2"/>
      <c r="BI1434" s="2"/>
      <c r="BJ1434" s="2"/>
      <c r="BK1434" s="2"/>
      <c r="BL1434" s="2"/>
      <c r="BM1434" s="4" t="str">
        <f>IF(BR1434=BR1435,IF(BR1434&gt;BR1433,BR1434&amp;"_O",""),BR1434&amp;"_C")</f>
        <v/>
      </c>
      <c r="BN1434" s="7" t="str">
        <f>IF(RIGHT(BM1434,1)="C",BP1434/INDEX($BP$5:$BP$2729,MATCH(BR1434&amp;"_O",$BM$5:$BM$2729,0),1),"")</f>
        <v/>
      </c>
      <c r="BO1434" s="38">
        <v>35972</v>
      </c>
      <c r="BP1434" s="3">
        <v>1869.53</v>
      </c>
      <c r="BQ1434" s="7">
        <f>BP1434/BP1433</f>
        <v>1.0495371332012193</v>
      </c>
      <c r="BR1434" s="4">
        <f>YEAR(BO1434)</f>
        <v>1998</v>
      </c>
      <c r="BS1434" s="2" t="s">
        <v>7</v>
      </c>
      <c r="BT1434" s="12" t="str">
        <f>INDEX($CD$5:$CD$10,MATCH(BS1434,$CC$5:$CC$10,0),1)</f>
        <v>Y</v>
      </c>
      <c r="BU1434" s="12" t="str">
        <f>IF(AND(BT1434="Y",BQ1434&gt;1),"Y","")</f>
        <v>Y</v>
      </c>
      <c r="BV1434" s="12" t="str">
        <f>IF(AND(BT1434="Y",BQ1434&lt;1),"Y","")</f>
        <v/>
      </c>
      <c r="BW1434" s="12" t="str">
        <f>IF(BQ1434&gt;1,IF(BQ1433&gt;1,"Y",""),"")</f>
        <v>Y</v>
      </c>
      <c r="BX1434" s="12" t="str">
        <f>IF(BQ1434&lt;1,IF(BQ1433&lt;1,"Y",""),"")</f>
        <v/>
      </c>
      <c r="BY1434" s="2"/>
      <c r="BZ1434" s="2"/>
      <c r="CA1434" s="2"/>
    </row>
    <row r="1435" spans="2:79">
      <c r="B1435" s="4" t="str">
        <f>IF(G1435=G1436,IF(G1435&gt;G1434,G1435&amp;"_O",""),G1435&amp;"_C")</f>
        <v/>
      </c>
      <c r="C1435" s="14">
        <f ca="1">RANDBETWEEN(0,1000)/1000</f>
        <v>0.44400000000000001</v>
      </c>
      <c r="D1435" s="16">
        <f>D1434+1</f>
        <v>1431</v>
      </c>
      <c r="E1435" s="10">
        <f>ROUNDDOWN(D1435/52,0)+1</f>
        <v>28</v>
      </c>
      <c r="F1435" s="15">
        <f>F1434+7</f>
        <v>54637</v>
      </c>
      <c r="G1435" s="4">
        <f>YEAR(F1435)</f>
        <v>2049</v>
      </c>
      <c r="H1435" s="33">
        <v>0.13600000000000001</v>
      </c>
      <c r="I1435" s="33">
        <v>0.45700000000000002</v>
      </c>
      <c r="J1435" s="33">
        <v>0.92200000000000004</v>
      </c>
      <c r="K1435" s="16" t="str">
        <f>IF(M1434&gt;1,"Up","Down")</f>
        <v>Up</v>
      </c>
      <c r="L1435" s="16" t="str">
        <f>IF(K1435="Up",IF(H1435&lt;$BJ$7,"Up","Down"),IF(H1435&lt;$BK$7,"Down","Up"))</f>
        <v>Up</v>
      </c>
      <c r="M1435" s="17">
        <f>IF(L1435="Up",INDEX($AK$5:$AK$1005,MATCH(I1435,$AI$5:$AI$1005,0),1),INDEX($AL$5:$AL$1005,MATCH(J1435,$AI$5:$AI$1005,0),1))</f>
        <v>1.0113484483241861</v>
      </c>
      <c r="N1435" s="16" t="str">
        <f>IF(P1434&gt;1,"Up","Down")</f>
        <v>Down</v>
      </c>
      <c r="O1435" s="16" t="str">
        <f>IF(N1435="Up",IF(H1435&lt;$BJ$12,"Up","Down"),IF(H1435&lt;$BK$12,"Down","Up"))</f>
        <v>Down</v>
      </c>
      <c r="P1435" s="17">
        <f>IF(O1435="Up",INDEX($AP$5:$AP$1005,MATCH(I1435,$AI$5:$AI$1005,0),1),INDEX($AQ$5:$AQ$1005,MATCH(J1435,$AI$5:$AI$1005,0),1))</f>
        <v>0.99806746219489817</v>
      </c>
      <c r="Q1435" s="19">
        <f>T1434</f>
        <v>22854.913401019097</v>
      </c>
      <c r="R1435" s="19">
        <f>INDEX(model!$S$5:$S$35,MATCH(G1435,model!$Q$5:$Q$35,0),1)*model!$O$5</f>
        <v>0</v>
      </c>
      <c r="S1435" s="19">
        <f>IF(RIGHT(B1435,1)="C",T1434*INDEX(model!$T$5:$T$35,MATCH(G1435,model!$Q$5:$Q$35,0),1),0)</f>
        <v>0</v>
      </c>
      <c r="T1435" s="19">
        <f>(Q1435+R1435-S1435)*M1435</f>
        <v>23114.281204704312</v>
      </c>
      <c r="U1435" s="19">
        <f>X1434</f>
        <v>178788.83983554359</v>
      </c>
      <c r="V1435" s="19">
        <f>INDEX(model!$S$5:$S$35,MATCH(G1435,model!$Q$5:$Q$35,0),1)*model!$O$6</f>
        <v>0</v>
      </c>
      <c r="W1435" s="19">
        <f>IF(RIGHT(B1435,1)="C",X1434*INDEX(model!$T$5:$T$35,MATCH(G1435,model!$Q$5:$Q$35,0),1),0)</f>
        <v>0</v>
      </c>
      <c r="X1435" s="19">
        <f>(U1435+V1435-W1435)*P1435</f>
        <v>178443.3236434311</v>
      </c>
      <c r="Z1435" s="36" t="str">
        <f>K1435&amp;L1435</f>
        <v>UpUp</v>
      </c>
      <c r="AA1435" s="36" t="str">
        <f>N1435&amp;O1435</f>
        <v>DownDown</v>
      </c>
      <c r="AU1435" s="4" t="str">
        <f>IF(AZ1435=AZ1436,IF(AZ1435&gt;AZ1434,AZ1435&amp;"_O",""),AZ1435&amp;"_C")</f>
        <v/>
      </c>
      <c r="AV1435" s="7" t="str">
        <f>IF(RIGHT(AU1435,1)="C",AX1435/INDEX($AX$5:$AX$2729,MATCH(AZ1435&amp;"_O",$AU$5:$AU$2729,0),1),"")</f>
        <v/>
      </c>
      <c r="AW1435" s="38">
        <v>35573</v>
      </c>
      <c r="AX1435" s="37">
        <v>847.03</v>
      </c>
      <c r="AY1435" s="7">
        <f>AX1435/AX1434</f>
        <v>1.020825549864417</v>
      </c>
      <c r="AZ1435" s="4">
        <f>YEAR(AW1435)</f>
        <v>1997</v>
      </c>
      <c r="BA1435" s="2" t="s">
        <v>7</v>
      </c>
      <c r="BB1435" s="12" t="str">
        <f>INDEX($CD$5:$CD$10,MATCH(BA1435,$CC$5:$CC$10,0),1)</f>
        <v>Y</v>
      </c>
      <c r="BC1435" s="12" t="str">
        <f>IF(AND(BB1435="Y",AY1435&gt;1),"Y","")</f>
        <v>Y</v>
      </c>
      <c r="BD1435" s="12" t="str">
        <f>IF(AND(BB1435="Y",AY1435&lt;1),"Y","")</f>
        <v/>
      </c>
      <c r="BE1435" s="12" t="str">
        <f>IF(AY1435&gt;1,IF(AY1434&gt;1,"Y",""),"")</f>
        <v>Y</v>
      </c>
      <c r="BF1435" s="12" t="str">
        <f>IF(AY1435&lt;1,IF(AY1434&lt;1,"Y",""),"")</f>
        <v/>
      </c>
      <c r="BG1435" s="2"/>
      <c r="BH1435" s="2"/>
      <c r="BI1435" s="2"/>
      <c r="BJ1435" s="2"/>
      <c r="BK1435" s="2"/>
      <c r="BL1435" s="2"/>
      <c r="BM1435" s="4" t="str">
        <f>IF(BR1435=BR1436,IF(BR1435&gt;BR1434,BR1435&amp;"_O",""),BR1435&amp;"_C")</f>
        <v/>
      </c>
      <c r="BN1435" s="7" t="str">
        <f>IF(RIGHT(BM1435,1)="C",BP1435/INDEX($BP$5:$BP$2729,MATCH(BR1435&amp;"_O",$BM$5:$BM$2729,0),1),"")</f>
        <v/>
      </c>
      <c r="BO1435" s="38">
        <v>35978</v>
      </c>
      <c r="BP1435" s="3">
        <v>1894</v>
      </c>
      <c r="BQ1435" s="7">
        <f>BP1435/BP1434</f>
        <v>1.0130888512085925</v>
      </c>
      <c r="BR1435" s="4">
        <f>YEAR(BO1435)</f>
        <v>1998</v>
      </c>
      <c r="BS1435" s="2" t="s">
        <v>7</v>
      </c>
      <c r="BT1435" s="12" t="str">
        <f>INDEX($CD$5:$CD$10,MATCH(BS1435,$CC$5:$CC$10,0),1)</f>
        <v>Y</v>
      </c>
      <c r="BU1435" s="12" t="str">
        <f>IF(AND(BT1435="Y",BQ1435&gt;1),"Y","")</f>
        <v>Y</v>
      </c>
      <c r="BV1435" s="12" t="str">
        <f>IF(AND(BT1435="Y",BQ1435&lt;1),"Y","")</f>
        <v/>
      </c>
      <c r="BW1435" s="12" t="str">
        <f>IF(BQ1435&gt;1,IF(BQ1434&gt;1,"Y",""),"")</f>
        <v>Y</v>
      </c>
      <c r="BX1435" s="12" t="str">
        <f>IF(BQ1435&lt;1,IF(BQ1434&lt;1,"Y",""),"")</f>
        <v/>
      </c>
      <c r="BY1435" s="2"/>
      <c r="BZ1435" s="2"/>
      <c r="CA1435" s="2"/>
    </row>
    <row r="1436" spans="2:79">
      <c r="B1436" s="4" t="str">
        <f>IF(G1436=G1437,IF(G1436&gt;G1435,G1436&amp;"_O",""),G1436&amp;"_C")</f>
        <v/>
      </c>
      <c r="C1436" s="14">
        <f ca="1">RANDBETWEEN(0,1000)/1000</f>
        <v>0.86099999999999999</v>
      </c>
      <c r="D1436" s="16">
        <f>D1435+1</f>
        <v>1432</v>
      </c>
      <c r="E1436" s="10">
        <f>ROUNDDOWN(D1436/52,0)+1</f>
        <v>28</v>
      </c>
      <c r="F1436" s="15">
        <f>F1435+7</f>
        <v>54644</v>
      </c>
      <c r="G1436" s="4">
        <f>YEAR(F1436)</f>
        <v>2049</v>
      </c>
      <c r="H1436" s="33">
        <v>0.36799999999999999</v>
      </c>
      <c r="I1436" s="33">
        <v>0.27700000000000002</v>
      </c>
      <c r="J1436" s="33">
        <v>9.1999999999999998E-2</v>
      </c>
      <c r="K1436" s="16" t="str">
        <f>IF(M1435&gt;1,"Up","Down")</f>
        <v>Up</v>
      </c>
      <c r="L1436" s="16" t="str">
        <f>IF(K1436="Up",IF(H1436&lt;$BJ$7,"Up","Down"),IF(H1436&lt;$BK$7,"Down","Up"))</f>
        <v>Up</v>
      </c>
      <c r="M1436" s="17">
        <f>IF(L1436="Up",INDEX($AK$5:$AK$1005,MATCH(I1436,$AI$5:$AI$1005,0),1),INDEX($AL$5:$AL$1005,MATCH(J1436,$AI$5:$AI$1005,0),1))</f>
        <v>1.0066764454517083</v>
      </c>
      <c r="N1436" s="16" t="str">
        <f>IF(P1435&gt;1,"Up","Down")</f>
        <v>Down</v>
      </c>
      <c r="O1436" s="16" t="str">
        <f>IF(N1436="Up",IF(H1436&lt;$BJ$12,"Up","Down"),IF(H1436&lt;$BK$12,"Down","Up"))</f>
        <v>Down</v>
      </c>
      <c r="P1436" s="17">
        <f>IF(O1436="Up",INDEX($AP$5:$AP$1005,MATCH(I1436,$AI$5:$AI$1005,0),1),INDEX($AQ$5:$AQ$1005,MATCH(J1436,$AI$5:$AI$1005,0),1))</f>
        <v>0.94916501179296531</v>
      </c>
      <c r="Q1436" s="19">
        <f>T1435</f>
        <v>23114.281204704312</v>
      </c>
      <c r="R1436" s="19">
        <f>INDEX(model!$S$5:$S$35,MATCH(G1436,model!$Q$5:$Q$35,0),1)*model!$O$5</f>
        <v>0</v>
      </c>
      <c r="S1436" s="19">
        <f>IF(RIGHT(B1436,1)="C",T1435*INDEX(model!$T$5:$T$35,MATCH(G1436,model!$Q$5:$Q$35,0),1),0)</f>
        <v>0</v>
      </c>
      <c r="T1436" s="19">
        <f>(Q1436+R1436-S1436)*M1436</f>
        <v>23268.602442322968</v>
      </c>
      <c r="U1436" s="19">
        <f>X1435</f>
        <v>178443.3236434311</v>
      </c>
      <c r="V1436" s="19">
        <f>INDEX(model!$S$5:$S$35,MATCH(G1436,model!$Q$5:$Q$35,0),1)*model!$O$6</f>
        <v>0</v>
      </c>
      <c r="W1436" s="19">
        <f>IF(RIGHT(B1436,1)="C",X1435*INDEX(model!$T$5:$T$35,MATCH(G1436,model!$Q$5:$Q$35,0),1),0)</f>
        <v>0</v>
      </c>
      <c r="X1436" s="19">
        <f>(U1436+V1436-W1436)*P1436</f>
        <v>169372.15939039321</v>
      </c>
      <c r="Z1436" s="36" t="str">
        <f>K1436&amp;L1436</f>
        <v>UpUp</v>
      </c>
      <c r="AA1436" s="36" t="str">
        <f>N1436&amp;O1436</f>
        <v>DownDown</v>
      </c>
      <c r="AU1436" s="4" t="str">
        <f>IF(AZ1436=AZ1437,IF(AZ1436&gt;AZ1435,AZ1436&amp;"_O",""),AZ1436&amp;"_C")</f>
        <v/>
      </c>
      <c r="AV1436" s="7" t="str">
        <f>IF(RIGHT(AU1436,1)="C",AX1436/INDEX($AX$5:$AX$2729,MATCH(AZ1436&amp;"_O",$AU$5:$AU$2729,0),1),"")</f>
        <v/>
      </c>
      <c r="AW1436" s="38">
        <v>35580</v>
      </c>
      <c r="AX1436" s="37">
        <v>848.28</v>
      </c>
      <c r="AY1436" s="7">
        <f>AX1436/AX1435</f>
        <v>1.0014757446607558</v>
      </c>
      <c r="AZ1436" s="4">
        <f>YEAR(AW1436)</f>
        <v>1997</v>
      </c>
      <c r="BA1436" s="2" t="s">
        <v>7</v>
      </c>
      <c r="BB1436" s="12" t="str">
        <f>INDEX($CD$5:$CD$10,MATCH(BA1436,$CC$5:$CC$10,0),1)</f>
        <v>Y</v>
      </c>
      <c r="BC1436" s="12" t="str">
        <f>IF(AND(BB1436="Y",AY1436&gt;1),"Y","")</f>
        <v>Y</v>
      </c>
      <c r="BD1436" s="12" t="str">
        <f>IF(AND(BB1436="Y",AY1436&lt;1),"Y","")</f>
        <v/>
      </c>
      <c r="BE1436" s="12" t="str">
        <f>IF(AY1436&gt;1,IF(AY1435&gt;1,"Y",""),"")</f>
        <v>Y</v>
      </c>
      <c r="BF1436" s="12" t="str">
        <f>IF(AY1436&lt;1,IF(AY1435&lt;1,"Y",""),"")</f>
        <v/>
      </c>
      <c r="BG1436" s="2"/>
      <c r="BH1436" s="2"/>
      <c r="BI1436" s="2"/>
      <c r="BJ1436" s="2"/>
      <c r="BK1436" s="2"/>
      <c r="BL1436" s="2"/>
      <c r="BM1436" s="4" t="str">
        <f>IF(BR1436=BR1437,IF(BR1436&gt;BR1435,BR1436&amp;"_O",""),BR1436&amp;"_C")</f>
        <v/>
      </c>
      <c r="BN1436" s="7" t="str">
        <f>IF(RIGHT(BM1436,1)="C",BP1436/INDEX($BP$5:$BP$2729,MATCH(BR1436&amp;"_O",$BM$5:$BM$2729,0),1),"")</f>
        <v/>
      </c>
      <c r="BO1436" s="38">
        <v>35986</v>
      </c>
      <c r="BP1436" s="3">
        <v>1943.04</v>
      </c>
      <c r="BQ1436" s="7">
        <f>BP1436/BP1435</f>
        <v>1.0258922914466737</v>
      </c>
      <c r="BR1436" s="4">
        <f>YEAR(BO1436)</f>
        <v>1998</v>
      </c>
      <c r="BS1436" s="2" t="s">
        <v>7</v>
      </c>
      <c r="BT1436" s="12" t="str">
        <f>INDEX($CD$5:$CD$10,MATCH(BS1436,$CC$5:$CC$10,0),1)</f>
        <v>Y</v>
      </c>
      <c r="BU1436" s="12" t="str">
        <f>IF(AND(BT1436="Y",BQ1436&gt;1),"Y","")</f>
        <v>Y</v>
      </c>
      <c r="BV1436" s="12" t="str">
        <f>IF(AND(BT1436="Y",BQ1436&lt;1),"Y","")</f>
        <v/>
      </c>
      <c r="BW1436" s="12" t="str">
        <f>IF(BQ1436&gt;1,IF(BQ1435&gt;1,"Y",""),"")</f>
        <v>Y</v>
      </c>
      <c r="BX1436" s="12" t="str">
        <f>IF(BQ1436&lt;1,IF(BQ1435&lt;1,"Y",""),"")</f>
        <v/>
      </c>
      <c r="BY1436" s="2"/>
      <c r="BZ1436" s="2"/>
      <c r="CA1436" s="2"/>
    </row>
    <row r="1437" spans="2:79">
      <c r="B1437" s="4" t="str">
        <f>IF(G1437=G1438,IF(G1437&gt;G1436,G1437&amp;"_O",""),G1437&amp;"_C")</f>
        <v/>
      </c>
      <c r="C1437" s="14">
        <f ca="1">RANDBETWEEN(0,1000)/1000</f>
        <v>0.28000000000000003</v>
      </c>
      <c r="D1437" s="16">
        <f>D1436+1</f>
        <v>1433</v>
      </c>
      <c r="E1437" s="10">
        <f>ROUNDDOWN(D1437/52,0)+1</f>
        <v>28</v>
      </c>
      <c r="F1437" s="15">
        <f>F1436+7</f>
        <v>54651</v>
      </c>
      <c r="G1437" s="4">
        <f>YEAR(F1437)</f>
        <v>2049</v>
      </c>
      <c r="H1437" s="33">
        <v>0.36599999999999999</v>
      </c>
      <c r="I1437" s="33">
        <v>0.65500000000000003</v>
      </c>
      <c r="J1437" s="33">
        <v>0.56999999999999995</v>
      </c>
      <c r="K1437" s="16" t="str">
        <f>IF(M1436&gt;1,"Up","Down")</f>
        <v>Up</v>
      </c>
      <c r="L1437" s="16" t="str">
        <f>IF(K1437="Up",IF(H1437&lt;$BJ$7,"Up","Down"),IF(H1437&lt;$BK$7,"Down","Up"))</f>
        <v>Up</v>
      </c>
      <c r="M1437" s="17">
        <f>IF(L1437="Up",INDEX($AK$5:$AK$1005,MATCH(I1437,$AI$5:$AI$1005,0),1),INDEX($AL$5:$AL$1005,MATCH(J1437,$AI$5:$AI$1005,0),1))</f>
        <v>1.0168014840020392</v>
      </c>
      <c r="N1437" s="16" t="str">
        <f>IF(P1436&gt;1,"Up","Down")</f>
        <v>Down</v>
      </c>
      <c r="O1437" s="16" t="str">
        <f>IF(N1437="Up",IF(H1437&lt;$BJ$12,"Up","Down"),IF(H1437&lt;$BK$12,"Down","Up"))</f>
        <v>Down</v>
      </c>
      <c r="P1437" s="17">
        <f>IF(O1437="Up",INDEX($AP$5:$AP$1005,MATCH(I1437,$AI$5:$AI$1005,0),1),INDEX($AQ$5:$AQ$1005,MATCH(J1437,$AI$5:$AI$1005,0),1))</f>
        <v>0.98817692405626745</v>
      </c>
      <c r="Q1437" s="19">
        <f>T1436</f>
        <v>23268.602442322968</v>
      </c>
      <c r="R1437" s="19">
        <f>INDEX(model!$S$5:$S$35,MATCH(G1437,model!$Q$5:$Q$35,0),1)*model!$O$5</f>
        <v>0</v>
      </c>
      <c r="S1437" s="19">
        <f>IF(RIGHT(B1437,1)="C",T1436*INDEX(model!$T$5:$T$35,MATCH(G1437,model!$Q$5:$Q$35,0),1),0)</f>
        <v>0</v>
      </c>
      <c r="T1437" s="19">
        <f>(Q1437+R1437-S1437)*M1437</f>
        <v>23659.549494007468</v>
      </c>
      <c r="U1437" s="19">
        <f>X1436</f>
        <v>169372.15939039321</v>
      </c>
      <c r="V1437" s="19">
        <f>INDEX(model!$S$5:$S$35,MATCH(G1437,model!$Q$5:$Q$35,0),1)*model!$O$6</f>
        <v>0</v>
      </c>
      <c r="W1437" s="19">
        <f>IF(RIGHT(B1437,1)="C",X1436*INDEX(model!$T$5:$T$35,MATCH(G1437,model!$Q$5:$Q$35,0),1),0)</f>
        <v>0</v>
      </c>
      <c r="X1437" s="19">
        <f>(U1437+V1437-W1437)*P1437</f>
        <v>167369.65948716662</v>
      </c>
      <c r="Z1437" s="36" t="str">
        <f>K1437&amp;L1437</f>
        <v>UpUp</v>
      </c>
      <c r="AA1437" s="36" t="str">
        <f>N1437&amp;O1437</f>
        <v>DownDown</v>
      </c>
      <c r="AU1437" s="4" t="str">
        <f>IF(AZ1437=AZ1438,IF(AZ1437&gt;AZ1436,AZ1437&amp;"_O",""),AZ1437&amp;"_C")</f>
        <v/>
      </c>
      <c r="AV1437" s="7" t="str">
        <f>IF(RIGHT(AU1437,1)="C",AX1437/INDEX($AX$5:$AX$2729,MATCH(AZ1437&amp;"_O",$AU$5:$AU$2729,0),1),"")</f>
        <v/>
      </c>
      <c r="AW1437" s="38">
        <v>35587</v>
      </c>
      <c r="AX1437" s="37">
        <v>858.01</v>
      </c>
      <c r="AY1437" s="7">
        <f>AX1437/AX1436</f>
        <v>1.0114702692507191</v>
      </c>
      <c r="AZ1437" s="4">
        <f>YEAR(AW1437)</f>
        <v>1997</v>
      </c>
      <c r="BA1437" s="2" t="s">
        <v>7</v>
      </c>
      <c r="BB1437" s="12" t="str">
        <f>INDEX($CD$5:$CD$10,MATCH(BA1437,$CC$5:$CC$10,0),1)</f>
        <v>Y</v>
      </c>
      <c r="BC1437" s="12" t="str">
        <f>IF(AND(BB1437="Y",AY1437&gt;1),"Y","")</f>
        <v>Y</v>
      </c>
      <c r="BD1437" s="12" t="str">
        <f>IF(AND(BB1437="Y",AY1437&lt;1),"Y","")</f>
        <v/>
      </c>
      <c r="BE1437" s="12" t="str">
        <f>IF(AY1437&gt;1,IF(AY1436&gt;1,"Y",""),"")</f>
        <v>Y</v>
      </c>
      <c r="BF1437" s="12" t="str">
        <f>IF(AY1437&lt;1,IF(AY1436&lt;1,"Y",""),"")</f>
        <v/>
      </c>
      <c r="BG1437" s="2"/>
      <c r="BH1437" s="2"/>
      <c r="BI1437" s="2"/>
      <c r="BJ1437" s="2"/>
      <c r="BK1437" s="2"/>
      <c r="BL1437" s="2"/>
      <c r="BM1437" s="4" t="str">
        <f>IF(BR1437=BR1438,IF(BR1437&gt;BR1436,BR1437&amp;"_O",""),BR1437&amp;"_C")</f>
        <v/>
      </c>
      <c r="BN1437" s="7" t="str">
        <f>IF(RIGHT(BM1437,1)="C",BP1437/INDEX($BP$5:$BP$2729,MATCH(BR1437&amp;"_O",$BM$5:$BM$2729,0),1),"")</f>
        <v/>
      </c>
      <c r="BO1437" s="38">
        <v>35993</v>
      </c>
      <c r="BP1437" s="3">
        <v>2008.76</v>
      </c>
      <c r="BQ1437" s="7">
        <f>BP1437/BP1436</f>
        <v>1.0338232872200264</v>
      </c>
      <c r="BR1437" s="4">
        <f>YEAR(BO1437)</f>
        <v>1998</v>
      </c>
      <c r="BS1437" s="2" t="s">
        <v>7</v>
      </c>
      <c r="BT1437" s="12" t="str">
        <f>INDEX($CD$5:$CD$10,MATCH(BS1437,$CC$5:$CC$10,0),1)</f>
        <v>Y</v>
      </c>
      <c r="BU1437" s="12" t="str">
        <f>IF(AND(BT1437="Y",BQ1437&gt;1),"Y","")</f>
        <v>Y</v>
      </c>
      <c r="BV1437" s="12" t="str">
        <f>IF(AND(BT1437="Y",BQ1437&lt;1),"Y","")</f>
        <v/>
      </c>
      <c r="BW1437" s="12" t="str">
        <f>IF(BQ1437&gt;1,IF(BQ1436&gt;1,"Y",""),"")</f>
        <v>Y</v>
      </c>
      <c r="BX1437" s="12" t="str">
        <f>IF(BQ1437&lt;1,IF(BQ1436&lt;1,"Y",""),"")</f>
        <v/>
      </c>
      <c r="BY1437" s="2"/>
      <c r="BZ1437" s="2"/>
      <c r="CA1437" s="2"/>
    </row>
    <row r="1438" spans="2:79">
      <c r="B1438" s="4" t="str">
        <f>IF(G1438=G1439,IF(G1438&gt;G1437,G1438&amp;"_O",""),G1438&amp;"_C")</f>
        <v/>
      </c>
      <c r="C1438" s="14">
        <f ca="1">RANDBETWEEN(0,1000)/1000</f>
        <v>0.374</v>
      </c>
      <c r="D1438" s="16">
        <f>D1437+1</f>
        <v>1434</v>
      </c>
      <c r="E1438" s="10">
        <f>ROUNDDOWN(D1438/52,0)+1</f>
        <v>28</v>
      </c>
      <c r="F1438" s="15">
        <f>F1437+7</f>
        <v>54658</v>
      </c>
      <c r="G1438" s="4">
        <f>YEAR(F1438)</f>
        <v>2049</v>
      </c>
      <c r="H1438" s="33">
        <v>0.375</v>
      </c>
      <c r="I1438" s="33">
        <v>0.16700000000000001</v>
      </c>
      <c r="J1438" s="33">
        <v>0.91200000000000003</v>
      </c>
      <c r="K1438" s="16" t="str">
        <f>IF(M1437&gt;1,"Up","Down")</f>
        <v>Up</v>
      </c>
      <c r="L1438" s="16" t="str">
        <f>IF(K1438="Up",IF(H1438&lt;$BJ$7,"Up","Down"),IF(H1438&lt;$BK$7,"Down","Up"))</f>
        <v>Up</v>
      </c>
      <c r="M1438" s="17">
        <f>IF(L1438="Up",INDEX($AK$5:$AK$1005,MATCH(I1438,$AI$5:$AI$1005,0),1),INDEX($AL$5:$AL$1005,MATCH(J1438,$AI$5:$AI$1005,0),1))</f>
        <v>1.0039476108384191</v>
      </c>
      <c r="N1438" s="16" t="str">
        <f>IF(P1437&gt;1,"Up","Down")</f>
        <v>Down</v>
      </c>
      <c r="O1438" s="16" t="str">
        <f>IF(N1438="Up",IF(H1438&lt;$BJ$12,"Up","Down"),IF(H1438&lt;$BK$12,"Down","Up"))</f>
        <v>Down</v>
      </c>
      <c r="P1438" s="17">
        <f>IF(O1438="Up",INDEX($AP$5:$AP$1005,MATCH(I1438,$AI$5:$AI$1005,0),1),INDEX($AQ$5:$AQ$1005,MATCH(J1438,$AI$5:$AI$1005,0),1))</f>
        <v>0.99790676878143414</v>
      </c>
      <c r="Q1438" s="19">
        <f>T1437</f>
        <v>23659.549494007468</v>
      </c>
      <c r="R1438" s="19">
        <f>INDEX(model!$S$5:$S$35,MATCH(G1438,model!$Q$5:$Q$35,0),1)*model!$O$5</f>
        <v>0</v>
      </c>
      <c r="S1438" s="19">
        <f>IF(RIGHT(B1438,1)="C",T1437*INDEX(model!$T$5:$T$35,MATCH(G1438,model!$Q$5:$Q$35,0),1),0)</f>
        <v>0</v>
      </c>
      <c r="T1438" s="19">
        <f>(Q1438+R1438-S1438)*M1438</f>
        <v>23752.948188022125</v>
      </c>
      <c r="U1438" s="19">
        <f>X1437</f>
        <v>167369.65948716662</v>
      </c>
      <c r="V1438" s="19">
        <f>INDEX(model!$S$5:$S$35,MATCH(G1438,model!$Q$5:$Q$35,0),1)*model!$O$6</f>
        <v>0</v>
      </c>
      <c r="W1438" s="19">
        <f>IF(RIGHT(B1438,1)="C",X1437*INDEX(model!$T$5:$T$35,MATCH(G1438,model!$Q$5:$Q$35,0),1),0)</f>
        <v>0</v>
      </c>
      <c r="X1438" s="19">
        <f>(U1438+V1438-W1438)*P1438</f>
        <v>167019.31609088735</v>
      </c>
      <c r="Z1438" s="36" t="str">
        <f>K1438&amp;L1438</f>
        <v>UpUp</v>
      </c>
      <c r="AA1438" s="36" t="str">
        <f>N1438&amp;O1438</f>
        <v>DownDown</v>
      </c>
      <c r="AU1438" s="4" t="str">
        <f>IF(AZ1438=AZ1439,IF(AZ1438&gt;AZ1437,AZ1438&amp;"_O",""),AZ1438&amp;"_C")</f>
        <v/>
      </c>
      <c r="AV1438" s="7" t="str">
        <f>IF(RIGHT(AU1438,1)="C",AX1438/INDEX($AX$5:$AX$2729,MATCH(AZ1438&amp;"_O",$AU$5:$AU$2729,0),1),"")</f>
        <v/>
      </c>
      <c r="AW1438" s="38">
        <v>35594</v>
      </c>
      <c r="AX1438" s="37">
        <v>893.27</v>
      </c>
      <c r="AY1438" s="7">
        <f>AX1438/AX1437</f>
        <v>1.0410950921317934</v>
      </c>
      <c r="AZ1438" s="4">
        <f>YEAR(AW1438)</f>
        <v>1997</v>
      </c>
      <c r="BA1438" s="2" t="s">
        <v>7</v>
      </c>
      <c r="BB1438" s="12" t="str">
        <f>INDEX($CD$5:$CD$10,MATCH(BA1438,$CC$5:$CC$10,0),1)</f>
        <v>Y</v>
      </c>
      <c r="BC1438" s="12" t="str">
        <f>IF(AND(BB1438="Y",AY1438&gt;1),"Y","")</f>
        <v>Y</v>
      </c>
      <c r="BD1438" s="12" t="str">
        <f>IF(AND(BB1438="Y",AY1438&lt;1),"Y","")</f>
        <v/>
      </c>
      <c r="BE1438" s="12" t="str">
        <f>IF(AY1438&gt;1,IF(AY1437&gt;1,"Y",""),"")</f>
        <v>Y</v>
      </c>
      <c r="BF1438" s="12" t="str">
        <f>IF(AY1438&lt;1,IF(AY1437&lt;1,"Y",""),"")</f>
        <v/>
      </c>
      <c r="BG1438" s="2"/>
      <c r="BH1438" s="2"/>
      <c r="BI1438" s="2"/>
      <c r="BJ1438" s="2"/>
      <c r="BK1438" s="2"/>
      <c r="BL1438" s="2"/>
      <c r="BM1438" s="4" t="str">
        <f>IF(BR1438=BR1439,IF(BR1438&gt;BR1437,BR1438&amp;"_O",""),BR1438&amp;"_C")</f>
        <v/>
      </c>
      <c r="BN1438" s="7" t="str">
        <f>IF(RIGHT(BM1438,1)="C",BP1438/INDEX($BP$5:$BP$2729,MATCH(BR1438&amp;"_O",$BM$5:$BM$2729,0),1),"")</f>
        <v/>
      </c>
      <c r="BO1438" s="38">
        <v>36000</v>
      </c>
      <c r="BP1438" s="3">
        <v>1930.99</v>
      </c>
      <c r="BQ1438" s="7">
        <f>BP1438/BP1437</f>
        <v>0.96128457356777319</v>
      </c>
      <c r="BR1438" s="4">
        <f>YEAR(BO1438)</f>
        <v>1998</v>
      </c>
      <c r="BS1438" s="2" t="s">
        <v>7</v>
      </c>
      <c r="BT1438" s="12" t="str">
        <f>INDEX($CD$5:$CD$10,MATCH(BS1438,$CC$5:$CC$10,0),1)</f>
        <v>Y</v>
      </c>
      <c r="BU1438" s="12" t="str">
        <f>IF(AND(BT1438="Y",BQ1438&gt;1),"Y","")</f>
        <v/>
      </c>
      <c r="BV1438" s="12" t="str">
        <f>IF(AND(BT1438="Y",BQ1438&lt;1),"Y","")</f>
        <v>Y</v>
      </c>
      <c r="BW1438" s="12" t="str">
        <f>IF(BQ1438&gt;1,IF(BQ1437&gt;1,"Y",""),"")</f>
        <v/>
      </c>
      <c r="BX1438" s="12" t="str">
        <f>IF(BQ1438&lt;1,IF(BQ1437&lt;1,"Y",""),"")</f>
        <v/>
      </c>
      <c r="BY1438" s="2"/>
      <c r="BZ1438" s="2"/>
      <c r="CA1438" s="2"/>
    </row>
    <row r="1439" spans="2:79">
      <c r="B1439" s="4" t="str">
        <f>IF(G1439=G1440,IF(G1439&gt;G1438,G1439&amp;"_O",""),G1439&amp;"_C")</f>
        <v/>
      </c>
      <c r="C1439" s="14">
        <f ca="1">RANDBETWEEN(0,1000)/1000</f>
        <v>0.56999999999999995</v>
      </c>
      <c r="D1439" s="16">
        <f>D1438+1</f>
        <v>1435</v>
      </c>
      <c r="E1439" s="10">
        <f>ROUNDDOWN(D1439/52,0)+1</f>
        <v>28</v>
      </c>
      <c r="F1439" s="15">
        <f>F1438+7</f>
        <v>54665</v>
      </c>
      <c r="G1439" s="4">
        <f>YEAR(F1439)</f>
        <v>2049</v>
      </c>
      <c r="H1439" s="33">
        <v>0.02</v>
      </c>
      <c r="I1439" s="33">
        <v>0.60699999999999998</v>
      </c>
      <c r="J1439" s="33">
        <v>3.1E-2</v>
      </c>
      <c r="K1439" s="16" t="str">
        <f>IF(M1438&gt;1,"Up","Down")</f>
        <v>Up</v>
      </c>
      <c r="L1439" s="16" t="str">
        <f>IF(K1439="Up",IF(H1439&lt;$BJ$7,"Up","Down"),IF(H1439&lt;$BK$7,"Down","Up"))</f>
        <v>Up</v>
      </c>
      <c r="M1439" s="17">
        <f>IF(L1439="Up",INDEX($AK$5:$AK$1005,MATCH(I1439,$AI$5:$AI$1005,0),1),INDEX($AL$5:$AL$1005,MATCH(J1439,$AI$5:$AI$1005,0),1))</f>
        <v>1.015567349937214</v>
      </c>
      <c r="N1439" s="16" t="str">
        <f>IF(P1438&gt;1,"Up","Down")</f>
        <v>Down</v>
      </c>
      <c r="O1439" s="16" t="str">
        <f>IF(N1439="Up",IF(H1439&lt;$BJ$12,"Up","Down"),IF(H1439&lt;$BK$12,"Down","Up"))</f>
        <v>Down</v>
      </c>
      <c r="P1439" s="17">
        <f>IF(O1439="Up",INDEX($AP$5:$AP$1005,MATCH(I1439,$AI$5:$AI$1005,0),1),INDEX($AQ$5:$AQ$1005,MATCH(J1439,$AI$5:$AI$1005,0),1))</f>
        <v>0.92347364216365724</v>
      </c>
      <c r="Q1439" s="19">
        <f>T1438</f>
        <v>23752.948188022125</v>
      </c>
      <c r="R1439" s="19">
        <f>INDEX(model!$S$5:$S$35,MATCH(G1439,model!$Q$5:$Q$35,0),1)*model!$O$5</f>
        <v>0</v>
      </c>
      <c r="S1439" s="19">
        <f>IF(RIGHT(B1439,1)="C",T1438*INDEX(model!$T$5:$T$35,MATCH(G1439,model!$Q$5:$Q$35,0),1),0)</f>
        <v>0</v>
      </c>
      <c r="T1439" s="19">
        <f>(Q1439+R1439-S1439)*M1439</f>
        <v>24122.718644505578</v>
      </c>
      <c r="U1439" s="19">
        <f>X1438</f>
        <v>167019.31609088735</v>
      </c>
      <c r="V1439" s="19">
        <f>INDEX(model!$S$5:$S$35,MATCH(G1439,model!$Q$5:$Q$35,0),1)*model!$O$6</f>
        <v>0</v>
      </c>
      <c r="W1439" s="19">
        <f>IF(RIGHT(B1439,1)="C",X1438*INDEX(model!$T$5:$T$35,MATCH(G1439,model!$Q$5:$Q$35,0),1),0)</f>
        <v>0</v>
      </c>
      <c r="X1439" s="19">
        <f>(U1439+V1439-W1439)*P1439</f>
        <v>154237.93614213486</v>
      </c>
      <c r="Z1439" s="36" t="str">
        <f>K1439&amp;L1439</f>
        <v>UpUp</v>
      </c>
      <c r="AA1439" s="36" t="str">
        <f>N1439&amp;O1439</f>
        <v>DownDown</v>
      </c>
      <c r="AU1439" s="4" t="str">
        <f>IF(AZ1439=AZ1440,IF(AZ1439&gt;AZ1438,AZ1439&amp;"_O",""),AZ1439&amp;"_C")</f>
        <v/>
      </c>
      <c r="AV1439" s="7" t="str">
        <f>IF(RIGHT(AU1439,1)="C",AX1439/INDEX($AX$5:$AX$2729,MATCH(AZ1439&amp;"_O",$AU$5:$AU$2729,0),1),"")</f>
        <v/>
      </c>
      <c r="AW1439" s="38">
        <v>35601</v>
      </c>
      <c r="AX1439" s="37">
        <v>898.7</v>
      </c>
      <c r="AY1439" s="7">
        <f>AX1439/AX1438</f>
        <v>1.0060787891678888</v>
      </c>
      <c r="AZ1439" s="4">
        <f>YEAR(AW1439)</f>
        <v>1997</v>
      </c>
      <c r="BA1439" s="2" t="s">
        <v>7</v>
      </c>
      <c r="BB1439" s="12" t="str">
        <f>INDEX($CD$5:$CD$10,MATCH(BA1439,$CC$5:$CC$10,0),1)</f>
        <v>Y</v>
      </c>
      <c r="BC1439" s="12" t="str">
        <f>IF(AND(BB1439="Y",AY1439&gt;1),"Y","")</f>
        <v>Y</v>
      </c>
      <c r="BD1439" s="12" t="str">
        <f>IF(AND(BB1439="Y",AY1439&lt;1),"Y","")</f>
        <v/>
      </c>
      <c r="BE1439" s="12" t="str">
        <f>IF(AY1439&gt;1,IF(AY1438&gt;1,"Y",""),"")</f>
        <v>Y</v>
      </c>
      <c r="BF1439" s="12" t="str">
        <f>IF(AY1439&lt;1,IF(AY1438&lt;1,"Y",""),"")</f>
        <v/>
      </c>
      <c r="BG1439" s="2"/>
      <c r="BH1439" s="2"/>
      <c r="BI1439" s="2"/>
      <c r="BJ1439" s="2"/>
      <c r="BK1439" s="2"/>
      <c r="BL1439" s="2"/>
      <c r="BM1439" s="4" t="str">
        <f>IF(BR1439=BR1440,IF(BR1439&gt;BR1438,BR1439&amp;"_O",""),BR1439&amp;"_C")</f>
        <v/>
      </c>
      <c r="BN1439" s="7" t="str">
        <f>IF(RIGHT(BM1439,1)="C",BP1439/INDEX($BP$5:$BP$2729,MATCH(BR1439&amp;"_O",$BM$5:$BM$2729,0),1),"")</f>
        <v/>
      </c>
      <c r="BO1439" s="38">
        <v>36007</v>
      </c>
      <c r="BP1439" s="3">
        <v>1872.39</v>
      </c>
      <c r="BQ1439" s="7">
        <f>BP1439/BP1438</f>
        <v>0.96965287236080977</v>
      </c>
      <c r="BR1439" s="4">
        <f>YEAR(BO1439)</f>
        <v>1998</v>
      </c>
      <c r="BS1439" s="2" t="s">
        <v>7</v>
      </c>
      <c r="BT1439" s="12" t="str">
        <f>INDEX($CD$5:$CD$10,MATCH(BS1439,$CC$5:$CC$10,0),1)</f>
        <v>Y</v>
      </c>
      <c r="BU1439" s="12" t="str">
        <f>IF(AND(BT1439="Y",BQ1439&gt;1),"Y","")</f>
        <v/>
      </c>
      <c r="BV1439" s="12" t="str">
        <f>IF(AND(BT1439="Y",BQ1439&lt;1),"Y","")</f>
        <v>Y</v>
      </c>
      <c r="BW1439" s="12" t="str">
        <f>IF(BQ1439&gt;1,IF(BQ1438&gt;1,"Y",""),"")</f>
        <v/>
      </c>
      <c r="BX1439" s="12" t="str">
        <f>IF(BQ1439&lt;1,IF(BQ1438&lt;1,"Y",""),"")</f>
        <v>Y</v>
      </c>
      <c r="BY1439" s="2"/>
      <c r="BZ1439" s="2"/>
      <c r="CA1439" s="2"/>
    </row>
    <row r="1440" spans="2:79">
      <c r="B1440" s="4" t="str">
        <f>IF(G1440=G1441,IF(G1440&gt;G1439,G1440&amp;"_O",""),G1440&amp;"_C")</f>
        <v/>
      </c>
      <c r="C1440" s="14">
        <f ca="1">RANDBETWEEN(0,1000)/1000</f>
        <v>0.11799999999999999</v>
      </c>
      <c r="D1440" s="16">
        <f>D1439+1</f>
        <v>1436</v>
      </c>
      <c r="E1440" s="10">
        <f>ROUNDDOWN(D1440/52,0)+1</f>
        <v>28</v>
      </c>
      <c r="F1440" s="15">
        <f>F1439+7</f>
        <v>54672</v>
      </c>
      <c r="G1440" s="4">
        <f>YEAR(F1440)</f>
        <v>2049</v>
      </c>
      <c r="H1440" s="33">
        <v>0.19600000000000001</v>
      </c>
      <c r="I1440" s="33">
        <v>0.16</v>
      </c>
      <c r="J1440" s="33">
        <v>0.72199999999999998</v>
      </c>
      <c r="K1440" s="16" t="str">
        <f>IF(M1439&gt;1,"Up","Down")</f>
        <v>Up</v>
      </c>
      <c r="L1440" s="16" t="str">
        <f>IF(K1440="Up",IF(H1440&lt;$BJ$7,"Up","Down"),IF(H1440&lt;$BK$7,"Down","Up"))</f>
        <v>Up</v>
      </c>
      <c r="M1440" s="17">
        <f>IF(L1440="Up",INDEX($AK$5:$AK$1005,MATCH(I1440,$AI$5:$AI$1005,0),1),INDEX($AL$5:$AL$1005,MATCH(J1440,$AI$5:$AI$1005,0),1))</f>
        <v>1.0037418033563976</v>
      </c>
      <c r="N1440" s="16" t="str">
        <f>IF(P1439&gt;1,"Up","Down")</f>
        <v>Down</v>
      </c>
      <c r="O1440" s="16" t="str">
        <f>IF(N1440="Up",IF(H1440&lt;$BJ$12,"Up","Down"),IF(H1440&lt;$BK$12,"Down","Up"))</f>
        <v>Down</v>
      </c>
      <c r="P1440" s="17">
        <f>IF(O1440="Up",INDEX($AP$5:$AP$1005,MATCH(I1440,$AI$5:$AI$1005,0),1),INDEX($AQ$5:$AQ$1005,MATCH(J1440,$AI$5:$AI$1005,0),1))</f>
        <v>0.99306972478733913</v>
      </c>
      <c r="Q1440" s="19">
        <f>T1439</f>
        <v>24122.718644505578</v>
      </c>
      <c r="R1440" s="19">
        <f>INDEX(model!$S$5:$S$35,MATCH(G1440,model!$Q$5:$Q$35,0),1)*model!$O$5</f>
        <v>0</v>
      </c>
      <c r="S1440" s="19">
        <f>IF(RIGHT(B1440,1)="C",T1439*INDEX(model!$T$5:$T$35,MATCH(G1440,model!$Q$5:$Q$35,0),1),0)</f>
        <v>0</v>
      </c>
      <c r="T1440" s="19">
        <f>(Q1440+R1440-S1440)*M1440</f>
        <v>24212.981114095022</v>
      </c>
      <c r="U1440" s="19">
        <f>X1439</f>
        <v>154237.93614213486</v>
      </c>
      <c r="V1440" s="19">
        <f>INDEX(model!$S$5:$S$35,MATCH(G1440,model!$Q$5:$Q$35,0),1)*model!$O$6</f>
        <v>0</v>
      </c>
      <c r="W1440" s="19">
        <f>IF(RIGHT(B1440,1)="C",X1439*INDEX(model!$T$5:$T$35,MATCH(G1440,model!$Q$5:$Q$35,0),1),0)</f>
        <v>0</v>
      </c>
      <c r="X1440" s="19">
        <f>(U1440+V1440-W1440)*P1440</f>
        <v>153169.02479643706</v>
      </c>
      <c r="Z1440" s="36" t="str">
        <f>K1440&amp;L1440</f>
        <v>UpUp</v>
      </c>
      <c r="AA1440" s="36" t="str">
        <f>N1440&amp;O1440</f>
        <v>DownDown</v>
      </c>
      <c r="AU1440" s="4" t="str">
        <f>IF(AZ1440=AZ1441,IF(AZ1440&gt;AZ1439,AZ1440&amp;"_O",""),AZ1440&amp;"_C")</f>
        <v/>
      </c>
      <c r="AV1440" s="7" t="str">
        <f>IF(RIGHT(AU1440,1)="C",AX1440/INDEX($AX$5:$AX$2729,MATCH(AZ1440&amp;"_O",$AU$5:$AU$2729,0),1),"")</f>
        <v/>
      </c>
      <c r="AW1440" s="38">
        <v>35608</v>
      </c>
      <c r="AX1440" s="37">
        <v>887.3</v>
      </c>
      <c r="AY1440" s="7">
        <f>AX1440/AX1439</f>
        <v>0.98731501057082438</v>
      </c>
      <c r="AZ1440" s="4">
        <f>YEAR(AW1440)</f>
        <v>1997</v>
      </c>
      <c r="BA1440" s="2" t="s">
        <v>7</v>
      </c>
      <c r="BB1440" s="12" t="str">
        <f>INDEX($CD$5:$CD$10,MATCH(BA1440,$CC$5:$CC$10,0),1)</f>
        <v>Y</v>
      </c>
      <c r="BC1440" s="12" t="str">
        <f>IF(AND(BB1440="Y",AY1440&gt;1),"Y","")</f>
        <v/>
      </c>
      <c r="BD1440" s="12" t="str">
        <f>IF(AND(BB1440="Y",AY1440&lt;1),"Y","")</f>
        <v>Y</v>
      </c>
      <c r="BE1440" s="12" t="str">
        <f>IF(AY1440&gt;1,IF(AY1439&gt;1,"Y",""),"")</f>
        <v/>
      </c>
      <c r="BF1440" s="12" t="str">
        <f>IF(AY1440&lt;1,IF(AY1439&lt;1,"Y",""),"")</f>
        <v/>
      </c>
      <c r="BG1440" s="2"/>
      <c r="BH1440" s="2"/>
      <c r="BI1440" s="2"/>
      <c r="BJ1440" s="2"/>
      <c r="BK1440" s="2"/>
      <c r="BL1440" s="2"/>
      <c r="BM1440" s="4" t="str">
        <f>IF(BR1440=BR1441,IF(BR1440&gt;BR1439,BR1440&amp;"_O",""),BR1440&amp;"_C")</f>
        <v/>
      </c>
      <c r="BN1440" s="7" t="str">
        <f>IF(RIGHT(BM1440,1)="C",BP1440/INDEX($BP$5:$BP$2729,MATCH(BR1440&amp;"_O",$BM$5:$BM$2729,0),1),"")</f>
        <v/>
      </c>
      <c r="BO1440" s="38">
        <v>36014</v>
      </c>
      <c r="BP1440" s="3">
        <v>1846.77</v>
      </c>
      <c r="BQ1440" s="7">
        <f>BP1440/BP1439</f>
        <v>0.98631695319885271</v>
      </c>
      <c r="BR1440" s="4">
        <f>YEAR(BO1440)</f>
        <v>1998</v>
      </c>
      <c r="BS1440" s="2" t="s">
        <v>7</v>
      </c>
      <c r="BT1440" s="12" t="str">
        <f>INDEX($CD$5:$CD$10,MATCH(BS1440,$CC$5:$CC$10,0),1)</f>
        <v>Y</v>
      </c>
      <c r="BU1440" s="12" t="str">
        <f>IF(AND(BT1440="Y",BQ1440&gt;1),"Y","")</f>
        <v/>
      </c>
      <c r="BV1440" s="12" t="str">
        <f>IF(AND(BT1440="Y",BQ1440&lt;1),"Y","")</f>
        <v>Y</v>
      </c>
      <c r="BW1440" s="12" t="str">
        <f>IF(BQ1440&gt;1,IF(BQ1439&gt;1,"Y",""),"")</f>
        <v/>
      </c>
      <c r="BX1440" s="12" t="str">
        <f>IF(BQ1440&lt;1,IF(BQ1439&lt;1,"Y",""),"")</f>
        <v>Y</v>
      </c>
      <c r="BY1440" s="2"/>
      <c r="BZ1440" s="2"/>
      <c r="CA1440" s="2"/>
    </row>
    <row r="1441" spans="2:79">
      <c r="B1441" s="4" t="str">
        <f>IF(G1441=G1442,IF(G1441&gt;G1440,G1441&amp;"_O",""),G1441&amp;"_C")</f>
        <v/>
      </c>
      <c r="C1441" s="14">
        <f ca="1">RANDBETWEEN(0,1000)/1000</f>
        <v>0.40899999999999997</v>
      </c>
      <c r="D1441" s="16">
        <f>D1440+1</f>
        <v>1437</v>
      </c>
      <c r="E1441" s="10">
        <f>ROUNDDOWN(D1441/52,0)+1</f>
        <v>28</v>
      </c>
      <c r="F1441" s="15">
        <f>F1440+7</f>
        <v>54679</v>
      </c>
      <c r="G1441" s="4">
        <f>YEAR(F1441)</f>
        <v>2049</v>
      </c>
      <c r="H1441" s="33">
        <v>0.38400000000000001</v>
      </c>
      <c r="I1441" s="33">
        <v>0.72199999999999998</v>
      </c>
      <c r="J1441" s="33">
        <v>0.13300000000000001</v>
      </c>
      <c r="K1441" s="16" t="str">
        <f>IF(M1440&gt;1,"Up","Down")</f>
        <v>Up</v>
      </c>
      <c r="L1441" s="16" t="str">
        <f>IF(K1441="Up",IF(H1441&lt;$BJ$7,"Up","Down"),IF(H1441&lt;$BK$7,"Down","Up"))</f>
        <v>Up</v>
      </c>
      <c r="M1441" s="17">
        <f>IF(L1441="Up",INDEX($AK$5:$AK$1005,MATCH(I1441,$AI$5:$AI$1005,0),1),INDEX($AL$5:$AL$1005,MATCH(J1441,$AI$5:$AI$1005,0),1))</f>
        <v>1.019900665688767</v>
      </c>
      <c r="N1441" s="16" t="str">
        <f>IF(P1440&gt;1,"Up","Down")</f>
        <v>Down</v>
      </c>
      <c r="O1441" s="16" t="str">
        <f>IF(N1441="Up",IF(H1441&lt;$BJ$12,"Up","Down"),IF(H1441&lt;$BK$12,"Down","Up"))</f>
        <v>Down</v>
      </c>
      <c r="P1441" s="17">
        <f>IF(O1441="Up",INDEX($AP$5:$AP$1005,MATCH(I1441,$AI$5:$AI$1005,0),1),INDEX($AQ$5:$AQ$1005,MATCH(J1441,$AI$5:$AI$1005,0),1))</f>
        <v>0.95542535416010865</v>
      </c>
      <c r="Q1441" s="19">
        <f>T1440</f>
        <v>24212.981114095022</v>
      </c>
      <c r="R1441" s="19">
        <f>INDEX(model!$S$5:$S$35,MATCH(G1441,model!$Q$5:$Q$35,0),1)*model!$O$5</f>
        <v>0</v>
      </c>
      <c r="S1441" s="19">
        <f>IF(RIGHT(B1441,1)="C",T1440*INDEX(model!$T$5:$T$35,MATCH(G1441,model!$Q$5:$Q$35,0),1),0)</f>
        <v>0</v>
      </c>
      <c r="T1441" s="19">
        <f>(Q1441+R1441-S1441)*M1441</f>
        <v>24694.835556575057</v>
      </c>
      <c r="U1441" s="19">
        <f>X1440</f>
        <v>153169.02479643706</v>
      </c>
      <c r="V1441" s="19">
        <f>INDEX(model!$S$5:$S$35,MATCH(G1441,model!$Q$5:$Q$35,0),1)*model!$O$6</f>
        <v>0</v>
      </c>
      <c r="W1441" s="19">
        <f>IF(RIGHT(B1441,1)="C",X1440*INDEX(model!$T$5:$T$35,MATCH(G1441,model!$Q$5:$Q$35,0),1),0)</f>
        <v>0</v>
      </c>
      <c r="X1441" s="19">
        <f>(U1441+V1441-W1441)*P1441</f>
        <v>146341.56976249436</v>
      </c>
      <c r="Z1441" s="36" t="str">
        <f>K1441&amp;L1441</f>
        <v>UpUp</v>
      </c>
      <c r="AA1441" s="36" t="str">
        <f>N1441&amp;O1441</f>
        <v>DownDown</v>
      </c>
      <c r="AU1441" s="4" t="str">
        <f>IF(AZ1441=AZ1442,IF(AZ1441&gt;AZ1440,AZ1441&amp;"_O",""),AZ1441&amp;"_C")</f>
        <v/>
      </c>
      <c r="AV1441" s="7" t="str">
        <f>IF(RIGHT(AU1441,1)="C",AX1441/INDEX($AX$5:$AX$2729,MATCH(AZ1441&amp;"_O",$AU$5:$AU$2729,0),1),"")</f>
        <v/>
      </c>
      <c r="AW1441" s="38">
        <v>35614</v>
      </c>
      <c r="AX1441" s="37">
        <v>916.92</v>
      </c>
      <c r="AY1441" s="7">
        <f>AX1441/AX1440</f>
        <v>1.033382170630001</v>
      </c>
      <c r="AZ1441" s="4">
        <f>YEAR(AW1441)</f>
        <v>1997</v>
      </c>
      <c r="BA1441" s="2" t="s">
        <v>7</v>
      </c>
      <c r="BB1441" s="12" t="str">
        <f>INDEX($CD$5:$CD$10,MATCH(BA1441,$CC$5:$CC$10,0),1)</f>
        <v>Y</v>
      </c>
      <c r="BC1441" s="12" t="str">
        <f>IF(AND(BB1441="Y",AY1441&gt;1),"Y","")</f>
        <v>Y</v>
      </c>
      <c r="BD1441" s="12" t="str">
        <f>IF(AND(BB1441="Y",AY1441&lt;1),"Y","")</f>
        <v/>
      </c>
      <c r="BE1441" s="12" t="str">
        <f>IF(AY1441&gt;1,IF(AY1440&gt;1,"Y",""),"")</f>
        <v/>
      </c>
      <c r="BF1441" s="12" t="str">
        <f>IF(AY1441&lt;1,IF(AY1440&lt;1,"Y",""),"")</f>
        <v/>
      </c>
      <c r="BG1441" s="2"/>
      <c r="BH1441" s="2"/>
      <c r="BI1441" s="2"/>
      <c r="BJ1441" s="2"/>
      <c r="BK1441" s="2"/>
      <c r="BL1441" s="2"/>
      <c r="BM1441" s="4" t="str">
        <f>IF(BR1441=BR1442,IF(BR1441&gt;BR1440,BR1441&amp;"_O",""),BR1441&amp;"_C")</f>
        <v/>
      </c>
      <c r="BN1441" s="7" t="str">
        <f>IF(RIGHT(BM1441,1)="C",BP1441/INDEX($BP$5:$BP$2729,MATCH(BR1441&amp;"_O",$BM$5:$BM$2729,0),1),"")</f>
        <v/>
      </c>
      <c r="BO1441" s="38">
        <v>36021</v>
      </c>
      <c r="BP1441" s="3">
        <v>1790.19</v>
      </c>
      <c r="BQ1441" s="7">
        <f>BP1441/BP1440</f>
        <v>0.96936272519046773</v>
      </c>
      <c r="BR1441" s="4">
        <f>YEAR(BO1441)</f>
        <v>1998</v>
      </c>
      <c r="BS1441" s="2" t="s">
        <v>7</v>
      </c>
      <c r="BT1441" s="12" t="str">
        <f>INDEX($CD$5:$CD$10,MATCH(BS1441,$CC$5:$CC$10,0),1)</f>
        <v>Y</v>
      </c>
      <c r="BU1441" s="12" t="str">
        <f>IF(AND(BT1441="Y",BQ1441&gt;1),"Y","")</f>
        <v/>
      </c>
      <c r="BV1441" s="12" t="str">
        <f>IF(AND(BT1441="Y",BQ1441&lt;1),"Y","")</f>
        <v>Y</v>
      </c>
      <c r="BW1441" s="12" t="str">
        <f>IF(BQ1441&gt;1,IF(BQ1440&gt;1,"Y",""),"")</f>
        <v/>
      </c>
      <c r="BX1441" s="12" t="str">
        <f>IF(BQ1441&lt;1,IF(BQ1440&lt;1,"Y",""),"")</f>
        <v>Y</v>
      </c>
      <c r="BY1441" s="2"/>
      <c r="BZ1441" s="2"/>
      <c r="CA1441" s="2"/>
    </row>
    <row r="1442" spans="2:79">
      <c r="B1442" s="4" t="str">
        <f>IF(G1442=G1443,IF(G1442&gt;G1441,G1442&amp;"_O",""),G1442&amp;"_C")</f>
        <v/>
      </c>
      <c r="C1442" s="14">
        <f ca="1">RANDBETWEEN(0,1000)/1000</f>
        <v>0.44800000000000001</v>
      </c>
      <c r="D1442" s="16">
        <f>D1441+1</f>
        <v>1438</v>
      </c>
      <c r="E1442" s="10">
        <f>ROUNDDOWN(D1442/52,0)+1</f>
        <v>28</v>
      </c>
      <c r="F1442" s="15">
        <f>F1441+7</f>
        <v>54686</v>
      </c>
      <c r="G1442" s="4">
        <f>YEAR(F1442)</f>
        <v>2049</v>
      </c>
      <c r="H1442" s="33">
        <v>0.88800000000000001</v>
      </c>
      <c r="I1442" s="33">
        <v>0.57599999999999996</v>
      </c>
      <c r="J1442" s="33">
        <v>0.84699999999999998</v>
      </c>
      <c r="K1442" s="16" t="str">
        <f>IF(M1441&gt;1,"Up","Down")</f>
        <v>Up</v>
      </c>
      <c r="L1442" s="16" t="str">
        <f>IF(K1442="Up",IF(H1442&lt;$BJ$7,"Up","Down"),IF(H1442&lt;$BK$7,"Down","Up"))</f>
        <v>Down</v>
      </c>
      <c r="M1442" s="17">
        <f>IF(L1442="Up",INDEX($AK$5:$AK$1005,MATCH(I1442,$AI$5:$AI$1005,0),1),INDEX($AL$5:$AL$1005,MATCH(J1442,$AI$5:$AI$1005,0),1))</f>
        <v>0.99691336071485059</v>
      </c>
      <c r="N1442" s="16" t="str">
        <f>IF(P1441&gt;1,"Up","Down")</f>
        <v>Down</v>
      </c>
      <c r="O1442" s="16" t="str">
        <f>IF(N1442="Up",IF(H1442&lt;$BJ$12,"Up","Down"),IF(H1442&lt;$BK$12,"Down","Up"))</f>
        <v>Up</v>
      </c>
      <c r="P1442" s="17">
        <f>IF(O1442="Up",INDEX($AP$5:$AP$1005,MATCH(I1442,$AI$5:$AI$1005,0),1),INDEX($AQ$5:$AQ$1005,MATCH(J1442,$AI$5:$AI$1005,0),1))</f>
        <v>1.0203712613185485</v>
      </c>
      <c r="Q1442" s="19">
        <f>T1441</f>
        <v>24694.835556575057</v>
      </c>
      <c r="R1442" s="19">
        <f>INDEX(model!$S$5:$S$35,MATCH(G1442,model!$Q$5:$Q$35,0),1)*model!$O$5</f>
        <v>0</v>
      </c>
      <c r="S1442" s="19">
        <f>IF(RIGHT(B1442,1)="C",T1441*INDEX(model!$T$5:$T$35,MATCH(G1442,model!$Q$5:$Q$35,0),1),0)</f>
        <v>0</v>
      </c>
      <c r="T1442" s="19">
        <f>(Q1442+R1442-S1442)*M1442</f>
        <v>24618.611507005829</v>
      </c>
      <c r="U1442" s="19">
        <f>X1441</f>
        <v>146341.56976249436</v>
      </c>
      <c r="V1442" s="19">
        <f>INDEX(model!$S$5:$S$35,MATCH(G1442,model!$Q$5:$Q$35,0),1)*model!$O$6</f>
        <v>0</v>
      </c>
      <c r="W1442" s="19">
        <f>IF(RIGHT(B1442,1)="C",X1441*INDEX(model!$T$5:$T$35,MATCH(G1442,model!$Q$5:$Q$35,0),1),0)</f>
        <v>0</v>
      </c>
      <c r="X1442" s="19">
        <f>(U1442+V1442-W1442)*P1442</f>
        <v>149322.73212189271</v>
      </c>
      <c r="Z1442" s="36" t="str">
        <f>K1442&amp;L1442</f>
        <v>UpDown</v>
      </c>
      <c r="AA1442" s="36" t="str">
        <f>N1442&amp;O1442</f>
        <v>DownUp</v>
      </c>
      <c r="AU1442" s="4" t="str">
        <f>IF(AZ1442=AZ1443,IF(AZ1442&gt;AZ1441,AZ1442&amp;"_O",""),AZ1442&amp;"_C")</f>
        <v/>
      </c>
      <c r="AV1442" s="7" t="str">
        <f>IF(RIGHT(AU1442,1)="C",AX1442/INDEX($AX$5:$AX$2729,MATCH(AZ1442&amp;"_O",$AU$5:$AU$2729,0),1),"")</f>
        <v/>
      </c>
      <c r="AW1442" s="38">
        <v>35622</v>
      </c>
      <c r="AX1442" s="37">
        <v>916.68</v>
      </c>
      <c r="AY1442" s="7">
        <f>AX1442/AX1441</f>
        <v>0.99973825415521522</v>
      </c>
      <c r="AZ1442" s="4">
        <f>YEAR(AW1442)</f>
        <v>1997</v>
      </c>
      <c r="BA1442" s="2" t="s">
        <v>7</v>
      </c>
      <c r="BB1442" s="12" t="str">
        <f>INDEX($CD$5:$CD$10,MATCH(BA1442,$CC$5:$CC$10,0),1)</f>
        <v>Y</v>
      </c>
      <c r="BC1442" s="12" t="str">
        <f>IF(AND(BB1442="Y",AY1442&gt;1),"Y","")</f>
        <v/>
      </c>
      <c r="BD1442" s="12" t="str">
        <f>IF(AND(BB1442="Y",AY1442&lt;1),"Y","")</f>
        <v>Y</v>
      </c>
      <c r="BE1442" s="12" t="str">
        <f>IF(AY1442&gt;1,IF(AY1441&gt;1,"Y",""),"")</f>
        <v/>
      </c>
      <c r="BF1442" s="12" t="str">
        <f>IF(AY1442&lt;1,IF(AY1441&lt;1,"Y",""),"")</f>
        <v/>
      </c>
      <c r="BG1442" s="2"/>
      <c r="BH1442" s="2"/>
      <c r="BI1442" s="2"/>
      <c r="BJ1442" s="2"/>
      <c r="BK1442" s="2"/>
      <c r="BL1442" s="2"/>
      <c r="BM1442" s="4" t="str">
        <f>IF(BR1442=BR1443,IF(BR1442&gt;BR1441,BR1442&amp;"_O",""),BR1442&amp;"_C")</f>
        <v/>
      </c>
      <c r="BN1442" s="7" t="str">
        <f>IF(RIGHT(BM1442,1)="C",BP1442/INDEX($BP$5:$BP$2729,MATCH(BR1442&amp;"_O",$BM$5:$BM$2729,0),1),"")</f>
        <v/>
      </c>
      <c r="BO1442" s="38">
        <v>36028</v>
      </c>
      <c r="BP1442" s="3">
        <v>1797.61</v>
      </c>
      <c r="BQ1442" s="7">
        <f>BP1442/BP1441</f>
        <v>1.0041448114445952</v>
      </c>
      <c r="BR1442" s="4">
        <f>YEAR(BO1442)</f>
        <v>1998</v>
      </c>
      <c r="BS1442" s="2" t="s">
        <v>7</v>
      </c>
      <c r="BT1442" s="12" t="str">
        <f>INDEX($CD$5:$CD$10,MATCH(BS1442,$CC$5:$CC$10,0),1)</f>
        <v>Y</v>
      </c>
      <c r="BU1442" s="12" t="str">
        <f>IF(AND(BT1442="Y",BQ1442&gt;1),"Y","")</f>
        <v>Y</v>
      </c>
      <c r="BV1442" s="12" t="str">
        <f>IF(AND(BT1442="Y",BQ1442&lt;1),"Y","")</f>
        <v/>
      </c>
      <c r="BW1442" s="12" t="str">
        <f>IF(BQ1442&gt;1,IF(BQ1441&gt;1,"Y",""),"")</f>
        <v/>
      </c>
      <c r="BX1442" s="12" t="str">
        <f>IF(BQ1442&lt;1,IF(BQ1441&lt;1,"Y",""),"")</f>
        <v/>
      </c>
      <c r="BY1442" s="2"/>
      <c r="BZ1442" s="2"/>
      <c r="CA1442" s="2"/>
    </row>
    <row r="1443" spans="2:79">
      <c r="B1443" s="4" t="str">
        <f>IF(G1443=G1444,IF(G1443&gt;G1442,G1443&amp;"_O",""),G1443&amp;"_C")</f>
        <v/>
      </c>
      <c r="C1443" s="14">
        <f ca="1">RANDBETWEEN(0,1000)/1000</f>
        <v>0.375</v>
      </c>
      <c r="D1443" s="16">
        <f>D1442+1</f>
        <v>1439</v>
      </c>
      <c r="E1443" s="10">
        <f>ROUNDDOWN(D1443/52,0)+1</f>
        <v>28</v>
      </c>
      <c r="F1443" s="15">
        <f>F1442+7</f>
        <v>54693</v>
      </c>
      <c r="G1443" s="4">
        <f>YEAR(F1443)</f>
        <v>2049</v>
      </c>
      <c r="H1443" s="33">
        <v>0.57899999999999996</v>
      </c>
      <c r="I1443" s="33">
        <v>0.60099999999999998</v>
      </c>
      <c r="J1443" s="33">
        <v>0.72099999999999997</v>
      </c>
      <c r="K1443" s="16" t="str">
        <f>IF(M1442&gt;1,"Up","Down")</f>
        <v>Down</v>
      </c>
      <c r="L1443" s="16" t="str">
        <f>IF(K1443="Up",IF(H1443&lt;$BJ$7,"Up","Down"),IF(H1443&lt;$BK$7,"Down","Up"))</f>
        <v>Up</v>
      </c>
      <c r="M1443" s="17">
        <f>IF(L1443="Up",INDEX($AK$5:$AK$1005,MATCH(I1443,$AI$5:$AI$1005,0),1),INDEX($AL$5:$AL$1005,MATCH(J1443,$AI$5:$AI$1005,0),1))</f>
        <v>1.0152478645047927</v>
      </c>
      <c r="N1443" s="16" t="str">
        <f>IF(P1442&gt;1,"Up","Down")</f>
        <v>Up</v>
      </c>
      <c r="O1443" s="16" t="str">
        <f>IF(N1443="Up",IF(H1443&lt;$BJ$12,"Up","Down"),IF(H1443&lt;$BK$12,"Down","Up"))</f>
        <v>Up</v>
      </c>
      <c r="P1443" s="17">
        <f>IF(O1443="Up",INDEX($AP$5:$AP$1005,MATCH(I1443,$AI$5:$AI$1005,0),1),INDEX($AQ$5:$AQ$1005,MATCH(J1443,$AI$5:$AI$1005,0),1))</f>
        <v>1.021339132095574</v>
      </c>
      <c r="Q1443" s="19">
        <f>T1442</f>
        <v>24618.611507005829</v>
      </c>
      <c r="R1443" s="19">
        <f>INDEX(model!$S$5:$S$35,MATCH(G1443,model!$Q$5:$Q$35,0),1)*model!$O$5</f>
        <v>0</v>
      </c>
      <c r="S1443" s="19">
        <f>IF(RIGHT(B1443,1)="C",T1442*INDEX(model!$T$5:$T$35,MATCH(G1443,model!$Q$5:$Q$35,0),1),0)</f>
        <v>0</v>
      </c>
      <c r="T1443" s="19">
        <f>(Q1443+R1443-S1443)*M1443</f>
        <v>24993.992759560784</v>
      </c>
      <c r="U1443" s="19">
        <f>X1442</f>
        <v>149322.73212189271</v>
      </c>
      <c r="V1443" s="19">
        <f>INDEX(model!$S$5:$S$35,MATCH(G1443,model!$Q$5:$Q$35,0),1)*model!$O$6</f>
        <v>0</v>
      </c>
      <c r="W1443" s="19">
        <f>IF(RIGHT(B1443,1)="C",X1442*INDEX(model!$T$5:$T$35,MATCH(G1443,model!$Q$5:$Q$35,0),1),0)</f>
        <v>0</v>
      </c>
      <c r="X1443" s="19">
        <f>(U1443+V1443-W1443)*P1443</f>
        <v>152509.14962751381</v>
      </c>
      <c r="Z1443" s="36" t="str">
        <f>K1443&amp;L1443</f>
        <v>DownUp</v>
      </c>
      <c r="AA1443" s="36" t="str">
        <f>N1443&amp;O1443</f>
        <v>UpUp</v>
      </c>
      <c r="AU1443" s="4" t="str">
        <f>IF(AZ1443=AZ1444,IF(AZ1443&gt;AZ1442,AZ1443&amp;"_O",""),AZ1443&amp;"_C")</f>
        <v/>
      </c>
      <c r="AV1443" s="7" t="str">
        <f>IF(RIGHT(AU1443,1)="C",AX1443/INDEX($AX$5:$AX$2729,MATCH(AZ1443&amp;"_O",$AU$5:$AU$2729,0),1),"")</f>
        <v/>
      </c>
      <c r="AW1443" s="38">
        <v>35629</v>
      </c>
      <c r="AX1443" s="37">
        <v>915.3</v>
      </c>
      <c r="AY1443" s="7">
        <f>AX1443/AX1442</f>
        <v>0.99849456735174758</v>
      </c>
      <c r="AZ1443" s="4">
        <f>YEAR(AW1443)</f>
        <v>1997</v>
      </c>
      <c r="BA1443" s="2" t="s">
        <v>7</v>
      </c>
      <c r="BB1443" s="12" t="str">
        <f>INDEX($CD$5:$CD$10,MATCH(BA1443,$CC$5:$CC$10,0),1)</f>
        <v>Y</v>
      </c>
      <c r="BC1443" s="12" t="str">
        <f>IF(AND(BB1443="Y",AY1443&gt;1),"Y","")</f>
        <v/>
      </c>
      <c r="BD1443" s="12" t="str">
        <f>IF(AND(BB1443="Y",AY1443&lt;1),"Y","")</f>
        <v>Y</v>
      </c>
      <c r="BE1443" s="12" t="str">
        <f>IF(AY1443&gt;1,IF(AY1442&gt;1,"Y",""),"")</f>
        <v/>
      </c>
      <c r="BF1443" s="12" t="str">
        <f>IF(AY1443&lt;1,IF(AY1442&lt;1,"Y",""),"")</f>
        <v>Y</v>
      </c>
      <c r="BG1443" s="2"/>
      <c r="BH1443" s="2"/>
      <c r="BI1443" s="2"/>
      <c r="BJ1443" s="2"/>
      <c r="BK1443" s="2"/>
      <c r="BL1443" s="2"/>
      <c r="BM1443" s="4" t="str">
        <f>IF(BR1443=BR1444,IF(BR1443&gt;BR1442,BR1443&amp;"_O",""),BR1443&amp;"_C")</f>
        <v/>
      </c>
      <c r="BN1443" s="7" t="str">
        <f>IF(RIGHT(BM1443,1)="C",BP1443/INDEX($BP$5:$BP$2729,MATCH(BR1443&amp;"_O",$BM$5:$BM$2729,0),1),"")</f>
        <v/>
      </c>
      <c r="BO1443" s="38">
        <v>36035</v>
      </c>
      <c r="BP1443" s="3">
        <v>1639.68</v>
      </c>
      <c r="BQ1443" s="7">
        <f>BP1443/BP1442</f>
        <v>0.91214445847542025</v>
      </c>
      <c r="BR1443" s="4">
        <f>YEAR(BO1443)</f>
        <v>1998</v>
      </c>
      <c r="BS1443" s="2" t="s">
        <v>7</v>
      </c>
      <c r="BT1443" s="12" t="str">
        <f>INDEX($CD$5:$CD$10,MATCH(BS1443,$CC$5:$CC$10,0),1)</f>
        <v>Y</v>
      </c>
      <c r="BU1443" s="12" t="str">
        <f>IF(AND(BT1443="Y",BQ1443&gt;1),"Y","")</f>
        <v/>
      </c>
      <c r="BV1443" s="12" t="str">
        <f>IF(AND(BT1443="Y",BQ1443&lt;1),"Y","")</f>
        <v>Y</v>
      </c>
      <c r="BW1443" s="12" t="str">
        <f>IF(BQ1443&gt;1,IF(BQ1442&gt;1,"Y",""),"")</f>
        <v/>
      </c>
      <c r="BX1443" s="12" t="str">
        <f>IF(BQ1443&lt;1,IF(BQ1442&lt;1,"Y",""),"")</f>
        <v/>
      </c>
      <c r="BY1443" s="2"/>
      <c r="BZ1443" s="2"/>
      <c r="CA1443" s="2"/>
    </row>
    <row r="1444" spans="2:79">
      <c r="B1444" s="4" t="str">
        <f>IF(G1444=G1445,IF(G1444&gt;G1443,G1444&amp;"_O",""),G1444&amp;"_C")</f>
        <v/>
      </c>
      <c r="C1444" s="14">
        <f ca="1">RANDBETWEEN(0,1000)/1000</f>
        <v>0.99</v>
      </c>
      <c r="D1444" s="16">
        <f>D1443+1</f>
        <v>1440</v>
      </c>
      <c r="E1444" s="10">
        <f>ROUNDDOWN(D1444/52,0)+1</f>
        <v>28</v>
      </c>
      <c r="F1444" s="15">
        <f>F1443+7</f>
        <v>54700</v>
      </c>
      <c r="G1444" s="4">
        <f>YEAR(F1444)</f>
        <v>2049</v>
      </c>
      <c r="H1444" s="33">
        <v>0.92500000000000004</v>
      </c>
      <c r="I1444" s="33">
        <v>0.82799999999999996</v>
      </c>
      <c r="J1444" s="33">
        <v>5.6000000000000001E-2</v>
      </c>
      <c r="K1444" s="16" t="str">
        <f>IF(M1443&gt;1,"Up","Down")</f>
        <v>Up</v>
      </c>
      <c r="L1444" s="16" t="str">
        <f>IF(K1444="Up",IF(H1444&lt;$BJ$7,"Up","Down"),IF(H1444&lt;$BK$7,"Down","Up"))</f>
        <v>Down</v>
      </c>
      <c r="M1444" s="17">
        <f>IF(L1444="Up",INDEX($AK$5:$AK$1005,MATCH(I1444,$AI$5:$AI$1005,0),1),INDEX($AL$5:$AL$1005,MATCH(J1444,$AI$5:$AI$1005,0),1))</f>
        <v>0.95397864344500294</v>
      </c>
      <c r="N1444" s="16" t="str">
        <f>IF(P1443&gt;1,"Up","Down")</f>
        <v>Up</v>
      </c>
      <c r="O1444" s="16" t="str">
        <f>IF(N1444="Up",IF(H1444&lt;$BJ$12,"Up","Down"),IF(H1444&lt;$BK$12,"Down","Up"))</f>
        <v>Down</v>
      </c>
      <c r="P1444" s="17">
        <f>IF(O1444="Up",INDEX($AP$5:$AP$1005,MATCH(I1444,$AI$5:$AI$1005,0),1),INDEX($AQ$5:$AQ$1005,MATCH(J1444,$AI$5:$AI$1005,0),1))</f>
        <v>0.93700061464079576</v>
      </c>
      <c r="Q1444" s="19">
        <f>T1443</f>
        <v>24993.992759560784</v>
      </c>
      <c r="R1444" s="19">
        <f>INDEX(model!$S$5:$S$35,MATCH(G1444,model!$Q$5:$Q$35,0),1)*model!$O$5</f>
        <v>0</v>
      </c>
      <c r="S1444" s="19">
        <f>IF(RIGHT(B1444,1)="C",T1443*INDEX(model!$T$5:$T$35,MATCH(G1444,model!$Q$5:$Q$35,0),1),0)</f>
        <v>0</v>
      </c>
      <c r="T1444" s="19">
        <f>(Q1444+R1444-S1444)*M1444</f>
        <v>23843.735307040024</v>
      </c>
      <c r="U1444" s="19">
        <f>X1443</f>
        <v>152509.14962751381</v>
      </c>
      <c r="V1444" s="19">
        <f>INDEX(model!$S$5:$S$35,MATCH(G1444,model!$Q$5:$Q$35,0),1)*model!$O$6</f>
        <v>0</v>
      </c>
      <c r="W1444" s="19">
        <f>IF(RIGHT(B1444,1)="C",X1443*INDEX(model!$T$5:$T$35,MATCH(G1444,model!$Q$5:$Q$35,0),1),0)</f>
        <v>0</v>
      </c>
      <c r="X1444" s="19">
        <f>(U1444+V1444-W1444)*P1444</f>
        <v>142901.16693932551</v>
      </c>
      <c r="Z1444" s="36" t="str">
        <f>K1444&amp;L1444</f>
        <v>UpDown</v>
      </c>
      <c r="AA1444" s="36" t="str">
        <f>N1444&amp;O1444</f>
        <v>UpDown</v>
      </c>
      <c r="AU1444" s="4" t="str">
        <f>IF(AZ1444=AZ1445,IF(AZ1444&gt;AZ1443,AZ1444&amp;"_O",""),AZ1444&amp;"_C")</f>
        <v/>
      </c>
      <c r="AV1444" s="7" t="str">
        <f>IF(RIGHT(AU1444,1)="C",AX1444/INDEX($AX$5:$AX$2729,MATCH(AZ1444&amp;"_O",$AU$5:$AU$2729,0),1),"")</f>
        <v/>
      </c>
      <c r="AW1444" s="38">
        <v>35636</v>
      </c>
      <c r="AX1444" s="37">
        <v>938.79</v>
      </c>
      <c r="AY1444" s="7">
        <f>AX1444/AX1443</f>
        <v>1.0256637168141594</v>
      </c>
      <c r="AZ1444" s="4">
        <f>YEAR(AW1444)</f>
        <v>1997</v>
      </c>
      <c r="BA1444" s="2" t="s">
        <v>7</v>
      </c>
      <c r="BB1444" s="12" t="str">
        <f>INDEX($CD$5:$CD$10,MATCH(BA1444,$CC$5:$CC$10,0),1)</f>
        <v>Y</v>
      </c>
      <c r="BC1444" s="12" t="str">
        <f>IF(AND(BB1444="Y",AY1444&gt;1),"Y","")</f>
        <v>Y</v>
      </c>
      <c r="BD1444" s="12" t="str">
        <f>IF(AND(BB1444="Y",AY1444&lt;1),"Y","")</f>
        <v/>
      </c>
      <c r="BE1444" s="12" t="str">
        <f>IF(AY1444&gt;1,IF(AY1443&gt;1,"Y",""),"")</f>
        <v/>
      </c>
      <c r="BF1444" s="12" t="str">
        <f>IF(AY1444&lt;1,IF(AY1443&lt;1,"Y",""),"")</f>
        <v/>
      </c>
      <c r="BG1444" s="2"/>
      <c r="BH1444" s="2"/>
      <c r="BI1444" s="2"/>
      <c r="BJ1444" s="2"/>
      <c r="BK1444" s="2"/>
      <c r="BL1444" s="2"/>
      <c r="BM1444" s="4" t="str">
        <f>IF(BR1444=BR1445,IF(BR1444&gt;BR1443,BR1444&amp;"_O",""),BR1444&amp;"_C")</f>
        <v/>
      </c>
      <c r="BN1444" s="7" t="str">
        <f>IF(RIGHT(BM1444,1)="C",BP1444/INDEX($BP$5:$BP$2729,MATCH(BR1444&amp;"_O",$BM$5:$BM$2729,0),1),"")</f>
        <v/>
      </c>
      <c r="BO1444" s="38">
        <v>36042</v>
      </c>
      <c r="BP1444" s="3">
        <v>1566.52</v>
      </c>
      <c r="BQ1444" s="7">
        <f>BP1444/BP1443</f>
        <v>0.95538153786104596</v>
      </c>
      <c r="BR1444" s="4">
        <f>YEAR(BO1444)</f>
        <v>1998</v>
      </c>
      <c r="BS1444" s="2" t="s">
        <v>7</v>
      </c>
      <c r="BT1444" s="12" t="str">
        <f>INDEX($CD$5:$CD$10,MATCH(BS1444,$CC$5:$CC$10,0),1)</f>
        <v>Y</v>
      </c>
      <c r="BU1444" s="12" t="str">
        <f>IF(AND(BT1444="Y",BQ1444&gt;1),"Y","")</f>
        <v/>
      </c>
      <c r="BV1444" s="12" t="str">
        <f>IF(AND(BT1444="Y",BQ1444&lt;1),"Y","")</f>
        <v>Y</v>
      </c>
      <c r="BW1444" s="12" t="str">
        <f>IF(BQ1444&gt;1,IF(BQ1443&gt;1,"Y",""),"")</f>
        <v/>
      </c>
      <c r="BX1444" s="12" t="str">
        <f>IF(BQ1444&lt;1,IF(BQ1443&lt;1,"Y",""),"")</f>
        <v>Y</v>
      </c>
      <c r="BY1444" s="2"/>
      <c r="BZ1444" s="2"/>
      <c r="CA1444" s="2"/>
    </row>
    <row r="1445" spans="2:79">
      <c r="B1445" s="4" t="str">
        <f>IF(G1445=G1446,IF(G1445&gt;G1444,G1445&amp;"_O",""),G1445&amp;"_C")</f>
        <v/>
      </c>
      <c r="C1445" s="14">
        <f ca="1">RANDBETWEEN(0,1000)/1000</f>
        <v>0.112</v>
      </c>
      <c r="D1445" s="16">
        <f>D1444+1</f>
        <v>1441</v>
      </c>
      <c r="E1445" s="10">
        <f>ROUNDDOWN(D1445/52,0)+1</f>
        <v>28</v>
      </c>
      <c r="F1445" s="15">
        <f>F1444+7</f>
        <v>54707</v>
      </c>
      <c r="G1445" s="4">
        <f>YEAR(F1445)</f>
        <v>2049</v>
      </c>
      <c r="H1445" s="33">
        <v>0.16600000000000001</v>
      </c>
      <c r="I1445" s="33">
        <v>0.22</v>
      </c>
      <c r="J1445" s="33">
        <v>0.498</v>
      </c>
      <c r="K1445" s="16" t="str">
        <f>IF(M1444&gt;1,"Up","Down")</f>
        <v>Down</v>
      </c>
      <c r="L1445" s="16" t="str">
        <f>IF(K1445="Up",IF(H1445&lt;$BJ$7,"Up","Down"),IF(H1445&lt;$BK$7,"Down","Up"))</f>
        <v>Down</v>
      </c>
      <c r="M1445" s="17">
        <f>IF(L1445="Up",INDEX($AK$5:$AK$1005,MATCH(I1445,$AI$5:$AI$1005,0),1),INDEX($AL$5:$AL$1005,MATCH(J1445,$AI$5:$AI$1005,0),1))</f>
        <v>0.98758409480153031</v>
      </c>
      <c r="N1445" s="16" t="str">
        <f>IF(P1444&gt;1,"Up","Down")</f>
        <v>Down</v>
      </c>
      <c r="O1445" s="16" t="str">
        <f>IF(N1445="Up",IF(H1445&lt;$BJ$12,"Up","Down"),IF(H1445&lt;$BK$12,"Down","Up"))</f>
        <v>Down</v>
      </c>
      <c r="P1445" s="17">
        <f>IF(O1445="Up",INDEX($AP$5:$AP$1005,MATCH(I1445,$AI$5:$AI$1005,0),1),INDEX($AQ$5:$AQ$1005,MATCH(J1445,$AI$5:$AI$1005,0),1))</f>
        <v>0.98472923662857414</v>
      </c>
      <c r="Q1445" s="19">
        <f>T1444</f>
        <v>23843.735307040024</v>
      </c>
      <c r="R1445" s="19">
        <f>INDEX(model!$S$5:$S$35,MATCH(G1445,model!$Q$5:$Q$35,0),1)*model!$O$5</f>
        <v>0</v>
      </c>
      <c r="S1445" s="19">
        <f>IF(RIGHT(B1445,1)="C",T1444*INDEX(model!$T$5:$T$35,MATCH(G1445,model!$Q$5:$Q$35,0),1),0)</f>
        <v>0</v>
      </c>
      <c r="T1445" s="19">
        <f>(Q1445+R1445-S1445)*M1445</f>
        <v>23547.693749890412</v>
      </c>
      <c r="U1445" s="19">
        <f>X1444</f>
        <v>142901.16693932551</v>
      </c>
      <c r="V1445" s="19">
        <f>INDEX(model!$S$5:$S$35,MATCH(G1445,model!$Q$5:$Q$35,0),1)*model!$O$6</f>
        <v>0</v>
      </c>
      <c r="W1445" s="19">
        <f>IF(RIGHT(B1445,1)="C",X1444*INDEX(model!$T$5:$T$35,MATCH(G1445,model!$Q$5:$Q$35,0),1),0)</f>
        <v>0</v>
      </c>
      <c r="X1445" s="19">
        <f>(U1445+V1445-W1445)*P1445</f>
        <v>140718.95703349446</v>
      </c>
      <c r="Z1445" s="36" t="str">
        <f>K1445&amp;L1445</f>
        <v>DownDown</v>
      </c>
      <c r="AA1445" s="36" t="str">
        <f>N1445&amp;O1445</f>
        <v>DownDown</v>
      </c>
      <c r="AU1445" s="4" t="str">
        <f>IF(AZ1445=AZ1446,IF(AZ1445&gt;AZ1444,AZ1445&amp;"_O",""),AZ1445&amp;"_C")</f>
        <v/>
      </c>
      <c r="AV1445" s="7" t="str">
        <f>IF(RIGHT(AU1445,1)="C",AX1445/INDEX($AX$5:$AX$2729,MATCH(AZ1445&amp;"_O",$AU$5:$AU$2729,0),1),"")</f>
        <v/>
      </c>
      <c r="AW1445" s="38">
        <v>35643</v>
      </c>
      <c r="AX1445" s="37">
        <v>947.14</v>
      </c>
      <c r="AY1445" s="7">
        <f>AX1445/AX1444</f>
        <v>1.0088944279338297</v>
      </c>
      <c r="AZ1445" s="4">
        <f>YEAR(AW1445)</f>
        <v>1997</v>
      </c>
      <c r="BA1445" s="2" t="s">
        <v>7</v>
      </c>
      <c r="BB1445" s="12" t="str">
        <f>INDEX($CD$5:$CD$10,MATCH(BA1445,$CC$5:$CC$10,0),1)</f>
        <v>Y</v>
      </c>
      <c r="BC1445" s="12" t="str">
        <f>IF(AND(BB1445="Y",AY1445&gt;1),"Y","")</f>
        <v>Y</v>
      </c>
      <c r="BD1445" s="12" t="str">
        <f>IF(AND(BB1445="Y",AY1445&lt;1),"Y","")</f>
        <v/>
      </c>
      <c r="BE1445" s="12" t="str">
        <f>IF(AY1445&gt;1,IF(AY1444&gt;1,"Y",""),"")</f>
        <v>Y</v>
      </c>
      <c r="BF1445" s="12" t="str">
        <f>IF(AY1445&lt;1,IF(AY1444&lt;1,"Y",""),"")</f>
        <v/>
      </c>
      <c r="BG1445" s="2"/>
      <c r="BH1445" s="2"/>
      <c r="BI1445" s="2"/>
      <c r="BJ1445" s="2"/>
      <c r="BK1445" s="2"/>
      <c r="BL1445" s="2"/>
      <c r="BM1445" s="4" t="str">
        <f>IF(BR1445=BR1446,IF(BR1445&gt;BR1444,BR1445&amp;"_O",""),BR1445&amp;"_C")</f>
        <v/>
      </c>
      <c r="BN1445" s="7" t="str">
        <f>IF(RIGHT(BM1445,1)="C",BP1445/INDEX($BP$5:$BP$2729,MATCH(BR1445&amp;"_O",$BM$5:$BM$2729,0),1),"")</f>
        <v/>
      </c>
      <c r="BO1445" s="38">
        <v>36049</v>
      </c>
      <c r="BP1445" s="3">
        <v>1641.64</v>
      </c>
      <c r="BQ1445" s="7">
        <f>BP1445/BP1444</f>
        <v>1.0479534254270613</v>
      </c>
      <c r="BR1445" s="4">
        <f>YEAR(BO1445)</f>
        <v>1998</v>
      </c>
      <c r="BS1445" s="2" t="s">
        <v>7</v>
      </c>
      <c r="BT1445" s="12" t="str">
        <f>INDEX($CD$5:$CD$10,MATCH(BS1445,$CC$5:$CC$10,0),1)</f>
        <v>Y</v>
      </c>
      <c r="BU1445" s="12" t="str">
        <f>IF(AND(BT1445="Y",BQ1445&gt;1),"Y","")</f>
        <v>Y</v>
      </c>
      <c r="BV1445" s="12" t="str">
        <f>IF(AND(BT1445="Y",BQ1445&lt;1),"Y","")</f>
        <v/>
      </c>
      <c r="BW1445" s="12" t="str">
        <f>IF(BQ1445&gt;1,IF(BQ1444&gt;1,"Y",""),"")</f>
        <v/>
      </c>
      <c r="BX1445" s="12" t="str">
        <f>IF(BQ1445&lt;1,IF(BQ1444&lt;1,"Y",""),"")</f>
        <v/>
      </c>
      <c r="BY1445" s="2"/>
      <c r="BZ1445" s="2"/>
      <c r="CA1445" s="2"/>
    </row>
    <row r="1446" spans="2:79">
      <c r="B1446" s="4" t="str">
        <f>IF(G1446=G1447,IF(G1446&gt;G1445,G1446&amp;"_O",""),G1446&amp;"_C")</f>
        <v/>
      </c>
      <c r="C1446" s="14">
        <f ca="1">RANDBETWEEN(0,1000)/1000</f>
        <v>0.77600000000000002</v>
      </c>
      <c r="D1446" s="16">
        <f>D1445+1</f>
        <v>1442</v>
      </c>
      <c r="E1446" s="10">
        <f>ROUNDDOWN(D1446/52,0)+1</f>
        <v>28</v>
      </c>
      <c r="F1446" s="15">
        <f>F1445+7</f>
        <v>54714</v>
      </c>
      <c r="G1446" s="4">
        <f>YEAR(F1446)</f>
        <v>2049</v>
      </c>
      <c r="H1446" s="33">
        <v>0.72399999999999998</v>
      </c>
      <c r="I1446" s="33">
        <v>0.46800000000000003</v>
      </c>
      <c r="J1446" s="33">
        <v>0.40100000000000002</v>
      </c>
      <c r="K1446" s="16" t="str">
        <f>IF(M1445&gt;1,"Up","Down")</f>
        <v>Down</v>
      </c>
      <c r="L1446" s="16" t="str">
        <f>IF(K1446="Up",IF(H1446&lt;$BJ$7,"Up","Down"),IF(H1446&lt;$BK$7,"Down","Up"))</f>
        <v>Up</v>
      </c>
      <c r="M1446" s="17">
        <f>IF(L1446="Up",INDEX($AK$5:$AK$1005,MATCH(I1446,$AI$5:$AI$1005,0),1),INDEX($AL$5:$AL$1005,MATCH(J1446,$AI$5:$AI$1005,0),1))</f>
        <v>1.0115996025648177</v>
      </c>
      <c r="N1446" s="16" t="str">
        <f>IF(P1445&gt;1,"Up","Down")</f>
        <v>Down</v>
      </c>
      <c r="O1446" s="16" t="str">
        <f>IF(N1446="Up",IF(H1446&lt;$BJ$12,"Up","Down"),IF(H1446&lt;$BK$12,"Down","Up"))</f>
        <v>Up</v>
      </c>
      <c r="P1446" s="17">
        <f>IF(O1446="Up",INDEX($AP$5:$AP$1005,MATCH(I1446,$AI$5:$AI$1005,0),1),INDEX($AQ$5:$AQ$1005,MATCH(J1446,$AI$5:$AI$1005,0),1))</f>
        <v>1.0159238349364308</v>
      </c>
      <c r="Q1446" s="19">
        <f>T1445</f>
        <v>23547.693749890412</v>
      </c>
      <c r="R1446" s="19">
        <f>INDEX(model!$S$5:$S$35,MATCH(G1446,model!$Q$5:$Q$35,0),1)*model!$O$5</f>
        <v>0</v>
      </c>
      <c r="S1446" s="19">
        <f>IF(RIGHT(B1446,1)="C",T1445*INDEX(model!$T$5:$T$35,MATCH(G1446,model!$Q$5:$Q$35,0),1),0)</f>
        <v>0</v>
      </c>
      <c r="T1446" s="19">
        <f>(Q1446+R1446-S1446)*M1446</f>
        <v>23820.837638707184</v>
      </c>
      <c r="U1446" s="19">
        <f>X1445</f>
        <v>140718.95703349446</v>
      </c>
      <c r="V1446" s="19">
        <f>INDEX(model!$S$5:$S$35,MATCH(G1446,model!$Q$5:$Q$35,0),1)*model!$O$6</f>
        <v>0</v>
      </c>
      <c r="W1446" s="19">
        <f>IF(RIGHT(B1446,1)="C",X1445*INDEX(model!$T$5:$T$35,MATCH(G1446,model!$Q$5:$Q$35,0),1),0)</f>
        <v>0</v>
      </c>
      <c r="X1446" s="19">
        <f>(U1446+V1446-W1446)*P1446</f>
        <v>142959.74247772252</v>
      </c>
      <c r="Z1446" s="36" t="str">
        <f>K1446&amp;L1446</f>
        <v>DownUp</v>
      </c>
      <c r="AA1446" s="36" t="str">
        <f>N1446&amp;O1446</f>
        <v>DownUp</v>
      </c>
      <c r="AU1446" s="4" t="str">
        <f>IF(AZ1446=AZ1447,IF(AZ1446&gt;AZ1445,AZ1446&amp;"_O",""),AZ1446&amp;"_C")</f>
        <v/>
      </c>
      <c r="AV1446" s="7" t="str">
        <f>IF(RIGHT(AU1446,1)="C",AX1446/INDEX($AX$5:$AX$2729,MATCH(AZ1446&amp;"_O",$AU$5:$AU$2729,0),1),"")</f>
        <v/>
      </c>
      <c r="AW1446" s="38">
        <v>35650</v>
      </c>
      <c r="AX1446" s="37">
        <v>933.54</v>
      </c>
      <c r="AY1446" s="7">
        <f>AX1446/AX1445</f>
        <v>0.98564098232573849</v>
      </c>
      <c r="AZ1446" s="4">
        <f>YEAR(AW1446)</f>
        <v>1997</v>
      </c>
      <c r="BA1446" s="2" t="s">
        <v>7</v>
      </c>
      <c r="BB1446" s="12" t="str">
        <f>INDEX($CD$5:$CD$10,MATCH(BA1446,$CC$5:$CC$10,0),1)</f>
        <v>Y</v>
      </c>
      <c r="BC1446" s="12" t="str">
        <f>IF(AND(BB1446="Y",AY1446&gt;1),"Y","")</f>
        <v/>
      </c>
      <c r="BD1446" s="12" t="str">
        <f>IF(AND(BB1446="Y",AY1446&lt;1),"Y","")</f>
        <v>Y</v>
      </c>
      <c r="BE1446" s="12" t="str">
        <f>IF(AY1446&gt;1,IF(AY1445&gt;1,"Y",""),"")</f>
        <v/>
      </c>
      <c r="BF1446" s="12" t="str">
        <f>IF(AY1446&lt;1,IF(AY1445&lt;1,"Y",""),"")</f>
        <v/>
      </c>
      <c r="BG1446" s="2"/>
      <c r="BH1446" s="2"/>
      <c r="BI1446" s="2"/>
      <c r="BJ1446" s="2"/>
      <c r="BK1446" s="2"/>
      <c r="BL1446" s="2"/>
      <c r="BM1446" s="4" t="str">
        <f>IF(BR1446=BR1447,IF(BR1446&gt;BR1445,BR1446&amp;"_O",""),BR1446&amp;"_C")</f>
        <v/>
      </c>
      <c r="BN1446" s="7" t="str">
        <f>IF(RIGHT(BM1446,1)="C",BP1446/INDEX($BP$5:$BP$2729,MATCH(BR1446&amp;"_O",$BM$5:$BM$2729,0),1),"")</f>
        <v/>
      </c>
      <c r="BO1446" s="38">
        <v>36056</v>
      </c>
      <c r="BP1446" s="3">
        <v>1663.77</v>
      </c>
      <c r="BQ1446" s="7">
        <f>BP1446/BP1445</f>
        <v>1.0134804220170073</v>
      </c>
      <c r="BR1446" s="4">
        <f>YEAR(BO1446)</f>
        <v>1998</v>
      </c>
      <c r="BS1446" s="2" t="s">
        <v>7</v>
      </c>
      <c r="BT1446" s="12" t="str">
        <f>INDEX($CD$5:$CD$10,MATCH(BS1446,$CC$5:$CC$10,0),1)</f>
        <v>Y</v>
      </c>
      <c r="BU1446" s="12" t="str">
        <f>IF(AND(BT1446="Y",BQ1446&gt;1),"Y","")</f>
        <v>Y</v>
      </c>
      <c r="BV1446" s="12" t="str">
        <f>IF(AND(BT1446="Y",BQ1446&lt;1),"Y","")</f>
        <v/>
      </c>
      <c r="BW1446" s="12" t="str">
        <f>IF(BQ1446&gt;1,IF(BQ1445&gt;1,"Y",""),"")</f>
        <v>Y</v>
      </c>
      <c r="BX1446" s="12" t="str">
        <f>IF(BQ1446&lt;1,IF(BQ1445&lt;1,"Y",""),"")</f>
        <v/>
      </c>
      <c r="BY1446" s="2"/>
      <c r="BZ1446" s="2"/>
      <c r="CA1446" s="2"/>
    </row>
    <row r="1447" spans="2:79">
      <c r="B1447" s="4" t="str">
        <f>IF(G1447=G1448,IF(G1447&gt;G1446,G1447&amp;"_O",""),G1447&amp;"_C")</f>
        <v/>
      </c>
      <c r="C1447" s="14">
        <f ca="1">RANDBETWEEN(0,1000)/1000</f>
        <v>0.624</v>
      </c>
      <c r="D1447" s="16">
        <f>D1446+1</f>
        <v>1443</v>
      </c>
      <c r="E1447" s="10">
        <f>ROUNDDOWN(D1447/52,0)+1</f>
        <v>28</v>
      </c>
      <c r="F1447" s="15">
        <f>F1446+7</f>
        <v>54721</v>
      </c>
      <c r="G1447" s="4">
        <f>YEAR(F1447)</f>
        <v>2049</v>
      </c>
      <c r="H1447" s="33">
        <v>0.41099999999999998</v>
      </c>
      <c r="I1447" s="33">
        <v>0.90300000000000002</v>
      </c>
      <c r="J1447" s="33">
        <v>0.65200000000000002</v>
      </c>
      <c r="K1447" s="16" t="str">
        <f>IF(M1446&gt;1,"Up","Down")</f>
        <v>Up</v>
      </c>
      <c r="L1447" s="16" t="str">
        <f>IF(K1447="Up",IF(H1447&lt;$BJ$7,"Up","Down"),IF(H1447&lt;$BK$7,"Down","Up"))</f>
        <v>Up</v>
      </c>
      <c r="M1447" s="17">
        <f>IF(L1447="Up",INDEX($AK$5:$AK$1005,MATCH(I1447,$AI$5:$AI$1005,0),1),INDEX($AL$5:$AL$1005,MATCH(J1447,$AI$5:$AI$1005,0),1))</f>
        <v>1.0330780890062627</v>
      </c>
      <c r="N1447" s="16" t="str">
        <f>IF(P1446&gt;1,"Up","Down")</f>
        <v>Up</v>
      </c>
      <c r="O1447" s="16" t="str">
        <f>IF(N1447="Up",IF(H1447&lt;$BJ$12,"Up","Down"),IF(H1447&lt;$BK$12,"Down","Up"))</f>
        <v>Up</v>
      </c>
      <c r="P1447" s="17">
        <f>IF(O1447="Up",INDEX($AP$5:$AP$1005,MATCH(I1447,$AI$5:$AI$1005,0),1),INDEX($AQ$5:$AQ$1005,MATCH(J1447,$AI$5:$AI$1005,0),1))</f>
        <v>1.0451927584318155</v>
      </c>
      <c r="Q1447" s="19">
        <f>T1446</f>
        <v>23820.837638707184</v>
      </c>
      <c r="R1447" s="19">
        <f>INDEX(model!$S$5:$S$35,MATCH(G1447,model!$Q$5:$Q$35,0),1)*model!$O$5</f>
        <v>0</v>
      </c>
      <c r="S1447" s="19">
        <f>IF(RIGHT(B1447,1)="C",T1446*INDEX(model!$T$5:$T$35,MATCH(G1447,model!$Q$5:$Q$35,0),1),0)</f>
        <v>0</v>
      </c>
      <c r="T1447" s="19">
        <f>(Q1447+R1447-S1447)*M1447</f>
        <v>24608.785426324073</v>
      </c>
      <c r="U1447" s="19">
        <f>X1446</f>
        <v>142959.74247772252</v>
      </c>
      <c r="V1447" s="19">
        <f>INDEX(model!$S$5:$S$35,MATCH(G1447,model!$Q$5:$Q$35,0),1)*model!$O$6</f>
        <v>0</v>
      </c>
      <c r="W1447" s="19">
        <f>IF(RIGHT(B1447,1)="C",X1446*INDEX(model!$T$5:$T$35,MATCH(G1447,model!$Q$5:$Q$35,0),1),0)</f>
        <v>0</v>
      </c>
      <c r="X1447" s="19">
        <f>(U1447+V1447-W1447)*P1447</f>
        <v>149420.48758499278</v>
      </c>
      <c r="Z1447" s="36" t="str">
        <f>K1447&amp;L1447</f>
        <v>UpUp</v>
      </c>
      <c r="AA1447" s="36" t="str">
        <f>N1447&amp;O1447</f>
        <v>UpUp</v>
      </c>
      <c r="AU1447" s="4" t="str">
        <f>IF(AZ1447=AZ1448,IF(AZ1447&gt;AZ1446,AZ1447&amp;"_O",""),AZ1447&amp;"_C")</f>
        <v/>
      </c>
      <c r="AV1447" s="7" t="str">
        <f>IF(RIGHT(AU1447,1)="C",AX1447/INDEX($AX$5:$AX$2729,MATCH(AZ1447&amp;"_O",$AU$5:$AU$2729,0),1),"")</f>
        <v/>
      </c>
      <c r="AW1447" s="38">
        <v>35657</v>
      </c>
      <c r="AX1447" s="37">
        <v>900.81</v>
      </c>
      <c r="AY1447" s="7">
        <f>AX1447/AX1446</f>
        <v>0.96493990616363512</v>
      </c>
      <c r="AZ1447" s="4">
        <f>YEAR(AW1447)</f>
        <v>1997</v>
      </c>
      <c r="BA1447" s="2" t="s">
        <v>7</v>
      </c>
      <c r="BB1447" s="12" t="str">
        <f>INDEX($CD$5:$CD$10,MATCH(BA1447,$CC$5:$CC$10,0),1)</f>
        <v>Y</v>
      </c>
      <c r="BC1447" s="12" t="str">
        <f>IF(AND(BB1447="Y",AY1447&gt;1),"Y","")</f>
        <v/>
      </c>
      <c r="BD1447" s="12" t="str">
        <f>IF(AND(BB1447="Y",AY1447&lt;1),"Y","")</f>
        <v>Y</v>
      </c>
      <c r="BE1447" s="12" t="str">
        <f>IF(AY1447&gt;1,IF(AY1446&gt;1,"Y",""),"")</f>
        <v/>
      </c>
      <c r="BF1447" s="12" t="str">
        <f>IF(AY1447&lt;1,IF(AY1446&lt;1,"Y",""),"")</f>
        <v>Y</v>
      </c>
      <c r="BG1447" s="2"/>
      <c r="BH1447" s="2"/>
      <c r="BI1447" s="2"/>
      <c r="BJ1447" s="2"/>
      <c r="BK1447" s="2"/>
      <c r="BL1447" s="2"/>
      <c r="BM1447" s="4" t="str">
        <f>IF(BR1447=BR1448,IF(BR1447&gt;BR1446,BR1447&amp;"_O",""),BR1447&amp;"_C")</f>
        <v/>
      </c>
      <c r="BN1447" s="7" t="str">
        <f>IF(RIGHT(BM1447,1)="C",BP1447/INDEX($BP$5:$BP$2729,MATCH(BR1447&amp;"_O",$BM$5:$BM$2729,0),1),"")</f>
        <v/>
      </c>
      <c r="BO1447" s="38">
        <v>36063</v>
      </c>
      <c r="BP1447" s="3">
        <v>1743.59</v>
      </c>
      <c r="BQ1447" s="7">
        <f>BP1447/BP1446</f>
        <v>1.0479753812125474</v>
      </c>
      <c r="BR1447" s="4">
        <f>YEAR(BO1447)</f>
        <v>1998</v>
      </c>
      <c r="BS1447" s="2" t="s">
        <v>7</v>
      </c>
      <c r="BT1447" s="12" t="str">
        <f>INDEX($CD$5:$CD$10,MATCH(BS1447,$CC$5:$CC$10,0),1)</f>
        <v>Y</v>
      </c>
      <c r="BU1447" s="12" t="str">
        <f>IF(AND(BT1447="Y",BQ1447&gt;1),"Y","")</f>
        <v>Y</v>
      </c>
      <c r="BV1447" s="12" t="str">
        <f>IF(AND(BT1447="Y",BQ1447&lt;1),"Y","")</f>
        <v/>
      </c>
      <c r="BW1447" s="12" t="str">
        <f>IF(BQ1447&gt;1,IF(BQ1446&gt;1,"Y",""),"")</f>
        <v>Y</v>
      </c>
      <c r="BX1447" s="12" t="str">
        <f>IF(BQ1447&lt;1,IF(BQ1446&lt;1,"Y",""),"")</f>
        <v/>
      </c>
      <c r="BY1447" s="2"/>
      <c r="BZ1447" s="2"/>
      <c r="CA1447" s="2"/>
    </row>
    <row r="1448" spans="2:79">
      <c r="B1448" s="4" t="str">
        <f>IF(G1448=G1449,IF(G1448&gt;G1447,G1448&amp;"_O",""),G1448&amp;"_C")</f>
        <v/>
      </c>
      <c r="C1448" s="14">
        <f ca="1">RANDBETWEEN(0,1000)/1000</f>
        <v>0.60899999999999999</v>
      </c>
      <c r="D1448" s="16">
        <f>D1447+1</f>
        <v>1444</v>
      </c>
      <c r="E1448" s="10">
        <f>ROUNDDOWN(D1448/52,0)+1</f>
        <v>28</v>
      </c>
      <c r="F1448" s="15">
        <f>F1447+7</f>
        <v>54728</v>
      </c>
      <c r="G1448" s="4">
        <f>YEAR(F1448)</f>
        <v>2049</v>
      </c>
      <c r="H1448" s="33">
        <v>0.79300000000000004</v>
      </c>
      <c r="I1448" s="33">
        <v>0.46400000000000002</v>
      </c>
      <c r="J1448" s="33">
        <v>0.72599999999999998</v>
      </c>
      <c r="K1448" s="16" t="str">
        <f>IF(M1447&gt;1,"Up","Down")</f>
        <v>Up</v>
      </c>
      <c r="L1448" s="16" t="str">
        <f>IF(K1448="Up",IF(H1448&lt;$BJ$7,"Up","Down"),IF(H1448&lt;$BK$7,"Down","Up"))</f>
        <v>Down</v>
      </c>
      <c r="M1448" s="17">
        <f>IF(L1448="Up",INDEX($AK$5:$AK$1005,MATCH(I1448,$AI$5:$AI$1005,0),1),INDEX($AL$5:$AL$1005,MATCH(J1448,$AI$5:$AI$1005,0),1))</f>
        <v>0.99400465859333298</v>
      </c>
      <c r="N1448" s="16" t="str">
        <f>IF(P1447&gt;1,"Up","Down")</f>
        <v>Up</v>
      </c>
      <c r="O1448" s="16" t="str">
        <f>IF(N1448="Up",IF(H1448&lt;$BJ$12,"Up","Down"),IF(H1448&lt;$BK$12,"Down","Up"))</f>
        <v>Down</v>
      </c>
      <c r="P1448" s="17">
        <f>IF(O1448="Up",INDEX($AP$5:$AP$1005,MATCH(I1448,$AI$5:$AI$1005,0),1),INDEX($AQ$5:$AQ$1005,MATCH(J1448,$AI$5:$AI$1005,0),1))</f>
        <v>0.99308448181544384</v>
      </c>
      <c r="Q1448" s="19">
        <f>T1447</f>
        <v>24608.785426324073</v>
      </c>
      <c r="R1448" s="19">
        <f>INDEX(model!$S$5:$S$35,MATCH(G1448,model!$Q$5:$Q$35,0),1)*model!$O$5</f>
        <v>0</v>
      </c>
      <c r="S1448" s="19">
        <f>IF(RIGHT(B1448,1)="C",T1447*INDEX(model!$T$5:$T$35,MATCH(G1448,model!$Q$5:$Q$35,0),1),0)</f>
        <v>0</v>
      </c>
      <c r="T1448" s="19">
        <f>(Q1448+R1448-S1448)*M1448</f>
        <v>24461.247356089847</v>
      </c>
      <c r="U1448" s="19">
        <f>X1447</f>
        <v>149420.48758499278</v>
      </c>
      <c r="V1448" s="19">
        <f>INDEX(model!$S$5:$S$35,MATCH(G1448,model!$Q$5:$Q$35,0),1)*model!$O$6</f>
        <v>0</v>
      </c>
      <c r="W1448" s="19">
        <f>IF(RIGHT(B1448,1)="C",X1447*INDEX(model!$T$5:$T$35,MATCH(G1448,model!$Q$5:$Q$35,0),1),0)</f>
        <v>0</v>
      </c>
      <c r="X1448" s="19">
        <f>(U1448+V1448-W1448)*P1448</f>
        <v>148387.16748595351</v>
      </c>
      <c r="Z1448" s="36" t="str">
        <f>K1448&amp;L1448</f>
        <v>UpDown</v>
      </c>
      <c r="AA1448" s="36" t="str">
        <f>N1448&amp;O1448</f>
        <v>UpDown</v>
      </c>
      <c r="AU1448" s="4" t="str">
        <f>IF(AZ1448=AZ1449,IF(AZ1448&gt;AZ1447,AZ1448&amp;"_O",""),AZ1448&amp;"_C")</f>
        <v/>
      </c>
      <c r="AV1448" s="7" t="str">
        <f>IF(RIGHT(AU1448,1)="C",AX1448/INDEX($AX$5:$AX$2729,MATCH(AZ1448&amp;"_O",$AU$5:$AU$2729,0),1),"")</f>
        <v/>
      </c>
      <c r="AW1448" s="38">
        <v>35664</v>
      </c>
      <c r="AX1448" s="37">
        <v>923.54</v>
      </c>
      <c r="AY1448" s="7">
        <f>AX1448/AX1447</f>
        <v>1.0252328459941609</v>
      </c>
      <c r="AZ1448" s="4">
        <f>YEAR(AW1448)</f>
        <v>1997</v>
      </c>
      <c r="BA1448" s="2" t="s">
        <v>7</v>
      </c>
      <c r="BB1448" s="12" t="str">
        <f>INDEX($CD$5:$CD$10,MATCH(BA1448,$CC$5:$CC$10,0),1)</f>
        <v>Y</v>
      </c>
      <c r="BC1448" s="12" t="str">
        <f>IF(AND(BB1448="Y",AY1448&gt;1),"Y","")</f>
        <v>Y</v>
      </c>
      <c r="BD1448" s="12" t="str">
        <f>IF(AND(BB1448="Y",AY1448&lt;1),"Y","")</f>
        <v/>
      </c>
      <c r="BE1448" s="12" t="str">
        <f>IF(AY1448&gt;1,IF(AY1447&gt;1,"Y",""),"")</f>
        <v/>
      </c>
      <c r="BF1448" s="12" t="str">
        <f>IF(AY1448&lt;1,IF(AY1447&lt;1,"Y",""),"")</f>
        <v/>
      </c>
      <c r="BG1448" s="2"/>
      <c r="BH1448" s="2"/>
      <c r="BI1448" s="2"/>
      <c r="BJ1448" s="2"/>
      <c r="BK1448" s="2"/>
      <c r="BL1448" s="2"/>
      <c r="BM1448" s="4" t="str">
        <f>IF(BR1448=BR1449,IF(BR1448&gt;BR1447,BR1448&amp;"_O",""),BR1448&amp;"_C")</f>
        <v/>
      </c>
      <c r="BN1448" s="7" t="str">
        <f>IF(RIGHT(BM1448,1)="C",BP1448/INDEX($BP$5:$BP$2729,MATCH(BR1448&amp;"_O",$BM$5:$BM$2729,0),1),"")</f>
        <v/>
      </c>
      <c r="BO1448" s="38">
        <v>36070</v>
      </c>
      <c r="BP1448" s="3">
        <v>1614.98</v>
      </c>
      <c r="BQ1448" s="7">
        <f>BP1448/BP1447</f>
        <v>0.92623839320023638</v>
      </c>
      <c r="BR1448" s="4">
        <f>YEAR(BO1448)</f>
        <v>1998</v>
      </c>
      <c r="BS1448" s="2" t="s">
        <v>7</v>
      </c>
      <c r="BT1448" s="12" t="str">
        <f>INDEX($CD$5:$CD$10,MATCH(BS1448,$CC$5:$CC$10,0),1)</f>
        <v>Y</v>
      </c>
      <c r="BU1448" s="12" t="str">
        <f>IF(AND(BT1448="Y",BQ1448&gt;1),"Y","")</f>
        <v/>
      </c>
      <c r="BV1448" s="12" t="str">
        <f>IF(AND(BT1448="Y",BQ1448&lt;1),"Y","")</f>
        <v>Y</v>
      </c>
      <c r="BW1448" s="12" t="str">
        <f>IF(BQ1448&gt;1,IF(BQ1447&gt;1,"Y",""),"")</f>
        <v/>
      </c>
      <c r="BX1448" s="12" t="str">
        <f>IF(BQ1448&lt;1,IF(BQ1447&lt;1,"Y",""),"")</f>
        <v/>
      </c>
      <c r="BY1448" s="2"/>
      <c r="BZ1448" s="2"/>
      <c r="CA1448" s="2"/>
    </row>
    <row r="1449" spans="2:79">
      <c r="B1449" s="4" t="str">
        <f>IF(G1449=G1450,IF(G1449&gt;G1448,G1449&amp;"_O",""),G1449&amp;"_C")</f>
        <v/>
      </c>
      <c r="C1449" s="14">
        <f ca="1">RANDBETWEEN(0,1000)/1000</f>
        <v>0.28399999999999997</v>
      </c>
      <c r="D1449" s="16">
        <f>D1448+1</f>
        <v>1445</v>
      </c>
      <c r="E1449" s="10">
        <f>ROUNDDOWN(D1449/52,0)+1</f>
        <v>28</v>
      </c>
      <c r="F1449" s="15">
        <f>F1448+7</f>
        <v>54735</v>
      </c>
      <c r="G1449" s="4">
        <f>YEAR(F1449)</f>
        <v>2049</v>
      </c>
      <c r="H1449" s="33">
        <v>0.28199999999999997</v>
      </c>
      <c r="I1449" s="33">
        <v>0.38800000000000001</v>
      </c>
      <c r="J1449" s="33">
        <v>0.88</v>
      </c>
      <c r="K1449" s="16" t="str">
        <f>IF(M1448&gt;1,"Up","Down")</f>
        <v>Down</v>
      </c>
      <c r="L1449" s="16" t="str">
        <f>IF(K1449="Up",IF(H1449&lt;$BJ$7,"Up","Down"),IF(H1449&lt;$BK$7,"Down","Up"))</f>
        <v>Down</v>
      </c>
      <c r="M1449" s="17">
        <f>IF(L1449="Up",INDEX($AK$5:$AK$1005,MATCH(I1449,$AI$5:$AI$1005,0),1),INDEX($AL$5:$AL$1005,MATCH(J1449,$AI$5:$AI$1005,0),1))</f>
        <v>0.99742993838120841</v>
      </c>
      <c r="N1449" s="16" t="str">
        <f>IF(P1448&gt;1,"Up","Down")</f>
        <v>Down</v>
      </c>
      <c r="O1449" s="16" t="str">
        <f>IF(N1449="Up",IF(H1449&lt;$BJ$12,"Up","Down"),IF(H1449&lt;$BK$12,"Down","Up"))</f>
        <v>Down</v>
      </c>
      <c r="P1449" s="17">
        <f>IF(O1449="Up",INDEX($AP$5:$AP$1005,MATCH(I1449,$AI$5:$AI$1005,0),1),INDEX($AQ$5:$AQ$1005,MATCH(J1449,$AI$5:$AI$1005,0),1))</f>
        <v>0.99698848312401922</v>
      </c>
      <c r="Q1449" s="19">
        <f>T1448</f>
        <v>24461.247356089847</v>
      </c>
      <c r="R1449" s="19">
        <f>INDEX(model!$S$5:$S$35,MATCH(G1449,model!$Q$5:$Q$35,0),1)*model!$O$5</f>
        <v>0</v>
      </c>
      <c r="S1449" s="19">
        <f>IF(RIGHT(B1449,1)="C",T1448*INDEX(model!$T$5:$T$35,MATCH(G1449,model!$Q$5:$Q$35,0),1),0)</f>
        <v>0</v>
      </c>
      <c r="T1449" s="19">
        <f>(Q1449+R1449-S1449)*M1449</f>
        <v>24398.380443112193</v>
      </c>
      <c r="U1449" s="19">
        <f>X1448</f>
        <v>148387.16748595351</v>
      </c>
      <c r="V1449" s="19">
        <f>INDEX(model!$S$5:$S$35,MATCH(G1449,model!$Q$5:$Q$35,0),1)*model!$O$6</f>
        <v>0</v>
      </c>
      <c r="W1449" s="19">
        <f>IF(RIGHT(B1449,1)="C",X1448*INDEX(model!$T$5:$T$35,MATCH(G1449,model!$Q$5:$Q$35,0),1),0)</f>
        <v>0</v>
      </c>
      <c r="X1449" s="19">
        <f>(U1449+V1449-W1449)*P1449</f>
        <v>147940.29702689056</v>
      </c>
      <c r="Z1449" s="36" t="str">
        <f>K1449&amp;L1449</f>
        <v>DownDown</v>
      </c>
      <c r="AA1449" s="36" t="str">
        <f>N1449&amp;O1449</f>
        <v>DownDown</v>
      </c>
      <c r="AU1449" s="4" t="str">
        <f>IF(AZ1449=AZ1450,IF(AZ1449&gt;AZ1448,AZ1449&amp;"_O",""),AZ1449&amp;"_C")</f>
        <v/>
      </c>
      <c r="AV1449" s="7" t="str">
        <f>IF(RIGHT(AU1449,1)="C",AX1449/INDEX($AX$5:$AX$2729,MATCH(AZ1449&amp;"_O",$AU$5:$AU$2729,0),1),"")</f>
        <v/>
      </c>
      <c r="AW1449" s="38">
        <v>35671</v>
      </c>
      <c r="AX1449" s="37">
        <v>899.47</v>
      </c>
      <c r="AY1449" s="7">
        <f>AX1449/AX1448</f>
        <v>0.97393724148385563</v>
      </c>
      <c r="AZ1449" s="4">
        <f>YEAR(AW1449)</f>
        <v>1997</v>
      </c>
      <c r="BA1449" s="2" t="s">
        <v>7</v>
      </c>
      <c r="BB1449" s="12" t="str">
        <f>INDEX($CD$5:$CD$10,MATCH(BA1449,$CC$5:$CC$10,0),1)</f>
        <v>Y</v>
      </c>
      <c r="BC1449" s="12" t="str">
        <f>IF(AND(BB1449="Y",AY1449&gt;1),"Y","")</f>
        <v/>
      </c>
      <c r="BD1449" s="12" t="str">
        <f>IF(AND(BB1449="Y",AY1449&lt;1),"Y","")</f>
        <v>Y</v>
      </c>
      <c r="BE1449" s="12" t="str">
        <f>IF(AY1449&gt;1,IF(AY1448&gt;1,"Y",""),"")</f>
        <v/>
      </c>
      <c r="BF1449" s="12" t="str">
        <f>IF(AY1449&lt;1,IF(AY1448&lt;1,"Y",""),"")</f>
        <v/>
      </c>
      <c r="BG1449" s="2"/>
      <c r="BH1449" s="2"/>
      <c r="BI1449" s="2"/>
      <c r="BJ1449" s="2"/>
      <c r="BK1449" s="2"/>
      <c r="BL1449" s="2"/>
      <c r="BM1449" s="4" t="str">
        <f>IF(BR1449=BR1450,IF(BR1449&gt;BR1448,BR1449&amp;"_O",""),BR1449&amp;"_C")</f>
        <v/>
      </c>
      <c r="BN1449" s="7" t="str">
        <f>IF(RIGHT(BM1449,1)="C",BP1449/INDEX($BP$5:$BP$2729,MATCH(BR1449&amp;"_O",$BM$5:$BM$2729,0),1),"")</f>
        <v/>
      </c>
      <c r="BO1449" s="38">
        <v>36077</v>
      </c>
      <c r="BP1449" s="3">
        <v>1492.49</v>
      </c>
      <c r="BQ1449" s="7">
        <f>BP1449/BP1448</f>
        <v>0.92415385949051998</v>
      </c>
      <c r="BR1449" s="4">
        <f>YEAR(BO1449)</f>
        <v>1998</v>
      </c>
      <c r="BS1449" s="2" t="s">
        <v>7</v>
      </c>
      <c r="BT1449" s="12" t="str">
        <f>INDEX($CD$5:$CD$10,MATCH(BS1449,$CC$5:$CC$10,0),1)</f>
        <v>Y</v>
      </c>
      <c r="BU1449" s="12" t="str">
        <f>IF(AND(BT1449="Y",BQ1449&gt;1),"Y","")</f>
        <v/>
      </c>
      <c r="BV1449" s="12" t="str">
        <f>IF(AND(BT1449="Y",BQ1449&lt;1),"Y","")</f>
        <v>Y</v>
      </c>
      <c r="BW1449" s="12" t="str">
        <f>IF(BQ1449&gt;1,IF(BQ1448&gt;1,"Y",""),"")</f>
        <v/>
      </c>
      <c r="BX1449" s="12" t="str">
        <f>IF(BQ1449&lt;1,IF(BQ1448&lt;1,"Y",""),"")</f>
        <v>Y</v>
      </c>
      <c r="BY1449" s="2"/>
      <c r="BZ1449" s="2"/>
      <c r="CA1449" s="2"/>
    </row>
    <row r="1450" spans="2:79">
      <c r="B1450" s="4" t="str">
        <f>IF(G1450=G1451,IF(G1450&gt;G1449,G1450&amp;"_O",""),G1450&amp;"_C")</f>
        <v/>
      </c>
      <c r="C1450" s="14">
        <f ca="1">RANDBETWEEN(0,1000)/1000</f>
        <v>2.7E-2</v>
      </c>
      <c r="D1450" s="16">
        <f>D1449+1</f>
        <v>1446</v>
      </c>
      <c r="E1450" s="10">
        <f>ROUNDDOWN(D1450/52,0)+1</f>
        <v>28</v>
      </c>
      <c r="F1450" s="15">
        <f>F1449+7</f>
        <v>54742</v>
      </c>
      <c r="G1450" s="4">
        <f>YEAR(F1450)</f>
        <v>2049</v>
      </c>
      <c r="H1450" s="33">
        <v>0.14199999999999999</v>
      </c>
      <c r="I1450" s="33">
        <v>0.56399999999999995</v>
      </c>
      <c r="J1450" s="33">
        <v>0.245</v>
      </c>
      <c r="K1450" s="16" t="str">
        <f>IF(M1449&gt;1,"Up","Down")</f>
        <v>Down</v>
      </c>
      <c r="L1450" s="16" t="str">
        <f>IF(K1450="Up",IF(H1450&lt;$BJ$7,"Up","Down"),IF(H1450&lt;$BK$7,"Down","Up"))</f>
        <v>Down</v>
      </c>
      <c r="M1450" s="17">
        <f>IF(L1450="Up",INDEX($AK$5:$AK$1005,MATCH(I1450,$AI$5:$AI$1005,0),1),INDEX($AL$5:$AL$1005,MATCH(J1450,$AI$5:$AI$1005,0),1))</f>
        <v>0.97745708363888673</v>
      </c>
      <c r="N1450" s="16" t="str">
        <f>IF(P1449&gt;1,"Up","Down")</f>
        <v>Down</v>
      </c>
      <c r="O1450" s="16" t="str">
        <f>IF(N1450="Up",IF(H1450&lt;$BJ$12,"Up","Down"),IF(H1450&lt;$BK$12,"Down","Up"))</f>
        <v>Down</v>
      </c>
      <c r="P1450" s="17">
        <f>IF(O1450="Up",INDEX($AP$5:$AP$1005,MATCH(I1450,$AI$5:$AI$1005,0),1),INDEX($AQ$5:$AQ$1005,MATCH(J1450,$AI$5:$AI$1005,0),1))</f>
        <v>0.96980129588063968</v>
      </c>
      <c r="Q1450" s="19">
        <f>T1449</f>
        <v>24398.380443112193</v>
      </c>
      <c r="R1450" s="19">
        <f>INDEX(model!$S$5:$S$35,MATCH(G1450,model!$Q$5:$Q$35,0),1)*model!$O$5</f>
        <v>0</v>
      </c>
      <c r="S1450" s="19">
        <f>IF(RIGHT(B1450,1)="C",T1449*INDEX(model!$T$5:$T$35,MATCH(G1450,model!$Q$5:$Q$35,0),1),0)</f>
        <v>0</v>
      </c>
      <c r="T1450" s="19">
        <f>(Q1450+R1450-S1450)*M1450</f>
        <v>23848.369793436494</v>
      </c>
      <c r="U1450" s="19">
        <f>X1449</f>
        <v>147940.29702689056</v>
      </c>
      <c r="V1450" s="19">
        <f>INDEX(model!$S$5:$S$35,MATCH(G1450,model!$Q$5:$Q$35,0),1)*model!$O$6</f>
        <v>0</v>
      </c>
      <c r="W1450" s="19">
        <f>IF(RIGHT(B1450,1)="C",X1449*INDEX(model!$T$5:$T$35,MATCH(G1450,model!$Q$5:$Q$35,0),1),0)</f>
        <v>0</v>
      </c>
      <c r="X1450" s="19">
        <f>(U1450+V1450-W1450)*P1450</f>
        <v>143472.6917696452</v>
      </c>
      <c r="Z1450" s="36" t="str">
        <f>K1450&amp;L1450</f>
        <v>DownDown</v>
      </c>
      <c r="AA1450" s="36" t="str">
        <f>N1450&amp;O1450</f>
        <v>DownDown</v>
      </c>
      <c r="AU1450" s="4" t="str">
        <f>IF(AZ1450=AZ1451,IF(AZ1450&gt;AZ1449,AZ1450&amp;"_O",""),AZ1450&amp;"_C")</f>
        <v/>
      </c>
      <c r="AV1450" s="7" t="str">
        <f>IF(RIGHT(AU1450,1)="C",AX1450/INDEX($AX$5:$AX$2729,MATCH(AZ1450&amp;"_O",$AU$5:$AU$2729,0),1),"")</f>
        <v/>
      </c>
      <c r="AW1450" s="38">
        <v>35678</v>
      </c>
      <c r="AX1450" s="37">
        <v>929.05</v>
      </c>
      <c r="AY1450" s="7">
        <f>AX1450/AX1449</f>
        <v>1.0328860328860328</v>
      </c>
      <c r="AZ1450" s="4">
        <f>YEAR(AW1450)</f>
        <v>1997</v>
      </c>
      <c r="BA1450" s="2" t="s">
        <v>7</v>
      </c>
      <c r="BB1450" s="12" t="str">
        <f>INDEX($CD$5:$CD$10,MATCH(BA1450,$CC$5:$CC$10,0),1)</f>
        <v>Y</v>
      </c>
      <c r="BC1450" s="12" t="str">
        <f>IF(AND(BB1450="Y",AY1450&gt;1),"Y","")</f>
        <v>Y</v>
      </c>
      <c r="BD1450" s="12" t="str">
        <f>IF(AND(BB1450="Y",AY1450&lt;1),"Y","")</f>
        <v/>
      </c>
      <c r="BE1450" s="12" t="str">
        <f>IF(AY1450&gt;1,IF(AY1449&gt;1,"Y",""),"")</f>
        <v/>
      </c>
      <c r="BF1450" s="12" t="str">
        <f>IF(AY1450&lt;1,IF(AY1449&lt;1,"Y",""),"")</f>
        <v/>
      </c>
      <c r="BG1450" s="2"/>
      <c r="BH1450" s="2"/>
      <c r="BI1450" s="2"/>
      <c r="BJ1450" s="2"/>
      <c r="BK1450" s="2"/>
      <c r="BL1450" s="2"/>
      <c r="BM1450" s="4" t="str">
        <f>IF(BR1450=BR1451,IF(BR1450&gt;BR1449,BR1450&amp;"_O",""),BR1450&amp;"_C")</f>
        <v/>
      </c>
      <c r="BN1450" s="7" t="str">
        <f>IF(RIGHT(BM1450,1)="C",BP1450/INDEX($BP$5:$BP$2729,MATCH(BR1450&amp;"_O",$BM$5:$BM$2729,0),1),"")</f>
        <v/>
      </c>
      <c r="BO1450" s="38">
        <v>36084</v>
      </c>
      <c r="BP1450" s="3">
        <v>1620.95</v>
      </c>
      <c r="BQ1450" s="7">
        <f>BP1450/BP1449</f>
        <v>1.0860709284484318</v>
      </c>
      <c r="BR1450" s="4">
        <f>YEAR(BO1450)</f>
        <v>1998</v>
      </c>
      <c r="BS1450" s="2" t="s">
        <v>7</v>
      </c>
      <c r="BT1450" s="12" t="str">
        <f>INDEX($CD$5:$CD$10,MATCH(BS1450,$CC$5:$CC$10,0),1)</f>
        <v>Y</v>
      </c>
      <c r="BU1450" s="12" t="str">
        <f>IF(AND(BT1450="Y",BQ1450&gt;1),"Y","")</f>
        <v>Y</v>
      </c>
      <c r="BV1450" s="12" t="str">
        <f>IF(AND(BT1450="Y",BQ1450&lt;1),"Y","")</f>
        <v/>
      </c>
      <c r="BW1450" s="12" t="str">
        <f>IF(BQ1450&gt;1,IF(BQ1449&gt;1,"Y",""),"")</f>
        <v/>
      </c>
      <c r="BX1450" s="12" t="str">
        <f>IF(BQ1450&lt;1,IF(BQ1449&lt;1,"Y",""),"")</f>
        <v/>
      </c>
      <c r="BY1450" s="2"/>
      <c r="BZ1450" s="2"/>
      <c r="CA1450" s="2"/>
    </row>
    <row r="1451" spans="2:79">
      <c r="B1451" s="4" t="str">
        <f>IF(G1451=G1452,IF(G1451&gt;G1450,G1451&amp;"_O",""),G1451&amp;"_C")</f>
        <v/>
      </c>
      <c r="C1451" s="14">
        <f ca="1">RANDBETWEEN(0,1000)/1000</f>
        <v>0.39700000000000002</v>
      </c>
      <c r="D1451" s="16">
        <f>D1450+1</f>
        <v>1447</v>
      </c>
      <c r="E1451" s="10">
        <f>ROUNDDOWN(D1451/52,0)+1</f>
        <v>28</v>
      </c>
      <c r="F1451" s="15">
        <f>F1450+7</f>
        <v>54749</v>
      </c>
      <c r="G1451" s="4">
        <f>YEAR(F1451)</f>
        <v>2049</v>
      </c>
      <c r="H1451" s="33">
        <v>0.69799999999999995</v>
      </c>
      <c r="I1451" s="33">
        <v>0.85799999999999998</v>
      </c>
      <c r="J1451" s="33">
        <v>0.93899999999999995</v>
      </c>
      <c r="K1451" s="16" t="str">
        <f>IF(M1450&gt;1,"Up","Down")</f>
        <v>Down</v>
      </c>
      <c r="L1451" s="16" t="str">
        <f>IF(K1451="Up",IF(H1451&lt;$BJ$7,"Up","Down"),IF(H1451&lt;$BK$7,"Down","Up"))</f>
        <v>Up</v>
      </c>
      <c r="M1451" s="17">
        <f>IF(L1451="Up",INDEX($AK$5:$AK$1005,MATCH(I1451,$AI$5:$AI$1005,0),1),INDEX($AL$5:$AL$1005,MATCH(J1451,$AI$5:$AI$1005,0),1))</f>
        <v>1.0290427671329472</v>
      </c>
      <c r="N1451" s="16" t="str">
        <f>IF(P1450&gt;1,"Up","Down")</f>
        <v>Down</v>
      </c>
      <c r="O1451" s="16" t="str">
        <f>IF(N1451="Up",IF(H1451&lt;$BJ$12,"Up","Down"),IF(H1451&lt;$BK$12,"Down","Up"))</f>
        <v>Up</v>
      </c>
      <c r="P1451" s="17">
        <f>IF(O1451="Up",INDEX($AP$5:$AP$1005,MATCH(I1451,$AI$5:$AI$1005,0),1),INDEX($AQ$5:$AQ$1005,MATCH(J1451,$AI$5:$AI$1005,0),1))</f>
        <v>1.0386315942365691</v>
      </c>
      <c r="Q1451" s="19">
        <f>T1450</f>
        <v>23848.369793436494</v>
      </c>
      <c r="R1451" s="19">
        <f>INDEX(model!$S$5:$S$35,MATCH(G1451,model!$Q$5:$Q$35,0),1)*model!$O$5</f>
        <v>0</v>
      </c>
      <c r="S1451" s="19">
        <f>IF(RIGHT(B1451,1)="C",T1450*INDEX(model!$T$5:$T$35,MATCH(G1451,model!$Q$5:$Q$35,0),1),0)</f>
        <v>0</v>
      </c>
      <c r="T1451" s="19">
        <f>(Q1451+R1451-S1451)*M1451</f>
        <v>24540.992443847681</v>
      </c>
      <c r="U1451" s="19">
        <f>X1450</f>
        <v>143472.6917696452</v>
      </c>
      <c r="V1451" s="19">
        <f>INDEX(model!$S$5:$S$35,MATCH(G1451,model!$Q$5:$Q$35,0),1)*model!$O$6</f>
        <v>0</v>
      </c>
      <c r="W1451" s="19">
        <f>IF(RIGHT(B1451,1)="C",X1450*INDEX(model!$T$5:$T$35,MATCH(G1451,model!$Q$5:$Q$35,0),1),0)</f>
        <v>0</v>
      </c>
      <c r="X1451" s="19">
        <f>(U1451+V1451-W1451)*P1451</f>
        <v>149015.27058211848</v>
      </c>
      <c r="Z1451" s="36" t="str">
        <f>K1451&amp;L1451</f>
        <v>DownUp</v>
      </c>
      <c r="AA1451" s="36" t="str">
        <f>N1451&amp;O1451</f>
        <v>DownUp</v>
      </c>
      <c r="AU1451" s="4" t="str">
        <f>IF(AZ1451=AZ1452,IF(AZ1451&gt;AZ1450,AZ1451&amp;"_O",""),AZ1451&amp;"_C")</f>
        <v/>
      </c>
      <c r="AV1451" s="7" t="str">
        <f>IF(RIGHT(AU1451,1)="C",AX1451/INDEX($AX$5:$AX$2729,MATCH(AZ1451&amp;"_O",$AU$5:$AU$2729,0),1),"")</f>
        <v/>
      </c>
      <c r="AW1451" s="38">
        <v>35685</v>
      </c>
      <c r="AX1451" s="37">
        <v>923.91</v>
      </c>
      <c r="AY1451" s="7">
        <f>AX1451/AX1450</f>
        <v>0.99446746676712772</v>
      </c>
      <c r="AZ1451" s="4">
        <f>YEAR(AW1451)</f>
        <v>1997</v>
      </c>
      <c r="BA1451" s="2" t="s">
        <v>7</v>
      </c>
      <c r="BB1451" s="12" t="str">
        <f>INDEX($CD$5:$CD$10,MATCH(BA1451,$CC$5:$CC$10,0),1)</f>
        <v>Y</v>
      </c>
      <c r="BC1451" s="12" t="str">
        <f>IF(AND(BB1451="Y",AY1451&gt;1),"Y","")</f>
        <v/>
      </c>
      <c r="BD1451" s="12" t="str">
        <f>IF(AND(BB1451="Y",AY1451&lt;1),"Y","")</f>
        <v>Y</v>
      </c>
      <c r="BE1451" s="12" t="str">
        <f>IF(AY1451&gt;1,IF(AY1450&gt;1,"Y",""),"")</f>
        <v/>
      </c>
      <c r="BF1451" s="12" t="str">
        <f>IF(AY1451&lt;1,IF(AY1450&lt;1,"Y",""),"")</f>
        <v/>
      </c>
      <c r="BG1451" s="2"/>
      <c r="BH1451" s="2"/>
      <c r="BI1451" s="2"/>
      <c r="BJ1451" s="2"/>
      <c r="BK1451" s="2"/>
      <c r="BL1451" s="2"/>
      <c r="BM1451" s="4" t="str">
        <f>IF(BR1451=BR1452,IF(BR1451&gt;BR1450,BR1451&amp;"_O",""),BR1451&amp;"_C")</f>
        <v/>
      </c>
      <c r="BN1451" s="7" t="str">
        <f>IF(RIGHT(BM1451,1)="C",BP1451/INDEX($BP$5:$BP$2729,MATCH(BR1451&amp;"_O",$BM$5:$BM$2729,0),1),"")</f>
        <v/>
      </c>
      <c r="BO1451" s="38">
        <v>36091</v>
      </c>
      <c r="BP1451" s="3">
        <v>1693.86</v>
      </c>
      <c r="BQ1451" s="7">
        <f>BP1451/BP1450</f>
        <v>1.0449797957987599</v>
      </c>
      <c r="BR1451" s="4">
        <f>YEAR(BO1451)</f>
        <v>1998</v>
      </c>
      <c r="BS1451" s="2" t="s">
        <v>7</v>
      </c>
      <c r="BT1451" s="12" t="str">
        <f>INDEX($CD$5:$CD$10,MATCH(BS1451,$CC$5:$CC$10,0),1)</f>
        <v>Y</v>
      </c>
      <c r="BU1451" s="12" t="str">
        <f>IF(AND(BT1451="Y",BQ1451&gt;1),"Y","")</f>
        <v>Y</v>
      </c>
      <c r="BV1451" s="12" t="str">
        <f>IF(AND(BT1451="Y",BQ1451&lt;1),"Y","")</f>
        <v/>
      </c>
      <c r="BW1451" s="12" t="str">
        <f>IF(BQ1451&gt;1,IF(BQ1450&gt;1,"Y",""),"")</f>
        <v>Y</v>
      </c>
      <c r="BX1451" s="12" t="str">
        <f>IF(BQ1451&lt;1,IF(BQ1450&lt;1,"Y",""),"")</f>
        <v/>
      </c>
      <c r="BY1451" s="2"/>
      <c r="BZ1451" s="2"/>
      <c r="CA1451" s="2"/>
    </row>
    <row r="1452" spans="2:79">
      <c r="B1452" s="4" t="str">
        <f>IF(G1452=G1453,IF(G1452&gt;G1451,G1452&amp;"_O",""),G1452&amp;"_C")</f>
        <v/>
      </c>
      <c r="C1452" s="14">
        <f ca="1">RANDBETWEEN(0,1000)/1000</f>
        <v>0.501</v>
      </c>
      <c r="D1452" s="16">
        <f>D1451+1</f>
        <v>1448</v>
      </c>
      <c r="E1452" s="10">
        <f>ROUNDDOWN(D1452/52,0)+1</f>
        <v>28</v>
      </c>
      <c r="F1452" s="15">
        <f>F1451+7</f>
        <v>54756</v>
      </c>
      <c r="G1452" s="4">
        <f>YEAR(F1452)</f>
        <v>2049</v>
      </c>
      <c r="H1452" s="33">
        <v>0.95099999999999996</v>
      </c>
      <c r="I1452" s="33">
        <v>0.33100000000000002</v>
      </c>
      <c r="J1452" s="33">
        <v>0.89200000000000002</v>
      </c>
      <c r="K1452" s="16" t="str">
        <f>IF(M1451&gt;1,"Up","Down")</f>
        <v>Up</v>
      </c>
      <c r="L1452" s="16" t="str">
        <f>IF(K1452="Up",IF(H1452&lt;$BJ$7,"Up","Down"),IF(H1452&lt;$BK$7,"Down","Up"))</f>
        <v>Down</v>
      </c>
      <c r="M1452" s="17">
        <f>IF(L1452="Up",INDEX($AK$5:$AK$1005,MATCH(I1452,$AI$5:$AI$1005,0),1),INDEX($AL$5:$AL$1005,MATCH(J1452,$AI$5:$AI$1005,0),1))</f>
        <v>0.99758721456641086</v>
      </c>
      <c r="N1452" s="16" t="str">
        <f>IF(P1451&gt;1,"Up","Down")</f>
        <v>Up</v>
      </c>
      <c r="O1452" s="16" t="str">
        <f>IF(N1452="Up",IF(H1452&lt;$BJ$12,"Up","Down"),IF(H1452&lt;$BK$12,"Down","Up"))</f>
        <v>Down</v>
      </c>
      <c r="P1452" s="17">
        <f>IF(O1452="Up",INDEX($AP$5:$AP$1005,MATCH(I1452,$AI$5:$AI$1005,0),1),INDEX($AQ$5:$AQ$1005,MATCH(J1452,$AI$5:$AI$1005,0),1))</f>
        <v>0.99740511210975646</v>
      </c>
      <c r="Q1452" s="19">
        <f>T1451</f>
        <v>24540.992443847681</v>
      </c>
      <c r="R1452" s="19">
        <f>INDEX(model!$S$5:$S$35,MATCH(G1452,model!$Q$5:$Q$35,0),1)*model!$O$5</f>
        <v>0</v>
      </c>
      <c r="S1452" s="19">
        <f>IF(RIGHT(B1452,1)="C",T1451*INDEX(model!$T$5:$T$35,MATCH(G1452,model!$Q$5:$Q$35,0),1),0)</f>
        <v>0</v>
      </c>
      <c r="T1452" s="19">
        <f>(Q1452+R1452-S1452)*M1452</f>
        <v>24481.780294753346</v>
      </c>
      <c r="U1452" s="19">
        <f>X1451</f>
        <v>149015.27058211848</v>
      </c>
      <c r="V1452" s="19">
        <f>INDEX(model!$S$5:$S$35,MATCH(G1452,model!$Q$5:$Q$35,0),1)*model!$O$6</f>
        <v>0</v>
      </c>
      <c r="W1452" s="19">
        <f>IF(RIGHT(B1452,1)="C",X1451*INDEX(model!$T$5:$T$35,MATCH(G1452,model!$Q$5:$Q$35,0),1),0)</f>
        <v>0</v>
      </c>
      <c r="X1452" s="19">
        <f>(U1452+V1452-W1452)*P1452</f>
        <v>148628.59266102358</v>
      </c>
      <c r="Z1452" s="36" t="str">
        <f>K1452&amp;L1452</f>
        <v>UpDown</v>
      </c>
      <c r="AA1452" s="36" t="str">
        <f>N1452&amp;O1452</f>
        <v>UpDown</v>
      </c>
      <c r="AU1452" s="4" t="str">
        <f>IF(AZ1452=AZ1453,IF(AZ1452&gt;AZ1451,AZ1452&amp;"_O",""),AZ1452&amp;"_C")</f>
        <v/>
      </c>
      <c r="AV1452" s="7" t="str">
        <f>IF(RIGHT(AU1452,1)="C",AX1452/INDEX($AX$5:$AX$2729,MATCH(AZ1452&amp;"_O",$AU$5:$AU$2729,0),1),"")</f>
        <v/>
      </c>
      <c r="AW1452" s="38">
        <v>35692</v>
      </c>
      <c r="AX1452" s="37">
        <v>950.51</v>
      </c>
      <c r="AY1452" s="7">
        <f>AX1452/AX1451</f>
        <v>1.0287906830751914</v>
      </c>
      <c r="AZ1452" s="4">
        <f>YEAR(AW1452)</f>
        <v>1997</v>
      </c>
      <c r="BA1452" s="2" t="s">
        <v>7</v>
      </c>
      <c r="BB1452" s="12" t="str">
        <f>INDEX($CD$5:$CD$10,MATCH(BA1452,$CC$5:$CC$10,0),1)</f>
        <v>Y</v>
      </c>
      <c r="BC1452" s="12" t="str">
        <f>IF(AND(BB1452="Y",AY1452&gt;1),"Y","")</f>
        <v>Y</v>
      </c>
      <c r="BD1452" s="12" t="str">
        <f>IF(AND(BB1452="Y",AY1452&lt;1),"Y","")</f>
        <v/>
      </c>
      <c r="BE1452" s="12" t="str">
        <f>IF(AY1452&gt;1,IF(AY1451&gt;1,"Y",""),"")</f>
        <v/>
      </c>
      <c r="BF1452" s="12" t="str">
        <f>IF(AY1452&lt;1,IF(AY1451&lt;1,"Y",""),"")</f>
        <v/>
      </c>
      <c r="BG1452" s="2"/>
      <c r="BH1452" s="2"/>
      <c r="BI1452" s="2"/>
      <c r="BJ1452" s="2"/>
      <c r="BK1452" s="2"/>
      <c r="BL1452" s="2"/>
      <c r="BM1452" s="4" t="str">
        <f>IF(BR1452=BR1453,IF(BR1452&gt;BR1451,BR1452&amp;"_O",""),BR1452&amp;"_C")</f>
        <v/>
      </c>
      <c r="BN1452" s="7" t="str">
        <f>IF(RIGHT(BM1452,1)="C",BP1452/INDEX($BP$5:$BP$2729,MATCH(BR1452&amp;"_O",$BM$5:$BM$2729,0),1),"")</f>
        <v/>
      </c>
      <c r="BO1452" s="38">
        <v>36098</v>
      </c>
      <c r="BP1452" s="3">
        <v>1771.39</v>
      </c>
      <c r="BQ1452" s="7">
        <f>BP1452/BP1451</f>
        <v>1.045771197147344</v>
      </c>
      <c r="BR1452" s="4">
        <f>YEAR(BO1452)</f>
        <v>1998</v>
      </c>
      <c r="BS1452" s="2" t="s">
        <v>7</v>
      </c>
      <c r="BT1452" s="12" t="str">
        <f>INDEX($CD$5:$CD$10,MATCH(BS1452,$CC$5:$CC$10,0),1)</f>
        <v>Y</v>
      </c>
      <c r="BU1452" s="12" t="str">
        <f>IF(AND(BT1452="Y",BQ1452&gt;1),"Y","")</f>
        <v>Y</v>
      </c>
      <c r="BV1452" s="12" t="str">
        <f>IF(AND(BT1452="Y",BQ1452&lt;1),"Y","")</f>
        <v/>
      </c>
      <c r="BW1452" s="12" t="str">
        <f>IF(BQ1452&gt;1,IF(BQ1451&gt;1,"Y",""),"")</f>
        <v>Y</v>
      </c>
      <c r="BX1452" s="12" t="str">
        <f>IF(BQ1452&lt;1,IF(BQ1451&lt;1,"Y",""),"")</f>
        <v/>
      </c>
      <c r="BY1452" s="2"/>
      <c r="BZ1452" s="2"/>
      <c r="CA1452" s="2"/>
    </row>
    <row r="1453" spans="2:79">
      <c r="B1453" s="4" t="str">
        <f>IF(G1453=G1454,IF(G1453&gt;G1452,G1453&amp;"_O",""),G1453&amp;"_C")</f>
        <v/>
      </c>
      <c r="C1453" s="14">
        <f ca="1">RANDBETWEEN(0,1000)/1000</f>
        <v>0.51700000000000002</v>
      </c>
      <c r="D1453" s="16">
        <f>D1452+1</f>
        <v>1449</v>
      </c>
      <c r="E1453" s="10">
        <f>ROUNDDOWN(D1453/52,0)+1</f>
        <v>28</v>
      </c>
      <c r="F1453" s="15">
        <f>F1452+7</f>
        <v>54763</v>
      </c>
      <c r="G1453" s="4">
        <f>YEAR(F1453)</f>
        <v>2049</v>
      </c>
      <c r="H1453" s="33">
        <v>0.47499999999999998</v>
      </c>
      <c r="I1453" s="33">
        <v>0.34699999999999998</v>
      </c>
      <c r="J1453" s="33">
        <v>0.58099999999999996</v>
      </c>
      <c r="K1453" s="16" t="str">
        <f>IF(M1452&gt;1,"Up","Down")</f>
        <v>Down</v>
      </c>
      <c r="L1453" s="16" t="str">
        <f>IF(K1453="Up",IF(H1453&lt;$BJ$7,"Up","Down"),IF(H1453&lt;$BK$7,"Down","Up"))</f>
        <v>Up</v>
      </c>
      <c r="M1453" s="17">
        <f>IF(L1453="Up",INDEX($AK$5:$AK$1005,MATCH(I1453,$AI$5:$AI$1005,0),1),INDEX($AL$5:$AL$1005,MATCH(J1453,$AI$5:$AI$1005,0),1))</f>
        <v>1.0084036946294392</v>
      </c>
      <c r="N1453" s="16" t="str">
        <f>IF(P1452&gt;1,"Up","Down")</f>
        <v>Down</v>
      </c>
      <c r="O1453" s="16" t="str">
        <f>IF(N1453="Up",IF(H1453&lt;$BJ$12,"Up","Down"),IF(H1453&lt;$BK$12,"Down","Up"))</f>
        <v>Up</v>
      </c>
      <c r="P1453" s="17">
        <f>IF(O1453="Up",INDEX($AP$5:$AP$1005,MATCH(I1453,$AI$5:$AI$1005,0),1),INDEX($AQ$5:$AQ$1005,MATCH(J1453,$AI$5:$AI$1005,0),1))</f>
        <v>1.0114958987136198</v>
      </c>
      <c r="Q1453" s="19">
        <f>T1452</f>
        <v>24481.780294753346</v>
      </c>
      <c r="R1453" s="19">
        <f>INDEX(model!$S$5:$S$35,MATCH(G1453,model!$Q$5:$Q$35,0),1)*model!$O$5</f>
        <v>0</v>
      </c>
      <c r="S1453" s="19">
        <f>IF(RIGHT(B1453,1)="C",T1452*INDEX(model!$T$5:$T$35,MATCH(G1453,model!$Q$5:$Q$35,0),1),0)</f>
        <v>0</v>
      </c>
      <c r="T1453" s="19">
        <f>(Q1453+R1453-S1453)*M1453</f>
        <v>24687.517700335477</v>
      </c>
      <c r="U1453" s="19">
        <f>X1452</f>
        <v>148628.59266102358</v>
      </c>
      <c r="V1453" s="19">
        <f>INDEX(model!$S$5:$S$35,MATCH(G1453,model!$Q$5:$Q$35,0),1)*model!$O$6</f>
        <v>0</v>
      </c>
      <c r="W1453" s="19">
        <f>IF(RIGHT(B1453,1)="C",X1452*INDEX(model!$T$5:$T$35,MATCH(G1453,model!$Q$5:$Q$35,0),1),0)</f>
        <v>0</v>
      </c>
      <c r="X1453" s="19">
        <f>(U1453+V1453-W1453)*P1453</f>
        <v>150337.21190820256</v>
      </c>
      <c r="Z1453" s="36" t="str">
        <f>K1453&amp;L1453</f>
        <v>DownUp</v>
      </c>
      <c r="AA1453" s="36" t="str">
        <f>N1453&amp;O1453</f>
        <v>DownUp</v>
      </c>
      <c r="AU1453" s="4" t="str">
        <f>IF(AZ1453=AZ1454,IF(AZ1453&gt;AZ1452,AZ1453&amp;"_O",""),AZ1453&amp;"_C")</f>
        <v/>
      </c>
      <c r="AV1453" s="7" t="str">
        <f>IF(RIGHT(AU1453,1)="C",AX1453/INDEX($AX$5:$AX$2729,MATCH(AZ1453&amp;"_O",$AU$5:$AU$2729,0),1),"")</f>
        <v/>
      </c>
      <c r="AW1453" s="38">
        <v>35699</v>
      </c>
      <c r="AX1453" s="37">
        <v>945.22</v>
      </c>
      <c r="AY1453" s="7">
        <f>AX1453/AX1452</f>
        <v>0.9944345667062946</v>
      </c>
      <c r="AZ1453" s="4">
        <f>YEAR(AW1453)</f>
        <v>1997</v>
      </c>
      <c r="BA1453" s="2" t="s">
        <v>7</v>
      </c>
      <c r="BB1453" s="12" t="str">
        <f>INDEX($CD$5:$CD$10,MATCH(BA1453,$CC$5:$CC$10,0),1)</f>
        <v>Y</v>
      </c>
      <c r="BC1453" s="12" t="str">
        <f>IF(AND(BB1453="Y",AY1453&gt;1),"Y","")</f>
        <v/>
      </c>
      <c r="BD1453" s="12" t="str">
        <f>IF(AND(BB1453="Y",AY1453&lt;1),"Y","")</f>
        <v>Y</v>
      </c>
      <c r="BE1453" s="12" t="str">
        <f>IF(AY1453&gt;1,IF(AY1452&gt;1,"Y",""),"")</f>
        <v/>
      </c>
      <c r="BF1453" s="12" t="str">
        <f>IF(AY1453&lt;1,IF(AY1452&lt;1,"Y",""),"")</f>
        <v/>
      </c>
      <c r="BG1453" s="2"/>
      <c r="BH1453" s="2"/>
      <c r="BI1453" s="2"/>
      <c r="BJ1453" s="2"/>
      <c r="BK1453" s="2"/>
      <c r="BL1453" s="2"/>
      <c r="BM1453" s="4" t="str">
        <f>IF(BR1453=BR1454,IF(BR1453&gt;BR1452,BR1453&amp;"_O",""),BR1453&amp;"_C")</f>
        <v/>
      </c>
      <c r="BN1453" s="7" t="str">
        <f>IF(RIGHT(BM1453,1)="C",BP1453/INDEX($BP$5:$BP$2729,MATCH(BR1453&amp;"_O",$BM$5:$BM$2729,0),1),"")</f>
        <v/>
      </c>
      <c r="BO1453" s="38">
        <v>36105</v>
      </c>
      <c r="BP1453" s="3">
        <v>1856.56</v>
      </c>
      <c r="BQ1453" s="7">
        <f>BP1453/BP1452</f>
        <v>1.048080885632187</v>
      </c>
      <c r="BR1453" s="4">
        <f>YEAR(BO1453)</f>
        <v>1998</v>
      </c>
      <c r="BS1453" s="2" t="s">
        <v>7</v>
      </c>
      <c r="BT1453" s="12" t="str">
        <f>INDEX($CD$5:$CD$10,MATCH(BS1453,$CC$5:$CC$10,0),1)</f>
        <v>Y</v>
      </c>
      <c r="BU1453" s="12" t="str">
        <f>IF(AND(BT1453="Y",BQ1453&gt;1),"Y","")</f>
        <v>Y</v>
      </c>
      <c r="BV1453" s="12" t="str">
        <f>IF(AND(BT1453="Y",BQ1453&lt;1),"Y","")</f>
        <v/>
      </c>
      <c r="BW1453" s="12" t="str">
        <f>IF(BQ1453&gt;1,IF(BQ1452&gt;1,"Y",""),"")</f>
        <v>Y</v>
      </c>
      <c r="BX1453" s="12" t="str">
        <f>IF(BQ1453&lt;1,IF(BQ1452&lt;1,"Y",""),"")</f>
        <v/>
      </c>
      <c r="BY1453" s="2"/>
      <c r="BZ1453" s="2"/>
      <c r="CA1453" s="2"/>
    </row>
    <row r="1454" spans="2:79">
      <c r="B1454" s="4" t="str">
        <f>IF(G1454=G1455,IF(G1454&gt;G1453,G1454&amp;"_O",""),G1454&amp;"_C")</f>
        <v/>
      </c>
      <c r="C1454" s="14">
        <f ca="1">RANDBETWEEN(0,1000)/1000</f>
        <v>0.29099999999999998</v>
      </c>
      <c r="D1454" s="16">
        <f>D1453+1</f>
        <v>1450</v>
      </c>
      <c r="E1454" s="10">
        <f>ROUNDDOWN(D1454/52,0)+1</f>
        <v>28</v>
      </c>
      <c r="F1454" s="15">
        <f>F1453+7</f>
        <v>54770</v>
      </c>
      <c r="G1454" s="4">
        <f>YEAR(F1454)</f>
        <v>2049</v>
      </c>
      <c r="H1454" s="33">
        <v>8.3000000000000004E-2</v>
      </c>
      <c r="I1454" s="33">
        <v>0.45400000000000001</v>
      </c>
      <c r="J1454" s="33">
        <v>0.84699999999999998</v>
      </c>
      <c r="K1454" s="16" t="str">
        <f>IF(M1453&gt;1,"Up","Down")</f>
        <v>Up</v>
      </c>
      <c r="L1454" s="16" t="str">
        <f>IF(K1454="Up",IF(H1454&lt;$BJ$7,"Up","Down"),IF(H1454&lt;$BK$7,"Down","Up"))</f>
        <v>Up</v>
      </c>
      <c r="M1454" s="17">
        <f>IF(L1454="Up",INDEX($AK$5:$AK$1005,MATCH(I1454,$AI$5:$AI$1005,0),1),INDEX($AL$5:$AL$1005,MATCH(J1454,$AI$5:$AI$1005,0),1))</f>
        <v>1.0112431243232856</v>
      </c>
      <c r="N1454" s="16" t="str">
        <f>IF(P1453&gt;1,"Up","Down")</f>
        <v>Up</v>
      </c>
      <c r="O1454" s="16" t="str">
        <f>IF(N1454="Up",IF(H1454&lt;$BJ$12,"Up","Down"),IF(H1454&lt;$BK$12,"Down","Up"))</f>
        <v>Up</v>
      </c>
      <c r="P1454" s="17">
        <f>IF(O1454="Up",INDEX($AP$5:$AP$1005,MATCH(I1454,$AI$5:$AI$1005,0),1),INDEX($AQ$5:$AQ$1005,MATCH(J1454,$AI$5:$AI$1005,0),1))</f>
        <v>1.0153087096372564</v>
      </c>
      <c r="Q1454" s="19">
        <f>T1453</f>
        <v>24687.517700335477</v>
      </c>
      <c r="R1454" s="19">
        <f>INDEX(model!$S$5:$S$35,MATCH(G1454,model!$Q$5:$Q$35,0),1)*model!$O$5</f>
        <v>0</v>
      </c>
      <c r="S1454" s="19">
        <f>IF(RIGHT(B1454,1)="C",T1453*INDEX(model!$T$5:$T$35,MATCH(G1454,model!$Q$5:$Q$35,0),1),0)</f>
        <v>0</v>
      </c>
      <c r="T1454" s="19">
        <f>(Q1454+R1454-S1454)*M1454</f>
        <v>24965.082531073662</v>
      </c>
      <c r="U1454" s="19">
        <f>X1453</f>
        <v>150337.21190820256</v>
      </c>
      <c r="V1454" s="19">
        <f>INDEX(model!$S$5:$S$35,MATCH(G1454,model!$Q$5:$Q$35,0),1)*model!$O$6</f>
        <v>0</v>
      </c>
      <c r="W1454" s="19">
        <f>IF(RIGHT(B1454,1)="C",X1453*INDEX(model!$T$5:$T$35,MATCH(G1454,model!$Q$5:$Q$35,0),1),0)</f>
        <v>0</v>
      </c>
      <c r="X1454" s="19">
        <f>(U1454+V1454-W1454)*P1454</f>
        <v>152638.68063297993</v>
      </c>
      <c r="Z1454" s="36" t="str">
        <f>K1454&amp;L1454</f>
        <v>UpUp</v>
      </c>
      <c r="AA1454" s="36" t="str">
        <f>N1454&amp;O1454</f>
        <v>UpUp</v>
      </c>
      <c r="AU1454" s="4" t="str">
        <f>IF(AZ1454=AZ1455,IF(AZ1454&gt;AZ1453,AZ1454&amp;"_O",""),AZ1454&amp;"_C")</f>
        <v/>
      </c>
      <c r="AV1454" s="7" t="str">
        <f>IF(RIGHT(AU1454,1)="C",AX1454/INDEX($AX$5:$AX$2729,MATCH(AZ1454&amp;"_O",$AU$5:$AU$2729,0),1),"")</f>
        <v/>
      </c>
      <c r="AW1454" s="38">
        <v>35706</v>
      </c>
      <c r="AX1454" s="37">
        <v>965.03</v>
      </c>
      <c r="AY1454" s="7">
        <f>AX1454/AX1453</f>
        <v>1.0209580838323353</v>
      </c>
      <c r="AZ1454" s="4">
        <f>YEAR(AW1454)</f>
        <v>1997</v>
      </c>
      <c r="BA1454" s="2" t="s">
        <v>7</v>
      </c>
      <c r="BB1454" s="12" t="str">
        <f>INDEX($CD$5:$CD$10,MATCH(BA1454,$CC$5:$CC$10,0),1)</f>
        <v>Y</v>
      </c>
      <c r="BC1454" s="12" t="str">
        <f>IF(AND(BB1454="Y",AY1454&gt;1),"Y","")</f>
        <v>Y</v>
      </c>
      <c r="BD1454" s="12" t="str">
        <f>IF(AND(BB1454="Y",AY1454&lt;1),"Y","")</f>
        <v/>
      </c>
      <c r="BE1454" s="12" t="str">
        <f>IF(AY1454&gt;1,IF(AY1453&gt;1,"Y",""),"")</f>
        <v/>
      </c>
      <c r="BF1454" s="12" t="str">
        <f>IF(AY1454&lt;1,IF(AY1453&lt;1,"Y",""),"")</f>
        <v/>
      </c>
      <c r="BG1454" s="2"/>
      <c r="BH1454" s="2"/>
      <c r="BI1454" s="2"/>
      <c r="BJ1454" s="2"/>
      <c r="BK1454" s="2"/>
      <c r="BL1454" s="2"/>
      <c r="BM1454" s="4" t="str">
        <f>IF(BR1454=BR1455,IF(BR1454&gt;BR1453,BR1454&amp;"_O",""),BR1454&amp;"_C")</f>
        <v/>
      </c>
      <c r="BN1454" s="7" t="str">
        <f>IF(RIGHT(BM1454,1)="C",BP1454/INDEX($BP$5:$BP$2729,MATCH(BR1454&amp;"_O",$BM$5:$BM$2729,0),1),"")</f>
        <v/>
      </c>
      <c r="BO1454" s="38">
        <v>36112</v>
      </c>
      <c r="BP1454" s="3">
        <v>1847.99</v>
      </c>
      <c r="BQ1454" s="7">
        <f>BP1454/BP1453</f>
        <v>0.99538393588141516</v>
      </c>
      <c r="BR1454" s="4">
        <f>YEAR(BO1454)</f>
        <v>1998</v>
      </c>
      <c r="BS1454" s="2" t="s">
        <v>7</v>
      </c>
      <c r="BT1454" s="12" t="str">
        <f>INDEX($CD$5:$CD$10,MATCH(BS1454,$CC$5:$CC$10,0),1)</f>
        <v>Y</v>
      </c>
      <c r="BU1454" s="12" t="str">
        <f>IF(AND(BT1454="Y",BQ1454&gt;1),"Y","")</f>
        <v/>
      </c>
      <c r="BV1454" s="12" t="str">
        <f>IF(AND(BT1454="Y",BQ1454&lt;1),"Y","")</f>
        <v>Y</v>
      </c>
      <c r="BW1454" s="12" t="str">
        <f>IF(BQ1454&gt;1,IF(BQ1453&gt;1,"Y",""),"")</f>
        <v/>
      </c>
      <c r="BX1454" s="12" t="str">
        <f>IF(BQ1454&lt;1,IF(BQ1453&lt;1,"Y",""),"")</f>
        <v/>
      </c>
      <c r="BY1454" s="2"/>
      <c r="BZ1454" s="2"/>
      <c r="CA1454" s="2"/>
    </row>
    <row r="1455" spans="2:79">
      <c r="B1455" s="4" t="str">
        <f>IF(G1455=G1456,IF(G1455&gt;G1454,G1455&amp;"_O",""),G1455&amp;"_C")</f>
        <v/>
      </c>
      <c r="C1455" s="14">
        <f ca="1">RANDBETWEEN(0,1000)/1000</f>
        <v>0.78700000000000003</v>
      </c>
      <c r="D1455" s="16">
        <f>D1454+1</f>
        <v>1451</v>
      </c>
      <c r="E1455" s="10">
        <f>ROUNDDOWN(D1455/52,0)+1</f>
        <v>28</v>
      </c>
      <c r="F1455" s="15">
        <f>F1454+7</f>
        <v>54777</v>
      </c>
      <c r="G1455" s="4">
        <f>YEAR(F1455)</f>
        <v>2049</v>
      </c>
      <c r="H1455" s="33">
        <v>0.91700000000000004</v>
      </c>
      <c r="I1455" s="33">
        <v>1E-3</v>
      </c>
      <c r="J1455" s="33">
        <v>0.95899999999999996</v>
      </c>
      <c r="K1455" s="16" t="str">
        <f>IF(M1454&gt;1,"Up","Down")</f>
        <v>Up</v>
      </c>
      <c r="L1455" s="16" t="str">
        <f>IF(K1455="Up",IF(H1455&lt;$BJ$7,"Up","Down"),IF(H1455&lt;$BK$7,"Down","Up"))</f>
        <v>Down</v>
      </c>
      <c r="M1455" s="17">
        <f>IF(L1455="Up",INDEX($AK$5:$AK$1005,MATCH(I1455,$AI$5:$AI$1005,0),1),INDEX($AL$5:$AL$1005,MATCH(J1455,$AI$5:$AI$1005,0),1))</f>
        <v>0.99886116656416635</v>
      </c>
      <c r="N1455" s="16" t="str">
        <f>IF(P1454&gt;1,"Up","Down")</f>
        <v>Up</v>
      </c>
      <c r="O1455" s="16" t="str">
        <f>IF(N1455="Up",IF(H1455&lt;$BJ$12,"Up","Down"),IF(H1455&lt;$BK$12,"Down","Up"))</f>
        <v>Down</v>
      </c>
      <c r="P1455" s="17">
        <f>IF(O1455="Up",INDEX($AP$5:$AP$1005,MATCH(I1455,$AI$5:$AI$1005,0),1),INDEX($AQ$5:$AQ$1005,MATCH(J1455,$AI$5:$AI$1005,0),1))</f>
        <v>0.99887260400586109</v>
      </c>
      <c r="Q1455" s="19">
        <f>T1454</f>
        <v>24965.082531073662</v>
      </c>
      <c r="R1455" s="19">
        <f>INDEX(model!$S$5:$S$35,MATCH(G1455,model!$Q$5:$Q$35,0),1)*model!$O$5</f>
        <v>0</v>
      </c>
      <c r="S1455" s="19">
        <f>IF(RIGHT(B1455,1)="C",T1454*INDEX(model!$T$5:$T$35,MATCH(G1455,model!$Q$5:$Q$35,0),1),0)</f>
        <v>0</v>
      </c>
      <c r="T1455" s="19">
        <f>(Q1455+R1455-S1455)*M1455</f>
        <v>24936.651460358928</v>
      </c>
      <c r="U1455" s="19">
        <f>X1454</f>
        <v>152638.68063297993</v>
      </c>
      <c r="V1455" s="19">
        <f>INDEX(model!$S$5:$S$35,MATCH(G1455,model!$Q$5:$Q$35,0),1)*model!$O$6</f>
        <v>0</v>
      </c>
      <c r="W1455" s="19">
        <f>IF(RIGHT(B1455,1)="C",X1454*INDEX(model!$T$5:$T$35,MATCH(G1455,model!$Q$5:$Q$35,0),1),0)</f>
        <v>0</v>
      </c>
      <c r="X1455" s="19">
        <f>(U1455+V1455-W1455)*P1455</f>
        <v>152466.59639588365</v>
      </c>
      <c r="Z1455" s="36" t="str">
        <f>K1455&amp;L1455</f>
        <v>UpDown</v>
      </c>
      <c r="AA1455" s="36" t="str">
        <f>N1455&amp;O1455</f>
        <v>UpDown</v>
      </c>
      <c r="AU1455" s="4" t="str">
        <f>IF(AZ1455=AZ1456,IF(AZ1455&gt;AZ1454,AZ1455&amp;"_O",""),AZ1455&amp;"_C")</f>
        <v/>
      </c>
      <c r="AV1455" s="7" t="str">
        <f>IF(RIGHT(AU1455,1)="C",AX1455/INDEX($AX$5:$AX$2729,MATCH(AZ1455&amp;"_O",$AU$5:$AU$2729,0),1),"")</f>
        <v/>
      </c>
      <c r="AW1455" s="38">
        <v>35713</v>
      </c>
      <c r="AX1455" s="37">
        <v>966.98</v>
      </c>
      <c r="AY1455" s="7">
        <f>AX1455/AX1454</f>
        <v>1.0020206625700756</v>
      </c>
      <c r="AZ1455" s="4">
        <f>YEAR(AW1455)</f>
        <v>1997</v>
      </c>
      <c r="BA1455" s="2" t="s">
        <v>7</v>
      </c>
      <c r="BB1455" s="12" t="str">
        <f>INDEX($CD$5:$CD$10,MATCH(BA1455,$CC$5:$CC$10,0),1)</f>
        <v>Y</v>
      </c>
      <c r="BC1455" s="12" t="str">
        <f>IF(AND(BB1455="Y",AY1455&gt;1),"Y","")</f>
        <v>Y</v>
      </c>
      <c r="BD1455" s="12" t="str">
        <f>IF(AND(BB1455="Y",AY1455&lt;1),"Y","")</f>
        <v/>
      </c>
      <c r="BE1455" s="12" t="str">
        <f>IF(AY1455&gt;1,IF(AY1454&gt;1,"Y",""),"")</f>
        <v>Y</v>
      </c>
      <c r="BF1455" s="12" t="str">
        <f>IF(AY1455&lt;1,IF(AY1454&lt;1,"Y",""),"")</f>
        <v/>
      </c>
      <c r="BG1455" s="2"/>
      <c r="BH1455" s="2"/>
      <c r="BI1455" s="2"/>
      <c r="BJ1455" s="2"/>
      <c r="BK1455" s="2"/>
      <c r="BL1455" s="2"/>
      <c r="BM1455" s="4" t="str">
        <f>IF(BR1455=BR1456,IF(BR1455&gt;BR1454,BR1455&amp;"_O",""),BR1455&amp;"_C")</f>
        <v/>
      </c>
      <c r="BN1455" s="7" t="str">
        <f>IF(RIGHT(BM1455,1)="C",BP1455/INDEX($BP$5:$BP$2729,MATCH(BR1455&amp;"_O",$BM$5:$BM$2729,0),1),"")</f>
        <v/>
      </c>
      <c r="BO1455" s="38">
        <v>36119</v>
      </c>
      <c r="BP1455" s="3">
        <v>1928.21</v>
      </c>
      <c r="BQ1455" s="7">
        <f>BP1455/BP1454</f>
        <v>1.0434093258080401</v>
      </c>
      <c r="BR1455" s="4">
        <f>YEAR(BO1455)</f>
        <v>1998</v>
      </c>
      <c r="BS1455" s="2" t="s">
        <v>7</v>
      </c>
      <c r="BT1455" s="12" t="str">
        <f>INDEX($CD$5:$CD$10,MATCH(BS1455,$CC$5:$CC$10,0),1)</f>
        <v>Y</v>
      </c>
      <c r="BU1455" s="12" t="str">
        <f>IF(AND(BT1455="Y",BQ1455&gt;1),"Y","")</f>
        <v>Y</v>
      </c>
      <c r="BV1455" s="12" t="str">
        <f>IF(AND(BT1455="Y",BQ1455&lt;1),"Y","")</f>
        <v/>
      </c>
      <c r="BW1455" s="12" t="str">
        <f>IF(BQ1455&gt;1,IF(BQ1454&gt;1,"Y",""),"")</f>
        <v/>
      </c>
      <c r="BX1455" s="12" t="str">
        <f>IF(BQ1455&lt;1,IF(BQ1454&lt;1,"Y",""),"")</f>
        <v/>
      </c>
      <c r="BY1455" s="2"/>
      <c r="BZ1455" s="2"/>
      <c r="CA1455" s="2"/>
    </row>
    <row r="1456" spans="2:79">
      <c r="B1456" s="4" t="str">
        <f>IF(G1456=G1457,IF(G1456&gt;G1455,G1456&amp;"_O",""),G1456&amp;"_C")</f>
        <v>2049_C</v>
      </c>
      <c r="C1456" s="14">
        <f ca="1">RANDBETWEEN(0,1000)/1000</f>
        <v>0.48</v>
      </c>
      <c r="D1456" s="16">
        <f>D1455+1</f>
        <v>1452</v>
      </c>
      <c r="E1456" s="10">
        <f>ROUNDDOWN(D1456/52,0)+1</f>
        <v>28</v>
      </c>
      <c r="F1456" s="15">
        <f>F1455+7</f>
        <v>54784</v>
      </c>
      <c r="G1456" s="4">
        <f>YEAR(F1456)</f>
        <v>2049</v>
      </c>
      <c r="H1456" s="33">
        <v>0.67200000000000004</v>
      </c>
      <c r="I1456" s="33">
        <v>0.86799999999999999</v>
      </c>
      <c r="J1456" s="33">
        <v>0.48399999999999999</v>
      </c>
      <c r="K1456" s="16" t="str">
        <f>IF(M1455&gt;1,"Up","Down")</f>
        <v>Down</v>
      </c>
      <c r="L1456" s="16" t="str">
        <f>IF(K1456="Up",IF(H1456&lt;$BJ$7,"Up","Down"),IF(H1456&lt;$BK$7,"Down","Up"))</f>
        <v>Up</v>
      </c>
      <c r="M1456" s="17">
        <f>IF(L1456="Up",INDEX($AK$5:$AK$1005,MATCH(I1456,$AI$5:$AI$1005,0),1),INDEX($AL$5:$AL$1005,MATCH(J1456,$AI$5:$AI$1005,0),1))</f>
        <v>1.0300128603150305</v>
      </c>
      <c r="N1456" s="16" t="str">
        <f>IF(P1455&gt;1,"Up","Down")</f>
        <v>Down</v>
      </c>
      <c r="O1456" s="16" t="str">
        <f>IF(N1456="Up",IF(H1456&lt;$BJ$12,"Up","Down"),IF(H1456&lt;$BK$12,"Down","Up"))</f>
        <v>Up</v>
      </c>
      <c r="P1456" s="17">
        <f>IF(O1456="Up",INDEX($AP$5:$AP$1005,MATCH(I1456,$AI$5:$AI$1005,0),1),INDEX($AQ$5:$AQ$1005,MATCH(J1456,$AI$5:$AI$1005,0),1))</f>
        <v>1.0397150738498941</v>
      </c>
      <c r="Q1456" s="19">
        <f>T1455</f>
        <v>24936.651460358928</v>
      </c>
      <c r="R1456" s="19">
        <f>INDEX(model!$S$5:$S$35,MATCH(G1456,model!$Q$5:$Q$35,0),1)*model!$O$5</f>
        <v>0</v>
      </c>
      <c r="S1456" s="19">
        <f>IF(RIGHT(B1456,1)="C",T1455*INDEX(model!$T$5:$T$35,MATCH(G1456,model!$Q$5:$Q$35,0),1),0)</f>
        <v>3740.4977190538389</v>
      </c>
      <c r="T1456" s="19">
        <f>(Q1456+R1456-S1456)*M1456</f>
        <v>21832.310942758791</v>
      </c>
      <c r="U1456" s="19">
        <f>X1455</f>
        <v>152466.59639588365</v>
      </c>
      <c r="V1456" s="19">
        <f>INDEX(model!$S$5:$S$35,MATCH(G1456,model!$Q$5:$Q$35,0),1)*model!$O$6</f>
        <v>0</v>
      </c>
      <c r="W1456" s="19">
        <f>IF(RIGHT(B1456,1)="C",X1455*INDEX(model!$T$5:$T$35,MATCH(G1456,model!$Q$5:$Q$35,0),1),0)</f>
        <v>22869.989459382548</v>
      </c>
      <c r="X1456" s="19">
        <f>(U1456+V1456-W1456)*P1456</f>
        <v>134743.54575167995</v>
      </c>
      <c r="Z1456" s="36" t="str">
        <f>K1456&amp;L1456</f>
        <v>DownUp</v>
      </c>
      <c r="AA1456" s="36" t="str">
        <f>N1456&amp;O1456</f>
        <v>DownUp</v>
      </c>
      <c r="AU1456" s="4" t="str">
        <f>IF(AZ1456=AZ1457,IF(AZ1456&gt;AZ1455,AZ1456&amp;"_O",""),AZ1456&amp;"_C")</f>
        <v/>
      </c>
      <c r="AV1456" s="7" t="str">
        <f>IF(RIGHT(AU1456,1)="C",AX1456/INDEX($AX$5:$AX$2729,MATCH(AZ1456&amp;"_O",$AU$5:$AU$2729,0),1),"")</f>
        <v/>
      </c>
      <c r="AW1456" s="38">
        <v>35720</v>
      </c>
      <c r="AX1456" s="37">
        <v>944.17</v>
      </c>
      <c r="AY1456" s="7">
        <f>AX1456/AX1455</f>
        <v>0.97641109433493967</v>
      </c>
      <c r="AZ1456" s="4">
        <f>YEAR(AW1456)</f>
        <v>1997</v>
      </c>
      <c r="BA1456" s="2" t="s">
        <v>7</v>
      </c>
      <c r="BB1456" s="12" t="str">
        <f>INDEX($CD$5:$CD$10,MATCH(BA1456,$CC$5:$CC$10,0),1)</f>
        <v>Y</v>
      </c>
      <c r="BC1456" s="12" t="str">
        <f>IF(AND(BB1456="Y",AY1456&gt;1),"Y","")</f>
        <v/>
      </c>
      <c r="BD1456" s="12" t="str">
        <f>IF(AND(BB1456="Y",AY1456&lt;1),"Y","")</f>
        <v>Y</v>
      </c>
      <c r="BE1456" s="12" t="str">
        <f>IF(AY1456&gt;1,IF(AY1455&gt;1,"Y",""),"")</f>
        <v/>
      </c>
      <c r="BF1456" s="12" t="str">
        <f>IF(AY1456&lt;1,IF(AY1455&lt;1,"Y",""),"")</f>
        <v/>
      </c>
      <c r="BG1456" s="2"/>
      <c r="BH1456" s="2"/>
      <c r="BI1456" s="2"/>
      <c r="BJ1456" s="2"/>
      <c r="BK1456" s="2"/>
      <c r="BL1456" s="2"/>
      <c r="BM1456" s="4" t="str">
        <f>IF(BR1456=BR1457,IF(BR1456&gt;BR1455,BR1456&amp;"_O",""),BR1456&amp;"_C")</f>
        <v/>
      </c>
      <c r="BN1456" s="7" t="str">
        <f>IF(RIGHT(BM1456,1)="C",BP1456/INDEX($BP$5:$BP$2729,MATCH(BR1456&amp;"_O",$BM$5:$BM$2729,0),1),"")</f>
        <v/>
      </c>
      <c r="BO1456" s="38">
        <v>36126</v>
      </c>
      <c r="BP1456" s="3">
        <v>2016.44</v>
      </c>
      <c r="BQ1456" s="7">
        <f>BP1456/BP1455</f>
        <v>1.0457574641766199</v>
      </c>
      <c r="BR1456" s="4">
        <f>YEAR(BO1456)</f>
        <v>1998</v>
      </c>
      <c r="BS1456" s="2" t="s">
        <v>7</v>
      </c>
      <c r="BT1456" s="12" t="str">
        <f>INDEX($CD$5:$CD$10,MATCH(BS1456,$CC$5:$CC$10,0),1)</f>
        <v>Y</v>
      </c>
      <c r="BU1456" s="12" t="str">
        <f>IF(AND(BT1456="Y",BQ1456&gt;1),"Y","")</f>
        <v>Y</v>
      </c>
      <c r="BV1456" s="12" t="str">
        <f>IF(AND(BT1456="Y",BQ1456&lt;1),"Y","")</f>
        <v/>
      </c>
      <c r="BW1456" s="12" t="str">
        <f>IF(BQ1456&gt;1,IF(BQ1455&gt;1,"Y",""),"")</f>
        <v>Y</v>
      </c>
      <c r="BX1456" s="12" t="str">
        <f>IF(BQ1456&lt;1,IF(BQ1455&lt;1,"Y",""),"")</f>
        <v/>
      </c>
      <c r="BY1456" s="2"/>
      <c r="BZ1456" s="2"/>
      <c r="CA1456" s="2"/>
    </row>
    <row r="1457" spans="2:79">
      <c r="B1457" s="4" t="str">
        <f>IF(G1457=G1458,IF(G1457&gt;G1456,G1457&amp;"_O",""),G1457&amp;"_C")</f>
        <v>2050_O</v>
      </c>
      <c r="C1457" s="14">
        <f ca="1">RANDBETWEEN(0,1000)/1000</f>
        <v>0.82</v>
      </c>
      <c r="D1457" s="16">
        <f>D1456+1</f>
        <v>1453</v>
      </c>
      <c r="E1457" s="10">
        <f>ROUNDDOWN(D1457/52,0)+1</f>
        <v>28</v>
      </c>
      <c r="F1457" s="15">
        <f>F1456+7</f>
        <v>54791</v>
      </c>
      <c r="G1457" s="4">
        <f>YEAR(F1457)</f>
        <v>2050</v>
      </c>
      <c r="H1457" s="33">
        <v>1</v>
      </c>
      <c r="I1457" s="33">
        <v>0.39900000000000002</v>
      </c>
      <c r="J1457" s="33">
        <v>0.154</v>
      </c>
      <c r="K1457" s="16" t="str">
        <f>IF(M1456&gt;1,"Up","Down")</f>
        <v>Up</v>
      </c>
      <c r="L1457" s="16" t="str">
        <f>IF(K1457="Up",IF(H1457&lt;$BJ$7,"Up","Down"),IF(H1457&lt;$BK$7,"Down","Up"))</f>
        <v>Down</v>
      </c>
      <c r="M1457" s="17">
        <f>IF(L1457="Up",INDEX($AK$5:$AK$1005,MATCH(I1457,$AI$5:$AI$1005,0),1),INDEX($AL$5:$AL$1005,MATCH(J1457,$AI$5:$AI$1005,0),1))</f>
        <v>0.97078814349356368</v>
      </c>
      <c r="N1457" s="16" t="str">
        <f>IF(P1456&gt;1,"Up","Down")</f>
        <v>Up</v>
      </c>
      <c r="O1457" s="16" t="str">
        <f>IF(N1457="Up",IF(H1457&lt;$BJ$12,"Up","Down"),IF(H1457&lt;$BK$12,"Down","Up"))</f>
        <v>Down</v>
      </c>
      <c r="P1457" s="17">
        <f>IF(O1457="Up",INDEX($AP$5:$AP$1005,MATCH(I1457,$AI$5:$AI$1005,0),1),INDEX($AQ$5:$AQ$1005,MATCH(J1457,$AI$5:$AI$1005,0),1))</f>
        <v>0.95905305928391937</v>
      </c>
      <c r="Q1457" s="19">
        <f>T1456</f>
        <v>21832.310942758791</v>
      </c>
      <c r="R1457" s="19">
        <f>INDEX(model!$S$5:$S$35,MATCH(G1457,model!$Q$5:$Q$35,0),1)*model!$O$5</f>
        <v>0</v>
      </c>
      <c r="S1457" s="19">
        <f>IF(RIGHT(B1457,1)="C",T1456*INDEX(model!$T$5:$T$35,MATCH(G1457,model!$Q$5:$Q$35,0),1),0)</f>
        <v>0</v>
      </c>
      <c r="T1457" s="19">
        <f>(Q1457+R1457-S1457)*M1457</f>
        <v>21194.548608295023</v>
      </c>
      <c r="U1457" s="19">
        <f>X1456</f>
        <v>134743.54575167995</v>
      </c>
      <c r="V1457" s="19">
        <f>INDEX(model!$S$5:$S$35,MATCH(G1457,model!$Q$5:$Q$35,0),1)*model!$O$6</f>
        <v>0</v>
      </c>
      <c r="W1457" s="19">
        <f>IF(RIGHT(B1457,1)="C",X1456*INDEX(model!$T$5:$T$35,MATCH(G1457,model!$Q$5:$Q$35,0),1),0)</f>
        <v>0</v>
      </c>
      <c r="X1457" s="19">
        <f>(U1457+V1457-W1457)*P1457</f>
        <v>129226.20977191141</v>
      </c>
      <c r="Z1457" s="36" t="str">
        <f>K1457&amp;L1457</f>
        <v>UpDown</v>
      </c>
      <c r="AA1457" s="36" t="str">
        <f>N1457&amp;O1457</f>
        <v>UpDown</v>
      </c>
      <c r="AU1457" s="4" t="str">
        <f>IF(AZ1457=AZ1458,IF(AZ1457&gt;AZ1456,AZ1457&amp;"_O",""),AZ1457&amp;"_C")</f>
        <v/>
      </c>
      <c r="AV1457" s="7" t="str">
        <f>IF(RIGHT(AU1457,1)="C",AX1457/INDEX($AX$5:$AX$2729,MATCH(AZ1457&amp;"_O",$AU$5:$AU$2729,0),1),"")</f>
        <v/>
      </c>
      <c r="AW1457" s="38">
        <v>35727</v>
      </c>
      <c r="AX1457" s="37">
        <v>941.64</v>
      </c>
      <c r="AY1457" s="7">
        <f>AX1457/AX1456</f>
        <v>0.99732039780971649</v>
      </c>
      <c r="AZ1457" s="4">
        <f>YEAR(AW1457)</f>
        <v>1997</v>
      </c>
      <c r="BA1457" s="2" t="s">
        <v>7</v>
      </c>
      <c r="BB1457" s="12" t="str">
        <f>INDEX($CD$5:$CD$10,MATCH(BA1457,$CC$5:$CC$10,0),1)</f>
        <v>Y</v>
      </c>
      <c r="BC1457" s="12" t="str">
        <f>IF(AND(BB1457="Y",AY1457&gt;1),"Y","")</f>
        <v/>
      </c>
      <c r="BD1457" s="12" t="str">
        <f>IF(AND(BB1457="Y",AY1457&lt;1),"Y","")</f>
        <v>Y</v>
      </c>
      <c r="BE1457" s="12" t="str">
        <f>IF(AY1457&gt;1,IF(AY1456&gt;1,"Y",""),"")</f>
        <v/>
      </c>
      <c r="BF1457" s="12" t="str">
        <f>IF(AY1457&lt;1,IF(AY1456&lt;1,"Y",""),"")</f>
        <v>Y</v>
      </c>
      <c r="BG1457" s="2"/>
      <c r="BH1457" s="2"/>
      <c r="BI1457" s="2"/>
      <c r="BJ1457" s="2"/>
      <c r="BK1457" s="2"/>
      <c r="BL1457" s="2"/>
      <c r="BM1457" s="4" t="str">
        <f>IF(BR1457=BR1458,IF(BR1457&gt;BR1456,BR1457&amp;"_O",""),BR1457&amp;"_C")</f>
        <v/>
      </c>
      <c r="BN1457" s="7" t="str">
        <f>IF(RIGHT(BM1457,1)="C",BP1457/INDEX($BP$5:$BP$2729,MATCH(BR1457&amp;"_O",$BM$5:$BM$2729,0),1),"")</f>
        <v/>
      </c>
      <c r="BO1457" s="38">
        <v>36133</v>
      </c>
      <c r="BP1457" s="3">
        <v>2003.16</v>
      </c>
      <c r="BQ1457" s="7">
        <f>BP1457/BP1456</f>
        <v>0.99341413580369364</v>
      </c>
      <c r="BR1457" s="4">
        <f>YEAR(BO1457)</f>
        <v>1998</v>
      </c>
      <c r="BS1457" s="2" t="s">
        <v>7</v>
      </c>
      <c r="BT1457" s="12" t="str">
        <f>INDEX($CD$5:$CD$10,MATCH(BS1457,$CC$5:$CC$10,0),1)</f>
        <v>Y</v>
      </c>
      <c r="BU1457" s="12" t="str">
        <f>IF(AND(BT1457="Y",BQ1457&gt;1),"Y","")</f>
        <v/>
      </c>
      <c r="BV1457" s="12" t="str">
        <f>IF(AND(BT1457="Y",BQ1457&lt;1),"Y","")</f>
        <v>Y</v>
      </c>
      <c r="BW1457" s="12" t="str">
        <f>IF(BQ1457&gt;1,IF(BQ1456&gt;1,"Y",""),"")</f>
        <v/>
      </c>
      <c r="BX1457" s="12" t="str">
        <f>IF(BQ1457&lt;1,IF(BQ1456&lt;1,"Y",""),"")</f>
        <v/>
      </c>
      <c r="BY1457" s="2"/>
      <c r="BZ1457" s="2"/>
      <c r="CA1457" s="2"/>
    </row>
    <row r="1458" spans="2:79">
      <c r="B1458" s="4" t="str">
        <f>IF(G1458=G1459,IF(G1458&gt;G1457,G1458&amp;"_O",""),G1458&amp;"_C")</f>
        <v/>
      </c>
      <c r="C1458" s="14">
        <f ca="1">RANDBETWEEN(0,1000)/1000</f>
        <v>0.67600000000000005</v>
      </c>
      <c r="D1458" s="16">
        <f>D1457+1</f>
        <v>1454</v>
      </c>
      <c r="E1458" s="10">
        <f>ROUNDDOWN(D1458/52,0)+1</f>
        <v>28</v>
      </c>
      <c r="F1458" s="15">
        <f>F1457+7</f>
        <v>54798</v>
      </c>
      <c r="G1458" s="4">
        <f>YEAR(F1458)</f>
        <v>2050</v>
      </c>
      <c r="H1458" s="33">
        <v>2.1999999999999999E-2</v>
      </c>
      <c r="I1458" s="33">
        <v>0.505</v>
      </c>
      <c r="J1458" s="33">
        <v>0.82599999999999996</v>
      </c>
      <c r="K1458" s="16" t="str">
        <f>IF(M1457&gt;1,"Up","Down")</f>
        <v>Down</v>
      </c>
      <c r="L1458" s="16" t="str">
        <f>IF(K1458="Up",IF(H1458&lt;$BJ$7,"Up","Down"),IF(H1458&lt;$BK$7,"Down","Up"))</f>
        <v>Down</v>
      </c>
      <c r="M1458" s="17">
        <f>IF(L1458="Up",INDEX($AK$5:$AK$1005,MATCH(I1458,$AI$5:$AI$1005,0),1),INDEX($AL$5:$AL$1005,MATCH(J1458,$AI$5:$AI$1005,0),1))</f>
        <v>0.99649632707724434</v>
      </c>
      <c r="N1458" s="16" t="str">
        <f>IF(P1457&gt;1,"Up","Down")</f>
        <v>Down</v>
      </c>
      <c r="O1458" s="16" t="str">
        <f>IF(N1458="Up",IF(H1458&lt;$BJ$12,"Up","Down"),IF(H1458&lt;$BK$12,"Down","Up"))</f>
        <v>Down</v>
      </c>
      <c r="P1458" s="17">
        <f>IF(O1458="Up",INDEX($AP$5:$AP$1005,MATCH(I1458,$AI$5:$AI$1005,0),1),INDEX($AQ$5:$AQ$1005,MATCH(J1458,$AI$5:$AI$1005,0),1))</f>
        <v>0.99595543569735723</v>
      </c>
      <c r="Q1458" s="19">
        <f>T1457</f>
        <v>21194.548608295023</v>
      </c>
      <c r="R1458" s="19">
        <f>INDEX(model!$S$5:$S$35,MATCH(G1458,model!$Q$5:$Q$35,0),1)*model!$O$5</f>
        <v>0</v>
      </c>
      <c r="S1458" s="19">
        <f>IF(RIGHT(B1458,1)="C",T1457*INDEX(model!$T$5:$T$35,MATCH(G1458,model!$Q$5:$Q$35,0),1),0)</f>
        <v>0</v>
      </c>
      <c r="T1458" s="19">
        <f>(Q1458+R1458-S1458)*M1458</f>
        <v>21120.28984222611</v>
      </c>
      <c r="U1458" s="19">
        <f>X1457</f>
        <v>129226.20977191141</v>
      </c>
      <c r="V1458" s="19">
        <f>INDEX(model!$S$5:$S$35,MATCH(G1458,model!$Q$5:$Q$35,0),1)*model!$O$6</f>
        <v>0</v>
      </c>
      <c r="W1458" s="19">
        <f>IF(RIGHT(B1458,1)="C",X1457*INDEX(model!$T$5:$T$35,MATCH(G1458,model!$Q$5:$Q$35,0),1),0)</f>
        <v>0</v>
      </c>
      <c r="X1458" s="19">
        <f>(U1458+V1458-W1458)*P1458</f>
        <v>128703.54605690211</v>
      </c>
      <c r="Z1458" s="36" t="str">
        <f>K1458&amp;L1458</f>
        <v>DownDown</v>
      </c>
      <c r="AA1458" s="36" t="str">
        <f>N1458&amp;O1458</f>
        <v>DownDown</v>
      </c>
      <c r="AU1458" s="4" t="str">
        <f>IF(AZ1458=AZ1459,IF(AZ1458&gt;AZ1457,AZ1458&amp;"_O",""),AZ1458&amp;"_C")</f>
        <v/>
      </c>
      <c r="AV1458" s="7" t="str">
        <f>IF(RIGHT(AU1458,1)="C",AX1458/INDEX($AX$5:$AX$2729,MATCH(AZ1458&amp;"_O",$AU$5:$AU$2729,0),1),"")</f>
        <v/>
      </c>
      <c r="AW1458" s="38">
        <v>35734</v>
      </c>
      <c r="AX1458" s="37">
        <v>914.62</v>
      </c>
      <c r="AY1458" s="7">
        <f>AX1458/AX1457</f>
        <v>0.97130538209931605</v>
      </c>
      <c r="AZ1458" s="4">
        <f>YEAR(AW1458)</f>
        <v>1997</v>
      </c>
      <c r="BA1458" s="2" t="s">
        <v>7</v>
      </c>
      <c r="BB1458" s="12" t="str">
        <f>INDEX($CD$5:$CD$10,MATCH(BA1458,$CC$5:$CC$10,0),1)</f>
        <v>Y</v>
      </c>
      <c r="BC1458" s="12" t="str">
        <f>IF(AND(BB1458="Y",AY1458&gt;1),"Y","")</f>
        <v/>
      </c>
      <c r="BD1458" s="12" t="str">
        <f>IF(AND(BB1458="Y",AY1458&lt;1),"Y","")</f>
        <v>Y</v>
      </c>
      <c r="BE1458" s="12" t="str">
        <f>IF(AY1458&gt;1,IF(AY1457&gt;1,"Y",""),"")</f>
        <v/>
      </c>
      <c r="BF1458" s="12" t="str">
        <f>IF(AY1458&lt;1,IF(AY1457&lt;1,"Y",""),"")</f>
        <v>Y</v>
      </c>
      <c r="BG1458" s="2"/>
      <c r="BH1458" s="2"/>
      <c r="BI1458" s="2"/>
      <c r="BJ1458" s="2"/>
      <c r="BK1458" s="2"/>
      <c r="BL1458" s="2"/>
      <c r="BM1458" s="4" t="str">
        <f>IF(BR1458=BR1459,IF(BR1458&gt;BR1457,BR1458&amp;"_O",""),BR1458&amp;"_C")</f>
        <v/>
      </c>
      <c r="BN1458" s="7" t="str">
        <f>IF(RIGHT(BM1458,1)="C",BP1458/INDEX($BP$5:$BP$2729,MATCH(BR1458&amp;"_O",$BM$5:$BM$2729,0),1),"")</f>
        <v/>
      </c>
      <c r="BO1458" s="38">
        <v>36140</v>
      </c>
      <c r="BP1458" s="3">
        <v>2029.31</v>
      </c>
      <c r="BQ1458" s="7">
        <f>BP1458/BP1457</f>
        <v>1.0130543740889395</v>
      </c>
      <c r="BR1458" s="4">
        <f>YEAR(BO1458)</f>
        <v>1998</v>
      </c>
      <c r="BS1458" s="2" t="s">
        <v>7</v>
      </c>
      <c r="BT1458" s="12" t="str">
        <f>INDEX($CD$5:$CD$10,MATCH(BS1458,$CC$5:$CC$10,0),1)</f>
        <v>Y</v>
      </c>
      <c r="BU1458" s="12" t="str">
        <f>IF(AND(BT1458="Y",BQ1458&gt;1),"Y","")</f>
        <v>Y</v>
      </c>
      <c r="BV1458" s="12" t="str">
        <f>IF(AND(BT1458="Y",BQ1458&lt;1),"Y","")</f>
        <v/>
      </c>
      <c r="BW1458" s="12" t="str">
        <f>IF(BQ1458&gt;1,IF(BQ1457&gt;1,"Y",""),"")</f>
        <v/>
      </c>
      <c r="BX1458" s="12" t="str">
        <f>IF(BQ1458&lt;1,IF(BQ1457&lt;1,"Y",""),"")</f>
        <v/>
      </c>
      <c r="BY1458" s="2"/>
      <c r="BZ1458" s="2"/>
      <c r="CA1458" s="2"/>
    </row>
    <row r="1459" spans="2:79">
      <c r="B1459" s="4" t="str">
        <f>IF(G1459=G1460,IF(G1459&gt;G1458,G1459&amp;"_O",""),G1459&amp;"_C")</f>
        <v/>
      </c>
      <c r="C1459" s="14">
        <f ca="1">RANDBETWEEN(0,1000)/1000</f>
        <v>0.98799999999999999</v>
      </c>
      <c r="D1459" s="16">
        <f>D1458+1</f>
        <v>1455</v>
      </c>
      <c r="E1459" s="10">
        <f>ROUNDDOWN(D1459/52,0)+1</f>
        <v>28</v>
      </c>
      <c r="F1459" s="15">
        <f>F1458+7</f>
        <v>54805</v>
      </c>
      <c r="G1459" s="4">
        <f>YEAR(F1459)</f>
        <v>2050</v>
      </c>
      <c r="H1459" s="33">
        <v>0.17599999999999999</v>
      </c>
      <c r="I1459" s="33">
        <v>0.48699999999999999</v>
      </c>
      <c r="J1459" s="33">
        <v>0.92300000000000004</v>
      </c>
      <c r="K1459" s="16" t="str">
        <f>IF(M1458&gt;1,"Up","Down")</f>
        <v>Down</v>
      </c>
      <c r="L1459" s="16" t="str">
        <f>IF(K1459="Up",IF(H1459&lt;$BJ$7,"Up","Down"),IF(H1459&lt;$BK$7,"Down","Up"))</f>
        <v>Down</v>
      </c>
      <c r="M1459" s="17">
        <f>IF(L1459="Up",INDEX($AK$5:$AK$1005,MATCH(I1459,$AI$5:$AI$1005,0),1),INDEX($AL$5:$AL$1005,MATCH(J1459,$AI$5:$AI$1005,0),1))</f>
        <v>0.99831022754100118</v>
      </c>
      <c r="N1459" s="16" t="str">
        <f>IF(P1458&gt;1,"Up","Down")</f>
        <v>Down</v>
      </c>
      <c r="O1459" s="16" t="str">
        <f>IF(N1459="Up",IF(H1459&lt;$BJ$12,"Up","Down"),IF(H1459&lt;$BK$12,"Down","Up"))</f>
        <v>Down</v>
      </c>
      <c r="P1459" s="17">
        <f>IF(O1459="Up",INDEX($AP$5:$AP$1005,MATCH(I1459,$AI$5:$AI$1005,0),1),INDEX($AQ$5:$AQ$1005,MATCH(J1459,$AI$5:$AI$1005,0),1))</f>
        <v>0.99809283517532721</v>
      </c>
      <c r="Q1459" s="19">
        <f>T1458</f>
        <v>21120.28984222611</v>
      </c>
      <c r="R1459" s="19">
        <f>INDEX(model!$S$5:$S$35,MATCH(G1459,model!$Q$5:$Q$35,0),1)*model!$O$5</f>
        <v>0</v>
      </c>
      <c r="S1459" s="19">
        <f>IF(RIGHT(B1459,1)="C",T1458*INDEX(model!$T$5:$T$35,MATCH(G1459,model!$Q$5:$Q$35,0),1),0)</f>
        <v>0</v>
      </c>
      <c r="T1459" s="19">
        <f>(Q1459+R1459-S1459)*M1459</f>
        <v>21084.601358124644</v>
      </c>
      <c r="U1459" s="19">
        <f>X1458</f>
        <v>128703.54605690211</v>
      </c>
      <c r="V1459" s="19">
        <f>INDEX(model!$S$5:$S$35,MATCH(G1459,model!$Q$5:$Q$35,0),1)*model!$O$6</f>
        <v>0</v>
      </c>
      <c r="W1459" s="19">
        <f>IF(RIGHT(B1459,1)="C",X1458*INDEX(model!$T$5:$T$35,MATCH(G1459,model!$Q$5:$Q$35,0),1),0)</f>
        <v>0</v>
      </c>
      <c r="X1459" s="19">
        <f>(U1459+V1459-W1459)*P1459</f>
        <v>128458.08718105173</v>
      </c>
      <c r="Z1459" s="36" t="str">
        <f>K1459&amp;L1459</f>
        <v>DownDown</v>
      </c>
      <c r="AA1459" s="36" t="str">
        <f>N1459&amp;O1459</f>
        <v>DownDown</v>
      </c>
      <c r="AU1459" s="4" t="str">
        <f>IF(AZ1459=AZ1460,IF(AZ1459&gt;AZ1458,AZ1459&amp;"_O",""),AZ1459&amp;"_C")</f>
        <v/>
      </c>
      <c r="AV1459" s="7" t="str">
        <f>IF(RIGHT(AU1459,1)="C",AX1459/INDEX($AX$5:$AX$2729,MATCH(AZ1459&amp;"_O",$AU$5:$AU$2729,0),1),"")</f>
        <v/>
      </c>
      <c r="AW1459" s="38">
        <v>35741</v>
      </c>
      <c r="AX1459" s="37">
        <v>927.51</v>
      </c>
      <c r="AY1459" s="7">
        <f>AX1459/AX1458</f>
        <v>1.0140932846428024</v>
      </c>
      <c r="AZ1459" s="4">
        <f>YEAR(AW1459)</f>
        <v>1997</v>
      </c>
      <c r="BA1459" s="2" t="s">
        <v>7</v>
      </c>
      <c r="BB1459" s="12" t="str">
        <f>INDEX($CD$5:$CD$10,MATCH(BA1459,$CC$5:$CC$10,0),1)</f>
        <v>Y</v>
      </c>
      <c r="BC1459" s="12" t="str">
        <f>IF(AND(BB1459="Y",AY1459&gt;1),"Y","")</f>
        <v>Y</v>
      </c>
      <c r="BD1459" s="12" t="str">
        <f>IF(AND(BB1459="Y",AY1459&lt;1),"Y","")</f>
        <v/>
      </c>
      <c r="BE1459" s="12" t="str">
        <f>IF(AY1459&gt;1,IF(AY1458&gt;1,"Y",""),"")</f>
        <v/>
      </c>
      <c r="BF1459" s="12" t="str">
        <f>IF(AY1459&lt;1,IF(AY1458&lt;1,"Y",""),"")</f>
        <v/>
      </c>
      <c r="BG1459" s="2"/>
      <c r="BH1459" s="2"/>
      <c r="BI1459" s="2"/>
      <c r="BJ1459" s="2"/>
      <c r="BK1459" s="2"/>
      <c r="BL1459" s="2"/>
      <c r="BM1459" s="4" t="str">
        <f>IF(BR1459=BR1460,IF(BR1459&gt;BR1458,BR1459&amp;"_O",""),BR1459&amp;"_C")</f>
        <v/>
      </c>
      <c r="BN1459" s="7" t="str">
        <f>IF(RIGHT(BM1459,1)="C",BP1459/INDEX($BP$5:$BP$2729,MATCH(BR1459&amp;"_O",$BM$5:$BM$2729,0),1),"")</f>
        <v/>
      </c>
      <c r="BO1459" s="38">
        <v>36147</v>
      </c>
      <c r="BP1459" s="3">
        <v>2086.14</v>
      </c>
      <c r="BQ1459" s="7">
        <f>BP1459/BP1458</f>
        <v>1.0280045926940684</v>
      </c>
      <c r="BR1459" s="4">
        <f>YEAR(BO1459)</f>
        <v>1998</v>
      </c>
      <c r="BS1459" s="2" t="s">
        <v>7</v>
      </c>
      <c r="BT1459" s="12" t="str">
        <f>INDEX($CD$5:$CD$10,MATCH(BS1459,$CC$5:$CC$10,0),1)</f>
        <v>Y</v>
      </c>
      <c r="BU1459" s="12" t="str">
        <f>IF(AND(BT1459="Y",BQ1459&gt;1),"Y","")</f>
        <v>Y</v>
      </c>
      <c r="BV1459" s="12" t="str">
        <f>IF(AND(BT1459="Y",BQ1459&lt;1),"Y","")</f>
        <v/>
      </c>
      <c r="BW1459" s="12" t="str">
        <f>IF(BQ1459&gt;1,IF(BQ1458&gt;1,"Y",""),"")</f>
        <v>Y</v>
      </c>
      <c r="BX1459" s="12" t="str">
        <f>IF(BQ1459&lt;1,IF(BQ1458&lt;1,"Y",""),"")</f>
        <v/>
      </c>
      <c r="BY1459" s="2"/>
      <c r="BZ1459" s="2"/>
      <c r="CA1459" s="2"/>
    </row>
    <row r="1460" spans="2:79">
      <c r="B1460" s="4" t="str">
        <f>IF(G1460=G1461,IF(G1460&gt;G1459,G1460&amp;"_O",""),G1460&amp;"_C")</f>
        <v/>
      </c>
      <c r="C1460" s="14">
        <f ca="1">RANDBETWEEN(0,1000)/1000</f>
        <v>0.63300000000000001</v>
      </c>
      <c r="D1460" s="16">
        <f>D1459+1</f>
        <v>1456</v>
      </c>
      <c r="E1460" s="10">
        <f>ROUNDDOWN(D1460/52,0)+1</f>
        <v>29</v>
      </c>
      <c r="F1460" s="15">
        <f>F1459+7</f>
        <v>54812</v>
      </c>
      <c r="G1460" s="4">
        <f>YEAR(F1460)</f>
        <v>2050</v>
      </c>
      <c r="H1460" s="33">
        <v>0.92500000000000004</v>
      </c>
      <c r="I1460" s="33">
        <v>0.184</v>
      </c>
      <c r="J1460" s="33">
        <v>4.2000000000000003E-2</v>
      </c>
      <c r="K1460" s="16" t="str">
        <f>IF(M1459&gt;1,"Up","Down")</f>
        <v>Down</v>
      </c>
      <c r="L1460" s="16" t="str">
        <f>IF(K1460="Up",IF(H1460&lt;$BJ$7,"Up","Down"),IF(H1460&lt;$BK$7,"Down","Up"))</f>
        <v>Up</v>
      </c>
      <c r="M1460" s="17">
        <f>IF(L1460="Up",INDEX($AK$5:$AK$1005,MATCH(I1460,$AI$5:$AI$1005,0),1),INDEX($AL$5:$AL$1005,MATCH(J1460,$AI$5:$AI$1005,0),1))</f>
        <v>1.0045104960442781</v>
      </c>
      <c r="N1460" s="16" t="str">
        <f>IF(P1459&gt;1,"Up","Down")</f>
        <v>Down</v>
      </c>
      <c r="O1460" s="16" t="str">
        <f>IF(N1460="Up",IF(H1460&lt;$BJ$12,"Up","Down"),IF(H1460&lt;$BK$12,"Down","Up"))</f>
        <v>Up</v>
      </c>
      <c r="P1460" s="17">
        <f>IF(O1460="Up",INDEX($AP$5:$AP$1005,MATCH(I1460,$AI$5:$AI$1005,0),1),INDEX($AQ$5:$AQ$1005,MATCH(J1460,$AI$5:$AI$1005,0),1))</f>
        <v>1.0062792911148812</v>
      </c>
      <c r="Q1460" s="19">
        <f>T1459</f>
        <v>21084.601358124644</v>
      </c>
      <c r="R1460" s="19">
        <f>INDEX(model!$S$5:$S$35,MATCH(G1460,model!$Q$5:$Q$35,0),1)*model!$O$5</f>
        <v>0</v>
      </c>
      <c r="S1460" s="19">
        <f>IF(RIGHT(B1460,1)="C",T1459*INDEX(model!$T$5:$T$35,MATCH(G1460,model!$Q$5:$Q$35,0),1),0)</f>
        <v>0</v>
      </c>
      <c r="T1460" s="19">
        <f>(Q1460+R1460-S1460)*M1460</f>
        <v>21179.703369145645</v>
      </c>
      <c r="U1460" s="19">
        <f>X1459</f>
        <v>128458.08718105173</v>
      </c>
      <c r="V1460" s="19">
        <f>INDEX(model!$S$5:$S$35,MATCH(G1460,model!$Q$5:$Q$35,0),1)*model!$O$6</f>
        <v>0</v>
      </c>
      <c r="W1460" s="19">
        <f>IF(RIGHT(B1460,1)="C",X1459*INDEX(model!$T$5:$T$35,MATCH(G1460,model!$Q$5:$Q$35,0),1),0)</f>
        <v>0</v>
      </c>
      <c r="X1460" s="19">
        <f>(U1460+V1460-W1460)*P1460</f>
        <v>129264.71290652234</v>
      </c>
      <c r="Z1460" s="36" t="str">
        <f>K1460&amp;L1460</f>
        <v>DownUp</v>
      </c>
      <c r="AA1460" s="36" t="str">
        <f>N1460&amp;O1460</f>
        <v>DownUp</v>
      </c>
      <c r="AU1460" s="4" t="str">
        <f>IF(AZ1460=AZ1461,IF(AZ1460&gt;AZ1459,AZ1460&amp;"_O",""),AZ1460&amp;"_C")</f>
        <v/>
      </c>
      <c r="AV1460" s="7" t="str">
        <f>IF(RIGHT(AU1460,1)="C",AX1460/INDEX($AX$5:$AX$2729,MATCH(AZ1460&amp;"_O",$AU$5:$AU$2729,0),1),"")</f>
        <v/>
      </c>
      <c r="AW1460" s="38">
        <v>35748</v>
      </c>
      <c r="AX1460" s="37">
        <v>928.35</v>
      </c>
      <c r="AY1460" s="7">
        <f>AX1460/AX1459</f>
        <v>1.0009056506129315</v>
      </c>
      <c r="AZ1460" s="4">
        <f>YEAR(AW1460)</f>
        <v>1997</v>
      </c>
      <c r="BA1460" s="2" t="s">
        <v>7</v>
      </c>
      <c r="BB1460" s="12" t="str">
        <f>INDEX($CD$5:$CD$10,MATCH(BA1460,$CC$5:$CC$10,0),1)</f>
        <v>Y</v>
      </c>
      <c r="BC1460" s="12" t="str">
        <f>IF(AND(BB1460="Y",AY1460&gt;1),"Y","")</f>
        <v>Y</v>
      </c>
      <c r="BD1460" s="12" t="str">
        <f>IF(AND(BB1460="Y",AY1460&lt;1),"Y","")</f>
        <v/>
      </c>
      <c r="BE1460" s="12" t="str">
        <f>IF(AY1460&gt;1,IF(AY1459&gt;1,"Y",""),"")</f>
        <v>Y</v>
      </c>
      <c r="BF1460" s="12" t="str">
        <f>IF(AY1460&lt;1,IF(AY1459&lt;1,"Y",""),"")</f>
        <v/>
      </c>
      <c r="BG1460" s="2"/>
      <c r="BH1460" s="2"/>
      <c r="BI1460" s="2"/>
      <c r="BJ1460" s="2"/>
      <c r="BK1460" s="2"/>
      <c r="BL1460" s="2"/>
      <c r="BM1460" s="4" t="str">
        <f>IF(BR1460=BR1461,IF(BR1460&gt;BR1459,BR1460&amp;"_O",""),BR1460&amp;"_C")</f>
        <v/>
      </c>
      <c r="BN1460" s="7" t="str">
        <f>IF(RIGHT(BM1460,1)="C",BP1460/INDEX($BP$5:$BP$2729,MATCH(BR1460&amp;"_O",$BM$5:$BM$2729,0),1),"")</f>
        <v/>
      </c>
      <c r="BO1460" s="38">
        <v>36153</v>
      </c>
      <c r="BP1460" s="3">
        <v>2163.0300000000002</v>
      </c>
      <c r="BQ1460" s="7">
        <f>BP1460/BP1459</f>
        <v>1.0368575455146827</v>
      </c>
      <c r="BR1460" s="4">
        <f>YEAR(BO1460)</f>
        <v>1998</v>
      </c>
      <c r="BS1460" s="2" t="s">
        <v>7</v>
      </c>
      <c r="BT1460" s="12" t="str">
        <f>INDEX($CD$5:$CD$10,MATCH(BS1460,$CC$5:$CC$10,0),1)</f>
        <v>Y</v>
      </c>
      <c r="BU1460" s="12" t="str">
        <f>IF(AND(BT1460="Y",BQ1460&gt;1),"Y","")</f>
        <v>Y</v>
      </c>
      <c r="BV1460" s="12" t="str">
        <f>IF(AND(BT1460="Y",BQ1460&lt;1),"Y","")</f>
        <v/>
      </c>
      <c r="BW1460" s="12" t="str">
        <f>IF(BQ1460&gt;1,IF(BQ1459&gt;1,"Y",""),"")</f>
        <v>Y</v>
      </c>
      <c r="BX1460" s="12" t="str">
        <f>IF(BQ1460&lt;1,IF(BQ1459&lt;1,"Y",""),"")</f>
        <v/>
      </c>
      <c r="BY1460" s="2"/>
      <c r="BZ1460" s="2"/>
      <c r="CA1460" s="2"/>
    </row>
    <row r="1461" spans="2:79">
      <c r="B1461" s="4" t="str">
        <f>IF(G1461=G1462,IF(G1461&gt;G1460,G1461&amp;"_O",""),G1461&amp;"_C")</f>
        <v/>
      </c>
      <c r="C1461" s="14">
        <f ca="1">RANDBETWEEN(0,1000)/1000</f>
        <v>0.189</v>
      </c>
      <c r="D1461" s="16">
        <f>D1460+1</f>
        <v>1457</v>
      </c>
      <c r="E1461" s="10">
        <f>ROUNDDOWN(D1461/52,0)+1</f>
        <v>29</v>
      </c>
      <c r="F1461" s="15">
        <f>F1460+7</f>
        <v>54819</v>
      </c>
      <c r="G1461" s="4">
        <f>YEAR(F1461)</f>
        <v>2050</v>
      </c>
      <c r="H1461" s="33">
        <v>4.1000000000000002E-2</v>
      </c>
      <c r="I1461" s="33">
        <v>0.32900000000000001</v>
      </c>
      <c r="J1461" s="33">
        <v>0.2</v>
      </c>
      <c r="K1461" s="16" t="str">
        <f>IF(M1460&gt;1,"Up","Down")</f>
        <v>Up</v>
      </c>
      <c r="L1461" s="16" t="str">
        <f>IF(K1461="Up",IF(H1461&lt;$BJ$7,"Up","Down"),IF(H1461&lt;$BK$7,"Down","Up"))</f>
        <v>Up</v>
      </c>
      <c r="M1461" s="17">
        <f>IF(L1461="Up",INDEX($AK$5:$AK$1005,MATCH(I1461,$AI$5:$AI$1005,0),1),INDEX($AL$5:$AL$1005,MATCH(J1461,$AI$5:$AI$1005,0),1))</f>
        <v>1.0079752611562325</v>
      </c>
      <c r="N1461" s="16" t="str">
        <f>IF(P1460&gt;1,"Up","Down")</f>
        <v>Up</v>
      </c>
      <c r="O1461" s="16" t="str">
        <f>IF(N1461="Up",IF(H1461&lt;$BJ$12,"Up","Down"),IF(H1461&lt;$BK$12,"Down","Up"))</f>
        <v>Up</v>
      </c>
      <c r="P1461" s="17">
        <f>IF(O1461="Up",INDEX($AP$5:$AP$1005,MATCH(I1461,$AI$5:$AI$1005,0),1),INDEX($AQ$5:$AQ$1005,MATCH(J1461,$AI$5:$AI$1005,0),1))</f>
        <v>1.0109617599947194</v>
      </c>
      <c r="Q1461" s="19">
        <f>T1460</f>
        <v>21179.703369145645</v>
      </c>
      <c r="R1461" s="19">
        <f>INDEX(model!$S$5:$S$35,MATCH(G1461,model!$Q$5:$Q$35,0),1)*model!$O$5</f>
        <v>0</v>
      </c>
      <c r="S1461" s="19">
        <f>IF(RIGHT(B1461,1)="C",T1460*INDEX(model!$T$5:$T$35,MATCH(G1461,model!$Q$5:$Q$35,0),1),0)</f>
        <v>0</v>
      </c>
      <c r="T1461" s="19">
        <f>(Q1461+R1461-S1461)*M1461</f>
        <v>21348.617034726118</v>
      </c>
      <c r="U1461" s="19">
        <f>X1460</f>
        <v>129264.71290652234</v>
      </c>
      <c r="V1461" s="19">
        <f>INDEX(model!$S$5:$S$35,MATCH(G1461,model!$Q$5:$Q$35,0),1)*model!$O$6</f>
        <v>0</v>
      </c>
      <c r="W1461" s="19">
        <f>IF(RIGHT(B1461,1)="C",X1460*INDEX(model!$T$5:$T$35,MATCH(G1461,model!$Q$5:$Q$35,0),1),0)</f>
        <v>0</v>
      </c>
      <c r="X1461" s="19">
        <f>(U1461+V1461-W1461)*P1461</f>
        <v>130681.68166518994</v>
      </c>
      <c r="Z1461" s="36" t="str">
        <f>K1461&amp;L1461</f>
        <v>UpUp</v>
      </c>
      <c r="AA1461" s="36" t="str">
        <f>N1461&amp;O1461</f>
        <v>UpUp</v>
      </c>
      <c r="AU1461" s="4" t="str">
        <f>IF(AZ1461=AZ1462,IF(AZ1461&gt;AZ1460,AZ1461&amp;"_O",""),AZ1461&amp;"_C")</f>
        <v/>
      </c>
      <c r="AV1461" s="7" t="str">
        <f>IF(RIGHT(AU1461,1)="C",AX1461/INDEX($AX$5:$AX$2729,MATCH(AZ1461&amp;"_O",$AU$5:$AU$2729,0),1),"")</f>
        <v/>
      </c>
      <c r="AW1461" s="38">
        <v>35755</v>
      </c>
      <c r="AX1461" s="37">
        <v>963.09</v>
      </c>
      <c r="AY1461" s="7">
        <f>AX1461/AX1460</f>
        <v>1.0374212312166748</v>
      </c>
      <c r="AZ1461" s="4">
        <f>YEAR(AW1461)</f>
        <v>1997</v>
      </c>
      <c r="BA1461" s="2" t="s">
        <v>7</v>
      </c>
      <c r="BB1461" s="12" t="str">
        <f>INDEX($CD$5:$CD$10,MATCH(BA1461,$CC$5:$CC$10,0),1)</f>
        <v>Y</v>
      </c>
      <c r="BC1461" s="12" t="str">
        <f>IF(AND(BB1461="Y",AY1461&gt;1),"Y","")</f>
        <v>Y</v>
      </c>
      <c r="BD1461" s="12" t="str">
        <f>IF(AND(BB1461="Y",AY1461&lt;1),"Y","")</f>
        <v/>
      </c>
      <c r="BE1461" s="12" t="str">
        <f>IF(AY1461&gt;1,IF(AY1460&gt;1,"Y",""),"")</f>
        <v>Y</v>
      </c>
      <c r="BF1461" s="12" t="str">
        <f>IF(AY1461&lt;1,IF(AY1460&lt;1,"Y",""),"")</f>
        <v/>
      </c>
      <c r="BG1461" s="2"/>
      <c r="BH1461" s="2"/>
      <c r="BI1461" s="2"/>
      <c r="BJ1461" s="2"/>
      <c r="BK1461" s="2"/>
      <c r="BL1461" s="2"/>
      <c r="BM1461" s="4" t="str">
        <f>IF(BR1461=BR1462,IF(BR1461&gt;BR1460,BR1461&amp;"_O",""),BR1461&amp;"_C")</f>
        <v>1998_C</v>
      </c>
      <c r="BN1461" s="7">
        <f>IF(RIGHT(BM1461,1)="C",BP1461/INDEX($BP$5:$BP$2729,MATCH(BR1461&amp;"_O",$BM$5:$BM$2729,0),1),"")</f>
        <v>1.3864446861247408</v>
      </c>
      <c r="BO1461" s="38">
        <v>36160</v>
      </c>
      <c r="BP1461" s="3">
        <v>2192.69</v>
      </c>
      <c r="BQ1461" s="7">
        <f>BP1461/BP1460</f>
        <v>1.0137122462471624</v>
      </c>
      <c r="BR1461" s="4">
        <f>YEAR(BO1461)</f>
        <v>1998</v>
      </c>
      <c r="BS1461" s="2" t="s">
        <v>7</v>
      </c>
      <c r="BT1461" s="12" t="str">
        <f>INDEX($CD$5:$CD$10,MATCH(BS1461,$CC$5:$CC$10,0),1)</f>
        <v>Y</v>
      </c>
      <c r="BU1461" s="12" t="str">
        <f>IF(AND(BT1461="Y",BQ1461&gt;1),"Y","")</f>
        <v>Y</v>
      </c>
      <c r="BV1461" s="12" t="str">
        <f>IF(AND(BT1461="Y",BQ1461&lt;1),"Y","")</f>
        <v/>
      </c>
      <c r="BW1461" s="12" t="str">
        <f>IF(BQ1461&gt;1,IF(BQ1460&gt;1,"Y",""),"")</f>
        <v>Y</v>
      </c>
      <c r="BX1461" s="12" t="str">
        <f>IF(BQ1461&lt;1,IF(BQ1460&lt;1,"Y",""),"")</f>
        <v/>
      </c>
      <c r="BY1461" s="2"/>
      <c r="BZ1461" s="2"/>
      <c r="CA1461" s="2"/>
    </row>
    <row r="1462" spans="2:79">
      <c r="B1462" s="4" t="str">
        <f>IF(G1462=G1463,IF(G1462&gt;G1461,G1462&amp;"_O",""),G1462&amp;"_C")</f>
        <v/>
      </c>
      <c r="C1462" s="14">
        <f ca="1">RANDBETWEEN(0,1000)/1000</f>
        <v>0.443</v>
      </c>
      <c r="D1462" s="16">
        <f>D1461+1</f>
        <v>1458</v>
      </c>
      <c r="E1462" s="10">
        <f>ROUNDDOWN(D1462/52,0)+1</f>
        <v>29</v>
      </c>
      <c r="F1462" s="15">
        <f>F1461+7</f>
        <v>54826</v>
      </c>
      <c r="G1462" s="4">
        <f>YEAR(F1462)</f>
        <v>2050</v>
      </c>
      <c r="H1462" s="33">
        <v>0.40300000000000002</v>
      </c>
      <c r="I1462" s="33">
        <v>8.6999999999999994E-2</v>
      </c>
      <c r="J1462" s="33">
        <v>0.49399999999999999</v>
      </c>
      <c r="K1462" s="16" t="str">
        <f>IF(M1461&gt;1,"Up","Down")</f>
        <v>Up</v>
      </c>
      <c r="L1462" s="16" t="str">
        <f>IF(K1462="Up",IF(H1462&lt;$BJ$7,"Up","Down"),IF(H1462&lt;$BK$7,"Down","Up"))</f>
        <v>Up</v>
      </c>
      <c r="M1462" s="17">
        <f>IF(L1462="Up",INDEX($AK$5:$AK$1005,MATCH(I1462,$AI$5:$AI$1005,0),1),INDEX($AL$5:$AL$1005,MATCH(J1462,$AI$5:$AI$1005,0),1))</f>
        <v>1.0019951593656129</v>
      </c>
      <c r="N1462" s="16" t="str">
        <f>IF(P1461&gt;1,"Up","Down")</f>
        <v>Up</v>
      </c>
      <c r="O1462" s="16" t="str">
        <f>IF(N1462="Up",IF(H1462&lt;$BJ$12,"Up","Down"),IF(H1462&lt;$BK$12,"Down","Up"))</f>
        <v>Up</v>
      </c>
      <c r="P1462" s="17">
        <f>IF(O1462="Up",INDEX($AP$5:$AP$1005,MATCH(I1462,$AI$5:$AI$1005,0),1),INDEX($AQ$5:$AQ$1005,MATCH(J1462,$AI$5:$AI$1005,0),1))</f>
        <v>1.0028865724896534</v>
      </c>
      <c r="Q1462" s="19">
        <f>T1461</f>
        <v>21348.617034726118</v>
      </c>
      <c r="R1462" s="19">
        <f>INDEX(model!$S$5:$S$35,MATCH(G1462,model!$Q$5:$Q$35,0),1)*model!$O$5</f>
        <v>0</v>
      </c>
      <c r="S1462" s="19">
        <f>IF(RIGHT(B1462,1)="C",T1461*INDEX(model!$T$5:$T$35,MATCH(G1462,model!$Q$5:$Q$35,0),1),0)</f>
        <v>0</v>
      </c>
      <c r="T1462" s="19">
        <f>(Q1462+R1462-S1462)*M1462</f>
        <v>21391.210927945835</v>
      </c>
      <c r="U1462" s="19">
        <f>X1461</f>
        <v>130681.68166518994</v>
      </c>
      <c r="V1462" s="19">
        <f>INDEX(model!$S$5:$S$35,MATCH(G1462,model!$Q$5:$Q$35,0),1)*model!$O$6</f>
        <v>0</v>
      </c>
      <c r="W1462" s="19">
        <f>IF(RIGHT(B1462,1)="C",X1461*INDEX(model!$T$5:$T$35,MATCH(G1462,model!$Q$5:$Q$35,0),1),0)</f>
        <v>0</v>
      </c>
      <c r="X1462" s="19">
        <f>(U1462+V1462-W1462)*P1462</f>
        <v>131058.90381238633</v>
      </c>
      <c r="Z1462" s="36" t="str">
        <f>K1462&amp;L1462</f>
        <v>UpUp</v>
      </c>
      <c r="AA1462" s="36" t="str">
        <f>N1462&amp;O1462</f>
        <v>UpUp</v>
      </c>
      <c r="AU1462" s="4" t="str">
        <f>IF(AZ1462=AZ1463,IF(AZ1462&gt;AZ1461,AZ1462&amp;"_O",""),AZ1462&amp;"_C")</f>
        <v/>
      </c>
      <c r="AV1462" s="7" t="str">
        <f>IF(RIGHT(AU1462,1)="C",AX1462/INDEX($AX$5:$AX$2729,MATCH(AZ1462&amp;"_O",$AU$5:$AU$2729,0),1),"")</f>
        <v/>
      </c>
      <c r="AW1462" s="38">
        <v>35762</v>
      </c>
      <c r="AX1462" s="37">
        <v>955.4</v>
      </c>
      <c r="AY1462" s="7">
        <f>AX1462/AX1461</f>
        <v>0.99201528413751561</v>
      </c>
      <c r="AZ1462" s="4">
        <f>YEAR(AW1462)</f>
        <v>1997</v>
      </c>
      <c r="BA1462" s="2" t="s">
        <v>7</v>
      </c>
      <c r="BB1462" s="12" t="str">
        <f>INDEX($CD$5:$CD$10,MATCH(BA1462,$CC$5:$CC$10,0),1)</f>
        <v>Y</v>
      </c>
      <c r="BC1462" s="12" t="str">
        <f>IF(AND(BB1462="Y",AY1462&gt;1),"Y","")</f>
        <v/>
      </c>
      <c r="BD1462" s="12" t="str">
        <f>IF(AND(BB1462="Y",AY1462&lt;1),"Y","")</f>
        <v>Y</v>
      </c>
      <c r="BE1462" s="12" t="str">
        <f>IF(AY1462&gt;1,IF(AY1461&gt;1,"Y",""),"")</f>
        <v/>
      </c>
      <c r="BF1462" s="12" t="str">
        <f>IF(AY1462&lt;1,IF(AY1461&lt;1,"Y",""),"")</f>
        <v/>
      </c>
      <c r="BG1462" s="2"/>
      <c r="BH1462" s="2"/>
      <c r="BI1462" s="2"/>
      <c r="BJ1462" s="2"/>
      <c r="BK1462" s="2"/>
      <c r="BL1462" s="2"/>
      <c r="BM1462" s="4" t="str">
        <f>IF(BR1462=BR1463,IF(BR1462&gt;BR1461,BR1462&amp;"_O",""),BR1462&amp;"_C")</f>
        <v>1999_O</v>
      </c>
      <c r="BN1462" s="7" t="str">
        <f>IF(RIGHT(BM1462,1)="C",BP1462/INDEX($BP$5:$BP$2729,MATCH(BR1462&amp;"_O",$BM$5:$BM$2729,0),1),"")</f>
        <v/>
      </c>
      <c r="BO1462" s="38">
        <v>36168</v>
      </c>
      <c r="BP1462" s="3">
        <v>2344.41</v>
      </c>
      <c r="BQ1462" s="7">
        <f>BP1462/BP1461</f>
        <v>1.0691935476515146</v>
      </c>
      <c r="BR1462" s="4">
        <f>YEAR(BO1462)</f>
        <v>1999</v>
      </c>
      <c r="BS1462" s="2" t="s">
        <v>7</v>
      </c>
      <c r="BT1462" s="12" t="str">
        <f>INDEX($CD$5:$CD$10,MATCH(BS1462,$CC$5:$CC$10,0),1)</f>
        <v>Y</v>
      </c>
      <c r="BU1462" s="12" t="str">
        <f>IF(AND(BT1462="Y",BQ1462&gt;1),"Y","")</f>
        <v>Y</v>
      </c>
      <c r="BV1462" s="12" t="str">
        <f>IF(AND(BT1462="Y",BQ1462&lt;1),"Y","")</f>
        <v/>
      </c>
      <c r="BW1462" s="12" t="str">
        <f>IF(BQ1462&gt;1,IF(BQ1461&gt;1,"Y",""),"")</f>
        <v>Y</v>
      </c>
      <c r="BX1462" s="12" t="str">
        <f>IF(BQ1462&lt;1,IF(BQ1461&lt;1,"Y",""),"")</f>
        <v/>
      </c>
      <c r="BY1462" s="2"/>
      <c r="BZ1462" s="2"/>
      <c r="CA1462" s="2"/>
    </row>
    <row r="1463" spans="2:79">
      <c r="B1463" s="4" t="str">
        <f>IF(G1463=G1464,IF(G1463&gt;G1462,G1463&amp;"_O",""),G1463&amp;"_C")</f>
        <v/>
      </c>
      <c r="C1463" s="14">
        <f ca="1">RANDBETWEEN(0,1000)/1000</f>
        <v>0.80400000000000005</v>
      </c>
      <c r="D1463" s="16">
        <f>D1462+1</f>
        <v>1459</v>
      </c>
      <c r="E1463" s="10">
        <f>ROUNDDOWN(D1463/52,0)+1</f>
        <v>29</v>
      </c>
      <c r="F1463" s="15">
        <f>F1462+7</f>
        <v>54833</v>
      </c>
      <c r="G1463" s="4">
        <f>YEAR(F1463)</f>
        <v>2050</v>
      </c>
      <c r="H1463" s="33">
        <v>7.1999999999999995E-2</v>
      </c>
      <c r="I1463" s="33">
        <v>0.77300000000000002</v>
      </c>
      <c r="J1463" s="33">
        <v>0.51400000000000001</v>
      </c>
      <c r="K1463" s="16" t="str">
        <f>IF(M1462&gt;1,"Up","Down")</f>
        <v>Up</v>
      </c>
      <c r="L1463" s="16" t="str">
        <f>IF(K1463="Up",IF(H1463&lt;$BJ$7,"Up","Down"),IF(H1463&lt;$BK$7,"Down","Up"))</f>
        <v>Up</v>
      </c>
      <c r="M1463" s="17">
        <f>IF(L1463="Up",INDEX($AK$5:$AK$1005,MATCH(I1463,$AI$5:$AI$1005,0),1),INDEX($AL$5:$AL$1005,MATCH(J1463,$AI$5:$AI$1005,0),1))</f>
        <v>1.0222844856085311</v>
      </c>
      <c r="N1463" s="16" t="str">
        <f>IF(P1462&gt;1,"Up","Down")</f>
        <v>Up</v>
      </c>
      <c r="O1463" s="16" t="str">
        <f>IF(N1463="Up",IF(H1463&lt;$BJ$12,"Up","Down"),IF(H1463&lt;$BK$12,"Down","Up"))</f>
        <v>Up</v>
      </c>
      <c r="P1463" s="17">
        <f>IF(O1463="Up",INDEX($AP$5:$AP$1005,MATCH(I1463,$AI$5:$AI$1005,0),1),INDEX($AQ$5:$AQ$1005,MATCH(J1463,$AI$5:$AI$1005,0),1))</f>
        <v>1.0305092607438677</v>
      </c>
      <c r="Q1463" s="19">
        <f>T1462</f>
        <v>21391.210927945835</v>
      </c>
      <c r="R1463" s="19">
        <f>INDEX(model!$S$5:$S$35,MATCH(G1463,model!$Q$5:$Q$35,0),1)*model!$O$5</f>
        <v>0</v>
      </c>
      <c r="S1463" s="19">
        <f>IF(RIGHT(B1463,1)="C",T1462*INDEX(model!$T$5:$T$35,MATCH(G1463,model!$Q$5:$Q$35,0),1),0)</f>
        <v>0</v>
      </c>
      <c r="T1463" s="19">
        <f>(Q1463+R1463-S1463)*M1463</f>
        <v>21867.903060018696</v>
      </c>
      <c r="U1463" s="19">
        <f>X1462</f>
        <v>131058.90381238633</v>
      </c>
      <c r="V1463" s="19">
        <f>INDEX(model!$S$5:$S$35,MATCH(G1463,model!$Q$5:$Q$35,0),1)*model!$O$6</f>
        <v>0</v>
      </c>
      <c r="W1463" s="19">
        <f>IF(RIGHT(B1463,1)="C",X1462*INDEX(model!$T$5:$T$35,MATCH(G1463,model!$Q$5:$Q$35,0),1),0)</f>
        <v>0</v>
      </c>
      <c r="X1463" s="19">
        <f>(U1463+V1463-W1463)*P1463</f>
        <v>135057.4140816039</v>
      </c>
      <c r="Z1463" s="36" t="str">
        <f>K1463&amp;L1463</f>
        <v>UpUp</v>
      </c>
      <c r="AA1463" s="36" t="str">
        <f>N1463&amp;O1463</f>
        <v>UpUp</v>
      </c>
      <c r="AU1463" s="4" t="str">
        <f>IF(AZ1463=AZ1464,IF(AZ1463&gt;AZ1462,AZ1463&amp;"_O",""),AZ1463&amp;"_C")</f>
        <v/>
      </c>
      <c r="AV1463" s="7" t="str">
        <f>IF(RIGHT(AU1463,1)="C",AX1463/INDEX($AX$5:$AX$2729,MATCH(AZ1463&amp;"_O",$AU$5:$AU$2729,0),1),"")</f>
        <v/>
      </c>
      <c r="AW1463" s="38">
        <v>35769</v>
      </c>
      <c r="AX1463" s="37">
        <v>983.79</v>
      </c>
      <c r="AY1463" s="7">
        <f>AX1463/AX1462</f>
        <v>1.0297153024911032</v>
      </c>
      <c r="AZ1463" s="4">
        <f>YEAR(AW1463)</f>
        <v>1997</v>
      </c>
      <c r="BA1463" s="2" t="s">
        <v>7</v>
      </c>
      <c r="BB1463" s="12" t="str">
        <f>INDEX($CD$5:$CD$10,MATCH(BA1463,$CC$5:$CC$10,0),1)</f>
        <v>Y</v>
      </c>
      <c r="BC1463" s="12" t="str">
        <f>IF(AND(BB1463="Y",AY1463&gt;1),"Y","")</f>
        <v>Y</v>
      </c>
      <c r="BD1463" s="12" t="str">
        <f>IF(AND(BB1463="Y",AY1463&lt;1),"Y","")</f>
        <v/>
      </c>
      <c r="BE1463" s="12" t="str">
        <f>IF(AY1463&gt;1,IF(AY1462&gt;1,"Y",""),"")</f>
        <v/>
      </c>
      <c r="BF1463" s="12" t="str">
        <f>IF(AY1463&lt;1,IF(AY1462&lt;1,"Y",""),"")</f>
        <v/>
      </c>
      <c r="BG1463" s="2"/>
      <c r="BH1463" s="2"/>
      <c r="BI1463" s="2"/>
      <c r="BJ1463" s="2"/>
      <c r="BK1463" s="2"/>
      <c r="BL1463" s="2"/>
      <c r="BM1463" s="4" t="str">
        <f>IF(BR1463=BR1464,IF(BR1463&gt;BR1462,BR1463&amp;"_O",""),BR1463&amp;"_C")</f>
        <v/>
      </c>
      <c r="BN1463" s="7" t="str">
        <f>IF(RIGHT(BM1463,1)="C",BP1463/INDEX($BP$5:$BP$2729,MATCH(BR1463&amp;"_O",$BM$5:$BM$2729,0),1),"")</f>
        <v/>
      </c>
      <c r="BO1463" s="38">
        <v>36175</v>
      </c>
      <c r="BP1463" s="3">
        <v>2348.1999999999998</v>
      </c>
      <c r="BQ1463" s="7">
        <f>BP1463/BP1462</f>
        <v>1.0016166114288882</v>
      </c>
      <c r="BR1463" s="4">
        <f>YEAR(BO1463)</f>
        <v>1999</v>
      </c>
      <c r="BS1463" s="2" t="s">
        <v>7</v>
      </c>
      <c r="BT1463" s="12" t="str">
        <f>INDEX($CD$5:$CD$10,MATCH(BS1463,$CC$5:$CC$10,0),1)</f>
        <v>Y</v>
      </c>
      <c r="BU1463" s="12" t="str">
        <f>IF(AND(BT1463="Y",BQ1463&gt;1),"Y","")</f>
        <v>Y</v>
      </c>
      <c r="BV1463" s="12" t="str">
        <f>IF(AND(BT1463="Y",BQ1463&lt;1),"Y","")</f>
        <v/>
      </c>
      <c r="BW1463" s="12" t="str">
        <f>IF(BQ1463&gt;1,IF(BQ1462&gt;1,"Y",""),"")</f>
        <v>Y</v>
      </c>
      <c r="BX1463" s="12" t="str">
        <f>IF(BQ1463&lt;1,IF(BQ1462&lt;1,"Y",""),"")</f>
        <v/>
      </c>
      <c r="BY1463" s="2"/>
      <c r="BZ1463" s="2"/>
      <c r="CA1463" s="2"/>
    </row>
    <row r="1464" spans="2:79">
      <c r="B1464" s="4" t="str">
        <f>IF(G1464=G1465,IF(G1464&gt;G1463,G1464&amp;"_O",""),G1464&amp;"_C")</f>
        <v/>
      </c>
      <c r="C1464" s="14">
        <f ca="1">RANDBETWEEN(0,1000)/1000</f>
        <v>0.54</v>
      </c>
      <c r="D1464" s="16">
        <f>D1463+1</f>
        <v>1460</v>
      </c>
      <c r="E1464" s="10">
        <f>ROUNDDOWN(D1464/52,0)+1</f>
        <v>29</v>
      </c>
      <c r="F1464" s="15">
        <f>F1463+7</f>
        <v>54840</v>
      </c>
      <c r="G1464" s="4">
        <f>YEAR(F1464)</f>
        <v>2050</v>
      </c>
      <c r="H1464" s="33">
        <v>0.83699999999999997</v>
      </c>
      <c r="I1464" s="33">
        <v>3.5999999999999997E-2</v>
      </c>
      <c r="J1464" s="33">
        <v>0.62</v>
      </c>
      <c r="K1464" s="16" t="str">
        <f>IF(M1463&gt;1,"Up","Down")</f>
        <v>Up</v>
      </c>
      <c r="L1464" s="16" t="str">
        <f>IF(K1464="Up",IF(H1464&lt;$BJ$7,"Up","Down"),IF(H1464&lt;$BK$7,"Down","Up"))</f>
        <v>Down</v>
      </c>
      <c r="M1464" s="17">
        <f>IF(L1464="Up",INDEX($AK$5:$AK$1005,MATCH(I1464,$AI$5:$AI$1005,0),1),INDEX($AL$5:$AL$1005,MATCH(J1464,$AI$5:$AI$1005,0),1))</f>
        <v>0.99095276290710355</v>
      </c>
      <c r="N1464" s="16" t="str">
        <f>IF(P1463&gt;1,"Up","Down")</f>
        <v>Up</v>
      </c>
      <c r="O1464" s="16" t="str">
        <f>IF(N1464="Up",IF(H1464&lt;$BJ$12,"Up","Down"),IF(H1464&lt;$BK$12,"Down","Up"))</f>
        <v>Down</v>
      </c>
      <c r="P1464" s="17">
        <f>IF(O1464="Up",INDEX($AP$5:$AP$1005,MATCH(I1464,$AI$5:$AI$1005,0),1),INDEX($AQ$5:$AQ$1005,MATCH(J1464,$AI$5:$AI$1005,0),1))</f>
        <v>0.99011165726503925</v>
      </c>
      <c r="Q1464" s="19">
        <f>T1463</f>
        <v>21867.903060018696</v>
      </c>
      <c r="R1464" s="19">
        <f>INDEX(model!$S$5:$S$35,MATCH(G1464,model!$Q$5:$Q$35,0),1)*model!$O$5</f>
        <v>0</v>
      </c>
      <c r="S1464" s="19">
        <f>IF(RIGHT(B1464,1)="C",T1463*INDEX(model!$T$5:$T$35,MATCH(G1464,model!$Q$5:$Q$35,0),1),0)</f>
        <v>0</v>
      </c>
      <c r="T1464" s="19">
        <f>(Q1464+R1464-S1464)*M1464</f>
        <v>21670.058956310229</v>
      </c>
      <c r="U1464" s="19">
        <f>X1463</f>
        <v>135057.4140816039</v>
      </c>
      <c r="V1464" s="19">
        <f>INDEX(model!$S$5:$S$35,MATCH(G1464,model!$Q$5:$Q$35,0),1)*model!$O$6</f>
        <v>0</v>
      </c>
      <c r="W1464" s="19">
        <f>IF(RIGHT(B1464,1)="C",X1463*INDEX(model!$T$5:$T$35,MATCH(G1464,model!$Q$5:$Q$35,0),1),0)</f>
        <v>0</v>
      </c>
      <c r="X1464" s="19">
        <f>(U1464+V1464-W1464)*P1464</f>
        <v>133721.92008226749</v>
      </c>
      <c r="Z1464" s="36" t="str">
        <f>K1464&amp;L1464</f>
        <v>UpDown</v>
      </c>
      <c r="AA1464" s="36" t="str">
        <f>N1464&amp;O1464</f>
        <v>UpDown</v>
      </c>
      <c r="AU1464" s="4" t="str">
        <f>IF(AZ1464=AZ1465,IF(AZ1464&gt;AZ1463,AZ1464&amp;"_O",""),AZ1464&amp;"_C")</f>
        <v/>
      </c>
      <c r="AV1464" s="7" t="str">
        <f>IF(RIGHT(AU1464,1)="C",AX1464/INDEX($AX$5:$AX$2729,MATCH(AZ1464&amp;"_O",$AU$5:$AU$2729,0),1),"")</f>
        <v/>
      </c>
      <c r="AW1464" s="38">
        <v>35776</v>
      </c>
      <c r="AX1464" s="37">
        <v>953.39</v>
      </c>
      <c r="AY1464" s="7">
        <f>AX1464/AX1463</f>
        <v>0.96909909635186375</v>
      </c>
      <c r="AZ1464" s="4">
        <f>YEAR(AW1464)</f>
        <v>1997</v>
      </c>
      <c r="BA1464" s="2" t="s">
        <v>7</v>
      </c>
      <c r="BB1464" s="12" t="str">
        <f>INDEX($CD$5:$CD$10,MATCH(BA1464,$CC$5:$CC$10,0),1)</f>
        <v>Y</v>
      </c>
      <c r="BC1464" s="12" t="str">
        <f>IF(AND(BB1464="Y",AY1464&gt;1),"Y","")</f>
        <v/>
      </c>
      <c r="BD1464" s="12" t="str">
        <f>IF(AND(BB1464="Y",AY1464&lt;1),"Y","")</f>
        <v>Y</v>
      </c>
      <c r="BE1464" s="12" t="str">
        <f>IF(AY1464&gt;1,IF(AY1463&gt;1,"Y",""),"")</f>
        <v/>
      </c>
      <c r="BF1464" s="12" t="str">
        <f>IF(AY1464&lt;1,IF(AY1463&lt;1,"Y",""),"")</f>
        <v/>
      </c>
      <c r="BG1464" s="2"/>
      <c r="BH1464" s="2"/>
      <c r="BI1464" s="2"/>
      <c r="BJ1464" s="2"/>
      <c r="BK1464" s="2"/>
      <c r="BL1464" s="2"/>
      <c r="BM1464" s="4" t="str">
        <f>IF(BR1464=BR1465,IF(BR1464&gt;BR1463,BR1464&amp;"_O",""),BR1464&amp;"_C")</f>
        <v/>
      </c>
      <c r="BN1464" s="7" t="str">
        <f>IF(RIGHT(BM1464,1)="C",BP1464/INDEX($BP$5:$BP$2729,MATCH(BR1464&amp;"_O",$BM$5:$BM$2729,0),1),"")</f>
        <v/>
      </c>
      <c r="BO1464" s="38">
        <v>36182</v>
      </c>
      <c r="BP1464" s="3">
        <v>2338.88</v>
      </c>
      <c r="BQ1464" s="7">
        <f>BP1464/BP1463</f>
        <v>0.99603100246997711</v>
      </c>
      <c r="BR1464" s="4">
        <f>YEAR(BO1464)</f>
        <v>1999</v>
      </c>
      <c r="BS1464" s="2" t="s">
        <v>7</v>
      </c>
      <c r="BT1464" s="12" t="str">
        <f>INDEX($CD$5:$CD$10,MATCH(BS1464,$CC$5:$CC$10,0),1)</f>
        <v>Y</v>
      </c>
      <c r="BU1464" s="12" t="str">
        <f>IF(AND(BT1464="Y",BQ1464&gt;1),"Y","")</f>
        <v/>
      </c>
      <c r="BV1464" s="12" t="str">
        <f>IF(AND(BT1464="Y",BQ1464&lt;1),"Y","")</f>
        <v>Y</v>
      </c>
      <c r="BW1464" s="12" t="str">
        <f>IF(BQ1464&gt;1,IF(BQ1463&gt;1,"Y",""),"")</f>
        <v/>
      </c>
      <c r="BX1464" s="12" t="str">
        <f>IF(BQ1464&lt;1,IF(BQ1463&lt;1,"Y",""),"")</f>
        <v/>
      </c>
      <c r="BY1464" s="2"/>
      <c r="BZ1464" s="2"/>
      <c r="CA1464" s="2"/>
    </row>
    <row r="1465" spans="2:79">
      <c r="B1465" s="4" t="str">
        <f>IF(G1465=G1466,IF(G1465&gt;G1464,G1465&amp;"_O",""),G1465&amp;"_C")</f>
        <v/>
      </c>
      <c r="C1465" s="14">
        <f ca="1">RANDBETWEEN(0,1000)/1000</f>
        <v>0.53500000000000003</v>
      </c>
      <c r="D1465" s="16">
        <f>D1464+1</f>
        <v>1461</v>
      </c>
      <c r="E1465" s="10">
        <f>ROUNDDOWN(D1465/52,0)+1</f>
        <v>29</v>
      </c>
      <c r="F1465" s="15">
        <f>F1464+7</f>
        <v>54847</v>
      </c>
      <c r="G1465" s="4">
        <f>YEAR(F1465)</f>
        <v>2050</v>
      </c>
      <c r="H1465" s="33">
        <v>0.61199999999999999</v>
      </c>
      <c r="I1465" s="33">
        <v>0.34399999999999997</v>
      </c>
      <c r="J1465" s="33">
        <v>0.74099999999999999</v>
      </c>
      <c r="K1465" s="16" t="str">
        <f>IF(M1464&gt;1,"Up","Down")</f>
        <v>Down</v>
      </c>
      <c r="L1465" s="16" t="str">
        <f>IF(K1465="Up",IF(H1465&lt;$BJ$7,"Up","Down"),IF(H1465&lt;$BK$7,"Down","Up"))</f>
        <v>Up</v>
      </c>
      <c r="M1465" s="17">
        <f>IF(L1465="Up",INDEX($AK$5:$AK$1005,MATCH(I1465,$AI$5:$AI$1005,0),1),INDEX($AL$5:$AL$1005,MATCH(J1465,$AI$5:$AI$1005,0),1))</f>
        <v>1.0082537318633857</v>
      </c>
      <c r="N1465" s="16" t="str">
        <f>IF(P1464&gt;1,"Up","Down")</f>
        <v>Down</v>
      </c>
      <c r="O1465" s="16" t="str">
        <f>IF(N1465="Up",IF(H1465&lt;$BJ$12,"Up","Down"),IF(H1465&lt;$BK$12,"Down","Up"))</f>
        <v>Up</v>
      </c>
      <c r="P1465" s="17">
        <f>IF(O1465="Up",INDEX($AP$5:$AP$1005,MATCH(I1465,$AI$5:$AI$1005,0),1),INDEX($AQ$5:$AQ$1005,MATCH(J1465,$AI$5:$AI$1005,0),1))</f>
        <v>1.0113491261622589</v>
      </c>
      <c r="Q1465" s="19">
        <f>T1464</f>
        <v>21670.058956310229</v>
      </c>
      <c r="R1465" s="19">
        <f>INDEX(model!$S$5:$S$35,MATCH(G1465,model!$Q$5:$Q$35,0),1)*model!$O$5</f>
        <v>0</v>
      </c>
      <c r="S1465" s="19">
        <f>IF(RIGHT(B1465,1)="C",T1464*INDEX(model!$T$5:$T$35,MATCH(G1465,model!$Q$5:$Q$35,0),1),0)</f>
        <v>0</v>
      </c>
      <c r="T1465" s="19">
        <f>(Q1465+R1465-S1465)*M1465</f>
        <v>21848.917812399373</v>
      </c>
      <c r="U1465" s="19">
        <f>X1464</f>
        <v>133721.92008226749</v>
      </c>
      <c r="V1465" s="19">
        <f>INDEX(model!$S$5:$S$35,MATCH(G1465,model!$Q$5:$Q$35,0),1)*model!$O$6</f>
        <v>0</v>
      </c>
      <c r="W1465" s="19">
        <f>IF(RIGHT(B1465,1)="C",X1464*INDEX(model!$T$5:$T$35,MATCH(G1465,model!$Q$5:$Q$35,0),1),0)</f>
        <v>0</v>
      </c>
      <c r="X1465" s="19">
        <f>(U1465+V1465-W1465)*P1465</f>
        <v>135239.54702394066</v>
      </c>
      <c r="Z1465" s="36" t="str">
        <f>K1465&amp;L1465</f>
        <v>DownUp</v>
      </c>
      <c r="AA1465" s="36" t="str">
        <f>N1465&amp;O1465</f>
        <v>DownUp</v>
      </c>
      <c r="AU1465" s="4" t="str">
        <f>IF(AZ1465=AZ1466,IF(AZ1465&gt;AZ1464,AZ1465&amp;"_O",""),AZ1465&amp;"_C")</f>
        <v/>
      </c>
      <c r="AV1465" s="7" t="str">
        <f>IF(RIGHT(AU1465,1)="C",AX1465/INDEX($AX$5:$AX$2729,MATCH(AZ1465&amp;"_O",$AU$5:$AU$2729,0),1),"")</f>
        <v/>
      </c>
      <c r="AW1465" s="38">
        <v>35783</v>
      </c>
      <c r="AX1465" s="37">
        <v>946.78</v>
      </c>
      <c r="AY1465" s="7">
        <f>AX1465/AX1464</f>
        <v>0.99306684567700521</v>
      </c>
      <c r="AZ1465" s="4">
        <f>YEAR(AW1465)</f>
        <v>1997</v>
      </c>
      <c r="BA1465" s="2" t="s">
        <v>7</v>
      </c>
      <c r="BB1465" s="12" t="str">
        <f>INDEX($CD$5:$CD$10,MATCH(BA1465,$CC$5:$CC$10,0),1)</f>
        <v>Y</v>
      </c>
      <c r="BC1465" s="12" t="str">
        <f>IF(AND(BB1465="Y",AY1465&gt;1),"Y","")</f>
        <v/>
      </c>
      <c r="BD1465" s="12" t="str">
        <f>IF(AND(BB1465="Y",AY1465&lt;1),"Y","")</f>
        <v>Y</v>
      </c>
      <c r="BE1465" s="12" t="str">
        <f>IF(AY1465&gt;1,IF(AY1464&gt;1,"Y",""),"")</f>
        <v/>
      </c>
      <c r="BF1465" s="12" t="str">
        <f>IF(AY1465&lt;1,IF(AY1464&lt;1,"Y",""),"")</f>
        <v>Y</v>
      </c>
      <c r="BG1465" s="2"/>
      <c r="BH1465" s="2"/>
      <c r="BI1465" s="2"/>
      <c r="BJ1465" s="2"/>
      <c r="BK1465" s="2"/>
      <c r="BL1465" s="2"/>
      <c r="BM1465" s="4" t="str">
        <f>IF(BR1465=BR1466,IF(BR1465&gt;BR1464,BR1465&amp;"_O",""),BR1465&amp;"_C")</f>
        <v/>
      </c>
      <c r="BN1465" s="7" t="str">
        <f>IF(RIGHT(BM1465,1)="C",BP1465/INDEX($BP$5:$BP$2729,MATCH(BR1465&amp;"_O",$BM$5:$BM$2729,0),1),"")</f>
        <v/>
      </c>
      <c r="BO1465" s="38">
        <v>36189</v>
      </c>
      <c r="BP1465" s="3">
        <v>2505.89</v>
      </c>
      <c r="BQ1465" s="7">
        <f>BP1465/BP1464</f>
        <v>1.0714059720892051</v>
      </c>
      <c r="BR1465" s="4">
        <f>YEAR(BO1465)</f>
        <v>1999</v>
      </c>
      <c r="BS1465" s="2" t="s">
        <v>7</v>
      </c>
      <c r="BT1465" s="12" t="str">
        <f>INDEX($CD$5:$CD$10,MATCH(BS1465,$CC$5:$CC$10,0),1)</f>
        <v>Y</v>
      </c>
      <c r="BU1465" s="12" t="str">
        <f>IF(AND(BT1465="Y",BQ1465&gt;1),"Y","")</f>
        <v>Y</v>
      </c>
      <c r="BV1465" s="12" t="str">
        <f>IF(AND(BT1465="Y",BQ1465&lt;1),"Y","")</f>
        <v/>
      </c>
      <c r="BW1465" s="12" t="str">
        <f>IF(BQ1465&gt;1,IF(BQ1464&gt;1,"Y",""),"")</f>
        <v/>
      </c>
      <c r="BX1465" s="12" t="str">
        <f>IF(BQ1465&lt;1,IF(BQ1464&lt;1,"Y",""),"")</f>
        <v/>
      </c>
      <c r="BY1465" s="2"/>
      <c r="BZ1465" s="2"/>
      <c r="CA1465" s="2"/>
    </row>
    <row r="1466" spans="2:79">
      <c r="B1466" s="4" t="str">
        <f>IF(G1466=G1467,IF(G1466&gt;G1465,G1466&amp;"_O",""),G1466&amp;"_C")</f>
        <v/>
      </c>
      <c r="C1466" s="14">
        <f ca="1">RANDBETWEEN(0,1000)/1000</f>
        <v>0.97899999999999998</v>
      </c>
      <c r="D1466" s="16">
        <f>D1465+1</f>
        <v>1462</v>
      </c>
      <c r="E1466" s="10">
        <f>ROUNDDOWN(D1466/52,0)+1</f>
        <v>29</v>
      </c>
      <c r="F1466" s="15">
        <f>F1465+7</f>
        <v>54854</v>
      </c>
      <c r="G1466" s="4">
        <f>YEAR(F1466)</f>
        <v>2050</v>
      </c>
      <c r="H1466" s="33">
        <v>0.79900000000000004</v>
      </c>
      <c r="I1466" s="33">
        <v>0.54</v>
      </c>
      <c r="J1466" s="33">
        <v>0.73199999999999998</v>
      </c>
      <c r="K1466" s="16" t="str">
        <f>IF(M1465&gt;1,"Up","Down")</f>
        <v>Up</v>
      </c>
      <c r="L1466" s="16" t="str">
        <f>IF(K1466="Up",IF(H1466&lt;$BJ$7,"Up","Down"),IF(H1466&lt;$BK$7,"Down","Up"))</f>
        <v>Down</v>
      </c>
      <c r="M1466" s="17">
        <f>IF(L1466="Up",INDEX($AK$5:$AK$1005,MATCH(I1466,$AI$5:$AI$1005,0),1),INDEX($AL$5:$AL$1005,MATCH(J1466,$AI$5:$AI$1005,0),1))</f>
        <v>0.9941356774401322</v>
      </c>
      <c r="N1466" s="16" t="str">
        <f>IF(P1465&gt;1,"Up","Down")</f>
        <v>Up</v>
      </c>
      <c r="O1466" s="16" t="str">
        <f>IF(N1466="Up",IF(H1466&lt;$BJ$12,"Up","Down"),IF(H1466&lt;$BK$12,"Down","Up"))</f>
        <v>Down</v>
      </c>
      <c r="P1466" s="17">
        <f>IF(O1466="Up",INDEX($AP$5:$AP$1005,MATCH(I1466,$AI$5:$AI$1005,0),1),INDEX($AQ$5:$AQ$1005,MATCH(J1466,$AI$5:$AI$1005,0),1))</f>
        <v>0.99343346653704367</v>
      </c>
      <c r="Q1466" s="19">
        <f>T1465</f>
        <v>21848.917812399373</v>
      </c>
      <c r="R1466" s="19">
        <f>INDEX(model!$S$5:$S$35,MATCH(G1466,model!$Q$5:$Q$35,0),1)*model!$O$5</f>
        <v>0</v>
      </c>
      <c r="S1466" s="19">
        <f>IF(RIGHT(B1466,1)="C",T1465*INDEX(model!$T$5:$T$35,MATCH(G1466,model!$Q$5:$Q$35,0),1),0)</f>
        <v>0</v>
      </c>
      <c r="T1466" s="19">
        <f>(Q1466+R1466-S1466)*M1466</f>
        <v>21720.788710763423</v>
      </c>
      <c r="U1466" s="19">
        <f>X1465</f>
        <v>135239.54702394066</v>
      </c>
      <c r="V1466" s="19">
        <f>INDEX(model!$S$5:$S$35,MATCH(G1466,model!$Q$5:$Q$35,0),1)*model!$O$6</f>
        <v>0</v>
      </c>
      <c r="W1466" s="19">
        <f>IF(RIGHT(B1466,1)="C",X1465*INDEX(model!$T$5:$T$35,MATCH(G1466,model!$Q$5:$Q$35,0),1),0)</f>
        <v>0</v>
      </c>
      <c r="X1466" s="19">
        <f>(U1466+V1466-W1466)*P1466</f>
        <v>134351.49201289291</v>
      </c>
      <c r="Z1466" s="36" t="str">
        <f>K1466&amp;L1466</f>
        <v>UpDown</v>
      </c>
      <c r="AA1466" s="36" t="str">
        <f>N1466&amp;O1466</f>
        <v>UpDown</v>
      </c>
      <c r="AU1466" s="4" t="str">
        <f>IF(AZ1466=AZ1467,IF(AZ1466&gt;AZ1465,AZ1466&amp;"_O",""),AZ1466&amp;"_C")</f>
        <v>1997_C</v>
      </c>
      <c r="AV1466" s="7">
        <f>IF(RIGHT(AU1466,1)="C",AX1466/INDEX($AX$5:$AX$2729,MATCH(AZ1466&amp;"_O",$AU$5:$AU$2729,0),1),"")</f>
        <v>1.2519016616980603</v>
      </c>
      <c r="AW1466" s="38">
        <v>35790</v>
      </c>
      <c r="AX1466" s="37">
        <v>936.46</v>
      </c>
      <c r="AY1466" s="7">
        <f>AX1466/AX1465</f>
        <v>0.98909989649126517</v>
      </c>
      <c r="AZ1466" s="4">
        <f>YEAR(AW1466)</f>
        <v>1997</v>
      </c>
      <c r="BA1466" s="2" t="s">
        <v>7</v>
      </c>
      <c r="BB1466" s="12" t="str">
        <f>INDEX($CD$5:$CD$10,MATCH(BA1466,$CC$5:$CC$10,0),1)</f>
        <v>Y</v>
      </c>
      <c r="BC1466" s="12" t="str">
        <f>IF(AND(BB1466="Y",AY1466&gt;1),"Y","")</f>
        <v/>
      </c>
      <c r="BD1466" s="12" t="str">
        <f>IF(AND(BB1466="Y",AY1466&lt;1),"Y","")</f>
        <v>Y</v>
      </c>
      <c r="BE1466" s="12" t="str">
        <f>IF(AY1466&gt;1,IF(AY1465&gt;1,"Y",""),"")</f>
        <v/>
      </c>
      <c r="BF1466" s="12" t="str">
        <f>IF(AY1466&lt;1,IF(AY1465&lt;1,"Y",""),"")</f>
        <v>Y</v>
      </c>
      <c r="BG1466" s="2"/>
      <c r="BH1466" s="2"/>
      <c r="BI1466" s="2"/>
      <c r="BJ1466" s="2"/>
      <c r="BK1466" s="2"/>
      <c r="BL1466" s="2"/>
      <c r="BM1466" s="4" t="str">
        <f>IF(BR1466=BR1467,IF(BR1466&gt;BR1465,BR1466&amp;"_O",""),BR1466&amp;"_C")</f>
        <v/>
      </c>
      <c r="BN1466" s="7" t="str">
        <f>IF(RIGHT(BM1466,1)="C",BP1466/INDEX($BP$5:$BP$2729,MATCH(BR1466&amp;"_O",$BM$5:$BM$2729,0),1),"")</f>
        <v/>
      </c>
      <c r="BO1466" s="38">
        <v>36196</v>
      </c>
      <c r="BP1466" s="3">
        <v>2373.62</v>
      </c>
      <c r="BQ1466" s="7">
        <f>BP1466/BP1465</f>
        <v>0.94721635825993955</v>
      </c>
      <c r="BR1466" s="4">
        <f>YEAR(BO1466)</f>
        <v>1999</v>
      </c>
      <c r="BS1466" s="2" t="s">
        <v>7</v>
      </c>
      <c r="BT1466" s="12" t="str">
        <f>INDEX($CD$5:$CD$10,MATCH(BS1466,$CC$5:$CC$10,0),1)</f>
        <v>Y</v>
      </c>
      <c r="BU1466" s="12" t="str">
        <f>IF(AND(BT1466="Y",BQ1466&gt;1),"Y","")</f>
        <v/>
      </c>
      <c r="BV1466" s="12" t="str">
        <f>IF(AND(BT1466="Y",BQ1466&lt;1),"Y","")</f>
        <v>Y</v>
      </c>
      <c r="BW1466" s="12" t="str">
        <f>IF(BQ1466&gt;1,IF(BQ1465&gt;1,"Y",""),"")</f>
        <v/>
      </c>
      <c r="BX1466" s="12" t="str">
        <f>IF(BQ1466&lt;1,IF(BQ1465&lt;1,"Y",""),"")</f>
        <v/>
      </c>
      <c r="BY1466" s="2"/>
      <c r="BZ1466" s="2"/>
      <c r="CA1466" s="2"/>
    </row>
    <row r="1467" spans="2:79">
      <c r="B1467" s="4" t="str">
        <f>IF(G1467=G1468,IF(G1467&gt;G1466,G1467&amp;"_O",""),G1467&amp;"_C")</f>
        <v/>
      </c>
      <c r="C1467" s="14">
        <f ca="1">RANDBETWEEN(0,1000)/1000</f>
        <v>0.377</v>
      </c>
      <c r="D1467" s="16">
        <f>D1466+1</f>
        <v>1463</v>
      </c>
      <c r="E1467" s="10">
        <f>ROUNDDOWN(D1467/52,0)+1</f>
        <v>29</v>
      </c>
      <c r="F1467" s="15">
        <f>F1466+7</f>
        <v>54861</v>
      </c>
      <c r="G1467" s="4">
        <f>YEAR(F1467)</f>
        <v>2050</v>
      </c>
      <c r="H1467" s="33">
        <v>0.45600000000000002</v>
      </c>
      <c r="I1467" s="33">
        <v>0.35</v>
      </c>
      <c r="J1467" s="33">
        <v>0.38500000000000001</v>
      </c>
      <c r="K1467" s="16" t="str">
        <f>IF(M1466&gt;1,"Up","Down")</f>
        <v>Down</v>
      </c>
      <c r="L1467" s="16" t="str">
        <f>IF(K1467="Up",IF(H1467&lt;$BJ$7,"Up","Down"),IF(H1467&lt;$BK$7,"Down","Up"))</f>
        <v>Up</v>
      </c>
      <c r="M1467" s="17">
        <f>IF(L1467="Up",INDEX($AK$5:$AK$1005,MATCH(I1467,$AI$5:$AI$1005,0),1),INDEX($AL$5:$AL$1005,MATCH(J1467,$AI$5:$AI$1005,0),1))</f>
        <v>1.0084991979290736</v>
      </c>
      <c r="N1467" s="16" t="str">
        <f>IF(P1466&gt;1,"Up","Down")</f>
        <v>Down</v>
      </c>
      <c r="O1467" s="16" t="str">
        <f>IF(N1467="Up",IF(H1467&lt;$BJ$12,"Up","Down"),IF(H1467&lt;$BK$12,"Down","Up"))</f>
        <v>Down</v>
      </c>
      <c r="P1467" s="17">
        <f>IF(O1467="Up",INDEX($AP$5:$AP$1005,MATCH(I1467,$AI$5:$AI$1005,0),1),INDEX($AQ$5:$AQ$1005,MATCH(J1467,$AI$5:$AI$1005,0),1))</f>
        <v>0.97993775837720665</v>
      </c>
      <c r="Q1467" s="19">
        <f>T1466</f>
        <v>21720.788710763423</v>
      </c>
      <c r="R1467" s="19">
        <f>INDEX(model!$S$5:$S$35,MATCH(G1467,model!$Q$5:$Q$35,0),1)*model!$O$5</f>
        <v>0</v>
      </c>
      <c r="S1467" s="19">
        <f>IF(RIGHT(B1467,1)="C",T1466*INDEX(model!$T$5:$T$35,MATCH(G1467,model!$Q$5:$Q$35,0),1),0)</f>
        <v>0</v>
      </c>
      <c r="T1467" s="19">
        <f>(Q1467+R1467-S1467)*M1467</f>
        <v>21905.397993191789</v>
      </c>
      <c r="U1467" s="19">
        <f>X1466</f>
        <v>134351.49201289291</v>
      </c>
      <c r="V1467" s="19">
        <f>INDEX(model!$S$5:$S$35,MATCH(G1467,model!$Q$5:$Q$35,0),1)*model!$O$6</f>
        <v>0</v>
      </c>
      <c r="W1467" s="19">
        <f>IF(RIGHT(B1467,1)="C",X1466*INDEX(model!$T$5:$T$35,MATCH(G1467,model!$Q$5:$Q$35,0),1),0)</f>
        <v>0</v>
      </c>
      <c r="X1467" s="19">
        <f>(U1467+V1467-W1467)*P1467</f>
        <v>131656.09991774746</v>
      </c>
      <c r="Z1467" s="36" t="str">
        <f>K1467&amp;L1467</f>
        <v>DownUp</v>
      </c>
      <c r="AA1467" s="36" t="str">
        <f>N1467&amp;O1467</f>
        <v>DownDown</v>
      </c>
      <c r="AU1467" s="4" t="str">
        <f>IF(AZ1467=AZ1468,IF(AZ1467&gt;AZ1466,AZ1467&amp;"_O",""),AZ1467&amp;"_C")</f>
        <v>1998_O</v>
      </c>
      <c r="AV1467" s="7" t="str">
        <f>IF(RIGHT(AU1467,1)="C",AX1467/INDEX($AX$5:$AX$2729,MATCH(AZ1467&amp;"_O",$AU$5:$AU$2729,0),1),"")</f>
        <v/>
      </c>
      <c r="AW1467" s="38">
        <v>35797</v>
      </c>
      <c r="AX1467" s="37">
        <v>975</v>
      </c>
      <c r="AY1467" s="7">
        <f>AX1467/AX1466</f>
        <v>1.0411549879332807</v>
      </c>
      <c r="AZ1467" s="4">
        <f>YEAR(AW1467)</f>
        <v>1998</v>
      </c>
      <c r="BA1467" s="2" t="s">
        <v>7</v>
      </c>
      <c r="BB1467" s="12" t="str">
        <f>INDEX($CD$5:$CD$10,MATCH(BA1467,$CC$5:$CC$10,0),1)</f>
        <v>Y</v>
      </c>
      <c r="BC1467" s="12" t="str">
        <f>IF(AND(BB1467="Y",AY1467&gt;1),"Y","")</f>
        <v>Y</v>
      </c>
      <c r="BD1467" s="12" t="str">
        <f>IF(AND(BB1467="Y",AY1467&lt;1),"Y","")</f>
        <v/>
      </c>
      <c r="BE1467" s="12" t="str">
        <f>IF(AY1467&gt;1,IF(AY1466&gt;1,"Y",""),"")</f>
        <v/>
      </c>
      <c r="BF1467" s="12" t="str">
        <f>IF(AY1467&lt;1,IF(AY1466&lt;1,"Y",""),"")</f>
        <v/>
      </c>
      <c r="BG1467" s="2"/>
      <c r="BH1467" s="2"/>
      <c r="BI1467" s="2"/>
      <c r="BJ1467" s="2"/>
      <c r="BK1467" s="2"/>
      <c r="BL1467" s="2"/>
      <c r="BM1467" s="4" t="str">
        <f>IF(BR1467=BR1468,IF(BR1467&gt;BR1466,BR1467&amp;"_O",""),BR1467&amp;"_C")</f>
        <v/>
      </c>
      <c r="BN1467" s="7" t="str">
        <f>IF(RIGHT(BM1467,1)="C",BP1467/INDEX($BP$5:$BP$2729,MATCH(BR1467&amp;"_O",$BM$5:$BM$2729,0),1),"")</f>
        <v/>
      </c>
      <c r="BO1467" s="38">
        <v>36203</v>
      </c>
      <c r="BP1467" s="3">
        <v>2321.89</v>
      </c>
      <c r="BQ1467" s="7">
        <f>BP1467/BP1466</f>
        <v>0.97820628407242949</v>
      </c>
      <c r="BR1467" s="4">
        <f>YEAR(BO1467)</f>
        <v>1999</v>
      </c>
      <c r="BS1467" s="2" t="s">
        <v>7</v>
      </c>
      <c r="BT1467" s="12" t="str">
        <f>INDEX($CD$5:$CD$10,MATCH(BS1467,$CC$5:$CC$10,0),1)</f>
        <v>Y</v>
      </c>
      <c r="BU1467" s="12" t="str">
        <f>IF(AND(BT1467="Y",BQ1467&gt;1),"Y","")</f>
        <v/>
      </c>
      <c r="BV1467" s="12" t="str">
        <f>IF(AND(BT1467="Y",BQ1467&lt;1),"Y","")</f>
        <v>Y</v>
      </c>
      <c r="BW1467" s="12" t="str">
        <f>IF(BQ1467&gt;1,IF(BQ1466&gt;1,"Y",""),"")</f>
        <v/>
      </c>
      <c r="BX1467" s="12" t="str">
        <f>IF(BQ1467&lt;1,IF(BQ1466&lt;1,"Y",""),"")</f>
        <v>Y</v>
      </c>
      <c r="BY1467" s="2"/>
      <c r="BZ1467" s="2"/>
      <c r="CA1467" s="2"/>
    </row>
    <row r="1468" spans="2:79">
      <c r="B1468" s="4" t="str">
        <f>IF(G1468=G1469,IF(G1468&gt;G1467,G1468&amp;"_O",""),G1468&amp;"_C")</f>
        <v/>
      </c>
      <c r="C1468" s="14">
        <f ca="1">RANDBETWEEN(0,1000)/1000</f>
        <v>0.82</v>
      </c>
      <c r="D1468" s="16">
        <f>D1467+1</f>
        <v>1464</v>
      </c>
      <c r="E1468" s="10">
        <f>ROUNDDOWN(D1468/52,0)+1</f>
        <v>29</v>
      </c>
      <c r="F1468" s="15">
        <f>F1467+7</f>
        <v>54868</v>
      </c>
      <c r="G1468" s="4">
        <f>YEAR(F1468)</f>
        <v>2050</v>
      </c>
      <c r="H1468" s="33">
        <v>0.21</v>
      </c>
      <c r="I1468" s="33">
        <v>0.879</v>
      </c>
      <c r="J1468" s="33">
        <v>0.26100000000000001</v>
      </c>
      <c r="K1468" s="16" t="str">
        <f>IF(M1467&gt;1,"Up","Down")</f>
        <v>Up</v>
      </c>
      <c r="L1468" s="16" t="str">
        <f>IF(K1468="Up",IF(H1468&lt;$BJ$7,"Up","Down"),IF(H1468&lt;$BK$7,"Down","Up"))</f>
        <v>Up</v>
      </c>
      <c r="M1468" s="17">
        <f>IF(L1468="Up",INDEX($AK$5:$AK$1005,MATCH(I1468,$AI$5:$AI$1005,0),1),INDEX($AL$5:$AL$1005,MATCH(J1468,$AI$5:$AI$1005,0),1))</f>
        <v>1.0308449636877808</v>
      </c>
      <c r="N1468" s="16" t="str">
        <f>IF(P1467&gt;1,"Up","Down")</f>
        <v>Down</v>
      </c>
      <c r="O1468" s="16" t="str">
        <f>IF(N1468="Up",IF(H1468&lt;$BJ$12,"Up","Down"),IF(H1468&lt;$BK$12,"Down","Up"))</f>
        <v>Down</v>
      </c>
      <c r="P1468" s="17">
        <f>IF(O1468="Up",INDEX($AP$5:$AP$1005,MATCH(I1468,$AI$5:$AI$1005,0),1),INDEX($AQ$5:$AQ$1005,MATCH(J1468,$AI$5:$AI$1005,0),1))</f>
        <v>0.97141076691057038</v>
      </c>
      <c r="Q1468" s="19">
        <f>T1467</f>
        <v>21905.397993191789</v>
      </c>
      <c r="R1468" s="19">
        <f>INDEX(model!$S$5:$S$35,MATCH(G1468,model!$Q$5:$Q$35,0),1)*model!$O$5</f>
        <v>0</v>
      </c>
      <c r="S1468" s="19">
        <f>IF(RIGHT(B1468,1)="C",T1467*INDEX(model!$T$5:$T$35,MATCH(G1468,model!$Q$5:$Q$35,0),1),0)</f>
        <v>0</v>
      </c>
      <c r="T1468" s="19">
        <f>(Q1468+R1468-S1468)*M1468</f>
        <v>22581.069198858175</v>
      </c>
      <c r="U1468" s="19">
        <f>X1467</f>
        <v>131656.09991774746</v>
      </c>
      <c r="V1468" s="19">
        <f>INDEX(model!$S$5:$S$35,MATCH(G1468,model!$Q$5:$Q$35,0),1)*model!$O$6</f>
        <v>0</v>
      </c>
      <c r="W1468" s="19">
        <f>IF(RIGHT(B1468,1)="C",X1467*INDEX(model!$T$5:$T$35,MATCH(G1468,model!$Q$5:$Q$35,0),1),0)</f>
        <v>0</v>
      </c>
      <c r="X1468" s="19">
        <f>(U1468+V1468-W1468)*P1468</f>
        <v>127892.15298955374</v>
      </c>
      <c r="Z1468" s="36" t="str">
        <f>K1468&amp;L1468</f>
        <v>UpUp</v>
      </c>
      <c r="AA1468" s="36" t="str">
        <f>N1468&amp;O1468</f>
        <v>DownDown</v>
      </c>
      <c r="AU1468" s="4" t="str">
        <f>IF(AZ1468=AZ1469,IF(AZ1468&gt;AZ1467,AZ1468&amp;"_O",""),AZ1468&amp;"_C")</f>
        <v/>
      </c>
      <c r="AV1468" s="7" t="str">
        <f>IF(RIGHT(AU1468,1)="C",AX1468/INDEX($AX$5:$AX$2729,MATCH(AZ1468&amp;"_O",$AU$5:$AU$2729,0),1),"")</f>
        <v/>
      </c>
      <c r="AW1468" s="38">
        <v>35804</v>
      </c>
      <c r="AX1468" s="37">
        <v>927.69</v>
      </c>
      <c r="AY1468" s="7">
        <f>AX1468/AX1467</f>
        <v>0.95147692307692311</v>
      </c>
      <c r="AZ1468" s="4">
        <f>YEAR(AW1468)</f>
        <v>1998</v>
      </c>
      <c r="BA1468" s="2" t="s">
        <v>7</v>
      </c>
      <c r="BB1468" s="12" t="str">
        <f>INDEX($CD$5:$CD$10,MATCH(BA1468,$CC$5:$CC$10,0),1)</f>
        <v>Y</v>
      </c>
      <c r="BC1468" s="12" t="str">
        <f>IF(AND(BB1468="Y",AY1468&gt;1),"Y","")</f>
        <v/>
      </c>
      <c r="BD1468" s="12" t="str">
        <f>IF(AND(BB1468="Y",AY1468&lt;1),"Y","")</f>
        <v>Y</v>
      </c>
      <c r="BE1468" s="12" t="str">
        <f>IF(AY1468&gt;1,IF(AY1467&gt;1,"Y",""),"")</f>
        <v/>
      </c>
      <c r="BF1468" s="12" t="str">
        <f>IF(AY1468&lt;1,IF(AY1467&lt;1,"Y",""),"")</f>
        <v/>
      </c>
      <c r="BG1468" s="2"/>
      <c r="BH1468" s="2"/>
      <c r="BI1468" s="2"/>
      <c r="BJ1468" s="2"/>
      <c r="BK1468" s="2"/>
      <c r="BL1468" s="2"/>
      <c r="BM1468" s="4" t="str">
        <f>IF(BR1468=BR1469,IF(BR1468&gt;BR1467,BR1468&amp;"_O",""),BR1468&amp;"_C")</f>
        <v/>
      </c>
      <c r="BN1468" s="7" t="str">
        <f>IF(RIGHT(BM1468,1)="C",BP1468/INDEX($BP$5:$BP$2729,MATCH(BR1468&amp;"_O",$BM$5:$BM$2729,0),1),"")</f>
        <v/>
      </c>
      <c r="BO1468" s="38">
        <v>36210</v>
      </c>
      <c r="BP1468" s="3">
        <v>2283.6</v>
      </c>
      <c r="BQ1468" s="7">
        <f>BP1468/BP1467</f>
        <v>0.98350912403257695</v>
      </c>
      <c r="BR1468" s="4">
        <f>YEAR(BO1468)</f>
        <v>1999</v>
      </c>
      <c r="BS1468" s="2" t="s">
        <v>7</v>
      </c>
      <c r="BT1468" s="12" t="str">
        <f>INDEX($CD$5:$CD$10,MATCH(BS1468,$CC$5:$CC$10,0),1)</f>
        <v>Y</v>
      </c>
      <c r="BU1468" s="12" t="str">
        <f>IF(AND(BT1468="Y",BQ1468&gt;1),"Y","")</f>
        <v/>
      </c>
      <c r="BV1468" s="12" t="str">
        <f>IF(AND(BT1468="Y",BQ1468&lt;1),"Y","")</f>
        <v>Y</v>
      </c>
      <c r="BW1468" s="12" t="str">
        <f>IF(BQ1468&gt;1,IF(BQ1467&gt;1,"Y",""),"")</f>
        <v/>
      </c>
      <c r="BX1468" s="12" t="str">
        <f>IF(BQ1468&lt;1,IF(BQ1467&lt;1,"Y",""),"")</f>
        <v>Y</v>
      </c>
      <c r="BY1468" s="2"/>
      <c r="BZ1468" s="2"/>
      <c r="CA1468" s="2"/>
    </row>
    <row r="1469" spans="2:79">
      <c r="B1469" s="4" t="str">
        <f>IF(G1469=G1470,IF(G1469&gt;G1468,G1469&amp;"_O",""),G1469&amp;"_C")</f>
        <v/>
      </c>
      <c r="C1469" s="14">
        <f ca="1">RANDBETWEEN(0,1000)/1000</f>
        <v>0.251</v>
      </c>
      <c r="D1469" s="16">
        <f>D1468+1</f>
        <v>1465</v>
      </c>
      <c r="E1469" s="10">
        <f>ROUNDDOWN(D1469/52,0)+1</f>
        <v>29</v>
      </c>
      <c r="F1469" s="15">
        <f>F1468+7</f>
        <v>54875</v>
      </c>
      <c r="G1469" s="4">
        <f>YEAR(F1469)</f>
        <v>2050</v>
      </c>
      <c r="H1469" s="33">
        <v>0.21299999999999999</v>
      </c>
      <c r="I1469" s="33">
        <v>0.378</v>
      </c>
      <c r="J1469" s="33">
        <v>0.74</v>
      </c>
      <c r="K1469" s="16" t="str">
        <f>IF(M1468&gt;1,"Up","Down")</f>
        <v>Up</v>
      </c>
      <c r="L1469" s="16" t="str">
        <f>IF(K1469="Up",IF(H1469&lt;$BJ$7,"Up","Down"),IF(H1469&lt;$BK$7,"Down","Up"))</f>
        <v>Up</v>
      </c>
      <c r="M1469" s="17">
        <f>IF(L1469="Up",INDEX($AK$5:$AK$1005,MATCH(I1469,$AI$5:$AI$1005,0),1),INDEX($AL$5:$AL$1005,MATCH(J1469,$AI$5:$AI$1005,0),1))</f>
        <v>1.0090491517079141</v>
      </c>
      <c r="N1469" s="16" t="str">
        <f>IF(P1468&gt;1,"Up","Down")</f>
        <v>Down</v>
      </c>
      <c r="O1469" s="16" t="str">
        <f>IF(N1469="Up",IF(H1469&lt;$BJ$12,"Up","Down"),IF(H1469&lt;$BK$12,"Down","Up"))</f>
        <v>Down</v>
      </c>
      <c r="P1469" s="17">
        <f>IF(O1469="Up",INDEX($AP$5:$AP$1005,MATCH(I1469,$AI$5:$AI$1005,0),1),INDEX($AQ$5:$AQ$1005,MATCH(J1469,$AI$5:$AI$1005,0),1))</f>
        <v>0.99352585339854338</v>
      </c>
      <c r="Q1469" s="19">
        <f>T1468</f>
        <v>22581.069198858175</v>
      </c>
      <c r="R1469" s="19">
        <f>INDEX(model!$S$5:$S$35,MATCH(G1469,model!$Q$5:$Q$35,0),1)*model!$O$5</f>
        <v>0</v>
      </c>
      <c r="S1469" s="19">
        <f>IF(RIGHT(B1469,1)="C",T1468*INDEX(model!$T$5:$T$35,MATCH(G1469,model!$Q$5:$Q$35,0),1),0)</f>
        <v>0</v>
      </c>
      <c r="T1469" s="19">
        <f>(Q1469+R1469-S1469)*M1469</f>
        <v>22785.40871976555</v>
      </c>
      <c r="U1469" s="19">
        <f>X1468</f>
        <v>127892.15298955374</v>
      </c>
      <c r="V1469" s="19">
        <f>INDEX(model!$S$5:$S$35,MATCH(G1469,model!$Q$5:$Q$35,0),1)*model!$O$6</f>
        <v>0</v>
      </c>
      <c r="W1469" s="19">
        <f>IF(RIGHT(B1469,1)="C",X1468*INDEX(model!$T$5:$T$35,MATCH(G1469,model!$Q$5:$Q$35,0),1),0)</f>
        <v>0</v>
      </c>
      <c r="X1469" s="19">
        <f>(U1469+V1469-W1469)*P1469</f>
        <v>127064.16044192345</v>
      </c>
      <c r="Z1469" s="36" t="str">
        <f>K1469&amp;L1469</f>
        <v>UpUp</v>
      </c>
      <c r="AA1469" s="36" t="str">
        <f>N1469&amp;O1469</f>
        <v>DownDown</v>
      </c>
      <c r="AU1469" s="4" t="str">
        <f>IF(AZ1469=AZ1470,IF(AZ1469&gt;AZ1468,AZ1469&amp;"_O",""),AZ1469&amp;"_C")</f>
        <v/>
      </c>
      <c r="AV1469" s="7" t="str">
        <f>IF(RIGHT(AU1469,1)="C",AX1469/INDEX($AX$5:$AX$2729,MATCH(AZ1469&amp;"_O",$AU$5:$AU$2729,0),1),"")</f>
        <v/>
      </c>
      <c r="AW1469" s="38">
        <v>35811</v>
      </c>
      <c r="AX1469" s="37">
        <v>961.51</v>
      </c>
      <c r="AY1469" s="7">
        <f>AX1469/AX1468</f>
        <v>1.036456143754918</v>
      </c>
      <c r="AZ1469" s="4">
        <f>YEAR(AW1469)</f>
        <v>1998</v>
      </c>
      <c r="BA1469" s="2" t="s">
        <v>7</v>
      </c>
      <c r="BB1469" s="12" t="str">
        <f>INDEX($CD$5:$CD$10,MATCH(BA1469,$CC$5:$CC$10,0),1)</f>
        <v>Y</v>
      </c>
      <c r="BC1469" s="12" t="str">
        <f>IF(AND(BB1469="Y",AY1469&gt;1),"Y","")</f>
        <v>Y</v>
      </c>
      <c r="BD1469" s="12" t="str">
        <f>IF(AND(BB1469="Y",AY1469&lt;1),"Y","")</f>
        <v/>
      </c>
      <c r="BE1469" s="12" t="str">
        <f>IF(AY1469&gt;1,IF(AY1468&gt;1,"Y",""),"")</f>
        <v/>
      </c>
      <c r="BF1469" s="12" t="str">
        <f>IF(AY1469&lt;1,IF(AY1468&lt;1,"Y",""),"")</f>
        <v/>
      </c>
      <c r="BG1469" s="2"/>
      <c r="BH1469" s="2"/>
      <c r="BI1469" s="2"/>
      <c r="BJ1469" s="2"/>
      <c r="BK1469" s="2"/>
      <c r="BL1469" s="2"/>
      <c r="BM1469" s="4" t="str">
        <f>IF(BR1469=BR1470,IF(BR1469&gt;BR1468,BR1469&amp;"_O",""),BR1469&amp;"_C")</f>
        <v/>
      </c>
      <c r="BN1469" s="7" t="str">
        <f>IF(RIGHT(BM1469,1)="C",BP1469/INDEX($BP$5:$BP$2729,MATCH(BR1469&amp;"_O",$BM$5:$BM$2729,0),1),"")</f>
        <v/>
      </c>
      <c r="BO1469" s="38">
        <v>36217</v>
      </c>
      <c r="BP1469" s="3">
        <v>2288.0300000000002</v>
      </c>
      <c r="BQ1469" s="7">
        <f>BP1469/BP1468</f>
        <v>1.0019399194254688</v>
      </c>
      <c r="BR1469" s="4">
        <f>YEAR(BO1469)</f>
        <v>1999</v>
      </c>
      <c r="BS1469" s="2" t="s">
        <v>7</v>
      </c>
      <c r="BT1469" s="12" t="str">
        <f>INDEX($CD$5:$CD$10,MATCH(BS1469,$CC$5:$CC$10,0),1)</f>
        <v>Y</v>
      </c>
      <c r="BU1469" s="12" t="str">
        <f>IF(AND(BT1469="Y",BQ1469&gt;1),"Y","")</f>
        <v>Y</v>
      </c>
      <c r="BV1469" s="12" t="str">
        <f>IF(AND(BT1469="Y",BQ1469&lt;1),"Y","")</f>
        <v/>
      </c>
      <c r="BW1469" s="12" t="str">
        <f>IF(BQ1469&gt;1,IF(BQ1468&gt;1,"Y",""),"")</f>
        <v/>
      </c>
      <c r="BX1469" s="12" t="str">
        <f>IF(BQ1469&lt;1,IF(BQ1468&lt;1,"Y",""),"")</f>
        <v/>
      </c>
      <c r="BY1469" s="2"/>
      <c r="BZ1469" s="2"/>
      <c r="CA1469" s="2"/>
    </row>
    <row r="1470" spans="2:79">
      <c r="B1470" s="4" t="str">
        <f>IF(G1470=G1471,IF(G1470&gt;G1469,G1470&amp;"_O",""),G1470&amp;"_C")</f>
        <v/>
      </c>
      <c r="C1470" s="14">
        <f ca="1">RANDBETWEEN(0,1000)/1000</f>
        <v>0.40600000000000003</v>
      </c>
      <c r="D1470" s="16">
        <f>D1469+1</f>
        <v>1466</v>
      </c>
      <c r="E1470" s="10">
        <f>ROUNDDOWN(D1470/52,0)+1</f>
        <v>29</v>
      </c>
      <c r="F1470" s="15">
        <f>F1469+7</f>
        <v>54882</v>
      </c>
      <c r="G1470" s="4">
        <f>YEAR(F1470)</f>
        <v>2050</v>
      </c>
      <c r="H1470" s="33">
        <v>0.82199999999999995</v>
      </c>
      <c r="I1470" s="33">
        <v>0.73599999999999999</v>
      </c>
      <c r="J1470" s="33">
        <v>0.80700000000000005</v>
      </c>
      <c r="K1470" s="16" t="str">
        <f>IF(M1469&gt;1,"Up","Down")</f>
        <v>Up</v>
      </c>
      <c r="L1470" s="16" t="str">
        <f>IF(K1470="Up",IF(H1470&lt;$BJ$7,"Up","Down"),IF(H1470&lt;$BK$7,"Down","Up"))</f>
        <v>Down</v>
      </c>
      <c r="M1470" s="17">
        <f>IF(L1470="Up",INDEX($AK$5:$AK$1005,MATCH(I1470,$AI$5:$AI$1005,0),1),INDEX($AL$5:$AL$1005,MATCH(J1470,$AI$5:$AI$1005,0),1))</f>
        <v>0.99603206082168372</v>
      </c>
      <c r="N1470" s="16" t="str">
        <f>IF(P1469&gt;1,"Up","Down")</f>
        <v>Down</v>
      </c>
      <c r="O1470" s="16" t="str">
        <f>IF(N1470="Up",IF(H1470&lt;$BJ$12,"Up","Down"),IF(H1470&lt;$BK$12,"Down","Up"))</f>
        <v>Up</v>
      </c>
      <c r="P1470" s="17">
        <f>IF(O1470="Up",INDEX($AP$5:$AP$1005,MATCH(I1470,$AI$5:$AI$1005,0),1),INDEX($AQ$5:$AQ$1005,MATCH(J1470,$AI$5:$AI$1005,0),1))</f>
        <v>1.0279990807533348</v>
      </c>
      <c r="Q1470" s="19">
        <f>T1469</f>
        <v>22785.40871976555</v>
      </c>
      <c r="R1470" s="19">
        <f>INDEX(model!$S$5:$S$35,MATCH(G1470,model!$Q$5:$Q$35,0),1)*model!$O$5</f>
        <v>0</v>
      </c>
      <c r="S1470" s="19">
        <f>IF(RIGHT(B1470,1)="C",T1469*INDEX(model!$T$5:$T$35,MATCH(G1470,model!$Q$5:$Q$35,0),1),0)</f>
        <v>0</v>
      </c>
      <c r="T1470" s="19">
        <f>(Q1470+R1470-S1470)*M1470</f>
        <v>22694.997603812444</v>
      </c>
      <c r="U1470" s="19">
        <f>X1469</f>
        <v>127064.16044192345</v>
      </c>
      <c r="V1470" s="19">
        <f>INDEX(model!$S$5:$S$35,MATCH(G1470,model!$Q$5:$Q$35,0),1)*model!$O$6</f>
        <v>0</v>
      </c>
      <c r="W1470" s="19">
        <f>IF(RIGHT(B1470,1)="C",X1469*INDEX(model!$T$5:$T$35,MATCH(G1470,model!$Q$5:$Q$35,0),1),0)</f>
        <v>0</v>
      </c>
      <c r="X1470" s="19">
        <f>(U1470+V1470-W1470)*P1470</f>
        <v>130621.84013099155</v>
      </c>
      <c r="Z1470" s="36" t="str">
        <f>K1470&amp;L1470</f>
        <v>UpDown</v>
      </c>
      <c r="AA1470" s="36" t="str">
        <f>N1470&amp;O1470</f>
        <v>DownUp</v>
      </c>
      <c r="AU1470" s="4" t="str">
        <f>IF(AZ1470=AZ1471,IF(AZ1470&gt;AZ1469,AZ1470&amp;"_O",""),AZ1470&amp;"_C")</f>
        <v/>
      </c>
      <c r="AV1470" s="7" t="str">
        <f>IF(RIGHT(AU1470,1)="C",AX1470/INDEX($AX$5:$AX$2729,MATCH(AZ1470&amp;"_O",$AU$5:$AU$2729,0),1),"")</f>
        <v/>
      </c>
      <c r="AW1470" s="38">
        <v>35818</v>
      </c>
      <c r="AX1470" s="37">
        <v>957.59</v>
      </c>
      <c r="AY1470" s="7">
        <f>AX1470/AX1469</f>
        <v>0.99592307932314805</v>
      </c>
      <c r="AZ1470" s="4">
        <f>YEAR(AW1470)</f>
        <v>1998</v>
      </c>
      <c r="BA1470" s="2" t="s">
        <v>7</v>
      </c>
      <c r="BB1470" s="12" t="str">
        <f>INDEX($CD$5:$CD$10,MATCH(BA1470,$CC$5:$CC$10,0),1)</f>
        <v>Y</v>
      </c>
      <c r="BC1470" s="12" t="str">
        <f>IF(AND(BB1470="Y",AY1470&gt;1),"Y","")</f>
        <v/>
      </c>
      <c r="BD1470" s="12" t="str">
        <f>IF(AND(BB1470="Y",AY1470&lt;1),"Y","")</f>
        <v>Y</v>
      </c>
      <c r="BE1470" s="12" t="str">
        <f>IF(AY1470&gt;1,IF(AY1469&gt;1,"Y",""),"")</f>
        <v/>
      </c>
      <c r="BF1470" s="12" t="str">
        <f>IF(AY1470&lt;1,IF(AY1469&lt;1,"Y",""),"")</f>
        <v/>
      </c>
      <c r="BG1470" s="2"/>
      <c r="BH1470" s="2"/>
      <c r="BI1470" s="2"/>
      <c r="BJ1470" s="2"/>
      <c r="BK1470" s="2"/>
      <c r="BL1470" s="2"/>
      <c r="BM1470" s="4" t="str">
        <f>IF(BR1470=BR1471,IF(BR1470&gt;BR1469,BR1470&amp;"_O",""),BR1470&amp;"_C")</f>
        <v/>
      </c>
      <c r="BN1470" s="7" t="str">
        <f>IF(RIGHT(BM1470,1)="C",BP1470/INDEX($BP$5:$BP$2729,MATCH(BR1470&amp;"_O",$BM$5:$BM$2729,0),1),"")</f>
        <v/>
      </c>
      <c r="BO1470" s="38">
        <v>36224</v>
      </c>
      <c r="BP1470" s="3">
        <v>2337.11</v>
      </c>
      <c r="BQ1470" s="7">
        <f>BP1470/BP1469</f>
        <v>1.021450767690983</v>
      </c>
      <c r="BR1470" s="4">
        <f>YEAR(BO1470)</f>
        <v>1999</v>
      </c>
      <c r="BS1470" s="2" t="s">
        <v>7</v>
      </c>
      <c r="BT1470" s="12" t="str">
        <f>INDEX($CD$5:$CD$10,MATCH(BS1470,$CC$5:$CC$10,0),1)</f>
        <v>Y</v>
      </c>
      <c r="BU1470" s="12" t="str">
        <f>IF(AND(BT1470="Y",BQ1470&gt;1),"Y","")</f>
        <v>Y</v>
      </c>
      <c r="BV1470" s="12" t="str">
        <f>IF(AND(BT1470="Y",BQ1470&lt;1),"Y","")</f>
        <v/>
      </c>
      <c r="BW1470" s="12" t="str">
        <f>IF(BQ1470&gt;1,IF(BQ1469&gt;1,"Y",""),"")</f>
        <v>Y</v>
      </c>
      <c r="BX1470" s="12" t="str">
        <f>IF(BQ1470&lt;1,IF(BQ1469&lt;1,"Y",""),"")</f>
        <v/>
      </c>
      <c r="BY1470" s="2"/>
      <c r="BZ1470" s="2"/>
      <c r="CA1470" s="2"/>
    </row>
    <row r="1471" spans="2:79">
      <c r="B1471" s="4" t="str">
        <f>IF(G1471=G1472,IF(G1471&gt;G1470,G1471&amp;"_O",""),G1471&amp;"_C")</f>
        <v/>
      </c>
      <c r="C1471" s="14">
        <f ca="1">RANDBETWEEN(0,1000)/1000</f>
        <v>0.52200000000000002</v>
      </c>
      <c r="D1471" s="16">
        <f>D1470+1</f>
        <v>1467</v>
      </c>
      <c r="E1471" s="10">
        <f>ROUNDDOWN(D1471/52,0)+1</f>
        <v>29</v>
      </c>
      <c r="F1471" s="15">
        <f>F1470+7</f>
        <v>54889</v>
      </c>
      <c r="G1471" s="4">
        <f>YEAR(F1471)</f>
        <v>2050</v>
      </c>
      <c r="H1471" s="33">
        <v>0.71599999999999997</v>
      </c>
      <c r="I1471" s="33">
        <v>0.55100000000000005</v>
      </c>
      <c r="J1471" s="33">
        <v>0.47299999999999998</v>
      </c>
      <c r="K1471" s="16" t="str">
        <f>IF(M1470&gt;1,"Up","Down")</f>
        <v>Down</v>
      </c>
      <c r="L1471" s="16" t="str">
        <f>IF(K1471="Up",IF(H1471&lt;$BJ$7,"Up","Down"),IF(H1471&lt;$BK$7,"Down","Up"))</f>
        <v>Up</v>
      </c>
      <c r="M1471" s="17">
        <f>IF(L1471="Up",INDEX($AK$5:$AK$1005,MATCH(I1471,$AI$5:$AI$1005,0),1),INDEX($AL$5:$AL$1005,MATCH(J1471,$AI$5:$AI$1005,0),1))</f>
        <v>1.0135973066049588</v>
      </c>
      <c r="N1471" s="16" t="str">
        <f>IF(P1470&gt;1,"Up","Down")</f>
        <v>Up</v>
      </c>
      <c r="O1471" s="16" t="str">
        <f>IF(N1471="Up",IF(H1471&lt;$BJ$12,"Up","Down"),IF(H1471&lt;$BK$12,"Down","Up"))</f>
        <v>Down</v>
      </c>
      <c r="P1471" s="17">
        <f>IF(O1471="Up",INDEX($AP$5:$AP$1005,MATCH(I1471,$AI$5:$AI$1005,0),1),INDEX($AQ$5:$AQ$1005,MATCH(J1471,$AI$5:$AI$1005,0),1))</f>
        <v>0.98387390656085016</v>
      </c>
      <c r="Q1471" s="19">
        <f>T1470</f>
        <v>22694.997603812444</v>
      </c>
      <c r="R1471" s="19">
        <f>INDEX(model!$S$5:$S$35,MATCH(G1471,model!$Q$5:$Q$35,0),1)*model!$O$5</f>
        <v>0</v>
      </c>
      <c r="S1471" s="19">
        <f>IF(RIGHT(B1471,1)="C",T1470*INDEX(model!$T$5:$T$35,MATCH(G1471,model!$Q$5:$Q$35,0),1),0)</f>
        <v>0</v>
      </c>
      <c r="T1471" s="19">
        <f>(Q1471+R1471-S1471)*M1471</f>
        <v>23003.588444630288</v>
      </c>
      <c r="U1471" s="19">
        <f>X1470</f>
        <v>130621.84013099155</v>
      </c>
      <c r="V1471" s="19">
        <f>INDEX(model!$S$5:$S$35,MATCH(G1471,model!$Q$5:$Q$35,0),1)*model!$O$6</f>
        <v>0</v>
      </c>
      <c r="W1471" s="19">
        <f>IF(RIGHT(B1471,1)="C",X1470*INDEX(model!$T$5:$T$35,MATCH(G1471,model!$Q$5:$Q$35,0),1),0)</f>
        <v>0</v>
      </c>
      <c r="X1471" s="19">
        <f>(U1471+V1471-W1471)*P1471</f>
        <v>128515.42013184549</v>
      </c>
      <c r="Z1471" s="36" t="str">
        <f>K1471&amp;L1471</f>
        <v>DownUp</v>
      </c>
      <c r="AA1471" s="36" t="str">
        <f>N1471&amp;O1471</f>
        <v>UpDown</v>
      </c>
      <c r="AU1471" s="4" t="str">
        <f>IF(AZ1471=AZ1472,IF(AZ1471&gt;AZ1470,AZ1471&amp;"_O",""),AZ1471&amp;"_C")</f>
        <v/>
      </c>
      <c r="AV1471" s="7" t="str">
        <f>IF(RIGHT(AU1471,1)="C",AX1471/INDEX($AX$5:$AX$2729,MATCH(AZ1471&amp;"_O",$AU$5:$AU$2729,0),1),"")</f>
        <v/>
      </c>
      <c r="AW1471" s="38">
        <v>35825</v>
      </c>
      <c r="AX1471" s="37">
        <v>980.28</v>
      </c>
      <c r="AY1471" s="7">
        <f>AX1471/AX1470</f>
        <v>1.0236949007404004</v>
      </c>
      <c r="AZ1471" s="4">
        <f>YEAR(AW1471)</f>
        <v>1998</v>
      </c>
      <c r="BA1471" s="2" t="s">
        <v>7</v>
      </c>
      <c r="BB1471" s="12" t="str">
        <f>INDEX($CD$5:$CD$10,MATCH(BA1471,$CC$5:$CC$10,0),1)</f>
        <v>Y</v>
      </c>
      <c r="BC1471" s="12" t="str">
        <f>IF(AND(BB1471="Y",AY1471&gt;1),"Y","")</f>
        <v>Y</v>
      </c>
      <c r="BD1471" s="12" t="str">
        <f>IF(AND(BB1471="Y",AY1471&lt;1),"Y","")</f>
        <v/>
      </c>
      <c r="BE1471" s="12" t="str">
        <f>IF(AY1471&gt;1,IF(AY1470&gt;1,"Y",""),"")</f>
        <v/>
      </c>
      <c r="BF1471" s="12" t="str">
        <f>IF(AY1471&lt;1,IF(AY1470&lt;1,"Y",""),"")</f>
        <v/>
      </c>
      <c r="BG1471" s="2"/>
      <c r="BH1471" s="2"/>
      <c r="BI1471" s="2"/>
      <c r="BJ1471" s="2"/>
      <c r="BK1471" s="2"/>
      <c r="BL1471" s="2"/>
      <c r="BM1471" s="4" t="str">
        <f>IF(BR1471=BR1472,IF(BR1471&gt;BR1470,BR1471&amp;"_O",""),BR1471&amp;"_C")</f>
        <v/>
      </c>
      <c r="BN1471" s="7" t="str">
        <f>IF(RIGHT(BM1471,1)="C",BP1471/INDEX($BP$5:$BP$2729,MATCH(BR1471&amp;"_O",$BM$5:$BM$2729,0),1),"")</f>
        <v/>
      </c>
      <c r="BO1471" s="38">
        <v>36231</v>
      </c>
      <c r="BP1471" s="3">
        <v>2381.54</v>
      </c>
      <c r="BQ1471" s="7">
        <f>BP1471/BP1470</f>
        <v>1.0190106584628023</v>
      </c>
      <c r="BR1471" s="4">
        <f>YEAR(BO1471)</f>
        <v>1999</v>
      </c>
      <c r="BS1471" s="2" t="s">
        <v>7</v>
      </c>
      <c r="BT1471" s="12" t="str">
        <f>INDEX($CD$5:$CD$10,MATCH(BS1471,$CC$5:$CC$10,0),1)</f>
        <v>Y</v>
      </c>
      <c r="BU1471" s="12" t="str">
        <f>IF(AND(BT1471="Y",BQ1471&gt;1),"Y","")</f>
        <v>Y</v>
      </c>
      <c r="BV1471" s="12" t="str">
        <f>IF(AND(BT1471="Y",BQ1471&lt;1),"Y","")</f>
        <v/>
      </c>
      <c r="BW1471" s="12" t="str">
        <f>IF(BQ1471&gt;1,IF(BQ1470&gt;1,"Y",""),"")</f>
        <v>Y</v>
      </c>
      <c r="BX1471" s="12" t="str">
        <f>IF(BQ1471&lt;1,IF(BQ1470&lt;1,"Y",""),"")</f>
        <v/>
      </c>
      <c r="BY1471" s="2"/>
      <c r="BZ1471" s="2"/>
      <c r="CA1471" s="2"/>
    </row>
    <row r="1472" spans="2:79">
      <c r="B1472" s="4" t="str">
        <f>IF(G1472=G1473,IF(G1472&gt;G1471,G1472&amp;"_O",""),G1472&amp;"_C")</f>
        <v/>
      </c>
      <c r="C1472" s="14">
        <f ca="1">RANDBETWEEN(0,1000)/1000</f>
        <v>0.43099999999999999</v>
      </c>
      <c r="D1472" s="16">
        <f>D1471+1</f>
        <v>1468</v>
      </c>
      <c r="E1472" s="10">
        <f>ROUNDDOWN(D1472/52,0)+1</f>
        <v>29</v>
      </c>
      <c r="F1472" s="15">
        <f>F1471+7</f>
        <v>54896</v>
      </c>
      <c r="G1472" s="4">
        <f>YEAR(F1472)</f>
        <v>2050</v>
      </c>
      <c r="H1472" s="33">
        <v>0.55500000000000005</v>
      </c>
      <c r="I1472" s="33">
        <v>0.22600000000000001</v>
      </c>
      <c r="J1472" s="33">
        <v>0.16600000000000001</v>
      </c>
      <c r="K1472" s="16" t="str">
        <f>IF(M1471&gt;1,"Up","Down")</f>
        <v>Up</v>
      </c>
      <c r="L1472" s="16" t="str">
        <f>IF(K1472="Up",IF(H1472&lt;$BJ$7,"Up","Down"),IF(H1472&lt;$BK$7,"Down","Up"))</f>
        <v>Down</v>
      </c>
      <c r="M1472" s="17">
        <f>IF(L1472="Up",INDEX($AK$5:$AK$1005,MATCH(I1472,$AI$5:$AI$1005,0),1),INDEX($AL$5:$AL$1005,MATCH(J1472,$AI$5:$AI$1005,0),1))</f>
        <v>0.97223385891626224</v>
      </c>
      <c r="N1472" s="16" t="str">
        <f>IF(P1471&gt;1,"Up","Down")</f>
        <v>Down</v>
      </c>
      <c r="O1472" s="16" t="str">
        <f>IF(N1472="Up",IF(H1472&lt;$BJ$12,"Up","Down"),IF(H1472&lt;$BK$12,"Down","Up"))</f>
        <v>Up</v>
      </c>
      <c r="P1472" s="17">
        <f>IF(O1472="Up",INDEX($AP$5:$AP$1005,MATCH(I1472,$AI$5:$AI$1005,0),1),INDEX($AQ$5:$AQ$1005,MATCH(J1472,$AI$5:$AI$1005,0),1))</f>
        <v>1.0075755588825523</v>
      </c>
      <c r="Q1472" s="19">
        <f>T1471</f>
        <v>23003.588444630288</v>
      </c>
      <c r="R1472" s="19">
        <f>INDEX(model!$S$5:$S$35,MATCH(G1472,model!$Q$5:$Q$35,0),1)*model!$O$5</f>
        <v>0</v>
      </c>
      <c r="S1472" s="19">
        <f>IF(RIGHT(B1472,1)="C",T1471*INDEX(model!$T$5:$T$35,MATCH(G1472,model!$Q$5:$Q$35,0),1),0)</f>
        <v>0</v>
      </c>
      <c r="T1472" s="19">
        <f>(Q1472+R1472-S1472)*M1472</f>
        <v>22364.867562444444</v>
      </c>
      <c r="U1472" s="19">
        <f>X1471</f>
        <v>128515.42013184549</v>
      </c>
      <c r="V1472" s="19">
        <f>INDEX(model!$S$5:$S$35,MATCH(G1472,model!$Q$5:$Q$35,0),1)*model!$O$6</f>
        <v>0</v>
      </c>
      <c r="W1472" s="19">
        <f>IF(RIGHT(B1472,1)="C",X1471*INDEX(model!$T$5:$T$35,MATCH(G1472,model!$Q$5:$Q$35,0),1),0)</f>
        <v>0</v>
      </c>
      <c r="X1472" s="19">
        <f>(U1472+V1472-W1472)*P1472</f>
        <v>129488.99626437023</v>
      </c>
      <c r="Z1472" s="36" t="str">
        <f>K1472&amp;L1472</f>
        <v>UpDown</v>
      </c>
      <c r="AA1472" s="36" t="str">
        <f>N1472&amp;O1472</f>
        <v>DownUp</v>
      </c>
      <c r="AU1472" s="4" t="str">
        <f>IF(AZ1472=AZ1473,IF(AZ1472&gt;AZ1471,AZ1472&amp;"_O",""),AZ1472&amp;"_C")</f>
        <v/>
      </c>
      <c r="AV1472" s="7" t="str">
        <f>IF(RIGHT(AU1472,1)="C",AX1472/INDEX($AX$5:$AX$2729,MATCH(AZ1472&amp;"_O",$AU$5:$AU$2729,0),1),"")</f>
        <v/>
      </c>
      <c r="AW1472" s="38">
        <v>35832</v>
      </c>
      <c r="AX1472" s="37">
        <v>1012.45</v>
      </c>
      <c r="AY1472" s="7">
        <f>AX1472/AX1471</f>
        <v>1.03281715428245</v>
      </c>
      <c r="AZ1472" s="4">
        <f>YEAR(AW1472)</f>
        <v>1998</v>
      </c>
      <c r="BA1472" s="2" t="s">
        <v>7</v>
      </c>
      <c r="BB1472" s="12" t="str">
        <f>INDEX($CD$5:$CD$10,MATCH(BA1472,$CC$5:$CC$10,0),1)</f>
        <v>Y</v>
      </c>
      <c r="BC1472" s="12" t="str">
        <f>IF(AND(BB1472="Y",AY1472&gt;1),"Y","")</f>
        <v>Y</v>
      </c>
      <c r="BD1472" s="12" t="str">
        <f>IF(AND(BB1472="Y",AY1472&lt;1),"Y","")</f>
        <v/>
      </c>
      <c r="BE1472" s="12" t="str">
        <f>IF(AY1472&gt;1,IF(AY1471&gt;1,"Y",""),"")</f>
        <v>Y</v>
      </c>
      <c r="BF1472" s="12" t="str">
        <f>IF(AY1472&lt;1,IF(AY1471&lt;1,"Y",""),"")</f>
        <v/>
      </c>
      <c r="BG1472" s="2"/>
      <c r="BH1472" s="2"/>
      <c r="BI1472" s="2"/>
      <c r="BJ1472" s="2"/>
      <c r="BK1472" s="2"/>
      <c r="BL1472" s="2"/>
      <c r="BM1472" s="4" t="str">
        <f>IF(BR1472=BR1473,IF(BR1472&gt;BR1471,BR1472&amp;"_O",""),BR1472&amp;"_C")</f>
        <v/>
      </c>
      <c r="BN1472" s="7" t="str">
        <f>IF(RIGHT(BM1472,1)="C",BP1472/INDEX($BP$5:$BP$2729,MATCH(BR1472&amp;"_O",$BM$5:$BM$2729,0),1),"")</f>
        <v/>
      </c>
      <c r="BO1472" s="38">
        <v>36238</v>
      </c>
      <c r="BP1472" s="3">
        <v>2421.4899999999998</v>
      </c>
      <c r="BQ1472" s="7">
        <f>BP1472/BP1471</f>
        <v>1.0167748599645607</v>
      </c>
      <c r="BR1472" s="4">
        <f>YEAR(BO1472)</f>
        <v>1999</v>
      </c>
      <c r="BS1472" s="2" t="s">
        <v>7</v>
      </c>
      <c r="BT1472" s="12" t="str">
        <f>INDEX($CD$5:$CD$10,MATCH(BS1472,$CC$5:$CC$10,0),1)</f>
        <v>Y</v>
      </c>
      <c r="BU1472" s="12" t="str">
        <f>IF(AND(BT1472="Y",BQ1472&gt;1),"Y","")</f>
        <v>Y</v>
      </c>
      <c r="BV1472" s="12" t="str">
        <f>IF(AND(BT1472="Y",BQ1472&lt;1),"Y","")</f>
        <v/>
      </c>
      <c r="BW1472" s="12" t="str">
        <f>IF(BQ1472&gt;1,IF(BQ1471&gt;1,"Y",""),"")</f>
        <v>Y</v>
      </c>
      <c r="BX1472" s="12" t="str">
        <f>IF(BQ1472&lt;1,IF(BQ1471&lt;1,"Y",""),"")</f>
        <v/>
      </c>
      <c r="BY1472" s="2"/>
      <c r="BZ1472" s="2"/>
      <c r="CA1472" s="2"/>
    </row>
    <row r="1473" spans="2:79">
      <c r="B1473" s="4" t="str">
        <f>IF(G1473=G1474,IF(G1473&gt;G1472,G1473&amp;"_O",""),G1473&amp;"_C")</f>
        <v/>
      </c>
      <c r="C1473" s="14">
        <f ca="1">RANDBETWEEN(0,1000)/1000</f>
        <v>0.47799999999999998</v>
      </c>
      <c r="D1473" s="16">
        <f>D1472+1</f>
        <v>1469</v>
      </c>
      <c r="E1473" s="10">
        <f>ROUNDDOWN(D1473/52,0)+1</f>
        <v>29</v>
      </c>
      <c r="F1473" s="15">
        <f>F1472+7</f>
        <v>54903</v>
      </c>
      <c r="G1473" s="4">
        <f>YEAR(F1473)</f>
        <v>2050</v>
      </c>
      <c r="H1473" s="33">
        <v>0.04</v>
      </c>
      <c r="I1473" s="33">
        <v>0.13100000000000001</v>
      </c>
      <c r="J1473" s="33">
        <v>1</v>
      </c>
      <c r="K1473" s="16" t="str">
        <f>IF(M1472&gt;1,"Up","Down")</f>
        <v>Down</v>
      </c>
      <c r="L1473" s="16" t="str">
        <f>IF(K1473="Up",IF(H1473&lt;$BJ$7,"Up","Down"),IF(H1473&lt;$BK$7,"Down","Up"))</f>
        <v>Down</v>
      </c>
      <c r="M1473" s="17">
        <f>IF(L1473="Up",INDEX($AK$5:$AK$1005,MATCH(I1473,$AI$5:$AI$1005,0),1),INDEX($AL$5:$AL$1005,MATCH(J1473,$AI$5:$AI$1005,0),1))</f>
        <v>0.99886116656416635</v>
      </c>
      <c r="N1473" s="16" t="str">
        <f>IF(P1472&gt;1,"Up","Down")</f>
        <v>Up</v>
      </c>
      <c r="O1473" s="16" t="str">
        <f>IF(N1473="Up",IF(H1473&lt;$BJ$12,"Up","Down"),IF(H1473&lt;$BK$12,"Down","Up"))</f>
        <v>Up</v>
      </c>
      <c r="P1473" s="17">
        <f>IF(O1473="Up",INDEX($AP$5:$AP$1005,MATCH(I1473,$AI$5:$AI$1005,0),1),INDEX($AQ$5:$AQ$1005,MATCH(J1473,$AI$5:$AI$1005,0),1))</f>
        <v>1.0042923675589266</v>
      </c>
      <c r="Q1473" s="19">
        <f>T1472</f>
        <v>22364.867562444444</v>
      </c>
      <c r="R1473" s="19">
        <f>INDEX(model!$S$5:$S$35,MATCH(G1473,model!$Q$5:$Q$35,0),1)*model!$O$5</f>
        <v>0</v>
      </c>
      <c r="S1473" s="19">
        <f>IF(RIGHT(B1473,1)="C",T1472*INDEX(model!$T$5:$T$35,MATCH(G1473,model!$Q$5:$Q$35,0),1),0)</f>
        <v>0</v>
      </c>
      <c r="T1473" s="19">
        <f>(Q1473+R1473-S1473)*M1473</f>
        <v>22339.397703476341</v>
      </c>
      <c r="U1473" s="19">
        <f>X1472</f>
        <v>129488.99626437023</v>
      </c>
      <c r="V1473" s="19">
        <f>INDEX(model!$S$5:$S$35,MATCH(G1473,model!$Q$5:$Q$35,0),1)*model!$O$6</f>
        <v>0</v>
      </c>
      <c r="W1473" s="19">
        <f>IF(RIGHT(B1473,1)="C",X1472*INDEX(model!$T$5:$T$35,MATCH(G1473,model!$Q$5:$Q$35,0),1),0)</f>
        <v>0</v>
      </c>
      <c r="X1473" s="19">
        <f>(U1473+V1473-W1473)*P1473</f>
        <v>130044.81063117339</v>
      </c>
      <c r="Z1473" s="36" t="str">
        <f>K1473&amp;L1473</f>
        <v>DownDown</v>
      </c>
      <c r="AA1473" s="36" t="str">
        <f>N1473&amp;O1473</f>
        <v>UpUp</v>
      </c>
      <c r="AU1473" s="4" t="str">
        <f>IF(AZ1473=AZ1474,IF(AZ1473&gt;AZ1472,AZ1473&amp;"_O",""),AZ1473&amp;"_C")</f>
        <v/>
      </c>
      <c r="AV1473" s="7" t="str">
        <f>IF(RIGHT(AU1473,1)="C",AX1473/INDEX($AX$5:$AX$2729,MATCH(AZ1473&amp;"_O",$AU$5:$AU$2729,0),1),"")</f>
        <v/>
      </c>
      <c r="AW1473" s="38">
        <v>35839</v>
      </c>
      <c r="AX1473" s="37">
        <v>1020.09</v>
      </c>
      <c r="AY1473" s="7">
        <f>AX1473/AX1472</f>
        <v>1.0075460516568719</v>
      </c>
      <c r="AZ1473" s="4">
        <f>YEAR(AW1473)</f>
        <v>1998</v>
      </c>
      <c r="BA1473" s="2" t="s">
        <v>7</v>
      </c>
      <c r="BB1473" s="12" t="str">
        <f>INDEX($CD$5:$CD$10,MATCH(BA1473,$CC$5:$CC$10,0),1)</f>
        <v>Y</v>
      </c>
      <c r="BC1473" s="12" t="str">
        <f>IF(AND(BB1473="Y",AY1473&gt;1),"Y","")</f>
        <v>Y</v>
      </c>
      <c r="BD1473" s="12" t="str">
        <f>IF(AND(BB1473="Y",AY1473&lt;1),"Y","")</f>
        <v/>
      </c>
      <c r="BE1473" s="12" t="str">
        <f>IF(AY1473&gt;1,IF(AY1472&gt;1,"Y",""),"")</f>
        <v>Y</v>
      </c>
      <c r="BF1473" s="12" t="str">
        <f>IF(AY1473&lt;1,IF(AY1472&lt;1,"Y",""),"")</f>
        <v/>
      </c>
      <c r="BG1473" s="2"/>
      <c r="BH1473" s="2"/>
      <c r="BI1473" s="2"/>
      <c r="BJ1473" s="2"/>
      <c r="BK1473" s="2"/>
      <c r="BL1473" s="2"/>
      <c r="BM1473" s="4" t="str">
        <f>IF(BR1473=BR1474,IF(BR1473&gt;BR1472,BR1473&amp;"_O",""),BR1473&amp;"_C")</f>
        <v/>
      </c>
      <c r="BN1473" s="7" t="str">
        <f>IF(RIGHT(BM1473,1)="C",BP1473/INDEX($BP$5:$BP$2729,MATCH(BR1473&amp;"_O",$BM$5:$BM$2729,0),1),"")</f>
        <v/>
      </c>
      <c r="BO1473" s="38">
        <v>36245</v>
      </c>
      <c r="BP1473" s="3">
        <v>2419.17</v>
      </c>
      <c r="BQ1473" s="7">
        <f>BP1473/BP1472</f>
        <v>0.99904191221107674</v>
      </c>
      <c r="BR1473" s="4">
        <f>YEAR(BO1473)</f>
        <v>1999</v>
      </c>
      <c r="BS1473" s="2" t="s">
        <v>7</v>
      </c>
      <c r="BT1473" s="12" t="str">
        <f>INDEX($CD$5:$CD$10,MATCH(BS1473,$CC$5:$CC$10,0),1)</f>
        <v>Y</v>
      </c>
      <c r="BU1473" s="12" t="str">
        <f>IF(AND(BT1473="Y",BQ1473&gt;1),"Y","")</f>
        <v/>
      </c>
      <c r="BV1473" s="12" t="str">
        <f>IF(AND(BT1473="Y",BQ1473&lt;1),"Y","")</f>
        <v>Y</v>
      </c>
      <c r="BW1473" s="12" t="str">
        <f>IF(BQ1473&gt;1,IF(BQ1472&gt;1,"Y",""),"")</f>
        <v/>
      </c>
      <c r="BX1473" s="12" t="str">
        <f>IF(BQ1473&lt;1,IF(BQ1472&lt;1,"Y",""),"")</f>
        <v/>
      </c>
      <c r="BY1473" s="2"/>
      <c r="BZ1473" s="2"/>
      <c r="CA1473" s="2"/>
    </row>
    <row r="1474" spans="2:79">
      <c r="B1474" s="4" t="str">
        <f>IF(G1474=G1475,IF(G1474&gt;G1473,G1474&amp;"_O",""),G1474&amp;"_C")</f>
        <v/>
      </c>
      <c r="C1474" s="14">
        <f ca="1">RANDBETWEEN(0,1000)/1000</f>
        <v>0.26400000000000001</v>
      </c>
      <c r="D1474" s="16">
        <f>D1473+1</f>
        <v>1470</v>
      </c>
      <c r="E1474" s="10">
        <f>ROUNDDOWN(D1474/52,0)+1</f>
        <v>29</v>
      </c>
      <c r="F1474" s="15">
        <f>F1473+7</f>
        <v>54910</v>
      </c>
      <c r="G1474" s="4">
        <f>YEAR(F1474)</f>
        <v>2050</v>
      </c>
      <c r="H1474" s="33">
        <v>0.46</v>
      </c>
      <c r="I1474" s="33">
        <v>0.68100000000000005</v>
      </c>
      <c r="J1474" s="33">
        <v>0.99199999999999999</v>
      </c>
      <c r="K1474" s="16" t="str">
        <f>IF(M1473&gt;1,"Up","Down")</f>
        <v>Down</v>
      </c>
      <c r="L1474" s="16" t="str">
        <f>IF(K1474="Up",IF(H1474&lt;$BJ$7,"Up","Down"),IF(H1474&lt;$BK$7,"Down","Up"))</f>
        <v>Up</v>
      </c>
      <c r="M1474" s="17">
        <f>IF(L1474="Up",INDEX($AK$5:$AK$1005,MATCH(I1474,$AI$5:$AI$1005,0),1),INDEX($AL$5:$AL$1005,MATCH(J1474,$AI$5:$AI$1005,0),1))</f>
        <v>1.0177748850194963</v>
      </c>
      <c r="N1474" s="16" t="str">
        <f>IF(P1473&gt;1,"Up","Down")</f>
        <v>Up</v>
      </c>
      <c r="O1474" s="16" t="str">
        <f>IF(N1474="Up",IF(H1474&lt;$BJ$12,"Up","Down"),IF(H1474&lt;$BK$12,"Down","Up"))</f>
        <v>Up</v>
      </c>
      <c r="P1474" s="17">
        <f>IF(O1474="Up",INDEX($AP$5:$AP$1005,MATCH(I1474,$AI$5:$AI$1005,0),1),INDEX($AQ$5:$AQ$1005,MATCH(J1474,$AI$5:$AI$1005,0),1))</f>
        <v>1.0252938540603243</v>
      </c>
      <c r="Q1474" s="19">
        <f>T1473</f>
        <v>22339.397703476341</v>
      </c>
      <c r="R1474" s="19">
        <f>INDEX(model!$S$5:$S$35,MATCH(G1474,model!$Q$5:$Q$35,0),1)*model!$O$5</f>
        <v>0</v>
      </c>
      <c r="S1474" s="19">
        <f>IF(RIGHT(B1474,1)="C",T1473*INDEX(model!$T$5:$T$35,MATCH(G1474,model!$Q$5:$Q$35,0),1),0)</f>
        <v>0</v>
      </c>
      <c r="T1474" s="19">
        <f>(Q1474+R1474-S1474)*M1474</f>
        <v>22736.477929060435</v>
      </c>
      <c r="U1474" s="19">
        <f>X1473</f>
        <v>130044.81063117339</v>
      </c>
      <c r="V1474" s="19">
        <f>INDEX(model!$S$5:$S$35,MATCH(G1474,model!$Q$5:$Q$35,0),1)*model!$O$6</f>
        <v>0</v>
      </c>
      <c r="W1474" s="19">
        <f>IF(RIGHT(B1474,1)="C",X1473*INDEX(model!$T$5:$T$35,MATCH(G1474,model!$Q$5:$Q$35,0),1),0)</f>
        <v>0</v>
      </c>
      <c r="X1474" s="19">
        <f>(U1474+V1474-W1474)*P1474</f>
        <v>133334.14509258079</v>
      </c>
      <c r="Z1474" s="36" t="str">
        <f>K1474&amp;L1474</f>
        <v>DownUp</v>
      </c>
      <c r="AA1474" s="36" t="str">
        <f>N1474&amp;O1474</f>
        <v>UpUp</v>
      </c>
      <c r="AU1474" s="4" t="str">
        <f>IF(AZ1474=AZ1475,IF(AZ1474&gt;AZ1473,AZ1474&amp;"_O",""),AZ1474&amp;"_C")</f>
        <v/>
      </c>
      <c r="AV1474" s="7" t="str">
        <f>IF(RIGHT(AU1474,1)="C",AX1474/INDEX($AX$5:$AX$2729,MATCH(AZ1474&amp;"_O",$AU$5:$AU$2729,0),1),"")</f>
        <v/>
      </c>
      <c r="AW1474" s="38">
        <v>35846</v>
      </c>
      <c r="AX1474" s="37">
        <v>1034.21</v>
      </c>
      <c r="AY1474" s="7">
        <f>AX1474/AX1473</f>
        <v>1.0138419159093806</v>
      </c>
      <c r="AZ1474" s="4">
        <f>YEAR(AW1474)</f>
        <v>1998</v>
      </c>
      <c r="BA1474" s="2" t="s">
        <v>7</v>
      </c>
      <c r="BB1474" s="12" t="str">
        <f>INDEX($CD$5:$CD$10,MATCH(BA1474,$CC$5:$CC$10,0),1)</f>
        <v>Y</v>
      </c>
      <c r="BC1474" s="12" t="str">
        <f>IF(AND(BB1474="Y",AY1474&gt;1),"Y","")</f>
        <v>Y</v>
      </c>
      <c r="BD1474" s="12" t="str">
        <f>IF(AND(BB1474="Y",AY1474&lt;1),"Y","")</f>
        <v/>
      </c>
      <c r="BE1474" s="12" t="str">
        <f>IF(AY1474&gt;1,IF(AY1473&gt;1,"Y",""),"")</f>
        <v>Y</v>
      </c>
      <c r="BF1474" s="12" t="str">
        <f>IF(AY1474&lt;1,IF(AY1473&lt;1,"Y",""),"")</f>
        <v/>
      </c>
      <c r="BG1474" s="2"/>
      <c r="BH1474" s="2"/>
      <c r="BI1474" s="2"/>
      <c r="BJ1474" s="2"/>
      <c r="BK1474" s="2"/>
      <c r="BL1474" s="2"/>
      <c r="BM1474" s="4" t="str">
        <f>IF(BR1474=BR1475,IF(BR1474&gt;BR1473,BR1474&amp;"_O",""),BR1474&amp;"_C")</f>
        <v/>
      </c>
      <c r="BN1474" s="7" t="str">
        <f>IF(RIGHT(BM1474,1)="C",BP1474/INDEX($BP$5:$BP$2729,MATCH(BR1474&amp;"_O",$BM$5:$BM$2729,0),1),"")</f>
        <v/>
      </c>
      <c r="BO1474" s="38">
        <v>36251</v>
      </c>
      <c r="BP1474" s="3">
        <v>2493.37</v>
      </c>
      <c r="BQ1474" s="7">
        <f>BP1474/BP1473</f>
        <v>1.0306716766494293</v>
      </c>
      <c r="BR1474" s="4">
        <f>YEAR(BO1474)</f>
        <v>1999</v>
      </c>
      <c r="BS1474" s="2" t="s">
        <v>7</v>
      </c>
      <c r="BT1474" s="12" t="str">
        <f>INDEX($CD$5:$CD$10,MATCH(BS1474,$CC$5:$CC$10,0),1)</f>
        <v>Y</v>
      </c>
      <c r="BU1474" s="12" t="str">
        <f>IF(AND(BT1474="Y",BQ1474&gt;1),"Y","")</f>
        <v>Y</v>
      </c>
      <c r="BV1474" s="12" t="str">
        <f>IF(AND(BT1474="Y",BQ1474&lt;1),"Y","")</f>
        <v/>
      </c>
      <c r="BW1474" s="12" t="str">
        <f>IF(BQ1474&gt;1,IF(BQ1473&gt;1,"Y",""),"")</f>
        <v/>
      </c>
      <c r="BX1474" s="12" t="str">
        <f>IF(BQ1474&lt;1,IF(BQ1473&lt;1,"Y",""),"")</f>
        <v/>
      </c>
      <c r="BY1474" s="2"/>
      <c r="BZ1474" s="2"/>
      <c r="CA1474" s="2"/>
    </row>
    <row r="1475" spans="2:79">
      <c r="B1475" s="4" t="str">
        <f>IF(G1475=G1476,IF(G1475&gt;G1474,G1475&amp;"_O",""),G1475&amp;"_C")</f>
        <v/>
      </c>
      <c r="C1475" s="14">
        <f ca="1">RANDBETWEEN(0,1000)/1000</f>
        <v>0.34799999999999998</v>
      </c>
      <c r="D1475" s="16">
        <f>D1474+1</f>
        <v>1471</v>
      </c>
      <c r="E1475" s="10">
        <f>ROUNDDOWN(D1475/52,0)+1</f>
        <v>29</v>
      </c>
      <c r="F1475" s="15">
        <f>F1474+7</f>
        <v>54917</v>
      </c>
      <c r="G1475" s="4">
        <f>YEAR(F1475)</f>
        <v>2050</v>
      </c>
      <c r="H1475" s="33">
        <v>0.3</v>
      </c>
      <c r="I1475" s="33">
        <v>8.7999999999999995E-2</v>
      </c>
      <c r="J1475" s="33">
        <v>0.68</v>
      </c>
      <c r="K1475" s="16" t="str">
        <f>IF(M1474&gt;1,"Up","Down")</f>
        <v>Up</v>
      </c>
      <c r="L1475" s="16" t="str">
        <f>IF(K1475="Up",IF(H1475&lt;$BJ$7,"Up","Down"),IF(H1475&lt;$BK$7,"Down","Up"))</f>
        <v>Up</v>
      </c>
      <c r="M1475" s="17">
        <f>IF(L1475="Up",INDEX($AK$5:$AK$1005,MATCH(I1475,$AI$5:$AI$1005,0),1),INDEX($AL$5:$AL$1005,MATCH(J1475,$AI$5:$AI$1005,0),1))</f>
        <v>1.0020239031676568</v>
      </c>
      <c r="N1475" s="16" t="str">
        <f>IF(P1474&gt;1,"Up","Down")</f>
        <v>Up</v>
      </c>
      <c r="O1475" s="16" t="str">
        <f>IF(N1475="Up",IF(H1475&lt;$BJ$12,"Up","Down"),IF(H1475&lt;$BK$12,"Down","Up"))</f>
        <v>Up</v>
      </c>
      <c r="P1475" s="17">
        <f>IF(O1475="Up",INDEX($AP$5:$AP$1005,MATCH(I1475,$AI$5:$AI$1005,0),1),INDEX($AQ$5:$AQ$1005,MATCH(J1475,$AI$5:$AI$1005,0),1))</f>
        <v>1.0029006354891685</v>
      </c>
      <c r="Q1475" s="19">
        <f>T1474</f>
        <v>22736.477929060435</v>
      </c>
      <c r="R1475" s="19">
        <f>INDEX(model!$S$5:$S$35,MATCH(G1475,model!$Q$5:$Q$35,0),1)*model!$O$5</f>
        <v>0</v>
      </c>
      <c r="S1475" s="19">
        <f>IF(RIGHT(B1475,1)="C",T1474*INDEX(model!$T$5:$T$35,MATCH(G1475,model!$Q$5:$Q$35,0),1),0)</f>
        <v>0</v>
      </c>
      <c r="T1475" s="19">
        <f>(Q1475+R1475-S1475)*M1475</f>
        <v>22782.494358762418</v>
      </c>
      <c r="U1475" s="19">
        <f>X1474</f>
        <v>133334.14509258079</v>
      </c>
      <c r="V1475" s="19">
        <f>INDEX(model!$S$5:$S$35,MATCH(G1475,model!$Q$5:$Q$35,0),1)*model!$O$6</f>
        <v>0</v>
      </c>
      <c r="W1475" s="19">
        <f>IF(RIGHT(B1475,1)="C",X1474*INDEX(model!$T$5:$T$35,MATCH(G1475,model!$Q$5:$Q$35,0),1),0)</f>
        <v>0</v>
      </c>
      <c r="X1475" s="19">
        <f>(U1475+V1475-W1475)*P1475</f>
        <v>133720.89884575427</v>
      </c>
      <c r="Z1475" s="36" t="str">
        <f>K1475&amp;L1475</f>
        <v>UpUp</v>
      </c>
      <c r="AA1475" s="36" t="str">
        <f>N1475&amp;O1475</f>
        <v>UpUp</v>
      </c>
      <c r="AU1475" s="4" t="str">
        <f>IF(AZ1475=AZ1476,IF(AZ1475&gt;AZ1474,AZ1475&amp;"_O",""),AZ1475&amp;"_C")</f>
        <v/>
      </c>
      <c r="AV1475" s="7" t="str">
        <f>IF(RIGHT(AU1475,1)="C",AX1475/INDEX($AX$5:$AX$2729,MATCH(AZ1475&amp;"_O",$AU$5:$AU$2729,0),1),"")</f>
        <v/>
      </c>
      <c r="AW1475" s="38">
        <v>35853</v>
      </c>
      <c r="AX1475" s="37">
        <v>1049.3399999999999</v>
      </c>
      <c r="AY1475" s="7">
        <f>AX1475/AX1474</f>
        <v>1.0146295239844905</v>
      </c>
      <c r="AZ1475" s="4">
        <f>YEAR(AW1475)</f>
        <v>1998</v>
      </c>
      <c r="BA1475" s="2" t="s">
        <v>7</v>
      </c>
      <c r="BB1475" s="12" t="str">
        <f>INDEX($CD$5:$CD$10,MATCH(BA1475,$CC$5:$CC$10,0),1)</f>
        <v>Y</v>
      </c>
      <c r="BC1475" s="12" t="str">
        <f>IF(AND(BB1475="Y",AY1475&gt;1),"Y","")</f>
        <v>Y</v>
      </c>
      <c r="BD1475" s="12" t="str">
        <f>IF(AND(BB1475="Y",AY1475&lt;1),"Y","")</f>
        <v/>
      </c>
      <c r="BE1475" s="12" t="str">
        <f>IF(AY1475&gt;1,IF(AY1474&gt;1,"Y",""),"")</f>
        <v>Y</v>
      </c>
      <c r="BF1475" s="12" t="str">
        <f>IF(AY1475&lt;1,IF(AY1474&lt;1,"Y",""),"")</f>
        <v/>
      </c>
      <c r="BG1475" s="2"/>
      <c r="BH1475" s="2"/>
      <c r="BI1475" s="2"/>
      <c r="BJ1475" s="2"/>
      <c r="BK1475" s="2"/>
      <c r="BL1475" s="2"/>
      <c r="BM1475" s="4" t="str">
        <f>IF(BR1475=BR1476,IF(BR1475&gt;BR1474,BR1475&amp;"_O",""),BR1475&amp;"_C")</f>
        <v/>
      </c>
      <c r="BN1475" s="7" t="str">
        <f>IF(RIGHT(BM1475,1)="C",BP1475/INDEX($BP$5:$BP$2729,MATCH(BR1475&amp;"_O",$BM$5:$BM$2729,0),1),"")</f>
        <v/>
      </c>
      <c r="BO1475" s="38">
        <v>36259</v>
      </c>
      <c r="BP1475" s="3">
        <v>2593.0500000000002</v>
      </c>
      <c r="BQ1475" s="7">
        <f>BP1475/BP1474</f>
        <v>1.0399780217135846</v>
      </c>
      <c r="BR1475" s="4">
        <f>YEAR(BO1475)</f>
        <v>1999</v>
      </c>
      <c r="BS1475" s="2" t="s">
        <v>7</v>
      </c>
      <c r="BT1475" s="12" t="str">
        <f>INDEX($CD$5:$CD$10,MATCH(BS1475,$CC$5:$CC$10,0),1)</f>
        <v>Y</v>
      </c>
      <c r="BU1475" s="12" t="str">
        <f>IF(AND(BT1475="Y",BQ1475&gt;1),"Y","")</f>
        <v>Y</v>
      </c>
      <c r="BV1475" s="12" t="str">
        <f>IF(AND(BT1475="Y",BQ1475&lt;1),"Y","")</f>
        <v/>
      </c>
      <c r="BW1475" s="12" t="str">
        <f>IF(BQ1475&gt;1,IF(BQ1474&gt;1,"Y",""),"")</f>
        <v>Y</v>
      </c>
      <c r="BX1475" s="12" t="str">
        <f>IF(BQ1475&lt;1,IF(BQ1474&lt;1,"Y",""),"")</f>
        <v/>
      </c>
      <c r="BY1475" s="2"/>
      <c r="BZ1475" s="2"/>
      <c r="CA1475" s="2"/>
    </row>
    <row r="1476" spans="2:79">
      <c r="B1476" s="4" t="str">
        <f>IF(G1476=G1477,IF(G1476&gt;G1475,G1476&amp;"_O",""),G1476&amp;"_C")</f>
        <v/>
      </c>
      <c r="C1476" s="14">
        <f ca="1">RANDBETWEEN(0,1000)/1000</f>
        <v>0.90200000000000002</v>
      </c>
      <c r="D1476" s="16">
        <f>D1475+1</f>
        <v>1472</v>
      </c>
      <c r="E1476" s="10">
        <f>ROUNDDOWN(D1476/52,0)+1</f>
        <v>29</v>
      </c>
      <c r="F1476" s="15">
        <f>F1475+7</f>
        <v>54924</v>
      </c>
      <c r="G1476" s="4">
        <f>YEAR(F1476)</f>
        <v>2050</v>
      </c>
      <c r="H1476" s="33">
        <v>0.86099999999999999</v>
      </c>
      <c r="I1476" s="33">
        <v>0.33100000000000002</v>
      </c>
      <c r="J1476" s="33">
        <v>0.20499999999999999</v>
      </c>
      <c r="K1476" s="16" t="str">
        <f>IF(M1475&gt;1,"Up","Down")</f>
        <v>Up</v>
      </c>
      <c r="L1476" s="16" t="str">
        <f>IF(K1476="Up",IF(H1476&lt;$BJ$7,"Up","Down"),IF(H1476&lt;$BK$7,"Down","Up"))</f>
        <v>Down</v>
      </c>
      <c r="M1476" s="17">
        <f>IF(L1476="Up",INDEX($AK$5:$AK$1005,MATCH(I1476,$AI$5:$AI$1005,0),1),INDEX($AL$5:$AL$1005,MATCH(J1476,$AI$5:$AI$1005,0),1))</f>
        <v>0.97516645976351912</v>
      </c>
      <c r="N1476" s="16" t="str">
        <f>IF(P1475&gt;1,"Up","Down")</f>
        <v>Up</v>
      </c>
      <c r="O1476" s="16" t="str">
        <f>IF(N1476="Up",IF(H1476&lt;$BJ$12,"Up","Down"),IF(H1476&lt;$BK$12,"Down","Up"))</f>
        <v>Down</v>
      </c>
      <c r="P1476" s="17">
        <f>IF(O1476="Up",INDEX($AP$5:$AP$1005,MATCH(I1476,$AI$5:$AI$1005,0),1),INDEX($AQ$5:$AQ$1005,MATCH(J1476,$AI$5:$AI$1005,0),1))</f>
        <v>0.96534721502758092</v>
      </c>
      <c r="Q1476" s="19">
        <f>T1475</f>
        <v>22782.494358762418</v>
      </c>
      <c r="R1476" s="19">
        <f>INDEX(model!$S$5:$S$35,MATCH(G1476,model!$Q$5:$Q$35,0),1)*model!$O$5</f>
        <v>0</v>
      </c>
      <c r="S1476" s="19">
        <f>IF(RIGHT(B1476,1)="C",T1475*INDEX(model!$T$5:$T$35,MATCH(G1476,model!$Q$5:$Q$35,0),1),0)</f>
        <v>0</v>
      </c>
      <c r="T1476" s="19">
        <f>(Q1476+R1476-S1476)*M1476</f>
        <v>22216.724368416693</v>
      </c>
      <c r="U1476" s="19">
        <f>X1475</f>
        <v>133720.89884575427</v>
      </c>
      <c r="V1476" s="19">
        <f>INDEX(model!$S$5:$S$35,MATCH(G1476,model!$Q$5:$Q$35,0),1)*model!$O$6</f>
        <v>0</v>
      </c>
      <c r="W1476" s="19">
        <f>IF(RIGHT(B1476,1)="C",X1475*INDEX(model!$T$5:$T$35,MATCH(G1476,model!$Q$5:$Q$35,0),1),0)</f>
        <v>0</v>
      </c>
      <c r="X1476" s="19">
        <f>(U1476+V1476-W1476)*P1476</f>
        <v>129087.09729173375</v>
      </c>
      <c r="Z1476" s="36" t="str">
        <f>K1476&amp;L1476</f>
        <v>UpDown</v>
      </c>
      <c r="AA1476" s="36" t="str">
        <f>N1476&amp;O1476</f>
        <v>UpDown</v>
      </c>
      <c r="AU1476" s="4" t="str">
        <f>IF(AZ1476=AZ1477,IF(AZ1476&gt;AZ1475,AZ1476&amp;"_O",""),AZ1476&amp;"_C")</f>
        <v/>
      </c>
      <c r="AV1476" s="7" t="str">
        <f>IF(RIGHT(AU1476,1)="C",AX1476/INDEX($AX$5:$AX$2729,MATCH(AZ1476&amp;"_O",$AU$5:$AU$2729,0),1),"")</f>
        <v/>
      </c>
      <c r="AW1476" s="38">
        <v>35860</v>
      </c>
      <c r="AX1476" s="37">
        <v>1055.69</v>
      </c>
      <c r="AY1476" s="7">
        <f>AX1476/AX1475</f>
        <v>1.0060514227990929</v>
      </c>
      <c r="AZ1476" s="4">
        <f>YEAR(AW1476)</f>
        <v>1998</v>
      </c>
      <c r="BA1476" s="2" t="s">
        <v>7</v>
      </c>
      <c r="BB1476" s="12" t="str">
        <f>INDEX($CD$5:$CD$10,MATCH(BA1476,$CC$5:$CC$10,0),1)</f>
        <v>Y</v>
      </c>
      <c r="BC1476" s="12" t="str">
        <f>IF(AND(BB1476="Y",AY1476&gt;1),"Y","")</f>
        <v>Y</v>
      </c>
      <c r="BD1476" s="12" t="str">
        <f>IF(AND(BB1476="Y",AY1476&lt;1),"Y","")</f>
        <v/>
      </c>
      <c r="BE1476" s="12" t="str">
        <f>IF(AY1476&gt;1,IF(AY1475&gt;1,"Y",""),"")</f>
        <v>Y</v>
      </c>
      <c r="BF1476" s="12" t="str">
        <f>IF(AY1476&lt;1,IF(AY1475&lt;1,"Y",""),"")</f>
        <v/>
      </c>
      <c r="BG1476" s="2"/>
      <c r="BH1476" s="2"/>
      <c r="BI1476" s="2"/>
      <c r="BJ1476" s="2"/>
      <c r="BK1476" s="2"/>
      <c r="BL1476" s="2"/>
      <c r="BM1476" s="4" t="str">
        <f>IF(BR1476=BR1477,IF(BR1476&gt;BR1475,BR1476&amp;"_O",""),BR1476&amp;"_C")</f>
        <v/>
      </c>
      <c r="BN1476" s="7" t="str">
        <f>IF(RIGHT(BM1476,1)="C",BP1476/INDEX($BP$5:$BP$2729,MATCH(BR1476&amp;"_O",$BM$5:$BM$2729,0),1),"")</f>
        <v/>
      </c>
      <c r="BO1476" s="38">
        <v>36266</v>
      </c>
      <c r="BP1476" s="3">
        <v>2484.04</v>
      </c>
      <c r="BQ1476" s="7">
        <f>BP1476/BP1475</f>
        <v>0.95796070264746136</v>
      </c>
      <c r="BR1476" s="4">
        <f>YEAR(BO1476)</f>
        <v>1999</v>
      </c>
      <c r="BS1476" s="2" t="s">
        <v>7</v>
      </c>
      <c r="BT1476" s="12" t="str">
        <f>INDEX($CD$5:$CD$10,MATCH(BS1476,$CC$5:$CC$10,0),1)</f>
        <v>Y</v>
      </c>
      <c r="BU1476" s="12" t="str">
        <f>IF(AND(BT1476="Y",BQ1476&gt;1),"Y","")</f>
        <v/>
      </c>
      <c r="BV1476" s="12" t="str">
        <f>IF(AND(BT1476="Y",BQ1476&lt;1),"Y","")</f>
        <v>Y</v>
      </c>
      <c r="BW1476" s="12" t="str">
        <f>IF(BQ1476&gt;1,IF(BQ1475&gt;1,"Y",""),"")</f>
        <v/>
      </c>
      <c r="BX1476" s="12" t="str">
        <f>IF(BQ1476&lt;1,IF(BQ1475&lt;1,"Y",""),"")</f>
        <v/>
      </c>
      <c r="BY1476" s="2"/>
      <c r="BZ1476" s="2"/>
      <c r="CA1476" s="2"/>
    </row>
    <row r="1477" spans="2:79">
      <c r="B1477" s="4" t="str">
        <f>IF(G1477=G1478,IF(G1477&gt;G1476,G1477&amp;"_O",""),G1477&amp;"_C")</f>
        <v/>
      </c>
      <c r="C1477" s="14">
        <f ca="1">RANDBETWEEN(0,1000)/1000</f>
        <v>0.58299999999999996</v>
      </c>
      <c r="D1477" s="16">
        <f>D1476+1</f>
        <v>1473</v>
      </c>
      <c r="E1477" s="10">
        <f>ROUNDDOWN(D1477/52,0)+1</f>
        <v>29</v>
      </c>
      <c r="F1477" s="15">
        <f>F1476+7</f>
        <v>54931</v>
      </c>
      <c r="G1477" s="4">
        <f>YEAR(F1477)</f>
        <v>2050</v>
      </c>
      <c r="H1477" s="33">
        <v>0.85899999999999999</v>
      </c>
      <c r="I1477" s="33">
        <v>0.82299999999999995</v>
      </c>
      <c r="J1477" s="33">
        <v>0.152</v>
      </c>
      <c r="K1477" s="16" t="str">
        <f>IF(M1476&gt;1,"Up","Down")</f>
        <v>Down</v>
      </c>
      <c r="L1477" s="16" t="str">
        <f>IF(K1477="Up",IF(H1477&lt;$BJ$7,"Up","Down"),IF(H1477&lt;$BK$7,"Down","Up"))</f>
        <v>Up</v>
      </c>
      <c r="M1477" s="17">
        <f>IF(L1477="Up",INDEX($AK$5:$AK$1005,MATCH(I1477,$AI$5:$AI$1005,0),1),INDEX($AL$5:$AL$1005,MATCH(J1477,$AI$5:$AI$1005,0),1))</f>
        <v>1.0260211427869674</v>
      </c>
      <c r="N1477" s="16" t="str">
        <f>IF(P1476&gt;1,"Up","Down")</f>
        <v>Down</v>
      </c>
      <c r="O1477" s="16" t="str">
        <f>IF(N1477="Up",IF(H1477&lt;$BJ$12,"Up","Down"),IF(H1477&lt;$BK$12,"Down","Up"))</f>
        <v>Up</v>
      </c>
      <c r="P1477" s="17">
        <f>IF(O1477="Up",INDEX($AP$5:$AP$1005,MATCH(I1477,$AI$5:$AI$1005,0),1),INDEX($AQ$5:$AQ$1005,MATCH(J1477,$AI$5:$AI$1005,0),1))</f>
        <v>1.0349130718954223</v>
      </c>
      <c r="Q1477" s="19">
        <f>T1476</f>
        <v>22216.724368416693</v>
      </c>
      <c r="R1477" s="19">
        <f>INDEX(model!$S$5:$S$35,MATCH(G1477,model!$Q$5:$Q$35,0),1)*model!$O$5</f>
        <v>0</v>
      </c>
      <c r="S1477" s="19">
        <f>IF(RIGHT(B1477,1)="C",T1476*INDEX(model!$T$5:$T$35,MATCH(G1477,model!$Q$5:$Q$35,0),1),0)</f>
        <v>0</v>
      </c>
      <c r="T1477" s="19">
        <f>(Q1477+R1477-S1477)*M1477</f>
        <v>22794.828925465961</v>
      </c>
      <c r="U1477" s="19">
        <f>X1476</f>
        <v>129087.09729173375</v>
      </c>
      <c r="V1477" s="19">
        <f>INDEX(model!$S$5:$S$35,MATCH(G1477,model!$Q$5:$Q$35,0),1)*model!$O$6</f>
        <v>0</v>
      </c>
      <c r="W1477" s="19">
        <f>IF(RIGHT(B1477,1)="C",X1476*INDEX(model!$T$5:$T$35,MATCH(G1477,model!$Q$5:$Q$35,0),1),0)</f>
        <v>0</v>
      </c>
      <c r="X1477" s="19">
        <f>(U1477+V1477-W1477)*P1477</f>
        <v>133593.92440025142</v>
      </c>
      <c r="Z1477" s="36" t="str">
        <f>K1477&amp;L1477</f>
        <v>DownUp</v>
      </c>
      <c r="AA1477" s="36" t="str">
        <f>N1477&amp;O1477</f>
        <v>DownUp</v>
      </c>
      <c r="AU1477" s="4" t="str">
        <f>IF(AZ1477=AZ1478,IF(AZ1477&gt;AZ1476,AZ1477&amp;"_O",""),AZ1477&amp;"_C")</f>
        <v/>
      </c>
      <c r="AV1477" s="7" t="str">
        <f>IF(RIGHT(AU1477,1)="C",AX1477/INDEX($AX$5:$AX$2729,MATCH(AZ1477&amp;"_O",$AU$5:$AU$2729,0),1),"")</f>
        <v/>
      </c>
      <c r="AW1477" s="38">
        <v>35867</v>
      </c>
      <c r="AX1477" s="37">
        <v>1068.5899999999999</v>
      </c>
      <c r="AY1477" s="7">
        <f>AX1477/AX1476</f>
        <v>1.0122194962536348</v>
      </c>
      <c r="AZ1477" s="4">
        <f>YEAR(AW1477)</f>
        <v>1998</v>
      </c>
      <c r="BA1477" s="2" t="s">
        <v>7</v>
      </c>
      <c r="BB1477" s="12" t="str">
        <f>INDEX($CD$5:$CD$10,MATCH(BA1477,$CC$5:$CC$10,0),1)</f>
        <v>Y</v>
      </c>
      <c r="BC1477" s="12" t="str">
        <f>IF(AND(BB1477="Y",AY1477&gt;1),"Y","")</f>
        <v>Y</v>
      </c>
      <c r="BD1477" s="12" t="str">
        <f>IF(AND(BB1477="Y",AY1477&lt;1),"Y","")</f>
        <v/>
      </c>
      <c r="BE1477" s="12" t="str">
        <f>IF(AY1477&gt;1,IF(AY1476&gt;1,"Y",""),"")</f>
        <v>Y</v>
      </c>
      <c r="BF1477" s="12" t="str">
        <f>IF(AY1477&lt;1,IF(AY1476&lt;1,"Y",""),"")</f>
        <v/>
      </c>
      <c r="BG1477" s="2"/>
      <c r="BH1477" s="2"/>
      <c r="BI1477" s="2"/>
      <c r="BJ1477" s="2"/>
      <c r="BK1477" s="2"/>
      <c r="BL1477" s="2"/>
      <c r="BM1477" s="4" t="str">
        <f>IF(BR1477=BR1478,IF(BR1477&gt;BR1476,BR1477&amp;"_O",""),BR1477&amp;"_C")</f>
        <v/>
      </c>
      <c r="BN1477" s="7" t="str">
        <f>IF(RIGHT(BM1477,1)="C",BP1477/INDEX($BP$5:$BP$2729,MATCH(BR1477&amp;"_O",$BM$5:$BM$2729,0),1),"")</f>
        <v/>
      </c>
      <c r="BO1477" s="38">
        <v>36273</v>
      </c>
      <c r="BP1477" s="3">
        <v>2590.69</v>
      </c>
      <c r="BQ1477" s="7">
        <f>BP1477/BP1476</f>
        <v>1.0429340912384664</v>
      </c>
      <c r="BR1477" s="4">
        <f>YEAR(BO1477)</f>
        <v>1999</v>
      </c>
      <c r="BS1477" s="2" t="s">
        <v>7</v>
      </c>
      <c r="BT1477" s="12" t="str">
        <f>INDEX($CD$5:$CD$10,MATCH(BS1477,$CC$5:$CC$10,0),1)</f>
        <v>Y</v>
      </c>
      <c r="BU1477" s="12" t="str">
        <f>IF(AND(BT1477="Y",BQ1477&gt;1),"Y","")</f>
        <v>Y</v>
      </c>
      <c r="BV1477" s="12" t="str">
        <f>IF(AND(BT1477="Y",BQ1477&lt;1),"Y","")</f>
        <v/>
      </c>
      <c r="BW1477" s="12" t="str">
        <f>IF(BQ1477&gt;1,IF(BQ1476&gt;1,"Y",""),"")</f>
        <v/>
      </c>
      <c r="BX1477" s="12" t="str">
        <f>IF(BQ1477&lt;1,IF(BQ1476&lt;1,"Y",""),"")</f>
        <v/>
      </c>
      <c r="BY1477" s="2"/>
      <c r="BZ1477" s="2"/>
      <c r="CA1477" s="2"/>
    </row>
    <row r="1478" spans="2:79">
      <c r="B1478" s="4" t="str">
        <f>IF(G1478=G1479,IF(G1478&gt;G1477,G1478&amp;"_O",""),G1478&amp;"_C")</f>
        <v/>
      </c>
      <c r="C1478" s="14">
        <f ca="1">RANDBETWEEN(0,1000)/1000</f>
        <v>1.4999999999999999E-2</v>
      </c>
      <c r="D1478" s="16">
        <f>D1477+1</f>
        <v>1474</v>
      </c>
      <c r="E1478" s="10">
        <f>ROUNDDOWN(D1478/52,0)+1</f>
        <v>29</v>
      </c>
      <c r="F1478" s="15">
        <f>F1477+7</f>
        <v>54938</v>
      </c>
      <c r="G1478" s="4">
        <f>YEAR(F1478)</f>
        <v>2050</v>
      </c>
      <c r="H1478" s="33">
        <v>0.997</v>
      </c>
      <c r="I1478" s="33">
        <v>0.82399999999999995</v>
      </c>
      <c r="J1478" s="33">
        <v>0.52600000000000002</v>
      </c>
      <c r="K1478" s="16" t="str">
        <f>IF(M1477&gt;1,"Up","Down")</f>
        <v>Up</v>
      </c>
      <c r="L1478" s="16" t="str">
        <f>IF(K1478="Up",IF(H1478&lt;$BJ$7,"Up","Down"),IF(H1478&lt;$BK$7,"Down","Up"))</f>
        <v>Down</v>
      </c>
      <c r="M1478" s="17">
        <f>IF(L1478="Up",INDEX($AK$5:$AK$1005,MATCH(I1478,$AI$5:$AI$1005,0),1),INDEX($AL$5:$AL$1005,MATCH(J1478,$AI$5:$AI$1005,0),1))</f>
        <v>0.98827203542737296</v>
      </c>
      <c r="N1478" s="16" t="str">
        <f>IF(P1477&gt;1,"Up","Down")</f>
        <v>Up</v>
      </c>
      <c r="O1478" s="16" t="str">
        <f>IF(N1478="Up",IF(H1478&lt;$BJ$12,"Up","Down"),IF(H1478&lt;$BK$12,"Down","Up"))</f>
        <v>Down</v>
      </c>
      <c r="P1478" s="17">
        <f>IF(O1478="Up",INDEX($AP$5:$AP$1005,MATCH(I1478,$AI$5:$AI$1005,0),1),INDEX($AQ$5:$AQ$1005,MATCH(J1478,$AI$5:$AI$1005,0),1))</f>
        <v>0.98600425151197868</v>
      </c>
      <c r="Q1478" s="19">
        <f>T1477</f>
        <v>22794.828925465961</v>
      </c>
      <c r="R1478" s="19">
        <f>INDEX(model!$S$5:$S$35,MATCH(G1478,model!$Q$5:$Q$35,0),1)*model!$O$5</f>
        <v>0</v>
      </c>
      <c r="S1478" s="19">
        <f>IF(RIGHT(B1478,1)="C",T1477*INDEX(model!$T$5:$T$35,MATCH(G1478,model!$Q$5:$Q$35,0),1),0)</f>
        <v>0</v>
      </c>
      <c r="T1478" s="19">
        <f>(Q1478+R1478-S1478)*M1478</f>
        <v>22527.491979389004</v>
      </c>
      <c r="U1478" s="19">
        <f>X1477</f>
        <v>133593.92440025142</v>
      </c>
      <c r="V1478" s="19">
        <f>INDEX(model!$S$5:$S$35,MATCH(G1478,model!$Q$5:$Q$35,0),1)*model!$O$6</f>
        <v>0</v>
      </c>
      <c r="W1478" s="19">
        <f>IF(RIGHT(B1478,1)="C",X1477*INDEX(model!$T$5:$T$35,MATCH(G1478,model!$Q$5:$Q$35,0),1),0)</f>
        <v>0</v>
      </c>
      <c r="X1478" s="19">
        <f>(U1478+V1478-W1478)*P1478</f>
        <v>131724.17743481777</v>
      </c>
      <c r="Z1478" s="36" t="str">
        <f>K1478&amp;L1478</f>
        <v>UpDown</v>
      </c>
      <c r="AA1478" s="36" t="str">
        <f>N1478&amp;O1478</f>
        <v>UpDown</v>
      </c>
      <c r="AU1478" s="4" t="str">
        <f>IF(AZ1478=AZ1479,IF(AZ1478&gt;AZ1477,AZ1478&amp;"_O",""),AZ1478&amp;"_C")</f>
        <v/>
      </c>
      <c r="AV1478" s="7" t="str">
        <f>IF(RIGHT(AU1478,1)="C",AX1478/INDEX($AX$5:$AX$2729,MATCH(AZ1478&amp;"_O",$AU$5:$AU$2729,0),1),"")</f>
        <v/>
      </c>
      <c r="AW1478" s="38">
        <v>35874</v>
      </c>
      <c r="AX1478" s="37">
        <v>1099.1600000000001</v>
      </c>
      <c r="AY1478" s="7">
        <f>AX1478/AX1477</f>
        <v>1.0286077915758149</v>
      </c>
      <c r="AZ1478" s="4">
        <f>YEAR(AW1478)</f>
        <v>1998</v>
      </c>
      <c r="BA1478" s="2" t="s">
        <v>7</v>
      </c>
      <c r="BB1478" s="12" t="str">
        <f>INDEX($CD$5:$CD$10,MATCH(BA1478,$CC$5:$CC$10,0),1)</f>
        <v>Y</v>
      </c>
      <c r="BC1478" s="12" t="str">
        <f>IF(AND(BB1478="Y",AY1478&gt;1),"Y","")</f>
        <v>Y</v>
      </c>
      <c r="BD1478" s="12" t="str">
        <f>IF(AND(BB1478="Y",AY1478&lt;1),"Y","")</f>
        <v/>
      </c>
      <c r="BE1478" s="12" t="str">
        <f>IF(AY1478&gt;1,IF(AY1477&gt;1,"Y",""),"")</f>
        <v>Y</v>
      </c>
      <c r="BF1478" s="12" t="str">
        <f>IF(AY1478&lt;1,IF(AY1477&lt;1,"Y",""),"")</f>
        <v/>
      </c>
      <c r="BG1478" s="2"/>
      <c r="BH1478" s="2"/>
      <c r="BI1478" s="2"/>
      <c r="BJ1478" s="2"/>
      <c r="BK1478" s="2"/>
      <c r="BL1478" s="2"/>
      <c r="BM1478" s="4" t="str">
        <f>IF(BR1478=BR1479,IF(BR1478&gt;BR1477,BR1478&amp;"_O",""),BR1478&amp;"_C")</f>
        <v/>
      </c>
      <c r="BN1478" s="7" t="str">
        <f>IF(RIGHT(BM1478,1)="C",BP1478/INDEX($BP$5:$BP$2729,MATCH(BR1478&amp;"_O",$BM$5:$BM$2729,0),1),"")</f>
        <v/>
      </c>
      <c r="BO1478" s="38">
        <v>36280</v>
      </c>
      <c r="BP1478" s="3">
        <v>2542.85</v>
      </c>
      <c r="BQ1478" s="7">
        <f>BP1478/BP1477</f>
        <v>0.98153387707521933</v>
      </c>
      <c r="BR1478" s="4">
        <f>YEAR(BO1478)</f>
        <v>1999</v>
      </c>
      <c r="BS1478" s="2" t="s">
        <v>7</v>
      </c>
      <c r="BT1478" s="12" t="str">
        <f>INDEX($CD$5:$CD$10,MATCH(BS1478,$CC$5:$CC$10,0),1)</f>
        <v>Y</v>
      </c>
      <c r="BU1478" s="12" t="str">
        <f>IF(AND(BT1478="Y",BQ1478&gt;1),"Y","")</f>
        <v/>
      </c>
      <c r="BV1478" s="12" t="str">
        <f>IF(AND(BT1478="Y",BQ1478&lt;1),"Y","")</f>
        <v>Y</v>
      </c>
      <c r="BW1478" s="12" t="str">
        <f>IF(BQ1478&gt;1,IF(BQ1477&gt;1,"Y",""),"")</f>
        <v/>
      </c>
      <c r="BX1478" s="12" t="str">
        <f>IF(BQ1478&lt;1,IF(BQ1477&lt;1,"Y",""),"")</f>
        <v/>
      </c>
      <c r="BY1478" s="2"/>
      <c r="BZ1478" s="2"/>
      <c r="CA1478" s="2"/>
    </row>
    <row r="1479" spans="2:79">
      <c r="B1479" s="4" t="str">
        <f>IF(G1479=G1480,IF(G1479&gt;G1478,G1479&amp;"_O",""),G1479&amp;"_C")</f>
        <v/>
      </c>
      <c r="C1479" s="14">
        <f ca="1">RANDBETWEEN(0,1000)/1000</f>
        <v>0.82899999999999996</v>
      </c>
      <c r="D1479" s="16">
        <f>D1478+1</f>
        <v>1475</v>
      </c>
      <c r="E1479" s="10">
        <f>ROUNDDOWN(D1479/52,0)+1</f>
        <v>29</v>
      </c>
      <c r="F1479" s="15">
        <f>F1478+7</f>
        <v>54945</v>
      </c>
      <c r="G1479" s="4">
        <f>YEAR(F1479)</f>
        <v>2050</v>
      </c>
      <c r="H1479" s="33">
        <v>0.38800000000000001</v>
      </c>
      <c r="I1479" s="33">
        <v>0.96299999999999997</v>
      </c>
      <c r="J1479" s="33">
        <v>0.51100000000000001</v>
      </c>
      <c r="K1479" s="16" t="str">
        <f>IF(M1478&gt;1,"Up","Down")</f>
        <v>Down</v>
      </c>
      <c r="L1479" s="16" t="str">
        <f>IF(K1479="Up",IF(H1479&lt;$BJ$7,"Up","Down"),IF(H1479&lt;$BK$7,"Down","Up"))</f>
        <v>Down</v>
      </c>
      <c r="M1479" s="17">
        <f>IF(L1479="Up",INDEX($AK$5:$AK$1005,MATCH(I1479,$AI$5:$AI$1005,0),1),INDEX($AL$5:$AL$1005,MATCH(J1479,$AI$5:$AI$1005,0),1))</f>
        <v>0.98789397874437668</v>
      </c>
      <c r="N1479" s="16" t="str">
        <f>IF(P1478&gt;1,"Up","Down")</f>
        <v>Down</v>
      </c>
      <c r="O1479" s="16" t="str">
        <f>IF(N1479="Up",IF(H1479&lt;$BJ$12,"Up","Down"),IF(H1479&lt;$BK$12,"Down","Up"))</f>
        <v>Down</v>
      </c>
      <c r="P1479" s="17">
        <f>IF(O1479="Up",INDEX($AP$5:$AP$1005,MATCH(I1479,$AI$5:$AI$1005,0),1),INDEX($AQ$5:$AQ$1005,MATCH(J1479,$AI$5:$AI$1005,0),1))</f>
        <v>0.98524353974360235</v>
      </c>
      <c r="Q1479" s="19">
        <f>T1478</f>
        <v>22527.491979389004</v>
      </c>
      <c r="R1479" s="19">
        <f>INDEX(model!$S$5:$S$35,MATCH(G1479,model!$Q$5:$Q$35,0),1)*model!$O$5</f>
        <v>0</v>
      </c>
      <c r="S1479" s="19">
        <f>IF(RIGHT(B1479,1)="C",T1478*INDEX(model!$T$5:$T$35,MATCH(G1479,model!$Q$5:$Q$35,0),1),0)</f>
        <v>0</v>
      </c>
      <c r="T1479" s="19">
        <f>(Q1479+R1479-S1479)*M1479</f>
        <v>22254.773682650637</v>
      </c>
      <c r="U1479" s="19">
        <f>X1478</f>
        <v>131724.17743481777</v>
      </c>
      <c r="V1479" s="19">
        <f>INDEX(model!$S$5:$S$35,MATCH(G1479,model!$Q$5:$Q$35,0),1)*model!$O$6</f>
        <v>0</v>
      </c>
      <c r="W1479" s="19">
        <f>IF(RIGHT(B1479,1)="C",X1478*INDEX(model!$T$5:$T$35,MATCH(G1479,model!$Q$5:$Q$35,0),1),0)</f>
        <v>0</v>
      </c>
      <c r="X1479" s="19">
        <f>(U1479+V1479-W1479)*P1479</f>
        <v>129780.39484569422</v>
      </c>
      <c r="Z1479" s="36" t="str">
        <f>K1479&amp;L1479</f>
        <v>DownDown</v>
      </c>
      <c r="AA1479" s="36" t="str">
        <f>N1479&amp;O1479</f>
        <v>DownDown</v>
      </c>
      <c r="AU1479" s="4" t="str">
        <f>IF(AZ1479=AZ1480,IF(AZ1479&gt;AZ1478,AZ1479&amp;"_O",""),AZ1479&amp;"_C")</f>
        <v/>
      </c>
      <c r="AV1479" s="7" t="str">
        <f>IF(RIGHT(AU1479,1)="C",AX1479/INDEX($AX$5:$AX$2729,MATCH(AZ1479&amp;"_O",$AU$5:$AU$2729,0),1),"")</f>
        <v/>
      </c>
      <c r="AW1479" s="38">
        <v>35881</v>
      </c>
      <c r="AX1479" s="37">
        <v>1095.44</v>
      </c>
      <c r="AY1479" s="7">
        <f>AX1479/AX1478</f>
        <v>0.99661559736526073</v>
      </c>
      <c r="AZ1479" s="4">
        <f>YEAR(AW1479)</f>
        <v>1998</v>
      </c>
      <c r="BA1479" s="2" t="s">
        <v>7</v>
      </c>
      <c r="BB1479" s="12" t="str">
        <f>INDEX($CD$5:$CD$10,MATCH(BA1479,$CC$5:$CC$10,0),1)</f>
        <v>Y</v>
      </c>
      <c r="BC1479" s="12" t="str">
        <f>IF(AND(BB1479="Y",AY1479&gt;1),"Y","")</f>
        <v/>
      </c>
      <c r="BD1479" s="12" t="str">
        <f>IF(AND(BB1479="Y",AY1479&lt;1),"Y","")</f>
        <v>Y</v>
      </c>
      <c r="BE1479" s="12" t="str">
        <f>IF(AY1479&gt;1,IF(AY1478&gt;1,"Y",""),"")</f>
        <v/>
      </c>
      <c r="BF1479" s="12" t="str">
        <f>IF(AY1479&lt;1,IF(AY1478&lt;1,"Y",""),"")</f>
        <v/>
      </c>
      <c r="BG1479" s="2"/>
      <c r="BH1479" s="2"/>
      <c r="BI1479" s="2"/>
      <c r="BJ1479" s="2"/>
      <c r="BK1479" s="2"/>
      <c r="BL1479" s="2"/>
      <c r="BM1479" s="4" t="str">
        <f>IF(BR1479=BR1480,IF(BR1479&gt;BR1478,BR1479&amp;"_O",""),BR1479&amp;"_C")</f>
        <v/>
      </c>
      <c r="BN1479" s="7" t="str">
        <f>IF(RIGHT(BM1479,1)="C",BP1479/INDEX($BP$5:$BP$2729,MATCH(BR1479&amp;"_O",$BM$5:$BM$2729,0),1),"")</f>
        <v/>
      </c>
      <c r="BO1479" s="38">
        <v>36287</v>
      </c>
      <c r="BP1479" s="3">
        <v>2503.62</v>
      </c>
      <c r="BQ1479" s="7">
        <f>BP1479/BP1478</f>
        <v>0.98457242857423755</v>
      </c>
      <c r="BR1479" s="4">
        <f>YEAR(BO1479)</f>
        <v>1999</v>
      </c>
      <c r="BS1479" s="2" t="s">
        <v>7</v>
      </c>
      <c r="BT1479" s="12" t="str">
        <f>INDEX($CD$5:$CD$10,MATCH(BS1479,$CC$5:$CC$10,0),1)</f>
        <v>Y</v>
      </c>
      <c r="BU1479" s="12" t="str">
        <f>IF(AND(BT1479="Y",BQ1479&gt;1),"Y","")</f>
        <v/>
      </c>
      <c r="BV1479" s="12" t="str">
        <f>IF(AND(BT1479="Y",BQ1479&lt;1),"Y","")</f>
        <v>Y</v>
      </c>
      <c r="BW1479" s="12" t="str">
        <f>IF(BQ1479&gt;1,IF(BQ1478&gt;1,"Y",""),"")</f>
        <v/>
      </c>
      <c r="BX1479" s="12" t="str">
        <f>IF(BQ1479&lt;1,IF(BQ1478&lt;1,"Y",""),"")</f>
        <v>Y</v>
      </c>
      <c r="BY1479" s="2"/>
      <c r="BZ1479" s="2"/>
      <c r="CA1479" s="2"/>
    </row>
    <row r="1480" spans="2:79">
      <c r="B1480" s="4" t="str">
        <f>IF(G1480=G1481,IF(G1480&gt;G1479,G1480&amp;"_O",""),G1480&amp;"_C")</f>
        <v/>
      </c>
      <c r="C1480" s="14">
        <f ca="1">RANDBETWEEN(0,1000)/1000</f>
        <v>0.99299999999999999</v>
      </c>
      <c r="D1480" s="16">
        <f>D1479+1</f>
        <v>1476</v>
      </c>
      <c r="E1480" s="10">
        <f>ROUNDDOWN(D1480/52,0)+1</f>
        <v>29</v>
      </c>
      <c r="F1480" s="15">
        <f>F1479+7</f>
        <v>54952</v>
      </c>
      <c r="G1480" s="4">
        <f>YEAR(F1480)</f>
        <v>2050</v>
      </c>
      <c r="H1480" s="33">
        <v>0.371</v>
      </c>
      <c r="I1480" s="33">
        <v>0.72699999999999998</v>
      </c>
      <c r="J1480" s="33">
        <v>0.47199999999999998</v>
      </c>
      <c r="K1480" s="16" t="str">
        <f>IF(M1479&gt;1,"Up","Down")</f>
        <v>Down</v>
      </c>
      <c r="L1480" s="16" t="str">
        <f>IF(K1480="Up",IF(H1480&lt;$BJ$7,"Up","Down"),IF(H1480&lt;$BK$7,"Down","Up"))</f>
        <v>Down</v>
      </c>
      <c r="M1480" s="17">
        <f>IF(L1480="Up",INDEX($AK$5:$AK$1005,MATCH(I1480,$AI$5:$AI$1005,0),1),INDEX($AL$5:$AL$1005,MATCH(J1480,$AI$5:$AI$1005,0),1))</f>
        <v>0.98667851193485645</v>
      </c>
      <c r="N1480" s="16" t="str">
        <f>IF(P1479&gt;1,"Up","Down")</f>
        <v>Down</v>
      </c>
      <c r="O1480" s="16" t="str">
        <f>IF(N1480="Up",IF(H1480&lt;$BJ$12,"Up","Down"),IF(H1480&lt;$BK$12,"Down","Up"))</f>
        <v>Down</v>
      </c>
      <c r="P1480" s="17">
        <f>IF(O1480="Up",INDEX($AP$5:$AP$1005,MATCH(I1480,$AI$5:$AI$1005,0),1),INDEX($AQ$5:$AQ$1005,MATCH(J1480,$AI$5:$AI$1005,0),1))</f>
        <v>0.98366448559222441</v>
      </c>
      <c r="Q1480" s="19">
        <f>T1479</f>
        <v>22254.773682650637</v>
      </c>
      <c r="R1480" s="19">
        <f>INDEX(model!$S$5:$S$35,MATCH(G1480,model!$Q$5:$Q$35,0),1)*model!$O$5</f>
        <v>0</v>
      </c>
      <c r="S1480" s="19">
        <f>IF(RIGHT(B1480,1)="C",T1479*INDEX(model!$T$5:$T$35,MATCH(G1480,model!$Q$5:$Q$35,0),1),0)</f>
        <v>0</v>
      </c>
      <c r="T1480" s="19">
        <f>(Q1480+R1480-S1480)*M1480</f>
        <v>21958.306980644735</v>
      </c>
      <c r="U1480" s="19">
        <f>X1479</f>
        <v>129780.39484569422</v>
      </c>
      <c r="V1480" s="19">
        <f>INDEX(model!$S$5:$S$35,MATCH(G1480,model!$Q$5:$Q$35,0),1)*model!$O$6</f>
        <v>0</v>
      </c>
      <c r="W1480" s="19">
        <f>IF(RIGHT(B1480,1)="C",X1479*INDEX(model!$T$5:$T$35,MATCH(G1480,model!$Q$5:$Q$35,0),1),0)</f>
        <v>0</v>
      </c>
      <c r="X1480" s="19">
        <f>(U1480+V1480-W1480)*P1480</f>
        <v>127660.36533584558</v>
      </c>
      <c r="Z1480" s="36" t="str">
        <f>K1480&amp;L1480</f>
        <v>DownDown</v>
      </c>
      <c r="AA1480" s="36" t="str">
        <f>N1480&amp;O1480</f>
        <v>DownDown</v>
      </c>
      <c r="AU1480" s="4" t="str">
        <f>IF(AZ1480=AZ1481,IF(AZ1480&gt;AZ1479,AZ1480&amp;"_O",""),AZ1480&amp;"_C")</f>
        <v/>
      </c>
      <c r="AV1480" s="7" t="str">
        <f>IF(RIGHT(AU1480,1)="C",AX1480/INDEX($AX$5:$AX$2729,MATCH(AZ1480&amp;"_O",$AU$5:$AU$2729,0),1),"")</f>
        <v/>
      </c>
      <c r="AW1480" s="38">
        <v>35888</v>
      </c>
      <c r="AX1480" s="37">
        <v>1122.7</v>
      </c>
      <c r="AY1480" s="7">
        <f>AX1480/AX1479</f>
        <v>1.0248849777258453</v>
      </c>
      <c r="AZ1480" s="4">
        <f>YEAR(AW1480)</f>
        <v>1998</v>
      </c>
      <c r="BA1480" s="2" t="s">
        <v>7</v>
      </c>
      <c r="BB1480" s="12" t="str">
        <f>INDEX($CD$5:$CD$10,MATCH(BA1480,$CC$5:$CC$10,0),1)</f>
        <v>Y</v>
      </c>
      <c r="BC1480" s="12" t="str">
        <f>IF(AND(BB1480="Y",AY1480&gt;1),"Y","")</f>
        <v>Y</v>
      </c>
      <c r="BD1480" s="12" t="str">
        <f>IF(AND(BB1480="Y",AY1480&lt;1),"Y","")</f>
        <v/>
      </c>
      <c r="BE1480" s="12" t="str">
        <f>IF(AY1480&gt;1,IF(AY1479&gt;1,"Y",""),"")</f>
        <v/>
      </c>
      <c r="BF1480" s="12" t="str">
        <f>IF(AY1480&lt;1,IF(AY1479&lt;1,"Y",""),"")</f>
        <v/>
      </c>
      <c r="BG1480" s="2"/>
      <c r="BH1480" s="2"/>
      <c r="BI1480" s="2"/>
      <c r="BJ1480" s="2"/>
      <c r="BK1480" s="2"/>
      <c r="BL1480" s="2"/>
      <c r="BM1480" s="4" t="str">
        <f>IF(BR1480=BR1481,IF(BR1480&gt;BR1479,BR1480&amp;"_O",""),BR1480&amp;"_C")</f>
        <v/>
      </c>
      <c r="BN1480" s="7" t="str">
        <f>IF(RIGHT(BM1480,1)="C",BP1480/INDEX($BP$5:$BP$2729,MATCH(BR1480&amp;"_O",$BM$5:$BM$2729,0),1),"")</f>
        <v/>
      </c>
      <c r="BO1480" s="38">
        <v>36294</v>
      </c>
      <c r="BP1480" s="3">
        <v>2527.86</v>
      </c>
      <c r="BQ1480" s="7">
        <f>BP1480/BP1479</f>
        <v>1.0096819804922472</v>
      </c>
      <c r="BR1480" s="4">
        <f>YEAR(BO1480)</f>
        <v>1999</v>
      </c>
      <c r="BS1480" s="2" t="s">
        <v>7</v>
      </c>
      <c r="BT1480" s="12" t="str">
        <f>INDEX($CD$5:$CD$10,MATCH(BS1480,$CC$5:$CC$10,0),1)</f>
        <v>Y</v>
      </c>
      <c r="BU1480" s="12" t="str">
        <f>IF(AND(BT1480="Y",BQ1480&gt;1),"Y","")</f>
        <v>Y</v>
      </c>
      <c r="BV1480" s="12" t="str">
        <f>IF(AND(BT1480="Y",BQ1480&lt;1),"Y","")</f>
        <v/>
      </c>
      <c r="BW1480" s="12" t="str">
        <f>IF(BQ1480&gt;1,IF(BQ1479&gt;1,"Y",""),"")</f>
        <v/>
      </c>
      <c r="BX1480" s="12" t="str">
        <f>IF(BQ1480&lt;1,IF(BQ1479&lt;1,"Y",""),"")</f>
        <v/>
      </c>
      <c r="BY1480" s="2"/>
      <c r="BZ1480" s="2"/>
      <c r="CA1480" s="2"/>
    </row>
    <row r="1481" spans="2:79">
      <c r="B1481" s="4" t="str">
        <f>IF(G1481=G1482,IF(G1481&gt;G1480,G1481&amp;"_O",""),G1481&amp;"_C")</f>
        <v/>
      </c>
      <c r="C1481" s="14">
        <f ca="1">RANDBETWEEN(0,1000)/1000</f>
        <v>0.38300000000000001</v>
      </c>
      <c r="D1481" s="16">
        <f>D1480+1</f>
        <v>1477</v>
      </c>
      <c r="E1481" s="10">
        <f>ROUNDDOWN(D1481/52,0)+1</f>
        <v>29</v>
      </c>
      <c r="F1481" s="15">
        <f>F1480+7</f>
        <v>54959</v>
      </c>
      <c r="G1481" s="4">
        <f>YEAR(F1481)</f>
        <v>2050</v>
      </c>
      <c r="H1481" s="33">
        <v>0.77</v>
      </c>
      <c r="I1481" s="33">
        <v>0.76</v>
      </c>
      <c r="J1481" s="33">
        <v>0.65600000000000003</v>
      </c>
      <c r="K1481" s="16" t="str">
        <f>IF(M1480&gt;1,"Up","Down")</f>
        <v>Down</v>
      </c>
      <c r="L1481" s="16" t="str">
        <f>IF(K1481="Up",IF(H1481&lt;$BJ$7,"Up","Down"),IF(H1481&lt;$BK$7,"Down","Up"))</f>
        <v>Up</v>
      </c>
      <c r="M1481" s="17">
        <f>IF(L1481="Up",INDEX($AK$5:$AK$1005,MATCH(I1481,$AI$5:$AI$1005,0),1),INDEX($AL$5:$AL$1005,MATCH(J1481,$AI$5:$AI$1005,0),1))</f>
        <v>1.0216998364317806</v>
      </c>
      <c r="N1481" s="16" t="str">
        <f>IF(P1480&gt;1,"Up","Down")</f>
        <v>Down</v>
      </c>
      <c r="O1481" s="16" t="str">
        <f>IF(N1481="Up",IF(H1481&lt;$BJ$12,"Up","Down"),IF(H1481&lt;$BK$12,"Down","Up"))</f>
        <v>Up</v>
      </c>
      <c r="P1481" s="17">
        <f>IF(O1481="Up",INDEX($AP$5:$AP$1005,MATCH(I1481,$AI$5:$AI$1005,0),1),INDEX($AQ$5:$AQ$1005,MATCH(J1481,$AI$5:$AI$1005,0),1))</f>
        <v>1.0295703871970459</v>
      </c>
      <c r="Q1481" s="19">
        <f>T1480</f>
        <v>21958.306980644735</v>
      </c>
      <c r="R1481" s="19">
        <f>INDEX(model!$S$5:$S$35,MATCH(G1481,model!$Q$5:$Q$35,0),1)*model!$O$5</f>
        <v>0</v>
      </c>
      <c r="S1481" s="19">
        <f>IF(RIGHT(B1481,1)="C",T1480*INDEX(model!$T$5:$T$35,MATCH(G1481,model!$Q$5:$Q$35,0),1),0)</f>
        <v>0</v>
      </c>
      <c r="T1481" s="19">
        <f>(Q1481+R1481-S1481)*M1481</f>
        <v>22434.798650443554</v>
      </c>
      <c r="U1481" s="19">
        <f>X1480</f>
        <v>127660.36533584558</v>
      </c>
      <c r="V1481" s="19">
        <f>INDEX(model!$S$5:$S$35,MATCH(G1481,model!$Q$5:$Q$35,0),1)*model!$O$6</f>
        <v>0</v>
      </c>
      <c r="W1481" s="19">
        <f>IF(RIGHT(B1481,1)="C",X1480*INDEX(model!$T$5:$T$35,MATCH(G1481,model!$Q$5:$Q$35,0),1),0)</f>
        <v>0</v>
      </c>
      <c r="X1481" s="19">
        <f>(U1481+V1481-W1481)*P1481</f>
        <v>131435.33176854285</v>
      </c>
      <c r="Z1481" s="36" t="str">
        <f>K1481&amp;L1481</f>
        <v>DownUp</v>
      </c>
      <c r="AA1481" s="36" t="str">
        <f>N1481&amp;O1481</f>
        <v>DownUp</v>
      </c>
      <c r="AU1481" s="4" t="str">
        <f>IF(AZ1481=AZ1482,IF(AZ1481&gt;AZ1480,AZ1481&amp;"_O",""),AZ1481&amp;"_C")</f>
        <v/>
      </c>
      <c r="AV1481" s="7" t="str">
        <f>IF(RIGHT(AU1481,1)="C",AX1481/INDEX($AX$5:$AX$2729,MATCH(AZ1481&amp;"_O",$AU$5:$AU$2729,0),1),"")</f>
        <v/>
      </c>
      <c r="AW1481" s="38">
        <v>35894</v>
      </c>
      <c r="AX1481" s="37">
        <v>1110.67</v>
      </c>
      <c r="AY1481" s="7">
        <f>AX1481/AX1480</f>
        <v>0.98928475995368315</v>
      </c>
      <c r="AZ1481" s="4">
        <f>YEAR(AW1481)</f>
        <v>1998</v>
      </c>
      <c r="BA1481" s="2" t="s">
        <v>7</v>
      </c>
      <c r="BB1481" s="12" t="str">
        <f>INDEX($CD$5:$CD$10,MATCH(BA1481,$CC$5:$CC$10,0),1)</f>
        <v>Y</v>
      </c>
      <c r="BC1481" s="12" t="str">
        <f>IF(AND(BB1481="Y",AY1481&gt;1),"Y","")</f>
        <v/>
      </c>
      <c r="BD1481" s="12" t="str">
        <f>IF(AND(BB1481="Y",AY1481&lt;1),"Y","")</f>
        <v>Y</v>
      </c>
      <c r="BE1481" s="12" t="str">
        <f>IF(AY1481&gt;1,IF(AY1480&gt;1,"Y",""),"")</f>
        <v/>
      </c>
      <c r="BF1481" s="12" t="str">
        <f>IF(AY1481&lt;1,IF(AY1480&lt;1,"Y",""),"")</f>
        <v/>
      </c>
      <c r="BG1481" s="2"/>
      <c r="BH1481" s="2"/>
      <c r="BI1481" s="2"/>
      <c r="BJ1481" s="2"/>
      <c r="BK1481" s="2"/>
      <c r="BL1481" s="2"/>
      <c r="BM1481" s="4" t="str">
        <f>IF(BR1481=BR1482,IF(BR1481&gt;BR1480,BR1481&amp;"_O",""),BR1481&amp;"_C")</f>
        <v/>
      </c>
      <c r="BN1481" s="7" t="str">
        <f>IF(RIGHT(BM1481,1)="C",BP1481/INDEX($BP$5:$BP$2729,MATCH(BR1481&amp;"_O",$BM$5:$BM$2729,0),1),"")</f>
        <v/>
      </c>
      <c r="BO1481" s="38">
        <v>36301</v>
      </c>
      <c r="BP1481" s="3">
        <v>2520.14</v>
      </c>
      <c r="BQ1481" s="7">
        <f>BP1481/BP1480</f>
        <v>0.99694603340374854</v>
      </c>
      <c r="BR1481" s="4">
        <f>YEAR(BO1481)</f>
        <v>1999</v>
      </c>
      <c r="BS1481" s="2" t="s">
        <v>7</v>
      </c>
      <c r="BT1481" s="12" t="str">
        <f>INDEX($CD$5:$CD$10,MATCH(BS1481,$CC$5:$CC$10,0),1)</f>
        <v>Y</v>
      </c>
      <c r="BU1481" s="12" t="str">
        <f>IF(AND(BT1481="Y",BQ1481&gt;1),"Y","")</f>
        <v/>
      </c>
      <c r="BV1481" s="12" t="str">
        <f>IF(AND(BT1481="Y",BQ1481&lt;1),"Y","")</f>
        <v>Y</v>
      </c>
      <c r="BW1481" s="12" t="str">
        <f>IF(BQ1481&gt;1,IF(BQ1480&gt;1,"Y",""),"")</f>
        <v/>
      </c>
      <c r="BX1481" s="12" t="str">
        <f>IF(BQ1481&lt;1,IF(BQ1480&lt;1,"Y",""),"")</f>
        <v/>
      </c>
      <c r="BY1481" s="2"/>
      <c r="BZ1481" s="2"/>
      <c r="CA1481" s="2"/>
    </row>
    <row r="1482" spans="2:79">
      <c r="B1482" s="4" t="str">
        <f>IF(G1482=G1483,IF(G1482&gt;G1481,G1482&amp;"_O",""),G1482&amp;"_C")</f>
        <v/>
      </c>
      <c r="C1482" s="14">
        <f ca="1">RANDBETWEEN(0,1000)/1000</f>
        <v>0.92100000000000004</v>
      </c>
      <c r="D1482" s="16">
        <f>D1481+1</f>
        <v>1478</v>
      </c>
      <c r="E1482" s="10">
        <f>ROUNDDOWN(D1482/52,0)+1</f>
        <v>29</v>
      </c>
      <c r="F1482" s="15">
        <f>F1481+7</f>
        <v>54966</v>
      </c>
      <c r="G1482" s="4">
        <f>YEAR(F1482)</f>
        <v>2050</v>
      </c>
      <c r="H1482" s="33">
        <v>0.29699999999999999</v>
      </c>
      <c r="I1482" s="33">
        <v>0.877</v>
      </c>
      <c r="J1482" s="33">
        <v>0.872</v>
      </c>
      <c r="K1482" s="16" t="str">
        <f>IF(M1481&gt;1,"Up","Down")</f>
        <v>Up</v>
      </c>
      <c r="L1482" s="16" t="str">
        <f>IF(K1482="Up",IF(H1482&lt;$BJ$7,"Up","Down"),IF(H1482&lt;$BK$7,"Down","Up"))</f>
        <v>Up</v>
      </c>
      <c r="M1482" s="17">
        <f>IF(L1482="Up",INDEX($AK$5:$AK$1005,MATCH(I1482,$AI$5:$AI$1005,0),1),INDEX($AL$5:$AL$1005,MATCH(J1482,$AI$5:$AI$1005,0),1))</f>
        <v>1.0307523954303446</v>
      </c>
      <c r="N1482" s="16" t="str">
        <f>IF(P1481&gt;1,"Up","Down")</f>
        <v>Up</v>
      </c>
      <c r="O1482" s="16" t="str">
        <f>IF(N1482="Up",IF(H1482&lt;$BJ$12,"Up","Down"),IF(H1482&lt;$BK$12,"Down","Up"))</f>
        <v>Up</v>
      </c>
      <c r="P1482" s="17">
        <f>IF(O1482="Up",INDEX($AP$5:$AP$1005,MATCH(I1482,$AI$5:$AI$1005,0),1),INDEX($AQ$5:$AQ$1005,MATCH(J1482,$AI$5:$AI$1005,0),1))</f>
        <v>1.0403815540113701</v>
      </c>
      <c r="Q1482" s="19">
        <f>T1481</f>
        <v>22434.798650443554</v>
      </c>
      <c r="R1482" s="19">
        <f>INDEX(model!$S$5:$S$35,MATCH(G1482,model!$Q$5:$Q$35,0),1)*model!$O$5</f>
        <v>0</v>
      </c>
      <c r="S1482" s="19">
        <f>IF(RIGHT(B1482,1)="C",T1481*INDEX(model!$T$5:$T$35,MATCH(G1482,model!$Q$5:$Q$35,0),1),0)</f>
        <v>0</v>
      </c>
      <c r="T1482" s="19">
        <f>(Q1482+R1482-S1482)*M1482</f>
        <v>23124.722449942154</v>
      </c>
      <c r="U1482" s="19">
        <f>X1481</f>
        <v>131435.33176854285</v>
      </c>
      <c r="V1482" s="19">
        <f>INDEX(model!$S$5:$S$35,MATCH(G1482,model!$Q$5:$Q$35,0),1)*model!$O$6</f>
        <v>0</v>
      </c>
      <c r="W1482" s="19">
        <f>IF(RIGHT(B1482,1)="C",X1481*INDEX(model!$T$5:$T$35,MATCH(G1482,model!$Q$5:$Q$35,0),1),0)</f>
        <v>0</v>
      </c>
      <c r="X1482" s="19">
        <f>(U1482+V1482-W1482)*P1482</f>
        <v>136742.8947173566</v>
      </c>
      <c r="Z1482" s="36" t="str">
        <f>K1482&amp;L1482</f>
        <v>UpUp</v>
      </c>
      <c r="AA1482" s="36" t="str">
        <f>N1482&amp;O1482</f>
        <v>UpUp</v>
      </c>
      <c r="AU1482" s="4" t="str">
        <f>IF(AZ1482=AZ1483,IF(AZ1482&gt;AZ1481,AZ1482&amp;"_O",""),AZ1482&amp;"_C")</f>
        <v/>
      </c>
      <c r="AV1482" s="7" t="str">
        <f>IF(RIGHT(AU1482,1)="C",AX1482/INDEX($AX$5:$AX$2729,MATCH(AZ1482&amp;"_O",$AU$5:$AU$2729,0),1),"")</f>
        <v/>
      </c>
      <c r="AW1482" s="38">
        <v>35902</v>
      </c>
      <c r="AX1482" s="37">
        <v>1122.72</v>
      </c>
      <c r="AY1482" s="7">
        <f>AX1482/AX1481</f>
        <v>1.0108493071749485</v>
      </c>
      <c r="AZ1482" s="4">
        <f>YEAR(AW1482)</f>
        <v>1998</v>
      </c>
      <c r="BA1482" s="2" t="s">
        <v>7</v>
      </c>
      <c r="BB1482" s="12" t="str">
        <f>INDEX($CD$5:$CD$10,MATCH(BA1482,$CC$5:$CC$10,0),1)</f>
        <v>Y</v>
      </c>
      <c r="BC1482" s="12" t="str">
        <f>IF(AND(BB1482="Y",AY1482&gt;1),"Y","")</f>
        <v>Y</v>
      </c>
      <c r="BD1482" s="12" t="str">
        <f>IF(AND(BB1482="Y",AY1482&lt;1),"Y","")</f>
        <v/>
      </c>
      <c r="BE1482" s="12" t="str">
        <f>IF(AY1482&gt;1,IF(AY1481&gt;1,"Y",""),"")</f>
        <v/>
      </c>
      <c r="BF1482" s="12" t="str">
        <f>IF(AY1482&lt;1,IF(AY1481&lt;1,"Y",""),"")</f>
        <v/>
      </c>
      <c r="BG1482" s="2"/>
      <c r="BH1482" s="2"/>
      <c r="BI1482" s="2"/>
      <c r="BJ1482" s="2"/>
      <c r="BK1482" s="2"/>
      <c r="BL1482" s="2"/>
      <c r="BM1482" s="4" t="str">
        <f>IF(BR1482=BR1483,IF(BR1482&gt;BR1481,BR1482&amp;"_O",""),BR1482&amp;"_C")</f>
        <v/>
      </c>
      <c r="BN1482" s="7" t="str">
        <f>IF(RIGHT(BM1482,1)="C",BP1482/INDEX($BP$5:$BP$2729,MATCH(BR1482&amp;"_O",$BM$5:$BM$2729,0),1),"")</f>
        <v/>
      </c>
      <c r="BO1482" s="38">
        <v>36308</v>
      </c>
      <c r="BP1482" s="3">
        <v>2470.52</v>
      </c>
      <c r="BQ1482" s="7">
        <f>BP1482/BP1481</f>
        <v>0.98031061766409811</v>
      </c>
      <c r="BR1482" s="4">
        <f>YEAR(BO1482)</f>
        <v>1999</v>
      </c>
      <c r="BS1482" s="2" t="s">
        <v>7</v>
      </c>
      <c r="BT1482" s="12" t="str">
        <f>INDEX($CD$5:$CD$10,MATCH(BS1482,$CC$5:$CC$10,0),1)</f>
        <v>Y</v>
      </c>
      <c r="BU1482" s="12" t="str">
        <f>IF(AND(BT1482="Y",BQ1482&gt;1),"Y","")</f>
        <v/>
      </c>
      <c r="BV1482" s="12" t="str">
        <f>IF(AND(BT1482="Y",BQ1482&lt;1),"Y","")</f>
        <v>Y</v>
      </c>
      <c r="BW1482" s="12" t="str">
        <f>IF(BQ1482&gt;1,IF(BQ1481&gt;1,"Y",""),"")</f>
        <v/>
      </c>
      <c r="BX1482" s="12" t="str">
        <f>IF(BQ1482&lt;1,IF(BQ1481&lt;1,"Y",""),"")</f>
        <v>Y</v>
      </c>
      <c r="BY1482" s="2"/>
      <c r="BZ1482" s="2"/>
      <c r="CA1482" s="2"/>
    </row>
    <row r="1483" spans="2:79">
      <c r="B1483" s="4" t="str">
        <f>IF(G1483=G1484,IF(G1483&gt;G1482,G1483&amp;"_O",""),G1483&amp;"_C")</f>
        <v/>
      </c>
      <c r="C1483" s="14">
        <f ca="1">RANDBETWEEN(0,1000)/1000</f>
        <v>0.999</v>
      </c>
      <c r="D1483" s="16">
        <f>D1482+1</f>
        <v>1479</v>
      </c>
      <c r="E1483" s="10">
        <f>ROUNDDOWN(D1483/52,0)+1</f>
        <v>29</v>
      </c>
      <c r="F1483" s="15">
        <f>F1482+7</f>
        <v>54973</v>
      </c>
      <c r="G1483" s="4">
        <f>YEAR(F1483)</f>
        <v>2050</v>
      </c>
      <c r="H1483" s="33">
        <v>0.36199999999999999</v>
      </c>
      <c r="I1483" s="33">
        <v>0.17899999999999999</v>
      </c>
      <c r="J1483" s="33">
        <v>0.41299999999999998</v>
      </c>
      <c r="K1483" s="16" t="str">
        <f>IF(M1482&gt;1,"Up","Down")</f>
        <v>Up</v>
      </c>
      <c r="L1483" s="16" t="str">
        <f>IF(K1483="Up",IF(H1483&lt;$BJ$7,"Up","Down"),IF(H1483&lt;$BK$7,"Down","Up"))</f>
        <v>Up</v>
      </c>
      <c r="M1483" s="17">
        <f>IF(L1483="Up",INDEX($AK$5:$AK$1005,MATCH(I1483,$AI$5:$AI$1005,0),1),INDEX($AL$5:$AL$1005,MATCH(J1483,$AI$5:$AI$1005,0),1))</f>
        <v>1.0042508836084683</v>
      </c>
      <c r="N1483" s="16" t="str">
        <f>IF(P1482&gt;1,"Up","Down")</f>
        <v>Up</v>
      </c>
      <c r="O1483" s="16" t="str">
        <f>IF(N1483="Up",IF(H1483&lt;$BJ$12,"Up","Down"),IF(H1483&lt;$BK$12,"Down","Up"))</f>
        <v>Up</v>
      </c>
      <c r="P1483" s="17">
        <f>IF(O1483="Up",INDEX($AP$5:$AP$1005,MATCH(I1483,$AI$5:$AI$1005,0),1),INDEX($AQ$5:$AQ$1005,MATCH(J1483,$AI$5:$AI$1005,0),1))</f>
        <v>1.0058925973316408</v>
      </c>
      <c r="Q1483" s="19">
        <f>T1482</f>
        <v>23124.722449942154</v>
      </c>
      <c r="R1483" s="19">
        <f>INDEX(model!$S$5:$S$35,MATCH(G1483,model!$Q$5:$Q$35,0),1)*model!$O$5</f>
        <v>0</v>
      </c>
      <c r="S1483" s="19">
        <f>IF(RIGHT(B1483,1)="C",T1482*INDEX(model!$T$5:$T$35,MATCH(G1483,model!$Q$5:$Q$35,0),1),0)</f>
        <v>0</v>
      </c>
      <c r="T1483" s="19">
        <f>(Q1483+R1483-S1483)*M1483</f>
        <v>23223.022953554992</v>
      </c>
      <c r="U1483" s="19">
        <f>X1482</f>
        <v>136742.8947173566</v>
      </c>
      <c r="V1483" s="19">
        <f>INDEX(model!$S$5:$S$35,MATCH(G1483,model!$Q$5:$Q$35,0),1)*model!$O$6</f>
        <v>0</v>
      </c>
      <c r="W1483" s="19">
        <f>IF(RIGHT(B1483,1)="C",X1482*INDEX(model!$T$5:$T$35,MATCH(G1483,model!$Q$5:$Q$35,0),1),0)</f>
        <v>0</v>
      </c>
      <c r="X1483" s="19">
        <f>(U1483+V1483-W1483)*P1483</f>
        <v>137548.66553388894</v>
      </c>
      <c r="Z1483" s="36" t="str">
        <f>K1483&amp;L1483</f>
        <v>UpUp</v>
      </c>
      <c r="AA1483" s="36" t="str">
        <f>N1483&amp;O1483</f>
        <v>UpUp</v>
      </c>
      <c r="AU1483" s="4" t="str">
        <f>IF(AZ1483=AZ1484,IF(AZ1483&gt;AZ1482,AZ1483&amp;"_O",""),AZ1483&amp;"_C")</f>
        <v/>
      </c>
      <c r="AV1483" s="7" t="str">
        <f>IF(RIGHT(AU1483,1)="C",AX1483/INDEX($AX$5:$AX$2729,MATCH(AZ1483&amp;"_O",$AU$5:$AU$2729,0),1),"")</f>
        <v/>
      </c>
      <c r="AW1483" s="38">
        <v>35909</v>
      </c>
      <c r="AX1483" s="37">
        <v>1107.9000000000001</v>
      </c>
      <c r="AY1483" s="7">
        <f>AX1483/AX1482</f>
        <v>0.98679991449337334</v>
      </c>
      <c r="AZ1483" s="4">
        <f>YEAR(AW1483)</f>
        <v>1998</v>
      </c>
      <c r="BA1483" s="2" t="s">
        <v>7</v>
      </c>
      <c r="BB1483" s="12" t="str">
        <f>INDEX($CD$5:$CD$10,MATCH(BA1483,$CC$5:$CC$10,0),1)</f>
        <v>Y</v>
      </c>
      <c r="BC1483" s="12" t="str">
        <f>IF(AND(BB1483="Y",AY1483&gt;1),"Y","")</f>
        <v/>
      </c>
      <c r="BD1483" s="12" t="str">
        <f>IF(AND(BB1483="Y",AY1483&lt;1),"Y","")</f>
        <v>Y</v>
      </c>
      <c r="BE1483" s="12" t="str">
        <f>IF(AY1483&gt;1,IF(AY1482&gt;1,"Y",""),"")</f>
        <v/>
      </c>
      <c r="BF1483" s="12" t="str">
        <f>IF(AY1483&lt;1,IF(AY1482&lt;1,"Y",""),"")</f>
        <v/>
      </c>
      <c r="BG1483" s="2"/>
      <c r="BH1483" s="2"/>
      <c r="BI1483" s="2"/>
      <c r="BJ1483" s="2"/>
      <c r="BK1483" s="2"/>
      <c r="BL1483" s="2"/>
      <c r="BM1483" s="4" t="str">
        <f>IF(BR1483=BR1484,IF(BR1483&gt;BR1482,BR1483&amp;"_O",""),BR1483&amp;"_C")</f>
        <v/>
      </c>
      <c r="BN1483" s="7" t="str">
        <f>IF(RIGHT(BM1483,1)="C",BP1483/INDEX($BP$5:$BP$2729,MATCH(BR1483&amp;"_O",$BM$5:$BM$2729,0),1),"")</f>
        <v/>
      </c>
      <c r="BO1483" s="38">
        <v>36315</v>
      </c>
      <c r="BP1483" s="3">
        <v>2478.34</v>
      </c>
      <c r="BQ1483" s="7">
        <f>BP1483/BP1482</f>
        <v>1.0031653255185145</v>
      </c>
      <c r="BR1483" s="4">
        <f>YEAR(BO1483)</f>
        <v>1999</v>
      </c>
      <c r="BS1483" s="2" t="s">
        <v>7</v>
      </c>
      <c r="BT1483" s="12" t="str">
        <f>INDEX($CD$5:$CD$10,MATCH(BS1483,$CC$5:$CC$10,0),1)</f>
        <v>Y</v>
      </c>
      <c r="BU1483" s="12" t="str">
        <f>IF(AND(BT1483="Y",BQ1483&gt;1),"Y","")</f>
        <v>Y</v>
      </c>
      <c r="BV1483" s="12" t="str">
        <f>IF(AND(BT1483="Y",BQ1483&lt;1),"Y","")</f>
        <v/>
      </c>
      <c r="BW1483" s="12" t="str">
        <f>IF(BQ1483&gt;1,IF(BQ1482&gt;1,"Y",""),"")</f>
        <v/>
      </c>
      <c r="BX1483" s="12" t="str">
        <f>IF(BQ1483&lt;1,IF(BQ1482&lt;1,"Y",""),"")</f>
        <v/>
      </c>
      <c r="BY1483" s="2"/>
      <c r="BZ1483" s="2"/>
      <c r="CA1483" s="2"/>
    </row>
    <row r="1484" spans="2:79">
      <c r="B1484" s="4" t="str">
        <f>IF(G1484=G1485,IF(G1484&gt;G1483,G1484&amp;"_O",""),G1484&amp;"_C")</f>
        <v/>
      </c>
      <c r="C1484" s="14">
        <f ca="1">RANDBETWEEN(0,1000)/1000</f>
        <v>4.3999999999999997E-2</v>
      </c>
      <c r="D1484" s="16">
        <f>D1483+1</f>
        <v>1480</v>
      </c>
      <c r="E1484" s="10">
        <f>ROUNDDOWN(D1484/52,0)+1</f>
        <v>29</v>
      </c>
      <c r="F1484" s="15">
        <f>F1483+7</f>
        <v>54980</v>
      </c>
      <c r="G1484" s="4">
        <f>YEAR(F1484)</f>
        <v>2050</v>
      </c>
      <c r="H1484" s="33">
        <v>0.80900000000000005</v>
      </c>
      <c r="I1484" s="33">
        <v>0.49099999999999999</v>
      </c>
      <c r="J1484" s="33">
        <v>0.28000000000000003</v>
      </c>
      <c r="K1484" s="16" t="str">
        <f>IF(M1483&gt;1,"Up","Down")</f>
        <v>Up</v>
      </c>
      <c r="L1484" s="16" t="str">
        <f>IF(K1484="Up",IF(H1484&lt;$BJ$7,"Up","Down"),IF(H1484&lt;$BK$7,"Down","Up"))</f>
        <v>Down</v>
      </c>
      <c r="M1484" s="17">
        <f>IF(L1484="Up",INDEX($AK$5:$AK$1005,MATCH(I1484,$AI$5:$AI$1005,0),1),INDEX($AL$5:$AL$1005,MATCH(J1484,$AI$5:$AI$1005,0),1))</f>
        <v>0.97892225147887468</v>
      </c>
      <c r="N1484" s="16" t="str">
        <f>IF(P1483&gt;1,"Up","Down")</f>
        <v>Up</v>
      </c>
      <c r="O1484" s="16" t="str">
        <f>IF(N1484="Up",IF(H1484&lt;$BJ$12,"Up","Down"),IF(H1484&lt;$BK$12,"Down","Up"))</f>
        <v>Down</v>
      </c>
      <c r="P1484" s="17">
        <f>IF(O1484="Up",INDEX($AP$5:$AP$1005,MATCH(I1484,$AI$5:$AI$1005,0),1),INDEX($AQ$5:$AQ$1005,MATCH(J1484,$AI$5:$AI$1005,0),1))</f>
        <v>0.97282329906901266</v>
      </c>
      <c r="Q1484" s="19">
        <f>T1483</f>
        <v>23223.022953554992</v>
      </c>
      <c r="R1484" s="19">
        <f>INDEX(model!$S$5:$S$35,MATCH(G1484,model!$Q$5:$Q$35,0),1)*model!$O$5</f>
        <v>0</v>
      </c>
      <c r="S1484" s="19">
        <f>IF(RIGHT(B1484,1)="C",T1483*INDEX(model!$T$5:$T$35,MATCH(G1484,model!$Q$5:$Q$35,0),1),0)</f>
        <v>0</v>
      </c>
      <c r="T1484" s="19">
        <f>(Q1484+R1484-S1484)*M1484</f>
        <v>22733.533915839638</v>
      </c>
      <c r="U1484" s="19">
        <f>X1483</f>
        <v>137548.66553388894</v>
      </c>
      <c r="V1484" s="19">
        <f>INDEX(model!$S$5:$S$35,MATCH(G1484,model!$Q$5:$Q$35,0),1)*model!$O$6</f>
        <v>0</v>
      </c>
      <c r="W1484" s="19">
        <f>IF(RIGHT(B1484,1)="C",X1483*INDEX(model!$T$5:$T$35,MATCH(G1484,model!$Q$5:$Q$35,0),1),0)</f>
        <v>0</v>
      </c>
      <c r="X1484" s="19">
        <f>(U1484+V1484-W1484)*P1484</f>
        <v>133810.54658721804</v>
      </c>
      <c r="Z1484" s="36" t="str">
        <f>K1484&amp;L1484</f>
        <v>UpDown</v>
      </c>
      <c r="AA1484" s="36" t="str">
        <f>N1484&amp;O1484</f>
        <v>UpDown</v>
      </c>
      <c r="AU1484" s="4" t="str">
        <f>IF(AZ1484=AZ1485,IF(AZ1484&gt;AZ1483,AZ1484&amp;"_O",""),AZ1484&amp;"_C")</f>
        <v/>
      </c>
      <c r="AV1484" s="7" t="str">
        <f>IF(RIGHT(AU1484,1)="C",AX1484/INDEX($AX$5:$AX$2729,MATCH(AZ1484&amp;"_O",$AU$5:$AU$2729,0),1),"")</f>
        <v/>
      </c>
      <c r="AW1484" s="38">
        <v>35916</v>
      </c>
      <c r="AX1484" s="37">
        <v>1121</v>
      </c>
      <c r="AY1484" s="7">
        <f>AX1484/AX1483</f>
        <v>1.0118241718566656</v>
      </c>
      <c r="AZ1484" s="4">
        <f>YEAR(AW1484)</f>
        <v>1998</v>
      </c>
      <c r="BA1484" s="2" t="s">
        <v>7</v>
      </c>
      <c r="BB1484" s="12" t="str">
        <f>INDEX($CD$5:$CD$10,MATCH(BA1484,$CC$5:$CC$10,0),1)</f>
        <v>Y</v>
      </c>
      <c r="BC1484" s="12" t="str">
        <f>IF(AND(BB1484="Y",AY1484&gt;1),"Y","")</f>
        <v>Y</v>
      </c>
      <c r="BD1484" s="12" t="str">
        <f>IF(AND(BB1484="Y",AY1484&lt;1),"Y","")</f>
        <v/>
      </c>
      <c r="BE1484" s="12" t="str">
        <f>IF(AY1484&gt;1,IF(AY1483&gt;1,"Y",""),"")</f>
        <v/>
      </c>
      <c r="BF1484" s="12" t="str">
        <f>IF(AY1484&lt;1,IF(AY1483&lt;1,"Y",""),"")</f>
        <v/>
      </c>
      <c r="BG1484" s="2"/>
      <c r="BH1484" s="2"/>
      <c r="BI1484" s="2"/>
      <c r="BJ1484" s="2"/>
      <c r="BK1484" s="2"/>
      <c r="BL1484" s="2"/>
      <c r="BM1484" s="4" t="str">
        <f>IF(BR1484=BR1485,IF(BR1484&gt;BR1483,BR1484&amp;"_O",""),BR1484&amp;"_C")</f>
        <v/>
      </c>
      <c r="BN1484" s="7" t="str">
        <f>IF(RIGHT(BM1484,1)="C",BP1484/INDEX($BP$5:$BP$2729,MATCH(BR1484&amp;"_O",$BM$5:$BM$2729,0),1),"")</f>
        <v/>
      </c>
      <c r="BO1484" s="38">
        <v>36322</v>
      </c>
      <c r="BP1484" s="3">
        <v>2447.88</v>
      </c>
      <c r="BQ1484" s="7">
        <f>BP1484/BP1483</f>
        <v>0.98770951524003969</v>
      </c>
      <c r="BR1484" s="4">
        <f>YEAR(BO1484)</f>
        <v>1999</v>
      </c>
      <c r="BS1484" s="2" t="s">
        <v>7</v>
      </c>
      <c r="BT1484" s="12" t="str">
        <f>INDEX($CD$5:$CD$10,MATCH(BS1484,$CC$5:$CC$10,0),1)</f>
        <v>Y</v>
      </c>
      <c r="BU1484" s="12" t="str">
        <f>IF(AND(BT1484="Y",BQ1484&gt;1),"Y","")</f>
        <v/>
      </c>
      <c r="BV1484" s="12" t="str">
        <f>IF(AND(BT1484="Y",BQ1484&lt;1),"Y","")</f>
        <v>Y</v>
      </c>
      <c r="BW1484" s="12" t="str">
        <f>IF(BQ1484&gt;1,IF(BQ1483&gt;1,"Y",""),"")</f>
        <v/>
      </c>
      <c r="BX1484" s="12" t="str">
        <f>IF(BQ1484&lt;1,IF(BQ1483&lt;1,"Y",""),"")</f>
        <v/>
      </c>
      <c r="BY1484" s="2"/>
      <c r="BZ1484" s="2"/>
      <c r="CA1484" s="2"/>
    </row>
    <row r="1485" spans="2:79">
      <c r="B1485" s="4" t="str">
        <f>IF(G1485=G1486,IF(G1485&gt;G1484,G1485&amp;"_O",""),G1485&amp;"_C")</f>
        <v/>
      </c>
      <c r="C1485" s="14">
        <f ca="1">RANDBETWEEN(0,1000)/1000</f>
        <v>0.81399999999999995</v>
      </c>
      <c r="D1485" s="16">
        <f>D1484+1</f>
        <v>1481</v>
      </c>
      <c r="E1485" s="10">
        <f>ROUNDDOWN(D1485/52,0)+1</f>
        <v>29</v>
      </c>
      <c r="F1485" s="15">
        <f>F1484+7</f>
        <v>54987</v>
      </c>
      <c r="G1485" s="4">
        <f>YEAR(F1485)</f>
        <v>2050</v>
      </c>
      <c r="H1485" s="33">
        <v>0.42599999999999999</v>
      </c>
      <c r="I1485" s="33">
        <v>0.26200000000000001</v>
      </c>
      <c r="J1485" s="33">
        <v>0.61699999999999999</v>
      </c>
      <c r="K1485" s="16" t="str">
        <f>IF(M1484&gt;1,"Up","Down")</f>
        <v>Down</v>
      </c>
      <c r="L1485" s="16" t="str">
        <f>IF(K1485="Up",IF(H1485&lt;$BJ$7,"Up","Down"),IF(H1485&lt;$BK$7,"Down","Up"))</f>
        <v>Up</v>
      </c>
      <c r="M1485" s="17">
        <f>IF(L1485="Up",INDEX($AK$5:$AK$1005,MATCH(I1485,$AI$5:$AI$1005,0),1),INDEX($AL$5:$AL$1005,MATCH(J1485,$AI$5:$AI$1005,0),1))</f>
        <v>1.0063026729473759</v>
      </c>
      <c r="N1485" s="16" t="str">
        <f>IF(P1484&gt;1,"Up","Down")</f>
        <v>Down</v>
      </c>
      <c r="O1485" s="16" t="str">
        <f>IF(N1485="Up",IF(H1485&lt;$BJ$12,"Up","Down"),IF(H1485&lt;$BK$12,"Down","Up"))</f>
        <v>Down</v>
      </c>
      <c r="P1485" s="17">
        <f>IF(O1485="Up",INDEX($AP$5:$AP$1005,MATCH(I1485,$AI$5:$AI$1005,0),1),INDEX($AQ$5:$AQ$1005,MATCH(J1485,$AI$5:$AI$1005,0),1))</f>
        <v>0.98984143183566164</v>
      </c>
      <c r="Q1485" s="19">
        <f>T1484</f>
        <v>22733.533915839638</v>
      </c>
      <c r="R1485" s="19">
        <f>INDEX(model!$S$5:$S$35,MATCH(G1485,model!$Q$5:$Q$35,0),1)*model!$O$5</f>
        <v>0</v>
      </c>
      <c r="S1485" s="19">
        <f>IF(RIGHT(B1485,1)="C",T1484*INDEX(model!$T$5:$T$35,MATCH(G1485,model!$Q$5:$Q$35,0),1),0)</f>
        <v>0</v>
      </c>
      <c r="T1485" s="19">
        <f>(Q1485+R1485-S1485)*M1485</f>
        <v>22876.815945049253</v>
      </c>
      <c r="U1485" s="19">
        <f>X1484</f>
        <v>133810.54658721804</v>
      </c>
      <c r="V1485" s="19">
        <f>INDEX(model!$S$5:$S$35,MATCH(G1485,model!$Q$5:$Q$35,0),1)*model!$O$6</f>
        <v>0</v>
      </c>
      <c r="W1485" s="19">
        <f>IF(RIGHT(B1485,1)="C",X1484*INDEX(model!$T$5:$T$35,MATCH(G1485,model!$Q$5:$Q$35,0),1),0)</f>
        <v>0</v>
      </c>
      <c r="X1485" s="19">
        <f>(U1485+V1485-W1485)*P1485</f>
        <v>132451.22302860441</v>
      </c>
      <c r="Z1485" s="36" t="str">
        <f>K1485&amp;L1485</f>
        <v>DownUp</v>
      </c>
      <c r="AA1485" s="36" t="str">
        <f>N1485&amp;O1485</f>
        <v>DownDown</v>
      </c>
      <c r="AU1485" s="4" t="str">
        <f>IF(AZ1485=AZ1486,IF(AZ1485&gt;AZ1484,AZ1485&amp;"_O",""),AZ1485&amp;"_C")</f>
        <v/>
      </c>
      <c r="AV1485" s="7" t="str">
        <f>IF(RIGHT(AU1485,1)="C",AX1485/INDEX($AX$5:$AX$2729,MATCH(AZ1485&amp;"_O",$AU$5:$AU$2729,0),1),"")</f>
        <v/>
      </c>
      <c r="AW1485" s="38">
        <v>35923</v>
      </c>
      <c r="AX1485" s="37">
        <v>1108.1400000000001</v>
      </c>
      <c r="AY1485" s="7">
        <f>AX1485/AX1484</f>
        <v>0.98852809991079404</v>
      </c>
      <c r="AZ1485" s="4">
        <f>YEAR(AW1485)</f>
        <v>1998</v>
      </c>
      <c r="BA1485" s="2" t="s">
        <v>7</v>
      </c>
      <c r="BB1485" s="12" t="str">
        <f>INDEX($CD$5:$CD$10,MATCH(BA1485,$CC$5:$CC$10,0),1)</f>
        <v>Y</v>
      </c>
      <c r="BC1485" s="12" t="str">
        <f>IF(AND(BB1485="Y",AY1485&gt;1),"Y","")</f>
        <v/>
      </c>
      <c r="BD1485" s="12" t="str">
        <f>IF(AND(BB1485="Y",AY1485&lt;1),"Y","")</f>
        <v>Y</v>
      </c>
      <c r="BE1485" s="12" t="str">
        <f>IF(AY1485&gt;1,IF(AY1484&gt;1,"Y",""),"")</f>
        <v/>
      </c>
      <c r="BF1485" s="12" t="str">
        <f>IF(AY1485&lt;1,IF(AY1484&lt;1,"Y",""),"")</f>
        <v/>
      </c>
      <c r="BG1485" s="2"/>
      <c r="BH1485" s="2"/>
      <c r="BI1485" s="2"/>
      <c r="BJ1485" s="2"/>
      <c r="BK1485" s="2"/>
      <c r="BL1485" s="2"/>
      <c r="BM1485" s="4" t="str">
        <f>IF(BR1485=BR1486,IF(BR1485&gt;BR1484,BR1485&amp;"_O",""),BR1485&amp;"_C")</f>
        <v/>
      </c>
      <c r="BN1485" s="7" t="str">
        <f>IF(RIGHT(BM1485,1)="C",BP1485/INDEX($BP$5:$BP$2729,MATCH(BR1485&amp;"_O",$BM$5:$BM$2729,0),1),"")</f>
        <v/>
      </c>
      <c r="BO1485" s="38">
        <v>36329</v>
      </c>
      <c r="BP1485" s="3">
        <v>2563.44</v>
      </c>
      <c r="BQ1485" s="7">
        <f>BP1485/BP1484</f>
        <v>1.0472081964802196</v>
      </c>
      <c r="BR1485" s="4">
        <f>YEAR(BO1485)</f>
        <v>1999</v>
      </c>
      <c r="BS1485" s="2" t="s">
        <v>7</v>
      </c>
      <c r="BT1485" s="12" t="str">
        <f>INDEX($CD$5:$CD$10,MATCH(BS1485,$CC$5:$CC$10,0),1)</f>
        <v>Y</v>
      </c>
      <c r="BU1485" s="12" t="str">
        <f>IF(AND(BT1485="Y",BQ1485&gt;1),"Y","")</f>
        <v>Y</v>
      </c>
      <c r="BV1485" s="12" t="str">
        <f>IF(AND(BT1485="Y",BQ1485&lt;1),"Y","")</f>
        <v/>
      </c>
      <c r="BW1485" s="12" t="str">
        <f>IF(BQ1485&gt;1,IF(BQ1484&gt;1,"Y",""),"")</f>
        <v/>
      </c>
      <c r="BX1485" s="12" t="str">
        <f>IF(BQ1485&lt;1,IF(BQ1484&lt;1,"Y",""),"")</f>
        <v/>
      </c>
      <c r="BY1485" s="2"/>
      <c r="BZ1485" s="2"/>
      <c r="CA1485" s="2"/>
    </row>
    <row r="1486" spans="2:79">
      <c r="B1486" s="4" t="str">
        <f>IF(G1486=G1487,IF(G1486&gt;G1485,G1486&amp;"_O",""),G1486&amp;"_C")</f>
        <v/>
      </c>
      <c r="C1486" s="14">
        <f ca="1">RANDBETWEEN(0,1000)/1000</f>
        <v>0.69399999999999995</v>
      </c>
      <c r="D1486" s="16">
        <f>D1485+1</f>
        <v>1482</v>
      </c>
      <c r="E1486" s="10">
        <f>ROUNDDOWN(D1486/52,0)+1</f>
        <v>29</v>
      </c>
      <c r="F1486" s="15">
        <f>F1485+7</f>
        <v>54994</v>
      </c>
      <c r="G1486" s="4">
        <f>YEAR(F1486)</f>
        <v>2050</v>
      </c>
      <c r="H1486" s="33">
        <v>0.66400000000000003</v>
      </c>
      <c r="I1486" s="33">
        <v>0.24</v>
      </c>
      <c r="J1486" s="33">
        <v>0.28999999999999998</v>
      </c>
      <c r="K1486" s="16" t="str">
        <f>IF(M1485&gt;1,"Up","Down")</f>
        <v>Up</v>
      </c>
      <c r="L1486" s="16" t="str">
        <f>IF(K1486="Up",IF(H1486&lt;$BJ$7,"Up","Down"),IF(H1486&lt;$BK$7,"Down","Up"))</f>
        <v>Down</v>
      </c>
      <c r="M1486" s="17">
        <f>IF(L1486="Up",INDEX($AK$5:$AK$1005,MATCH(I1486,$AI$5:$AI$1005,0),1),INDEX($AL$5:$AL$1005,MATCH(J1486,$AI$5:$AI$1005,0),1))</f>
        <v>0.97940639568380428</v>
      </c>
      <c r="N1486" s="16" t="str">
        <f>IF(P1485&gt;1,"Up","Down")</f>
        <v>Down</v>
      </c>
      <c r="O1486" s="16" t="str">
        <f>IF(N1486="Up",IF(H1486&lt;$BJ$12,"Up","Down"),IF(H1486&lt;$BK$12,"Down","Up"))</f>
        <v>Up</v>
      </c>
      <c r="P1486" s="17">
        <f>IF(O1486="Up",INDEX($AP$5:$AP$1005,MATCH(I1486,$AI$5:$AI$1005,0),1),INDEX($AQ$5:$AQ$1005,MATCH(J1486,$AI$5:$AI$1005,0),1))</f>
        <v>1.0079024957003817</v>
      </c>
      <c r="Q1486" s="19">
        <f>T1485</f>
        <v>22876.815945049253</v>
      </c>
      <c r="R1486" s="19">
        <f>INDEX(model!$S$5:$S$35,MATCH(G1486,model!$Q$5:$Q$35,0),1)*model!$O$5</f>
        <v>0</v>
      </c>
      <c r="S1486" s="19">
        <f>IF(RIGHT(B1486,1)="C",T1485*INDEX(model!$T$5:$T$35,MATCH(G1486,model!$Q$5:$Q$35,0),1),0)</f>
        <v>0</v>
      </c>
      <c r="T1486" s="19">
        <f>(Q1486+R1486-S1486)*M1486</f>
        <v>22405.699849462471</v>
      </c>
      <c r="U1486" s="19">
        <f>X1485</f>
        <v>132451.22302860441</v>
      </c>
      <c r="V1486" s="19">
        <f>INDEX(model!$S$5:$S$35,MATCH(G1486,model!$Q$5:$Q$35,0),1)*model!$O$6</f>
        <v>0</v>
      </c>
      <c r="W1486" s="19">
        <f>IF(RIGHT(B1486,1)="C",X1485*INDEX(model!$T$5:$T$35,MATCH(G1486,model!$Q$5:$Q$35,0),1),0)</f>
        <v>0</v>
      </c>
      <c r="X1486" s="19">
        <f>(U1486+V1486-W1486)*P1486</f>
        <v>133497.91824909826</v>
      </c>
      <c r="Z1486" s="36" t="str">
        <f>K1486&amp;L1486</f>
        <v>UpDown</v>
      </c>
      <c r="AA1486" s="36" t="str">
        <f>N1486&amp;O1486</f>
        <v>DownUp</v>
      </c>
      <c r="AU1486" s="4" t="str">
        <f>IF(AZ1486=AZ1487,IF(AZ1486&gt;AZ1485,AZ1486&amp;"_O",""),AZ1486&amp;"_C")</f>
        <v/>
      </c>
      <c r="AV1486" s="7" t="str">
        <f>IF(RIGHT(AU1486,1)="C",AX1486/INDEX($AX$5:$AX$2729,MATCH(AZ1486&amp;"_O",$AU$5:$AU$2729,0),1),"")</f>
        <v/>
      </c>
      <c r="AW1486" s="38">
        <v>35930</v>
      </c>
      <c r="AX1486" s="37">
        <v>1108.73</v>
      </c>
      <c r="AY1486" s="7">
        <f>AX1486/AX1485</f>
        <v>1.0005324237009763</v>
      </c>
      <c r="AZ1486" s="4">
        <f>YEAR(AW1486)</f>
        <v>1998</v>
      </c>
      <c r="BA1486" s="2" t="s">
        <v>7</v>
      </c>
      <c r="BB1486" s="12" t="str">
        <f>INDEX($CD$5:$CD$10,MATCH(BA1486,$CC$5:$CC$10,0),1)</f>
        <v>Y</v>
      </c>
      <c r="BC1486" s="12" t="str">
        <f>IF(AND(BB1486="Y",AY1486&gt;1),"Y","")</f>
        <v>Y</v>
      </c>
      <c r="BD1486" s="12" t="str">
        <f>IF(AND(BB1486="Y",AY1486&lt;1),"Y","")</f>
        <v/>
      </c>
      <c r="BE1486" s="12" t="str">
        <f>IF(AY1486&gt;1,IF(AY1485&gt;1,"Y",""),"")</f>
        <v/>
      </c>
      <c r="BF1486" s="12" t="str">
        <f>IF(AY1486&lt;1,IF(AY1485&lt;1,"Y",""),"")</f>
        <v/>
      </c>
      <c r="BG1486" s="2"/>
      <c r="BH1486" s="2"/>
      <c r="BI1486" s="2"/>
      <c r="BJ1486" s="2"/>
      <c r="BK1486" s="2"/>
      <c r="BL1486" s="2"/>
      <c r="BM1486" s="4" t="str">
        <f>IF(BR1486=BR1487,IF(BR1486&gt;BR1485,BR1486&amp;"_O",""),BR1486&amp;"_C")</f>
        <v/>
      </c>
      <c r="BN1486" s="7" t="str">
        <f>IF(RIGHT(BM1486,1)="C",BP1486/INDEX($BP$5:$BP$2729,MATCH(BR1486&amp;"_O",$BM$5:$BM$2729,0),1),"")</f>
        <v/>
      </c>
      <c r="BO1486" s="38">
        <v>36336</v>
      </c>
      <c r="BP1486" s="3">
        <v>2552.65</v>
      </c>
      <c r="BQ1486" s="7">
        <f>BP1486/BP1485</f>
        <v>0.99579081234591016</v>
      </c>
      <c r="BR1486" s="4">
        <f>YEAR(BO1486)</f>
        <v>1999</v>
      </c>
      <c r="BS1486" s="2" t="s">
        <v>7</v>
      </c>
      <c r="BT1486" s="12" t="str">
        <f>INDEX($CD$5:$CD$10,MATCH(BS1486,$CC$5:$CC$10,0),1)</f>
        <v>Y</v>
      </c>
      <c r="BU1486" s="12" t="str">
        <f>IF(AND(BT1486="Y",BQ1486&gt;1),"Y","")</f>
        <v/>
      </c>
      <c r="BV1486" s="12" t="str">
        <f>IF(AND(BT1486="Y",BQ1486&lt;1),"Y","")</f>
        <v>Y</v>
      </c>
      <c r="BW1486" s="12" t="str">
        <f>IF(BQ1486&gt;1,IF(BQ1485&gt;1,"Y",""),"")</f>
        <v/>
      </c>
      <c r="BX1486" s="12" t="str">
        <f>IF(BQ1486&lt;1,IF(BQ1485&lt;1,"Y",""),"")</f>
        <v/>
      </c>
      <c r="BY1486" s="2"/>
      <c r="BZ1486" s="2"/>
      <c r="CA1486" s="2"/>
    </row>
    <row r="1487" spans="2:79">
      <c r="B1487" s="4" t="str">
        <f>IF(G1487=G1488,IF(G1487&gt;G1486,G1487&amp;"_O",""),G1487&amp;"_C")</f>
        <v/>
      </c>
      <c r="C1487" s="14">
        <f ca="1">RANDBETWEEN(0,1000)/1000</f>
        <v>0.51900000000000002</v>
      </c>
      <c r="D1487" s="16">
        <f>D1486+1</f>
        <v>1483</v>
      </c>
      <c r="E1487" s="10">
        <f>ROUNDDOWN(D1487/52,0)+1</f>
        <v>29</v>
      </c>
      <c r="F1487" s="15">
        <f>F1486+7</f>
        <v>55001</v>
      </c>
      <c r="G1487" s="4">
        <f>YEAR(F1487)</f>
        <v>2050</v>
      </c>
      <c r="H1487" s="33">
        <v>0.152</v>
      </c>
      <c r="I1487" s="33">
        <v>0.17299999999999999</v>
      </c>
      <c r="J1487" s="33">
        <v>0.58299999999999996</v>
      </c>
      <c r="K1487" s="16" t="str">
        <f>IF(M1486&gt;1,"Up","Down")</f>
        <v>Down</v>
      </c>
      <c r="L1487" s="16" t="str">
        <f>IF(K1487="Up",IF(H1487&lt;$BJ$7,"Up","Down"),IF(H1487&lt;$BK$7,"Down","Up"))</f>
        <v>Down</v>
      </c>
      <c r="M1487" s="17">
        <f>IF(L1487="Up",INDEX($AK$5:$AK$1005,MATCH(I1487,$AI$5:$AI$1005,0),1),INDEX($AL$5:$AL$1005,MATCH(J1487,$AI$5:$AI$1005,0),1))</f>
        <v>0.99003973102903342</v>
      </c>
      <c r="N1487" s="16" t="str">
        <f>IF(P1486&gt;1,"Up","Down")</f>
        <v>Up</v>
      </c>
      <c r="O1487" s="16" t="str">
        <f>IF(N1487="Up",IF(H1487&lt;$BJ$12,"Up","Down"),IF(H1487&lt;$BK$12,"Down","Up"))</f>
        <v>Up</v>
      </c>
      <c r="P1487" s="17">
        <f>IF(O1487="Up",INDEX($AP$5:$AP$1005,MATCH(I1487,$AI$5:$AI$1005,0),1),INDEX($AQ$5:$AQ$1005,MATCH(J1487,$AI$5:$AI$1005,0),1))</f>
        <v>1.005753514408205</v>
      </c>
      <c r="Q1487" s="19">
        <f>T1486</f>
        <v>22405.699849462471</v>
      </c>
      <c r="R1487" s="19">
        <f>INDEX(model!$S$5:$S$35,MATCH(G1487,model!$Q$5:$Q$35,0),1)*model!$O$5</f>
        <v>0</v>
      </c>
      <c r="S1487" s="19">
        <f>IF(RIGHT(B1487,1)="C",T1486*INDEX(model!$T$5:$T$35,MATCH(G1487,model!$Q$5:$Q$35,0),1),0)</f>
        <v>0</v>
      </c>
      <c r="T1487" s="19">
        <f>(Q1487+R1487-S1487)*M1487</f>
        <v>22182.533052479081</v>
      </c>
      <c r="U1487" s="19">
        <f>X1486</f>
        <v>133497.91824909826</v>
      </c>
      <c r="V1487" s="19">
        <f>INDEX(model!$S$5:$S$35,MATCH(G1487,model!$Q$5:$Q$35,0),1)*model!$O$6</f>
        <v>0</v>
      </c>
      <c r="W1487" s="19">
        <f>IF(RIGHT(B1487,1)="C",X1486*INDEX(model!$T$5:$T$35,MATCH(G1487,model!$Q$5:$Q$35,0),1),0)</f>
        <v>0</v>
      </c>
      <c r="X1487" s="19">
        <f>(U1487+V1487-W1487)*P1487</f>
        <v>134266.00044520982</v>
      </c>
      <c r="Z1487" s="36" t="str">
        <f>K1487&amp;L1487</f>
        <v>DownDown</v>
      </c>
      <c r="AA1487" s="36" t="str">
        <f>N1487&amp;O1487</f>
        <v>UpUp</v>
      </c>
      <c r="AU1487" s="4" t="str">
        <f>IF(AZ1487=AZ1488,IF(AZ1487&gt;AZ1486,AZ1487&amp;"_O",""),AZ1487&amp;"_C")</f>
        <v/>
      </c>
      <c r="AV1487" s="7" t="str">
        <f>IF(RIGHT(AU1487,1)="C",AX1487/INDEX($AX$5:$AX$2729,MATCH(AZ1487&amp;"_O",$AU$5:$AU$2729,0),1),"")</f>
        <v/>
      </c>
      <c r="AW1487" s="38">
        <v>35937</v>
      </c>
      <c r="AX1487" s="37">
        <v>1110.47</v>
      </c>
      <c r="AY1487" s="7">
        <f>AX1487/AX1486</f>
        <v>1.0015693631452203</v>
      </c>
      <c r="AZ1487" s="4">
        <f>YEAR(AW1487)</f>
        <v>1998</v>
      </c>
      <c r="BA1487" s="2" t="s">
        <v>7</v>
      </c>
      <c r="BB1487" s="12" t="str">
        <f>INDEX($CD$5:$CD$10,MATCH(BA1487,$CC$5:$CC$10,0),1)</f>
        <v>Y</v>
      </c>
      <c r="BC1487" s="12" t="str">
        <f>IF(AND(BB1487="Y",AY1487&gt;1),"Y","")</f>
        <v>Y</v>
      </c>
      <c r="BD1487" s="12" t="str">
        <f>IF(AND(BB1487="Y",AY1487&lt;1),"Y","")</f>
        <v/>
      </c>
      <c r="BE1487" s="12" t="str">
        <f>IF(AY1487&gt;1,IF(AY1486&gt;1,"Y",""),"")</f>
        <v>Y</v>
      </c>
      <c r="BF1487" s="12" t="str">
        <f>IF(AY1487&lt;1,IF(AY1486&lt;1,"Y",""),"")</f>
        <v/>
      </c>
      <c r="BG1487" s="2"/>
      <c r="BH1487" s="2"/>
      <c r="BI1487" s="2"/>
      <c r="BJ1487" s="2"/>
      <c r="BK1487" s="2"/>
      <c r="BL1487" s="2"/>
      <c r="BM1487" s="4" t="str">
        <f>IF(BR1487=BR1488,IF(BR1487&gt;BR1486,BR1487&amp;"_O",""),BR1487&amp;"_C")</f>
        <v/>
      </c>
      <c r="BN1487" s="7" t="str">
        <f>IF(RIGHT(BM1487,1)="C",BP1487/INDEX($BP$5:$BP$2729,MATCH(BR1487&amp;"_O",$BM$5:$BM$2729,0),1),"")</f>
        <v/>
      </c>
      <c r="BO1487" s="38">
        <v>36343</v>
      </c>
      <c r="BP1487" s="3">
        <v>2741.02</v>
      </c>
      <c r="BQ1487" s="7">
        <f>BP1487/BP1486</f>
        <v>1.0737939004563883</v>
      </c>
      <c r="BR1487" s="4">
        <f>YEAR(BO1487)</f>
        <v>1999</v>
      </c>
      <c r="BS1487" s="2" t="s">
        <v>7</v>
      </c>
      <c r="BT1487" s="12" t="str">
        <f>INDEX($CD$5:$CD$10,MATCH(BS1487,$CC$5:$CC$10,0),1)</f>
        <v>Y</v>
      </c>
      <c r="BU1487" s="12" t="str">
        <f>IF(AND(BT1487="Y",BQ1487&gt;1),"Y","")</f>
        <v>Y</v>
      </c>
      <c r="BV1487" s="12" t="str">
        <f>IF(AND(BT1487="Y",BQ1487&lt;1),"Y","")</f>
        <v/>
      </c>
      <c r="BW1487" s="12" t="str">
        <f>IF(BQ1487&gt;1,IF(BQ1486&gt;1,"Y",""),"")</f>
        <v/>
      </c>
      <c r="BX1487" s="12" t="str">
        <f>IF(BQ1487&lt;1,IF(BQ1486&lt;1,"Y",""),"")</f>
        <v/>
      </c>
      <c r="BY1487" s="2"/>
      <c r="BZ1487" s="2"/>
      <c r="CA1487" s="2"/>
    </row>
    <row r="1488" spans="2:79">
      <c r="B1488" s="4" t="str">
        <f>IF(G1488=G1489,IF(G1488&gt;G1487,G1488&amp;"_O",""),G1488&amp;"_C")</f>
        <v/>
      </c>
      <c r="C1488" s="14">
        <f ca="1">RANDBETWEEN(0,1000)/1000</f>
        <v>0.45</v>
      </c>
      <c r="D1488" s="16">
        <f>D1487+1</f>
        <v>1484</v>
      </c>
      <c r="E1488" s="10">
        <f>ROUNDDOWN(D1488/52,0)+1</f>
        <v>29</v>
      </c>
      <c r="F1488" s="15">
        <f>F1487+7</f>
        <v>55008</v>
      </c>
      <c r="G1488" s="4">
        <f>YEAR(F1488)</f>
        <v>2050</v>
      </c>
      <c r="H1488" s="33">
        <v>0.17100000000000001</v>
      </c>
      <c r="I1488" s="33">
        <v>0.754</v>
      </c>
      <c r="J1488" s="33">
        <v>0.71399999999999997</v>
      </c>
      <c r="K1488" s="16" t="str">
        <f>IF(M1487&gt;1,"Up","Down")</f>
        <v>Down</v>
      </c>
      <c r="L1488" s="16" t="str">
        <f>IF(K1488="Up",IF(H1488&lt;$BJ$7,"Up","Down"),IF(H1488&lt;$BK$7,"Down","Up"))</f>
        <v>Down</v>
      </c>
      <c r="M1488" s="17">
        <f>IF(L1488="Up",INDEX($AK$5:$AK$1005,MATCH(I1488,$AI$5:$AI$1005,0),1),INDEX($AL$5:$AL$1005,MATCH(J1488,$AI$5:$AI$1005,0),1))</f>
        <v>0.9937228081724544</v>
      </c>
      <c r="N1488" s="16" t="str">
        <f>IF(P1487&gt;1,"Up","Down")</f>
        <v>Up</v>
      </c>
      <c r="O1488" s="16" t="str">
        <f>IF(N1488="Up",IF(H1488&lt;$BJ$12,"Up","Down"),IF(H1488&lt;$BK$12,"Down","Up"))</f>
        <v>Up</v>
      </c>
      <c r="P1488" s="17">
        <f>IF(O1488="Up",INDEX($AP$5:$AP$1005,MATCH(I1488,$AI$5:$AI$1005,0),1),INDEX($AQ$5:$AQ$1005,MATCH(J1488,$AI$5:$AI$1005,0),1))</f>
        <v>1.0291340831574571</v>
      </c>
      <c r="Q1488" s="19">
        <f>T1487</f>
        <v>22182.533052479081</v>
      </c>
      <c r="R1488" s="19">
        <f>INDEX(model!$S$5:$S$35,MATCH(G1488,model!$Q$5:$Q$35,0),1)*model!$O$5</f>
        <v>0</v>
      </c>
      <c r="S1488" s="19">
        <f>IF(RIGHT(B1488,1)="C",T1487*INDEX(model!$T$5:$T$35,MATCH(G1488,model!$Q$5:$Q$35,0),1),0)</f>
        <v>0</v>
      </c>
      <c r="T1488" s="19">
        <f>(Q1488+R1488-S1488)*M1488</f>
        <v>22043.289037287799</v>
      </c>
      <c r="U1488" s="19">
        <f>X1487</f>
        <v>134266.00044520982</v>
      </c>
      <c r="V1488" s="19">
        <f>INDEX(model!$S$5:$S$35,MATCH(G1488,model!$Q$5:$Q$35,0),1)*model!$O$6</f>
        <v>0</v>
      </c>
      <c r="W1488" s="19">
        <f>IF(RIGHT(B1488,1)="C",X1487*INDEX(model!$T$5:$T$35,MATCH(G1488,model!$Q$5:$Q$35,0),1),0)</f>
        <v>0</v>
      </c>
      <c r="X1488" s="19">
        <f>(U1488+V1488-W1488)*P1488</f>
        <v>138177.71726739974</v>
      </c>
      <c r="Z1488" s="36" t="str">
        <f>K1488&amp;L1488</f>
        <v>DownDown</v>
      </c>
      <c r="AA1488" s="36" t="str">
        <f>N1488&amp;O1488</f>
        <v>UpUp</v>
      </c>
      <c r="AU1488" s="4" t="str">
        <f>IF(AZ1488=AZ1489,IF(AZ1488&gt;AZ1487,AZ1488&amp;"_O",""),AZ1488&amp;"_C")</f>
        <v/>
      </c>
      <c r="AV1488" s="7" t="str">
        <f>IF(RIGHT(AU1488,1)="C",AX1488/INDEX($AX$5:$AX$2729,MATCH(AZ1488&amp;"_O",$AU$5:$AU$2729,0),1),"")</f>
        <v/>
      </c>
      <c r="AW1488" s="38">
        <v>35944</v>
      </c>
      <c r="AX1488" s="37">
        <v>1090.82</v>
      </c>
      <c r="AY1488" s="7">
        <f>AX1488/AX1487</f>
        <v>0.98230478986375125</v>
      </c>
      <c r="AZ1488" s="4">
        <f>YEAR(AW1488)</f>
        <v>1998</v>
      </c>
      <c r="BA1488" s="2" t="s">
        <v>7</v>
      </c>
      <c r="BB1488" s="12" t="str">
        <f>INDEX($CD$5:$CD$10,MATCH(BA1488,$CC$5:$CC$10,0),1)</f>
        <v>Y</v>
      </c>
      <c r="BC1488" s="12" t="str">
        <f>IF(AND(BB1488="Y",AY1488&gt;1),"Y","")</f>
        <v/>
      </c>
      <c r="BD1488" s="12" t="str">
        <f>IF(AND(BB1488="Y",AY1488&lt;1),"Y","")</f>
        <v>Y</v>
      </c>
      <c r="BE1488" s="12" t="str">
        <f>IF(AY1488&gt;1,IF(AY1487&gt;1,"Y",""),"")</f>
        <v/>
      </c>
      <c r="BF1488" s="12" t="str">
        <f>IF(AY1488&lt;1,IF(AY1487&lt;1,"Y",""),"")</f>
        <v/>
      </c>
      <c r="BG1488" s="2"/>
      <c r="BH1488" s="2"/>
      <c r="BI1488" s="2"/>
      <c r="BJ1488" s="2"/>
      <c r="BK1488" s="2"/>
      <c r="BL1488" s="2"/>
      <c r="BM1488" s="4" t="str">
        <f>IF(BR1488=BR1489,IF(BR1488&gt;BR1487,BR1488&amp;"_O",""),BR1488&amp;"_C")</f>
        <v/>
      </c>
      <c r="BN1488" s="7" t="str">
        <f>IF(RIGHT(BM1488,1)="C",BP1488/INDEX($BP$5:$BP$2729,MATCH(BR1488&amp;"_O",$BM$5:$BM$2729,0),1),"")</f>
        <v/>
      </c>
      <c r="BO1488" s="38">
        <v>36350</v>
      </c>
      <c r="BP1488" s="3">
        <v>2793.07</v>
      </c>
      <c r="BQ1488" s="7">
        <f>BP1488/BP1487</f>
        <v>1.0189892813624126</v>
      </c>
      <c r="BR1488" s="4">
        <f>YEAR(BO1488)</f>
        <v>1999</v>
      </c>
      <c r="BS1488" s="2" t="s">
        <v>7</v>
      </c>
      <c r="BT1488" s="12" t="str">
        <f>INDEX($CD$5:$CD$10,MATCH(BS1488,$CC$5:$CC$10,0),1)</f>
        <v>Y</v>
      </c>
      <c r="BU1488" s="12" t="str">
        <f>IF(AND(BT1488="Y",BQ1488&gt;1),"Y","")</f>
        <v>Y</v>
      </c>
      <c r="BV1488" s="12" t="str">
        <f>IF(AND(BT1488="Y",BQ1488&lt;1),"Y","")</f>
        <v/>
      </c>
      <c r="BW1488" s="12" t="str">
        <f>IF(BQ1488&gt;1,IF(BQ1487&gt;1,"Y",""),"")</f>
        <v>Y</v>
      </c>
      <c r="BX1488" s="12" t="str">
        <f>IF(BQ1488&lt;1,IF(BQ1487&lt;1,"Y",""),"")</f>
        <v/>
      </c>
      <c r="BY1488" s="2"/>
      <c r="BZ1488" s="2"/>
      <c r="CA1488" s="2"/>
    </row>
    <row r="1489" spans="2:79">
      <c r="B1489" s="4" t="str">
        <f>IF(G1489=G1490,IF(G1489&gt;G1488,G1489&amp;"_O",""),G1489&amp;"_C")</f>
        <v/>
      </c>
      <c r="C1489" s="14">
        <f ca="1">RANDBETWEEN(0,1000)/1000</f>
        <v>0.44500000000000001</v>
      </c>
      <c r="D1489" s="16">
        <f>D1488+1</f>
        <v>1485</v>
      </c>
      <c r="E1489" s="10">
        <f>ROUNDDOWN(D1489/52,0)+1</f>
        <v>29</v>
      </c>
      <c r="F1489" s="15">
        <f>F1488+7</f>
        <v>55015</v>
      </c>
      <c r="G1489" s="4">
        <f>YEAR(F1489)</f>
        <v>2050</v>
      </c>
      <c r="H1489" s="33">
        <v>0.46300000000000002</v>
      </c>
      <c r="I1489" s="33">
        <v>0.70199999999999996</v>
      </c>
      <c r="J1489" s="33">
        <v>0.71299999999999997</v>
      </c>
      <c r="K1489" s="16" t="str">
        <f>IF(M1488&gt;1,"Up","Down")</f>
        <v>Down</v>
      </c>
      <c r="L1489" s="16" t="str">
        <f>IF(K1489="Up",IF(H1489&lt;$BJ$7,"Up","Down"),IF(H1489&lt;$BK$7,"Down","Up"))</f>
        <v>Up</v>
      </c>
      <c r="M1489" s="17">
        <f>IF(L1489="Up",INDEX($AK$5:$AK$1005,MATCH(I1489,$AI$5:$AI$1005,0),1),INDEX($AL$5:$AL$1005,MATCH(J1489,$AI$5:$AI$1005,0),1))</f>
        <v>1.0186280420279166</v>
      </c>
      <c r="N1489" s="16" t="str">
        <f>IF(P1488&gt;1,"Up","Down")</f>
        <v>Up</v>
      </c>
      <c r="O1489" s="16" t="str">
        <f>IF(N1489="Up",IF(H1489&lt;$BJ$12,"Up","Down"),IF(H1489&lt;$BK$12,"Down","Up"))</f>
        <v>Up</v>
      </c>
      <c r="P1489" s="17">
        <f>IF(O1489="Up",INDEX($AP$5:$AP$1005,MATCH(I1489,$AI$5:$AI$1005,0),1),INDEX($AQ$5:$AQ$1005,MATCH(J1489,$AI$5:$AI$1005,0),1))</f>
        <v>1.0264664427541546</v>
      </c>
      <c r="Q1489" s="19">
        <f>T1488</f>
        <v>22043.289037287799</v>
      </c>
      <c r="R1489" s="19">
        <f>INDEX(model!$S$5:$S$35,MATCH(G1489,model!$Q$5:$Q$35,0),1)*model!$O$5</f>
        <v>0</v>
      </c>
      <c r="S1489" s="19">
        <f>IF(RIGHT(B1489,1)="C",T1488*INDEX(model!$T$5:$T$35,MATCH(G1489,model!$Q$5:$Q$35,0),1),0)</f>
        <v>0</v>
      </c>
      <c r="T1489" s="19">
        <f>(Q1489+R1489-S1489)*M1489</f>
        <v>22453.912351907908</v>
      </c>
      <c r="U1489" s="19">
        <f>X1488</f>
        <v>138177.71726739974</v>
      </c>
      <c r="V1489" s="19">
        <f>INDEX(model!$S$5:$S$35,MATCH(G1489,model!$Q$5:$Q$35,0),1)*model!$O$6</f>
        <v>0</v>
      </c>
      <c r="W1489" s="19">
        <f>IF(RIGHT(B1489,1)="C",X1488*INDEX(model!$T$5:$T$35,MATCH(G1489,model!$Q$5:$Q$35,0),1),0)</f>
        <v>0</v>
      </c>
      <c r="X1489" s="19">
        <f>(U1489+V1489-W1489)*P1489</f>
        <v>141834.78991135713</v>
      </c>
      <c r="Z1489" s="36" t="str">
        <f>K1489&amp;L1489</f>
        <v>DownUp</v>
      </c>
      <c r="AA1489" s="36" t="str">
        <f>N1489&amp;O1489</f>
        <v>UpUp</v>
      </c>
      <c r="AU1489" s="4" t="str">
        <f>IF(AZ1489=AZ1490,IF(AZ1489&gt;AZ1488,AZ1489&amp;"_O",""),AZ1489&amp;"_C")</f>
        <v/>
      </c>
      <c r="AV1489" s="7" t="str">
        <f>IF(RIGHT(AU1489,1)="C",AX1489/INDEX($AX$5:$AX$2729,MATCH(AZ1489&amp;"_O",$AU$5:$AU$2729,0),1),"")</f>
        <v/>
      </c>
      <c r="AW1489" s="38">
        <v>35951</v>
      </c>
      <c r="AX1489" s="37">
        <v>1113.8599999999999</v>
      </c>
      <c r="AY1489" s="7">
        <f>AX1489/AX1488</f>
        <v>1.0211217249408702</v>
      </c>
      <c r="AZ1489" s="4">
        <f>YEAR(AW1489)</f>
        <v>1998</v>
      </c>
      <c r="BA1489" s="2" t="s">
        <v>7</v>
      </c>
      <c r="BB1489" s="12" t="str">
        <f>INDEX($CD$5:$CD$10,MATCH(BA1489,$CC$5:$CC$10,0),1)</f>
        <v>Y</v>
      </c>
      <c r="BC1489" s="12" t="str">
        <f>IF(AND(BB1489="Y",AY1489&gt;1),"Y","")</f>
        <v>Y</v>
      </c>
      <c r="BD1489" s="12" t="str">
        <f>IF(AND(BB1489="Y",AY1489&lt;1),"Y","")</f>
        <v/>
      </c>
      <c r="BE1489" s="12" t="str">
        <f>IF(AY1489&gt;1,IF(AY1488&gt;1,"Y",""),"")</f>
        <v/>
      </c>
      <c r="BF1489" s="12" t="str">
        <f>IF(AY1489&lt;1,IF(AY1488&lt;1,"Y",""),"")</f>
        <v/>
      </c>
      <c r="BG1489" s="2"/>
      <c r="BH1489" s="2"/>
      <c r="BI1489" s="2"/>
      <c r="BJ1489" s="2"/>
      <c r="BK1489" s="2"/>
      <c r="BL1489" s="2"/>
      <c r="BM1489" s="4" t="str">
        <f>IF(BR1489=BR1490,IF(BR1489&gt;BR1488,BR1489&amp;"_O",""),BR1489&amp;"_C")</f>
        <v/>
      </c>
      <c r="BN1489" s="7" t="str">
        <f>IF(RIGHT(BM1489,1)="C",BP1489/INDEX($BP$5:$BP$2729,MATCH(BR1489&amp;"_O",$BM$5:$BM$2729,0),1),"")</f>
        <v/>
      </c>
      <c r="BO1489" s="38">
        <v>36357</v>
      </c>
      <c r="BP1489" s="3">
        <v>2864.48</v>
      </c>
      <c r="BQ1489" s="7">
        <f>BP1489/BP1488</f>
        <v>1.0255668493807888</v>
      </c>
      <c r="BR1489" s="4">
        <f>YEAR(BO1489)</f>
        <v>1999</v>
      </c>
      <c r="BS1489" s="2" t="s">
        <v>7</v>
      </c>
      <c r="BT1489" s="12" t="str">
        <f>INDEX($CD$5:$CD$10,MATCH(BS1489,$CC$5:$CC$10,0),1)</f>
        <v>Y</v>
      </c>
      <c r="BU1489" s="12" t="str">
        <f>IF(AND(BT1489="Y",BQ1489&gt;1),"Y","")</f>
        <v>Y</v>
      </c>
      <c r="BV1489" s="12" t="str">
        <f>IF(AND(BT1489="Y",BQ1489&lt;1),"Y","")</f>
        <v/>
      </c>
      <c r="BW1489" s="12" t="str">
        <f>IF(BQ1489&gt;1,IF(BQ1488&gt;1,"Y",""),"")</f>
        <v>Y</v>
      </c>
      <c r="BX1489" s="12" t="str">
        <f>IF(BQ1489&lt;1,IF(BQ1488&lt;1,"Y",""),"")</f>
        <v/>
      </c>
      <c r="BY1489" s="2"/>
      <c r="BZ1489" s="2"/>
      <c r="CA1489" s="2"/>
    </row>
    <row r="1490" spans="2:79">
      <c r="B1490" s="4" t="str">
        <f>IF(G1490=G1491,IF(G1490&gt;G1489,G1490&amp;"_O",""),G1490&amp;"_C")</f>
        <v/>
      </c>
      <c r="C1490" s="14">
        <f ca="1">RANDBETWEEN(0,1000)/1000</f>
        <v>0.20899999999999999</v>
      </c>
      <c r="D1490" s="16">
        <f>D1489+1</f>
        <v>1486</v>
      </c>
      <c r="E1490" s="10">
        <f>ROUNDDOWN(D1490/52,0)+1</f>
        <v>29</v>
      </c>
      <c r="F1490" s="15">
        <f>F1489+7</f>
        <v>55022</v>
      </c>
      <c r="G1490" s="4">
        <f>YEAR(F1490)</f>
        <v>2050</v>
      </c>
      <c r="H1490" s="33">
        <v>0.59799999999999998</v>
      </c>
      <c r="I1490" s="33">
        <v>0.432</v>
      </c>
      <c r="J1490" s="33">
        <v>0.876</v>
      </c>
      <c r="K1490" s="16" t="str">
        <f>IF(M1489&gt;1,"Up","Down")</f>
        <v>Up</v>
      </c>
      <c r="L1490" s="16" t="str">
        <f>IF(K1490="Up",IF(H1490&lt;$BJ$7,"Up","Down"),IF(H1490&lt;$BK$7,"Down","Up"))</f>
        <v>Down</v>
      </c>
      <c r="M1490" s="17">
        <f>IF(L1490="Up",INDEX($AK$5:$AK$1005,MATCH(I1490,$AI$5:$AI$1005,0),1),INDEX($AL$5:$AL$1005,MATCH(J1490,$AI$5:$AI$1005,0),1))</f>
        <v>0.99736739984795553</v>
      </c>
      <c r="N1490" s="16" t="str">
        <f>IF(P1489&gt;1,"Up","Down")</f>
        <v>Up</v>
      </c>
      <c r="O1490" s="16" t="str">
        <f>IF(N1490="Up",IF(H1490&lt;$BJ$12,"Up","Down"),IF(H1490&lt;$BK$12,"Down","Up"))</f>
        <v>Down</v>
      </c>
      <c r="P1490" s="17">
        <f>IF(O1490="Up",INDEX($AP$5:$AP$1005,MATCH(I1490,$AI$5:$AI$1005,0),1),INDEX($AQ$5:$AQ$1005,MATCH(J1490,$AI$5:$AI$1005,0),1))</f>
        <v>0.9969154513937295</v>
      </c>
      <c r="Q1490" s="19">
        <f>T1489</f>
        <v>22453.912351907908</v>
      </c>
      <c r="R1490" s="19">
        <f>INDEX(model!$S$5:$S$35,MATCH(G1490,model!$Q$5:$Q$35,0),1)*model!$O$5</f>
        <v>0</v>
      </c>
      <c r="S1490" s="19">
        <f>IF(RIGHT(B1490,1)="C",T1489*INDEX(model!$T$5:$T$35,MATCH(G1490,model!$Q$5:$Q$35,0),1),0)</f>
        <v>0</v>
      </c>
      <c r="T1490" s="19">
        <f>(Q1490+R1490-S1490)*M1490</f>
        <v>22394.800178836282</v>
      </c>
      <c r="U1490" s="19">
        <f>X1489</f>
        <v>141834.78991135713</v>
      </c>
      <c r="V1490" s="19">
        <f>INDEX(model!$S$5:$S$35,MATCH(G1490,model!$Q$5:$Q$35,0),1)*model!$O$6</f>
        <v>0</v>
      </c>
      <c r="W1490" s="19">
        <f>IF(RIGHT(B1490,1)="C",X1489*INDEX(model!$T$5:$T$35,MATCH(G1490,model!$Q$5:$Q$35,0),1),0)</f>
        <v>0</v>
      </c>
      <c r="X1490" s="19">
        <f>(U1490+V1490-W1490)*P1490</f>
        <v>141397.2936078154</v>
      </c>
      <c r="Z1490" s="36" t="str">
        <f>K1490&amp;L1490</f>
        <v>UpDown</v>
      </c>
      <c r="AA1490" s="36" t="str">
        <f>N1490&amp;O1490</f>
        <v>UpDown</v>
      </c>
      <c r="AU1490" s="4" t="str">
        <f>IF(AZ1490=AZ1491,IF(AZ1490&gt;AZ1489,AZ1490&amp;"_O",""),AZ1490&amp;"_C")</f>
        <v/>
      </c>
      <c r="AV1490" s="7" t="str">
        <f>IF(RIGHT(AU1490,1)="C",AX1490/INDEX($AX$5:$AX$2729,MATCH(AZ1490&amp;"_O",$AU$5:$AU$2729,0),1),"")</f>
        <v/>
      </c>
      <c r="AW1490" s="38">
        <v>35958</v>
      </c>
      <c r="AX1490" s="37">
        <v>1098.8399999999999</v>
      </c>
      <c r="AY1490" s="7">
        <f>AX1490/AX1489</f>
        <v>0.98651536099689374</v>
      </c>
      <c r="AZ1490" s="4">
        <f>YEAR(AW1490)</f>
        <v>1998</v>
      </c>
      <c r="BA1490" s="2" t="s">
        <v>7</v>
      </c>
      <c r="BB1490" s="12" t="str">
        <f>INDEX($CD$5:$CD$10,MATCH(BA1490,$CC$5:$CC$10,0),1)</f>
        <v>Y</v>
      </c>
      <c r="BC1490" s="12" t="str">
        <f>IF(AND(BB1490="Y",AY1490&gt;1),"Y","")</f>
        <v/>
      </c>
      <c r="BD1490" s="12" t="str">
        <f>IF(AND(BB1490="Y",AY1490&lt;1),"Y","")</f>
        <v>Y</v>
      </c>
      <c r="BE1490" s="12" t="str">
        <f>IF(AY1490&gt;1,IF(AY1489&gt;1,"Y",""),"")</f>
        <v/>
      </c>
      <c r="BF1490" s="12" t="str">
        <f>IF(AY1490&lt;1,IF(AY1489&lt;1,"Y",""),"")</f>
        <v/>
      </c>
      <c r="BG1490" s="2"/>
      <c r="BH1490" s="2"/>
      <c r="BI1490" s="2"/>
      <c r="BJ1490" s="2"/>
      <c r="BK1490" s="2"/>
      <c r="BL1490" s="2"/>
      <c r="BM1490" s="4" t="str">
        <f>IF(BR1490=BR1491,IF(BR1490&gt;BR1489,BR1490&amp;"_O",""),BR1490&amp;"_C")</f>
        <v/>
      </c>
      <c r="BN1490" s="7" t="str">
        <f>IF(RIGHT(BM1490,1)="C",BP1490/INDEX($BP$5:$BP$2729,MATCH(BR1490&amp;"_O",$BM$5:$BM$2729,0),1),"")</f>
        <v/>
      </c>
      <c r="BO1490" s="38">
        <v>36364</v>
      </c>
      <c r="BP1490" s="3">
        <v>2692.4</v>
      </c>
      <c r="BQ1490" s="7">
        <f>BP1490/BP1489</f>
        <v>0.93992626934033408</v>
      </c>
      <c r="BR1490" s="4">
        <f>YEAR(BO1490)</f>
        <v>1999</v>
      </c>
      <c r="BS1490" s="2" t="s">
        <v>7</v>
      </c>
      <c r="BT1490" s="12" t="str">
        <f>INDEX($CD$5:$CD$10,MATCH(BS1490,$CC$5:$CC$10,0),1)</f>
        <v>Y</v>
      </c>
      <c r="BU1490" s="12" t="str">
        <f>IF(AND(BT1490="Y",BQ1490&gt;1),"Y","")</f>
        <v/>
      </c>
      <c r="BV1490" s="12" t="str">
        <f>IF(AND(BT1490="Y",BQ1490&lt;1),"Y","")</f>
        <v>Y</v>
      </c>
      <c r="BW1490" s="12" t="str">
        <f>IF(BQ1490&gt;1,IF(BQ1489&gt;1,"Y",""),"")</f>
        <v/>
      </c>
      <c r="BX1490" s="12" t="str">
        <f>IF(BQ1490&lt;1,IF(BQ1489&lt;1,"Y",""),"")</f>
        <v/>
      </c>
      <c r="BY1490" s="2"/>
      <c r="BZ1490" s="2"/>
      <c r="CA1490" s="2"/>
    </row>
    <row r="1491" spans="2:79">
      <c r="B1491" s="4" t="str">
        <f>IF(G1491=G1492,IF(G1491&gt;G1490,G1491&amp;"_O",""),G1491&amp;"_C")</f>
        <v/>
      </c>
      <c r="C1491" s="14">
        <f ca="1">RANDBETWEEN(0,1000)/1000</f>
        <v>0.624</v>
      </c>
      <c r="D1491" s="16">
        <f>D1490+1</f>
        <v>1487</v>
      </c>
      <c r="E1491" s="10">
        <f>ROUNDDOWN(D1491/52,0)+1</f>
        <v>29</v>
      </c>
      <c r="F1491" s="15">
        <f>F1490+7</f>
        <v>55029</v>
      </c>
      <c r="G1491" s="4">
        <f>YEAR(F1491)</f>
        <v>2050</v>
      </c>
      <c r="H1491" s="33">
        <v>0.35899999999999999</v>
      </c>
      <c r="I1491" s="33">
        <v>1.9E-2</v>
      </c>
      <c r="J1491" s="33">
        <v>9.8000000000000004E-2</v>
      </c>
      <c r="K1491" s="16" t="str">
        <f>IF(M1490&gt;1,"Up","Down")</f>
        <v>Down</v>
      </c>
      <c r="L1491" s="16" t="str">
        <f>IF(K1491="Up",IF(H1491&lt;$BJ$7,"Up","Down"),IF(H1491&lt;$BK$7,"Down","Up"))</f>
        <v>Down</v>
      </c>
      <c r="M1491" s="17">
        <f>IF(L1491="Up",INDEX($AK$5:$AK$1005,MATCH(I1491,$AI$5:$AI$1005,0),1),INDEX($AL$5:$AL$1005,MATCH(J1491,$AI$5:$AI$1005,0),1))</f>
        <v>0.96145331639251752</v>
      </c>
      <c r="N1491" s="16" t="str">
        <f>IF(P1490&gt;1,"Up","Down")</f>
        <v>Down</v>
      </c>
      <c r="O1491" s="16" t="str">
        <f>IF(N1491="Up",IF(H1491&lt;$BJ$12,"Up","Down"),IF(H1491&lt;$BK$12,"Down","Up"))</f>
        <v>Down</v>
      </c>
      <c r="P1491" s="17">
        <f>IF(O1491="Up",INDEX($AP$5:$AP$1005,MATCH(I1491,$AI$5:$AI$1005,0),1),INDEX($AQ$5:$AQ$1005,MATCH(J1491,$AI$5:$AI$1005,0),1))</f>
        <v>0.95029592296827436</v>
      </c>
      <c r="Q1491" s="19">
        <f>T1490</f>
        <v>22394.800178836282</v>
      </c>
      <c r="R1491" s="19">
        <f>INDEX(model!$S$5:$S$35,MATCH(G1491,model!$Q$5:$Q$35,0),1)*model!$O$5</f>
        <v>0</v>
      </c>
      <c r="S1491" s="19">
        <f>IF(RIGHT(B1491,1)="C",T1490*INDEX(model!$T$5:$T$35,MATCH(G1491,model!$Q$5:$Q$35,0),1),0)</f>
        <v>0</v>
      </c>
      <c r="T1491" s="19">
        <f>(Q1491+R1491-S1491)*M1491</f>
        <v>21531.554901889889</v>
      </c>
      <c r="U1491" s="19">
        <f>X1490</f>
        <v>141397.2936078154</v>
      </c>
      <c r="V1491" s="19">
        <f>INDEX(model!$S$5:$S$35,MATCH(G1491,model!$Q$5:$Q$35,0),1)*model!$O$6</f>
        <v>0</v>
      </c>
      <c r="W1491" s="19">
        <f>IF(RIGHT(B1491,1)="C",X1490*INDEX(model!$T$5:$T$35,MATCH(G1491,model!$Q$5:$Q$35,0),1),0)</f>
        <v>0</v>
      </c>
      <c r="X1491" s="19">
        <f>(U1491+V1491-W1491)*P1491</f>
        <v>134369.27163425501</v>
      </c>
      <c r="Z1491" s="36" t="str">
        <f>K1491&amp;L1491</f>
        <v>DownDown</v>
      </c>
      <c r="AA1491" s="36" t="str">
        <f>N1491&amp;O1491</f>
        <v>DownDown</v>
      </c>
      <c r="AU1491" s="4" t="str">
        <f>IF(AZ1491=AZ1492,IF(AZ1491&gt;AZ1490,AZ1491&amp;"_O",""),AZ1491&amp;"_C")</f>
        <v/>
      </c>
      <c r="AV1491" s="7" t="str">
        <f>IF(RIGHT(AU1491,1)="C",AX1491/INDEX($AX$5:$AX$2729,MATCH(AZ1491&amp;"_O",$AU$5:$AU$2729,0),1),"")</f>
        <v/>
      </c>
      <c r="AW1491" s="38">
        <v>35965</v>
      </c>
      <c r="AX1491" s="37">
        <v>1100.6500000000001</v>
      </c>
      <c r="AY1491" s="7">
        <f>AX1491/AX1490</f>
        <v>1.0016471915838523</v>
      </c>
      <c r="AZ1491" s="4">
        <f>YEAR(AW1491)</f>
        <v>1998</v>
      </c>
      <c r="BA1491" s="2" t="s">
        <v>7</v>
      </c>
      <c r="BB1491" s="12" t="str">
        <f>INDEX($CD$5:$CD$10,MATCH(BA1491,$CC$5:$CC$10,0),1)</f>
        <v>Y</v>
      </c>
      <c r="BC1491" s="12" t="str">
        <f>IF(AND(BB1491="Y",AY1491&gt;1),"Y","")</f>
        <v>Y</v>
      </c>
      <c r="BD1491" s="12" t="str">
        <f>IF(AND(BB1491="Y",AY1491&lt;1),"Y","")</f>
        <v/>
      </c>
      <c r="BE1491" s="12" t="str">
        <f>IF(AY1491&gt;1,IF(AY1490&gt;1,"Y",""),"")</f>
        <v/>
      </c>
      <c r="BF1491" s="12" t="str">
        <f>IF(AY1491&lt;1,IF(AY1490&lt;1,"Y",""),"")</f>
        <v/>
      </c>
      <c r="BG1491" s="2"/>
      <c r="BH1491" s="2"/>
      <c r="BI1491" s="2"/>
      <c r="BJ1491" s="2"/>
      <c r="BK1491" s="2"/>
      <c r="BL1491" s="2"/>
      <c r="BM1491" s="4" t="str">
        <f>IF(BR1491=BR1492,IF(BR1491&gt;BR1490,BR1491&amp;"_O",""),BR1491&amp;"_C")</f>
        <v/>
      </c>
      <c r="BN1491" s="7" t="str">
        <f>IF(RIGHT(BM1491,1)="C",BP1491/INDEX($BP$5:$BP$2729,MATCH(BR1491&amp;"_O",$BM$5:$BM$2729,0),1),"")</f>
        <v/>
      </c>
      <c r="BO1491" s="38">
        <v>36371</v>
      </c>
      <c r="BP1491" s="3">
        <v>2638.49</v>
      </c>
      <c r="BQ1491" s="7">
        <f>BP1491/BP1490</f>
        <v>0.97997697221809521</v>
      </c>
      <c r="BR1491" s="4">
        <f>YEAR(BO1491)</f>
        <v>1999</v>
      </c>
      <c r="BS1491" s="2" t="s">
        <v>7</v>
      </c>
      <c r="BT1491" s="12" t="str">
        <f>INDEX($CD$5:$CD$10,MATCH(BS1491,$CC$5:$CC$10,0),1)</f>
        <v>Y</v>
      </c>
      <c r="BU1491" s="12" t="str">
        <f>IF(AND(BT1491="Y",BQ1491&gt;1),"Y","")</f>
        <v/>
      </c>
      <c r="BV1491" s="12" t="str">
        <f>IF(AND(BT1491="Y",BQ1491&lt;1),"Y","")</f>
        <v>Y</v>
      </c>
      <c r="BW1491" s="12" t="str">
        <f>IF(BQ1491&gt;1,IF(BQ1490&gt;1,"Y",""),"")</f>
        <v/>
      </c>
      <c r="BX1491" s="12" t="str">
        <f>IF(BQ1491&lt;1,IF(BQ1490&lt;1,"Y",""),"")</f>
        <v>Y</v>
      </c>
      <c r="BY1491" s="2"/>
      <c r="BZ1491" s="2"/>
      <c r="CA1491" s="2"/>
    </row>
    <row r="1492" spans="2:79">
      <c r="B1492" s="4" t="str">
        <f>IF(G1492=G1493,IF(G1492&gt;G1491,G1492&amp;"_O",""),G1492&amp;"_C")</f>
        <v/>
      </c>
      <c r="C1492" s="14">
        <f ca="1">RANDBETWEEN(0,1000)/1000</f>
        <v>0.71499999999999997</v>
      </c>
      <c r="D1492" s="16">
        <f>D1491+1</f>
        <v>1488</v>
      </c>
      <c r="E1492" s="10">
        <f>ROUNDDOWN(D1492/52,0)+1</f>
        <v>29</v>
      </c>
      <c r="F1492" s="15">
        <f>F1491+7</f>
        <v>55036</v>
      </c>
      <c r="G1492" s="4">
        <f>YEAR(F1492)</f>
        <v>2050</v>
      </c>
      <c r="H1492" s="33">
        <v>0.51200000000000001</v>
      </c>
      <c r="I1492" s="33">
        <v>0.34799999999999998</v>
      </c>
      <c r="J1492" s="33">
        <v>0.67300000000000004</v>
      </c>
      <c r="K1492" s="16" t="str">
        <f>IF(M1491&gt;1,"Up","Down")</f>
        <v>Down</v>
      </c>
      <c r="L1492" s="16" t="str">
        <f>IF(K1492="Up",IF(H1492&lt;$BJ$7,"Up","Down"),IF(H1492&lt;$BK$7,"Down","Up"))</f>
        <v>Up</v>
      </c>
      <c r="M1492" s="17">
        <f>IF(L1492="Up",INDEX($AK$5:$AK$1005,MATCH(I1492,$AI$5:$AI$1005,0),1),INDEX($AL$5:$AL$1005,MATCH(J1492,$AI$5:$AI$1005,0),1))</f>
        <v>1.0084742484947011</v>
      </c>
      <c r="N1492" s="16" t="str">
        <f>IF(P1491&gt;1,"Up","Down")</f>
        <v>Down</v>
      </c>
      <c r="O1492" s="16" t="str">
        <f>IF(N1492="Up",IF(H1492&lt;$BJ$12,"Up","Down"),IF(H1492&lt;$BK$12,"Down","Up"))</f>
        <v>Up</v>
      </c>
      <c r="P1492" s="17">
        <f>IF(O1492="Up",INDEX($AP$5:$AP$1005,MATCH(I1492,$AI$5:$AI$1005,0),1),INDEX($AQ$5:$AQ$1005,MATCH(J1492,$AI$5:$AI$1005,0),1))</f>
        <v>1.0115315807687022</v>
      </c>
      <c r="Q1492" s="19">
        <f>T1491</f>
        <v>21531.554901889889</v>
      </c>
      <c r="R1492" s="19">
        <f>INDEX(model!$S$5:$S$35,MATCH(G1492,model!$Q$5:$Q$35,0),1)*model!$O$5</f>
        <v>0</v>
      </c>
      <c r="S1492" s="19">
        <f>IF(RIGHT(B1492,1)="C",T1491*INDEX(model!$T$5:$T$35,MATCH(G1492,model!$Q$5:$Q$35,0),1),0)</f>
        <v>0</v>
      </c>
      <c r="T1492" s="19">
        <f>(Q1492+R1492-S1492)*M1492</f>
        <v>21714.018648605805</v>
      </c>
      <c r="U1492" s="19">
        <f>X1491</f>
        <v>134369.27163425501</v>
      </c>
      <c r="V1492" s="19">
        <f>INDEX(model!$S$5:$S$35,MATCH(G1492,model!$Q$5:$Q$35,0),1)*model!$O$6</f>
        <v>0</v>
      </c>
      <c r="W1492" s="19">
        <f>IF(RIGHT(B1492,1)="C",X1491*INDEX(model!$T$5:$T$35,MATCH(G1492,model!$Q$5:$Q$35,0),1),0)</f>
        <v>0</v>
      </c>
      <c r="X1492" s="19">
        <f>(U1492+V1492-W1492)*P1492</f>
        <v>135918.76174293712</v>
      </c>
      <c r="Z1492" s="36" t="str">
        <f>K1492&amp;L1492</f>
        <v>DownUp</v>
      </c>
      <c r="AA1492" s="36" t="str">
        <f>N1492&amp;O1492</f>
        <v>DownUp</v>
      </c>
      <c r="AU1492" s="4" t="str">
        <f>IF(AZ1492=AZ1493,IF(AZ1492&gt;AZ1491,AZ1492&amp;"_O",""),AZ1492&amp;"_C")</f>
        <v/>
      </c>
      <c r="AV1492" s="7" t="str">
        <f>IF(RIGHT(AU1492,1)="C",AX1492/INDEX($AX$5:$AX$2729,MATCH(AZ1492&amp;"_O",$AU$5:$AU$2729,0),1),"")</f>
        <v/>
      </c>
      <c r="AW1492" s="38">
        <v>35972</v>
      </c>
      <c r="AX1492" s="37">
        <v>1133.2</v>
      </c>
      <c r="AY1492" s="7">
        <f>AX1492/AX1491</f>
        <v>1.02957343387998</v>
      </c>
      <c r="AZ1492" s="4">
        <f>YEAR(AW1492)</f>
        <v>1998</v>
      </c>
      <c r="BA1492" s="2" t="s">
        <v>7</v>
      </c>
      <c r="BB1492" s="12" t="str">
        <f>INDEX($CD$5:$CD$10,MATCH(BA1492,$CC$5:$CC$10,0),1)</f>
        <v>Y</v>
      </c>
      <c r="BC1492" s="12" t="str">
        <f>IF(AND(BB1492="Y",AY1492&gt;1),"Y","")</f>
        <v>Y</v>
      </c>
      <c r="BD1492" s="12" t="str">
        <f>IF(AND(BB1492="Y",AY1492&lt;1),"Y","")</f>
        <v/>
      </c>
      <c r="BE1492" s="12" t="str">
        <f>IF(AY1492&gt;1,IF(AY1491&gt;1,"Y",""),"")</f>
        <v>Y</v>
      </c>
      <c r="BF1492" s="12" t="str">
        <f>IF(AY1492&lt;1,IF(AY1491&lt;1,"Y",""),"")</f>
        <v/>
      </c>
      <c r="BG1492" s="2"/>
      <c r="BH1492" s="2"/>
      <c r="BI1492" s="2"/>
      <c r="BJ1492" s="2"/>
      <c r="BK1492" s="2"/>
      <c r="BL1492" s="2"/>
      <c r="BM1492" s="4" t="str">
        <f>IF(BR1492=BR1493,IF(BR1492&gt;BR1491,BR1492&amp;"_O",""),BR1492&amp;"_C")</f>
        <v/>
      </c>
      <c r="BN1492" s="7" t="str">
        <f>IF(RIGHT(BM1492,1)="C",BP1492/INDEX($BP$5:$BP$2729,MATCH(BR1492&amp;"_O",$BM$5:$BM$2729,0),1),"")</f>
        <v/>
      </c>
      <c r="BO1492" s="38">
        <v>36378</v>
      </c>
      <c r="BP1492" s="3">
        <v>2547.9699999999998</v>
      </c>
      <c r="BQ1492" s="7">
        <f>BP1492/BP1491</f>
        <v>0.96569249836080484</v>
      </c>
      <c r="BR1492" s="4">
        <f>YEAR(BO1492)</f>
        <v>1999</v>
      </c>
      <c r="BS1492" s="2" t="s">
        <v>7</v>
      </c>
      <c r="BT1492" s="12" t="str">
        <f>INDEX($CD$5:$CD$10,MATCH(BS1492,$CC$5:$CC$10,0),1)</f>
        <v>Y</v>
      </c>
      <c r="BU1492" s="12" t="str">
        <f>IF(AND(BT1492="Y",BQ1492&gt;1),"Y","")</f>
        <v/>
      </c>
      <c r="BV1492" s="12" t="str">
        <f>IF(AND(BT1492="Y",BQ1492&lt;1),"Y","")</f>
        <v>Y</v>
      </c>
      <c r="BW1492" s="12" t="str">
        <f>IF(BQ1492&gt;1,IF(BQ1491&gt;1,"Y",""),"")</f>
        <v/>
      </c>
      <c r="BX1492" s="12" t="str">
        <f>IF(BQ1492&lt;1,IF(BQ1491&lt;1,"Y",""),"")</f>
        <v>Y</v>
      </c>
      <c r="BY1492" s="2"/>
      <c r="BZ1492" s="2"/>
      <c r="CA1492" s="2"/>
    </row>
    <row r="1493" spans="2:79">
      <c r="B1493" s="4" t="str">
        <f>IF(G1493=G1494,IF(G1493&gt;G1492,G1493&amp;"_O",""),G1493&amp;"_C")</f>
        <v/>
      </c>
      <c r="C1493" s="14">
        <f ca="1">RANDBETWEEN(0,1000)/1000</f>
        <v>0.33300000000000002</v>
      </c>
      <c r="D1493" s="16">
        <f>D1492+1</f>
        <v>1489</v>
      </c>
      <c r="E1493" s="10">
        <f>ROUNDDOWN(D1493/52,0)+1</f>
        <v>29</v>
      </c>
      <c r="F1493" s="15">
        <f>F1492+7</f>
        <v>55043</v>
      </c>
      <c r="G1493" s="4">
        <f>YEAR(F1493)</f>
        <v>2050</v>
      </c>
      <c r="H1493" s="33">
        <v>0.11600000000000001</v>
      </c>
      <c r="I1493" s="33">
        <v>0.73699999999999999</v>
      </c>
      <c r="J1493" s="33">
        <v>0.74099999999999999</v>
      </c>
      <c r="K1493" s="16" t="str">
        <f>IF(M1492&gt;1,"Up","Down")</f>
        <v>Up</v>
      </c>
      <c r="L1493" s="16" t="str">
        <f>IF(K1493="Up",IF(H1493&lt;$BJ$7,"Up","Down"),IF(H1493&lt;$BK$7,"Down","Up"))</f>
        <v>Up</v>
      </c>
      <c r="M1493" s="17">
        <f>IF(L1493="Up",INDEX($AK$5:$AK$1005,MATCH(I1493,$AI$5:$AI$1005,0),1),INDEX($AL$5:$AL$1005,MATCH(J1493,$AI$5:$AI$1005,0),1))</f>
        <v>1.0206370735412291</v>
      </c>
      <c r="N1493" s="16" t="str">
        <f>IF(P1492&gt;1,"Up","Down")</f>
        <v>Up</v>
      </c>
      <c r="O1493" s="16" t="str">
        <f>IF(N1493="Up",IF(H1493&lt;$BJ$12,"Up","Down"),IF(H1493&lt;$BK$12,"Down","Up"))</f>
        <v>Up</v>
      </c>
      <c r="P1493" s="17">
        <f>IF(O1493="Up",INDEX($AP$5:$AP$1005,MATCH(I1493,$AI$5:$AI$1005,0),1),INDEX($AQ$5:$AQ$1005,MATCH(J1493,$AI$5:$AI$1005,0),1))</f>
        <v>1.0280387749306137</v>
      </c>
      <c r="Q1493" s="19">
        <f>T1492</f>
        <v>21714.018648605805</v>
      </c>
      <c r="R1493" s="19">
        <f>INDEX(model!$S$5:$S$35,MATCH(G1493,model!$Q$5:$Q$35,0),1)*model!$O$5</f>
        <v>0</v>
      </c>
      <c r="S1493" s="19">
        <f>IF(RIGHT(B1493,1)="C",T1492*INDEX(model!$T$5:$T$35,MATCH(G1493,model!$Q$5:$Q$35,0),1),0)</f>
        <v>0</v>
      </c>
      <c r="T1493" s="19">
        <f>(Q1493+R1493-S1493)*M1493</f>
        <v>22162.132448332704</v>
      </c>
      <c r="U1493" s="19">
        <f>X1492</f>
        <v>135918.76174293712</v>
      </c>
      <c r="V1493" s="19">
        <f>INDEX(model!$S$5:$S$35,MATCH(G1493,model!$Q$5:$Q$35,0),1)*model!$O$6</f>
        <v>0</v>
      </c>
      <c r="W1493" s="19">
        <f>IF(RIGHT(B1493,1)="C",X1492*INDEX(model!$T$5:$T$35,MATCH(G1493,model!$Q$5:$Q$35,0),1),0)</f>
        <v>0</v>
      </c>
      <c r="X1493" s="19">
        <f>(U1493+V1493-W1493)*P1493</f>
        <v>139729.75731229503</v>
      </c>
      <c r="Z1493" s="36" t="str">
        <f>K1493&amp;L1493</f>
        <v>UpUp</v>
      </c>
      <c r="AA1493" s="36" t="str">
        <f>N1493&amp;O1493</f>
        <v>UpUp</v>
      </c>
      <c r="AU1493" s="4" t="str">
        <f>IF(AZ1493=AZ1494,IF(AZ1493&gt;AZ1492,AZ1493&amp;"_O",""),AZ1493&amp;"_C")</f>
        <v/>
      </c>
      <c r="AV1493" s="7" t="str">
        <f>IF(RIGHT(AU1493,1)="C",AX1493/INDEX($AX$5:$AX$2729,MATCH(AZ1493&amp;"_O",$AU$5:$AU$2729,0),1),"")</f>
        <v/>
      </c>
      <c r="AW1493" s="38">
        <v>35978</v>
      </c>
      <c r="AX1493" s="37">
        <v>1146.42</v>
      </c>
      <c r="AY1493" s="7">
        <f>AX1493/AX1492</f>
        <v>1.0116660783621603</v>
      </c>
      <c r="AZ1493" s="4">
        <f>YEAR(AW1493)</f>
        <v>1998</v>
      </c>
      <c r="BA1493" s="2" t="s">
        <v>7</v>
      </c>
      <c r="BB1493" s="12" t="str">
        <f>INDEX($CD$5:$CD$10,MATCH(BA1493,$CC$5:$CC$10,0),1)</f>
        <v>Y</v>
      </c>
      <c r="BC1493" s="12" t="str">
        <f>IF(AND(BB1493="Y",AY1493&gt;1),"Y","")</f>
        <v>Y</v>
      </c>
      <c r="BD1493" s="12" t="str">
        <f>IF(AND(BB1493="Y",AY1493&lt;1),"Y","")</f>
        <v/>
      </c>
      <c r="BE1493" s="12" t="str">
        <f>IF(AY1493&gt;1,IF(AY1492&gt;1,"Y",""),"")</f>
        <v>Y</v>
      </c>
      <c r="BF1493" s="12" t="str">
        <f>IF(AY1493&lt;1,IF(AY1492&lt;1,"Y",""),"")</f>
        <v/>
      </c>
      <c r="BG1493" s="2"/>
      <c r="BH1493" s="2"/>
      <c r="BI1493" s="2"/>
      <c r="BJ1493" s="2"/>
      <c r="BK1493" s="2"/>
      <c r="BL1493" s="2"/>
      <c r="BM1493" s="4" t="str">
        <f>IF(BR1493=BR1494,IF(BR1493&gt;BR1492,BR1493&amp;"_O",""),BR1493&amp;"_C")</f>
        <v/>
      </c>
      <c r="BN1493" s="7" t="str">
        <f>IF(RIGHT(BM1493,1)="C",BP1493/INDEX($BP$5:$BP$2729,MATCH(BR1493&amp;"_O",$BM$5:$BM$2729,0),1),"")</f>
        <v/>
      </c>
      <c r="BO1493" s="38">
        <v>36385</v>
      </c>
      <c r="BP1493" s="3">
        <v>2637.81</v>
      </c>
      <c r="BQ1493" s="7">
        <f>BP1493/BP1492</f>
        <v>1.0352594418301628</v>
      </c>
      <c r="BR1493" s="4">
        <f>YEAR(BO1493)</f>
        <v>1999</v>
      </c>
      <c r="BS1493" s="2" t="s">
        <v>7</v>
      </c>
      <c r="BT1493" s="12" t="str">
        <f>INDEX($CD$5:$CD$10,MATCH(BS1493,$CC$5:$CC$10,0),1)</f>
        <v>Y</v>
      </c>
      <c r="BU1493" s="12" t="str">
        <f>IF(AND(BT1493="Y",BQ1493&gt;1),"Y","")</f>
        <v>Y</v>
      </c>
      <c r="BV1493" s="12" t="str">
        <f>IF(AND(BT1493="Y",BQ1493&lt;1),"Y","")</f>
        <v/>
      </c>
      <c r="BW1493" s="12" t="str">
        <f>IF(BQ1493&gt;1,IF(BQ1492&gt;1,"Y",""),"")</f>
        <v/>
      </c>
      <c r="BX1493" s="12" t="str">
        <f>IF(BQ1493&lt;1,IF(BQ1492&lt;1,"Y",""),"")</f>
        <v/>
      </c>
      <c r="BY1493" s="2"/>
      <c r="BZ1493" s="2"/>
      <c r="CA1493" s="2"/>
    </row>
    <row r="1494" spans="2:79">
      <c r="B1494" s="4" t="str">
        <f>IF(G1494=G1495,IF(G1494&gt;G1493,G1494&amp;"_O",""),G1494&amp;"_C")</f>
        <v/>
      </c>
      <c r="C1494" s="14">
        <f ca="1">RANDBETWEEN(0,1000)/1000</f>
        <v>0.82699999999999996</v>
      </c>
      <c r="D1494" s="16">
        <f>D1493+1</f>
        <v>1490</v>
      </c>
      <c r="E1494" s="10">
        <f>ROUNDDOWN(D1494/52,0)+1</f>
        <v>29</v>
      </c>
      <c r="F1494" s="15">
        <f>F1493+7</f>
        <v>55050</v>
      </c>
      <c r="G1494" s="4">
        <f>YEAR(F1494)</f>
        <v>2050</v>
      </c>
      <c r="H1494" s="33">
        <v>0.61499999999999999</v>
      </c>
      <c r="I1494" s="33">
        <v>0.10299999999999999</v>
      </c>
      <c r="J1494" s="33">
        <v>0.27200000000000002</v>
      </c>
      <c r="K1494" s="16" t="str">
        <f>IF(M1493&gt;1,"Up","Down")</f>
        <v>Up</v>
      </c>
      <c r="L1494" s="16" t="str">
        <f>IF(K1494="Up",IF(H1494&lt;$BJ$7,"Up","Down"),IF(H1494&lt;$BK$7,"Down","Up"))</f>
        <v>Down</v>
      </c>
      <c r="M1494" s="17">
        <f>IF(L1494="Up",INDEX($AK$5:$AK$1005,MATCH(I1494,$AI$5:$AI$1005,0),1),INDEX($AL$5:$AL$1005,MATCH(J1494,$AI$5:$AI$1005,0),1))</f>
        <v>0.97865940413211439</v>
      </c>
      <c r="N1494" s="16" t="str">
        <f>IF(P1493&gt;1,"Up","Down")</f>
        <v>Up</v>
      </c>
      <c r="O1494" s="16" t="str">
        <f>IF(N1494="Up",IF(H1494&lt;$BJ$12,"Up","Down"),IF(H1494&lt;$BK$12,"Down","Up"))</f>
        <v>Down</v>
      </c>
      <c r="P1494" s="17">
        <f>IF(O1494="Up",INDEX($AP$5:$AP$1005,MATCH(I1494,$AI$5:$AI$1005,0),1),INDEX($AQ$5:$AQ$1005,MATCH(J1494,$AI$5:$AI$1005,0),1))</f>
        <v>0.9723301670052491</v>
      </c>
      <c r="Q1494" s="19">
        <f>T1493</f>
        <v>22162.132448332704</v>
      </c>
      <c r="R1494" s="19">
        <f>INDEX(model!$S$5:$S$35,MATCH(G1494,model!$Q$5:$Q$35,0),1)*model!$O$5</f>
        <v>0</v>
      </c>
      <c r="S1494" s="19">
        <f>IF(RIGHT(B1494,1)="C",T1493*INDEX(model!$T$5:$T$35,MATCH(G1494,model!$Q$5:$Q$35,0),1),0)</f>
        <v>0</v>
      </c>
      <c r="T1494" s="19">
        <f>(Q1494+R1494-S1494)*M1494</f>
        <v>21689.179336182282</v>
      </c>
      <c r="U1494" s="19">
        <f>X1493</f>
        <v>139729.75731229503</v>
      </c>
      <c r="V1494" s="19">
        <f>INDEX(model!$S$5:$S$35,MATCH(G1494,model!$Q$5:$Q$35,0),1)*model!$O$6</f>
        <v>0</v>
      </c>
      <c r="W1494" s="19">
        <f>IF(RIGHT(B1494,1)="C",X1493*INDEX(model!$T$5:$T$35,MATCH(G1494,model!$Q$5:$Q$35,0),1),0)</f>
        <v>0</v>
      </c>
      <c r="X1494" s="19">
        <f>(U1494+V1494-W1494)*P1494</f>
        <v>135863.45826306674</v>
      </c>
      <c r="Z1494" s="36" t="str">
        <f>K1494&amp;L1494</f>
        <v>UpDown</v>
      </c>
      <c r="AA1494" s="36" t="str">
        <f>N1494&amp;O1494</f>
        <v>UpDown</v>
      </c>
      <c r="AU1494" s="4" t="str">
        <f>IF(AZ1494=AZ1495,IF(AZ1494&gt;AZ1493,AZ1494&amp;"_O",""),AZ1494&amp;"_C")</f>
        <v/>
      </c>
      <c r="AV1494" s="7" t="str">
        <f>IF(RIGHT(AU1494,1)="C",AX1494/INDEX($AX$5:$AX$2729,MATCH(AZ1494&amp;"_O",$AU$5:$AU$2729,0),1),"")</f>
        <v/>
      </c>
      <c r="AW1494" s="38">
        <v>35986</v>
      </c>
      <c r="AX1494" s="37">
        <v>1164.33</v>
      </c>
      <c r="AY1494" s="7">
        <f>AX1494/AX1493</f>
        <v>1.0156225467106295</v>
      </c>
      <c r="AZ1494" s="4">
        <f>YEAR(AW1494)</f>
        <v>1998</v>
      </c>
      <c r="BA1494" s="2" t="s">
        <v>7</v>
      </c>
      <c r="BB1494" s="12" t="str">
        <f>INDEX($CD$5:$CD$10,MATCH(BA1494,$CC$5:$CC$10,0),1)</f>
        <v>Y</v>
      </c>
      <c r="BC1494" s="12" t="str">
        <f>IF(AND(BB1494="Y",AY1494&gt;1),"Y","")</f>
        <v>Y</v>
      </c>
      <c r="BD1494" s="12" t="str">
        <f>IF(AND(BB1494="Y",AY1494&lt;1),"Y","")</f>
        <v/>
      </c>
      <c r="BE1494" s="12" t="str">
        <f>IF(AY1494&gt;1,IF(AY1493&gt;1,"Y",""),"")</f>
        <v>Y</v>
      </c>
      <c r="BF1494" s="12" t="str">
        <f>IF(AY1494&lt;1,IF(AY1493&lt;1,"Y",""),"")</f>
        <v/>
      </c>
      <c r="BG1494" s="2"/>
      <c r="BH1494" s="2"/>
      <c r="BI1494" s="2"/>
      <c r="BJ1494" s="2"/>
      <c r="BK1494" s="2"/>
      <c r="BL1494" s="2"/>
      <c r="BM1494" s="4" t="str">
        <f>IF(BR1494=BR1495,IF(BR1494&gt;BR1493,BR1494&amp;"_O",""),BR1494&amp;"_C")</f>
        <v/>
      </c>
      <c r="BN1494" s="7" t="str">
        <f>IF(RIGHT(BM1494,1)="C",BP1494/INDEX($BP$5:$BP$2729,MATCH(BR1494&amp;"_O",$BM$5:$BM$2729,0),1),"")</f>
        <v/>
      </c>
      <c r="BO1494" s="38">
        <v>36392</v>
      </c>
      <c r="BP1494" s="3">
        <v>2648.33</v>
      </c>
      <c r="BQ1494" s="7">
        <f>BP1494/BP1493</f>
        <v>1.0039881568422289</v>
      </c>
      <c r="BR1494" s="4">
        <f>YEAR(BO1494)</f>
        <v>1999</v>
      </c>
      <c r="BS1494" s="2" t="s">
        <v>7</v>
      </c>
      <c r="BT1494" s="12" t="str">
        <f>INDEX($CD$5:$CD$10,MATCH(BS1494,$CC$5:$CC$10,0),1)</f>
        <v>Y</v>
      </c>
      <c r="BU1494" s="12" t="str">
        <f>IF(AND(BT1494="Y",BQ1494&gt;1),"Y","")</f>
        <v>Y</v>
      </c>
      <c r="BV1494" s="12" t="str">
        <f>IF(AND(BT1494="Y",BQ1494&lt;1),"Y","")</f>
        <v/>
      </c>
      <c r="BW1494" s="12" t="str">
        <f>IF(BQ1494&gt;1,IF(BQ1493&gt;1,"Y",""),"")</f>
        <v>Y</v>
      </c>
      <c r="BX1494" s="12" t="str">
        <f>IF(BQ1494&lt;1,IF(BQ1493&lt;1,"Y",""),"")</f>
        <v/>
      </c>
      <c r="BY1494" s="2"/>
      <c r="BZ1494" s="2"/>
      <c r="CA1494" s="2"/>
    </row>
    <row r="1495" spans="2:79">
      <c r="B1495" s="4" t="str">
        <f>IF(G1495=G1496,IF(G1495&gt;G1494,G1495&amp;"_O",""),G1495&amp;"_C")</f>
        <v/>
      </c>
      <c r="C1495" s="14">
        <f ca="1">RANDBETWEEN(0,1000)/1000</f>
        <v>0.59699999999999998</v>
      </c>
      <c r="D1495" s="16">
        <f>D1494+1</f>
        <v>1491</v>
      </c>
      <c r="E1495" s="10">
        <f>ROUNDDOWN(D1495/52,0)+1</f>
        <v>29</v>
      </c>
      <c r="F1495" s="15">
        <f>F1494+7</f>
        <v>55057</v>
      </c>
      <c r="G1495" s="4">
        <f>YEAR(F1495)</f>
        <v>2050</v>
      </c>
      <c r="H1495" s="33">
        <v>0.33100000000000002</v>
      </c>
      <c r="I1495" s="33">
        <v>0.98299999999999998</v>
      </c>
      <c r="J1495" s="33">
        <v>0.34599999999999997</v>
      </c>
      <c r="K1495" s="16" t="str">
        <f>IF(M1494&gt;1,"Up","Down")</f>
        <v>Down</v>
      </c>
      <c r="L1495" s="16" t="str">
        <f>IF(K1495="Up",IF(H1495&lt;$BJ$7,"Up","Down"),IF(H1495&lt;$BK$7,"Down","Up"))</f>
        <v>Down</v>
      </c>
      <c r="M1495" s="17">
        <f>IF(L1495="Up",INDEX($AK$5:$AK$1005,MATCH(I1495,$AI$5:$AI$1005,0),1),INDEX($AL$5:$AL$1005,MATCH(J1495,$AI$5:$AI$1005,0),1))</f>
        <v>0.98178694085670637</v>
      </c>
      <c r="N1495" s="16" t="str">
        <f>IF(P1494&gt;1,"Up","Down")</f>
        <v>Down</v>
      </c>
      <c r="O1495" s="16" t="str">
        <f>IF(N1495="Up",IF(H1495&lt;$BJ$12,"Up","Down"),IF(H1495&lt;$BK$12,"Down","Up"))</f>
        <v>Down</v>
      </c>
      <c r="P1495" s="17">
        <f>IF(O1495="Up",INDEX($AP$5:$AP$1005,MATCH(I1495,$AI$5:$AI$1005,0),1),INDEX($AQ$5:$AQ$1005,MATCH(J1495,$AI$5:$AI$1005,0),1))</f>
        <v>0.97724393160610246</v>
      </c>
      <c r="Q1495" s="19">
        <f>T1494</f>
        <v>21689.179336182282</v>
      </c>
      <c r="R1495" s="19">
        <f>INDEX(model!$S$5:$S$35,MATCH(G1495,model!$Q$5:$Q$35,0),1)*model!$O$5</f>
        <v>0</v>
      </c>
      <c r="S1495" s="19">
        <f>IF(RIGHT(B1495,1)="C",T1494*INDEX(model!$T$5:$T$35,MATCH(G1495,model!$Q$5:$Q$35,0),1),0)</f>
        <v>0</v>
      </c>
      <c r="T1495" s="19">
        <f>(Q1495+R1495-S1495)*M1495</f>
        <v>21294.153030162892</v>
      </c>
      <c r="U1495" s="19">
        <f>X1494</f>
        <v>135863.45826306674</v>
      </c>
      <c r="V1495" s="19">
        <f>INDEX(model!$S$5:$S$35,MATCH(G1495,model!$Q$5:$Q$35,0),1)*model!$O$6</f>
        <v>0</v>
      </c>
      <c r="W1495" s="19">
        <f>IF(RIGHT(B1495,1)="C",X1494*INDEX(model!$T$5:$T$35,MATCH(G1495,model!$Q$5:$Q$35,0),1),0)</f>
        <v>0</v>
      </c>
      <c r="X1495" s="19">
        <f>(U1495+V1495-W1495)*P1495</f>
        <v>132771.74011460095</v>
      </c>
      <c r="Z1495" s="36" t="str">
        <f>K1495&amp;L1495</f>
        <v>DownDown</v>
      </c>
      <c r="AA1495" s="36" t="str">
        <f>N1495&amp;O1495</f>
        <v>DownDown</v>
      </c>
      <c r="AU1495" s="4" t="str">
        <f>IF(AZ1495=AZ1496,IF(AZ1495&gt;AZ1494,AZ1495&amp;"_O",""),AZ1495&amp;"_C")</f>
        <v/>
      </c>
      <c r="AV1495" s="7" t="str">
        <f>IF(RIGHT(AU1495,1)="C",AX1495/INDEX($AX$5:$AX$2729,MATCH(AZ1495&amp;"_O",$AU$5:$AU$2729,0),1),"")</f>
        <v/>
      </c>
      <c r="AW1495" s="38">
        <v>35993</v>
      </c>
      <c r="AX1495" s="37">
        <v>1186.75</v>
      </c>
      <c r="AY1495" s="7">
        <f>AX1495/AX1494</f>
        <v>1.0192557092920393</v>
      </c>
      <c r="AZ1495" s="4">
        <f>YEAR(AW1495)</f>
        <v>1998</v>
      </c>
      <c r="BA1495" s="2" t="s">
        <v>7</v>
      </c>
      <c r="BB1495" s="12" t="str">
        <f>INDEX($CD$5:$CD$10,MATCH(BA1495,$CC$5:$CC$10,0),1)</f>
        <v>Y</v>
      </c>
      <c r="BC1495" s="12" t="str">
        <f>IF(AND(BB1495="Y",AY1495&gt;1),"Y","")</f>
        <v>Y</v>
      </c>
      <c r="BD1495" s="12" t="str">
        <f>IF(AND(BB1495="Y",AY1495&lt;1),"Y","")</f>
        <v/>
      </c>
      <c r="BE1495" s="12" t="str">
        <f>IF(AY1495&gt;1,IF(AY1494&gt;1,"Y",""),"")</f>
        <v>Y</v>
      </c>
      <c r="BF1495" s="12" t="str">
        <f>IF(AY1495&lt;1,IF(AY1494&lt;1,"Y",""),"")</f>
        <v/>
      </c>
      <c r="BG1495" s="2"/>
      <c r="BH1495" s="2"/>
      <c r="BI1495" s="2"/>
      <c r="BJ1495" s="2"/>
      <c r="BK1495" s="2"/>
      <c r="BL1495" s="2"/>
      <c r="BM1495" s="4" t="str">
        <f>IF(BR1495=BR1496,IF(BR1495&gt;BR1494,BR1495&amp;"_O",""),BR1495&amp;"_C")</f>
        <v/>
      </c>
      <c r="BN1495" s="7" t="str">
        <f>IF(RIGHT(BM1495,1)="C",BP1495/INDEX($BP$5:$BP$2729,MATCH(BR1495&amp;"_O",$BM$5:$BM$2729,0),1),"")</f>
        <v/>
      </c>
      <c r="BO1495" s="38">
        <v>36399</v>
      </c>
      <c r="BP1495" s="3">
        <v>2758.9</v>
      </c>
      <c r="BQ1495" s="7">
        <f>BP1495/BP1494</f>
        <v>1.0417508392081047</v>
      </c>
      <c r="BR1495" s="4">
        <f>YEAR(BO1495)</f>
        <v>1999</v>
      </c>
      <c r="BS1495" s="2" t="s">
        <v>7</v>
      </c>
      <c r="BT1495" s="12" t="str">
        <f>INDEX($CD$5:$CD$10,MATCH(BS1495,$CC$5:$CC$10,0),1)</f>
        <v>Y</v>
      </c>
      <c r="BU1495" s="12" t="str">
        <f>IF(AND(BT1495="Y",BQ1495&gt;1),"Y","")</f>
        <v>Y</v>
      </c>
      <c r="BV1495" s="12" t="str">
        <f>IF(AND(BT1495="Y",BQ1495&lt;1),"Y","")</f>
        <v/>
      </c>
      <c r="BW1495" s="12" t="str">
        <f>IF(BQ1495&gt;1,IF(BQ1494&gt;1,"Y",""),"")</f>
        <v>Y</v>
      </c>
      <c r="BX1495" s="12" t="str">
        <f>IF(BQ1495&lt;1,IF(BQ1494&lt;1,"Y",""),"")</f>
        <v/>
      </c>
      <c r="BY1495" s="2"/>
      <c r="BZ1495" s="2"/>
      <c r="CA1495" s="2"/>
    </row>
    <row r="1496" spans="2:79">
      <c r="B1496" s="4" t="str">
        <f>IF(G1496=G1497,IF(G1496&gt;G1495,G1496&amp;"_O",""),G1496&amp;"_C")</f>
        <v/>
      </c>
      <c r="C1496" s="14">
        <f ca="1">RANDBETWEEN(0,1000)/1000</f>
        <v>0.23300000000000001</v>
      </c>
      <c r="D1496" s="16">
        <f>D1495+1</f>
        <v>1492</v>
      </c>
      <c r="E1496" s="10">
        <f>ROUNDDOWN(D1496/52,0)+1</f>
        <v>29</v>
      </c>
      <c r="F1496" s="15">
        <f>F1495+7</f>
        <v>55064</v>
      </c>
      <c r="G1496" s="4">
        <f>YEAR(F1496)</f>
        <v>2050</v>
      </c>
      <c r="H1496" s="33">
        <v>0.58399999999999996</v>
      </c>
      <c r="I1496" s="33">
        <v>8.3000000000000004E-2</v>
      </c>
      <c r="J1496" s="33">
        <v>0.90800000000000003</v>
      </c>
      <c r="K1496" s="16" t="str">
        <f>IF(M1495&gt;1,"Up","Down")</f>
        <v>Down</v>
      </c>
      <c r="L1496" s="16" t="str">
        <f>IF(K1496="Up",IF(H1496&lt;$BJ$7,"Up","Down"),IF(H1496&lt;$BK$7,"Down","Up"))</f>
        <v>Up</v>
      </c>
      <c r="M1496" s="17">
        <f>IF(L1496="Up",INDEX($AK$5:$AK$1005,MATCH(I1496,$AI$5:$AI$1005,0),1),INDEX($AL$5:$AL$1005,MATCH(J1496,$AI$5:$AI$1005,0),1))</f>
        <v>1.0019048887697204</v>
      </c>
      <c r="N1496" s="16" t="str">
        <f>IF(P1495&gt;1,"Up","Down")</f>
        <v>Down</v>
      </c>
      <c r="O1496" s="16" t="str">
        <f>IF(N1496="Up",IF(H1496&lt;$BJ$12,"Up","Down"),IF(H1496&lt;$BK$12,"Down","Up"))</f>
        <v>Up</v>
      </c>
      <c r="P1496" s="17">
        <f>IF(O1496="Up",INDEX($AP$5:$AP$1005,MATCH(I1496,$AI$5:$AI$1005,0),1),INDEX($AQ$5:$AQ$1005,MATCH(J1496,$AI$5:$AI$1005,0),1))</f>
        <v>1.0028099568201307</v>
      </c>
      <c r="Q1496" s="19">
        <f>T1495</f>
        <v>21294.153030162892</v>
      </c>
      <c r="R1496" s="19">
        <f>INDEX(model!$S$5:$S$35,MATCH(G1496,model!$Q$5:$Q$35,0),1)*model!$O$5</f>
        <v>0</v>
      </c>
      <c r="S1496" s="19">
        <f>IF(RIGHT(B1496,1)="C",T1495*INDEX(model!$T$5:$T$35,MATCH(G1496,model!$Q$5:$Q$35,0),1),0)</f>
        <v>0</v>
      </c>
      <c r="T1496" s="19">
        <f>(Q1496+R1496-S1496)*M1496</f>
        <v>21334.716023130757</v>
      </c>
      <c r="U1496" s="19">
        <f>X1495</f>
        <v>132771.74011460095</v>
      </c>
      <c r="V1496" s="19">
        <f>INDEX(model!$S$5:$S$35,MATCH(G1496,model!$Q$5:$Q$35,0),1)*model!$O$6</f>
        <v>0</v>
      </c>
      <c r="W1496" s="19">
        <f>IF(RIGHT(B1496,1)="C",X1495*INDEX(model!$T$5:$T$35,MATCH(G1496,model!$Q$5:$Q$35,0),1),0)</f>
        <v>0</v>
      </c>
      <c r="X1496" s="19">
        <f>(U1496+V1496-W1496)*P1496</f>
        <v>133144.8229712566</v>
      </c>
      <c r="Z1496" s="36" t="str">
        <f>K1496&amp;L1496</f>
        <v>DownUp</v>
      </c>
      <c r="AA1496" s="36" t="str">
        <f>N1496&amp;O1496</f>
        <v>DownUp</v>
      </c>
      <c r="AU1496" s="4" t="str">
        <f>IF(AZ1496=AZ1497,IF(AZ1496&gt;AZ1495,AZ1496&amp;"_O",""),AZ1496&amp;"_C")</f>
        <v/>
      </c>
      <c r="AV1496" s="7" t="str">
        <f>IF(RIGHT(AU1496,1)="C",AX1496/INDEX($AX$5:$AX$2729,MATCH(AZ1496&amp;"_O",$AU$5:$AU$2729,0),1),"")</f>
        <v/>
      </c>
      <c r="AW1496" s="38">
        <v>36000</v>
      </c>
      <c r="AX1496" s="37">
        <v>1140.8</v>
      </c>
      <c r="AY1496" s="7">
        <f>AX1496/AX1495</f>
        <v>0.961280808931957</v>
      </c>
      <c r="AZ1496" s="4">
        <f>YEAR(AW1496)</f>
        <v>1998</v>
      </c>
      <c r="BA1496" s="2" t="s">
        <v>7</v>
      </c>
      <c r="BB1496" s="12" t="str">
        <f>INDEX($CD$5:$CD$10,MATCH(BA1496,$CC$5:$CC$10,0),1)</f>
        <v>Y</v>
      </c>
      <c r="BC1496" s="12" t="str">
        <f>IF(AND(BB1496="Y",AY1496&gt;1),"Y","")</f>
        <v/>
      </c>
      <c r="BD1496" s="12" t="str">
        <f>IF(AND(BB1496="Y",AY1496&lt;1),"Y","")</f>
        <v>Y</v>
      </c>
      <c r="BE1496" s="12" t="str">
        <f>IF(AY1496&gt;1,IF(AY1495&gt;1,"Y",""),"")</f>
        <v/>
      </c>
      <c r="BF1496" s="12" t="str">
        <f>IF(AY1496&lt;1,IF(AY1495&lt;1,"Y",""),"")</f>
        <v/>
      </c>
      <c r="BG1496" s="2"/>
      <c r="BH1496" s="2"/>
      <c r="BI1496" s="2"/>
      <c r="BJ1496" s="2"/>
      <c r="BK1496" s="2"/>
      <c r="BL1496" s="2"/>
      <c r="BM1496" s="4" t="str">
        <f>IF(BR1496=BR1497,IF(BR1496&gt;BR1495,BR1496&amp;"_O",""),BR1496&amp;"_C")</f>
        <v/>
      </c>
      <c r="BN1496" s="7" t="str">
        <f>IF(RIGHT(BM1496,1)="C",BP1496/INDEX($BP$5:$BP$2729,MATCH(BR1496&amp;"_O",$BM$5:$BM$2729,0),1),"")</f>
        <v/>
      </c>
      <c r="BO1496" s="38">
        <v>36406</v>
      </c>
      <c r="BP1496" s="3">
        <v>2843.11</v>
      </c>
      <c r="BQ1496" s="7">
        <f>BP1496/BP1495</f>
        <v>1.0305230345427525</v>
      </c>
      <c r="BR1496" s="4">
        <f>YEAR(BO1496)</f>
        <v>1999</v>
      </c>
      <c r="BS1496" s="2" t="s">
        <v>7</v>
      </c>
      <c r="BT1496" s="12" t="str">
        <f>INDEX($CD$5:$CD$10,MATCH(BS1496,$CC$5:$CC$10,0),1)</f>
        <v>Y</v>
      </c>
      <c r="BU1496" s="12" t="str">
        <f>IF(AND(BT1496="Y",BQ1496&gt;1),"Y","")</f>
        <v>Y</v>
      </c>
      <c r="BV1496" s="12" t="str">
        <f>IF(AND(BT1496="Y",BQ1496&lt;1),"Y","")</f>
        <v/>
      </c>
      <c r="BW1496" s="12" t="str">
        <f>IF(BQ1496&gt;1,IF(BQ1495&gt;1,"Y",""),"")</f>
        <v>Y</v>
      </c>
      <c r="BX1496" s="12" t="str">
        <f>IF(BQ1496&lt;1,IF(BQ1495&lt;1,"Y",""),"")</f>
        <v/>
      </c>
      <c r="BY1496" s="2"/>
      <c r="BZ1496" s="2"/>
      <c r="CA1496" s="2"/>
    </row>
    <row r="1497" spans="2:79">
      <c r="B1497" s="4" t="str">
        <f>IF(G1497=G1498,IF(G1497&gt;G1496,G1497&amp;"_O",""),G1497&amp;"_C")</f>
        <v/>
      </c>
      <c r="C1497" s="14">
        <f ca="1">RANDBETWEEN(0,1000)/1000</f>
        <v>0.06</v>
      </c>
      <c r="D1497" s="16">
        <f>D1496+1</f>
        <v>1493</v>
      </c>
      <c r="E1497" s="10">
        <f>ROUNDDOWN(D1497/52,0)+1</f>
        <v>29</v>
      </c>
      <c r="F1497" s="15">
        <f>F1496+7</f>
        <v>55071</v>
      </c>
      <c r="G1497" s="4">
        <f>YEAR(F1497)</f>
        <v>2050</v>
      </c>
      <c r="H1497" s="33">
        <v>0.63100000000000001</v>
      </c>
      <c r="I1497" s="33">
        <v>0.255</v>
      </c>
      <c r="J1497" s="33">
        <v>0.89200000000000002</v>
      </c>
      <c r="K1497" s="16" t="str">
        <f>IF(M1496&gt;1,"Up","Down")</f>
        <v>Up</v>
      </c>
      <c r="L1497" s="16" t="str">
        <f>IF(K1497="Up",IF(H1497&lt;$BJ$7,"Up","Down"),IF(H1497&lt;$BK$7,"Down","Up"))</f>
        <v>Down</v>
      </c>
      <c r="M1497" s="17">
        <f>IF(L1497="Up",INDEX($AK$5:$AK$1005,MATCH(I1497,$AI$5:$AI$1005,0),1),INDEX($AL$5:$AL$1005,MATCH(J1497,$AI$5:$AI$1005,0),1))</f>
        <v>0.99758721456641086</v>
      </c>
      <c r="N1497" s="16" t="str">
        <f>IF(P1496&gt;1,"Up","Down")</f>
        <v>Up</v>
      </c>
      <c r="O1497" s="16" t="str">
        <f>IF(N1497="Up",IF(H1497&lt;$BJ$12,"Up","Down"),IF(H1497&lt;$BK$12,"Down","Up"))</f>
        <v>Down</v>
      </c>
      <c r="P1497" s="17">
        <f>IF(O1497="Up",INDEX($AP$5:$AP$1005,MATCH(I1497,$AI$5:$AI$1005,0),1),INDEX($AQ$5:$AQ$1005,MATCH(J1497,$AI$5:$AI$1005,0),1))</f>
        <v>0.99740511210975646</v>
      </c>
      <c r="Q1497" s="19">
        <f>T1496</f>
        <v>21334.716023130757</v>
      </c>
      <c r="R1497" s="19">
        <f>INDEX(model!$S$5:$S$35,MATCH(G1497,model!$Q$5:$Q$35,0),1)*model!$O$5</f>
        <v>0</v>
      </c>
      <c r="S1497" s="19">
        <f>IF(RIGHT(B1497,1)="C",T1496*INDEX(model!$T$5:$T$35,MATCH(G1497,model!$Q$5:$Q$35,0),1),0)</f>
        <v>0</v>
      </c>
      <c r="T1497" s="19">
        <f>(Q1497+R1497-S1497)*M1497</f>
        <v>21283.239931080385</v>
      </c>
      <c r="U1497" s="19">
        <f>X1496</f>
        <v>133144.8229712566</v>
      </c>
      <c r="V1497" s="19">
        <f>INDEX(model!$S$5:$S$35,MATCH(G1497,model!$Q$5:$Q$35,0),1)*model!$O$6</f>
        <v>0</v>
      </c>
      <c r="W1497" s="19">
        <f>IF(RIGHT(B1497,1)="C",X1496*INDEX(model!$T$5:$T$35,MATCH(G1497,model!$Q$5:$Q$35,0),1),0)</f>
        <v>0</v>
      </c>
      <c r="X1497" s="19">
        <f>(U1497+V1497-W1497)*P1497</f>
        <v>132799.32708247987</v>
      </c>
      <c r="Z1497" s="36" t="str">
        <f>K1497&amp;L1497</f>
        <v>UpDown</v>
      </c>
      <c r="AA1497" s="36" t="str">
        <f>N1497&amp;O1497</f>
        <v>UpDown</v>
      </c>
      <c r="AU1497" s="4" t="str">
        <f>IF(AZ1497=AZ1498,IF(AZ1497&gt;AZ1496,AZ1497&amp;"_O",""),AZ1497&amp;"_C")</f>
        <v/>
      </c>
      <c r="AV1497" s="7" t="str">
        <f>IF(RIGHT(AU1497,1)="C",AX1497/INDEX($AX$5:$AX$2729,MATCH(AZ1497&amp;"_O",$AU$5:$AU$2729,0),1),"")</f>
        <v/>
      </c>
      <c r="AW1497" s="38">
        <v>36007</v>
      </c>
      <c r="AX1497" s="37">
        <v>1120.67</v>
      </c>
      <c r="AY1497" s="7">
        <f>AX1497/AX1496</f>
        <v>0.98235448807854153</v>
      </c>
      <c r="AZ1497" s="4">
        <f>YEAR(AW1497)</f>
        <v>1998</v>
      </c>
      <c r="BA1497" s="2" t="s">
        <v>7</v>
      </c>
      <c r="BB1497" s="12" t="str">
        <f>INDEX($CD$5:$CD$10,MATCH(BA1497,$CC$5:$CC$10,0),1)</f>
        <v>Y</v>
      </c>
      <c r="BC1497" s="12" t="str">
        <f>IF(AND(BB1497="Y",AY1497&gt;1),"Y","")</f>
        <v/>
      </c>
      <c r="BD1497" s="12" t="str">
        <f>IF(AND(BB1497="Y",AY1497&lt;1),"Y","")</f>
        <v>Y</v>
      </c>
      <c r="BE1497" s="12" t="str">
        <f>IF(AY1497&gt;1,IF(AY1496&gt;1,"Y",""),"")</f>
        <v/>
      </c>
      <c r="BF1497" s="12" t="str">
        <f>IF(AY1497&lt;1,IF(AY1496&lt;1,"Y",""),"")</f>
        <v>Y</v>
      </c>
      <c r="BG1497" s="2"/>
      <c r="BH1497" s="2"/>
      <c r="BI1497" s="2"/>
      <c r="BJ1497" s="2"/>
      <c r="BK1497" s="2"/>
      <c r="BL1497" s="2"/>
      <c r="BM1497" s="4" t="str">
        <f>IF(BR1497=BR1498,IF(BR1497&gt;BR1496,BR1497&amp;"_O",""),BR1497&amp;"_C")</f>
        <v/>
      </c>
      <c r="BN1497" s="7" t="str">
        <f>IF(RIGHT(BM1497,1)="C",BP1497/INDEX($BP$5:$BP$2729,MATCH(BR1497&amp;"_O",$BM$5:$BM$2729,0),1),"")</f>
        <v/>
      </c>
      <c r="BO1497" s="38">
        <v>36413</v>
      </c>
      <c r="BP1497" s="3">
        <v>2887.03</v>
      </c>
      <c r="BQ1497" s="7">
        <f>BP1497/BP1496</f>
        <v>1.0154478722244302</v>
      </c>
      <c r="BR1497" s="4">
        <f>YEAR(BO1497)</f>
        <v>1999</v>
      </c>
      <c r="BS1497" s="2" t="s">
        <v>7</v>
      </c>
      <c r="BT1497" s="12" t="str">
        <f>INDEX($CD$5:$CD$10,MATCH(BS1497,$CC$5:$CC$10,0),1)</f>
        <v>Y</v>
      </c>
      <c r="BU1497" s="12" t="str">
        <f>IF(AND(BT1497="Y",BQ1497&gt;1),"Y","")</f>
        <v>Y</v>
      </c>
      <c r="BV1497" s="12" t="str">
        <f>IF(AND(BT1497="Y",BQ1497&lt;1),"Y","")</f>
        <v/>
      </c>
      <c r="BW1497" s="12" t="str">
        <f>IF(BQ1497&gt;1,IF(BQ1496&gt;1,"Y",""),"")</f>
        <v>Y</v>
      </c>
      <c r="BX1497" s="12" t="str">
        <f>IF(BQ1497&lt;1,IF(BQ1496&lt;1,"Y",""),"")</f>
        <v/>
      </c>
      <c r="BY1497" s="2"/>
      <c r="BZ1497" s="2"/>
      <c r="CA1497" s="2"/>
    </row>
    <row r="1498" spans="2:79">
      <c r="B1498" s="4" t="str">
        <f>IF(G1498=G1499,IF(G1498&gt;G1497,G1498&amp;"_O",""),G1498&amp;"_C")</f>
        <v/>
      </c>
      <c r="C1498" s="14">
        <f ca="1">RANDBETWEEN(0,1000)/1000</f>
        <v>0.99199999999999999</v>
      </c>
      <c r="D1498" s="16">
        <f>D1497+1</f>
        <v>1494</v>
      </c>
      <c r="E1498" s="10">
        <f>ROUNDDOWN(D1498/52,0)+1</f>
        <v>29</v>
      </c>
      <c r="F1498" s="15">
        <f>F1497+7</f>
        <v>55078</v>
      </c>
      <c r="G1498" s="4">
        <f>YEAR(F1498)</f>
        <v>2050</v>
      </c>
      <c r="H1498" s="33">
        <v>0.78400000000000003</v>
      </c>
      <c r="I1498" s="33">
        <v>0.96299999999999997</v>
      </c>
      <c r="J1498" s="33">
        <v>0.24</v>
      </c>
      <c r="K1498" s="16" t="str">
        <f>IF(M1497&gt;1,"Up","Down")</f>
        <v>Down</v>
      </c>
      <c r="L1498" s="16" t="str">
        <f>IF(K1498="Up",IF(H1498&lt;$BJ$7,"Up","Down"),IF(H1498&lt;$BK$7,"Down","Up"))</f>
        <v>Up</v>
      </c>
      <c r="M1498" s="17">
        <f>IF(L1498="Up",INDEX($AK$5:$AK$1005,MATCH(I1498,$AI$5:$AI$1005,0),1),INDEX($AL$5:$AL$1005,MATCH(J1498,$AI$5:$AI$1005,0),1))</f>
        <v>1.0419549581058682</v>
      </c>
      <c r="N1498" s="16" t="str">
        <f>IF(P1497&gt;1,"Up","Down")</f>
        <v>Down</v>
      </c>
      <c r="O1498" s="16" t="str">
        <f>IF(N1498="Up",IF(H1498&lt;$BJ$12,"Up","Down"),IF(H1498&lt;$BK$12,"Down","Up"))</f>
        <v>Up</v>
      </c>
      <c r="P1498" s="17">
        <f>IF(O1498="Up",INDEX($AP$5:$AP$1005,MATCH(I1498,$AI$5:$AI$1005,0),1),INDEX($AQ$5:$AQ$1005,MATCH(J1498,$AI$5:$AI$1005,0),1))</f>
        <v>1.0554235434480017</v>
      </c>
      <c r="Q1498" s="19">
        <f>T1497</f>
        <v>21283.239931080385</v>
      </c>
      <c r="R1498" s="19">
        <f>INDEX(model!$S$5:$S$35,MATCH(G1498,model!$Q$5:$Q$35,0),1)*model!$O$5</f>
        <v>0</v>
      </c>
      <c r="S1498" s="19">
        <f>IF(RIGHT(B1498,1)="C",T1497*INDEX(model!$T$5:$T$35,MATCH(G1498,model!$Q$5:$Q$35,0),1),0)</f>
        <v>0</v>
      </c>
      <c r="T1498" s="19">
        <f>(Q1498+R1498-S1498)*M1498</f>
        <v>22176.177370746005</v>
      </c>
      <c r="U1498" s="19">
        <f>X1497</f>
        <v>132799.32708247987</v>
      </c>
      <c r="V1498" s="19">
        <f>INDEX(model!$S$5:$S$35,MATCH(G1498,model!$Q$5:$Q$35,0),1)*model!$O$6</f>
        <v>0</v>
      </c>
      <c r="W1498" s="19">
        <f>IF(RIGHT(B1498,1)="C",X1497*INDEX(model!$T$5:$T$35,MATCH(G1498,model!$Q$5:$Q$35,0),1),0)</f>
        <v>0</v>
      </c>
      <c r="X1498" s="19">
        <f>(U1498+V1498-W1498)*P1498</f>
        <v>140159.53635690108</v>
      </c>
      <c r="Z1498" s="36" t="str">
        <f>K1498&amp;L1498</f>
        <v>DownUp</v>
      </c>
      <c r="AA1498" s="36" t="str">
        <f>N1498&amp;O1498</f>
        <v>DownUp</v>
      </c>
      <c r="AU1498" s="4" t="str">
        <f>IF(AZ1498=AZ1499,IF(AZ1498&gt;AZ1497,AZ1498&amp;"_O",""),AZ1498&amp;"_C")</f>
        <v/>
      </c>
      <c r="AV1498" s="7" t="str">
        <f>IF(RIGHT(AU1498,1)="C",AX1498/INDEX($AX$5:$AX$2729,MATCH(AZ1498&amp;"_O",$AU$5:$AU$2729,0),1),"")</f>
        <v/>
      </c>
      <c r="AW1498" s="38">
        <v>36014</v>
      </c>
      <c r="AX1498" s="37">
        <v>1089.45</v>
      </c>
      <c r="AY1498" s="7">
        <f>AX1498/AX1497</f>
        <v>0.9721416652538214</v>
      </c>
      <c r="AZ1498" s="4">
        <f>YEAR(AW1498)</f>
        <v>1998</v>
      </c>
      <c r="BA1498" s="2" t="s">
        <v>7</v>
      </c>
      <c r="BB1498" s="12" t="str">
        <f>INDEX($CD$5:$CD$10,MATCH(BA1498,$CC$5:$CC$10,0),1)</f>
        <v>Y</v>
      </c>
      <c r="BC1498" s="12" t="str">
        <f>IF(AND(BB1498="Y",AY1498&gt;1),"Y","")</f>
        <v/>
      </c>
      <c r="BD1498" s="12" t="str">
        <f>IF(AND(BB1498="Y",AY1498&lt;1),"Y","")</f>
        <v>Y</v>
      </c>
      <c r="BE1498" s="12" t="str">
        <f>IF(AY1498&gt;1,IF(AY1497&gt;1,"Y",""),"")</f>
        <v/>
      </c>
      <c r="BF1498" s="12" t="str">
        <f>IF(AY1498&lt;1,IF(AY1497&lt;1,"Y",""),"")</f>
        <v>Y</v>
      </c>
      <c r="BG1498" s="2"/>
      <c r="BH1498" s="2"/>
      <c r="BI1498" s="2"/>
      <c r="BJ1498" s="2"/>
      <c r="BK1498" s="2"/>
      <c r="BL1498" s="2"/>
      <c r="BM1498" s="4" t="str">
        <f>IF(BR1498=BR1499,IF(BR1498&gt;BR1497,BR1498&amp;"_O",""),BR1498&amp;"_C")</f>
        <v/>
      </c>
      <c r="BN1498" s="7" t="str">
        <f>IF(RIGHT(BM1498,1)="C",BP1498/INDEX($BP$5:$BP$2729,MATCH(BR1498&amp;"_O",$BM$5:$BM$2729,0),1),"")</f>
        <v/>
      </c>
      <c r="BO1498" s="38">
        <v>36420</v>
      </c>
      <c r="BP1498" s="3">
        <v>2869.62</v>
      </c>
      <c r="BQ1498" s="7">
        <f>BP1498/BP1497</f>
        <v>0.99396958119590018</v>
      </c>
      <c r="BR1498" s="4">
        <f>YEAR(BO1498)</f>
        <v>1999</v>
      </c>
      <c r="BS1498" s="2" t="s">
        <v>7</v>
      </c>
      <c r="BT1498" s="12" t="str">
        <f>INDEX($CD$5:$CD$10,MATCH(BS1498,$CC$5:$CC$10,0),1)</f>
        <v>Y</v>
      </c>
      <c r="BU1498" s="12" t="str">
        <f>IF(AND(BT1498="Y",BQ1498&gt;1),"Y","")</f>
        <v/>
      </c>
      <c r="BV1498" s="12" t="str">
        <f>IF(AND(BT1498="Y",BQ1498&lt;1),"Y","")</f>
        <v>Y</v>
      </c>
      <c r="BW1498" s="12" t="str">
        <f>IF(BQ1498&gt;1,IF(BQ1497&gt;1,"Y",""),"")</f>
        <v/>
      </c>
      <c r="BX1498" s="12" t="str">
        <f>IF(BQ1498&lt;1,IF(BQ1497&lt;1,"Y",""),"")</f>
        <v/>
      </c>
      <c r="BY1498" s="2"/>
      <c r="BZ1498" s="2"/>
      <c r="CA1498" s="2"/>
    </row>
    <row r="1499" spans="2:79">
      <c r="B1499" s="4" t="str">
        <f>IF(G1499=G1500,IF(G1499&gt;G1498,G1499&amp;"_O",""),G1499&amp;"_C")</f>
        <v/>
      </c>
      <c r="C1499" s="14">
        <f ca="1">RANDBETWEEN(0,1000)/1000</f>
        <v>0.64600000000000002</v>
      </c>
      <c r="D1499" s="16">
        <f>D1498+1</f>
        <v>1495</v>
      </c>
      <c r="E1499" s="10">
        <f>ROUNDDOWN(D1499/52,0)+1</f>
        <v>29</v>
      </c>
      <c r="F1499" s="15">
        <f>F1498+7</f>
        <v>55085</v>
      </c>
      <c r="G1499" s="4">
        <f>YEAR(F1499)</f>
        <v>2050</v>
      </c>
      <c r="H1499" s="33">
        <v>0.25900000000000001</v>
      </c>
      <c r="I1499" s="33">
        <v>0.374</v>
      </c>
      <c r="J1499" s="33">
        <v>0.32700000000000001</v>
      </c>
      <c r="K1499" s="16" t="str">
        <f>IF(M1498&gt;1,"Up","Down")</f>
        <v>Up</v>
      </c>
      <c r="L1499" s="16" t="str">
        <f>IF(K1499="Up",IF(H1499&lt;$BJ$7,"Up","Down"),IF(H1499&lt;$BK$7,"Down","Up"))</f>
        <v>Up</v>
      </c>
      <c r="M1499" s="17">
        <f>IF(L1499="Up",INDEX($AK$5:$AK$1005,MATCH(I1499,$AI$5:$AI$1005,0),1),INDEX($AL$5:$AL$1005,MATCH(J1499,$AI$5:$AI$1005,0),1))</f>
        <v>1.0088529073237273</v>
      </c>
      <c r="N1499" s="16" t="str">
        <f>IF(P1498&gt;1,"Up","Down")</f>
        <v>Up</v>
      </c>
      <c r="O1499" s="16" t="str">
        <f>IF(N1499="Up",IF(H1499&lt;$BJ$12,"Up","Down"),IF(H1499&lt;$BK$12,"Down","Up"))</f>
        <v>Up</v>
      </c>
      <c r="P1499" s="17">
        <f>IF(O1499="Up",INDEX($AP$5:$AP$1005,MATCH(I1499,$AI$5:$AI$1005,0),1),INDEX($AQ$5:$AQ$1005,MATCH(J1499,$AI$5:$AI$1005,0),1))</f>
        <v>1.0126101548138828</v>
      </c>
      <c r="Q1499" s="19">
        <f>T1498</f>
        <v>22176.177370746005</v>
      </c>
      <c r="R1499" s="19">
        <f>INDEX(model!$S$5:$S$35,MATCH(G1499,model!$Q$5:$Q$35,0),1)*model!$O$5</f>
        <v>0</v>
      </c>
      <c r="S1499" s="19">
        <f>IF(RIGHT(B1499,1)="C",T1498*INDEX(model!$T$5:$T$35,MATCH(G1499,model!$Q$5:$Q$35,0),1),0)</f>
        <v>0</v>
      </c>
      <c r="T1499" s="19">
        <f>(Q1499+R1499-S1499)*M1499</f>
        <v>22372.501013803758</v>
      </c>
      <c r="U1499" s="19">
        <f>X1498</f>
        <v>140159.53635690108</v>
      </c>
      <c r="V1499" s="19">
        <f>INDEX(model!$S$5:$S$35,MATCH(G1499,model!$Q$5:$Q$35,0),1)*model!$O$6</f>
        <v>0</v>
      </c>
      <c r="W1499" s="19">
        <f>IF(RIGHT(B1499,1)="C",X1498*INDEX(model!$T$5:$T$35,MATCH(G1499,model!$Q$5:$Q$35,0),1),0)</f>
        <v>0</v>
      </c>
      <c r="X1499" s="19">
        <f>(U1499+V1499-W1499)*P1499</f>
        <v>141926.96980900364</v>
      </c>
      <c r="Z1499" s="36" t="str">
        <f>K1499&amp;L1499</f>
        <v>UpUp</v>
      </c>
      <c r="AA1499" s="36" t="str">
        <f>N1499&amp;O1499</f>
        <v>UpUp</v>
      </c>
      <c r="AU1499" s="4" t="str">
        <f>IF(AZ1499=AZ1500,IF(AZ1499&gt;AZ1498,AZ1499&amp;"_O",""),AZ1499&amp;"_C")</f>
        <v/>
      </c>
      <c r="AV1499" s="7" t="str">
        <f>IF(RIGHT(AU1499,1)="C",AX1499/INDEX($AX$5:$AX$2729,MATCH(AZ1499&amp;"_O",$AU$5:$AU$2729,0),1),"")</f>
        <v/>
      </c>
      <c r="AW1499" s="38">
        <v>36021</v>
      </c>
      <c r="AX1499" s="37">
        <v>1062.75</v>
      </c>
      <c r="AY1499" s="7">
        <f>AX1499/AX1498</f>
        <v>0.97549222084538068</v>
      </c>
      <c r="AZ1499" s="4">
        <f>YEAR(AW1499)</f>
        <v>1998</v>
      </c>
      <c r="BA1499" s="2" t="s">
        <v>7</v>
      </c>
      <c r="BB1499" s="12" t="str">
        <f>INDEX($CD$5:$CD$10,MATCH(BA1499,$CC$5:$CC$10,0),1)</f>
        <v>Y</v>
      </c>
      <c r="BC1499" s="12" t="str">
        <f>IF(AND(BB1499="Y",AY1499&gt;1),"Y","")</f>
        <v/>
      </c>
      <c r="BD1499" s="12" t="str">
        <f>IF(AND(BB1499="Y",AY1499&lt;1),"Y","")</f>
        <v>Y</v>
      </c>
      <c r="BE1499" s="12" t="str">
        <f>IF(AY1499&gt;1,IF(AY1498&gt;1,"Y",""),"")</f>
        <v/>
      </c>
      <c r="BF1499" s="12" t="str">
        <f>IF(AY1499&lt;1,IF(AY1498&lt;1,"Y",""),"")</f>
        <v>Y</v>
      </c>
      <c r="BG1499" s="2"/>
      <c r="BH1499" s="2"/>
      <c r="BI1499" s="2"/>
      <c r="BJ1499" s="2"/>
      <c r="BK1499" s="2"/>
      <c r="BL1499" s="2"/>
      <c r="BM1499" s="4" t="str">
        <f>IF(BR1499=BR1500,IF(BR1499&gt;BR1498,BR1499&amp;"_O",""),BR1499&amp;"_C")</f>
        <v/>
      </c>
      <c r="BN1499" s="7" t="str">
        <f>IF(RIGHT(BM1499,1)="C",BP1499/INDEX($BP$5:$BP$2729,MATCH(BR1499&amp;"_O",$BM$5:$BM$2729,0),1),"")</f>
        <v/>
      </c>
      <c r="BO1499" s="38">
        <v>36427</v>
      </c>
      <c r="BP1499" s="3">
        <v>2740.41</v>
      </c>
      <c r="BQ1499" s="7">
        <f>BP1499/BP1498</f>
        <v>0.95497313233111003</v>
      </c>
      <c r="BR1499" s="4">
        <f>YEAR(BO1499)</f>
        <v>1999</v>
      </c>
      <c r="BS1499" s="2" t="s">
        <v>7</v>
      </c>
      <c r="BT1499" s="12" t="str">
        <f>INDEX($CD$5:$CD$10,MATCH(BS1499,$CC$5:$CC$10,0),1)</f>
        <v>Y</v>
      </c>
      <c r="BU1499" s="12" t="str">
        <f>IF(AND(BT1499="Y",BQ1499&gt;1),"Y","")</f>
        <v/>
      </c>
      <c r="BV1499" s="12" t="str">
        <f>IF(AND(BT1499="Y",BQ1499&lt;1),"Y","")</f>
        <v>Y</v>
      </c>
      <c r="BW1499" s="12" t="str">
        <f>IF(BQ1499&gt;1,IF(BQ1498&gt;1,"Y",""),"")</f>
        <v/>
      </c>
      <c r="BX1499" s="12" t="str">
        <f>IF(BQ1499&lt;1,IF(BQ1498&lt;1,"Y",""),"")</f>
        <v>Y</v>
      </c>
      <c r="BY1499" s="2"/>
      <c r="BZ1499" s="2"/>
      <c r="CA1499" s="2"/>
    </row>
    <row r="1500" spans="2:79">
      <c r="B1500" s="4" t="str">
        <f>IF(G1500=G1501,IF(G1500&gt;G1499,G1500&amp;"_O",""),G1500&amp;"_C")</f>
        <v/>
      </c>
      <c r="C1500" s="14">
        <f ca="1">RANDBETWEEN(0,1000)/1000</f>
        <v>0.41899999999999998</v>
      </c>
      <c r="D1500" s="16">
        <f>D1499+1</f>
        <v>1496</v>
      </c>
      <c r="E1500" s="10">
        <f>ROUNDDOWN(D1500/52,0)+1</f>
        <v>29</v>
      </c>
      <c r="F1500" s="15">
        <f>F1499+7</f>
        <v>55092</v>
      </c>
      <c r="G1500" s="4">
        <f>YEAR(F1500)</f>
        <v>2050</v>
      </c>
      <c r="H1500" s="33">
        <v>0.46400000000000002</v>
      </c>
      <c r="I1500" s="33">
        <v>0.14799999999999999</v>
      </c>
      <c r="J1500" s="33">
        <v>0.68700000000000006</v>
      </c>
      <c r="K1500" s="16" t="str">
        <f>IF(M1499&gt;1,"Up","Down")</f>
        <v>Up</v>
      </c>
      <c r="L1500" s="16" t="str">
        <f>IF(K1500="Up",IF(H1500&lt;$BJ$7,"Up","Down"),IF(H1500&lt;$BK$7,"Down","Up"))</f>
        <v>Up</v>
      </c>
      <c r="M1500" s="17">
        <f>IF(L1500="Up",INDEX($AK$5:$AK$1005,MATCH(I1500,$AI$5:$AI$1005,0),1),INDEX($AL$5:$AL$1005,MATCH(J1500,$AI$5:$AI$1005,0),1))</f>
        <v>1.0034620115969801</v>
      </c>
      <c r="N1500" s="16" t="str">
        <f>IF(P1499&gt;1,"Up","Down")</f>
        <v>Up</v>
      </c>
      <c r="O1500" s="16" t="str">
        <f>IF(N1500="Up",IF(H1500&lt;$BJ$12,"Up","Down"),IF(H1500&lt;$BK$12,"Down","Up"))</f>
        <v>Up</v>
      </c>
      <c r="P1500" s="17">
        <f>IF(O1500="Up",INDEX($AP$5:$AP$1005,MATCH(I1500,$AI$5:$AI$1005,0),1),INDEX($AQ$5:$AQ$1005,MATCH(J1500,$AI$5:$AI$1005,0),1))</f>
        <v>1.004718853831496</v>
      </c>
      <c r="Q1500" s="19">
        <f>T1499</f>
        <v>22372.501013803758</v>
      </c>
      <c r="R1500" s="19">
        <f>INDEX(model!$S$5:$S$35,MATCH(G1500,model!$Q$5:$Q$35,0),1)*model!$O$5</f>
        <v>0</v>
      </c>
      <c r="S1500" s="19">
        <f>IF(RIGHT(B1500,1)="C",T1499*INDEX(model!$T$5:$T$35,MATCH(G1500,model!$Q$5:$Q$35,0),1),0)</f>
        <v>0</v>
      </c>
      <c r="T1500" s="19">
        <f>(Q1500+R1500-S1500)*M1500</f>
        <v>22449.954871766997</v>
      </c>
      <c r="U1500" s="19">
        <f>X1499</f>
        <v>141926.96980900364</v>
      </c>
      <c r="V1500" s="19">
        <f>INDEX(model!$S$5:$S$35,MATCH(G1500,model!$Q$5:$Q$35,0),1)*model!$O$6</f>
        <v>0</v>
      </c>
      <c r="W1500" s="19">
        <f>IF(RIGHT(B1500,1)="C",X1499*INDEX(model!$T$5:$T$35,MATCH(G1500,model!$Q$5:$Q$35,0),1),0)</f>
        <v>0</v>
      </c>
      <c r="X1500" s="19">
        <f>(U1500+V1500-W1500)*P1500</f>
        <v>142596.70243427946</v>
      </c>
      <c r="Z1500" s="36" t="str">
        <f>K1500&amp;L1500</f>
        <v>UpUp</v>
      </c>
      <c r="AA1500" s="36" t="str">
        <f>N1500&amp;O1500</f>
        <v>UpUp</v>
      </c>
      <c r="AU1500" s="4" t="str">
        <f>IF(AZ1500=AZ1501,IF(AZ1500&gt;AZ1499,AZ1500&amp;"_O",""),AZ1500&amp;"_C")</f>
        <v/>
      </c>
      <c r="AV1500" s="7" t="str">
        <f>IF(RIGHT(AU1500,1)="C",AX1500/INDEX($AX$5:$AX$2729,MATCH(AZ1500&amp;"_O",$AU$5:$AU$2729,0),1),"")</f>
        <v/>
      </c>
      <c r="AW1500" s="38">
        <v>36028</v>
      </c>
      <c r="AX1500" s="37">
        <v>1081.18</v>
      </c>
      <c r="AY1500" s="7">
        <f>AX1500/AX1499</f>
        <v>1.017341801928958</v>
      </c>
      <c r="AZ1500" s="4">
        <f>YEAR(AW1500)</f>
        <v>1998</v>
      </c>
      <c r="BA1500" s="2" t="s">
        <v>7</v>
      </c>
      <c r="BB1500" s="12" t="str">
        <f>INDEX($CD$5:$CD$10,MATCH(BA1500,$CC$5:$CC$10,0),1)</f>
        <v>Y</v>
      </c>
      <c r="BC1500" s="12" t="str">
        <f>IF(AND(BB1500="Y",AY1500&gt;1),"Y","")</f>
        <v>Y</v>
      </c>
      <c r="BD1500" s="12" t="str">
        <f>IF(AND(BB1500="Y",AY1500&lt;1),"Y","")</f>
        <v/>
      </c>
      <c r="BE1500" s="12" t="str">
        <f>IF(AY1500&gt;1,IF(AY1499&gt;1,"Y",""),"")</f>
        <v/>
      </c>
      <c r="BF1500" s="12" t="str">
        <f>IF(AY1500&lt;1,IF(AY1499&lt;1,"Y",""),"")</f>
        <v/>
      </c>
      <c r="BG1500" s="2"/>
      <c r="BH1500" s="2"/>
      <c r="BI1500" s="2"/>
      <c r="BJ1500" s="2"/>
      <c r="BK1500" s="2"/>
      <c r="BL1500" s="2"/>
      <c r="BM1500" s="4" t="str">
        <f>IF(BR1500=BR1501,IF(BR1500&gt;BR1499,BR1500&amp;"_O",""),BR1500&amp;"_C")</f>
        <v/>
      </c>
      <c r="BN1500" s="7" t="str">
        <f>IF(RIGHT(BM1500,1)="C",BP1500/INDEX($BP$5:$BP$2729,MATCH(BR1500&amp;"_O",$BM$5:$BM$2729,0),1),"")</f>
        <v/>
      </c>
      <c r="BO1500" s="38">
        <v>36434</v>
      </c>
      <c r="BP1500" s="3">
        <v>2736.85</v>
      </c>
      <c r="BQ1500" s="7">
        <f>BP1500/BP1499</f>
        <v>0.99870092431424495</v>
      </c>
      <c r="BR1500" s="4">
        <f>YEAR(BO1500)</f>
        <v>1999</v>
      </c>
      <c r="BS1500" s="2" t="s">
        <v>7</v>
      </c>
      <c r="BT1500" s="12" t="str">
        <f>INDEX($CD$5:$CD$10,MATCH(BS1500,$CC$5:$CC$10,0),1)</f>
        <v>Y</v>
      </c>
      <c r="BU1500" s="12" t="str">
        <f>IF(AND(BT1500="Y",BQ1500&gt;1),"Y","")</f>
        <v/>
      </c>
      <c r="BV1500" s="12" t="str">
        <f>IF(AND(BT1500="Y",BQ1500&lt;1),"Y","")</f>
        <v>Y</v>
      </c>
      <c r="BW1500" s="12" t="str">
        <f>IF(BQ1500&gt;1,IF(BQ1499&gt;1,"Y",""),"")</f>
        <v/>
      </c>
      <c r="BX1500" s="12" t="str">
        <f>IF(BQ1500&lt;1,IF(BQ1499&lt;1,"Y",""),"")</f>
        <v>Y</v>
      </c>
      <c r="BY1500" s="2"/>
      <c r="BZ1500" s="2"/>
      <c r="CA1500" s="2"/>
    </row>
    <row r="1501" spans="2:79">
      <c r="B1501" s="4" t="str">
        <f>IF(G1501=G1502,IF(G1501&gt;G1500,G1501&amp;"_O",""),G1501&amp;"_C")</f>
        <v/>
      </c>
      <c r="C1501" s="14">
        <f ca="1">RANDBETWEEN(0,1000)/1000</f>
        <v>0.249</v>
      </c>
      <c r="D1501" s="16">
        <f>D1500+1</f>
        <v>1497</v>
      </c>
      <c r="E1501" s="10">
        <f>ROUNDDOWN(D1501/52,0)+1</f>
        <v>29</v>
      </c>
      <c r="F1501" s="15">
        <f>F1500+7</f>
        <v>55099</v>
      </c>
      <c r="G1501" s="4">
        <f>YEAR(F1501)</f>
        <v>2050</v>
      </c>
      <c r="H1501" s="33">
        <v>0.55700000000000005</v>
      </c>
      <c r="I1501" s="33">
        <v>0.25700000000000001</v>
      </c>
      <c r="J1501" s="33">
        <v>0.93799999999999994</v>
      </c>
      <c r="K1501" s="16" t="str">
        <f>IF(M1500&gt;1,"Up","Down")</f>
        <v>Up</v>
      </c>
      <c r="L1501" s="16" t="str">
        <f>IF(K1501="Up",IF(H1501&lt;$BJ$7,"Up","Down"),IF(H1501&lt;$BK$7,"Down","Up"))</f>
        <v>Down</v>
      </c>
      <c r="M1501" s="17">
        <f>IF(L1501="Up",INDEX($AK$5:$AK$1005,MATCH(I1501,$AI$5:$AI$1005,0),1),INDEX($AL$5:$AL$1005,MATCH(J1501,$AI$5:$AI$1005,0),1))</f>
        <v>0.99858465577353217</v>
      </c>
      <c r="N1501" s="16" t="str">
        <f>IF(P1500&gt;1,"Up","Down")</f>
        <v>Up</v>
      </c>
      <c r="O1501" s="16" t="str">
        <f>IF(N1501="Up",IF(H1501&lt;$BJ$12,"Up","Down"),IF(H1501&lt;$BK$12,"Down","Up"))</f>
        <v>Up</v>
      </c>
      <c r="P1501" s="17">
        <f>IF(O1501="Up",INDEX($AP$5:$AP$1005,MATCH(I1501,$AI$5:$AI$1005,0),1),INDEX($AQ$5:$AQ$1005,MATCH(J1501,$AI$5:$AI$1005,0),1))</f>
        <v>1.0084176446045694</v>
      </c>
      <c r="Q1501" s="19">
        <f>T1500</f>
        <v>22449.954871766997</v>
      </c>
      <c r="R1501" s="19">
        <f>INDEX(model!$S$5:$S$35,MATCH(G1501,model!$Q$5:$Q$35,0),1)*model!$O$5</f>
        <v>0</v>
      </c>
      <c r="S1501" s="19">
        <f>IF(RIGHT(B1501,1)="C",T1500*INDEX(model!$T$5:$T$35,MATCH(G1501,model!$Q$5:$Q$35,0),1),0)</f>
        <v>0</v>
      </c>
      <c r="T1501" s="19">
        <f>(Q1501+R1501-S1501)*M1501</f>
        <v>22418.180457754777</v>
      </c>
      <c r="U1501" s="19">
        <f>X1500</f>
        <v>142596.70243427946</v>
      </c>
      <c r="V1501" s="19">
        <f>INDEX(model!$S$5:$S$35,MATCH(G1501,model!$Q$5:$Q$35,0),1)*model!$O$6</f>
        <v>0</v>
      </c>
      <c r="W1501" s="19">
        <f>IF(RIGHT(B1501,1)="C",X1500*INDEX(model!$T$5:$T$35,MATCH(G1501,model!$Q$5:$Q$35,0),1),0)</f>
        <v>0</v>
      </c>
      <c r="X1501" s="19">
        <f>(U1501+V1501-W1501)*P1501</f>
        <v>143797.03079715476</v>
      </c>
      <c r="Z1501" s="36" t="str">
        <f>K1501&amp;L1501</f>
        <v>UpDown</v>
      </c>
      <c r="AA1501" s="36" t="str">
        <f>N1501&amp;O1501</f>
        <v>UpUp</v>
      </c>
      <c r="AU1501" s="4" t="str">
        <f>IF(AZ1501=AZ1502,IF(AZ1501&gt;AZ1500,AZ1501&amp;"_O",""),AZ1501&amp;"_C")</f>
        <v/>
      </c>
      <c r="AV1501" s="7" t="str">
        <f>IF(RIGHT(AU1501,1)="C",AX1501/INDEX($AX$5:$AX$2729,MATCH(AZ1501&amp;"_O",$AU$5:$AU$2729,0),1),"")</f>
        <v/>
      </c>
      <c r="AW1501" s="38">
        <v>36035</v>
      </c>
      <c r="AX1501" s="37">
        <v>1027.25</v>
      </c>
      <c r="AY1501" s="7">
        <f>AX1501/AX1500</f>
        <v>0.9501193140827614</v>
      </c>
      <c r="AZ1501" s="4">
        <f>YEAR(AW1501)</f>
        <v>1998</v>
      </c>
      <c r="BA1501" s="2" t="s">
        <v>7</v>
      </c>
      <c r="BB1501" s="12" t="str">
        <f>INDEX($CD$5:$CD$10,MATCH(BA1501,$CC$5:$CC$10,0),1)</f>
        <v>Y</v>
      </c>
      <c r="BC1501" s="12" t="str">
        <f>IF(AND(BB1501="Y",AY1501&gt;1),"Y","")</f>
        <v/>
      </c>
      <c r="BD1501" s="12" t="str">
        <f>IF(AND(BB1501="Y",AY1501&lt;1),"Y","")</f>
        <v>Y</v>
      </c>
      <c r="BE1501" s="12" t="str">
        <f>IF(AY1501&gt;1,IF(AY1500&gt;1,"Y",""),"")</f>
        <v/>
      </c>
      <c r="BF1501" s="12" t="str">
        <f>IF(AY1501&lt;1,IF(AY1500&lt;1,"Y",""),"")</f>
        <v/>
      </c>
      <c r="BG1501" s="2"/>
      <c r="BH1501" s="2"/>
      <c r="BI1501" s="2"/>
      <c r="BJ1501" s="2"/>
      <c r="BK1501" s="2"/>
      <c r="BL1501" s="2"/>
      <c r="BM1501" s="4" t="str">
        <f>IF(BR1501=BR1502,IF(BR1501&gt;BR1500,BR1501&amp;"_O",""),BR1501&amp;"_C")</f>
        <v/>
      </c>
      <c r="BN1501" s="7" t="str">
        <f>IF(RIGHT(BM1501,1)="C",BP1501/INDEX($BP$5:$BP$2729,MATCH(BR1501&amp;"_O",$BM$5:$BM$2729,0),1),"")</f>
        <v/>
      </c>
      <c r="BO1501" s="38">
        <v>36441</v>
      </c>
      <c r="BP1501" s="3">
        <v>2886.57</v>
      </c>
      <c r="BQ1501" s="7">
        <f>BP1501/BP1500</f>
        <v>1.0547052268118458</v>
      </c>
      <c r="BR1501" s="4">
        <f>YEAR(BO1501)</f>
        <v>1999</v>
      </c>
      <c r="BS1501" s="2" t="s">
        <v>7</v>
      </c>
      <c r="BT1501" s="12" t="str">
        <f>INDEX($CD$5:$CD$10,MATCH(BS1501,$CC$5:$CC$10,0),1)</f>
        <v>Y</v>
      </c>
      <c r="BU1501" s="12" t="str">
        <f>IF(AND(BT1501="Y",BQ1501&gt;1),"Y","")</f>
        <v>Y</v>
      </c>
      <c r="BV1501" s="12" t="str">
        <f>IF(AND(BT1501="Y",BQ1501&lt;1),"Y","")</f>
        <v/>
      </c>
      <c r="BW1501" s="12" t="str">
        <f>IF(BQ1501&gt;1,IF(BQ1500&gt;1,"Y",""),"")</f>
        <v/>
      </c>
      <c r="BX1501" s="12" t="str">
        <f>IF(BQ1501&lt;1,IF(BQ1500&lt;1,"Y",""),"")</f>
        <v/>
      </c>
      <c r="BY1501" s="2"/>
      <c r="BZ1501" s="2"/>
      <c r="CA1501" s="2"/>
    </row>
    <row r="1502" spans="2:79">
      <c r="B1502" s="4" t="str">
        <f>IF(G1502=G1503,IF(G1502&gt;G1501,G1502&amp;"_O",""),G1502&amp;"_C")</f>
        <v/>
      </c>
      <c r="C1502" s="14">
        <f ca="1">RANDBETWEEN(0,1000)/1000</f>
        <v>0.76800000000000002</v>
      </c>
      <c r="D1502" s="16">
        <f>D1501+1</f>
        <v>1498</v>
      </c>
      <c r="E1502" s="10">
        <f>ROUNDDOWN(D1502/52,0)+1</f>
        <v>29</v>
      </c>
      <c r="F1502" s="15">
        <f>F1501+7</f>
        <v>55106</v>
      </c>
      <c r="G1502" s="4">
        <f>YEAR(F1502)</f>
        <v>2050</v>
      </c>
      <c r="H1502" s="33">
        <v>0.52400000000000002</v>
      </c>
      <c r="I1502" s="33">
        <v>0.89</v>
      </c>
      <c r="J1502" s="33">
        <v>0.73099999999999998</v>
      </c>
      <c r="K1502" s="16" t="str">
        <f>IF(M1501&gt;1,"Up","Down")</f>
        <v>Down</v>
      </c>
      <c r="L1502" s="16" t="str">
        <f>IF(K1502="Up",IF(H1502&lt;$BJ$7,"Up","Down"),IF(H1502&lt;$BK$7,"Down","Up"))</f>
        <v>Up</v>
      </c>
      <c r="M1502" s="17">
        <f>IF(L1502="Up",INDEX($AK$5:$AK$1005,MATCH(I1502,$AI$5:$AI$1005,0),1),INDEX($AL$5:$AL$1005,MATCH(J1502,$AI$5:$AI$1005,0),1))</f>
        <v>1.0320952412461459</v>
      </c>
      <c r="N1502" s="16" t="str">
        <f>IF(P1501&gt;1,"Up","Down")</f>
        <v>Up</v>
      </c>
      <c r="O1502" s="16" t="str">
        <f>IF(N1502="Up",IF(H1502&lt;$BJ$12,"Up","Down"),IF(H1502&lt;$BK$12,"Down","Up"))</f>
        <v>Up</v>
      </c>
      <c r="P1502" s="17">
        <f>IF(O1502="Up",INDEX($AP$5:$AP$1005,MATCH(I1502,$AI$5:$AI$1005,0),1),INDEX($AQ$5:$AQ$1005,MATCH(J1502,$AI$5:$AI$1005,0),1))</f>
        <v>1.0422452969459928</v>
      </c>
      <c r="Q1502" s="19">
        <f>T1501</f>
        <v>22418.180457754777</v>
      </c>
      <c r="R1502" s="19">
        <f>INDEX(model!$S$5:$S$35,MATCH(G1502,model!$Q$5:$Q$35,0),1)*model!$O$5</f>
        <v>0</v>
      </c>
      <c r="S1502" s="19">
        <f>IF(RIGHT(B1502,1)="C",T1501*INDEX(model!$T$5:$T$35,MATCH(G1502,model!$Q$5:$Q$35,0),1),0)</f>
        <v>0</v>
      </c>
      <c r="T1502" s="19">
        <f>(Q1502+R1502-S1502)*M1502</f>
        <v>23137.697367846053</v>
      </c>
      <c r="U1502" s="19">
        <f>X1501</f>
        <v>143797.03079715476</v>
      </c>
      <c r="V1502" s="19">
        <f>INDEX(model!$S$5:$S$35,MATCH(G1502,model!$Q$5:$Q$35,0),1)*model!$O$6</f>
        <v>0</v>
      </c>
      <c r="W1502" s="19">
        <f>IF(RIGHT(B1502,1)="C",X1501*INDEX(model!$T$5:$T$35,MATCH(G1502,model!$Q$5:$Q$35,0),1),0)</f>
        <v>0</v>
      </c>
      <c r="X1502" s="19">
        <f>(U1502+V1502-W1502)*P1502</f>
        <v>149871.77906313262</v>
      </c>
      <c r="Z1502" s="36" t="str">
        <f>K1502&amp;L1502</f>
        <v>DownUp</v>
      </c>
      <c r="AA1502" s="36" t="str">
        <f>N1502&amp;O1502</f>
        <v>UpUp</v>
      </c>
      <c r="AU1502" s="4" t="str">
        <f>IF(AZ1502=AZ1503,IF(AZ1502&gt;AZ1501,AZ1502&amp;"_O",""),AZ1502&amp;"_C")</f>
        <v/>
      </c>
      <c r="AV1502" s="7" t="str">
        <f>IF(RIGHT(AU1502,1)="C",AX1502/INDEX($AX$5:$AX$2729,MATCH(AZ1502&amp;"_O",$AU$5:$AU$2729,0),1),"")</f>
        <v/>
      </c>
      <c r="AW1502" s="38">
        <v>36042</v>
      </c>
      <c r="AX1502" s="37">
        <v>973.89</v>
      </c>
      <c r="AY1502" s="7">
        <f>AX1502/AX1501</f>
        <v>0.94805548795327332</v>
      </c>
      <c r="AZ1502" s="4">
        <f>YEAR(AW1502)</f>
        <v>1998</v>
      </c>
      <c r="BA1502" s="2" t="s">
        <v>7</v>
      </c>
      <c r="BB1502" s="12" t="str">
        <f>INDEX($CD$5:$CD$10,MATCH(BA1502,$CC$5:$CC$10,0),1)</f>
        <v>Y</v>
      </c>
      <c r="BC1502" s="12" t="str">
        <f>IF(AND(BB1502="Y",AY1502&gt;1),"Y","")</f>
        <v/>
      </c>
      <c r="BD1502" s="12" t="str">
        <f>IF(AND(BB1502="Y",AY1502&lt;1),"Y","")</f>
        <v>Y</v>
      </c>
      <c r="BE1502" s="12" t="str">
        <f>IF(AY1502&gt;1,IF(AY1501&gt;1,"Y",""),"")</f>
        <v/>
      </c>
      <c r="BF1502" s="12" t="str">
        <f>IF(AY1502&lt;1,IF(AY1501&lt;1,"Y",""),"")</f>
        <v>Y</v>
      </c>
      <c r="BG1502" s="2"/>
      <c r="BH1502" s="2"/>
      <c r="BI1502" s="2"/>
      <c r="BJ1502" s="2"/>
      <c r="BK1502" s="2"/>
      <c r="BL1502" s="2"/>
      <c r="BM1502" s="4" t="str">
        <f>IF(BR1502=BR1503,IF(BR1502&gt;BR1501,BR1502&amp;"_O",""),BR1502&amp;"_C")</f>
        <v/>
      </c>
      <c r="BN1502" s="7" t="str">
        <f>IF(RIGHT(BM1502,1)="C",BP1502/INDEX($BP$5:$BP$2729,MATCH(BR1502&amp;"_O",$BM$5:$BM$2729,0),1),"")</f>
        <v/>
      </c>
      <c r="BO1502" s="38">
        <v>36448</v>
      </c>
      <c r="BP1502" s="3">
        <v>2731.83</v>
      </c>
      <c r="BQ1502" s="7">
        <f>BP1502/BP1501</f>
        <v>0.94639312401916453</v>
      </c>
      <c r="BR1502" s="4">
        <f>YEAR(BO1502)</f>
        <v>1999</v>
      </c>
      <c r="BS1502" s="2" t="s">
        <v>7</v>
      </c>
      <c r="BT1502" s="12" t="str">
        <f>INDEX($CD$5:$CD$10,MATCH(BS1502,$CC$5:$CC$10,0),1)</f>
        <v>Y</v>
      </c>
      <c r="BU1502" s="12" t="str">
        <f>IF(AND(BT1502="Y",BQ1502&gt;1),"Y","")</f>
        <v/>
      </c>
      <c r="BV1502" s="12" t="str">
        <f>IF(AND(BT1502="Y",BQ1502&lt;1),"Y","")</f>
        <v>Y</v>
      </c>
      <c r="BW1502" s="12" t="str">
        <f>IF(BQ1502&gt;1,IF(BQ1501&gt;1,"Y",""),"")</f>
        <v/>
      </c>
      <c r="BX1502" s="12" t="str">
        <f>IF(BQ1502&lt;1,IF(BQ1501&lt;1,"Y",""),"")</f>
        <v/>
      </c>
      <c r="BY1502" s="2"/>
      <c r="BZ1502" s="2"/>
      <c r="CA1502" s="2"/>
    </row>
    <row r="1503" spans="2:79">
      <c r="B1503" s="4" t="str">
        <f>IF(G1503=G1504,IF(G1503&gt;G1502,G1503&amp;"_O",""),G1503&amp;"_C")</f>
        <v/>
      </c>
      <c r="C1503" s="14">
        <f ca="1">RANDBETWEEN(0,1000)/1000</f>
        <v>0.59599999999999997</v>
      </c>
      <c r="D1503" s="16">
        <f>D1502+1</f>
        <v>1499</v>
      </c>
      <c r="E1503" s="10">
        <f>ROUNDDOWN(D1503/52,0)+1</f>
        <v>29</v>
      </c>
      <c r="F1503" s="15">
        <f>F1502+7</f>
        <v>55113</v>
      </c>
      <c r="G1503" s="4">
        <f>YEAR(F1503)</f>
        <v>2050</v>
      </c>
      <c r="H1503" s="33">
        <v>5.8999999999999997E-2</v>
      </c>
      <c r="I1503" s="33">
        <v>0.64800000000000002</v>
      </c>
      <c r="J1503" s="33">
        <v>0.503</v>
      </c>
      <c r="K1503" s="16" t="str">
        <f>IF(M1502&gt;1,"Up","Down")</f>
        <v>Up</v>
      </c>
      <c r="L1503" s="16" t="str">
        <f>IF(K1503="Up",IF(H1503&lt;$BJ$7,"Up","Down"),IF(H1503&lt;$BK$7,"Down","Up"))</f>
        <v>Up</v>
      </c>
      <c r="M1503" s="17">
        <f>IF(L1503="Up",INDEX($AK$5:$AK$1005,MATCH(I1503,$AI$5:$AI$1005,0),1),INDEX($AL$5:$AL$1005,MATCH(J1503,$AI$5:$AI$1005,0),1))</f>
        <v>1.0165696889797664</v>
      </c>
      <c r="N1503" s="16" t="str">
        <f>IF(P1502&gt;1,"Up","Down")</f>
        <v>Up</v>
      </c>
      <c r="O1503" s="16" t="str">
        <f>IF(N1503="Up",IF(H1503&lt;$BJ$12,"Up","Down"),IF(H1503&lt;$BK$12,"Down","Up"))</f>
        <v>Up</v>
      </c>
      <c r="P1503" s="17">
        <f>IF(O1503="Up",INDEX($AP$5:$AP$1005,MATCH(I1503,$AI$5:$AI$1005,0),1),INDEX($AQ$5:$AQ$1005,MATCH(J1503,$AI$5:$AI$1005,0),1))</f>
        <v>1.0235642552916837</v>
      </c>
      <c r="Q1503" s="19">
        <f>T1502</f>
        <v>23137.697367846053</v>
      </c>
      <c r="R1503" s="19">
        <f>INDEX(model!$S$5:$S$35,MATCH(G1503,model!$Q$5:$Q$35,0),1)*model!$O$5</f>
        <v>0</v>
      </c>
      <c r="S1503" s="19">
        <f>IF(RIGHT(B1503,1)="C",T1502*INDEX(model!$T$5:$T$35,MATCH(G1503,model!$Q$5:$Q$35,0),1),0)</f>
        <v>0</v>
      </c>
      <c r="T1503" s="19">
        <f>(Q1503+R1503-S1503)*M1503</f>
        <v>23521.081816939222</v>
      </c>
      <c r="U1503" s="19">
        <f>X1502</f>
        <v>149871.77906313262</v>
      </c>
      <c r="V1503" s="19">
        <f>INDEX(model!$S$5:$S$35,MATCH(G1503,model!$Q$5:$Q$35,0),1)*model!$O$6</f>
        <v>0</v>
      </c>
      <c r="W1503" s="19">
        <f>IF(RIGHT(B1503,1)="C",X1502*INDEX(model!$T$5:$T$35,MATCH(G1503,model!$Q$5:$Q$35,0),1),0)</f>
        <v>0</v>
      </c>
      <c r="X1503" s="19">
        <f>(U1503+V1503-W1503)*P1503</f>
        <v>153403.39592599511</v>
      </c>
      <c r="Z1503" s="36" t="str">
        <f>K1503&amp;L1503</f>
        <v>UpUp</v>
      </c>
      <c r="AA1503" s="36" t="str">
        <f>N1503&amp;O1503</f>
        <v>UpUp</v>
      </c>
      <c r="AU1503" s="4" t="str">
        <f>IF(AZ1503=AZ1504,IF(AZ1503&gt;AZ1502,AZ1503&amp;"_O",""),AZ1503&amp;"_C")</f>
        <v/>
      </c>
      <c r="AV1503" s="7" t="str">
        <f>IF(RIGHT(AU1503,1)="C",AX1503/INDEX($AX$5:$AX$2729,MATCH(AZ1503&amp;"_O",$AU$5:$AU$2729,0),1),"")</f>
        <v/>
      </c>
      <c r="AW1503" s="38">
        <v>36049</v>
      </c>
      <c r="AX1503" s="37">
        <v>1009.06</v>
      </c>
      <c r="AY1503" s="7">
        <f>AX1503/AX1502</f>
        <v>1.0361129080286273</v>
      </c>
      <c r="AZ1503" s="4">
        <f>YEAR(AW1503)</f>
        <v>1998</v>
      </c>
      <c r="BA1503" s="2" t="s">
        <v>7</v>
      </c>
      <c r="BB1503" s="12" t="str">
        <f>INDEX($CD$5:$CD$10,MATCH(BA1503,$CC$5:$CC$10,0),1)</f>
        <v>Y</v>
      </c>
      <c r="BC1503" s="12" t="str">
        <f>IF(AND(BB1503="Y",AY1503&gt;1),"Y","")</f>
        <v>Y</v>
      </c>
      <c r="BD1503" s="12" t="str">
        <f>IF(AND(BB1503="Y",AY1503&lt;1),"Y","")</f>
        <v/>
      </c>
      <c r="BE1503" s="12" t="str">
        <f>IF(AY1503&gt;1,IF(AY1502&gt;1,"Y",""),"")</f>
        <v/>
      </c>
      <c r="BF1503" s="12" t="str">
        <f>IF(AY1503&lt;1,IF(AY1502&lt;1,"Y",""),"")</f>
        <v/>
      </c>
      <c r="BG1503" s="2"/>
      <c r="BH1503" s="2"/>
      <c r="BI1503" s="2"/>
      <c r="BJ1503" s="2"/>
      <c r="BK1503" s="2"/>
      <c r="BL1503" s="2"/>
      <c r="BM1503" s="4" t="str">
        <f>IF(BR1503=BR1504,IF(BR1503&gt;BR1502,BR1503&amp;"_O",""),BR1503&amp;"_C")</f>
        <v/>
      </c>
      <c r="BN1503" s="7" t="str">
        <f>IF(RIGHT(BM1503,1)="C",BP1503/INDEX($BP$5:$BP$2729,MATCH(BR1503&amp;"_O",$BM$5:$BM$2729,0),1),"")</f>
        <v/>
      </c>
      <c r="BO1503" s="38">
        <v>36455</v>
      </c>
      <c r="BP1503" s="3">
        <v>2816.52</v>
      </c>
      <c r="BQ1503" s="7">
        <f>BP1503/BP1502</f>
        <v>1.0310011969998134</v>
      </c>
      <c r="BR1503" s="4">
        <f>YEAR(BO1503)</f>
        <v>1999</v>
      </c>
      <c r="BS1503" s="2" t="s">
        <v>7</v>
      </c>
      <c r="BT1503" s="12" t="str">
        <f>INDEX($CD$5:$CD$10,MATCH(BS1503,$CC$5:$CC$10,0),1)</f>
        <v>Y</v>
      </c>
      <c r="BU1503" s="12" t="str">
        <f>IF(AND(BT1503="Y",BQ1503&gt;1),"Y","")</f>
        <v>Y</v>
      </c>
      <c r="BV1503" s="12" t="str">
        <f>IF(AND(BT1503="Y",BQ1503&lt;1),"Y","")</f>
        <v/>
      </c>
      <c r="BW1503" s="12" t="str">
        <f>IF(BQ1503&gt;1,IF(BQ1502&gt;1,"Y",""),"")</f>
        <v/>
      </c>
      <c r="BX1503" s="12" t="str">
        <f>IF(BQ1503&lt;1,IF(BQ1502&lt;1,"Y",""),"")</f>
        <v/>
      </c>
      <c r="BY1503" s="2"/>
      <c r="BZ1503" s="2"/>
      <c r="CA1503" s="2"/>
    </row>
    <row r="1504" spans="2:79">
      <c r="B1504" s="4" t="str">
        <f>IF(G1504=G1505,IF(G1504&gt;G1503,G1504&amp;"_O",""),G1504&amp;"_C")</f>
        <v/>
      </c>
      <c r="C1504" s="14">
        <f ca="1">RANDBETWEEN(0,1000)/1000</f>
        <v>0.64</v>
      </c>
      <c r="D1504" s="16">
        <f>D1503+1</f>
        <v>1500</v>
      </c>
      <c r="E1504" s="10">
        <f>ROUNDDOWN(D1504/52,0)+1</f>
        <v>29</v>
      </c>
      <c r="F1504" s="15">
        <f>F1503+7</f>
        <v>55120</v>
      </c>
      <c r="G1504" s="4">
        <f>YEAR(F1504)</f>
        <v>2050</v>
      </c>
      <c r="H1504" s="33">
        <v>0.309</v>
      </c>
      <c r="I1504" s="33">
        <v>0.28799999999999998</v>
      </c>
      <c r="J1504" s="33">
        <v>0.45800000000000002</v>
      </c>
      <c r="K1504" s="16" t="str">
        <f>IF(M1503&gt;1,"Up","Down")</f>
        <v>Up</v>
      </c>
      <c r="L1504" s="16" t="str">
        <f>IF(K1504="Up",IF(H1504&lt;$BJ$7,"Up","Down"),IF(H1504&lt;$BK$7,"Down","Up"))</f>
        <v>Up</v>
      </c>
      <c r="M1504" s="17">
        <f>IF(L1504="Up",INDEX($AK$5:$AK$1005,MATCH(I1504,$AI$5:$AI$1005,0),1),INDEX($AL$5:$AL$1005,MATCH(J1504,$AI$5:$AI$1005,0),1))</f>
        <v>1.0070597849415441</v>
      </c>
      <c r="N1504" s="16" t="str">
        <f>IF(P1503&gt;1,"Up","Down")</f>
        <v>Up</v>
      </c>
      <c r="O1504" s="16" t="str">
        <f>IF(N1504="Up",IF(H1504&lt;$BJ$12,"Up","Down"),IF(H1504&lt;$BK$12,"Down","Up"))</f>
        <v>Up</v>
      </c>
      <c r="P1504" s="17">
        <f>IF(O1504="Up",INDEX($AP$5:$AP$1005,MATCH(I1504,$AI$5:$AI$1005,0),1),INDEX($AQ$5:$AQ$1005,MATCH(J1504,$AI$5:$AI$1005,0),1))</f>
        <v>1.0092921944948086</v>
      </c>
      <c r="Q1504" s="19">
        <f>T1503</f>
        <v>23521.081816939222</v>
      </c>
      <c r="R1504" s="19">
        <f>INDEX(model!$S$5:$S$35,MATCH(G1504,model!$Q$5:$Q$35,0),1)*model!$O$5</f>
        <v>0</v>
      </c>
      <c r="S1504" s="19">
        <f>IF(RIGHT(B1504,1)="C",T1503*INDEX(model!$T$5:$T$35,MATCH(G1504,model!$Q$5:$Q$35,0),1),0)</f>
        <v>0</v>
      </c>
      <c r="T1504" s="19">
        <f>(Q1504+R1504-S1504)*M1504</f>
        <v>23687.135596159278</v>
      </c>
      <c r="U1504" s="19">
        <f>X1503</f>
        <v>153403.39592599511</v>
      </c>
      <c r="V1504" s="19">
        <f>INDEX(model!$S$5:$S$35,MATCH(G1504,model!$Q$5:$Q$35,0),1)*model!$O$6</f>
        <v>0</v>
      </c>
      <c r="W1504" s="19">
        <f>IF(RIGHT(B1504,1)="C",X1503*INDEX(model!$T$5:$T$35,MATCH(G1504,model!$Q$5:$Q$35,0),1),0)</f>
        <v>0</v>
      </c>
      <c r="X1504" s="19">
        <f>(U1504+V1504-W1504)*P1504</f>
        <v>154828.85011710358</v>
      </c>
      <c r="Z1504" s="36" t="str">
        <f>K1504&amp;L1504</f>
        <v>UpUp</v>
      </c>
      <c r="AA1504" s="36" t="str">
        <f>N1504&amp;O1504</f>
        <v>UpUp</v>
      </c>
      <c r="AU1504" s="4" t="str">
        <f>IF(AZ1504=AZ1505,IF(AZ1504&gt;AZ1503,AZ1504&amp;"_O",""),AZ1504&amp;"_C")</f>
        <v/>
      </c>
      <c r="AV1504" s="7" t="str">
        <f>IF(RIGHT(AU1504,1)="C",AX1504/INDEX($AX$5:$AX$2729,MATCH(AZ1504&amp;"_O",$AU$5:$AU$2729,0),1),"")</f>
        <v/>
      </c>
      <c r="AW1504" s="38">
        <v>36056</v>
      </c>
      <c r="AX1504" s="37">
        <v>1020.09</v>
      </c>
      <c r="AY1504" s="7">
        <f>AX1504/AX1503</f>
        <v>1.0109309654529959</v>
      </c>
      <c r="AZ1504" s="4">
        <f>YEAR(AW1504)</f>
        <v>1998</v>
      </c>
      <c r="BA1504" s="2" t="s">
        <v>7</v>
      </c>
      <c r="BB1504" s="12" t="str">
        <f>INDEX($CD$5:$CD$10,MATCH(BA1504,$CC$5:$CC$10,0),1)</f>
        <v>Y</v>
      </c>
      <c r="BC1504" s="12" t="str">
        <f>IF(AND(BB1504="Y",AY1504&gt;1),"Y","")</f>
        <v>Y</v>
      </c>
      <c r="BD1504" s="12" t="str">
        <f>IF(AND(BB1504="Y",AY1504&lt;1),"Y","")</f>
        <v/>
      </c>
      <c r="BE1504" s="12" t="str">
        <f>IF(AY1504&gt;1,IF(AY1503&gt;1,"Y",""),"")</f>
        <v>Y</v>
      </c>
      <c r="BF1504" s="12" t="str">
        <f>IF(AY1504&lt;1,IF(AY1503&lt;1,"Y",""),"")</f>
        <v/>
      </c>
      <c r="BG1504" s="2"/>
      <c r="BH1504" s="2"/>
      <c r="BI1504" s="2"/>
      <c r="BJ1504" s="2"/>
      <c r="BK1504" s="2"/>
      <c r="BL1504" s="2"/>
      <c r="BM1504" s="4" t="str">
        <f>IF(BR1504=BR1505,IF(BR1504&gt;BR1503,BR1504&amp;"_O",""),BR1504&amp;"_C")</f>
        <v/>
      </c>
      <c r="BN1504" s="7" t="str">
        <f>IF(RIGHT(BM1504,1)="C",BP1504/INDEX($BP$5:$BP$2729,MATCH(BR1504&amp;"_O",$BM$5:$BM$2729,0),1),"")</f>
        <v/>
      </c>
      <c r="BO1504" s="38">
        <v>36462</v>
      </c>
      <c r="BP1504" s="3">
        <v>2966.43</v>
      </c>
      <c r="BQ1504" s="7">
        <f>BP1504/BP1503</f>
        <v>1.0532252566997571</v>
      </c>
      <c r="BR1504" s="4">
        <f>YEAR(BO1504)</f>
        <v>1999</v>
      </c>
      <c r="BS1504" s="2" t="s">
        <v>7</v>
      </c>
      <c r="BT1504" s="12" t="str">
        <f>INDEX($CD$5:$CD$10,MATCH(BS1504,$CC$5:$CC$10,0),1)</f>
        <v>Y</v>
      </c>
      <c r="BU1504" s="12" t="str">
        <f>IF(AND(BT1504="Y",BQ1504&gt;1),"Y","")</f>
        <v>Y</v>
      </c>
      <c r="BV1504" s="12" t="str">
        <f>IF(AND(BT1504="Y",BQ1504&lt;1),"Y","")</f>
        <v/>
      </c>
      <c r="BW1504" s="12" t="str">
        <f>IF(BQ1504&gt;1,IF(BQ1503&gt;1,"Y",""),"")</f>
        <v>Y</v>
      </c>
      <c r="BX1504" s="12" t="str">
        <f>IF(BQ1504&lt;1,IF(BQ1503&lt;1,"Y",""),"")</f>
        <v/>
      </c>
      <c r="BY1504" s="2"/>
      <c r="BZ1504" s="2"/>
      <c r="CA1504" s="2"/>
    </row>
    <row r="1505" spans="2:79">
      <c r="B1505" s="4" t="str">
        <f>IF(G1505=G1506,IF(G1505&gt;G1504,G1505&amp;"_O",""),G1505&amp;"_C")</f>
        <v/>
      </c>
      <c r="C1505" s="14">
        <f ca="1">RANDBETWEEN(0,1000)/1000</f>
        <v>4.5999999999999999E-2</v>
      </c>
      <c r="D1505" s="16">
        <f>D1504+1</f>
        <v>1501</v>
      </c>
      <c r="E1505" s="10">
        <f>ROUNDDOWN(D1505/52,0)+1</f>
        <v>29</v>
      </c>
      <c r="F1505" s="15">
        <f>F1504+7</f>
        <v>55127</v>
      </c>
      <c r="G1505" s="4">
        <f>YEAR(F1505)</f>
        <v>2050</v>
      </c>
      <c r="H1505" s="33">
        <v>0.93700000000000006</v>
      </c>
      <c r="I1505" s="33">
        <v>0.98799999999999999</v>
      </c>
      <c r="J1505" s="33">
        <v>0.41499999999999998</v>
      </c>
      <c r="K1505" s="16" t="str">
        <f>IF(M1504&gt;1,"Up","Down")</f>
        <v>Up</v>
      </c>
      <c r="L1505" s="16" t="str">
        <f>IF(K1505="Up",IF(H1505&lt;$BJ$7,"Up","Down"),IF(H1505&lt;$BK$7,"Down","Up"))</f>
        <v>Down</v>
      </c>
      <c r="M1505" s="17">
        <f>IF(L1505="Up",INDEX($AK$5:$AK$1005,MATCH(I1505,$AI$5:$AI$1005,0),1),INDEX($AL$5:$AL$1005,MATCH(J1505,$AI$5:$AI$1005,0),1))</f>
        <v>0.98467686884075745</v>
      </c>
      <c r="N1505" s="16" t="str">
        <f>IF(P1504&gt;1,"Up","Down")</f>
        <v>Up</v>
      </c>
      <c r="O1505" s="16" t="str">
        <f>IF(N1505="Up",IF(H1505&lt;$BJ$12,"Up","Down"),IF(H1505&lt;$BK$12,"Down","Up"))</f>
        <v>Down</v>
      </c>
      <c r="P1505" s="17">
        <f>IF(O1505="Up",INDEX($AP$5:$AP$1005,MATCH(I1505,$AI$5:$AI$1005,0),1),INDEX($AQ$5:$AQ$1005,MATCH(J1505,$AI$5:$AI$1005,0),1))</f>
        <v>0.9811579275154142</v>
      </c>
      <c r="Q1505" s="19">
        <f>T1504</f>
        <v>23687.135596159278</v>
      </c>
      <c r="R1505" s="19">
        <f>INDEX(model!$S$5:$S$35,MATCH(G1505,model!$Q$5:$Q$35,0),1)*model!$O$5</f>
        <v>0</v>
      </c>
      <c r="S1505" s="19">
        <f>IF(RIGHT(B1505,1)="C",T1504*INDEX(model!$T$5:$T$35,MATCH(G1505,model!$Q$5:$Q$35,0),1),0)</f>
        <v>0</v>
      </c>
      <c r="T1505" s="19">
        <f>(Q1505+R1505-S1505)*M1505</f>
        <v>23324.174510632565</v>
      </c>
      <c r="U1505" s="19">
        <f>X1504</f>
        <v>154828.85011710358</v>
      </c>
      <c r="V1505" s="19">
        <f>INDEX(model!$S$5:$S$35,MATCH(G1505,model!$Q$5:$Q$35,0),1)*model!$O$6</f>
        <v>0</v>
      </c>
      <c r="W1505" s="19">
        <f>IF(RIGHT(B1505,1)="C",X1504*INDEX(model!$T$5:$T$35,MATCH(G1505,model!$Q$5:$Q$35,0),1),0)</f>
        <v>0</v>
      </c>
      <c r="X1505" s="19">
        <f>(U1505+V1505-W1505)*P1505</f>
        <v>151911.55370049205</v>
      </c>
      <c r="Z1505" s="36" t="str">
        <f>K1505&amp;L1505</f>
        <v>UpDown</v>
      </c>
      <c r="AA1505" s="36" t="str">
        <f>N1505&amp;O1505</f>
        <v>UpDown</v>
      </c>
      <c r="AU1505" s="4" t="str">
        <f>IF(AZ1505=AZ1506,IF(AZ1505&gt;AZ1504,AZ1505&amp;"_O",""),AZ1505&amp;"_C")</f>
        <v/>
      </c>
      <c r="AV1505" s="7" t="str">
        <f>IF(RIGHT(AU1505,1)="C",AX1505/INDEX($AX$5:$AX$2729,MATCH(AZ1505&amp;"_O",$AU$5:$AU$2729,0),1),"")</f>
        <v/>
      </c>
      <c r="AW1505" s="38">
        <v>36063</v>
      </c>
      <c r="AX1505" s="37">
        <v>1044.75</v>
      </c>
      <c r="AY1505" s="7">
        <f>AX1505/AX1504</f>
        <v>1.0241743375584507</v>
      </c>
      <c r="AZ1505" s="4">
        <f>YEAR(AW1505)</f>
        <v>1998</v>
      </c>
      <c r="BA1505" s="2" t="s">
        <v>7</v>
      </c>
      <c r="BB1505" s="12" t="str">
        <f>INDEX($CD$5:$CD$10,MATCH(BA1505,$CC$5:$CC$10,0),1)</f>
        <v>Y</v>
      </c>
      <c r="BC1505" s="12" t="str">
        <f>IF(AND(BB1505="Y",AY1505&gt;1),"Y","")</f>
        <v>Y</v>
      </c>
      <c r="BD1505" s="12" t="str">
        <f>IF(AND(BB1505="Y",AY1505&lt;1),"Y","")</f>
        <v/>
      </c>
      <c r="BE1505" s="12" t="str">
        <f>IF(AY1505&gt;1,IF(AY1504&gt;1,"Y",""),"")</f>
        <v>Y</v>
      </c>
      <c r="BF1505" s="12" t="str">
        <f>IF(AY1505&lt;1,IF(AY1504&lt;1,"Y",""),"")</f>
        <v/>
      </c>
      <c r="BG1505" s="2"/>
      <c r="BH1505" s="2"/>
      <c r="BI1505" s="2"/>
      <c r="BJ1505" s="2"/>
      <c r="BK1505" s="2"/>
      <c r="BL1505" s="2"/>
      <c r="BM1505" s="4" t="str">
        <f>IF(BR1505=BR1506,IF(BR1505&gt;BR1504,BR1505&amp;"_O",""),BR1505&amp;"_C")</f>
        <v/>
      </c>
      <c r="BN1505" s="7" t="str">
        <f>IF(RIGHT(BM1505,1)="C",BP1505/INDEX($BP$5:$BP$2729,MATCH(BR1505&amp;"_O",$BM$5:$BM$2729,0),1),"")</f>
        <v/>
      </c>
      <c r="BO1505" s="38">
        <v>36469</v>
      </c>
      <c r="BP1505" s="3">
        <v>3102.29</v>
      </c>
      <c r="BQ1505" s="7">
        <f>BP1505/BP1504</f>
        <v>1.0457991592587723</v>
      </c>
      <c r="BR1505" s="4">
        <f>YEAR(BO1505)</f>
        <v>1999</v>
      </c>
      <c r="BS1505" s="2" t="s">
        <v>7</v>
      </c>
      <c r="BT1505" s="12" t="str">
        <f>INDEX($CD$5:$CD$10,MATCH(BS1505,$CC$5:$CC$10,0),1)</f>
        <v>Y</v>
      </c>
      <c r="BU1505" s="12" t="str">
        <f>IF(AND(BT1505="Y",BQ1505&gt;1),"Y","")</f>
        <v>Y</v>
      </c>
      <c r="BV1505" s="12" t="str">
        <f>IF(AND(BT1505="Y",BQ1505&lt;1),"Y","")</f>
        <v/>
      </c>
      <c r="BW1505" s="12" t="str">
        <f>IF(BQ1505&gt;1,IF(BQ1504&gt;1,"Y",""),"")</f>
        <v>Y</v>
      </c>
      <c r="BX1505" s="12" t="str">
        <f>IF(BQ1505&lt;1,IF(BQ1504&lt;1,"Y",""),"")</f>
        <v/>
      </c>
      <c r="BY1505" s="2"/>
      <c r="BZ1505" s="2"/>
      <c r="CA1505" s="2"/>
    </row>
    <row r="1506" spans="2:79">
      <c r="B1506" s="4" t="str">
        <f>IF(G1506=G1507,IF(G1506&gt;G1505,G1506&amp;"_O",""),G1506&amp;"_C")</f>
        <v/>
      </c>
      <c r="C1506" s="14">
        <f ca="1">RANDBETWEEN(0,1000)/1000</f>
        <v>0.55600000000000005</v>
      </c>
      <c r="D1506" s="16">
        <f>D1505+1</f>
        <v>1502</v>
      </c>
      <c r="E1506" s="10">
        <f>ROUNDDOWN(D1506/52,0)+1</f>
        <v>29</v>
      </c>
      <c r="F1506" s="15">
        <f>F1505+7</f>
        <v>55134</v>
      </c>
      <c r="G1506" s="4">
        <f>YEAR(F1506)</f>
        <v>2050</v>
      </c>
      <c r="H1506" s="33">
        <v>0.46700000000000003</v>
      </c>
      <c r="I1506" s="33">
        <v>0.373</v>
      </c>
      <c r="J1506" s="33">
        <v>0.504</v>
      </c>
      <c r="K1506" s="16" t="str">
        <f>IF(M1505&gt;1,"Up","Down")</f>
        <v>Down</v>
      </c>
      <c r="L1506" s="16" t="str">
        <f>IF(K1506="Up",IF(H1506&lt;$BJ$7,"Up","Down"),IF(H1506&lt;$BK$7,"Down","Up"))</f>
        <v>Up</v>
      </c>
      <c r="M1506" s="17">
        <f>IF(L1506="Up",INDEX($AK$5:$AK$1005,MATCH(I1506,$AI$5:$AI$1005,0),1),INDEX($AL$5:$AL$1005,MATCH(J1506,$AI$5:$AI$1005,0),1))</f>
        <v>1.008836542259258</v>
      </c>
      <c r="N1506" s="16" t="str">
        <f>IF(P1505&gt;1,"Up","Down")</f>
        <v>Down</v>
      </c>
      <c r="O1506" s="16" t="str">
        <f>IF(N1506="Up",IF(H1506&lt;$BJ$12,"Up","Down"),IF(H1506&lt;$BK$12,"Down","Up"))</f>
        <v>Up</v>
      </c>
      <c r="P1506" s="17">
        <f>IF(O1506="Up",INDEX($AP$5:$AP$1005,MATCH(I1506,$AI$5:$AI$1005,0),1),INDEX($AQ$5:$AQ$1005,MATCH(J1506,$AI$5:$AI$1005,0),1))</f>
        <v>1.0126015243682625</v>
      </c>
      <c r="Q1506" s="19">
        <f>T1505</f>
        <v>23324.174510632565</v>
      </c>
      <c r="R1506" s="19">
        <f>INDEX(model!$S$5:$S$35,MATCH(G1506,model!$Q$5:$Q$35,0),1)*model!$O$5</f>
        <v>0</v>
      </c>
      <c r="S1506" s="19">
        <f>IF(RIGHT(B1506,1)="C",T1505*INDEX(model!$T$5:$T$35,MATCH(G1506,model!$Q$5:$Q$35,0),1),0)</f>
        <v>0</v>
      </c>
      <c r="T1506" s="19">
        <f>(Q1506+R1506-S1506)*M1506</f>
        <v>23530.279564358079</v>
      </c>
      <c r="U1506" s="19">
        <f>X1505</f>
        <v>151911.55370049205</v>
      </c>
      <c r="V1506" s="19">
        <f>INDEX(model!$S$5:$S$35,MATCH(G1506,model!$Q$5:$Q$35,0),1)*model!$O$6</f>
        <v>0</v>
      </c>
      <c r="W1506" s="19">
        <f>IF(RIGHT(B1506,1)="C",X1505*INDEX(model!$T$5:$T$35,MATCH(G1506,model!$Q$5:$Q$35,0),1),0)</f>
        <v>0</v>
      </c>
      <c r="X1506" s="19">
        <f>(U1506+V1506-W1506)*P1506</f>
        <v>153825.87084626942</v>
      </c>
      <c r="Z1506" s="36" t="str">
        <f>K1506&amp;L1506</f>
        <v>DownUp</v>
      </c>
      <c r="AA1506" s="36" t="str">
        <f>N1506&amp;O1506</f>
        <v>DownUp</v>
      </c>
      <c r="AU1506" s="4" t="str">
        <f>IF(AZ1506=AZ1507,IF(AZ1506&gt;AZ1505,AZ1506&amp;"_O",""),AZ1506&amp;"_C")</f>
        <v/>
      </c>
      <c r="AV1506" s="7" t="str">
        <f>IF(RIGHT(AU1506,1)="C",AX1506/INDEX($AX$5:$AX$2729,MATCH(AZ1506&amp;"_O",$AU$5:$AU$2729,0),1),"")</f>
        <v/>
      </c>
      <c r="AW1506" s="38">
        <v>36070</v>
      </c>
      <c r="AX1506" s="37">
        <v>1002.6</v>
      </c>
      <c r="AY1506" s="7">
        <f>AX1506/AX1505</f>
        <v>0.95965541995692749</v>
      </c>
      <c r="AZ1506" s="4">
        <f>YEAR(AW1506)</f>
        <v>1998</v>
      </c>
      <c r="BA1506" s="2" t="s">
        <v>7</v>
      </c>
      <c r="BB1506" s="12" t="str">
        <f>INDEX($CD$5:$CD$10,MATCH(BA1506,$CC$5:$CC$10,0),1)</f>
        <v>Y</v>
      </c>
      <c r="BC1506" s="12" t="str">
        <f>IF(AND(BB1506="Y",AY1506&gt;1),"Y","")</f>
        <v/>
      </c>
      <c r="BD1506" s="12" t="str">
        <f>IF(AND(BB1506="Y",AY1506&lt;1),"Y","")</f>
        <v>Y</v>
      </c>
      <c r="BE1506" s="12" t="str">
        <f>IF(AY1506&gt;1,IF(AY1505&gt;1,"Y",""),"")</f>
        <v/>
      </c>
      <c r="BF1506" s="12" t="str">
        <f>IF(AY1506&lt;1,IF(AY1505&lt;1,"Y",""),"")</f>
        <v/>
      </c>
      <c r="BG1506" s="2"/>
      <c r="BH1506" s="2"/>
      <c r="BI1506" s="2"/>
      <c r="BJ1506" s="2"/>
      <c r="BK1506" s="2"/>
      <c r="BL1506" s="2"/>
      <c r="BM1506" s="4" t="str">
        <f>IF(BR1506=BR1507,IF(BR1506&gt;BR1505,BR1506&amp;"_O",""),BR1506&amp;"_C")</f>
        <v/>
      </c>
      <c r="BN1506" s="7" t="str">
        <f>IF(RIGHT(BM1506,1)="C",BP1506/INDEX($BP$5:$BP$2729,MATCH(BR1506&amp;"_O",$BM$5:$BM$2729,0),1),"")</f>
        <v/>
      </c>
      <c r="BO1506" s="38">
        <v>36476</v>
      </c>
      <c r="BP1506" s="3">
        <v>3221.15</v>
      </c>
      <c r="BQ1506" s="7">
        <f>BP1506/BP1505</f>
        <v>1.0383136328325204</v>
      </c>
      <c r="BR1506" s="4">
        <f>YEAR(BO1506)</f>
        <v>1999</v>
      </c>
      <c r="BS1506" s="2" t="s">
        <v>7</v>
      </c>
      <c r="BT1506" s="12" t="str">
        <f>INDEX($CD$5:$CD$10,MATCH(BS1506,$CC$5:$CC$10,0),1)</f>
        <v>Y</v>
      </c>
      <c r="BU1506" s="12" t="str">
        <f>IF(AND(BT1506="Y",BQ1506&gt;1),"Y","")</f>
        <v>Y</v>
      </c>
      <c r="BV1506" s="12" t="str">
        <f>IF(AND(BT1506="Y",BQ1506&lt;1),"Y","")</f>
        <v/>
      </c>
      <c r="BW1506" s="12" t="str">
        <f>IF(BQ1506&gt;1,IF(BQ1505&gt;1,"Y",""),"")</f>
        <v>Y</v>
      </c>
      <c r="BX1506" s="12" t="str">
        <f>IF(BQ1506&lt;1,IF(BQ1505&lt;1,"Y",""),"")</f>
        <v/>
      </c>
      <c r="BY1506" s="2"/>
      <c r="BZ1506" s="2"/>
      <c r="CA1506" s="2"/>
    </row>
    <row r="1507" spans="2:79">
      <c r="B1507" s="4" t="str">
        <f>IF(G1507=G1508,IF(G1507&gt;G1506,G1507&amp;"_O",""),G1507&amp;"_C")</f>
        <v/>
      </c>
      <c r="C1507" s="14">
        <f ca="1">RANDBETWEEN(0,1000)/1000</f>
        <v>4.2000000000000003E-2</v>
      </c>
      <c r="D1507" s="16">
        <f>D1506+1</f>
        <v>1503</v>
      </c>
      <c r="E1507" s="10">
        <f>ROUNDDOWN(D1507/52,0)+1</f>
        <v>29</v>
      </c>
      <c r="F1507" s="15">
        <f>F1506+7</f>
        <v>55141</v>
      </c>
      <c r="G1507" s="4">
        <f>YEAR(F1507)</f>
        <v>2050</v>
      </c>
      <c r="H1507" s="33">
        <v>0.48499999999999999</v>
      </c>
      <c r="I1507" s="33">
        <v>0.47799999999999998</v>
      </c>
      <c r="J1507" s="33">
        <v>0.14899999999999999</v>
      </c>
      <c r="K1507" s="16" t="str">
        <f>IF(M1506&gt;1,"Up","Down")</f>
        <v>Up</v>
      </c>
      <c r="L1507" s="16" t="str">
        <f>IF(K1507="Up",IF(H1507&lt;$BJ$7,"Up","Down"),IF(H1507&lt;$BK$7,"Down","Up"))</f>
        <v>Up</v>
      </c>
      <c r="M1507" s="17">
        <f>IF(L1507="Up",INDEX($AK$5:$AK$1005,MATCH(I1507,$AI$5:$AI$1005,0),1),INDEX($AL$5:$AL$1005,MATCH(J1507,$AI$5:$AI$1005,0),1))</f>
        <v>1.0117682061452846</v>
      </c>
      <c r="N1507" s="16" t="str">
        <f>IF(P1506&gt;1,"Up","Down")</f>
        <v>Up</v>
      </c>
      <c r="O1507" s="16" t="str">
        <f>IF(N1507="Up",IF(H1507&lt;$BJ$12,"Up","Down"),IF(H1507&lt;$BK$12,"Down","Up"))</f>
        <v>Up</v>
      </c>
      <c r="P1507" s="17">
        <f>IF(O1507="Up",INDEX($AP$5:$AP$1005,MATCH(I1507,$AI$5:$AI$1005,0),1),INDEX($AQ$5:$AQ$1005,MATCH(J1507,$AI$5:$AI$1005,0),1))</f>
        <v>1.0164906352907221</v>
      </c>
      <c r="Q1507" s="19">
        <f>T1506</f>
        <v>23530.279564358079</v>
      </c>
      <c r="R1507" s="19">
        <f>INDEX(model!$S$5:$S$35,MATCH(G1507,model!$Q$5:$Q$35,0),1)*model!$O$5</f>
        <v>0</v>
      </c>
      <c r="S1507" s="19">
        <f>IF(RIGHT(B1507,1)="C",T1506*INDEX(model!$T$5:$T$35,MATCH(G1507,model!$Q$5:$Q$35,0),1),0)</f>
        <v>0</v>
      </c>
      <c r="T1507" s="19">
        <f>(Q1507+R1507-S1507)*M1507</f>
        <v>23807.188744927622</v>
      </c>
      <c r="U1507" s="19">
        <f>X1506</f>
        <v>153825.87084626942</v>
      </c>
      <c r="V1507" s="19">
        <f>INDEX(model!$S$5:$S$35,MATCH(G1507,model!$Q$5:$Q$35,0),1)*model!$O$6</f>
        <v>0</v>
      </c>
      <c r="W1507" s="19">
        <f>IF(RIGHT(B1507,1)="C",X1506*INDEX(model!$T$5:$T$35,MATCH(G1507,model!$Q$5:$Q$35,0),1),0)</f>
        <v>0</v>
      </c>
      <c r="X1507" s="19">
        <f>(U1507+V1507-W1507)*P1507</f>
        <v>156362.55718067297</v>
      </c>
      <c r="Z1507" s="36" t="str">
        <f>K1507&amp;L1507</f>
        <v>UpUp</v>
      </c>
      <c r="AA1507" s="36" t="str">
        <f>N1507&amp;O1507</f>
        <v>UpUp</v>
      </c>
      <c r="AU1507" s="4" t="str">
        <f>IF(AZ1507=AZ1508,IF(AZ1507&gt;AZ1506,AZ1507&amp;"_O",""),AZ1507&amp;"_C")</f>
        <v/>
      </c>
      <c r="AV1507" s="7" t="str">
        <f>IF(RIGHT(AU1507,1)="C",AX1507/INDEX($AX$5:$AX$2729,MATCH(AZ1507&amp;"_O",$AU$5:$AU$2729,0),1),"")</f>
        <v/>
      </c>
      <c r="AW1507" s="38">
        <v>36077</v>
      </c>
      <c r="AX1507" s="37">
        <v>984.39</v>
      </c>
      <c r="AY1507" s="7">
        <f>AX1507/AX1506</f>
        <v>0.98183722321962896</v>
      </c>
      <c r="AZ1507" s="4">
        <f>YEAR(AW1507)</f>
        <v>1998</v>
      </c>
      <c r="BA1507" s="2" t="s">
        <v>7</v>
      </c>
      <c r="BB1507" s="12" t="str">
        <f>INDEX($CD$5:$CD$10,MATCH(BA1507,$CC$5:$CC$10,0),1)</f>
        <v>Y</v>
      </c>
      <c r="BC1507" s="12" t="str">
        <f>IF(AND(BB1507="Y",AY1507&gt;1),"Y","")</f>
        <v/>
      </c>
      <c r="BD1507" s="12" t="str">
        <f>IF(AND(BB1507="Y",AY1507&lt;1),"Y","")</f>
        <v>Y</v>
      </c>
      <c r="BE1507" s="12" t="str">
        <f>IF(AY1507&gt;1,IF(AY1506&gt;1,"Y",""),"")</f>
        <v/>
      </c>
      <c r="BF1507" s="12" t="str">
        <f>IF(AY1507&lt;1,IF(AY1506&lt;1,"Y",""),"")</f>
        <v>Y</v>
      </c>
      <c r="BG1507" s="2"/>
      <c r="BH1507" s="2"/>
      <c r="BI1507" s="2"/>
      <c r="BJ1507" s="2"/>
      <c r="BK1507" s="2"/>
      <c r="BL1507" s="2"/>
      <c r="BM1507" s="4" t="str">
        <f>IF(BR1507=BR1508,IF(BR1507&gt;BR1506,BR1507&amp;"_O",""),BR1507&amp;"_C")</f>
        <v/>
      </c>
      <c r="BN1507" s="7" t="str">
        <f>IF(RIGHT(BM1507,1)="C",BP1507/INDEX($BP$5:$BP$2729,MATCH(BR1507&amp;"_O",$BM$5:$BM$2729,0),1),"")</f>
        <v/>
      </c>
      <c r="BO1507" s="38">
        <v>36483</v>
      </c>
      <c r="BP1507" s="3">
        <v>3369.25</v>
      </c>
      <c r="BQ1507" s="7">
        <f>BP1507/BP1506</f>
        <v>1.0459773683311859</v>
      </c>
      <c r="BR1507" s="4">
        <f>YEAR(BO1507)</f>
        <v>1999</v>
      </c>
      <c r="BS1507" s="2" t="s">
        <v>7</v>
      </c>
      <c r="BT1507" s="12" t="str">
        <f>INDEX($CD$5:$CD$10,MATCH(BS1507,$CC$5:$CC$10,0),1)</f>
        <v>Y</v>
      </c>
      <c r="BU1507" s="12" t="str">
        <f>IF(AND(BT1507="Y",BQ1507&gt;1),"Y","")</f>
        <v>Y</v>
      </c>
      <c r="BV1507" s="12" t="str">
        <f>IF(AND(BT1507="Y",BQ1507&lt;1),"Y","")</f>
        <v/>
      </c>
      <c r="BW1507" s="12" t="str">
        <f>IF(BQ1507&gt;1,IF(BQ1506&gt;1,"Y",""),"")</f>
        <v>Y</v>
      </c>
      <c r="BX1507" s="12" t="str">
        <f>IF(BQ1507&lt;1,IF(BQ1506&lt;1,"Y",""),"")</f>
        <v/>
      </c>
      <c r="BY1507" s="2"/>
      <c r="BZ1507" s="2"/>
      <c r="CA1507" s="2"/>
    </row>
    <row r="1508" spans="2:79">
      <c r="B1508" s="4" t="str">
        <f>IF(G1508=G1509,IF(G1508&gt;G1507,G1508&amp;"_O",""),G1508&amp;"_C")</f>
        <v>2050_C</v>
      </c>
      <c r="C1508" s="14">
        <f ca="1">RANDBETWEEN(0,1000)/1000</f>
        <v>0.88300000000000001</v>
      </c>
      <c r="D1508" s="16">
        <f>D1507+1</f>
        <v>1504</v>
      </c>
      <c r="E1508" s="10">
        <f>ROUNDDOWN(D1508/52,0)+1</f>
        <v>29</v>
      </c>
      <c r="F1508" s="15">
        <f>F1507+7</f>
        <v>55148</v>
      </c>
      <c r="G1508" s="4">
        <f>YEAR(F1508)</f>
        <v>2050</v>
      </c>
      <c r="H1508" s="33">
        <v>0.88800000000000001</v>
      </c>
      <c r="I1508" s="33">
        <v>0.30299999999999999</v>
      </c>
      <c r="J1508" s="33">
        <v>9.7000000000000003E-2</v>
      </c>
      <c r="K1508" s="16" t="str">
        <f>IF(M1507&gt;1,"Up","Down")</f>
        <v>Up</v>
      </c>
      <c r="L1508" s="16" t="str">
        <f>IF(K1508="Up",IF(H1508&lt;$BJ$7,"Up","Down"),IF(H1508&lt;$BK$7,"Down","Up"))</f>
        <v>Down</v>
      </c>
      <c r="M1508" s="17">
        <f>IF(L1508="Up",INDEX($AK$5:$AK$1005,MATCH(I1508,$AI$5:$AI$1005,0),1),INDEX($AL$5:$AL$1005,MATCH(J1508,$AI$5:$AI$1005,0),1))</f>
        <v>0.96140888135278746</v>
      </c>
      <c r="N1508" s="16" t="str">
        <f>IF(P1507&gt;1,"Up","Down")</f>
        <v>Up</v>
      </c>
      <c r="O1508" s="16" t="str">
        <f>IF(N1508="Up",IF(H1508&lt;$BJ$12,"Up","Down"),IF(H1508&lt;$BK$12,"Down","Up"))</f>
        <v>Down</v>
      </c>
      <c r="P1508" s="17">
        <f>IF(O1508="Up",INDEX($AP$5:$AP$1005,MATCH(I1508,$AI$5:$AI$1005,0),1),INDEX($AQ$5:$AQ$1005,MATCH(J1508,$AI$5:$AI$1005,0),1))</f>
        <v>0.94990598455823616</v>
      </c>
      <c r="Q1508" s="19">
        <f>T1507</f>
        <v>23807.188744927622</v>
      </c>
      <c r="R1508" s="19">
        <f>INDEX(model!$S$5:$S$35,MATCH(G1508,model!$Q$5:$Q$35,0),1)*model!$O$5</f>
        <v>0</v>
      </c>
      <c r="S1508" s="19">
        <f>IF(RIGHT(B1508,1)="C",T1507*INDEX(model!$T$5:$T$35,MATCH(G1508,model!$Q$5:$Q$35,0),1),0)</f>
        <v>3571.0783117391434</v>
      </c>
      <c r="T1508" s="19">
        <f>(Q1508+R1508-S1508)*M1508</f>
        <v>19455.176294503206</v>
      </c>
      <c r="U1508" s="19">
        <f>X1507</f>
        <v>156362.55718067297</v>
      </c>
      <c r="V1508" s="19">
        <f>INDEX(model!$S$5:$S$35,MATCH(G1508,model!$Q$5:$Q$35,0),1)*model!$O$6</f>
        <v>0</v>
      </c>
      <c r="W1508" s="19">
        <f>IF(RIGHT(B1508,1)="C",X1507*INDEX(model!$T$5:$T$35,MATCH(G1508,model!$Q$5:$Q$35,0),1),0)</f>
        <v>23454.383577100944</v>
      </c>
      <c r="X1508" s="19">
        <f>(U1508+V1508-W1508)*P1508</f>
        <v>126250.26950273807</v>
      </c>
      <c r="Z1508" s="36" t="str">
        <f>K1508&amp;L1508</f>
        <v>UpDown</v>
      </c>
      <c r="AA1508" s="36" t="str">
        <f>N1508&amp;O1508</f>
        <v>UpDown</v>
      </c>
      <c r="AU1508" s="4" t="str">
        <f>IF(AZ1508=AZ1509,IF(AZ1508&gt;AZ1507,AZ1508&amp;"_O",""),AZ1508&amp;"_C")</f>
        <v/>
      </c>
      <c r="AV1508" s="7" t="str">
        <f>IF(RIGHT(AU1508,1)="C",AX1508/INDEX($AX$5:$AX$2729,MATCH(AZ1508&amp;"_O",$AU$5:$AU$2729,0),1),"")</f>
        <v/>
      </c>
      <c r="AW1508" s="38">
        <v>36084</v>
      </c>
      <c r="AX1508" s="37">
        <v>1056.42</v>
      </c>
      <c r="AY1508" s="7">
        <f>AX1508/AX1507</f>
        <v>1.0731722183281018</v>
      </c>
      <c r="AZ1508" s="4">
        <f>YEAR(AW1508)</f>
        <v>1998</v>
      </c>
      <c r="BA1508" s="2" t="s">
        <v>7</v>
      </c>
      <c r="BB1508" s="12" t="str">
        <f>INDEX($CD$5:$CD$10,MATCH(BA1508,$CC$5:$CC$10,0),1)</f>
        <v>Y</v>
      </c>
      <c r="BC1508" s="12" t="str">
        <f>IF(AND(BB1508="Y",AY1508&gt;1),"Y","")</f>
        <v>Y</v>
      </c>
      <c r="BD1508" s="12" t="str">
        <f>IF(AND(BB1508="Y",AY1508&lt;1),"Y","")</f>
        <v/>
      </c>
      <c r="BE1508" s="12" t="str">
        <f>IF(AY1508&gt;1,IF(AY1507&gt;1,"Y",""),"")</f>
        <v/>
      </c>
      <c r="BF1508" s="12" t="str">
        <f>IF(AY1508&lt;1,IF(AY1507&lt;1,"Y",""),"")</f>
        <v/>
      </c>
      <c r="BG1508" s="2"/>
      <c r="BH1508" s="2"/>
      <c r="BI1508" s="2"/>
      <c r="BJ1508" s="2"/>
      <c r="BK1508" s="2"/>
      <c r="BL1508" s="2"/>
      <c r="BM1508" s="4" t="str">
        <f>IF(BR1508=BR1509,IF(BR1508&gt;BR1507,BR1508&amp;"_O",""),BR1508&amp;"_C")</f>
        <v/>
      </c>
      <c r="BN1508" s="7" t="str">
        <f>IF(RIGHT(BM1508,1)="C",BP1508/INDEX($BP$5:$BP$2729,MATCH(BR1508&amp;"_O",$BM$5:$BM$2729,0),1),"")</f>
        <v/>
      </c>
      <c r="BO1508" s="38">
        <v>36490</v>
      </c>
      <c r="BP1508" s="3">
        <v>3447.81</v>
      </c>
      <c r="BQ1508" s="7">
        <f>BP1508/BP1507</f>
        <v>1.0233167618906285</v>
      </c>
      <c r="BR1508" s="4">
        <f>YEAR(BO1508)</f>
        <v>1999</v>
      </c>
      <c r="BS1508" s="2" t="s">
        <v>7</v>
      </c>
      <c r="BT1508" s="12" t="str">
        <f>INDEX($CD$5:$CD$10,MATCH(BS1508,$CC$5:$CC$10,0),1)</f>
        <v>Y</v>
      </c>
      <c r="BU1508" s="12" t="str">
        <f>IF(AND(BT1508="Y",BQ1508&gt;1),"Y","")</f>
        <v>Y</v>
      </c>
      <c r="BV1508" s="12" t="str">
        <f>IF(AND(BT1508="Y",BQ1508&lt;1),"Y","")</f>
        <v/>
      </c>
      <c r="BW1508" s="12" t="str">
        <f>IF(BQ1508&gt;1,IF(BQ1507&gt;1,"Y",""),"")</f>
        <v>Y</v>
      </c>
      <c r="BX1508" s="12" t="str">
        <f>IF(BQ1508&lt;1,IF(BQ1507&lt;1,"Y",""),"")</f>
        <v/>
      </c>
      <c r="BY1508" s="2"/>
      <c r="BZ1508" s="2"/>
      <c r="CA1508" s="2"/>
    </row>
    <row r="1509" spans="2:79">
      <c r="B1509" s="4" t="str">
        <f>IF(G1509=G1510,IF(G1509&gt;G1508,G1509&amp;"_O",""),G1509&amp;"_C")</f>
        <v>2051_O</v>
      </c>
      <c r="C1509" s="14">
        <f ca="1">RANDBETWEEN(0,1000)/1000</f>
        <v>0.37</v>
      </c>
      <c r="D1509" s="16">
        <f>D1508+1</f>
        <v>1505</v>
      </c>
      <c r="E1509" s="10">
        <f>ROUNDDOWN(D1509/52,0)+1</f>
        <v>29</v>
      </c>
      <c r="F1509" s="15">
        <f>F1508+7</f>
        <v>55155</v>
      </c>
      <c r="G1509" s="4">
        <f>YEAR(F1509)</f>
        <v>2051</v>
      </c>
      <c r="H1509" s="33">
        <v>0.55000000000000004</v>
      </c>
      <c r="I1509" s="33">
        <v>0.18099999999999999</v>
      </c>
      <c r="J1509" s="33">
        <v>0.39</v>
      </c>
      <c r="K1509" s="16" t="str">
        <f>IF(M1508&gt;1,"Up","Down")</f>
        <v>Down</v>
      </c>
      <c r="L1509" s="16" t="str">
        <f>IF(K1509="Up",IF(H1509&lt;$BJ$7,"Up","Down"),IF(H1509&lt;$BK$7,"Down","Up"))</f>
        <v>Up</v>
      </c>
      <c r="M1509" s="17">
        <f>IF(L1509="Up",INDEX($AK$5:$AK$1005,MATCH(I1509,$AI$5:$AI$1005,0),1),INDEX($AL$5:$AL$1005,MATCH(J1509,$AI$5:$AI$1005,0),1))</f>
        <v>1.0043108496982771</v>
      </c>
      <c r="N1509" s="16" t="str">
        <f>IF(P1508&gt;1,"Up","Down")</f>
        <v>Down</v>
      </c>
      <c r="O1509" s="16" t="str">
        <f>IF(N1509="Up",IF(H1509&lt;$BJ$12,"Up","Down"),IF(H1509&lt;$BK$12,"Down","Up"))</f>
        <v>Up</v>
      </c>
      <c r="P1509" s="17">
        <f>IF(O1509="Up",INDEX($AP$5:$AP$1005,MATCH(I1509,$AI$5:$AI$1005,0),1),INDEX($AQ$5:$AQ$1005,MATCH(J1509,$AI$5:$AI$1005,0),1))</f>
        <v>1.0059283227701854</v>
      </c>
      <c r="Q1509" s="19">
        <f>T1508</f>
        <v>19455.176294503206</v>
      </c>
      <c r="R1509" s="19">
        <f>INDEX(model!$S$5:$S$35,MATCH(G1509,model!$Q$5:$Q$35,0),1)*model!$O$5</f>
        <v>0</v>
      </c>
      <c r="S1509" s="19">
        <f>IF(RIGHT(B1509,1)="C",T1508*INDEX(model!$T$5:$T$35,MATCH(G1509,model!$Q$5:$Q$35,0),1),0)</f>
        <v>0</v>
      </c>
      <c r="T1509" s="19">
        <f>(Q1509+R1509-S1509)*M1509</f>
        <v>19539.044635362294</v>
      </c>
      <c r="U1509" s="19">
        <f>X1508</f>
        <v>126250.26950273807</v>
      </c>
      <c r="V1509" s="19">
        <f>INDEX(model!$S$5:$S$35,MATCH(G1509,model!$Q$5:$Q$35,0),1)*model!$O$6</f>
        <v>0</v>
      </c>
      <c r="W1509" s="19">
        <f>IF(RIGHT(B1509,1)="C",X1508*INDEX(model!$T$5:$T$35,MATCH(G1509,model!$Q$5:$Q$35,0),1),0)</f>
        <v>0</v>
      </c>
      <c r="X1509" s="19">
        <f>(U1509+V1509-W1509)*P1509</f>
        <v>126998.7218501732</v>
      </c>
      <c r="Z1509" s="36" t="str">
        <f>K1509&amp;L1509</f>
        <v>DownUp</v>
      </c>
      <c r="AA1509" s="36" t="str">
        <f>N1509&amp;O1509</f>
        <v>DownUp</v>
      </c>
      <c r="AU1509" s="4" t="str">
        <f>IF(AZ1509=AZ1510,IF(AZ1509&gt;AZ1508,AZ1509&amp;"_O",""),AZ1509&amp;"_C")</f>
        <v/>
      </c>
      <c r="AV1509" s="7" t="str">
        <f>IF(RIGHT(AU1509,1)="C",AX1509/INDEX($AX$5:$AX$2729,MATCH(AZ1509&amp;"_O",$AU$5:$AU$2729,0),1),"")</f>
        <v/>
      </c>
      <c r="AW1509" s="38">
        <v>36091</v>
      </c>
      <c r="AX1509" s="37">
        <v>1070.67</v>
      </c>
      <c r="AY1509" s="7">
        <f>AX1509/AX1508</f>
        <v>1.0134889532572273</v>
      </c>
      <c r="AZ1509" s="4">
        <f>YEAR(AW1509)</f>
        <v>1998</v>
      </c>
      <c r="BA1509" s="2" t="s">
        <v>7</v>
      </c>
      <c r="BB1509" s="12" t="str">
        <f>INDEX($CD$5:$CD$10,MATCH(BA1509,$CC$5:$CC$10,0),1)</f>
        <v>Y</v>
      </c>
      <c r="BC1509" s="12" t="str">
        <f>IF(AND(BB1509="Y",AY1509&gt;1),"Y","")</f>
        <v>Y</v>
      </c>
      <c r="BD1509" s="12" t="str">
        <f>IF(AND(BB1509="Y",AY1509&lt;1),"Y","")</f>
        <v/>
      </c>
      <c r="BE1509" s="12" t="str">
        <f>IF(AY1509&gt;1,IF(AY1508&gt;1,"Y",""),"")</f>
        <v>Y</v>
      </c>
      <c r="BF1509" s="12" t="str">
        <f>IF(AY1509&lt;1,IF(AY1508&lt;1,"Y",""),"")</f>
        <v/>
      </c>
      <c r="BG1509" s="2"/>
      <c r="BH1509" s="2"/>
      <c r="BI1509" s="2"/>
      <c r="BJ1509" s="2"/>
      <c r="BK1509" s="2"/>
      <c r="BL1509" s="2"/>
      <c r="BM1509" s="4" t="str">
        <f>IF(BR1509=BR1510,IF(BR1509&gt;BR1508,BR1509&amp;"_O",""),BR1509&amp;"_C")</f>
        <v/>
      </c>
      <c r="BN1509" s="7" t="str">
        <f>IF(RIGHT(BM1509,1)="C",BP1509/INDEX($BP$5:$BP$2729,MATCH(BR1509&amp;"_O",$BM$5:$BM$2729,0),1),"")</f>
        <v/>
      </c>
      <c r="BO1509" s="38">
        <v>36497</v>
      </c>
      <c r="BP1509" s="3">
        <v>3520.63</v>
      </c>
      <c r="BQ1509" s="7">
        <f>BP1509/BP1508</f>
        <v>1.0211206534002744</v>
      </c>
      <c r="BR1509" s="4">
        <f>YEAR(BO1509)</f>
        <v>1999</v>
      </c>
      <c r="BS1509" s="2" t="s">
        <v>7</v>
      </c>
      <c r="BT1509" s="12" t="str">
        <f>INDEX($CD$5:$CD$10,MATCH(BS1509,$CC$5:$CC$10,0),1)</f>
        <v>Y</v>
      </c>
      <c r="BU1509" s="12" t="str">
        <f>IF(AND(BT1509="Y",BQ1509&gt;1),"Y","")</f>
        <v>Y</v>
      </c>
      <c r="BV1509" s="12" t="str">
        <f>IF(AND(BT1509="Y",BQ1509&lt;1),"Y","")</f>
        <v/>
      </c>
      <c r="BW1509" s="12" t="str">
        <f>IF(BQ1509&gt;1,IF(BQ1508&gt;1,"Y",""),"")</f>
        <v>Y</v>
      </c>
      <c r="BX1509" s="12" t="str">
        <f>IF(BQ1509&lt;1,IF(BQ1508&lt;1,"Y",""),"")</f>
        <v/>
      </c>
      <c r="BY1509" s="2"/>
      <c r="BZ1509" s="2"/>
      <c r="CA1509" s="2"/>
    </row>
    <row r="1510" spans="2:79">
      <c r="B1510" s="4" t="str">
        <f>IF(G1510=G1511,IF(G1510&gt;G1509,G1510&amp;"_O",""),G1510&amp;"_C")</f>
        <v/>
      </c>
      <c r="C1510" s="14">
        <f ca="1">RANDBETWEEN(0,1000)/1000</f>
        <v>0.56100000000000005</v>
      </c>
      <c r="D1510" s="16">
        <f>D1509+1</f>
        <v>1506</v>
      </c>
      <c r="E1510" s="10">
        <f>ROUNDDOWN(D1510/52,0)+1</f>
        <v>29</v>
      </c>
      <c r="F1510" s="15">
        <f>F1509+7</f>
        <v>55162</v>
      </c>
      <c r="G1510" s="4">
        <f>YEAR(F1510)</f>
        <v>2051</v>
      </c>
      <c r="H1510" s="33">
        <v>0.92700000000000005</v>
      </c>
      <c r="I1510" s="33">
        <v>0.49</v>
      </c>
      <c r="J1510" s="33">
        <v>0.17799999999999999</v>
      </c>
      <c r="K1510" s="16" t="str">
        <f>IF(M1509&gt;1,"Up","Down")</f>
        <v>Up</v>
      </c>
      <c r="L1510" s="16" t="str">
        <f>IF(K1510="Up",IF(H1510&lt;$BJ$7,"Up","Down"),IF(H1510&lt;$BK$7,"Down","Up"))</f>
        <v>Down</v>
      </c>
      <c r="M1510" s="17">
        <f>IF(L1510="Up",INDEX($AK$5:$AK$1005,MATCH(I1510,$AI$5:$AI$1005,0),1),INDEX($AL$5:$AL$1005,MATCH(J1510,$AI$5:$AI$1005,0),1))</f>
        <v>0.97328040420655004</v>
      </c>
      <c r="N1510" s="16" t="str">
        <f>IF(P1509&gt;1,"Up","Down")</f>
        <v>Up</v>
      </c>
      <c r="O1510" s="16" t="str">
        <f>IF(N1510="Up",IF(H1510&lt;$BJ$12,"Up","Down"),IF(H1510&lt;$BK$12,"Down","Up"))</f>
        <v>Down</v>
      </c>
      <c r="P1510" s="17">
        <f>IF(O1510="Up",INDEX($AP$5:$AP$1005,MATCH(I1510,$AI$5:$AI$1005,0),1),INDEX($AQ$5:$AQ$1005,MATCH(J1510,$AI$5:$AI$1005,0),1))</f>
        <v>0.96210686233875164</v>
      </c>
      <c r="Q1510" s="19">
        <f>T1509</f>
        <v>19539.044635362294</v>
      </c>
      <c r="R1510" s="19">
        <f>INDEX(model!$S$5:$S$35,MATCH(G1510,model!$Q$5:$Q$35,0),1)*model!$O$5</f>
        <v>0</v>
      </c>
      <c r="S1510" s="19">
        <f>IF(RIGHT(B1510,1)="C",T1509*INDEX(model!$T$5:$T$35,MATCH(G1510,model!$Q$5:$Q$35,0),1),0)</f>
        <v>0</v>
      </c>
      <c r="T1510" s="19">
        <f>(Q1510+R1510-S1510)*M1510</f>
        <v>19016.969260515238</v>
      </c>
      <c r="U1510" s="19">
        <f>X1509</f>
        <v>126998.7218501732</v>
      </c>
      <c r="V1510" s="19">
        <f>INDEX(model!$S$5:$S$35,MATCH(G1510,model!$Q$5:$Q$35,0),1)*model!$O$6</f>
        <v>0</v>
      </c>
      <c r="W1510" s="19">
        <f>IF(RIGHT(B1510,1)="C",X1509*INDEX(model!$T$5:$T$35,MATCH(G1510,model!$Q$5:$Q$35,0),1),0)</f>
        <v>0</v>
      </c>
      <c r="X1510" s="19">
        <f>(U1510+V1510-W1510)*P1510</f>
        <v>122186.34180030199</v>
      </c>
      <c r="Z1510" s="36" t="str">
        <f>K1510&amp;L1510</f>
        <v>UpDown</v>
      </c>
      <c r="AA1510" s="36" t="str">
        <f>N1510&amp;O1510</f>
        <v>UpDown</v>
      </c>
      <c r="AU1510" s="4" t="str">
        <f>IF(AZ1510=AZ1511,IF(AZ1510&gt;AZ1509,AZ1510&amp;"_O",""),AZ1510&amp;"_C")</f>
        <v/>
      </c>
      <c r="AV1510" s="7" t="str">
        <f>IF(RIGHT(AU1510,1)="C",AX1510/INDEX($AX$5:$AX$2729,MATCH(AZ1510&amp;"_O",$AU$5:$AU$2729,0),1),"")</f>
        <v/>
      </c>
      <c r="AW1510" s="38">
        <v>36098</v>
      </c>
      <c r="AX1510" s="37">
        <v>1098.67</v>
      </c>
      <c r="AY1510" s="7">
        <f>AX1510/AX1509</f>
        <v>1.0261518488423136</v>
      </c>
      <c r="AZ1510" s="4">
        <f>YEAR(AW1510)</f>
        <v>1998</v>
      </c>
      <c r="BA1510" s="2" t="s">
        <v>7</v>
      </c>
      <c r="BB1510" s="12" t="str">
        <f>INDEX($CD$5:$CD$10,MATCH(BA1510,$CC$5:$CC$10,0),1)</f>
        <v>Y</v>
      </c>
      <c r="BC1510" s="12" t="str">
        <f>IF(AND(BB1510="Y",AY1510&gt;1),"Y","")</f>
        <v>Y</v>
      </c>
      <c r="BD1510" s="12" t="str">
        <f>IF(AND(BB1510="Y",AY1510&lt;1),"Y","")</f>
        <v/>
      </c>
      <c r="BE1510" s="12" t="str">
        <f>IF(AY1510&gt;1,IF(AY1509&gt;1,"Y",""),"")</f>
        <v>Y</v>
      </c>
      <c r="BF1510" s="12" t="str">
        <f>IF(AY1510&lt;1,IF(AY1509&lt;1,"Y",""),"")</f>
        <v/>
      </c>
      <c r="BG1510" s="2"/>
      <c r="BH1510" s="2"/>
      <c r="BI1510" s="2"/>
      <c r="BJ1510" s="2"/>
      <c r="BK1510" s="2"/>
      <c r="BL1510" s="2"/>
      <c r="BM1510" s="4" t="str">
        <f>IF(BR1510=BR1511,IF(BR1510&gt;BR1509,BR1510&amp;"_O",""),BR1510&amp;"_C")</f>
        <v/>
      </c>
      <c r="BN1510" s="7" t="str">
        <f>IF(RIGHT(BM1510,1)="C",BP1510/INDEX($BP$5:$BP$2729,MATCH(BR1510&amp;"_O",$BM$5:$BM$2729,0),1),"")</f>
        <v/>
      </c>
      <c r="BO1510" s="38">
        <v>36504</v>
      </c>
      <c r="BP1510" s="3">
        <v>3620.24</v>
      </c>
      <c r="BQ1510" s="7">
        <f>BP1510/BP1509</f>
        <v>1.0282932316091153</v>
      </c>
      <c r="BR1510" s="4">
        <f>YEAR(BO1510)</f>
        <v>1999</v>
      </c>
      <c r="BS1510" s="2" t="s">
        <v>7</v>
      </c>
      <c r="BT1510" s="12" t="str">
        <f>INDEX($CD$5:$CD$10,MATCH(BS1510,$CC$5:$CC$10,0),1)</f>
        <v>Y</v>
      </c>
      <c r="BU1510" s="12" t="str">
        <f>IF(AND(BT1510="Y",BQ1510&gt;1),"Y","")</f>
        <v>Y</v>
      </c>
      <c r="BV1510" s="12" t="str">
        <f>IF(AND(BT1510="Y",BQ1510&lt;1),"Y","")</f>
        <v/>
      </c>
      <c r="BW1510" s="12" t="str">
        <f>IF(BQ1510&gt;1,IF(BQ1509&gt;1,"Y",""),"")</f>
        <v>Y</v>
      </c>
      <c r="BX1510" s="12" t="str">
        <f>IF(BQ1510&lt;1,IF(BQ1509&lt;1,"Y",""),"")</f>
        <v/>
      </c>
      <c r="BY1510" s="2"/>
      <c r="BZ1510" s="2"/>
      <c r="CA1510" s="2"/>
    </row>
    <row r="1511" spans="2:79">
      <c r="B1511" s="4" t="str">
        <f>IF(G1511=G1512,IF(G1511&gt;G1510,G1511&amp;"_O",""),G1511&amp;"_C")</f>
        <v/>
      </c>
      <c r="C1511" s="14">
        <f ca="1">RANDBETWEEN(0,1000)/1000</f>
        <v>0.15</v>
      </c>
      <c r="D1511" s="16">
        <f>D1510+1</f>
        <v>1507</v>
      </c>
      <c r="E1511" s="10">
        <f>ROUNDDOWN(D1511/52,0)+1</f>
        <v>29</v>
      </c>
      <c r="F1511" s="15">
        <f>F1510+7</f>
        <v>55169</v>
      </c>
      <c r="G1511" s="4">
        <f>YEAR(F1511)</f>
        <v>2051</v>
      </c>
      <c r="H1511" s="33">
        <v>0.72199999999999998</v>
      </c>
      <c r="I1511" s="33">
        <v>0.47899999999999998</v>
      </c>
      <c r="J1511" s="33">
        <v>0.27300000000000002</v>
      </c>
      <c r="K1511" s="16" t="str">
        <f>IF(M1510&gt;1,"Up","Down")</f>
        <v>Down</v>
      </c>
      <c r="L1511" s="16" t="str">
        <f>IF(K1511="Up",IF(H1511&lt;$BJ$7,"Up","Down"),IF(H1511&lt;$BK$7,"Down","Up"))</f>
        <v>Up</v>
      </c>
      <c r="M1511" s="17">
        <f>IF(L1511="Up",INDEX($AK$5:$AK$1005,MATCH(I1511,$AI$5:$AI$1005,0),1),INDEX($AL$5:$AL$1005,MATCH(J1511,$AI$5:$AI$1005,0),1))</f>
        <v>1.0117770940244666</v>
      </c>
      <c r="N1511" s="16" t="str">
        <f>IF(P1510&gt;1,"Up","Down")</f>
        <v>Down</v>
      </c>
      <c r="O1511" s="16" t="str">
        <f>IF(N1511="Up",IF(H1511&lt;$BJ$12,"Up","Down"),IF(H1511&lt;$BK$12,"Down","Up"))</f>
        <v>Up</v>
      </c>
      <c r="P1511" s="17">
        <f>IF(O1511="Up",INDEX($AP$5:$AP$1005,MATCH(I1511,$AI$5:$AI$1005,0),1),INDEX($AQ$5:$AQ$1005,MATCH(J1511,$AI$5:$AI$1005,0),1))</f>
        <v>1.0165182495244738</v>
      </c>
      <c r="Q1511" s="19">
        <f>T1510</f>
        <v>19016.969260515238</v>
      </c>
      <c r="R1511" s="19">
        <f>INDEX(model!$S$5:$S$35,MATCH(G1511,model!$Q$5:$Q$35,0),1)*model!$O$5</f>
        <v>0</v>
      </c>
      <c r="S1511" s="19">
        <f>IF(RIGHT(B1511,1)="C",T1510*INDEX(model!$T$5:$T$35,MATCH(G1511,model!$Q$5:$Q$35,0),1),0)</f>
        <v>0</v>
      </c>
      <c r="T1511" s="19">
        <f>(Q1511+R1511-S1511)*M1511</f>
        <v>19240.933895556718</v>
      </c>
      <c r="U1511" s="19">
        <f>X1510</f>
        <v>122186.34180030199</v>
      </c>
      <c r="V1511" s="19">
        <f>INDEX(model!$S$5:$S$35,MATCH(G1511,model!$Q$5:$Q$35,0),1)*model!$O$6</f>
        <v>0</v>
      </c>
      <c r="W1511" s="19">
        <f>IF(RIGHT(B1511,1)="C",X1510*INDEX(model!$T$5:$T$35,MATCH(G1511,model!$Q$5:$Q$35,0),1),0)</f>
        <v>0</v>
      </c>
      <c r="X1511" s="19">
        <f>(U1511+V1511-W1511)*P1511</f>
        <v>124204.64628264202</v>
      </c>
      <c r="Z1511" s="36" t="str">
        <f>K1511&amp;L1511</f>
        <v>DownUp</v>
      </c>
      <c r="AA1511" s="36" t="str">
        <f>N1511&amp;O1511</f>
        <v>DownUp</v>
      </c>
      <c r="AU1511" s="4" t="str">
        <f>IF(AZ1511=AZ1512,IF(AZ1511&gt;AZ1510,AZ1511&amp;"_O",""),AZ1511&amp;"_C")</f>
        <v/>
      </c>
      <c r="AV1511" s="7" t="str">
        <f>IF(RIGHT(AU1511,1)="C",AX1511/INDEX($AX$5:$AX$2729,MATCH(AZ1511&amp;"_O",$AU$5:$AU$2729,0),1),"")</f>
        <v/>
      </c>
      <c r="AW1511" s="38">
        <v>36105</v>
      </c>
      <c r="AX1511" s="37">
        <v>1141</v>
      </c>
      <c r="AY1511" s="7">
        <f>AX1511/AX1510</f>
        <v>1.0385284025230506</v>
      </c>
      <c r="AZ1511" s="4">
        <f>YEAR(AW1511)</f>
        <v>1998</v>
      </c>
      <c r="BA1511" s="2" t="s">
        <v>7</v>
      </c>
      <c r="BB1511" s="12" t="str">
        <f>INDEX($CD$5:$CD$10,MATCH(BA1511,$CC$5:$CC$10,0),1)</f>
        <v>Y</v>
      </c>
      <c r="BC1511" s="12" t="str">
        <f>IF(AND(BB1511="Y",AY1511&gt;1),"Y","")</f>
        <v>Y</v>
      </c>
      <c r="BD1511" s="12" t="str">
        <f>IF(AND(BB1511="Y",AY1511&lt;1),"Y","")</f>
        <v/>
      </c>
      <c r="BE1511" s="12" t="str">
        <f>IF(AY1511&gt;1,IF(AY1510&gt;1,"Y",""),"")</f>
        <v>Y</v>
      </c>
      <c r="BF1511" s="12" t="str">
        <f>IF(AY1511&lt;1,IF(AY1510&lt;1,"Y",""),"")</f>
        <v/>
      </c>
      <c r="BG1511" s="2"/>
      <c r="BH1511" s="2"/>
      <c r="BI1511" s="2"/>
      <c r="BJ1511" s="2"/>
      <c r="BK1511" s="2"/>
      <c r="BL1511" s="2"/>
      <c r="BM1511" s="4" t="str">
        <f>IF(BR1511=BR1512,IF(BR1511&gt;BR1510,BR1511&amp;"_O",""),BR1511&amp;"_C")</f>
        <v/>
      </c>
      <c r="BN1511" s="7" t="str">
        <f>IF(RIGHT(BM1511,1)="C",BP1511/INDEX($BP$5:$BP$2729,MATCH(BR1511&amp;"_O",$BM$5:$BM$2729,0),1),"")</f>
        <v/>
      </c>
      <c r="BO1511" s="38">
        <v>36511</v>
      </c>
      <c r="BP1511" s="3">
        <v>3753.06</v>
      </c>
      <c r="BQ1511" s="7">
        <f>BP1511/BP1510</f>
        <v>1.0366881753695889</v>
      </c>
      <c r="BR1511" s="4">
        <f>YEAR(BO1511)</f>
        <v>1999</v>
      </c>
      <c r="BS1511" s="2" t="s">
        <v>7</v>
      </c>
      <c r="BT1511" s="12" t="str">
        <f>INDEX($CD$5:$CD$10,MATCH(BS1511,$CC$5:$CC$10,0),1)</f>
        <v>Y</v>
      </c>
      <c r="BU1511" s="12" t="str">
        <f>IF(AND(BT1511="Y",BQ1511&gt;1),"Y","")</f>
        <v>Y</v>
      </c>
      <c r="BV1511" s="12" t="str">
        <f>IF(AND(BT1511="Y",BQ1511&lt;1),"Y","")</f>
        <v/>
      </c>
      <c r="BW1511" s="12" t="str">
        <f>IF(BQ1511&gt;1,IF(BQ1510&gt;1,"Y",""),"")</f>
        <v>Y</v>
      </c>
      <c r="BX1511" s="12" t="str">
        <f>IF(BQ1511&lt;1,IF(BQ1510&lt;1,"Y",""),"")</f>
        <v/>
      </c>
      <c r="BY1511" s="2"/>
      <c r="BZ1511" s="2"/>
      <c r="CA1511" s="2"/>
    </row>
    <row r="1512" spans="2:79">
      <c r="B1512" s="4" t="str">
        <f>IF(G1512=G1513,IF(G1512&gt;G1511,G1512&amp;"_O",""),G1512&amp;"_C")</f>
        <v/>
      </c>
      <c r="C1512" s="14">
        <f ca="1">RANDBETWEEN(0,1000)/1000</f>
        <v>0.61099999999999999</v>
      </c>
      <c r="D1512" s="16">
        <f>D1511+1</f>
        <v>1508</v>
      </c>
      <c r="E1512" s="10">
        <f>ROUNDDOWN(D1512/52,0)+1</f>
        <v>30</v>
      </c>
      <c r="F1512" s="15">
        <f>F1511+7</f>
        <v>55176</v>
      </c>
      <c r="G1512" s="4">
        <f>YEAR(F1512)</f>
        <v>2051</v>
      </c>
      <c r="H1512" s="33">
        <v>0.39500000000000002</v>
      </c>
      <c r="I1512" s="33">
        <v>0.47899999999999998</v>
      </c>
      <c r="J1512" s="33">
        <v>0.16300000000000001</v>
      </c>
      <c r="K1512" s="16" t="str">
        <f>IF(M1511&gt;1,"Up","Down")</f>
        <v>Up</v>
      </c>
      <c r="L1512" s="16" t="str">
        <f>IF(K1512="Up",IF(H1512&lt;$BJ$7,"Up","Down"),IF(H1512&lt;$BK$7,"Down","Up"))</f>
        <v>Up</v>
      </c>
      <c r="M1512" s="17">
        <f>IF(L1512="Up",INDEX($AK$5:$AK$1005,MATCH(I1512,$AI$5:$AI$1005,0),1),INDEX($AL$5:$AL$1005,MATCH(J1512,$AI$5:$AI$1005,0),1))</f>
        <v>1.0117770940244666</v>
      </c>
      <c r="N1512" s="16" t="str">
        <f>IF(P1511&gt;1,"Up","Down")</f>
        <v>Up</v>
      </c>
      <c r="O1512" s="16" t="str">
        <f>IF(N1512="Up",IF(H1512&lt;$BJ$12,"Up","Down"),IF(H1512&lt;$BK$12,"Down","Up"))</f>
        <v>Up</v>
      </c>
      <c r="P1512" s="17">
        <f>IF(O1512="Up",INDEX($AP$5:$AP$1005,MATCH(I1512,$AI$5:$AI$1005,0),1),INDEX($AQ$5:$AQ$1005,MATCH(J1512,$AI$5:$AI$1005,0),1))</f>
        <v>1.0165182495244738</v>
      </c>
      <c r="Q1512" s="19">
        <f>T1511</f>
        <v>19240.933895556718</v>
      </c>
      <c r="R1512" s="19">
        <f>INDEX(model!$S$5:$S$35,MATCH(G1512,model!$Q$5:$Q$35,0),1)*model!$O$5</f>
        <v>0</v>
      </c>
      <c r="S1512" s="19">
        <f>IF(RIGHT(B1512,1)="C",T1511*INDEX(model!$T$5:$T$35,MATCH(G1512,model!$Q$5:$Q$35,0),1),0)</f>
        <v>0</v>
      </c>
      <c r="T1512" s="19">
        <f>(Q1512+R1512-S1512)*M1512</f>
        <v>19467.536183163236</v>
      </c>
      <c r="U1512" s="19">
        <f>X1511</f>
        <v>124204.64628264202</v>
      </c>
      <c r="V1512" s="19">
        <f>INDEX(model!$S$5:$S$35,MATCH(G1512,model!$Q$5:$Q$35,0),1)*model!$O$6</f>
        <v>0</v>
      </c>
      <c r="W1512" s="19">
        <f>IF(RIGHT(B1512,1)="C",X1511*INDEX(model!$T$5:$T$35,MATCH(G1512,model!$Q$5:$Q$35,0),1),0)</f>
        <v>0</v>
      </c>
      <c r="X1512" s="19">
        <f>(U1512+V1512-W1512)*P1512</f>
        <v>126256.2896220377</v>
      </c>
      <c r="Z1512" s="36" t="str">
        <f>K1512&amp;L1512</f>
        <v>UpUp</v>
      </c>
      <c r="AA1512" s="36" t="str">
        <f>N1512&amp;O1512</f>
        <v>UpUp</v>
      </c>
      <c r="AU1512" s="4" t="str">
        <f>IF(AZ1512=AZ1513,IF(AZ1512&gt;AZ1511,AZ1512&amp;"_O",""),AZ1512&amp;"_C")</f>
        <v/>
      </c>
      <c r="AV1512" s="7" t="str">
        <f>IF(RIGHT(AU1512,1)="C",AX1512/INDEX($AX$5:$AX$2729,MATCH(AZ1512&amp;"_O",$AU$5:$AU$2729,0),1),"")</f>
        <v/>
      </c>
      <c r="AW1512" s="38">
        <v>36112</v>
      </c>
      <c r="AX1512" s="37">
        <v>1125.72</v>
      </c>
      <c r="AY1512" s="7">
        <f>AX1512/AX1511</f>
        <v>0.98660823838737954</v>
      </c>
      <c r="AZ1512" s="4">
        <f>YEAR(AW1512)</f>
        <v>1998</v>
      </c>
      <c r="BA1512" s="2" t="s">
        <v>7</v>
      </c>
      <c r="BB1512" s="12" t="str">
        <f>INDEX($CD$5:$CD$10,MATCH(BA1512,$CC$5:$CC$10,0),1)</f>
        <v>Y</v>
      </c>
      <c r="BC1512" s="12" t="str">
        <f>IF(AND(BB1512="Y",AY1512&gt;1),"Y","")</f>
        <v/>
      </c>
      <c r="BD1512" s="12" t="str">
        <f>IF(AND(BB1512="Y",AY1512&lt;1),"Y","")</f>
        <v>Y</v>
      </c>
      <c r="BE1512" s="12" t="str">
        <f>IF(AY1512&gt;1,IF(AY1511&gt;1,"Y",""),"")</f>
        <v/>
      </c>
      <c r="BF1512" s="12" t="str">
        <f>IF(AY1512&lt;1,IF(AY1511&lt;1,"Y",""),"")</f>
        <v/>
      </c>
      <c r="BG1512" s="2"/>
      <c r="BH1512" s="2"/>
      <c r="BI1512" s="2"/>
      <c r="BJ1512" s="2"/>
      <c r="BK1512" s="2"/>
      <c r="BL1512" s="2"/>
      <c r="BM1512" s="4" t="str">
        <f>IF(BR1512=BR1513,IF(BR1512&gt;BR1511,BR1512&amp;"_O",""),BR1512&amp;"_C")</f>
        <v/>
      </c>
      <c r="BN1512" s="7" t="str">
        <f>IF(RIGHT(BM1512,1)="C",BP1512/INDEX($BP$5:$BP$2729,MATCH(BR1512&amp;"_O",$BM$5:$BM$2729,0),1),"")</f>
        <v/>
      </c>
      <c r="BO1512" s="38">
        <v>36517</v>
      </c>
      <c r="BP1512" s="3">
        <v>3969.44</v>
      </c>
      <c r="BQ1512" s="7">
        <f>BP1512/BP1511</f>
        <v>1.0576542874347865</v>
      </c>
      <c r="BR1512" s="4">
        <f>YEAR(BO1512)</f>
        <v>1999</v>
      </c>
      <c r="BS1512" s="2" t="s">
        <v>7</v>
      </c>
      <c r="BT1512" s="12" t="str">
        <f>INDEX($CD$5:$CD$10,MATCH(BS1512,$CC$5:$CC$10,0),1)</f>
        <v>Y</v>
      </c>
      <c r="BU1512" s="12" t="str">
        <f>IF(AND(BT1512="Y",BQ1512&gt;1),"Y","")</f>
        <v>Y</v>
      </c>
      <c r="BV1512" s="12" t="str">
        <f>IF(AND(BT1512="Y",BQ1512&lt;1),"Y","")</f>
        <v/>
      </c>
      <c r="BW1512" s="12" t="str">
        <f>IF(BQ1512&gt;1,IF(BQ1511&gt;1,"Y",""),"")</f>
        <v>Y</v>
      </c>
      <c r="BX1512" s="12" t="str">
        <f>IF(BQ1512&lt;1,IF(BQ1511&lt;1,"Y",""),"")</f>
        <v/>
      </c>
      <c r="BY1512" s="2"/>
      <c r="BZ1512" s="2"/>
      <c r="CA1512" s="2"/>
    </row>
    <row r="1513" spans="2:79">
      <c r="B1513" s="4" t="str">
        <f>IF(G1513=G1514,IF(G1513&gt;G1512,G1513&amp;"_O",""),G1513&amp;"_C")</f>
        <v/>
      </c>
      <c r="C1513" s="14">
        <f ca="1">RANDBETWEEN(0,1000)/1000</f>
        <v>7.3999999999999996E-2</v>
      </c>
      <c r="D1513" s="16">
        <f>D1512+1</f>
        <v>1509</v>
      </c>
      <c r="E1513" s="10">
        <f>ROUNDDOWN(D1513/52,0)+1</f>
        <v>30</v>
      </c>
      <c r="F1513" s="15">
        <f>F1512+7</f>
        <v>55183</v>
      </c>
      <c r="G1513" s="4">
        <f>YEAR(F1513)</f>
        <v>2051</v>
      </c>
      <c r="H1513" s="33">
        <v>0.749</v>
      </c>
      <c r="I1513" s="33">
        <v>0.45500000000000002</v>
      </c>
      <c r="J1513" s="33">
        <v>0.35699999999999998</v>
      </c>
      <c r="K1513" s="16" t="str">
        <f>IF(M1512&gt;1,"Up","Down")</f>
        <v>Up</v>
      </c>
      <c r="L1513" s="16" t="str">
        <f>IF(K1513="Up",IF(H1513&lt;$BJ$7,"Up","Down"),IF(H1513&lt;$BK$7,"Down","Up"))</f>
        <v>Down</v>
      </c>
      <c r="M1513" s="17">
        <f>IF(L1513="Up",INDEX($AK$5:$AK$1005,MATCH(I1513,$AI$5:$AI$1005,0),1),INDEX($AL$5:$AL$1005,MATCH(J1513,$AI$5:$AI$1005,0),1))</f>
        <v>0.98219469037664486</v>
      </c>
      <c r="N1513" s="16" t="str">
        <f>IF(P1512&gt;1,"Up","Down")</f>
        <v>Up</v>
      </c>
      <c r="O1513" s="16" t="str">
        <f>IF(N1513="Up",IF(H1513&lt;$BJ$12,"Up","Down"),IF(H1513&lt;$BK$12,"Down","Up"))</f>
        <v>Down</v>
      </c>
      <c r="P1513" s="17">
        <f>IF(O1513="Up",INDEX($AP$5:$AP$1005,MATCH(I1513,$AI$5:$AI$1005,0),1),INDEX($AQ$5:$AQ$1005,MATCH(J1513,$AI$5:$AI$1005,0),1))</f>
        <v>0.97786353842913054</v>
      </c>
      <c r="Q1513" s="19">
        <f>T1512</f>
        <v>19467.536183163236</v>
      </c>
      <c r="R1513" s="19">
        <f>INDEX(model!$S$5:$S$35,MATCH(G1513,model!$Q$5:$Q$35,0),1)*model!$O$5</f>
        <v>0</v>
      </c>
      <c r="S1513" s="19">
        <f>IF(RIGHT(B1513,1)="C",T1512*INDEX(model!$T$5:$T$35,MATCH(G1513,model!$Q$5:$Q$35,0),1),0)</f>
        <v>0</v>
      </c>
      <c r="T1513" s="19">
        <f>(Q1513+R1513-S1513)*M1513</f>
        <v>19120.910673818147</v>
      </c>
      <c r="U1513" s="19">
        <f>X1512</f>
        <v>126256.2896220377</v>
      </c>
      <c r="V1513" s="19">
        <f>INDEX(model!$S$5:$S$35,MATCH(G1513,model!$Q$5:$Q$35,0),1)*model!$O$6</f>
        <v>0</v>
      </c>
      <c r="W1513" s="19">
        <f>IF(RIGHT(B1513,1)="C",X1512*INDEX(model!$T$5:$T$35,MATCH(G1513,model!$Q$5:$Q$35,0),1),0)</f>
        <v>0</v>
      </c>
      <c r="X1513" s="19">
        <f>(U1513+V1513-W1513)*P1513</f>
        <v>123461.4221187389</v>
      </c>
      <c r="Z1513" s="36" t="str">
        <f>K1513&amp;L1513</f>
        <v>UpDown</v>
      </c>
      <c r="AA1513" s="36" t="str">
        <f>N1513&amp;O1513</f>
        <v>UpDown</v>
      </c>
      <c r="AU1513" s="4" t="str">
        <f>IF(AZ1513=AZ1514,IF(AZ1513&gt;AZ1512,AZ1513&amp;"_O",""),AZ1513&amp;"_C")</f>
        <v/>
      </c>
      <c r="AV1513" s="7" t="str">
        <f>IF(RIGHT(AU1513,1)="C",AX1513/INDEX($AX$5:$AX$2729,MATCH(AZ1513&amp;"_O",$AU$5:$AU$2729,0),1),"")</f>
        <v/>
      </c>
      <c r="AW1513" s="38">
        <v>36119</v>
      </c>
      <c r="AX1513" s="37">
        <v>1163.55</v>
      </c>
      <c r="AY1513" s="7">
        <f>AX1513/AX1512</f>
        <v>1.0336051593646731</v>
      </c>
      <c r="AZ1513" s="4">
        <f>YEAR(AW1513)</f>
        <v>1998</v>
      </c>
      <c r="BA1513" s="2" t="s">
        <v>7</v>
      </c>
      <c r="BB1513" s="12" t="str">
        <f>INDEX($CD$5:$CD$10,MATCH(BA1513,$CC$5:$CC$10,0),1)</f>
        <v>Y</v>
      </c>
      <c r="BC1513" s="12" t="str">
        <f>IF(AND(BB1513="Y",AY1513&gt;1),"Y","")</f>
        <v>Y</v>
      </c>
      <c r="BD1513" s="12" t="str">
        <f>IF(AND(BB1513="Y",AY1513&lt;1),"Y","")</f>
        <v/>
      </c>
      <c r="BE1513" s="12" t="str">
        <f>IF(AY1513&gt;1,IF(AY1512&gt;1,"Y",""),"")</f>
        <v/>
      </c>
      <c r="BF1513" s="12" t="str">
        <f>IF(AY1513&lt;1,IF(AY1512&lt;1,"Y",""),"")</f>
        <v/>
      </c>
      <c r="BG1513" s="2"/>
      <c r="BH1513" s="2"/>
      <c r="BI1513" s="2"/>
      <c r="BJ1513" s="2"/>
      <c r="BK1513" s="2"/>
      <c r="BL1513" s="2"/>
      <c r="BM1513" s="4" t="str">
        <f>IF(BR1513=BR1514,IF(BR1513&gt;BR1512,BR1513&amp;"_O",""),BR1513&amp;"_C")</f>
        <v>1999_C</v>
      </c>
      <c r="BN1513" s="7">
        <f>IF(RIGHT(BM1513,1)="C",BP1513/INDEX($BP$5:$BP$2729,MATCH(BR1513&amp;"_O",$BM$5:$BM$2729,0),1),"")</f>
        <v>1.7357501460921938</v>
      </c>
      <c r="BO1513" s="38">
        <v>36525</v>
      </c>
      <c r="BP1513" s="3">
        <v>4069.31</v>
      </c>
      <c r="BQ1513" s="7">
        <f>BP1513/BP1512</f>
        <v>1.0251597202628078</v>
      </c>
      <c r="BR1513" s="4">
        <f>YEAR(BO1513)</f>
        <v>1999</v>
      </c>
      <c r="BS1513" s="2" t="s">
        <v>7</v>
      </c>
      <c r="BT1513" s="12" t="str">
        <f>INDEX($CD$5:$CD$10,MATCH(BS1513,$CC$5:$CC$10,0),1)</f>
        <v>Y</v>
      </c>
      <c r="BU1513" s="12" t="str">
        <f>IF(AND(BT1513="Y",BQ1513&gt;1),"Y","")</f>
        <v>Y</v>
      </c>
      <c r="BV1513" s="12" t="str">
        <f>IF(AND(BT1513="Y",BQ1513&lt;1),"Y","")</f>
        <v/>
      </c>
      <c r="BW1513" s="12" t="str">
        <f>IF(BQ1513&gt;1,IF(BQ1512&gt;1,"Y",""),"")</f>
        <v>Y</v>
      </c>
      <c r="BX1513" s="12" t="str">
        <f>IF(BQ1513&lt;1,IF(BQ1512&lt;1,"Y",""),"")</f>
        <v/>
      </c>
      <c r="BY1513" s="2"/>
      <c r="BZ1513" s="2"/>
      <c r="CA1513" s="2"/>
    </row>
    <row r="1514" spans="2:79">
      <c r="B1514" s="4" t="str">
        <f>IF(G1514=G1515,IF(G1514&gt;G1513,G1514&amp;"_O",""),G1514&amp;"_C")</f>
        <v/>
      </c>
      <c r="C1514" s="14">
        <f ca="1">RANDBETWEEN(0,1000)/1000</f>
        <v>7.1999999999999995E-2</v>
      </c>
      <c r="D1514" s="16">
        <f>D1513+1</f>
        <v>1510</v>
      </c>
      <c r="E1514" s="10">
        <f>ROUNDDOWN(D1514/52,0)+1</f>
        <v>30</v>
      </c>
      <c r="F1514" s="15">
        <f>F1513+7</f>
        <v>55190</v>
      </c>
      <c r="G1514" s="4">
        <f>YEAR(F1514)</f>
        <v>2051</v>
      </c>
      <c r="H1514" s="33">
        <v>0.26700000000000002</v>
      </c>
      <c r="I1514" s="33">
        <v>0.91700000000000004</v>
      </c>
      <c r="J1514" s="33">
        <v>0.40600000000000003</v>
      </c>
      <c r="K1514" s="16" t="str">
        <f>IF(M1513&gt;1,"Up","Down")</f>
        <v>Down</v>
      </c>
      <c r="L1514" s="16" t="str">
        <f>IF(K1514="Up",IF(H1514&lt;$BJ$7,"Up","Down"),IF(H1514&lt;$BK$7,"Down","Up"))</f>
        <v>Down</v>
      </c>
      <c r="M1514" s="17">
        <f>IF(L1514="Up",INDEX($AK$5:$AK$1005,MATCH(I1514,$AI$5:$AI$1005,0),1),INDEX($AL$5:$AL$1005,MATCH(J1514,$AI$5:$AI$1005,0),1))</f>
        <v>0.98420966095010776</v>
      </c>
      <c r="N1514" s="16" t="str">
        <f>IF(P1513&gt;1,"Up","Down")</f>
        <v>Down</v>
      </c>
      <c r="O1514" s="16" t="str">
        <f>IF(N1514="Up",IF(H1514&lt;$BJ$12,"Up","Down"),IF(H1514&lt;$BK$12,"Down","Up"))</f>
        <v>Down</v>
      </c>
      <c r="P1514" s="17">
        <f>IF(O1514="Up",INDEX($AP$5:$AP$1005,MATCH(I1514,$AI$5:$AI$1005,0),1),INDEX($AQ$5:$AQ$1005,MATCH(J1514,$AI$5:$AI$1005,0),1))</f>
        <v>0.98076016142333422</v>
      </c>
      <c r="Q1514" s="19">
        <f>T1513</f>
        <v>19120.910673818147</v>
      </c>
      <c r="R1514" s="19">
        <f>INDEX(model!$S$5:$S$35,MATCH(G1514,model!$Q$5:$Q$35,0),1)*model!$O$5</f>
        <v>0</v>
      </c>
      <c r="S1514" s="19">
        <f>IF(RIGHT(B1514,1)="C",T1513*INDEX(model!$T$5:$T$35,MATCH(G1514,model!$Q$5:$Q$35,0),1),0)</f>
        <v>0</v>
      </c>
      <c r="T1514" s="19">
        <f>(Q1514+R1514-S1514)*M1514</f>
        <v>18818.985011335855</v>
      </c>
      <c r="U1514" s="19">
        <f>X1513</f>
        <v>123461.4221187389</v>
      </c>
      <c r="V1514" s="19">
        <f>INDEX(model!$S$5:$S$35,MATCH(G1514,model!$Q$5:$Q$35,0),1)*model!$O$6</f>
        <v>0</v>
      </c>
      <c r="W1514" s="19">
        <f>IF(RIGHT(B1514,1)="C",X1513*INDEX(model!$T$5:$T$35,MATCH(G1514,model!$Q$5:$Q$35,0),1),0)</f>
        <v>0</v>
      </c>
      <c r="X1514" s="19">
        <f>(U1514+V1514-W1514)*P1514</f>
        <v>121086.04428672878</v>
      </c>
      <c r="Z1514" s="36" t="str">
        <f>K1514&amp;L1514</f>
        <v>DownDown</v>
      </c>
      <c r="AA1514" s="36" t="str">
        <f>N1514&amp;O1514</f>
        <v>DownDown</v>
      </c>
      <c r="AU1514" s="4" t="str">
        <f>IF(AZ1514=AZ1515,IF(AZ1514&gt;AZ1513,AZ1514&amp;"_O",""),AZ1514&amp;"_C")</f>
        <v/>
      </c>
      <c r="AV1514" s="7" t="str">
        <f>IF(RIGHT(AU1514,1)="C",AX1514/INDEX($AX$5:$AX$2729,MATCH(AZ1514&amp;"_O",$AU$5:$AU$2729,0),1),"")</f>
        <v/>
      </c>
      <c r="AW1514" s="38">
        <v>36126</v>
      </c>
      <c r="AX1514" s="37">
        <v>1192.29</v>
      </c>
      <c r="AY1514" s="7">
        <f>AX1514/AX1513</f>
        <v>1.0247002707232178</v>
      </c>
      <c r="AZ1514" s="4">
        <f>YEAR(AW1514)</f>
        <v>1998</v>
      </c>
      <c r="BA1514" s="2" t="s">
        <v>7</v>
      </c>
      <c r="BB1514" s="12" t="str">
        <f>INDEX($CD$5:$CD$10,MATCH(BA1514,$CC$5:$CC$10,0),1)</f>
        <v>Y</v>
      </c>
      <c r="BC1514" s="12" t="str">
        <f>IF(AND(BB1514="Y",AY1514&gt;1),"Y","")</f>
        <v>Y</v>
      </c>
      <c r="BD1514" s="12" t="str">
        <f>IF(AND(BB1514="Y",AY1514&lt;1),"Y","")</f>
        <v/>
      </c>
      <c r="BE1514" s="12" t="str">
        <f>IF(AY1514&gt;1,IF(AY1513&gt;1,"Y",""),"")</f>
        <v>Y</v>
      </c>
      <c r="BF1514" s="12" t="str">
        <f>IF(AY1514&lt;1,IF(AY1513&lt;1,"Y",""),"")</f>
        <v/>
      </c>
      <c r="BG1514" s="2"/>
      <c r="BH1514" s="2"/>
      <c r="BI1514" s="2"/>
      <c r="BJ1514" s="2"/>
      <c r="BK1514" s="2"/>
      <c r="BL1514" s="2"/>
      <c r="BM1514" s="4" t="str">
        <f>IF(BR1514=BR1515,IF(BR1514&gt;BR1513,BR1514&amp;"_O",""),BR1514&amp;"_C")</f>
        <v>2000_O</v>
      </c>
      <c r="BN1514" s="7" t="str">
        <f>IF(RIGHT(BM1514,1)="C",BP1514/INDEX($BP$5:$BP$2729,MATCH(BR1514&amp;"_O",$BM$5:$BM$2729,0),1),"")</f>
        <v/>
      </c>
      <c r="BO1514" s="38">
        <v>36532</v>
      </c>
      <c r="BP1514" s="3">
        <v>3882.62</v>
      </c>
      <c r="BQ1514" s="7">
        <f>BP1514/BP1513</f>
        <v>0.95412244336263397</v>
      </c>
      <c r="BR1514" s="4">
        <f>YEAR(BO1514)</f>
        <v>2000</v>
      </c>
      <c r="BS1514" s="2" t="s">
        <v>8</v>
      </c>
      <c r="BT1514" s="12" t="str">
        <f>INDEX($CD$5:$CD$10,MATCH(BS1514,$CC$5:$CC$10,0),1)</f>
        <v>Y</v>
      </c>
      <c r="BU1514" s="12" t="str">
        <f>IF(AND(BT1514="Y",BQ1514&gt;1),"Y","")</f>
        <v/>
      </c>
      <c r="BV1514" s="12" t="str">
        <f>IF(AND(BT1514="Y",BQ1514&lt;1),"Y","")</f>
        <v>Y</v>
      </c>
      <c r="BW1514" s="12" t="str">
        <f>IF(BQ1514&gt;1,IF(BQ1513&gt;1,"Y",""),"")</f>
        <v/>
      </c>
      <c r="BX1514" s="12" t="str">
        <f>IF(BQ1514&lt;1,IF(BQ1513&lt;1,"Y",""),"")</f>
        <v/>
      </c>
      <c r="BY1514" s="2"/>
      <c r="BZ1514" s="2"/>
      <c r="CA1514" s="2"/>
    </row>
    <row r="1515" spans="2:79">
      <c r="B1515" s="4" t="str">
        <f>IF(G1515=G1516,IF(G1515&gt;G1514,G1515&amp;"_O",""),G1515&amp;"_C")</f>
        <v/>
      </c>
      <c r="C1515" s="14">
        <f ca="1">RANDBETWEEN(0,1000)/1000</f>
        <v>0.66</v>
      </c>
      <c r="D1515" s="16">
        <f>D1514+1</f>
        <v>1511</v>
      </c>
      <c r="E1515" s="10">
        <f>ROUNDDOWN(D1515/52,0)+1</f>
        <v>30</v>
      </c>
      <c r="F1515" s="15">
        <f>F1514+7</f>
        <v>55197</v>
      </c>
      <c r="G1515" s="4">
        <f>YEAR(F1515)</f>
        <v>2051</v>
      </c>
      <c r="H1515" s="33">
        <v>0.91600000000000004</v>
      </c>
      <c r="I1515" s="33">
        <v>0.72299999999999998</v>
      </c>
      <c r="J1515" s="33">
        <v>0.13300000000000001</v>
      </c>
      <c r="K1515" s="16" t="str">
        <f>IF(M1514&gt;1,"Up","Down")</f>
        <v>Down</v>
      </c>
      <c r="L1515" s="16" t="str">
        <f>IF(K1515="Up",IF(H1515&lt;$BJ$7,"Up","Down"),IF(H1515&lt;$BK$7,"Down","Up"))</f>
        <v>Up</v>
      </c>
      <c r="M1515" s="17">
        <f>IF(L1515="Up",INDEX($AK$5:$AK$1005,MATCH(I1515,$AI$5:$AI$1005,0),1),INDEX($AL$5:$AL$1005,MATCH(J1515,$AI$5:$AI$1005,0),1))</f>
        <v>1.0199075759520471</v>
      </c>
      <c r="N1515" s="16" t="str">
        <f>IF(P1514&gt;1,"Up","Down")</f>
        <v>Down</v>
      </c>
      <c r="O1515" s="16" t="str">
        <f>IF(N1515="Up",IF(H1515&lt;$BJ$12,"Up","Down"),IF(H1515&lt;$BK$12,"Down","Up"))</f>
        <v>Up</v>
      </c>
      <c r="P1515" s="17">
        <f>IF(O1515="Up",INDEX($AP$5:$AP$1005,MATCH(I1515,$AI$5:$AI$1005,0),1),INDEX($AQ$5:$AQ$1005,MATCH(J1515,$AI$5:$AI$1005,0),1))</f>
        <v>1.0272323644410546</v>
      </c>
      <c r="Q1515" s="19">
        <f>T1514</f>
        <v>18818.985011335855</v>
      </c>
      <c r="R1515" s="19">
        <f>INDEX(model!$S$5:$S$35,MATCH(G1515,model!$Q$5:$Q$35,0),1)*model!$O$5</f>
        <v>0</v>
      </c>
      <c r="S1515" s="19">
        <f>IF(RIGHT(B1515,1)="C",T1514*INDEX(model!$T$5:$T$35,MATCH(G1515,model!$Q$5:$Q$35,0),1),0)</f>
        <v>0</v>
      </c>
      <c r="T1515" s="19">
        <f>(Q1515+R1515-S1515)*M1515</f>
        <v>19193.625384789459</v>
      </c>
      <c r="U1515" s="19">
        <f>X1514</f>
        <v>121086.04428672878</v>
      </c>
      <c r="V1515" s="19">
        <f>INDEX(model!$S$5:$S$35,MATCH(G1515,model!$Q$5:$Q$35,0),1)*model!$O$6</f>
        <v>0</v>
      </c>
      <c r="W1515" s="19">
        <f>IF(RIGHT(B1515,1)="C",X1514*INDEX(model!$T$5:$T$35,MATCH(G1515,model!$Q$5:$Q$35,0),1),0)</f>
        <v>0</v>
      </c>
      <c r="X1515" s="19">
        <f>(U1515+V1515-W1515)*P1515</f>
        <v>124383.50357347065</v>
      </c>
      <c r="Z1515" s="36" t="str">
        <f>K1515&amp;L1515</f>
        <v>DownUp</v>
      </c>
      <c r="AA1515" s="36" t="str">
        <f>N1515&amp;O1515</f>
        <v>DownUp</v>
      </c>
      <c r="AU1515" s="4" t="str">
        <f>IF(AZ1515=AZ1516,IF(AZ1515&gt;AZ1514,AZ1515&amp;"_O",""),AZ1515&amp;"_C")</f>
        <v/>
      </c>
      <c r="AV1515" s="7" t="str">
        <f>IF(RIGHT(AU1515,1)="C",AX1515/INDEX($AX$5:$AX$2729,MATCH(AZ1515&amp;"_O",$AU$5:$AU$2729,0),1),"")</f>
        <v/>
      </c>
      <c r="AW1515" s="38">
        <v>36133</v>
      </c>
      <c r="AX1515" s="37">
        <v>1176.74</v>
      </c>
      <c r="AY1515" s="7">
        <f>AX1515/AX1514</f>
        <v>0.98695787098776311</v>
      </c>
      <c r="AZ1515" s="4">
        <f>YEAR(AW1515)</f>
        <v>1998</v>
      </c>
      <c r="BA1515" s="2" t="s">
        <v>7</v>
      </c>
      <c r="BB1515" s="12" t="str">
        <f>INDEX($CD$5:$CD$10,MATCH(BA1515,$CC$5:$CC$10,0),1)</f>
        <v>Y</v>
      </c>
      <c r="BC1515" s="12" t="str">
        <f>IF(AND(BB1515="Y",AY1515&gt;1),"Y","")</f>
        <v/>
      </c>
      <c r="BD1515" s="12" t="str">
        <f>IF(AND(BB1515="Y",AY1515&lt;1),"Y","")</f>
        <v>Y</v>
      </c>
      <c r="BE1515" s="12" t="str">
        <f>IF(AY1515&gt;1,IF(AY1514&gt;1,"Y",""),"")</f>
        <v/>
      </c>
      <c r="BF1515" s="12" t="str">
        <f>IF(AY1515&lt;1,IF(AY1514&lt;1,"Y",""),"")</f>
        <v/>
      </c>
      <c r="BG1515" s="2"/>
      <c r="BH1515" s="2"/>
      <c r="BI1515" s="2"/>
      <c r="BJ1515" s="2"/>
      <c r="BK1515" s="2"/>
      <c r="BL1515" s="2"/>
      <c r="BM1515" s="4" t="str">
        <f>IF(BR1515=BR1516,IF(BR1515&gt;BR1514,BR1515&amp;"_O",""),BR1515&amp;"_C")</f>
        <v/>
      </c>
      <c r="BN1515" s="7" t="str">
        <f>IF(RIGHT(BM1515,1)="C",BP1515/INDEX($BP$5:$BP$2729,MATCH(BR1515&amp;"_O",$BM$5:$BM$2729,0),1),"")</f>
        <v/>
      </c>
      <c r="BO1515" s="38">
        <v>36539</v>
      </c>
      <c r="BP1515" s="3">
        <v>4064.27</v>
      </c>
      <c r="BQ1515" s="7">
        <f>BP1515/BP1514</f>
        <v>1.0467854180939675</v>
      </c>
      <c r="BR1515" s="4">
        <f>YEAR(BO1515)</f>
        <v>2000</v>
      </c>
      <c r="BS1515" s="2" t="s">
        <v>8</v>
      </c>
      <c r="BT1515" s="12" t="str">
        <f>INDEX($CD$5:$CD$10,MATCH(BS1515,$CC$5:$CC$10,0),1)</f>
        <v>Y</v>
      </c>
      <c r="BU1515" s="12" t="str">
        <f>IF(AND(BT1515="Y",BQ1515&gt;1),"Y","")</f>
        <v>Y</v>
      </c>
      <c r="BV1515" s="12" t="str">
        <f>IF(AND(BT1515="Y",BQ1515&lt;1),"Y","")</f>
        <v/>
      </c>
      <c r="BW1515" s="12" t="str">
        <f>IF(BQ1515&gt;1,IF(BQ1514&gt;1,"Y",""),"")</f>
        <v/>
      </c>
      <c r="BX1515" s="12" t="str">
        <f>IF(BQ1515&lt;1,IF(BQ1514&lt;1,"Y",""),"")</f>
        <v/>
      </c>
      <c r="BY1515" s="2"/>
      <c r="BZ1515" s="2"/>
      <c r="CA1515" s="2"/>
    </row>
    <row r="1516" spans="2:79">
      <c r="B1516" s="4" t="str">
        <f>IF(G1516=G1517,IF(G1516&gt;G1515,G1516&amp;"_O",""),G1516&amp;"_C")</f>
        <v/>
      </c>
      <c r="C1516" s="14">
        <f ca="1">RANDBETWEEN(0,1000)/1000</f>
        <v>0.50800000000000001</v>
      </c>
      <c r="D1516" s="16">
        <f>D1515+1</f>
        <v>1512</v>
      </c>
      <c r="E1516" s="10">
        <f>ROUNDDOWN(D1516/52,0)+1</f>
        <v>30</v>
      </c>
      <c r="F1516" s="15">
        <f>F1515+7</f>
        <v>55204</v>
      </c>
      <c r="G1516" s="4">
        <f>YEAR(F1516)</f>
        <v>2051</v>
      </c>
      <c r="H1516" s="33">
        <v>0.69299999999999995</v>
      </c>
      <c r="I1516" s="33">
        <v>0.64400000000000002</v>
      </c>
      <c r="J1516" s="33">
        <v>0.28799999999999998</v>
      </c>
      <c r="K1516" s="16" t="str">
        <f>IF(M1515&gt;1,"Up","Down")</f>
        <v>Up</v>
      </c>
      <c r="L1516" s="16" t="str">
        <f>IF(K1516="Up",IF(H1516&lt;$BJ$7,"Up","Down"),IF(H1516&lt;$BK$7,"Down","Up"))</f>
        <v>Down</v>
      </c>
      <c r="M1516" s="17">
        <f>IF(L1516="Up",INDEX($AK$5:$AK$1005,MATCH(I1516,$AI$5:$AI$1005,0),1),INDEX($AL$5:$AL$1005,MATCH(J1516,$AI$5:$AI$1005,0),1))</f>
        <v>0.97935354157415866</v>
      </c>
      <c r="N1516" s="16" t="str">
        <f>IF(P1515&gt;1,"Up","Down")</f>
        <v>Up</v>
      </c>
      <c r="O1516" s="16" t="str">
        <f>IF(N1516="Up",IF(H1516&lt;$BJ$12,"Up","Down"),IF(H1516&lt;$BK$12,"Down","Up"))</f>
        <v>Down</v>
      </c>
      <c r="P1516" s="17">
        <f>IF(O1516="Up",INDEX($AP$5:$AP$1005,MATCH(I1516,$AI$5:$AI$1005,0),1),INDEX($AQ$5:$AQ$1005,MATCH(J1516,$AI$5:$AI$1005,0),1))</f>
        <v>0.97335553036482836</v>
      </c>
      <c r="Q1516" s="19">
        <f>T1515</f>
        <v>19193.625384789459</v>
      </c>
      <c r="R1516" s="19">
        <f>INDEX(model!$S$5:$S$35,MATCH(G1516,model!$Q$5:$Q$35,0),1)*model!$O$5</f>
        <v>0</v>
      </c>
      <c r="S1516" s="19">
        <f>IF(RIGHT(B1516,1)="C",T1515*INDEX(model!$T$5:$T$35,MATCH(G1516,model!$Q$5:$Q$35,0),1),0)</f>
        <v>0</v>
      </c>
      <c r="T1516" s="19">
        <f>(Q1516+R1516-S1516)*M1516</f>
        <v>18797.344996241231</v>
      </c>
      <c r="U1516" s="19">
        <f>X1515</f>
        <v>124383.50357347065</v>
      </c>
      <c r="V1516" s="19">
        <f>INDEX(model!$S$5:$S$35,MATCH(G1516,model!$Q$5:$Q$35,0),1)*model!$O$6</f>
        <v>0</v>
      </c>
      <c r="W1516" s="19">
        <f>IF(RIGHT(B1516,1)="C",X1515*INDEX(model!$T$5:$T$35,MATCH(G1516,model!$Q$5:$Q$35,0),1),0)</f>
        <v>0</v>
      </c>
      <c r="X1516" s="19">
        <f>(U1516+V1516-W1516)*P1516</f>
        <v>121069.37108939105</v>
      </c>
      <c r="Z1516" s="36" t="str">
        <f>K1516&amp;L1516</f>
        <v>UpDown</v>
      </c>
      <c r="AA1516" s="36" t="str">
        <f>N1516&amp;O1516</f>
        <v>UpDown</v>
      </c>
      <c r="AU1516" s="4" t="str">
        <f>IF(AZ1516=AZ1517,IF(AZ1516&gt;AZ1515,AZ1516&amp;"_O",""),AZ1516&amp;"_C")</f>
        <v/>
      </c>
      <c r="AV1516" s="7" t="str">
        <f>IF(RIGHT(AU1516,1)="C",AX1516/INDEX($AX$5:$AX$2729,MATCH(AZ1516&amp;"_O",$AU$5:$AU$2729,0),1),"")</f>
        <v/>
      </c>
      <c r="AW1516" s="38">
        <v>36140</v>
      </c>
      <c r="AX1516" s="37">
        <v>1166.46</v>
      </c>
      <c r="AY1516" s="7">
        <f>AX1516/AX1515</f>
        <v>0.99126400054387542</v>
      </c>
      <c r="AZ1516" s="4">
        <f>YEAR(AW1516)</f>
        <v>1998</v>
      </c>
      <c r="BA1516" s="2" t="s">
        <v>7</v>
      </c>
      <c r="BB1516" s="12" t="str">
        <f>INDEX($CD$5:$CD$10,MATCH(BA1516,$CC$5:$CC$10,0),1)</f>
        <v>Y</v>
      </c>
      <c r="BC1516" s="12" t="str">
        <f>IF(AND(BB1516="Y",AY1516&gt;1),"Y","")</f>
        <v/>
      </c>
      <c r="BD1516" s="12" t="str">
        <f>IF(AND(BB1516="Y",AY1516&lt;1),"Y","")</f>
        <v>Y</v>
      </c>
      <c r="BE1516" s="12" t="str">
        <f>IF(AY1516&gt;1,IF(AY1515&gt;1,"Y",""),"")</f>
        <v/>
      </c>
      <c r="BF1516" s="12" t="str">
        <f>IF(AY1516&lt;1,IF(AY1515&lt;1,"Y",""),"")</f>
        <v>Y</v>
      </c>
      <c r="BG1516" s="2"/>
      <c r="BH1516" s="2"/>
      <c r="BI1516" s="2"/>
      <c r="BJ1516" s="2"/>
      <c r="BK1516" s="2"/>
      <c r="BL1516" s="2"/>
      <c r="BM1516" s="4" t="str">
        <f>IF(BR1516=BR1517,IF(BR1516&gt;BR1515,BR1516&amp;"_O",""),BR1516&amp;"_C")</f>
        <v/>
      </c>
      <c r="BN1516" s="7" t="str">
        <f>IF(RIGHT(BM1516,1)="C",BP1516/INDEX($BP$5:$BP$2729,MATCH(BR1516&amp;"_O",$BM$5:$BM$2729,0),1),"")</f>
        <v/>
      </c>
      <c r="BO1516" s="38">
        <v>36546</v>
      </c>
      <c r="BP1516" s="3">
        <v>4235.3999999999996</v>
      </c>
      <c r="BQ1516" s="7">
        <f>BP1516/BP1515</f>
        <v>1.0421059624483608</v>
      </c>
      <c r="BR1516" s="4">
        <f>YEAR(BO1516)</f>
        <v>2000</v>
      </c>
      <c r="BS1516" s="2" t="s">
        <v>8</v>
      </c>
      <c r="BT1516" s="12" t="str">
        <f>INDEX($CD$5:$CD$10,MATCH(BS1516,$CC$5:$CC$10,0),1)</f>
        <v>Y</v>
      </c>
      <c r="BU1516" s="12" t="str">
        <f>IF(AND(BT1516="Y",BQ1516&gt;1),"Y","")</f>
        <v>Y</v>
      </c>
      <c r="BV1516" s="12" t="str">
        <f>IF(AND(BT1516="Y",BQ1516&lt;1),"Y","")</f>
        <v/>
      </c>
      <c r="BW1516" s="12" t="str">
        <f>IF(BQ1516&gt;1,IF(BQ1515&gt;1,"Y",""),"")</f>
        <v>Y</v>
      </c>
      <c r="BX1516" s="12" t="str">
        <f>IF(BQ1516&lt;1,IF(BQ1515&lt;1,"Y",""),"")</f>
        <v/>
      </c>
      <c r="BY1516" s="2"/>
      <c r="BZ1516" s="2"/>
      <c r="CA1516" s="2"/>
    </row>
    <row r="1517" spans="2:79">
      <c r="B1517" s="4" t="str">
        <f>IF(G1517=G1518,IF(G1517&gt;G1516,G1517&amp;"_O",""),G1517&amp;"_C")</f>
        <v/>
      </c>
      <c r="C1517" s="14">
        <f ca="1">RANDBETWEEN(0,1000)/1000</f>
        <v>0.64900000000000002</v>
      </c>
      <c r="D1517" s="16">
        <f>D1516+1</f>
        <v>1513</v>
      </c>
      <c r="E1517" s="10">
        <f>ROUNDDOWN(D1517/52,0)+1</f>
        <v>30</v>
      </c>
      <c r="F1517" s="15">
        <f>F1516+7</f>
        <v>55211</v>
      </c>
      <c r="G1517" s="4">
        <f>YEAR(F1517)</f>
        <v>2051</v>
      </c>
      <c r="H1517" s="33">
        <v>0.40200000000000002</v>
      </c>
      <c r="I1517" s="33">
        <v>0.30599999999999999</v>
      </c>
      <c r="J1517" s="33">
        <v>0.625</v>
      </c>
      <c r="K1517" s="16" t="str">
        <f>IF(M1516&gt;1,"Up","Down")</f>
        <v>Down</v>
      </c>
      <c r="L1517" s="16" t="str">
        <f>IF(K1517="Up",IF(H1517&lt;$BJ$7,"Up","Down"),IF(H1517&lt;$BK$7,"Down","Up"))</f>
        <v>Up</v>
      </c>
      <c r="M1517" s="17">
        <f>IF(L1517="Up",INDEX($AK$5:$AK$1005,MATCH(I1517,$AI$5:$AI$1005,0),1),INDEX($AL$5:$AL$1005,MATCH(J1517,$AI$5:$AI$1005,0),1))</f>
        <v>1.0073938029052865</v>
      </c>
      <c r="N1517" s="16" t="str">
        <f>IF(P1516&gt;1,"Up","Down")</f>
        <v>Down</v>
      </c>
      <c r="O1517" s="16" t="str">
        <f>IF(N1517="Up",IF(H1517&lt;$BJ$12,"Up","Down"),IF(H1517&lt;$BK$12,"Down","Up"))</f>
        <v>Down</v>
      </c>
      <c r="P1517" s="17">
        <f>IF(O1517="Up",INDEX($AP$5:$AP$1005,MATCH(I1517,$AI$5:$AI$1005,0),1),INDEX($AQ$5:$AQ$1005,MATCH(J1517,$AI$5:$AI$1005,0),1))</f>
        <v>0.99027885289822393</v>
      </c>
      <c r="Q1517" s="19">
        <f>T1516</f>
        <v>18797.344996241231</v>
      </c>
      <c r="R1517" s="19">
        <f>INDEX(model!$S$5:$S$35,MATCH(G1517,model!$Q$5:$Q$35,0),1)*model!$O$5</f>
        <v>0</v>
      </c>
      <c r="S1517" s="19">
        <f>IF(RIGHT(B1517,1)="C",T1516*INDEX(model!$T$5:$T$35,MATCH(G1517,model!$Q$5:$Q$35,0),1),0)</f>
        <v>0</v>
      </c>
      <c r="T1517" s="19">
        <f>(Q1517+R1517-S1517)*M1517</f>
        <v>18936.32886028611</v>
      </c>
      <c r="U1517" s="19">
        <f>X1516</f>
        <v>121069.37108939105</v>
      </c>
      <c r="V1517" s="19">
        <f>INDEX(model!$S$5:$S$35,MATCH(G1517,model!$Q$5:$Q$35,0),1)*model!$O$6</f>
        <v>0</v>
      </c>
      <c r="W1517" s="19">
        <f>IF(RIGHT(B1517,1)="C",X1516*INDEX(model!$T$5:$T$35,MATCH(G1517,model!$Q$5:$Q$35,0),1),0)</f>
        <v>0</v>
      </c>
      <c r="X1517" s="19">
        <f>(U1517+V1517-W1517)*P1517</f>
        <v>119892.43792351156</v>
      </c>
      <c r="Z1517" s="36" t="str">
        <f>K1517&amp;L1517</f>
        <v>DownUp</v>
      </c>
      <c r="AA1517" s="36" t="str">
        <f>N1517&amp;O1517</f>
        <v>DownDown</v>
      </c>
      <c r="AU1517" s="4" t="str">
        <f>IF(AZ1517=AZ1518,IF(AZ1517&gt;AZ1516,AZ1517&amp;"_O",""),AZ1517&amp;"_C")</f>
        <v/>
      </c>
      <c r="AV1517" s="7" t="str">
        <f>IF(RIGHT(AU1517,1)="C",AX1517/INDEX($AX$5:$AX$2729,MATCH(AZ1517&amp;"_O",$AU$5:$AU$2729,0),1),"")</f>
        <v/>
      </c>
      <c r="AW1517" s="38">
        <v>36147</v>
      </c>
      <c r="AX1517" s="37">
        <v>1188.03</v>
      </c>
      <c r="AY1517" s="7">
        <f>AX1517/AX1516</f>
        <v>1.0184918471272053</v>
      </c>
      <c r="AZ1517" s="4">
        <f>YEAR(AW1517)</f>
        <v>1998</v>
      </c>
      <c r="BA1517" s="2" t="s">
        <v>7</v>
      </c>
      <c r="BB1517" s="12" t="str">
        <f>INDEX($CD$5:$CD$10,MATCH(BA1517,$CC$5:$CC$10,0),1)</f>
        <v>Y</v>
      </c>
      <c r="BC1517" s="12" t="str">
        <f>IF(AND(BB1517="Y",AY1517&gt;1),"Y","")</f>
        <v>Y</v>
      </c>
      <c r="BD1517" s="12" t="str">
        <f>IF(AND(BB1517="Y",AY1517&lt;1),"Y","")</f>
        <v/>
      </c>
      <c r="BE1517" s="12" t="str">
        <f>IF(AY1517&gt;1,IF(AY1516&gt;1,"Y",""),"")</f>
        <v/>
      </c>
      <c r="BF1517" s="12" t="str">
        <f>IF(AY1517&lt;1,IF(AY1516&lt;1,"Y",""),"")</f>
        <v/>
      </c>
      <c r="BG1517" s="2"/>
      <c r="BH1517" s="2"/>
      <c r="BI1517" s="2"/>
      <c r="BJ1517" s="2"/>
      <c r="BK1517" s="2"/>
      <c r="BL1517" s="2"/>
      <c r="BM1517" s="4" t="str">
        <f>IF(BR1517=BR1518,IF(BR1517&gt;BR1516,BR1517&amp;"_O",""),BR1517&amp;"_C")</f>
        <v/>
      </c>
      <c r="BN1517" s="7" t="str">
        <f>IF(RIGHT(BM1517,1)="C",BP1517/INDEX($BP$5:$BP$2729,MATCH(BR1517&amp;"_O",$BM$5:$BM$2729,0),1),"")</f>
        <v/>
      </c>
      <c r="BO1517" s="38">
        <v>36553</v>
      </c>
      <c r="BP1517" s="3">
        <v>3887.07</v>
      </c>
      <c r="BQ1517" s="7">
        <f>BP1517/BP1516</f>
        <v>0.91775747272984853</v>
      </c>
      <c r="BR1517" s="4">
        <f>YEAR(BO1517)</f>
        <v>2000</v>
      </c>
      <c r="BS1517" s="2" t="s">
        <v>8</v>
      </c>
      <c r="BT1517" s="12" t="str">
        <f>INDEX($CD$5:$CD$10,MATCH(BS1517,$CC$5:$CC$10,0),1)</f>
        <v>Y</v>
      </c>
      <c r="BU1517" s="12" t="str">
        <f>IF(AND(BT1517="Y",BQ1517&gt;1),"Y","")</f>
        <v/>
      </c>
      <c r="BV1517" s="12" t="str">
        <f>IF(AND(BT1517="Y",BQ1517&lt;1),"Y","")</f>
        <v>Y</v>
      </c>
      <c r="BW1517" s="12" t="str">
        <f>IF(BQ1517&gt;1,IF(BQ1516&gt;1,"Y",""),"")</f>
        <v/>
      </c>
      <c r="BX1517" s="12" t="str">
        <f>IF(BQ1517&lt;1,IF(BQ1516&lt;1,"Y",""),"")</f>
        <v/>
      </c>
      <c r="BY1517" s="2"/>
      <c r="BZ1517" s="2"/>
      <c r="CA1517" s="2"/>
    </row>
    <row r="1518" spans="2:79">
      <c r="B1518" s="4" t="str">
        <f>IF(G1518=G1519,IF(G1518&gt;G1517,G1518&amp;"_O",""),G1518&amp;"_C")</f>
        <v/>
      </c>
      <c r="C1518" s="14">
        <f ca="1">RANDBETWEEN(0,1000)/1000</f>
        <v>0.91100000000000003</v>
      </c>
      <c r="D1518" s="16">
        <f>D1517+1</f>
        <v>1514</v>
      </c>
      <c r="E1518" s="10">
        <f>ROUNDDOWN(D1518/52,0)+1</f>
        <v>30</v>
      </c>
      <c r="F1518" s="15">
        <f>F1517+7</f>
        <v>55218</v>
      </c>
      <c r="G1518" s="4">
        <f>YEAR(F1518)</f>
        <v>2051</v>
      </c>
      <c r="H1518" s="33">
        <v>0.115</v>
      </c>
      <c r="I1518" s="33">
        <v>7.8E-2</v>
      </c>
      <c r="J1518" s="33">
        <v>0.89400000000000002</v>
      </c>
      <c r="K1518" s="16" t="str">
        <f>IF(M1517&gt;1,"Up","Down")</f>
        <v>Up</v>
      </c>
      <c r="L1518" s="16" t="str">
        <f>IF(K1518="Up",IF(H1518&lt;$BJ$7,"Up","Down"),IF(H1518&lt;$BK$7,"Down","Up"))</f>
        <v>Up</v>
      </c>
      <c r="M1518" s="17">
        <f>IF(L1518="Up",INDEX($AK$5:$AK$1005,MATCH(I1518,$AI$5:$AI$1005,0),1),INDEX($AL$5:$AL$1005,MATCH(J1518,$AI$5:$AI$1005,0),1))</f>
        <v>1.0016987981558938</v>
      </c>
      <c r="N1518" s="16" t="str">
        <f>IF(P1517&gt;1,"Up","Down")</f>
        <v>Down</v>
      </c>
      <c r="O1518" s="16" t="str">
        <f>IF(N1518="Up",IF(H1518&lt;$BJ$12,"Up","Down"),IF(H1518&lt;$BK$12,"Down","Up"))</f>
        <v>Down</v>
      </c>
      <c r="P1518" s="17">
        <f>IF(O1518="Up",INDEX($AP$5:$AP$1005,MATCH(I1518,$AI$5:$AI$1005,0),1),INDEX($AQ$5:$AQ$1005,MATCH(J1518,$AI$5:$AI$1005,0),1))</f>
        <v>0.99747713437589713</v>
      </c>
      <c r="Q1518" s="19">
        <f>T1517</f>
        <v>18936.32886028611</v>
      </c>
      <c r="R1518" s="19">
        <f>INDEX(model!$S$5:$S$35,MATCH(G1518,model!$Q$5:$Q$35,0),1)*model!$O$5</f>
        <v>0</v>
      </c>
      <c r="S1518" s="19">
        <f>IF(RIGHT(B1518,1)="C",T1517*INDEX(model!$T$5:$T$35,MATCH(G1518,model!$Q$5:$Q$35,0),1),0)</f>
        <v>0</v>
      </c>
      <c r="T1518" s="19">
        <f>(Q1518+R1518-S1518)*M1518</f>
        <v>18968.497860833362</v>
      </c>
      <c r="U1518" s="19">
        <f>X1517</f>
        <v>119892.43792351156</v>
      </c>
      <c r="V1518" s="19">
        <f>INDEX(model!$S$5:$S$35,MATCH(G1518,model!$Q$5:$Q$35,0),1)*model!$O$6</f>
        <v>0</v>
      </c>
      <c r="W1518" s="19">
        <f>IF(RIGHT(B1518,1)="C",X1517*INDEX(model!$T$5:$T$35,MATCH(G1518,model!$Q$5:$Q$35,0),1),0)</f>
        <v>0</v>
      </c>
      <c r="X1518" s="19">
        <f>(U1518+V1518-W1518)*P1518</f>
        <v>119589.96541328444</v>
      </c>
      <c r="Z1518" s="36" t="str">
        <f>K1518&amp;L1518</f>
        <v>UpUp</v>
      </c>
      <c r="AA1518" s="36" t="str">
        <f>N1518&amp;O1518</f>
        <v>DownDown</v>
      </c>
      <c r="AU1518" s="4" t="str">
        <f>IF(AZ1518=AZ1519,IF(AZ1518&gt;AZ1517,AZ1518&amp;"_O",""),AZ1518&amp;"_C")</f>
        <v/>
      </c>
      <c r="AV1518" s="7" t="str">
        <f>IF(RIGHT(AU1518,1)="C",AX1518/INDEX($AX$5:$AX$2729,MATCH(AZ1518&amp;"_O",$AU$5:$AU$2729,0),1),"")</f>
        <v/>
      </c>
      <c r="AW1518" s="38">
        <v>36153</v>
      </c>
      <c r="AX1518" s="37">
        <v>1226.27</v>
      </c>
      <c r="AY1518" s="7">
        <f>AX1518/AX1517</f>
        <v>1.032187739366851</v>
      </c>
      <c r="AZ1518" s="4">
        <f>YEAR(AW1518)</f>
        <v>1998</v>
      </c>
      <c r="BA1518" s="2" t="s">
        <v>7</v>
      </c>
      <c r="BB1518" s="12" t="str">
        <f>INDEX($CD$5:$CD$10,MATCH(BA1518,$CC$5:$CC$10,0),1)</f>
        <v>Y</v>
      </c>
      <c r="BC1518" s="12" t="str">
        <f>IF(AND(BB1518="Y",AY1518&gt;1),"Y","")</f>
        <v>Y</v>
      </c>
      <c r="BD1518" s="12" t="str">
        <f>IF(AND(BB1518="Y",AY1518&lt;1),"Y","")</f>
        <v/>
      </c>
      <c r="BE1518" s="12" t="str">
        <f>IF(AY1518&gt;1,IF(AY1517&gt;1,"Y",""),"")</f>
        <v>Y</v>
      </c>
      <c r="BF1518" s="12" t="str">
        <f>IF(AY1518&lt;1,IF(AY1517&lt;1,"Y",""),"")</f>
        <v/>
      </c>
      <c r="BG1518" s="2"/>
      <c r="BH1518" s="2"/>
      <c r="BI1518" s="2"/>
      <c r="BJ1518" s="2"/>
      <c r="BK1518" s="2"/>
      <c r="BL1518" s="2"/>
      <c r="BM1518" s="4" t="str">
        <f>IF(BR1518=BR1519,IF(BR1518&gt;BR1517,BR1518&amp;"_O",""),BR1518&amp;"_C")</f>
        <v/>
      </c>
      <c r="BN1518" s="7" t="str">
        <f>IF(RIGHT(BM1518,1)="C",BP1518/INDEX($BP$5:$BP$2729,MATCH(BR1518&amp;"_O",$BM$5:$BM$2729,0),1),"")</f>
        <v/>
      </c>
      <c r="BO1518" s="38">
        <v>36560</v>
      </c>
      <c r="BP1518" s="3">
        <v>4244.1400000000003</v>
      </c>
      <c r="BQ1518" s="7">
        <f>BP1518/BP1517</f>
        <v>1.0918609646854829</v>
      </c>
      <c r="BR1518" s="4">
        <f>YEAR(BO1518)</f>
        <v>2000</v>
      </c>
      <c r="BS1518" s="2" t="s">
        <v>8</v>
      </c>
      <c r="BT1518" s="12" t="str">
        <f>INDEX($CD$5:$CD$10,MATCH(BS1518,$CC$5:$CC$10,0),1)</f>
        <v>Y</v>
      </c>
      <c r="BU1518" s="12" t="str">
        <f>IF(AND(BT1518="Y",BQ1518&gt;1),"Y","")</f>
        <v>Y</v>
      </c>
      <c r="BV1518" s="12" t="str">
        <f>IF(AND(BT1518="Y",BQ1518&lt;1),"Y","")</f>
        <v/>
      </c>
      <c r="BW1518" s="12" t="str">
        <f>IF(BQ1518&gt;1,IF(BQ1517&gt;1,"Y",""),"")</f>
        <v/>
      </c>
      <c r="BX1518" s="12" t="str">
        <f>IF(BQ1518&lt;1,IF(BQ1517&lt;1,"Y",""),"")</f>
        <v/>
      </c>
      <c r="BY1518" s="2"/>
      <c r="BZ1518" s="2"/>
      <c r="CA1518" s="2"/>
    </row>
    <row r="1519" spans="2:79">
      <c r="B1519" s="4" t="str">
        <f>IF(G1519=G1520,IF(G1519&gt;G1518,G1519&amp;"_O",""),G1519&amp;"_C")</f>
        <v/>
      </c>
      <c r="C1519" s="14">
        <f ca="1">RANDBETWEEN(0,1000)/1000</f>
        <v>0.71799999999999997</v>
      </c>
      <c r="D1519" s="16">
        <f>D1518+1</f>
        <v>1515</v>
      </c>
      <c r="E1519" s="10">
        <f>ROUNDDOWN(D1519/52,0)+1</f>
        <v>30</v>
      </c>
      <c r="F1519" s="15">
        <f>F1518+7</f>
        <v>55225</v>
      </c>
      <c r="G1519" s="4">
        <f>YEAR(F1519)</f>
        <v>2051</v>
      </c>
      <c r="H1519" s="33">
        <v>0.871</v>
      </c>
      <c r="I1519" s="33">
        <v>0.27600000000000002</v>
      </c>
      <c r="J1519" s="33">
        <v>0.29599999999999999</v>
      </c>
      <c r="K1519" s="16" t="str">
        <f>IF(M1518&gt;1,"Up","Down")</f>
        <v>Up</v>
      </c>
      <c r="L1519" s="16" t="str">
        <f>IF(K1519="Up",IF(H1519&lt;$BJ$7,"Up","Down"),IF(H1519&lt;$BK$7,"Down","Up"))</f>
        <v>Down</v>
      </c>
      <c r="M1519" s="17">
        <f>IF(L1519="Up",INDEX($AK$5:$AK$1005,MATCH(I1519,$AI$5:$AI$1005,0),1),INDEX($AL$5:$AL$1005,MATCH(J1519,$AI$5:$AI$1005,0),1))</f>
        <v>0.97966938587773178</v>
      </c>
      <c r="N1519" s="16" t="str">
        <f>IF(P1518&gt;1,"Up","Down")</f>
        <v>Down</v>
      </c>
      <c r="O1519" s="16" t="str">
        <f>IF(N1519="Up",IF(H1519&lt;$BJ$12,"Up","Down"),IF(H1519&lt;$BK$12,"Down","Up"))</f>
        <v>Up</v>
      </c>
      <c r="P1519" s="17">
        <f>IF(O1519="Up",INDEX($AP$5:$AP$1005,MATCH(I1519,$AI$5:$AI$1005,0),1),INDEX($AQ$5:$AQ$1005,MATCH(J1519,$AI$5:$AI$1005,0),1))</f>
        <v>1.0089618682898647</v>
      </c>
      <c r="Q1519" s="19">
        <f>T1518</f>
        <v>18968.497860833362</v>
      </c>
      <c r="R1519" s="19">
        <f>INDEX(model!$S$5:$S$35,MATCH(G1519,model!$Q$5:$Q$35,0),1)*model!$O$5</f>
        <v>0</v>
      </c>
      <c r="S1519" s="19">
        <f>IF(RIGHT(B1519,1)="C",T1518*INDEX(model!$T$5:$T$35,MATCH(G1519,model!$Q$5:$Q$35,0),1),0)</f>
        <v>0</v>
      </c>
      <c r="T1519" s="19">
        <f>(Q1519+R1519-S1519)*M1519</f>
        <v>18582.85665034569</v>
      </c>
      <c r="U1519" s="19">
        <f>X1518</f>
        <v>119589.96541328444</v>
      </c>
      <c r="V1519" s="19">
        <f>INDEX(model!$S$5:$S$35,MATCH(G1519,model!$Q$5:$Q$35,0),1)*model!$O$6</f>
        <v>0</v>
      </c>
      <c r="W1519" s="19">
        <f>IF(RIGHT(B1519,1)="C",X1518*INDEX(model!$T$5:$T$35,MATCH(G1519,model!$Q$5:$Q$35,0),1),0)</f>
        <v>0</v>
      </c>
      <c r="X1519" s="19">
        <f>(U1519+V1519-W1519)*P1519</f>
        <v>120661.71493210777</v>
      </c>
      <c r="Z1519" s="36" t="str">
        <f>K1519&amp;L1519</f>
        <v>UpDown</v>
      </c>
      <c r="AA1519" s="36" t="str">
        <f>N1519&amp;O1519</f>
        <v>DownUp</v>
      </c>
      <c r="AU1519" s="4" t="str">
        <f>IF(AZ1519=AZ1520,IF(AZ1519&gt;AZ1518,AZ1519&amp;"_O",""),AZ1519&amp;"_C")</f>
        <v>1998_C</v>
      </c>
      <c r="AV1519" s="7">
        <f>IF(RIGHT(AU1519,1)="C",AX1519/INDEX($AX$5:$AX$2729,MATCH(AZ1519&amp;"_O",$AU$5:$AU$2729,0),1),"")</f>
        <v>1.260748717948718</v>
      </c>
      <c r="AW1519" s="38">
        <v>36160</v>
      </c>
      <c r="AX1519" s="37">
        <v>1229.23</v>
      </c>
      <c r="AY1519" s="7">
        <f>AX1519/AX1518</f>
        <v>1.0024138240354898</v>
      </c>
      <c r="AZ1519" s="4">
        <f>YEAR(AW1519)</f>
        <v>1998</v>
      </c>
      <c r="BA1519" s="2" t="s">
        <v>7</v>
      </c>
      <c r="BB1519" s="12" t="str">
        <f>INDEX($CD$5:$CD$10,MATCH(BA1519,$CC$5:$CC$10,0),1)</f>
        <v>Y</v>
      </c>
      <c r="BC1519" s="12" t="str">
        <f>IF(AND(BB1519="Y",AY1519&gt;1),"Y","")</f>
        <v>Y</v>
      </c>
      <c r="BD1519" s="12" t="str">
        <f>IF(AND(BB1519="Y",AY1519&lt;1),"Y","")</f>
        <v/>
      </c>
      <c r="BE1519" s="12" t="str">
        <f>IF(AY1519&gt;1,IF(AY1518&gt;1,"Y",""),"")</f>
        <v>Y</v>
      </c>
      <c r="BF1519" s="12" t="str">
        <f>IF(AY1519&lt;1,IF(AY1518&lt;1,"Y",""),"")</f>
        <v/>
      </c>
      <c r="BG1519" s="2"/>
      <c r="BH1519" s="2"/>
      <c r="BI1519" s="2"/>
      <c r="BJ1519" s="2"/>
      <c r="BK1519" s="2"/>
      <c r="BL1519" s="2"/>
      <c r="BM1519" s="4" t="str">
        <f>IF(BR1519=BR1520,IF(BR1519&gt;BR1518,BR1519&amp;"_O",""),BR1519&amp;"_C")</f>
        <v/>
      </c>
      <c r="BN1519" s="7" t="str">
        <f>IF(RIGHT(BM1519,1)="C",BP1519/INDEX($BP$5:$BP$2729,MATCH(BR1519&amp;"_O",$BM$5:$BM$2729,0),1),"")</f>
        <v/>
      </c>
      <c r="BO1519" s="38">
        <v>36567</v>
      </c>
      <c r="BP1519" s="3">
        <v>4396.25</v>
      </c>
      <c r="BQ1519" s="7">
        <f>BP1519/BP1518</f>
        <v>1.0358400052778653</v>
      </c>
      <c r="BR1519" s="4">
        <f>YEAR(BO1519)</f>
        <v>2000</v>
      </c>
      <c r="BS1519" s="2" t="s">
        <v>8</v>
      </c>
      <c r="BT1519" s="12" t="str">
        <f>INDEX($CD$5:$CD$10,MATCH(BS1519,$CC$5:$CC$10,0),1)</f>
        <v>Y</v>
      </c>
      <c r="BU1519" s="12" t="str">
        <f>IF(AND(BT1519="Y",BQ1519&gt;1),"Y","")</f>
        <v>Y</v>
      </c>
      <c r="BV1519" s="12" t="str">
        <f>IF(AND(BT1519="Y",BQ1519&lt;1),"Y","")</f>
        <v/>
      </c>
      <c r="BW1519" s="12" t="str">
        <f>IF(BQ1519&gt;1,IF(BQ1518&gt;1,"Y",""),"")</f>
        <v>Y</v>
      </c>
      <c r="BX1519" s="12" t="str">
        <f>IF(BQ1519&lt;1,IF(BQ1518&lt;1,"Y",""),"")</f>
        <v/>
      </c>
      <c r="BY1519" s="2"/>
      <c r="BZ1519" s="2"/>
      <c r="CA1519" s="2"/>
    </row>
    <row r="1520" spans="2:79">
      <c r="B1520" s="4" t="str">
        <f>IF(G1520=G1521,IF(G1520&gt;G1519,G1520&amp;"_O",""),G1520&amp;"_C")</f>
        <v/>
      </c>
      <c r="C1520" s="14">
        <f ca="1">RANDBETWEEN(0,1000)/1000</f>
        <v>0.36799999999999999</v>
      </c>
      <c r="D1520" s="16">
        <f>D1519+1</f>
        <v>1516</v>
      </c>
      <c r="E1520" s="10">
        <f>ROUNDDOWN(D1520/52,0)+1</f>
        <v>30</v>
      </c>
      <c r="F1520" s="15">
        <f>F1519+7</f>
        <v>55232</v>
      </c>
      <c r="G1520" s="4">
        <f>YEAR(F1520)</f>
        <v>2051</v>
      </c>
      <c r="H1520" s="33">
        <v>0.49399999999999999</v>
      </c>
      <c r="I1520" s="33">
        <v>0.48799999999999999</v>
      </c>
      <c r="J1520" s="33">
        <v>0.57999999999999996</v>
      </c>
      <c r="K1520" s="16" t="str">
        <f>IF(M1519&gt;1,"Up","Down")</f>
        <v>Down</v>
      </c>
      <c r="L1520" s="16" t="str">
        <f>IF(K1520="Up",IF(H1520&lt;$BJ$7,"Up","Down"),IF(H1520&lt;$BK$7,"Down","Up"))</f>
        <v>Up</v>
      </c>
      <c r="M1520" s="17">
        <f>IF(L1520="Up",INDEX($AK$5:$AK$1005,MATCH(I1520,$AI$5:$AI$1005,0),1),INDEX($AL$5:$AL$1005,MATCH(J1520,$AI$5:$AI$1005,0),1))</f>
        <v>1.0119720013909035</v>
      </c>
      <c r="N1520" s="16" t="str">
        <f>IF(P1519&gt;1,"Up","Down")</f>
        <v>Up</v>
      </c>
      <c r="O1520" s="16" t="str">
        <f>IF(N1520="Up",IF(H1520&lt;$BJ$12,"Up","Down"),IF(H1520&lt;$BK$12,"Down","Up"))</f>
        <v>Up</v>
      </c>
      <c r="P1520" s="17">
        <f>IF(O1520="Up",INDEX($AP$5:$AP$1005,MATCH(I1520,$AI$5:$AI$1005,0),1),INDEX($AQ$5:$AQ$1005,MATCH(J1520,$AI$5:$AI$1005,0),1))</f>
        <v>1.0167573976579931</v>
      </c>
      <c r="Q1520" s="19">
        <f>T1519</f>
        <v>18582.85665034569</v>
      </c>
      <c r="R1520" s="19">
        <f>INDEX(model!$S$5:$S$35,MATCH(G1520,model!$Q$5:$Q$35,0),1)*model!$O$5</f>
        <v>0</v>
      </c>
      <c r="S1520" s="19">
        <f>IF(RIGHT(B1520,1)="C",T1519*INDEX(model!$T$5:$T$35,MATCH(G1520,model!$Q$5:$Q$35,0),1),0)</f>
        <v>0</v>
      </c>
      <c r="T1520" s="19">
        <f>(Q1520+R1520-S1520)*M1520</f>
        <v>18805.330636010589</v>
      </c>
      <c r="U1520" s="19">
        <f>X1519</f>
        <v>120661.71493210777</v>
      </c>
      <c r="V1520" s="19">
        <f>INDEX(model!$S$5:$S$35,MATCH(G1520,model!$Q$5:$Q$35,0),1)*model!$O$6</f>
        <v>0</v>
      </c>
      <c r="W1520" s="19">
        <f>IF(RIGHT(B1520,1)="C",X1519*INDEX(model!$T$5:$T$35,MATCH(G1520,model!$Q$5:$Q$35,0),1),0)</f>
        <v>0</v>
      </c>
      <c r="X1520" s="19">
        <f>(U1520+V1520-W1520)*P1520</f>
        <v>122683.69127132051</v>
      </c>
      <c r="Z1520" s="36" t="str">
        <f>K1520&amp;L1520</f>
        <v>DownUp</v>
      </c>
      <c r="AA1520" s="36" t="str">
        <f>N1520&amp;O1520</f>
        <v>UpUp</v>
      </c>
      <c r="AU1520" s="4" t="str">
        <f>IF(AZ1520=AZ1521,IF(AZ1520&gt;AZ1519,AZ1520&amp;"_O",""),AZ1520&amp;"_C")</f>
        <v>1999_O</v>
      </c>
      <c r="AV1520" s="7" t="str">
        <f>IF(RIGHT(AU1520,1)="C",AX1520/INDEX($AX$5:$AX$2729,MATCH(AZ1520&amp;"_O",$AU$5:$AU$2729,0),1),"")</f>
        <v/>
      </c>
      <c r="AW1520" s="38">
        <v>36168</v>
      </c>
      <c r="AX1520" s="37">
        <v>1275.0899999999999</v>
      </c>
      <c r="AY1520" s="7">
        <f>AX1520/AX1519</f>
        <v>1.0373079082026959</v>
      </c>
      <c r="AZ1520" s="4">
        <f>YEAR(AW1520)</f>
        <v>1999</v>
      </c>
      <c r="BA1520" s="2" t="s">
        <v>7</v>
      </c>
      <c r="BB1520" s="12" t="str">
        <f>INDEX($CD$5:$CD$10,MATCH(BA1520,$CC$5:$CC$10,0),1)</f>
        <v>Y</v>
      </c>
      <c r="BC1520" s="12" t="str">
        <f>IF(AND(BB1520="Y",AY1520&gt;1),"Y","")</f>
        <v>Y</v>
      </c>
      <c r="BD1520" s="12" t="str">
        <f>IF(AND(BB1520="Y",AY1520&lt;1),"Y","")</f>
        <v/>
      </c>
      <c r="BE1520" s="12" t="str">
        <f>IF(AY1520&gt;1,IF(AY1519&gt;1,"Y",""),"")</f>
        <v>Y</v>
      </c>
      <c r="BF1520" s="12" t="str">
        <f>IF(AY1520&lt;1,IF(AY1519&lt;1,"Y",""),"")</f>
        <v/>
      </c>
      <c r="BG1520" s="2"/>
      <c r="BH1520" s="2"/>
      <c r="BI1520" s="2"/>
      <c r="BJ1520" s="2"/>
      <c r="BK1520" s="2"/>
      <c r="BL1520" s="2"/>
      <c r="BM1520" s="4" t="str">
        <f>IF(BR1520=BR1521,IF(BR1520&gt;BR1519,BR1520&amp;"_O",""),BR1520&amp;"_C")</f>
        <v/>
      </c>
      <c r="BN1520" s="7" t="str">
        <f>IF(RIGHT(BM1520,1)="C",BP1520/INDEX($BP$5:$BP$2729,MATCH(BR1520&amp;"_O",$BM$5:$BM$2729,0),1),"")</f>
        <v/>
      </c>
      <c r="BO1520" s="38">
        <v>36574</v>
      </c>
      <c r="BP1520" s="3">
        <v>4411.74</v>
      </c>
      <c r="BQ1520" s="7">
        <f>BP1520/BP1519</f>
        <v>1.0035234574921807</v>
      </c>
      <c r="BR1520" s="4">
        <f>YEAR(BO1520)</f>
        <v>2000</v>
      </c>
      <c r="BS1520" s="2" t="s">
        <v>8</v>
      </c>
      <c r="BT1520" s="12" t="str">
        <f>INDEX($CD$5:$CD$10,MATCH(BS1520,$CC$5:$CC$10,0),1)</f>
        <v>Y</v>
      </c>
      <c r="BU1520" s="12" t="str">
        <f>IF(AND(BT1520="Y",BQ1520&gt;1),"Y","")</f>
        <v>Y</v>
      </c>
      <c r="BV1520" s="12" t="str">
        <f>IF(AND(BT1520="Y",BQ1520&lt;1),"Y","")</f>
        <v/>
      </c>
      <c r="BW1520" s="12" t="str">
        <f>IF(BQ1520&gt;1,IF(BQ1519&gt;1,"Y",""),"")</f>
        <v>Y</v>
      </c>
      <c r="BX1520" s="12" t="str">
        <f>IF(BQ1520&lt;1,IF(BQ1519&lt;1,"Y",""),"")</f>
        <v/>
      </c>
      <c r="BY1520" s="2"/>
      <c r="BZ1520" s="2"/>
      <c r="CA1520" s="2"/>
    </row>
    <row r="1521" spans="2:79">
      <c r="B1521" s="4" t="str">
        <f>IF(G1521=G1522,IF(G1521&gt;G1520,G1521&amp;"_O",""),G1521&amp;"_C")</f>
        <v/>
      </c>
      <c r="C1521" s="14">
        <f ca="1">RANDBETWEEN(0,1000)/1000</f>
        <v>0.41899999999999998</v>
      </c>
      <c r="D1521" s="16">
        <f>D1520+1</f>
        <v>1517</v>
      </c>
      <c r="E1521" s="10">
        <f>ROUNDDOWN(D1521/52,0)+1</f>
        <v>30</v>
      </c>
      <c r="F1521" s="15">
        <f>F1520+7</f>
        <v>55239</v>
      </c>
      <c r="G1521" s="4">
        <f>YEAR(F1521)</f>
        <v>2051</v>
      </c>
      <c r="H1521" s="33">
        <v>0.73</v>
      </c>
      <c r="I1521" s="33">
        <v>0.318</v>
      </c>
      <c r="J1521" s="33">
        <v>0.77600000000000002</v>
      </c>
      <c r="K1521" s="16" t="str">
        <f>IF(M1520&gt;1,"Up","Down")</f>
        <v>Up</v>
      </c>
      <c r="L1521" s="16" t="str">
        <f>IF(K1521="Up",IF(H1521&lt;$BJ$7,"Up","Down"),IF(H1521&lt;$BK$7,"Down","Up"))</f>
        <v>Down</v>
      </c>
      <c r="M1521" s="17">
        <f>IF(L1521="Up",INDEX($AK$5:$AK$1005,MATCH(I1521,$AI$5:$AI$1005,0),1),INDEX($AL$5:$AL$1005,MATCH(J1521,$AI$5:$AI$1005,0),1))</f>
        <v>0.99537359826190808</v>
      </c>
      <c r="N1521" s="16" t="str">
        <f>IF(P1520&gt;1,"Up","Down")</f>
        <v>Up</v>
      </c>
      <c r="O1521" s="16" t="str">
        <f>IF(N1521="Up",IF(H1521&lt;$BJ$12,"Up","Down"),IF(H1521&lt;$BK$12,"Down","Up"))</f>
        <v>Down</v>
      </c>
      <c r="P1521" s="17">
        <f>IF(O1521="Up",INDEX($AP$5:$AP$1005,MATCH(I1521,$AI$5:$AI$1005,0),1),INDEX($AQ$5:$AQ$1005,MATCH(J1521,$AI$5:$AI$1005,0),1))</f>
        <v>0.99451823643757786</v>
      </c>
      <c r="Q1521" s="19">
        <f>T1520</f>
        <v>18805.330636010589</v>
      </c>
      <c r="R1521" s="19">
        <f>INDEX(model!$S$5:$S$35,MATCH(G1521,model!$Q$5:$Q$35,0),1)*model!$O$5</f>
        <v>0</v>
      </c>
      <c r="S1521" s="19">
        <f>IF(RIGHT(B1521,1)="C",T1520*INDEX(model!$T$5:$T$35,MATCH(G1521,model!$Q$5:$Q$35,0),1),0)</f>
        <v>0</v>
      </c>
      <c r="T1521" s="19">
        <f>(Q1521+R1521-S1521)*M1521</f>
        <v>18718.329621670757</v>
      </c>
      <c r="U1521" s="19">
        <f>X1520</f>
        <v>122683.69127132051</v>
      </c>
      <c r="V1521" s="19">
        <f>INDEX(model!$S$5:$S$35,MATCH(G1521,model!$Q$5:$Q$35,0),1)*model!$O$6</f>
        <v>0</v>
      </c>
      <c r="W1521" s="19">
        <f>IF(RIGHT(B1521,1)="C",X1520*INDEX(model!$T$5:$T$35,MATCH(G1521,model!$Q$5:$Q$35,0),1),0)</f>
        <v>0</v>
      </c>
      <c r="X1521" s="19">
        <f>(U1521+V1521-W1521)*P1521</f>
        <v>122011.16828280594</v>
      </c>
      <c r="Z1521" s="36" t="str">
        <f>K1521&amp;L1521</f>
        <v>UpDown</v>
      </c>
      <c r="AA1521" s="36" t="str">
        <f>N1521&amp;O1521</f>
        <v>UpDown</v>
      </c>
      <c r="AU1521" s="4" t="str">
        <f>IF(AZ1521=AZ1522,IF(AZ1521&gt;AZ1520,AZ1521&amp;"_O",""),AZ1521&amp;"_C")</f>
        <v/>
      </c>
      <c r="AV1521" s="7" t="str">
        <f>IF(RIGHT(AU1521,1)="C",AX1521/INDEX($AX$5:$AX$2729,MATCH(AZ1521&amp;"_O",$AU$5:$AU$2729,0),1),"")</f>
        <v/>
      </c>
      <c r="AW1521" s="38">
        <v>36174</v>
      </c>
      <c r="AX1521" s="37">
        <v>1212.19</v>
      </c>
      <c r="AY1521" s="7">
        <f>AX1521/AX1520</f>
        <v>0.95067014877381217</v>
      </c>
      <c r="AZ1521" s="4">
        <f>YEAR(AW1521)</f>
        <v>1999</v>
      </c>
      <c r="BA1521" s="2" t="s">
        <v>7</v>
      </c>
      <c r="BB1521" s="12" t="str">
        <f>INDEX($CD$5:$CD$10,MATCH(BA1521,$CC$5:$CC$10,0),1)</f>
        <v>Y</v>
      </c>
      <c r="BC1521" s="12" t="str">
        <f>IF(AND(BB1521="Y",AY1521&gt;1),"Y","")</f>
        <v/>
      </c>
      <c r="BD1521" s="12" t="str">
        <f>IF(AND(BB1521="Y",AY1521&lt;1),"Y","")</f>
        <v>Y</v>
      </c>
      <c r="BE1521" s="12" t="str">
        <f>IF(AY1521&gt;1,IF(AY1520&gt;1,"Y",""),"")</f>
        <v/>
      </c>
      <c r="BF1521" s="12" t="str">
        <f>IF(AY1521&lt;1,IF(AY1520&lt;1,"Y",""),"")</f>
        <v/>
      </c>
      <c r="BG1521" s="2"/>
      <c r="BH1521" s="2"/>
      <c r="BI1521" s="2"/>
      <c r="BJ1521" s="2"/>
      <c r="BK1521" s="2"/>
      <c r="BL1521" s="2"/>
      <c r="BM1521" s="4" t="str">
        <f>IF(BR1521=BR1522,IF(BR1521&gt;BR1520,BR1521&amp;"_O",""),BR1521&amp;"_C")</f>
        <v/>
      </c>
      <c r="BN1521" s="7" t="str">
        <f>IF(RIGHT(BM1521,1)="C",BP1521/INDEX($BP$5:$BP$2729,MATCH(BR1521&amp;"_O",$BM$5:$BM$2729,0),1),"")</f>
        <v/>
      </c>
      <c r="BO1521" s="38">
        <v>36581</v>
      </c>
      <c r="BP1521" s="3">
        <v>4590.5</v>
      </c>
      <c r="BQ1521" s="7">
        <f>BP1521/BP1520</f>
        <v>1.0405191602406307</v>
      </c>
      <c r="BR1521" s="4">
        <f>YEAR(BO1521)</f>
        <v>2000</v>
      </c>
      <c r="BS1521" s="2" t="s">
        <v>8</v>
      </c>
      <c r="BT1521" s="12" t="str">
        <f>INDEX($CD$5:$CD$10,MATCH(BS1521,$CC$5:$CC$10,0),1)</f>
        <v>Y</v>
      </c>
      <c r="BU1521" s="12" t="str">
        <f>IF(AND(BT1521="Y",BQ1521&gt;1),"Y","")</f>
        <v>Y</v>
      </c>
      <c r="BV1521" s="12" t="str">
        <f>IF(AND(BT1521="Y",BQ1521&lt;1),"Y","")</f>
        <v/>
      </c>
      <c r="BW1521" s="12" t="str">
        <f>IF(BQ1521&gt;1,IF(BQ1520&gt;1,"Y",""),"")</f>
        <v>Y</v>
      </c>
      <c r="BX1521" s="12" t="str">
        <f>IF(BQ1521&lt;1,IF(BQ1520&lt;1,"Y",""),"")</f>
        <v/>
      </c>
      <c r="BY1521" s="2"/>
      <c r="BZ1521" s="2"/>
      <c r="CA1521" s="2"/>
    </row>
    <row r="1522" spans="2:79">
      <c r="B1522" s="4" t="str">
        <f>IF(G1522=G1523,IF(G1522&gt;G1521,G1522&amp;"_O",""),G1522&amp;"_C")</f>
        <v/>
      </c>
      <c r="C1522" s="14">
        <f ca="1">RANDBETWEEN(0,1000)/1000</f>
        <v>0.23400000000000001</v>
      </c>
      <c r="D1522" s="16">
        <f>D1521+1</f>
        <v>1518</v>
      </c>
      <c r="E1522" s="10">
        <f>ROUNDDOWN(D1522/52,0)+1</f>
        <v>30</v>
      </c>
      <c r="F1522" s="15">
        <f>F1521+7</f>
        <v>55246</v>
      </c>
      <c r="G1522" s="4">
        <f>YEAR(F1522)</f>
        <v>2051</v>
      </c>
      <c r="H1522" s="33">
        <v>0.755</v>
      </c>
      <c r="I1522" s="33">
        <v>0.22</v>
      </c>
      <c r="J1522" s="33">
        <v>0.155</v>
      </c>
      <c r="K1522" s="16" t="str">
        <f>IF(M1521&gt;1,"Up","Down")</f>
        <v>Down</v>
      </c>
      <c r="L1522" s="16" t="str">
        <f>IF(K1522="Up",IF(H1522&lt;$BJ$7,"Up","Down"),IF(H1522&lt;$BK$7,"Down","Up"))</f>
        <v>Up</v>
      </c>
      <c r="M1522" s="17">
        <f>IF(L1522="Up",INDEX($AK$5:$AK$1005,MATCH(I1522,$AI$5:$AI$1005,0),1),INDEX($AL$5:$AL$1005,MATCH(J1522,$AI$5:$AI$1005,0),1))</f>
        <v>1.0054000567911516</v>
      </c>
      <c r="N1522" s="16" t="str">
        <f>IF(P1521&gt;1,"Up","Down")</f>
        <v>Down</v>
      </c>
      <c r="O1522" s="16" t="str">
        <f>IF(N1522="Up",IF(H1522&lt;$BJ$12,"Up","Down"),IF(H1522&lt;$BK$12,"Down","Up"))</f>
        <v>Up</v>
      </c>
      <c r="P1522" s="17">
        <f>IF(O1522="Up",INDEX($AP$5:$AP$1005,MATCH(I1522,$AI$5:$AI$1005,0),1),INDEX($AQ$5:$AQ$1005,MATCH(J1522,$AI$5:$AI$1005,0),1))</f>
        <v>1.007422143369936</v>
      </c>
      <c r="Q1522" s="19">
        <f>T1521</f>
        <v>18718.329621670757</v>
      </c>
      <c r="R1522" s="19">
        <f>INDEX(model!$S$5:$S$35,MATCH(G1522,model!$Q$5:$Q$35,0),1)*model!$O$5</f>
        <v>0</v>
      </c>
      <c r="S1522" s="19">
        <f>IF(RIGHT(B1522,1)="C",T1521*INDEX(model!$T$5:$T$35,MATCH(G1522,model!$Q$5:$Q$35,0),1),0)</f>
        <v>0</v>
      </c>
      <c r="T1522" s="19">
        <f>(Q1522+R1522-S1522)*M1522</f>
        <v>18819.409664663275</v>
      </c>
      <c r="U1522" s="19">
        <f>X1521</f>
        <v>122011.16828280594</v>
      </c>
      <c r="V1522" s="19">
        <f>INDEX(model!$S$5:$S$35,MATCH(G1522,model!$Q$5:$Q$35,0),1)*model!$O$6</f>
        <v>0</v>
      </c>
      <c r="W1522" s="19">
        <f>IF(RIGHT(B1522,1)="C",X1521*INDEX(model!$T$5:$T$35,MATCH(G1522,model!$Q$5:$Q$35,0),1),0)</f>
        <v>0</v>
      </c>
      <c r="X1522" s="19">
        <f>(U1522+V1522-W1522)*P1522</f>
        <v>122916.75266653432</v>
      </c>
      <c r="Z1522" s="36" t="str">
        <f>K1522&amp;L1522</f>
        <v>DownUp</v>
      </c>
      <c r="AA1522" s="36" t="str">
        <f>N1522&amp;O1522</f>
        <v>DownUp</v>
      </c>
      <c r="AU1522" s="4" t="str">
        <f>IF(AZ1522=AZ1523,IF(AZ1522&gt;AZ1521,AZ1522&amp;"_O",""),AZ1522&amp;"_C")</f>
        <v/>
      </c>
      <c r="AV1522" s="7" t="str">
        <f>IF(RIGHT(AU1522,1)="C",AX1522/INDEX($AX$5:$AX$2729,MATCH(AZ1522&amp;"_O",$AU$5:$AU$2729,0),1),"")</f>
        <v/>
      </c>
      <c r="AW1522" s="38">
        <v>36175</v>
      </c>
      <c r="AX1522" s="37">
        <v>1243.26</v>
      </c>
      <c r="AY1522" s="7">
        <f>AX1522/AX1521</f>
        <v>1.0256312954239846</v>
      </c>
      <c r="AZ1522" s="4">
        <f>YEAR(AW1522)</f>
        <v>1999</v>
      </c>
      <c r="BA1522" s="2" t="s">
        <v>7</v>
      </c>
      <c r="BB1522" s="12" t="str">
        <f>INDEX($CD$5:$CD$10,MATCH(BA1522,$CC$5:$CC$10,0),1)</f>
        <v>Y</v>
      </c>
      <c r="BC1522" s="12" t="str">
        <f>IF(AND(BB1522="Y",AY1522&gt;1),"Y","")</f>
        <v>Y</v>
      </c>
      <c r="BD1522" s="12" t="str">
        <f>IF(AND(BB1522="Y",AY1522&lt;1),"Y","")</f>
        <v/>
      </c>
      <c r="BE1522" s="12" t="str">
        <f>IF(AY1522&gt;1,IF(AY1521&gt;1,"Y",""),"")</f>
        <v/>
      </c>
      <c r="BF1522" s="12" t="str">
        <f>IF(AY1522&lt;1,IF(AY1521&lt;1,"Y",""),"")</f>
        <v/>
      </c>
      <c r="BG1522" s="2"/>
      <c r="BH1522" s="2"/>
      <c r="BI1522" s="2"/>
      <c r="BJ1522" s="2"/>
      <c r="BK1522" s="2"/>
      <c r="BL1522" s="2"/>
      <c r="BM1522" s="4" t="str">
        <f>IF(BR1522=BR1523,IF(BR1522&gt;BR1521,BR1522&amp;"_O",""),BR1522&amp;"_C")</f>
        <v/>
      </c>
      <c r="BN1522" s="7" t="str">
        <f>IF(RIGHT(BM1522,1)="C",BP1522/INDEX($BP$5:$BP$2729,MATCH(BR1522&amp;"_O",$BM$5:$BM$2729,0),1),"")</f>
        <v/>
      </c>
      <c r="BO1522" s="38">
        <v>36588</v>
      </c>
      <c r="BP1522" s="3">
        <v>4914.79</v>
      </c>
      <c r="BQ1522" s="7">
        <f>BP1522/BP1521</f>
        <v>1.0706437207275896</v>
      </c>
      <c r="BR1522" s="4">
        <f>YEAR(BO1522)</f>
        <v>2000</v>
      </c>
      <c r="BS1522" s="2" t="s">
        <v>8</v>
      </c>
      <c r="BT1522" s="12" t="str">
        <f>INDEX($CD$5:$CD$10,MATCH(BS1522,$CC$5:$CC$10,0),1)</f>
        <v>Y</v>
      </c>
      <c r="BU1522" s="12" t="str">
        <f>IF(AND(BT1522="Y",BQ1522&gt;1),"Y","")</f>
        <v>Y</v>
      </c>
      <c r="BV1522" s="12" t="str">
        <f>IF(AND(BT1522="Y",BQ1522&lt;1),"Y","")</f>
        <v/>
      </c>
      <c r="BW1522" s="12" t="str">
        <f>IF(BQ1522&gt;1,IF(BQ1521&gt;1,"Y",""),"")</f>
        <v>Y</v>
      </c>
      <c r="BX1522" s="12" t="str">
        <f>IF(BQ1522&lt;1,IF(BQ1521&lt;1,"Y",""),"")</f>
        <v/>
      </c>
      <c r="BY1522" s="2"/>
      <c r="BZ1522" s="2"/>
      <c r="CA1522" s="2"/>
    </row>
    <row r="1523" spans="2:79">
      <c r="B1523" s="4" t="str">
        <f>IF(G1523=G1524,IF(G1523&gt;G1522,G1523&amp;"_O",""),G1523&amp;"_C")</f>
        <v/>
      </c>
      <c r="C1523" s="14">
        <f ca="1">RANDBETWEEN(0,1000)/1000</f>
        <v>0.68100000000000005</v>
      </c>
      <c r="D1523" s="16">
        <f>D1522+1</f>
        <v>1519</v>
      </c>
      <c r="E1523" s="10">
        <f>ROUNDDOWN(D1523/52,0)+1</f>
        <v>30</v>
      </c>
      <c r="F1523" s="15">
        <f>F1522+7</f>
        <v>55253</v>
      </c>
      <c r="G1523" s="4">
        <f>YEAR(F1523)</f>
        <v>2051</v>
      </c>
      <c r="H1523" s="33">
        <v>0.625</v>
      </c>
      <c r="I1523" s="33">
        <v>0.94799999999999995</v>
      </c>
      <c r="J1523" s="33">
        <v>0.85399999999999998</v>
      </c>
      <c r="K1523" s="16" t="str">
        <f>IF(M1522&gt;1,"Up","Down")</f>
        <v>Up</v>
      </c>
      <c r="L1523" s="16" t="str">
        <f>IF(K1523="Up",IF(H1523&lt;$BJ$7,"Up","Down"),IF(H1523&lt;$BK$7,"Down","Up"))</f>
        <v>Down</v>
      </c>
      <c r="M1523" s="17">
        <f>IF(L1523="Up",INDEX($AK$5:$AK$1005,MATCH(I1523,$AI$5:$AI$1005,0),1),INDEX($AL$5:$AL$1005,MATCH(J1523,$AI$5:$AI$1005,0),1))</f>
        <v>0.99701245555172968</v>
      </c>
      <c r="N1523" s="16" t="str">
        <f>IF(P1522&gt;1,"Up","Down")</f>
        <v>Up</v>
      </c>
      <c r="O1523" s="16" t="str">
        <f>IF(N1523="Up",IF(H1523&lt;$BJ$12,"Up","Down"),IF(H1523&lt;$BK$12,"Down","Up"))</f>
        <v>Down</v>
      </c>
      <c r="P1523" s="17">
        <f>IF(O1523="Up",INDEX($AP$5:$AP$1005,MATCH(I1523,$AI$5:$AI$1005,0),1),INDEX($AQ$5:$AQ$1005,MATCH(J1523,$AI$5:$AI$1005,0),1))</f>
        <v>0.99644177955367774</v>
      </c>
      <c r="Q1523" s="19">
        <f>T1522</f>
        <v>18819.409664663275</v>
      </c>
      <c r="R1523" s="19">
        <f>INDEX(model!$S$5:$S$35,MATCH(G1523,model!$Q$5:$Q$35,0),1)*model!$O$5</f>
        <v>0</v>
      </c>
      <c r="S1523" s="19">
        <f>IF(RIGHT(B1523,1)="C",T1522*INDEX(model!$T$5:$T$35,MATCH(G1523,model!$Q$5:$Q$35,0),1),0)</f>
        <v>0</v>
      </c>
      <c r="T1523" s="19">
        <f>(Q1523+R1523-S1523)*M1523</f>
        <v>18763.185841799885</v>
      </c>
      <c r="U1523" s="19">
        <f>X1522</f>
        <v>122916.75266653432</v>
      </c>
      <c r="V1523" s="19">
        <f>INDEX(model!$S$5:$S$35,MATCH(G1523,model!$Q$5:$Q$35,0),1)*model!$O$6</f>
        <v>0</v>
      </c>
      <c r="W1523" s="19">
        <f>IF(RIGHT(B1523,1)="C",X1522*INDEX(model!$T$5:$T$35,MATCH(G1523,model!$Q$5:$Q$35,0),1),0)</f>
        <v>0</v>
      </c>
      <c r="X1523" s="19">
        <f>(U1523+V1523-W1523)*P1523</f>
        <v>122479.38776400071</v>
      </c>
      <c r="Z1523" s="36" t="str">
        <f>K1523&amp;L1523</f>
        <v>UpDown</v>
      </c>
      <c r="AA1523" s="36" t="str">
        <f>N1523&amp;O1523</f>
        <v>UpDown</v>
      </c>
      <c r="AU1523" s="4" t="str">
        <f>IF(AZ1523=AZ1524,IF(AZ1523&gt;AZ1522,AZ1523&amp;"_O",""),AZ1523&amp;"_C")</f>
        <v/>
      </c>
      <c r="AV1523" s="7" t="str">
        <f>IF(RIGHT(AU1523,1)="C",AX1523/INDEX($AX$5:$AX$2729,MATCH(AZ1523&amp;"_O",$AU$5:$AU$2729,0),1),"")</f>
        <v/>
      </c>
      <c r="AW1523" s="38">
        <v>36182</v>
      </c>
      <c r="AX1523" s="37">
        <v>1225.19</v>
      </c>
      <c r="AY1523" s="7">
        <f>AX1523/AX1522</f>
        <v>0.98546563068062998</v>
      </c>
      <c r="AZ1523" s="4">
        <f>YEAR(AW1523)</f>
        <v>1999</v>
      </c>
      <c r="BA1523" s="2" t="s">
        <v>7</v>
      </c>
      <c r="BB1523" s="12" t="str">
        <f>INDEX($CD$5:$CD$10,MATCH(BA1523,$CC$5:$CC$10,0),1)</f>
        <v>Y</v>
      </c>
      <c r="BC1523" s="12" t="str">
        <f>IF(AND(BB1523="Y",AY1523&gt;1),"Y","")</f>
        <v/>
      </c>
      <c r="BD1523" s="12" t="str">
        <f>IF(AND(BB1523="Y",AY1523&lt;1),"Y","")</f>
        <v>Y</v>
      </c>
      <c r="BE1523" s="12" t="str">
        <f>IF(AY1523&gt;1,IF(AY1522&gt;1,"Y",""),"")</f>
        <v/>
      </c>
      <c r="BF1523" s="12" t="str">
        <f>IF(AY1523&lt;1,IF(AY1522&lt;1,"Y",""),"")</f>
        <v/>
      </c>
      <c r="BG1523" s="2"/>
      <c r="BH1523" s="2"/>
      <c r="BI1523" s="2"/>
      <c r="BJ1523" s="2"/>
      <c r="BK1523" s="2"/>
      <c r="BL1523" s="2"/>
      <c r="BM1523" s="4" t="str">
        <f>IF(BR1523=BR1524,IF(BR1523&gt;BR1522,BR1523&amp;"_O",""),BR1523&amp;"_C")</f>
        <v/>
      </c>
      <c r="BN1523" s="7" t="str">
        <f>IF(RIGHT(BM1523,1)="C",BP1523/INDEX($BP$5:$BP$2729,MATCH(BR1523&amp;"_O",$BM$5:$BM$2729,0),1),"")</f>
        <v/>
      </c>
      <c r="BO1523" s="38">
        <v>36595</v>
      </c>
      <c r="BP1523" s="3">
        <v>5048.62</v>
      </c>
      <c r="BQ1523" s="7">
        <f>BP1523/BP1522</f>
        <v>1.0272300545903283</v>
      </c>
      <c r="BR1523" s="4">
        <f>YEAR(BO1523)</f>
        <v>2000</v>
      </c>
      <c r="BS1523" s="2" t="s">
        <v>8</v>
      </c>
      <c r="BT1523" s="12" t="str">
        <f>INDEX($CD$5:$CD$10,MATCH(BS1523,$CC$5:$CC$10,0),1)</f>
        <v>Y</v>
      </c>
      <c r="BU1523" s="12" t="str">
        <f>IF(AND(BT1523="Y",BQ1523&gt;1),"Y","")</f>
        <v>Y</v>
      </c>
      <c r="BV1523" s="12" t="str">
        <f>IF(AND(BT1523="Y",BQ1523&lt;1),"Y","")</f>
        <v/>
      </c>
      <c r="BW1523" s="12" t="str">
        <f>IF(BQ1523&gt;1,IF(BQ1522&gt;1,"Y",""),"")</f>
        <v>Y</v>
      </c>
      <c r="BX1523" s="12" t="str">
        <f>IF(BQ1523&lt;1,IF(BQ1522&lt;1,"Y",""),"")</f>
        <v/>
      </c>
      <c r="BY1523" s="2"/>
      <c r="BZ1523" s="2"/>
      <c r="CA1523" s="2"/>
    </row>
    <row r="1524" spans="2:79">
      <c r="B1524" s="4" t="str">
        <f>IF(G1524=G1525,IF(G1524&gt;G1523,G1524&amp;"_O",""),G1524&amp;"_C")</f>
        <v/>
      </c>
      <c r="C1524" s="14">
        <f ca="1">RANDBETWEEN(0,1000)/1000</f>
        <v>0.44500000000000001</v>
      </c>
      <c r="D1524" s="16">
        <f>D1523+1</f>
        <v>1520</v>
      </c>
      <c r="E1524" s="10">
        <f>ROUNDDOWN(D1524/52,0)+1</f>
        <v>30</v>
      </c>
      <c r="F1524" s="15">
        <f>F1523+7</f>
        <v>55260</v>
      </c>
      <c r="G1524" s="4">
        <f>YEAR(F1524)</f>
        <v>2051</v>
      </c>
      <c r="H1524" s="33">
        <v>0.52600000000000002</v>
      </c>
      <c r="I1524" s="33">
        <v>0.628</v>
      </c>
      <c r="J1524" s="33">
        <v>0.59199999999999997</v>
      </c>
      <c r="K1524" s="16" t="str">
        <f>IF(M1523&gt;1,"Up","Down")</f>
        <v>Down</v>
      </c>
      <c r="L1524" s="16" t="str">
        <f>IF(K1524="Up",IF(H1524&lt;$BJ$7,"Up","Down"),IF(H1524&lt;$BK$7,"Down","Up"))</f>
        <v>Up</v>
      </c>
      <c r="M1524" s="17">
        <f>IF(L1524="Up",INDEX($AK$5:$AK$1005,MATCH(I1524,$AI$5:$AI$1005,0),1),INDEX($AL$5:$AL$1005,MATCH(J1524,$AI$5:$AI$1005,0),1))</f>
        <v>1.0160055554289684</v>
      </c>
      <c r="N1524" s="16" t="str">
        <f>IF(P1523&gt;1,"Up","Down")</f>
        <v>Down</v>
      </c>
      <c r="O1524" s="16" t="str">
        <f>IF(N1524="Up",IF(H1524&lt;$BJ$12,"Up","Down"),IF(H1524&lt;$BK$12,"Down","Up"))</f>
        <v>Up</v>
      </c>
      <c r="P1524" s="17">
        <f>IF(O1524="Up",INDEX($AP$5:$AP$1005,MATCH(I1524,$AI$5:$AI$1005,0),1),INDEX($AQ$5:$AQ$1005,MATCH(J1524,$AI$5:$AI$1005,0),1))</f>
        <v>1.0228896448042653</v>
      </c>
      <c r="Q1524" s="19">
        <f>T1523</f>
        <v>18763.185841799885</v>
      </c>
      <c r="R1524" s="19">
        <f>INDEX(model!$S$5:$S$35,MATCH(G1524,model!$Q$5:$Q$35,0),1)*model!$O$5</f>
        <v>0</v>
      </c>
      <c r="S1524" s="19">
        <f>IF(RIGHT(B1524,1)="C",T1523*INDEX(model!$T$5:$T$35,MATCH(G1524,model!$Q$5:$Q$35,0),1),0)</f>
        <v>0</v>
      </c>
      <c r="T1524" s="19">
        <f>(Q1524+R1524-S1524)*M1524</f>
        <v>19063.501052814849</v>
      </c>
      <c r="U1524" s="19">
        <f>X1523</f>
        <v>122479.38776400071</v>
      </c>
      <c r="V1524" s="19">
        <f>INDEX(model!$S$5:$S$35,MATCH(G1524,model!$Q$5:$Q$35,0),1)*model!$O$6</f>
        <v>0</v>
      </c>
      <c r="W1524" s="19">
        <f>IF(RIGHT(B1524,1)="C",X1523*INDEX(model!$T$5:$T$35,MATCH(G1524,model!$Q$5:$Q$35,0),1),0)</f>
        <v>0</v>
      </c>
      <c r="X1524" s="19">
        <f>(U1524+V1524-W1524)*P1524</f>
        <v>125282.89744576256</v>
      </c>
      <c r="Z1524" s="36" t="str">
        <f>K1524&amp;L1524</f>
        <v>DownUp</v>
      </c>
      <c r="AA1524" s="36" t="str">
        <f>N1524&amp;O1524</f>
        <v>DownUp</v>
      </c>
      <c r="AU1524" s="4" t="str">
        <f>IF(AZ1524=AZ1525,IF(AZ1524&gt;AZ1523,AZ1524&amp;"_O",""),AZ1524&amp;"_C")</f>
        <v/>
      </c>
      <c r="AV1524" s="7" t="str">
        <f>IF(RIGHT(AU1524,1)="C",AX1524/INDEX($AX$5:$AX$2729,MATCH(AZ1524&amp;"_O",$AU$5:$AU$2729,0),1),"")</f>
        <v/>
      </c>
      <c r="AW1524" s="38">
        <v>36189</v>
      </c>
      <c r="AX1524" s="37">
        <v>1279.6400000000001</v>
      </c>
      <c r="AY1524" s="7">
        <f>AX1524/AX1523</f>
        <v>1.0444420865335173</v>
      </c>
      <c r="AZ1524" s="4">
        <f>YEAR(AW1524)</f>
        <v>1999</v>
      </c>
      <c r="BA1524" s="2" t="s">
        <v>7</v>
      </c>
      <c r="BB1524" s="12" t="str">
        <f>INDEX($CD$5:$CD$10,MATCH(BA1524,$CC$5:$CC$10,0),1)</f>
        <v>Y</v>
      </c>
      <c r="BC1524" s="12" t="str">
        <f>IF(AND(BB1524="Y",AY1524&gt;1),"Y","")</f>
        <v>Y</v>
      </c>
      <c r="BD1524" s="12" t="str">
        <f>IF(AND(BB1524="Y",AY1524&lt;1),"Y","")</f>
        <v/>
      </c>
      <c r="BE1524" s="12" t="str">
        <f>IF(AY1524&gt;1,IF(AY1523&gt;1,"Y",""),"")</f>
        <v/>
      </c>
      <c r="BF1524" s="12" t="str">
        <f>IF(AY1524&lt;1,IF(AY1523&lt;1,"Y",""),"")</f>
        <v/>
      </c>
      <c r="BG1524" s="2"/>
      <c r="BH1524" s="2"/>
      <c r="BI1524" s="2"/>
      <c r="BJ1524" s="2"/>
      <c r="BK1524" s="2"/>
      <c r="BL1524" s="2"/>
      <c r="BM1524" s="4" t="str">
        <f>IF(BR1524=BR1525,IF(BR1524&gt;BR1523,BR1524&amp;"_O",""),BR1524&amp;"_C")</f>
        <v/>
      </c>
      <c r="BN1524" s="7" t="str">
        <f>IF(RIGHT(BM1524,1)="C",BP1524/INDEX($BP$5:$BP$2729,MATCH(BR1524&amp;"_O",$BM$5:$BM$2729,0),1),"")</f>
        <v/>
      </c>
      <c r="BO1524" s="38">
        <v>36602</v>
      </c>
      <c r="BP1524" s="3">
        <v>4798.13</v>
      </c>
      <c r="BQ1524" s="7">
        <f>BP1524/BP1523</f>
        <v>0.95038446149640898</v>
      </c>
      <c r="BR1524" s="4">
        <f>YEAR(BO1524)</f>
        <v>2000</v>
      </c>
      <c r="BS1524" s="2" t="s">
        <v>8</v>
      </c>
      <c r="BT1524" s="12" t="str">
        <f>INDEX($CD$5:$CD$10,MATCH(BS1524,$CC$5:$CC$10,0),1)</f>
        <v>Y</v>
      </c>
      <c r="BU1524" s="12" t="str">
        <f>IF(AND(BT1524="Y",BQ1524&gt;1),"Y","")</f>
        <v/>
      </c>
      <c r="BV1524" s="12" t="str">
        <f>IF(AND(BT1524="Y",BQ1524&lt;1),"Y","")</f>
        <v>Y</v>
      </c>
      <c r="BW1524" s="12" t="str">
        <f>IF(BQ1524&gt;1,IF(BQ1523&gt;1,"Y",""),"")</f>
        <v/>
      </c>
      <c r="BX1524" s="12" t="str">
        <f>IF(BQ1524&lt;1,IF(BQ1523&lt;1,"Y",""),"")</f>
        <v/>
      </c>
      <c r="BY1524" s="2"/>
      <c r="BZ1524" s="2"/>
      <c r="CA1524" s="2"/>
    </row>
    <row r="1525" spans="2:79">
      <c r="B1525" s="4" t="str">
        <f>IF(G1525=G1526,IF(G1525&gt;G1524,G1525&amp;"_O",""),G1525&amp;"_C")</f>
        <v/>
      </c>
      <c r="C1525" s="14">
        <f ca="1">RANDBETWEEN(0,1000)/1000</f>
        <v>0.16600000000000001</v>
      </c>
      <c r="D1525" s="16">
        <f>D1524+1</f>
        <v>1521</v>
      </c>
      <c r="E1525" s="10">
        <f>ROUNDDOWN(D1525/52,0)+1</f>
        <v>30</v>
      </c>
      <c r="F1525" s="15">
        <f>F1524+7</f>
        <v>55267</v>
      </c>
      <c r="G1525" s="4">
        <f>YEAR(F1525)</f>
        <v>2051</v>
      </c>
      <c r="H1525" s="33">
        <v>0.316</v>
      </c>
      <c r="I1525" s="33">
        <v>2.1000000000000001E-2</v>
      </c>
      <c r="J1525" s="33">
        <v>0.442</v>
      </c>
      <c r="K1525" s="16" t="str">
        <f>IF(M1524&gt;1,"Up","Down")</f>
        <v>Up</v>
      </c>
      <c r="L1525" s="16" t="str">
        <f>IF(K1525="Up",IF(H1525&lt;$BJ$7,"Up","Down"),IF(H1525&lt;$BK$7,"Down","Up"))</f>
        <v>Up</v>
      </c>
      <c r="M1525" s="17">
        <f>IF(L1525="Up",INDEX($AK$5:$AK$1005,MATCH(I1525,$AI$5:$AI$1005,0),1),INDEX($AL$5:$AL$1005,MATCH(J1525,$AI$5:$AI$1005,0),1))</f>
        <v>1.0005817948092821</v>
      </c>
      <c r="N1525" s="16" t="str">
        <f>IF(P1524&gt;1,"Up","Down")</f>
        <v>Up</v>
      </c>
      <c r="O1525" s="16" t="str">
        <f>IF(N1525="Up",IF(H1525&lt;$BJ$12,"Up","Down"),IF(H1525&lt;$BK$12,"Down","Up"))</f>
        <v>Up</v>
      </c>
      <c r="P1525" s="17">
        <f>IF(O1525="Up",INDEX($AP$5:$AP$1005,MATCH(I1525,$AI$5:$AI$1005,0),1),INDEX($AQ$5:$AQ$1005,MATCH(J1525,$AI$5:$AI$1005,0),1))</f>
        <v>1.0009474205519058</v>
      </c>
      <c r="Q1525" s="19">
        <f>T1524</f>
        <v>19063.501052814849</v>
      </c>
      <c r="R1525" s="19">
        <f>INDEX(model!$S$5:$S$35,MATCH(G1525,model!$Q$5:$Q$35,0),1)*model!$O$5</f>
        <v>0</v>
      </c>
      <c r="S1525" s="19">
        <f>IF(RIGHT(B1525,1)="C",T1524*INDEX(model!$T$5:$T$35,MATCH(G1525,model!$Q$5:$Q$35,0),1),0)</f>
        <v>0</v>
      </c>
      <c r="T1525" s="19">
        <f>(Q1525+R1525-S1525)*M1525</f>
        <v>19074.592098774119</v>
      </c>
      <c r="U1525" s="19">
        <f>X1524</f>
        <v>125282.89744576256</v>
      </c>
      <c r="V1525" s="19">
        <f>INDEX(model!$S$5:$S$35,MATCH(G1525,model!$Q$5:$Q$35,0),1)*model!$O$6</f>
        <v>0</v>
      </c>
      <c r="W1525" s="19">
        <f>IF(RIGHT(B1525,1)="C",X1524*INDEX(model!$T$5:$T$35,MATCH(G1525,model!$Q$5:$Q$35,0),1),0)</f>
        <v>0</v>
      </c>
      <c r="X1525" s="19">
        <f>(U1525+V1525-W1525)*P1525</f>
        <v>125401.59303760498</v>
      </c>
      <c r="Z1525" s="36" t="str">
        <f>K1525&amp;L1525</f>
        <v>UpUp</v>
      </c>
      <c r="AA1525" s="36" t="str">
        <f>N1525&amp;O1525</f>
        <v>UpUp</v>
      </c>
      <c r="AU1525" s="4" t="str">
        <f>IF(AZ1525=AZ1526,IF(AZ1525&gt;AZ1524,AZ1525&amp;"_O",""),AZ1525&amp;"_C")</f>
        <v/>
      </c>
      <c r="AV1525" s="7" t="str">
        <f>IF(RIGHT(AU1525,1)="C",AX1525/INDEX($AX$5:$AX$2729,MATCH(AZ1525&amp;"_O",$AU$5:$AU$2729,0),1),"")</f>
        <v/>
      </c>
      <c r="AW1525" s="38">
        <v>36196</v>
      </c>
      <c r="AX1525" s="37">
        <v>1239.4000000000001</v>
      </c>
      <c r="AY1525" s="7">
        <f>AX1525/AX1524</f>
        <v>0.96855365571566998</v>
      </c>
      <c r="AZ1525" s="4">
        <f>YEAR(AW1525)</f>
        <v>1999</v>
      </c>
      <c r="BA1525" s="2" t="s">
        <v>7</v>
      </c>
      <c r="BB1525" s="12" t="str">
        <f>INDEX($CD$5:$CD$10,MATCH(BA1525,$CC$5:$CC$10,0),1)</f>
        <v>Y</v>
      </c>
      <c r="BC1525" s="12" t="str">
        <f>IF(AND(BB1525="Y",AY1525&gt;1),"Y","")</f>
        <v/>
      </c>
      <c r="BD1525" s="12" t="str">
        <f>IF(AND(BB1525="Y",AY1525&lt;1),"Y","")</f>
        <v>Y</v>
      </c>
      <c r="BE1525" s="12" t="str">
        <f>IF(AY1525&gt;1,IF(AY1524&gt;1,"Y",""),"")</f>
        <v/>
      </c>
      <c r="BF1525" s="12" t="str">
        <f>IF(AY1525&lt;1,IF(AY1524&lt;1,"Y",""),"")</f>
        <v/>
      </c>
      <c r="BG1525" s="2"/>
      <c r="BH1525" s="2"/>
      <c r="BI1525" s="2"/>
      <c r="BJ1525" s="2"/>
      <c r="BK1525" s="2"/>
      <c r="BL1525" s="2"/>
      <c r="BM1525" s="4" t="str">
        <f>IF(BR1525=BR1526,IF(BR1525&gt;BR1524,BR1525&amp;"_O",""),BR1525&amp;"_C")</f>
        <v/>
      </c>
      <c r="BN1525" s="7" t="str">
        <f>IF(RIGHT(BM1525,1)="C",BP1525/INDEX($BP$5:$BP$2729,MATCH(BR1525&amp;"_O",$BM$5:$BM$2729,0),1),"")</f>
        <v/>
      </c>
      <c r="BO1525" s="38">
        <v>36609</v>
      </c>
      <c r="BP1525" s="3">
        <v>4963.03</v>
      </c>
      <c r="BQ1525" s="7">
        <f>BP1525/BP1524</f>
        <v>1.0343675556935723</v>
      </c>
      <c r="BR1525" s="4">
        <f>YEAR(BO1525)</f>
        <v>2000</v>
      </c>
      <c r="BS1525" s="2" t="s">
        <v>8</v>
      </c>
      <c r="BT1525" s="12" t="str">
        <f>INDEX($CD$5:$CD$10,MATCH(BS1525,$CC$5:$CC$10,0),1)</f>
        <v>Y</v>
      </c>
      <c r="BU1525" s="12" t="str">
        <f>IF(AND(BT1525="Y",BQ1525&gt;1),"Y","")</f>
        <v>Y</v>
      </c>
      <c r="BV1525" s="12" t="str">
        <f>IF(AND(BT1525="Y",BQ1525&lt;1),"Y","")</f>
        <v/>
      </c>
      <c r="BW1525" s="12" t="str">
        <f>IF(BQ1525&gt;1,IF(BQ1524&gt;1,"Y",""),"")</f>
        <v/>
      </c>
      <c r="BX1525" s="12" t="str">
        <f>IF(BQ1525&lt;1,IF(BQ1524&lt;1,"Y",""),"")</f>
        <v/>
      </c>
      <c r="BY1525" s="2"/>
      <c r="BZ1525" s="2"/>
      <c r="CA1525" s="2"/>
    </row>
    <row r="1526" spans="2:79">
      <c r="B1526" s="4" t="str">
        <f>IF(G1526=G1527,IF(G1526&gt;G1525,G1526&amp;"_O",""),G1526&amp;"_C")</f>
        <v/>
      </c>
      <c r="C1526" s="14">
        <f ca="1">RANDBETWEEN(0,1000)/1000</f>
        <v>0.216</v>
      </c>
      <c r="D1526" s="16">
        <f>D1525+1</f>
        <v>1522</v>
      </c>
      <c r="E1526" s="10">
        <f>ROUNDDOWN(D1526/52,0)+1</f>
        <v>30</v>
      </c>
      <c r="F1526" s="15">
        <f>F1525+7</f>
        <v>55274</v>
      </c>
      <c r="G1526" s="4">
        <f>YEAR(F1526)</f>
        <v>2051</v>
      </c>
      <c r="H1526" s="33">
        <v>0.7</v>
      </c>
      <c r="I1526" s="33">
        <v>0.56399999999999995</v>
      </c>
      <c r="J1526" s="33">
        <v>0.94499999999999995</v>
      </c>
      <c r="K1526" s="16" t="str">
        <f>IF(M1525&gt;1,"Up","Down")</f>
        <v>Up</v>
      </c>
      <c r="L1526" s="16" t="str">
        <f>IF(K1526="Up",IF(H1526&lt;$BJ$7,"Up","Down"),IF(H1526&lt;$BK$7,"Down","Up"))</f>
        <v>Down</v>
      </c>
      <c r="M1526" s="17">
        <f>IF(L1526="Up",INDEX($AK$5:$AK$1005,MATCH(I1526,$AI$5:$AI$1005,0),1),INDEX($AL$5:$AL$1005,MATCH(J1526,$AI$5:$AI$1005,0),1))</f>
        <v>0.9987538550061954</v>
      </c>
      <c r="N1526" s="16" t="str">
        <f>IF(P1525&gt;1,"Up","Down")</f>
        <v>Up</v>
      </c>
      <c r="O1526" s="16" t="str">
        <f>IF(N1526="Up",IF(H1526&lt;$BJ$12,"Up","Down"),IF(H1526&lt;$BK$12,"Down","Up"))</f>
        <v>Down</v>
      </c>
      <c r="P1526" s="17">
        <f>IF(O1526="Up",INDEX($AP$5:$AP$1005,MATCH(I1526,$AI$5:$AI$1005,0),1),INDEX($AQ$5:$AQ$1005,MATCH(J1526,$AI$5:$AI$1005,0),1))</f>
        <v>0.99868746915979267</v>
      </c>
      <c r="Q1526" s="19">
        <f>T1525</f>
        <v>19074.592098774119</v>
      </c>
      <c r="R1526" s="19">
        <f>INDEX(model!$S$5:$S$35,MATCH(G1526,model!$Q$5:$Q$35,0),1)*model!$O$5</f>
        <v>0</v>
      </c>
      <c r="S1526" s="19">
        <f>IF(RIGHT(B1526,1)="C",T1525*INDEX(model!$T$5:$T$35,MATCH(G1526,model!$Q$5:$Q$35,0),1),0)</f>
        <v>0</v>
      </c>
      <c r="T1526" s="19">
        <f>(Q1526+R1526-S1526)*M1526</f>
        <v>19050.822391321366</v>
      </c>
      <c r="U1526" s="19">
        <f>X1525</f>
        <v>125401.59303760498</v>
      </c>
      <c r="V1526" s="19">
        <f>INDEX(model!$S$5:$S$35,MATCH(G1526,model!$Q$5:$Q$35,0),1)*model!$O$6</f>
        <v>0</v>
      </c>
      <c r="W1526" s="19">
        <f>IF(RIGHT(B1526,1)="C",X1525*INDEX(model!$T$5:$T$35,MATCH(G1526,model!$Q$5:$Q$35,0),1),0)</f>
        <v>0</v>
      </c>
      <c r="X1526" s="19">
        <f>(U1526+V1526-W1526)*P1526</f>
        <v>125236.999579332</v>
      </c>
      <c r="Z1526" s="36" t="str">
        <f>K1526&amp;L1526</f>
        <v>UpDown</v>
      </c>
      <c r="AA1526" s="36" t="str">
        <f>N1526&amp;O1526</f>
        <v>UpDown</v>
      </c>
      <c r="AU1526" s="4" t="str">
        <f>IF(AZ1526=AZ1527,IF(AZ1526&gt;AZ1525,AZ1526&amp;"_O",""),AZ1526&amp;"_C")</f>
        <v/>
      </c>
      <c r="AV1526" s="7" t="str">
        <f>IF(RIGHT(AU1526,1)="C",AX1526/INDEX($AX$5:$AX$2729,MATCH(AZ1526&amp;"_O",$AU$5:$AU$2729,0),1),"")</f>
        <v/>
      </c>
      <c r="AW1526" s="38">
        <v>36203</v>
      </c>
      <c r="AX1526" s="37">
        <v>1230.1300000000001</v>
      </c>
      <c r="AY1526" s="7">
        <f>AX1526/AX1525</f>
        <v>0.99252057447151854</v>
      </c>
      <c r="AZ1526" s="4">
        <f>YEAR(AW1526)</f>
        <v>1999</v>
      </c>
      <c r="BA1526" s="2" t="s">
        <v>7</v>
      </c>
      <c r="BB1526" s="12" t="str">
        <f>INDEX($CD$5:$CD$10,MATCH(BA1526,$CC$5:$CC$10,0),1)</f>
        <v>Y</v>
      </c>
      <c r="BC1526" s="12" t="str">
        <f>IF(AND(BB1526="Y",AY1526&gt;1),"Y","")</f>
        <v/>
      </c>
      <c r="BD1526" s="12" t="str">
        <f>IF(AND(BB1526="Y",AY1526&lt;1),"Y","")</f>
        <v>Y</v>
      </c>
      <c r="BE1526" s="12" t="str">
        <f>IF(AY1526&gt;1,IF(AY1525&gt;1,"Y",""),"")</f>
        <v/>
      </c>
      <c r="BF1526" s="12" t="str">
        <f>IF(AY1526&lt;1,IF(AY1525&lt;1,"Y",""),"")</f>
        <v>Y</v>
      </c>
      <c r="BG1526" s="2"/>
      <c r="BH1526" s="2"/>
      <c r="BI1526" s="2"/>
      <c r="BJ1526" s="2"/>
      <c r="BK1526" s="2"/>
      <c r="BL1526" s="2"/>
      <c r="BM1526" s="4" t="str">
        <f>IF(BR1526=BR1527,IF(BR1526&gt;BR1525,BR1526&amp;"_O",""),BR1526&amp;"_C")</f>
        <v/>
      </c>
      <c r="BN1526" s="7" t="str">
        <f>IF(RIGHT(BM1526,1)="C",BP1526/INDEX($BP$5:$BP$2729,MATCH(BR1526&amp;"_O",$BM$5:$BM$2729,0),1),"")</f>
        <v/>
      </c>
      <c r="BO1526" s="38">
        <v>36616</v>
      </c>
      <c r="BP1526" s="3">
        <v>4572.88</v>
      </c>
      <c r="BQ1526" s="7">
        <f>BP1526/BP1525</f>
        <v>0.92138874840571194</v>
      </c>
      <c r="BR1526" s="4">
        <f>YEAR(BO1526)</f>
        <v>2000</v>
      </c>
      <c r="BS1526" s="2" t="s">
        <v>8</v>
      </c>
      <c r="BT1526" s="12" t="str">
        <f>INDEX($CD$5:$CD$10,MATCH(BS1526,$CC$5:$CC$10,0),1)</f>
        <v>Y</v>
      </c>
      <c r="BU1526" s="12" t="str">
        <f>IF(AND(BT1526="Y",BQ1526&gt;1),"Y","")</f>
        <v/>
      </c>
      <c r="BV1526" s="12" t="str">
        <f>IF(AND(BT1526="Y",BQ1526&lt;1),"Y","")</f>
        <v>Y</v>
      </c>
      <c r="BW1526" s="12" t="str">
        <f>IF(BQ1526&gt;1,IF(BQ1525&gt;1,"Y",""),"")</f>
        <v/>
      </c>
      <c r="BX1526" s="12" t="str">
        <f>IF(BQ1526&lt;1,IF(BQ1525&lt;1,"Y",""),"")</f>
        <v/>
      </c>
      <c r="BY1526" s="2"/>
      <c r="BZ1526" s="2"/>
      <c r="CA1526" s="2"/>
    </row>
    <row r="1527" spans="2:79">
      <c r="B1527" s="4" t="str">
        <f>IF(G1527=G1528,IF(G1527&gt;G1526,G1527&amp;"_O",""),G1527&amp;"_C")</f>
        <v/>
      </c>
      <c r="C1527" s="14">
        <f ca="1">RANDBETWEEN(0,1000)/1000</f>
        <v>0.875</v>
      </c>
      <c r="D1527" s="16">
        <f>D1526+1</f>
        <v>1523</v>
      </c>
      <c r="E1527" s="10">
        <f>ROUNDDOWN(D1527/52,0)+1</f>
        <v>30</v>
      </c>
      <c r="F1527" s="15">
        <f>F1526+7</f>
        <v>55281</v>
      </c>
      <c r="G1527" s="4">
        <f>YEAR(F1527)</f>
        <v>2051</v>
      </c>
      <c r="H1527" s="33">
        <v>0.35399999999999998</v>
      </c>
      <c r="I1527" s="33">
        <v>1.4999999999999999E-2</v>
      </c>
      <c r="J1527" s="33">
        <v>0.99099999999999999</v>
      </c>
      <c r="K1527" s="16" t="str">
        <f>IF(M1526&gt;1,"Up","Down")</f>
        <v>Down</v>
      </c>
      <c r="L1527" s="16" t="str">
        <f>IF(K1527="Up",IF(H1527&lt;$BJ$7,"Up","Down"),IF(H1527&lt;$BK$7,"Down","Up"))</f>
        <v>Down</v>
      </c>
      <c r="M1527" s="17">
        <f>IF(L1527="Up",INDEX($AK$5:$AK$1005,MATCH(I1527,$AI$5:$AI$1005,0),1),INDEX($AL$5:$AL$1005,MATCH(J1527,$AI$5:$AI$1005,0),1))</f>
        <v>0.99886116656416635</v>
      </c>
      <c r="N1527" s="16" t="str">
        <f>IF(P1526&gt;1,"Up","Down")</f>
        <v>Down</v>
      </c>
      <c r="O1527" s="16" t="str">
        <f>IF(N1527="Up",IF(H1527&lt;$BJ$12,"Up","Down"),IF(H1527&lt;$BK$12,"Down","Up"))</f>
        <v>Down</v>
      </c>
      <c r="P1527" s="17">
        <f>IF(O1527="Up",INDEX($AP$5:$AP$1005,MATCH(I1527,$AI$5:$AI$1005,0),1),INDEX($AQ$5:$AQ$1005,MATCH(J1527,$AI$5:$AI$1005,0),1))</f>
        <v>0.99887260400586109</v>
      </c>
      <c r="Q1527" s="19">
        <f>T1526</f>
        <v>19050.822391321366</v>
      </c>
      <c r="R1527" s="19">
        <f>INDEX(model!$S$5:$S$35,MATCH(G1527,model!$Q$5:$Q$35,0),1)*model!$O$5</f>
        <v>0</v>
      </c>
      <c r="S1527" s="19">
        <f>IF(RIGHT(B1527,1)="C",T1526*INDEX(model!$T$5:$T$35,MATCH(G1527,model!$Q$5:$Q$35,0),1),0)</f>
        <v>0</v>
      </c>
      <c r="T1527" s="19">
        <f>(Q1527+R1527-S1527)*M1527</f>
        <v>19029.126677802</v>
      </c>
      <c r="U1527" s="19">
        <f>X1526</f>
        <v>125236.999579332</v>
      </c>
      <c r="V1527" s="19">
        <f>INDEX(model!$S$5:$S$35,MATCH(G1527,model!$Q$5:$Q$35,0),1)*model!$O$6</f>
        <v>0</v>
      </c>
      <c r="W1527" s="19">
        <f>IF(RIGHT(B1527,1)="C",X1526*INDEX(model!$T$5:$T$35,MATCH(G1527,model!$Q$5:$Q$35,0),1),0)</f>
        <v>0</v>
      </c>
      <c r="X1527" s="19">
        <f>(U1527+V1527-W1527)*P1527</f>
        <v>125095.80788768828</v>
      </c>
      <c r="Z1527" s="36" t="str">
        <f>K1527&amp;L1527</f>
        <v>DownDown</v>
      </c>
      <c r="AA1527" s="36" t="str">
        <f>N1527&amp;O1527</f>
        <v>DownDown</v>
      </c>
      <c r="AU1527" s="4" t="str">
        <f>IF(AZ1527=AZ1528,IF(AZ1527&gt;AZ1526,AZ1527&amp;"_O",""),AZ1527&amp;"_C")</f>
        <v/>
      </c>
      <c r="AV1527" s="7" t="str">
        <f>IF(RIGHT(AU1527,1)="C",AX1527/INDEX($AX$5:$AX$2729,MATCH(AZ1527&amp;"_O",$AU$5:$AU$2729,0),1),"")</f>
        <v/>
      </c>
      <c r="AW1527" s="38">
        <v>36210</v>
      </c>
      <c r="AX1527" s="37">
        <v>1239.19</v>
      </c>
      <c r="AY1527" s="7">
        <f>AX1527/AX1526</f>
        <v>1.0073650752359506</v>
      </c>
      <c r="AZ1527" s="4">
        <f>YEAR(AW1527)</f>
        <v>1999</v>
      </c>
      <c r="BA1527" s="2" t="s">
        <v>7</v>
      </c>
      <c r="BB1527" s="12" t="str">
        <f>INDEX($CD$5:$CD$10,MATCH(BA1527,$CC$5:$CC$10,0),1)</f>
        <v>Y</v>
      </c>
      <c r="BC1527" s="12" t="str">
        <f>IF(AND(BB1527="Y",AY1527&gt;1),"Y","")</f>
        <v>Y</v>
      </c>
      <c r="BD1527" s="12" t="str">
        <f>IF(AND(BB1527="Y",AY1527&lt;1),"Y","")</f>
        <v/>
      </c>
      <c r="BE1527" s="12" t="str">
        <f>IF(AY1527&gt;1,IF(AY1526&gt;1,"Y",""),"")</f>
        <v/>
      </c>
      <c r="BF1527" s="12" t="str">
        <f>IF(AY1527&lt;1,IF(AY1526&lt;1,"Y",""),"")</f>
        <v/>
      </c>
      <c r="BG1527" s="2"/>
      <c r="BH1527" s="2"/>
      <c r="BI1527" s="2"/>
      <c r="BJ1527" s="2"/>
      <c r="BK1527" s="2"/>
      <c r="BL1527" s="2"/>
      <c r="BM1527" s="4" t="str">
        <f>IF(BR1527=BR1528,IF(BR1527&gt;BR1526,BR1527&amp;"_O",""),BR1527&amp;"_C")</f>
        <v/>
      </c>
      <c r="BN1527" s="7" t="str">
        <f>IF(RIGHT(BM1527,1)="C",BP1527/INDEX($BP$5:$BP$2729,MATCH(BR1527&amp;"_O",$BM$5:$BM$2729,0),1),"")</f>
        <v/>
      </c>
      <c r="BO1527" s="38">
        <v>36623</v>
      </c>
      <c r="BP1527" s="3">
        <v>4446.45</v>
      </c>
      <c r="BQ1527" s="7">
        <f>BP1527/BP1526</f>
        <v>0.97235221567152419</v>
      </c>
      <c r="BR1527" s="4">
        <f>YEAR(BO1527)</f>
        <v>2000</v>
      </c>
      <c r="BS1527" s="2" t="s">
        <v>8</v>
      </c>
      <c r="BT1527" s="12" t="str">
        <f>INDEX($CD$5:$CD$10,MATCH(BS1527,$CC$5:$CC$10,0),1)</f>
        <v>Y</v>
      </c>
      <c r="BU1527" s="12" t="str">
        <f>IF(AND(BT1527="Y",BQ1527&gt;1),"Y","")</f>
        <v/>
      </c>
      <c r="BV1527" s="12" t="str">
        <f>IF(AND(BT1527="Y",BQ1527&lt;1),"Y","")</f>
        <v>Y</v>
      </c>
      <c r="BW1527" s="12" t="str">
        <f>IF(BQ1527&gt;1,IF(BQ1526&gt;1,"Y",""),"")</f>
        <v/>
      </c>
      <c r="BX1527" s="12" t="str">
        <f>IF(BQ1527&lt;1,IF(BQ1526&lt;1,"Y",""),"")</f>
        <v>Y</v>
      </c>
      <c r="BY1527" s="2"/>
      <c r="BZ1527" s="2"/>
      <c r="CA1527" s="2"/>
    </row>
    <row r="1528" spans="2:79">
      <c r="B1528" s="4" t="str">
        <f>IF(G1528=G1529,IF(G1528&gt;G1527,G1528&amp;"_O",""),G1528&amp;"_C")</f>
        <v/>
      </c>
      <c r="C1528" s="14">
        <f ca="1">RANDBETWEEN(0,1000)/1000</f>
        <v>0.28899999999999998</v>
      </c>
      <c r="D1528" s="16">
        <f>D1527+1</f>
        <v>1524</v>
      </c>
      <c r="E1528" s="10">
        <f>ROUNDDOWN(D1528/52,0)+1</f>
        <v>30</v>
      </c>
      <c r="F1528" s="15">
        <f>F1527+7</f>
        <v>55288</v>
      </c>
      <c r="G1528" s="4">
        <f>YEAR(F1528)</f>
        <v>2051</v>
      </c>
      <c r="H1528" s="33">
        <v>0.66500000000000004</v>
      </c>
      <c r="I1528" s="33">
        <v>0.21099999999999999</v>
      </c>
      <c r="J1528" s="33">
        <v>0.73799999999999999</v>
      </c>
      <c r="K1528" s="16" t="str">
        <f>IF(M1527&gt;1,"Up","Down")</f>
        <v>Down</v>
      </c>
      <c r="L1528" s="16" t="str">
        <f>IF(K1528="Up",IF(H1528&lt;$BJ$7,"Up","Down"),IF(H1528&lt;$BK$7,"Down","Up"))</f>
        <v>Up</v>
      </c>
      <c r="M1528" s="17">
        <f>IF(L1528="Up",INDEX($AK$5:$AK$1005,MATCH(I1528,$AI$5:$AI$1005,0),1),INDEX($AL$5:$AL$1005,MATCH(J1528,$AI$5:$AI$1005,0),1))</f>
        <v>1.0052942344292437</v>
      </c>
      <c r="N1528" s="16" t="str">
        <f>IF(P1527&gt;1,"Up","Down")</f>
        <v>Down</v>
      </c>
      <c r="O1528" s="16" t="str">
        <f>IF(N1528="Up",IF(H1528&lt;$BJ$12,"Up","Down"),IF(H1528&lt;$BK$12,"Down","Up"))</f>
        <v>Up</v>
      </c>
      <c r="P1528" s="17">
        <f>IF(O1528="Up",INDEX($AP$5:$AP$1005,MATCH(I1528,$AI$5:$AI$1005,0),1),INDEX($AQ$5:$AQ$1005,MATCH(J1528,$AI$5:$AI$1005,0),1))</f>
        <v>1.0070520773265945</v>
      </c>
      <c r="Q1528" s="19">
        <f>T1527</f>
        <v>19029.126677802</v>
      </c>
      <c r="R1528" s="19">
        <f>INDEX(model!$S$5:$S$35,MATCH(G1528,model!$Q$5:$Q$35,0),1)*model!$O$5</f>
        <v>0</v>
      </c>
      <c r="S1528" s="19">
        <f>IF(RIGHT(B1528,1)="C",T1527*INDEX(model!$T$5:$T$35,MATCH(G1528,model!$Q$5:$Q$35,0),1),0)</f>
        <v>0</v>
      </c>
      <c r="T1528" s="19">
        <f>(Q1528+R1528-S1528)*M1528</f>
        <v>19129.871335418058</v>
      </c>
      <c r="U1528" s="19">
        <f>X1527</f>
        <v>125095.80788768828</v>
      </c>
      <c r="V1528" s="19">
        <f>INDEX(model!$S$5:$S$35,MATCH(G1528,model!$Q$5:$Q$35,0),1)*model!$O$6</f>
        <v>0</v>
      </c>
      <c r="W1528" s="19">
        <f>IF(RIGHT(B1528,1)="C",X1527*INDEX(model!$T$5:$T$35,MATCH(G1528,model!$Q$5:$Q$35,0),1),0)</f>
        <v>0</v>
      </c>
      <c r="X1528" s="19">
        <f>(U1528+V1528-W1528)*P1528</f>
        <v>125977.99319814506</v>
      </c>
      <c r="Z1528" s="36" t="str">
        <f>K1528&amp;L1528</f>
        <v>DownUp</v>
      </c>
      <c r="AA1528" s="36" t="str">
        <f>N1528&amp;O1528</f>
        <v>DownUp</v>
      </c>
      <c r="AU1528" s="4" t="str">
        <f>IF(AZ1528=AZ1529,IF(AZ1528&gt;AZ1527,AZ1528&amp;"_O",""),AZ1528&amp;"_C")</f>
        <v/>
      </c>
      <c r="AV1528" s="7" t="str">
        <f>IF(RIGHT(AU1528,1)="C",AX1528/INDEX($AX$5:$AX$2729,MATCH(AZ1528&amp;"_O",$AU$5:$AU$2729,0),1),"")</f>
        <v/>
      </c>
      <c r="AW1528" s="38">
        <v>36217</v>
      </c>
      <c r="AX1528" s="37">
        <v>1238.33</v>
      </c>
      <c r="AY1528" s="7">
        <f>AX1528/AX1527</f>
        <v>0.99930599827306532</v>
      </c>
      <c r="AZ1528" s="4">
        <f>YEAR(AW1528)</f>
        <v>1999</v>
      </c>
      <c r="BA1528" s="2" t="s">
        <v>7</v>
      </c>
      <c r="BB1528" s="12" t="str">
        <f>INDEX($CD$5:$CD$10,MATCH(BA1528,$CC$5:$CC$10,0),1)</f>
        <v>Y</v>
      </c>
      <c r="BC1528" s="12" t="str">
        <f>IF(AND(BB1528="Y",AY1528&gt;1),"Y","")</f>
        <v/>
      </c>
      <c r="BD1528" s="12" t="str">
        <f>IF(AND(BB1528="Y",AY1528&lt;1),"Y","")</f>
        <v>Y</v>
      </c>
      <c r="BE1528" s="12" t="str">
        <f>IF(AY1528&gt;1,IF(AY1527&gt;1,"Y",""),"")</f>
        <v/>
      </c>
      <c r="BF1528" s="12" t="str">
        <f>IF(AY1528&lt;1,IF(AY1527&lt;1,"Y",""),"")</f>
        <v/>
      </c>
      <c r="BG1528" s="2"/>
      <c r="BH1528" s="2"/>
      <c r="BI1528" s="2"/>
      <c r="BJ1528" s="2"/>
      <c r="BK1528" s="2"/>
      <c r="BL1528" s="2"/>
      <c r="BM1528" s="4" t="str">
        <f>IF(BR1528=BR1529,IF(BR1528&gt;BR1527,BR1528&amp;"_O",""),BR1528&amp;"_C")</f>
        <v/>
      </c>
      <c r="BN1528" s="7" t="str">
        <f>IF(RIGHT(BM1528,1)="C",BP1528/INDEX($BP$5:$BP$2729,MATCH(BR1528&amp;"_O",$BM$5:$BM$2729,0),1),"")</f>
        <v/>
      </c>
      <c r="BO1528" s="38">
        <v>36630</v>
      </c>
      <c r="BP1528" s="3">
        <v>3321.29</v>
      </c>
      <c r="BQ1528" s="7">
        <f>BP1528/BP1527</f>
        <v>0.74695318737419747</v>
      </c>
      <c r="BR1528" s="4">
        <f>YEAR(BO1528)</f>
        <v>2000</v>
      </c>
      <c r="BS1528" s="2" t="s">
        <v>8</v>
      </c>
      <c r="BT1528" s="12" t="str">
        <f>INDEX($CD$5:$CD$10,MATCH(BS1528,$CC$5:$CC$10,0),1)</f>
        <v>Y</v>
      </c>
      <c r="BU1528" s="12" t="str">
        <f>IF(AND(BT1528="Y",BQ1528&gt;1),"Y","")</f>
        <v/>
      </c>
      <c r="BV1528" s="12" t="str">
        <f>IF(AND(BT1528="Y",BQ1528&lt;1),"Y","")</f>
        <v>Y</v>
      </c>
      <c r="BW1528" s="12" t="str">
        <f>IF(BQ1528&gt;1,IF(BQ1527&gt;1,"Y",""),"")</f>
        <v/>
      </c>
      <c r="BX1528" s="12" t="str">
        <f>IF(BQ1528&lt;1,IF(BQ1527&lt;1,"Y",""),"")</f>
        <v>Y</v>
      </c>
      <c r="BY1528" s="2"/>
      <c r="BZ1528" s="2"/>
      <c r="CA1528" s="2"/>
    </row>
    <row r="1529" spans="2:79">
      <c r="B1529" s="4" t="str">
        <f>IF(G1529=G1530,IF(G1529&gt;G1528,G1529&amp;"_O",""),G1529&amp;"_C")</f>
        <v/>
      </c>
      <c r="C1529" s="14">
        <f ca="1">RANDBETWEEN(0,1000)/1000</f>
        <v>0.16800000000000001</v>
      </c>
      <c r="D1529" s="16">
        <f>D1528+1</f>
        <v>1525</v>
      </c>
      <c r="E1529" s="10">
        <f>ROUNDDOWN(D1529/52,0)+1</f>
        <v>30</v>
      </c>
      <c r="F1529" s="15">
        <f>F1528+7</f>
        <v>55295</v>
      </c>
      <c r="G1529" s="4">
        <f>YEAR(F1529)</f>
        <v>2051</v>
      </c>
      <c r="H1529" s="33">
        <v>0.14699999999999999</v>
      </c>
      <c r="I1529" s="33">
        <v>0.91600000000000004</v>
      </c>
      <c r="J1529" s="33">
        <v>0.70399999999999996</v>
      </c>
      <c r="K1529" s="16" t="str">
        <f>IF(M1528&gt;1,"Up","Down")</f>
        <v>Up</v>
      </c>
      <c r="L1529" s="16" t="str">
        <f>IF(K1529="Up",IF(H1529&lt;$BJ$7,"Up","Down"),IF(H1529&lt;$BK$7,"Down","Up"))</f>
        <v>Up</v>
      </c>
      <c r="M1529" s="17">
        <f>IF(L1529="Up",INDEX($AK$5:$AK$1005,MATCH(I1529,$AI$5:$AI$1005,0),1),INDEX($AL$5:$AL$1005,MATCH(J1529,$AI$5:$AI$1005,0),1))</f>
        <v>1.036036666023886</v>
      </c>
      <c r="N1529" s="16" t="str">
        <f>IF(P1528&gt;1,"Up","Down")</f>
        <v>Up</v>
      </c>
      <c r="O1529" s="16" t="str">
        <f>IF(N1529="Up",IF(H1529&lt;$BJ$12,"Up","Down"),IF(H1529&lt;$BK$12,"Down","Up"))</f>
        <v>Up</v>
      </c>
      <c r="P1529" s="17">
        <f>IF(O1529="Up",INDEX($AP$5:$AP$1005,MATCH(I1529,$AI$5:$AI$1005,0),1),INDEX($AQ$5:$AQ$1005,MATCH(J1529,$AI$5:$AI$1005,0),1))</f>
        <v>1.0463005416226028</v>
      </c>
      <c r="Q1529" s="19">
        <f>T1528</f>
        <v>19129.871335418058</v>
      </c>
      <c r="R1529" s="19">
        <f>INDEX(model!$S$5:$S$35,MATCH(G1529,model!$Q$5:$Q$35,0),1)*model!$O$5</f>
        <v>0</v>
      </c>
      <c r="S1529" s="19">
        <f>IF(RIGHT(B1529,1)="C",T1528*INDEX(model!$T$5:$T$35,MATCH(G1529,model!$Q$5:$Q$35,0),1),0)</f>
        <v>0</v>
      </c>
      <c r="T1529" s="19">
        <f>(Q1529+R1529-S1529)*M1529</f>
        <v>19819.24811981243</v>
      </c>
      <c r="U1529" s="19">
        <f>X1528</f>
        <v>125977.99319814506</v>
      </c>
      <c r="V1529" s="19">
        <f>INDEX(model!$S$5:$S$35,MATCH(G1529,model!$Q$5:$Q$35,0),1)*model!$O$6</f>
        <v>0</v>
      </c>
      <c r="W1529" s="19">
        <f>IF(RIGHT(B1529,1)="C",X1528*INDEX(model!$T$5:$T$35,MATCH(G1529,model!$Q$5:$Q$35,0),1),0)</f>
        <v>0</v>
      </c>
      <c r="X1529" s="19">
        <f>(U1529+V1529-W1529)*P1529</f>
        <v>131810.84251574776</v>
      </c>
      <c r="Z1529" s="36" t="str">
        <f>K1529&amp;L1529</f>
        <v>UpUp</v>
      </c>
      <c r="AA1529" s="36" t="str">
        <f>N1529&amp;O1529</f>
        <v>UpUp</v>
      </c>
      <c r="AU1529" s="4" t="str">
        <f>IF(AZ1529=AZ1530,IF(AZ1529&gt;AZ1528,AZ1529&amp;"_O",""),AZ1529&amp;"_C")</f>
        <v/>
      </c>
      <c r="AV1529" s="7" t="str">
        <f>IF(RIGHT(AU1529,1)="C",AX1529/INDEX($AX$5:$AX$2729,MATCH(AZ1529&amp;"_O",$AU$5:$AU$2729,0),1),"")</f>
        <v/>
      </c>
      <c r="AW1529" s="38">
        <v>36224</v>
      </c>
      <c r="AX1529" s="37">
        <v>1275.47</v>
      </c>
      <c r="AY1529" s="7">
        <f>AX1529/AX1528</f>
        <v>1.0299920053620604</v>
      </c>
      <c r="AZ1529" s="4">
        <f>YEAR(AW1529)</f>
        <v>1999</v>
      </c>
      <c r="BA1529" s="2" t="s">
        <v>7</v>
      </c>
      <c r="BB1529" s="12" t="str">
        <f>INDEX($CD$5:$CD$10,MATCH(BA1529,$CC$5:$CC$10,0),1)</f>
        <v>Y</v>
      </c>
      <c r="BC1529" s="12" t="str">
        <f>IF(AND(BB1529="Y",AY1529&gt;1),"Y","")</f>
        <v>Y</v>
      </c>
      <c r="BD1529" s="12" t="str">
        <f>IF(AND(BB1529="Y",AY1529&lt;1),"Y","")</f>
        <v/>
      </c>
      <c r="BE1529" s="12" t="str">
        <f>IF(AY1529&gt;1,IF(AY1528&gt;1,"Y",""),"")</f>
        <v/>
      </c>
      <c r="BF1529" s="12" t="str">
        <f>IF(AY1529&lt;1,IF(AY1528&lt;1,"Y",""),"")</f>
        <v/>
      </c>
      <c r="BG1529" s="2"/>
      <c r="BH1529" s="2"/>
      <c r="BI1529" s="2"/>
      <c r="BJ1529" s="2"/>
      <c r="BK1529" s="2"/>
      <c r="BL1529" s="2"/>
      <c r="BM1529" s="4" t="str">
        <f>IF(BR1529=BR1530,IF(BR1529&gt;BR1528,BR1529&amp;"_O",""),BR1529&amp;"_C")</f>
        <v/>
      </c>
      <c r="BN1529" s="7" t="str">
        <f>IF(RIGHT(BM1529,1)="C",BP1529/INDEX($BP$5:$BP$2729,MATCH(BR1529&amp;"_O",$BM$5:$BM$2729,0),1),"")</f>
        <v/>
      </c>
      <c r="BO1529" s="38">
        <v>36636</v>
      </c>
      <c r="BP1529" s="3">
        <v>3643.88</v>
      </c>
      <c r="BQ1529" s="7">
        <f>BP1529/BP1528</f>
        <v>1.0971279231864728</v>
      </c>
      <c r="BR1529" s="4">
        <f>YEAR(BO1529)</f>
        <v>2000</v>
      </c>
      <c r="BS1529" s="2" t="s">
        <v>8</v>
      </c>
      <c r="BT1529" s="12" t="str">
        <f>INDEX($CD$5:$CD$10,MATCH(BS1529,$CC$5:$CC$10,0),1)</f>
        <v>Y</v>
      </c>
      <c r="BU1529" s="12" t="str">
        <f>IF(AND(BT1529="Y",BQ1529&gt;1),"Y","")</f>
        <v>Y</v>
      </c>
      <c r="BV1529" s="12" t="str">
        <f>IF(AND(BT1529="Y",BQ1529&lt;1),"Y","")</f>
        <v/>
      </c>
      <c r="BW1529" s="12" t="str">
        <f>IF(BQ1529&gt;1,IF(BQ1528&gt;1,"Y",""),"")</f>
        <v/>
      </c>
      <c r="BX1529" s="12" t="str">
        <f>IF(BQ1529&lt;1,IF(BQ1528&lt;1,"Y",""),"")</f>
        <v/>
      </c>
      <c r="BY1529" s="2"/>
      <c r="BZ1529" s="2"/>
      <c r="CA1529" s="2"/>
    </row>
    <row r="1530" spans="2:79">
      <c r="B1530" s="4" t="str">
        <f>IF(G1530=G1531,IF(G1530&gt;G1529,G1530&amp;"_O",""),G1530&amp;"_C")</f>
        <v/>
      </c>
      <c r="C1530" s="14">
        <f ca="1">RANDBETWEEN(0,1000)/1000</f>
        <v>0.42499999999999999</v>
      </c>
      <c r="D1530" s="16">
        <f>D1529+1</f>
        <v>1526</v>
      </c>
      <c r="E1530" s="10">
        <f>ROUNDDOWN(D1530/52,0)+1</f>
        <v>30</v>
      </c>
      <c r="F1530" s="15">
        <f>F1529+7</f>
        <v>55302</v>
      </c>
      <c r="G1530" s="4">
        <f>YEAR(F1530)</f>
        <v>2051</v>
      </c>
      <c r="H1530" s="33">
        <v>0.89</v>
      </c>
      <c r="I1530" s="33">
        <v>0.56499999999999995</v>
      </c>
      <c r="J1530" s="33">
        <v>0.81100000000000005</v>
      </c>
      <c r="K1530" s="16" t="str">
        <f>IF(M1529&gt;1,"Up","Down")</f>
        <v>Up</v>
      </c>
      <c r="L1530" s="16" t="str">
        <f>IF(K1530="Up",IF(H1530&lt;$BJ$7,"Up","Down"),IF(H1530&lt;$BK$7,"Down","Up"))</f>
        <v>Down</v>
      </c>
      <c r="M1530" s="17">
        <f>IF(L1530="Up",INDEX($AK$5:$AK$1005,MATCH(I1530,$AI$5:$AI$1005,0),1),INDEX($AL$5:$AL$1005,MATCH(J1530,$AI$5:$AI$1005,0),1))</f>
        <v>0.9961267156129312</v>
      </c>
      <c r="N1530" s="16" t="str">
        <f>IF(P1529&gt;1,"Up","Down")</f>
        <v>Up</v>
      </c>
      <c r="O1530" s="16" t="str">
        <f>IF(N1530="Up",IF(H1530&lt;$BJ$12,"Up","Down"),IF(H1530&lt;$BK$12,"Down","Up"))</f>
        <v>Down</v>
      </c>
      <c r="P1530" s="17">
        <f>IF(O1530="Up",INDEX($AP$5:$AP$1005,MATCH(I1530,$AI$5:$AI$1005,0),1),INDEX($AQ$5:$AQ$1005,MATCH(J1530,$AI$5:$AI$1005,0),1))</f>
        <v>0.99545932362464917</v>
      </c>
      <c r="Q1530" s="19">
        <f>T1529</f>
        <v>19819.24811981243</v>
      </c>
      <c r="R1530" s="19">
        <f>INDEX(model!$S$5:$S$35,MATCH(G1530,model!$Q$5:$Q$35,0),1)*model!$O$5</f>
        <v>0</v>
      </c>
      <c r="S1530" s="19">
        <f>IF(RIGHT(B1530,1)="C",T1529*INDEX(model!$T$5:$T$35,MATCH(G1530,model!$Q$5:$Q$35,0),1),0)</f>
        <v>0</v>
      </c>
      <c r="T1530" s="19">
        <f>(Q1530+R1530-S1530)*M1530</f>
        <v>19742.482535506519</v>
      </c>
      <c r="U1530" s="19">
        <f>X1529</f>
        <v>131810.84251574776</v>
      </c>
      <c r="V1530" s="19">
        <f>INDEX(model!$S$5:$S$35,MATCH(G1530,model!$Q$5:$Q$35,0),1)*model!$O$6</f>
        <v>0</v>
      </c>
      <c r="W1530" s="19">
        <f>IF(RIGHT(B1530,1)="C",X1529*INDEX(model!$T$5:$T$35,MATCH(G1530,model!$Q$5:$Q$35,0),1),0)</f>
        <v>0</v>
      </c>
      <c r="X1530" s="19">
        <f>(U1530+V1530-W1530)*P1530</f>
        <v>131212.33213712141</v>
      </c>
      <c r="Z1530" s="36" t="str">
        <f>K1530&amp;L1530</f>
        <v>UpDown</v>
      </c>
      <c r="AA1530" s="36" t="str">
        <f>N1530&amp;O1530</f>
        <v>UpDown</v>
      </c>
      <c r="AU1530" s="4" t="str">
        <f>IF(AZ1530=AZ1531,IF(AZ1530&gt;AZ1529,AZ1530&amp;"_O",""),AZ1530&amp;"_C")</f>
        <v/>
      </c>
      <c r="AV1530" s="7" t="str">
        <f>IF(RIGHT(AU1530,1)="C",AX1530/INDEX($AX$5:$AX$2729,MATCH(AZ1530&amp;"_O",$AU$5:$AU$2729,0),1),"")</f>
        <v/>
      </c>
      <c r="AW1530" s="38">
        <v>36231</v>
      </c>
      <c r="AX1530" s="37">
        <v>1294.5899999999999</v>
      </c>
      <c r="AY1530" s="7">
        <f>AX1530/AX1529</f>
        <v>1.0149905525022147</v>
      </c>
      <c r="AZ1530" s="4">
        <f>YEAR(AW1530)</f>
        <v>1999</v>
      </c>
      <c r="BA1530" s="2" t="s">
        <v>7</v>
      </c>
      <c r="BB1530" s="12" t="str">
        <f>INDEX($CD$5:$CD$10,MATCH(BA1530,$CC$5:$CC$10,0),1)</f>
        <v>Y</v>
      </c>
      <c r="BC1530" s="12" t="str">
        <f>IF(AND(BB1530="Y",AY1530&gt;1),"Y","")</f>
        <v>Y</v>
      </c>
      <c r="BD1530" s="12" t="str">
        <f>IF(AND(BB1530="Y",AY1530&lt;1),"Y","")</f>
        <v/>
      </c>
      <c r="BE1530" s="12" t="str">
        <f>IF(AY1530&gt;1,IF(AY1529&gt;1,"Y",""),"")</f>
        <v>Y</v>
      </c>
      <c r="BF1530" s="12" t="str">
        <f>IF(AY1530&lt;1,IF(AY1529&lt;1,"Y",""),"")</f>
        <v/>
      </c>
      <c r="BG1530" s="2"/>
      <c r="BH1530" s="2"/>
      <c r="BI1530" s="2"/>
      <c r="BJ1530" s="2"/>
      <c r="BK1530" s="2"/>
      <c r="BL1530" s="2"/>
      <c r="BM1530" s="4" t="str">
        <f>IF(BR1530=BR1531,IF(BR1530&gt;BR1529,BR1530&amp;"_O",""),BR1530&amp;"_C")</f>
        <v/>
      </c>
      <c r="BN1530" s="7" t="str">
        <f>IF(RIGHT(BM1530,1)="C",BP1530/INDEX($BP$5:$BP$2729,MATCH(BR1530&amp;"_O",$BM$5:$BM$2729,0),1),"")</f>
        <v/>
      </c>
      <c r="BO1530" s="38">
        <v>36644</v>
      </c>
      <c r="BP1530" s="3">
        <v>3860.66</v>
      </c>
      <c r="BQ1530" s="7">
        <f>BP1530/BP1529</f>
        <v>1.0594915310054118</v>
      </c>
      <c r="BR1530" s="4">
        <f>YEAR(BO1530)</f>
        <v>2000</v>
      </c>
      <c r="BS1530" s="2" t="s">
        <v>8</v>
      </c>
      <c r="BT1530" s="12" t="str">
        <f>INDEX($CD$5:$CD$10,MATCH(BS1530,$CC$5:$CC$10,0),1)</f>
        <v>Y</v>
      </c>
      <c r="BU1530" s="12" t="str">
        <f>IF(AND(BT1530="Y",BQ1530&gt;1),"Y","")</f>
        <v>Y</v>
      </c>
      <c r="BV1530" s="12" t="str">
        <f>IF(AND(BT1530="Y",BQ1530&lt;1),"Y","")</f>
        <v/>
      </c>
      <c r="BW1530" s="12" t="str">
        <f>IF(BQ1530&gt;1,IF(BQ1529&gt;1,"Y",""),"")</f>
        <v>Y</v>
      </c>
      <c r="BX1530" s="12" t="str">
        <f>IF(BQ1530&lt;1,IF(BQ1529&lt;1,"Y",""),"")</f>
        <v/>
      </c>
      <c r="BY1530" s="2"/>
      <c r="BZ1530" s="2"/>
      <c r="CA1530" s="2"/>
    </row>
    <row r="1531" spans="2:79">
      <c r="B1531" s="4" t="str">
        <f>IF(G1531=G1532,IF(G1531&gt;G1530,G1531&amp;"_O",""),G1531&amp;"_C")</f>
        <v/>
      </c>
      <c r="C1531" s="14">
        <f ca="1">RANDBETWEEN(0,1000)/1000</f>
        <v>0.52</v>
      </c>
      <c r="D1531" s="16">
        <f>D1530+1</f>
        <v>1527</v>
      </c>
      <c r="E1531" s="10">
        <f>ROUNDDOWN(D1531/52,0)+1</f>
        <v>30</v>
      </c>
      <c r="F1531" s="15">
        <f>F1530+7</f>
        <v>55309</v>
      </c>
      <c r="G1531" s="4">
        <f>YEAR(F1531)</f>
        <v>2051</v>
      </c>
      <c r="H1531" s="33">
        <v>0.59899999999999998</v>
      </c>
      <c r="I1531" s="33">
        <v>0.51900000000000002</v>
      </c>
      <c r="J1531" s="33">
        <v>0.45800000000000002</v>
      </c>
      <c r="K1531" s="16" t="str">
        <f>IF(M1530&gt;1,"Up","Down")</f>
        <v>Down</v>
      </c>
      <c r="L1531" s="16" t="str">
        <f>IF(K1531="Up",IF(H1531&lt;$BJ$7,"Up","Down"),IF(H1531&lt;$BK$7,"Down","Up"))</f>
        <v>Up</v>
      </c>
      <c r="M1531" s="17">
        <f>IF(L1531="Up",INDEX($AK$5:$AK$1005,MATCH(I1531,$AI$5:$AI$1005,0),1),INDEX($AL$5:$AL$1005,MATCH(J1531,$AI$5:$AI$1005,0),1))</f>
        <v>1.0126415412353156</v>
      </c>
      <c r="N1531" s="16" t="str">
        <f>IF(P1530&gt;1,"Up","Down")</f>
        <v>Down</v>
      </c>
      <c r="O1531" s="16" t="str">
        <f>IF(N1531="Up",IF(H1531&lt;$BJ$12,"Up","Down"),IF(H1531&lt;$BK$12,"Down","Up"))</f>
        <v>Up</v>
      </c>
      <c r="P1531" s="17">
        <f>IF(O1531="Up",INDEX($AP$5:$AP$1005,MATCH(I1531,$AI$5:$AI$1005,0),1),INDEX($AQ$5:$AQ$1005,MATCH(J1531,$AI$5:$AI$1005,0),1))</f>
        <v>1.0179815685604146</v>
      </c>
      <c r="Q1531" s="19">
        <f>T1530</f>
        <v>19742.482535506519</v>
      </c>
      <c r="R1531" s="19">
        <f>INDEX(model!$S$5:$S$35,MATCH(G1531,model!$Q$5:$Q$35,0),1)*model!$O$5</f>
        <v>0</v>
      </c>
      <c r="S1531" s="19">
        <f>IF(RIGHT(B1531,1)="C",T1530*INDEX(model!$T$5:$T$35,MATCH(G1531,model!$Q$5:$Q$35,0),1),0)</f>
        <v>0</v>
      </c>
      <c r="T1531" s="19">
        <f>(Q1531+R1531-S1531)*M1531</f>
        <v>19992.057942566622</v>
      </c>
      <c r="U1531" s="19">
        <f>X1530</f>
        <v>131212.33213712141</v>
      </c>
      <c r="V1531" s="19">
        <f>INDEX(model!$S$5:$S$35,MATCH(G1531,model!$Q$5:$Q$35,0),1)*model!$O$6</f>
        <v>0</v>
      </c>
      <c r="W1531" s="19">
        <f>IF(RIGHT(B1531,1)="C",X1530*INDEX(model!$T$5:$T$35,MATCH(G1531,model!$Q$5:$Q$35,0),1),0)</f>
        <v>0</v>
      </c>
      <c r="X1531" s="19">
        <f>(U1531+V1531-W1531)*P1531</f>
        <v>133571.73568341695</v>
      </c>
      <c r="Z1531" s="36" t="str">
        <f>K1531&amp;L1531</f>
        <v>DownUp</v>
      </c>
      <c r="AA1531" s="36" t="str">
        <f>N1531&amp;O1531</f>
        <v>DownUp</v>
      </c>
      <c r="AU1531" s="4" t="str">
        <f>IF(AZ1531=AZ1532,IF(AZ1531&gt;AZ1530,AZ1531&amp;"_O",""),AZ1531&amp;"_C")</f>
        <v/>
      </c>
      <c r="AV1531" s="7" t="str">
        <f>IF(RIGHT(AU1531,1)="C",AX1531/INDEX($AX$5:$AX$2729,MATCH(AZ1531&amp;"_O",$AU$5:$AU$2729,0),1),"")</f>
        <v/>
      </c>
      <c r="AW1531" s="38">
        <v>36238</v>
      </c>
      <c r="AX1531" s="37">
        <v>1299.29</v>
      </c>
      <c r="AY1531" s="7">
        <f>AX1531/AX1530</f>
        <v>1.0036304930518543</v>
      </c>
      <c r="AZ1531" s="4">
        <f>YEAR(AW1531)</f>
        <v>1999</v>
      </c>
      <c r="BA1531" s="2" t="s">
        <v>7</v>
      </c>
      <c r="BB1531" s="12" t="str">
        <f>INDEX($CD$5:$CD$10,MATCH(BA1531,$CC$5:$CC$10,0),1)</f>
        <v>Y</v>
      </c>
      <c r="BC1531" s="12" t="str">
        <f>IF(AND(BB1531="Y",AY1531&gt;1),"Y","")</f>
        <v>Y</v>
      </c>
      <c r="BD1531" s="12" t="str">
        <f>IF(AND(BB1531="Y",AY1531&lt;1),"Y","")</f>
        <v/>
      </c>
      <c r="BE1531" s="12" t="str">
        <f>IF(AY1531&gt;1,IF(AY1530&gt;1,"Y",""),"")</f>
        <v>Y</v>
      </c>
      <c r="BF1531" s="12" t="str">
        <f>IF(AY1531&lt;1,IF(AY1530&lt;1,"Y",""),"")</f>
        <v/>
      </c>
      <c r="BG1531" s="2"/>
      <c r="BH1531" s="2"/>
      <c r="BI1531" s="2"/>
      <c r="BJ1531" s="2"/>
      <c r="BK1531" s="2"/>
      <c r="BL1531" s="2"/>
      <c r="BM1531" s="4" t="str">
        <f>IF(BR1531=BR1532,IF(BR1531&gt;BR1530,BR1531&amp;"_O",""),BR1531&amp;"_C")</f>
        <v/>
      </c>
      <c r="BN1531" s="7" t="str">
        <f>IF(RIGHT(BM1531,1)="C",BP1531/INDEX($BP$5:$BP$2729,MATCH(BR1531&amp;"_O",$BM$5:$BM$2729,0),1),"")</f>
        <v/>
      </c>
      <c r="BO1531" s="38">
        <v>36651</v>
      </c>
      <c r="BP1531" s="3">
        <v>3816.82</v>
      </c>
      <c r="BQ1531" s="7">
        <f>BP1531/BP1530</f>
        <v>0.98864442867281765</v>
      </c>
      <c r="BR1531" s="4">
        <f>YEAR(BO1531)</f>
        <v>2000</v>
      </c>
      <c r="BS1531" s="2" t="s">
        <v>8</v>
      </c>
      <c r="BT1531" s="12" t="str">
        <f>INDEX($CD$5:$CD$10,MATCH(BS1531,$CC$5:$CC$10,0),1)</f>
        <v>Y</v>
      </c>
      <c r="BU1531" s="12" t="str">
        <f>IF(AND(BT1531="Y",BQ1531&gt;1),"Y","")</f>
        <v/>
      </c>
      <c r="BV1531" s="12" t="str">
        <f>IF(AND(BT1531="Y",BQ1531&lt;1),"Y","")</f>
        <v>Y</v>
      </c>
      <c r="BW1531" s="12" t="str">
        <f>IF(BQ1531&gt;1,IF(BQ1530&gt;1,"Y",""),"")</f>
        <v/>
      </c>
      <c r="BX1531" s="12" t="str">
        <f>IF(BQ1531&lt;1,IF(BQ1530&lt;1,"Y",""),"")</f>
        <v/>
      </c>
      <c r="BY1531" s="2"/>
      <c r="BZ1531" s="2"/>
      <c r="CA1531" s="2"/>
    </row>
    <row r="1532" spans="2:79">
      <c r="B1532" s="4" t="str">
        <f>IF(G1532=G1533,IF(G1532&gt;G1531,G1532&amp;"_O",""),G1532&amp;"_C")</f>
        <v/>
      </c>
      <c r="C1532" s="14">
        <f ca="1">RANDBETWEEN(0,1000)/1000</f>
        <v>0.68400000000000005</v>
      </c>
      <c r="D1532" s="16">
        <f>D1531+1</f>
        <v>1528</v>
      </c>
      <c r="E1532" s="10">
        <f>ROUNDDOWN(D1532/52,0)+1</f>
        <v>30</v>
      </c>
      <c r="F1532" s="15">
        <f>F1531+7</f>
        <v>55316</v>
      </c>
      <c r="G1532" s="4">
        <f>YEAR(F1532)</f>
        <v>2051</v>
      </c>
      <c r="H1532" s="33">
        <v>0.41599999999999998</v>
      </c>
      <c r="I1532" s="33">
        <v>0.751</v>
      </c>
      <c r="J1532" s="33">
        <v>2.5000000000000001E-2</v>
      </c>
      <c r="K1532" s="16" t="str">
        <f>IF(M1531&gt;1,"Up","Down")</f>
        <v>Up</v>
      </c>
      <c r="L1532" s="16" t="str">
        <f>IF(K1532="Up",IF(H1532&lt;$BJ$7,"Up","Down"),IF(H1532&lt;$BK$7,"Down","Up"))</f>
        <v>Up</v>
      </c>
      <c r="M1532" s="17">
        <f>IF(L1532="Up",INDEX($AK$5:$AK$1005,MATCH(I1532,$AI$5:$AI$1005,0),1),INDEX($AL$5:$AL$1005,MATCH(J1532,$AI$5:$AI$1005,0),1))</f>
        <v>1.0210966366684104</v>
      </c>
      <c r="N1532" s="16" t="str">
        <f>IF(P1531&gt;1,"Up","Down")</f>
        <v>Up</v>
      </c>
      <c r="O1532" s="16" t="str">
        <f>IF(N1532="Up",IF(H1532&lt;$BJ$12,"Up","Down"),IF(H1532&lt;$BK$12,"Down","Up"))</f>
        <v>Up</v>
      </c>
      <c r="P1532" s="17">
        <f>IF(O1532="Up",INDEX($AP$5:$AP$1005,MATCH(I1532,$AI$5:$AI$1005,0),1),INDEX($AQ$5:$AQ$1005,MATCH(J1532,$AI$5:$AI$1005,0),1))</f>
        <v>1.0287477221035766</v>
      </c>
      <c r="Q1532" s="19">
        <f>T1531</f>
        <v>19992.057942566622</v>
      </c>
      <c r="R1532" s="19">
        <f>INDEX(model!$S$5:$S$35,MATCH(G1532,model!$Q$5:$Q$35,0),1)*model!$O$5</f>
        <v>0</v>
      </c>
      <c r="S1532" s="19">
        <f>IF(RIGHT(B1532,1)="C",T1531*INDEX(model!$T$5:$T$35,MATCH(G1532,model!$Q$5:$Q$35,0),1),0)</f>
        <v>0</v>
      </c>
      <c r="T1532" s="19">
        <f>(Q1532+R1532-S1532)*M1532</f>
        <v>20413.823125234758</v>
      </c>
      <c r="U1532" s="19">
        <f>X1531</f>
        <v>133571.73568341695</v>
      </c>
      <c r="V1532" s="19">
        <f>INDEX(model!$S$5:$S$35,MATCH(G1532,model!$Q$5:$Q$35,0),1)*model!$O$6</f>
        <v>0</v>
      </c>
      <c r="W1532" s="19">
        <f>IF(RIGHT(B1532,1)="C",X1531*INDEX(model!$T$5:$T$35,MATCH(G1532,model!$Q$5:$Q$35,0),1),0)</f>
        <v>0</v>
      </c>
      <c r="X1532" s="19">
        <f>(U1532+V1532-W1532)*P1532</f>
        <v>137411.61882173619</v>
      </c>
      <c r="Z1532" s="36" t="str">
        <f>K1532&amp;L1532</f>
        <v>UpUp</v>
      </c>
      <c r="AA1532" s="36" t="str">
        <f>N1532&amp;O1532</f>
        <v>UpUp</v>
      </c>
      <c r="AU1532" s="4" t="str">
        <f>IF(AZ1532=AZ1533,IF(AZ1532&gt;AZ1531,AZ1532&amp;"_O",""),AZ1532&amp;"_C")</f>
        <v/>
      </c>
      <c r="AV1532" s="7" t="str">
        <f>IF(RIGHT(AU1532,1)="C",AX1532/INDEX($AX$5:$AX$2729,MATCH(AZ1532&amp;"_O",$AU$5:$AU$2729,0),1),"")</f>
        <v/>
      </c>
      <c r="AW1532" s="38">
        <v>36245</v>
      </c>
      <c r="AX1532" s="37">
        <v>1282.8</v>
      </c>
      <c r="AY1532" s="7">
        <f>AX1532/AX1531</f>
        <v>0.98730845307821968</v>
      </c>
      <c r="AZ1532" s="4">
        <f>YEAR(AW1532)</f>
        <v>1999</v>
      </c>
      <c r="BA1532" s="2" t="s">
        <v>7</v>
      </c>
      <c r="BB1532" s="12" t="str">
        <f>INDEX($CD$5:$CD$10,MATCH(BA1532,$CC$5:$CC$10,0),1)</f>
        <v>Y</v>
      </c>
      <c r="BC1532" s="12" t="str">
        <f>IF(AND(BB1532="Y",AY1532&gt;1),"Y","")</f>
        <v/>
      </c>
      <c r="BD1532" s="12" t="str">
        <f>IF(AND(BB1532="Y",AY1532&lt;1),"Y","")</f>
        <v>Y</v>
      </c>
      <c r="BE1532" s="12" t="str">
        <f>IF(AY1532&gt;1,IF(AY1531&gt;1,"Y",""),"")</f>
        <v/>
      </c>
      <c r="BF1532" s="12" t="str">
        <f>IF(AY1532&lt;1,IF(AY1531&lt;1,"Y",""),"")</f>
        <v/>
      </c>
      <c r="BG1532" s="2"/>
      <c r="BH1532" s="2"/>
      <c r="BI1532" s="2"/>
      <c r="BJ1532" s="2"/>
      <c r="BK1532" s="2"/>
      <c r="BL1532" s="2"/>
      <c r="BM1532" s="4" t="str">
        <f>IF(BR1532=BR1533,IF(BR1532&gt;BR1531,BR1532&amp;"_O",""),BR1532&amp;"_C")</f>
        <v/>
      </c>
      <c r="BN1532" s="7" t="str">
        <f>IF(RIGHT(BM1532,1)="C",BP1532/INDEX($BP$5:$BP$2729,MATCH(BR1532&amp;"_O",$BM$5:$BM$2729,0),1),"")</f>
        <v/>
      </c>
      <c r="BO1532" s="38">
        <v>36658</v>
      </c>
      <c r="BP1532" s="3">
        <v>3529.06</v>
      </c>
      <c r="BQ1532" s="7">
        <f>BP1532/BP1531</f>
        <v>0.9246073956854135</v>
      </c>
      <c r="BR1532" s="4">
        <f>YEAR(BO1532)</f>
        <v>2000</v>
      </c>
      <c r="BS1532" s="2" t="s">
        <v>8</v>
      </c>
      <c r="BT1532" s="12" t="str">
        <f>INDEX($CD$5:$CD$10,MATCH(BS1532,$CC$5:$CC$10,0),1)</f>
        <v>Y</v>
      </c>
      <c r="BU1532" s="12" t="str">
        <f>IF(AND(BT1532="Y",BQ1532&gt;1),"Y","")</f>
        <v/>
      </c>
      <c r="BV1532" s="12" t="str">
        <f>IF(AND(BT1532="Y",BQ1532&lt;1),"Y","")</f>
        <v>Y</v>
      </c>
      <c r="BW1532" s="12" t="str">
        <f>IF(BQ1532&gt;1,IF(BQ1531&gt;1,"Y",""),"")</f>
        <v/>
      </c>
      <c r="BX1532" s="12" t="str">
        <f>IF(BQ1532&lt;1,IF(BQ1531&lt;1,"Y",""),"")</f>
        <v>Y</v>
      </c>
      <c r="BY1532" s="2"/>
      <c r="BZ1532" s="2"/>
      <c r="CA1532" s="2"/>
    </row>
    <row r="1533" spans="2:79">
      <c r="B1533" s="4" t="str">
        <f>IF(G1533=G1534,IF(G1533&gt;G1532,G1533&amp;"_O",""),G1533&amp;"_C")</f>
        <v/>
      </c>
      <c r="C1533" s="14">
        <f ca="1">RANDBETWEEN(0,1000)/1000</f>
        <v>0.33700000000000002</v>
      </c>
      <c r="D1533" s="16">
        <f>D1532+1</f>
        <v>1529</v>
      </c>
      <c r="E1533" s="10">
        <f>ROUNDDOWN(D1533/52,0)+1</f>
        <v>30</v>
      </c>
      <c r="F1533" s="15">
        <f>F1532+7</f>
        <v>55323</v>
      </c>
      <c r="G1533" s="4">
        <f>YEAR(F1533)</f>
        <v>2051</v>
      </c>
      <c r="H1533" s="33">
        <v>0.83599999999999997</v>
      </c>
      <c r="I1533" s="33">
        <v>0.35099999999999998</v>
      </c>
      <c r="J1533" s="33">
        <v>7.6999999999999999E-2</v>
      </c>
      <c r="K1533" s="16" t="str">
        <f>IF(M1532&gt;1,"Up","Down")</f>
        <v>Up</v>
      </c>
      <c r="L1533" s="16" t="str">
        <f>IF(K1533="Up",IF(H1533&lt;$BJ$7,"Up","Down"),IF(H1533&lt;$BK$7,"Down","Up"))</f>
        <v>Down</v>
      </c>
      <c r="M1533" s="17">
        <f>IF(L1533="Up",INDEX($AK$5:$AK$1005,MATCH(I1533,$AI$5:$AI$1005,0),1),INDEX($AL$5:$AL$1005,MATCH(J1533,$AI$5:$AI$1005,0),1))</f>
        <v>0.95755455838390191</v>
      </c>
      <c r="N1533" s="16" t="str">
        <f>IF(P1532&gt;1,"Up","Down")</f>
        <v>Up</v>
      </c>
      <c r="O1533" s="16" t="str">
        <f>IF(N1533="Up",IF(H1533&lt;$BJ$12,"Up","Down"),IF(H1533&lt;$BK$12,"Down","Up"))</f>
        <v>Down</v>
      </c>
      <c r="P1533" s="17">
        <f>IF(O1533="Up",INDEX($AP$5:$AP$1005,MATCH(I1533,$AI$5:$AI$1005,0),1),INDEX($AQ$5:$AQ$1005,MATCH(J1533,$AI$5:$AI$1005,0),1))</f>
        <v>0.94545563985363501</v>
      </c>
      <c r="Q1533" s="19">
        <f>T1532</f>
        <v>20413.823125234758</v>
      </c>
      <c r="R1533" s="19">
        <f>INDEX(model!$S$5:$S$35,MATCH(G1533,model!$Q$5:$Q$35,0),1)*model!$O$5</f>
        <v>0</v>
      </c>
      <c r="S1533" s="19">
        <f>IF(RIGHT(B1533,1)="C",T1532*INDEX(model!$T$5:$T$35,MATCH(G1533,model!$Q$5:$Q$35,0),1),0)</f>
        <v>0</v>
      </c>
      <c r="T1533" s="19">
        <f>(Q1533+R1533-S1533)*M1533</f>
        <v>19547.349387611252</v>
      </c>
      <c r="U1533" s="19">
        <f>X1532</f>
        <v>137411.61882173619</v>
      </c>
      <c r="V1533" s="19">
        <f>INDEX(model!$S$5:$S$35,MATCH(G1533,model!$Q$5:$Q$35,0),1)*model!$O$6</f>
        <v>0</v>
      </c>
      <c r="W1533" s="19">
        <f>IF(RIGHT(B1533,1)="C",X1532*INDEX(model!$T$5:$T$35,MATCH(G1533,model!$Q$5:$Q$35,0),1),0)</f>
        <v>0</v>
      </c>
      <c r="X1533" s="19">
        <f>(U1533+V1533-W1533)*P1533</f>
        <v>129916.58999642839</v>
      </c>
      <c r="Z1533" s="36" t="str">
        <f>K1533&amp;L1533</f>
        <v>UpDown</v>
      </c>
      <c r="AA1533" s="36" t="str">
        <f>N1533&amp;O1533</f>
        <v>UpDown</v>
      </c>
      <c r="AU1533" s="4" t="str">
        <f>IF(AZ1533=AZ1534,IF(AZ1533&gt;AZ1532,AZ1533&amp;"_O",""),AZ1533&amp;"_C")</f>
        <v/>
      </c>
      <c r="AV1533" s="7" t="str">
        <f>IF(RIGHT(AU1533,1)="C",AX1533/INDEX($AX$5:$AX$2729,MATCH(AZ1533&amp;"_O",$AU$5:$AU$2729,0),1),"")</f>
        <v/>
      </c>
      <c r="AW1533" s="38">
        <v>36251</v>
      </c>
      <c r="AX1533" s="37">
        <v>1293.72</v>
      </c>
      <c r="AY1533" s="7">
        <f>AX1533/AX1532</f>
        <v>1.0085126286248831</v>
      </c>
      <c r="AZ1533" s="4">
        <f>YEAR(AW1533)</f>
        <v>1999</v>
      </c>
      <c r="BA1533" s="2" t="s">
        <v>7</v>
      </c>
      <c r="BB1533" s="12" t="str">
        <f>INDEX($CD$5:$CD$10,MATCH(BA1533,$CC$5:$CC$10,0),1)</f>
        <v>Y</v>
      </c>
      <c r="BC1533" s="12" t="str">
        <f>IF(AND(BB1533="Y",AY1533&gt;1),"Y","")</f>
        <v>Y</v>
      </c>
      <c r="BD1533" s="12" t="str">
        <f>IF(AND(BB1533="Y",AY1533&lt;1),"Y","")</f>
        <v/>
      </c>
      <c r="BE1533" s="12" t="str">
        <f>IF(AY1533&gt;1,IF(AY1532&gt;1,"Y",""),"")</f>
        <v/>
      </c>
      <c r="BF1533" s="12" t="str">
        <f>IF(AY1533&lt;1,IF(AY1532&lt;1,"Y",""),"")</f>
        <v/>
      </c>
      <c r="BG1533" s="2"/>
      <c r="BH1533" s="2"/>
      <c r="BI1533" s="2"/>
      <c r="BJ1533" s="2"/>
      <c r="BK1533" s="2"/>
      <c r="BL1533" s="2"/>
      <c r="BM1533" s="4" t="str">
        <f>IF(BR1533=BR1534,IF(BR1533&gt;BR1532,BR1533&amp;"_O",""),BR1533&amp;"_C")</f>
        <v/>
      </c>
      <c r="BN1533" s="7" t="str">
        <f>IF(RIGHT(BM1533,1)="C",BP1533/INDEX($BP$5:$BP$2729,MATCH(BR1533&amp;"_O",$BM$5:$BM$2729,0),1),"")</f>
        <v/>
      </c>
      <c r="BO1533" s="38">
        <v>36665</v>
      </c>
      <c r="BP1533" s="3">
        <v>3390.4</v>
      </c>
      <c r="BQ1533" s="7">
        <f>BP1533/BP1532</f>
        <v>0.96070908400537258</v>
      </c>
      <c r="BR1533" s="4">
        <f>YEAR(BO1533)</f>
        <v>2000</v>
      </c>
      <c r="BS1533" s="2" t="s">
        <v>8</v>
      </c>
      <c r="BT1533" s="12" t="str">
        <f>INDEX($CD$5:$CD$10,MATCH(BS1533,$CC$5:$CC$10,0),1)</f>
        <v>Y</v>
      </c>
      <c r="BU1533" s="12" t="str">
        <f>IF(AND(BT1533="Y",BQ1533&gt;1),"Y","")</f>
        <v/>
      </c>
      <c r="BV1533" s="12" t="str">
        <f>IF(AND(BT1533="Y",BQ1533&lt;1),"Y","")</f>
        <v>Y</v>
      </c>
      <c r="BW1533" s="12" t="str">
        <f>IF(BQ1533&gt;1,IF(BQ1532&gt;1,"Y",""),"")</f>
        <v/>
      </c>
      <c r="BX1533" s="12" t="str">
        <f>IF(BQ1533&lt;1,IF(BQ1532&lt;1,"Y",""),"")</f>
        <v>Y</v>
      </c>
      <c r="BY1533" s="2"/>
      <c r="BZ1533" s="2"/>
      <c r="CA1533" s="2"/>
    </row>
    <row r="1534" spans="2:79">
      <c r="B1534" s="4" t="str">
        <f>IF(G1534=G1535,IF(G1534&gt;G1533,G1534&amp;"_O",""),G1534&amp;"_C")</f>
        <v/>
      </c>
      <c r="C1534" s="14">
        <f ca="1">RANDBETWEEN(0,1000)/1000</f>
        <v>0.72499999999999998</v>
      </c>
      <c r="D1534" s="16">
        <f>D1533+1</f>
        <v>1530</v>
      </c>
      <c r="E1534" s="10">
        <f>ROUNDDOWN(D1534/52,0)+1</f>
        <v>30</v>
      </c>
      <c r="F1534" s="15">
        <f>F1533+7</f>
        <v>55330</v>
      </c>
      <c r="G1534" s="4">
        <f>YEAR(F1534)</f>
        <v>2051</v>
      </c>
      <c r="H1534" s="33">
        <v>6.2E-2</v>
      </c>
      <c r="I1534" s="33">
        <v>0.501</v>
      </c>
      <c r="J1534" s="33">
        <v>0.42799999999999999</v>
      </c>
      <c r="K1534" s="16" t="str">
        <f>IF(M1533&gt;1,"Up","Down")</f>
        <v>Down</v>
      </c>
      <c r="L1534" s="16" t="str">
        <f>IF(K1534="Up",IF(H1534&lt;$BJ$7,"Up","Down"),IF(H1534&lt;$BK$7,"Down","Up"))</f>
        <v>Down</v>
      </c>
      <c r="M1534" s="17">
        <f>IF(L1534="Up",INDEX($AK$5:$AK$1005,MATCH(I1534,$AI$5:$AI$1005,0),1),INDEX($AL$5:$AL$1005,MATCH(J1534,$AI$5:$AI$1005,0),1))</f>
        <v>0.9853155431860271</v>
      </c>
      <c r="N1534" s="16" t="str">
        <f>IF(P1533&gt;1,"Up","Down")</f>
        <v>Down</v>
      </c>
      <c r="O1534" s="16" t="str">
        <f>IF(N1534="Up",IF(H1534&lt;$BJ$12,"Up","Down"),IF(H1534&lt;$BK$12,"Down","Up"))</f>
        <v>Down</v>
      </c>
      <c r="P1534" s="17">
        <f>IF(O1534="Up",INDEX($AP$5:$AP$1005,MATCH(I1534,$AI$5:$AI$1005,0),1),INDEX($AQ$5:$AQ$1005,MATCH(J1534,$AI$5:$AI$1005,0),1))</f>
        <v>0.98151648698281735</v>
      </c>
      <c r="Q1534" s="19">
        <f>T1533</f>
        <v>19547.349387611252</v>
      </c>
      <c r="R1534" s="19">
        <f>INDEX(model!$S$5:$S$35,MATCH(G1534,model!$Q$5:$Q$35,0),1)*model!$O$5</f>
        <v>0</v>
      </c>
      <c r="S1534" s="19">
        <f>IF(RIGHT(B1534,1)="C",T1533*INDEX(model!$T$5:$T$35,MATCH(G1534,model!$Q$5:$Q$35,0),1),0)</f>
        <v>0</v>
      </c>
      <c r="T1534" s="19">
        <f>(Q1534+R1534-S1534)*M1534</f>
        <v>19260.307179701234</v>
      </c>
      <c r="U1534" s="19">
        <f>X1533</f>
        <v>129916.58999642839</v>
      </c>
      <c r="V1534" s="19">
        <f>INDEX(model!$S$5:$S$35,MATCH(G1534,model!$Q$5:$Q$35,0),1)*model!$O$6</f>
        <v>0</v>
      </c>
      <c r="W1534" s="19">
        <f>IF(RIGHT(B1534,1)="C",X1533*INDEX(model!$T$5:$T$35,MATCH(G1534,model!$Q$5:$Q$35,0),1),0)</f>
        <v>0</v>
      </c>
      <c r="X1534" s="19">
        <f>(U1534+V1534-W1534)*P1534</f>
        <v>127515.27501408142</v>
      </c>
      <c r="Z1534" s="36" t="str">
        <f>K1534&amp;L1534</f>
        <v>DownDown</v>
      </c>
      <c r="AA1534" s="36" t="str">
        <f>N1534&amp;O1534</f>
        <v>DownDown</v>
      </c>
      <c r="AU1534" s="4" t="str">
        <f>IF(AZ1534=AZ1535,IF(AZ1534&gt;AZ1533,AZ1534&amp;"_O",""),AZ1534&amp;"_C")</f>
        <v/>
      </c>
      <c r="AV1534" s="7" t="str">
        <f>IF(RIGHT(AU1534,1)="C",AX1534/INDEX($AX$5:$AX$2729,MATCH(AZ1534&amp;"_O",$AU$5:$AU$2729,0),1),"")</f>
        <v/>
      </c>
      <c r="AW1534" s="38">
        <v>36259</v>
      </c>
      <c r="AX1534" s="37">
        <v>1348.35</v>
      </c>
      <c r="AY1534" s="7">
        <f>AX1534/AX1533</f>
        <v>1.0422270661348667</v>
      </c>
      <c r="AZ1534" s="4">
        <f>YEAR(AW1534)</f>
        <v>1999</v>
      </c>
      <c r="BA1534" s="2" t="s">
        <v>7</v>
      </c>
      <c r="BB1534" s="12" t="str">
        <f>INDEX($CD$5:$CD$10,MATCH(BA1534,$CC$5:$CC$10,0),1)</f>
        <v>Y</v>
      </c>
      <c r="BC1534" s="12" t="str">
        <f>IF(AND(BB1534="Y",AY1534&gt;1),"Y","")</f>
        <v>Y</v>
      </c>
      <c r="BD1534" s="12" t="str">
        <f>IF(AND(BB1534="Y",AY1534&lt;1),"Y","")</f>
        <v/>
      </c>
      <c r="BE1534" s="12" t="str">
        <f>IF(AY1534&gt;1,IF(AY1533&gt;1,"Y",""),"")</f>
        <v>Y</v>
      </c>
      <c r="BF1534" s="12" t="str">
        <f>IF(AY1534&lt;1,IF(AY1533&lt;1,"Y",""),"")</f>
        <v/>
      </c>
      <c r="BG1534" s="2"/>
      <c r="BH1534" s="2"/>
      <c r="BI1534" s="2"/>
      <c r="BJ1534" s="2"/>
      <c r="BK1534" s="2"/>
      <c r="BL1534" s="2"/>
      <c r="BM1534" s="4" t="str">
        <f>IF(BR1534=BR1535,IF(BR1534&gt;BR1533,BR1534&amp;"_O",""),BR1534&amp;"_C")</f>
        <v/>
      </c>
      <c r="BN1534" s="7" t="str">
        <f>IF(RIGHT(BM1534,1)="C",BP1534/INDEX($BP$5:$BP$2729,MATCH(BR1534&amp;"_O",$BM$5:$BM$2729,0),1),"")</f>
        <v/>
      </c>
      <c r="BO1534" s="38">
        <v>36672</v>
      </c>
      <c r="BP1534" s="3">
        <v>3205.11</v>
      </c>
      <c r="BQ1534" s="7">
        <f>BP1534/BP1533</f>
        <v>0.94534863142991976</v>
      </c>
      <c r="BR1534" s="4">
        <f>YEAR(BO1534)</f>
        <v>2000</v>
      </c>
      <c r="BS1534" s="2" t="s">
        <v>8</v>
      </c>
      <c r="BT1534" s="12" t="str">
        <f>INDEX($CD$5:$CD$10,MATCH(BS1534,$CC$5:$CC$10,0),1)</f>
        <v>Y</v>
      </c>
      <c r="BU1534" s="12" t="str">
        <f>IF(AND(BT1534="Y",BQ1534&gt;1),"Y","")</f>
        <v/>
      </c>
      <c r="BV1534" s="12" t="str">
        <f>IF(AND(BT1534="Y",BQ1534&lt;1),"Y","")</f>
        <v>Y</v>
      </c>
      <c r="BW1534" s="12" t="str">
        <f>IF(BQ1534&gt;1,IF(BQ1533&gt;1,"Y",""),"")</f>
        <v/>
      </c>
      <c r="BX1534" s="12" t="str">
        <f>IF(BQ1534&lt;1,IF(BQ1533&lt;1,"Y",""),"")</f>
        <v>Y</v>
      </c>
      <c r="BY1534" s="2"/>
      <c r="BZ1534" s="2"/>
      <c r="CA1534" s="2"/>
    </row>
    <row r="1535" spans="2:79">
      <c r="B1535" s="4" t="str">
        <f>IF(G1535=G1536,IF(G1535&gt;G1534,G1535&amp;"_O",""),G1535&amp;"_C")</f>
        <v/>
      </c>
      <c r="C1535" s="14">
        <f ca="1">RANDBETWEEN(0,1000)/1000</f>
        <v>0.92200000000000004</v>
      </c>
      <c r="D1535" s="16">
        <f>D1534+1</f>
        <v>1531</v>
      </c>
      <c r="E1535" s="10">
        <f>ROUNDDOWN(D1535/52,0)+1</f>
        <v>30</v>
      </c>
      <c r="F1535" s="15">
        <f>F1534+7</f>
        <v>55337</v>
      </c>
      <c r="G1535" s="4">
        <f>YEAR(F1535)</f>
        <v>2051</v>
      </c>
      <c r="H1535" s="33">
        <v>0.48699999999999999</v>
      </c>
      <c r="I1535" s="33">
        <v>0.80900000000000005</v>
      </c>
      <c r="J1535" s="33">
        <v>0.219</v>
      </c>
      <c r="K1535" s="16" t="str">
        <f>IF(M1534&gt;1,"Up","Down")</f>
        <v>Down</v>
      </c>
      <c r="L1535" s="16" t="str">
        <f>IF(K1535="Up",IF(H1535&lt;$BJ$7,"Up","Down"),IF(H1535&lt;$BK$7,"Down","Up"))</f>
        <v>Up</v>
      </c>
      <c r="M1535" s="17">
        <f>IF(L1535="Up",INDEX($AK$5:$AK$1005,MATCH(I1535,$AI$5:$AI$1005,0),1),INDEX($AL$5:$AL$1005,MATCH(J1535,$AI$5:$AI$1005,0),1))</f>
        <v>1.0247166752271633</v>
      </c>
      <c r="N1535" s="16" t="str">
        <f>IF(P1534&gt;1,"Up","Down")</f>
        <v>Down</v>
      </c>
      <c r="O1535" s="16" t="str">
        <f>IF(N1535="Up",IF(H1535&lt;$BJ$12,"Up","Down"),IF(H1535&lt;$BK$12,"Down","Up"))</f>
        <v>Up</v>
      </c>
      <c r="P1535" s="17">
        <f>IF(O1535="Up",INDEX($AP$5:$AP$1005,MATCH(I1535,$AI$5:$AI$1005,0),1),INDEX($AQ$5:$AQ$1005,MATCH(J1535,$AI$5:$AI$1005,0),1))</f>
        <v>1.0337412768127221</v>
      </c>
      <c r="Q1535" s="19">
        <f>T1534</f>
        <v>19260.307179701234</v>
      </c>
      <c r="R1535" s="19">
        <f>INDEX(model!$S$5:$S$35,MATCH(G1535,model!$Q$5:$Q$35,0),1)*model!$O$5</f>
        <v>0</v>
      </c>
      <c r="S1535" s="19">
        <f>IF(RIGHT(B1535,1)="C",T1534*INDEX(model!$T$5:$T$35,MATCH(G1535,model!$Q$5:$Q$35,0),1),0)</f>
        <v>0</v>
      </c>
      <c r="T1535" s="19">
        <f>(Q1535+R1535-S1535)*M1535</f>
        <v>19736.357937037312</v>
      </c>
      <c r="U1535" s="19">
        <f>X1534</f>
        <v>127515.27501408142</v>
      </c>
      <c r="V1535" s="19">
        <f>INDEX(model!$S$5:$S$35,MATCH(G1535,model!$Q$5:$Q$35,0),1)*model!$O$6</f>
        <v>0</v>
      </c>
      <c r="W1535" s="19">
        <f>IF(RIGHT(B1535,1)="C",X1534*INDEX(model!$T$5:$T$35,MATCH(G1535,model!$Q$5:$Q$35,0),1),0)</f>
        <v>0</v>
      </c>
      <c r="X1535" s="19">
        <f>(U1535+V1535-W1535)*P1535</f>
        <v>131817.80320618191</v>
      </c>
      <c r="Z1535" s="36" t="str">
        <f>K1535&amp;L1535</f>
        <v>DownUp</v>
      </c>
      <c r="AA1535" s="36" t="str">
        <f>N1535&amp;O1535</f>
        <v>DownUp</v>
      </c>
      <c r="AU1535" s="4" t="str">
        <f>IF(AZ1535=AZ1536,IF(AZ1535&gt;AZ1534,AZ1535&amp;"_O",""),AZ1535&amp;"_C")</f>
        <v/>
      </c>
      <c r="AV1535" s="7" t="str">
        <f>IF(RIGHT(AU1535,1)="C",AX1535/INDEX($AX$5:$AX$2729,MATCH(AZ1535&amp;"_O",$AU$5:$AU$2729,0),1),"")</f>
        <v/>
      </c>
      <c r="AW1535" s="38">
        <v>36266</v>
      </c>
      <c r="AX1535" s="37">
        <v>1319</v>
      </c>
      <c r="AY1535" s="7">
        <f>AX1535/AX1534</f>
        <v>0.97823265472614684</v>
      </c>
      <c r="AZ1535" s="4">
        <f>YEAR(AW1535)</f>
        <v>1999</v>
      </c>
      <c r="BA1535" s="2" t="s">
        <v>7</v>
      </c>
      <c r="BB1535" s="12" t="str">
        <f>INDEX($CD$5:$CD$10,MATCH(BA1535,$CC$5:$CC$10,0),1)</f>
        <v>Y</v>
      </c>
      <c r="BC1535" s="12" t="str">
        <f>IF(AND(BB1535="Y",AY1535&gt;1),"Y","")</f>
        <v/>
      </c>
      <c r="BD1535" s="12" t="str">
        <f>IF(AND(BB1535="Y",AY1535&lt;1),"Y","")</f>
        <v>Y</v>
      </c>
      <c r="BE1535" s="12" t="str">
        <f>IF(AY1535&gt;1,IF(AY1534&gt;1,"Y",""),"")</f>
        <v/>
      </c>
      <c r="BF1535" s="12" t="str">
        <f>IF(AY1535&lt;1,IF(AY1534&lt;1,"Y",""),"")</f>
        <v/>
      </c>
      <c r="BG1535" s="2"/>
      <c r="BH1535" s="2"/>
      <c r="BI1535" s="2"/>
      <c r="BJ1535" s="2"/>
      <c r="BK1535" s="2"/>
      <c r="BL1535" s="2"/>
      <c r="BM1535" s="4" t="str">
        <f>IF(BR1535=BR1536,IF(BR1535&gt;BR1534,BR1535&amp;"_O",""),BR1535&amp;"_C")</f>
        <v/>
      </c>
      <c r="BN1535" s="7" t="str">
        <f>IF(RIGHT(BM1535,1)="C",BP1535/INDEX($BP$5:$BP$2729,MATCH(BR1535&amp;"_O",$BM$5:$BM$2729,0),1),"")</f>
        <v/>
      </c>
      <c r="BO1535" s="38">
        <v>36679</v>
      </c>
      <c r="BP1535" s="3">
        <v>3813.38</v>
      </c>
      <c r="BQ1535" s="7">
        <f>BP1535/BP1534</f>
        <v>1.189781317957886</v>
      </c>
      <c r="BR1535" s="4">
        <f>YEAR(BO1535)</f>
        <v>2000</v>
      </c>
      <c r="BS1535" s="2" t="s">
        <v>8</v>
      </c>
      <c r="BT1535" s="12" t="str">
        <f>INDEX($CD$5:$CD$10,MATCH(BS1535,$CC$5:$CC$10,0),1)</f>
        <v>Y</v>
      </c>
      <c r="BU1535" s="12" t="str">
        <f>IF(AND(BT1535="Y",BQ1535&gt;1),"Y","")</f>
        <v>Y</v>
      </c>
      <c r="BV1535" s="12" t="str">
        <f>IF(AND(BT1535="Y",BQ1535&lt;1),"Y","")</f>
        <v/>
      </c>
      <c r="BW1535" s="12" t="str">
        <f>IF(BQ1535&gt;1,IF(BQ1534&gt;1,"Y",""),"")</f>
        <v/>
      </c>
      <c r="BX1535" s="12" t="str">
        <f>IF(BQ1535&lt;1,IF(BQ1534&lt;1,"Y",""),"")</f>
        <v/>
      </c>
      <c r="BY1535" s="2"/>
      <c r="BZ1535" s="2"/>
      <c r="CA1535" s="2"/>
    </row>
    <row r="1536" spans="2:79">
      <c r="B1536" s="4" t="str">
        <f>IF(G1536=G1537,IF(G1536&gt;G1535,G1536&amp;"_O",""),G1536&amp;"_C")</f>
        <v/>
      </c>
      <c r="C1536" s="14">
        <f ca="1">RANDBETWEEN(0,1000)/1000</f>
        <v>0.65100000000000002</v>
      </c>
      <c r="D1536" s="16">
        <f>D1535+1</f>
        <v>1532</v>
      </c>
      <c r="E1536" s="10">
        <f>ROUNDDOWN(D1536/52,0)+1</f>
        <v>30</v>
      </c>
      <c r="F1536" s="15">
        <f>F1535+7</f>
        <v>55344</v>
      </c>
      <c r="G1536" s="4">
        <f>YEAR(F1536)</f>
        <v>2051</v>
      </c>
      <c r="H1536" s="33">
        <v>0.80400000000000005</v>
      </c>
      <c r="I1536" s="33">
        <v>0.34100000000000003</v>
      </c>
      <c r="J1536" s="33">
        <v>0.55500000000000005</v>
      </c>
      <c r="K1536" s="16" t="str">
        <f>IF(M1535&gt;1,"Up","Down")</f>
        <v>Up</v>
      </c>
      <c r="L1536" s="16" t="str">
        <f>IF(K1536="Up",IF(H1536&lt;$BJ$7,"Up","Down"),IF(H1536&lt;$BK$7,"Down","Up"))</f>
        <v>Down</v>
      </c>
      <c r="M1536" s="17">
        <f>IF(L1536="Up",INDEX($AK$5:$AK$1005,MATCH(I1536,$AI$5:$AI$1005,0),1),INDEX($AL$5:$AL$1005,MATCH(J1536,$AI$5:$AI$1005,0),1))</f>
        <v>0.98911596487127196</v>
      </c>
      <c r="N1536" s="16" t="str">
        <f>IF(P1535&gt;1,"Up","Down")</f>
        <v>Up</v>
      </c>
      <c r="O1536" s="16" t="str">
        <f>IF(N1536="Up",IF(H1536&lt;$BJ$12,"Up","Down"),IF(H1536&lt;$BK$12,"Down","Up"))</f>
        <v>Down</v>
      </c>
      <c r="P1536" s="17">
        <f>IF(O1536="Up",INDEX($AP$5:$AP$1005,MATCH(I1536,$AI$5:$AI$1005,0),1),INDEX($AQ$5:$AQ$1005,MATCH(J1536,$AI$5:$AI$1005,0),1))</f>
        <v>0.9874401677130481</v>
      </c>
      <c r="Q1536" s="19">
        <f>T1535</f>
        <v>19736.357937037312</v>
      </c>
      <c r="R1536" s="19">
        <f>INDEX(model!$S$5:$S$35,MATCH(G1536,model!$Q$5:$Q$35,0),1)*model!$O$5</f>
        <v>0</v>
      </c>
      <c r="S1536" s="19">
        <f>IF(RIGHT(B1536,1)="C",T1535*INDEX(model!$T$5:$T$35,MATCH(G1536,model!$Q$5:$Q$35,0),1),0)</f>
        <v>0</v>
      </c>
      <c r="T1536" s="19">
        <f>(Q1536+R1536-S1536)*M1536</f>
        <v>19521.546723937448</v>
      </c>
      <c r="U1536" s="19">
        <f>X1535</f>
        <v>131817.80320618191</v>
      </c>
      <c r="V1536" s="19">
        <f>INDEX(model!$S$5:$S$35,MATCH(G1536,model!$Q$5:$Q$35,0),1)*model!$O$6</f>
        <v>0</v>
      </c>
      <c r="W1536" s="19">
        <f>IF(RIGHT(B1536,1)="C",X1535*INDEX(model!$T$5:$T$35,MATCH(G1536,model!$Q$5:$Q$35,0),1),0)</f>
        <v>0</v>
      </c>
      <c r="X1536" s="19">
        <f>(U1536+V1536-W1536)*P1536</f>
        <v>130162.19370547784</v>
      </c>
      <c r="Z1536" s="36" t="str">
        <f>K1536&amp;L1536</f>
        <v>UpDown</v>
      </c>
      <c r="AA1536" s="36" t="str">
        <f>N1536&amp;O1536</f>
        <v>UpDown</v>
      </c>
      <c r="AU1536" s="4" t="str">
        <f>IF(AZ1536=AZ1537,IF(AZ1536&gt;AZ1535,AZ1536&amp;"_O",""),AZ1536&amp;"_C")</f>
        <v/>
      </c>
      <c r="AV1536" s="7" t="str">
        <f>IF(RIGHT(AU1536,1)="C",AX1536/INDEX($AX$5:$AX$2729,MATCH(AZ1536&amp;"_O",$AU$5:$AU$2729,0),1),"")</f>
        <v/>
      </c>
      <c r="AW1536" s="38">
        <v>36273</v>
      </c>
      <c r="AX1536" s="37">
        <v>1356.85</v>
      </c>
      <c r="AY1536" s="7">
        <f>AX1536/AX1535</f>
        <v>1.0286959818043973</v>
      </c>
      <c r="AZ1536" s="4">
        <f>YEAR(AW1536)</f>
        <v>1999</v>
      </c>
      <c r="BA1536" s="2" t="s">
        <v>7</v>
      </c>
      <c r="BB1536" s="12" t="str">
        <f>INDEX($CD$5:$CD$10,MATCH(BA1536,$CC$5:$CC$10,0),1)</f>
        <v>Y</v>
      </c>
      <c r="BC1536" s="12" t="str">
        <f>IF(AND(BB1536="Y",AY1536&gt;1),"Y","")</f>
        <v>Y</v>
      </c>
      <c r="BD1536" s="12" t="str">
        <f>IF(AND(BB1536="Y",AY1536&lt;1),"Y","")</f>
        <v/>
      </c>
      <c r="BE1536" s="12" t="str">
        <f>IF(AY1536&gt;1,IF(AY1535&gt;1,"Y",""),"")</f>
        <v/>
      </c>
      <c r="BF1536" s="12" t="str">
        <f>IF(AY1536&lt;1,IF(AY1535&lt;1,"Y",""),"")</f>
        <v/>
      </c>
      <c r="BG1536" s="2"/>
      <c r="BH1536" s="2"/>
      <c r="BI1536" s="2"/>
      <c r="BJ1536" s="2"/>
      <c r="BK1536" s="2"/>
      <c r="BL1536" s="2"/>
      <c r="BM1536" s="4" t="str">
        <f>IF(BR1536=BR1537,IF(BR1536&gt;BR1535,BR1536&amp;"_O",""),BR1536&amp;"_C")</f>
        <v/>
      </c>
      <c r="BN1536" s="7" t="str">
        <f>IF(RIGHT(BM1536,1)="C",BP1536/INDEX($BP$5:$BP$2729,MATCH(BR1536&amp;"_O",$BM$5:$BM$2729,0),1),"")</f>
        <v/>
      </c>
      <c r="BO1536" s="38">
        <v>36686</v>
      </c>
      <c r="BP1536" s="3">
        <v>3874.84</v>
      </c>
      <c r="BQ1536" s="7">
        <f>BP1536/BP1535</f>
        <v>1.0161169356319066</v>
      </c>
      <c r="BR1536" s="4">
        <f>YEAR(BO1536)</f>
        <v>2000</v>
      </c>
      <c r="BS1536" s="2" t="s">
        <v>8</v>
      </c>
      <c r="BT1536" s="12" t="str">
        <f>INDEX($CD$5:$CD$10,MATCH(BS1536,$CC$5:$CC$10,0),1)</f>
        <v>Y</v>
      </c>
      <c r="BU1536" s="12" t="str">
        <f>IF(AND(BT1536="Y",BQ1536&gt;1),"Y","")</f>
        <v>Y</v>
      </c>
      <c r="BV1536" s="12" t="str">
        <f>IF(AND(BT1536="Y",BQ1536&lt;1),"Y","")</f>
        <v/>
      </c>
      <c r="BW1536" s="12" t="str">
        <f>IF(BQ1536&gt;1,IF(BQ1535&gt;1,"Y",""),"")</f>
        <v>Y</v>
      </c>
      <c r="BX1536" s="12" t="str">
        <f>IF(BQ1536&lt;1,IF(BQ1535&lt;1,"Y",""),"")</f>
        <v/>
      </c>
      <c r="BY1536" s="2"/>
      <c r="BZ1536" s="2"/>
      <c r="CA1536" s="2"/>
    </row>
    <row r="1537" spans="2:79">
      <c r="B1537" s="4" t="str">
        <f>IF(G1537=G1538,IF(G1537&gt;G1536,G1537&amp;"_O",""),G1537&amp;"_C")</f>
        <v/>
      </c>
      <c r="C1537" s="14">
        <f ca="1">RANDBETWEEN(0,1000)/1000</f>
        <v>0.39400000000000002</v>
      </c>
      <c r="D1537" s="16">
        <f>D1536+1</f>
        <v>1533</v>
      </c>
      <c r="E1537" s="10">
        <f>ROUNDDOWN(D1537/52,0)+1</f>
        <v>30</v>
      </c>
      <c r="F1537" s="15">
        <f>F1536+7</f>
        <v>55351</v>
      </c>
      <c r="G1537" s="4">
        <f>YEAR(F1537)</f>
        <v>2051</v>
      </c>
      <c r="H1537" s="33">
        <v>0.26900000000000002</v>
      </c>
      <c r="I1537" s="33">
        <v>0.35499999999999998</v>
      </c>
      <c r="J1537" s="33">
        <v>0.83499999999999996</v>
      </c>
      <c r="K1537" s="16" t="str">
        <f>IF(M1536&gt;1,"Up","Down")</f>
        <v>Down</v>
      </c>
      <c r="L1537" s="16" t="str">
        <f>IF(K1537="Up",IF(H1537&lt;$BJ$7,"Up","Down"),IF(H1537&lt;$BK$7,"Down","Up"))</f>
        <v>Down</v>
      </c>
      <c r="M1537" s="17">
        <f>IF(L1537="Up",INDEX($AK$5:$AK$1005,MATCH(I1537,$AI$5:$AI$1005,0),1),INDEX($AL$5:$AL$1005,MATCH(J1537,$AI$5:$AI$1005,0),1))</f>
        <v>0.99665783452934142</v>
      </c>
      <c r="N1537" s="16" t="str">
        <f>IF(P1536&gt;1,"Up","Down")</f>
        <v>Down</v>
      </c>
      <c r="O1537" s="16" t="str">
        <f>IF(N1537="Up",IF(H1537&lt;$BJ$12,"Up","Down"),IF(H1537&lt;$BK$12,"Down","Up"))</f>
        <v>Down</v>
      </c>
      <c r="P1537" s="17">
        <f>IF(O1537="Up",INDEX($AP$5:$AP$1005,MATCH(I1537,$AI$5:$AI$1005,0),1),INDEX($AQ$5:$AQ$1005,MATCH(J1537,$AI$5:$AI$1005,0),1))</f>
        <v>0.99610550924308228</v>
      </c>
      <c r="Q1537" s="19">
        <f>T1536</f>
        <v>19521.546723937448</v>
      </c>
      <c r="R1537" s="19">
        <f>INDEX(model!$S$5:$S$35,MATCH(G1537,model!$Q$5:$Q$35,0),1)*model!$O$5</f>
        <v>0</v>
      </c>
      <c r="S1537" s="19">
        <f>IF(RIGHT(B1537,1)="C",T1536*INDEX(model!$T$5:$T$35,MATCH(G1537,model!$Q$5:$Q$35,0),1),0)</f>
        <v>0</v>
      </c>
      <c r="T1537" s="19">
        <f>(Q1537+R1537-S1537)*M1537</f>
        <v>19456.302484542855</v>
      </c>
      <c r="U1537" s="19">
        <f>X1536</f>
        <v>130162.19370547784</v>
      </c>
      <c r="V1537" s="19">
        <f>INDEX(model!$S$5:$S$35,MATCH(G1537,model!$Q$5:$Q$35,0),1)*model!$O$6</f>
        <v>0</v>
      </c>
      <c r="W1537" s="19">
        <f>IF(RIGHT(B1537,1)="C",X1536*INDEX(model!$T$5:$T$35,MATCH(G1537,model!$Q$5:$Q$35,0),1),0)</f>
        <v>0</v>
      </c>
      <c r="X1537" s="19">
        <f>(U1537+V1537-W1537)*P1537</f>
        <v>129655.27824519172</v>
      </c>
      <c r="Z1537" s="36" t="str">
        <f>K1537&amp;L1537</f>
        <v>DownDown</v>
      </c>
      <c r="AA1537" s="36" t="str">
        <f>N1537&amp;O1537</f>
        <v>DownDown</v>
      </c>
      <c r="AU1537" s="4" t="str">
        <f>IF(AZ1537=AZ1538,IF(AZ1537&gt;AZ1536,AZ1537&amp;"_O",""),AZ1537&amp;"_C")</f>
        <v/>
      </c>
      <c r="AV1537" s="7" t="str">
        <f>IF(RIGHT(AU1537,1)="C",AX1537/INDEX($AX$5:$AX$2729,MATCH(AZ1537&amp;"_O",$AU$5:$AU$2729,0),1),"")</f>
        <v/>
      </c>
      <c r="AW1537" s="38">
        <v>36280</v>
      </c>
      <c r="AX1537" s="37">
        <v>1335.18</v>
      </c>
      <c r="AY1537" s="7">
        <f>AX1537/AX1536</f>
        <v>0.98402918524523719</v>
      </c>
      <c r="AZ1537" s="4">
        <f>YEAR(AW1537)</f>
        <v>1999</v>
      </c>
      <c r="BA1537" s="2" t="s">
        <v>7</v>
      </c>
      <c r="BB1537" s="12" t="str">
        <f>INDEX($CD$5:$CD$10,MATCH(BA1537,$CC$5:$CC$10,0),1)</f>
        <v>Y</v>
      </c>
      <c r="BC1537" s="12" t="str">
        <f>IF(AND(BB1537="Y",AY1537&gt;1),"Y","")</f>
        <v/>
      </c>
      <c r="BD1537" s="12" t="str">
        <f>IF(AND(BB1537="Y",AY1537&lt;1),"Y","")</f>
        <v>Y</v>
      </c>
      <c r="BE1537" s="12" t="str">
        <f>IF(AY1537&gt;1,IF(AY1536&gt;1,"Y",""),"")</f>
        <v/>
      </c>
      <c r="BF1537" s="12" t="str">
        <f>IF(AY1537&lt;1,IF(AY1536&lt;1,"Y",""),"")</f>
        <v/>
      </c>
      <c r="BG1537" s="2"/>
      <c r="BH1537" s="2"/>
      <c r="BI1537" s="2"/>
      <c r="BJ1537" s="2"/>
      <c r="BK1537" s="2"/>
      <c r="BL1537" s="2"/>
      <c r="BM1537" s="4" t="str">
        <f>IF(BR1537=BR1538,IF(BR1537&gt;BR1536,BR1537&amp;"_O",""),BR1537&amp;"_C")</f>
        <v/>
      </c>
      <c r="BN1537" s="7" t="str">
        <f>IF(RIGHT(BM1537,1)="C",BP1537/INDEX($BP$5:$BP$2729,MATCH(BR1537&amp;"_O",$BM$5:$BM$2729,0),1),"")</f>
        <v/>
      </c>
      <c r="BO1537" s="38">
        <v>36693</v>
      </c>
      <c r="BP1537" s="3">
        <v>3860.56</v>
      </c>
      <c r="BQ1537" s="7">
        <f>BP1537/BP1536</f>
        <v>0.99631468654189592</v>
      </c>
      <c r="BR1537" s="4">
        <f>YEAR(BO1537)</f>
        <v>2000</v>
      </c>
      <c r="BS1537" s="2" t="s">
        <v>8</v>
      </c>
      <c r="BT1537" s="12" t="str">
        <f>INDEX($CD$5:$CD$10,MATCH(BS1537,$CC$5:$CC$10,0),1)</f>
        <v>Y</v>
      </c>
      <c r="BU1537" s="12" t="str">
        <f>IF(AND(BT1537="Y",BQ1537&gt;1),"Y","")</f>
        <v/>
      </c>
      <c r="BV1537" s="12" t="str">
        <f>IF(AND(BT1537="Y",BQ1537&lt;1),"Y","")</f>
        <v>Y</v>
      </c>
      <c r="BW1537" s="12" t="str">
        <f>IF(BQ1537&gt;1,IF(BQ1536&gt;1,"Y",""),"")</f>
        <v/>
      </c>
      <c r="BX1537" s="12" t="str">
        <f>IF(BQ1537&lt;1,IF(BQ1536&lt;1,"Y",""),"")</f>
        <v/>
      </c>
      <c r="BY1537" s="2"/>
      <c r="BZ1537" s="2"/>
      <c r="CA1537" s="2"/>
    </row>
    <row r="1538" spans="2:79">
      <c r="B1538" s="4" t="str">
        <f>IF(G1538=G1539,IF(G1538&gt;G1537,G1538&amp;"_O",""),G1538&amp;"_C")</f>
        <v/>
      </c>
      <c r="C1538" s="14">
        <f ca="1">RANDBETWEEN(0,1000)/1000</f>
        <v>0.71899999999999997</v>
      </c>
      <c r="D1538" s="16">
        <f>D1537+1</f>
        <v>1534</v>
      </c>
      <c r="E1538" s="10">
        <f>ROUNDDOWN(D1538/52,0)+1</f>
        <v>30</v>
      </c>
      <c r="F1538" s="15">
        <f>F1537+7</f>
        <v>55358</v>
      </c>
      <c r="G1538" s="4">
        <f>YEAR(F1538)</f>
        <v>2051</v>
      </c>
      <c r="H1538" s="33">
        <v>0.75900000000000001</v>
      </c>
      <c r="I1538" s="33">
        <v>0.47599999999999998</v>
      </c>
      <c r="J1538" s="33">
        <v>0.20699999999999999</v>
      </c>
      <c r="K1538" s="16" t="str">
        <f>IF(M1537&gt;1,"Up","Down")</f>
        <v>Down</v>
      </c>
      <c r="L1538" s="16" t="str">
        <f>IF(K1538="Up",IF(H1538&lt;$BJ$7,"Up","Down"),IF(H1538&lt;$BK$7,"Down","Up"))</f>
        <v>Up</v>
      </c>
      <c r="M1538" s="17">
        <f>IF(L1538="Up",INDEX($AK$5:$AK$1005,MATCH(I1538,$AI$5:$AI$1005,0),1),INDEX($AL$5:$AL$1005,MATCH(J1538,$AI$5:$AI$1005,0),1))</f>
        <v>1.0117076343627893</v>
      </c>
      <c r="N1538" s="16" t="str">
        <f>IF(P1537&gt;1,"Up","Down")</f>
        <v>Down</v>
      </c>
      <c r="O1538" s="16" t="str">
        <f>IF(N1538="Up",IF(H1538&lt;$BJ$12,"Up","Down"),IF(H1538&lt;$BK$12,"Down","Up"))</f>
        <v>Up</v>
      </c>
      <c r="P1538" s="17">
        <f>IF(O1538="Up",INDEX($AP$5:$AP$1005,MATCH(I1538,$AI$5:$AI$1005,0),1),INDEX($AQ$5:$AQ$1005,MATCH(J1538,$AI$5:$AI$1005,0),1))</f>
        <v>1.016396862316824</v>
      </c>
      <c r="Q1538" s="19">
        <f>T1537</f>
        <v>19456.302484542855</v>
      </c>
      <c r="R1538" s="19">
        <f>INDEX(model!$S$5:$S$35,MATCH(G1538,model!$Q$5:$Q$35,0),1)*model!$O$5</f>
        <v>0</v>
      </c>
      <c r="S1538" s="19">
        <f>IF(RIGHT(B1538,1)="C",T1537*INDEX(model!$T$5:$T$35,MATCH(G1538,model!$Q$5:$Q$35,0),1),0)</f>
        <v>0</v>
      </c>
      <c r="T1538" s="19">
        <f>(Q1538+R1538-S1538)*M1538</f>
        <v>19684.089760083712</v>
      </c>
      <c r="U1538" s="19">
        <f>X1537</f>
        <v>129655.27824519172</v>
      </c>
      <c r="V1538" s="19">
        <f>INDEX(model!$S$5:$S$35,MATCH(G1538,model!$Q$5:$Q$35,0),1)*model!$O$6</f>
        <v>0</v>
      </c>
      <c r="W1538" s="19">
        <f>IF(RIGHT(B1538,1)="C",X1537*INDEX(model!$T$5:$T$35,MATCH(G1538,model!$Q$5:$Q$35,0),1),0)</f>
        <v>0</v>
      </c>
      <c r="X1538" s="19">
        <f>(U1538+V1538-W1538)*P1538</f>
        <v>131781.21799122763</v>
      </c>
      <c r="Z1538" s="36" t="str">
        <f>K1538&amp;L1538</f>
        <v>DownUp</v>
      </c>
      <c r="AA1538" s="36" t="str">
        <f>N1538&amp;O1538</f>
        <v>DownUp</v>
      </c>
      <c r="AU1538" s="4" t="str">
        <f>IF(AZ1538=AZ1539,IF(AZ1538&gt;AZ1537,AZ1538&amp;"_O",""),AZ1538&amp;"_C")</f>
        <v/>
      </c>
      <c r="AV1538" s="7" t="str">
        <f>IF(RIGHT(AU1538,1)="C",AX1538/INDEX($AX$5:$AX$2729,MATCH(AZ1538&amp;"_O",$AU$5:$AU$2729,0),1),"")</f>
        <v/>
      </c>
      <c r="AW1538" s="38">
        <v>36287</v>
      </c>
      <c r="AX1538" s="37">
        <v>1345</v>
      </c>
      <c r="AY1538" s="7">
        <f>AX1538/AX1537</f>
        <v>1.0073548135831873</v>
      </c>
      <c r="AZ1538" s="4">
        <f>YEAR(AW1538)</f>
        <v>1999</v>
      </c>
      <c r="BA1538" s="2" t="s">
        <v>7</v>
      </c>
      <c r="BB1538" s="12" t="str">
        <f>INDEX($CD$5:$CD$10,MATCH(BA1538,$CC$5:$CC$10,0),1)</f>
        <v>Y</v>
      </c>
      <c r="BC1538" s="12" t="str">
        <f>IF(AND(BB1538="Y",AY1538&gt;1),"Y","")</f>
        <v>Y</v>
      </c>
      <c r="BD1538" s="12" t="str">
        <f>IF(AND(BB1538="Y",AY1538&lt;1),"Y","")</f>
        <v/>
      </c>
      <c r="BE1538" s="12" t="str">
        <f>IF(AY1538&gt;1,IF(AY1537&gt;1,"Y",""),"")</f>
        <v/>
      </c>
      <c r="BF1538" s="12" t="str">
        <f>IF(AY1538&lt;1,IF(AY1537&lt;1,"Y",""),"")</f>
        <v/>
      </c>
      <c r="BG1538" s="2"/>
      <c r="BH1538" s="2"/>
      <c r="BI1538" s="2"/>
      <c r="BJ1538" s="2"/>
      <c r="BK1538" s="2"/>
      <c r="BL1538" s="2"/>
      <c r="BM1538" s="4" t="str">
        <f>IF(BR1538=BR1539,IF(BR1538&gt;BR1537,BR1538&amp;"_O",""),BR1538&amp;"_C")</f>
        <v/>
      </c>
      <c r="BN1538" s="7" t="str">
        <f>IF(RIGHT(BM1538,1)="C",BP1538/INDEX($BP$5:$BP$2729,MATCH(BR1538&amp;"_O",$BM$5:$BM$2729,0),1),"")</f>
        <v/>
      </c>
      <c r="BO1538" s="38">
        <v>36700</v>
      </c>
      <c r="BP1538" s="3">
        <v>3845.34</v>
      </c>
      <c r="BQ1538" s="7">
        <f>BP1538/BP1537</f>
        <v>0.99605756677787682</v>
      </c>
      <c r="BR1538" s="4">
        <f>YEAR(BO1538)</f>
        <v>2000</v>
      </c>
      <c r="BS1538" s="2" t="s">
        <v>8</v>
      </c>
      <c r="BT1538" s="12" t="str">
        <f>INDEX($CD$5:$CD$10,MATCH(BS1538,$CC$5:$CC$10,0),1)</f>
        <v>Y</v>
      </c>
      <c r="BU1538" s="12" t="str">
        <f>IF(AND(BT1538="Y",BQ1538&gt;1),"Y","")</f>
        <v/>
      </c>
      <c r="BV1538" s="12" t="str">
        <f>IF(AND(BT1538="Y",BQ1538&lt;1),"Y","")</f>
        <v>Y</v>
      </c>
      <c r="BW1538" s="12" t="str">
        <f>IF(BQ1538&gt;1,IF(BQ1537&gt;1,"Y",""),"")</f>
        <v/>
      </c>
      <c r="BX1538" s="12" t="str">
        <f>IF(BQ1538&lt;1,IF(BQ1537&lt;1,"Y",""),"")</f>
        <v>Y</v>
      </c>
      <c r="BY1538" s="2"/>
      <c r="BZ1538" s="2"/>
      <c r="CA1538" s="2"/>
    </row>
    <row r="1539" spans="2:79">
      <c r="B1539" s="4" t="str">
        <f>IF(G1539=G1540,IF(G1539&gt;G1538,G1539&amp;"_O",""),G1539&amp;"_C")</f>
        <v/>
      </c>
      <c r="C1539" s="14">
        <f ca="1">RANDBETWEEN(0,1000)/1000</f>
        <v>0.18099999999999999</v>
      </c>
      <c r="D1539" s="16">
        <f>D1538+1</f>
        <v>1535</v>
      </c>
      <c r="E1539" s="10">
        <f>ROUNDDOWN(D1539/52,0)+1</f>
        <v>30</v>
      </c>
      <c r="F1539" s="15">
        <f>F1538+7</f>
        <v>55365</v>
      </c>
      <c r="G1539" s="4">
        <f>YEAR(F1539)</f>
        <v>2051</v>
      </c>
      <c r="H1539" s="33">
        <v>0.51100000000000001</v>
      </c>
      <c r="I1539" s="33">
        <v>0.88700000000000001</v>
      </c>
      <c r="J1539" s="33">
        <v>0.11899999999999999</v>
      </c>
      <c r="K1539" s="16" t="str">
        <f>IF(M1538&gt;1,"Up","Down")</f>
        <v>Up</v>
      </c>
      <c r="L1539" s="16" t="str">
        <f>IF(K1539="Up",IF(H1539&lt;$BJ$7,"Up","Down"),IF(H1539&lt;$BK$7,"Down","Up"))</f>
        <v>Up</v>
      </c>
      <c r="M1539" s="17">
        <f>IF(L1539="Up",INDEX($AK$5:$AK$1005,MATCH(I1539,$AI$5:$AI$1005,0),1),INDEX($AL$5:$AL$1005,MATCH(J1539,$AI$5:$AI$1005,0),1))</f>
        <v>1.0319107855692338</v>
      </c>
      <c r="N1539" s="16" t="str">
        <f>IF(P1538&gt;1,"Up","Down")</f>
        <v>Up</v>
      </c>
      <c r="O1539" s="16" t="str">
        <f>IF(N1539="Up",IF(H1539&lt;$BJ$12,"Up","Down"),IF(H1539&lt;$BK$12,"Down","Up"))</f>
        <v>Up</v>
      </c>
      <c r="P1539" s="17">
        <f>IF(O1539="Up",INDEX($AP$5:$AP$1005,MATCH(I1539,$AI$5:$AI$1005,0),1),INDEX($AQ$5:$AQ$1005,MATCH(J1539,$AI$5:$AI$1005,0),1))</f>
        <v>1.0420520140953222</v>
      </c>
      <c r="Q1539" s="19">
        <f>T1538</f>
        <v>19684.089760083712</v>
      </c>
      <c r="R1539" s="19">
        <f>INDEX(model!$S$5:$S$35,MATCH(G1539,model!$Q$5:$Q$35,0),1)*model!$O$5</f>
        <v>0</v>
      </c>
      <c r="S1539" s="19">
        <f>IF(RIGHT(B1539,1)="C",T1538*INDEX(model!$T$5:$T$35,MATCH(G1539,model!$Q$5:$Q$35,0),1),0)</f>
        <v>0</v>
      </c>
      <c r="T1539" s="19">
        <f>(Q1539+R1539-S1539)*M1539</f>
        <v>20312.224527543294</v>
      </c>
      <c r="U1539" s="19">
        <f>X1538</f>
        <v>131781.21799122763</v>
      </c>
      <c r="V1539" s="19">
        <f>INDEX(model!$S$5:$S$35,MATCH(G1539,model!$Q$5:$Q$35,0),1)*model!$O$6</f>
        <v>0</v>
      </c>
      <c r="W1539" s="19">
        <f>IF(RIGHT(B1539,1)="C",X1538*INDEX(model!$T$5:$T$35,MATCH(G1539,model!$Q$5:$Q$35,0),1),0)</f>
        <v>0</v>
      </c>
      <c r="X1539" s="19">
        <f>(U1539+V1539-W1539)*P1539</f>
        <v>137322.88362769346</v>
      </c>
      <c r="Z1539" s="36" t="str">
        <f>K1539&amp;L1539</f>
        <v>UpUp</v>
      </c>
      <c r="AA1539" s="36" t="str">
        <f>N1539&amp;O1539</f>
        <v>UpUp</v>
      </c>
      <c r="AU1539" s="4" t="str">
        <f>IF(AZ1539=AZ1540,IF(AZ1539&gt;AZ1538,AZ1539&amp;"_O",""),AZ1539&amp;"_C")</f>
        <v/>
      </c>
      <c r="AV1539" s="7" t="str">
        <f>IF(RIGHT(AU1539,1)="C",AX1539/INDEX($AX$5:$AX$2729,MATCH(AZ1539&amp;"_O",$AU$5:$AU$2729,0),1),"")</f>
        <v/>
      </c>
      <c r="AW1539" s="38">
        <v>36294</v>
      </c>
      <c r="AX1539" s="37">
        <v>1337.8</v>
      </c>
      <c r="AY1539" s="7">
        <f>AX1539/AX1538</f>
        <v>0.99464684014869886</v>
      </c>
      <c r="AZ1539" s="4">
        <f>YEAR(AW1539)</f>
        <v>1999</v>
      </c>
      <c r="BA1539" s="2" t="s">
        <v>7</v>
      </c>
      <c r="BB1539" s="12" t="str">
        <f>INDEX($CD$5:$CD$10,MATCH(BA1539,$CC$5:$CC$10,0),1)</f>
        <v>Y</v>
      </c>
      <c r="BC1539" s="12" t="str">
        <f>IF(AND(BB1539="Y",AY1539&gt;1),"Y","")</f>
        <v/>
      </c>
      <c r="BD1539" s="12" t="str">
        <f>IF(AND(BB1539="Y",AY1539&lt;1),"Y","")</f>
        <v>Y</v>
      </c>
      <c r="BE1539" s="12" t="str">
        <f>IF(AY1539&gt;1,IF(AY1538&gt;1,"Y",""),"")</f>
        <v/>
      </c>
      <c r="BF1539" s="12" t="str">
        <f>IF(AY1539&lt;1,IF(AY1538&lt;1,"Y",""),"")</f>
        <v/>
      </c>
      <c r="BG1539" s="2"/>
      <c r="BH1539" s="2"/>
      <c r="BI1539" s="2"/>
      <c r="BJ1539" s="2"/>
      <c r="BK1539" s="2"/>
      <c r="BL1539" s="2"/>
      <c r="BM1539" s="4" t="str">
        <f>IF(BR1539=BR1540,IF(BR1539&gt;BR1538,BR1539&amp;"_O",""),BR1539&amp;"_C")</f>
        <v/>
      </c>
      <c r="BN1539" s="7" t="str">
        <f>IF(RIGHT(BM1539,1)="C",BP1539/INDEX($BP$5:$BP$2729,MATCH(BR1539&amp;"_O",$BM$5:$BM$2729,0),1),"")</f>
        <v/>
      </c>
      <c r="BO1539" s="38">
        <v>36707</v>
      </c>
      <c r="BP1539" s="3">
        <v>3966.11</v>
      </c>
      <c r="BQ1539" s="7">
        <f>BP1539/BP1538</f>
        <v>1.0314068456885477</v>
      </c>
      <c r="BR1539" s="4">
        <f>YEAR(BO1539)</f>
        <v>2000</v>
      </c>
      <c r="BS1539" s="2" t="s">
        <v>8</v>
      </c>
      <c r="BT1539" s="12" t="str">
        <f>INDEX($CD$5:$CD$10,MATCH(BS1539,$CC$5:$CC$10,0),1)</f>
        <v>Y</v>
      </c>
      <c r="BU1539" s="12" t="str">
        <f>IF(AND(BT1539="Y",BQ1539&gt;1),"Y","")</f>
        <v>Y</v>
      </c>
      <c r="BV1539" s="12" t="str">
        <f>IF(AND(BT1539="Y",BQ1539&lt;1),"Y","")</f>
        <v/>
      </c>
      <c r="BW1539" s="12" t="str">
        <f>IF(BQ1539&gt;1,IF(BQ1538&gt;1,"Y",""),"")</f>
        <v/>
      </c>
      <c r="BX1539" s="12" t="str">
        <f>IF(BQ1539&lt;1,IF(BQ1538&lt;1,"Y",""),"")</f>
        <v/>
      </c>
      <c r="BY1539" s="2"/>
      <c r="BZ1539" s="2"/>
      <c r="CA1539" s="2"/>
    </row>
    <row r="1540" spans="2:79">
      <c r="B1540" s="4" t="str">
        <f>IF(G1540=G1541,IF(G1540&gt;G1539,G1540&amp;"_O",""),G1540&amp;"_C")</f>
        <v/>
      </c>
      <c r="C1540" s="14">
        <f ca="1">RANDBETWEEN(0,1000)/1000</f>
        <v>0.83399999999999996</v>
      </c>
      <c r="D1540" s="16">
        <f>D1539+1</f>
        <v>1536</v>
      </c>
      <c r="E1540" s="10">
        <f>ROUNDDOWN(D1540/52,0)+1</f>
        <v>30</v>
      </c>
      <c r="F1540" s="15">
        <f>F1539+7</f>
        <v>55372</v>
      </c>
      <c r="G1540" s="4">
        <f>YEAR(F1540)</f>
        <v>2051</v>
      </c>
      <c r="H1540" s="33">
        <v>0.91300000000000003</v>
      </c>
      <c r="I1540" s="33">
        <v>0.374</v>
      </c>
      <c r="J1540" s="33">
        <v>0.41499999999999998</v>
      </c>
      <c r="K1540" s="16" t="str">
        <f>IF(M1539&gt;1,"Up","Down")</f>
        <v>Up</v>
      </c>
      <c r="L1540" s="16" t="str">
        <f>IF(K1540="Up",IF(H1540&lt;$BJ$7,"Up","Down"),IF(H1540&lt;$BK$7,"Down","Up"))</f>
        <v>Down</v>
      </c>
      <c r="M1540" s="17">
        <f>IF(L1540="Up",INDEX($AK$5:$AK$1005,MATCH(I1540,$AI$5:$AI$1005,0),1),INDEX($AL$5:$AL$1005,MATCH(J1540,$AI$5:$AI$1005,0),1))</f>
        <v>0.98467686884075745</v>
      </c>
      <c r="N1540" s="16" t="str">
        <f>IF(P1539&gt;1,"Up","Down")</f>
        <v>Up</v>
      </c>
      <c r="O1540" s="16" t="str">
        <f>IF(N1540="Up",IF(H1540&lt;$BJ$12,"Up","Down"),IF(H1540&lt;$BK$12,"Down","Up"))</f>
        <v>Down</v>
      </c>
      <c r="P1540" s="17">
        <f>IF(O1540="Up",INDEX($AP$5:$AP$1005,MATCH(I1540,$AI$5:$AI$1005,0),1),INDEX($AQ$5:$AQ$1005,MATCH(J1540,$AI$5:$AI$1005,0),1))</f>
        <v>0.9811579275154142</v>
      </c>
      <c r="Q1540" s="19">
        <f>T1539</f>
        <v>20312.224527543294</v>
      </c>
      <c r="R1540" s="19">
        <f>INDEX(model!$S$5:$S$35,MATCH(G1540,model!$Q$5:$Q$35,0),1)*model!$O$5</f>
        <v>0</v>
      </c>
      <c r="S1540" s="19">
        <f>IF(RIGHT(B1540,1)="C",T1539*INDEX(model!$T$5:$T$35,MATCH(G1540,model!$Q$5:$Q$35,0),1),0)</f>
        <v>0</v>
      </c>
      <c r="T1540" s="19">
        <f>(Q1540+R1540-S1540)*M1540</f>
        <v>20000.977646971765</v>
      </c>
      <c r="U1540" s="19">
        <f>X1539</f>
        <v>137322.88362769346</v>
      </c>
      <c r="V1540" s="19">
        <f>INDEX(model!$S$5:$S$35,MATCH(G1540,model!$Q$5:$Q$35,0),1)*model!$O$6</f>
        <v>0</v>
      </c>
      <c r="W1540" s="19">
        <f>IF(RIGHT(B1540,1)="C",X1539*INDEX(model!$T$5:$T$35,MATCH(G1540,model!$Q$5:$Q$35,0),1),0)</f>
        <v>0</v>
      </c>
      <c r="X1540" s="19">
        <f>(U1540+V1540-W1540)*P1540</f>
        <v>134735.43590058811</v>
      </c>
      <c r="Z1540" s="36" t="str">
        <f>K1540&amp;L1540</f>
        <v>UpDown</v>
      </c>
      <c r="AA1540" s="36" t="str">
        <f>N1540&amp;O1540</f>
        <v>UpDown</v>
      </c>
      <c r="AU1540" s="4" t="str">
        <f>IF(AZ1540=AZ1541,IF(AZ1540&gt;AZ1539,AZ1540&amp;"_O",""),AZ1540&amp;"_C")</f>
        <v/>
      </c>
      <c r="AV1540" s="7" t="str">
        <f>IF(RIGHT(AU1540,1)="C",AX1540/INDEX($AX$5:$AX$2729,MATCH(AZ1540&amp;"_O",$AU$5:$AU$2729,0),1),"")</f>
        <v/>
      </c>
      <c r="AW1540" s="38">
        <v>36301</v>
      </c>
      <c r="AX1540" s="37">
        <v>1330.29</v>
      </c>
      <c r="AY1540" s="7">
        <f>AX1540/AX1539</f>
        <v>0.99438630587531773</v>
      </c>
      <c r="AZ1540" s="4">
        <f>YEAR(AW1540)</f>
        <v>1999</v>
      </c>
      <c r="BA1540" s="2" t="s">
        <v>7</v>
      </c>
      <c r="BB1540" s="12" t="str">
        <f>INDEX($CD$5:$CD$10,MATCH(BA1540,$CC$5:$CC$10,0),1)</f>
        <v>Y</v>
      </c>
      <c r="BC1540" s="12" t="str">
        <f>IF(AND(BB1540="Y",AY1540&gt;1),"Y","")</f>
        <v/>
      </c>
      <c r="BD1540" s="12" t="str">
        <f>IF(AND(BB1540="Y",AY1540&lt;1),"Y","")</f>
        <v>Y</v>
      </c>
      <c r="BE1540" s="12" t="str">
        <f>IF(AY1540&gt;1,IF(AY1539&gt;1,"Y",""),"")</f>
        <v/>
      </c>
      <c r="BF1540" s="12" t="str">
        <f>IF(AY1540&lt;1,IF(AY1539&lt;1,"Y",""),"")</f>
        <v>Y</v>
      </c>
      <c r="BG1540" s="2"/>
      <c r="BH1540" s="2"/>
      <c r="BI1540" s="2"/>
      <c r="BJ1540" s="2"/>
      <c r="BK1540" s="2"/>
      <c r="BL1540" s="2"/>
      <c r="BM1540" s="4" t="str">
        <f>IF(BR1540=BR1541,IF(BR1540&gt;BR1539,BR1540&amp;"_O",""),BR1540&amp;"_C")</f>
        <v/>
      </c>
      <c r="BN1540" s="7" t="str">
        <f>IF(RIGHT(BM1540,1)="C",BP1540/INDEX($BP$5:$BP$2729,MATCH(BR1540&amp;"_O",$BM$5:$BM$2729,0),1),"")</f>
        <v/>
      </c>
      <c r="BO1540" s="38">
        <v>36714</v>
      </c>
      <c r="BP1540" s="3">
        <v>4023.2</v>
      </c>
      <c r="BQ1540" s="7">
        <f>BP1540/BP1539</f>
        <v>1.0143944570372481</v>
      </c>
      <c r="BR1540" s="4">
        <f>YEAR(BO1540)</f>
        <v>2000</v>
      </c>
      <c r="BS1540" s="2" t="s">
        <v>8</v>
      </c>
      <c r="BT1540" s="12" t="str">
        <f>INDEX($CD$5:$CD$10,MATCH(BS1540,$CC$5:$CC$10,0),1)</f>
        <v>Y</v>
      </c>
      <c r="BU1540" s="12" t="str">
        <f>IF(AND(BT1540="Y",BQ1540&gt;1),"Y","")</f>
        <v>Y</v>
      </c>
      <c r="BV1540" s="12" t="str">
        <f>IF(AND(BT1540="Y",BQ1540&lt;1),"Y","")</f>
        <v/>
      </c>
      <c r="BW1540" s="12" t="str">
        <f>IF(BQ1540&gt;1,IF(BQ1539&gt;1,"Y",""),"")</f>
        <v>Y</v>
      </c>
      <c r="BX1540" s="12" t="str">
        <f>IF(BQ1540&lt;1,IF(BQ1539&lt;1,"Y",""),"")</f>
        <v/>
      </c>
      <c r="BY1540" s="2"/>
      <c r="BZ1540" s="2"/>
      <c r="CA1540" s="2"/>
    </row>
    <row r="1541" spans="2:79">
      <c r="B1541" s="4" t="str">
        <f>IF(G1541=G1542,IF(G1541&gt;G1540,G1541&amp;"_O",""),G1541&amp;"_C")</f>
        <v/>
      </c>
      <c r="C1541" s="14">
        <f ca="1">RANDBETWEEN(0,1000)/1000</f>
        <v>0.112</v>
      </c>
      <c r="D1541" s="16">
        <f>D1540+1</f>
        <v>1537</v>
      </c>
      <c r="E1541" s="10">
        <f>ROUNDDOWN(D1541/52,0)+1</f>
        <v>30</v>
      </c>
      <c r="F1541" s="15">
        <f>F1540+7</f>
        <v>55379</v>
      </c>
      <c r="G1541" s="4">
        <f>YEAR(F1541)</f>
        <v>2051</v>
      </c>
      <c r="H1541" s="33">
        <v>0.59199999999999997</v>
      </c>
      <c r="I1541" s="33">
        <v>0.84899999999999998</v>
      </c>
      <c r="J1541" s="33">
        <v>0.31900000000000001</v>
      </c>
      <c r="K1541" s="16" t="str">
        <f>IF(M1540&gt;1,"Up","Down")</f>
        <v>Down</v>
      </c>
      <c r="L1541" s="16" t="str">
        <f>IF(K1541="Up",IF(H1541&lt;$BJ$7,"Up","Down"),IF(H1541&lt;$BK$7,"Down","Up"))</f>
        <v>Up</v>
      </c>
      <c r="M1541" s="17">
        <f>IF(L1541="Up",INDEX($AK$5:$AK$1005,MATCH(I1541,$AI$5:$AI$1005,0),1),INDEX($AL$5:$AL$1005,MATCH(J1541,$AI$5:$AI$1005,0),1))</f>
        <v>1.0286021660215994</v>
      </c>
      <c r="N1541" s="16" t="str">
        <f>IF(P1540&gt;1,"Up","Down")</f>
        <v>Down</v>
      </c>
      <c r="O1541" s="16" t="str">
        <f>IF(N1541="Up",IF(H1541&lt;$BJ$12,"Up","Down"),IF(H1541&lt;$BK$12,"Down","Up"))</f>
        <v>Up</v>
      </c>
      <c r="P1541" s="17">
        <f>IF(O1541="Up",INDEX($AP$5:$AP$1005,MATCH(I1541,$AI$5:$AI$1005,0),1),INDEX($AQ$5:$AQ$1005,MATCH(J1541,$AI$5:$AI$1005,0),1))</f>
        <v>1.0378004893243398</v>
      </c>
      <c r="Q1541" s="19">
        <f>T1540</f>
        <v>20000.977646971765</v>
      </c>
      <c r="R1541" s="19">
        <f>INDEX(model!$S$5:$S$35,MATCH(G1541,model!$Q$5:$Q$35,0),1)*model!$O$5</f>
        <v>0</v>
      </c>
      <c r="S1541" s="19">
        <f>IF(RIGHT(B1541,1)="C",T1540*INDEX(model!$T$5:$T$35,MATCH(G1541,model!$Q$5:$Q$35,0),1),0)</f>
        <v>0</v>
      </c>
      <c r="T1541" s="19">
        <f>(Q1541+R1541-S1541)*M1541</f>
        <v>20573.048930224752</v>
      </c>
      <c r="U1541" s="19">
        <f>X1540</f>
        <v>134735.43590058811</v>
      </c>
      <c r="V1541" s="19">
        <f>INDEX(model!$S$5:$S$35,MATCH(G1541,model!$Q$5:$Q$35,0),1)*model!$O$6</f>
        <v>0</v>
      </c>
      <c r="W1541" s="19">
        <f>IF(RIGHT(B1541,1)="C",X1540*INDEX(model!$T$5:$T$35,MATCH(G1541,model!$Q$5:$Q$35,0),1),0)</f>
        <v>0</v>
      </c>
      <c r="X1541" s="19">
        <f>(U1541+V1541-W1541)*P1541</f>
        <v>139828.50130695855</v>
      </c>
      <c r="Z1541" s="36" t="str">
        <f>K1541&amp;L1541</f>
        <v>DownUp</v>
      </c>
      <c r="AA1541" s="36" t="str">
        <f>N1541&amp;O1541</f>
        <v>DownUp</v>
      </c>
      <c r="AU1541" s="4" t="str">
        <f>IF(AZ1541=AZ1542,IF(AZ1541&gt;AZ1540,AZ1541&amp;"_O",""),AZ1541&amp;"_C")</f>
        <v/>
      </c>
      <c r="AV1541" s="7" t="str">
        <f>IF(RIGHT(AU1541,1)="C",AX1541/INDEX($AX$5:$AX$2729,MATCH(AZ1541&amp;"_O",$AU$5:$AU$2729,0),1),"")</f>
        <v/>
      </c>
      <c r="AW1541" s="38">
        <v>36308</v>
      </c>
      <c r="AX1541" s="37">
        <v>1301.8399999999999</v>
      </c>
      <c r="AY1541" s="7">
        <f>AX1541/AX1540</f>
        <v>0.97861368573769625</v>
      </c>
      <c r="AZ1541" s="4">
        <f>YEAR(AW1541)</f>
        <v>1999</v>
      </c>
      <c r="BA1541" s="2" t="s">
        <v>7</v>
      </c>
      <c r="BB1541" s="12" t="str">
        <f>INDEX($CD$5:$CD$10,MATCH(BA1541,$CC$5:$CC$10,0),1)</f>
        <v>Y</v>
      </c>
      <c r="BC1541" s="12" t="str">
        <f>IF(AND(BB1541="Y",AY1541&gt;1),"Y","")</f>
        <v/>
      </c>
      <c r="BD1541" s="12" t="str">
        <f>IF(AND(BB1541="Y",AY1541&lt;1),"Y","")</f>
        <v>Y</v>
      </c>
      <c r="BE1541" s="12" t="str">
        <f>IF(AY1541&gt;1,IF(AY1540&gt;1,"Y",""),"")</f>
        <v/>
      </c>
      <c r="BF1541" s="12" t="str">
        <f>IF(AY1541&lt;1,IF(AY1540&lt;1,"Y",""),"")</f>
        <v>Y</v>
      </c>
      <c r="BG1541" s="2"/>
      <c r="BH1541" s="2"/>
      <c r="BI1541" s="2"/>
      <c r="BJ1541" s="2"/>
      <c r="BK1541" s="2"/>
      <c r="BL1541" s="2"/>
      <c r="BM1541" s="4" t="str">
        <f>IF(BR1541=BR1542,IF(BR1541&gt;BR1540,BR1541&amp;"_O",""),BR1541&amp;"_C")</f>
        <v/>
      </c>
      <c r="BN1541" s="7" t="str">
        <f>IF(RIGHT(BM1541,1)="C",BP1541/INDEX($BP$5:$BP$2729,MATCH(BR1541&amp;"_O",$BM$5:$BM$2729,0),1),"")</f>
        <v/>
      </c>
      <c r="BO1541" s="38">
        <v>36721</v>
      </c>
      <c r="BP1541" s="3">
        <v>4246.18</v>
      </c>
      <c r="BQ1541" s="7">
        <f>BP1541/BP1540</f>
        <v>1.0554235434480017</v>
      </c>
      <c r="BR1541" s="4">
        <f>YEAR(BO1541)</f>
        <v>2000</v>
      </c>
      <c r="BS1541" s="2" t="s">
        <v>8</v>
      </c>
      <c r="BT1541" s="12" t="str">
        <f>INDEX($CD$5:$CD$10,MATCH(BS1541,$CC$5:$CC$10,0),1)</f>
        <v>Y</v>
      </c>
      <c r="BU1541" s="12" t="str">
        <f>IF(AND(BT1541="Y",BQ1541&gt;1),"Y","")</f>
        <v>Y</v>
      </c>
      <c r="BV1541" s="12" t="str">
        <f>IF(AND(BT1541="Y",BQ1541&lt;1),"Y","")</f>
        <v/>
      </c>
      <c r="BW1541" s="12" t="str">
        <f>IF(BQ1541&gt;1,IF(BQ1540&gt;1,"Y",""),"")</f>
        <v>Y</v>
      </c>
      <c r="BX1541" s="12" t="str">
        <f>IF(BQ1541&lt;1,IF(BQ1540&lt;1,"Y",""),"")</f>
        <v/>
      </c>
      <c r="BY1541" s="2"/>
      <c r="BZ1541" s="2"/>
      <c r="CA1541" s="2"/>
    </row>
    <row r="1542" spans="2:79">
      <c r="B1542" s="4" t="str">
        <f>IF(G1542=G1543,IF(G1542&gt;G1541,G1542&amp;"_O",""),G1542&amp;"_C")</f>
        <v/>
      </c>
      <c r="C1542" s="14">
        <f ca="1">RANDBETWEEN(0,1000)/1000</f>
        <v>0.83599999999999997</v>
      </c>
      <c r="D1542" s="16">
        <f>D1541+1</f>
        <v>1538</v>
      </c>
      <c r="E1542" s="10">
        <f>ROUNDDOWN(D1542/52,0)+1</f>
        <v>30</v>
      </c>
      <c r="F1542" s="15">
        <f>F1541+7</f>
        <v>55386</v>
      </c>
      <c r="G1542" s="4">
        <f>YEAR(F1542)</f>
        <v>2051</v>
      </c>
      <c r="H1542" s="33">
        <v>2.9000000000000001E-2</v>
      </c>
      <c r="I1542" s="33">
        <v>0.83499999999999996</v>
      </c>
      <c r="J1542" s="33">
        <v>0.52400000000000002</v>
      </c>
      <c r="K1542" s="16" t="str">
        <f>IF(M1541&gt;1,"Up","Down")</f>
        <v>Up</v>
      </c>
      <c r="L1542" s="16" t="str">
        <f>IF(K1542="Up",IF(H1542&lt;$BJ$7,"Up","Down"),IF(H1542&lt;$BK$7,"Down","Up"))</f>
        <v>Up</v>
      </c>
      <c r="M1542" s="17">
        <f>IF(L1542="Up",INDEX($AK$5:$AK$1005,MATCH(I1542,$AI$5:$AI$1005,0),1),INDEX($AL$5:$AL$1005,MATCH(J1542,$AI$5:$AI$1005,0),1))</f>
        <v>1.0270666317807935</v>
      </c>
      <c r="N1542" s="16" t="str">
        <f>IF(P1541&gt;1,"Up","Down")</f>
        <v>Up</v>
      </c>
      <c r="O1542" s="16" t="str">
        <f>IF(N1542="Up",IF(H1542&lt;$BJ$12,"Up","Down"),IF(H1542&lt;$BK$12,"Down","Up"))</f>
        <v>Up</v>
      </c>
      <c r="P1542" s="17">
        <f>IF(O1542="Up",INDEX($AP$5:$AP$1005,MATCH(I1542,$AI$5:$AI$1005,0),1),INDEX($AQ$5:$AQ$1005,MATCH(J1542,$AI$5:$AI$1005,0),1))</f>
        <v>1.0364816855468781</v>
      </c>
      <c r="Q1542" s="19">
        <f>T1541</f>
        <v>20573.048930224752</v>
      </c>
      <c r="R1542" s="19">
        <f>INDEX(model!$S$5:$S$35,MATCH(G1542,model!$Q$5:$Q$35,0),1)*model!$O$5</f>
        <v>0</v>
      </c>
      <c r="S1542" s="19">
        <f>IF(RIGHT(B1542,1)="C",T1541*INDEX(model!$T$5:$T$35,MATCH(G1542,model!$Q$5:$Q$35,0),1),0)</f>
        <v>0</v>
      </c>
      <c r="T1542" s="19">
        <f>(Q1542+R1542-S1542)*M1542</f>
        <v>21129.892070227394</v>
      </c>
      <c r="U1542" s="19">
        <f>X1541</f>
        <v>139828.50130695855</v>
      </c>
      <c r="V1542" s="19">
        <f>INDEX(model!$S$5:$S$35,MATCH(G1542,model!$Q$5:$Q$35,0),1)*model!$O$6</f>
        <v>0</v>
      </c>
      <c r="W1542" s="19">
        <f>IF(RIGHT(B1542,1)="C",X1541*INDEX(model!$T$5:$T$35,MATCH(G1542,model!$Q$5:$Q$35,0),1),0)</f>
        <v>0</v>
      </c>
      <c r="X1542" s="19">
        <f>(U1542+V1542-W1542)*P1542</f>
        <v>144929.68072213026</v>
      </c>
      <c r="Z1542" s="36" t="str">
        <f>K1542&amp;L1542</f>
        <v>UpUp</v>
      </c>
      <c r="AA1542" s="36" t="str">
        <f>N1542&amp;O1542</f>
        <v>UpUp</v>
      </c>
      <c r="AU1542" s="4" t="str">
        <f>IF(AZ1542=AZ1543,IF(AZ1542&gt;AZ1541,AZ1542&amp;"_O",""),AZ1542&amp;"_C")</f>
        <v/>
      </c>
      <c r="AV1542" s="7" t="str">
        <f>IF(RIGHT(AU1542,1)="C",AX1542/INDEX($AX$5:$AX$2729,MATCH(AZ1542&amp;"_O",$AU$5:$AU$2729,0),1),"")</f>
        <v/>
      </c>
      <c r="AW1542" s="38">
        <v>36315</v>
      </c>
      <c r="AX1542" s="37">
        <v>1327.75</v>
      </c>
      <c r="AY1542" s="7">
        <f>AX1542/AX1541</f>
        <v>1.0199025993977755</v>
      </c>
      <c r="AZ1542" s="4">
        <f>YEAR(AW1542)</f>
        <v>1999</v>
      </c>
      <c r="BA1542" s="2" t="s">
        <v>7</v>
      </c>
      <c r="BB1542" s="12" t="str">
        <f>INDEX($CD$5:$CD$10,MATCH(BA1542,$CC$5:$CC$10,0),1)</f>
        <v>Y</v>
      </c>
      <c r="BC1542" s="12" t="str">
        <f>IF(AND(BB1542="Y",AY1542&gt;1),"Y","")</f>
        <v>Y</v>
      </c>
      <c r="BD1542" s="12" t="str">
        <f>IF(AND(BB1542="Y",AY1542&lt;1),"Y","")</f>
        <v/>
      </c>
      <c r="BE1542" s="12" t="str">
        <f>IF(AY1542&gt;1,IF(AY1541&gt;1,"Y",""),"")</f>
        <v/>
      </c>
      <c r="BF1542" s="12" t="str">
        <f>IF(AY1542&lt;1,IF(AY1541&lt;1,"Y",""),"")</f>
        <v/>
      </c>
      <c r="BG1542" s="2"/>
      <c r="BH1542" s="2"/>
      <c r="BI1542" s="2"/>
      <c r="BJ1542" s="2"/>
      <c r="BK1542" s="2"/>
      <c r="BL1542" s="2"/>
      <c r="BM1542" s="4" t="str">
        <f>IF(BR1542=BR1543,IF(BR1542&gt;BR1541,BR1542&amp;"_O",""),BR1542&amp;"_C")</f>
        <v/>
      </c>
      <c r="BN1542" s="7" t="str">
        <f>IF(RIGHT(BM1542,1)="C",BP1542/INDEX($BP$5:$BP$2729,MATCH(BR1542&amp;"_O",$BM$5:$BM$2729,0),1),"")</f>
        <v/>
      </c>
      <c r="BO1542" s="38">
        <v>36728</v>
      </c>
      <c r="BP1542" s="3">
        <v>4094.45</v>
      </c>
      <c r="BQ1542" s="7">
        <f>BP1542/BP1541</f>
        <v>0.96426670560362482</v>
      </c>
      <c r="BR1542" s="4">
        <f>YEAR(BO1542)</f>
        <v>2000</v>
      </c>
      <c r="BS1542" s="2" t="s">
        <v>8</v>
      </c>
      <c r="BT1542" s="12" t="str">
        <f>INDEX($CD$5:$CD$10,MATCH(BS1542,$CC$5:$CC$10,0),1)</f>
        <v>Y</v>
      </c>
      <c r="BU1542" s="12" t="str">
        <f>IF(AND(BT1542="Y",BQ1542&gt;1),"Y","")</f>
        <v/>
      </c>
      <c r="BV1542" s="12" t="str">
        <f>IF(AND(BT1542="Y",BQ1542&lt;1),"Y","")</f>
        <v>Y</v>
      </c>
      <c r="BW1542" s="12" t="str">
        <f>IF(BQ1542&gt;1,IF(BQ1541&gt;1,"Y",""),"")</f>
        <v/>
      </c>
      <c r="BX1542" s="12" t="str">
        <f>IF(BQ1542&lt;1,IF(BQ1541&lt;1,"Y",""),"")</f>
        <v/>
      </c>
      <c r="BY1542" s="2"/>
      <c r="BZ1542" s="2"/>
      <c r="CA1542" s="2"/>
    </row>
    <row r="1543" spans="2:79">
      <c r="B1543" s="4" t="str">
        <f>IF(G1543=G1544,IF(G1543&gt;G1542,G1543&amp;"_O",""),G1543&amp;"_C")</f>
        <v/>
      </c>
      <c r="C1543" s="14">
        <f ca="1">RANDBETWEEN(0,1000)/1000</f>
        <v>0.5</v>
      </c>
      <c r="D1543" s="16">
        <f>D1542+1</f>
        <v>1539</v>
      </c>
      <c r="E1543" s="10">
        <f>ROUNDDOWN(D1543/52,0)+1</f>
        <v>30</v>
      </c>
      <c r="F1543" s="15">
        <f>F1542+7</f>
        <v>55393</v>
      </c>
      <c r="G1543" s="4">
        <f>YEAR(F1543)</f>
        <v>2051</v>
      </c>
      <c r="H1543" s="33">
        <v>0.69299999999999995</v>
      </c>
      <c r="I1543" s="33">
        <v>0.56499999999999995</v>
      </c>
      <c r="J1543" s="33">
        <v>0.26600000000000001</v>
      </c>
      <c r="K1543" s="16" t="str">
        <f>IF(M1542&gt;1,"Up","Down")</f>
        <v>Up</v>
      </c>
      <c r="L1543" s="16" t="str">
        <f>IF(K1543="Up",IF(H1543&lt;$BJ$7,"Up","Down"),IF(H1543&lt;$BK$7,"Down","Up"))</f>
        <v>Down</v>
      </c>
      <c r="M1543" s="17">
        <f>IF(L1543="Up",INDEX($AK$5:$AK$1005,MATCH(I1543,$AI$5:$AI$1005,0),1),INDEX($AL$5:$AL$1005,MATCH(J1543,$AI$5:$AI$1005,0),1))</f>
        <v>0.97841132345588377</v>
      </c>
      <c r="N1543" s="16" t="str">
        <f>IF(P1542&gt;1,"Up","Down")</f>
        <v>Up</v>
      </c>
      <c r="O1543" s="16" t="str">
        <f>IF(N1543="Up",IF(H1543&lt;$BJ$12,"Up","Down"),IF(H1543&lt;$BK$12,"Down","Up"))</f>
        <v>Down</v>
      </c>
      <c r="P1543" s="17">
        <f>IF(O1543="Up",INDEX($AP$5:$AP$1005,MATCH(I1543,$AI$5:$AI$1005,0),1),INDEX($AQ$5:$AQ$1005,MATCH(J1543,$AI$5:$AI$1005,0),1))</f>
        <v>0.97205047094069796</v>
      </c>
      <c r="Q1543" s="19">
        <f>T1542</f>
        <v>21129.892070227394</v>
      </c>
      <c r="R1543" s="19">
        <f>INDEX(model!$S$5:$S$35,MATCH(G1543,model!$Q$5:$Q$35,0),1)*model!$O$5</f>
        <v>0</v>
      </c>
      <c r="S1543" s="19">
        <f>IF(RIGHT(B1543,1)="C",T1542*INDEX(model!$T$5:$T$35,MATCH(G1543,model!$Q$5:$Q$35,0),1),0)</f>
        <v>0</v>
      </c>
      <c r="T1543" s="19">
        <f>(Q1543+R1543-S1543)*M1543</f>
        <v>20673.72566491117</v>
      </c>
      <c r="U1543" s="19">
        <f>X1542</f>
        <v>144929.68072213026</v>
      </c>
      <c r="V1543" s="19">
        <f>INDEX(model!$S$5:$S$35,MATCH(G1543,model!$Q$5:$Q$35,0),1)*model!$O$6</f>
        <v>0</v>
      </c>
      <c r="W1543" s="19">
        <f>IF(RIGHT(B1543,1)="C",X1542*INDEX(model!$T$5:$T$35,MATCH(G1543,model!$Q$5:$Q$35,0),1),0)</f>
        <v>0</v>
      </c>
      <c r="X1543" s="19">
        <f>(U1543+V1543-W1543)*P1543</f>
        <v>140878.96439923171</v>
      </c>
      <c r="Z1543" s="36" t="str">
        <f>K1543&amp;L1543</f>
        <v>UpDown</v>
      </c>
      <c r="AA1543" s="36" t="str">
        <f>N1543&amp;O1543</f>
        <v>UpDown</v>
      </c>
      <c r="AU1543" s="4" t="str">
        <f>IF(AZ1543=AZ1544,IF(AZ1543&gt;AZ1542,AZ1543&amp;"_O",""),AZ1543&amp;"_C")</f>
        <v/>
      </c>
      <c r="AV1543" s="7" t="str">
        <f>IF(RIGHT(AU1543,1)="C",AX1543/INDEX($AX$5:$AX$2729,MATCH(AZ1543&amp;"_O",$AU$5:$AU$2729,0),1),"")</f>
        <v/>
      </c>
      <c r="AW1543" s="38">
        <v>36322</v>
      </c>
      <c r="AX1543" s="37">
        <v>1293.6400000000001</v>
      </c>
      <c r="AY1543" s="7">
        <f>AX1543/AX1542</f>
        <v>0.97430992280173234</v>
      </c>
      <c r="AZ1543" s="4">
        <f>YEAR(AW1543)</f>
        <v>1999</v>
      </c>
      <c r="BA1543" s="2" t="s">
        <v>7</v>
      </c>
      <c r="BB1543" s="12" t="str">
        <f>INDEX($CD$5:$CD$10,MATCH(BA1543,$CC$5:$CC$10,0),1)</f>
        <v>Y</v>
      </c>
      <c r="BC1543" s="12" t="str">
        <f>IF(AND(BB1543="Y",AY1543&gt;1),"Y","")</f>
        <v/>
      </c>
      <c r="BD1543" s="12" t="str">
        <f>IF(AND(BB1543="Y",AY1543&lt;1),"Y","")</f>
        <v>Y</v>
      </c>
      <c r="BE1543" s="12" t="str">
        <f>IF(AY1543&gt;1,IF(AY1542&gt;1,"Y",""),"")</f>
        <v/>
      </c>
      <c r="BF1543" s="12" t="str">
        <f>IF(AY1543&lt;1,IF(AY1542&lt;1,"Y",""),"")</f>
        <v/>
      </c>
      <c r="BG1543" s="2"/>
      <c r="BH1543" s="2"/>
      <c r="BI1543" s="2"/>
      <c r="BJ1543" s="2"/>
      <c r="BK1543" s="2"/>
      <c r="BL1543" s="2"/>
      <c r="BM1543" s="4" t="str">
        <f>IF(BR1543=BR1544,IF(BR1543&gt;BR1542,BR1543&amp;"_O",""),BR1543&amp;"_C")</f>
        <v/>
      </c>
      <c r="BN1543" s="7" t="str">
        <f>IF(RIGHT(BM1543,1)="C",BP1543/INDEX($BP$5:$BP$2729,MATCH(BR1543&amp;"_O",$BM$5:$BM$2729,0),1),"")</f>
        <v/>
      </c>
      <c r="BO1543" s="38">
        <v>36735</v>
      </c>
      <c r="BP1543" s="3">
        <v>3663</v>
      </c>
      <c r="BQ1543" s="7">
        <f>BP1543/BP1542</f>
        <v>0.89462565179694464</v>
      </c>
      <c r="BR1543" s="4">
        <f>YEAR(BO1543)</f>
        <v>2000</v>
      </c>
      <c r="BS1543" s="2" t="s">
        <v>8</v>
      </c>
      <c r="BT1543" s="12" t="str">
        <f>INDEX($CD$5:$CD$10,MATCH(BS1543,$CC$5:$CC$10,0),1)</f>
        <v>Y</v>
      </c>
      <c r="BU1543" s="12" t="str">
        <f>IF(AND(BT1543="Y",BQ1543&gt;1),"Y","")</f>
        <v/>
      </c>
      <c r="BV1543" s="12" t="str">
        <f>IF(AND(BT1543="Y",BQ1543&lt;1),"Y","")</f>
        <v>Y</v>
      </c>
      <c r="BW1543" s="12" t="str">
        <f>IF(BQ1543&gt;1,IF(BQ1542&gt;1,"Y",""),"")</f>
        <v/>
      </c>
      <c r="BX1543" s="12" t="str">
        <f>IF(BQ1543&lt;1,IF(BQ1542&lt;1,"Y",""),"")</f>
        <v>Y</v>
      </c>
      <c r="BY1543" s="2"/>
      <c r="BZ1543" s="2"/>
      <c r="CA1543" s="2"/>
    </row>
    <row r="1544" spans="2:79">
      <c r="B1544" s="4" t="str">
        <f>IF(G1544=G1545,IF(G1544&gt;G1543,G1544&amp;"_O",""),G1544&amp;"_C")</f>
        <v/>
      </c>
      <c r="C1544" s="14">
        <f ca="1">RANDBETWEEN(0,1000)/1000</f>
        <v>0.20200000000000001</v>
      </c>
      <c r="D1544" s="16">
        <f>D1543+1</f>
        <v>1540</v>
      </c>
      <c r="E1544" s="10">
        <f>ROUNDDOWN(D1544/52,0)+1</f>
        <v>30</v>
      </c>
      <c r="F1544" s="15">
        <f>F1543+7</f>
        <v>55400</v>
      </c>
      <c r="G1544" s="4">
        <f>YEAR(F1544)</f>
        <v>2051</v>
      </c>
      <c r="H1544" s="33">
        <v>0.996</v>
      </c>
      <c r="I1544" s="33">
        <v>0.74199999999999999</v>
      </c>
      <c r="J1544" s="33">
        <v>0.754</v>
      </c>
      <c r="K1544" s="16" t="str">
        <f>IF(M1543&gt;1,"Up","Down")</f>
        <v>Down</v>
      </c>
      <c r="L1544" s="16" t="str">
        <f>IF(K1544="Up",IF(H1544&lt;$BJ$7,"Up","Down"),IF(H1544&lt;$BK$7,"Down","Up"))</f>
        <v>Up</v>
      </c>
      <c r="M1544" s="17">
        <f>IF(L1544="Up",INDEX($AK$5:$AK$1005,MATCH(I1544,$AI$5:$AI$1005,0),1),INDEX($AL$5:$AL$1005,MATCH(J1544,$AI$5:$AI$1005,0),1))</f>
        <v>1.020787424089443</v>
      </c>
      <c r="N1544" s="16" t="str">
        <f>IF(P1543&gt;1,"Up","Down")</f>
        <v>Down</v>
      </c>
      <c r="O1544" s="16" t="str">
        <f>IF(N1544="Up",IF(H1544&lt;$BJ$12,"Up","Down"),IF(H1544&lt;$BK$12,"Down","Up"))</f>
        <v>Up</v>
      </c>
      <c r="P1544" s="17">
        <f>IF(O1544="Up",INDEX($AP$5:$AP$1005,MATCH(I1544,$AI$5:$AI$1005,0),1),INDEX($AQ$5:$AQ$1005,MATCH(J1544,$AI$5:$AI$1005,0),1))</f>
        <v>1.0283018495956184</v>
      </c>
      <c r="Q1544" s="19">
        <f>T1543</f>
        <v>20673.72566491117</v>
      </c>
      <c r="R1544" s="19">
        <f>INDEX(model!$S$5:$S$35,MATCH(G1544,model!$Q$5:$Q$35,0),1)*model!$O$5</f>
        <v>0</v>
      </c>
      <c r="S1544" s="19">
        <f>IF(RIGHT(B1544,1)="C",T1543*INDEX(model!$T$5:$T$35,MATCH(G1544,model!$Q$5:$Q$35,0),1),0)</f>
        <v>0</v>
      </c>
      <c r="T1544" s="19">
        <f>(Q1544+R1544-S1544)*M1544</f>
        <v>21103.47916781648</v>
      </c>
      <c r="U1544" s="19">
        <f>X1543</f>
        <v>140878.96439923171</v>
      </c>
      <c r="V1544" s="19">
        <f>INDEX(model!$S$5:$S$35,MATCH(G1544,model!$Q$5:$Q$35,0),1)*model!$O$6</f>
        <v>0</v>
      </c>
      <c r="W1544" s="19">
        <f>IF(RIGHT(B1544,1)="C",X1543*INDEX(model!$T$5:$T$35,MATCH(G1544,model!$Q$5:$Q$35,0),1),0)</f>
        <v>0</v>
      </c>
      <c r="X1544" s="19">
        <f>(U1544+V1544-W1544)*P1544</f>
        <v>144866.09966084524</v>
      </c>
      <c r="Z1544" s="36" t="str">
        <f>K1544&amp;L1544</f>
        <v>DownUp</v>
      </c>
      <c r="AA1544" s="36" t="str">
        <f>N1544&amp;O1544</f>
        <v>DownUp</v>
      </c>
      <c r="AU1544" s="4" t="str">
        <f>IF(AZ1544=AZ1545,IF(AZ1544&gt;AZ1543,AZ1544&amp;"_O",""),AZ1544&amp;"_C")</f>
        <v/>
      </c>
      <c r="AV1544" s="7" t="str">
        <f>IF(RIGHT(AU1544,1)="C",AX1544/INDEX($AX$5:$AX$2729,MATCH(AZ1544&amp;"_O",$AU$5:$AU$2729,0),1),"")</f>
        <v/>
      </c>
      <c r="AW1544" s="38">
        <v>36329</v>
      </c>
      <c r="AX1544" s="37">
        <v>1342.84</v>
      </c>
      <c r="AY1544" s="7">
        <f>AX1544/AX1543</f>
        <v>1.0380322191645279</v>
      </c>
      <c r="AZ1544" s="4">
        <f>YEAR(AW1544)</f>
        <v>1999</v>
      </c>
      <c r="BA1544" s="2" t="s">
        <v>7</v>
      </c>
      <c r="BB1544" s="12" t="str">
        <f>INDEX($CD$5:$CD$10,MATCH(BA1544,$CC$5:$CC$10,0),1)</f>
        <v>Y</v>
      </c>
      <c r="BC1544" s="12" t="str">
        <f>IF(AND(BB1544="Y",AY1544&gt;1),"Y","")</f>
        <v>Y</v>
      </c>
      <c r="BD1544" s="12" t="str">
        <f>IF(AND(BB1544="Y",AY1544&lt;1),"Y","")</f>
        <v/>
      </c>
      <c r="BE1544" s="12" t="str">
        <f>IF(AY1544&gt;1,IF(AY1543&gt;1,"Y",""),"")</f>
        <v/>
      </c>
      <c r="BF1544" s="12" t="str">
        <f>IF(AY1544&lt;1,IF(AY1543&lt;1,"Y",""),"")</f>
        <v/>
      </c>
      <c r="BG1544" s="2"/>
      <c r="BH1544" s="2"/>
      <c r="BI1544" s="2"/>
      <c r="BJ1544" s="2"/>
      <c r="BK1544" s="2"/>
      <c r="BL1544" s="2"/>
      <c r="BM1544" s="4" t="str">
        <f>IF(BR1544=BR1545,IF(BR1544&gt;BR1543,BR1544&amp;"_O",""),BR1544&amp;"_C")</f>
        <v/>
      </c>
      <c r="BN1544" s="7" t="str">
        <f>IF(RIGHT(BM1544,1)="C",BP1544/INDEX($BP$5:$BP$2729,MATCH(BR1544&amp;"_O",$BM$5:$BM$2729,0),1),"")</f>
        <v/>
      </c>
      <c r="BO1544" s="38">
        <v>36742</v>
      </c>
      <c r="BP1544" s="3">
        <v>3787.36</v>
      </c>
      <c r="BQ1544" s="7">
        <f>BP1544/BP1543</f>
        <v>1.0339503139503139</v>
      </c>
      <c r="BR1544" s="4">
        <f>YEAR(BO1544)</f>
        <v>2000</v>
      </c>
      <c r="BS1544" s="2" t="s">
        <v>8</v>
      </c>
      <c r="BT1544" s="12" t="str">
        <f>INDEX($CD$5:$CD$10,MATCH(BS1544,$CC$5:$CC$10,0),1)</f>
        <v>Y</v>
      </c>
      <c r="BU1544" s="12" t="str">
        <f>IF(AND(BT1544="Y",BQ1544&gt;1),"Y","")</f>
        <v>Y</v>
      </c>
      <c r="BV1544" s="12" t="str">
        <f>IF(AND(BT1544="Y",BQ1544&lt;1),"Y","")</f>
        <v/>
      </c>
      <c r="BW1544" s="12" t="str">
        <f>IF(BQ1544&gt;1,IF(BQ1543&gt;1,"Y",""),"")</f>
        <v/>
      </c>
      <c r="BX1544" s="12" t="str">
        <f>IF(BQ1544&lt;1,IF(BQ1543&lt;1,"Y",""),"")</f>
        <v/>
      </c>
      <c r="BY1544" s="2"/>
      <c r="BZ1544" s="2"/>
      <c r="CA1544" s="2"/>
    </row>
    <row r="1545" spans="2:79">
      <c r="B1545" s="4" t="str">
        <f>IF(G1545=G1546,IF(G1545&gt;G1544,G1545&amp;"_O",""),G1545&amp;"_C")</f>
        <v/>
      </c>
      <c r="C1545" s="14">
        <f ca="1">RANDBETWEEN(0,1000)/1000</f>
        <v>0.98099999999999998</v>
      </c>
      <c r="D1545" s="16">
        <f>D1544+1</f>
        <v>1541</v>
      </c>
      <c r="E1545" s="10">
        <f>ROUNDDOWN(D1545/52,0)+1</f>
        <v>30</v>
      </c>
      <c r="F1545" s="15">
        <f>F1544+7</f>
        <v>55407</v>
      </c>
      <c r="G1545" s="4">
        <f>YEAR(F1545)</f>
        <v>2051</v>
      </c>
      <c r="H1545" s="33">
        <v>0.89400000000000002</v>
      </c>
      <c r="I1545" s="33">
        <v>0.52900000000000003</v>
      </c>
      <c r="J1545" s="33">
        <v>0.218</v>
      </c>
      <c r="K1545" s="16" t="str">
        <f>IF(M1544&gt;1,"Up","Down")</f>
        <v>Up</v>
      </c>
      <c r="L1545" s="16" t="str">
        <f>IF(K1545="Up",IF(H1545&lt;$BJ$7,"Up","Down"),IF(H1545&lt;$BK$7,"Down","Up"))</f>
        <v>Down</v>
      </c>
      <c r="M1545" s="17">
        <f>IF(L1545="Up",INDEX($AK$5:$AK$1005,MATCH(I1545,$AI$5:$AI$1005,0),1),INDEX($AL$5:$AL$1005,MATCH(J1545,$AI$5:$AI$1005,0),1))</f>
        <v>0.9756827367695553</v>
      </c>
      <c r="N1545" s="16" t="str">
        <f>IF(P1544&gt;1,"Up","Down")</f>
        <v>Up</v>
      </c>
      <c r="O1545" s="16" t="str">
        <f>IF(N1545="Up",IF(H1545&lt;$BJ$12,"Up","Down"),IF(H1545&lt;$BK$12,"Down","Up"))</f>
        <v>Down</v>
      </c>
      <c r="P1545" s="17">
        <f>IF(O1545="Up",INDEX($AP$5:$AP$1005,MATCH(I1545,$AI$5:$AI$1005,0),1),INDEX($AQ$5:$AQ$1005,MATCH(J1545,$AI$5:$AI$1005,0),1))</f>
        <v>0.96729690092493559</v>
      </c>
      <c r="Q1545" s="19">
        <f>T1544</f>
        <v>21103.47916781648</v>
      </c>
      <c r="R1545" s="19">
        <f>INDEX(model!$S$5:$S$35,MATCH(G1545,model!$Q$5:$Q$35,0),1)*model!$O$5</f>
        <v>0</v>
      </c>
      <c r="S1545" s="19">
        <f>IF(RIGHT(B1545,1)="C",T1544*INDEX(model!$T$5:$T$35,MATCH(G1545,model!$Q$5:$Q$35,0),1),0)</f>
        <v>0</v>
      </c>
      <c r="T1545" s="19">
        <f>(Q1545+R1545-S1545)*M1545</f>
        <v>20590.30030981448</v>
      </c>
      <c r="U1545" s="19">
        <f>X1544</f>
        <v>144866.09966084524</v>
      </c>
      <c r="V1545" s="19">
        <f>INDEX(model!$S$5:$S$35,MATCH(G1545,model!$Q$5:$Q$35,0),1)*model!$O$6</f>
        <v>0</v>
      </c>
      <c r="W1545" s="19">
        <f>IF(RIGHT(B1545,1)="C",X1544*INDEX(model!$T$5:$T$35,MATCH(G1545,model!$Q$5:$Q$35,0),1),0)</f>
        <v>0</v>
      </c>
      <c r="X1545" s="19">
        <f>(U1545+V1545-W1545)*P1545</f>
        <v>140128.52925101845</v>
      </c>
      <c r="Z1545" s="36" t="str">
        <f>K1545&amp;L1545</f>
        <v>UpDown</v>
      </c>
      <c r="AA1545" s="36" t="str">
        <f>N1545&amp;O1545</f>
        <v>UpDown</v>
      </c>
      <c r="AU1545" s="4" t="str">
        <f>IF(AZ1545=AZ1546,IF(AZ1545&gt;AZ1544,AZ1545&amp;"_O",""),AZ1545&amp;"_C")</f>
        <v/>
      </c>
      <c r="AV1545" s="7" t="str">
        <f>IF(RIGHT(AU1545,1)="C",AX1545/INDEX($AX$5:$AX$2729,MATCH(AZ1545&amp;"_O",$AU$5:$AU$2729,0),1),"")</f>
        <v/>
      </c>
      <c r="AW1545" s="38">
        <v>36336</v>
      </c>
      <c r="AX1545" s="37">
        <v>1315.31</v>
      </c>
      <c r="AY1545" s="7">
        <f>AX1545/AX1544</f>
        <v>0.97949867445116323</v>
      </c>
      <c r="AZ1545" s="4">
        <f>YEAR(AW1545)</f>
        <v>1999</v>
      </c>
      <c r="BA1545" s="2" t="s">
        <v>7</v>
      </c>
      <c r="BB1545" s="12" t="str">
        <f>INDEX($CD$5:$CD$10,MATCH(BA1545,$CC$5:$CC$10,0),1)</f>
        <v>Y</v>
      </c>
      <c r="BC1545" s="12" t="str">
        <f>IF(AND(BB1545="Y",AY1545&gt;1),"Y","")</f>
        <v/>
      </c>
      <c r="BD1545" s="12" t="str">
        <f>IF(AND(BB1545="Y",AY1545&lt;1),"Y","")</f>
        <v>Y</v>
      </c>
      <c r="BE1545" s="12" t="str">
        <f>IF(AY1545&gt;1,IF(AY1544&gt;1,"Y",""),"")</f>
        <v/>
      </c>
      <c r="BF1545" s="12" t="str">
        <f>IF(AY1545&lt;1,IF(AY1544&lt;1,"Y",""),"")</f>
        <v/>
      </c>
      <c r="BG1545" s="2"/>
      <c r="BH1545" s="2"/>
      <c r="BI1545" s="2"/>
      <c r="BJ1545" s="2"/>
      <c r="BK1545" s="2"/>
      <c r="BL1545" s="2"/>
      <c r="BM1545" s="4" t="str">
        <f>IF(BR1545=BR1546,IF(BR1545&gt;BR1544,BR1545&amp;"_O",""),BR1545&amp;"_C")</f>
        <v/>
      </c>
      <c r="BN1545" s="7" t="str">
        <f>IF(RIGHT(BM1545,1)="C",BP1545/INDEX($BP$5:$BP$2729,MATCH(BR1545&amp;"_O",$BM$5:$BM$2729,0),1),"")</f>
        <v/>
      </c>
      <c r="BO1545" s="38">
        <v>36749</v>
      </c>
      <c r="BP1545" s="3">
        <v>3789.47</v>
      </c>
      <c r="BQ1545" s="7">
        <f>BP1545/BP1544</f>
        <v>1.0005571163026488</v>
      </c>
      <c r="BR1545" s="4">
        <f>YEAR(BO1545)</f>
        <v>2000</v>
      </c>
      <c r="BS1545" s="2" t="s">
        <v>8</v>
      </c>
      <c r="BT1545" s="12" t="str">
        <f>INDEX($CD$5:$CD$10,MATCH(BS1545,$CC$5:$CC$10,0),1)</f>
        <v>Y</v>
      </c>
      <c r="BU1545" s="12" t="str">
        <f>IF(AND(BT1545="Y",BQ1545&gt;1),"Y","")</f>
        <v>Y</v>
      </c>
      <c r="BV1545" s="12" t="str">
        <f>IF(AND(BT1545="Y",BQ1545&lt;1),"Y","")</f>
        <v/>
      </c>
      <c r="BW1545" s="12" t="str">
        <f>IF(BQ1545&gt;1,IF(BQ1544&gt;1,"Y",""),"")</f>
        <v>Y</v>
      </c>
      <c r="BX1545" s="12" t="str">
        <f>IF(BQ1545&lt;1,IF(BQ1544&lt;1,"Y",""),"")</f>
        <v/>
      </c>
      <c r="BY1545" s="2"/>
      <c r="BZ1545" s="2"/>
      <c r="CA1545" s="2"/>
    </row>
    <row r="1546" spans="2:79">
      <c r="B1546" s="4" t="str">
        <f>IF(G1546=G1547,IF(G1546&gt;G1545,G1546&amp;"_O",""),G1546&amp;"_C")</f>
        <v/>
      </c>
      <c r="C1546" s="14">
        <f ca="1">RANDBETWEEN(0,1000)/1000</f>
        <v>0.36499999999999999</v>
      </c>
      <c r="D1546" s="16">
        <f>D1545+1</f>
        <v>1542</v>
      </c>
      <c r="E1546" s="10">
        <f>ROUNDDOWN(D1546/52,0)+1</f>
        <v>30</v>
      </c>
      <c r="F1546" s="15">
        <f>F1545+7</f>
        <v>55414</v>
      </c>
      <c r="G1546" s="4">
        <f>YEAR(F1546)</f>
        <v>2051</v>
      </c>
      <c r="H1546" s="33">
        <v>0.86099999999999999</v>
      </c>
      <c r="I1546" s="33">
        <v>0.63800000000000001</v>
      </c>
      <c r="J1546" s="33">
        <v>0.77800000000000002</v>
      </c>
      <c r="K1546" s="16" t="str">
        <f>IF(M1545&gt;1,"Up","Down")</f>
        <v>Down</v>
      </c>
      <c r="L1546" s="16" t="str">
        <f>IF(K1546="Up",IF(H1546&lt;$BJ$7,"Up","Down"),IF(H1546&lt;$BK$7,"Down","Up"))</f>
        <v>Up</v>
      </c>
      <c r="M1546" s="17">
        <f>IF(L1546="Up",INDEX($AK$5:$AK$1005,MATCH(I1546,$AI$5:$AI$1005,0),1),INDEX($AL$5:$AL$1005,MATCH(J1546,$AI$5:$AI$1005,0),1))</f>
        <v>1.016388106505232</v>
      </c>
      <c r="N1546" s="16" t="str">
        <f>IF(P1545&gt;1,"Up","Down")</f>
        <v>Down</v>
      </c>
      <c r="O1546" s="16" t="str">
        <f>IF(N1546="Up",IF(H1546&lt;$BJ$12,"Up","Down"),IF(H1546&lt;$BK$12,"Down","Up"))</f>
        <v>Up</v>
      </c>
      <c r="P1546" s="17">
        <f>IF(O1546="Up",INDEX($AP$5:$AP$1005,MATCH(I1546,$AI$5:$AI$1005,0),1),INDEX($AQ$5:$AQ$1005,MATCH(J1546,$AI$5:$AI$1005,0),1))</f>
        <v>1.0233071281366919</v>
      </c>
      <c r="Q1546" s="19">
        <f>T1545</f>
        <v>20590.30030981448</v>
      </c>
      <c r="R1546" s="19">
        <f>INDEX(model!$S$5:$S$35,MATCH(G1546,model!$Q$5:$Q$35,0),1)*model!$O$5</f>
        <v>0</v>
      </c>
      <c r="S1546" s="19">
        <f>IF(RIGHT(B1546,1)="C",T1545*INDEX(model!$T$5:$T$35,MATCH(G1546,model!$Q$5:$Q$35,0),1),0)</f>
        <v>0</v>
      </c>
      <c r="T1546" s="19">
        <f>(Q1546+R1546-S1546)*M1546</f>
        <v>20927.736344266432</v>
      </c>
      <c r="U1546" s="19">
        <f>X1545</f>
        <v>140128.52925101845</v>
      </c>
      <c r="V1546" s="19">
        <f>INDEX(model!$S$5:$S$35,MATCH(G1546,model!$Q$5:$Q$35,0),1)*model!$O$6</f>
        <v>0</v>
      </c>
      <c r="W1546" s="19">
        <f>IF(RIGHT(B1546,1)="C",X1545*INDEX(model!$T$5:$T$35,MATCH(G1546,model!$Q$5:$Q$35,0),1),0)</f>
        <v>0</v>
      </c>
      <c r="X1546" s="19">
        <f>(U1546+V1546-W1546)*P1546</f>
        <v>143394.52283787812</v>
      </c>
      <c r="Z1546" s="36" t="str">
        <f>K1546&amp;L1546</f>
        <v>DownUp</v>
      </c>
      <c r="AA1546" s="36" t="str">
        <f>N1546&amp;O1546</f>
        <v>DownUp</v>
      </c>
      <c r="AU1546" s="4" t="str">
        <f>IF(AZ1546=AZ1547,IF(AZ1546&gt;AZ1545,AZ1546&amp;"_O",""),AZ1546&amp;"_C")</f>
        <v/>
      </c>
      <c r="AV1546" s="7" t="str">
        <f>IF(RIGHT(AU1546,1)="C",AX1546/INDEX($AX$5:$AX$2729,MATCH(AZ1546&amp;"_O",$AU$5:$AU$2729,0),1),"")</f>
        <v/>
      </c>
      <c r="AW1546" s="38">
        <v>36343</v>
      </c>
      <c r="AX1546" s="37">
        <v>1391.22</v>
      </c>
      <c r="AY1546" s="7">
        <f>AX1546/AX1545</f>
        <v>1.0577126304825479</v>
      </c>
      <c r="AZ1546" s="4">
        <f>YEAR(AW1546)</f>
        <v>1999</v>
      </c>
      <c r="BA1546" s="2" t="s">
        <v>7</v>
      </c>
      <c r="BB1546" s="12" t="str">
        <f>INDEX($CD$5:$CD$10,MATCH(BA1546,$CC$5:$CC$10,0),1)</f>
        <v>Y</v>
      </c>
      <c r="BC1546" s="12" t="str">
        <f>IF(AND(BB1546="Y",AY1546&gt;1),"Y","")</f>
        <v>Y</v>
      </c>
      <c r="BD1546" s="12" t="str">
        <f>IF(AND(BB1546="Y",AY1546&lt;1),"Y","")</f>
        <v/>
      </c>
      <c r="BE1546" s="12" t="str">
        <f>IF(AY1546&gt;1,IF(AY1545&gt;1,"Y",""),"")</f>
        <v/>
      </c>
      <c r="BF1546" s="12" t="str">
        <f>IF(AY1546&lt;1,IF(AY1545&lt;1,"Y",""),"")</f>
        <v/>
      </c>
      <c r="BG1546" s="2"/>
      <c r="BH1546" s="2"/>
      <c r="BI1546" s="2"/>
      <c r="BJ1546" s="2"/>
      <c r="BK1546" s="2"/>
      <c r="BL1546" s="2"/>
      <c r="BM1546" s="4" t="str">
        <f>IF(BR1546=BR1547,IF(BR1546&gt;BR1545,BR1546&amp;"_O",""),BR1546&amp;"_C")</f>
        <v/>
      </c>
      <c r="BN1546" s="7" t="str">
        <f>IF(RIGHT(BM1546,1)="C",BP1546/INDEX($BP$5:$BP$2729,MATCH(BR1546&amp;"_O",$BM$5:$BM$2729,0),1),"")</f>
        <v/>
      </c>
      <c r="BO1546" s="38">
        <v>36756</v>
      </c>
      <c r="BP1546" s="3">
        <v>3930.34</v>
      </c>
      <c r="BQ1546" s="7">
        <f>BP1546/BP1545</f>
        <v>1.0371740639192288</v>
      </c>
      <c r="BR1546" s="4">
        <f>YEAR(BO1546)</f>
        <v>2000</v>
      </c>
      <c r="BS1546" s="2" t="s">
        <v>8</v>
      </c>
      <c r="BT1546" s="12" t="str">
        <f>INDEX($CD$5:$CD$10,MATCH(BS1546,$CC$5:$CC$10,0),1)</f>
        <v>Y</v>
      </c>
      <c r="BU1546" s="12" t="str">
        <f>IF(AND(BT1546="Y",BQ1546&gt;1),"Y","")</f>
        <v>Y</v>
      </c>
      <c r="BV1546" s="12" t="str">
        <f>IF(AND(BT1546="Y",BQ1546&lt;1),"Y","")</f>
        <v/>
      </c>
      <c r="BW1546" s="12" t="str">
        <f>IF(BQ1546&gt;1,IF(BQ1545&gt;1,"Y",""),"")</f>
        <v>Y</v>
      </c>
      <c r="BX1546" s="12" t="str">
        <f>IF(BQ1546&lt;1,IF(BQ1545&lt;1,"Y",""),"")</f>
        <v/>
      </c>
      <c r="BY1546" s="2"/>
      <c r="BZ1546" s="2"/>
      <c r="CA1546" s="2"/>
    </row>
    <row r="1547" spans="2:79">
      <c r="B1547" s="4" t="str">
        <f>IF(G1547=G1548,IF(G1547&gt;G1546,G1547&amp;"_O",""),G1547&amp;"_C")</f>
        <v/>
      </c>
      <c r="C1547" s="14">
        <f ca="1">RANDBETWEEN(0,1000)/1000</f>
        <v>0.42099999999999999</v>
      </c>
      <c r="D1547" s="16">
        <f>D1546+1</f>
        <v>1543</v>
      </c>
      <c r="E1547" s="10">
        <f>ROUNDDOWN(D1547/52,0)+1</f>
        <v>30</v>
      </c>
      <c r="F1547" s="15">
        <f>F1546+7</f>
        <v>55421</v>
      </c>
      <c r="G1547" s="4">
        <f>YEAR(F1547)</f>
        <v>2051</v>
      </c>
      <c r="H1547" s="33">
        <v>0.93100000000000005</v>
      </c>
      <c r="I1547" s="33">
        <v>0.39500000000000002</v>
      </c>
      <c r="J1547" s="33">
        <v>0.13700000000000001</v>
      </c>
      <c r="K1547" s="16" t="str">
        <f>IF(M1546&gt;1,"Up","Down")</f>
        <v>Up</v>
      </c>
      <c r="L1547" s="16" t="str">
        <f>IF(K1547="Up",IF(H1547&lt;$BJ$7,"Up","Down"),IF(H1547&lt;$BK$7,"Down","Up"))</f>
        <v>Down</v>
      </c>
      <c r="M1547" s="17">
        <f>IF(L1547="Up",INDEX($AK$5:$AK$1005,MATCH(I1547,$AI$5:$AI$1005,0),1),INDEX($AL$5:$AL$1005,MATCH(J1547,$AI$5:$AI$1005,0),1))</f>
        <v>0.96881826476857313</v>
      </c>
      <c r="N1547" s="16" t="str">
        <f>IF(P1546&gt;1,"Up","Down")</f>
        <v>Up</v>
      </c>
      <c r="O1547" s="16" t="str">
        <f>IF(N1547="Up",IF(H1547&lt;$BJ$12,"Up","Down"),IF(H1547&lt;$BK$12,"Down","Up"))</f>
        <v>Down</v>
      </c>
      <c r="P1547" s="17">
        <f>IF(O1547="Up",INDEX($AP$5:$AP$1005,MATCH(I1547,$AI$5:$AI$1005,0),1),INDEX($AQ$5:$AQ$1005,MATCH(J1547,$AI$5:$AI$1005,0),1))</f>
        <v>0.95627267286394912</v>
      </c>
      <c r="Q1547" s="19">
        <f>T1546</f>
        <v>20927.736344266432</v>
      </c>
      <c r="R1547" s="19">
        <f>INDEX(model!$S$5:$S$35,MATCH(G1547,model!$Q$5:$Q$35,0),1)*model!$O$5</f>
        <v>0</v>
      </c>
      <c r="S1547" s="19">
        <f>IF(RIGHT(B1547,1)="C",T1546*INDEX(model!$T$5:$T$35,MATCH(G1547,model!$Q$5:$Q$35,0),1),0)</f>
        <v>0</v>
      </c>
      <c r="T1547" s="19">
        <f>(Q1547+R1547-S1547)*M1547</f>
        <v>20275.173210586407</v>
      </c>
      <c r="U1547" s="19">
        <f>X1546</f>
        <v>143394.52283787812</v>
      </c>
      <c r="V1547" s="19">
        <f>INDEX(model!$S$5:$S$35,MATCH(G1547,model!$Q$5:$Q$35,0),1)*model!$O$6</f>
        <v>0</v>
      </c>
      <c r="W1547" s="19">
        <f>IF(RIGHT(B1547,1)="C",X1546*INDEX(model!$T$5:$T$35,MATCH(G1547,model!$Q$5:$Q$35,0),1),0)</f>
        <v>0</v>
      </c>
      <c r="X1547" s="19">
        <f>(U1547+V1547-W1547)*P1547</f>
        <v>137124.26362822831</v>
      </c>
      <c r="Z1547" s="36" t="str">
        <f>K1547&amp;L1547</f>
        <v>UpDown</v>
      </c>
      <c r="AA1547" s="36" t="str">
        <f>N1547&amp;O1547</f>
        <v>UpDown</v>
      </c>
      <c r="AU1547" s="4" t="str">
        <f>IF(AZ1547=AZ1548,IF(AZ1547&gt;AZ1546,AZ1547&amp;"_O",""),AZ1547&amp;"_C")</f>
        <v/>
      </c>
      <c r="AV1547" s="7" t="str">
        <f>IF(RIGHT(AU1547,1)="C",AX1547/INDEX($AX$5:$AX$2729,MATCH(AZ1547&amp;"_O",$AU$5:$AU$2729,0),1),"")</f>
        <v/>
      </c>
      <c r="AW1547" s="38">
        <v>36350</v>
      </c>
      <c r="AX1547" s="37">
        <v>1403.28</v>
      </c>
      <c r="AY1547" s="7">
        <f>AX1547/AX1546</f>
        <v>1.0086686505369387</v>
      </c>
      <c r="AZ1547" s="4">
        <f>YEAR(AW1547)</f>
        <v>1999</v>
      </c>
      <c r="BA1547" s="2" t="s">
        <v>7</v>
      </c>
      <c r="BB1547" s="12" t="str">
        <f>INDEX($CD$5:$CD$10,MATCH(BA1547,$CC$5:$CC$10,0),1)</f>
        <v>Y</v>
      </c>
      <c r="BC1547" s="12" t="str">
        <f>IF(AND(BB1547="Y",AY1547&gt;1),"Y","")</f>
        <v>Y</v>
      </c>
      <c r="BD1547" s="12" t="str">
        <f>IF(AND(BB1547="Y",AY1547&lt;1),"Y","")</f>
        <v/>
      </c>
      <c r="BE1547" s="12" t="str">
        <f>IF(AY1547&gt;1,IF(AY1546&gt;1,"Y",""),"")</f>
        <v>Y</v>
      </c>
      <c r="BF1547" s="12" t="str">
        <f>IF(AY1547&lt;1,IF(AY1546&lt;1,"Y",""),"")</f>
        <v/>
      </c>
      <c r="BG1547" s="2"/>
      <c r="BH1547" s="2"/>
      <c r="BI1547" s="2"/>
      <c r="BJ1547" s="2"/>
      <c r="BK1547" s="2"/>
      <c r="BL1547" s="2"/>
      <c r="BM1547" s="4" t="str">
        <f>IF(BR1547=BR1548,IF(BR1547&gt;BR1546,BR1547&amp;"_O",""),BR1547&amp;"_C")</f>
        <v/>
      </c>
      <c r="BN1547" s="7" t="str">
        <f>IF(RIGHT(BM1547,1)="C",BP1547/INDEX($BP$5:$BP$2729,MATCH(BR1547&amp;"_O",$BM$5:$BM$2729,0),1),"")</f>
        <v/>
      </c>
      <c r="BO1547" s="38">
        <v>36763</v>
      </c>
      <c r="BP1547" s="3">
        <v>4042.68</v>
      </c>
      <c r="BQ1547" s="7">
        <f>BP1547/BP1546</f>
        <v>1.028582768920755</v>
      </c>
      <c r="BR1547" s="4">
        <f>YEAR(BO1547)</f>
        <v>2000</v>
      </c>
      <c r="BS1547" s="2" t="s">
        <v>8</v>
      </c>
      <c r="BT1547" s="12" t="str">
        <f>INDEX($CD$5:$CD$10,MATCH(BS1547,$CC$5:$CC$10,0),1)</f>
        <v>Y</v>
      </c>
      <c r="BU1547" s="12" t="str">
        <f>IF(AND(BT1547="Y",BQ1547&gt;1),"Y","")</f>
        <v>Y</v>
      </c>
      <c r="BV1547" s="12" t="str">
        <f>IF(AND(BT1547="Y",BQ1547&lt;1),"Y","")</f>
        <v/>
      </c>
      <c r="BW1547" s="12" t="str">
        <f>IF(BQ1547&gt;1,IF(BQ1546&gt;1,"Y",""),"")</f>
        <v>Y</v>
      </c>
      <c r="BX1547" s="12" t="str">
        <f>IF(BQ1547&lt;1,IF(BQ1546&lt;1,"Y",""),"")</f>
        <v/>
      </c>
      <c r="BY1547" s="2"/>
      <c r="BZ1547" s="2"/>
      <c r="CA1547" s="2"/>
    </row>
    <row r="1548" spans="2:79">
      <c r="B1548" s="4" t="str">
        <f>IF(G1548=G1549,IF(G1548&gt;G1547,G1548&amp;"_O",""),G1548&amp;"_C")</f>
        <v/>
      </c>
      <c r="C1548" s="14">
        <f ca="1">RANDBETWEEN(0,1000)/1000</f>
        <v>0.19</v>
      </c>
      <c r="D1548" s="16">
        <f>D1547+1</f>
        <v>1544</v>
      </c>
      <c r="E1548" s="10">
        <f>ROUNDDOWN(D1548/52,0)+1</f>
        <v>30</v>
      </c>
      <c r="F1548" s="15">
        <f>F1547+7</f>
        <v>55428</v>
      </c>
      <c r="G1548" s="4">
        <f>YEAR(F1548)</f>
        <v>2051</v>
      </c>
      <c r="H1548" s="33">
        <v>0.62</v>
      </c>
      <c r="I1548" s="33">
        <v>0.71299999999999997</v>
      </c>
      <c r="J1548" s="33">
        <v>0.82299999999999995</v>
      </c>
      <c r="K1548" s="16" t="str">
        <f>IF(M1547&gt;1,"Up","Down")</f>
        <v>Down</v>
      </c>
      <c r="L1548" s="16" t="str">
        <f>IF(K1548="Up",IF(H1548&lt;$BJ$7,"Up","Down"),IF(H1548&lt;$BK$7,"Down","Up"))</f>
        <v>Up</v>
      </c>
      <c r="M1548" s="17">
        <f>IF(L1548="Up",INDEX($AK$5:$AK$1005,MATCH(I1548,$AI$5:$AI$1005,0),1),INDEX($AL$5:$AL$1005,MATCH(J1548,$AI$5:$AI$1005,0),1))</f>
        <v>1.0194261453504458</v>
      </c>
      <c r="N1548" s="16" t="str">
        <f>IF(P1547&gt;1,"Up","Down")</f>
        <v>Down</v>
      </c>
      <c r="O1548" s="16" t="str">
        <f>IF(N1548="Up",IF(H1548&lt;$BJ$12,"Up","Down"),IF(H1548&lt;$BK$12,"Down","Up"))</f>
        <v>Up</v>
      </c>
      <c r="P1548" s="17">
        <f>IF(O1548="Up",INDEX($AP$5:$AP$1005,MATCH(I1548,$AI$5:$AI$1005,0),1),INDEX($AQ$5:$AQ$1005,MATCH(J1548,$AI$5:$AI$1005,0),1))</f>
        <v>1.0268587754086296</v>
      </c>
      <c r="Q1548" s="19">
        <f>T1547</f>
        <v>20275.173210586407</v>
      </c>
      <c r="R1548" s="19">
        <f>INDEX(model!$S$5:$S$35,MATCH(G1548,model!$Q$5:$Q$35,0),1)*model!$O$5</f>
        <v>0</v>
      </c>
      <c r="S1548" s="19">
        <f>IF(RIGHT(B1548,1)="C",T1547*INDEX(model!$T$5:$T$35,MATCH(G1548,model!$Q$5:$Q$35,0),1),0)</f>
        <v>0</v>
      </c>
      <c r="T1548" s="19">
        <f>(Q1548+R1548-S1548)*M1548</f>
        <v>20669.041672380725</v>
      </c>
      <c r="U1548" s="19">
        <f>X1547</f>
        <v>137124.26362822831</v>
      </c>
      <c r="V1548" s="19">
        <f>INDEX(model!$S$5:$S$35,MATCH(G1548,model!$Q$5:$Q$35,0),1)*model!$O$6</f>
        <v>0</v>
      </c>
      <c r="W1548" s="19">
        <f>IF(RIGHT(B1548,1)="C",X1547*INDEX(model!$T$5:$T$35,MATCH(G1548,model!$Q$5:$Q$35,0),1),0)</f>
        <v>0</v>
      </c>
      <c r="X1548" s="19">
        <f>(U1548+V1548-W1548)*P1548</f>
        <v>140807.2534280926</v>
      </c>
      <c r="Z1548" s="36" t="str">
        <f>K1548&amp;L1548</f>
        <v>DownUp</v>
      </c>
      <c r="AA1548" s="36" t="str">
        <f>N1548&amp;O1548</f>
        <v>DownUp</v>
      </c>
      <c r="AU1548" s="4" t="str">
        <f>IF(AZ1548=AZ1549,IF(AZ1548&gt;AZ1547,AZ1548&amp;"_O",""),AZ1548&amp;"_C")</f>
        <v/>
      </c>
      <c r="AV1548" s="7" t="str">
        <f>IF(RIGHT(AU1548,1)="C",AX1548/INDEX($AX$5:$AX$2729,MATCH(AZ1548&amp;"_O",$AU$5:$AU$2729,0),1),"")</f>
        <v/>
      </c>
      <c r="AW1548" s="38">
        <v>36357</v>
      </c>
      <c r="AX1548" s="37">
        <v>1418.78</v>
      </c>
      <c r="AY1548" s="7">
        <f>AX1548/AX1547</f>
        <v>1.0110455504247193</v>
      </c>
      <c r="AZ1548" s="4">
        <f>YEAR(AW1548)</f>
        <v>1999</v>
      </c>
      <c r="BA1548" s="2" t="s">
        <v>7</v>
      </c>
      <c r="BB1548" s="12" t="str">
        <f>INDEX($CD$5:$CD$10,MATCH(BA1548,$CC$5:$CC$10,0),1)</f>
        <v>Y</v>
      </c>
      <c r="BC1548" s="12" t="str">
        <f>IF(AND(BB1548="Y",AY1548&gt;1),"Y","")</f>
        <v>Y</v>
      </c>
      <c r="BD1548" s="12" t="str">
        <f>IF(AND(BB1548="Y",AY1548&lt;1),"Y","")</f>
        <v/>
      </c>
      <c r="BE1548" s="12" t="str">
        <f>IF(AY1548&gt;1,IF(AY1547&gt;1,"Y",""),"")</f>
        <v>Y</v>
      </c>
      <c r="BF1548" s="12" t="str">
        <f>IF(AY1548&lt;1,IF(AY1547&lt;1,"Y",""),"")</f>
        <v/>
      </c>
      <c r="BG1548" s="2"/>
      <c r="BH1548" s="2"/>
      <c r="BI1548" s="2"/>
      <c r="BJ1548" s="2"/>
      <c r="BK1548" s="2"/>
      <c r="BL1548" s="2"/>
      <c r="BM1548" s="4" t="str">
        <f>IF(BR1548=BR1549,IF(BR1548&gt;BR1547,BR1548&amp;"_O",""),BR1548&amp;"_C")</f>
        <v/>
      </c>
      <c r="BN1548" s="7" t="str">
        <f>IF(RIGHT(BM1548,1)="C",BP1548/INDEX($BP$5:$BP$2729,MATCH(BR1548&amp;"_O",$BM$5:$BM$2729,0),1),"")</f>
        <v/>
      </c>
      <c r="BO1548" s="38">
        <v>36770</v>
      </c>
      <c r="BP1548" s="3">
        <v>4234.33</v>
      </c>
      <c r="BQ1548" s="7">
        <f>BP1548/BP1547</f>
        <v>1.0474066708223257</v>
      </c>
      <c r="BR1548" s="4">
        <f>YEAR(BO1548)</f>
        <v>2000</v>
      </c>
      <c r="BS1548" s="2" t="s">
        <v>8</v>
      </c>
      <c r="BT1548" s="12" t="str">
        <f>INDEX($CD$5:$CD$10,MATCH(BS1548,$CC$5:$CC$10,0),1)</f>
        <v>Y</v>
      </c>
      <c r="BU1548" s="12" t="str">
        <f>IF(AND(BT1548="Y",BQ1548&gt;1),"Y","")</f>
        <v>Y</v>
      </c>
      <c r="BV1548" s="12" t="str">
        <f>IF(AND(BT1548="Y",BQ1548&lt;1),"Y","")</f>
        <v/>
      </c>
      <c r="BW1548" s="12" t="str">
        <f>IF(BQ1548&gt;1,IF(BQ1547&gt;1,"Y",""),"")</f>
        <v>Y</v>
      </c>
      <c r="BX1548" s="12" t="str">
        <f>IF(BQ1548&lt;1,IF(BQ1547&lt;1,"Y",""),"")</f>
        <v/>
      </c>
      <c r="BY1548" s="2"/>
      <c r="BZ1548" s="2"/>
      <c r="CA1548" s="2"/>
    </row>
    <row r="1549" spans="2:79">
      <c r="B1549" s="4" t="str">
        <f>IF(G1549=G1550,IF(G1549&gt;G1548,G1549&amp;"_O",""),G1549&amp;"_C")</f>
        <v/>
      </c>
      <c r="C1549" s="14">
        <f ca="1">RANDBETWEEN(0,1000)/1000</f>
        <v>0.184</v>
      </c>
      <c r="D1549" s="16">
        <f>D1548+1</f>
        <v>1545</v>
      </c>
      <c r="E1549" s="10">
        <f>ROUNDDOWN(D1549/52,0)+1</f>
        <v>30</v>
      </c>
      <c r="F1549" s="15">
        <f>F1548+7</f>
        <v>55435</v>
      </c>
      <c r="G1549" s="4">
        <f>YEAR(F1549)</f>
        <v>2051</v>
      </c>
      <c r="H1549" s="33">
        <v>0.96099999999999997</v>
      </c>
      <c r="I1549" s="33">
        <v>0.998</v>
      </c>
      <c r="J1549" s="33">
        <v>0.28000000000000003</v>
      </c>
      <c r="K1549" s="16" t="str">
        <f>IF(M1548&gt;1,"Up","Down")</f>
        <v>Up</v>
      </c>
      <c r="L1549" s="16" t="str">
        <f>IF(K1549="Up",IF(H1549&lt;$BJ$7,"Up","Down"),IF(H1549&lt;$BK$7,"Down","Up"))</f>
        <v>Down</v>
      </c>
      <c r="M1549" s="17">
        <f>IF(L1549="Up",INDEX($AK$5:$AK$1005,MATCH(I1549,$AI$5:$AI$1005,0),1),INDEX($AL$5:$AL$1005,MATCH(J1549,$AI$5:$AI$1005,0),1))</f>
        <v>0.97892225147887468</v>
      </c>
      <c r="N1549" s="16" t="str">
        <f>IF(P1548&gt;1,"Up","Down")</f>
        <v>Up</v>
      </c>
      <c r="O1549" s="16" t="str">
        <f>IF(N1549="Up",IF(H1549&lt;$BJ$12,"Up","Down"),IF(H1549&lt;$BK$12,"Down","Up"))</f>
        <v>Down</v>
      </c>
      <c r="P1549" s="17">
        <f>IF(O1549="Up",INDEX($AP$5:$AP$1005,MATCH(I1549,$AI$5:$AI$1005,0),1),INDEX($AQ$5:$AQ$1005,MATCH(J1549,$AI$5:$AI$1005,0),1))</f>
        <v>0.97282329906901266</v>
      </c>
      <c r="Q1549" s="19">
        <f>T1548</f>
        <v>20669.041672380725</v>
      </c>
      <c r="R1549" s="19">
        <f>INDEX(model!$S$5:$S$35,MATCH(G1549,model!$Q$5:$Q$35,0),1)*model!$O$5</f>
        <v>0</v>
      </c>
      <c r="S1549" s="19">
        <f>IF(RIGHT(B1549,1)="C",T1548*INDEX(model!$T$5:$T$35,MATCH(G1549,model!$Q$5:$Q$35,0),1),0)</f>
        <v>0</v>
      </c>
      <c r="T1549" s="19">
        <f>(Q1549+R1549-S1549)*M1549</f>
        <v>20233.384809837626</v>
      </c>
      <c r="U1549" s="19">
        <f>X1548</f>
        <v>140807.2534280926</v>
      </c>
      <c r="V1549" s="19">
        <f>INDEX(model!$S$5:$S$35,MATCH(G1549,model!$Q$5:$Q$35,0),1)*model!$O$6</f>
        <v>0</v>
      </c>
      <c r="W1549" s="19">
        <f>IF(RIGHT(B1549,1)="C",X1548*INDEX(model!$T$5:$T$35,MATCH(G1549,model!$Q$5:$Q$35,0),1),0)</f>
        <v>0</v>
      </c>
      <c r="X1549" s="19">
        <f>(U1549+V1549-W1549)*P1549</f>
        <v>136980.57681276358</v>
      </c>
      <c r="Z1549" s="36" t="str">
        <f>K1549&amp;L1549</f>
        <v>UpDown</v>
      </c>
      <c r="AA1549" s="36" t="str">
        <f>N1549&amp;O1549</f>
        <v>UpDown</v>
      </c>
      <c r="AU1549" s="4" t="str">
        <f>IF(AZ1549=AZ1550,IF(AZ1549&gt;AZ1548,AZ1549&amp;"_O",""),AZ1549&amp;"_C")</f>
        <v/>
      </c>
      <c r="AV1549" s="7" t="str">
        <f>IF(RIGHT(AU1549,1)="C",AX1549/INDEX($AX$5:$AX$2729,MATCH(AZ1549&amp;"_O",$AU$5:$AU$2729,0),1),"")</f>
        <v/>
      </c>
      <c r="AW1549" s="38">
        <v>36364</v>
      </c>
      <c r="AX1549" s="37">
        <v>1356.94</v>
      </c>
      <c r="AY1549" s="7">
        <f>AX1549/AX1548</f>
        <v>0.95641325645977537</v>
      </c>
      <c r="AZ1549" s="4">
        <f>YEAR(AW1549)</f>
        <v>1999</v>
      </c>
      <c r="BA1549" s="2" t="s">
        <v>7</v>
      </c>
      <c r="BB1549" s="12" t="str">
        <f>INDEX($CD$5:$CD$10,MATCH(BA1549,$CC$5:$CC$10,0),1)</f>
        <v>Y</v>
      </c>
      <c r="BC1549" s="12" t="str">
        <f>IF(AND(BB1549="Y",AY1549&gt;1),"Y","")</f>
        <v/>
      </c>
      <c r="BD1549" s="12" t="str">
        <f>IF(AND(BB1549="Y",AY1549&lt;1),"Y","")</f>
        <v>Y</v>
      </c>
      <c r="BE1549" s="12" t="str">
        <f>IF(AY1549&gt;1,IF(AY1548&gt;1,"Y",""),"")</f>
        <v/>
      </c>
      <c r="BF1549" s="12" t="str">
        <f>IF(AY1549&lt;1,IF(AY1548&lt;1,"Y",""),"")</f>
        <v/>
      </c>
      <c r="BG1549" s="2"/>
      <c r="BH1549" s="2"/>
      <c r="BI1549" s="2"/>
      <c r="BJ1549" s="2"/>
      <c r="BK1549" s="2"/>
      <c r="BL1549" s="2"/>
      <c r="BM1549" s="4" t="str">
        <f>IF(BR1549=BR1550,IF(BR1549&gt;BR1548,BR1549&amp;"_O",""),BR1549&amp;"_C")</f>
        <v/>
      </c>
      <c r="BN1549" s="7" t="str">
        <f>IF(RIGHT(BM1549,1)="C",BP1549/INDEX($BP$5:$BP$2729,MATCH(BR1549&amp;"_O",$BM$5:$BM$2729,0),1),"")</f>
        <v/>
      </c>
      <c r="BO1549" s="38">
        <v>36777</v>
      </c>
      <c r="BP1549" s="3">
        <v>3978.41</v>
      </c>
      <c r="BQ1549" s="7">
        <f>BP1549/BP1548</f>
        <v>0.93956068610618448</v>
      </c>
      <c r="BR1549" s="4">
        <f>YEAR(BO1549)</f>
        <v>2000</v>
      </c>
      <c r="BS1549" s="2" t="s">
        <v>8</v>
      </c>
      <c r="BT1549" s="12" t="str">
        <f>INDEX($CD$5:$CD$10,MATCH(BS1549,$CC$5:$CC$10,0),1)</f>
        <v>Y</v>
      </c>
      <c r="BU1549" s="12" t="str">
        <f>IF(AND(BT1549="Y",BQ1549&gt;1),"Y","")</f>
        <v/>
      </c>
      <c r="BV1549" s="12" t="str">
        <f>IF(AND(BT1549="Y",BQ1549&lt;1),"Y","")</f>
        <v>Y</v>
      </c>
      <c r="BW1549" s="12" t="str">
        <f>IF(BQ1549&gt;1,IF(BQ1548&gt;1,"Y",""),"")</f>
        <v/>
      </c>
      <c r="BX1549" s="12" t="str">
        <f>IF(BQ1549&lt;1,IF(BQ1548&lt;1,"Y",""),"")</f>
        <v/>
      </c>
      <c r="BY1549" s="2"/>
      <c r="BZ1549" s="2"/>
      <c r="CA1549" s="2"/>
    </row>
    <row r="1550" spans="2:79">
      <c r="B1550" s="4" t="str">
        <f>IF(G1550=G1551,IF(G1550&gt;G1549,G1550&amp;"_O",""),G1550&amp;"_C")</f>
        <v/>
      </c>
      <c r="C1550" s="14">
        <f ca="1">RANDBETWEEN(0,1000)/1000</f>
        <v>0.27900000000000003</v>
      </c>
      <c r="D1550" s="16">
        <f>D1549+1</f>
        <v>1546</v>
      </c>
      <c r="E1550" s="10">
        <f>ROUNDDOWN(D1550/52,0)+1</f>
        <v>30</v>
      </c>
      <c r="F1550" s="15">
        <f>F1549+7</f>
        <v>55442</v>
      </c>
      <c r="G1550" s="4">
        <f>YEAR(F1550)</f>
        <v>2051</v>
      </c>
      <c r="H1550" s="33">
        <v>0.82099999999999995</v>
      </c>
      <c r="I1550" s="33">
        <v>0.113</v>
      </c>
      <c r="J1550" s="33">
        <v>0.61</v>
      </c>
      <c r="K1550" s="16" t="str">
        <f>IF(M1549&gt;1,"Up","Down")</f>
        <v>Down</v>
      </c>
      <c r="L1550" s="16" t="str">
        <f>IF(K1550="Up",IF(H1550&lt;$BJ$7,"Up","Down"),IF(H1550&lt;$BK$7,"Down","Up"))</f>
        <v>Up</v>
      </c>
      <c r="M1550" s="17">
        <f>IF(L1550="Up",INDEX($AK$5:$AK$1005,MATCH(I1550,$AI$5:$AI$1005,0),1),INDEX($AL$5:$AL$1005,MATCH(J1550,$AI$5:$AI$1005,0),1))</f>
        <v>1.0027015592432795</v>
      </c>
      <c r="N1550" s="16" t="str">
        <f>IF(P1549&gt;1,"Up","Down")</f>
        <v>Down</v>
      </c>
      <c r="O1550" s="16" t="str">
        <f>IF(N1550="Up",IF(H1550&lt;$BJ$12,"Up","Down"),IF(H1550&lt;$BK$12,"Down","Up"))</f>
        <v>Up</v>
      </c>
      <c r="P1550" s="17">
        <f>IF(O1550="Up",INDEX($AP$5:$AP$1005,MATCH(I1550,$AI$5:$AI$1005,0),1),INDEX($AQ$5:$AQ$1005,MATCH(J1550,$AI$5:$AI$1005,0),1))</f>
        <v>1.0038608182804922</v>
      </c>
      <c r="Q1550" s="19">
        <f>T1549</f>
        <v>20233.384809837626</v>
      </c>
      <c r="R1550" s="19">
        <f>INDEX(model!$S$5:$S$35,MATCH(G1550,model!$Q$5:$Q$35,0),1)*model!$O$5</f>
        <v>0</v>
      </c>
      <c r="S1550" s="19">
        <f>IF(RIGHT(B1550,1)="C",T1549*INDEX(model!$T$5:$T$35,MATCH(G1550,model!$Q$5:$Q$35,0),1),0)</f>
        <v>0</v>
      </c>
      <c r="T1550" s="19">
        <f>(Q1550+R1550-S1550)*M1550</f>
        <v>20288.046497593474</v>
      </c>
      <c r="U1550" s="19">
        <f>X1549</f>
        <v>136980.57681276358</v>
      </c>
      <c r="V1550" s="19">
        <f>INDEX(model!$S$5:$S$35,MATCH(G1550,model!$Q$5:$Q$35,0),1)*model!$O$6</f>
        <v>0</v>
      </c>
      <c r="W1550" s="19">
        <f>IF(RIGHT(B1550,1)="C",X1549*INDEX(model!$T$5:$T$35,MATCH(G1550,model!$Q$5:$Q$35,0),1),0)</f>
        <v>0</v>
      </c>
      <c r="X1550" s="19">
        <f>(U1550+V1550-W1550)*P1550</f>
        <v>137509.43392779466</v>
      </c>
      <c r="Z1550" s="36" t="str">
        <f>K1550&amp;L1550</f>
        <v>DownUp</v>
      </c>
      <c r="AA1550" s="36" t="str">
        <f>N1550&amp;O1550</f>
        <v>DownUp</v>
      </c>
      <c r="AU1550" s="4" t="str">
        <f>IF(AZ1550=AZ1551,IF(AZ1550&gt;AZ1549,AZ1550&amp;"_O",""),AZ1550&amp;"_C")</f>
        <v/>
      </c>
      <c r="AV1550" s="7" t="str">
        <f>IF(RIGHT(AU1550,1)="C",AX1550/INDEX($AX$5:$AX$2729,MATCH(AZ1550&amp;"_O",$AU$5:$AU$2729,0),1),"")</f>
        <v/>
      </c>
      <c r="AW1550" s="38">
        <v>36371</v>
      </c>
      <c r="AX1550" s="37">
        <v>1328.72</v>
      </c>
      <c r="AY1550" s="7">
        <f>AX1550/AX1549</f>
        <v>0.97920320721623655</v>
      </c>
      <c r="AZ1550" s="4">
        <f>YEAR(AW1550)</f>
        <v>1999</v>
      </c>
      <c r="BA1550" s="2" t="s">
        <v>7</v>
      </c>
      <c r="BB1550" s="12" t="str">
        <f>INDEX($CD$5:$CD$10,MATCH(BA1550,$CC$5:$CC$10,0),1)</f>
        <v>Y</v>
      </c>
      <c r="BC1550" s="12" t="str">
        <f>IF(AND(BB1550="Y",AY1550&gt;1),"Y","")</f>
        <v/>
      </c>
      <c r="BD1550" s="12" t="str">
        <f>IF(AND(BB1550="Y",AY1550&lt;1),"Y","")</f>
        <v>Y</v>
      </c>
      <c r="BE1550" s="12" t="str">
        <f>IF(AY1550&gt;1,IF(AY1549&gt;1,"Y",""),"")</f>
        <v/>
      </c>
      <c r="BF1550" s="12" t="str">
        <f>IF(AY1550&lt;1,IF(AY1549&lt;1,"Y",""),"")</f>
        <v>Y</v>
      </c>
      <c r="BG1550" s="2"/>
      <c r="BH1550" s="2"/>
      <c r="BI1550" s="2"/>
      <c r="BJ1550" s="2"/>
      <c r="BK1550" s="2"/>
      <c r="BL1550" s="2"/>
      <c r="BM1550" s="4" t="str">
        <f>IF(BR1550=BR1551,IF(BR1550&gt;BR1549,BR1550&amp;"_O",""),BR1550&amp;"_C")</f>
        <v/>
      </c>
      <c r="BN1550" s="7" t="str">
        <f>IF(RIGHT(BM1550,1)="C",BP1550/INDEX($BP$5:$BP$2729,MATCH(BR1550&amp;"_O",$BM$5:$BM$2729,0),1),"")</f>
        <v/>
      </c>
      <c r="BO1550" s="38">
        <v>36784</v>
      </c>
      <c r="BP1550" s="3">
        <v>3835.23</v>
      </c>
      <c r="BQ1550" s="7">
        <f>BP1550/BP1549</f>
        <v>0.96401074801239695</v>
      </c>
      <c r="BR1550" s="4">
        <f>YEAR(BO1550)</f>
        <v>2000</v>
      </c>
      <c r="BS1550" s="2" t="s">
        <v>8</v>
      </c>
      <c r="BT1550" s="12" t="str">
        <f>INDEX($CD$5:$CD$10,MATCH(BS1550,$CC$5:$CC$10,0),1)</f>
        <v>Y</v>
      </c>
      <c r="BU1550" s="12" t="str">
        <f>IF(AND(BT1550="Y",BQ1550&gt;1),"Y","")</f>
        <v/>
      </c>
      <c r="BV1550" s="12" t="str">
        <f>IF(AND(BT1550="Y",BQ1550&lt;1),"Y","")</f>
        <v>Y</v>
      </c>
      <c r="BW1550" s="12" t="str">
        <f>IF(BQ1550&gt;1,IF(BQ1549&gt;1,"Y",""),"")</f>
        <v/>
      </c>
      <c r="BX1550" s="12" t="str">
        <f>IF(BQ1550&lt;1,IF(BQ1549&lt;1,"Y",""),"")</f>
        <v>Y</v>
      </c>
      <c r="BY1550" s="2"/>
      <c r="BZ1550" s="2"/>
      <c r="CA1550" s="2"/>
    </row>
    <row r="1551" spans="2:79">
      <c r="B1551" s="4" t="str">
        <f>IF(G1551=G1552,IF(G1551&gt;G1550,G1551&amp;"_O",""),G1551&amp;"_C")</f>
        <v/>
      </c>
      <c r="C1551" s="14">
        <f ca="1">RANDBETWEEN(0,1000)/1000</f>
        <v>0.41099999999999998</v>
      </c>
      <c r="D1551" s="16">
        <f>D1550+1</f>
        <v>1547</v>
      </c>
      <c r="E1551" s="10">
        <f>ROUNDDOWN(D1551/52,0)+1</f>
        <v>30</v>
      </c>
      <c r="F1551" s="15">
        <f>F1550+7</f>
        <v>55449</v>
      </c>
      <c r="G1551" s="4">
        <f>YEAR(F1551)</f>
        <v>2051</v>
      </c>
      <c r="H1551" s="33">
        <v>0.38700000000000001</v>
      </c>
      <c r="I1551" s="33">
        <v>0.9</v>
      </c>
      <c r="J1551" s="33">
        <v>0.73799999999999999</v>
      </c>
      <c r="K1551" s="16" t="str">
        <f>IF(M1550&gt;1,"Up","Down")</f>
        <v>Up</v>
      </c>
      <c r="L1551" s="16" t="str">
        <f>IF(K1551="Up",IF(H1551&lt;$BJ$7,"Up","Down"),IF(H1551&lt;$BK$7,"Down","Up"))</f>
        <v>Up</v>
      </c>
      <c r="M1551" s="17">
        <f>IF(L1551="Up",INDEX($AK$5:$AK$1005,MATCH(I1551,$AI$5:$AI$1005,0),1),INDEX($AL$5:$AL$1005,MATCH(J1551,$AI$5:$AI$1005,0),1))</f>
        <v>1.0326896076717262</v>
      </c>
      <c r="N1551" s="16" t="str">
        <f>IF(P1550&gt;1,"Up","Down")</f>
        <v>Up</v>
      </c>
      <c r="O1551" s="16" t="str">
        <f>IF(N1551="Up",IF(H1551&lt;$BJ$12,"Up","Down"),IF(H1551&lt;$BK$12,"Down","Up"))</f>
        <v>Up</v>
      </c>
      <c r="P1551" s="17">
        <f>IF(O1551="Up",INDEX($AP$5:$AP$1005,MATCH(I1551,$AI$5:$AI$1005,0),1),INDEX($AQ$5:$AQ$1005,MATCH(J1551,$AI$5:$AI$1005,0),1))</f>
        <v>1.0445142106625134</v>
      </c>
      <c r="Q1551" s="19">
        <f>T1550</f>
        <v>20288.046497593474</v>
      </c>
      <c r="R1551" s="19">
        <f>INDEX(model!$S$5:$S$35,MATCH(G1551,model!$Q$5:$Q$35,0),1)*model!$O$5</f>
        <v>0</v>
      </c>
      <c r="S1551" s="19">
        <f>IF(RIGHT(B1551,1)="C",T1550*INDEX(model!$T$5:$T$35,MATCH(G1551,model!$Q$5:$Q$35,0),1),0)</f>
        <v>0</v>
      </c>
      <c r="T1551" s="19">
        <f>(Q1551+R1551-S1551)*M1551</f>
        <v>20951.254778025545</v>
      </c>
      <c r="U1551" s="19">
        <f>X1550</f>
        <v>137509.43392779466</v>
      </c>
      <c r="V1551" s="19">
        <f>INDEX(model!$S$5:$S$35,MATCH(G1551,model!$Q$5:$Q$35,0),1)*model!$O$6</f>
        <v>0</v>
      </c>
      <c r="W1551" s="19">
        <f>IF(RIGHT(B1551,1)="C",X1550*INDEX(model!$T$5:$T$35,MATCH(G1551,model!$Q$5:$Q$35,0),1),0)</f>
        <v>0</v>
      </c>
      <c r="X1551" s="19">
        <f>(U1551+V1551-W1551)*P1551</f>
        <v>143630.55783773947</v>
      </c>
      <c r="Z1551" s="36" t="str">
        <f>K1551&amp;L1551</f>
        <v>UpUp</v>
      </c>
      <c r="AA1551" s="36" t="str">
        <f>N1551&amp;O1551</f>
        <v>UpUp</v>
      </c>
      <c r="AU1551" s="4" t="str">
        <f>IF(AZ1551=AZ1552,IF(AZ1551&gt;AZ1550,AZ1551&amp;"_O",""),AZ1551&amp;"_C")</f>
        <v/>
      </c>
      <c r="AV1551" s="7" t="str">
        <f>IF(RIGHT(AU1551,1)="C",AX1551/INDEX($AX$5:$AX$2729,MATCH(AZ1551&amp;"_O",$AU$5:$AU$2729,0),1),"")</f>
        <v/>
      </c>
      <c r="AW1551" s="38">
        <v>36378</v>
      </c>
      <c r="AX1551" s="37">
        <v>1300.29</v>
      </c>
      <c r="AY1551" s="7">
        <f>AX1551/AX1550</f>
        <v>0.97860346799927744</v>
      </c>
      <c r="AZ1551" s="4">
        <f>YEAR(AW1551)</f>
        <v>1999</v>
      </c>
      <c r="BA1551" s="2" t="s">
        <v>7</v>
      </c>
      <c r="BB1551" s="12" t="str">
        <f>INDEX($CD$5:$CD$10,MATCH(BA1551,$CC$5:$CC$10,0),1)</f>
        <v>Y</v>
      </c>
      <c r="BC1551" s="12" t="str">
        <f>IF(AND(BB1551="Y",AY1551&gt;1),"Y","")</f>
        <v/>
      </c>
      <c r="BD1551" s="12" t="str">
        <f>IF(AND(BB1551="Y",AY1551&lt;1),"Y","")</f>
        <v>Y</v>
      </c>
      <c r="BE1551" s="12" t="str">
        <f>IF(AY1551&gt;1,IF(AY1550&gt;1,"Y",""),"")</f>
        <v/>
      </c>
      <c r="BF1551" s="12" t="str">
        <f>IF(AY1551&lt;1,IF(AY1550&lt;1,"Y",""),"")</f>
        <v>Y</v>
      </c>
      <c r="BG1551" s="2"/>
      <c r="BH1551" s="2"/>
      <c r="BI1551" s="2"/>
      <c r="BJ1551" s="2"/>
      <c r="BK1551" s="2"/>
      <c r="BL1551" s="2"/>
      <c r="BM1551" s="4" t="str">
        <f>IF(BR1551=BR1552,IF(BR1551&gt;BR1550,BR1551&amp;"_O",""),BR1551&amp;"_C")</f>
        <v/>
      </c>
      <c r="BN1551" s="7" t="str">
        <f>IF(RIGHT(BM1551,1)="C",BP1551/INDEX($BP$5:$BP$2729,MATCH(BR1551&amp;"_O",$BM$5:$BM$2729,0),1),"")</f>
        <v/>
      </c>
      <c r="BO1551" s="38">
        <v>36791</v>
      </c>
      <c r="BP1551" s="3">
        <v>3803.76</v>
      </c>
      <c r="BQ1551" s="7">
        <f>BP1551/BP1550</f>
        <v>0.9917944947239149</v>
      </c>
      <c r="BR1551" s="4">
        <f>YEAR(BO1551)</f>
        <v>2000</v>
      </c>
      <c r="BS1551" s="2" t="s">
        <v>8</v>
      </c>
      <c r="BT1551" s="12" t="str">
        <f>INDEX($CD$5:$CD$10,MATCH(BS1551,$CC$5:$CC$10,0),1)</f>
        <v>Y</v>
      </c>
      <c r="BU1551" s="12" t="str">
        <f>IF(AND(BT1551="Y",BQ1551&gt;1),"Y","")</f>
        <v/>
      </c>
      <c r="BV1551" s="12" t="str">
        <f>IF(AND(BT1551="Y",BQ1551&lt;1),"Y","")</f>
        <v>Y</v>
      </c>
      <c r="BW1551" s="12" t="str">
        <f>IF(BQ1551&gt;1,IF(BQ1550&gt;1,"Y",""),"")</f>
        <v/>
      </c>
      <c r="BX1551" s="12" t="str">
        <f>IF(BQ1551&lt;1,IF(BQ1550&lt;1,"Y",""),"")</f>
        <v>Y</v>
      </c>
      <c r="BY1551" s="2"/>
      <c r="BZ1551" s="2"/>
      <c r="CA1551" s="2"/>
    </row>
    <row r="1552" spans="2:79">
      <c r="B1552" s="4" t="str">
        <f>IF(G1552=G1553,IF(G1552&gt;G1551,G1552&amp;"_O",""),G1552&amp;"_C")</f>
        <v/>
      </c>
      <c r="C1552" s="14">
        <f ca="1">RANDBETWEEN(0,1000)/1000</f>
        <v>0.93899999999999995</v>
      </c>
      <c r="D1552" s="16">
        <f>D1551+1</f>
        <v>1548</v>
      </c>
      <c r="E1552" s="10">
        <f>ROUNDDOWN(D1552/52,0)+1</f>
        <v>30</v>
      </c>
      <c r="F1552" s="15">
        <f>F1551+7</f>
        <v>55456</v>
      </c>
      <c r="G1552" s="4">
        <f>YEAR(F1552)</f>
        <v>2051</v>
      </c>
      <c r="H1552" s="33">
        <v>0.88100000000000001</v>
      </c>
      <c r="I1552" s="33">
        <v>0.56000000000000005</v>
      </c>
      <c r="J1552" s="33">
        <v>0.90900000000000003</v>
      </c>
      <c r="K1552" s="16" t="str">
        <f>IF(M1551&gt;1,"Up","Down")</f>
        <v>Up</v>
      </c>
      <c r="L1552" s="16" t="str">
        <f>IF(K1552="Up",IF(H1552&lt;$BJ$7,"Up","Down"),IF(H1552&lt;$BK$7,"Down","Up"))</f>
        <v>Down</v>
      </c>
      <c r="M1552" s="17">
        <f>IF(L1552="Up",INDEX($AK$5:$AK$1005,MATCH(I1552,$AI$5:$AI$1005,0),1),INDEX($AL$5:$AL$1005,MATCH(J1552,$AI$5:$AI$1005,0),1))</f>
        <v>0.99793916334029453</v>
      </c>
      <c r="N1552" s="16" t="str">
        <f>IF(P1551&gt;1,"Up","Down")</f>
        <v>Up</v>
      </c>
      <c r="O1552" s="16" t="str">
        <f>IF(N1552="Up",IF(H1552&lt;$BJ$12,"Up","Down"),IF(H1552&lt;$BK$12,"Down","Up"))</f>
        <v>Down</v>
      </c>
      <c r="P1552" s="17">
        <f>IF(O1552="Up",INDEX($AP$5:$AP$1005,MATCH(I1552,$AI$5:$AI$1005,0),1),INDEX($AQ$5:$AQ$1005,MATCH(J1552,$AI$5:$AI$1005,0),1))</f>
        <v>0.99787047405243734</v>
      </c>
      <c r="Q1552" s="19">
        <f>T1551</f>
        <v>20951.254778025545</v>
      </c>
      <c r="R1552" s="19">
        <f>INDEX(model!$S$5:$S$35,MATCH(G1552,model!$Q$5:$Q$35,0),1)*model!$O$5</f>
        <v>0</v>
      </c>
      <c r="S1552" s="19">
        <f>IF(RIGHT(B1552,1)="C",T1551*INDEX(model!$T$5:$T$35,MATCH(G1552,model!$Q$5:$Q$35,0),1),0)</f>
        <v>0</v>
      </c>
      <c r="T1552" s="19">
        <f>(Q1552+R1552-S1552)*M1552</f>
        <v>20908.077664112159</v>
      </c>
      <c r="U1552" s="19">
        <f>X1551</f>
        <v>143630.55783773947</v>
      </c>
      <c r="V1552" s="19">
        <f>INDEX(model!$S$5:$S$35,MATCH(G1552,model!$Q$5:$Q$35,0),1)*model!$O$6</f>
        <v>0</v>
      </c>
      <c r="W1552" s="19">
        <f>IF(RIGHT(B1552,1)="C",X1551*INDEX(model!$T$5:$T$35,MATCH(G1552,model!$Q$5:$Q$35,0),1),0)</f>
        <v>0</v>
      </c>
      <c r="X1552" s="19">
        <f>(U1552+V1552-W1552)*P1552</f>
        <v>143324.69283796111</v>
      </c>
      <c r="Z1552" s="36" t="str">
        <f>K1552&amp;L1552</f>
        <v>UpDown</v>
      </c>
      <c r="AA1552" s="36" t="str">
        <f>N1552&amp;O1552</f>
        <v>UpDown</v>
      </c>
      <c r="AU1552" s="4" t="str">
        <f>IF(AZ1552=AZ1553,IF(AZ1552&gt;AZ1551,AZ1552&amp;"_O",""),AZ1552&amp;"_C")</f>
        <v/>
      </c>
      <c r="AV1552" s="7" t="str">
        <f>IF(RIGHT(AU1552,1)="C",AX1552/INDEX($AX$5:$AX$2729,MATCH(AZ1552&amp;"_O",$AU$5:$AU$2729,0),1),"")</f>
        <v/>
      </c>
      <c r="AW1552" s="38">
        <v>36385</v>
      </c>
      <c r="AX1552" s="37">
        <v>1327.68</v>
      </c>
      <c r="AY1552" s="7">
        <f>AX1552/AX1551</f>
        <v>1.0210645317583003</v>
      </c>
      <c r="AZ1552" s="4">
        <f>YEAR(AW1552)</f>
        <v>1999</v>
      </c>
      <c r="BA1552" s="2" t="s">
        <v>7</v>
      </c>
      <c r="BB1552" s="12" t="str">
        <f>INDEX($CD$5:$CD$10,MATCH(BA1552,$CC$5:$CC$10,0),1)</f>
        <v>Y</v>
      </c>
      <c r="BC1552" s="12" t="str">
        <f>IF(AND(BB1552="Y",AY1552&gt;1),"Y","")</f>
        <v>Y</v>
      </c>
      <c r="BD1552" s="12" t="str">
        <f>IF(AND(BB1552="Y",AY1552&lt;1),"Y","")</f>
        <v/>
      </c>
      <c r="BE1552" s="12" t="str">
        <f>IF(AY1552&gt;1,IF(AY1551&gt;1,"Y",""),"")</f>
        <v/>
      </c>
      <c r="BF1552" s="12" t="str">
        <f>IF(AY1552&lt;1,IF(AY1551&lt;1,"Y",""),"")</f>
        <v/>
      </c>
      <c r="BG1552" s="2"/>
      <c r="BH1552" s="2"/>
      <c r="BI1552" s="2"/>
      <c r="BJ1552" s="2"/>
      <c r="BK1552" s="2"/>
      <c r="BL1552" s="2"/>
      <c r="BM1552" s="4" t="str">
        <f>IF(BR1552=BR1553,IF(BR1552&gt;BR1551,BR1552&amp;"_O",""),BR1552&amp;"_C")</f>
        <v/>
      </c>
      <c r="BN1552" s="7" t="str">
        <f>IF(RIGHT(BM1552,1)="C",BP1552/INDEX($BP$5:$BP$2729,MATCH(BR1552&amp;"_O",$BM$5:$BM$2729,0),1),"")</f>
        <v/>
      </c>
      <c r="BO1552" s="38">
        <v>36798</v>
      </c>
      <c r="BP1552" s="3">
        <v>3672.82</v>
      </c>
      <c r="BQ1552" s="7">
        <f>BP1552/BP1551</f>
        <v>0.96557616674027802</v>
      </c>
      <c r="BR1552" s="4">
        <f>YEAR(BO1552)</f>
        <v>2000</v>
      </c>
      <c r="BS1552" s="2" t="s">
        <v>8</v>
      </c>
      <c r="BT1552" s="12" t="str">
        <f>INDEX($CD$5:$CD$10,MATCH(BS1552,$CC$5:$CC$10,0),1)</f>
        <v>Y</v>
      </c>
      <c r="BU1552" s="12" t="str">
        <f>IF(AND(BT1552="Y",BQ1552&gt;1),"Y","")</f>
        <v/>
      </c>
      <c r="BV1552" s="12" t="str">
        <f>IF(AND(BT1552="Y",BQ1552&lt;1),"Y","")</f>
        <v>Y</v>
      </c>
      <c r="BW1552" s="12" t="str">
        <f>IF(BQ1552&gt;1,IF(BQ1551&gt;1,"Y",""),"")</f>
        <v/>
      </c>
      <c r="BX1552" s="12" t="str">
        <f>IF(BQ1552&lt;1,IF(BQ1551&lt;1,"Y",""),"")</f>
        <v>Y</v>
      </c>
      <c r="BY1552" s="2"/>
      <c r="BZ1552" s="2"/>
      <c r="CA1552" s="2"/>
    </row>
    <row r="1553" spans="2:79">
      <c r="B1553" s="4" t="str">
        <f>IF(G1553=G1554,IF(G1553&gt;G1552,G1553&amp;"_O",""),G1553&amp;"_C")</f>
        <v/>
      </c>
      <c r="C1553" s="14">
        <f ca="1">RANDBETWEEN(0,1000)/1000</f>
        <v>0.69099999999999995</v>
      </c>
      <c r="D1553" s="16">
        <f>D1552+1</f>
        <v>1549</v>
      </c>
      <c r="E1553" s="10">
        <f>ROUNDDOWN(D1553/52,0)+1</f>
        <v>30</v>
      </c>
      <c r="F1553" s="15">
        <f>F1552+7</f>
        <v>55463</v>
      </c>
      <c r="G1553" s="4">
        <f>YEAR(F1553)</f>
        <v>2051</v>
      </c>
      <c r="H1553" s="33">
        <v>0.58299999999999996</v>
      </c>
      <c r="I1553" s="33">
        <v>0.19</v>
      </c>
      <c r="J1553" s="33">
        <v>0.64300000000000002</v>
      </c>
      <c r="K1553" s="16" t="str">
        <f>IF(M1552&gt;1,"Up","Down")</f>
        <v>Down</v>
      </c>
      <c r="L1553" s="16" t="str">
        <f>IF(K1553="Up",IF(H1553&lt;$BJ$7,"Up","Down"),IF(H1553&lt;$BK$7,"Down","Up"))</f>
        <v>Up</v>
      </c>
      <c r="M1553" s="17">
        <f>IF(L1553="Up",INDEX($AK$5:$AK$1005,MATCH(I1553,$AI$5:$AI$1005,0),1),INDEX($AL$5:$AL$1005,MATCH(J1553,$AI$5:$AI$1005,0),1))</f>
        <v>1.0046966635175825</v>
      </c>
      <c r="N1553" s="16" t="str">
        <f>IF(P1552&gt;1,"Up","Down")</f>
        <v>Down</v>
      </c>
      <c r="O1553" s="16" t="str">
        <f>IF(N1553="Up",IF(H1553&lt;$BJ$12,"Up","Down"),IF(H1553&lt;$BK$12,"Down","Up"))</f>
        <v>Up</v>
      </c>
      <c r="P1553" s="17">
        <f>IF(O1553="Up",INDEX($AP$5:$AP$1005,MATCH(I1553,$AI$5:$AI$1005,0),1),INDEX($AQ$5:$AQ$1005,MATCH(J1553,$AI$5:$AI$1005,0),1))</f>
        <v>1.0064840054793553</v>
      </c>
      <c r="Q1553" s="19">
        <f>T1552</f>
        <v>20908.077664112159</v>
      </c>
      <c r="R1553" s="19">
        <f>INDEX(model!$S$5:$S$35,MATCH(G1553,model!$Q$5:$Q$35,0),1)*model!$O$5</f>
        <v>0</v>
      </c>
      <c r="S1553" s="19">
        <f>IF(RIGHT(B1553,1)="C",T1552*INDEX(model!$T$5:$T$35,MATCH(G1553,model!$Q$5:$Q$35,0),1),0)</f>
        <v>0</v>
      </c>
      <c r="T1553" s="19">
        <f>(Q1553+R1553-S1553)*M1553</f>
        <v>21006.275869699977</v>
      </c>
      <c r="U1553" s="19">
        <f>X1552</f>
        <v>143324.69283796111</v>
      </c>
      <c r="V1553" s="19">
        <f>INDEX(model!$S$5:$S$35,MATCH(G1553,model!$Q$5:$Q$35,0),1)*model!$O$6</f>
        <v>0</v>
      </c>
      <c r="W1553" s="19">
        <f>IF(RIGHT(B1553,1)="C",X1552*INDEX(model!$T$5:$T$35,MATCH(G1553,model!$Q$5:$Q$35,0),1),0)</f>
        <v>0</v>
      </c>
      <c r="X1553" s="19">
        <f>(U1553+V1553-W1553)*P1553</f>
        <v>144254.01093164936</v>
      </c>
      <c r="Z1553" s="36" t="str">
        <f>K1553&amp;L1553</f>
        <v>DownUp</v>
      </c>
      <c r="AA1553" s="36" t="str">
        <f>N1553&amp;O1553</f>
        <v>DownUp</v>
      </c>
      <c r="AU1553" s="4" t="str">
        <f>IF(AZ1553=AZ1554,IF(AZ1553&gt;AZ1552,AZ1553&amp;"_O",""),AZ1553&amp;"_C")</f>
        <v/>
      </c>
      <c r="AV1553" s="7" t="str">
        <f>IF(RIGHT(AU1553,1)="C",AX1553/INDEX($AX$5:$AX$2729,MATCH(AZ1553&amp;"_O",$AU$5:$AU$2729,0),1),"")</f>
        <v/>
      </c>
      <c r="AW1553" s="38">
        <v>36392</v>
      </c>
      <c r="AX1553" s="37">
        <v>1336.61</v>
      </c>
      <c r="AY1553" s="7">
        <f>AX1553/AX1552</f>
        <v>1.0067260183176667</v>
      </c>
      <c r="AZ1553" s="4">
        <f>YEAR(AW1553)</f>
        <v>1999</v>
      </c>
      <c r="BA1553" s="2" t="s">
        <v>7</v>
      </c>
      <c r="BB1553" s="12" t="str">
        <f>INDEX($CD$5:$CD$10,MATCH(BA1553,$CC$5:$CC$10,0),1)</f>
        <v>Y</v>
      </c>
      <c r="BC1553" s="12" t="str">
        <f>IF(AND(BB1553="Y",AY1553&gt;1),"Y","")</f>
        <v>Y</v>
      </c>
      <c r="BD1553" s="12" t="str">
        <f>IF(AND(BB1553="Y",AY1553&lt;1),"Y","")</f>
        <v/>
      </c>
      <c r="BE1553" s="12" t="str">
        <f>IF(AY1553&gt;1,IF(AY1552&gt;1,"Y",""),"")</f>
        <v>Y</v>
      </c>
      <c r="BF1553" s="12" t="str">
        <f>IF(AY1553&lt;1,IF(AY1552&lt;1,"Y",""),"")</f>
        <v/>
      </c>
      <c r="BG1553" s="2"/>
      <c r="BH1553" s="2"/>
      <c r="BI1553" s="2"/>
      <c r="BJ1553" s="2"/>
      <c r="BK1553" s="2"/>
      <c r="BL1553" s="2"/>
      <c r="BM1553" s="4" t="str">
        <f>IF(BR1553=BR1554,IF(BR1553&gt;BR1552,BR1553&amp;"_O",""),BR1553&amp;"_C")</f>
        <v/>
      </c>
      <c r="BN1553" s="7" t="str">
        <f>IF(RIGHT(BM1553,1)="C",BP1553/INDEX($BP$5:$BP$2729,MATCH(BR1553&amp;"_O",$BM$5:$BM$2729,0),1),"")</f>
        <v/>
      </c>
      <c r="BO1553" s="38">
        <v>36805</v>
      </c>
      <c r="BP1553" s="3">
        <v>3361.01</v>
      </c>
      <c r="BQ1553" s="7">
        <f>BP1553/BP1552</f>
        <v>0.91510338105325062</v>
      </c>
      <c r="BR1553" s="4">
        <f>YEAR(BO1553)</f>
        <v>2000</v>
      </c>
      <c r="BS1553" s="2" t="s">
        <v>8</v>
      </c>
      <c r="BT1553" s="12" t="str">
        <f>INDEX($CD$5:$CD$10,MATCH(BS1553,$CC$5:$CC$10,0),1)</f>
        <v>Y</v>
      </c>
      <c r="BU1553" s="12" t="str">
        <f>IF(AND(BT1553="Y",BQ1553&gt;1),"Y","")</f>
        <v/>
      </c>
      <c r="BV1553" s="12" t="str">
        <f>IF(AND(BT1553="Y",BQ1553&lt;1),"Y","")</f>
        <v>Y</v>
      </c>
      <c r="BW1553" s="12" t="str">
        <f>IF(BQ1553&gt;1,IF(BQ1552&gt;1,"Y",""),"")</f>
        <v/>
      </c>
      <c r="BX1553" s="12" t="str">
        <f>IF(BQ1553&lt;1,IF(BQ1552&lt;1,"Y",""),"")</f>
        <v>Y</v>
      </c>
      <c r="BY1553" s="2"/>
      <c r="BZ1553" s="2"/>
      <c r="CA1553" s="2"/>
    </row>
    <row r="1554" spans="2:79">
      <c r="B1554" s="4" t="str">
        <f>IF(G1554=G1555,IF(G1554&gt;G1553,G1554&amp;"_O",""),G1554&amp;"_C")</f>
        <v/>
      </c>
      <c r="C1554" s="14">
        <f ca="1">RANDBETWEEN(0,1000)/1000</f>
        <v>0.96299999999999997</v>
      </c>
      <c r="D1554" s="16">
        <f>D1553+1</f>
        <v>1550</v>
      </c>
      <c r="E1554" s="10">
        <f>ROUNDDOWN(D1554/52,0)+1</f>
        <v>30</v>
      </c>
      <c r="F1554" s="15">
        <f>F1553+7</f>
        <v>55470</v>
      </c>
      <c r="G1554" s="4">
        <f>YEAR(F1554)</f>
        <v>2051</v>
      </c>
      <c r="H1554" s="33">
        <v>0.871</v>
      </c>
      <c r="I1554" s="33">
        <v>0.185</v>
      </c>
      <c r="J1554" s="33">
        <v>0.36</v>
      </c>
      <c r="K1554" s="16" t="str">
        <f>IF(M1553&gt;1,"Up","Down")</f>
        <v>Up</v>
      </c>
      <c r="L1554" s="16" t="str">
        <f>IF(K1554="Up",IF(H1554&lt;$BJ$7,"Up","Down"),IF(H1554&lt;$BK$7,"Down","Up"))</f>
        <v>Down</v>
      </c>
      <c r="M1554" s="17">
        <f>IF(L1554="Up",INDEX($AK$5:$AK$1005,MATCH(I1554,$AI$5:$AI$1005,0),1),INDEX($AL$5:$AL$1005,MATCH(J1554,$AI$5:$AI$1005,0),1))</f>
        <v>0.9823377380131959</v>
      </c>
      <c r="N1554" s="16" t="str">
        <f>IF(P1553&gt;1,"Up","Down")</f>
        <v>Up</v>
      </c>
      <c r="O1554" s="16" t="str">
        <f>IF(N1554="Up",IF(H1554&lt;$BJ$12,"Up","Down"),IF(H1554&lt;$BK$12,"Down","Up"))</f>
        <v>Down</v>
      </c>
      <c r="P1554" s="17">
        <f>IF(O1554="Up",INDEX($AP$5:$AP$1005,MATCH(I1554,$AI$5:$AI$1005,0),1),INDEX($AQ$5:$AQ$1005,MATCH(J1554,$AI$5:$AI$1005,0),1))</f>
        <v>0.97820817816568162</v>
      </c>
      <c r="Q1554" s="19">
        <f>T1553</f>
        <v>21006.275869699977</v>
      </c>
      <c r="R1554" s="19">
        <f>INDEX(model!$S$5:$S$35,MATCH(G1554,model!$Q$5:$Q$35,0),1)*model!$O$5</f>
        <v>0</v>
      </c>
      <c r="S1554" s="19">
        <f>IF(RIGHT(B1554,1)="C",T1553*INDEX(model!$T$5:$T$35,MATCH(G1554,model!$Q$5:$Q$35,0),1),0)</f>
        <v>0</v>
      </c>
      <c r="T1554" s="19">
        <f>(Q1554+R1554-S1554)*M1554</f>
        <v>20635.257521922256</v>
      </c>
      <c r="U1554" s="19">
        <f>X1553</f>
        <v>144254.01093164936</v>
      </c>
      <c r="V1554" s="19">
        <f>INDEX(model!$S$5:$S$35,MATCH(G1554,model!$Q$5:$Q$35,0),1)*model!$O$6</f>
        <v>0</v>
      </c>
      <c r="W1554" s="19">
        <f>IF(RIGHT(B1554,1)="C",X1553*INDEX(model!$T$5:$T$35,MATCH(G1554,model!$Q$5:$Q$35,0),1),0)</f>
        <v>0</v>
      </c>
      <c r="X1554" s="19">
        <f>(U1554+V1554-W1554)*P1554</f>
        <v>141110.45322654105</v>
      </c>
      <c r="Z1554" s="36" t="str">
        <f>K1554&amp;L1554</f>
        <v>UpDown</v>
      </c>
      <c r="AA1554" s="36" t="str">
        <f>N1554&amp;O1554</f>
        <v>UpDown</v>
      </c>
      <c r="AU1554" s="4" t="str">
        <f>IF(AZ1554=AZ1555,IF(AZ1554&gt;AZ1553,AZ1554&amp;"_O",""),AZ1554&amp;"_C")</f>
        <v/>
      </c>
      <c r="AV1554" s="7" t="str">
        <f>IF(RIGHT(AU1554,1)="C",AX1554/INDEX($AX$5:$AX$2729,MATCH(AZ1554&amp;"_O",$AU$5:$AU$2729,0),1),"")</f>
        <v/>
      </c>
      <c r="AW1554" s="38">
        <v>36399</v>
      </c>
      <c r="AX1554" s="37">
        <v>1348.27</v>
      </c>
      <c r="AY1554" s="7">
        <f>AX1554/AX1553</f>
        <v>1.0087235618467616</v>
      </c>
      <c r="AZ1554" s="4">
        <f>YEAR(AW1554)</f>
        <v>1999</v>
      </c>
      <c r="BA1554" s="2" t="s">
        <v>7</v>
      </c>
      <c r="BB1554" s="12" t="str">
        <f>INDEX($CD$5:$CD$10,MATCH(BA1554,$CC$5:$CC$10,0),1)</f>
        <v>Y</v>
      </c>
      <c r="BC1554" s="12" t="str">
        <f>IF(AND(BB1554="Y",AY1554&gt;1),"Y","")</f>
        <v>Y</v>
      </c>
      <c r="BD1554" s="12" t="str">
        <f>IF(AND(BB1554="Y",AY1554&lt;1),"Y","")</f>
        <v/>
      </c>
      <c r="BE1554" s="12" t="str">
        <f>IF(AY1554&gt;1,IF(AY1553&gt;1,"Y",""),"")</f>
        <v>Y</v>
      </c>
      <c r="BF1554" s="12" t="str">
        <f>IF(AY1554&lt;1,IF(AY1553&lt;1,"Y",""),"")</f>
        <v/>
      </c>
      <c r="BG1554" s="2"/>
      <c r="BH1554" s="2"/>
      <c r="BI1554" s="2"/>
      <c r="BJ1554" s="2"/>
      <c r="BK1554" s="2"/>
      <c r="BL1554" s="2"/>
      <c r="BM1554" s="4" t="str">
        <f>IF(BR1554=BR1555,IF(BR1554&gt;BR1553,BR1554&amp;"_O",""),BR1554&amp;"_C")</f>
        <v/>
      </c>
      <c r="BN1554" s="7" t="str">
        <f>IF(RIGHT(BM1554,1)="C",BP1554/INDEX($BP$5:$BP$2729,MATCH(BR1554&amp;"_O",$BM$5:$BM$2729,0),1),"")</f>
        <v/>
      </c>
      <c r="BO1554" s="38">
        <v>36812</v>
      </c>
      <c r="BP1554" s="3">
        <v>3316.77</v>
      </c>
      <c r="BQ1554" s="7">
        <f>BP1554/BP1553</f>
        <v>0.98683728998128528</v>
      </c>
      <c r="BR1554" s="4">
        <f>YEAR(BO1554)</f>
        <v>2000</v>
      </c>
      <c r="BS1554" s="2" t="s">
        <v>8</v>
      </c>
      <c r="BT1554" s="12" t="str">
        <f>INDEX($CD$5:$CD$10,MATCH(BS1554,$CC$5:$CC$10,0),1)</f>
        <v>Y</v>
      </c>
      <c r="BU1554" s="12" t="str">
        <f>IF(AND(BT1554="Y",BQ1554&gt;1),"Y","")</f>
        <v/>
      </c>
      <c r="BV1554" s="12" t="str">
        <f>IF(AND(BT1554="Y",BQ1554&lt;1),"Y","")</f>
        <v>Y</v>
      </c>
      <c r="BW1554" s="12" t="str">
        <f>IF(BQ1554&gt;1,IF(BQ1553&gt;1,"Y",""),"")</f>
        <v/>
      </c>
      <c r="BX1554" s="12" t="str">
        <f>IF(BQ1554&lt;1,IF(BQ1553&lt;1,"Y",""),"")</f>
        <v>Y</v>
      </c>
      <c r="BY1554" s="2"/>
      <c r="BZ1554" s="2"/>
      <c r="CA1554" s="2"/>
    </row>
    <row r="1555" spans="2:79">
      <c r="B1555" s="4" t="str">
        <f>IF(G1555=G1556,IF(G1555&gt;G1554,G1555&amp;"_O",""),G1555&amp;"_C")</f>
        <v/>
      </c>
      <c r="C1555" s="14">
        <f ca="1">RANDBETWEEN(0,1000)/1000</f>
        <v>0.154</v>
      </c>
      <c r="D1555" s="16">
        <f>D1554+1</f>
        <v>1551</v>
      </c>
      <c r="E1555" s="10">
        <f>ROUNDDOWN(D1555/52,0)+1</f>
        <v>30</v>
      </c>
      <c r="F1555" s="15">
        <f>F1554+7</f>
        <v>55477</v>
      </c>
      <c r="G1555" s="4">
        <f>YEAR(F1555)</f>
        <v>2051</v>
      </c>
      <c r="H1555" s="33">
        <v>0.63300000000000001</v>
      </c>
      <c r="I1555" s="33">
        <v>0.999</v>
      </c>
      <c r="J1555" s="33">
        <v>0.433</v>
      </c>
      <c r="K1555" s="16" t="str">
        <f>IF(M1554&gt;1,"Up","Down")</f>
        <v>Down</v>
      </c>
      <c r="L1555" s="16" t="str">
        <f>IF(K1555="Up",IF(H1555&lt;$BJ$7,"Up","Down"),IF(H1555&lt;$BK$7,"Down","Up"))</f>
        <v>Up</v>
      </c>
      <c r="M1555" s="17">
        <f>IF(L1555="Up",INDEX($AK$5:$AK$1005,MATCH(I1555,$AI$5:$AI$1005,0),1),INDEX($AL$5:$AL$1005,MATCH(J1555,$AI$5:$AI$1005,0),1))</f>
        <v>1.0419549581058682</v>
      </c>
      <c r="N1555" s="16" t="str">
        <f>IF(P1554&gt;1,"Up","Down")</f>
        <v>Down</v>
      </c>
      <c r="O1555" s="16" t="str">
        <f>IF(N1555="Up",IF(H1555&lt;$BJ$12,"Up","Down"),IF(H1555&lt;$BK$12,"Down","Up"))</f>
        <v>Up</v>
      </c>
      <c r="P1555" s="17">
        <f>IF(O1555="Up",INDEX($AP$5:$AP$1005,MATCH(I1555,$AI$5:$AI$1005,0),1),INDEX($AQ$5:$AQ$1005,MATCH(J1555,$AI$5:$AI$1005,0),1))</f>
        <v>1.0554235434480017</v>
      </c>
      <c r="Q1555" s="19">
        <f>T1554</f>
        <v>20635.257521922256</v>
      </c>
      <c r="R1555" s="19">
        <f>INDEX(model!$S$5:$S$35,MATCH(G1555,model!$Q$5:$Q$35,0),1)*model!$O$5</f>
        <v>0</v>
      </c>
      <c r="S1555" s="19">
        <f>IF(RIGHT(B1555,1)="C",T1554*INDEX(model!$T$5:$T$35,MATCH(G1555,model!$Q$5:$Q$35,0),1),0)</f>
        <v>0</v>
      </c>
      <c r="T1555" s="19">
        <f>(Q1555+R1555-S1555)*M1555</f>
        <v>21501.008886758307</v>
      </c>
      <c r="U1555" s="19">
        <f>X1554</f>
        <v>141110.45322654105</v>
      </c>
      <c r="V1555" s="19">
        <f>INDEX(model!$S$5:$S$35,MATCH(G1555,model!$Q$5:$Q$35,0),1)*model!$O$6</f>
        <v>0</v>
      </c>
      <c r="W1555" s="19">
        <f>IF(RIGHT(B1555,1)="C",X1554*INDEX(model!$T$5:$T$35,MATCH(G1555,model!$Q$5:$Q$35,0),1),0)</f>
        <v>0</v>
      </c>
      <c r="X1555" s="19">
        <f>(U1555+V1555-W1555)*P1555</f>
        <v>148931.29456190945</v>
      </c>
      <c r="Z1555" s="36" t="str">
        <f>K1555&amp;L1555</f>
        <v>DownUp</v>
      </c>
      <c r="AA1555" s="36" t="str">
        <f>N1555&amp;O1555</f>
        <v>DownUp</v>
      </c>
      <c r="AU1555" s="4" t="str">
        <f>IF(AZ1555=AZ1556,IF(AZ1555&gt;AZ1554,AZ1555&amp;"_O",""),AZ1555&amp;"_C")</f>
        <v/>
      </c>
      <c r="AV1555" s="7" t="str">
        <f>IF(RIGHT(AU1555,1)="C",AX1555/INDEX($AX$5:$AX$2729,MATCH(AZ1555&amp;"_O",$AU$5:$AU$2729,0),1),"")</f>
        <v/>
      </c>
      <c r="AW1555" s="38">
        <v>36406</v>
      </c>
      <c r="AX1555" s="37">
        <v>1357.24</v>
      </c>
      <c r="AY1555" s="7">
        <f>AX1555/AX1554</f>
        <v>1.0066529701024276</v>
      </c>
      <c r="AZ1555" s="4">
        <f>YEAR(AW1555)</f>
        <v>1999</v>
      </c>
      <c r="BA1555" s="2" t="s">
        <v>7</v>
      </c>
      <c r="BB1555" s="12" t="str">
        <f>INDEX($CD$5:$CD$10,MATCH(BA1555,$CC$5:$CC$10,0),1)</f>
        <v>Y</v>
      </c>
      <c r="BC1555" s="12" t="str">
        <f>IF(AND(BB1555="Y",AY1555&gt;1),"Y","")</f>
        <v>Y</v>
      </c>
      <c r="BD1555" s="12" t="str">
        <f>IF(AND(BB1555="Y",AY1555&lt;1),"Y","")</f>
        <v/>
      </c>
      <c r="BE1555" s="12" t="str">
        <f>IF(AY1555&gt;1,IF(AY1554&gt;1,"Y",""),"")</f>
        <v>Y</v>
      </c>
      <c r="BF1555" s="12" t="str">
        <f>IF(AY1555&lt;1,IF(AY1554&lt;1,"Y",""),"")</f>
        <v/>
      </c>
      <c r="BG1555" s="2"/>
      <c r="BH1555" s="2"/>
      <c r="BI1555" s="2"/>
      <c r="BJ1555" s="2"/>
      <c r="BK1555" s="2"/>
      <c r="BL1555" s="2"/>
      <c r="BM1555" s="4" t="str">
        <f>IF(BR1555=BR1556,IF(BR1555&gt;BR1554,BR1555&amp;"_O",""),BR1555&amp;"_C")</f>
        <v/>
      </c>
      <c r="BN1555" s="7" t="str">
        <f>IF(RIGHT(BM1555,1)="C",BP1555/INDEX($BP$5:$BP$2729,MATCH(BR1555&amp;"_O",$BM$5:$BM$2729,0),1),"")</f>
        <v/>
      </c>
      <c r="BO1555" s="38">
        <v>36819</v>
      </c>
      <c r="BP1555" s="3">
        <v>3483.14</v>
      </c>
      <c r="BQ1555" s="7">
        <f>BP1555/BP1554</f>
        <v>1.0501602462636843</v>
      </c>
      <c r="BR1555" s="4">
        <f>YEAR(BO1555)</f>
        <v>2000</v>
      </c>
      <c r="BS1555" s="2" t="s">
        <v>8</v>
      </c>
      <c r="BT1555" s="12" t="str">
        <f>INDEX($CD$5:$CD$10,MATCH(BS1555,$CC$5:$CC$10,0),1)</f>
        <v>Y</v>
      </c>
      <c r="BU1555" s="12" t="str">
        <f>IF(AND(BT1555="Y",BQ1555&gt;1),"Y","")</f>
        <v>Y</v>
      </c>
      <c r="BV1555" s="12" t="str">
        <f>IF(AND(BT1555="Y",BQ1555&lt;1),"Y","")</f>
        <v/>
      </c>
      <c r="BW1555" s="12" t="str">
        <f>IF(BQ1555&gt;1,IF(BQ1554&gt;1,"Y",""),"")</f>
        <v/>
      </c>
      <c r="BX1555" s="12" t="str">
        <f>IF(BQ1555&lt;1,IF(BQ1554&lt;1,"Y",""),"")</f>
        <v/>
      </c>
      <c r="BY1555" s="2"/>
      <c r="BZ1555" s="2"/>
      <c r="CA1555" s="2"/>
    </row>
    <row r="1556" spans="2:79">
      <c r="B1556" s="4" t="str">
        <f>IF(G1556=G1557,IF(G1556&gt;G1555,G1556&amp;"_O",""),G1556&amp;"_C")</f>
        <v/>
      </c>
      <c r="C1556" s="14">
        <f ca="1">RANDBETWEEN(0,1000)/1000</f>
        <v>0.54300000000000004</v>
      </c>
      <c r="D1556" s="16">
        <f>D1555+1</f>
        <v>1552</v>
      </c>
      <c r="E1556" s="10">
        <f>ROUNDDOWN(D1556/52,0)+1</f>
        <v>30</v>
      </c>
      <c r="F1556" s="15">
        <f>F1555+7</f>
        <v>55484</v>
      </c>
      <c r="G1556" s="4">
        <f>YEAR(F1556)</f>
        <v>2051</v>
      </c>
      <c r="H1556" s="33">
        <v>0.215</v>
      </c>
      <c r="I1556" s="33">
        <v>0.59</v>
      </c>
      <c r="J1556" s="33">
        <v>0.94399999999999995</v>
      </c>
      <c r="K1556" s="16" t="str">
        <f>IF(M1555&gt;1,"Up","Down")</f>
        <v>Up</v>
      </c>
      <c r="L1556" s="16" t="str">
        <f>IF(K1556="Up",IF(H1556&lt;$BJ$7,"Up","Down"),IF(H1556&lt;$BK$7,"Down","Up"))</f>
        <v>Up</v>
      </c>
      <c r="M1556" s="17">
        <f>IF(L1556="Up",INDEX($AK$5:$AK$1005,MATCH(I1556,$AI$5:$AI$1005,0),1),INDEX($AL$5:$AL$1005,MATCH(J1556,$AI$5:$AI$1005,0),1))</f>
        <v>1.0150094668215697</v>
      </c>
      <c r="N1556" s="16" t="str">
        <f>IF(P1555&gt;1,"Up","Down")</f>
        <v>Up</v>
      </c>
      <c r="O1556" s="16" t="str">
        <f>IF(N1556="Up",IF(H1556&lt;$BJ$12,"Up","Down"),IF(H1556&lt;$BK$12,"Down","Up"))</f>
        <v>Up</v>
      </c>
      <c r="P1556" s="17">
        <f>IF(O1556="Up",INDEX($AP$5:$AP$1005,MATCH(I1556,$AI$5:$AI$1005,0),1),INDEX($AQ$5:$AQ$1005,MATCH(J1556,$AI$5:$AI$1005,0),1))</f>
        <v>1.0208262860897439</v>
      </c>
      <c r="Q1556" s="19">
        <f>T1555</f>
        <v>21501.008886758307</v>
      </c>
      <c r="R1556" s="19">
        <f>INDEX(model!$S$5:$S$35,MATCH(G1556,model!$Q$5:$Q$35,0),1)*model!$O$5</f>
        <v>0</v>
      </c>
      <c r="S1556" s="19">
        <f>IF(RIGHT(B1556,1)="C",T1555*INDEX(model!$T$5:$T$35,MATCH(G1556,model!$Q$5:$Q$35,0),1),0)</f>
        <v>0</v>
      </c>
      <c r="T1556" s="19">
        <f>(Q1556+R1556-S1556)*M1556</f>
        <v>21823.727566274381</v>
      </c>
      <c r="U1556" s="19">
        <f>X1555</f>
        <v>148931.29456190945</v>
      </c>
      <c r="V1556" s="19">
        <f>INDEX(model!$S$5:$S$35,MATCH(G1556,model!$Q$5:$Q$35,0),1)*model!$O$6</f>
        <v>0</v>
      </c>
      <c r="W1556" s="19">
        <f>IF(RIGHT(B1556,1)="C",X1555*INDEX(model!$T$5:$T$35,MATCH(G1556,model!$Q$5:$Q$35,0),1),0)</f>
        <v>0</v>
      </c>
      <c r="X1556" s="19">
        <f>(U1556+V1556-W1556)*P1556</f>
        <v>152032.9803101717</v>
      </c>
      <c r="Z1556" s="36" t="str">
        <f>K1556&amp;L1556</f>
        <v>UpUp</v>
      </c>
      <c r="AA1556" s="36" t="str">
        <f>N1556&amp;O1556</f>
        <v>UpUp</v>
      </c>
      <c r="AU1556" s="4" t="str">
        <f>IF(AZ1556=AZ1557,IF(AZ1556&gt;AZ1555,AZ1556&amp;"_O",""),AZ1556&amp;"_C")</f>
        <v/>
      </c>
      <c r="AV1556" s="7" t="str">
        <f>IF(RIGHT(AU1556,1)="C",AX1556/INDEX($AX$5:$AX$2729,MATCH(AZ1556&amp;"_O",$AU$5:$AU$2729,0),1),"")</f>
        <v/>
      </c>
      <c r="AW1556" s="38">
        <v>36413</v>
      </c>
      <c r="AX1556" s="37">
        <v>1351.66</v>
      </c>
      <c r="AY1556" s="7">
        <f>AX1556/AX1555</f>
        <v>0.99588871533406031</v>
      </c>
      <c r="AZ1556" s="4">
        <f>YEAR(AW1556)</f>
        <v>1999</v>
      </c>
      <c r="BA1556" s="2" t="s">
        <v>7</v>
      </c>
      <c r="BB1556" s="12" t="str">
        <f>INDEX($CD$5:$CD$10,MATCH(BA1556,$CC$5:$CC$10,0),1)</f>
        <v>Y</v>
      </c>
      <c r="BC1556" s="12" t="str">
        <f>IF(AND(BB1556="Y",AY1556&gt;1),"Y","")</f>
        <v/>
      </c>
      <c r="BD1556" s="12" t="str">
        <f>IF(AND(BB1556="Y",AY1556&lt;1),"Y","")</f>
        <v>Y</v>
      </c>
      <c r="BE1556" s="12" t="str">
        <f>IF(AY1556&gt;1,IF(AY1555&gt;1,"Y",""),"")</f>
        <v/>
      </c>
      <c r="BF1556" s="12" t="str">
        <f>IF(AY1556&lt;1,IF(AY1555&lt;1,"Y",""),"")</f>
        <v/>
      </c>
      <c r="BG1556" s="2"/>
      <c r="BH1556" s="2"/>
      <c r="BI1556" s="2"/>
      <c r="BJ1556" s="2"/>
      <c r="BK1556" s="2"/>
      <c r="BL1556" s="2"/>
      <c r="BM1556" s="4" t="str">
        <f>IF(BR1556=BR1557,IF(BR1556&gt;BR1555,BR1556&amp;"_O",""),BR1556&amp;"_C")</f>
        <v/>
      </c>
      <c r="BN1556" s="7" t="str">
        <f>IF(RIGHT(BM1556,1)="C",BP1556/INDEX($BP$5:$BP$2729,MATCH(BR1556&amp;"_O",$BM$5:$BM$2729,0),1),"")</f>
        <v/>
      </c>
      <c r="BO1556" s="38">
        <v>36826</v>
      </c>
      <c r="BP1556" s="3">
        <v>3278.36</v>
      </c>
      <c r="BQ1556" s="7">
        <f>BP1556/BP1555</f>
        <v>0.94120822016915784</v>
      </c>
      <c r="BR1556" s="4">
        <f>YEAR(BO1556)</f>
        <v>2000</v>
      </c>
      <c r="BS1556" s="2" t="s">
        <v>8</v>
      </c>
      <c r="BT1556" s="12" t="str">
        <f>INDEX($CD$5:$CD$10,MATCH(BS1556,$CC$5:$CC$10,0),1)</f>
        <v>Y</v>
      </c>
      <c r="BU1556" s="12" t="str">
        <f>IF(AND(BT1556="Y",BQ1556&gt;1),"Y","")</f>
        <v/>
      </c>
      <c r="BV1556" s="12" t="str">
        <f>IF(AND(BT1556="Y",BQ1556&lt;1),"Y","")</f>
        <v>Y</v>
      </c>
      <c r="BW1556" s="12" t="str">
        <f>IF(BQ1556&gt;1,IF(BQ1555&gt;1,"Y",""),"")</f>
        <v/>
      </c>
      <c r="BX1556" s="12" t="str">
        <f>IF(BQ1556&lt;1,IF(BQ1555&lt;1,"Y",""),"")</f>
        <v/>
      </c>
      <c r="BY1556" s="2"/>
      <c r="BZ1556" s="2"/>
      <c r="CA1556" s="2"/>
    </row>
    <row r="1557" spans="2:79">
      <c r="B1557" s="4" t="str">
        <f>IF(G1557=G1558,IF(G1557&gt;G1556,G1557&amp;"_O",""),G1557&amp;"_C")</f>
        <v/>
      </c>
      <c r="C1557" s="14">
        <f ca="1">RANDBETWEEN(0,1000)/1000</f>
        <v>0.63800000000000001</v>
      </c>
      <c r="D1557" s="16">
        <f>D1556+1</f>
        <v>1553</v>
      </c>
      <c r="E1557" s="10">
        <f>ROUNDDOWN(D1557/52,0)+1</f>
        <v>30</v>
      </c>
      <c r="F1557" s="15">
        <f>F1556+7</f>
        <v>55491</v>
      </c>
      <c r="G1557" s="4">
        <f>YEAR(F1557)</f>
        <v>2051</v>
      </c>
      <c r="H1557" s="33">
        <v>0.63700000000000001</v>
      </c>
      <c r="I1557" s="33">
        <v>0.19600000000000001</v>
      </c>
      <c r="J1557" s="33">
        <v>0.129</v>
      </c>
      <c r="K1557" s="16" t="str">
        <f>IF(M1556&gt;1,"Up","Down")</f>
        <v>Up</v>
      </c>
      <c r="L1557" s="16" t="str">
        <f>IF(K1557="Up",IF(H1557&lt;$BJ$7,"Up","Down"),IF(H1557&lt;$BK$7,"Down","Up"))</f>
        <v>Down</v>
      </c>
      <c r="M1557" s="17">
        <f>IF(L1557="Up",INDEX($AK$5:$AK$1005,MATCH(I1557,$AI$5:$AI$1005,0),1),INDEX($AL$5:$AL$1005,MATCH(J1557,$AI$5:$AI$1005,0),1))</f>
        <v>0.96778896571874762</v>
      </c>
      <c r="N1557" s="16" t="str">
        <f>IF(P1556&gt;1,"Up","Down")</f>
        <v>Up</v>
      </c>
      <c r="O1557" s="16" t="str">
        <f>IF(N1557="Up",IF(H1557&lt;$BJ$12,"Up","Down"),IF(H1557&lt;$BK$12,"Down","Up"))</f>
        <v>Down</v>
      </c>
      <c r="P1557" s="17">
        <f>IF(O1557="Up",INDEX($AP$5:$AP$1005,MATCH(I1557,$AI$5:$AI$1005,0),1),INDEX($AQ$5:$AQ$1005,MATCH(J1557,$AI$5:$AI$1005,0),1))</f>
        <v>0.95501748724341939</v>
      </c>
      <c r="Q1557" s="19">
        <f>T1556</f>
        <v>21823.727566274381</v>
      </c>
      <c r="R1557" s="19">
        <f>INDEX(model!$S$5:$S$35,MATCH(G1557,model!$Q$5:$Q$35,0),1)*model!$O$5</f>
        <v>0</v>
      </c>
      <c r="S1557" s="19">
        <f>IF(RIGHT(B1557,1)="C",T1556*INDEX(model!$T$5:$T$35,MATCH(G1557,model!$Q$5:$Q$35,0),1),0)</f>
        <v>0</v>
      </c>
      <c r="T1557" s="19">
        <f>(Q1557+R1557-S1557)*M1557</f>
        <v>21120.762729492406</v>
      </c>
      <c r="U1557" s="19">
        <f>X1556</f>
        <v>152032.9803101717</v>
      </c>
      <c r="V1557" s="19">
        <f>INDEX(model!$S$5:$S$35,MATCH(G1557,model!$Q$5:$Q$35,0),1)*model!$O$6</f>
        <v>0</v>
      </c>
      <c r="W1557" s="19">
        <f>IF(RIGHT(B1557,1)="C",X1556*INDEX(model!$T$5:$T$35,MATCH(G1557,model!$Q$5:$Q$35,0),1),0)</f>
        <v>0</v>
      </c>
      <c r="X1557" s="19">
        <f>(U1557+V1557-W1557)*P1557</f>
        <v>145194.15483394844</v>
      </c>
      <c r="Z1557" s="36" t="str">
        <f>K1557&amp;L1557</f>
        <v>UpDown</v>
      </c>
      <c r="AA1557" s="36" t="str">
        <f>N1557&amp;O1557</f>
        <v>UpDown</v>
      </c>
      <c r="AU1557" s="4" t="str">
        <f>IF(AZ1557=AZ1558,IF(AZ1557&gt;AZ1556,AZ1557&amp;"_O",""),AZ1557&amp;"_C")</f>
        <v/>
      </c>
      <c r="AV1557" s="7" t="str">
        <f>IF(RIGHT(AU1557,1)="C",AX1557/INDEX($AX$5:$AX$2729,MATCH(AZ1557&amp;"_O",$AU$5:$AU$2729,0),1),"")</f>
        <v/>
      </c>
      <c r="AW1557" s="38">
        <v>36420</v>
      </c>
      <c r="AX1557" s="37">
        <v>1335.42</v>
      </c>
      <c r="AY1557" s="7">
        <f>AX1557/AX1556</f>
        <v>0.98798514419306627</v>
      </c>
      <c r="AZ1557" s="4">
        <f>YEAR(AW1557)</f>
        <v>1999</v>
      </c>
      <c r="BA1557" s="2" t="s">
        <v>7</v>
      </c>
      <c r="BB1557" s="12" t="str">
        <f>INDEX($CD$5:$CD$10,MATCH(BA1557,$CC$5:$CC$10,0),1)</f>
        <v>Y</v>
      </c>
      <c r="BC1557" s="12" t="str">
        <f>IF(AND(BB1557="Y",AY1557&gt;1),"Y","")</f>
        <v/>
      </c>
      <c r="BD1557" s="12" t="str">
        <f>IF(AND(BB1557="Y",AY1557&lt;1),"Y","")</f>
        <v>Y</v>
      </c>
      <c r="BE1557" s="12" t="str">
        <f>IF(AY1557&gt;1,IF(AY1556&gt;1,"Y",""),"")</f>
        <v/>
      </c>
      <c r="BF1557" s="12" t="str">
        <f>IF(AY1557&lt;1,IF(AY1556&lt;1,"Y",""),"")</f>
        <v>Y</v>
      </c>
      <c r="BG1557" s="2"/>
      <c r="BH1557" s="2"/>
      <c r="BI1557" s="2"/>
      <c r="BJ1557" s="2"/>
      <c r="BK1557" s="2"/>
      <c r="BL1557" s="2"/>
      <c r="BM1557" s="4" t="str">
        <f>IF(BR1557=BR1558,IF(BR1557&gt;BR1556,BR1557&amp;"_O",""),BR1557&amp;"_C")</f>
        <v/>
      </c>
      <c r="BN1557" s="7" t="str">
        <f>IF(RIGHT(BM1557,1)="C",BP1557/INDEX($BP$5:$BP$2729,MATCH(BR1557&amp;"_O",$BM$5:$BM$2729,0),1),"")</f>
        <v/>
      </c>
      <c r="BO1557" s="38">
        <v>36833</v>
      </c>
      <c r="BP1557" s="3">
        <v>3451.58</v>
      </c>
      <c r="BQ1557" s="7">
        <f>BP1557/BP1556</f>
        <v>1.0528373943069096</v>
      </c>
      <c r="BR1557" s="4">
        <f>YEAR(BO1557)</f>
        <v>2000</v>
      </c>
      <c r="BS1557" s="2" t="s">
        <v>8</v>
      </c>
      <c r="BT1557" s="12" t="str">
        <f>INDEX($CD$5:$CD$10,MATCH(BS1557,$CC$5:$CC$10,0),1)</f>
        <v>Y</v>
      </c>
      <c r="BU1557" s="12" t="str">
        <f>IF(AND(BT1557="Y",BQ1557&gt;1),"Y","")</f>
        <v>Y</v>
      </c>
      <c r="BV1557" s="12" t="str">
        <f>IF(AND(BT1557="Y",BQ1557&lt;1),"Y","")</f>
        <v/>
      </c>
      <c r="BW1557" s="12" t="str">
        <f>IF(BQ1557&gt;1,IF(BQ1556&gt;1,"Y",""),"")</f>
        <v/>
      </c>
      <c r="BX1557" s="12" t="str">
        <f>IF(BQ1557&lt;1,IF(BQ1556&lt;1,"Y",""),"")</f>
        <v/>
      </c>
      <c r="BY1557" s="2"/>
      <c r="BZ1557" s="2"/>
      <c r="CA1557" s="2"/>
    </row>
    <row r="1558" spans="2:79">
      <c r="B1558" s="4" t="str">
        <f>IF(G1558=G1559,IF(G1558&gt;G1557,G1558&amp;"_O",""),G1558&amp;"_C")</f>
        <v/>
      </c>
      <c r="C1558" s="14">
        <f ca="1">RANDBETWEEN(0,1000)/1000</f>
        <v>0.52700000000000002</v>
      </c>
      <c r="D1558" s="16">
        <f>D1557+1</f>
        <v>1554</v>
      </c>
      <c r="E1558" s="10">
        <f>ROUNDDOWN(D1558/52,0)+1</f>
        <v>30</v>
      </c>
      <c r="F1558" s="15">
        <f>F1557+7</f>
        <v>55498</v>
      </c>
      <c r="G1558" s="4">
        <f>YEAR(F1558)</f>
        <v>2051</v>
      </c>
      <c r="H1558" s="33">
        <v>0.86099999999999999</v>
      </c>
      <c r="I1558" s="33">
        <v>0.68300000000000005</v>
      </c>
      <c r="J1558" s="33">
        <v>0.25900000000000001</v>
      </c>
      <c r="K1558" s="16" t="str">
        <f>IF(M1557&gt;1,"Up","Down")</f>
        <v>Down</v>
      </c>
      <c r="L1558" s="16" t="str">
        <f>IF(K1558="Up",IF(H1558&lt;$BJ$7,"Up","Down"),IF(H1558&lt;$BK$7,"Down","Up"))</f>
        <v>Up</v>
      </c>
      <c r="M1558" s="17">
        <f>IF(L1558="Up",INDEX($AK$5:$AK$1005,MATCH(I1558,$AI$5:$AI$1005,0),1),INDEX($AL$5:$AL$1005,MATCH(J1558,$AI$5:$AI$1005,0),1))</f>
        <v>1.0178393637412817</v>
      </c>
      <c r="N1558" s="16" t="str">
        <f>IF(P1557&gt;1,"Up","Down")</f>
        <v>Down</v>
      </c>
      <c r="O1558" s="16" t="str">
        <f>IF(N1558="Up",IF(H1558&lt;$BJ$12,"Up","Down"),IF(H1558&lt;$BK$12,"Down","Up"))</f>
        <v>Up</v>
      </c>
      <c r="P1558" s="17">
        <f>IF(O1558="Up",INDEX($AP$5:$AP$1005,MATCH(I1558,$AI$5:$AI$1005,0),1),INDEX($AQ$5:$AQ$1005,MATCH(J1558,$AI$5:$AI$1005,0),1))</f>
        <v>1.0254692633293645</v>
      </c>
      <c r="Q1558" s="19">
        <f>T1557</f>
        <v>21120.762729492406</v>
      </c>
      <c r="R1558" s="19">
        <f>INDEX(model!$S$5:$S$35,MATCH(G1558,model!$Q$5:$Q$35,0),1)*model!$O$5</f>
        <v>0</v>
      </c>
      <c r="S1558" s="19">
        <f>IF(RIGHT(B1558,1)="C",T1557*INDEX(model!$T$5:$T$35,MATCH(G1558,model!$Q$5:$Q$35,0),1),0)</f>
        <v>0</v>
      </c>
      <c r="T1558" s="19">
        <f>(Q1558+R1558-S1558)*M1558</f>
        <v>21497.543698317128</v>
      </c>
      <c r="U1558" s="19">
        <f>X1557</f>
        <v>145194.15483394844</v>
      </c>
      <c r="V1558" s="19">
        <f>INDEX(model!$S$5:$S$35,MATCH(G1558,model!$Q$5:$Q$35,0),1)*model!$O$6</f>
        <v>0</v>
      </c>
      <c r="W1558" s="19">
        <f>IF(RIGHT(B1558,1)="C",X1557*INDEX(model!$T$5:$T$35,MATCH(G1558,model!$Q$5:$Q$35,0),1),0)</f>
        <v>0</v>
      </c>
      <c r="X1558" s="19">
        <f>(U1558+V1558-W1558)*P1558</f>
        <v>148892.1429972988</v>
      </c>
      <c r="Z1558" s="36" t="str">
        <f>K1558&amp;L1558</f>
        <v>DownUp</v>
      </c>
      <c r="AA1558" s="36" t="str">
        <f>N1558&amp;O1558</f>
        <v>DownUp</v>
      </c>
      <c r="AU1558" s="4" t="str">
        <f>IF(AZ1558=AZ1559,IF(AZ1558&gt;AZ1557,AZ1558&amp;"_O",""),AZ1558&amp;"_C")</f>
        <v/>
      </c>
      <c r="AV1558" s="7" t="str">
        <f>IF(RIGHT(AU1558,1)="C",AX1558/INDEX($AX$5:$AX$2729,MATCH(AZ1558&amp;"_O",$AU$5:$AU$2729,0),1),"")</f>
        <v/>
      </c>
      <c r="AW1558" s="38">
        <v>36427</v>
      </c>
      <c r="AX1558" s="37">
        <v>1277.3599999999999</v>
      </c>
      <c r="AY1558" s="7">
        <f>AX1558/AX1557</f>
        <v>0.95652304144014599</v>
      </c>
      <c r="AZ1558" s="4">
        <f>YEAR(AW1558)</f>
        <v>1999</v>
      </c>
      <c r="BA1558" s="2" t="s">
        <v>7</v>
      </c>
      <c r="BB1558" s="12" t="str">
        <f>INDEX($CD$5:$CD$10,MATCH(BA1558,$CC$5:$CC$10,0),1)</f>
        <v>Y</v>
      </c>
      <c r="BC1558" s="12" t="str">
        <f>IF(AND(BB1558="Y",AY1558&gt;1),"Y","")</f>
        <v/>
      </c>
      <c r="BD1558" s="12" t="str">
        <f>IF(AND(BB1558="Y",AY1558&lt;1),"Y","")</f>
        <v>Y</v>
      </c>
      <c r="BE1558" s="12" t="str">
        <f>IF(AY1558&gt;1,IF(AY1557&gt;1,"Y",""),"")</f>
        <v/>
      </c>
      <c r="BF1558" s="12" t="str">
        <f>IF(AY1558&lt;1,IF(AY1557&lt;1,"Y",""),"")</f>
        <v>Y</v>
      </c>
      <c r="BG1558" s="2"/>
      <c r="BH1558" s="2"/>
      <c r="BI1558" s="2"/>
      <c r="BJ1558" s="2"/>
      <c r="BK1558" s="2"/>
      <c r="BL1558" s="2"/>
      <c r="BM1558" s="4" t="str">
        <f>IF(BR1558=BR1559,IF(BR1558&gt;BR1557,BR1558&amp;"_O",""),BR1558&amp;"_C")</f>
        <v/>
      </c>
      <c r="BN1558" s="7" t="str">
        <f>IF(RIGHT(BM1558,1)="C",BP1558/INDEX($BP$5:$BP$2729,MATCH(BR1558&amp;"_O",$BM$5:$BM$2729,0),1),"")</f>
        <v/>
      </c>
      <c r="BO1558" s="38">
        <v>36840</v>
      </c>
      <c r="BP1558" s="3">
        <v>3028.99</v>
      </c>
      <c r="BQ1558" s="7">
        <f>BP1558/BP1557</f>
        <v>0.87756621605177909</v>
      </c>
      <c r="BR1558" s="4">
        <f>YEAR(BO1558)</f>
        <v>2000</v>
      </c>
      <c r="BS1558" s="2" t="s">
        <v>8</v>
      </c>
      <c r="BT1558" s="12" t="str">
        <f>INDEX($CD$5:$CD$10,MATCH(BS1558,$CC$5:$CC$10,0),1)</f>
        <v>Y</v>
      </c>
      <c r="BU1558" s="12" t="str">
        <f>IF(AND(BT1558="Y",BQ1558&gt;1),"Y","")</f>
        <v/>
      </c>
      <c r="BV1558" s="12" t="str">
        <f>IF(AND(BT1558="Y",BQ1558&lt;1),"Y","")</f>
        <v>Y</v>
      </c>
      <c r="BW1558" s="12" t="str">
        <f>IF(BQ1558&gt;1,IF(BQ1557&gt;1,"Y",""),"")</f>
        <v/>
      </c>
      <c r="BX1558" s="12" t="str">
        <f>IF(BQ1558&lt;1,IF(BQ1557&lt;1,"Y",""),"")</f>
        <v/>
      </c>
      <c r="BY1558" s="2"/>
      <c r="BZ1558" s="2"/>
      <c r="CA1558" s="2"/>
    </row>
    <row r="1559" spans="2:79">
      <c r="B1559" s="4" t="str">
        <f>IF(G1559=G1560,IF(G1559&gt;G1558,G1559&amp;"_O",""),G1559&amp;"_C")</f>
        <v/>
      </c>
      <c r="C1559" s="14">
        <f ca="1">RANDBETWEEN(0,1000)/1000</f>
        <v>0.26700000000000002</v>
      </c>
      <c r="D1559" s="16">
        <f>D1558+1</f>
        <v>1555</v>
      </c>
      <c r="E1559" s="10">
        <f>ROUNDDOWN(D1559/52,0)+1</f>
        <v>30</v>
      </c>
      <c r="F1559" s="15">
        <f>F1558+7</f>
        <v>55505</v>
      </c>
      <c r="G1559" s="4">
        <f>YEAR(F1559)</f>
        <v>2051</v>
      </c>
      <c r="H1559" s="33">
        <v>0.16700000000000001</v>
      </c>
      <c r="I1559" s="33">
        <v>0.71899999999999997</v>
      </c>
      <c r="J1559" s="33">
        <v>0.496</v>
      </c>
      <c r="K1559" s="16" t="str">
        <f>IF(M1558&gt;1,"Up","Down")</f>
        <v>Up</v>
      </c>
      <c r="L1559" s="16" t="str">
        <f>IF(K1559="Up",IF(H1559&lt;$BJ$7,"Up","Down"),IF(H1559&lt;$BK$7,"Down","Up"))</f>
        <v>Up</v>
      </c>
      <c r="M1559" s="17">
        <f>IF(L1559="Up",INDEX($AK$5:$AK$1005,MATCH(I1559,$AI$5:$AI$1005,0),1),INDEX($AL$5:$AL$1005,MATCH(J1559,$AI$5:$AI$1005,0),1))</f>
        <v>1.0197761621187778</v>
      </c>
      <c r="N1559" s="16" t="str">
        <f>IF(P1558&gt;1,"Up","Down")</f>
        <v>Up</v>
      </c>
      <c r="O1559" s="16" t="str">
        <f>IF(N1559="Up",IF(H1559&lt;$BJ$12,"Up","Down"),IF(H1559&lt;$BK$12,"Down","Up"))</f>
        <v>Up</v>
      </c>
      <c r="P1559" s="17">
        <f>IF(O1559="Up",INDEX($AP$5:$AP$1005,MATCH(I1559,$AI$5:$AI$1005,0),1),INDEX($AQ$5:$AQ$1005,MATCH(J1559,$AI$5:$AI$1005,0),1))</f>
        <v>1.0270707220805029</v>
      </c>
      <c r="Q1559" s="19">
        <f>T1558</f>
        <v>21497.543698317128</v>
      </c>
      <c r="R1559" s="19">
        <f>INDEX(model!$S$5:$S$35,MATCH(G1559,model!$Q$5:$Q$35,0),1)*model!$O$5</f>
        <v>0</v>
      </c>
      <c r="S1559" s="19">
        <f>IF(RIGHT(B1559,1)="C",T1558*INDEX(model!$T$5:$T$35,MATCH(G1559,model!$Q$5:$Q$35,0),1),0)</f>
        <v>0</v>
      </c>
      <c r="T1559" s="19">
        <f>(Q1559+R1559-S1559)*M1559</f>
        <v>21922.682607650557</v>
      </c>
      <c r="U1559" s="19">
        <f>X1558</f>
        <v>148892.1429972988</v>
      </c>
      <c r="V1559" s="19">
        <f>INDEX(model!$S$5:$S$35,MATCH(G1559,model!$Q$5:$Q$35,0),1)*model!$O$6</f>
        <v>0</v>
      </c>
      <c r="W1559" s="19">
        <f>IF(RIGHT(B1559,1)="C",X1558*INDEX(model!$T$5:$T$35,MATCH(G1559,model!$Q$5:$Q$35,0),1),0)</f>
        <v>0</v>
      </c>
      <c r="X1559" s="19">
        <f>(U1559+V1559-W1559)*P1559</f>
        <v>152922.76082034915</v>
      </c>
      <c r="Z1559" s="36" t="str">
        <f>K1559&amp;L1559</f>
        <v>UpUp</v>
      </c>
      <c r="AA1559" s="36" t="str">
        <f>N1559&amp;O1559</f>
        <v>UpUp</v>
      </c>
      <c r="AU1559" s="4" t="str">
        <f>IF(AZ1559=AZ1560,IF(AZ1559&gt;AZ1558,AZ1559&amp;"_O",""),AZ1559&amp;"_C")</f>
        <v/>
      </c>
      <c r="AV1559" s="7" t="str">
        <f>IF(RIGHT(AU1559,1)="C",AX1559/INDEX($AX$5:$AX$2729,MATCH(AZ1559&amp;"_O",$AU$5:$AU$2729,0),1),"")</f>
        <v/>
      </c>
      <c r="AW1559" s="38">
        <v>36434</v>
      </c>
      <c r="AX1559" s="37">
        <v>1282.81</v>
      </c>
      <c r="AY1559" s="7">
        <f>AX1559/AX1558</f>
        <v>1.0042666123880504</v>
      </c>
      <c r="AZ1559" s="4">
        <f>YEAR(AW1559)</f>
        <v>1999</v>
      </c>
      <c r="BA1559" s="2" t="s">
        <v>7</v>
      </c>
      <c r="BB1559" s="12" t="str">
        <f>INDEX($CD$5:$CD$10,MATCH(BA1559,$CC$5:$CC$10,0),1)</f>
        <v>Y</v>
      </c>
      <c r="BC1559" s="12" t="str">
        <f>IF(AND(BB1559="Y",AY1559&gt;1),"Y","")</f>
        <v>Y</v>
      </c>
      <c r="BD1559" s="12" t="str">
        <f>IF(AND(BB1559="Y",AY1559&lt;1),"Y","")</f>
        <v/>
      </c>
      <c r="BE1559" s="12" t="str">
        <f>IF(AY1559&gt;1,IF(AY1558&gt;1,"Y",""),"")</f>
        <v/>
      </c>
      <c r="BF1559" s="12" t="str">
        <f>IF(AY1559&lt;1,IF(AY1558&lt;1,"Y",""),"")</f>
        <v/>
      </c>
      <c r="BG1559" s="2"/>
      <c r="BH1559" s="2"/>
      <c r="BI1559" s="2"/>
      <c r="BJ1559" s="2"/>
      <c r="BK1559" s="2"/>
      <c r="BL1559" s="2"/>
      <c r="BM1559" s="4" t="str">
        <f>IF(BR1559=BR1560,IF(BR1559&gt;BR1558,BR1559&amp;"_O",""),BR1559&amp;"_C")</f>
        <v/>
      </c>
      <c r="BN1559" s="7" t="str">
        <f>IF(RIGHT(BM1559,1)="C",BP1559/INDEX($BP$5:$BP$2729,MATCH(BR1559&amp;"_O",$BM$5:$BM$2729,0),1),"")</f>
        <v/>
      </c>
      <c r="BO1559" s="38">
        <v>36847</v>
      </c>
      <c r="BP1559" s="3">
        <v>3027.19</v>
      </c>
      <c r="BQ1559" s="7">
        <f>BP1559/BP1558</f>
        <v>0.99940574250822889</v>
      </c>
      <c r="BR1559" s="4">
        <f>YEAR(BO1559)</f>
        <v>2000</v>
      </c>
      <c r="BS1559" s="2" t="s">
        <v>8</v>
      </c>
      <c r="BT1559" s="12" t="str">
        <f>INDEX($CD$5:$CD$10,MATCH(BS1559,$CC$5:$CC$10,0),1)</f>
        <v>Y</v>
      </c>
      <c r="BU1559" s="12" t="str">
        <f>IF(AND(BT1559="Y",BQ1559&gt;1),"Y","")</f>
        <v/>
      </c>
      <c r="BV1559" s="12" t="str">
        <f>IF(AND(BT1559="Y",BQ1559&lt;1),"Y","")</f>
        <v>Y</v>
      </c>
      <c r="BW1559" s="12" t="str">
        <f>IF(BQ1559&gt;1,IF(BQ1558&gt;1,"Y",""),"")</f>
        <v/>
      </c>
      <c r="BX1559" s="12" t="str">
        <f>IF(BQ1559&lt;1,IF(BQ1558&lt;1,"Y",""),"")</f>
        <v>Y</v>
      </c>
      <c r="BY1559" s="2"/>
      <c r="BZ1559" s="2"/>
      <c r="CA1559" s="2"/>
    </row>
    <row r="1560" spans="2:79">
      <c r="B1560" s="4" t="str">
        <f>IF(G1560=G1561,IF(G1560&gt;G1559,G1560&amp;"_O",""),G1560&amp;"_C")</f>
        <v>2051_C</v>
      </c>
      <c r="C1560" s="14">
        <f ca="1">RANDBETWEEN(0,1000)/1000</f>
        <v>0.26500000000000001</v>
      </c>
      <c r="D1560" s="16">
        <f>D1559+1</f>
        <v>1556</v>
      </c>
      <c r="E1560" s="10">
        <f>ROUNDDOWN(D1560/52,0)+1</f>
        <v>30</v>
      </c>
      <c r="F1560" s="15">
        <f>F1559+7</f>
        <v>55512</v>
      </c>
      <c r="G1560" s="4">
        <f>YEAR(F1560)</f>
        <v>2051</v>
      </c>
      <c r="H1560" s="33">
        <v>0.98</v>
      </c>
      <c r="I1560" s="33">
        <v>0.20200000000000001</v>
      </c>
      <c r="J1560" s="33">
        <v>0.26500000000000001</v>
      </c>
      <c r="K1560" s="16" t="str">
        <f>IF(M1559&gt;1,"Up","Down")</f>
        <v>Up</v>
      </c>
      <c r="L1560" s="16" t="str">
        <f>IF(K1560="Up",IF(H1560&lt;$BJ$7,"Up","Down"),IF(H1560&lt;$BK$7,"Down","Up"))</f>
        <v>Down</v>
      </c>
      <c r="M1560" s="17">
        <f>IF(L1560="Up",INDEX($AK$5:$AK$1005,MATCH(I1560,$AI$5:$AI$1005,0),1),INDEX($AL$5:$AL$1005,MATCH(J1560,$AI$5:$AI$1005,0),1))</f>
        <v>0.97834394211216358</v>
      </c>
      <c r="N1560" s="16" t="str">
        <f>IF(P1559&gt;1,"Up","Down")</f>
        <v>Up</v>
      </c>
      <c r="O1560" s="16" t="str">
        <f>IF(N1560="Up",IF(H1560&lt;$BJ$12,"Up","Down"),IF(H1560&lt;$BK$12,"Down","Up"))</f>
        <v>Down</v>
      </c>
      <c r="P1560" s="17">
        <f>IF(O1560="Up",INDEX($AP$5:$AP$1005,MATCH(I1560,$AI$5:$AI$1005,0),1),INDEX($AQ$5:$AQ$1005,MATCH(J1560,$AI$5:$AI$1005,0),1))</f>
        <v>0.97186991166082215</v>
      </c>
      <c r="Q1560" s="19">
        <f>T1559</f>
        <v>21922.682607650557</v>
      </c>
      <c r="R1560" s="19">
        <f>INDEX(model!$S$5:$S$35,MATCH(G1560,model!$Q$5:$Q$35,0),1)*model!$O$5</f>
        <v>0</v>
      </c>
      <c r="S1560" s="19">
        <f>IF(RIGHT(B1560,1)="C",T1559*INDEX(model!$T$5:$T$35,MATCH(G1560,model!$Q$5:$Q$35,0),1),0)</f>
        <v>3288.4023911475833</v>
      </c>
      <c r="T1560" s="19">
        <f>(Q1560+R1560-S1560)*M1560</f>
        <v>18230.735165436217</v>
      </c>
      <c r="U1560" s="19">
        <f>X1559</f>
        <v>152922.76082034915</v>
      </c>
      <c r="V1560" s="19">
        <f>INDEX(model!$S$5:$S$35,MATCH(G1560,model!$Q$5:$Q$35,0),1)*model!$O$6</f>
        <v>0</v>
      </c>
      <c r="W1560" s="19">
        <f>IF(RIGHT(B1560,1)="C",X1559*INDEX(model!$T$5:$T$35,MATCH(G1560,model!$Q$5:$Q$35,0),1),0)</f>
        <v>22938.414123052371</v>
      </c>
      <c r="X1560" s="19">
        <f>(U1560+V1560-W1560)*P1560</f>
        <v>126327.87554199151</v>
      </c>
      <c r="Z1560" s="36" t="str">
        <f>K1560&amp;L1560</f>
        <v>UpDown</v>
      </c>
      <c r="AA1560" s="36" t="str">
        <f>N1560&amp;O1560</f>
        <v>UpDown</v>
      </c>
      <c r="AU1560" s="4" t="str">
        <f>IF(AZ1560=AZ1561,IF(AZ1560&gt;AZ1559,AZ1560&amp;"_O",""),AZ1560&amp;"_C")</f>
        <v/>
      </c>
      <c r="AV1560" s="7" t="str">
        <f>IF(RIGHT(AU1560,1)="C",AX1560/INDEX($AX$5:$AX$2729,MATCH(AZ1560&amp;"_O",$AU$5:$AU$2729,0),1),"")</f>
        <v/>
      </c>
      <c r="AW1560" s="38">
        <v>36441</v>
      </c>
      <c r="AX1560" s="37">
        <v>1336.02</v>
      </c>
      <c r="AY1560" s="7">
        <f>AX1560/AX1559</f>
        <v>1.0414792525783241</v>
      </c>
      <c r="AZ1560" s="4">
        <f>YEAR(AW1560)</f>
        <v>1999</v>
      </c>
      <c r="BA1560" s="2" t="s">
        <v>7</v>
      </c>
      <c r="BB1560" s="12" t="str">
        <f>INDEX($CD$5:$CD$10,MATCH(BA1560,$CC$5:$CC$10,0),1)</f>
        <v>Y</v>
      </c>
      <c r="BC1560" s="12" t="str">
        <f>IF(AND(BB1560="Y",AY1560&gt;1),"Y","")</f>
        <v>Y</v>
      </c>
      <c r="BD1560" s="12" t="str">
        <f>IF(AND(BB1560="Y",AY1560&lt;1),"Y","")</f>
        <v/>
      </c>
      <c r="BE1560" s="12" t="str">
        <f>IF(AY1560&gt;1,IF(AY1559&gt;1,"Y",""),"")</f>
        <v>Y</v>
      </c>
      <c r="BF1560" s="12" t="str">
        <f>IF(AY1560&lt;1,IF(AY1559&lt;1,"Y",""),"")</f>
        <v/>
      </c>
      <c r="BG1560" s="2"/>
      <c r="BH1560" s="2"/>
      <c r="BI1560" s="2"/>
      <c r="BJ1560" s="2"/>
      <c r="BK1560" s="2"/>
      <c r="BL1560" s="2"/>
      <c r="BM1560" s="4" t="str">
        <f>IF(BR1560=BR1561,IF(BR1560&gt;BR1559,BR1560&amp;"_O",""),BR1560&amp;"_C")</f>
        <v/>
      </c>
      <c r="BN1560" s="7" t="str">
        <f>IF(RIGHT(BM1560,1)="C",BP1560/INDEX($BP$5:$BP$2729,MATCH(BR1560&amp;"_O",$BM$5:$BM$2729,0),1),"")</f>
        <v/>
      </c>
      <c r="BO1560" s="38">
        <v>36854</v>
      </c>
      <c r="BP1560" s="3">
        <v>2904.38</v>
      </c>
      <c r="BQ1560" s="7">
        <f>BP1560/BP1559</f>
        <v>0.95943102349043174</v>
      </c>
      <c r="BR1560" s="4">
        <f>YEAR(BO1560)</f>
        <v>2000</v>
      </c>
      <c r="BS1560" s="2" t="s">
        <v>8</v>
      </c>
      <c r="BT1560" s="12" t="str">
        <f>INDEX($CD$5:$CD$10,MATCH(BS1560,$CC$5:$CC$10,0),1)</f>
        <v>Y</v>
      </c>
      <c r="BU1560" s="12" t="str">
        <f>IF(AND(BT1560="Y",BQ1560&gt;1),"Y","")</f>
        <v/>
      </c>
      <c r="BV1560" s="12" t="str">
        <f>IF(AND(BT1560="Y",BQ1560&lt;1),"Y","")</f>
        <v>Y</v>
      </c>
      <c r="BW1560" s="12" t="str">
        <f>IF(BQ1560&gt;1,IF(BQ1559&gt;1,"Y",""),"")</f>
        <v/>
      </c>
      <c r="BX1560" s="12" t="str">
        <f>IF(BQ1560&lt;1,IF(BQ1559&lt;1,"Y",""),"")</f>
        <v>Y</v>
      </c>
      <c r="BY1560" s="2"/>
      <c r="BZ1560" s="2"/>
      <c r="CA1560" s="2"/>
    </row>
    <row r="1561" spans="2:79">
      <c r="B1561" s="4" t="str">
        <f>IF(G1561=G1562,IF(G1561&gt;G1560,G1561&amp;"_O",""),G1561&amp;"_C")</f>
        <v>2052_O</v>
      </c>
      <c r="C1561" s="14">
        <f ca="1">RANDBETWEEN(0,1000)/1000</f>
        <v>0.51800000000000002</v>
      </c>
      <c r="D1561" s="16">
        <f>D1560+1</f>
        <v>1557</v>
      </c>
      <c r="E1561" s="10">
        <f>ROUNDDOWN(D1561/52,0)+1</f>
        <v>30</v>
      </c>
      <c r="F1561" s="15">
        <f>F1560+7</f>
        <v>55519</v>
      </c>
      <c r="G1561" s="4">
        <f>YEAR(F1561)</f>
        <v>2052</v>
      </c>
      <c r="H1561" s="33">
        <v>0.84599999999999997</v>
      </c>
      <c r="I1561" s="33">
        <v>0.82399999999999995</v>
      </c>
      <c r="J1561" s="33">
        <v>0.31</v>
      </c>
      <c r="K1561" s="16" t="str">
        <f>IF(M1560&gt;1,"Up","Down")</f>
        <v>Down</v>
      </c>
      <c r="L1561" s="16" t="str">
        <f>IF(K1561="Up",IF(H1561&lt;$BJ$7,"Up","Down"),IF(H1561&lt;$BK$7,"Down","Up"))</f>
        <v>Up</v>
      </c>
      <c r="M1561" s="17">
        <f>IF(L1561="Up",INDEX($AK$5:$AK$1005,MATCH(I1561,$AI$5:$AI$1005,0),1),INDEX($AL$5:$AL$1005,MATCH(J1561,$AI$5:$AI$1005,0),1))</f>
        <v>1.0261554212768551</v>
      </c>
      <c r="N1561" s="16" t="str">
        <f>IF(P1560&gt;1,"Up","Down")</f>
        <v>Down</v>
      </c>
      <c r="O1561" s="16" t="str">
        <f>IF(N1561="Up",IF(H1561&lt;$BJ$12,"Up","Down"),IF(H1561&lt;$BK$12,"Down","Up"))</f>
        <v>Up</v>
      </c>
      <c r="P1561" s="17">
        <f>IF(O1561="Up",INDEX($AP$5:$AP$1005,MATCH(I1561,$AI$5:$AI$1005,0),1),INDEX($AQ$5:$AQ$1005,MATCH(J1561,$AI$5:$AI$1005,0),1))</f>
        <v>1.0351501301538835</v>
      </c>
      <c r="Q1561" s="19">
        <f>T1560</f>
        <v>18230.735165436217</v>
      </c>
      <c r="R1561" s="19">
        <f>INDEX(model!$S$5:$S$35,MATCH(G1561,model!$Q$5:$Q$35,0),1)*model!$O$5</f>
        <v>0</v>
      </c>
      <c r="S1561" s="19">
        <f>IF(RIGHT(B1561,1)="C",T1560*INDEX(model!$T$5:$T$35,MATCH(G1561,model!$Q$5:$Q$35,0),1),0)</f>
        <v>0</v>
      </c>
      <c r="T1561" s="19">
        <f>(Q1561+R1561-S1561)*M1561</f>
        <v>18707.567723874978</v>
      </c>
      <c r="U1561" s="19">
        <f>X1560</f>
        <v>126327.87554199151</v>
      </c>
      <c r="V1561" s="19">
        <f>INDEX(model!$S$5:$S$35,MATCH(G1561,model!$Q$5:$Q$35,0),1)*model!$O$6</f>
        <v>0</v>
      </c>
      <c r="W1561" s="19">
        <f>IF(RIGHT(B1561,1)="C",X1560*INDEX(model!$T$5:$T$35,MATCH(G1561,model!$Q$5:$Q$35,0),1),0)</f>
        <v>0</v>
      </c>
      <c r="X1561" s="19">
        <f>(U1561+V1561-W1561)*P1561</f>
        <v>130768.31680935611</v>
      </c>
      <c r="Z1561" s="36" t="str">
        <f>K1561&amp;L1561</f>
        <v>DownUp</v>
      </c>
      <c r="AA1561" s="36" t="str">
        <f>N1561&amp;O1561</f>
        <v>DownUp</v>
      </c>
      <c r="AU1561" s="4" t="str">
        <f>IF(AZ1561=AZ1562,IF(AZ1561&gt;AZ1560,AZ1561&amp;"_O",""),AZ1561&amp;"_C")</f>
        <v/>
      </c>
      <c r="AV1561" s="7" t="str">
        <f>IF(RIGHT(AU1561,1)="C",AX1561/INDEX($AX$5:$AX$2729,MATCH(AZ1561&amp;"_O",$AU$5:$AU$2729,0),1),"")</f>
        <v/>
      </c>
      <c r="AW1561" s="38">
        <v>36448</v>
      </c>
      <c r="AX1561" s="37">
        <v>1247.4100000000001</v>
      </c>
      <c r="AY1561" s="7">
        <f>AX1561/AX1560</f>
        <v>0.93367614257271603</v>
      </c>
      <c r="AZ1561" s="4">
        <f>YEAR(AW1561)</f>
        <v>1999</v>
      </c>
      <c r="BA1561" s="2" t="s">
        <v>7</v>
      </c>
      <c r="BB1561" s="12" t="str">
        <f>INDEX($CD$5:$CD$10,MATCH(BA1561,$CC$5:$CC$10,0),1)</f>
        <v>Y</v>
      </c>
      <c r="BC1561" s="12" t="str">
        <f>IF(AND(BB1561="Y",AY1561&gt;1),"Y","")</f>
        <v/>
      </c>
      <c r="BD1561" s="12" t="str">
        <f>IF(AND(BB1561="Y",AY1561&lt;1),"Y","")</f>
        <v>Y</v>
      </c>
      <c r="BE1561" s="12" t="str">
        <f>IF(AY1561&gt;1,IF(AY1560&gt;1,"Y",""),"")</f>
        <v/>
      </c>
      <c r="BF1561" s="12" t="str">
        <f>IF(AY1561&lt;1,IF(AY1560&lt;1,"Y",""),"")</f>
        <v/>
      </c>
      <c r="BG1561" s="2"/>
      <c r="BH1561" s="2"/>
      <c r="BI1561" s="2"/>
      <c r="BJ1561" s="2"/>
      <c r="BK1561" s="2"/>
      <c r="BL1561" s="2"/>
      <c r="BM1561" s="4" t="str">
        <f>IF(BR1561=BR1562,IF(BR1561&gt;BR1560,BR1561&amp;"_O",""),BR1561&amp;"_C")</f>
        <v/>
      </c>
      <c r="BN1561" s="7" t="str">
        <f>IF(RIGHT(BM1561,1)="C",BP1561/INDEX($BP$5:$BP$2729,MATCH(BR1561&amp;"_O",$BM$5:$BM$2729,0),1),"")</f>
        <v/>
      </c>
      <c r="BO1561" s="38">
        <v>36861</v>
      </c>
      <c r="BP1561" s="3">
        <v>2645.29</v>
      </c>
      <c r="BQ1561" s="7">
        <f>BP1561/BP1560</f>
        <v>0.91079335348680268</v>
      </c>
      <c r="BR1561" s="4">
        <f>YEAR(BO1561)</f>
        <v>2000</v>
      </c>
      <c r="BS1561" s="2" t="s">
        <v>8</v>
      </c>
      <c r="BT1561" s="12" t="str">
        <f>INDEX($CD$5:$CD$10,MATCH(BS1561,$CC$5:$CC$10,0),1)</f>
        <v>Y</v>
      </c>
      <c r="BU1561" s="12" t="str">
        <f>IF(AND(BT1561="Y",BQ1561&gt;1),"Y","")</f>
        <v/>
      </c>
      <c r="BV1561" s="12" t="str">
        <f>IF(AND(BT1561="Y",BQ1561&lt;1),"Y","")</f>
        <v>Y</v>
      </c>
      <c r="BW1561" s="12" t="str">
        <f>IF(BQ1561&gt;1,IF(BQ1560&gt;1,"Y",""),"")</f>
        <v/>
      </c>
      <c r="BX1561" s="12" t="str">
        <f>IF(BQ1561&lt;1,IF(BQ1560&lt;1,"Y",""),"")</f>
        <v>Y</v>
      </c>
      <c r="BY1561" s="2"/>
      <c r="BZ1561" s="2"/>
      <c r="CA1561" s="2"/>
    </row>
    <row r="1562" spans="2:79">
      <c r="B1562" s="4" t="str">
        <f>IF(G1562=G1563,IF(G1562&gt;G1561,G1562&amp;"_O",""),G1562&amp;"_C")</f>
        <v/>
      </c>
      <c r="C1562" s="14">
        <f ca="1">RANDBETWEEN(0,1000)/1000</f>
        <v>0.70099999999999996</v>
      </c>
      <c r="D1562" s="16">
        <f>D1561+1</f>
        <v>1558</v>
      </c>
      <c r="E1562" s="10">
        <f>ROUNDDOWN(D1562/52,0)+1</f>
        <v>30</v>
      </c>
      <c r="F1562" s="15">
        <f>F1561+7</f>
        <v>55526</v>
      </c>
      <c r="G1562" s="4">
        <f>YEAR(F1562)</f>
        <v>2052</v>
      </c>
      <c r="H1562" s="33">
        <v>0.72499999999999998</v>
      </c>
      <c r="I1562" s="33">
        <v>0.33900000000000002</v>
      </c>
      <c r="J1562" s="33">
        <v>0.84099999999999997</v>
      </c>
      <c r="K1562" s="16" t="str">
        <f>IF(M1561&gt;1,"Up","Down")</f>
        <v>Up</v>
      </c>
      <c r="L1562" s="16" t="str">
        <f>IF(K1562="Up",IF(H1562&lt;$BJ$7,"Up","Down"),IF(H1562&lt;$BK$7,"Down","Up"))</f>
        <v>Down</v>
      </c>
      <c r="M1562" s="17">
        <f>IF(L1562="Up",INDEX($AK$5:$AK$1005,MATCH(I1562,$AI$5:$AI$1005,0),1),INDEX($AL$5:$AL$1005,MATCH(J1562,$AI$5:$AI$1005,0),1))</f>
        <v>0.99676447299680471</v>
      </c>
      <c r="N1562" s="16" t="str">
        <f>IF(P1561&gt;1,"Up","Down")</f>
        <v>Up</v>
      </c>
      <c r="O1562" s="16" t="str">
        <f>IF(N1562="Up",IF(H1562&lt;$BJ$12,"Up","Down"),IF(H1562&lt;$BK$12,"Down","Up"))</f>
        <v>Down</v>
      </c>
      <c r="P1562" s="17">
        <f>IF(O1562="Up",INDEX($AP$5:$AP$1005,MATCH(I1562,$AI$5:$AI$1005,0),1),INDEX($AQ$5:$AQ$1005,MATCH(J1562,$AI$5:$AI$1005,0),1))</f>
        <v>0.99621367721618936</v>
      </c>
      <c r="Q1562" s="19">
        <f>T1561</f>
        <v>18707.567723874978</v>
      </c>
      <c r="R1562" s="19">
        <f>INDEX(model!$S$5:$S$35,MATCH(G1562,model!$Q$5:$Q$35,0),1)*model!$O$5</f>
        <v>0</v>
      </c>
      <c r="S1562" s="19">
        <f>IF(RIGHT(B1562,1)="C",T1561*INDEX(model!$T$5:$T$35,MATCH(G1562,model!$Q$5:$Q$35,0),1),0)</f>
        <v>0</v>
      </c>
      <c r="T1562" s="19">
        <f>(Q1562+R1562-S1562)*M1562</f>
        <v>18647.038883340276</v>
      </c>
      <c r="U1562" s="19">
        <f>X1561</f>
        <v>130768.31680935611</v>
      </c>
      <c r="V1562" s="19">
        <f>INDEX(model!$S$5:$S$35,MATCH(G1562,model!$Q$5:$Q$35,0),1)*model!$O$6</f>
        <v>0</v>
      </c>
      <c r="W1562" s="19">
        <f>IF(RIGHT(B1562,1)="C",X1561*INDEX(model!$T$5:$T$35,MATCH(G1562,model!$Q$5:$Q$35,0),1),0)</f>
        <v>0</v>
      </c>
      <c r="X1562" s="19">
        <f>(U1562+V1562-W1562)*P1562</f>
        <v>130273.18575202028</v>
      </c>
      <c r="Z1562" s="36" t="str">
        <f>K1562&amp;L1562</f>
        <v>UpDown</v>
      </c>
      <c r="AA1562" s="36" t="str">
        <f>N1562&amp;O1562</f>
        <v>UpDown</v>
      </c>
      <c r="AU1562" s="4" t="str">
        <f>IF(AZ1562=AZ1563,IF(AZ1562&gt;AZ1561,AZ1562&amp;"_O",""),AZ1562&amp;"_C")</f>
        <v/>
      </c>
      <c r="AV1562" s="7" t="str">
        <f>IF(RIGHT(AU1562,1)="C",AX1562/INDEX($AX$5:$AX$2729,MATCH(AZ1562&amp;"_O",$AU$5:$AU$2729,0),1),"")</f>
        <v/>
      </c>
      <c r="AW1562" s="38">
        <v>36455</v>
      </c>
      <c r="AX1562" s="37">
        <v>1301.6500000000001</v>
      </c>
      <c r="AY1562" s="7">
        <f>AX1562/AX1561</f>
        <v>1.043482094900634</v>
      </c>
      <c r="AZ1562" s="4">
        <f>YEAR(AW1562)</f>
        <v>1999</v>
      </c>
      <c r="BA1562" s="2" t="s">
        <v>7</v>
      </c>
      <c r="BB1562" s="12" t="str">
        <f>INDEX($CD$5:$CD$10,MATCH(BA1562,$CC$5:$CC$10,0),1)</f>
        <v>Y</v>
      </c>
      <c r="BC1562" s="12" t="str">
        <f>IF(AND(BB1562="Y",AY1562&gt;1),"Y","")</f>
        <v>Y</v>
      </c>
      <c r="BD1562" s="12" t="str">
        <f>IF(AND(BB1562="Y",AY1562&lt;1),"Y","")</f>
        <v/>
      </c>
      <c r="BE1562" s="12" t="str">
        <f>IF(AY1562&gt;1,IF(AY1561&gt;1,"Y",""),"")</f>
        <v/>
      </c>
      <c r="BF1562" s="12" t="str">
        <f>IF(AY1562&lt;1,IF(AY1561&lt;1,"Y",""),"")</f>
        <v/>
      </c>
      <c r="BG1562" s="2"/>
      <c r="BH1562" s="2"/>
      <c r="BI1562" s="2"/>
      <c r="BJ1562" s="2"/>
      <c r="BK1562" s="2"/>
      <c r="BL1562" s="2"/>
      <c r="BM1562" s="4" t="str">
        <f>IF(BR1562=BR1563,IF(BR1562&gt;BR1561,BR1562&amp;"_O",""),BR1562&amp;"_C")</f>
        <v/>
      </c>
      <c r="BN1562" s="7" t="str">
        <f>IF(RIGHT(BM1562,1)="C",BP1562/INDEX($BP$5:$BP$2729,MATCH(BR1562&amp;"_O",$BM$5:$BM$2729,0),1),"")</f>
        <v/>
      </c>
      <c r="BO1562" s="38">
        <v>36868</v>
      </c>
      <c r="BP1562" s="3">
        <v>2917.43</v>
      </c>
      <c r="BQ1562" s="7">
        <f>BP1562/BP1561</f>
        <v>1.1028771892684734</v>
      </c>
      <c r="BR1562" s="4">
        <f>YEAR(BO1562)</f>
        <v>2000</v>
      </c>
      <c r="BS1562" s="2" t="s">
        <v>8</v>
      </c>
      <c r="BT1562" s="12" t="str">
        <f>INDEX($CD$5:$CD$10,MATCH(BS1562,$CC$5:$CC$10,0),1)</f>
        <v>Y</v>
      </c>
      <c r="BU1562" s="12" t="str">
        <f>IF(AND(BT1562="Y",BQ1562&gt;1),"Y","")</f>
        <v>Y</v>
      </c>
      <c r="BV1562" s="12" t="str">
        <f>IF(AND(BT1562="Y",BQ1562&lt;1),"Y","")</f>
        <v/>
      </c>
      <c r="BW1562" s="12" t="str">
        <f>IF(BQ1562&gt;1,IF(BQ1561&gt;1,"Y",""),"")</f>
        <v/>
      </c>
      <c r="BX1562" s="12" t="str">
        <f>IF(BQ1562&lt;1,IF(BQ1561&lt;1,"Y",""),"")</f>
        <v/>
      </c>
      <c r="BY1562" s="2"/>
      <c r="BZ1562" s="2"/>
      <c r="CA1562" s="2"/>
    </row>
    <row r="1563" spans="2:79">
      <c r="B1563" s="4" t="str">
        <f>IF(G1563=G1564,IF(G1563&gt;G1562,G1563&amp;"_O",""),G1563&amp;"_C")</f>
        <v/>
      </c>
      <c r="C1563" s="14">
        <f ca="1">RANDBETWEEN(0,1000)/1000</f>
        <v>8.9999999999999993E-3</v>
      </c>
      <c r="D1563" s="16">
        <f>D1562+1</f>
        <v>1559</v>
      </c>
      <c r="E1563" s="10">
        <f>ROUNDDOWN(D1563/52,0)+1</f>
        <v>30</v>
      </c>
      <c r="F1563" s="15">
        <f>F1562+7</f>
        <v>55533</v>
      </c>
      <c r="G1563" s="4">
        <f>YEAR(F1563)</f>
        <v>2052</v>
      </c>
      <c r="H1563" s="33">
        <v>0.75800000000000001</v>
      </c>
      <c r="I1563" s="33">
        <v>0.39700000000000002</v>
      </c>
      <c r="J1563" s="33">
        <v>0.79700000000000004</v>
      </c>
      <c r="K1563" s="16" t="str">
        <f>IF(M1562&gt;1,"Up","Down")</f>
        <v>Down</v>
      </c>
      <c r="L1563" s="16" t="str">
        <f>IF(K1563="Up",IF(H1563&lt;$BJ$7,"Up","Down"),IF(H1563&lt;$BK$7,"Down","Up"))</f>
        <v>Up</v>
      </c>
      <c r="M1563" s="17">
        <f>IF(L1563="Up",INDEX($AK$5:$AK$1005,MATCH(I1563,$AI$5:$AI$1005,0),1),INDEX($AL$5:$AL$1005,MATCH(J1563,$AI$5:$AI$1005,0),1))</f>
        <v>1.0095221893552204</v>
      </c>
      <c r="N1563" s="16" t="str">
        <f>IF(P1562&gt;1,"Up","Down")</f>
        <v>Down</v>
      </c>
      <c r="O1563" s="16" t="str">
        <f>IF(N1563="Up",IF(H1563&lt;$BJ$12,"Up","Down"),IF(H1563&lt;$BK$12,"Down","Up"))</f>
        <v>Up</v>
      </c>
      <c r="P1563" s="17">
        <f>IF(O1563="Up",INDEX($AP$5:$AP$1005,MATCH(I1563,$AI$5:$AI$1005,0),1),INDEX($AQ$5:$AQ$1005,MATCH(J1563,$AI$5:$AI$1005,0),1))</f>
        <v>1.0131767216956651</v>
      </c>
      <c r="Q1563" s="19">
        <f>T1562</f>
        <v>18647.038883340276</v>
      </c>
      <c r="R1563" s="19">
        <f>INDEX(model!$S$5:$S$35,MATCH(G1563,model!$Q$5:$Q$35,0),1)*model!$O$5</f>
        <v>0</v>
      </c>
      <c r="S1563" s="19">
        <f>IF(RIGHT(B1563,1)="C",T1562*INDEX(model!$T$5:$T$35,MATCH(G1563,model!$Q$5:$Q$35,0),1),0)</f>
        <v>0</v>
      </c>
      <c r="T1563" s="19">
        <f>(Q1563+R1563-S1563)*M1563</f>
        <v>18824.5995185016</v>
      </c>
      <c r="U1563" s="19">
        <f>X1562</f>
        <v>130273.18575202028</v>
      </c>
      <c r="V1563" s="19">
        <f>INDEX(model!$S$5:$S$35,MATCH(G1563,model!$Q$5:$Q$35,0),1)*model!$O$6</f>
        <v>0</v>
      </c>
      <c r="W1563" s="19">
        <f>IF(RIGHT(B1563,1)="C",X1562*INDEX(model!$T$5:$T$35,MATCH(G1563,model!$Q$5:$Q$35,0),1),0)</f>
        <v>0</v>
      </c>
      <c r="X1563" s="19">
        <f>(U1563+V1563-W1563)*P1563</f>
        <v>131989.75926508234</v>
      </c>
      <c r="Z1563" s="36" t="str">
        <f>K1563&amp;L1563</f>
        <v>DownUp</v>
      </c>
      <c r="AA1563" s="36" t="str">
        <f>N1563&amp;O1563</f>
        <v>DownUp</v>
      </c>
      <c r="AU1563" s="4" t="str">
        <f>IF(AZ1563=AZ1564,IF(AZ1563&gt;AZ1562,AZ1563&amp;"_O",""),AZ1563&amp;"_C")</f>
        <v/>
      </c>
      <c r="AV1563" s="7" t="str">
        <f>IF(RIGHT(AU1563,1)="C",AX1563/INDEX($AX$5:$AX$2729,MATCH(AZ1563&amp;"_O",$AU$5:$AU$2729,0),1),"")</f>
        <v/>
      </c>
      <c r="AW1563" s="38">
        <v>36462</v>
      </c>
      <c r="AX1563" s="37">
        <v>1362.93</v>
      </c>
      <c r="AY1563" s="7">
        <f>AX1563/AX1562</f>
        <v>1.0470787077939538</v>
      </c>
      <c r="AZ1563" s="4">
        <f>YEAR(AW1563)</f>
        <v>1999</v>
      </c>
      <c r="BA1563" s="2" t="s">
        <v>7</v>
      </c>
      <c r="BB1563" s="12" t="str">
        <f>INDEX($CD$5:$CD$10,MATCH(BA1563,$CC$5:$CC$10,0),1)</f>
        <v>Y</v>
      </c>
      <c r="BC1563" s="12" t="str">
        <f>IF(AND(BB1563="Y",AY1563&gt;1),"Y","")</f>
        <v>Y</v>
      </c>
      <c r="BD1563" s="12" t="str">
        <f>IF(AND(BB1563="Y",AY1563&lt;1),"Y","")</f>
        <v/>
      </c>
      <c r="BE1563" s="12" t="str">
        <f>IF(AY1563&gt;1,IF(AY1562&gt;1,"Y",""),"")</f>
        <v>Y</v>
      </c>
      <c r="BF1563" s="12" t="str">
        <f>IF(AY1563&lt;1,IF(AY1562&lt;1,"Y",""),"")</f>
        <v/>
      </c>
      <c r="BG1563" s="2"/>
      <c r="BH1563" s="2"/>
      <c r="BI1563" s="2"/>
      <c r="BJ1563" s="2"/>
      <c r="BK1563" s="2"/>
      <c r="BL1563" s="2"/>
      <c r="BM1563" s="4" t="str">
        <f>IF(BR1563=BR1564,IF(BR1563&gt;BR1562,BR1563&amp;"_O",""),BR1563&amp;"_C")</f>
        <v/>
      </c>
      <c r="BN1563" s="7" t="str">
        <f>IF(RIGHT(BM1563,1)="C",BP1563/INDEX($BP$5:$BP$2729,MATCH(BR1563&amp;"_O",$BM$5:$BM$2729,0),1),"")</f>
        <v/>
      </c>
      <c r="BO1563" s="38">
        <v>36875</v>
      </c>
      <c r="BP1563" s="3">
        <v>2653.27</v>
      </c>
      <c r="BQ1563" s="7">
        <f>BP1563/BP1562</f>
        <v>0.9094545541795348</v>
      </c>
      <c r="BR1563" s="4">
        <f>YEAR(BO1563)</f>
        <v>2000</v>
      </c>
      <c r="BS1563" s="2" t="s">
        <v>8</v>
      </c>
      <c r="BT1563" s="12" t="str">
        <f>INDEX($CD$5:$CD$10,MATCH(BS1563,$CC$5:$CC$10,0),1)</f>
        <v>Y</v>
      </c>
      <c r="BU1563" s="12" t="str">
        <f>IF(AND(BT1563="Y",BQ1563&gt;1),"Y","")</f>
        <v/>
      </c>
      <c r="BV1563" s="12" t="str">
        <f>IF(AND(BT1563="Y",BQ1563&lt;1),"Y","")</f>
        <v>Y</v>
      </c>
      <c r="BW1563" s="12" t="str">
        <f>IF(BQ1563&gt;1,IF(BQ1562&gt;1,"Y",""),"")</f>
        <v/>
      </c>
      <c r="BX1563" s="12" t="str">
        <f>IF(BQ1563&lt;1,IF(BQ1562&lt;1,"Y",""),"")</f>
        <v/>
      </c>
      <c r="BY1563" s="2"/>
      <c r="BZ1563" s="2"/>
      <c r="CA1563" s="2"/>
    </row>
    <row r="1564" spans="2:79">
      <c r="B1564" s="4" t="str">
        <f>IF(G1564=G1565,IF(G1564&gt;G1563,G1564&amp;"_O",""),G1564&amp;"_C")</f>
        <v/>
      </c>
      <c r="C1564" s="14">
        <f ca="1">RANDBETWEEN(0,1000)/1000</f>
        <v>0.94899999999999995</v>
      </c>
      <c r="D1564" s="16">
        <f>D1563+1</f>
        <v>1560</v>
      </c>
      <c r="E1564" s="10">
        <f>ROUNDDOWN(D1564/52,0)+1</f>
        <v>31</v>
      </c>
      <c r="F1564" s="15">
        <f>F1563+7</f>
        <v>55540</v>
      </c>
      <c r="G1564" s="4">
        <f>YEAR(F1564)</f>
        <v>2052</v>
      </c>
      <c r="H1564" s="33">
        <v>0.55000000000000004</v>
      </c>
      <c r="I1564" s="33">
        <v>0.97399999999999998</v>
      </c>
      <c r="J1564" s="33">
        <v>0.439</v>
      </c>
      <c r="K1564" s="16" t="str">
        <f>IF(M1563&gt;1,"Up","Down")</f>
        <v>Up</v>
      </c>
      <c r="L1564" s="16" t="str">
        <f>IF(K1564="Up",IF(H1564&lt;$BJ$7,"Up","Down"),IF(H1564&lt;$BK$7,"Down","Up"))</f>
        <v>Down</v>
      </c>
      <c r="M1564" s="17">
        <f>IF(L1564="Up",INDEX($AK$5:$AK$1005,MATCH(I1564,$AI$5:$AI$1005,0),1),INDEX($AL$5:$AL$1005,MATCH(J1564,$AI$5:$AI$1005,0),1))</f>
        <v>0.98564830206799292</v>
      </c>
      <c r="N1564" s="16" t="str">
        <f>IF(P1563&gt;1,"Up","Down")</f>
        <v>Up</v>
      </c>
      <c r="O1564" s="16" t="str">
        <f>IF(N1564="Up",IF(H1564&lt;$BJ$12,"Up","Down"),IF(H1564&lt;$BK$12,"Down","Up"))</f>
        <v>Up</v>
      </c>
      <c r="P1564" s="17">
        <f>IF(O1564="Up",INDEX($AP$5:$AP$1005,MATCH(I1564,$AI$5:$AI$1005,0),1),INDEX($AQ$5:$AQ$1005,MATCH(J1564,$AI$5:$AI$1005,0),1))</f>
        <v>1.0554235434480017</v>
      </c>
      <c r="Q1564" s="19">
        <f>T1563</f>
        <v>18824.5995185016</v>
      </c>
      <c r="R1564" s="19">
        <f>INDEX(model!$S$5:$S$35,MATCH(G1564,model!$Q$5:$Q$35,0),1)*model!$O$5</f>
        <v>0</v>
      </c>
      <c r="S1564" s="19">
        <f>IF(RIGHT(B1564,1)="C",T1563*INDEX(model!$T$5:$T$35,MATCH(G1564,model!$Q$5:$Q$35,0),1),0)</f>
        <v>0</v>
      </c>
      <c r="T1564" s="19">
        <f>(Q1564+R1564-S1564)*M1564</f>
        <v>18554.434552521059</v>
      </c>
      <c r="U1564" s="19">
        <f>X1563</f>
        <v>131989.75926508234</v>
      </c>
      <c r="V1564" s="19">
        <f>INDEX(model!$S$5:$S$35,MATCH(G1564,model!$Q$5:$Q$35,0),1)*model!$O$6</f>
        <v>0</v>
      </c>
      <c r="W1564" s="19">
        <f>IF(RIGHT(B1564,1)="C",X1563*INDEX(model!$T$5:$T$35,MATCH(G1564,model!$Q$5:$Q$35,0),1),0)</f>
        <v>0</v>
      </c>
      <c r="X1564" s="19">
        <f>(U1564+V1564-W1564)*P1564</f>
        <v>139305.09942240192</v>
      </c>
      <c r="Z1564" s="36" t="str">
        <f>K1564&amp;L1564</f>
        <v>UpDown</v>
      </c>
      <c r="AA1564" s="36" t="str">
        <f>N1564&amp;O1564</f>
        <v>UpUp</v>
      </c>
      <c r="AU1564" s="4" t="str">
        <f>IF(AZ1564=AZ1565,IF(AZ1564&gt;AZ1563,AZ1564&amp;"_O",""),AZ1564&amp;"_C")</f>
        <v/>
      </c>
      <c r="AV1564" s="7" t="str">
        <f>IF(RIGHT(AU1564,1)="C",AX1564/INDEX($AX$5:$AX$2729,MATCH(AZ1564&amp;"_O",$AU$5:$AU$2729,0),1),"")</f>
        <v/>
      </c>
      <c r="AW1564" s="38">
        <v>36469</v>
      </c>
      <c r="AX1564" s="37">
        <v>1370.23</v>
      </c>
      <c r="AY1564" s="7">
        <f>AX1564/AX1563</f>
        <v>1.0053561077971722</v>
      </c>
      <c r="AZ1564" s="4">
        <f>YEAR(AW1564)</f>
        <v>1999</v>
      </c>
      <c r="BA1564" s="2" t="s">
        <v>7</v>
      </c>
      <c r="BB1564" s="12" t="str">
        <f>INDEX($CD$5:$CD$10,MATCH(BA1564,$CC$5:$CC$10,0),1)</f>
        <v>Y</v>
      </c>
      <c r="BC1564" s="12" t="str">
        <f>IF(AND(BB1564="Y",AY1564&gt;1),"Y","")</f>
        <v>Y</v>
      </c>
      <c r="BD1564" s="12" t="str">
        <f>IF(AND(BB1564="Y",AY1564&lt;1),"Y","")</f>
        <v/>
      </c>
      <c r="BE1564" s="12" t="str">
        <f>IF(AY1564&gt;1,IF(AY1563&gt;1,"Y",""),"")</f>
        <v>Y</v>
      </c>
      <c r="BF1564" s="12" t="str">
        <f>IF(AY1564&lt;1,IF(AY1563&lt;1,"Y",""),"")</f>
        <v/>
      </c>
      <c r="BG1564" s="2"/>
      <c r="BH1564" s="2"/>
      <c r="BI1564" s="2"/>
      <c r="BJ1564" s="2"/>
      <c r="BK1564" s="2"/>
      <c r="BL1564" s="2"/>
      <c r="BM1564" s="4" t="str">
        <f>IF(BR1564=BR1565,IF(BR1564&gt;BR1563,BR1564&amp;"_O",""),BR1564&amp;"_C")</f>
        <v/>
      </c>
      <c r="BN1564" s="7" t="str">
        <f>IF(RIGHT(BM1564,1)="C",BP1564/INDEX($BP$5:$BP$2729,MATCH(BR1564&amp;"_O",$BM$5:$BM$2729,0),1),"")</f>
        <v/>
      </c>
      <c r="BO1564" s="38">
        <v>36882</v>
      </c>
      <c r="BP1564" s="3">
        <v>2517.02</v>
      </c>
      <c r="BQ1564" s="7">
        <f>BP1564/BP1563</f>
        <v>0.94864827175523037</v>
      </c>
      <c r="BR1564" s="4">
        <f>YEAR(BO1564)</f>
        <v>2000</v>
      </c>
      <c r="BS1564" s="2" t="s">
        <v>8</v>
      </c>
      <c r="BT1564" s="12" t="str">
        <f>INDEX($CD$5:$CD$10,MATCH(BS1564,$CC$5:$CC$10,0),1)</f>
        <v>Y</v>
      </c>
      <c r="BU1564" s="12" t="str">
        <f>IF(AND(BT1564="Y",BQ1564&gt;1),"Y","")</f>
        <v/>
      </c>
      <c r="BV1564" s="12" t="str">
        <f>IF(AND(BT1564="Y",BQ1564&lt;1),"Y","")</f>
        <v>Y</v>
      </c>
      <c r="BW1564" s="12" t="str">
        <f>IF(BQ1564&gt;1,IF(BQ1563&gt;1,"Y",""),"")</f>
        <v/>
      </c>
      <c r="BX1564" s="12" t="str">
        <f>IF(BQ1564&lt;1,IF(BQ1563&lt;1,"Y",""),"")</f>
        <v>Y</v>
      </c>
      <c r="BY1564" s="2"/>
      <c r="BZ1564" s="2"/>
      <c r="CA1564" s="2"/>
    </row>
    <row r="1565" spans="2:79">
      <c r="B1565" s="4" t="str">
        <f>IF(G1565=G1566,IF(G1565&gt;G1564,G1565&amp;"_O",""),G1565&amp;"_C")</f>
        <v/>
      </c>
      <c r="C1565" s="14">
        <f ca="1">RANDBETWEEN(0,1000)/1000</f>
        <v>0.51300000000000001</v>
      </c>
      <c r="D1565" s="16">
        <f>D1564+1</f>
        <v>1561</v>
      </c>
      <c r="E1565" s="10">
        <f>ROUNDDOWN(D1565/52,0)+1</f>
        <v>31</v>
      </c>
      <c r="F1565" s="15">
        <f>F1564+7</f>
        <v>55547</v>
      </c>
      <c r="G1565" s="4">
        <f>YEAR(F1565)</f>
        <v>2052</v>
      </c>
      <c r="H1565" s="33">
        <v>1.6E-2</v>
      </c>
      <c r="I1565" s="33">
        <v>0.32400000000000001</v>
      </c>
      <c r="J1565" s="33">
        <v>2.9000000000000001E-2</v>
      </c>
      <c r="K1565" s="16" t="str">
        <f>IF(M1564&gt;1,"Up","Down")</f>
        <v>Down</v>
      </c>
      <c r="L1565" s="16" t="str">
        <f>IF(K1565="Up",IF(H1565&lt;$BJ$7,"Up","Down"),IF(H1565&lt;$BK$7,"Down","Up"))</f>
        <v>Down</v>
      </c>
      <c r="M1565" s="17">
        <f>IF(L1565="Up",INDEX($AK$5:$AK$1005,MATCH(I1565,$AI$5:$AI$1005,0),1),INDEX($AL$5:$AL$1005,MATCH(J1565,$AI$5:$AI$1005,0),1))</f>
        <v>0.94047678203331408</v>
      </c>
      <c r="N1565" s="16" t="str">
        <f>IF(P1564&gt;1,"Up","Down")</f>
        <v>Up</v>
      </c>
      <c r="O1565" s="16" t="str">
        <f>IF(N1565="Up",IF(H1565&lt;$BJ$12,"Up","Down"),IF(H1565&lt;$BK$12,"Down","Up"))</f>
        <v>Up</v>
      </c>
      <c r="P1565" s="17">
        <f>IF(O1565="Up",INDEX($AP$5:$AP$1005,MATCH(I1565,$AI$5:$AI$1005,0),1),INDEX($AQ$5:$AQ$1005,MATCH(J1565,$AI$5:$AI$1005,0),1))</f>
        <v>1.0107687217027099</v>
      </c>
      <c r="Q1565" s="19">
        <f>T1564</f>
        <v>18554.434552521059</v>
      </c>
      <c r="R1565" s="19">
        <f>INDEX(model!$S$5:$S$35,MATCH(G1565,model!$Q$5:$Q$35,0),1)*model!$O$5</f>
        <v>0</v>
      </c>
      <c r="S1565" s="19">
        <f>IF(RIGHT(B1565,1)="C",T1564*INDEX(model!$T$5:$T$35,MATCH(G1565,model!$Q$5:$Q$35,0),1),0)</f>
        <v>0</v>
      </c>
      <c r="T1565" s="19">
        <f>(Q1565+R1565-S1565)*M1565</f>
        <v>17450.014900402741</v>
      </c>
      <c r="U1565" s="19">
        <f>X1564</f>
        <v>139305.09942240192</v>
      </c>
      <c r="V1565" s="19">
        <f>INDEX(model!$S$5:$S$35,MATCH(G1565,model!$Q$5:$Q$35,0),1)*model!$O$6</f>
        <v>0</v>
      </c>
      <c r="W1565" s="19">
        <f>IF(RIGHT(B1565,1)="C",X1564*INDEX(model!$T$5:$T$35,MATCH(G1565,model!$Q$5:$Q$35,0),1),0)</f>
        <v>0</v>
      </c>
      <c r="X1565" s="19">
        <f>(U1565+V1565-W1565)*P1565</f>
        <v>140805.2372698501</v>
      </c>
      <c r="Z1565" s="36" t="str">
        <f>K1565&amp;L1565</f>
        <v>DownDown</v>
      </c>
      <c r="AA1565" s="36" t="str">
        <f>N1565&amp;O1565</f>
        <v>UpUp</v>
      </c>
      <c r="AU1565" s="4" t="str">
        <f>IF(AZ1565=AZ1566,IF(AZ1565&gt;AZ1564,AZ1565&amp;"_O",""),AZ1565&amp;"_C")</f>
        <v/>
      </c>
      <c r="AV1565" s="7" t="str">
        <f>IF(RIGHT(AU1565,1)="C",AX1565/INDEX($AX$5:$AX$2729,MATCH(AZ1565&amp;"_O",$AU$5:$AU$2729,0),1),"")</f>
        <v/>
      </c>
      <c r="AW1565" s="38">
        <v>36476</v>
      </c>
      <c r="AX1565" s="37">
        <v>1396.06</v>
      </c>
      <c r="AY1565" s="7">
        <f>AX1565/AX1564</f>
        <v>1.0188508498573232</v>
      </c>
      <c r="AZ1565" s="4">
        <f>YEAR(AW1565)</f>
        <v>1999</v>
      </c>
      <c r="BA1565" s="2" t="s">
        <v>7</v>
      </c>
      <c r="BB1565" s="12" t="str">
        <f>INDEX($CD$5:$CD$10,MATCH(BA1565,$CC$5:$CC$10,0),1)</f>
        <v>Y</v>
      </c>
      <c r="BC1565" s="12" t="str">
        <f>IF(AND(BB1565="Y",AY1565&gt;1),"Y","")</f>
        <v>Y</v>
      </c>
      <c r="BD1565" s="12" t="str">
        <f>IF(AND(BB1565="Y",AY1565&lt;1),"Y","")</f>
        <v/>
      </c>
      <c r="BE1565" s="12" t="str">
        <f>IF(AY1565&gt;1,IF(AY1564&gt;1,"Y",""),"")</f>
        <v>Y</v>
      </c>
      <c r="BF1565" s="12" t="str">
        <f>IF(AY1565&lt;1,IF(AY1564&lt;1,"Y",""),"")</f>
        <v/>
      </c>
      <c r="BG1565" s="2"/>
      <c r="BH1565" s="2"/>
      <c r="BI1565" s="2"/>
      <c r="BJ1565" s="2"/>
      <c r="BK1565" s="2"/>
      <c r="BL1565" s="2"/>
      <c r="BM1565" s="4" t="str">
        <f>IF(BR1565=BR1566,IF(BR1565&gt;BR1564,BR1565&amp;"_O",""),BR1565&amp;"_C")</f>
        <v>2000_C</v>
      </c>
      <c r="BN1565" s="7">
        <f>IF(RIGHT(BM1565,1)="C",BP1565/INDEX($BP$5:$BP$2729,MATCH(BR1565&amp;"_O",$BM$5:$BM$2729,0),1),"")</f>
        <v>0.63630229072121403</v>
      </c>
      <c r="BO1565" s="38">
        <v>36889</v>
      </c>
      <c r="BP1565" s="3">
        <v>2470.52</v>
      </c>
      <c r="BQ1565" s="7">
        <f>BP1565/BP1564</f>
        <v>0.98152577254054396</v>
      </c>
      <c r="BR1565" s="4">
        <f>YEAR(BO1565)</f>
        <v>2000</v>
      </c>
      <c r="BS1565" s="2" t="s">
        <v>8</v>
      </c>
      <c r="BT1565" s="12" t="str">
        <f>INDEX($CD$5:$CD$10,MATCH(BS1565,$CC$5:$CC$10,0),1)</f>
        <v>Y</v>
      </c>
      <c r="BU1565" s="12" t="str">
        <f>IF(AND(BT1565="Y",BQ1565&gt;1),"Y","")</f>
        <v/>
      </c>
      <c r="BV1565" s="12" t="str">
        <f>IF(AND(BT1565="Y",BQ1565&lt;1),"Y","")</f>
        <v>Y</v>
      </c>
      <c r="BW1565" s="12" t="str">
        <f>IF(BQ1565&gt;1,IF(BQ1564&gt;1,"Y",""),"")</f>
        <v/>
      </c>
      <c r="BX1565" s="12" t="str">
        <f>IF(BQ1565&lt;1,IF(BQ1564&lt;1,"Y",""),"")</f>
        <v>Y</v>
      </c>
      <c r="BY1565" s="2"/>
      <c r="BZ1565" s="2"/>
      <c r="CA1565" s="2"/>
    </row>
    <row r="1566" spans="2:79">
      <c r="B1566" s="4" t="str">
        <f>IF(G1566=G1567,IF(G1566&gt;G1565,G1566&amp;"_O",""),G1566&amp;"_C")</f>
        <v/>
      </c>
      <c r="C1566" s="14">
        <f ca="1">RANDBETWEEN(0,1000)/1000</f>
        <v>0.19900000000000001</v>
      </c>
      <c r="D1566" s="16">
        <f>D1565+1</f>
        <v>1562</v>
      </c>
      <c r="E1566" s="10">
        <f>ROUNDDOWN(D1566/52,0)+1</f>
        <v>31</v>
      </c>
      <c r="F1566" s="15">
        <f>F1565+7</f>
        <v>55554</v>
      </c>
      <c r="G1566" s="4">
        <f>YEAR(F1566)</f>
        <v>2052</v>
      </c>
      <c r="H1566" s="33">
        <v>0.98499999999999999</v>
      </c>
      <c r="I1566" s="33">
        <v>0.42399999999999999</v>
      </c>
      <c r="J1566" s="33">
        <v>0.70499999999999996</v>
      </c>
      <c r="K1566" s="16" t="str">
        <f>IF(M1565&gt;1,"Up","Down")</f>
        <v>Down</v>
      </c>
      <c r="L1566" s="16" t="str">
        <f>IF(K1566="Up",IF(H1566&lt;$BJ$7,"Up","Down"),IF(H1566&lt;$BK$7,"Down","Up"))</f>
        <v>Up</v>
      </c>
      <c r="M1566" s="17">
        <f>IF(L1566="Up",INDEX($AK$5:$AK$1005,MATCH(I1566,$AI$5:$AI$1005,0),1),INDEX($AL$5:$AL$1005,MATCH(J1566,$AI$5:$AI$1005,0),1))</f>
        <v>1.0103629387011019</v>
      </c>
      <c r="N1566" s="16" t="str">
        <f>IF(P1565&gt;1,"Up","Down")</f>
        <v>Up</v>
      </c>
      <c r="O1566" s="16" t="str">
        <f>IF(N1566="Up",IF(H1566&lt;$BJ$12,"Up","Down"),IF(H1566&lt;$BK$12,"Down","Up"))</f>
        <v>Down</v>
      </c>
      <c r="P1566" s="17">
        <f>IF(O1566="Up",INDEX($AP$5:$AP$1005,MATCH(I1566,$AI$5:$AI$1005,0),1),INDEX($AQ$5:$AQ$1005,MATCH(J1566,$AI$5:$AI$1005,0),1))</f>
        <v>0.99272299540737086</v>
      </c>
      <c r="Q1566" s="19">
        <f>T1565</f>
        <v>17450.014900402741</v>
      </c>
      <c r="R1566" s="19">
        <f>INDEX(model!$S$5:$S$35,MATCH(G1566,model!$Q$5:$Q$35,0),1)*model!$O$5</f>
        <v>0</v>
      </c>
      <c r="S1566" s="19">
        <f>IF(RIGHT(B1566,1)="C",T1565*INDEX(model!$T$5:$T$35,MATCH(G1566,model!$Q$5:$Q$35,0),1),0)</f>
        <v>0</v>
      </c>
      <c r="T1566" s="19">
        <f>(Q1566+R1566-S1566)*M1566</f>
        <v>17630.84833514893</v>
      </c>
      <c r="U1566" s="19">
        <f>X1565</f>
        <v>140805.2372698501</v>
      </c>
      <c r="V1566" s="19">
        <f>INDEX(model!$S$5:$S$35,MATCH(G1566,model!$Q$5:$Q$35,0),1)*model!$O$6</f>
        <v>0</v>
      </c>
      <c r="W1566" s="19">
        <f>IF(RIGHT(B1566,1)="C",X1565*INDEX(model!$T$5:$T$35,MATCH(G1566,model!$Q$5:$Q$35,0),1),0)</f>
        <v>0</v>
      </c>
      <c r="X1566" s="19">
        <f>(U1566+V1566-W1566)*P1566</f>
        <v>139780.59691157116</v>
      </c>
      <c r="Z1566" s="36" t="str">
        <f>K1566&amp;L1566</f>
        <v>DownUp</v>
      </c>
      <c r="AA1566" s="36" t="str">
        <f>N1566&amp;O1566</f>
        <v>UpDown</v>
      </c>
      <c r="AU1566" s="4" t="str">
        <f>IF(AZ1566=AZ1567,IF(AZ1566&gt;AZ1565,AZ1566&amp;"_O",""),AZ1566&amp;"_C")</f>
        <v/>
      </c>
      <c r="AV1566" s="7" t="str">
        <f>IF(RIGHT(AU1566,1)="C",AX1566/INDEX($AX$5:$AX$2729,MATCH(AZ1566&amp;"_O",$AU$5:$AU$2729,0),1),"")</f>
        <v/>
      </c>
      <c r="AW1566" s="38">
        <v>36482</v>
      </c>
      <c r="AX1566" s="37">
        <v>1424.93</v>
      </c>
      <c r="AY1566" s="7">
        <f>AX1566/AX1565</f>
        <v>1.0206796269501313</v>
      </c>
      <c r="AZ1566" s="4">
        <f>YEAR(AW1566)</f>
        <v>1999</v>
      </c>
      <c r="BA1566" s="2" t="s">
        <v>7</v>
      </c>
      <c r="BB1566" s="12" t="str">
        <f>INDEX($CD$5:$CD$10,MATCH(BA1566,$CC$5:$CC$10,0),1)</f>
        <v>Y</v>
      </c>
      <c r="BC1566" s="12" t="str">
        <f>IF(AND(BB1566="Y",AY1566&gt;1),"Y","")</f>
        <v>Y</v>
      </c>
      <c r="BD1566" s="12" t="str">
        <f>IF(AND(BB1566="Y",AY1566&lt;1),"Y","")</f>
        <v/>
      </c>
      <c r="BE1566" s="12" t="str">
        <f>IF(AY1566&gt;1,IF(AY1565&gt;1,"Y",""),"")</f>
        <v>Y</v>
      </c>
      <c r="BF1566" s="12" t="str">
        <f>IF(AY1566&lt;1,IF(AY1565&lt;1,"Y",""),"")</f>
        <v/>
      </c>
      <c r="BG1566" s="2"/>
      <c r="BH1566" s="2"/>
      <c r="BI1566" s="2"/>
      <c r="BJ1566" s="2"/>
      <c r="BK1566" s="2"/>
      <c r="BL1566" s="2"/>
      <c r="BM1566" s="4" t="str">
        <f>IF(BR1566=BR1567,IF(BR1566&gt;BR1565,BR1566&amp;"_O",""),BR1566&amp;"_C")</f>
        <v>2001_O</v>
      </c>
      <c r="BN1566" s="7" t="str">
        <f>IF(RIGHT(BM1566,1)="C",BP1566/INDEX($BP$5:$BP$2729,MATCH(BR1566&amp;"_O",$BM$5:$BM$2729,0),1),"")</f>
        <v/>
      </c>
      <c r="BO1566" s="38">
        <v>36896</v>
      </c>
      <c r="BP1566" s="3">
        <v>2407.65</v>
      </c>
      <c r="BQ1566" s="7">
        <f>BP1566/BP1565</f>
        <v>0.97455191619578074</v>
      </c>
      <c r="BR1566" s="4">
        <f>YEAR(BO1566)</f>
        <v>2001</v>
      </c>
      <c r="BS1566" s="2" t="s">
        <v>8</v>
      </c>
      <c r="BT1566" s="12" t="str">
        <f>INDEX($CD$5:$CD$10,MATCH(BS1566,$CC$5:$CC$10,0),1)</f>
        <v>Y</v>
      </c>
      <c r="BU1566" s="12" t="str">
        <f>IF(AND(BT1566="Y",BQ1566&gt;1),"Y","")</f>
        <v/>
      </c>
      <c r="BV1566" s="12" t="str">
        <f>IF(AND(BT1566="Y",BQ1566&lt;1),"Y","")</f>
        <v>Y</v>
      </c>
      <c r="BW1566" s="12" t="str">
        <f>IF(BQ1566&gt;1,IF(BQ1565&gt;1,"Y",""),"")</f>
        <v/>
      </c>
      <c r="BX1566" s="12" t="str">
        <f>IF(BQ1566&lt;1,IF(BQ1565&lt;1,"Y",""),"")</f>
        <v>Y</v>
      </c>
      <c r="BY1566" s="2"/>
      <c r="BZ1566" s="2"/>
      <c r="CA1566" s="2"/>
    </row>
    <row r="1567" spans="2:79">
      <c r="B1567" s="4" t="str">
        <f>IF(G1567=G1568,IF(G1567&gt;G1566,G1567&amp;"_O",""),G1567&amp;"_C")</f>
        <v/>
      </c>
      <c r="C1567" s="14">
        <f ca="1">RANDBETWEEN(0,1000)/1000</f>
        <v>0.24099999999999999</v>
      </c>
      <c r="D1567" s="16">
        <f>D1566+1</f>
        <v>1563</v>
      </c>
      <c r="E1567" s="10">
        <f>ROUNDDOWN(D1567/52,0)+1</f>
        <v>31</v>
      </c>
      <c r="F1567" s="15">
        <f>F1566+7</f>
        <v>55561</v>
      </c>
      <c r="G1567" s="4">
        <f>YEAR(F1567)</f>
        <v>2052</v>
      </c>
      <c r="H1567" s="33">
        <v>6.2E-2</v>
      </c>
      <c r="I1567" s="33">
        <v>0.871</v>
      </c>
      <c r="J1567" s="33">
        <v>0.35899999999999999</v>
      </c>
      <c r="K1567" s="16" t="str">
        <f>IF(M1566&gt;1,"Up","Down")</f>
        <v>Up</v>
      </c>
      <c r="L1567" s="16" t="str">
        <f>IF(K1567="Up",IF(H1567&lt;$BJ$7,"Up","Down"),IF(H1567&lt;$BK$7,"Down","Up"))</f>
        <v>Up</v>
      </c>
      <c r="M1567" s="17">
        <f>IF(L1567="Up",INDEX($AK$5:$AK$1005,MATCH(I1567,$AI$5:$AI$1005,0),1),INDEX($AL$5:$AL$1005,MATCH(J1567,$AI$5:$AI$1005,0),1))</f>
        <v>1.0303253459265165</v>
      </c>
      <c r="N1567" s="16" t="str">
        <f>IF(P1566&gt;1,"Up","Down")</f>
        <v>Down</v>
      </c>
      <c r="O1567" s="16" t="str">
        <f>IF(N1567="Up",IF(H1567&lt;$BJ$12,"Up","Down"),IF(H1567&lt;$BK$12,"Down","Up"))</f>
        <v>Down</v>
      </c>
      <c r="P1567" s="17">
        <f>IF(O1567="Up",INDEX($AP$5:$AP$1005,MATCH(I1567,$AI$5:$AI$1005,0),1),INDEX($AQ$5:$AQ$1005,MATCH(J1567,$AI$5:$AI$1005,0),1))</f>
        <v>0.97813777325874007</v>
      </c>
      <c r="Q1567" s="19">
        <f>T1566</f>
        <v>17630.84833514893</v>
      </c>
      <c r="R1567" s="19">
        <f>INDEX(model!$S$5:$S$35,MATCH(G1567,model!$Q$5:$Q$35,0),1)*model!$O$5</f>
        <v>0</v>
      </c>
      <c r="S1567" s="19">
        <f>IF(RIGHT(B1567,1)="C",T1566*INDEX(model!$T$5:$T$35,MATCH(G1567,model!$Q$5:$Q$35,0),1),0)</f>
        <v>0</v>
      </c>
      <c r="T1567" s="19">
        <f>(Q1567+R1567-S1567)*M1567</f>
        <v>18165.509909890268</v>
      </c>
      <c r="U1567" s="19">
        <f>X1566</f>
        <v>139780.59691157116</v>
      </c>
      <c r="V1567" s="19">
        <f>INDEX(model!$S$5:$S$35,MATCH(G1567,model!$Q$5:$Q$35,0),1)*model!$O$6</f>
        <v>0</v>
      </c>
      <c r="W1567" s="19">
        <f>IF(RIGHT(B1567,1)="C",X1566*INDEX(model!$T$5:$T$35,MATCH(G1567,model!$Q$5:$Q$35,0),1),0)</f>
        <v>0</v>
      </c>
      <c r="X1567" s="19">
        <f>(U1567+V1567-W1567)*P1567</f>
        <v>136724.68180786175</v>
      </c>
      <c r="Z1567" s="36" t="str">
        <f>K1567&amp;L1567</f>
        <v>UpUp</v>
      </c>
      <c r="AA1567" s="36" t="str">
        <f>N1567&amp;O1567</f>
        <v>DownDown</v>
      </c>
      <c r="AU1567" s="4" t="str">
        <f>IF(AZ1567=AZ1568,IF(AZ1567&gt;AZ1566,AZ1567&amp;"_O",""),AZ1567&amp;"_C")</f>
        <v/>
      </c>
      <c r="AV1567" s="7" t="str">
        <f>IF(RIGHT(AU1567,1)="C",AX1567/INDEX($AX$5:$AX$2729,MATCH(AZ1567&amp;"_O",$AU$5:$AU$2729,0),1),"")</f>
        <v/>
      </c>
      <c r="AW1567" s="38">
        <v>36483</v>
      </c>
      <c r="AX1567" s="37">
        <v>1422</v>
      </c>
      <c r="AY1567" s="7">
        <f>AX1567/AX1566</f>
        <v>0.99794375864077534</v>
      </c>
      <c r="AZ1567" s="4">
        <f>YEAR(AW1567)</f>
        <v>1999</v>
      </c>
      <c r="BA1567" s="2" t="s">
        <v>7</v>
      </c>
      <c r="BB1567" s="12" t="str">
        <f>INDEX($CD$5:$CD$10,MATCH(BA1567,$CC$5:$CC$10,0),1)</f>
        <v>Y</v>
      </c>
      <c r="BC1567" s="12" t="str">
        <f>IF(AND(BB1567="Y",AY1567&gt;1),"Y","")</f>
        <v/>
      </c>
      <c r="BD1567" s="12" t="str">
        <f>IF(AND(BB1567="Y",AY1567&lt;1),"Y","")</f>
        <v>Y</v>
      </c>
      <c r="BE1567" s="12" t="str">
        <f>IF(AY1567&gt;1,IF(AY1566&gt;1,"Y",""),"")</f>
        <v/>
      </c>
      <c r="BF1567" s="12" t="str">
        <f>IF(AY1567&lt;1,IF(AY1566&lt;1,"Y",""),"")</f>
        <v/>
      </c>
      <c r="BG1567" s="2"/>
      <c r="BH1567" s="2"/>
      <c r="BI1567" s="2"/>
      <c r="BJ1567" s="2"/>
      <c r="BK1567" s="2"/>
      <c r="BL1567" s="2"/>
      <c r="BM1567" s="4" t="str">
        <f>IF(BR1567=BR1568,IF(BR1567&gt;BR1566,BR1567&amp;"_O",""),BR1567&amp;"_C")</f>
        <v/>
      </c>
      <c r="BN1567" s="7" t="str">
        <f>IF(RIGHT(BM1567,1)="C",BP1567/INDEX($BP$5:$BP$2729,MATCH(BR1567&amp;"_O",$BM$5:$BM$2729,0),1),"")</f>
        <v/>
      </c>
      <c r="BO1567" s="38">
        <v>36903</v>
      </c>
      <c r="BP1567" s="3">
        <v>2626.5</v>
      </c>
      <c r="BQ1567" s="7">
        <f>BP1567/BP1566</f>
        <v>1.0908977633792287</v>
      </c>
      <c r="BR1567" s="4">
        <f>YEAR(BO1567)</f>
        <v>2001</v>
      </c>
      <c r="BS1567" s="2" t="s">
        <v>8</v>
      </c>
      <c r="BT1567" s="12" t="str">
        <f>INDEX($CD$5:$CD$10,MATCH(BS1567,$CC$5:$CC$10,0),1)</f>
        <v>Y</v>
      </c>
      <c r="BU1567" s="12" t="str">
        <f>IF(AND(BT1567="Y",BQ1567&gt;1),"Y","")</f>
        <v>Y</v>
      </c>
      <c r="BV1567" s="12" t="str">
        <f>IF(AND(BT1567="Y",BQ1567&lt;1),"Y","")</f>
        <v/>
      </c>
      <c r="BW1567" s="12" t="str">
        <f>IF(BQ1567&gt;1,IF(BQ1566&gt;1,"Y",""),"")</f>
        <v/>
      </c>
      <c r="BX1567" s="12" t="str">
        <f>IF(BQ1567&lt;1,IF(BQ1566&lt;1,"Y",""),"")</f>
        <v/>
      </c>
      <c r="BY1567" s="2"/>
      <c r="BZ1567" s="2"/>
      <c r="CA1567" s="2"/>
    </row>
    <row r="1568" spans="2:79">
      <c r="B1568" s="4" t="str">
        <f>IF(G1568=G1569,IF(G1568&gt;G1567,G1568&amp;"_O",""),G1568&amp;"_C")</f>
        <v/>
      </c>
      <c r="C1568" s="14">
        <f ca="1">RANDBETWEEN(0,1000)/1000</f>
        <v>0.94599999999999995</v>
      </c>
      <c r="D1568" s="16">
        <f>D1567+1</f>
        <v>1564</v>
      </c>
      <c r="E1568" s="10">
        <f>ROUNDDOWN(D1568/52,0)+1</f>
        <v>31</v>
      </c>
      <c r="F1568" s="15">
        <f>F1567+7</f>
        <v>55568</v>
      </c>
      <c r="G1568" s="4">
        <f>YEAR(F1568)</f>
        <v>2052</v>
      </c>
      <c r="H1568" s="33">
        <v>0.872</v>
      </c>
      <c r="I1568" s="33">
        <v>0.52700000000000002</v>
      </c>
      <c r="J1568" s="33">
        <v>0.435</v>
      </c>
      <c r="K1568" s="16" t="str">
        <f>IF(M1567&gt;1,"Up","Down")</f>
        <v>Up</v>
      </c>
      <c r="L1568" s="16" t="str">
        <f>IF(K1568="Up",IF(H1568&lt;$BJ$7,"Up","Down"),IF(H1568&lt;$BK$7,"Down","Up"))</f>
        <v>Down</v>
      </c>
      <c r="M1568" s="17">
        <f>IF(L1568="Up",INDEX($AK$5:$AK$1005,MATCH(I1568,$AI$5:$AI$1005,0),1),INDEX($AL$5:$AL$1005,MATCH(J1568,$AI$5:$AI$1005,0),1))</f>
        <v>0.98557547928389111</v>
      </c>
      <c r="N1568" s="16" t="str">
        <f>IF(P1567&gt;1,"Up","Down")</f>
        <v>Down</v>
      </c>
      <c r="O1568" s="16" t="str">
        <f>IF(N1568="Up",IF(H1568&lt;$BJ$12,"Up","Down"),IF(H1568&lt;$BK$12,"Down","Up"))</f>
        <v>Up</v>
      </c>
      <c r="P1568" s="17">
        <f>IF(O1568="Up",INDEX($AP$5:$AP$1005,MATCH(I1568,$AI$5:$AI$1005,0),1),INDEX($AQ$5:$AQ$1005,MATCH(J1568,$AI$5:$AI$1005,0),1))</f>
        <v>1.0182356226069611</v>
      </c>
      <c r="Q1568" s="19">
        <f>T1567</f>
        <v>18165.509909890268</v>
      </c>
      <c r="R1568" s="19">
        <f>INDEX(model!$S$5:$S$35,MATCH(G1568,model!$Q$5:$Q$35,0),1)*model!$O$5</f>
        <v>0</v>
      </c>
      <c r="S1568" s="19">
        <f>IF(RIGHT(B1568,1)="C",T1567*INDEX(model!$T$5:$T$35,MATCH(G1568,model!$Q$5:$Q$35,0),1),0)</f>
        <v>0</v>
      </c>
      <c r="T1568" s="19">
        <f>(Q1568+R1568-S1568)*M1568</f>
        <v>17903.481135876376</v>
      </c>
      <c r="U1568" s="19">
        <f>X1567</f>
        <v>136724.68180786175</v>
      </c>
      <c r="V1568" s="19">
        <f>INDEX(model!$S$5:$S$35,MATCH(G1568,model!$Q$5:$Q$35,0),1)*model!$O$6</f>
        <v>0</v>
      </c>
      <c r="W1568" s="19">
        <f>IF(RIGHT(B1568,1)="C",X1567*INDEX(model!$T$5:$T$35,MATCH(G1568,model!$Q$5:$Q$35,0),1),0)</f>
        <v>0</v>
      </c>
      <c r="X1568" s="19">
        <f>(U1568+V1568-W1568)*P1568</f>
        <v>139217.94150636677</v>
      </c>
      <c r="Z1568" s="36" t="str">
        <f>K1568&amp;L1568</f>
        <v>UpDown</v>
      </c>
      <c r="AA1568" s="36" t="str">
        <f>N1568&amp;O1568</f>
        <v>DownUp</v>
      </c>
      <c r="AU1568" s="4" t="str">
        <f>IF(AZ1568=AZ1569,IF(AZ1568&gt;AZ1567,AZ1568&amp;"_O",""),AZ1568&amp;"_C")</f>
        <v/>
      </c>
      <c r="AV1568" s="7" t="str">
        <f>IF(RIGHT(AU1568,1)="C",AX1568/INDEX($AX$5:$AX$2729,MATCH(AZ1568&amp;"_O",$AU$5:$AU$2729,0),1),"")</f>
        <v/>
      </c>
      <c r="AW1568" s="38">
        <v>36490</v>
      </c>
      <c r="AX1568" s="37">
        <v>1416.62</v>
      </c>
      <c r="AY1568" s="7">
        <f>AX1568/AX1567</f>
        <v>0.9962165963431785</v>
      </c>
      <c r="AZ1568" s="4">
        <f>YEAR(AW1568)</f>
        <v>1999</v>
      </c>
      <c r="BA1568" s="2" t="s">
        <v>7</v>
      </c>
      <c r="BB1568" s="12" t="str">
        <f>INDEX($CD$5:$CD$10,MATCH(BA1568,$CC$5:$CC$10,0),1)</f>
        <v>Y</v>
      </c>
      <c r="BC1568" s="12" t="str">
        <f>IF(AND(BB1568="Y",AY1568&gt;1),"Y","")</f>
        <v/>
      </c>
      <c r="BD1568" s="12" t="str">
        <f>IF(AND(BB1568="Y",AY1568&lt;1),"Y","")</f>
        <v>Y</v>
      </c>
      <c r="BE1568" s="12" t="str">
        <f>IF(AY1568&gt;1,IF(AY1567&gt;1,"Y",""),"")</f>
        <v/>
      </c>
      <c r="BF1568" s="12" t="str">
        <f>IF(AY1568&lt;1,IF(AY1567&lt;1,"Y",""),"")</f>
        <v>Y</v>
      </c>
      <c r="BG1568" s="2"/>
      <c r="BH1568" s="2"/>
      <c r="BI1568" s="2"/>
      <c r="BJ1568" s="2"/>
      <c r="BK1568" s="2"/>
      <c r="BL1568" s="2"/>
      <c r="BM1568" s="4" t="str">
        <f>IF(BR1568=BR1569,IF(BR1568&gt;BR1567,BR1568&amp;"_O",""),BR1568&amp;"_C")</f>
        <v/>
      </c>
      <c r="BN1568" s="7" t="str">
        <f>IF(RIGHT(BM1568,1)="C",BP1568/INDEX($BP$5:$BP$2729,MATCH(BR1568&amp;"_O",$BM$5:$BM$2729,0),1),"")</f>
        <v/>
      </c>
      <c r="BO1568" s="38">
        <v>36910</v>
      </c>
      <c r="BP1568" s="3">
        <v>2770.38</v>
      </c>
      <c r="BQ1568" s="7">
        <f>BP1568/BP1567</f>
        <v>1.05478012564249</v>
      </c>
      <c r="BR1568" s="4">
        <f>YEAR(BO1568)</f>
        <v>2001</v>
      </c>
      <c r="BS1568" s="2" t="s">
        <v>8</v>
      </c>
      <c r="BT1568" s="12" t="str">
        <f>INDEX($CD$5:$CD$10,MATCH(BS1568,$CC$5:$CC$10,0),1)</f>
        <v>Y</v>
      </c>
      <c r="BU1568" s="12" t="str">
        <f>IF(AND(BT1568="Y",BQ1568&gt;1),"Y","")</f>
        <v>Y</v>
      </c>
      <c r="BV1568" s="12" t="str">
        <f>IF(AND(BT1568="Y",BQ1568&lt;1),"Y","")</f>
        <v/>
      </c>
      <c r="BW1568" s="12" t="str">
        <f>IF(BQ1568&gt;1,IF(BQ1567&gt;1,"Y",""),"")</f>
        <v>Y</v>
      </c>
      <c r="BX1568" s="12" t="str">
        <f>IF(BQ1568&lt;1,IF(BQ1567&lt;1,"Y",""),"")</f>
        <v/>
      </c>
      <c r="BY1568" s="2"/>
      <c r="BZ1568" s="2"/>
      <c r="CA1568" s="2"/>
    </row>
    <row r="1569" spans="2:79">
      <c r="B1569" s="4" t="str">
        <f>IF(G1569=G1570,IF(G1569&gt;G1568,G1569&amp;"_O",""),G1569&amp;"_C")</f>
        <v/>
      </c>
      <c r="C1569" s="14">
        <f ca="1">RANDBETWEEN(0,1000)/1000</f>
        <v>0.374</v>
      </c>
      <c r="D1569" s="16">
        <f>D1568+1</f>
        <v>1565</v>
      </c>
      <c r="E1569" s="10">
        <f>ROUNDDOWN(D1569/52,0)+1</f>
        <v>31</v>
      </c>
      <c r="F1569" s="15">
        <f>F1568+7</f>
        <v>55575</v>
      </c>
      <c r="G1569" s="4">
        <f>YEAR(F1569)</f>
        <v>2052</v>
      </c>
      <c r="H1569" s="33">
        <v>0.44800000000000001</v>
      </c>
      <c r="I1569" s="33">
        <v>0.26800000000000002</v>
      </c>
      <c r="J1569" s="33">
        <v>0.57799999999999996</v>
      </c>
      <c r="K1569" s="16" t="str">
        <f>IF(M1568&gt;1,"Up","Down")</f>
        <v>Down</v>
      </c>
      <c r="L1569" s="16" t="str">
        <f>IF(K1569="Up",IF(H1569&lt;$BJ$7,"Up","Down"),IF(H1569&lt;$BK$7,"Down","Up"))</f>
        <v>Up</v>
      </c>
      <c r="M1569" s="17">
        <f>IF(L1569="Up",INDEX($AK$5:$AK$1005,MATCH(I1569,$AI$5:$AI$1005,0),1),INDEX($AL$5:$AL$1005,MATCH(J1569,$AI$5:$AI$1005,0),1))</f>
        <v>1.0064311659290508</v>
      </c>
      <c r="N1569" s="16" t="str">
        <f>IF(P1568&gt;1,"Up","Down")</f>
        <v>Up</v>
      </c>
      <c r="O1569" s="16" t="str">
        <f>IF(N1569="Up",IF(H1569&lt;$BJ$12,"Up","Down"),IF(H1569&lt;$BK$12,"Down","Up"))</f>
        <v>Up</v>
      </c>
      <c r="P1569" s="17">
        <f>IF(O1569="Up",INDEX($AP$5:$AP$1005,MATCH(I1569,$AI$5:$AI$1005,0),1),INDEX($AQ$5:$AQ$1005,MATCH(J1569,$AI$5:$AI$1005,0),1))</f>
        <v>1.0086991019271443</v>
      </c>
      <c r="Q1569" s="19">
        <f>T1568</f>
        <v>17903.481135876376</v>
      </c>
      <c r="R1569" s="19">
        <f>INDEX(model!$S$5:$S$35,MATCH(G1569,model!$Q$5:$Q$35,0),1)*model!$O$5</f>
        <v>0</v>
      </c>
      <c r="S1569" s="19">
        <f>IF(RIGHT(B1569,1)="C",T1568*INDEX(model!$T$5:$T$35,MATCH(G1569,model!$Q$5:$Q$35,0),1),0)</f>
        <v>0</v>
      </c>
      <c r="T1569" s="19">
        <f>(Q1569+R1569-S1569)*M1569</f>
        <v>18018.62139376883</v>
      </c>
      <c r="U1569" s="19">
        <f>X1568</f>
        <v>139217.94150636677</v>
      </c>
      <c r="V1569" s="19">
        <f>INDEX(model!$S$5:$S$35,MATCH(G1569,model!$Q$5:$Q$35,0),1)*model!$O$6</f>
        <v>0</v>
      </c>
      <c r="W1569" s="19">
        <f>IF(RIGHT(B1569,1)="C",X1568*INDEX(model!$T$5:$T$35,MATCH(G1569,model!$Q$5:$Q$35,0),1),0)</f>
        <v>0</v>
      </c>
      <c r="X1569" s="19">
        <f>(U1569+V1569-W1569)*P1569</f>
        <v>140429.01256961786</v>
      </c>
      <c r="Z1569" s="36" t="str">
        <f>K1569&amp;L1569</f>
        <v>DownUp</v>
      </c>
      <c r="AA1569" s="36" t="str">
        <f>N1569&amp;O1569</f>
        <v>UpUp</v>
      </c>
      <c r="AU1569" s="4" t="str">
        <f>IF(AZ1569=AZ1570,IF(AZ1569&gt;AZ1568,AZ1569&amp;"_O",""),AZ1569&amp;"_C")</f>
        <v/>
      </c>
      <c r="AV1569" s="7" t="str">
        <f>IF(RIGHT(AU1569,1)="C",AX1569/INDEX($AX$5:$AX$2729,MATCH(AZ1569&amp;"_O",$AU$5:$AU$2729,0),1),"")</f>
        <v/>
      </c>
      <c r="AW1569" s="38">
        <v>36497</v>
      </c>
      <c r="AX1569" s="37">
        <v>1433.3</v>
      </c>
      <c r="AY1569" s="7">
        <f>AX1569/AX1568</f>
        <v>1.0117745055131229</v>
      </c>
      <c r="AZ1569" s="4">
        <f>YEAR(AW1569)</f>
        <v>1999</v>
      </c>
      <c r="BA1569" s="2" t="s">
        <v>7</v>
      </c>
      <c r="BB1569" s="12" t="str">
        <f>INDEX($CD$5:$CD$10,MATCH(BA1569,$CC$5:$CC$10,0),1)</f>
        <v>Y</v>
      </c>
      <c r="BC1569" s="12" t="str">
        <f>IF(AND(BB1569="Y",AY1569&gt;1),"Y","")</f>
        <v>Y</v>
      </c>
      <c r="BD1569" s="12" t="str">
        <f>IF(AND(BB1569="Y",AY1569&lt;1),"Y","")</f>
        <v/>
      </c>
      <c r="BE1569" s="12" t="str">
        <f>IF(AY1569&gt;1,IF(AY1568&gt;1,"Y",""),"")</f>
        <v/>
      </c>
      <c r="BF1569" s="12" t="str">
        <f>IF(AY1569&lt;1,IF(AY1568&lt;1,"Y",""),"")</f>
        <v/>
      </c>
      <c r="BG1569" s="2"/>
      <c r="BH1569" s="2"/>
      <c r="BI1569" s="2"/>
      <c r="BJ1569" s="2"/>
      <c r="BK1569" s="2"/>
      <c r="BL1569" s="2"/>
      <c r="BM1569" s="4" t="str">
        <f>IF(BR1569=BR1570,IF(BR1569&gt;BR1568,BR1569&amp;"_O",""),BR1569&amp;"_C")</f>
        <v/>
      </c>
      <c r="BN1569" s="7" t="str">
        <f>IF(RIGHT(BM1569,1)="C",BP1569/INDEX($BP$5:$BP$2729,MATCH(BR1569&amp;"_O",$BM$5:$BM$2729,0),1),"")</f>
        <v/>
      </c>
      <c r="BO1569" s="38">
        <v>36917</v>
      </c>
      <c r="BP1569" s="3">
        <v>2781.3</v>
      </c>
      <c r="BQ1569" s="7">
        <f>BP1569/BP1568</f>
        <v>1.0039416975288589</v>
      </c>
      <c r="BR1569" s="4">
        <f>YEAR(BO1569)</f>
        <v>2001</v>
      </c>
      <c r="BS1569" s="2" t="s">
        <v>8</v>
      </c>
      <c r="BT1569" s="12" t="str">
        <f>INDEX($CD$5:$CD$10,MATCH(BS1569,$CC$5:$CC$10,0),1)</f>
        <v>Y</v>
      </c>
      <c r="BU1569" s="12" t="str">
        <f>IF(AND(BT1569="Y",BQ1569&gt;1),"Y","")</f>
        <v>Y</v>
      </c>
      <c r="BV1569" s="12" t="str">
        <f>IF(AND(BT1569="Y",BQ1569&lt;1),"Y","")</f>
        <v/>
      </c>
      <c r="BW1569" s="12" t="str">
        <f>IF(BQ1569&gt;1,IF(BQ1568&gt;1,"Y",""),"")</f>
        <v>Y</v>
      </c>
      <c r="BX1569" s="12" t="str">
        <f>IF(BQ1569&lt;1,IF(BQ1568&lt;1,"Y",""),"")</f>
        <v/>
      </c>
      <c r="BY1569" s="2"/>
      <c r="BZ1569" s="2"/>
      <c r="CA1569" s="2"/>
    </row>
    <row r="1570" spans="2:79">
      <c r="B1570" s="4" t="str">
        <f>IF(G1570=G1571,IF(G1570&gt;G1569,G1570&amp;"_O",""),G1570&amp;"_C")</f>
        <v/>
      </c>
      <c r="C1570" s="14">
        <f ca="1">RANDBETWEEN(0,1000)/1000</f>
        <v>0.39</v>
      </c>
      <c r="D1570" s="16">
        <f>D1569+1</f>
        <v>1566</v>
      </c>
      <c r="E1570" s="10">
        <f>ROUNDDOWN(D1570/52,0)+1</f>
        <v>31</v>
      </c>
      <c r="F1570" s="15">
        <f>F1569+7</f>
        <v>55582</v>
      </c>
      <c r="G1570" s="4">
        <f>YEAR(F1570)</f>
        <v>2052</v>
      </c>
      <c r="H1570" s="33">
        <v>0.16</v>
      </c>
      <c r="I1570" s="33">
        <v>0.29099999999999998</v>
      </c>
      <c r="J1570" s="33">
        <v>0.59499999999999997</v>
      </c>
      <c r="K1570" s="16" t="str">
        <f>IF(M1569&gt;1,"Up","Down")</f>
        <v>Up</v>
      </c>
      <c r="L1570" s="16" t="str">
        <f>IF(K1570="Up",IF(H1570&lt;$BJ$7,"Up","Down"),IF(H1570&lt;$BK$7,"Down","Up"))</f>
        <v>Up</v>
      </c>
      <c r="M1570" s="17">
        <f>IF(L1570="Up",INDEX($AK$5:$AK$1005,MATCH(I1570,$AI$5:$AI$1005,0),1),INDEX($AL$5:$AL$1005,MATCH(J1570,$AI$5:$AI$1005,0),1))</f>
        <v>1.0070872552497125</v>
      </c>
      <c r="N1570" s="16" t="str">
        <f>IF(P1569&gt;1,"Up","Down")</f>
        <v>Up</v>
      </c>
      <c r="O1570" s="16" t="str">
        <f>IF(N1570="Up",IF(H1570&lt;$BJ$12,"Up","Down"),IF(H1570&lt;$BK$12,"Down","Up"))</f>
        <v>Up</v>
      </c>
      <c r="P1570" s="17">
        <f>IF(O1570="Up",INDEX($AP$5:$AP$1005,MATCH(I1570,$AI$5:$AI$1005,0),1),INDEX($AQ$5:$AQ$1005,MATCH(J1570,$AI$5:$AI$1005,0),1))</f>
        <v>1.009464960458043</v>
      </c>
      <c r="Q1570" s="19">
        <f>T1569</f>
        <v>18018.62139376883</v>
      </c>
      <c r="R1570" s="19">
        <f>INDEX(model!$S$5:$S$35,MATCH(G1570,model!$Q$5:$Q$35,0),1)*model!$O$5</f>
        <v>0</v>
      </c>
      <c r="S1570" s="19">
        <f>IF(RIGHT(B1570,1)="C",T1569*INDEX(model!$T$5:$T$35,MATCH(G1570,model!$Q$5:$Q$35,0),1),0)</f>
        <v>0</v>
      </c>
      <c r="T1570" s="19">
        <f>(Q1570+R1570-S1570)*M1570</f>
        <v>18146.323962834402</v>
      </c>
      <c r="U1570" s="19">
        <f>X1569</f>
        <v>140429.01256961786</v>
      </c>
      <c r="V1570" s="19">
        <f>INDEX(model!$S$5:$S$35,MATCH(G1570,model!$Q$5:$Q$35,0),1)*model!$O$6</f>
        <v>0</v>
      </c>
      <c r="W1570" s="19">
        <f>IF(RIGHT(B1570,1)="C",X1569*INDEX(model!$T$5:$T$35,MATCH(G1570,model!$Q$5:$Q$35,0),1),0)</f>
        <v>0</v>
      </c>
      <c r="X1570" s="19">
        <f>(U1570+V1570-W1570)*P1570</f>
        <v>141758.16762075131</v>
      </c>
      <c r="Z1570" s="36" t="str">
        <f>K1570&amp;L1570</f>
        <v>UpUp</v>
      </c>
      <c r="AA1570" s="36" t="str">
        <f>N1570&amp;O1570</f>
        <v>UpUp</v>
      </c>
      <c r="AU1570" s="4" t="str">
        <f>IF(AZ1570=AZ1571,IF(AZ1570&gt;AZ1569,AZ1570&amp;"_O",""),AZ1570&amp;"_C")</f>
        <v/>
      </c>
      <c r="AV1570" s="7" t="str">
        <f>IF(RIGHT(AU1570,1)="C",AX1570/INDEX($AX$5:$AX$2729,MATCH(AZ1570&amp;"_O",$AU$5:$AU$2729,0),1),"")</f>
        <v/>
      </c>
      <c r="AW1570" s="38">
        <v>36504</v>
      </c>
      <c r="AX1570" s="37">
        <v>1417.04</v>
      </c>
      <c r="AY1570" s="7">
        <f>AX1570/AX1569</f>
        <v>0.9886555501290728</v>
      </c>
      <c r="AZ1570" s="4">
        <f>YEAR(AW1570)</f>
        <v>1999</v>
      </c>
      <c r="BA1570" s="2" t="s">
        <v>7</v>
      </c>
      <c r="BB1570" s="12" t="str">
        <f>INDEX($CD$5:$CD$10,MATCH(BA1570,$CC$5:$CC$10,0),1)</f>
        <v>Y</v>
      </c>
      <c r="BC1570" s="12" t="str">
        <f>IF(AND(BB1570="Y",AY1570&gt;1),"Y","")</f>
        <v/>
      </c>
      <c r="BD1570" s="12" t="str">
        <f>IF(AND(BB1570="Y",AY1570&lt;1),"Y","")</f>
        <v>Y</v>
      </c>
      <c r="BE1570" s="12" t="str">
        <f>IF(AY1570&gt;1,IF(AY1569&gt;1,"Y",""),"")</f>
        <v/>
      </c>
      <c r="BF1570" s="12" t="str">
        <f>IF(AY1570&lt;1,IF(AY1569&lt;1,"Y",""),"")</f>
        <v/>
      </c>
      <c r="BG1570" s="2"/>
      <c r="BH1570" s="2"/>
      <c r="BI1570" s="2"/>
      <c r="BJ1570" s="2"/>
      <c r="BK1570" s="2"/>
      <c r="BL1570" s="2"/>
      <c r="BM1570" s="4" t="str">
        <f>IF(BR1570=BR1571,IF(BR1570&gt;BR1569,BR1570&amp;"_O",""),BR1570&amp;"_C")</f>
        <v/>
      </c>
      <c r="BN1570" s="7" t="str">
        <f>IF(RIGHT(BM1570,1)="C",BP1570/INDEX($BP$5:$BP$2729,MATCH(BR1570&amp;"_O",$BM$5:$BM$2729,0),1),"")</f>
        <v/>
      </c>
      <c r="BO1570" s="38">
        <v>36924</v>
      </c>
      <c r="BP1570" s="3">
        <v>2660.5</v>
      </c>
      <c r="BQ1570" s="7">
        <f>BP1570/BP1569</f>
        <v>0.95656707295149745</v>
      </c>
      <c r="BR1570" s="4">
        <f>YEAR(BO1570)</f>
        <v>2001</v>
      </c>
      <c r="BS1570" s="2" t="s">
        <v>8</v>
      </c>
      <c r="BT1570" s="12" t="str">
        <f>INDEX($CD$5:$CD$10,MATCH(BS1570,$CC$5:$CC$10,0),1)</f>
        <v>Y</v>
      </c>
      <c r="BU1570" s="12" t="str">
        <f>IF(AND(BT1570="Y",BQ1570&gt;1),"Y","")</f>
        <v/>
      </c>
      <c r="BV1570" s="12" t="str">
        <f>IF(AND(BT1570="Y",BQ1570&lt;1),"Y","")</f>
        <v>Y</v>
      </c>
      <c r="BW1570" s="12" t="str">
        <f>IF(BQ1570&gt;1,IF(BQ1569&gt;1,"Y",""),"")</f>
        <v/>
      </c>
      <c r="BX1570" s="12" t="str">
        <f>IF(BQ1570&lt;1,IF(BQ1569&lt;1,"Y",""),"")</f>
        <v/>
      </c>
      <c r="BY1570" s="2"/>
      <c r="BZ1570" s="2"/>
      <c r="CA1570" s="2"/>
    </row>
    <row r="1571" spans="2:79">
      <c r="B1571" s="4" t="str">
        <f>IF(G1571=G1572,IF(G1571&gt;G1570,G1571&amp;"_O",""),G1571&amp;"_C")</f>
        <v/>
      </c>
      <c r="C1571" s="14">
        <f ca="1">RANDBETWEEN(0,1000)/1000</f>
        <v>0.71</v>
      </c>
      <c r="D1571" s="16">
        <f>D1570+1</f>
        <v>1567</v>
      </c>
      <c r="E1571" s="10">
        <f>ROUNDDOWN(D1571/52,0)+1</f>
        <v>31</v>
      </c>
      <c r="F1571" s="15">
        <f>F1570+7</f>
        <v>55589</v>
      </c>
      <c r="G1571" s="4">
        <f>YEAR(F1571)</f>
        <v>2052</v>
      </c>
      <c r="H1571" s="33">
        <v>0.35899999999999999</v>
      </c>
      <c r="I1571" s="33">
        <v>0.312</v>
      </c>
      <c r="J1571" s="33">
        <v>0.10199999999999999</v>
      </c>
      <c r="K1571" s="16" t="str">
        <f>IF(M1570&gt;1,"Up","Down")</f>
        <v>Up</v>
      </c>
      <c r="L1571" s="16" t="str">
        <f>IF(K1571="Up",IF(H1571&lt;$BJ$7,"Up","Down"),IF(H1571&lt;$BK$7,"Down","Up"))</f>
        <v>Up</v>
      </c>
      <c r="M1571" s="17">
        <f>IF(L1571="Up",INDEX($AK$5:$AK$1005,MATCH(I1571,$AI$5:$AI$1005,0),1),INDEX($AL$5:$AL$1005,MATCH(J1571,$AI$5:$AI$1005,0),1))</f>
        <v>1.0075333233627399</v>
      </c>
      <c r="N1571" s="16" t="str">
        <f>IF(P1570&gt;1,"Up","Down")</f>
        <v>Up</v>
      </c>
      <c r="O1571" s="16" t="str">
        <f>IF(N1571="Up",IF(H1571&lt;$BJ$12,"Up","Down"),IF(H1571&lt;$BK$12,"Down","Up"))</f>
        <v>Up</v>
      </c>
      <c r="P1571" s="17">
        <f>IF(O1571="Up",INDEX($AP$5:$AP$1005,MATCH(I1571,$AI$5:$AI$1005,0),1),INDEX($AQ$5:$AQ$1005,MATCH(J1571,$AI$5:$AI$1005,0),1))</f>
        <v>1.0103485103734762</v>
      </c>
      <c r="Q1571" s="19">
        <f>T1570</f>
        <v>18146.323962834402</v>
      </c>
      <c r="R1571" s="19">
        <f>INDEX(model!$S$5:$S$35,MATCH(G1571,model!$Q$5:$Q$35,0),1)*model!$O$5</f>
        <v>0</v>
      </c>
      <c r="S1571" s="19">
        <f>IF(RIGHT(B1571,1)="C",T1570*INDEX(model!$T$5:$T$35,MATCH(G1571,model!$Q$5:$Q$35,0),1),0)</f>
        <v>0</v>
      </c>
      <c r="T1571" s="19">
        <f>(Q1571+R1571-S1571)*M1571</f>
        <v>18283.026089091469</v>
      </c>
      <c r="U1571" s="19">
        <f>X1570</f>
        <v>141758.16762075131</v>
      </c>
      <c r="V1571" s="19">
        <f>INDEX(model!$S$5:$S$35,MATCH(G1571,model!$Q$5:$Q$35,0),1)*model!$O$6</f>
        <v>0</v>
      </c>
      <c r="W1571" s="19">
        <f>IF(RIGHT(B1571,1)="C",X1570*INDEX(model!$T$5:$T$35,MATCH(G1571,model!$Q$5:$Q$35,0),1),0)</f>
        <v>0</v>
      </c>
      <c r="X1571" s="19">
        <f>(U1571+V1571-W1571)*P1571</f>
        <v>143225.15348889964</v>
      </c>
      <c r="Z1571" s="36" t="str">
        <f>K1571&amp;L1571</f>
        <v>UpUp</v>
      </c>
      <c r="AA1571" s="36" t="str">
        <f>N1571&amp;O1571</f>
        <v>UpUp</v>
      </c>
      <c r="AU1571" s="4" t="str">
        <f>IF(AZ1571=AZ1572,IF(AZ1571&gt;AZ1570,AZ1571&amp;"_O",""),AZ1571&amp;"_C")</f>
        <v/>
      </c>
      <c r="AV1571" s="7" t="str">
        <f>IF(RIGHT(AU1571,1)="C",AX1571/INDEX($AX$5:$AX$2729,MATCH(AZ1571&amp;"_O",$AU$5:$AU$2729,0),1),"")</f>
        <v/>
      </c>
      <c r="AW1571" s="38">
        <v>36511</v>
      </c>
      <c r="AX1571" s="37">
        <v>1421.05</v>
      </c>
      <c r="AY1571" s="7">
        <f>AX1571/AX1570</f>
        <v>1.0028298424885678</v>
      </c>
      <c r="AZ1571" s="4">
        <f>YEAR(AW1571)</f>
        <v>1999</v>
      </c>
      <c r="BA1571" s="2" t="s">
        <v>7</v>
      </c>
      <c r="BB1571" s="12" t="str">
        <f>INDEX($CD$5:$CD$10,MATCH(BA1571,$CC$5:$CC$10,0),1)</f>
        <v>Y</v>
      </c>
      <c r="BC1571" s="12" t="str">
        <f>IF(AND(BB1571="Y",AY1571&gt;1),"Y","")</f>
        <v>Y</v>
      </c>
      <c r="BD1571" s="12" t="str">
        <f>IF(AND(BB1571="Y",AY1571&lt;1),"Y","")</f>
        <v/>
      </c>
      <c r="BE1571" s="12" t="str">
        <f>IF(AY1571&gt;1,IF(AY1570&gt;1,"Y",""),"")</f>
        <v/>
      </c>
      <c r="BF1571" s="12" t="str">
        <f>IF(AY1571&lt;1,IF(AY1570&lt;1,"Y",""),"")</f>
        <v/>
      </c>
      <c r="BG1571" s="2"/>
      <c r="BH1571" s="2"/>
      <c r="BI1571" s="2"/>
      <c r="BJ1571" s="2"/>
      <c r="BK1571" s="2"/>
      <c r="BL1571" s="2"/>
      <c r="BM1571" s="4" t="str">
        <f>IF(BR1571=BR1572,IF(BR1571&gt;BR1570,BR1571&amp;"_O",""),BR1571&amp;"_C")</f>
        <v/>
      </c>
      <c r="BN1571" s="7" t="str">
        <f>IF(RIGHT(BM1571,1)="C",BP1571/INDEX($BP$5:$BP$2729,MATCH(BR1571&amp;"_O",$BM$5:$BM$2729,0),1),"")</f>
        <v/>
      </c>
      <c r="BO1571" s="38">
        <v>36931</v>
      </c>
      <c r="BP1571" s="3">
        <v>2470.9699999999998</v>
      </c>
      <c r="BQ1571" s="7">
        <f>BP1571/BP1570</f>
        <v>0.92876151099417392</v>
      </c>
      <c r="BR1571" s="4">
        <f>YEAR(BO1571)</f>
        <v>2001</v>
      </c>
      <c r="BS1571" s="2" t="s">
        <v>8</v>
      </c>
      <c r="BT1571" s="12" t="str">
        <f>INDEX($CD$5:$CD$10,MATCH(BS1571,$CC$5:$CC$10,0),1)</f>
        <v>Y</v>
      </c>
      <c r="BU1571" s="12" t="str">
        <f>IF(AND(BT1571="Y",BQ1571&gt;1),"Y","")</f>
        <v/>
      </c>
      <c r="BV1571" s="12" t="str">
        <f>IF(AND(BT1571="Y",BQ1571&lt;1),"Y","")</f>
        <v>Y</v>
      </c>
      <c r="BW1571" s="12" t="str">
        <f>IF(BQ1571&gt;1,IF(BQ1570&gt;1,"Y",""),"")</f>
        <v/>
      </c>
      <c r="BX1571" s="12" t="str">
        <f>IF(BQ1571&lt;1,IF(BQ1570&lt;1,"Y",""),"")</f>
        <v>Y</v>
      </c>
      <c r="BY1571" s="2"/>
      <c r="BZ1571" s="2"/>
      <c r="CA1571" s="2"/>
    </row>
    <row r="1572" spans="2:79">
      <c r="B1572" s="4" t="str">
        <f>IF(G1572=G1573,IF(G1572&gt;G1571,G1572&amp;"_O",""),G1572&amp;"_C")</f>
        <v/>
      </c>
      <c r="C1572" s="14">
        <f ca="1">RANDBETWEEN(0,1000)/1000</f>
        <v>0.189</v>
      </c>
      <c r="D1572" s="16">
        <f>D1571+1</f>
        <v>1568</v>
      </c>
      <c r="E1572" s="10">
        <f>ROUNDDOWN(D1572/52,0)+1</f>
        <v>31</v>
      </c>
      <c r="F1572" s="15">
        <f>F1571+7</f>
        <v>55596</v>
      </c>
      <c r="G1572" s="4">
        <f>YEAR(F1572)</f>
        <v>2052</v>
      </c>
      <c r="H1572" s="33">
        <v>0.98699999999999999</v>
      </c>
      <c r="I1572" s="33">
        <v>0.79600000000000004</v>
      </c>
      <c r="J1572" s="33">
        <v>0.21099999999999999</v>
      </c>
      <c r="K1572" s="16" t="str">
        <f>IF(M1571&gt;1,"Up","Down")</f>
        <v>Up</v>
      </c>
      <c r="L1572" s="16" t="str">
        <f>IF(K1572="Up",IF(H1572&lt;$BJ$7,"Up","Down"),IF(H1572&lt;$BK$7,"Down","Up"))</f>
        <v>Down</v>
      </c>
      <c r="M1572" s="17">
        <f>IF(L1572="Up",INDEX($AK$5:$AK$1005,MATCH(I1572,$AI$5:$AI$1005,0),1),INDEX($AL$5:$AL$1005,MATCH(J1572,$AI$5:$AI$1005,0),1))</f>
        <v>0.97552323681013453</v>
      </c>
      <c r="N1572" s="16" t="str">
        <f>IF(P1571&gt;1,"Up","Down")</f>
        <v>Up</v>
      </c>
      <c r="O1572" s="16" t="str">
        <f>IF(N1572="Up",IF(H1572&lt;$BJ$12,"Up","Down"),IF(H1572&lt;$BK$12,"Down","Up"))</f>
        <v>Down</v>
      </c>
      <c r="P1572" s="17">
        <f>IF(O1572="Up",INDEX($AP$5:$AP$1005,MATCH(I1572,$AI$5:$AI$1005,0),1),INDEX($AQ$5:$AQ$1005,MATCH(J1572,$AI$5:$AI$1005,0),1))</f>
        <v>0.96596881946599644</v>
      </c>
      <c r="Q1572" s="19">
        <f>T1571</f>
        <v>18283.026089091469</v>
      </c>
      <c r="R1572" s="19">
        <f>INDEX(model!$S$5:$S$35,MATCH(G1572,model!$Q$5:$Q$35,0),1)*model!$O$5</f>
        <v>0</v>
      </c>
      <c r="S1572" s="19">
        <f>IF(RIGHT(B1572,1)="C",T1571*INDEX(model!$T$5:$T$35,MATCH(G1572,model!$Q$5:$Q$35,0),1),0)</f>
        <v>0</v>
      </c>
      <c r="T1572" s="19">
        <f>(Q1572+R1572-S1572)*M1572</f>
        <v>17835.516789114645</v>
      </c>
      <c r="U1572" s="19">
        <f>X1571</f>
        <v>143225.15348889964</v>
      </c>
      <c r="V1572" s="19">
        <f>INDEX(model!$S$5:$S$35,MATCH(G1572,model!$Q$5:$Q$35,0),1)*model!$O$6</f>
        <v>0</v>
      </c>
      <c r="W1572" s="19">
        <f>IF(RIGHT(B1572,1)="C",X1571*INDEX(model!$T$5:$T$35,MATCH(G1572,model!$Q$5:$Q$35,0),1),0)</f>
        <v>0</v>
      </c>
      <c r="X1572" s="19">
        <f>(U1572+V1572-W1572)*P1572</f>
        <v>138351.03243350852</v>
      </c>
      <c r="Z1572" s="36" t="str">
        <f>K1572&amp;L1572</f>
        <v>UpDown</v>
      </c>
      <c r="AA1572" s="36" t="str">
        <f>N1572&amp;O1572</f>
        <v>UpDown</v>
      </c>
      <c r="AU1572" s="4" t="str">
        <f>IF(AZ1572=AZ1573,IF(AZ1572&gt;AZ1571,AZ1572&amp;"_O",""),AZ1572&amp;"_C")</f>
        <v/>
      </c>
      <c r="AV1572" s="7" t="str">
        <f>IF(RIGHT(AU1572,1)="C",AX1572/INDEX($AX$5:$AX$2729,MATCH(AZ1572&amp;"_O",$AU$5:$AU$2729,0),1),"")</f>
        <v/>
      </c>
      <c r="AW1572" s="38">
        <v>36517</v>
      </c>
      <c r="AX1572" s="37">
        <v>1458.34</v>
      </c>
      <c r="AY1572" s="7">
        <f>AX1572/AX1571</f>
        <v>1.0262411597058514</v>
      </c>
      <c r="AZ1572" s="4">
        <f>YEAR(AW1572)</f>
        <v>1999</v>
      </c>
      <c r="BA1572" s="2" t="s">
        <v>7</v>
      </c>
      <c r="BB1572" s="12" t="str">
        <f>INDEX($CD$5:$CD$10,MATCH(BA1572,$CC$5:$CC$10,0),1)</f>
        <v>Y</v>
      </c>
      <c r="BC1572" s="12" t="str">
        <f>IF(AND(BB1572="Y",AY1572&gt;1),"Y","")</f>
        <v>Y</v>
      </c>
      <c r="BD1572" s="12" t="str">
        <f>IF(AND(BB1572="Y",AY1572&lt;1),"Y","")</f>
        <v/>
      </c>
      <c r="BE1572" s="12" t="str">
        <f>IF(AY1572&gt;1,IF(AY1571&gt;1,"Y",""),"")</f>
        <v>Y</v>
      </c>
      <c r="BF1572" s="12" t="str">
        <f>IF(AY1572&lt;1,IF(AY1571&lt;1,"Y",""),"")</f>
        <v/>
      </c>
      <c r="BG1572" s="2"/>
      <c r="BH1572" s="2"/>
      <c r="BI1572" s="2"/>
      <c r="BJ1572" s="2"/>
      <c r="BK1572" s="2"/>
      <c r="BL1572" s="2"/>
      <c r="BM1572" s="4" t="str">
        <f>IF(BR1572=BR1573,IF(BR1572&gt;BR1571,BR1572&amp;"_O",""),BR1572&amp;"_C")</f>
        <v/>
      </c>
      <c r="BN1572" s="7" t="str">
        <f>IF(RIGHT(BM1572,1)="C",BP1572/INDEX($BP$5:$BP$2729,MATCH(BR1572&amp;"_O",$BM$5:$BM$2729,0),1),"")</f>
        <v/>
      </c>
      <c r="BO1572" s="38">
        <v>36938</v>
      </c>
      <c r="BP1572" s="3">
        <v>2425.38</v>
      </c>
      <c r="BQ1572" s="7">
        <f>BP1572/BP1571</f>
        <v>0.98154975576393089</v>
      </c>
      <c r="BR1572" s="4">
        <f>YEAR(BO1572)</f>
        <v>2001</v>
      </c>
      <c r="BS1572" s="2" t="s">
        <v>8</v>
      </c>
      <c r="BT1572" s="12" t="str">
        <f>INDEX($CD$5:$CD$10,MATCH(BS1572,$CC$5:$CC$10,0),1)</f>
        <v>Y</v>
      </c>
      <c r="BU1572" s="12" t="str">
        <f>IF(AND(BT1572="Y",BQ1572&gt;1),"Y","")</f>
        <v/>
      </c>
      <c r="BV1572" s="12" t="str">
        <f>IF(AND(BT1572="Y",BQ1572&lt;1),"Y","")</f>
        <v>Y</v>
      </c>
      <c r="BW1572" s="12" t="str">
        <f>IF(BQ1572&gt;1,IF(BQ1571&gt;1,"Y",""),"")</f>
        <v/>
      </c>
      <c r="BX1572" s="12" t="str">
        <f>IF(BQ1572&lt;1,IF(BQ1571&lt;1,"Y",""),"")</f>
        <v>Y</v>
      </c>
      <c r="BY1572" s="2"/>
      <c r="BZ1572" s="2"/>
      <c r="CA1572" s="2"/>
    </row>
    <row r="1573" spans="2:79">
      <c r="B1573" s="4" t="str">
        <f>IF(G1573=G1574,IF(G1573&gt;G1572,G1573&amp;"_O",""),G1573&amp;"_C")</f>
        <v/>
      </c>
      <c r="C1573" s="14">
        <f ca="1">RANDBETWEEN(0,1000)/1000</f>
        <v>0.72599999999999998</v>
      </c>
      <c r="D1573" s="16">
        <f>D1572+1</f>
        <v>1569</v>
      </c>
      <c r="E1573" s="10">
        <f>ROUNDDOWN(D1573/52,0)+1</f>
        <v>31</v>
      </c>
      <c r="F1573" s="15">
        <f>F1572+7</f>
        <v>55603</v>
      </c>
      <c r="G1573" s="4">
        <f>YEAR(F1573)</f>
        <v>2052</v>
      </c>
      <c r="H1573" s="33">
        <v>0.70199999999999996</v>
      </c>
      <c r="I1573" s="33">
        <v>0.44700000000000001</v>
      </c>
      <c r="J1573" s="33">
        <v>0.90200000000000002</v>
      </c>
      <c r="K1573" s="16" t="str">
        <f>IF(M1572&gt;1,"Up","Down")</f>
        <v>Down</v>
      </c>
      <c r="L1573" s="16" t="str">
        <f>IF(K1573="Up",IF(H1573&lt;$BJ$7,"Up","Down"),IF(H1573&lt;$BK$7,"Down","Up"))</f>
        <v>Up</v>
      </c>
      <c r="M1573" s="17">
        <f>IF(L1573="Up",INDEX($AK$5:$AK$1005,MATCH(I1573,$AI$5:$AI$1005,0),1),INDEX($AL$5:$AL$1005,MATCH(J1573,$AI$5:$AI$1005,0),1))</f>
        <v>1.0110473000221472</v>
      </c>
      <c r="N1573" s="16" t="str">
        <f>IF(P1572&gt;1,"Up","Down")</f>
        <v>Down</v>
      </c>
      <c r="O1573" s="16" t="str">
        <f>IF(N1573="Up",IF(H1573&lt;$BJ$12,"Up","Down"),IF(H1573&lt;$BK$12,"Down","Up"))</f>
        <v>Up</v>
      </c>
      <c r="P1573" s="17">
        <f>IF(O1573="Up",INDEX($AP$5:$AP$1005,MATCH(I1573,$AI$5:$AI$1005,0),1),INDEX($AQ$5:$AQ$1005,MATCH(J1573,$AI$5:$AI$1005,0),1))</f>
        <v>1.0150060221499246</v>
      </c>
      <c r="Q1573" s="19">
        <f>T1572</f>
        <v>17835.516789114645</v>
      </c>
      <c r="R1573" s="19">
        <f>INDEX(model!$S$5:$S$35,MATCH(G1573,model!$Q$5:$Q$35,0),1)*model!$O$5</f>
        <v>0</v>
      </c>
      <c r="S1573" s="19">
        <f>IF(RIGHT(B1573,1)="C",T1572*INDEX(model!$T$5:$T$35,MATCH(G1573,model!$Q$5:$Q$35,0),1),0)</f>
        <v>0</v>
      </c>
      <c r="T1573" s="19">
        <f>(Q1573+R1573-S1573)*M1573</f>
        <v>18032.551094134036</v>
      </c>
      <c r="U1573" s="19">
        <f>X1572</f>
        <v>138351.03243350852</v>
      </c>
      <c r="V1573" s="19">
        <f>INDEX(model!$S$5:$S$35,MATCH(G1573,model!$Q$5:$Q$35,0),1)*model!$O$6</f>
        <v>0</v>
      </c>
      <c r="W1573" s="19">
        <f>IF(RIGHT(B1573,1)="C",X1572*INDEX(model!$T$5:$T$35,MATCH(G1573,model!$Q$5:$Q$35,0),1),0)</f>
        <v>0</v>
      </c>
      <c r="X1573" s="19">
        <f>(U1573+V1573-W1573)*P1573</f>
        <v>140427.13109067068</v>
      </c>
      <c r="Z1573" s="36" t="str">
        <f>K1573&amp;L1573</f>
        <v>DownUp</v>
      </c>
      <c r="AA1573" s="36" t="str">
        <f>N1573&amp;O1573</f>
        <v>DownUp</v>
      </c>
      <c r="AU1573" s="4" t="str">
        <f>IF(AZ1573=AZ1574,IF(AZ1573&gt;AZ1572,AZ1573&amp;"_O",""),AZ1573&amp;"_C")</f>
        <v>1999_C</v>
      </c>
      <c r="AV1573" s="7">
        <f>IF(RIGHT(AU1573,1)="C",AX1573/INDEX($AX$5:$AX$2729,MATCH(AZ1573&amp;"_O",$AU$5:$AU$2729,0),1),"")</f>
        <v>1.1522716043573396</v>
      </c>
      <c r="AW1573" s="38">
        <v>36525</v>
      </c>
      <c r="AX1573" s="37">
        <v>1469.25</v>
      </c>
      <c r="AY1573" s="7">
        <f>AX1573/AX1572</f>
        <v>1.0074811086577891</v>
      </c>
      <c r="AZ1573" s="4">
        <f>YEAR(AW1573)</f>
        <v>1999</v>
      </c>
      <c r="BA1573" s="2" t="s">
        <v>7</v>
      </c>
      <c r="BB1573" s="12" t="str">
        <f>INDEX($CD$5:$CD$10,MATCH(BA1573,$CC$5:$CC$10,0),1)</f>
        <v>Y</v>
      </c>
      <c r="BC1573" s="12" t="str">
        <f>IF(AND(BB1573="Y",AY1573&gt;1),"Y","")</f>
        <v>Y</v>
      </c>
      <c r="BD1573" s="12" t="str">
        <f>IF(AND(BB1573="Y",AY1573&lt;1),"Y","")</f>
        <v/>
      </c>
      <c r="BE1573" s="12" t="str">
        <f>IF(AY1573&gt;1,IF(AY1572&gt;1,"Y",""),"")</f>
        <v>Y</v>
      </c>
      <c r="BF1573" s="12" t="str">
        <f>IF(AY1573&lt;1,IF(AY1572&lt;1,"Y",""),"")</f>
        <v/>
      </c>
      <c r="BG1573" s="2"/>
      <c r="BH1573" s="2"/>
      <c r="BI1573" s="2"/>
      <c r="BJ1573" s="2"/>
      <c r="BK1573" s="2"/>
      <c r="BL1573" s="2"/>
      <c r="BM1573" s="4" t="str">
        <f>IF(BR1573=BR1574,IF(BR1573&gt;BR1572,BR1573&amp;"_O",""),BR1573&amp;"_C")</f>
        <v/>
      </c>
      <c r="BN1573" s="7" t="str">
        <f>IF(RIGHT(BM1573,1)="C",BP1573/INDEX($BP$5:$BP$2729,MATCH(BR1573&amp;"_O",$BM$5:$BM$2729,0),1),"")</f>
        <v/>
      </c>
      <c r="BO1573" s="38">
        <v>36945</v>
      </c>
      <c r="BP1573" s="3">
        <v>2262.5100000000002</v>
      </c>
      <c r="BQ1573" s="7">
        <f>BP1573/BP1572</f>
        <v>0.93284763624669131</v>
      </c>
      <c r="BR1573" s="4">
        <f>YEAR(BO1573)</f>
        <v>2001</v>
      </c>
      <c r="BS1573" s="2" t="s">
        <v>8</v>
      </c>
      <c r="BT1573" s="12" t="str">
        <f>INDEX($CD$5:$CD$10,MATCH(BS1573,$CC$5:$CC$10,0),1)</f>
        <v>Y</v>
      </c>
      <c r="BU1573" s="12" t="str">
        <f>IF(AND(BT1573="Y",BQ1573&gt;1),"Y","")</f>
        <v/>
      </c>
      <c r="BV1573" s="12" t="str">
        <f>IF(AND(BT1573="Y",BQ1573&lt;1),"Y","")</f>
        <v>Y</v>
      </c>
      <c r="BW1573" s="12" t="str">
        <f>IF(BQ1573&gt;1,IF(BQ1572&gt;1,"Y",""),"")</f>
        <v/>
      </c>
      <c r="BX1573" s="12" t="str">
        <f>IF(BQ1573&lt;1,IF(BQ1572&lt;1,"Y",""),"")</f>
        <v>Y</v>
      </c>
      <c r="BY1573" s="2"/>
      <c r="BZ1573" s="2"/>
      <c r="CA1573" s="2"/>
    </row>
    <row r="1574" spans="2:79">
      <c r="B1574" s="4" t="str">
        <f>IF(G1574=G1575,IF(G1574&gt;G1573,G1574&amp;"_O",""),G1574&amp;"_C")</f>
        <v/>
      </c>
      <c r="C1574" s="14">
        <f ca="1">RANDBETWEEN(0,1000)/1000</f>
        <v>0.18099999999999999</v>
      </c>
      <c r="D1574" s="16">
        <f>D1573+1</f>
        <v>1570</v>
      </c>
      <c r="E1574" s="10">
        <f>ROUNDDOWN(D1574/52,0)+1</f>
        <v>31</v>
      </c>
      <c r="F1574" s="15">
        <f>F1573+7</f>
        <v>55610</v>
      </c>
      <c r="G1574" s="4">
        <f>YEAR(F1574)</f>
        <v>2052</v>
      </c>
      <c r="H1574" s="33">
        <v>0.50600000000000001</v>
      </c>
      <c r="I1574" s="33">
        <v>0.251</v>
      </c>
      <c r="J1574" s="33">
        <v>0.23799999999999999</v>
      </c>
      <c r="K1574" s="16" t="str">
        <f>IF(M1573&gt;1,"Up","Down")</f>
        <v>Up</v>
      </c>
      <c r="L1574" s="16" t="str">
        <f>IF(K1574="Up",IF(H1574&lt;$BJ$7,"Up","Down"),IF(H1574&lt;$BK$7,"Down","Up"))</f>
        <v>Up</v>
      </c>
      <c r="M1574" s="17">
        <f>IF(L1574="Up",INDEX($AK$5:$AK$1005,MATCH(I1574,$AI$5:$AI$1005,0),1),INDEX($AL$5:$AL$1005,MATCH(J1574,$AI$5:$AI$1005,0),1))</f>
        <v>1.0061370564967884</v>
      </c>
      <c r="N1574" s="16" t="str">
        <f>IF(P1573&gt;1,"Up","Down")</f>
        <v>Up</v>
      </c>
      <c r="O1574" s="16" t="str">
        <f>IF(N1574="Up",IF(H1574&lt;$BJ$12,"Up","Down"),IF(H1574&lt;$BK$12,"Down","Up"))</f>
        <v>Up</v>
      </c>
      <c r="P1574" s="17">
        <f>IF(O1574="Up",INDEX($AP$5:$AP$1005,MATCH(I1574,$AI$5:$AI$1005,0),1),INDEX($AQ$5:$AQ$1005,MATCH(J1574,$AI$5:$AI$1005,0),1))</f>
        <v>1.0083001527325051</v>
      </c>
      <c r="Q1574" s="19">
        <f>T1573</f>
        <v>18032.551094134036</v>
      </c>
      <c r="R1574" s="19">
        <f>INDEX(model!$S$5:$S$35,MATCH(G1574,model!$Q$5:$Q$35,0),1)*model!$O$5</f>
        <v>0</v>
      </c>
      <c r="S1574" s="19">
        <f>IF(RIGHT(B1574,1)="C",T1573*INDEX(model!$T$5:$T$35,MATCH(G1574,model!$Q$5:$Q$35,0),1),0)</f>
        <v>0</v>
      </c>
      <c r="T1574" s="19">
        <f>(Q1574+R1574-S1574)*M1574</f>
        <v>18143.217878979962</v>
      </c>
      <c r="U1574" s="19">
        <f>X1573</f>
        <v>140427.13109067068</v>
      </c>
      <c r="V1574" s="19">
        <f>INDEX(model!$S$5:$S$35,MATCH(G1574,model!$Q$5:$Q$35,0),1)*model!$O$6</f>
        <v>0</v>
      </c>
      <c r="W1574" s="19">
        <f>IF(RIGHT(B1574,1)="C",X1573*INDEX(model!$T$5:$T$35,MATCH(G1574,model!$Q$5:$Q$35,0),1),0)</f>
        <v>0</v>
      </c>
      <c r="X1574" s="19">
        <f>(U1574+V1574-W1574)*P1574</f>
        <v>141592.69772651076</v>
      </c>
      <c r="Z1574" s="36" t="str">
        <f>K1574&amp;L1574</f>
        <v>UpUp</v>
      </c>
      <c r="AA1574" s="36" t="str">
        <f>N1574&amp;O1574</f>
        <v>UpUp</v>
      </c>
      <c r="AU1574" s="4" t="str">
        <f>IF(AZ1574=AZ1575,IF(AZ1574&gt;AZ1573,AZ1574&amp;"_O",""),AZ1574&amp;"_C")</f>
        <v>2000_O</v>
      </c>
      <c r="AV1574" s="7" t="str">
        <f>IF(RIGHT(AU1574,1)="C",AX1574/INDEX($AX$5:$AX$2729,MATCH(AZ1574&amp;"_O",$AU$5:$AU$2729,0),1),"")</f>
        <v/>
      </c>
      <c r="AW1574" s="38">
        <v>36532</v>
      </c>
      <c r="AX1574" s="37">
        <v>1441.47</v>
      </c>
      <c r="AY1574" s="7">
        <f>AX1574/AX1573</f>
        <v>0.9810923940786116</v>
      </c>
      <c r="AZ1574" s="4">
        <f>YEAR(AW1574)</f>
        <v>2000</v>
      </c>
      <c r="BA1574" s="2" t="s">
        <v>8</v>
      </c>
      <c r="BB1574" s="12" t="str">
        <f>INDEX($CD$5:$CD$10,MATCH(BA1574,$CC$5:$CC$10,0),1)</f>
        <v>Y</v>
      </c>
      <c r="BC1574" s="12" t="str">
        <f>IF(AND(BB1574="Y",AY1574&gt;1),"Y","")</f>
        <v/>
      </c>
      <c r="BD1574" s="12" t="str">
        <f>IF(AND(BB1574="Y",AY1574&lt;1),"Y","")</f>
        <v>Y</v>
      </c>
      <c r="BE1574" s="12" t="str">
        <f>IF(AY1574&gt;1,IF(AY1573&gt;1,"Y",""),"")</f>
        <v/>
      </c>
      <c r="BF1574" s="12" t="str">
        <f>IF(AY1574&lt;1,IF(AY1573&lt;1,"Y",""),"")</f>
        <v/>
      </c>
      <c r="BG1574" s="2"/>
      <c r="BH1574" s="2"/>
      <c r="BI1574" s="2"/>
      <c r="BJ1574" s="2"/>
      <c r="BK1574" s="2"/>
      <c r="BL1574" s="2"/>
      <c r="BM1574" s="4" t="str">
        <f>IF(BR1574=BR1575,IF(BR1574&gt;BR1573,BR1574&amp;"_O",""),BR1574&amp;"_C")</f>
        <v/>
      </c>
      <c r="BN1574" s="7" t="str">
        <f>IF(RIGHT(BM1574,1)="C",BP1574/INDEX($BP$5:$BP$2729,MATCH(BR1574&amp;"_O",$BM$5:$BM$2729,0),1),"")</f>
        <v/>
      </c>
      <c r="BO1574" s="38">
        <v>36952</v>
      </c>
      <c r="BP1574" s="3">
        <v>2117.63</v>
      </c>
      <c r="BQ1574" s="7">
        <f>BP1574/BP1573</f>
        <v>0.93596492391193842</v>
      </c>
      <c r="BR1574" s="4">
        <f>YEAR(BO1574)</f>
        <v>2001</v>
      </c>
      <c r="BS1574" s="2" t="s">
        <v>8</v>
      </c>
      <c r="BT1574" s="12" t="str">
        <f>INDEX($CD$5:$CD$10,MATCH(BS1574,$CC$5:$CC$10,0),1)</f>
        <v>Y</v>
      </c>
      <c r="BU1574" s="12" t="str">
        <f>IF(AND(BT1574="Y",BQ1574&gt;1),"Y","")</f>
        <v/>
      </c>
      <c r="BV1574" s="12" t="str">
        <f>IF(AND(BT1574="Y",BQ1574&lt;1),"Y","")</f>
        <v>Y</v>
      </c>
      <c r="BW1574" s="12" t="str">
        <f>IF(BQ1574&gt;1,IF(BQ1573&gt;1,"Y",""),"")</f>
        <v/>
      </c>
      <c r="BX1574" s="12" t="str">
        <f>IF(BQ1574&lt;1,IF(BQ1573&lt;1,"Y",""),"")</f>
        <v>Y</v>
      </c>
      <c r="BY1574" s="2"/>
      <c r="BZ1574" s="2"/>
      <c r="CA1574" s="2"/>
    </row>
    <row r="1575" spans="2:79">
      <c r="B1575" s="4" t="str">
        <f>IF(G1575=G1576,IF(G1575&gt;G1574,G1575&amp;"_O",""),G1575&amp;"_C")</f>
        <v/>
      </c>
      <c r="C1575" s="14">
        <f ca="1">RANDBETWEEN(0,1000)/1000</f>
        <v>0.57699999999999996</v>
      </c>
      <c r="D1575" s="16">
        <f>D1574+1</f>
        <v>1571</v>
      </c>
      <c r="E1575" s="10">
        <f>ROUNDDOWN(D1575/52,0)+1</f>
        <v>31</v>
      </c>
      <c r="F1575" s="15">
        <f>F1574+7</f>
        <v>55617</v>
      </c>
      <c r="G1575" s="4">
        <f>YEAR(F1575)</f>
        <v>2052</v>
      </c>
      <c r="H1575" s="33">
        <v>0.83099999999999996</v>
      </c>
      <c r="I1575" s="33">
        <v>3.6999999999999998E-2</v>
      </c>
      <c r="J1575" s="33">
        <v>0.94099999999999995</v>
      </c>
      <c r="K1575" s="16" t="str">
        <f>IF(M1574&gt;1,"Up","Down")</f>
        <v>Up</v>
      </c>
      <c r="L1575" s="16" t="str">
        <f>IF(K1575="Up",IF(H1575&lt;$BJ$7,"Up","Down"),IF(H1575&lt;$BK$7,"Down","Up"))</f>
        <v>Down</v>
      </c>
      <c r="M1575" s="17">
        <f>IF(L1575="Up",INDEX($AK$5:$AK$1005,MATCH(I1575,$AI$5:$AI$1005,0),1),INDEX($AL$5:$AL$1005,MATCH(J1575,$AI$5:$AI$1005,0),1))</f>
        <v>0.99868805435360908</v>
      </c>
      <c r="N1575" s="16" t="str">
        <f>IF(P1574&gt;1,"Up","Down")</f>
        <v>Up</v>
      </c>
      <c r="O1575" s="16" t="str">
        <f>IF(N1575="Up",IF(H1575&lt;$BJ$12,"Up","Down"),IF(H1575&lt;$BK$12,"Down","Up"))</f>
        <v>Down</v>
      </c>
      <c r="P1575" s="17">
        <f>IF(O1575="Up",INDEX($AP$5:$AP$1005,MATCH(I1575,$AI$5:$AI$1005,0),1),INDEX($AQ$5:$AQ$1005,MATCH(J1575,$AI$5:$AI$1005,0),1))</f>
        <v>0.99863958330283686</v>
      </c>
      <c r="Q1575" s="19">
        <f>T1574</f>
        <v>18143.217878979962</v>
      </c>
      <c r="R1575" s="19">
        <f>INDEX(model!$S$5:$S$35,MATCH(G1575,model!$Q$5:$Q$35,0),1)*model!$O$5</f>
        <v>0</v>
      </c>
      <c r="S1575" s="19">
        <f>IF(RIGHT(B1575,1)="C",T1574*INDEX(model!$T$5:$T$35,MATCH(G1575,model!$Q$5:$Q$35,0),1),0)</f>
        <v>0</v>
      </c>
      <c r="T1575" s="19">
        <f>(Q1575+R1575-S1575)*M1575</f>
        <v>18119.414963272113</v>
      </c>
      <c r="U1575" s="19">
        <f>X1574</f>
        <v>141592.69772651076</v>
      </c>
      <c r="V1575" s="19">
        <f>INDEX(model!$S$5:$S$35,MATCH(G1575,model!$Q$5:$Q$35,0),1)*model!$O$6</f>
        <v>0</v>
      </c>
      <c r="W1575" s="19">
        <f>IF(RIGHT(B1575,1)="C",X1574*INDEX(model!$T$5:$T$35,MATCH(G1575,model!$Q$5:$Q$35,0),1),0)</f>
        <v>0</v>
      </c>
      <c r="X1575" s="19">
        <f>(U1575+V1575-W1575)*P1575</f>
        <v>141400.07265632725</v>
      </c>
      <c r="Z1575" s="36" t="str">
        <f>K1575&amp;L1575</f>
        <v>UpDown</v>
      </c>
      <c r="AA1575" s="36" t="str">
        <f>N1575&amp;O1575</f>
        <v>UpDown</v>
      </c>
      <c r="AU1575" s="4" t="str">
        <f>IF(AZ1575=AZ1576,IF(AZ1575&gt;AZ1574,AZ1575&amp;"_O",""),AZ1575&amp;"_C")</f>
        <v/>
      </c>
      <c r="AV1575" s="7" t="str">
        <f>IF(RIGHT(AU1575,1)="C",AX1575/INDEX($AX$5:$AX$2729,MATCH(AZ1575&amp;"_O",$AU$5:$AU$2729,0),1),"")</f>
        <v/>
      </c>
      <c r="AW1575" s="38">
        <v>36539</v>
      </c>
      <c r="AX1575" s="37">
        <v>1465.15</v>
      </c>
      <c r="AY1575" s="7">
        <f>AX1575/AX1574</f>
        <v>1.0164276745266985</v>
      </c>
      <c r="AZ1575" s="4">
        <f>YEAR(AW1575)</f>
        <v>2000</v>
      </c>
      <c r="BA1575" s="2" t="s">
        <v>8</v>
      </c>
      <c r="BB1575" s="12" t="str">
        <f>INDEX($CD$5:$CD$10,MATCH(BA1575,$CC$5:$CC$10,0),1)</f>
        <v>Y</v>
      </c>
      <c r="BC1575" s="12" t="str">
        <f>IF(AND(BB1575="Y",AY1575&gt;1),"Y","")</f>
        <v>Y</v>
      </c>
      <c r="BD1575" s="12" t="str">
        <f>IF(AND(BB1575="Y",AY1575&lt;1),"Y","")</f>
        <v/>
      </c>
      <c r="BE1575" s="12" t="str">
        <f>IF(AY1575&gt;1,IF(AY1574&gt;1,"Y",""),"")</f>
        <v/>
      </c>
      <c r="BF1575" s="12" t="str">
        <f>IF(AY1575&lt;1,IF(AY1574&lt;1,"Y",""),"")</f>
        <v/>
      </c>
      <c r="BG1575" s="2"/>
      <c r="BH1575" s="2"/>
      <c r="BI1575" s="2"/>
      <c r="BJ1575" s="2"/>
      <c r="BK1575" s="2"/>
      <c r="BL1575" s="2"/>
      <c r="BM1575" s="4" t="str">
        <f>IF(BR1575=BR1576,IF(BR1575&gt;BR1574,BR1575&amp;"_O",""),BR1575&amp;"_C")</f>
        <v/>
      </c>
      <c r="BN1575" s="7" t="str">
        <f>IF(RIGHT(BM1575,1)="C",BP1575/INDEX($BP$5:$BP$2729,MATCH(BR1575&amp;"_O",$BM$5:$BM$2729,0),1),"")</f>
        <v/>
      </c>
      <c r="BO1575" s="38">
        <v>36959</v>
      </c>
      <c r="BP1575" s="3">
        <v>2052.7800000000002</v>
      </c>
      <c r="BQ1575" s="7">
        <f>BP1575/BP1574</f>
        <v>0.9693761421967011</v>
      </c>
      <c r="BR1575" s="4">
        <f>YEAR(BO1575)</f>
        <v>2001</v>
      </c>
      <c r="BS1575" s="2" t="s">
        <v>8</v>
      </c>
      <c r="BT1575" s="12" t="str">
        <f>INDEX($CD$5:$CD$10,MATCH(BS1575,$CC$5:$CC$10,0),1)</f>
        <v>Y</v>
      </c>
      <c r="BU1575" s="12" t="str">
        <f>IF(AND(BT1575="Y",BQ1575&gt;1),"Y","")</f>
        <v/>
      </c>
      <c r="BV1575" s="12" t="str">
        <f>IF(AND(BT1575="Y",BQ1575&lt;1),"Y","")</f>
        <v>Y</v>
      </c>
      <c r="BW1575" s="12" t="str">
        <f>IF(BQ1575&gt;1,IF(BQ1574&gt;1,"Y",""),"")</f>
        <v/>
      </c>
      <c r="BX1575" s="12" t="str">
        <f>IF(BQ1575&lt;1,IF(BQ1574&lt;1,"Y",""),"")</f>
        <v>Y</v>
      </c>
      <c r="BY1575" s="2"/>
      <c r="BZ1575" s="2"/>
      <c r="CA1575" s="2"/>
    </row>
    <row r="1576" spans="2:79">
      <c r="B1576" s="4" t="str">
        <f>IF(G1576=G1577,IF(G1576&gt;G1575,G1576&amp;"_O",""),G1576&amp;"_C")</f>
        <v/>
      </c>
      <c r="C1576" s="14">
        <f ca="1">RANDBETWEEN(0,1000)/1000</f>
        <v>0.59299999999999997</v>
      </c>
      <c r="D1576" s="16">
        <f>D1575+1</f>
        <v>1572</v>
      </c>
      <c r="E1576" s="10">
        <f>ROUNDDOWN(D1576/52,0)+1</f>
        <v>31</v>
      </c>
      <c r="F1576" s="15">
        <f>F1575+7</f>
        <v>55624</v>
      </c>
      <c r="G1576" s="4">
        <f>YEAR(F1576)</f>
        <v>2052</v>
      </c>
      <c r="H1576" s="33">
        <v>0.98599999999999999</v>
      </c>
      <c r="I1576" s="33">
        <v>0.81200000000000006</v>
      </c>
      <c r="J1576" s="33">
        <v>0.105</v>
      </c>
      <c r="K1576" s="16" t="str">
        <f>IF(M1575&gt;1,"Up","Down")</f>
        <v>Down</v>
      </c>
      <c r="L1576" s="16" t="str">
        <f>IF(K1576="Up",IF(H1576&lt;$BJ$7,"Up","Down"),IF(H1576&lt;$BK$7,"Down","Up"))</f>
        <v>Up</v>
      </c>
      <c r="M1576" s="17">
        <f>IF(L1576="Up",INDEX($AK$5:$AK$1005,MATCH(I1576,$AI$5:$AI$1005,0),1),INDEX($AL$5:$AL$1005,MATCH(J1576,$AI$5:$AI$1005,0),1))</f>
        <v>1.0249300077337298</v>
      </c>
      <c r="N1576" s="16" t="str">
        <f>IF(P1575&gt;1,"Up","Down")</f>
        <v>Down</v>
      </c>
      <c r="O1576" s="16" t="str">
        <f>IF(N1576="Up",IF(H1576&lt;$BJ$12,"Up","Down"),IF(H1576&lt;$BK$12,"Down","Up"))</f>
        <v>Up</v>
      </c>
      <c r="P1576" s="17">
        <f>IF(O1576="Up",INDEX($AP$5:$AP$1005,MATCH(I1576,$AI$5:$AI$1005,0),1),INDEX($AQ$5:$AQ$1005,MATCH(J1576,$AI$5:$AI$1005,0),1))</f>
        <v>1.0339370007581539</v>
      </c>
      <c r="Q1576" s="19">
        <f>T1575</f>
        <v>18119.414963272113</v>
      </c>
      <c r="R1576" s="19">
        <f>INDEX(model!$S$5:$S$35,MATCH(G1576,model!$Q$5:$Q$35,0),1)*model!$O$5</f>
        <v>0</v>
      </c>
      <c r="S1576" s="19">
        <f>IF(RIGHT(B1576,1)="C",T1575*INDEX(model!$T$5:$T$35,MATCH(G1576,model!$Q$5:$Q$35,0),1),0)</f>
        <v>0</v>
      </c>
      <c r="T1576" s="19">
        <f>(Q1576+R1576-S1576)*M1576</f>
        <v>18571.132118437145</v>
      </c>
      <c r="U1576" s="19">
        <f>X1575</f>
        <v>141400.07265632725</v>
      </c>
      <c r="V1576" s="19">
        <f>INDEX(model!$S$5:$S$35,MATCH(G1576,model!$Q$5:$Q$35,0),1)*model!$O$6</f>
        <v>0</v>
      </c>
      <c r="W1576" s="19">
        <f>IF(RIGHT(B1576,1)="C",X1575*INDEX(model!$T$5:$T$35,MATCH(G1576,model!$Q$5:$Q$35,0),1),0)</f>
        <v>0</v>
      </c>
      <c r="X1576" s="19">
        <f>(U1576+V1576-W1576)*P1576</f>
        <v>146198.76702926803</v>
      </c>
      <c r="Z1576" s="36" t="str">
        <f>K1576&amp;L1576</f>
        <v>DownUp</v>
      </c>
      <c r="AA1576" s="36" t="str">
        <f>N1576&amp;O1576</f>
        <v>DownUp</v>
      </c>
      <c r="AU1576" s="4" t="str">
        <f>IF(AZ1576=AZ1577,IF(AZ1576&gt;AZ1575,AZ1576&amp;"_O",""),AZ1576&amp;"_C")</f>
        <v/>
      </c>
      <c r="AV1576" s="7" t="str">
        <f>IF(RIGHT(AU1576,1)="C",AX1576/INDEX($AX$5:$AX$2729,MATCH(AZ1576&amp;"_O",$AU$5:$AU$2729,0),1),"")</f>
        <v/>
      </c>
      <c r="AW1576" s="38">
        <v>36546</v>
      </c>
      <c r="AX1576" s="37">
        <v>1441.36</v>
      </c>
      <c r="AY1576" s="7">
        <f>AX1576/AX1575</f>
        <v>0.98376275466675756</v>
      </c>
      <c r="AZ1576" s="4">
        <f>YEAR(AW1576)</f>
        <v>2000</v>
      </c>
      <c r="BA1576" s="2" t="s">
        <v>8</v>
      </c>
      <c r="BB1576" s="12" t="str">
        <f>INDEX($CD$5:$CD$10,MATCH(BA1576,$CC$5:$CC$10,0),1)</f>
        <v>Y</v>
      </c>
      <c r="BC1576" s="12" t="str">
        <f>IF(AND(BB1576="Y",AY1576&gt;1),"Y","")</f>
        <v/>
      </c>
      <c r="BD1576" s="12" t="str">
        <f>IF(AND(BB1576="Y",AY1576&lt;1),"Y","")</f>
        <v>Y</v>
      </c>
      <c r="BE1576" s="12" t="str">
        <f>IF(AY1576&gt;1,IF(AY1575&gt;1,"Y",""),"")</f>
        <v/>
      </c>
      <c r="BF1576" s="12" t="str">
        <f>IF(AY1576&lt;1,IF(AY1575&lt;1,"Y",""),"")</f>
        <v/>
      </c>
      <c r="BG1576" s="2"/>
      <c r="BH1576" s="2"/>
      <c r="BI1576" s="2"/>
      <c r="BJ1576" s="2"/>
      <c r="BK1576" s="2"/>
      <c r="BL1576" s="2"/>
      <c r="BM1576" s="4" t="str">
        <f>IF(BR1576=BR1577,IF(BR1576&gt;BR1575,BR1576&amp;"_O",""),BR1576&amp;"_C")</f>
        <v/>
      </c>
      <c r="BN1576" s="7" t="str">
        <f>IF(RIGHT(BM1576,1)="C",BP1576/INDEX($BP$5:$BP$2729,MATCH(BR1576&amp;"_O",$BM$5:$BM$2729,0),1),"")</f>
        <v/>
      </c>
      <c r="BO1576" s="38">
        <v>36966</v>
      </c>
      <c r="BP1576" s="3">
        <v>1890.91</v>
      </c>
      <c r="BQ1576" s="7">
        <f>BP1576/BP1575</f>
        <v>0.92114595816405065</v>
      </c>
      <c r="BR1576" s="4">
        <f>YEAR(BO1576)</f>
        <v>2001</v>
      </c>
      <c r="BS1576" s="2" t="s">
        <v>8</v>
      </c>
      <c r="BT1576" s="12" t="str">
        <f>INDEX($CD$5:$CD$10,MATCH(BS1576,$CC$5:$CC$10,0),1)</f>
        <v>Y</v>
      </c>
      <c r="BU1576" s="12" t="str">
        <f>IF(AND(BT1576="Y",BQ1576&gt;1),"Y","")</f>
        <v/>
      </c>
      <c r="BV1576" s="12" t="str">
        <f>IF(AND(BT1576="Y",BQ1576&lt;1),"Y","")</f>
        <v>Y</v>
      </c>
      <c r="BW1576" s="12" t="str">
        <f>IF(BQ1576&gt;1,IF(BQ1575&gt;1,"Y",""),"")</f>
        <v/>
      </c>
      <c r="BX1576" s="12" t="str">
        <f>IF(BQ1576&lt;1,IF(BQ1575&lt;1,"Y",""),"")</f>
        <v>Y</v>
      </c>
      <c r="BY1576" s="2"/>
      <c r="BZ1576" s="2"/>
      <c r="CA1576" s="2"/>
    </row>
    <row r="1577" spans="2:79">
      <c r="B1577" s="4" t="str">
        <f>IF(G1577=G1578,IF(G1577&gt;G1576,G1577&amp;"_O",""),G1577&amp;"_C")</f>
        <v/>
      </c>
      <c r="C1577" s="14">
        <f ca="1">RANDBETWEEN(0,1000)/1000</f>
        <v>0.248</v>
      </c>
      <c r="D1577" s="16">
        <f>D1576+1</f>
        <v>1573</v>
      </c>
      <c r="E1577" s="10">
        <f>ROUNDDOWN(D1577/52,0)+1</f>
        <v>31</v>
      </c>
      <c r="F1577" s="15">
        <f>F1576+7</f>
        <v>55631</v>
      </c>
      <c r="G1577" s="4">
        <f>YEAR(F1577)</f>
        <v>2052</v>
      </c>
      <c r="H1577" s="33">
        <v>0.99099999999999999</v>
      </c>
      <c r="I1577" s="33">
        <v>0.1</v>
      </c>
      <c r="J1577" s="33">
        <v>0.76500000000000001</v>
      </c>
      <c r="K1577" s="16" t="str">
        <f>IF(M1576&gt;1,"Up","Down")</f>
        <v>Up</v>
      </c>
      <c r="L1577" s="16" t="str">
        <f>IF(K1577="Up",IF(H1577&lt;$BJ$7,"Up","Down"),IF(H1577&lt;$BK$7,"Down","Up"))</f>
        <v>Down</v>
      </c>
      <c r="M1577" s="17">
        <f>IF(L1577="Up",INDEX($AK$5:$AK$1005,MATCH(I1577,$AI$5:$AI$1005,0),1),INDEX($AL$5:$AL$1005,MATCH(J1577,$AI$5:$AI$1005,0),1))</f>
        <v>0.99490820013645564</v>
      </c>
      <c r="N1577" s="16" t="str">
        <f>IF(P1576&gt;1,"Up","Down")</f>
        <v>Up</v>
      </c>
      <c r="O1577" s="16" t="str">
        <f>IF(N1577="Up",IF(H1577&lt;$BJ$12,"Up","Down"),IF(H1577&lt;$BK$12,"Down","Up"))</f>
        <v>Down</v>
      </c>
      <c r="P1577" s="17">
        <f>IF(O1577="Up",INDEX($AP$5:$AP$1005,MATCH(I1577,$AI$5:$AI$1005,0),1),INDEX($AQ$5:$AQ$1005,MATCH(J1577,$AI$5:$AI$1005,0),1))</f>
        <v>0.99421895377923575</v>
      </c>
      <c r="Q1577" s="19">
        <f>T1576</f>
        <v>18571.132118437145</v>
      </c>
      <c r="R1577" s="19">
        <f>INDEX(model!$S$5:$S$35,MATCH(G1577,model!$Q$5:$Q$35,0),1)*model!$O$5</f>
        <v>0</v>
      </c>
      <c r="S1577" s="19">
        <f>IF(RIGHT(B1577,1)="C",T1576*INDEX(model!$T$5:$T$35,MATCH(G1577,model!$Q$5:$Q$35,0),1),0)</f>
        <v>0</v>
      </c>
      <c r="T1577" s="19">
        <f>(Q1577+R1577-S1577)*M1577</f>
        <v>18476.57163045062</v>
      </c>
      <c r="U1577" s="19">
        <f>X1576</f>
        <v>146198.76702926803</v>
      </c>
      <c r="V1577" s="19">
        <f>INDEX(model!$S$5:$S$35,MATCH(G1577,model!$Q$5:$Q$35,0),1)*model!$O$6</f>
        <v>0</v>
      </c>
      <c r="W1577" s="19">
        <f>IF(RIGHT(B1577,1)="C",X1576*INDEX(model!$T$5:$T$35,MATCH(G1577,model!$Q$5:$Q$35,0),1),0)</f>
        <v>0</v>
      </c>
      <c r="X1577" s="19">
        <f>(U1577+V1577-W1577)*P1577</f>
        <v>145353.58519965308</v>
      </c>
      <c r="Z1577" s="36" t="str">
        <f>K1577&amp;L1577</f>
        <v>UpDown</v>
      </c>
      <c r="AA1577" s="36" t="str">
        <f>N1577&amp;O1577</f>
        <v>UpDown</v>
      </c>
      <c r="AU1577" s="4" t="str">
        <f>IF(AZ1577=AZ1578,IF(AZ1577&gt;AZ1576,AZ1577&amp;"_O",""),AZ1577&amp;"_C")</f>
        <v/>
      </c>
      <c r="AV1577" s="7" t="str">
        <f>IF(RIGHT(AU1577,1)="C",AX1577/INDEX($AX$5:$AX$2729,MATCH(AZ1577&amp;"_O",$AU$5:$AU$2729,0),1),"")</f>
        <v/>
      </c>
      <c r="AW1577" s="38">
        <v>36553</v>
      </c>
      <c r="AX1577" s="37">
        <v>1360.16</v>
      </c>
      <c r="AY1577" s="7">
        <f>AX1577/AX1576</f>
        <v>0.94366431703391251</v>
      </c>
      <c r="AZ1577" s="4">
        <f>YEAR(AW1577)</f>
        <v>2000</v>
      </c>
      <c r="BA1577" s="2" t="s">
        <v>8</v>
      </c>
      <c r="BB1577" s="12" t="str">
        <f>INDEX($CD$5:$CD$10,MATCH(BA1577,$CC$5:$CC$10,0),1)</f>
        <v>Y</v>
      </c>
      <c r="BC1577" s="12" t="str">
        <f>IF(AND(BB1577="Y",AY1577&gt;1),"Y","")</f>
        <v/>
      </c>
      <c r="BD1577" s="12" t="str">
        <f>IF(AND(BB1577="Y",AY1577&lt;1),"Y","")</f>
        <v>Y</v>
      </c>
      <c r="BE1577" s="12" t="str">
        <f>IF(AY1577&gt;1,IF(AY1576&gt;1,"Y",""),"")</f>
        <v/>
      </c>
      <c r="BF1577" s="12" t="str">
        <f>IF(AY1577&lt;1,IF(AY1576&lt;1,"Y",""),"")</f>
        <v>Y</v>
      </c>
      <c r="BG1577" s="2"/>
      <c r="BH1577" s="2"/>
      <c r="BI1577" s="2"/>
      <c r="BJ1577" s="2"/>
      <c r="BK1577" s="2"/>
      <c r="BL1577" s="2"/>
      <c r="BM1577" s="4" t="str">
        <f>IF(BR1577=BR1578,IF(BR1577&gt;BR1576,BR1577&amp;"_O",""),BR1577&amp;"_C")</f>
        <v/>
      </c>
      <c r="BN1577" s="7" t="str">
        <f>IF(RIGHT(BM1577,1)="C",BP1577/INDEX($BP$5:$BP$2729,MATCH(BR1577&amp;"_O",$BM$5:$BM$2729,0),1),"")</f>
        <v/>
      </c>
      <c r="BO1577" s="38">
        <v>36973</v>
      </c>
      <c r="BP1577" s="3">
        <v>1928.68</v>
      </c>
      <c r="BQ1577" s="7">
        <f>BP1577/BP1576</f>
        <v>1.0199745096276396</v>
      </c>
      <c r="BR1577" s="4">
        <f>YEAR(BO1577)</f>
        <v>2001</v>
      </c>
      <c r="BS1577" s="2" t="s">
        <v>8</v>
      </c>
      <c r="BT1577" s="12" t="str">
        <f>INDEX($CD$5:$CD$10,MATCH(BS1577,$CC$5:$CC$10,0),1)</f>
        <v>Y</v>
      </c>
      <c r="BU1577" s="12" t="str">
        <f>IF(AND(BT1577="Y",BQ1577&gt;1),"Y","")</f>
        <v>Y</v>
      </c>
      <c r="BV1577" s="12" t="str">
        <f>IF(AND(BT1577="Y",BQ1577&lt;1),"Y","")</f>
        <v/>
      </c>
      <c r="BW1577" s="12" t="str">
        <f>IF(BQ1577&gt;1,IF(BQ1576&gt;1,"Y",""),"")</f>
        <v/>
      </c>
      <c r="BX1577" s="12" t="str">
        <f>IF(BQ1577&lt;1,IF(BQ1576&lt;1,"Y",""),"")</f>
        <v/>
      </c>
      <c r="BY1577" s="2"/>
      <c r="BZ1577" s="2"/>
      <c r="CA1577" s="2"/>
    </row>
    <row r="1578" spans="2:79">
      <c r="B1578" s="4" t="str">
        <f>IF(G1578=G1579,IF(G1578&gt;G1577,G1578&amp;"_O",""),G1578&amp;"_C")</f>
        <v/>
      </c>
      <c r="C1578" s="14">
        <f ca="1">RANDBETWEEN(0,1000)/1000</f>
        <v>8.0000000000000002E-3</v>
      </c>
      <c r="D1578" s="16">
        <f>D1577+1</f>
        <v>1574</v>
      </c>
      <c r="E1578" s="10">
        <f>ROUNDDOWN(D1578/52,0)+1</f>
        <v>31</v>
      </c>
      <c r="F1578" s="15">
        <f>F1577+7</f>
        <v>55638</v>
      </c>
      <c r="G1578" s="4">
        <f>YEAR(F1578)</f>
        <v>2052</v>
      </c>
      <c r="H1578" s="33">
        <v>0.436</v>
      </c>
      <c r="I1578" s="33">
        <v>0.72699999999999998</v>
      </c>
      <c r="J1578" s="33">
        <v>0.13700000000000001</v>
      </c>
      <c r="K1578" s="16" t="str">
        <f>IF(M1577&gt;1,"Up","Down")</f>
        <v>Down</v>
      </c>
      <c r="L1578" s="16" t="str">
        <f>IF(K1578="Up",IF(H1578&lt;$BJ$7,"Up","Down"),IF(H1578&lt;$BK$7,"Down","Up"))</f>
        <v>Up</v>
      </c>
      <c r="M1578" s="17">
        <f>IF(L1578="Up",INDEX($AK$5:$AK$1005,MATCH(I1578,$AI$5:$AI$1005,0),1),INDEX($AL$5:$AL$1005,MATCH(J1578,$AI$5:$AI$1005,0),1))</f>
        <v>1.0201861759335711</v>
      </c>
      <c r="N1578" s="16" t="str">
        <f>IF(P1577&gt;1,"Up","Down")</f>
        <v>Down</v>
      </c>
      <c r="O1578" s="16" t="str">
        <f>IF(N1578="Up",IF(H1578&lt;$BJ$12,"Up","Down"),IF(H1578&lt;$BK$12,"Down","Up"))</f>
        <v>Down</v>
      </c>
      <c r="P1578" s="17">
        <f>IF(O1578="Up",INDEX($AP$5:$AP$1005,MATCH(I1578,$AI$5:$AI$1005,0),1),INDEX($AQ$5:$AQ$1005,MATCH(J1578,$AI$5:$AI$1005,0),1))</f>
        <v>0.95627267286394912</v>
      </c>
      <c r="Q1578" s="19">
        <f>T1577</f>
        <v>18476.57163045062</v>
      </c>
      <c r="R1578" s="19">
        <f>INDEX(model!$S$5:$S$35,MATCH(G1578,model!$Q$5:$Q$35,0),1)*model!$O$5</f>
        <v>0</v>
      </c>
      <c r="S1578" s="19">
        <f>IF(RIGHT(B1578,1)="C",T1577*INDEX(model!$T$5:$T$35,MATCH(G1578,model!$Q$5:$Q$35,0),1),0)</f>
        <v>0</v>
      </c>
      <c r="T1578" s="19">
        <f>(Q1578+R1578-S1578)*M1578</f>
        <v>18849.542956032124</v>
      </c>
      <c r="U1578" s="19">
        <f>X1577</f>
        <v>145353.58519965308</v>
      </c>
      <c r="V1578" s="19">
        <f>INDEX(model!$S$5:$S$35,MATCH(G1578,model!$Q$5:$Q$35,0),1)*model!$O$6</f>
        <v>0</v>
      </c>
      <c r="W1578" s="19">
        <f>IF(RIGHT(B1578,1)="C",X1577*INDEX(model!$T$5:$T$35,MATCH(G1578,model!$Q$5:$Q$35,0),1),0)</f>
        <v>0</v>
      </c>
      <c r="X1578" s="19">
        <f>(U1578+V1578-W1578)*P1578</f>
        <v>138997.66142923001</v>
      </c>
      <c r="Z1578" s="36" t="str">
        <f>K1578&amp;L1578</f>
        <v>DownUp</v>
      </c>
      <c r="AA1578" s="36" t="str">
        <f>N1578&amp;O1578</f>
        <v>DownDown</v>
      </c>
      <c r="AU1578" s="4" t="str">
        <f>IF(AZ1578=AZ1579,IF(AZ1578&gt;AZ1577,AZ1578&amp;"_O",""),AZ1578&amp;"_C")</f>
        <v/>
      </c>
      <c r="AV1578" s="7" t="str">
        <f>IF(RIGHT(AU1578,1)="C",AX1578/INDEX($AX$5:$AX$2729,MATCH(AZ1578&amp;"_O",$AU$5:$AU$2729,0),1),"")</f>
        <v/>
      </c>
      <c r="AW1578" s="38">
        <v>36560</v>
      </c>
      <c r="AX1578" s="37">
        <v>1424.37</v>
      </c>
      <c r="AY1578" s="7">
        <f>AX1578/AX1577</f>
        <v>1.047207681449241</v>
      </c>
      <c r="AZ1578" s="4">
        <f>YEAR(AW1578)</f>
        <v>2000</v>
      </c>
      <c r="BA1578" s="2" t="s">
        <v>8</v>
      </c>
      <c r="BB1578" s="12" t="str">
        <f>INDEX($CD$5:$CD$10,MATCH(BA1578,$CC$5:$CC$10,0),1)</f>
        <v>Y</v>
      </c>
      <c r="BC1578" s="12" t="str">
        <f>IF(AND(BB1578="Y",AY1578&gt;1),"Y","")</f>
        <v>Y</v>
      </c>
      <c r="BD1578" s="12" t="str">
        <f>IF(AND(BB1578="Y",AY1578&lt;1),"Y","")</f>
        <v/>
      </c>
      <c r="BE1578" s="12" t="str">
        <f>IF(AY1578&gt;1,IF(AY1577&gt;1,"Y",""),"")</f>
        <v/>
      </c>
      <c r="BF1578" s="12" t="str">
        <f>IF(AY1578&lt;1,IF(AY1577&lt;1,"Y",""),"")</f>
        <v/>
      </c>
      <c r="BG1578" s="2"/>
      <c r="BH1578" s="2"/>
      <c r="BI1578" s="2"/>
      <c r="BJ1578" s="2"/>
      <c r="BK1578" s="2"/>
      <c r="BL1578" s="2"/>
      <c r="BM1578" s="4" t="str">
        <f>IF(BR1578=BR1579,IF(BR1578&gt;BR1577,BR1578&amp;"_O",""),BR1578&amp;"_C")</f>
        <v/>
      </c>
      <c r="BN1578" s="7" t="str">
        <f>IF(RIGHT(BM1578,1)="C",BP1578/INDEX($BP$5:$BP$2729,MATCH(BR1578&amp;"_O",$BM$5:$BM$2729,0),1),"")</f>
        <v/>
      </c>
      <c r="BO1578" s="38">
        <v>36980</v>
      </c>
      <c r="BP1578" s="3">
        <v>1840.26</v>
      </c>
      <c r="BQ1578" s="7">
        <f>BP1578/BP1577</f>
        <v>0.95415517348652956</v>
      </c>
      <c r="BR1578" s="4">
        <f>YEAR(BO1578)</f>
        <v>2001</v>
      </c>
      <c r="BS1578" s="2" t="s">
        <v>8</v>
      </c>
      <c r="BT1578" s="12" t="str">
        <f>INDEX($CD$5:$CD$10,MATCH(BS1578,$CC$5:$CC$10,0),1)</f>
        <v>Y</v>
      </c>
      <c r="BU1578" s="12" t="str">
        <f>IF(AND(BT1578="Y",BQ1578&gt;1),"Y","")</f>
        <v/>
      </c>
      <c r="BV1578" s="12" t="str">
        <f>IF(AND(BT1578="Y",BQ1578&lt;1),"Y","")</f>
        <v>Y</v>
      </c>
      <c r="BW1578" s="12" t="str">
        <f>IF(BQ1578&gt;1,IF(BQ1577&gt;1,"Y",""),"")</f>
        <v/>
      </c>
      <c r="BX1578" s="12" t="str">
        <f>IF(BQ1578&lt;1,IF(BQ1577&lt;1,"Y",""),"")</f>
        <v/>
      </c>
      <c r="BY1578" s="2"/>
      <c r="BZ1578" s="2"/>
      <c r="CA1578" s="2"/>
    </row>
    <row r="1579" spans="2:79">
      <c r="B1579" s="4" t="str">
        <f>IF(G1579=G1580,IF(G1579&gt;G1578,G1579&amp;"_O",""),G1579&amp;"_C")</f>
        <v/>
      </c>
      <c r="C1579" s="14">
        <f ca="1">RANDBETWEEN(0,1000)/1000</f>
        <v>0.57599999999999996</v>
      </c>
      <c r="D1579" s="16">
        <f>D1578+1</f>
        <v>1575</v>
      </c>
      <c r="E1579" s="10">
        <f>ROUNDDOWN(D1579/52,0)+1</f>
        <v>31</v>
      </c>
      <c r="F1579" s="15">
        <f>F1578+7</f>
        <v>55645</v>
      </c>
      <c r="G1579" s="4">
        <f>YEAR(F1579)</f>
        <v>2052</v>
      </c>
      <c r="H1579" s="33">
        <v>0.81699999999999995</v>
      </c>
      <c r="I1579" s="33">
        <v>0.52300000000000002</v>
      </c>
      <c r="J1579" s="33">
        <v>0.752</v>
      </c>
      <c r="K1579" s="16" t="str">
        <f>IF(M1578&gt;1,"Up","Down")</f>
        <v>Up</v>
      </c>
      <c r="L1579" s="16" t="str">
        <f>IF(K1579="Up",IF(H1579&lt;$BJ$7,"Up","Down"),IF(H1579&lt;$BK$7,"Down","Up"))</f>
        <v>Down</v>
      </c>
      <c r="M1579" s="17">
        <f>IF(L1579="Up",INDEX($AK$5:$AK$1005,MATCH(I1579,$AI$5:$AI$1005,0),1),INDEX($AL$5:$AL$1005,MATCH(J1579,$AI$5:$AI$1005,0),1))</f>
        <v>0.99464609380126967</v>
      </c>
      <c r="N1579" s="16" t="str">
        <f>IF(P1578&gt;1,"Up","Down")</f>
        <v>Down</v>
      </c>
      <c r="O1579" s="16" t="str">
        <f>IF(N1579="Up",IF(H1579&lt;$BJ$12,"Up","Down"),IF(H1579&lt;$BK$12,"Down","Up"))</f>
        <v>Up</v>
      </c>
      <c r="P1579" s="17">
        <f>IF(O1579="Up",INDEX($AP$5:$AP$1005,MATCH(I1579,$AI$5:$AI$1005,0),1),INDEX($AQ$5:$AQ$1005,MATCH(J1579,$AI$5:$AI$1005,0),1))</f>
        <v>1.0180849157964424</v>
      </c>
      <c r="Q1579" s="19">
        <f>T1578</f>
        <v>18849.542956032124</v>
      </c>
      <c r="R1579" s="19">
        <f>INDEX(model!$S$5:$S$35,MATCH(G1579,model!$Q$5:$Q$35,0),1)*model!$O$5</f>
        <v>0</v>
      </c>
      <c r="S1579" s="19">
        <f>IF(RIGHT(B1579,1)="C",T1578*INDEX(model!$T$5:$T$35,MATCH(G1579,model!$Q$5:$Q$35,0),1),0)</f>
        <v>0</v>
      </c>
      <c r="T1579" s="19">
        <f>(Q1579+R1579-S1579)*M1579</f>
        <v>18748.62427115659</v>
      </c>
      <c r="U1579" s="19">
        <f>X1578</f>
        <v>138997.66142923001</v>
      </c>
      <c r="V1579" s="19">
        <f>INDEX(model!$S$5:$S$35,MATCH(G1579,model!$Q$5:$Q$35,0),1)*model!$O$6</f>
        <v>0</v>
      </c>
      <c r="W1579" s="19">
        <f>IF(RIGHT(B1579,1)="C",X1578*INDEX(model!$T$5:$T$35,MATCH(G1579,model!$Q$5:$Q$35,0),1),0)</f>
        <v>0</v>
      </c>
      <c r="X1579" s="19">
        <f>(U1579+V1579-W1579)*P1579</f>
        <v>141511.42243208006</v>
      </c>
      <c r="Z1579" s="36" t="str">
        <f>K1579&amp;L1579</f>
        <v>UpDown</v>
      </c>
      <c r="AA1579" s="36" t="str">
        <f>N1579&amp;O1579</f>
        <v>DownUp</v>
      </c>
      <c r="AU1579" s="4" t="str">
        <f>IF(AZ1579=AZ1580,IF(AZ1579&gt;AZ1578,AZ1579&amp;"_O",""),AZ1579&amp;"_C")</f>
        <v/>
      </c>
      <c r="AV1579" s="7" t="str">
        <f>IF(RIGHT(AU1579,1)="C",AX1579/INDEX($AX$5:$AX$2729,MATCH(AZ1579&amp;"_O",$AU$5:$AU$2729,0),1),"")</f>
        <v/>
      </c>
      <c r="AW1579" s="38">
        <v>36567</v>
      </c>
      <c r="AX1579" s="37">
        <v>1387.12</v>
      </c>
      <c r="AY1579" s="7">
        <f>AX1579/AX1578</f>
        <v>0.97384808722452731</v>
      </c>
      <c r="AZ1579" s="4">
        <f>YEAR(AW1579)</f>
        <v>2000</v>
      </c>
      <c r="BA1579" s="2" t="s">
        <v>8</v>
      </c>
      <c r="BB1579" s="12" t="str">
        <f>INDEX($CD$5:$CD$10,MATCH(BA1579,$CC$5:$CC$10,0),1)</f>
        <v>Y</v>
      </c>
      <c r="BC1579" s="12" t="str">
        <f>IF(AND(BB1579="Y",AY1579&gt;1),"Y","")</f>
        <v/>
      </c>
      <c r="BD1579" s="12" t="str">
        <f>IF(AND(BB1579="Y",AY1579&lt;1),"Y","")</f>
        <v>Y</v>
      </c>
      <c r="BE1579" s="12" t="str">
        <f>IF(AY1579&gt;1,IF(AY1578&gt;1,"Y",""),"")</f>
        <v/>
      </c>
      <c r="BF1579" s="12" t="str">
        <f>IF(AY1579&lt;1,IF(AY1578&lt;1,"Y",""),"")</f>
        <v/>
      </c>
      <c r="BG1579" s="2"/>
      <c r="BH1579" s="2"/>
      <c r="BI1579" s="2"/>
      <c r="BJ1579" s="2"/>
      <c r="BK1579" s="2"/>
      <c r="BL1579" s="2"/>
      <c r="BM1579" s="4" t="str">
        <f>IF(BR1579=BR1580,IF(BR1579&gt;BR1578,BR1579&amp;"_O",""),BR1579&amp;"_C")</f>
        <v/>
      </c>
      <c r="BN1579" s="7" t="str">
        <f>IF(RIGHT(BM1579,1)="C",BP1579/INDEX($BP$5:$BP$2729,MATCH(BR1579&amp;"_O",$BM$5:$BM$2729,0),1),"")</f>
        <v/>
      </c>
      <c r="BO1579" s="38">
        <v>36987</v>
      </c>
      <c r="BP1579" s="3">
        <v>1720.36</v>
      </c>
      <c r="BQ1579" s="7">
        <f>BP1579/BP1578</f>
        <v>0.93484616304217882</v>
      </c>
      <c r="BR1579" s="4">
        <f>YEAR(BO1579)</f>
        <v>2001</v>
      </c>
      <c r="BS1579" s="2" t="s">
        <v>8</v>
      </c>
      <c r="BT1579" s="12" t="str">
        <f>INDEX($CD$5:$CD$10,MATCH(BS1579,$CC$5:$CC$10,0),1)</f>
        <v>Y</v>
      </c>
      <c r="BU1579" s="12" t="str">
        <f>IF(AND(BT1579="Y",BQ1579&gt;1),"Y","")</f>
        <v/>
      </c>
      <c r="BV1579" s="12" t="str">
        <f>IF(AND(BT1579="Y",BQ1579&lt;1),"Y","")</f>
        <v>Y</v>
      </c>
      <c r="BW1579" s="12" t="str">
        <f>IF(BQ1579&gt;1,IF(BQ1578&gt;1,"Y",""),"")</f>
        <v/>
      </c>
      <c r="BX1579" s="12" t="str">
        <f>IF(BQ1579&lt;1,IF(BQ1578&lt;1,"Y",""),"")</f>
        <v>Y</v>
      </c>
      <c r="BY1579" s="2"/>
      <c r="BZ1579" s="2"/>
      <c r="CA1579" s="2"/>
    </row>
    <row r="1580" spans="2:79">
      <c r="B1580" s="4" t="str">
        <f>IF(G1580=G1581,IF(G1580&gt;G1579,G1580&amp;"_O",""),G1580&amp;"_C")</f>
        <v/>
      </c>
      <c r="C1580" s="14">
        <f ca="1">RANDBETWEEN(0,1000)/1000</f>
        <v>0.71099999999999997</v>
      </c>
      <c r="D1580" s="16">
        <f>D1579+1</f>
        <v>1576</v>
      </c>
      <c r="E1580" s="10">
        <f>ROUNDDOWN(D1580/52,0)+1</f>
        <v>31</v>
      </c>
      <c r="F1580" s="15">
        <f>F1579+7</f>
        <v>55652</v>
      </c>
      <c r="G1580" s="4">
        <f>YEAR(F1580)</f>
        <v>2052</v>
      </c>
      <c r="H1580" s="33">
        <v>0.86899999999999999</v>
      </c>
      <c r="I1580" s="33">
        <v>0.159</v>
      </c>
      <c r="J1580" s="33">
        <v>0.45300000000000001</v>
      </c>
      <c r="K1580" s="16" t="str">
        <f>IF(M1579&gt;1,"Up","Down")</f>
        <v>Down</v>
      </c>
      <c r="L1580" s="16" t="str">
        <f>IF(K1580="Up",IF(H1580&lt;$BJ$7,"Up","Down"),IF(H1580&lt;$BK$7,"Down","Up"))</f>
        <v>Up</v>
      </c>
      <c r="M1580" s="17">
        <f>IF(L1580="Up",INDEX($AK$5:$AK$1005,MATCH(I1580,$AI$5:$AI$1005,0),1),INDEX($AL$5:$AL$1005,MATCH(J1580,$AI$5:$AI$1005,0),1))</f>
        <v>1.0036982974988891</v>
      </c>
      <c r="N1580" s="16" t="str">
        <f>IF(P1579&gt;1,"Up","Down")</f>
        <v>Up</v>
      </c>
      <c r="O1580" s="16" t="str">
        <f>IF(N1580="Up",IF(H1580&lt;$BJ$12,"Up","Down"),IF(H1580&lt;$BK$12,"Down","Up"))</f>
        <v>Down</v>
      </c>
      <c r="P1580" s="17">
        <f>IF(O1580="Up",INDEX($AP$5:$AP$1005,MATCH(I1580,$AI$5:$AI$1005,0),1),INDEX($AQ$5:$AQ$1005,MATCH(J1580,$AI$5:$AI$1005,0),1))</f>
        <v>0.98258199076934372</v>
      </c>
      <c r="Q1580" s="19">
        <f>T1579</f>
        <v>18748.62427115659</v>
      </c>
      <c r="R1580" s="19">
        <f>INDEX(model!$S$5:$S$35,MATCH(G1580,model!$Q$5:$Q$35,0),1)*model!$O$5</f>
        <v>0</v>
      </c>
      <c r="S1580" s="19">
        <f>IF(RIGHT(B1580,1)="C",T1579*INDEX(model!$T$5:$T$35,MATCH(G1580,model!$Q$5:$Q$35,0),1),0)</f>
        <v>0</v>
      </c>
      <c r="T1580" s="19">
        <f>(Q1580+R1580-S1580)*M1580</f>
        <v>18817.962261406221</v>
      </c>
      <c r="U1580" s="19">
        <f>X1579</f>
        <v>141511.42243208006</v>
      </c>
      <c r="V1580" s="19">
        <f>INDEX(model!$S$5:$S$35,MATCH(G1580,model!$Q$5:$Q$35,0),1)*model!$O$6</f>
        <v>0</v>
      </c>
      <c r="W1580" s="19">
        <f>IF(RIGHT(B1580,1)="C",X1579*INDEX(model!$T$5:$T$35,MATCH(G1580,model!$Q$5:$Q$35,0),1),0)</f>
        <v>0</v>
      </c>
      <c r="X1580" s="19">
        <f>(U1580+V1580-W1580)*P1580</f>
        <v>139046.57516991478</v>
      </c>
      <c r="Z1580" s="36" t="str">
        <f>K1580&amp;L1580</f>
        <v>DownUp</v>
      </c>
      <c r="AA1580" s="36" t="str">
        <f>N1580&amp;O1580</f>
        <v>UpDown</v>
      </c>
      <c r="AU1580" s="4" t="str">
        <f>IF(AZ1580=AZ1581,IF(AZ1580&gt;AZ1579,AZ1580&amp;"_O",""),AZ1580&amp;"_C")</f>
        <v/>
      </c>
      <c r="AV1580" s="7" t="str">
        <f>IF(RIGHT(AU1580,1)="C",AX1580/INDEX($AX$5:$AX$2729,MATCH(AZ1580&amp;"_O",$AU$5:$AU$2729,0),1),"")</f>
        <v/>
      </c>
      <c r="AW1580" s="38">
        <v>36574</v>
      </c>
      <c r="AX1580" s="37">
        <v>1346.09</v>
      </c>
      <c r="AY1580" s="7">
        <f>AX1580/AX1579</f>
        <v>0.97042072783897571</v>
      </c>
      <c r="AZ1580" s="4">
        <f>YEAR(AW1580)</f>
        <v>2000</v>
      </c>
      <c r="BA1580" s="2" t="s">
        <v>8</v>
      </c>
      <c r="BB1580" s="12" t="str">
        <f>INDEX($CD$5:$CD$10,MATCH(BA1580,$CC$5:$CC$10,0),1)</f>
        <v>Y</v>
      </c>
      <c r="BC1580" s="12" t="str">
        <f>IF(AND(BB1580="Y",AY1580&gt;1),"Y","")</f>
        <v/>
      </c>
      <c r="BD1580" s="12" t="str">
        <f>IF(AND(BB1580="Y",AY1580&lt;1),"Y","")</f>
        <v>Y</v>
      </c>
      <c r="BE1580" s="12" t="str">
        <f>IF(AY1580&gt;1,IF(AY1579&gt;1,"Y",""),"")</f>
        <v/>
      </c>
      <c r="BF1580" s="12" t="str">
        <f>IF(AY1580&lt;1,IF(AY1579&lt;1,"Y",""),"")</f>
        <v>Y</v>
      </c>
      <c r="BG1580" s="2"/>
      <c r="BH1580" s="2"/>
      <c r="BI1580" s="2"/>
      <c r="BJ1580" s="2"/>
      <c r="BK1580" s="2"/>
      <c r="BL1580" s="2"/>
      <c r="BM1580" s="4" t="str">
        <f>IF(BR1580=BR1581,IF(BR1580&gt;BR1579,BR1580&amp;"_O",""),BR1580&amp;"_C")</f>
        <v/>
      </c>
      <c r="BN1580" s="7" t="str">
        <f>IF(RIGHT(BM1580,1)="C",BP1580/INDEX($BP$5:$BP$2729,MATCH(BR1580&amp;"_O",$BM$5:$BM$2729,0),1),"")</f>
        <v/>
      </c>
      <c r="BO1580" s="38">
        <v>36994</v>
      </c>
      <c r="BP1580" s="3">
        <v>1961.43</v>
      </c>
      <c r="BQ1580" s="7">
        <f>BP1580/BP1579</f>
        <v>1.140127647701644</v>
      </c>
      <c r="BR1580" s="4">
        <f>YEAR(BO1580)</f>
        <v>2001</v>
      </c>
      <c r="BS1580" s="2" t="s">
        <v>8</v>
      </c>
      <c r="BT1580" s="12" t="str">
        <f>INDEX($CD$5:$CD$10,MATCH(BS1580,$CC$5:$CC$10,0),1)</f>
        <v>Y</v>
      </c>
      <c r="BU1580" s="12" t="str">
        <f>IF(AND(BT1580="Y",BQ1580&gt;1),"Y","")</f>
        <v>Y</v>
      </c>
      <c r="BV1580" s="12" t="str">
        <f>IF(AND(BT1580="Y",BQ1580&lt;1),"Y","")</f>
        <v/>
      </c>
      <c r="BW1580" s="12" t="str">
        <f>IF(BQ1580&gt;1,IF(BQ1579&gt;1,"Y",""),"")</f>
        <v/>
      </c>
      <c r="BX1580" s="12" t="str">
        <f>IF(BQ1580&lt;1,IF(BQ1579&lt;1,"Y",""),"")</f>
        <v/>
      </c>
      <c r="BY1580" s="2"/>
      <c r="BZ1580" s="2"/>
      <c r="CA1580" s="2"/>
    </row>
    <row r="1581" spans="2:79">
      <c r="B1581" s="4" t="str">
        <f>IF(G1581=G1582,IF(G1581&gt;G1580,G1581&amp;"_O",""),G1581&amp;"_C")</f>
        <v/>
      </c>
      <c r="C1581" s="14">
        <f ca="1">RANDBETWEEN(0,1000)/1000</f>
        <v>0.54600000000000004</v>
      </c>
      <c r="D1581" s="16">
        <f>D1580+1</f>
        <v>1577</v>
      </c>
      <c r="E1581" s="10">
        <f>ROUNDDOWN(D1581/52,0)+1</f>
        <v>31</v>
      </c>
      <c r="F1581" s="15">
        <f>F1580+7</f>
        <v>55659</v>
      </c>
      <c r="G1581" s="4">
        <f>YEAR(F1581)</f>
        <v>2052</v>
      </c>
      <c r="H1581" s="33">
        <v>0.66900000000000004</v>
      </c>
      <c r="I1581" s="33">
        <v>0.36499999999999999</v>
      </c>
      <c r="J1581" s="33">
        <v>0.63200000000000001</v>
      </c>
      <c r="K1581" s="16" t="str">
        <f>IF(M1580&gt;1,"Up","Down")</f>
        <v>Up</v>
      </c>
      <c r="L1581" s="16" t="str">
        <f>IF(K1581="Up",IF(H1581&lt;$BJ$7,"Up","Down"),IF(H1581&lt;$BK$7,"Down","Up"))</f>
        <v>Down</v>
      </c>
      <c r="M1581" s="17">
        <f>IF(L1581="Up",INDEX($AK$5:$AK$1005,MATCH(I1581,$AI$5:$AI$1005,0),1),INDEX($AL$5:$AL$1005,MATCH(J1581,$AI$5:$AI$1005,0),1))</f>
        <v>0.99126875528695191</v>
      </c>
      <c r="N1581" s="16" t="str">
        <f>IF(P1580&gt;1,"Up","Down")</f>
        <v>Down</v>
      </c>
      <c r="O1581" s="16" t="str">
        <f>IF(N1581="Up",IF(H1581&lt;$BJ$12,"Up","Down"),IF(H1581&lt;$BK$12,"Down","Up"))</f>
        <v>Up</v>
      </c>
      <c r="P1581" s="17">
        <f>IF(O1581="Up",INDEX($AP$5:$AP$1005,MATCH(I1581,$AI$5:$AI$1005,0),1),INDEX($AQ$5:$AQ$1005,MATCH(J1581,$AI$5:$AI$1005,0),1))</f>
        <v>1.0121605300029943</v>
      </c>
      <c r="Q1581" s="19">
        <f>T1580</f>
        <v>18817.962261406221</v>
      </c>
      <c r="R1581" s="19">
        <f>INDEX(model!$S$5:$S$35,MATCH(G1581,model!$Q$5:$Q$35,0),1)*model!$O$5</f>
        <v>0</v>
      </c>
      <c r="S1581" s="19">
        <f>IF(RIGHT(B1581,1)="C",T1580*INDEX(model!$T$5:$T$35,MATCH(G1581,model!$Q$5:$Q$35,0),1),0)</f>
        <v>0</v>
      </c>
      <c r="T1581" s="19">
        <f>(Q1581+R1581-S1581)*M1581</f>
        <v>18653.65802790098</v>
      </c>
      <c r="U1581" s="19">
        <f>X1580</f>
        <v>139046.57516991478</v>
      </c>
      <c r="V1581" s="19">
        <f>INDEX(model!$S$5:$S$35,MATCH(G1581,model!$Q$5:$Q$35,0),1)*model!$O$6</f>
        <v>0</v>
      </c>
      <c r="W1581" s="19">
        <f>IF(RIGHT(B1581,1)="C",X1580*INDEX(model!$T$5:$T$35,MATCH(G1581,model!$Q$5:$Q$35,0),1),0)</f>
        <v>0</v>
      </c>
      <c r="X1581" s="19">
        <f>(U1581+V1581-W1581)*P1581</f>
        <v>140737.45521908213</v>
      </c>
      <c r="Z1581" s="36" t="str">
        <f>K1581&amp;L1581</f>
        <v>UpDown</v>
      </c>
      <c r="AA1581" s="36" t="str">
        <f>N1581&amp;O1581</f>
        <v>DownUp</v>
      </c>
      <c r="AU1581" s="4" t="str">
        <f>IF(AZ1581=AZ1582,IF(AZ1581&gt;AZ1580,AZ1581&amp;"_O",""),AZ1581&amp;"_C")</f>
        <v/>
      </c>
      <c r="AV1581" s="7" t="str">
        <f>IF(RIGHT(AU1581,1)="C",AX1581/INDEX($AX$5:$AX$2729,MATCH(AZ1581&amp;"_O",$AU$5:$AU$2729,0),1),"")</f>
        <v/>
      </c>
      <c r="AW1581" s="38">
        <v>36581</v>
      </c>
      <c r="AX1581" s="37">
        <v>1333.36</v>
      </c>
      <c r="AY1581" s="7">
        <f>AX1581/AX1580</f>
        <v>0.99054298003848185</v>
      </c>
      <c r="AZ1581" s="4">
        <f>YEAR(AW1581)</f>
        <v>2000</v>
      </c>
      <c r="BA1581" s="2" t="s">
        <v>8</v>
      </c>
      <c r="BB1581" s="12" t="str">
        <f>INDEX($CD$5:$CD$10,MATCH(BA1581,$CC$5:$CC$10,0),1)</f>
        <v>Y</v>
      </c>
      <c r="BC1581" s="12" t="str">
        <f>IF(AND(BB1581="Y",AY1581&gt;1),"Y","")</f>
        <v/>
      </c>
      <c r="BD1581" s="12" t="str">
        <f>IF(AND(BB1581="Y",AY1581&lt;1),"Y","")</f>
        <v>Y</v>
      </c>
      <c r="BE1581" s="12" t="str">
        <f>IF(AY1581&gt;1,IF(AY1580&gt;1,"Y",""),"")</f>
        <v/>
      </c>
      <c r="BF1581" s="12" t="str">
        <f>IF(AY1581&lt;1,IF(AY1580&lt;1,"Y",""),"")</f>
        <v>Y</v>
      </c>
      <c r="BG1581" s="2"/>
      <c r="BH1581" s="2"/>
      <c r="BI1581" s="2"/>
      <c r="BJ1581" s="2"/>
      <c r="BK1581" s="2"/>
      <c r="BL1581" s="2"/>
      <c r="BM1581" s="4" t="str">
        <f>IF(BR1581=BR1582,IF(BR1581&gt;BR1580,BR1581&amp;"_O",""),BR1581&amp;"_C")</f>
        <v/>
      </c>
      <c r="BN1581" s="7" t="str">
        <f>IF(RIGHT(BM1581,1)="C",BP1581/INDEX($BP$5:$BP$2729,MATCH(BR1581&amp;"_O",$BM$5:$BM$2729,0),1),"")</f>
        <v/>
      </c>
      <c r="BO1581" s="38">
        <v>37001</v>
      </c>
      <c r="BP1581" s="3">
        <v>2163.41</v>
      </c>
      <c r="BQ1581" s="7">
        <f>BP1581/BP1580</f>
        <v>1.10297589003941</v>
      </c>
      <c r="BR1581" s="4">
        <f>YEAR(BO1581)</f>
        <v>2001</v>
      </c>
      <c r="BS1581" s="2" t="s">
        <v>8</v>
      </c>
      <c r="BT1581" s="12" t="str">
        <f>INDEX($CD$5:$CD$10,MATCH(BS1581,$CC$5:$CC$10,0),1)</f>
        <v>Y</v>
      </c>
      <c r="BU1581" s="12" t="str">
        <f>IF(AND(BT1581="Y",BQ1581&gt;1),"Y","")</f>
        <v>Y</v>
      </c>
      <c r="BV1581" s="12" t="str">
        <f>IF(AND(BT1581="Y",BQ1581&lt;1),"Y","")</f>
        <v/>
      </c>
      <c r="BW1581" s="12" t="str">
        <f>IF(BQ1581&gt;1,IF(BQ1580&gt;1,"Y",""),"")</f>
        <v>Y</v>
      </c>
      <c r="BX1581" s="12" t="str">
        <f>IF(BQ1581&lt;1,IF(BQ1580&lt;1,"Y",""),"")</f>
        <v/>
      </c>
      <c r="BY1581" s="2"/>
      <c r="BZ1581" s="2"/>
      <c r="CA1581" s="2"/>
    </row>
    <row r="1582" spans="2:79">
      <c r="B1582" s="4" t="str">
        <f>IF(G1582=G1583,IF(G1582&gt;G1581,G1582&amp;"_O",""),G1582&amp;"_C")</f>
        <v/>
      </c>
      <c r="C1582" s="14">
        <f ca="1">RANDBETWEEN(0,1000)/1000</f>
        <v>0.23</v>
      </c>
      <c r="D1582" s="16">
        <f>D1581+1</f>
        <v>1578</v>
      </c>
      <c r="E1582" s="10">
        <f>ROUNDDOWN(D1582/52,0)+1</f>
        <v>31</v>
      </c>
      <c r="F1582" s="15">
        <f>F1581+7</f>
        <v>55666</v>
      </c>
      <c r="G1582" s="4">
        <f>YEAR(F1582)</f>
        <v>2052</v>
      </c>
      <c r="H1582" s="33">
        <v>0.19800000000000001</v>
      </c>
      <c r="I1582" s="33">
        <v>0.27</v>
      </c>
      <c r="J1582" s="33">
        <v>0.22500000000000001</v>
      </c>
      <c r="K1582" s="16" t="str">
        <f>IF(M1581&gt;1,"Up","Down")</f>
        <v>Down</v>
      </c>
      <c r="L1582" s="16" t="str">
        <f>IF(K1582="Up",IF(H1582&lt;$BJ$7,"Up","Down"),IF(H1582&lt;$BK$7,"Down","Up"))</f>
        <v>Down</v>
      </c>
      <c r="M1582" s="17">
        <f>IF(L1582="Up",INDEX($AK$5:$AK$1005,MATCH(I1582,$AI$5:$AI$1005,0),1),INDEX($AL$5:$AL$1005,MATCH(J1582,$AI$5:$AI$1005,0),1))</f>
        <v>0.97601705104358216</v>
      </c>
      <c r="N1582" s="16" t="str">
        <f>IF(P1581&gt;1,"Up","Down")</f>
        <v>Up</v>
      </c>
      <c r="O1582" s="16" t="str">
        <f>IF(N1582="Up",IF(H1582&lt;$BJ$12,"Up","Down"),IF(H1582&lt;$BK$12,"Down","Up"))</f>
        <v>Up</v>
      </c>
      <c r="P1582" s="17">
        <f>IF(O1582="Up",INDEX($AP$5:$AP$1005,MATCH(I1582,$AI$5:$AI$1005,0),1),INDEX($AQ$5:$AQ$1005,MATCH(J1582,$AI$5:$AI$1005,0),1))</f>
        <v>1.0087259343841615</v>
      </c>
      <c r="Q1582" s="19">
        <f>T1581</f>
        <v>18653.65802790098</v>
      </c>
      <c r="R1582" s="19">
        <f>INDEX(model!$S$5:$S$35,MATCH(G1582,model!$Q$5:$Q$35,0),1)*model!$O$5</f>
        <v>0</v>
      </c>
      <c r="S1582" s="19">
        <f>IF(RIGHT(B1582,1)="C",T1581*INDEX(model!$T$5:$T$35,MATCH(G1582,model!$Q$5:$Q$35,0),1),0)</f>
        <v>0</v>
      </c>
      <c r="T1582" s="19">
        <f>(Q1582+R1582-S1582)*M1582</f>
        <v>18206.288299567357</v>
      </c>
      <c r="U1582" s="19">
        <f>X1581</f>
        <v>140737.45521908213</v>
      </c>
      <c r="V1582" s="19">
        <f>INDEX(model!$S$5:$S$35,MATCH(G1582,model!$Q$5:$Q$35,0),1)*model!$O$6</f>
        <v>0</v>
      </c>
      <c r="W1582" s="19">
        <f>IF(RIGHT(B1582,1)="C",X1581*INDEX(model!$T$5:$T$35,MATCH(G1582,model!$Q$5:$Q$35,0),1),0)</f>
        <v>0</v>
      </c>
      <c r="X1582" s="19">
        <f>(U1582+V1582-W1582)*P1582</f>
        <v>141965.5210187177</v>
      </c>
      <c r="Z1582" s="36" t="str">
        <f>K1582&amp;L1582</f>
        <v>DownDown</v>
      </c>
      <c r="AA1582" s="36" t="str">
        <f>N1582&amp;O1582</f>
        <v>UpUp</v>
      </c>
      <c r="AU1582" s="4" t="str">
        <f>IF(AZ1582=AZ1583,IF(AZ1582&gt;AZ1581,AZ1582&amp;"_O",""),AZ1582&amp;"_C")</f>
        <v/>
      </c>
      <c r="AV1582" s="7" t="str">
        <f>IF(RIGHT(AU1582,1)="C",AX1582/INDEX($AX$5:$AX$2729,MATCH(AZ1582&amp;"_O",$AU$5:$AU$2729,0),1),"")</f>
        <v/>
      </c>
      <c r="AW1582" s="38">
        <v>36588</v>
      </c>
      <c r="AX1582" s="37">
        <v>1409.17</v>
      </c>
      <c r="AY1582" s="7">
        <f>AX1582/AX1581</f>
        <v>1.0568563628727428</v>
      </c>
      <c r="AZ1582" s="4">
        <f>YEAR(AW1582)</f>
        <v>2000</v>
      </c>
      <c r="BA1582" s="2" t="s">
        <v>8</v>
      </c>
      <c r="BB1582" s="12" t="str">
        <f>INDEX($CD$5:$CD$10,MATCH(BA1582,$CC$5:$CC$10,0),1)</f>
        <v>Y</v>
      </c>
      <c r="BC1582" s="12" t="str">
        <f>IF(AND(BB1582="Y",AY1582&gt;1),"Y","")</f>
        <v>Y</v>
      </c>
      <c r="BD1582" s="12" t="str">
        <f>IF(AND(BB1582="Y",AY1582&lt;1),"Y","")</f>
        <v/>
      </c>
      <c r="BE1582" s="12" t="str">
        <f>IF(AY1582&gt;1,IF(AY1581&gt;1,"Y",""),"")</f>
        <v/>
      </c>
      <c r="BF1582" s="12" t="str">
        <f>IF(AY1582&lt;1,IF(AY1581&lt;1,"Y",""),"")</f>
        <v/>
      </c>
      <c r="BG1582" s="2"/>
      <c r="BH1582" s="2"/>
      <c r="BI1582" s="2"/>
      <c r="BJ1582" s="2"/>
      <c r="BK1582" s="2"/>
      <c r="BL1582" s="2"/>
      <c r="BM1582" s="4" t="str">
        <f>IF(BR1582=BR1583,IF(BR1582&gt;BR1581,BR1582&amp;"_O",""),BR1582&amp;"_C")</f>
        <v/>
      </c>
      <c r="BN1582" s="7" t="str">
        <f>IF(RIGHT(BM1582,1)="C",BP1582/INDEX($BP$5:$BP$2729,MATCH(BR1582&amp;"_O",$BM$5:$BM$2729,0),1),"")</f>
        <v/>
      </c>
      <c r="BO1582" s="38">
        <v>37008</v>
      </c>
      <c r="BP1582" s="3">
        <v>2075.6799999999998</v>
      </c>
      <c r="BQ1582" s="7">
        <f>BP1582/BP1581</f>
        <v>0.95944827841232128</v>
      </c>
      <c r="BR1582" s="4">
        <f>YEAR(BO1582)</f>
        <v>2001</v>
      </c>
      <c r="BS1582" s="2" t="s">
        <v>8</v>
      </c>
      <c r="BT1582" s="12" t="str">
        <f>INDEX($CD$5:$CD$10,MATCH(BS1582,$CC$5:$CC$10,0),1)</f>
        <v>Y</v>
      </c>
      <c r="BU1582" s="12" t="str">
        <f>IF(AND(BT1582="Y",BQ1582&gt;1),"Y","")</f>
        <v/>
      </c>
      <c r="BV1582" s="12" t="str">
        <f>IF(AND(BT1582="Y",BQ1582&lt;1),"Y","")</f>
        <v>Y</v>
      </c>
      <c r="BW1582" s="12" t="str">
        <f>IF(BQ1582&gt;1,IF(BQ1581&gt;1,"Y",""),"")</f>
        <v/>
      </c>
      <c r="BX1582" s="12" t="str">
        <f>IF(BQ1582&lt;1,IF(BQ1581&lt;1,"Y",""),"")</f>
        <v/>
      </c>
      <c r="BY1582" s="2"/>
      <c r="BZ1582" s="2"/>
      <c r="CA1582" s="2"/>
    </row>
    <row r="1583" spans="2:79">
      <c r="B1583" s="4" t="str">
        <f>IF(G1583=G1584,IF(G1583&gt;G1582,G1583&amp;"_O",""),G1583&amp;"_C")</f>
        <v/>
      </c>
      <c r="C1583" s="14">
        <f ca="1">RANDBETWEEN(0,1000)/1000</f>
        <v>0.88700000000000001</v>
      </c>
      <c r="D1583" s="16">
        <f>D1582+1</f>
        <v>1579</v>
      </c>
      <c r="E1583" s="10">
        <f>ROUNDDOWN(D1583/52,0)+1</f>
        <v>31</v>
      </c>
      <c r="F1583" s="15">
        <f>F1582+7</f>
        <v>55673</v>
      </c>
      <c r="G1583" s="4">
        <f>YEAR(F1583)</f>
        <v>2052</v>
      </c>
      <c r="H1583" s="33">
        <v>0.61799999999999999</v>
      </c>
      <c r="I1583" s="33">
        <v>7.6999999999999999E-2</v>
      </c>
      <c r="J1583" s="33">
        <v>0.248</v>
      </c>
      <c r="K1583" s="16" t="str">
        <f>IF(M1582&gt;1,"Up","Down")</f>
        <v>Down</v>
      </c>
      <c r="L1583" s="16" t="str">
        <f>IF(K1583="Up",IF(H1583&lt;$BJ$7,"Up","Down"),IF(H1583&lt;$BK$7,"Down","Up"))</f>
        <v>Up</v>
      </c>
      <c r="M1583" s="17">
        <f>IF(L1583="Up",INDEX($AK$5:$AK$1005,MATCH(I1583,$AI$5:$AI$1005,0),1),INDEX($AL$5:$AL$1005,MATCH(J1583,$AI$5:$AI$1005,0),1))</f>
        <v>1.0016801279930228</v>
      </c>
      <c r="N1583" s="16" t="str">
        <f>IF(P1582&gt;1,"Up","Down")</f>
        <v>Up</v>
      </c>
      <c r="O1583" s="16" t="str">
        <f>IF(N1583="Up",IF(H1583&lt;$BJ$12,"Up","Down"),IF(H1583&lt;$BK$12,"Down","Up"))</f>
        <v>Down</v>
      </c>
      <c r="P1583" s="17">
        <f>IF(O1583="Up",INDEX($AP$5:$AP$1005,MATCH(I1583,$AI$5:$AI$1005,0),1),INDEX($AQ$5:$AQ$1005,MATCH(J1583,$AI$5:$AI$1005,0),1))</f>
        <v>0.96993545441402751</v>
      </c>
      <c r="Q1583" s="19">
        <f>T1582</f>
        <v>18206.288299567357</v>
      </c>
      <c r="R1583" s="19">
        <f>INDEX(model!$S$5:$S$35,MATCH(G1583,model!$Q$5:$Q$35,0),1)*model!$O$5</f>
        <v>0</v>
      </c>
      <c r="S1583" s="19">
        <f>IF(RIGHT(B1583,1)="C",T1582*INDEX(model!$T$5:$T$35,MATCH(G1583,model!$Q$5:$Q$35,0),1),0)</f>
        <v>0</v>
      </c>
      <c r="T1583" s="19">
        <f>(Q1583+R1583-S1583)*M1583</f>
        <v>18236.877194188502</v>
      </c>
      <c r="U1583" s="19">
        <f>X1582</f>
        <v>141965.5210187177</v>
      </c>
      <c r="V1583" s="19">
        <f>INDEX(model!$S$5:$S$35,MATCH(G1583,model!$Q$5:$Q$35,0),1)*model!$O$6</f>
        <v>0</v>
      </c>
      <c r="W1583" s="19">
        <f>IF(RIGHT(B1583,1)="C",X1582*INDEX(model!$T$5:$T$35,MATCH(G1583,model!$Q$5:$Q$35,0),1),0)</f>
        <v>0</v>
      </c>
      <c r="X1583" s="19">
        <f>(U1583+V1583-W1583)*P1583</f>
        <v>137697.39214041413</v>
      </c>
      <c r="Z1583" s="36" t="str">
        <f>K1583&amp;L1583</f>
        <v>DownUp</v>
      </c>
      <c r="AA1583" s="36" t="str">
        <f>N1583&amp;O1583</f>
        <v>UpDown</v>
      </c>
      <c r="AU1583" s="4" t="str">
        <f>IF(AZ1583=AZ1584,IF(AZ1583&gt;AZ1582,AZ1583&amp;"_O",""),AZ1583&amp;"_C")</f>
        <v/>
      </c>
      <c r="AV1583" s="7" t="str">
        <f>IF(RIGHT(AU1583,1)="C",AX1583/INDEX($AX$5:$AX$2729,MATCH(AZ1583&amp;"_O",$AU$5:$AU$2729,0),1),"")</f>
        <v/>
      </c>
      <c r="AW1583" s="38">
        <v>36595</v>
      </c>
      <c r="AX1583" s="37">
        <v>1395.07</v>
      </c>
      <c r="AY1583" s="7">
        <f>AX1583/AX1582</f>
        <v>0.98999411000801885</v>
      </c>
      <c r="AZ1583" s="4">
        <f>YEAR(AW1583)</f>
        <v>2000</v>
      </c>
      <c r="BA1583" s="2" t="s">
        <v>8</v>
      </c>
      <c r="BB1583" s="12" t="str">
        <f>INDEX($CD$5:$CD$10,MATCH(BA1583,$CC$5:$CC$10,0),1)</f>
        <v>Y</v>
      </c>
      <c r="BC1583" s="12" t="str">
        <f>IF(AND(BB1583="Y",AY1583&gt;1),"Y","")</f>
        <v/>
      </c>
      <c r="BD1583" s="12" t="str">
        <f>IF(AND(BB1583="Y",AY1583&lt;1),"Y","")</f>
        <v>Y</v>
      </c>
      <c r="BE1583" s="12" t="str">
        <f>IF(AY1583&gt;1,IF(AY1582&gt;1,"Y",""),"")</f>
        <v/>
      </c>
      <c r="BF1583" s="12" t="str">
        <f>IF(AY1583&lt;1,IF(AY1582&lt;1,"Y",""),"")</f>
        <v/>
      </c>
      <c r="BG1583" s="2"/>
      <c r="BH1583" s="2"/>
      <c r="BI1583" s="2"/>
      <c r="BJ1583" s="2"/>
      <c r="BK1583" s="2"/>
      <c r="BL1583" s="2"/>
      <c r="BM1583" s="4" t="str">
        <f>IF(BR1583=BR1584,IF(BR1583&gt;BR1582,BR1583&amp;"_O",""),BR1583&amp;"_C")</f>
        <v/>
      </c>
      <c r="BN1583" s="7" t="str">
        <f>IF(RIGHT(BM1583,1)="C",BP1583/INDEX($BP$5:$BP$2729,MATCH(BR1583&amp;"_O",$BM$5:$BM$2729,0),1),"")</f>
        <v/>
      </c>
      <c r="BO1583" s="38">
        <v>37015</v>
      </c>
      <c r="BP1583" s="3">
        <v>2191.5300000000002</v>
      </c>
      <c r="BQ1583" s="7">
        <f>BP1583/BP1582</f>
        <v>1.0558130347645112</v>
      </c>
      <c r="BR1583" s="4">
        <f>YEAR(BO1583)</f>
        <v>2001</v>
      </c>
      <c r="BS1583" s="2" t="s">
        <v>8</v>
      </c>
      <c r="BT1583" s="12" t="str">
        <f>INDEX($CD$5:$CD$10,MATCH(BS1583,$CC$5:$CC$10,0),1)</f>
        <v>Y</v>
      </c>
      <c r="BU1583" s="12" t="str">
        <f>IF(AND(BT1583="Y",BQ1583&gt;1),"Y","")</f>
        <v>Y</v>
      </c>
      <c r="BV1583" s="12" t="str">
        <f>IF(AND(BT1583="Y",BQ1583&lt;1),"Y","")</f>
        <v/>
      </c>
      <c r="BW1583" s="12" t="str">
        <f>IF(BQ1583&gt;1,IF(BQ1582&gt;1,"Y",""),"")</f>
        <v/>
      </c>
      <c r="BX1583" s="12" t="str">
        <f>IF(BQ1583&lt;1,IF(BQ1582&lt;1,"Y",""),"")</f>
        <v/>
      </c>
      <c r="BY1583" s="2"/>
      <c r="BZ1583" s="2"/>
      <c r="CA1583" s="2"/>
    </row>
    <row r="1584" spans="2:79">
      <c r="B1584" s="4" t="str">
        <f>IF(G1584=G1585,IF(G1584&gt;G1583,G1584&amp;"_O",""),G1584&amp;"_C")</f>
        <v/>
      </c>
      <c r="C1584" s="14">
        <f ca="1">RANDBETWEEN(0,1000)/1000</f>
        <v>7.6999999999999999E-2</v>
      </c>
      <c r="D1584" s="16">
        <f>D1583+1</f>
        <v>1580</v>
      </c>
      <c r="E1584" s="10">
        <f>ROUNDDOWN(D1584/52,0)+1</f>
        <v>31</v>
      </c>
      <c r="F1584" s="15">
        <f>F1583+7</f>
        <v>55680</v>
      </c>
      <c r="G1584" s="4">
        <f>YEAR(F1584)</f>
        <v>2052</v>
      </c>
      <c r="H1584" s="33">
        <v>0.97899999999999998</v>
      </c>
      <c r="I1584" s="33">
        <v>0.82299999999999995</v>
      </c>
      <c r="J1584" s="33">
        <v>0.20100000000000001</v>
      </c>
      <c r="K1584" s="16" t="str">
        <f>IF(M1583&gt;1,"Up","Down")</f>
        <v>Up</v>
      </c>
      <c r="L1584" s="16" t="str">
        <f>IF(K1584="Up",IF(H1584&lt;$BJ$7,"Up","Down"),IF(H1584&lt;$BK$7,"Down","Up"))</f>
        <v>Down</v>
      </c>
      <c r="M1584" s="17">
        <f>IF(L1584="Up",INDEX($AK$5:$AK$1005,MATCH(I1584,$AI$5:$AI$1005,0),1),INDEX($AL$5:$AL$1005,MATCH(J1584,$AI$5:$AI$1005,0),1))</f>
        <v>0.97488575893781282</v>
      </c>
      <c r="N1584" s="16" t="str">
        <f>IF(P1583&gt;1,"Up","Down")</f>
        <v>Down</v>
      </c>
      <c r="O1584" s="16" t="str">
        <f>IF(N1584="Up",IF(H1584&lt;$BJ$12,"Up","Down"),IF(H1584&lt;$BK$12,"Down","Up"))</f>
        <v>Up</v>
      </c>
      <c r="P1584" s="17">
        <f>IF(O1584="Up",INDEX($AP$5:$AP$1005,MATCH(I1584,$AI$5:$AI$1005,0),1),INDEX($AQ$5:$AQ$1005,MATCH(J1584,$AI$5:$AI$1005,0),1))</f>
        <v>1.0349130718954223</v>
      </c>
      <c r="Q1584" s="19">
        <f>T1583</f>
        <v>18236.877194188502</v>
      </c>
      <c r="R1584" s="19">
        <f>INDEX(model!$S$5:$S$35,MATCH(G1584,model!$Q$5:$Q$35,0),1)*model!$O$5</f>
        <v>0</v>
      </c>
      <c r="S1584" s="19">
        <f>IF(RIGHT(B1584,1)="C",T1583*INDEX(model!$T$5:$T$35,MATCH(G1584,model!$Q$5:$Q$35,0),1),0)</f>
        <v>0</v>
      </c>
      <c r="T1584" s="19">
        <f>(Q1584+R1584-S1584)*M1584</f>
        <v>17778.871864112149</v>
      </c>
      <c r="U1584" s="19">
        <f>X1583</f>
        <v>137697.39214041413</v>
      </c>
      <c r="V1584" s="19">
        <f>INDEX(model!$S$5:$S$35,MATCH(G1584,model!$Q$5:$Q$35,0),1)*model!$O$6</f>
        <v>0</v>
      </c>
      <c r="W1584" s="19">
        <f>IF(RIGHT(B1584,1)="C",X1583*INDEX(model!$T$5:$T$35,MATCH(G1584,model!$Q$5:$Q$35,0),1),0)</f>
        <v>0</v>
      </c>
      <c r="X1584" s="19">
        <f>(U1584+V1584-W1584)*P1584</f>
        <v>142504.83109202457</v>
      </c>
      <c r="Z1584" s="36" t="str">
        <f>K1584&amp;L1584</f>
        <v>UpDown</v>
      </c>
      <c r="AA1584" s="36" t="str">
        <f>N1584&amp;O1584</f>
        <v>DownUp</v>
      </c>
      <c r="AU1584" s="4" t="str">
        <f>IF(AZ1584=AZ1585,IF(AZ1584&gt;AZ1583,AZ1584&amp;"_O",""),AZ1584&amp;"_C")</f>
        <v/>
      </c>
      <c r="AV1584" s="7" t="str">
        <f>IF(RIGHT(AU1584,1)="C",AX1584/INDEX($AX$5:$AX$2729,MATCH(AZ1584&amp;"_O",$AU$5:$AU$2729,0),1),"")</f>
        <v/>
      </c>
      <c r="AW1584" s="38">
        <v>36602</v>
      </c>
      <c r="AX1584" s="37">
        <v>1464.47</v>
      </c>
      <c r="AY1584" s="7">
        <f>AX1584/AX1583</f>
        <v>1.0497466076971049</v>
      </c>
      <c r="AZ1584" s="4">
        <f>YEAR(AW1584)</f>
        <v>2000</v>
      </c>
      <c r="BA1584" s="2" t="s">
        <v>8</v>
      </c>
      <c r="BB1584" s="12" t="str">
        <f>INDEX($CD$5:$CD$10,MATCH(BA1584,$CC$5:$CC$10,0),1)</f>
        <v>Y</v>
      </c>
      <c r="BC1584" s="12" t="str">
        <f>IF(AND(BB1584="Y",AY1584&gt;1),"Y","")</f>
        <v>Y</v>
      </c>
      <c r="BD1584" s="12" t="str">
        <f>IF(AND(BB1584="Y",AY1584&lt;1),"Y","")</f>
        <v/>
      </c>
      <c r="BE1584" s="12" t="str">
        <f>IF(AY1584&gt;1,IF(AY1583&gt;1,"Y",""),"")</f>
        <v/>
      </c>
      <c r="BF1584" s="12" t="str">
        <f>IF(AY1584&lt;1,IF(AY1583&lt;1,"Y",""),"")</f>
        <v/>
      </c>
      <c r="BG1584" s="2"/>
      <c r="BH1584" s="2"/>
      <c r="BI1584" s="2"/>
      <c r="BJ1584" s="2"/>
      <c r="BK1584" s="2"/>
      <c r="BL1584" s="2"/>
      <c r="BM1584" s="4" t="str">
        <f>IF(BR1584=BR1585,IF(BR1584&gt;BR1583,BR1584&amp;"_O",""),BR1584&amp;"_C")</f>
        <v/>
      </c>
      <c r="BN1584" s="7" t="str">
        <f>IF(RIGHT(BM1584,1)="C",BP1584/INDEX($BP$5:$BP$2729,MATCH(BR1584&amp;"_O",$BM$5:$BM$2729,0),1),"")</f>
        <v/>
      </c>
      <c r="BO1584" s="38">
        <v>37022</v>
      </c>
      <c r="BP1584" s="3">
        <v>2107.4299999999998</v>
      </c>
      <c r="BQ1584" s="7">
        <f>BP1584/BP1583</f>
        <v>0.96162498345904446</v>
      </c>
      <c r="BR1584" s="4">
        <f>YEAR(BO1584)</f>
        <v>2001</v>
      </c>
      <c r="BS1584" s="2" t="s">
        <v>8</v>
      </c>
      <c r="BT1584" s="12" t="str">
        <f>INDEX($CD$5:$CD$10,MATCH(BS1584,$CC$5:$CC$10,0),1)</f>
        <v>Y</v>
      </c>
      <c r="BU1584" s="12" t="str">
        <f>IF(AND(BT1584="Y",BQ1584&gt;1),"Y","")</f>
        <v/>
      </c>
      <c r="BV1584" s="12" t="str">
        <f>IF(AND(BT1584="Y",BQ1584&lt;1),"Y","")</f>
        <v>Y</v>
      </c>
      <c r="BW1584" s="12" t="str">
        <f>IF(BQ1584&gt;1,IF(BQ1583&gt;1,"Y",""),"")</f>
        <v/>
      </c>
      <c r="BX1584" s="12" t="str">
        <f>IF(BQ1584&lt;1,IF(BQ1583&lt;1,"Y",""),"")</f>
        <v/>
      </c>
      <c r="BY1584" s="2"/>
      <c r="BZ1584" s="2"/>
      <c r="CA1584" s="2"/>
    </row>
    <row r="1585" spans="2:79">
      <c r="B1585" s="4" t="str">
        <f>IF(G1585=G1586,IF(G1585&gt;G1584,G1585&amp;"_O",""),G1585&amp;"_C")</f>
        <v/>
      </c>
      <c r="C1585" s="14">
        <f ca="1">RANDBETWEEN(0,1000)/1000</f>
        <v>0.63700000000000001</v>
      </c>
      <c r="D1585" s="16">
        <f>D1584+1</f>
        <v>1581</v>
      </c>
      <c r="E1585" s="10">
        <f>ROUNDDOWN(D1585/52,0)+1</f>
        <v>31</v>
      </c>
      <c r="F1585" s="15">
        <f>F1584+7</f>
        <v>55687</v>
      </c>
      <c r="G1585" s="4">
        <f>YEAR(F1585)</f>
        <v>2052</v>
      </c>
      <c r="H1585" s="33">
        <v>0.83599999999999997</v>
      </c>
      <c r="I1585" s="33">
        <v>0.72399999999999998</v>
      </c>
      <c r="J1585" s="33">
        <v>0.79400000000000004</v>
      </c>
      <c r="K1585" s="16" t="str">
        <f>IF(M1584&gt;1,"Up","Down")</f>
        <v>Down</v>
      </c>
      <c r="L1585" s="16" t="str">
        <f>IF(K1585="Up",IF(H1585&lt;$BJ$7,"Up","Down"),IF(H1585&lt;$BK$7,"Down","Up"))</f>
        <v>Up</v>
      </c>
      <c r="M1585" s="17">
        <f>IF(L1585="Up",INDEX($AK$5:$AK$1005,MATCH(I1585,$AI$5:$AI$1005,0),1),INDEX($AL$5:$AL$1005,MATCH(J1585,$AI$5:$AI$1005,0),1))</f>
        <v>1.019966582338067</v>
      </c>
      <c r="N1585" s="16" t="str">
        <f>IF(P1584&gt;1,"Up","Down")</f>
        <v>Up</v>
      </c>
      <c r="O1585" s="16" t="str">
        <f>IF(N1585="Up",IF(H1585&lt;$BJ$12,"Up","Down"),IF(H1585&lt;$BK$12,"Down","Up"))</f>
        <v>Down</v>
      </c>
      <c r="P1585" s="17">
        <f>IF(O1585="Up",INDEX($AP$5:$AP$1005,MATCH(I1585,$AI$5:$AI$1005,0),1),INDEX($AQ$5:$AQ$1005,MATCH(J1585,$AI$5:$AI$1005,0),1))</f>
        <v>0.9951160702320444</v>
      </c>
      <c r="Q1585" s="19">
        <f>T1584</f>
        <v>17778.871864112149</v>
      </c>
      <c r="R1585" s="19">
        <f>INDEX(model!$S$5:$S$35,MATCH(G1585,model!$Q$5:$Q$35,0),1)*model!$O$5</f>
        <v>0</v>
      </c>
      <c r="S1585" s="19">
        <f>IF(RIGHT(B1585,1)="C",T1584*INDEX(model!$T$5:$T$35,MATCH(G1585,model!$Q$5:$Q$35,0),1),0)</f>
        <v>0</v>
      </c>
      <c r="T1585" s="19">
        <f>(Q1585+R1585-S1585)*M1585</f>
        <v>18133.855173064887</v>
      </c>
      <c r="U1585" s="19">
        <f>X1584</f>
        <v>142504.83109202457</v>
      </c>
      <c r="V1585" s="19">
        <f>INDEX(model!$S$5:$S$35,MATCH(G1585,model!$Q$5:$Q$35,0),1)*model!$O$6</f>
        <v>0</v>
      </c>
      <c r="W1585" s="19">
        <f>IF(RIGHT(B1585,1)="C",X1584*INDEX(model!$T$5:$T$35,MATCH(G1585,model!$Q$5:$Q$35,0),1),0)</f>
        <v>0</v>
      </c>
      <c r="X1585" s="19">
        <f>(U1585+V1585-W1585)*P1585</f>
        <v>141808.84750537676</v>
      </c>
      <c r="Z1585" s="36" t="str">
        <f>K1585&amp;L1585</f>
        <v>DownUp</v>
      </c>
      <c r="AA1585" s="36" t="str">
        <f>N1585&amp;O1585</f>
        <v>UpDown</v>
      </c>
      <c r="AU1585" s="4" t="str">
        <f>IF(AZ1585=AZ1586,IF(AZ1585&gt;AZ1584,AZ1585&amp;"_O",""),AZ1585&amp;"_C")</f>
        <v/>
      </c>
      <c r="AV1585" s="7" t="str">
        <f>IF(RIGHT(AU1585,1)="C",AX1585/INDEX($AX$5:$AX$2729,MATCH(AZ1585&amp;"_O",$AU$5:$AU$2729,0),1),"")</f>
        <v/>
      </c>
      <c r="AW1585" s="38">
        <v>36609</v>
      </c>
      <c r="AX1585" s="37">
        <v>1527.46</v>
      </c>
      <c r="AY1585" s="7">
        <f>AX1585/AX1584</f>
        <v>1.0430121477394552</v>
      </c>
      <c r="AZ1585" s="4">
        <f>YEAR(AW1585)</f>
        <v>2000</v>
      </c>
      <c r="BA1585" s="2" t="s">
        <v>8</v>
      </c>
      <c r="BB1585" s="12" t="str">
        <f>INDEX($CD$5:$CD$10,MATCH(BA1585,$CC$5:$CC$10,0),1)</f>
        <v>Y</v>
      </c>
      <c r="BC1585" s="12" t="str">
        <f>IF(AND(BB1585="Y",AY1585&gt;1),"Y","")</f>
        <v>Y</v>
      </c>
      <c r="BD1585" s="12" t="str">
        <f>IF(AND(BB1585="Y",AY1585&lt;1),"Y","")</f>
        <v/>
      </c>
      <c r="BE1585" s="12" t="str">
        <f>IF(AY1585&gt;1,IF(AY1584&gt;1,"Y",""),"")</f>
        <v>Y</v>
      </c>
      <c r="BF1585" s="12" t="str">
        <f>IF(AY1585&lt;1,IF(AY1584&lt;1,"Y",""),"")</f>
        <v/>
      </c>
      <c r="BG1585" s="2"/>
      <c r="BH1585" s="2"/>
      <c r="BI1585" s="2"/>
      <c r="BJ1585" s="2"/>
      <c r="BK1585" s="2"/>
      <c r="BL1585" s="2"/>
      <c r="BM1585" s="4" t="str">
        <f>IF(BR1585=BR1586,IF(BR1585&gt;BR1584,BR1585&amp;"_O",""),BR1585&amp;"_C")</f>
        <v/>
      </c>
      <c r="BN1585" s="7" t="str">
        <f>IF(RIGHT(BM1585,1)="C",BP1585/INDEX($BP$5:$BP$2729,MATCH(BR1585&amp;"_O",$BM$5:$BM$2729,0),1),"")</f>
        <v/>
      </c>
      <c r="BO1585" s="38">
        <v>37029</v>
      </c>
      <c r="BP1585" s="3">
        <v>2198.88</v>
      </c>
      <c r="BQ1585" s="7">
        <f>BP1585/BP1584</f>
        <v>1.0433940866363296</v>
      </c>
      <c r="BR1585" s="4">
        <f>YEAR(BO1585)</f>
        <v>2001</v>
      </c>
      <c r="BS1585" s="2" t="s">
        <v>8</v>
      </c>
      <c r="BT1585" s="12" t="str">
        <f>INDEX($CD$5:$CD$10,MATCH(BS1585,$CC$5:$CC$10,0),1)</f>
        <v>Y</v>
      </c>
      <c r="BU1585" s="12" t="str">
        <f>IF(AND(BT1585="Y",BQ1585&gt;1),"Y","")</f>
        <v>Y</v>
      </c>
      <c r="BV1585" s="12" t="str">
        <f>IF(AND(BT1585="Y",BQ1585&lt;1),"Y","")</f>
        <v/>
      </c>
      <c r="BW1585" s="12" t="str">
        <f>IF(BQ1585&gt;1,IF(BQ1584&gt;1,"Y",""),"")</f>
        <v/>
      </c>
      <c r="BX1585" s="12" t="str">
        <f>IF(BQ1585&lt;1,IF(BQ1584&lt;1,"Y",""),"")</f>
        <v/>
      </c>
      <c r="BY1585" s="2"/>
      <c r="BZ1585" s="2"/>
      <c r="CA1585" s="2"/>
    </row>
    <row r="1586" spans="2:79">
      <c r="B1586" s="4" t="str">
        <f>IF(G1586=G1587,IF(G1586&gt;G1585,G1586&amp;"_O",""),G1586&amp;"_C")</f>
        <v/>
      </c>
      <c r="C1586" s="14">
        <f ca="1">RANDBETWEEN(0,1000)/1000</f>
        <v>1.7999999999999999E-2</v>
      </c>
      <c r="D1586" s="16">
        <f>D1585+1</f>
        <v>1582</v>
      </c>
      <c r="E1586" s="10">
        <f>ROUNDDOWN(D1586/52,0)+1</f>
        <v>31</v>
      </c>
      <c r="F1586" s="15">
        <f>F1585+7</f>
        <v>55694</v>
      </c>
      <c r="G1586" s="4">
        <f>YEAR(F1586)</f>
        <v>2052</v>
      </c>
      <c r="H1586" s="33">
        <v>0.14399999999999999</v>
      </c>
      <c r="I1586" s="33">
        <v>0.72099999999999997</v>
      </c>
      <c r="J1586" s="33">
        <v>0.41</v>
      </c>
      <c r="K1586" s="16" t="str">
        <f>IF(M1585&gt;1,"Up","Down")</f>
        <v>Up</v>
      </c>
      <c r="L1586" s="16" t="str">
        <f>IF(K1586="Up",IF(H1586&lt;$BJ$7,"Up","Down"),IF(H1586&lt;$BK$7,"Down","Up"))</f>
        <v>Up</v>
      </c>
      <c r="M1586" s="17">
        <f>IF(L1586="Up",INDEX($AK$5:$AK$1005,MATCH(I1586,$AI$5:$AI$1005,0),1),INDEX($AL$5:$AL$1005,MATCH(J1586,$AI$5:$AI$1005,0),1))</f>
        <v>1.0198534650669591</v>
      </c>
      <c r="N1586" s="16" t="str">
        <f>IF(P1585&gt;1,"Up","Down")</f>
        <v>Down</v>
      </c>
      <c r="O1586" s="16" t="str">
        <f>IF(N1586="Up",IF(H1586&lt;$BJ$12,"Up","Down"),IF(H1586&lt;$BK$12,"Down","Up"))</f>
        <v>Down</v>
      </c>
      <c r="P1586" s="17">
        <f>IF(O1586="Up",INDEX($AP$5:$AP$1005,MATCH(I1586,$AI$5:$AI$1005,0),1),INDEX($AQ$5:$AQ$1005,MATCH(J1586,$AI$5:$AI$1005,0),1))</f>
        <v>0.98100317865548969</v>
      </c>
      <c r="Q1586" s="19">
        <f>T1585</f>
        <v>18133.855173064887</v>
      </c>
      <c r="R1586" s="19">
        <f>INDEX(model!$S$5:$S$35,MATCH(G1586,model!$Q$5:$Q$35,0),1)*model!$O$5</f>
        <v>0</v>
      </c>
      <c r="S1586" s="19">
        <f>IF(RIGHT(B1586,1)="C",T1585*INDEX(model!$T$5:$T$35,MATCH(G1586,model!$Q$5:$Q$35,0),1),0)</f>
        <v>0</v>
      </c>
      <c r="T1586" s="19">
        <f>(Q1586+R1586-S1586)*M1586</f>
        <v>18493.875033272627</v>
      </c>
      <c r="U1586" s="19">
        <f>X1585</f>
        <v>141808.84750537676</v>
      </c>
      <c r="V1586" s="19">
        <f>INDEX(model!$S$5:$S$35,MATCH(G1586,model!$Q$5:$Q$35,0),1)*model!$O$6</f>
        <v>0</v>
      </c>
      <c r="W1586" s="19">
        <f>IF(RIGHT(B1586,1)="C",X1585*INDEX(model!$T$5:$T$35,MATCH(G1586,model!$Q$5:$Q$35,0),1),0)</f>
        <v>0</v>
      </c>
      <c r="X1586" s="19">
        <f>(U1586+V1586-W1586)*P1586</f>
        <v>139114.93016424621</v>
      </c>
      <c r="Z1586" s="36" t="str">
        <f>K1586&amp;L1586</f>
        <v>UpUp</v>
      </c>
      <c r="AA1586" s="36" t="str">
        <f>N1586&amp;O1586</f>
        <v>DownDown</v>
      </c>
      <c r="AU1586" s="4" t="str">
        <f>IF(AZ1586=AZ1587,IF(AZ1586&gt;AZ1585,AZ1586&amp;"_O",""),AZ1586&amp;"_C")</f>
        <v/>
      </c>
      <c r="AV1586" s="7" t="str">
        <f>IF(RIGHT(AU1586,1)="C",AX1586/INDEX($AX$5:$AX$2729,MATCH(AZ1586&amp;"_O",$AU$5:$AU$2729,0),1),"")</f>
        <v/>
      </c>
      <c r="AW1586" s="38">
        <v>36616</v>
      </c>
      <c r="AX1586" s="37">
        <v>1498.58</v>
      </c>
      <c r="AY1586" s="7">
        <f>AX1586/AX1585</f>
        <v>0.98109279457399856</v>
      </c>
      <c r="AZ1586" s="4">
        <f>YEAR(AW1586)</f>
        <v>2000</v>
      </c>
      <c r="BA1586" s="2" t="s">
        <v>8</v>
      </c>
      <c r="BB1586" s="12" t="str">
        <f>INDEX($CD$5:$CD$10,MATCH(BA1586,$CC$5:$CC$10,0),1)</f>
        <v>Y</v>
      </c>
      <c r="BC1586" s="12" t="str">
        <f>IF(AND(BB1586="Y",AY1586&gt;1),"Y","")</f>
        <v/>
      </c>
      <c r="BD1586" s="12" t="str">
        <f>IF(AND(BB1586="Y",AY1586&lt;1),"Y","")</f>
        <v>Y</v>
      </c>
      <c r="BE1586" s="12" t="str">
        <f>IF(AY1586&gt;1,IF(AY1585&gt;1,"Y",""),"")</f>
        <v/>
      </c>
      <c r="BF1586" s="12" t="str">
        <f>IF(AY1586&lt;1,IF(AY1585&lt;1,"Y",""),"")</f>
        <v/>
      </c>
      <c r="BG1586" s="2"/>
      <c r="BH1586" s="2"/>
      <c r="BI1586" s="2"/>
      <c r="BJ1586" s="2"/>
      <c r="BK1586" s="2"/>
      <c r="BL1586" s="2"/>
      <c r="BM1586" s="4" t="str">
        <f>IF(BR1586=BR1587,IF(BR1586&gt;BR1585,BR1586&amp;"_O",""),BR1586&amp;"_C")</f>
        <v/>
      </c>
      <c r="BN1586" s="7" t="str">
        <f>IF(RIGHT(BM1586,1)="C",BP1586/INDEX($BP$5:$BP$2729,MATCH(BR1586&amp;"_O",$BM$5:$BM$2729,0),1),"")</f>
        <v/>
      </c>
      <c r="BO1586" s="38">
        <v>37036</v>
      </c>
      <c r="BP1586" s="3">
        <v>2251.0300000000002</v>
      </c>
      <c r="BQ1586" s="7">
        <f>BP1586/BP1585</f>
        <v>1.023716619369861</v>
      </c>
      <c r="BR1586" s="4">
        <f>YEAR(BO1586)</f>
        <v>2001</v>
      </c>
      <c r="BS1586" s="2" t="s">
        <v>8</v>
      </c>
      <c r="BT1586" s="12" t="str">
        <f>INDEX($CD$5:$CD$10,MATCH(BS1586,$CC$5:$CC$10,0),1)</f>
        <v>Y</v>
      </c>
      <c r="BU1586" s="12" t="str">
        <f>IF(AND(BT1586="Y",BQ1586&gt;1),"Y","")</f>
        <v>Y</v>
      </c>
      <c r="BV1586" s="12" t="str">
        <f>IF(AND(BT1586="Y",BQ1586&lt;1),"Y","")</f>
        <v/>
      </c>
      <c r="BW1586" s="12" t="str">
        <f>IF(BQ1586&gt;1,IF(BQ1585&gt;1,"Y",""),"")</f>
        <v>Y</v>
      </c>
      <c r="BX1586" s="12" t="str">
        <f>IF(BQ1586&lt;1,IF(BQ1585&lt;1,"Y",""),"")</f>
        <v/>
      </c>
      <c r="BY1586" s="2"/>
      <c r="BZ1586" s="2"/>
      <c r="CA1586" s="2"/>
    </row>
    <row r="1587" spans="2:79">
      <c r="B1587" s="4" t="str">
        <f>IF(G1587=G1588,IF(G1587&gt;G1586,G1587&amp;"_O",""),G1587&amp;"_C")</f>
        <v/>
      </c>
      <c r="C1587" s="14">
        <f ca="1">RANDBETWEEN(0,1000)/1000</f>
        <v>0.17</v>
      </c>
      <c r="D1587" s="16">
        <f>D1586+1</f>
        <v>1583</v>
      </c>
      <c r="E1587" s="10">
        <f>ROUNDDOWN(D1587/52,0)+1</f>
        <v>31</v>
      </c>
      <c r="F1587" s="15">
        <f>F1586+7</f>
        <v>55701</v>
      </c>
      <c r="G1587" s="4">
        <f>YEAR(F1587)</f>
        <v>2052</v>
      </c>
      <c r="H1587" s="33">
        <v>0.221</v>
      </c>
      <c r="I1587" s="33">
        <v>0.69299999999999995</v>
      </c>
      <c r="J1587" s="33">
        <v>0.625</v>
      </c>
      <c r="K1587" s="16" t="str">
        <f>IF(M1586&gt;1,"Up","Down")</f>
        <v>Up</v>
      </c>
      <c r="L1587" s="16" t="str">
        <f>IF(K1587="Up",IF(H1587&lt;$BJ$7,"Up","Down"),IF(H1587&lt;$BK$7,"Down","Up"))</f>
        <v>Up</v>
      </c>
      <c r="M1587" s="17">
        <f>IF(L1587="Up",INDEX($AK$5:$AK$1005,MATCH(I1587,$AI$5:$AI$1005,0),1),INDEX($AL$5:$AL$1005,MATCH(J1587,$AI$5:$AI$1005,0),1))</f>
        <v>1.0182081666110874</v>
      </c>
      <c r="N1587" s="16" t="str">
        <f>IF(P1586&gt;1,"Up","Down")</f>
        <v>Down</v>
      </c>
      <c r="O1587" s="16" t="str">
        <f>IF(N1587="Up",IF(H1587&lt;$BJ$12,"Up","Down"),IF(H1587&lt;$BK$12,"Down","Up"))</f>
        <v>Down</v>
      </c>
      <c r="P1587" s="17">
        <f>IF(O1587="Up",INDEX($AP$5:$AP$1005,MATCH(I1587,$AI$5:$AI$1005,0),1),INDEX($AQ$5:$AQ$1005,MATCH(J1587,$AI$5:$AI$1005,0),1))</f>
        <v>0.99027885289822393</v>
      </c>
      <c r="Q1587" s="19">
        <f>T1586</f>
        <v>18493.875033272627</v>
      </c>
      <c r="R1587" s="19">
        <f>INDEX(model!$S$5:$S$35,MATCH(G1587,model!$Q$5:$Q$35,0),1)*model!$O$5</f>
        <v>0</v>
      </c>
      <c r="S1587" s="19">
        <f>IF(RIGHT(B1587,1)="C",T1586*INDEX(model!$T$5:$T$35,MATCH(G1587,model!$Q$5:$Q$35,0),1),0)</f>
        <v>0</v>
      </c>
      <c r="T1587" s="19">
        <f>(Q1587+R1587-S1587)*M1587</f>
        <v>18830.614591163085</v>
      </c>
      <c r="U1587" s="19">
        <f>X1586</f>
        <v>139114.93016424621</v>
      </c>
      <c r="V1587" s="19">
        <f>INDEX(model!$S$5:$S$35,MATCH(G1587,model!$Q$5:$Q$35,0),1)*model!$O$6</f>
        <v>0</v>
      </c>
      <c r="W1587" s="19">
        <f>IF(RIGHT(B1587,1)="C",X1586*INDEX(model!$T$5:$T$35,MATCH(G1587,model!$Q$5:$Q$35,0),1),0)</f>
        <v>0</v>
      </c>
      <c r="X1587" s="19">
        <f>(U1587+V1587-W1587)*P1587</f>
        <v>137762.57346406626</v>
      </c>
      <c r="Z1587" s="36" t="str">
        <f>K1587&amp;L1587</f>
        <v>UpUp</v>
      </c>
      <c r="AA1587" s="36" t="str">
        <f>N1587&amp;O1587</f>
        <v>DownDown</v>
      </c>
      <c r="AU1587" s="4" t="str">
        <f>IF(AZ1587=AZ1588,IF(AZ1587&gt;AZ1586,AZ1587&amp;"_O",""),AZ1587&amp;"_C")</f>
        <v/>
      </c>
      <c r="AV1587" s="7" t="str">
        <f>IF(RIGHT(AU1587,1)="C",AX1587/INDEX($AX$5:$AX$2729,MATCH(AZ1587&amp;"_O",$AU$5:$AU$2729,0),1),"")</f>
        <v/>
      </c>
      <c r="AW1587" s="38">
        <v>36623</v>
      </c>
      <c r="AX1587" s="37">
        <v>1516.35</v>
      </c>
      <c r="AY1587" s="7">
        <f>AX1587/AX1586</f>
        <v>1.0118578921378905</v>
      </c>
      <c r="AZ1587" s="4">
        <f>YEAR(AW1587)</f>
        <v>2000</v>
      </c>
      <c r="BA1587" s="2" t="s">
        <v>8</v>
      </c>
      <c r="BB1587" s="12" t="str">
        <f>INDEX($CD$5:$CD$10,MATCH(BA1587,$CC$5:$CC$10,0),1)</f>
        <v>Y</v>
      </c>
      <c r="BC1587" s="12" t="str">
        <f>IF(AND(BB1587="Y",AY1587&gt;1),"Y","")</f>
        <v>Y</v>
      </c>
      <c r="BD1587" s="12" t="str">
        <f>IF(AND(BB1587="Y",AY1587&lt;1),"Y","")</f>
        <v/>
      </c>
      <c r="BE1587" s="12" t="str">
        <f>IF(AY1587&gt;1,IF(AY1586&gt;1,"Y",""),"")</f>
        <v/>
      </c>
      <c r="BF1587" s="12" t="str">
        <f>IF(AY1587&lt;1,IF(AY1586&lt;1,"Y",""),"")</f>
        <v/>
      </c>
      <c r="BG1587" s="2"/>
      <c r="BH1587" s="2"/>
      <c r="BI1587" s="2"/>
      <c r="BJ1587" s="2"/>
      <c r="BK1587" s="2"/>
      <c r="BL1587" s="2"/>
      <c r="BM1587" s="4" t="str">
        <f>IF(BR1587=BR1588,IF(BR1587&gt;BR1586,BR1587&amp;"_O",""),BR1587&amp;"_C")</f>
        <v/>
      </c>
      <c r="BN1587" s="7" t="str">
        <f>IF(RIGHT(BM1587,1)="C",BP1587/INDEX($BP$5:$BP$2729,MATCH(BR1587&amp;"_O",$BM$5:$BM$2729,0),1),"")</f>
        <v/>
      </c>
      <c r="BO1587" s="38">
        <v>37043</v>
      </c>
      <c r="BP1587" s="3">
        <v>2149.44</v>
      </c>
      <c r="BQ1587" s="7">
        <f>BP1587/BP1586</f>
        <v>0.95486954860663775</v>
      </c>
      <c r="BR1587" s="4">
        <f>YEAR(BO1587)</f>
        <v>2001</v>
      </c>
      <c r="BS1587" s="2" t="s">
        <v>8</v>
      </c>
      <c r="BT1587" s="12" t="str">
        <f>INDEX($CD$5:$CD$10,MATCH(BS1587,$CC$5:$CC$10,0),1)</f>
        <v>Y</v>
      </c>
      <c r="BU1587" s="12" t="str">
        <f>IF(AND(BT1587="Y",BQ1587&gt;1),"Y","")</f>
        <v/>
      </c>
      <c r="BV1587" s="12" t="str">
        <f>IF(AND(BT1587="Y",BQ1587&lt;1),"Y","")</f>
        <v>Y</v>
      </c>
      <c r="BW1587" s="12" t="str">
        <f>IF(BQ1587&gt;1,IF(BQ1586&gt;1,"Y",""),"")</f>
        <v/>
      </c>
      <c r="BX1587" s="12" t="str">
        <f>IF(BQ1587&lt;1,IF(BQ1586&lt;1,"Y",""),"")</f>
        <v/>
      </c>
      <c r="BY1587" s="2"/>
      <c r="BZ1587" s="2"/>
      <c r="CA1587" s="2"/>
    </row>
    <row r="1588" spans="2:79">
      <c r="B1588" s="4" t="str">
        <f>IF(G1588=G1589,IF(G1588&gt;G1587,G1588&amp;"_O",""),G1588&amp;"_C")</f>
        <v/>
      </c>
      <c r="C1588" s="14">
        <f ca="1">RANDBETWEEN(0,1000)/1000</f>
        <v>0.107</v>
      </c>
      <c r="D1588" s="16">
        <f>D1587+1</f>
        <v>1584</v>
      </c>
      <c r="E1588" s="10">
        <f>ROUNDDOWN(D1588/52,0)+1</f>
        <v>31</v>
      </c>
      <c r="F1588" s="15">
        <f>F1587+7</f>
        <v>55708</v>
      </c>
      <c r="G1588" s="4">
        <f>YEAR(F1588)</f>
        <v>2052</v>
      </c>
      <c r="H1588" s="33">
        <v>0.109</v>
      </c>
      <c r="I1588" s="33">
        <v>0.93</v>
      </c>
      <c r="J1588" s="33">
        <v>0.17799999999999999</v>
      </c>
      <c r="K1588" s="16" t="str">
        <f>IF(M1587&gt;1,"Up","Down")</f>
        <v>Up</v>
      </c>
      <c r="L1588" s="16" t="str">
        <f>IF(K1588="Up",IF(H1588&lt;$BJ$7,"Up","Down"),IF(H1588&lt;$BK$7,"Down","Up"))</f>
        <v>Up</v>
      </c>
      <c r="M1588" s="17">
        <f>IF(L1588="Up",INDEX($AK$5:$AK$1005,MATCH(I1588,$AI$5:$AI$1005,0),1),INDEX($AL$5:$AL$1005,MATCH(J1588,$AI$5:$AI$1005,0),1))</f>
        <v>1.0379146884871038</v>
      </c>
      <c r="N1588" s="16" t="str">
        <f>IF(P1587&gt;1,"Up","Down")</f>
        <v>Down</v>
      </c>
      <c r="O1588" s="16" t="str">
        <f>IF(N1588="Up",IF(H1588&lt;$BJ$12,"Up","Down"),IF(H1588&lt;$BK$12,"Down","Up"))</f>
        <v>Down</v>
      </c>
      <c r="P1588" s="17">
        <f>IF(O1588="Up",INDEX($AP$5:$AP$1005,MATCH(I1588,$AI$5:$AI$1005,0),1),INDEX($AQ$5:$AQ$1005,MATCH(J1588,$AI$5:$AI$1005,0),1))</f>
        <v>0.96210686233875164</v>
      </c>
      <c r="Q1588" s="19">
        <f>T1587</f>
        <v>18830.614591163085</v>
      </c>
      <c r="R1588" s="19">
        <f>INDEX(model!$S$5:$S$35,MATCH(G1588,model!$Q$5:$Q$35,0),1)*model!$O$5</f>
        <v>0</v>
      </c>
      <c r="S1588" s="19">
        <f>IF(RIGHT(B1588,1)="C",T1587*INDEX(model!$T$5:$T$35,MATCH(G1588,model!$Q$5:$Q$35,0),1),0)</f>
        <v>0</v>
      </c>
      <c r="T1588" s="19">
        <f>(Q1588+R1588-S1588)*M1588</f>
        <v>19544.571477407742</v>
      </c>
      <c r="U1588" s="19">
        <f>X1587</f>
        <v>137762.57346406626</v>
      </c>
      <c r="V1588" s="19">
        <f>INDEX(model!$S$5:$S$35,MATCH(G1588,model!$Q$5:$Q$35,0),1)*model!$O$6</f>
        <v>0</v>
      </c>
      <c r="W1588" s="19">
        <f>IF(RIGHT(B1588,1)="C",X1587*INDEX(model!$T$5:$T$35,MATCH(G1588,model!$Q$5:$Q$35,0),1),0)</f>
        <v>0</v>
      </c>
      <c r="X1588" s="19">
        <f>(U1588+V1588-W1588)*P1588</f>
        <v>132542.31730322455</v>
      </c>
      <c r="Z1588" s="36" t="str">
        <f>K1588&amp;L1588</f>
        <v>UpUp</v>
      </c>
      <c r="AA1588" s="36" t="str">
        <f>N1588&amp;O1588</f>
        <v>DownDown</v>
      </c>
      <c r="AU1588" s="4" t="str">
        <f>IF(AZ1588=AZ1589,IF(AZ1588&gt;AZ1587,AZ1588&amp;"_O",""),AZ1588&amp;"_C")</f>
        <v/>
      </c>
      <c r="AV1588" s="7" t="str">
        <f>IF(RIGHT(AU1588,1)="C",AX1588/INDEX($AX$5:$AX$2729,MATCH(AZ1588&amp;"_O",$AU$5:$AU$2729,0),1),"")</f>
        <v/>
      </c>
      <c r="AW1588" s="38">
        <v>36630</v>
      </c>
      <c r="AX1588" s="37">
        <v>1357.31</v>
      </c>
      <c r="AY1588" s="7">
        <f>AX1588/AX1587</f>
        <v>0.89511656279882612</v>
      </c>
      <c r="AZ1588" s="4">
        <f>YEAR(AW1588)</f>
        <v>2000</v>
      </c>
      <c r="BA1588" s="2" t="s">
        <v>8</v>
      </c>
      <c r="BB1588" s="12" t="str">
        <f>INDEX($CD$5:$CD$10,MATCH(BA1588,$CC$5:$CC$10,0),1)</f>
        <v>Y</v>
      </c>
      <c r="BC1588" s="12" t="str">
        <f>IF(AND(BB1588="Y",AY1588&gt;1),"Y","")</f>
        <v/>
      </c>
      <c r="BD1588" s="12" t="str">
        <f>IF(AND(BB1588="Y",AY1588&lt;1),"Y","")</f>
        <v>Y</v>
      </c>
      <c r="BE1588" s="12" t="str">
        <f>IF(AY1588&gt;1,IF(AY1587&gt;1,"Y",""),"")</f>
        <v/>
      </c>
      <c r="BF1588" s="12" t="str">
        <f>IF(AY1588&lt;1,IF(AY1587&lt;1,"Y",""),"")</f>
        <v/>
      </c>
      <c r="BG1588" s="2"/>
      <c r="BH1588" s="2"/>
      <c r="BI1588" s="2"/>
      <c r="BJ1588" s="2"/>
      <c r="BK1588" s="2"/>
      <c r="BL1588" s="2"/>
      <c r="BM1588" s="4" t="str">
        <f>IF(BR1588=BR1589,IF(BR1588&gt;BR1587,BR1588&amp;"_O",""),BR1588&amp;"_C")</f>
        <v/>
      </c>
      <c r="BN1588" s="7" t="str">
        <f>IF(RIGHT(BM1588,1)="C",BP1588/INDEX($BP$5:$BP$2729,MATCH(BR1588&amp;"_O",$BM$5:$BM$2729,0),1),"")</f>
        <v/>
      </c>
      <c r="BO1588" s="38">
        <v>37050</v>
      </c>
      <c r="BP1588" s="3">
        <v>2215.1</v>
      </c>
      <c r="BQ1588" s="7">
        <f>BP1588/BP1587</f>
        <v>1.0305474914396306</v>
      </c>
      <c r="BR1588" s="4">
        <f>YEAR(BO1588)</f>
        <v>2001</v>
      </c>
      <c r="BS1588" s="2" t="s">
        <v>8</v>
      </c>
      <c r="BT1588" s="12" t="str">
        <f>INDEX($CD$5:$CD$10,MATCH(BS1588,$CC$5:$CC$10,0),1)</f>
        <v>Y</v>
      </c>
      <c r="BU1588" s="12" t="str">
        <f>IF(AND(BT1588="Y",BQ1588&gt;1),"Y","")</f>
        <v>Y</v>
      </c>
      <c r="BV1588" s="12" t="str">
        <f>IF(AND(BT1588="Y",BQ1588&lt;1),"Y","")</f>
        <v/>
      </c>
      <c r="BW1588" s="12" t="str">
        <f>IF(BQ1588&gt;1,IF(BQ1587&gt;1,"Y",""),"")</f>
        <v/>
      </c>
      <c r="BX1588" s="12" t="str">
        <f>IF(BQ1588&lt;1,IF(BQ1587&lt;1,"Y",""),"")</f>
        <v/>
      </c>
      <c r="BY1588" s="2"/>
      <c r="BZ1588" s="2"/>
      <c r="CA1588" s="2"/>
    </row>
    <row r="1589" spans="2:79">
      <c r="B1589" s="4" t="str">
        <f>IF(G1589=G1590,IF(G1589&gt;G1588,G1589&amp;"_O",""),G1589&amp;"_C")</f>
        <v/>
      </c>
      <c r="C1589" s="14">
        <f ca="1">RANDBETWEEN(0,1000)/1000</f>
        <v>0.84099999999999997</v>
      </c>
      <c r="D1589" s="16">
        <f>D1588+1</f>
        <v>1585</v>
      </c>
      <c r="E1589" s="10">
        <f>ROUNDDOWN(D1589/52,0)+1</f>
        <v>31</v>
      </c>
      <c r="F1589" s="15">
        <f>F1588+7</f>
        <v>55715</v>
      </c>
      <c r="G1589" s="4">
        <f>YEAR(F1589)</f>
        <v>2052</v>
      </c>
      <c r="H1589" s="33">
        <v>0.126</v>
      </c>
      <c r="I1589" s="33">
        <v>8.1000000000000003E-2</v>
      </c>
      <c r="J1589" s="33">
        <v>0.89300000000000002</v>
      </c>
      <c r="K1589" s="16" t="str">
        <f>IF(M1588&gt;1,"Up","Down")</f>
        <v>Up</v>
      </c>
      <c r="L1589" s="16" t="str">
        <f>IF(K1589="Up",IF(H1589&lt;$BJ$7,"Up","Down"),IF(H1589&lt;$BK$7,"Down","Up"))</f>
        <v>Up</v>
      </c>
      <c r="M1589" s="17">
        <f>IF(L1589="Up",INDEX($AK$5:$AK$1005,MATCH(I1589,$AI$5:$AI$1005,0),1),INDEX($AL$5:$AL$1005,MATCH(J1589,$AI$5:$AI$1005,0),1))</f>
        <v>1.0017449733347046</v>
      </c>
      <c r="N1589" s="16" t="str">
        <f>IF(P1588&gt;1,"Up","Down")</f>
        <v>Down</v>
      </c>
      <c r="O1589" s="16" t="str">
        <f>IF(N1589="Up",IF(H1589&lt;$BJ$12,"Up","Down"),IF(H1589&lt;$BK$12,"Down","Up"))</f>
        <v>Down</v>
      </c>
      <c r="P1589" s="17">
        <f>IF(O1589="Up",INDEX($AP$5:$AP$1005,MATCH(I1589,$AI$5:$AI$1005,0),1),INDEX($AQ$5:$AQ$1005,MATCH(J1589,$AI$5:$AI$1005,0),1))</f>
        <v>0.99743621992407894</v>
      </c>
      <c r="Q1589" s="19">
        <f>T1588</f>
        <v>19544.571477407742</v>
      </c>
      <c r="R1589" s="19">
        <f>INDEX(model!$S$5:$S$35,MATCH(G1589,model!$Q$5:$Q$35,0),1)*model!$O$5</f>
        <v>0</v>
      </c>
      <c r="S1589" s="19">
        <f>IF(RIGHT(B1589,1)="C",T1588*INDEX(model!$T$5:$T$35,MATCH(G1589,model!$Q$5:$Q$35,0),1),0)</f>
        <v>0</v>
      </c>
      <c r="T1589" s="19">
        <f>(Q1589+R1589-S1589)*M1589</f>
        <v>19578.676233474045</v>
      </c>
      <c r="U1589" s="19">
        <f>X1588</f>
        <v>132542.31730322455</v>
      </c>
      <c r="V1589" s="19">
        <f>INDEX(model!$S$5:$S$35,MATCH(G1589,model!$Q$5:$Q$35,0),1)*model!$O$6</f>
        <v>0</v>
      </c>
      <c r="W1589" s="19">
        <f>IF(RIGHT(B1589,1)="C",X1588*INDEX(model!$T$5:$T$35,MATCH(G1589,model!$Q$5:$Q$35,0),1),0)</f>
        <v>0</v>
      </c>
      <c r="X1589" s="19">
        <f>(U1589+V1589-W1589)*P1589</f>
        <v>132202.50795090615</v>
      </c>
      <c r="Z1589" s="36" t="str">
        <f>K1589&amp;L1589</f>
        <v>UpUp</v>
      </c>
      <c r="AA1589" s="36" t="str">
        <f>N1589&amp;O1589</f>
        <v>DownDown</v>
      </c>
      <c r="AU1589" s="4" t="str">
        <f>IF(AZ1589=AZ1590,IF(AZ1589&gt;AZ1588,AZ1589&amp;"_O",""),AZ1589&amp;"_C")</f>
        <v/>
      </c>
      <c r="AV1589" s="7" t="str">
        <f>IF(RIGHT(AU1589,1)="C",AX1589/INDEX($AX$5:$AX$2729,MATCH(AZ1589&amp;"_O",$AU$5:$AU$2729,0),1),"")</f>
        <v/>
      </c>
      <c r="AW1589" s="38">
        <v>36636</v>
      </c>
      <c r="AX1589" s="37">
        <v>1434.54</v>
      </c>
      <c r="AY1589" s="7">
        <f>AX1589/AX1588</f>
        <v>1.056899308190465</v>
      </c>
      <c r="AZ1589" s="4">
        <f>YEAR(AW1589)</f>
        <v>2000</v>
      </c>
      <c r="BA1589" s="2" t="s">
        <v>8</v>
      </c>
      <c r="BB1589" s="12" t="str">
        <f>INDEX($CD$5:$CD$10,MATCH(BA1589,$CC$5:$CC$10,0),1)</f>
        <v>Y</v>
      </c>
      <c r="BC1589" s="12" t="str">
        <f>IF(AND(BB1589="Y",AY1589&gt;1),"Y","")</f>
        <v>Y</v>
      </c>
      <c r="BD1589" s="12" t="str">
        <f>IF(AND(BB1589="Y",AY1589&lt;1),"Y","")</f>
        <v/>
      </c>
      <c r="BE1589" s="12" t="str">
        <f>IF(AY1589&gt;1,IF(AY1588&gt;1,"Y",""),"")</f>
        <v/>
      </c>
      <c r="BF1589" s="12" t="str">
        <f>IF(AY1589&lt;1,IF(AY1588&lt;1,"Y",""),"")</f>
        <v/>
      </c>
      <c r="BG1589" s="2"/>
      <c r="BH1589" s="2"/>
      <c r="BI1589" s="2"/>
      <c r="BJ1589" s="2"/>
      <c r="BK1589" s="2"/>
      <c r="BL1589" s="2"/>
      <c r="BM1589" s="4" t="str">
        <f>IF(BR1589=BR1590,IF(BR1589&gt;BR1588,BR1589&amp;"_O",""),BR1589&amp;"_C")</f>
        <v/>
      </c>
      <c r="BN1589" s="7" t="str">
        <f>IF(RIGHT(BM1589,1)="C",BP1589/INDEX($BP$5:$BP$2729,MATCH(BR1589&amp;"_O",$BM$5:$BM$2729,0),1),"")</f>
        <v/>
      </c>
      <c r="BO1589" s="38">
        <v>37057</v>
      </c>
      <c r="BP1589" s="3">
        <v>2028.43</v>
      </c>
      <c r="BQ1589" s="7">
        <f>BP1589/BP1588</f>
        <v>0.91572840955261625</v>
      </c>
      <c r="BR1589" s="4">
        <f>YEAR(BO1589)</f>
        <v>2001</v>
      </c>
      <c r="BS1589" s="2" t="s">
        <v>8</v>
      </c>
      <c r="BT1589" s="12" t="str">
        <f>INDEX($CD$5:$CD$10,MATCH(BS1589,$CC$5:$CC$10,0),1)</f>
        <v>Y</v>
      </c>
      <c r="BU1589" s="12" t="str">
        <f>IF(AND(BT1589="Y",BQ1589&gt;1),"Y","")</f>
        <v/>
      </c>
      <c r="BV1589" s="12" t="str">
        <f>IF(AND(BT1589="Y",BQ1589&lt;1),"Y","")</f>
        <v>Y</v>
      </c>
      <c r="BW1589" s="12" t="str">
        <f>IF(BQ1589&gt;1,IF(BQ1588&gt;1,"Y",""),"")</f>
        <v/>
      </c>
      <c r="BX1589" s="12" t="str">
        <f>IF(BQ1589&lt;1,IF(BQ1588&lt;1,"Y",""),"")</f>
        <v/>
      </c>
      <c r="BY1589" s="2"/>
      <c r="BZ1589" s="2"/>
      <c r="CA1589" s="2"/>
    </row>
    <row r="1590" spans="2:79">
      <c r="B1590" s="4" t="str">
        <f>IF(G1590=G1591,IF(G1590&gt;G1589,G1590&amp;"_O",""),G1590&amp;"_C")</f>
        <v/>
      </c>
      <c r="C1590" s="14">
        <f ca="1">RANDBETWEEN(0,1000)/1000</f>
        <v>0.13800000000000001</v>
      </c>
      <c r="D1590" s="16">
        <f>D1589+1</f>
        <v>1586</v>
      </c>
      <c r="E1590" s="10">
        <f>ROUNDDOWN(D1590/52,0)+1</f>
        <v>31</v>
      </c>
      <c r="F1590" s="15">
        <f>F1589+7</f>
        <v>55722</v>
      </c>
      <c r="G1590" s="4">
        <f>YEAR(F1590)</f>
        <v>2052</v>
      </c>
      <c r="H1590" s="33">
        <v>0.97299999999999998</v>
      </c>
      <c r="I1590" s="33">
        <v>0.68400000000000005</v>
      </c>
      <c r="J1590" s="33">
        <v>0.308</v>
      </c>
      <c r="K1590" s="16" t="str">
        <f>IF(M1589&gt;1,"Up","Down")</f>
        <v>Up</v>
      </c>
      <c r="L1590" s="16" t="str">
        <f>IF(K1590="Up",IF(H1590&lt;$BJ$7,"Up","Down"),IF(H1590&lt;$BK$7,"Down","Up"))</f>
        <v>Down</v>
      </c>
      <c r="M1590" s="17">
        <f>IF(L1590="Up",INDEX($AK$5:$AK$1005,MATCH(I1590,$AI$5:$AI$1005,0),1),INDEX($AL$5:$AL$1005,MATCH(J1590,$AI$5:$AI$1005,0),1))</f>
        <v>0.98024325637805709</v>
      </c>
      <c r="N1590" s="16" t="str">
        <f>IF(P1589&gt;1,"Up","Down")</f>
        <v>Down</v>
      </c>
      <c r="O1590" s="16" t="str">
        <f>IF(N1590="Up",IF(H1590&lt;$BJ$12,"Up","Down"),IF(H1590&lt;$BK$12,"Down","Up"))</f>
        <v>Up</v>
      </c>
      <c r="P1590" s="17">
        <f>IF(O1590="Up",INDEX($AP$5:$AP$1005,MATCH(I1590,$AI$5:$AI$1005,0),1),INDEX($AQ$5:$AQ$1005,MATCH(J1590,$AI$5:$AI$1005,0),1))</f>
        <v>1.0254737014716979</v>
      </c>
      <c r="Q1590" s="19">
        <f>T1589</f>
        <v>19578.676233474045</v>
      </c>
      <c r="R1590" s="19">
        <f>INDEX(model!$S$5:$S$35,MATCH(G1590,model!$Q$5:$Q$35,0),1)*model!$O$5</f>
        <v>0</v>
      </c>
      <c r="S1590" s="19">
        <f>IF(RIGHT(B1590,1)="C",T1589*INDEX(model!$T$5:$T$35,MATCH(G1590,model!$Q$5:$Q$35,0),1),0)</f>
        <v>0</v>
      </c>
      <c r="T1590" s="19">
        <f>(Q1590+R1590-S1590)*M1590</f>
        <v>19191.865346672272</v>
      </c>
      <c r="U1590" s="19">
        <f>X1589</f>
        <v>132202.50795090615</v>
      </c>
      <c r="V1590" s="19">
        <f>INDEX(model!$S$5:$S$35,MATCH(G1590,model!$Q$5:$Q$35,0),1)*model!$O$6</f>
        <v>0</v>
      </c>
      <c r="W1590" s="19">
        <f>IF(RIGHT(B1590,1)="C",X1589*INDEX(model!$T$5:$T$35,MATCH(G1590,model!$Q$5:$Q$35,0),1),0)</f>
        <v>0</v>
      </c>
      <c r="X1590" s="19">
        <f>(U1590+V1590-W1590)*P1590</f>
        <v>135570.19517225731</v>
      </c>
      <c r="Z1590" s="36" t="str">
        <f>K1590&amp;L1590</f>
        <v>UpDown</v>
      </c>
      <c r="AA1590" s="36" t="str">
        <f>N1590&amp;O1590</f>
        <v>DownUp</v>
      </c>
      <c r="AU1590" s="4" t="str">
        <f>IF(AZ1590=AZ1591,IF(AZ1590&gt;AZ1589,AZ1590&amp;"_O",""),AZ1590&amp;"_C")</f>
        <v/>
      </c>
      <c r="AV1590" s="7" t="str">
        <f>IF(RIGHT(AU1590,1)="C",AX1590/INDEX($AX$5:$AX$2729,MATCH(AZ1590&amp;"_O",$AU$5:$AU$2729,0),1),"")</f>
        <v/>
      </c>
      <c r="AW1590" s="38">
        <v>36644</v>
      </c>
      <c r="AX1590" s="37">
        <v>1452.43</v>
      </c>
      <c r="AY1590" s="7">
        <f>AX1590/AX1589</f>
        <v>1.0124708965940301</v>
      </c>
      <c r="AZ1590" s="4">
        <f>YEAR(AW1590)</f>
        <v>2000</v>
      </c>
      <c r="BA1590" s="2" t="s">
        <v>8</v>
      </c>
      <c r="BB1590" s="12" t="str">
        <f>INDEX($CD$5:$CD$10,MATCH(BA1590,$CC$5:$CC$10,0),1)</f>
        <v>Y</v>
      </c>
      <c r="BC1590" s="12" t="str">
        <f>IF(AND(BB1590="Y",AY1590&gt;1),"Y","")</f>
        <v>Y</v>
      </c>
      <c r="BD1590" s="12" t="str">
        <f>IF(AND(BB1590="Y",AY1590&lt;1),"Y","")</f>
        <v/>
      </c>
      <c r="BE1590" s="12" t="str">
        <f>IF(AY1590&gt;1,IF(AY1589&gt;1,"Y",""),"")</f>
        <v>Y</v>
      </c>
      <c r="BF1590" s="12" t="str">
        <f>IF(AY1590&lt;1,IF(AY1589&lt;1,"Y",""),"")</f>
        <v/>
      </c>
      <c r="BG1590" s="2"/>
      <c r="BH1590" s="2"/>
      <c r="BI1590" s="2"/>
      <c r="BJ1590" s="2"/>
      <c r="BK1590" s="2"/>
      <c r="BL1590" s="2"/>
      <c r="BM1590" s="4" t="str">
        <f>IF(BR1590=BR1591,IF(BR1590&gt;BR1589,BR1590&amp;"_O",""),BR1590&amp;"_C")</f>
        <v/>
      </c>
      <c r="BN1590" s="7" t="str">
        <f>IF(RIGHT(BM1590,1)="C",BP1590/INDEX($BP$5:$BP$2729,MATCH(BR1590&amp;"_O",$BM$5:$BM$2729,0),1),"")</f>
        <v/>
      </c>
      <c r="BO1590" s="38">
        <v>37064</v>
      </c>
      <c r="BP1590" s="3">
        <v>2034.84</v>
      </c>
      <c r="BQ1590" s="7">
        <f>BP1590/BP1589</f>
        <v>1.0031600794703293</v>
      </c>
      <c r="BR1590" s="4">
        <f>YEAR(BO1590)</f>
        <v>2001</v>
      </c>
      <c r="BS1590" s="2" t="s">
        <v>8</v>
      </c>
      <c r="BT1590" s="12" t="str">
        <f>INDEX($CD$5:$CD$10,MATCH(BS1590,$CC$5:$CC$10,0),1)</f>
        <v>Y</v>
      </c>
      <c r="BU1590" s="12" t="str">
        <f>IF(AND(BT1590="Y",BQ1590&gt;1),"Y","")</f>
        <v>Y</v>
      </c>
      <c r="BV1590" s="12" t="str">
        <f>IF(AND(BT1590="Y",BQ1590&lt;1),"Y","")</f>
        <v/>
      </c>
      <c r="BW1590" s="12" t="str">
        <f>IF(BQ1590&gt;1,IF(BQ1589&gt;1,"Y",""),"")</f>
        <v/>
      </c>
      <c r="BX1590" s="12" t="str">
        <f>IF(BQ1590&lt;1,IF(BQ1589&lt;1,"Y",""),"")</f>
        <v/>
      </c>
      <c r="BY1590" s="2"/>
      <c r="BZ1590" s="2"/>
      <c r="CA1590" s="2"/>
    </row>
    <row r="1591" spans="2:79">
      <c r="B1591" s="4" t="str">
        <f>IF(G1591=G1592,IF(G1591&gt;G1590,G1591&amp;"_O",""),G1591&amp;"_C")</f>
        <v/>
      </c>
      <c r="C1591" s="14">
        <f ca="1">RANDBETWEEN(0,1000)/1000</f>
        <v>0.67900000000000005</v>
      </c>
      <c r="D1591" s="16">
        <f>D1590+1</f>
        <v>1587</v>
      </c>
      <c r="E1591" s="10">
        <f>ROUNDDOWN(D1591/52,0)+1</f>
        <v>31</v>
      </c>
      <c r="F1591" s="15">
        <f>F1590+7</f>
        <v>55729</v>
      </c>
      <c r="G1591" s="4">
        <f>YEAR(F1591)</f>
        <v>2052</v>
      </c>
      <c r="H1591" s="33">
        <v>0.40300000000000002</v>
      </c>
      <c r="I1591" s="33">
        <v>0.61199999999999999</v>
      </c>
      <c r="J1591" s="33">
        <v>0.95</v>
      </c>
      <c r="K1591" s="16" t="str">
        <f>IF(M1590&gt;1,"Up","Down")</f>
        <v>Down</v>
      </c>
      <c r="L1591" s="16" t="str">
        <f>IF(K1591="Up",IF(H1591&lt;$BJ$7,"Up","Down"),IF(H1591&lt;$BK$7,"Down","Up"))</f>
        <v>Up</v>
      </c>
      <c r="M1591" s="17">
        <f>IF(L1591="Up",INDEX($AK$5:$AK$1005,MATCH(I1591,$AI$5:$AI$1005,0),1),INDEX($AL$5:$AL$1005,MATCH(J1591,$AI$5:$AI$1005,0),1))</f>
        <v>1.0157048048389381</v>
      </c>
      <c r="N1591" s="16" t="str">
        <f>IF(P1590&gt;1,"Up","Down")</f>
        <v>Up</v>
      </c>
      <c r="O1591" s="16" t="str">
        <f>IF(N1591="Up",IF(H1591&lt;$BJ$12,"Up","Down"),IF(H1591&lt;$BK$12,"Down","Up"))</f>
        <v>Up</v>
      </c>
      <c r="P1591" s="17">
        <f>IF(O1591="Up",INDEX($AP$5:$AP$1005,MATCH(I1591,$AI$5:$AI$1005,0),1),INDEX($AQ$5:$AQ$1005,MATCH(J1591,$AI$5:$AI$1005,0),1))</f>
        <v>1.0221384246173579</v>
      </c>
      <c r="Q1591" s="19">
        <f>T1590</f>
        <v>19191.865346672272</v>
      </c>
      <c r="R1591" s="19">
        <f>INDEX(model!$S$5:$S$35,MATCH(G1591,model!$Q$5:$Q$35,0),1)*model!$O$5</f>
        <v>0</v>
      </c>
      <c r="S1591" s="19">
        <f>IF(RIGHT(B1591,1)="C",T1590*INDEX(model!$T$5:$T$35,MATCH(G1591,model!$Q$5:$Q$35,0),1),0)</f>
        <v>0</v>
      </c>
      <c r="T1591" s="19">
        <f>(Q1591+R1591-S1591)*M1591</f>
        <v>19493.269846436939</v>
      </c>
      <c r="U1591" s="19">
        <f>X1590</f>
        <v>135570.19517225731</v>
      </c>
      <c r="V1591" s="19">
        <f>INDEX(model!$S$5:$S$35,MATCH(G1591,model!$Q$5:$Q$35,0),1)*model!$O$6</f>
        <v>0</v>
      </c>
      <c r="W1591" s="19">
        <f>IF(RIGHT(B1591,1)="C",X1590*INDEX(model!$T$5:$T$35,MATCH(G1591,model!$Q$5:$Q$35,0),1),0)</f>
        <v>0</v>
      </c>
      <c r="X1591" s="19">
        <f>(U1591+V1591-W1591)*P1591</f>
        <v>138571.50571843883</v>
      </c>
      <c r="Z1591" s="36" t="str">
        <f>K1591&amp;L1591</f>
        <v>DownUp</v>
      </c>
      <c r="AA1591" s="36" t="str">
        <f>N1591&amp;O1591</f>
        <v>UpUp</v>
      </c>
      <c r="AU1591" s="4" t="str">
        <f>IF(AZ1591=AZ1592,IF(AZ1591&gt;AZ1590,AZ1591&amp;"_O",""),AZ1591&amp;"_C")</f>
        <v/>
      </c>
      <c r="AV1591" s="7" t="str">
        <f>IF(RIGHT(AU1591,1)="C",AX1591/INDEX($AX$5:$AX$2729,MATCH(AZ1591&amp;"_O",$AU$5:$AU$2729,0),1),"")</f>
        <v/>
      </c>
      <c r="AW1591" s="38">
        <v>36651</v>
      </c>
      <c r="AX1591" s="37">
        <v>1432.63</v>
      </c>
      <c r="AY1591" s="7">
        <f>AX1591/AX1590</f>
        <v>0.986367673485125</v>
      </c>
      <c r="AZ1591" s="4">
        <f>YEAR(AW1591)</f>
        <v>2000</v>
      </c>
      <c r="BA1591" s="2" t="s">
        <v>8</v>
      </c>
      <c r="BB1591" s="12" t="str">
        <f>INDEX($CD$5:$CD$10,MATCH(BA1591,$CC$5:$CC$10,0),1)</f>
        <v>Y</v>
      </c>
      <c r="BC1591" s="12" t="str">
        <f>IF(AND(BB1591="Y",AY1591&gt;1),"Y","")</f>
        <v/>
      </c>
      <c r="BD1591" s="12" t="str">
        <f>IF(AND(BB1591="Y",AY1591&lt;1),"Y","")</f>
        <v>Y</v>
      </c>
      <c r="BE1591" s="12" t="str">
        <f>IF(AY1591&gt;1,IF(AY1590&gt;1,"Y",""),"")</f>
        <v/>
      </c>
      <c r="BF1591" s="12" t="str">
        <f>IF(AY1591&lt;1,IF(AY1590&lt;1,"Y",""),"")</f>
        <v/>
      </c>
      <c r="BG1591" s="2"/>
      <c r="BH1591" s="2"/>
      <c r="BI1591" s="2"/>
      <c r="BJ1591" s="2"/>
      <c r="BK1591" s="2"/>
      <c r="BL1591" s="2"/>
      <c r="BM1591" s="4" t="str">
        <f>IF(BR1591=BR1592,IF(BR1591&gt;BR1590,BR1591&amp;"_O",""),BR1591&amp;"_C")</f>
        <v/>
      </c>
      <c r="BN1591" s="7" t="str">
        <f>IF(RIGHT(BM1591,1)="C",BP1591/INDEX($BP$5:$BP$2729,MATCH(BR1591&amp;"_O",$BM$5:$BM$2729,0),1),"")</f>
        <v/>
      </c>
      <c r="BO1591" s="38">
        <v>37071</v>
      </c>
      <c r="BP1591" s="3">
        <v>2160.54</v>
      </c>
      <c r="BQ1591" s="7">
        <f>BP1591/BP1590</f>
        <v>1.061773898684909</v>
      </c>
      <c r="BR1591" s="4">
        <f>YEAR(BO1591)</f>
        <v>2001</v>
      </c>
      <c r="BS1591" s="2" t="s">
        <v>8</v>
      </c>
      <c r="BT1591" s="12" t="str">
        <f>INDEX($CD$5:$CD$10,MATCH(BS1591,$CC$5:$CC$10,0),1)</f>
        <v>Y</v>
      </c>
      <c r="BU1591" s="12" t="str">
        <f>IF(AND(BT1591="Y",BQ1591&gt;1),"Y","")</f>
        <v>Y</v>
      </c>
      <c r="BV1591" s="12" t="str">
        <f>IF(AND(BT1591="Y",BQ1591&lt;1),"Y","")</f>
        <v/>
      </c>
      <c r="BW1591" s="12" t="str">
        <f>IF(BQ1591&gt;1,IF(BQ1590&gt;1,"Y",""),"")</f>
        <v>Y</v>
      </c>
      <c r="BX1591" s="12" t="str">
        <f>IF(BQ1591&lt;1,IF(BQ1590&lt;1,"Y",""),"")</f>
        <v/>
      </c>
      <c r="BY1591" s="2"/>
      <c r="BZ1591" s="2"/>
      <c r="CA1591" s="2"/>
    </row>
    <row r="1592" spans="2:79">
      <c r="B1592" s="4" t="str">
        <f>IF(G1592=G1593,IF(G1592&gt;G1591,G1592&amp;"_O",""),G1592&amp;"_C")</f>
        <v/>
      </c>
      <c r="C1592" s="14">
        <f ca="1">RANDBETWEEN(0,1000)/1000</f>
        <v>0.78200000000000003</v>
      </c>
      <c r="D1592" s="16">
        <f>D1591+1</f>
        <v>1588</v>
      </c>
      <c r="E1592" s="10">
        <f>ROUNDDOWN(D1592/52,0)+1</f>
        <v>31</v>
      </c>
      <c r="F1592" s="15">
        <f>F1591+7</f>
        <v>55736</v>
      </c>
      <c r="G1592" s="4">
        <f>YEAR(F1592)</f>
        <v>2052</v>
      </c>
      <c r="H1592" s="33">
        <v>0.89900000000000002</v>
      </c>
      <c r="I1592" s="33">
        <v>0.996</v>
      </c>
      <c r="J1592" s="33">
        <v>0.57199999999999995</v>
      </c>
      <c r="K1592" s="16" t="str">
        <f>IF(M1591&gt;1,"Up","Down")</f>
        <v>Up</v>
      </c>
      <c r="L1592" s="16" t="str">
        <f>IF(K1592="Up",IF(H1592&lt;$BJ$7,"Up","Down"),IF(H1592&lt;$BK$7,"Down","Up"))</f>
        <v>Down</v>
      </c>
      <c r="M1592" s="17">
        <f>IF(L1592="Up",INDEX($AK$5:$AK$1005,MATCH(I1592,$AI$5:$AI$1005,0),1),INDEX($AL$5:$AL$1005,MATCH(J1592,$AI$5:$AI$1005,0),1))</f>
        <v>0.98986300254257154</v>
      </c>
      <c r="N1592" s="16" t="str">
        <f>IF(P1591&gt;1,"Up","Down")</f>
        <v>Up</v>
      </c>
      <c r="O1592" s="16" t="str">
        <f>IF(N1592="Up",IF(H1592&lt;$BJ$12,"Up","Down"),IF(H1592&lt;$BK$12,"Down","Up"))</f>
        <v>Down</v>
      </c>
      <c r="P1592" s="17">
        <f>IF(O1592="Up",INDEX($AP$5:$AP$1005,MATCH(I1592,$AI$5:$AI$1005,0),1),INDEX($AQ$5:$AQ$1005,MATCH(J1592,$AI$5:$AI$1005,0),1))</f>
        <v>0.98827968585883452</v>
      </c>
      <c r="Q1592" s="19">
        <f>T1591</f>
        <v>19493.269846436939</v>
      </c>
      <c r="R1592" s="19">
        <f>INDEX(model!$S$5:$S$35,MATCH(G1592,model!$Q$5:$Q$35,0),1)*model!$O$5</f>
        <v>0</v>
      </c>
      <c r="S1592" s="19">
        <f>IF(RIGHT(B1592,1)="C",T1591*INDEX(model!$T$5:$T$35,MATCH(G1592,model!$Q$5:$Q$35,0),1),0)</f>
        <v>0</v>
      </c>
      <c r="T1592" s="19">
        <f>(Q1592+R1592-S1592)*M1592</f>
        <v>19295.66661956664</v>
      </c>
      <c r="U1592" s="19">
        <f>X1591</f>
        <v>138571.50571843883</v>
      </c>
      <c r="V1592" s="19">
        <f>INDEX(model!$S$5:$S$35,MATCH(G1592,model!$Q$5:$Q$35,0),1)*model!$O$6</f>
        <v>0</v>
      </c>
      <c r="W1592" s="19">
        <f>IF(RIGHT(B1592,1)="C",X1591*INDEX(model!$T$5:$T$35,MATCH(G1592,model!$Q$5:$Q$35,0),1),0)</f>
        <v>0</v>
      </c>
      <c r="X1592" s="19">
        <f>(U1592+V1592-W1592)*P1592</f>
        <v>136947.40414040443</v>
      </c>
      <c r="Z1592" s="36" t="str">
        <f>K1592&amp;L1592</f>
        <v>UpDown</v>
      </c>
      <c r="AA1592" s="36" t="str">
        <f>N1592&amp;O1592</f>
        <v>UpDown</v>
      </c>
      <c r="AU1592" s="4" t="str">
        <f>IF(AZ1592=AZ1593,IF(AZ1592&gt;AZ1591,AZ1592&amp;"_O",""),AZ1592&amp;"_C")</f>
        <v/>
      </c>
      <c r="AV1592" s="7" t="str">
        <f>IF(RIGHT(AU1592,1)="C",AX1592/INDEX($AX$5:$AX$2729,MATCH(AZ1592&amp;"_O",$AU$5:$AU$2729,0),1),"")</f>
        <v/>
      </c>
      <c r="AW1592" s="38">
        <v>36658</v>
      </c>
      <c r="AX1592" s="37">
        <v>1420.96</v>
      </c>
      <c r="AY1592" s="7">
        <f>AX1592/AX1591</f>
        <v>0.99185414238149416</v>
      </c>
      <c r="AZ1592" s="4">
        <f>YEAR(AW1592)</f>
        <v>2000</v>
      </c>
      <c r="BA1592" s="2" t="s">
        <v>8</v>
      </c>
      <c r="BB1592" s="12" t="str">
        <f>INDEX($CD$5:$CD$10,MATCH(BA1592,$CC$5:$CC$10,0),1)</f>
        <v>Y</v>
      </c>
      <c r="BC1592" s="12" t="str">
        <f>IF(AND(BB1592="Y",AY1592&gt;1),"Y","")</f>
        <v/>
      </c>
      <c r="BD1592" s="12" t="str">
        <f>IF(AND(BB1592="Y",AY1592&lt;1),"Y","")</f>
        <v>Y</v>
      </c>
      <c r="BE1592" s="12" t="str">
        <f>IF(AY1592&gt;1,IF(AY1591&gt;1,"Y",""),"")</f>
        <v/>
      </c>
      <c r="BF1592" s="12" t="str">
        <f>IF(AY1592&lt;1,IF(AY1591&lt;1,"Y",""),"")</f>
        <v>Y</v>
      </c>
      <c r="BG1592" s="2"/>
      <c r="BH1592" s="2"/>
      <c r="BI1592" s="2"/>
      <c r="BJ1592" s="2"/>
      <c r="BK1592" s="2"/>
      <c r="BL1592" s="2"/>
      <c r="BM1592" s="4" t="str">
        <f>IF(BR1592=BR1593,IF(BR1592&gt;BR1591,BR1592&amp;"_O",""),BR1592&amp;"_C")</f>
        <v/>
      </c>
      <c r="BN1592" s="7" t="str">
        <f>IF(RIGHT(BM1592,1)="C",BP1592/INDEX($BP$5:$BP$2729,MATCH(BR1592&amp;"_O",$BM$5:$BM$2729,0),1),"")</f>
        <v/>
      </c>
      <c r="BO1592" s="38">
        <v>37078</v>
      </c>
      <c r="BP1592" s="3">
        <v>2004.16</v>
      </c>
      <c r="BQ1592" s="7">
        <f>BP1592/BP1591</f>
        <v>0.9276199468651356</v>
      </c>
      <c r="BR1592" s="4">
        <f>YEAR(BO1592)</f>
        <v>2001</v>
      </c>
      <c r="BS1592" s="2" t="s">
        <v>8</v>
      </c>
      <c r="BT1592" s="12" t="str">
        <f>INDEX($CD$5:$CD$10,MATCH(BS1592,$CC$5:$CC$10,0),1)</f>
        <v>Y</v>
      </c>
      <c r="BU1592" s="12" t="str">
        <f>IF(AND(BT1592="Y",BQ1592&gt;1),"Y","")</f>
        <v/>
      </c>
      <c r="BV1592" s="12" t="str">
        <f>IF(AND(BT1592="Y",BQ1592&lt;1),"Y","")</f>
        <v>Y</v>
      </c>
      <c r="BW1592" s="12" t="str">
        <f>IF(BQ1592&gt;1,IF(BQ1591&gt;1,"Y",""),"")</f>
        <v/>
      </c>
      <c r="BX1592" s="12" t="str">
        <f>IF(BQ1592&lt;1,IF(BQ1591&lt;1,"Y",""),"")</f>
        <v/>
      </c>
      <c r="BY1592" s="2"/>
      <c r="BZ1592" s="2"/>
      <c r="CA1592" s="2"/>
    </row>
    <row r="1593" spans="2:79">
      <c r="B1593" s="4" t="str">
        <f>IF(G1593=G1594,IF(G1593&gt;G1592,G1593&amp;"_O",""),G1593&amp;"_C")</f>
        <v/>
      </c>
      <c r="C1593" s="14">
        <f ca="1">RANDBETWEEN(0,1000)/1000</f>
        <v>0.13800000000000001</v>
      </c>
      <c r="D1593" s="16">
        <f>D1592+1</f>
        <v>1589</v>
      </c>
      <c r="E1593" s="10">
        <f>ROUNDDOWN(D1593/52,0)+1</f>
        <v>31</v>
      </c>
      <c r="F1593" s="15">
        <f>F1592+7</f>
        <v>55743</v>
      </c>
      <c r="G1593" s="4">
        <f>YEAR(F1593)</f>
        <v>2052</v>
      </c>
      <c r="H1593" s="33">
        <v>0.189</v>
      </c>
      <c r="I1593" s="33">
        <v>0.96</v>
      </c>
      <c r="J1593" s="33">
        <v>0.44500000000000001</v>
      </c>
      <c r="K1593" s="16" t="str">
        <f>IF(M1592&gt;1,"Up","Down")</f>
        <v>Down</v>
      </c>
      <c r="L1593" s="16" t="str">
        <f>IF(K1593="Up",IF(H1593&lt;$BJ$7,"Up","Down"),IF(H1593&lt;$BK$7,"Down","Up"))</f>
        <v>Down</v>
      </c>
      <c r="M1593" s="17">
        <f>IF(L1593="Up",INDEX($AK$5:$AK$1005,MATCH(I1593,$AI$5:$AI$1005,0),1),INDEX($AL$5:$AL$1005,MATCH(J1593,$AI$5:$AI$1005,0),1))</f>
        <v>0.98583418766368114</v>
      </c>
      <c r="N1593" s="16" t="str">
        <f>IF(P1592&gt;1,"Up","Down")</f>
        <v>Down</v>
      </c>
      <c r="O1593" s="16" t="str">
        <f>IF(N1593="Up",IF(H1593&lt;$BJ$12,"Up","Down"),IF(H1593&lt;$BK$12,"Down","Up"))</f>
        <v>Down</v>
      </c>
      <c r="P1593" s="17">
        <f>IF(O1593="Up",INDEX($AP$5:$AP$1005,MATCH(I1593,$AI$5:$AI$1005,0),1),INDEX($AQ$5:$AQ$1005,MATCH(J1593,$AI$5:$AI$1005,0),1))</f>
        <v>0.98225908677884488</v>
      </c>
      <c r="Q1593" s="19">
        <f>T1592</f>
        <v>19295.66661956664</v>
      </c>
      <c r="R1593" s="19">
        <f>INDEX(model!$S$5:$S$35,MATCH(G1593,model!$Q$5:$Q$35,0),1)*model!$O$5</f>
        <v>0</v>
      </c>
      <c r="S1593" s="19">
        <f>IF(RIGHT(B1593,1)="C",T1592*INDEX(model!$T$5:$T$35,MATCH(G1593,model!$Q$5:$Q$35,0),1),0)</f>
        <v>0</v>
      </c>
      <c r="T1593" s="19">
        <f>(Q1593+R1593-S1593)*M1593</f>
        <v>19022.327827329686</v>
      </c>
      <c r="U1593" s="19">
        <f>X1592</f>
        <v>136947.40414040443</v>
      </c>
      <c r="V1593" s="19">
        <f>INDEX(model!$S$5:$S$35,MATCH(G1593,model!$Q$5:$Q$35,0),1)*model!$O$6</f>
        <v>0</v>
      </c>
      <c r="W1593" s="19">
        <f>IF(RIGHT(B1593,1)="C",X1592*INDEX(model!$T$5:$T$35,MATCH(G1593,model!$Q$5:$Q$35,0),1),0)</f>
        <v>0</v>
      </c>
      <c r="X1593" s="19">
        <f>(U1593+V1593-W1593)*P1593</f>
        <v>134517.83212768706</v>
      </c>
      <c r="Z1593" s="36" t="str">
        <f>K1593&amp;L1593</f>
        <v>DownDown</v>
      </c>
      <c r="AA1593" s="36" t="str">
        <f>N1593&amp;O1593</f>
        <v>DownDown</v>
      </c>
      <c r="AU1593" s="4" t="str">
        <f>IF(AZ1593=AZ1594,IF(AZ1593&gt;AZ1592,AZ1593&amp;"_O",""),AZ1593&amp;"_C")</f>
        <v/>
      </c>
      <c r="AV1593" s="7" t="str">
        <f>IF(RIGHT(AU1593,1)="C",AX1593/INDEX($AX$5:$AX$2729,MATCH(AZ1593&amp;"_O",$AU$5:$AU$2729,0),1),"")</f>
        <v/>
      </c>
      <c r="AW1593" s="38">
        <v>36665</v>
      </c>
      <c r="AX1593" s="37">
        <v>1406.95</v>
      </c>
      <c r="AY1593" s="7">
        <f>AX1593/AX1592</f>
        <v>0.99014046841571901</v>
      </c>
      <c r="AZ1593" s="4">
        <f>YEAR(AW1593)</f>
        <v>2000</v>
      </c>
      <c r="BA1593" s="2" t="s">
        <v>8</v>
      </c>
      <c r="BB1593" s="12" t="str">
        <f>INDEX($CD$5:$CD$10,MATCH(BA1593,$CC$5:$CC$10,0),1)</f>
        <v>Y</v>
      </c>
      <c r="BC1593" s="12" t="str">
        <f>IF(AND(BB1593="Y",AY1593&gt;1),"Y","")</f>
        <v/>
      </c>
      <c r="BD1593" s="12" t="str">
        <f>IF(AND(BB1593="Y",AY1593&lt;1),"Y","")</f>
        <v>Y</v>
      </c>
      <c r="BE1593" s="12" t="str">
        <f>IF(AY1593&gt;1,IF(AY1592&gt;1,"Y",""),"")</f>
        <v/>
      </c>
      <c r="BF1593" s="12" t="str">
        <f>IF(AY1593&lt;1,IF(AY1592&lt;1,"Y",""),"")</f>
        <v>Y</v>
      </c>
      <c r="BG1593" s="2"/>
      <c r="BH1593" s="2"/>
      <c r="BI1593" s="2"/>
      <c r="BJ1593" s="2"/>
      <c r="BK1593" s="2"/>
      <c r="BL1593" s="2"/>
      <c r="BM1593" s="4" t="str">
        <f>IF(BR1593=BR1594,IF(BR1593&gt;BR1592,BR1593&amp;"_O",""),BR1593&amp;"_C")</f>
        <v/>
      </c>
      <c r="BN1593" s="7" t="str">
        <f>IF(RIGHT(BM1593,1)="C",BP1593/INDEX($BP$5:$BP$2729,MATCH(BR1593&amp;"_O",$BM$5:$BM$2729,0),1),"")</f>
        <v/>
      </c>
      <c r="BO1593" s="38">
        <v>37085</v>
      </c>
      <c r="BP1593" s="3">
        <v>2084.79</v>
      </c>
      <c r="BQ1593" s="7">
        <f>BP1593/BP1592</f>
        <v>1.0402313188567778</v>
      </c>
      <c r="BR1593" s="4">
        <f>YEAR(BO1593)</f>
        <v>2001</v>
      </c>
      <c r="BS1593" s="2" t="s">
        <v>8</v>
      </c>
      <c r="BT1593" s="12" t="str">
        <f>INDEX($CD$5:$CD$10,MATCH(BS1593,$CC$5:$CC$10,0),1)</f>
        <v>Y</v>
      </c>
      <c r="BU1593" s="12" t="str">
        <f>IF(AND(BT1593="Y",BQ1593&gt;1),"Y","")</f>
        <v>Y</v>
      </c>
      <c r="BV1593" s="12" t="str">
        <f>IF(AND(BT1593="Y",BQ1593&lt;1),"Y","")</f>
        <v/>
      </c>
      <c r="BW1593" s="12" t="str">
        <f>IF(BQ1593&gt;1,IF(BQ1592&gt;1,"Y",""),"")</f>
        <v/>
      </c>
      <c r="BX1593" s="12" t="str">
        <f>IF(BQ1593&lt;1,IF(BQ1592&lt;1,"Y",""),"")</f>
        <v/>
      </c>
      <c r="BY1593" s="2"/>
      <c r="BZ1593" s="2"/>
      <c r="CA1593" s="2"/>
    </row>
    <row r="1594" spans="2:79">
      <c r="B1594" s="4" t="str">
        <f>IF(G1594=G1595,IF(G1594&gt;G1593,G1594&amp;"_O",""),G1594&amp;"_C")</f>
        <v/>
      </c>
      <c r="C1594" s="14">
        <f ca="1">RANDBETWEEN(0,1000)/1000</f>
        <v>0.78600000000000003</v>
      </c>
      <c r="D1594" s="16">
        <f>D1593+1</f>
        <v>1590</v>
      </c>
      <c r="E1594" s="10">
        <f>ROUNDDOWN(D1594/52,0)+1</f>
        <v>31</v>
      </c>
      <c r="F1594" s="15">
        <f>F1593+7</f>
        <v>55750</v>
      </c>
      <c r="G1594" s="4">
        <f>YEAR(F1594)</f>
        <v>2052</v>
      </c>
      <c r="H1594" s="33">
        <v>0.39300000000000002</v>
      </c>
      <c r="I1594" s="33">
        <v>0.52400000000000002</v>
      </c>
      <c r="J1594" s="33">
        <v>0.71399999999999997</v>
      </c>
      <c r="K1594" s="16" t="str">
        <f>IF(M1593&gt;1,"Up","Down")</f>
        <v>Down</v>
      </c>
      <c r="L1594" s="16" t="str">
        <f>IF(K1594="Up",IF(H1594&lt;$BJ$7,"Up","Down"),IF(H1594&lt;$BK$7,"Down","Up"))</f>
        <v>Down</v>
      </c>
      <c r="M1594" s="17">
        <f>IF(L1594="Up",INDEX($AK$5:$AK$1005,MATCH(I1594,$AI$5:$AI$1005,0),1),INDEX($AL$5:$AL$1005,MATCH(J1594,$AI$5:$AI$1005,0),1))</f>
        <v>0.9937228081724544</v>
      </c>
      <c r="N1594" s="16" t="str">
        <f>IF(P1593&gt;1,"Up","Down")</f>
        <v>Down</v>
      </c>
      <c r="O1594" s="16" t="str">
        <f>IF(N1594="Up",IF(H1594&lt;$BJ$12,"Up","Down"),IF(H1594&lt;$BK$12,"Down","Up"))</f>
        <v>Down</v>
      </c>
      <c r="P1594" s="17">
        <f>IF(O1594="Up",INDEX($AP$5:$AP$1005,MATCH(I1594,$AI$5:$AI$1005,0),1),INDEX($AQ$5:$AQ$1005,MATCH(J1594,$AI$5:$AI$1005,0),1))</f>
        <v>0.99284490202260811</v>
      </c>
      <c r="Q1594" s="19">
        <f>T1593</f>
        <v>19022.327827329686</v>
      </c>
      <c r="R1594" s="19">
        <f>INDEX(model!$S$5:$S$35,MATCH(G1594,model!$Q$5:$Q$35,0),1)*model!$O$5</f>
        <v>0</v>
      </c>
      <c r="S1594" s="19">
        <f>IF(RIGHT(B1594,1)="C",T1593*INDEX(model!$T$5:$T$35,MATCH(G1594,model!$Q$5:$Q$35,0),1),0)</f>
        <v>0</v>
      </c>
      <c r="T1594" s="19">
        <f>(Q1594+R1594-S1594)*M1594</f>
        <v>18902.921026551077</v>
      </c>
      <c r="U1594" s="19">
        <f>X1593</f>
        <v>134517.83212768706</v>
      </c>
      <c r="V1594" s="19">
        <f>INDEX(model!$S$5:$S$35,MATCH(G1594,model!$Q$5:$Q$35,0),1)*model!$O$6</f>
        <v>0</v>
      </c>
      <c r="W1594" s="19">
        <f>IF(RIGHT(B1594,1)="C",X1593*INDEX(model!$T$5:$T$35,MATCH(G1594,model!$Q$5:$Q$35,0),1),0)</f>
        <v>0</v>
      </c>
      <c r="X1594" s="19">
        <f>(U1594+V1594-W1594)*P1594</f>
        <v>133555.34385910709</v>
      </c>
      <c r="Z1594" s="36" t="str">
        <f>K1594&amp;L1594</f>
        <v>DownDown</v>
      </c>
      <c r="AA1594" s="36" t="str">
        <f>N1594&amp;O1594</f>
        <v>DownDown</v>
      </c>
      <c r="AU1594" s="4" t="str">
        <f>IF(AZ1594=AZ1595,IF(AZ1594&gt;AZ1593,AZ1594&amp;"_O",""),AZ1594&amp;"_C")</f>
        <v/>
      </c>
      <c r="AV1594" s="7" t="str">
        <f>IF(RIGHT(AU1594,1)="C",AX1594/INDEX($AX$5:$AX$2729,MATCH(AZ1594&amp;"_O",$AU$5:$AU$2729,0),1),"")</f>
        <v/>
      </c>
      <c r="AW1594" s="38">
        <v>36672</v>
      </c>
      <c r="AX1594" s="37">
        <v>1378.02</v>
      </c>
      <c r="AY1594" s="7">
        <f>AX1594/AX1593</f>
        <v>0.97943779096627448</v>
      </c>
      <c r="AZ1594" s="4">
        <f>YEAR(AW1594)</f>
        <v>2000</v>
      </c>
      <c r="BA1594" s="2" t="s">
        <v>8</v>
      </c>
      <c r="BB1594" s="12" t="str">
        <f>INDEX($CD$5:$CD$10,MATCH(BA1594,$CC$5:$CC$10,0),1)</f>
        <v>Y</v>
      </c>
      <c r="BC1594" s="12" t="str">
        <f>IF(AND(BB1594="Y",AY1594&gt;1),"Y","")</f>
        <v/>
      </c>
      <c r="BD1594" s="12" t="str">
        <f>IF(AND(BB1594="Y",AY1594&lt;1),"Y","")</f>
        <v>Y</v>
      </c>
      <c r="BE1594" s="12" t="str">
        <f>IF(AY1594&gt;1,IF(AY1593&gt;1,"Y",""),"")</f>
        <v/>
      </c>
      <c r="BF1594" s="12" t="str">
        <f>IF(AY1594&lt;1,IF(AY1593&lt;1,"Y",""),"")</f>
        <v>Y</v>
      </c>
      <c r="BG1594" s="2"/>
      <c r="BH1594" s="2"/>
      <c r="BI1594" s="2"/>
      <c r="BJ1594" s="2"/>
      <c r="BK1594" s="2"/>
      <c r="BL1594" s="2"/>
      <c r="BM1594" s="4" t="str">
        <f>IF(BR1594=BR1595,IF(BR1594&gt;BR1593,BR1594&amp;"_O",""),BR1594&amp;"_C")</f>
        <v/>
      </c>
      <c r="BN1594" s="7" t="str">
        <f>IF(RIGHT(BM1594,1)="C",BP1594/INDEX($BP$5:$BP$2729,MATCH(BR1594&amp;"_O",$BM$5:$BM$2729,0),1),"")</f>
        <v/>
      </c>
      <c r="BO1594" s="38">
        <v>37092</v>
      </c>
      <c r="BP1594" s="3">
        <v>2029.37</v>
      </c>
      <c r="BQ1594" s="7">
        <f>BP1594/BP1593</f>
        <v>0.97341698684279943</v>
      </c>
      <c r="BR1594" s="4">
        <f>YEAR(BO1594)</f>
        <v>2001</v>
      </c>
      <c r="BS1594" s="2" t="s">
        <v>8</v>
      </c>
      <c r="BT1594" s="12" t="str">
        <f>INDEX($CD$5:$CD$10,MATCH(BS1594,$CC$5:$CC$10,0),1)</f>
        <v>Y</v>
      </c>
      <c r="BU1594" s="12" t="str">
        <f>IF(AND(BT1594="Y",BQ1594&gt;1),"Y","")</f>
        <v/>
      </c>
      <c r="BV1594" s="12" t="str">
        <f>IF(AND(BT1594="Y",BQ1594&lt;1),"Y","")</f>
        <v>Y</v>
      </c>
      <c r="BW1594" s="12" t="str">
        <f>IF(BQ1594&gt;1,IF(BQ1593&gt;1,"Y",""),"")</f>
        <v/>
      </c>
      <c r="BX1594" s="12" t="str">
        <f>IF(BQ1594&lt;1,IF(BQ1593&lt;1,"Y",""),"")</f>
        <v/>
      </c>
      <c r="BY1594" s="2"/>
      <c r="BZ1594" s="2"/>
      <c r="CA1594" s="2"/>
    </row>
    <row r="1595" spans="2:79">
      <c r="B1595" s="4" t="str">
        <f>IF(G1595=G1596,IF(G1595&gt;G1594,G1595&amp;"_O",""),G1595&amp;"_C")</f>
        <v/>
      </c>
      <c r="C1595" s="14">
        <f ca="1">RANDBETWEEN(0,1000)/1000</f>
        <v>0.81</v>
      </c>
      <c r="D1595" s="16">
        <f>D1594+1</f>
        <v>1591</v>
      </c>
      <c r="E1595" s="10">
        <f>ROUNDDOWN(D1595/52,0)+1</f>
        <v>31</v>
      </c>
      <c r="F1595" s="15">
        <f>F1594+7</f>
        <v>55757</v>
      </c>
      <c r="G1595" s="4">
        <f>YEAR(F1595)</f>
        <v>2052</v>
      </c>
      <c r="H1595" s="33">
        <v>0.193</v>
      </c>
      <c r="I1595" s="33">
        <v>0.35699999999999998</v>
      </c>
      <c r="J1595" s="33">
        <v>0.59599999999999997</v>
      </c>
      <c r="K1595" s="16" t="str">
        <f>IF(M1594&gt;1,"Up","Down")</f>
        <v>Down</v>
      </c>
      <c r="L1595" s="16" t="str">
        <f>IF(K1595="Up",IF(H1595&lt;$BJ$7,"Up","Down"),IF(H1595&lt;$BK$7,"Down","Up"))</f>
        <v>Down</v>
      </c>
      <c r="M1595" s="17">
        <f>IF(L1595="Up",INDEX($AK$5:$AK$1005,MATCH(I1595,$AI$5:$AI$1005,0),1),INDEX($AL$5:$AL$1005,MATCH(J1595,$AI$5:$AI$1005,0),1))</f>
        <v>0.99030956498824563</v>
      </c>
      <c r="N1595" s="16" t="str">
        <f>IF(P1594&gt;1,"Up","Down")</f>
        <v>Down</v>
      </c>
      <c r="O1595" s="16" t="str">
        <f>IF(N1595="Up",IF(H1595&lt;$BJ$12,"Up","Down"),IF(H1595&lt;$BK$12,"Down","Up"))</f>
        <v>Down</v>
      </c>
      <c r="P1595" s="17">
        <f>IF(O1595="Up",INDEX($AP$5:$AP$1005,MATCH(I1595,$AI$5:$AI$1005,0),1),INDEX($AQ$5:$AQ$1005,MATCH(J1595,$AI$5:$AI$1005,0),1))</f>
        <v>0.98904032593208913</v>
      </c>
      <c r="Q1595" s="19">
        <f>T1594</f>
        <v>18902.921026551077</v>
      </c>
      <c r="R1595" s="19">
        <f>INDEX(model!$S$5:$S$35,MATCH(G1595,model!$Q$5:$Q$35,0),1)*model!$O$5</f>
        <v>0</v>
      </c>
      <c r="S1595" s="19">
        <f>IF(RIGHT(B1595,1)="C",T1594*INDEX(model!$T$5:$T$35,MATCH(G1595,model!$Q$5:$Q$35,0),1),0)</f>
        <v>0</v>
      </c>
      <c r="T1595" s="19">
        <f>(Q1595+R1595-S1595)*M1595</f>
        <v>18719.74349881096</v>
      </c>
      <c r="U1595" s="19">
        <f>X1594</f>
        <v>133555.34385910709</v>
      </c>
      <c r="V1595" s="19">
        <f>INDEX(model!$S$5:$S$35,MATCH(G1595,model!$Q$5:$Q$35,0),1)*model!$O$6</f>
        <v>0</v>
      </c>
      <c r="W1595" s="19">
        <f>IF(RIGHT(B1595,1)="C",X1594*INDEX(model!$T$5:$T$35,MATCH(G1595,model!$Q$5:$Q$35,0),1),0)</f>
        <v>0</v>
      </c>
      <c r="X1595" s="19">
        <f>(U1595+V1595-W1595)*P1595</f>
        <v>132091.62082038351</v>
      </c>
      <c r="Z1595" s="36" t="str">
        <f>K1595&amp;L1595</f>
        <v>DownDown</v>
      </c>
      <c r="AA1595" s="36" t="str">
        <f>N1595&amp;O1595</f>
        <v>DownDown</v>
      </c>
      <c r="AU1595" s="4" t="str">
        <f>IF(AZ1595=AZ1596,IF(AZ1595&gt;AZ1594,AZ1595&amp;"_O",""),AZ1595&amp;"_C")</f>
        <v/>
      </c>
      <c r="AV1595" s="7" t="str">
        <f>IF(RIGHT(AU1595,1)="C",AX1595/INDEX($AX$5:$AX$2729,MATCH(AZ1595&amp;"_O",$AU$5:$AU$2729,0),1),"")</f>
        <v/>
      </c>
      <c r="AW1595" s="38">
        <v>36679</v>
      </c>
      <c r="AX1595" s="37">
        <v>1477.26</v>
      </c>
      <c r="AY1595" s="7">
        <f>AX1595/AX1594</f>
        <v>1.0720163713153654</v>
      </c>
      <c r="AZ1595" s="4">
        <f>YEAR(AW1595)</f>
        <v>2000</v>
      </c>
      <c r="BA1595" s="2" t="s">
        <v>8</v>
      </c>
      <c r="BB1595" s="12" t="str">
        <f>INDEX($CD$5:$CD$10,MATCH(BA1595,$CC$5:$CC$10,0),1)</f>
        <v>Y</v>
      </c>
      <c r="BC1595" s="12" t="str">
        <f>IF(AND(BB1595="Y",AY1595&gt;1),"Y","")</f>
        <v>Y</v>
      </c>
      <c r="BD1595" s="12" t="str">
        <f>IF(AND(BB1595="Y",AY1595&lt;1),"Y","")</f>
        <v/>
      </c>
      <c r="BE1595" s="12" t="str">
        <f>IF(AY1595&gt;1,IF(AY1594&gt;1,"Y",""),"")</f>
        <v/>
      </c>
      <c r="BF1595" s="12" t="str">
        <f>IF(AY1595&lt;1,IF(AY1594&lt;1,"Y",""),"")</f>
        <v/>
      </c>
      <c r="BG1595" s="2"/>
      <c r="BH1595" s="2"/>
      <c r="BI1595" s="2"/>
      <c r="BJ1595" s="2"/>
      <c r="BK1595" s="2"/>
      <c r="BL1595" s="2"/>
      <c r="BM1595" s="4" t="str">
        <f>IF(BR1595=BR1596,IF(BR1595&gt;BR1594,BR1595&amp;"_O",""),BR1595&amp;"_C")</f>
        <v/>
      </c>
      <c r="BN1595" s="7" t="str">
        <f>IF(RIGHT(BM1595,1)="C",BP1595/INDEX($BP$5:$BP$2729,MATCH(BR1595&amp;"_O",$BM$5:$BM$2729,0),1),"")</f>
        <v/>
      </c>
      <c r="BO1595" s="38">
        <v>37099</v>
      </c>
      <c r="BP1595" s="3">
        <v>2029.07</v>
      </c>
      <c r="BQ1595" s="7">
        <f>BP1595/BP1594</f>
        <v>0.99985217087076284</v>
      </c>
      <c r="BR1595" s="4">
        <f>YEAR(BO1595)</f>
        <v>2001</v>
      </c>
      <c r="BS1595" s="2" t="s">
        <v>8</v>
      </c>
      <c r="BT1595" s="12" t="str">
        <f>INDEX($CD$5:$CD$10,MATCH(BS1595,$CC$5:$CC$10,0),1)</f>
        <v>Y</v>
      </c>
      <c r="BU1595" s="12" t="str">
        <f>IF(AND(BT1595="Y",BQ1595&gt;1),"Y","")</f>
        <v/>
      </c>
      <c r="BV1595" s="12" t="str">
        <f>IF(AND(BT1595="Y",BQ1595&lt;1),"Y","")</f>
        <v>Y</v>
      </c>
      <c r="BW1595" s="12" t="str">
        <f>IF(BQ1595&gt;1,IF(BQ1594&gt;1,"Y",""),"")</f>
        <v/>
      </c>
      <c r="BX1595" s="12" t="str">
        <f>IF(BQ1595&lt;1,IF(BQ1594&lt;1,"Y",""),"")</f>
        <v>Y</v>
      </c>
      <c r="BY1595" s="2"/>
      <c r="BZ1595" s="2"/>
      <c r="CA1595" s="2"/>
    </row>
    <row r="1596" spans="2:79">
      <c r="B1596" s="4" t="str">
        <f>IF(G1596=G1597,IF(G1596&gt;G1595,G1596&amp;"_O",""),G1596&amp;"_C")</f>
        <v/>
      </c>
      <c r="C1596" s="14">
        <f ca="1">RANDBETWEEN(0,1000)/1000</f>
        <v>0.501</v>
      </c>
      <c r="D1596" s="16">
        <f>D1595+1</f>
        <v>1592</v>
      </c>
      <c r="E1596" s="10">
        <f>ROUNDDOWN(D1596/52,0)+1</f>
        <v>31</v>
      </c>
      <c r="F1596" s="15">
        <f>F1595+7</f>
        <v>55764</v>
      </c>
      <c r="G1596" s="4">
        <f>YEAR(F1596)</f>
        <v>2052</v>
      </c>
      <c r="H1596" s="33">
        <v>0.03</v>
      </c>
      <c r="I1596" s="33">
        <v>0.39900000000000002</v>
      </c>
      <c r="J1596" s="33">
        <v>0.154</v>
      </c>
      <c r="K1596" s="16" t="str">
        <f>IF(M1595&gt;1,"Up","Down")</f>
        <v>Down</v>
      </c>
      <c r="L1596" s="16" t="str">
        <f>IF(K1596="Up",IF(H1596&lt;$BJ$7,"Up","Down"),IF(H1596&lt;$BK$7,"Down","Up"))</f>
        <v>Down</v>
      </c>
      <c r="M1596" s="17">
        <f>IF(L1596="Up",INDEX($AK$5:$AK$1005,MATCH(I1596,$AI$5:$AI$1005,0),1),INDEX($AL$5:$AL$1005,MATCH(J1596,$AI$5:$AI$1005,0),1))</f>
        <v>0.97078814349356368</v>
      </c>
      <c r="N1596" s="16" t="str">
        <f>IF(P1595&gt;1,"Up","Down")</f>
        <v>Down</v>
      </c>
      <c r="O1596" s="16" t="str">
        <f>IF(N1596="Up",IF(H1596&lt;$BJ$12,"Up","Down"),IF(H1596&lt;$BK$12,"Down","Up"))</f>
        <v>Down</v>
      </c>
      <c r="P1596" s="17">
        <f>IF(O1596="Up",INDEX($AP$5:$AP$1005,MATCH(I1596,$AI$5:$AI$1005,0),1),INDEX($AQ$5:$AQ$1005,MATCH(J1596,$AI$5:$AI$1005,0),1))</f>
        <v>0.95905305928391937</v>
      </c>
      <c r="Q1596" s="19">
        <f>T1595</f>
        <v>18719.74349881096</v>
      </c>
      <c r="R1596" s="19">
        <f>INDEX(model!$S$5:$S$35,MATCH(G1596,model!$Q$5:$Q$35,0),1)*model!$O$5</f>
        <v>0</v>
      </c>
      <c r="S1596" s="19">
        <f>IF(RIGHT(B1596,1)="C",T1595*INDEX(model!$T$5:$T$35,MATCH(G1596,model!$Q$5:$Q$35,0),1),0)</f>
        <v>0</v>
      </c>
      <c r="T1596" s="19">
        <f>(Q1596+R1596-S1596)*M1596</f>
        <v>18172.905037886401</v>
      </c>
      <c r="U1596" s="19">
        <f>X1595</f>
        <v>132091.62082038351</v>
      </c>
      <c r="V1596" s="19">
        <f>INDEX(model!$S$5:$S$35,MATCH(G1596,model!$Q$5:$Q$35,0),1)*model!$O$6</f>
        <v>0</v>
      </c>
      <c r="W1596" s="19">
        <f>IF(RIGHT(B1596,1)="C",X1595*INDEX(model!$T$5:$T$35,MATCH(G1596,model!$Q$5:$Q$35,0),1),0)</f>
        <v>0</v>
      </c>
      <c r="X1596" s="19">
        <f>(U1596+V1596-W1596)*P1596</f>
        <v>126682.87305356027</v>
      </c>
      <c r="Z1596" s="36" t="str">
        <f>K1596&amp;L1596</f>
        <v>DownDown</v>
      </c>
      <c r="AA1596" s="36" t="str">
        <f>N1596&amp;O1596</f>
        <v>DownDown</v>
      </c>
      <c r="AU1596" s="4" t="str">
        <f>IF(AZ1596=AZ1597,IF(AZ1596&gt;AZ1595,AZ1596&amp;"_O",""),AZ1596&amp;"_C")</f>
        <v/>
      </c>
      <c r="AV1596" s="7" t="str">
        <f>IF(RIGHT(AU1596,1)="C",AX1596/INDEX($AX$5:$AX$2729,MATCH(AZ1596&amp;"_O",$AU$5:$AU$2729,0),1),"")</f>
        <v/>
      </c>
      <c r="AW1596" s="38">
        <v>36686</v>
      </c>
      <c r="AX1596" s="37">
        <v>1456.95</v>
      </c>
      <c r="AY1596" s="7">
        <f>AX1596/AX1595</f>
        <v>0.98625157385971329</v>
      </c>
      <c r="AZ1596" s="4">
        <f>YEAR(AW1596)</f>
        <v>2000</v>
      </c>
      <c r="BA1596" s="2" t="s">
        <v>8</v>
      </c>
      <c r="BB1596" s="12" t="str">
        <f>INDEX($CD$5:$CD$10,MATCH(BA1596,$CC$5:$CC$10,0),1)</f>
        <v>Y</v>
      </c>
      <c r="BC1596" s="12" t="str">
        <f>IF(AND(BB1596="Y",AY1596&gt;1),"Y","")</f>
        <v/>
      </c>
      <c r="BD1596" s="12" t="str">
        <f>IF(AND(BB1596="Y",AY1596&lt;1),"Y","")</f>
        <v>Y</v>
      </c>
      <c r="BE1596" s="12" t="str">
        <f>IF(AY1596&gt;1,IF(AY1595&gt;1,"Y",""),"")</f>
        <v/>
      </c>
      <c r="BF1596" s="12" t="str">
        <f>IF(AY1596&lt;1,IF(AY1595&lt;1,"Y",""),"")</f>
        <v/>
      </c>
      <c r="BG1596" s="2"/>
      <c r="BH1596" s="2"/>
      <c r="BI1596" s="2"/>
      <c r="BJ1596" s="2"/>
      <c r="BK1596" s="2"/>
      <c r="BL1596" s="2"/>
      <c r="BM1596" s="4" t="str">
        <f>IF(BR1596=BR1597,IF(BR1596&gt;BR1595,BR1596&amp;"_O",""),BR1596&amp;"_C")</f>
        <v/>
      </c>
      <c r="BN1596" s="7" t="str">
        <f>IF(RIGHT(BM1596,1)="C",BP1596/INDEX($BP$5:$BP$2729,MATCH(BR1596&amp;"_O",$BM$5:$BM$2729,0),1),"")</f>
        <v/>
      </c>
      <c r="BO1596" s="38">
        <v>37106</v>
      </c>
      <c r="BP1596" s="3">
        <v>2066.33</v>
      </c>
      <c r="BQ1596" s="7">
        <f>BP1596/BP1595</f>
        <v>1.0183630924512215</v>
      </c>
      <c r="BR1596" s="4">
        <f>YEAR(BO1596)</f>
        <v>2001</v>
      </c>
      <c r="BS1596" s="2" t="s">
        <v>8</v>
      </c>
      <c r="BT1596" s="12" t="str">
        <f>INDEX($CD$5:$CD$10,MATCH(BS1596,$CC$5:$CC$10,0),1)</f>
        <v>Y</v>
      </c>
      <c r="BU1596" s="12" t="str">
        <f>IF(AND(BT1596="Y",BQ1596&gt;1),"Y","")</f>
        <v>Y</v>
      </c>
      <c r="BV1596" s="12" t="str">
        <f>IF(AND(BT1596="Y",BQ1596&lt;1),"Y","")</f>
        <v/>
      </c>
      <c r="BW1596" s="12" t="str">
        <f>IF(BQ1596&gt;1,IF(BQ1595&gt;1,"Y",""),"")</f>
        <v/>
      </c>
      <c r="BX1596" s="12" t="str">
        <f>IF(BQ1596&lt;1,IF(BQ1595&lt;1,"Y",""),"")</f>
        <v/>
      </c>
      <c r="BY1596" s="2"/>
      <c r="BZ1596" s="2"/>
      <c r="CA1596" s="2"/>
    </row>
    <row r="1597" spans="2:79">
      <c r="B1597" s="4" t="str">
        <f>IF(G1597=G1598,IF(G1597&gt;G1596,G1597&amp;"_O",""),G1597&amp;"_C")</f>
        <v/>
      </c>
      <c r="C1597" s="14">
        <f ca="1">RANDBETWEEN(0,1000)/1000</f>
        <v>0.90200000000000002</v>
      </c>
      <c r="D1597" s="16">
        <f>D1596+1</f>
        <v>1593</v>
      </c>
      <c r="E1597" s="10">
        <f>ROUNDDOWN(D1597/52,0)+1</f>
        <v>31</v>
      </c>
      <c r="F1597" s="15">
        <f>F1596+7</f>
        <v>55771</v>
      </c>
      <c r="G1597" s="4">
        <f>YEAR(F1597)</f>
        <v>2052</v>
      </c>
      <c r="H1597" s="33">
        <v>0.47099999999999997</v>
      </c>
      <c r="I1597" s="33">
        <v>0.48099999999999998</v>
      </c>
      <c r="J1597" s="33">
        <v>0.34499999999999997</v>
      </c>
      <c r="K1597" s="16" t="str">
        <f>IF(M1596&gt;1,"Up","Down")</f>
        <v>Down</v>
      </c>
      <c r="L1597" s="16" t="str">
        <f>IF(K1597="Up",IF(H1597&lt;$BJ$7,"Up","Down"),IF(H1597&lt;$BK$7,"Down","Up"))</f>
        <v>Up</v>
      </c>
      <c r="M1597" s="17">
        <f>IF(L1597="Up",INDEX($AK$5:$AK$1005,MATCH(I1597,$AI$5:$AI$1005,0),1),INDEX($AL$5:$AL$1005,MATCH(J1597,$AI$5:$AI$1005,0),1))</f>
        <v>1.0118497992703965</v>
      </c>
      <c r="N1597" s="16" t="str">
        <f>IF(P1596&gt;1,"Up","Down")</f>
        <v>Down</v>
      </c>
      <c r="O1597" s="16" t="str">
        <f>IF(N1597="Up",IF(H1597&lt;$BJ$12,"Up","Down"),IF(H1597&lt;$BK$12,"Down","Up"))</f>
        <v>Up</v>
      </c>
      <c r="P1597" s="17">
        <f>IF(O1597="Up",INDEX($AP$5:$AP$1005,MATCH(I1597,$AI$5:$AI$1005,0),1),INDEX($AQ$5:$AQ$1005,MATCH(J1597,$AI$5:$AI$1005,0),1))</f>
        <v>1.0165923251725604</v>
      </c>
      <c r="Q1597" s="19">
        <f>T1596</f>
        <v>18172.905037886401</v>
      </c>
      <c r="R1597" s="19">
        <f>INDEX(model!$S$5:$S$35,MATCH(G1597,model!$Q$5:$Q$35,0),1)*model!$O$5</f>
        <v>0</v>
      </c>
      <c r="S1597" s="19">
        <f>IF(RIGHT(B1597,1)="C",T1596*INDEX(model!$T$5:$T$35,MATCH(G1597,model!$Q$5:$Q$35,0),1),0)</f>
        <v>0</v>
      </c>
      <c r="T1597" s="19">
        <f>(Q1597+R1597-S1597)*M1597</f>
        <v>18388.250314745332</v>
      </c>
      <c r="U1597" s="19">
        <f>X1596</f>
        <v>126682.87305356027</v>
      </c>
      <c r="V1597" s="19">
        <f>INDEX(model!$S$5:$S$35,MATCH(G1597,model!$Q$5:$Q$35,0),1)*model!$O$6</f>
        <v>0</v>
      </c>
      <c r="W1597" s="19">
        <f>IF(RIGHT(B1597,1)="C",X1596*INDEX(model!$T$5:$T$35,MATCH(G1597,model!$Q$5:$Q$35,0),1),0)</f>
        <v>0</v>
      </c>
      <c r="X1597" s="19">
        <f>(U1597+V1597-W1597)*P1597</f>
        <v>128784.83647705913</v>
      </c>
      <c r="Z1597" s="36" t="str">
        <f>K1597&amp;L1597</f>
        <v>DownUp</v>
      </c>
      <c r="AA1597" s="36" t="str">
        <f>N1597&amp;O1597</f>
        <v>DownUp</v>
      </c>
      <c r="AU1597" s="4" t="str">
        <f>IF(AZ1597=AZ1598,IF(AZ1597&gt;AZ1596,AZ1597&amp;"_O",""),AZ1597&amp;"_C")</f>
        <v/>
      </c>
      <c r="AV1597" s="7" t="str">
        <f>IF(RIGHT(AU1597,1)="C",AX1597/INDEX($AX$5:$AX$2729,MATCH(AZ1597&amp;"_O",$AU$5:$AU$2729,0),1),"")</f>
        <v/>
      </c>
      <c r="AW1597" s="38">
        <v>36693</v>
      </c>
      <c r="AX1597" s="37">
        <v>1464.46</v>
      </c>
      <c r="AY1597" s="7">
        <f>AX1597/AX1596</f>
        <v>1.0051546037956003</v>
      </c>
      <c r="AZ1597" s="4">
        <f>YEAR(AW1597)</f>
        <v>2000</v>
      </c>
      <c r="BA1597" s="2" t="s">
        <v>8</v>
      </c>
      <c r="BB1597" s="12" t="str">
        <f>INDEX($CD$5:$CD$10,MATCH(BA1597,$CC$5:$CC$10,0),1)</f>
        <v>Y</v>
      </c>
      <c r="BC1597" s="12" t="str">
        <f>IF(AND(BB1597="Y",AY1597&gt;1),"Y","")</f>
        <v>Y</v>
      </c>
      <c r="BD1597" s="12" t="str">
        <f>IF(AND(BB1597="Y",AY1597&lt;1),"Y","")</f>
        <v/>
      </c>
      <c r="BE1597" s="12" t="str">
        <f>IF(AY1597&gt;1,IF(AY1596&gt;1,"Y",""),"")</f>
        <v/>
      </c>
      <c r="BF1597" s="12" t="str">
        <f>IF(AY1597&lt;1,IF(AY1596&lt;1,"Y",""),"")</f>
        <v/>
      </c>
      <c r="BG1597" s="2"/>
      <c r="BH1597" s="2"/>
      <c r="BI1597" s="2"/>
      <c r="BJ1597" s="2"/>
      <c r="BK1597" s="2"/>
      <c r="BL1597" s="2"/>
      <c r="BM1597" s="4" t="str">
        <f>IF(BR1597=BR1598,IF(BR1597&gt;BR1596,BR1597&amp;"_O",""),BR1597&amp;"_C")</f>
        <v/>
      </c>
      <c r="BN1597" s="7" t="str">
        <f>IF(RIGHT(BM1597,1)="C",BP1597/INDEX($BP$5:$BP$2729,MATCH(BR1597&amp;"_O",$BM$5:$BM$2729,0),1),"")</f>
        <v/>
      </c>
      <c r="BO1597" s="38">
        <v>37113</v>
      </c>
      <c r="BP1597" s="3">
        <v>1956.47</v>
      </c>
      <c r="BQ1597" s="7">
        <f>BP1597/BP1596</f>
        <v>0.94683327445277377</v>
      </c>
      <c r="BR1597" s="4">
        <f>YEAR(BO1597)</f>
        <v>2001</v>
      </c>
      <c r="BS1597" s="2" t="s">
        <v>8</v>
      </c>
      <c r="BT1597" s="12" t="str">
        <f>INDEX($CD$5:$CD$10,MATCH(BS1597,$CC$5:$CC$10,0),1)</f>
        <v>Y</v>
      </c>
      <c r="BU1597" s="12" t="str">
        <f>IF(AND(BT1597="Y",BQ1597&gt;1),"Y","")</f>
        <v/>
      </c>
      <c r="BV1597" s="12" t="str">
        <f>IF(AND(BT1597="Y",BQ1597&lt;1),"Y","")</f>
        <v>Y</v>
      </c>
      <c r="BW1597" s="12" t="str">
        <f>IF(BQ1597&gt;1,IF(BQ1596&gt;1,"Y",""),"")</f>
        <v/>
      </c>
      <c r="BX1597" s="12" t="str">
        <f>IF(BQ1597&lt;1,IF(BQ1596&lt;1,"Y",""),"")</f>
        <v/>
      </c>
      <c r="BY1597" s="2"/>
      <c r="BZ1597" s="2"/>
      <c r="CA1597" s="2"/>
    </row>
    <row r="1598" spans="2:79">
      <c r="B1598" s="4" t="str">
        <f>IF(G1598=G1599,IF(G1598&gt;G1597,G1598&amp;"_O",""),G1598&amp;"_C")</f>
        <v/>
      </c>
      <c r="C1598" s="14">
        <f ca="1">RANDBETWEEN(0,1000)/1000</f>
        <v>0.71199999999999997</v>
      </c>
      <c r="D1598" s="16">
        <f>D1597+1</f>
        <v>1594</v>
      </c>
      <c r="E1598" s="10">
        <f>ROUNDDOWN(D1598/52,0)+1</f>
        <v>31</v>
      </c>
      <c r="F1598" s="15">
        <f>F1597+7</f>
        <v>55778</v>
      </c>
      <c r="G1598" s="4">
        <f>YEAR(F1598)</f>
        <v>2052</v>
      </c>
      <c r="H1598" s="33">
        <v>0.65800000000000003</v>
      </c>
      <c r="I1598" s="33">
        <v>0.72099999999999997</v>
      </c>
      <c r="J1598" s="33">
        <v>0.39400000000000002</v>
      </c>
      <c r="K1598" s="16" t="str">
        <f>IF(M1597&gt;1,"Up","Down")</f>
        <v>Up</v>
      </c>
      <c r="L1598" s="16" t="str">
        <f>IF(K1598="Up",IF(H1598&lt;$BJ$7,"Up","Down"),IF(H1598&lt;$BK$7,"Down","Up"))</f>
        <v>Down</v>
      </c>
      <c r="M1598" s="17">
        <f>IF(L1598="Up",INDEX($AK$5:$AK$1005,MATCH(I1598,$AI$5:$AI$1005,0),1),INDEX($AL$5:$AL$1005,MATCH(J1598,$AI$5:$AI$1005,0),1))</f>
        <v>0.98366497896178218</v>
      </c>
      <c r="N1598" s="16" t="str">
        <f>IF(P1597&gt;1,"Up","Down")</f>
        <v>Up</v>
      </c>
      <c r="O1598" s="16" t="str">
        <f>IF(N1598="Up",IF(H1598&lt;$BJ$12,"Up","Down"),IF(H1598&lt;$BK$12,"Down","Up"))</f>
        <v>Down</v>
      </c>
      <c r="P1598" s="17">
        <f>IF(O1598="Up",INDEX($AP$5:$AP$1005,MATCH(I1598,$AI$5:$AI$1005,0),1),INDEX($AQ$5:$AQ$1005,MATCH(J1598,$AI$5:$AI$1005,0),1))</f>
        <v>0.98031564397513327</v>
      </c>
      <c r="Q1598" s="19">
        <f>T1597</f>
        <v>18388.250314745332</v>
      </c>
      <c r="R1598" s="19">
        <f>INDEX(model!$S$5:$S$35,MATCH(G1598,model!$Q$5:$Q$35,0),1)*model!$O$5</f>
        <v>0</v>
      </c>
      <c r="S1598" s="19">
        <f>IF(RIGHT(B1598,1)="C",T1597*INDEX(model!$T$5:$T$35,MATCH(G1598,model!$Q$5:$Q$35,0),1),0)</f>
        <v>0</v>
      </c>
      <c r="T1598" s="19">
        <f>(Q1598+R1598-S1598)*M1598</f>
        <v>18087.877858997952</v>
      </c>
      <c r="U1598" s="19">
        <f>X1597</f>
        <v>128784.83647705913</v>
      </c>
      <c r="V1598" s="19">
        <f>INDEX(model!$S$5:$S$35,MATCH(G1598,model!$Q$5:$Q$35,0),1)*model!$O$6</f>
        <v>0</v>
      </c>
      <c r="W1598" s="19">
        <f>IF(RIGHT(B1598,1)="C",X1597*INDEX(model!$T$5:$T$35,MATCH(G1598,model!$Q$5:$Q$35,0),1),0)</f>
        <v>0</v>
      </c>
      <c r="X1598" s="19">
        <f>(U1598+V1598-W1598)*P1598</f>
        <v>126249.78990524045</v>
      </c>
      <c r="Z1598" s="36" t="str">
        <f>K1598&amp;L1598</f>
        <v>UpDown</v>
      </c>
      <c r="AA1598" s="36" t="str">
        <f>N1598&amp;O1598</f>
        <v>UpDown</v>
      </c>
      <c r="AU1598" s="4" t="str">
        <f>IF(AZ1598=AZ1599,IF(AZ1598&gt;AZ1597,AZ1598&amp;"_O",""),AZ1598&amp;"_C")</f>
        <v/>
      </c>
      <c r="AV1598" s="7" t="str">
        <f>IF(RIGHT(AU1598,1)="C",AX1598/INDEX($AX$5:$AX$2729,MATCH(AZ1598&amp;"_O",$AU$5:$AU$2729,0),1),"")</f>
        <v/>
      </c>
      <c r="AW1598" s="38">
        <v>36700</v>
      </c>
      <c r="AX1598" s="37">
        <v>1441.48</v>
      </c>
      <c r="AY1598" s="7">
        <f>AX1598/AX1597</f>
        <v>0.9843082091692501</v>
      </c>
      <c r="AZ1598" s="4">
        <f>YEAR(AW1598)</f>
        <v>2000</v>
      </c>
      <c r="BA1598" s="2" t="s">
        <v>8</v>
      </c>
      <c r="BB1598" s="12" t="str">
        <f>INDEX($CD$5:$CD$10,MATCH(BA1598,$CC$5:$CC$10,0),1)</f>
        <v>Y</v>
      </c>
      <c r="BC1598" s="12" t="str">
        <f>IF(AND(BB1598="Y",AY1598&gt;1),"Y","")</f>
        <v/>
      </c>
      <c r="BD1598" s="12" t="str">
        <f>IF(AND(BB1598="Y",AY1598&lt;1),"Y","")</f>
        <v>Y</v>
      </c>
      <c r="BE1598" s="12" t="str">
        <f>IF(AY1598&gt;1,IF(AY1597&gt;1,"Y",""),"")</f>
        <v/>
      </c>
      <c r="BF1598" s="12" t="str">
        <f>IF(AY1598&lt;1,IF(AY1597&lt;1,"Y",""),"")</f>
        <v/>
      </c>
      <c r="BG1598" s="2"/>
      <c r="BH1598" s="2"/>
      <c r="BI1598" s="2"/>
      <c r="BJ1598" s="2"/>
      <c r="BK1598" s="2"/>
      <c r="BL1598" s="2"/>
      <c r="BM1598" s="4" t="str">
        <f>IF(BR1598=BR1599,IF(BR1598&gt;BR1597,BR1598&amp;"_O",""),BR1598&amp;"_C")</f>
        <v/>
      </c>
      <c r="BN1598" s="7" t="str">
        <f>IF(RIGHT(BM1598,1)="C",BP1598/INDEX($BP$5:$BP$2729,MATCH(BR1598&amp;"_O",$BM$5:$BM$2729,0),1),"")</f>
        <v/>
      </c>
      <c r="BO1598" s="38">
        <v>37120</v>
      </c>
      <c r="BP1598" s="3">
        <v>1867.01</v>
      </c>
      <c r="BQ1598" s="7">
        <f>BP1598/BP1597</f>
        <v>0.9542747908222462</v>
      </c>
      <c r="BR1598" s="4">
        <f>YEAR(BO1598)</f>
        <v>2001</v>
      </c>
      <c r="BS1598" s="2" t="s">
        <v>8</v>
      </c>
      <c r="BT1598" s="12" t="str">
        <f>INDEX($CD$5:$CD$10,MATCH(BS1598,$CC$5:$CC$10,0),1)</f>
        <v>Y</v>
      </c>
      <c r="BU1598" s="12" t="str">
        <f>IF(AND(BT1598="Y",BQ1598&gt;1),"Y","")</f>
        <v/>
      </c>
      <c r="BV1598" s="12" t="str">
        <f>IF(AND(BT1598="Y",BQ1598&lt;1),"Y","")</f>
        <v>Y</v>
      </c>
      <c r="BW1598" s="12" t="str">
        <f>IF(BQ1598&gt;1,IF(BQ1597&gt;1,"Y",""),"")</f>
        <v/>
      </c>
      <c r="BX1598" s="12" t="str">
        <f>IF(BQ1598&lt;1,IF(BQ1597&lt;1,"Y",""),"")</f>
        <v>Y</v>
      </c>
      <c r="BY1598" s="2"/>
      <c r="BZ1598" s="2"/>
      <c r="CA1598" s="2"/>
    </row>
    <row r="1599" spans="2:79">
      <c r="B1599" s="4" t="str">
        <f>IF(G1599=G1600,IF(G1599&gt;G1598,G1599&amp;"_O",""),G1599&amp;"_C")</f>
        <v/>
      </c>
      <c r="C1599" s="14">
        <f ca="1">RANDBETWEEN(0,1000)/1000</f>
        <v>0.26600000000000001</v>
      </c>
      <c r="D1599" s="16">
        <f>D1598+1</f>
        <v>1595</v>
      </c>
      <c r="E1599" s="10">
        <f>ROUNDDOWN(D1599/52,0)+1</f>
        <v>31</v>
      </c>
      <c r="F1599" s="15">
        <f>F1598+7</f>
        <v>55785</v>
      </c>
      <c r="G1599" s="4">
        <f>YEAR(F1599)</f>
        <v>2052</v>
      </c>
      <c r="H1599" s="33">
        <v>0.311</v>
      </c>
      <c r="I1599" s="33">
        <v>0.40600000000000003</v>
      </c>
      <c r="J1599" s="33">
        <v>0.83099999999999996</v>
      </c>
      <c r="K1599" s="16" t="str">
        <f>IF(M1598&gt;1,"Up","Down")</f>
        <v>Down</v>
      </c>
      <c r="L1599" s="16" t="str">
        <f>IF(K1599="Up",IF(H1599&lt;$BJ$7,"Up","Down"),IF(H1599&lt;$BK$7,"Down","Up"))</f>
        <v>Down</v>
      </c>
      <c r="M1599" s="17">
        <f>IF(L1599="Up",INDEX($AK$5:$AK$1005,MATCH(I1599,$AI$5:$AI$1005,0),1),INDEX($AL$5:$AL$1005,MATCH(J1599,$AI$5:$AI$1005,0),1))</f>
        <v>0.99660761571682543</v>
      </c>
      <c r="N1599" s="16" t="str">
        <f>IF(P1598&gt;1,"Up","Down")</f>
        <v>Down</v>
      </c>
      <c r="O1599" s="16" t="str">
        <f>IF(N1599="Up",IF(H1599&lt;$BJ$12,"Up","Down"),IF(H1599&lt;$BK$12,"Down","Up"))</f>
        <v>Down</v>
      </c>
      <c r="P1599" s="17">
        <f>IF(O1599="Up",INDEX($AP$5:$AP$1005,MATCH(I1599,$AI$5:$AI$1005,0),1),INDEX($AQ$5:$AQ$1005,MATCH(J1599,$AI$5:$AI$1005,0),1))</f>
        <v>0.99605634481971339</v>
      </c>
      <c r="Q1599" s="19">
        <f>T1598</f>
        <v>18087.877858997952</v>
      </c>
      <c r="R1599" s="19">
        <f>INDEX(model!$S$5:$S$35,MATCH(G1599,model!$Q$5:$Q$35,0),1)*model!$O$5</f>
        <v>0</v>
      </c>
      <c r="S1599" s="19">
        <f>IF(RIGHT(B1599,1)="C",T1598*INDEX(model!$T$5:$T$35,MATCH(G1599,model!$Q$5:$Q$35,0),1),0)</f>
        <v>0</v>
      </c>
      <c r="T1599" s="19">
        <f>(Q1599+R1599-S1599)*M1599</f>
        <v>18026.516826433108</v>
      </c>
      <c r="U1599" s="19">
        <f>X1598</f>
        <v>126249.78990524045</v>
      </c>
      <c r="V1599" s="19">
        <f>INDEX(model!$S$5:$S$35,MATCH(G1599,model!$Q$5:$Q$35,0),1)*model!$O$6</f>
        <v>0</v>
      </c>
      <c r="W1599" s="19">
        <f>IF(RIGHT(B1599,1)="C",X1598*INDEX(model!$T$5:$T$35,MATCH(G1599,model!$Q$5:$Q$35,0),1),0)</f>
        <v>0</v>
      </c>
      <c r="X1599" s="19">
        <f>(U1599+V1599-W1599)*P1599</f>
        <v>125751.90426727055</v>
      </c>
      <c r="Z1599" s="36" t="str">
        <f>K1599&amp;L1599</f>
        <v>DownDown</v>
      </c>
      <c r="AA1599" s="36" t="str">
        <f>N1599&amp;O1599</f>
        <v>DownDown</v>
      </c>
      <c r="AU1599" s="4" t="str">
        <f>IF(AZ1599=AZ1600,IF(AZ1599&gt;AZ1598,AZ1599&amp;"_O",""),AZ1599&amp;"_C")</f>
        <v/>
      </c>
      <c r="AV1599" s="7" t="str">
        <f>IF(RIGHT(AU1599,1)="C",AX1599/INDEX($AX$5:$AX$2729,MATCH(AZ1599&amp;"_O",$AU$5:$AU$2729,0),1),"")</f>
        <v/>
      </c>
      <c r="AW1599" s="38">
        <v>36707</v>
      </c>
      <c r="AX1599" s="37">
        <v>1454.6</v>
      </c>
      <c r="AY1599" s="7">
        <f>AX1599/AX1598</f>
        <v>1.0091017565280127</v>
      </c>
      <c r="AZ1599" s="4">
        <f>YEAR(AW1599)</f>
        <v>2000</v>
      </c>
      <c r="BA1599" s="2" t="s">
        <v>8</v>
      </c>
      <c r="BB1599" s="12" t="str">
        <f>INDEX($CD$5:$CD$10,MATCH(BA1599,$CC$5:$CC$10,0),1)</f>
        <v>Y</v>
      </c>
      <c r="BC1599" s="12" t="str">
        <f>IF(AND(BB1599="Y",AY1599&gt;1),"Y","")</f>
        <v>Y</v>
      </c>
      <c r="BD1599" s="12" t="str">
        <f>IF(AND(BB1599="Y",AY1599&lt;1),"Y","")</f>
        <v/>
      </c>
      <c r="BE1599" s="12" t="str">
        <f>IF(AY1599&gt;1,IF(AY1598&gt;1,"Y",""),"")</f>
        <v/>
      </c>
      <c r="BF1599" s="12" t="str">
        <f>IF(AY1599&lt;1,IF(AY1598&lt;1,"Y",""),"")</f>
        <v/>
      </c>
      <c r="BG1599" s="2"/>
      <c r="BH1599" s="2"/>
      <c r="BI1599" s="2"/>
      <c r="BJ1599" s="2"/>
      <c r="BK1599" s="2"/>
      <c r="BL1599" s="2"/>
      <c r="BM1599" s="4" t="str">
        <f>IF(BR1599=BR1600,IF(BR1599&gt;BR1598,BR1599&amp;"_O",""),BR1599&amp;"_C")</f>
        <v/>
      </c>
      <c r="BN1599" s="7" t="str">
        <f>IF(RIGHT(BM1599,1)="C",BP1599/INDEX($BP$5:$BP$2729,MATCH(BR1599&amp;"_O",$BM$5:$BM$2729,0),1),"")</f>
        <v/>
      </c>
      <c r="BO1599" s="38">
        <v>37127</v>
      </c>
      <c r="BP1599" s="3">
        <v>1916.8</v>
      </c>
      <c r="BQ1599" s="7">
        <f>BP1599/BP1598</f>
        <v>1.0266683092216966</v>
      </c>
      <c r="BR1599" s="4">
        <f>YEAR(BO1599)</f>
        <v>2001</v>
      </c>
      <c r="BS1599" s="2" t="s">
        <v>8</v>
      </c>
      <c r="BT1599" s="12" t="str">
        <f>INDEX($CD$5:$CD$10,MATCH(BS1599,$CC$5:$CC$10,0),1)</f>
        <v>Y</v>
      </c>
      <c r="BU1599" s="12" t="str">
        <f>IF(AND(BT1599="Y",BQ1599&gt;1),"Y","")</f>
        <v>Y</v>
      </c>
      <c r="BV1599" s="12" t="str">
        <f>IF(AND(BT1599="Y",BQ1599&lt;1),"Y","")</f>
        <v/>
      </c>
      <c r="BW1599" s="12" t="str">
        <f>IF(BQ1599&gt;1,IF(BQ1598&gt;1,"Y",""),"")</f>
        <v/>
      </c>
      <c r="BX1599" s="12" t="str">
        <f>IF(BQ1599&lt;1,IF(BQ1598&lt;1,"Y",""),"")</f>
        <v/>
      </c>
      <c r="BY1599" s="2"/>
      <c r="BZ1599" s="2"/>
      <c r="CA1599" s="2"/>
    </row>
    <row r="1600" spans="2:79">
      <c r="B1600" s="4" t="str">
        <f>IF(G1600=G1601,IF(G1600&gt;G1599,G1600&amp;"_O",""),G1600&amp;"_C")</f>
        <v/>
      </c>
      <c r="C1600" s="14">
        <f ca="1">RANDBETWEEN(0,1000)/1000</f>
        <v>0.155</v>
      </c>
      <c r="D1600" s="16">
        <f>D1599+1</f>
        <v>1596</v>
      </c>
      <c r="E1600" s="10">
        <f>ROUNDDOWN(D1600/52,0)+1</f>
        <v>31</v>
      </c>
      <c r="F1600" s="15">
        <f>F1599+7</f>
        <v>55792</v>
      </c>
      <c r="G1600" s="4">
        <f>YEAR(F1600)</f>
        <v>2052</v>
      </c>
      <c r="H1600" s="33">
        <v>0.32300000000000001</v>
      </c>
      <c r="I1600" s="33">
        <v>0.97299999999999998</v>
      </c>
      <c r="J1600" s="33">
        <v>0.59199999999999997</v>
      </c>
      <c r="K1600" s="16" t="str">
        <f>IF(M1599&gt;1,"Up","Down")</f>
        <v>Down</v>
      </c>
      <c r="L1600" s="16" t="str">
        <f>IF(K1600="Up",IF(H1600&lt;$BJ$7,"Up","Down"),IF(H1600&lt;$BK$7,"Down","Up"))</f>
        <v>Down</v>
      </c>
      <c r="M1600" s="17">
        <f>IF(L1600="Up",INDEX($AK$5:$AK$1005,MATCH(I1600,$AI$5:$AI$1005,0),1),INDEX($AL$5:$AL$1005,MATCH(J1600,$AI$5:$AI$1005,0),1))</f>
        <v>0.99024746835233035</v>
      </c>
      <c r="N1600" s="16" t="str">
        <f>IF(P1599&gt;1,"Up","Down")</f>
        <v>Down</v>
      </c>
      <c r="O1600" s="16" t="str">
        <f>IF(N1600="Up",IF(H1600&lt;$BJ$12,"Up","Down"),IF(H1600&lt;$BK$12,"Down","Up"))</f>
        <v>Down</v>
      </c>
      <c r="P1600" s="17">
        <f>IF(O1600="Up",INDEX($AP$5:$AP$1005,MATCH(I1600,$AI$5:$AI$1005,0),1),INDEX($AQ$5:$AQ$1005,MATCH(J1600,$AI$5:$AI$1005,0),1))</f>
        <v>0.98894103190224891</v>
      </c>
      <c r="Q1600" s="19">
        <f>T1599</f>
        <v>18026.516826433108</v>
      </c>
      <c r="R1600" s="19">
        <f>INDEX(model!$S$5:$S$35,MATCH(G1600,model!$Q$5:$Q$35,0),1)*model!$O$5</f>
        <v>0</v>
      </c>
      <c r="S1600" s="19">
        <f>IF(RIGHT(B1600,1)="C",T1599*INDEX(model!$T$5:$T$35,MATCH(G1600,model!$Q$5:$Q$35,0),1),0)</f>
        <v>0</v>
      </c>
      <c r="T1600" s="19">
        <f>(Q1600+R1600-S1600)*M1600</f>
        <v>17850.712650586069</v>
      </c>
      <c r="U1600" s="19">
        <f>X1599</f>
        <v>125751.90426727055</v>
      </c>
      <c r="V1600" s="19">
        <f>INDEX(model!$S$5:$S$35,MATCH(G1600,model!$Q$5:$Q$35,0),1)*model!$O$6</f>
        <v>0</v>
      </c>
      <c r="W1600" s="19">
        <f>IF(RIGHT(B1600,1)="C",X1599*INDEX(model!$T$5:$T$35,MATCH(G1600,model!$Q$5:$Q$35,0),1),0)</f>
        <v>0</v>
      </c>
      <c r="X1600" s="19">
        <f>(U1600+V1600-W1600)*P1600</f>
        <v>124361.21796974736</v>
      </c>
      <c r="Z1600" s="36" t="str">
        <f>K1600&amp;L1600</f>
        <v>DownDown</v>
      </c>
      <c r="AA1600" s="36" t="str">
        <f>N1600&amp;O1600</f>
        <v>DownDown</v>
      </c>
      <c r="AU1600" s="4" t="str">
        <f>IF(AZ1600=AZ1601,IF(AZ1600&gt;AZ1599,AZ1600&amp;"_O",""),AZ1600&amp;"_C")</f>
        <v/>
      </c>
      <c r="AV1600" s="7" t="str">
        <f>IF(RIGHT(AU1600,1)="C",AX1600/INDEX($AX$5:$AX$2729,MATCH(AZ1600&amp;"_O",$AU$5:$AU$2729,0),1),"")</f>
        <v/>
      </c>
      <c r="AW1600" s="38">
        <v>36714</v>
      </c>
      <c r="AX1600" s="37">
        <v>1478.9</v>
      </c>
      <c r="AY1600" s="7">
        <f>AX1600/AX1599</f>
        <v>1.0167056235391174</v>
      </c>
      <c r="AZ1600" s="4">
        <f>YEAR(AW1600)</f>
        <v>2000</v>
      </c>
      <c r="BA1600" s="2" t="s">
        <v>8</v>
      </c>
      <c r="BB1600" s="12" t="str">
        <f>INDEX($CD$5:$CD$10,MATCH(BA1600,$CC$5:$CC$10,0),1)</f>
        <v>Y</v>
      </c>
      <c r="BC1600" s="12" t="str">
        <f>IF(AND(BB1600="Y",AY1600&gt;1),"Y","")</f>
        <v>Y</v>
      </c>
      <c r="BD1600" s="12" t="str">
        <f>IF(AND(BB1600="Y",AY1600&lt;1),"Y","")</f>
        <v/>
      </c>
      <c r="BE1600" s="12" t="str">
        <f>IF(AY1600&gt;1,IF(AY1599&gt;1,"Y",""),"")</f>
        <v>Y</v>
      </c>
      <c r="BF1600" s="12" t="str">
        <f>IF(AY1600&lt;1,IF(AY1599&lt;1,"Y",""),"")</f>
        <v/>
      </c>
      <c r="BG1600" s="2"/>
      <c r="BH1600" s="2"/>
      <c r="BI1600" s="2"/>
      <c r="BJ1600" s="2"/>
      <c r="BK1600" s="2"/>
      <c r="BL1600" s="2"/>
      <c r="BM1600" s="4" t="str">
        <f>IF(BR1600=BR1601,IF(BR1600&gt;BR1599,BR1600&amp;"_O",""),BR1600&amp;"_C")</f>
        <v/>
      </c>
      <c r="BN1600" s="7" t="str">
        <f>IF(RIGHT(BM1600,1)="C",BP1600/INDEX($BP$5:$BP$2729,MATCH(BR1600&amp;"_O",$BM$5:$BM$2729,0),1),"")</f>
        <v/>
      </c>
      <c r="BO1600" s="38">
        <v>37134</v>
      </c>
      <c r="BP1600" s="3">
        <v>1805.43</v>
      </c>
      <c r="BQ1600" s="7">
        <f>BP1600/BP1599</f>
        <v>0.94189795492487483</v>
      </c>
      <c r="BR1600" s="4">
        <f>YEAR(BO1600)</f>
        <v>2001</v>
      </c>
      <c r="BS1600" s="2" t="s">
        <v>8</v>
      </c>
      <c r="BT1600" s="12" t="str">
        <f>INDEX($CD$5:$CD$10,MATCH(BS1600,$CC$5:$CC$10,0),1)</f>
        <v>Y</v>
      </c>
      <c r="BU1600" s="12" t="str">
        <f>IF(AND(BT1600="Y",BQ1600&gt;1),"Y","")</f>
        <v/>
      </c>
      <c r="BV1600" s="12" t="str">
        <f>IF(AND(BT1600="Y",BQ1600&lt;1),"Y","")</f>
        <v>Y</v>
      </c>
      <c r="BW1600" s="12" t="str">
        <f>IF(BQ1600&gt;1,IF(BQ1599&gt;1,"Y",""),"")</f>
        <v/>
      </c>
      <c r="BX1600" s="12" t="str">
        <f>IF(BQ1600&lt;1,IF(BQ1599&lt;1,"Y",""),"")</f>
        <v/>
      </c>
      <c r="BY1600" s="2"/>
      <c r="BZ1600" s="2"/>
      <c r="CA1600" s="2"/>
    </row>
    <row r="1601" spans="2:79">
      <c r="B1601" s="4" t="str">
        <f>IF(G1601=G1602,IF(G1601&gt;G1600,G1601&amp;"_O",""),G1601&amp;"_C")</f>
        <v/>
      </c>
      <c r="C1601" s="14">
        <f ca="1">RANDBETWEEN(0,1000)/1000</f>
        <v>0.88200000000000001</v>
      </c>
      <c r="D1601" s="16">
        <f>D1600+1</f>
        <v>1597</v>
      </c>
      <c r="E1601" s="10">
        <f>ROUNDDOWN(D1601/52,0)+1</f>
        <v>31</v>
      </c>
      <c r="F1601" s="15">
        <f>F1600+7</f>
        <v>55799</v>
      </c>
      <c r="G1601" s="4">
        <f>YEAR(F1601)</f>
        <v>2052</v>
      </c>
      <c r="H1601" s="33">
        <v>0.34</v>
      </c>
      <c r="I1601" s="33">
        <v>4.1000000000000002E-2</v>
      </c>
      <c r="J1601" s="33">
        <v>0.38100000000000001</v>
      </c>
      <c r="K1601" s="16" t="str">
        <f>IF(M1600&gt;1,"Up","Down")</f>
        <v>Down</v>
      </c>
      <c r="L1601" s="16" t="str">
        <f>IF(K1601="Up",IF(H1601&lt;$BJ$7,"Up","Down"),IF(H1601&lt;$BK$7,"Down","Up"))</f>
        <v>Down</v>
      </c>
      <c r="M1601" s="17">
        <f>IF(L1601="Up",INDEX($AK$5:$AK$1005,MATCH(I1601,$AI$5:$AI$1005,0),1),INDEX($AL$5:$AL$1005,MATCH(J1601,$AI$5:$AI$1005,0),1))</f>
        <v>0.983295291583825</v>
      </c>
      <c r="N1601" s="16" t="str">
        <f>IF(P1600&gt;1,"Up","Down")</f>
        <v>Down</v>
      </c>
      <c r="O1601" s="16" t="str">
        <f>IF(N1601="Up",IF(H1601&lt;$BJ$12,"Up","Down"),IF(H1601&lt;$BK$12,"Down","Up"))</f>
        <v>Down</v>
      </c>
      <c r="P1601" s="17">
        <f>IF(O1601="Up",INDEX($AP$5:$AP$1005,MATCH(I1601,$AI$5:$AI$1005,0),1),INDEX($AQ$5:$AQ$1005,MATCH(J1601,$AI$5:$AI$1005,0),1))</f>
        <v>0.97971648652135235</v>
      </c>
      <c r="Q1601" s="19">
        <f>T1600</f>
        <v>17850.712650586069</v>
      </c>
      <c r="R1601" s="19">
        <f>INDEX(model!$S$5:$S$35,MATCH(G1601,model!$Q$5:$Q$35,0),1)*model!$O$5</f>
        <v>0</v>
      </c>
      <c r="S1601" s="19">
        <f>IF(RIGHT(B1601,1)="C",T1600*INDEX(model!$T$5:$T$35,MATCH(G1601,model!$Q$5:$Q$35,0),1),0)</f>
        <v>0</v>
      </c>
      <c r="T1601" s="19">
        <f>(Q1601+R1601-S1601)*M1601</f>
        <v>17552.521700737103</v>
      </c>
      <c r="U1601" s="19">
        <f>X1600</f>
        <v>124361.21796974736</v>
      </c>
      <c r="V1601" s="19">
        <f>INDEX(model!$S$5:$S$35,MATCH(G1601,model!$Q$5:$Q$35,0),1)*model!$O$6</f>
        <v>0</v>
      </c>
      <c r="W1601" s="19">
        <f>IF(RIGHT(B1601,1)="C",X1600*INDEX(model!$T$5:$T$35,MATCH(G1601,model!$Q$5:$Q$35,0),1),0)</f>
        <v>0</v>
      </c>
      <c r="X1601" s="19">
        <f>(U1601+V1601-W1601)*P1601</f>
        <v>121838.73552883696</v>
      </c>
      <c r="Z1601" s="36" t="str">
        <f>K1601&amp;L1601</f>
        <v>DownDown</v>
      </c>
      <c r="AA1601" s="36" t="str">
        <f>N1601&amp;O1601</f>
        <v>DownDown</v>
      </c>
      <c r="AU1601" s="4" t="str">
        <f>IF(AZ1601=AZ1602,IF(AZ1601&gt;AZ1600,AZ1601&amp;"_O",""),AZ1601&amp;"_C")</f>
        <v/>
      </c>
      <c r="AV1601" s="7" t="str">
        <f>IF(RIGHT(AU1601,1)="C",AX1601/INDEX($AX$5:$AX$2729,MATCH(AZ1601&amp;"_O",$AU$5:$AU$2729,0),1),"")</f>
        <v/>
      </c>
      <c r="AW1601" s="38">
        <v>36721</v>
      </c>
      <c r="AX1601" s="37">
        <v>1509.98</v>
      </c>
      <c r="AY1601" s="7">
        <f>AX1601/AX1600</f>
        <v>1.0210156197173574</v>
      </c>
      <c r="AZ1601" s="4">
        <f>YEAR(AW1601)</f>
        <v>2000</v>
      </c>
      <c r="BA1601" s="2" t="s">
        <v>8</v>
      </c>
      <c r="BB1601" s="12" t="str">
        <f>INDEX($CD$5:$CD$10,MATCH(BA1601,$CC$5:$CC$10,0),1)</f>
        <v>Y</v>
      </c>
      <c r="BC1601" s="12" t="str">
        <f>IF(AND(BB1601="Y",AY1601&gt;1),"Y","")</f>
        <v>Y</v>
      </c>
      <c r="BD1601" s="12" t="str">
        <f>IF(AND(BB1601="Y",AY1601&lt;1),"Y","")</f>
        <v/>
      </c>
      <c r="BE1601" s="12" t="str">
        <f>IF(AY1601&gt;1,IF(AY1600&gt;1,"Y",""),"")</f>
        <v>Y</v>
      </c>
      <c r="BF1601" s="12" t="str">
        <f>IF(AY1601&lt;1,IF(AY1600&lt;1,"Y",""),"")</f>
        <v/>
      </c>
      <c r="BG1601" s="2"/>
      <c r="BH1601" s="2"/>
      <c r="BI1601" s="2"/>
      <c r="BJ1601" s="2"/>
      <c r="BK1601" s="2"/>
      <c r="BL1601" s="2"/>
      <c r="BM1601" s="4" t="str">
        <f>IF(BR1601=BR1602,IF(BR1601&gt;BR1600,BR1601&amp;"_O",""),BR1601&amp;"_C")</f>
        <v/>
      </c>
      <c r="BN1601" s="7" t="str">
        <f>IF(RIGHT(BM1601,1)="C",BP1601/INDEX($BP$5:$BP$2729,MATCH(BR1601&amp;"_O",$BM$5:$BM$2729,0),1),"")</f>
        <v/>
      </c>
      <c r="BO1601" s="38">
        <v>37141</v>
      </c>
      <c r="BP1601" s="3">
        <v>1687.7</v>
      </c>
      <c r="BQ1601" s="7">
        <f>BP1601/BP1600</f>
        <v>0.934791157785126</v>
      </c>
      <c r="BR1601" s="4">
        <f>YEAR(BO1601)</f>
        <v>2001</v>
      </c>
      <c r="BS1601" s="2" t="s">
        <v>8</v>
      </c>
      <c r="BT1601" s="12" t="str">
        <f>INDEX($CD$5:$CD$10,MATCH(BS1601,$CC$5:$CC$10,0),1)</f>
        <v>Y</v>
      </c>
      <c r="BU1601" s="12" t="str">
        <f>IF(AND(BT1601="Y",BQ1601&gt;1),"Y","")</f>
        <v/>
      </c>
      <c r="BV1601" s="12" t="str">
        <f>IF(AND(BT1601="Y",BQ1601&lt;1),"Y","")</f>
        <v>Y</v>
      </c>
      <c r="BW1601" s="12" t="str">
        <f>IF(BQ1601&gt;1,IF(BQ1600&gt;1,"Y",""),"")</f>
        <v/>
      </c>
      <c r="BX1601" s="12" t="str">
        <f>IF(BQ1601&lt;1,IF(BQ1600&lt;1,"Y",""),"")</f>
        <v>Y</v>
      </c>
      <c r="BY1601" s="2"/>
      <c r="BZ1601" s="2"/>
      <c r="CA1601" s="2"/>
    </row>
    <row r="1602" spans="2:79">
      <c r="B1602" s="4" t="str">
        <f>IF(G1602=G1603,IF(G1602&gt;G1601,G1602&amp;"_O",""),G1602&amp;"_C")</f>
        <v/>
      </c>
      <c r="C1602" s="14">
        <f ca="1">RANDBETWEEN(0,1000)/1000</f>
        <v>0.47299999999999998</v>
      </c>
      <c r="D1602" s="16">
        <f>D1601+1</f>
        <v>1598</v>
      </c>
      <c r="E1602" s="10">
        <f>ROUNDDOWN(D1602/52,0)+1</f>
        <v>31</v>
      </c>
      <c r="F1602" s="15">
        <f>F1601+7</f>
        <v>55806</v>
      </c>
      <c r="G1602" s="4">
        <f>YEAR(F1602)</f>
        <v>2052</v>
      </c>
      <c r="H1602" s="33">
        <v>0.40100000000000002</v>
      </c>
      <c r="I1602" s="33">
        <v>0.17100000000000001</v>
      </c>
      <c r="J1602" s="33">
        <v>0.81200000000000006</v>
      </c>
      <c r="K1602" s="16" t="str">
        <f>IF(M1601&gt;1,"Up","Down")</f>
        <v>Down</v>
      </c>
      <c r="L1602" s="16" t="str">
        <f>IF(K1602="Up",IF(H1602&lt;$BJ$7,"Up","Down"),IF(H1602&lt;$BK$7,"Down","Up"))</f>
        <v>Up</v>
      </c>
      <c r="M1602" s="17">
        <f>IF(L1602="Up",INDEX($AK$5:$AK$1005,MATCH(I1602,$AI$5:$AI$1005,0),1),INDEX($AL$5:$AL$1005,MATCH(J1602,$AI$5:$AI$1005,0),1))</f>
        <v>1.0040135357868452</v>
      </c>
      <c r="N1602" s="16" t="str">
        <f>IF(P1601&gt;1,"Up","Down")</f>
        <v>Down</v>
      </c>
      <c r="O1602" s="16" t="str">
        <f>IF(N1602="Up",IF(H1602&lt;$BJ$12,"Up","Down"),IF(H1602&lt;$BK$12,"Down","Up"))</f>
        <v>Down</v>
      </c>
      <c r="P1602" s="17">
        <f>IF(O1602="Up",INDEX($AP$5:$AP$1005,MATCH(I1602,$AI$5:$AI$1005,0),1),INDEX($AQ$5:$AQ$1005,MATCH(J1602,$AI$5:$AI$1005,0),1))</f>
        <v>0.9955885897083584</v>
      </c>
      <c r="Q1602" s="19">
        <f>T1601</f>
        <v>17552.521700737103</v>
      </c>
      <c r="R1602" s="19">
        <f>INDEX(model!$S$5:$S$35,MATCH(G1602,model!$Q$5:$Q$35,0),1)*model!$O$5</f>
        <v>0</v>
      </c>
      <c r="S1602" s="19">
        <f>IF(RIGHT(B1602,1)="C",T1601*INDEX(model!$T$5:$T$35,MATCH(G1602,model!$Q$5:$Q$35,0),1),0)</f>
        <v>0</v>
      </c>
      <c r="T1602" s="19">
        <f>(Q1602+R1602-S1602)*M1602</f>
        <v>17622.969374732387</v>
      </c>
      <c r="U1602" s="19">
        <f>X1601</f>
        <v>121838.73552883696</v>
      </c>
      <c r="V1602" s="19">
        <f>INDEX(model!$S$5:$S$35,MATCH(G1602,model!$Q$5:$Q$35,0),1)*model!$O$6</f>
        <v>0</v>
      </c>
      <c r="W1602" s="19">
        <f>IF(RIGHT(B1602,1)="C",X1601*INDEX(model!$T$5:$T$35,MATCH(G1602,model!$Q$5:$Q$35,0),1),0)</f>
        <v>0</v>
      </c>
      <c r="X1602" s="19">
        <f>(U1602+V1602-W1602)*P1602</f>
        <v>121301.25487700445</v>
      </c>
      <c r="Z1602" s="36" t="str">
        <f>K1602&amp;L1602</f>
        <v>DownUp</v>
      </c>
      <c r="AA1602" s="36" t="str">
        <f>N1602&amp;O1602</f>
        <v>DownDown</v>
      </c>
      <c r="AU1602" s="4" t="str">
        <f>IF(AZ1602=AZ1603,IF(AZ1602&gt;AZ1601,AZ1602&amp;"_O",""),AZ1602&amp;"_C")</f>
        <v/>
      </c>
      <c r="AV1602" s="7" t="str">
        <f>IF(RIGHT(AU1602,1)="C",AX1602/INDEX($AX$5:$AX$2729,MATCH(AZ1602&amp;"_O",$AU$5:$AU$2729,0),1),"")</f>
        <v/>
      </c>
      <c r="AW1602" s="38">
        <v>36728</v>
      </c>
      <c r="AX1602" s="37">
        <v>1480.19</v>
      </c>
      <c r="AY1602" s="7">
        <f>AX1602/AX1601</f>
        <v>0.98027126187101821</v>
      </c>
      <c r="AZ1602" s="4">
        <f>YEAR(AW1602)</f>
        <v>2000</v>
      </c>
      <c r="BA1602" s="2" t="s">
        <v>8</v>
      </c>
      <c r="BB1602" s="12" t="str">
        <f>INDEX($CD$5:$CD$10,MATCH(BA1602,$CC$5:$CC$10,0),1)</f>
        <v>Y</v>
      </c>
      <c r="BC1602" s="12" t="str">
        <f>IF(AND(BB1602="Y",AY1602&gt;1),"Y","")</f>
        <v/>
      </c>
      <c r="BD1602" s="12" t="str">
        <f>IF(AND(BB1602="Y",AY1602&lt;1),"Y","")</f>
        <v>Y</v>
      </c>
      <c r="BE1602" s="12" t="str">
        <f>IF(AY1602&gt;1,IF(AY1601&gt;1,"Y",""),"")</f>
        <v/>
      </c>
      <c r="BF1602" s="12" t="str">
        <f>IF(AY1602&lt;1,IF(AY1601&lt;1,"Y",""),"")</f>
        <v/>
      </c>
      <c r="BG1602" s="2"/>
      <c r="BH1602" s="2"/>
      <c r="BI1602" s="2"/>
      <c r="BJ1602" s="2"/>
      <c r="BK1602" s="2"/>
      <c r="BL1602" s="2"/>
      <c r="BM1602" s="4" t="str">
        <f>IF(BR1602=BR1603,IF(BR1602&gt;BR1601,BR1602&amp;"_O",""),BR1602&amp;"_C")</f>
        <v/>
      </c>
      <c r="BN1602" s="7" t="str">
        <f>IF(RIGHT(BM1602,1)="C",BP1602/INDEX($BP$5:$BP$2729,MATCH(BR1602&amp;"_O",$BM$5:$BM$2729,0),1),"")</f>
        <v/>
      </c>
      <c r="BO1602" s="38">
        <v>37144</v>
      </c>
      <c r="BP1602" s="3">
        <v>1695.38</v>
      </c>
      <c r="BQ1602" s="7">
        <f>BP1602/BP1601</f>
        <v>1.0045505717840848</v>
      </c>
      <c r="BR1602" s="4">
        <f>YEAR(BO1602)</f>
        <v>2001</v>
      </c>
      <c r="BS1602" s="2" t="s">
        <v>8</v>
      </c>
      <c r="BT1602" s="12" t="str">
        <f>INDEX($CD$5:$CD$10,MATCH(BS1602,$CC$5:$CC$10,0),1)</f>
        <v>Y</v>
      </c>
      <c r="BU1602" s="12" t="str">
        <f>IF(AND(BT1602="Y",BQ1602&gt;1),"Y","")</f>
        <v>Y</v>
      </c>
      <c r="BV1602" s="12" t="str">
        <f>IF(AND(BT1602="Y",BQ1602&lt;1),"Y","")</f>
        <v/>
      </c>
      <c r="BW1602" s="12" t="str">
        <f>IF(BQ1602&gt;1,IF(BQ1601&gt;1,"Y",""),"")</f>
        <v/>
      </c>
      <c r="BX1602" s="12" t="str">
        <f>IF(BQ1602&lt;1,IF(BQ1601&lt;1,"Y",""),"")</f>
        <v/>
      </c>
      <c r="BY1602" s="2"/>
      <c r="BZ1602" s="2"/>
      <c r="CA1602" s="2"/>
    </row>
    <row r="1603" spans="2:79">
      <c r="B1603" s="4" t="str">
        <f>IF(G1603=G1604,IF(G1603&gt;G1602,G1603&amp;"_O",""),G1603&amp;"_C")</f>
        <v/>
      </c>
      <c r="C1603" s="14">
        <f ca="1">RANDBETWEEN(0,1000)/1000</f>
        <v>0.95899999999999996</v>
      </c>
      <c r="D1603" s="16">
        <f>D1602+1</f>
        <v>1599</v>
      </c>
      <c r="E1603" s="10">
        <f>ROUNDDOWN(D1603/52,0)+1</f>
        <v>31</v>
      </c>
      <c r="F1603" s="15">
        <f>F1602+7</f>
        <v>55813</v>
      </c>
      <c r="G1603" s="4">
        <f>YEAR(F1603)</f>
        <v>2052</v>
      </c>
      <c r="H1603" s="33">
        <v>0.151</v>
      </c>
      <c r="I1603" s="33">
        <v>0.48399999999999999</v>
      </c>
      <c r="J1603" s="33">
        <v>0.96699999999999997</v>
      </c>
      <c r="K1603" s="16" t="str">
        <f>IF(M1602&gt;1,"Up","Down")</f>
        <v>Up</v>
      </c>
      <c r="L1603" s="16" t="str">
        <f>IF(K1603="Up",IF(H1603&lt;$BJ$7,"Up","Down"),IF(H1603&lt;$BK$7,"Down","Up"))</f>
        <v>Up</v>
      </c>
      <c r="M1603" s="17">
        <f>IF(L1603="Up",INDEX($AK$5:$AK$1005,MATCH(I1603,$AI$5:$AI$1005,0),1),INDEX($AL$5:$AL$1005,MATCH(J1603,$AI$5:$AI$1005,0),1))</f>
        <v>1.0119034299958138</v>
      </c>
      <c r="N1603" s="16" t="str">
        <f>IF(P1602&gt;1,"Up","Down")</f>
        <v>Down</v>
      </c>
      <c r="O1603" s="16" t="str">
        <f>IF(N1603="Up",IF(H1603&lt;$BJ$12,"Up","Down"),IF(H1603&lt;$BK$12,"Down","Up"))</f>
        <v>Down</v>
      </c>
      <c r="P1603" s="17">
        <f>IF(O1603="Up",INDEX($AP$5:$AP$1005,MATCH(I1603,$AI$5:$AI$1005,0),1),INDEX($AQ$5:$AQ$1005,MATCH(J1603,$AI$5:$AI$1005,0),1))</f>
        <v>0.99887260400586109</v>
      </c>
      <c r="Q1603" s="19">
        <f>T1602</f>
        <v>17622.969374732387</v>
      </c>
      <c r="R1603" s="19">
        <f>INDEX(model!$S$5:$S$35,MATCH(G1603,model!$Q$5:$Q$35,0),1)*model!$O$5</f>
        <v>0</v>
      </c>
      <c r="S1603" s="19">
        <f>IF(RIGHT(B1603,1)="C",T1602*INDEX(model!$T$5:$T$35,MATCH(G1603,model!$Q$5:$Q$35,0),1),0)</f>
        <v>0</v>
      </c>
      <c r="T1603" s="19">
        <f>(Q1603+R1603-S1603)*M1603</f>
        <v>17832.743157002886</v>
      </c>
      <c r="U1603" s="19">
        <f>X1602</f>
        <v>121301.25487700445</v>
      </c>
      <c r="V1603" s="19">
        <f>INDEX(model!$S$5:$S$35,MATCH(G1603,model!$Q$5:$Q$35,0),1)*model!$O$6</f>
        <v>0</v>
      </c>
      <c r="W1603" s="19">
        <f>IF(RIGHT(B1603,1)="C",X1602*INDEX(model!$T$5:$T$35,MATCH(G1603,model!$Q$5:$Q$35,0),1),0)</f>
        <v>0</v>
      </c>
      <c r="X1603" s="19">
        <f>(U1603+V1603-W1603)*P1603</f>
        <v>121164.5003281721</v>
      </c>
      <c r="Z1603" s="36" t="str">
        <f>K1603&amp;L1603</f>
        <v>UpUp</v>
      </c>
      <c r="AA1603" s="36" t="str">
        <f>N1603&amp;O1603</f>
        <v>DownDown</v>
      </c>
      <c r="AU1603" s="4" t="str">
        <f>IF(AZ1603=AZ1604,IF(AZ1603&gt;AZ1602,AZ1603&amp;"_O",""),AZ1603&amp;"_C")</f>
        <v/>
      </c>
      <c r="AV1603" s="7" t="str">
        <f>IF(RIGHT(AU1603,1)="C",AX1603/INDEX($AX$5:$AX$2729,MATCH(AZ1603&amp;"_O",$AU$5:$AU$2729,0),1),"")</f>
        <v/>
      </c>
      <c r="AW1603" s="38">
        <v>36735</v>
      </c>
      <c r="AX1603" s="37">
        <v>1419.89</v>
      </c>
      <c r="AY1603" s="7">
        <f>AX1603/AX1602</f>
        <v>0.95926198663685069</v>
      </c>
      <c r="AZ1603" s="4">
        <f>YEAR(AW1603)</f>
        <v>2000</v>
      </c>
      <c r="BA1603" s="2" t="s">
        <v>8</v>
      </c>
      <c r="BB1603" s="12" t="str">
        <f>INDEX($CD$5:$CD$10,MATCH(BA1603,$CC$5:$CC$10,0),1)</f>
        <v>Y</v>
      </c>
      <c r="BC1603" s="12" t="str">
        <f>IF(AND(BB1603="Y",AY1603&gt;1),"Y","")</f>
        <v/>
      </c>
      <c r="BD1603" s="12" t="str">
        <f>IF(AND(BB1603="Y",AY1603&lt;1),"Y","")</f>
        <v>Y</v>
      </c>
      <c r="BE1603" s="12" t="str">
        <f>IF(AY1603&gt;1,IF(AY1602&gt;1,"Y",""),"")</f>
        <v/>
      </c>
      <c r="BF1603" s="12" t="str">
        <f>IF(AY1603&lt;1,IF(AY1602&lt;1,"Y",""),"")</f>
        <v>Y</v>
      </c>
      <c r="BG1603" s="2"/>
      <c r="BH1603" s="2"/>
      <c r="BI1603" s="2"/>
      <c r="BJ1603" s="2"/>
      <c r="BK1603" s="2"/>
      <c r="BL1603" s="2"/>
      <c r="BM1603" s="4" t="str">
        <f>IF(BR1603=BR1604,IF(BR1603&gt;BR1602,BR1603&amp;"_O",""),BR1603&amp;"_C")</f>
        <v/>
      </c>
      <c r="BN1603" s="7" t="str">
        <f>IF(RIGHT(BM1603,1)="C",BP1603/INDEX($BP$5:$BP$2729,MATCH(BR1603&amp;"_O",$BM$5:$BM$2729,0),1),"")</f>
        <v/>
      </c>
      <c r="BO1603" s="38">
        <v>37155</v>
      </c>
      <c r="BP1603" s="3">
        <v>1423.19</v>
      </c>
      <c r="BQ1603" s="7">
        <f>BP1603/BP1602</f>
        <v>0.83945192228290999</v>
      </c>
      <c r="BR1603" s="4">
        <f>YEAR(BO1603)</f>
        <v>2001</v>
      </c>
      <c r="BS1603" s="2" t="s">
        <v>8</v>
      </c>
      <c r="BT1603" s="12" t="str">
        <f>INDEX($CD$5:$CD$10,MATCH(BS1603,$CC$5:$CC$10,0),1)</f>
        <v>Y</v>
      </c>
      <c r="BU1603" s="12" t="str">
        <f>IF(AND(BT1603="Y",BQ1603&gt;1),"Y","")</f>
        <v/>
      </c>
      <c r="BV1603" s="12" t="str">
        <f>IF(AND(BT1603="Y",BQ1603&lt;1),"Y","")</f>
        <v>Y</v>
      </c>
      <c r="BW1603" s="12" t="str">
        <f>IF(BQ1603&gt;1,IF(BQ1602&gt;1,"Y",""),"")</f>
        <v/>
      </c>
      <c r="BX1603" s="12" t="str">
        <f>IF(BQ1603&lt;1,IF(BQ1602&lt;1,"Y",""),"")</f>
        <v/>
      </c>
      <c r="BY1603" s="2"/>
      <c r="BZ1603" s="2"/>
      <c r="CA1603" s="2"/>
    </row>
    <row r="1604" spans="2:79">
      <c r="B1604" s="4" t="str">
        <f>IF(G1604=G1605,IF(G1604&gt;G1603,G1604&amp;"_O",""),G1604&amp;"_C")</f>
        <v/>
      </c>
      <c r="C1604" s="14">
        <f ca="1">RANDBETWEEN(0,1000)/1000</f>
        <v>0.222</v>
      </c>
      <c r="D1604" s="16">
        <f>D1603+1</f>
        <v>1600</v>
      </c>
      <c r="E1604" s="10">
        <f>ROUNDDOWN(D1604/52,0)+1</f>
        <v>31</v>
      </c>
      <c r="F1604" s="15">
        <f>F1603+7</f>
        <v>55820</v>
      </c>
      <c r="G1604" s="4">
        <f>YEAR(F1604)</f>
        <v>2052</v>
      </c>
      <c r="H1604" s="33">
        <v>0.25600000000000001</v>
      </c>
      <c r="I1604" s="33">
        <v>0.73599999999999999</v>
      </c>
      <c r="J1604" s="33">
        <v>0.316</v>
      </c>
      <c r="K1604" s="16" t="str">
        <f>IF(M1603&gt;1,"Up","Down")</f>
        <v>Up</v>
      </c>
      <c r="L1604" s="16" t="str">
        <f>IF(K1604="Up",IF(H1604&lt;$BJ$7,"Up","Down"),IF(H1604&lt;$BK$7,"Down","Up"))</f>
        <v>Up</v>
      </c>
      <c r="M1604" s="17">
        <f>IF(L1604="Up",INDEX($AK$5:$AK$1005,MATCH(I1604,$AI$5:$AI$1005,0),1),INDEX($AL$5:$AL$1005,MATCH(J1604,$AI$5:$AI$1005,0),1))</f>
        <v>1.020604844429049</v>
      </c>
      <c r="N1604" s="16" t="str">
        <f>IF(P1603&gt;1,"Up","Down")</f>
        <v>Down</v>
      </c>
      <c r="O1604" s="16" t="str">
        <f>IF(N1604="Up",IF(H1604&lt;$BJ$12,"Up","Down"),IF(H1604&lt;$BK$12,"Down","Up"))</f>
        <v>Down</v>
      </c>
      <c r="P1604" s="17">
        <f>IF(O1604="Up",INDEX($AP$5:$AP$1005,MATCH(I1604,$AI$5:$AI$1005,0),1),INDEX($AQ$5:$AQ$1005,MATCH(J1604,$AI$5:$AI$1005,0),1))</f>
        <v>0.975509982311214</v>
      </c>
      <c r="Q1604" s="19">
        <f>T1603</f>
        <v>17832.743157002886</v>
      </c>
      <c r="R1604" s="19">
        <f>INDEX(model!$S$5:$S$35,MATCH(G1604,model!$Q$5:$Q$35,0),1)*model!$O$5</f>
        <v>0</v>
      </c>
      <c r="S1604" s="19">
        <f>IF(RIGHT(B1604,1)="C",T1603*INDEX(model!$T$5:$T$35,MATCH(G1604,model!$Q$5:$Q$35,0),1),0)</f>
        <v>0</v>
      </c>
      <c r="T1604" s="19">
        <f>(Q1604+R1604-S1604)*M1604</f>
        <v>18200.184055496116</v>
      </c>
      <c r="U1604" s="19">
        <f>X1603</f>
        <v>121164.5003281721</v>
      </c>
      <c r="V1604" s="19">
        <f>INDEX(model!$S$5:$S$35,MATCH(G1604,model!$Q$5:$Q$35,0),1)*model!$O$6</f>
        <v>0</v>
      </c>
      <c r="W1604" s="19">
        <f>IF(RIGHT(B1604,1)="C",X1603*INDEX(model!$T$5:$T$35,MATCH(G1604,model!$Q$5:$Q$35,0),1),0)</f>
        <v>0</v>
      </c>
      <c r="X1604" s="19">
        <f>(U1604+V1604-W1604)*P1604</f>
        <v>118197.17957188225</v>
      </c>
      <c r="Z1604" s="36" t="str">
        <f>K1604&amp;L1604</f>
        <v>UpUp</v>
      </c>
      <c r="AA1604" s="36" t="str">
        <f>N1604&amp;O1604</f>
        <v>DownDown</v>
      </c>
      <c r="AU1604" s="4" t="str">
        <f>IF(AZ1604=AZ1605,IF(AZ1604&gt;AZ1603,AZ1604&amp;"_O",""),AZ1604&amp;"_C")</f>
        <v/>
      </c>
      <c r="AV1604" s="7" t="str">
        <f>IF(RIGHT(AU1604,1)="C",AX1604/INDEX($AX$5:$AX$2729,MATCH(AZ1604&amp;"_O",$AU$5:$AU$2729,0),1),"")</f>
        <v/>
      </c>
      <c r="AW1604" s="38">
        <v>36742</v>
      </c>
      <c r="AX1604" s="37">
        <v>1462.93</v>
      </c>
      <c r="AY1604" s="7">
        <f>AX1604/AX1603</f>
        <v>1.0303122072836628</v>
      </c>
      <c r="AZ1604" s="4">
        <f>YEAR(AW1604)</f>
        <v>2000</v>
      </c>
      <c r="BA1604" s="2" t="s">
        <v>8</v>
      </c>
      <c r="BB1604" s="12" t="str">
        <f>INDEX($CD$5:$CD$10,MATCH(BA1604,$CC$5:$CC$10,0),1)</f>
        <v>Y</v>
      </c>
      <c r="BC1604" s="12" t="str">
        <f>IF(AND(BB1604="Y",AY1604&gt;1),"Y","")</f>
        <v>Y</v>
      </c>
      <c r="BD1604" s="12" t="str">
        <f>IF(AND(BB1604="Y",AY1604&lt;1),"Y","")</f>
        <v/>
      </c>
      <c r="BE1604" s="12" t="str">
        <f>IF(AY1604&gt;1,IF(AY1603&gt;1,"Y",""),"")</f>
        <v/>
      </c>
      <c r="BF1604" s="12" t="str">
        <f>IF(AY1604&lt;1,IF(AY1603&lt;1,"Y",""),"")</f>
        <v/>
      </c>
      <c r="BG1604" s="2"/>
      <c r="BH1604" s="2"/>
      <c r="BI1604" s="2"/>
      <c r="BJ1604" s="2"/>
      <c r="BK1604" s="2"/>
      <c r="BL1604" s="2"/>
      <c r="BM1604" s="4" t="str">
        <f>IF(BR1604=BR1605,IF(BR1604&gt;BR1603,BR1604&amp;"_O",""),BR1604&amp;"_C")</f>
        <v/>
      </c>
      <c r="BN1604" s="7" t="str">
        <f>IF(RIGHT(BM1604,1)="C",BP1604/INDEX($BP$5:$BP$2729,MATCH(BR1604&amp;"_O",$BM$5:$BM$2729,0),1),"")</f>
        <v/>
      </c>
      <c r="BO1604" s="38">
        <v>37162</v>
      </c>
      <c r="BP1604" s="3">
        <v>1498.8</v>
      </c>
      <c r="BQ1604" s="7">
        <f>BP1604/BP1603</f>
        <v>1.0531271298983269</v>
      </c>
      <c r="BR1604" s="4">
        <f>YEAR(BO1604)</f>
        <v>2001</v>
      </c>
      <c r="BS1604" s="2" t="s">
        <v>8</v>
      </c>
      <c r="BT1604" s="12" t="str">
        <f>INDEX($CD$5:$CD$10,MATCH(BS1604,$CC$5:$CC$10,0),1)</f>
        <v>Y</v>
      </c>
      <c r="BU1604" s="12" t="str">
        <f>IF(AND(BT1604="Y",BQ1604&gt;1),"Y","")</f>
        <v>Y</v>
      </c>
      <c r="BV1604" s="12" t="str">
        <f>IF(AND(BT1604="Y",BQ1604&lt;1),"Y","")</f>
        <v/>
      </c>
      <c r="BW1604" s="12" t="str">
        <f>IF(BQ1604&gt;1,IF(BQ1603&gt;1,"Y",""),"")</f>
        <v/>
      </c>
      <c r="BX1604" s="12" t="str">
        <f>IF(BQ1604&lt;1,IF(BQ1603&lt;1,"Y",""),"")</f>
        <v/>
      </c>
      <c r="BY1604" s="2"/>
      <c r="BZ1604" s="2"/>
      <c r="CA1604" s="2"/>
    </row>
    <row r="1605" spans="2:79">
      <c r="B1605" s="4" t="str">
        <f>IF(G1605=G1606,IF(G1605&gt;G1604,G1605&amp;"_O",""),G1605&amp;"_C")</f>
        <v/>
      </c>
      <c r="C1605" s="14">
        <f ca="1">RANDBETWEEN(0,1000)/1000</f>
        <v>0.88800000000000001</v>
      </c>
      <c r="D1605" s="16">
        <f>D1604+1</f>
        <v>1601</v>
      </c>
      <c r="E1605" s="10">
        <f>ROUNDDOWN(D1605/52,0)+1</f>
        <v>31</v>
      </c>
      <c r="F1605" s="15">
        <f>F1604+7</f>
        <v>55827</v>
      </c>
      <c r="G1605" s="4">
        <f>YEAR(F1605)</f>
        <v>2052</v>
      </c>
      <c r="H1605" s="33">
        <v>0.70399999999999996</v>
      </c>
      <c r="I1605" s="33">
        <v>0.97199999999999998</v>
      </c>
      <c r="J1605" s="33">
        <v>0.77100000000000002</v>
      </c>
      <c r="K1605" s="16" t="str">
        <f>IF(M1604&gt;1,"Up","Down")</f>
        <v>Up</v>
      </c>
      <c r="L1605" s="16" t="str">
        <f>IF(K1605="Up",IF(H1605&lt;$BJ$7,"Up","Down"),IF(H1605&lt;$BK$7,"Down","Up"))</f>
        <v>Down</v>
      </c>
      <c r="M1605" s="17">
        <f>IF(L1605="Up",INDEX($AK$5:$AK$1005,MATCH(I1605,$AI$5:$AI$1005,0),1),INDEX($AL$5:$AL$1005,MATCH(J1605,$AI$5:$AI$1005,0),1))</f>
        <v>0.99516858866041025</v>
      </c>
      <c r="N1605" s="16" t="str">
        <f>IF(P1604&gt;1,"Up","Down")</f>
        <v>Down</v>
      </c>
      <c r="O1605" s="16" t="str">
        <f>IF(N1605="Up",IF(H1605&lt;$BJ$12,"Up","Down"),IF(H1605&lt;$BK$12,"Down","Up"))</f>
        <v>Up</v>
      </c>
      <c r="P1605" s="17">
        <f>IF(O1605="Up",INDEX($AP$5:$AP$1005,MATCH(I1605,$AI$5:$AI$1005,0),1),INDEX($AQ$5:$AQ$1005,MATCH(J1605,$AI$5:$AI$1005,0),1))</f>
        <v>1.0554235434480017</v>
      </c>
      <c r="Q1605" s="19">
        <f>T1604</f>
        <v>18200.184055496116</v>
      </c>
      <c r="R1605" s="19">
        <f>INDEX(model!$S$5:$S$35,MATCH(G1605,model!$Q$5:$Q$35,0),1)*model!$O$5</f>
        <v>0</v>
      </c>
      <c r="S1605" s="19">
        <f>IF(RIGHT(B1605,1)="C",T1604*INDEX(model!$T$5:$T$35,MATCH(G1605,model!$Q$5:$Q$35,0),1),0)</f>
        <v>0</v>
      </c>
      <c r="T1605" s="19">
        <f>(Q1605+R1605-S1605)*M1605</f>
        <v>18112.251479867773</v>
      </c>
      <c r="U1605" s="19">
        <f>X1604</f>
        <v>118197.17957188225</v>
      </c>
      <c r="V1605" s="19">
        <f>INDEX(model!$S$5:$S$35,MATCH(G1605,model!$Q$5:$Q$35,0),1)*model!$O$6</f>
        <v>0</v>
      </c>
      <c r="W1605" s="19">
        <f>IF(RIGHT(B1605,1)="C",X1604*INDEX(model!$T$5:$T$35,MATCH(G1605,model!$Q$5:$Q$35,0),1),0)</f>
        <v>0</v>
      </c>
      <c r="X1605" s="19">
        <f>(U1605+V1605-W1605)*P1605</f>
        <v>124748.08608931574</v>
      </c>
      <c r="Z1605" s="36" t="str">
        <f>K1605&amp;L1605</f>
        <v>UpDown</v>
      </c>
      <c r="AA1605" s="36" t="str">
        <f>N1605&amp;O1605</f>
        <v>DownUp</v>
      </c>
      <c r="AU1605" s="4" t="str">
        <f>IF(AZ1605=AZ1606,IF(AZ1605&gt;AZ1604,AZ1605&amp;"_O",""),AZ1605&amp;"_C")</f>
        <v/>
      </c>
      <c r="AV1605" s="7" t="str">
        <f>IF(RIGHT(AU1605,1)="C",AX1605/INDEX($AX$5:$AX$2729,MATCH(AZ1605&amp;"_O",$AU$5:$AU$2729,0),1),"")</f>
        <v/>
      </c>
      <c r="AW1605" s="38">
        <v>36749</v>
      </c>
      <c r="AX1605" s="37">
        <v>1471.84</v>
      </c>
      <c r="AY1605" s="7">
        <f>AX1605/AX1604</f>
        <v>1.0060905169762051</v>
      </c>
      <c r="AZ1605" s="4">
        <f>YEAR(AW1605)</f>
        <v>2000</v>
      </c>
      <c r="BA1605" s="2" t="s">
        <v>8</v>
      </c>
      <c r="BB1605" s="12" t="str">
        <f>INDEX($CD$5:$CD$10,MATCH(BA1605,$CC$5:$CC$10,0),1)</f>
        <v>Y</v>
      </c>
      <c r="BC1605" s="12" t="str">
        <f>IF(AND(BB1605="Y",AY1605&gt;1),"Y","")</f>
        <v>Y</v>
      </c>
      <c r="BD1605" s="12" t="str">
        <f>IF(AND(BB1605="Y",AY1605&lt;1),"Y","")</f>
        <v/>
      </c>
      <c r="BE1605" s="12" t="str">
        <f>IF(AY1605&gt;1,IF(AY1604&gt;1,"Y",""),"")</f>
        <v>Y</v>
      </c>
      <c r="BF1605" s="12" t="str">
        <f>IF(AY1605&lt;1,IF(AY1604&lt;1,"Y",""),"")</f>
        <v/>
      </c>
      <c r="BG1605" s="2"/>
      <c r="BH1605" s="2"/>
      <c r="BI1605" s="2"/>
      <c r="BJ1605" s="2"/>
      <c r="BK1605" s="2"/>
      <c r="BL1605" s="2"/>
      <c r="BM1605" s="4" t="str">
        <f>IF(BR1605=BR1606,IF(BR1605&gt;BR1604,BR1605&amp;"_O",""),BR1605&amp;"_C")</f>
        <v/>
      </c>
      <c r="BN1605" s="7" t="str">
        <f>IF(RIGHT(BM1605,1)="C",BP1605/INDEX($BP$5:$BP$2729,MATCH(BR1605&amp;"_O",$BM$5:$BM$2729,0),1),"")</f>
        <v/>
      </c>
      <c r="BO1605" s="38">
        <v>37169</v>
      </c>
      <c r="BP1605" s="3">
        <v>1605.3</v>
      </c>
      <c r="BQ1605" s="7">
        <f>BP1605/BP1604</f>
        <v>1.0710568454763811</v>
      </c>
      <c r="BR1605" s="4">
        <f>YEAR(BO1605)</f>
        <v>2001</v>
      </c>
      <c r="BS1605" s="2" t="s">
        <v>8</v>
      </c>
      <c r="BT1605" s="12" t="str">
        <f>INDEX($CD$5:$CD$10,MATCH(BS1605,$CC$5:$CC$10,0),1)</f>
        <v>Y</v>
      </c>
      <c r="BU1605" s="12" t="str">
        <f>IF(AND(BT1605="Y",BQ1605&gt;1),"Y","")</f>
        <v>Y</v>
      </c>
      <c r="BV1605" s="12" t="str">
        <f>IF(AND(BT1605="Y",BQ1605&lt;1),"Y","")</f>
        <v/>
      </c>
      <c r="BW1605" s="12" t="str">
        <f>IF(BQ1605&gt;1,IF(BQ1604&gt;1,"Y",""),"")</f>
        <v>Y</v>
      </c>
      <c r="BX1605" s="12" t="str">
        <f>IF(BQ1605&lt;1,IF(BQ1604&lt;1,"Y",""),"")</f>
        <v/>
      </c>
      <c r="BY1605" s="2"/>
      <c r="BZ1605" s="2"/>
      <c r="CA1605" s="2"/>
    </row>
    <row r="1606" spans="2:79">
      <c r="B1606" s="4" t="str">
        <f>IF(G1606=G1607,IF(G1606&gt;G1605,G1606&amp;"_O",""),G1606&amp;"_C")</f>
        <v/>
      </c>
      <c r="C1606" s="14">
        <f ca="1">RANDBETWEEN(0,1000)/1000</f>
        <v>0.57599999999999996</v>
      </c>
      <c r="D1606" s="16">
        <f>D1605+1</f>
        <v>1602</v>
      </c>
      <c r="E1606" s="10">
        <f>ROUNDDOWN(D1606/52,0)+1</f>
        <v>31</v>
      </c>
      <c r="F1606" s="15">
        <f>F1605+7</f>
        <v>55834</v>
      </c>
      <c r="G1606" s="4">
        <f>YEAR(F1606)</f>
        <v>2052</v>
      </c>
      <c r="H1606" s="33">
        <v>0.307</v>
      </c>
      <c r="I1606" s="33">
        <v>0.44800000000000001</v>
      </c>
      <c r="J1606" s="33">
        <v>0.68300000000000005</v>
      </c>
      <c r="K1606" s="16" t="str">
        <f>IF(M1605&gt;1,"Up","Down")</f>
        <v>Down</v>
      </c>
      <c r="L1606" s="16" t="str">
        <f>IF(K1606="Up",IF(H1606&lt;$BJ$7,"Up","Down"),IF(H1606&lt;$BK$7,"Down","Up"))</f>
        <v>Down</v>
      </c>
      <c r="M1606" s="17">
        <f>IF(L1606="Up",INDEX($AK$5:$AK$1005,MATCH(I1606,$AI$5:$AI$1005,0),1),INDEX($AL$5:$AL$1005,MATCH(J1606,$AI$5:$AI$1005,0),1))</f>
        <v>0.9928949613092487</v>
      </c>
      <c r="N1606" s="16" t="str">
        <f>IF(P1605&gt;1,"Up","Down")</f>
        <v>Up</v>
      </c>
      <c r="O1606" s="16" t="str">
        <f>IF(N1606="Up",IF(H1606&lt;$BJ$12,"Up","Down"),IF(H1606&lt;$BK$12,"Down","Up"))</f>
        <v>Up</v>
      </c>
      <c r="P1606" s="17">
        <f>IF(O1606="Up",INDEX($AP$5:$AP$1005,MATCH(I1606,$AI$5:$AI$1005,0),1),INDEX($AQ$5:$AQ$1005,MATCH(J1606,$AI$5:$AI$1005,0),1))</f>
        <v>1.0151377377950783</v>
      </c>
      <c r="Q1606" s="19">
        <f>T1605</f>
        <v>18112.251479867773</v>
      </c>
      <c r="R1606" s="19">
        <f>INDEX(model!$S$5:$S$35,MATCH(G1606,model!$Q$5:$Q$35,0),1)*model!$O$5</f>
        <v>0</v>
      </c>
      <c r="S1606" s="19">
        <f>IF(RIGHT(B1606,1)="C",T1605*INDEX(model!$T$5:$T$35,MATCH(G1606,model!$Q$5:$Q$35,0),1),0)</f>
        <v>0</v>
      </c>
      <c r="T1606" s="19">
        <f>(Q1606+R1606-S1606)*M1606</f>
        <v>17983.563232326695</v>
      </c>
      <c r="U1606" s="19">
        <f>X1605</f>
        <v>124748.08608931574</v>
      </c>
      <c r="V1606" s="19">
        <f>INDEX(model!$S$5:$S$35,MATCH(G1606,model!$Q$5:$Q$35,0),1)*model!$O$6</f>
        <v>0</v>
      </c>
      <c r="W1606" s="19">
        <f>IF(RIGHT(B1606,1)="C",X1605*INDEX(model!$T$5:$T$35,MATCH(G1606,model!$Q$5:$Q$35,0),1),0)</f>
        <v>0</v>
      </c>
      <c r="X1606" s="19">
        <f>(U1606+V1606-W1606)*P1606</f>
        <v>126636.48990697366</v>
      </c>
      <c r="Z1606" s="36" t="str">
        <f>K1606&amp;L1606</f>
        <v>DownDown</v>
      </c>
      <c r="AA1606" s="36" t="str">
        <f>N1606&amp;O1606</f>
        <v>UpUp</v>
      </c>
      <c r="AU1606" s="4" t="str">
        <f>IF(AZ1606=AZ1607,IF(AZ1606&gt;AZ1605,AZ1606&amp;"_O",""),AZ1606&amp;"_C")</f>
        <v/>
      </c>
      <c r="AV1606" s="7" t="str">
        <f>IF(RIGHT(AU1606,1)="C",AX1606/INDEX($AX$5:$AX$2729,MATCH(AZ1606&amp;"_O",$AU$5:$AU$2729,0),1),"")</f>
        <v/>
      </c>
      <c r="AW1606" s="38">
        <v>36756</v>
      </c>
      <c r="AX1606" s="37">
        <v>1491.72</v>
      </c>
      <c r="AY1606" s="7">
        <f>AX1606/AX1605</f>
        <v>1.013506902924231</v>
      </c>
      <c r="AZ1606" s="4">
        <f>YEAR(AW1606)</f>
        <v>2000</v>
      </c>
      <c r="BA1606" s="2" t="s">
        <v>8</v>
      </c>
      <c r="BB1606" s="12" t="str">
        <f>INDEX($CD$5:$CD$10,MATCH(BA1606,$CC$5:$CC$10,0),1)</f>
        <v>Y</v>
      </c>
      <c r="BC1606" s="12" t="str">
        <f>IF(AND(BB1606="Y",AY1606&gt;1),"Y","")</f>
        <v>Y</v>
      </c>
      <c r="BD1606" s="12" t="str">
        <f>IF(AND(BB1606="Y",AY1606&lt;1),"Y","")</f>
        <v/>
      </c>
      <c r="BE1606" s="12" t="str">
        <f>IF(AY1606&gt;1,IF(AY1605&gt;1,"Y",""),"")</f>
        <v>Y</v>
      </c>
      <c r="BF1606" s="12" t="str">
        <f>IF(AY1606&lt;1,IF(AY1605&lt;1,"Y",""),"")</f>
        <v/>
      </c>
      <c r="BG1606" s="2"/>
      <c r="BH1606" s="2"/>
      <c r="BI1606" s="2"/>
      <c r="BJ1606" s="2"/>
      <c r="BK1606" s="2"/>
      <c r="BL1606" s="2"/>
      <c r="BM1606" s="4" t="str">
        <f>IF(BR1606=BR1607,IF(BR1606&gt;BR1605,BR1606&amp;"_O",""),BR1606&amp;"_C")</f>
        <v/>
      </c>
      <c r="BN1606" s="7" t="str">
        <f>IF(RIGHT(BM1606,1)="C",BP1606/INDEX($BP$5:$BP$2729,MATCH(BR1606&amp;"_O",$BM$5:$BM$2729,0),1),"")</f>
        <v/>
      </c>
      <c r="BO1606" s="38">
        <v>37176</v>
      </c>
      <c r="BP1606" s="3">
        <v>1703.4</v>
      </c>
      <c r="BQ1606" s="7">
        <f>BP1606/BP1605</f>
        <v>1.0611100728835732</v>
      </c>
      <c r="BR1606" s="4">
        <f>YEAR(BO1606)</f>
        <v>2001</v>
      </c>
      <c r="BS1606" s="2" t="s">
        <v>8</v>
      </c>
      <c r="BT1606" s="12" t="str">
        <f>INDEX($CD$5:$CD$10,MATCH(BS1606,$CC$5:$CC$10,0),1)</f>
        <v>Y</v>
      </c>
      <c r="BU1606" s="12" t="str">
        <f>IF(AND(BT1606="Y",BQ1606&gt;1),"Y","")</f>
        <v>Y</v>
      </c>
      <c r="BV1606" s="12" t="str">
        <f>IF(AND(BT1606="Y",BQ1606&lt;1),"Y","")</f>
        <v/>
      </c>
      <c r="BW1606" s="12" t="str">
        <f>IF(BQ1606&gt;1,IF(BQ1605&gt;1,"Y",""),"")</f>
        <v>Y</v>
      </c>
      <c r="BX1606" s="12" t="str">
        <f>IF(BQ1606&lt;1,IF(BQ1605&lt;1,"Y",""),"")</f>
        <v/>
      </c>
      <c r="BY1606" s="2"/>
      <c r="BZ1606" s="2"/>
      <c r="CA1606" s="2"/>
    </row>
    <row r="1607" spans="2:79">
      <c r="B1607" s="4" t="str">
        <f>IF(G1607=G1608,IF(G1607&gt;G1606,G1607&amp;"_O",""),G1607&amp;"_C")</f>
        <v/>
      </c>
      <c r="C1607" s="14">
        <f ca="1">RANDBETWEEN(0,1000)/1000</f>
        <v>0.81299999999999994</v>
      </c>
      <c r="D1607" s="16">
        <f>D1606+1</f>
        <v>1603</v>
      </c>
      <c r="E1607" s="10">
        <f>ROUNDDOWN(D1607/52,0)+1</f>
        <v>31</v>
      </c>
      <c r="F1607" s="15">
        <f>F1606+7</f>
        <v>55841</v>
      </c>
      <c r="G1607" s="4">
        <f>YEAR(F1607)</f>
        <v>2052</v>
      </c>
      <c r="H1607" s="33">
        <v>0.46400000000000002</v>
      </c>
      <c r="I1607" s="33">
        <v>0.77700000000000002</v>
      </c>
      <c r="J1607" s="33">
        <v>0.29599999999999999</v>
      </c>
      <c r="K1607" s="16" t="str">
        <f>IF(M1606&gt;1,"Up","Down")</f>
        <v>Down</v>
      </c>
      <c r="L1607" s="16" t="str">
        <f>IF(K1607="Up",IF(H1607&lt;$BJ$7,"Up","Down"),IF(H1607&lt;$BK$7,"Down","Up"))</f>
        <v>Up</v>
      </c>
      <c r="M1607" s="17">
        <f>IF(L1607="Up",INDEX($AK$5:$AK$1005,MATCH(I1607,$AI$5:$AI$1005,0),1),INDEX($AL$5:$AL$1005,MATCH(J1607,$AI$5:$AI$1005,0),1))</f>
        <v>1.0225249106737164</v>
      </c>
      <c r="N1607" s="16" t="str">
        <f>IF(P1606&gt;1,"Up","Down")</f>
        <v>Up</v>
      </c>
      <c r="O1607" s="16" t="str">
        <f>IF(N1607="Up",IF(H1607&lt;$BJ$12,"Up","Down"),IF(H1607&lt;$BK$12,"Down","Up"))</f>
        <v>Up</v>
      </c>
      <c r="P1607" s="17">
        <f>IF(O1607="Up",INDEX($AP$5:$AP$1005,MATCH(I1607,$AI$5:$AI$1005,0),1),INDEX($AQ$5:$AQ$1005,MATCH(J1607,$AI$5:$AI$1005,0),1))</f>
        <v>1.0305579774916436</v>
      </c>
      <c r="Q1607" s="19">
        <f>T1606</f>
        <v>17983.563232326695</v>
      </c>
      <c r="R1607" s="19">
        <f>INDEX(model!$S$5:$S$35,MATCH(G1607,model!$Q$5:$Q$35,0),1)*model!$O$5</f>
        <v>0</v>
      </c>
      <c r="S1607" s="19">
        <f>IF(RIGHT(B1607,1)="C",T1606*INDEX(model!$T$5:$T$35,MATCH(G1607,model!$Q$5:$Q$35,0),1),0)</f>
        <v>0</v>
      </c>
      <c r="T1607" s="19">
        <f>(Q1607+R1607-S1607)*M1607</f>
        <v>18388.641387729986</v>
      </c>
      <c r="U1607" s="19">
        <f>X1606</f>
        <v>126636.48990697366</v>
      </c>
      <c r="V1607" s="19">
        <f>INDEX(model!$S$5:$S$35,MATCH(G1607,model!$Q$5:$Q$35,0),1)*model!$O$6</f>
        <v>0</v>
      </c>
      <c r="W1607" s="19">
        <f>IF(RIGHT(B1607,1)="C",X1606*INDEX(model!$T$5:$T$35,MATCH(G1607,model!$Q$5:$Q$35,0),1),0)</f>
        <v>0</v>
      </c>
      <c r="X1607" s="19">
        <f>(U1607+V1607-W1607)*P1607</f>
        <v>130506.2449151717</v>
      </c>
      <c r="Z1607" s="36" t="str">
        <f>K1607&amp;L1607</f>
        <v>DownUp</v>
      </c>
      <c r="AA1607" s="36" t="str">
        <f>N1607&amp;O1607</f>
        <v>UpUp</v>
      </c>
      <c r="AU1607" s="4" t="str">
        <f>IF(AZ1607=AZ1608,IF(AZ1607&gt;AZ1606,AZ1607&amp;"_O",""),AZ1607&amp;"_C")</f>
        <v/>
      </c>
      <c r="AV1607" s="7" t="str">
        <f>IF(RIGHT(AU1607,1)="C",AX1607/INDEX($AX$5:$AX$2729,MATCH(AZ1607&amp;"_O",$AU$5:$AU$2729,0),1),"")</f>
        <v/>
      </c>
      <c r="AW1607" s="38">
        <v>36763</v>
      </c>
      <c r="AX1607" s="37">
        <v>1506.46</v>
      </c>
      <c r="AY1607" s="7">
        <f>AX1607/AX1606</f>
        <v>1.0098812109511168</v>
      </c>
      <c r="AZ1607" s="4">
        <f>YEAR(AW1607)</f>
        <v>2000</v>
      </c>
      <c r="BA1607" s="2" t="s">
        <v>8</v>
      </c>
      <c r="BB1607" s="12" t="str">
        <f>INDEX($CD$5:$CD$10,MATCH(BA1607,$CC$5:$CC$10,0),1)</f>
        <v>Y</v>
      </c>
      <c r="BC1607" s="12" t="str">
        <f>IF(AND(BB1607="Y",AY1607&gt;1),"Y","")</f>
        <v>Y</v>
      </c>
      <c r="BD1607" s="12" t="str">
        <f>IF(AND(BB1607="Y",AY1607&lt;1),"Y","")</f>
        <v/>
      </c>
      <c r="BE1607" s="12" t="str">
        <f>IF(AY1607&gt;1,IF(AY1606&gt;1,"Y",""),"")</f>
        <v>Y</v>
      </c>
      <c r="BF1607" s="12" t="str">
        <f>IF(AY1607&lt;1,IF(AY1606&lt;1,"Y",""),"")</f>
        <v/>
      </c>
      <c r="BG1607" s="2"/>
      <c r="BH1607" s="2"/>
      <c r="BI1607" s="2"/>
      <c r="BJ1607" s="2"/>
      <c r="BK1607" s="2"/>
      <c r="BL1607" s="2"/>
      <c r="BM1607" s="4" t="str">
        <f>IF(BR1607=BR1608,IF(BR1607&gt;BR1606,BR1607&amp;"_O",""),BR1607&amp;"_C")</f>
        <v/>
      </c>
      <c r="BN1607" s="7" t="str">
        <f>IF(RIGHT(BM1607,1)="C",BP1607/INDEX($BP$5:$BP$2729,MATCH(BR1607&amp;"_O",$BM$5:$BM$2729,0),1),"")</f>
        <v/>
      </c>
      <c r="BO1607" s="38">
        <v>37183</v>
      </c>
      <c r="BP1607" s="3">
        <v>1671.31</v>
      </c>
      <c r="BQ1607" s="7">
        <f>BP1607/BP1606</f>
        <v>0.9811612069977691</v>
      </c>
      <c r="BR1607" s="4">
        <f>YEAR(BO1607)</f>
        <v>2001</v>
      </c>
      <c r="BS1607" s="2" t="s">
        <v>8</v>
      </c>
      <c r="BT1607" s="12" t="str">
        <f>INDEX($CD$5:$CD$10,MATCH(BS1607,$CC$5:$CC$10,0),1)</f>
        <v>Y</v>
      </c>
      <c r="BU1607" s="12" t="str">
        <f>IF(AND(BT1607="Y",BQ1607&gt;1),"Y","")</f>
        <v/>
      </c>
      <c r="BV1607" s="12" t="str">
        <f>IF(AND(BT1607="Y",BQ1607&lt;1),"Y","")</f>
        <v>Y</v>
      </c>
      <c r="BW1607" s="12" t="str">
        <f>IF(BQ1607&gt;1,IF(BQ1606&gt;1,"Y",""),"")</f>
        <v/>
      </c>
      <c r="BX1607" s="12" t="str">
        <f>IF(BQ1607&lt;1,IF(BQ1606&lt;1,"Y",""),"")</f>
        <v/>
      </c>
      <c r="BY1607" s="2"/>
      <c r="BZ1607" s="2"/>
      <c r="CA1607" s="2"/>
    </row>
    <row r="1608" spans="2:79">
      <c r="B1608" s="4" t="str">
        <f>IF(G1608=G1609,IF(G1608&gt;G1607,G1608&amp;"_O",""),G1608&amp;"_C")</f>
        <v/>
      </c>
      <c r="C1608" s="14">
        <f ca="1">RANDBETWEEN(0,1000)/1000</f>
        <v>0.54300000000000004</v>
      </c>
      <c r="D1608" s="16">
        <f>D1607+1</f>
        <v>1604</v>
      </c>
      <c r="E1608" s="10">
        <f>ROUNDDOWN(D1608/52,0)+1</f>
        <v>31</v>
      </c>
      <c r="F1608" s="15">
        <f>F1607+7</f>
        <v>55848</v>
      </c>
      <c r="G1608" s="4">
        <f>YEAR(F1608)</f>
        <v>2052</v>
      </c>
      <c r="H1608" s="33">
        <v>0.48099999999999998</v>
      </c>
      <c r="I1608" s="33">
        <v>0.30199999999999999</v>
      </c>
      <c r="J1608" s="33">
        <v>0.98</v>
      </c>
      <c r="K1608" s="16" t="str">
        <f>IF(M1607&gt;1,"Up","Down")</f>
        <v>Up</v>
      </c>
      <c r="L1608" s="16" t="str">
        <f>IF(K1608="Up",IF(H1608&lt;$BJ$7,"Up","Down"),IF(H1608&lt;$BK$7,"Down","Up"))</f>
        <v>Up</v>
      </c>
      <c r="M1608" s="17">
        <f>IF(L1608="Up",INDEX($AK$5:$AK$1005,MATCH(I1608,$AI$5:$AI$1005,0),1),INDEX($AL$5:$AL$1005,MATCH(J1608,$AI$5:$AI$1005,0),1))</f>
        <v>1.0073242377185392</v>
      </c>
      <c r="N1608" s="16" t="str">
        <f>IF(P1607&gt;1,"Up","Down")</f>
        <v>Up</v>
      </c>
      <c r="O1608" s="16" t="str">
        <f>IF(N1608="Up",IF(H1608&lt;$BJ$12,"Up","Down"),IF(H1608&lt;$BK$12,"Down","Up"))</f>
        <v>Up</v>
      </c>
      <c r="P1608" s="17">
        <f>IF(O1608="Up",INDEX($AP$5:$AP$1005,MATCH(I1608,$AI$5:$AI$1005,0),1),INDEX($AQ$5:$AQ$1005,MATCH(J1608,$AI$5:$AI$1005,0),1))</f>
        <v>1.0098821113878536</v>
      </c>
      <c r="Q1608" s="19">
        <f>T1607</f>
        <v>18388.641387729986</v>
      </c>
      <c r="R1608" s="19">
        <f>INDEX(model!$S$5:$S$35,MATCH(G1608,model!$Q$5:$Q$35,0),1)*model!$O$5</f>
        <v>0</v>
      </c>
      <c r="S1608" s="19">
        <f>IF(RIGHT(B1608,1)="C",T1607*INDEX(model!$T$5:$T$35,MATCH(G1608,model!$Q$5:$Q$35,0),1),0)</f>
        <v>0</v>
      </c>
      <c r="T1608" s="19">
        <f>(Q1608+R1608-S1608)*M1608</f>
        <v>18523.324168574687</v>
      </c>
      <c r="U1608" s="19">
        <f>X1607</f>
        <v>130506.2449151717</v>
      </c>
      <c r="V1608" s="19">
        <f>INDEX(model!$S$5:$S$35,MATCH(G1608,model!$Q$5:$Q$35,0),1)*model!$O$6</f>
        <v>0</v>
      </c>
      <c r="W1608" s="19">
        <f>IF(RIGHT(B1608,1)="C",X1607*INDEX(model!$T$5:$T$35,MATCH(G1608,model!$Q$5:$Q$35,0),1),0)</f>
        <v>0</v>
      </c>
      <c r="X1608" s="19">
        <f>(U1608+V1608-W1608)*P1608</f>
        <v>131795.92216423393</v>
      </c>
      <c r="Z1608" s="36" t="str">
        <f>K1608&amp;L1608</f>
        <v>UpUp</v>
      </c>
      <c r="AA1608" s="36" t="str">
        <f>N1608&amp;O1608</f>
        <v>UpUp</v>
      </c>
      <c r="AU1608" s="4" t="str">
        <f>IF(AZ1608=AZ1609,IF(AZ1608&gt;AZ1607,AZ1608&amp;"_O",""),AZ1608&amp;"_C")</f>
        <v/>
      </c>
      <c r="AV1608" s="7" t="str">
        <f>IF(RIGHT(AU1608,1)="C",AX1608/INDEX($AX$5:$AX$2729,MATCH(AZ1608&amp;"_O",$AU$5:$AU$2729,0),1),"")</f>
        <v/>
      </c>
      <c r="AW1608" s="38">
        <v>36770</v>
      </c>
      <c r="AX1608" s="37">
        <v>1520.77</v>
      </c>
      <c r="AY1608" s="7">
        <f>AX1608/AX1607</f>
        <v>1.0094990905832215</v>
      </c>
      <c r="AZ1608" s="4">
        <f>YEAR(AW1608)</f>
        <v>2000</v>
      </c>
      <c r="BA1608" s="2" t="s">
        <v>8</v>
      </c>
      <c r="BB1608" s="12" t="str">
        <f>INDEX($CD$5:$CD$10,MATCH(BA1608,$CC$5:$CC$10,0),1)</f>
        <v>Y</v>
      </c>
      <c r="BC1608" s="12" t="str">
        <f>IF(AND(BB1608="Y",AY1608&gt;1),"Y","")</f>
        <v>Y</v>
      </c>
      <c r="BD1608" s="12" t="str">
        <f>IF(AND(BB1608="Y",AY1608&lt;1),"Y","")</f>
        <v/>
      </c>
      <c r="BE1608" s="12" t="str">
        <f>IF(AY1608&gt;1,IF(AY1607&gt;1,"Y",""),"")</f>
        <v>Y</v>
      </c>
      <c r="BF1608" s="12" t="str">
        <f>IF(AY1608&lt;1,IF(AY1607&lt;1,"Y",""),"")</f>
        <v/>
      </c>
      <c r="BG1608" s="2"/>
      <c r="BH1608" s="2"/>
      <c r="BI1608" s="2"/>
      <c r="BJ1608" s="2"/>
      <c r="BK1608" s="2"/>
      <c r="BL1608" s="2"/>
      <c r="BM1608" s="4" t="str">
        <f>IF(BR1608=BR1609,IF(BR1608&gt;BR1607,BR1608&amp;"_O",""),BR1608&amp;"_C")</f>
        <v/>
      </c>
      <c r="BN1608" s="7" t="str">
        <f>IF(RIGHT(BM1608,1)="C",BP1608/INDEX($BP$5:$BP$2729,MATCH(BR1608&amp;"_O",$BM$5:$BM$2729,0),1),"")</f>
        <v/>
      </c>
      <c r="BO1608" s="38">
        <v>37190</v>
      </c>
      <c r="BP1608" s="3">
        <v>1768.96</v>
      </c>
      <c r="BQ1608" s="7">
        <f>BP1608/BP1607</f>
        <v>1.0584272217601762</v>
      </c>
      <c r="BR1608" s="4">
        <f>YEAR(BO1608)</f>
        <v>2001</v>
      </c>
      <c r="BS1608" s="2" t="s">
        <v>8</v>
      </c>
      <c r="BT1608" s="12" t="str">
        <f>INDEX($CD$5:$CD$10,MATCH(BS1608,$CC$5:$CC$10,0),1)</f>
        <v>Y</v>
      </c>
      <c r="BU1608" s="12" t="str">
        <f>IF(AND(BT1608="Y",BQ1608&gt;1),"Y","")</f>
        <v>Y</v>
      </c>
      <c r="BV1608" s="12" t="str">
        <f>IF(AND(BT1608="Y",BQ1608&lt;1),"Y","")</f>
        <v/>
      </c>
      <c r="BW1608" s="12" t="str">
        <f>IF(BQ1608&gt;1,IF(BQ1607&gt;1,"Y",""),"")</f>
        <v/>
      </c>
      <c r="BX1608" s="12" t="str">
        <f>IF(BQ1608&lt;1,IF(BQ1607&lt;1,"Y",""),"")</f>
        <v/>
      </c>
      <c r="BY1608" s="2"/>
      <c r="BZ1608" s="2"/>
      <c r="CA1608" s="2"/>
    </row>
    <row r="1609" spans="2:79">
      <c r="B1609" s="4" t="str">
        <f>IF(G1609=G1610,IF(G1609&gt;G1608,G1609&amp;"_O",""),G1609&amp;"_C")</f>
        <v/>
      </c>
      <c r="C1609" s="14">
        <f ca="1">RANDBETWEEN(0,1000)/1000</f>
        <v>5.6000000000000001E-2</v>
      </c>
      <c r="D1609" s="16">
        <f>D1608+1</f>
        <v>1605</v>
      </c>
      <c r="E1609" s="10">
        <f>ROUNDDOWN(D1609/52,0)+1</f>
        <v>31</v>
      </c>
      <c r="F1609" s="15">
        <f>F1608+7</f>
        <v>55855</v>
      </c>
      <c r="G1609" s="4">
        <f>YEAR(F1609)</f>
        <v>2052</v>
      </c>
      <c r="H1609" s="33">
        <v>0.65500000000000003</v>
      </c>
      <c r="I1609" s="33">
        <v>0.77200000000000002</v>
      </c>
      <c r="J1609" s="33">
        <v>0.34799999999999998</v>
      </c>
      <c r="K1609" s="16" t="str">
        <f>IF(M1608&gt;1,"Up","Down")</f>
        <v>Up</v>
      </c>
      <c r="L1609" s="16" t="str">
        <f>IF(K1609="Up",IF(H1609&lt;$BJ$7,"Up","Down"),IF(H1609&lt;$BK$7,"Down","Up"))</f>
        <v>Down</v>
      </c>
      <c r="M1609" s="17">
        <f>IF(L1609="Up",INDEX($AK$5:$AK$1005,MATCH(I1609,$AI$5:$AI$1005,0),1),INDEX($AL$5:$AL$1005,MATCH(J1609,$AI$5:$AI$1005,0),1))</f>
        <v>0.98184627210500308</v>
      </c>
      <c r="N1609" s="16" t="str">
        <f>IF(P1608&gt;1,"Up","Down")</f>
        <v>Up</v>
      </c>
      <c r="O1609" s="16" t="str">
        <f>IF(N1609="Up",IF(H1609&lt;$BJ$12,"Up","Down"),IF(H1609&lt;$BK$12,"Down","Up"))</f>
        <v>Down</v>
      </c>
      <c r="P1609" s="17">
        <f>IF(O1609="Up",INDEX($AP$5:$AP$1005,MATCH(I1609,$AI$5:$AI$1005,0),1),INDEX($AQ$5:$AQ$1005,MATCH(J1609,$AI$5:$AI$1005,0),1))</f>
        <v>0.97734400744038907</v>
      </c>
      <c r="Q1609" s="19">
        <f>T1608</f>
        <v>18523.324168574687</v>
      </c>
      <c r="R1609" s="19">
        <f>INDEX(model!$S$5:$S$35,MATCH(G1609,model!$Q$5:$Q$35,0),1)*model!$O$5</f>
        <v>0</v>
      </c>
      <c r="S1609" s="19">
        <f>IF(RIGHT(B1609,1)="C",T1608*INDEX(model!$T$5:$T$35,MATCH(G1609,model!$Q$5:$Q$35,0),1),0)</f>
        <v>0</v>
      </c>
      <c r="T1609" s="19">
        <f>(Q1609+R1609-S1609)*M1609</f>
        <v>18187.056781907562</v>
      </c>
      <c r="U1609" s="19">
        <f>X1608</f>
        <v>131795.92216423393</v>
      </c>
      <c r="V1609" s="19">
        <f>INDEX(model!$S$5:$S$35,MATCH(G1609,model!$Q$5:$Q$35,0),1)*model!$O$6</f>
        <v>0</v>
      </c>
      <c r="W1609" s="19">
        <f>IF(RIGHT(B1609,1)="C",X1608*INDEX(model!$T$5:$T$35,MATCH(G1609,model!$Q$5:$Q$35,0),1),0)</f>
        <v>0</v>
      </c>
      <c r="X1609" s="19">
        <f>(U1609+V1609-W1609)*P1609</f>
        <v>128809.95473229398</v>
      </c>
      <c r="Z1609" s="36" t="str">
        <f>K1609&amp;L1609</f>
        <v>UpDown</v>
      </c>
      <c r="AA1609" s="36" t="str">
        <f>N1609&amp;O1609</f>
        <v>UpDown</v>
      </c>
      <c r="AU1609" s="4" t="str">
        <f>IF(AZ1609=AZ1610,IF(AZ1609&gt;AZ1608,AZ1609&amp;"_O",""),AZ1609&amp;"_C")</f>
        <v/>
      </c>
      <c r="AV1609" s="7" t="str">
        <f>IF(RIGHT(AU1609,1)="C",AX1609/INDEX($AX$5:$AX$2729,MATCH(AZ1609&amp;"_O",$AU$5:$AU$2729,0),1),"")</f>
        <v/>
      </c>
      <c r="AW1609" s="38">
        <v>36777</v>
      </c>
      <c r="AX1609" s="37">
        <v>1494.5</v>
      </c>
      <c r="AY1609" s="7">
        <f>AX1609/AX1608</f>
        <v>0.98272585598085183</v>
      </c>
      <c r="AZ1609" s="4">
        <f>YEAR(AW1609)</f>
        <v>2000</v>
      </c>
      <c r="BA1609" s="2" t="s">
        <v>8</v>
      </c>
      <c r="BB1609" s="12" t="str">
        <f>INDEX($CD$5:$CD$10,MATCH(BA1609,$CC$5:$CC$10,0),1)</f>
        <v>Y</v>
      </c>
      <c r="BC1609" s="12" t="str">
        <f>IF(AND(BB1609="Y",AY1609&gt;1),"Y","")</f>
        <v/>
      </c>
      <c r="BD1609" s="12" t="str">
        <f>IF(AND(BB1609="Y",AY1609&lt;1),"Y","")</f>
        <v>Y</v>
      </c>
      <c r="BE1609" s="12" t="str">
        <f>IF(AY1609&gt;1,IF(AY1608&gt;1,"Y",""),"")</f>
        <v/>
      </c>
      <c r="BF1609" s="12" t="str">
        <f>IF(AY1609&lt;1,IF(AY1608&lt;1,"Y",""),"")</f>
        <v/>
      </c>
      <c r="BG1609" s="2"/>
      <c r="BH1609" s="2"/>
      <c r="BI1609" s="2"/>
      <c r="BJ1609" s="2"/>
      <c r="BK1609" s="2"/>
      <c r="BL1609" s="2"/>
      <c r="BM1609" s="4" t="str">
        <f>IF(BR1609=BR1610,IF(BR1609&gt;BR1608,BR1609&amp;"_O",""),BR1609&amp;"_C")</f>
        <v/>
      </c>
      <c r="BN1609" s="7" t="str">
        <f>IF(RIGHT(BM1609,1)="C",BP1609/INDEX($BP$5:$BP$2729,MATCH(BR1609&amp;"_O",$BM$5:$BM$2729,0),1),"")</f>
        <v/>
      </c>
      <c r="BO1609" s="38">
        <v>37197</v>
      </c>
      <c r="BP1609" s="3">
        <v>1745.73</v>
      </c>
      <c r="BQ1609" s="7">
        <f>BP1609/BP1608</f>
        <v>0.98686799023154848</v>
      </c>
      <c r="BR1609" s="4">
        <f>YEAR(BO1609)</f>
        <v>2001</v>
      </c>
      <c r="BS1609" s="2" t="s">
        <v>8</v>
      </c>
      <c r="BT1609" s="12" t="str">
        <f>INDEX($CD$5:$CD$10,MATCH(BS1609,$CC$5:$CC$10,0),1)</f>
        <v>Y</v>
      </c>
      <c r="BU1609" s="12" t="str">
        <f>IF(AND(BT1609="Y",BQ1609&gt;1),"Y","")</f>
        <v/>
      </c>
      <c r="BV1609" s="12" t="str">
        <f>IF(AND(BT1609="Y",BQ1609&lt;1),"Y","")</f>
        <v>Y</v>
      </c>
      <c r="BW1609" s="12" t="str">
        <f>IF(BQ1609&gt;1,IF(BQ1608&gt;1,"Y",""),"")</f>
        <v/>
      </c>
      <c r="BX1609" s="12" t="str">
        <f>IF(BQ1609&lt;1,IF(BQ1608&lt;1,"Y",""),"")</f>
        <v/>
      </c>
      <c r="BY1609" s="2"/>
      <c r="BZ1609" s="2"/>
      <c r="CA1609" s="2"/>
    </row>
    <row r="1610" spans="2:79">
      <c r="B1610" s="4" t="str">
        <f>IF(G1610=G1611,IF(G1610&gt;G1609,G1610&amp;"_O",""),G1610&amp;"_C")</f>
        <v/>
      </c>
      <c r="C1610" s="14">
        <f ca="1">RANDBETWEEN(0,1000)/1000</f>
        <v>0.29299999999999998</v>
      </c>
      <c r="D1610" s="16">
        <f>D1609+1</f>
        <v>1606</v>
      </c>
      <c r="E1610" s="10">
        <f>ROUNDDOWN(D1610/52,0)+1</f>
        <v>31</v>
      </c>
      <c r="F1610" s="15">
        <f>F1609+7</f>
        <v>55862</v>
      </c>
      <c r="G1610" s="4">
        <f>YEAR(F1610)</f>
        <v>2052</v>
      </c>
      <c r="H1610" s="33">
        <v>0.40799999999999997</v>
      </c>
      <c r="I1610" s="33">
        <v>9.4E-2</v>
      </c>
      <c r="J1610" s="33">
        <v>7.9000000000000001E-2</v>
      </c>
      <c r="K1610" s="16" t="str">
        <f>IF(M1609&gt;1,"Up","Down")</f>
        <v>Down</v>
      </c>
      <c r="L1610" s="16" t="str">
        <f>IF(K1610="Up",IF(H1610&lt;$BJ$7,"Up","Down"),IF(H1610&lt;$BK$7,"Down","Up"))</f>
        <v>Up</v>
      </c>
      <c r="M1610" s="17">
        <f>IF(L1610="Up",INDEX($AK$5:$AK$1005,MATCH(I1610,$AI$5:$AI$1005,0),1),INDEX($AL$5:$AL$1005,MATCH(J1610,$AI$5:$AI$1005,0),1))</f>
        <v>1.0021943801856636</v>
      </c>
      <c r="N1610" s="16" t="str">
        <f>IF(P1609&gt;1,"Up","Down")</f>
        <v>Down</v>
      </c>
      <c r="O1610" s="16" t="str">
        <f>IF(N1610="Up",IF(H1610&lt;$BJ$12,"Up","Down"),IF(H1610&lt;$BK$12,"Down","Up"))</f>
        <v>Down</v>
      </c>
      <c r="P1610" s="17">
        <f>IF(O1610="Up",INDEX($AP$5:$AP$1005,MATCH(I1610,$AI$5:$AI$1005,0),1),INDEX($AQ$5:$AQ$1005,MATCH(J1610,$AI$5:$AI$1005,0),1))</f>
        <v>0.94563973656993439</v>
      </c>
      <c r="Q1610" s="19">
        <f>T1609</f>
        <v>18187.056781907562</v>
      </c>
      <c r="R1610" s="19">
        <f>INDEX(model!$S$5:$S$35,MATCH(G1610,model!$Q$5:$Q$35,0),1)*model!$O$5</f>
        <v>0</v>
      </c>
      <c r="S1610" s="19">
        <f>IF(RIGHT(B1610,1)="C",T1609*INDEX(model!$T$5:$T$35,MATCH(G1610,model!$Q$5:$Q$35,0),1),0)</f>
        <v>0</v>
      </c>
      <c r="T1610" s="19">
        <f>(Q1610+R1610-S1610)*M1610</f>
        <v>18226.966098945319</v>
      </c>
      <c r="U1610" s="19">
        <f>X1609</f>
        <v>128809.95473229398</v>
      </c>
      <c r="V1610" s="19">
        <f>INDEX(model!$S$5:$S$35,MATCH(G1610,model!$Q$5:$Q$35,0),1)*model!$O$6</f>
        <v>0</v>
      </c>
      <c r="W1610" s="19">
        <f>IF(RIGHT(B1610,1)="C",X1609*INDEX(model!$T$5:$T$35,MATCH(G1610,model!$Q$5:$Q$35,0),1),0)</f>
        <v>0</v>
      </c>
      <c r="X1610" s="19">
        <f>(U1610+V1610-W1610)*P1610</f>
        <v>121807.81166063165</v>
      </c>
      <c r="Z1610" s="36" t="str">
        <f>K1610&amp;L1610</f>
        <v>DownUp</v>
      </c>
      <c r="AA1610" s="36" t="str">
        <f>N1610&amp;O1610</f>
        <v>DownDown</v>
      </c>
      <c r="AU1610" s="4" t="str">
        <f>IF(AZ1610=AZ1611,IF(AZ1610&gt;AZ1609,AZ1610&amp;"_O",""),AZ1610&amp;"_C")</f>
        <v/>
      </c>
      <c r="AV1610" s="7" t="str">
        <f>IF(RIGHT(AU1610,1)="C",AX1610/INDEX($AX$5:$AX$2729,MATCH(AZ1610&amp;"_O",$AU$5:$AU$2729,0),1),"")</f>
        <v/>
      </c>
      <c r="AW1610" s="38">
        <v>36784</v>
      </c>
      <c r="AX1610" s="37">
        <v>1465.81</v>
      </c>
      <c r="AY1610" s="7">
        <f>AX1610/AX1609</f>
        <v>0.98080294412847102</v>
      </c>
      <c r="AZ1610" s="4">
        <f>YEAR(AW1610)</f>
        <v>2000</v>
      </c>
      <c r="BA1610" s="2" t="s">
        <v>8</v>
      </c>
      <c r="BB1610" s="12" t="str">
        <f>INDEX($CD$5:$CD$10,MATCH(BA1610,$CC$5:$CC$10,0),1)</f>
        <v>Y</v>
      </c>
      <c r="BC1610" s="12" t="str">
        <f>IF(AND(BB1610="Y",AY1610&gt;1),"Y","")</f>
        <v/>
      </c>
      <c r="BD1610" s="12" t="str">
        <f>IF(AND(BB1610="Y",AY1610&lt;1),"Y","")</f>
        <v>Y</v>
      </c>
      <c r="BE1610" s="12" t="str">
        <f>IF(AY1610&gt;1,IF(AY1609&gt;1,"Y",""),"")</f>
        <v/>
      </c>
      <c r="BF1610" s="12" t="str">
        <f>IF(AY1610&lt;1,IF(AY1609&lt;1,"Y",""),"")</f>
        <v>Y</v>
      </c>
      <c r="BG1610" s="2"/>
      <c r="BH1610" s="2"/>
      <c r="BI1610" s="2"/>
      <c r="BJ1610" s="2"/>
      <c r="BK1610" s="2"/>
      <c r="BL1610" s="2"/>
      <c r="BM1610" s="4" t="str">
        <f>IF(BR1610=BR1611,IF(BR1610&gt;BR1609,BR1610&amp;"_O",""),BR1610&amp;"_C")</f>
        <v/>
      </c>
      <c r="BN1610" s="7" t="str">
        <f>IF(RIGHT(BM1610,1)="C",BP1610/INDEX($BP$5:$BP$2729,MATCH(BR1610&amp;"_O",$BM$5:$BM$2729,0),1),"")</f>
        <v/>
      </c>
      <c r="BO1610" s="38">
        <v>37204</v>
      </c>
      <c r="BP1610" s="3">
        <v>1828.48</v>
      </c>
      <c r="BQ1610" s="7">
        <f>BP1610/BP1609</f>
        <v>1.0474013736373895</v>
      </c>
      <c r="BR1610" s="4">
        <f>YEAR(BO1610)</f>
        <v>2001</v>
      </c>
      <c r="BS1610" s="2" t="s">
        <v>8</v>
      </c>
      <c r="BT1610" s="12" t="str">
        <f>INDEX($CD$5:$CD$10,MATCH(BS1610,$CC$5:$CC$10,0),1)</f>
        <v>Y</v>
      </c>
      <c r="BU1610" s="12" t="str">
        <f>IF(AND(BT1610="Y",BQ1610&gt;1),"Y","")</f>
        <v>Y</v>
      </c>
      <c r="BV1610" s="12" t="str">
        <f>IF(AND(BT1610="Y",BQ1610&lt;1),"Y","")</f>
        <v/>
      </c>
      <c r="BW1610" s="12" t="str">
        <f>IF(BQ1610&gt;1,IF(BQ1609&gt;1,"Y",""),"")</f>
        <v/>
      </c>
      <c r="BX1610" s="12" t="str">
        <f>IF(BQ1610&lt;1,IF(BQ1609&lt;1,"Y",""),"")</f>
        <v/>
      </c>
      <c r="BY1610" s="2"/>
      <c r="BZ1610" s="2"/>
      <c r="CA1610" s="2"/>
    </row>
    <row r="1611" spans="2:79">
      <c r="B1611" s="4" t="str">
        <f>IF(G1611=G1612,IF(G1611&gt;G1610,G1611&amp;"_O",""),G1611&amp;"_C")</f>
        <v/>
      </c>
      <c r="C1611" s="14">
        <f ca="1">RANDBETWEEN(0,1000)/1000</f>
        <v>0.86299999999999999</v>
      </c>
      <c r="D1611" s="16">
        <f>D1610+1</f>
        <v>1607</v>
      </c>
      <c r="E1611" s="10">
        <f>ROUNDDOWN(D1611/52,0)+1</f>
        <v>31</v>
      </c>
      <c r="F1611" s="15">
        <f>F1610+7</f>
        <v>55869</v>
      </c>
      <c r="G1611" s="4">
        <f>YEAR(F1611)</f>
        <v>2052</v>
      </c>
      <c r="H1611" s="33">
        <v>2.4E-2</v>
      </c>
      <c r="I1611" s="33">
        <v>0.79600000000000004</v>
      </c>
      <c r="J1611" s="33">
        <v>0.374</v>
      </c>
      <c r="K1611" s="16" t="str">
        <f>IF(M1610&gt;1,"Up","Down")</f>
        <v>Up</v>
      </c>
      <c r="L1611" s="16" t="str">
        <f>IF(K1611="Up",IF(H1611&lt;$BJ$7,"Up","Down"),IF(H1611&lt;$BK$7,"Down","Up"))</f>
        <v>Up</v>
      </c>
      <c r="M1611" s="17">
        <f>IF(L1611="Up",INDEX($AK$5:$AK$1005,MATCH(I1611,$AI$5:$AI$1005,0),1),INDEX($AL$5:$AL$1005,MATCH(J1611,$AI$5:$AI$1005,0),1))</f>
        <v>1.0239826342489429</v>
      </c>
      <c r="N1611" s="16" t="str">
        <f>IF(P1610&gt;1,"Up","Down")</f>
        <v>Down</v>
      </c>
      <c r="O1611" s="16" t="str">
        <f>IF(N1611="Up",IF(H1611&lt;$BJ$12,"Up","Down"),IF(H1611&lt;$BK$12,"Down","Up"))</f>
        <v>Down</v>
      </c>
      <c r="P1611" s="17">
        <f>IF(O1611="Up",INDEX($AP$5:$AP$1005,MATCH(I1611,$AI$5:$AI$1005,0),1),INDEX($AQ$5:$AQ$1005,MATCH(J1611,$AI$5:$AI$1005,0),1))</f>
        <v>0.97939386073382828</v>
      </c>
      <c r="Q1611" s="19">
        <f>T1610</f>
        <v>18226.966098945319</v>
      </c>
      <c r="R1611" s="19">
        <f>INDEX(model!$S$5:$S$35,MATCH(G1611,model!$Q$5:$Q$35,0),1)*model!$O$5</f>
        <v>0</v>
      </c>
      <c r="S1611" s="19">
        <f>IF(RIGHT(B1611,1)="C",T1610*INDEX(model!$T$5:$T$35,MATCH(G1611,model!$Q$5:$Q$35,0),1),0)</f>
        <v>0</v>
      </c>
      <c r="T1611" s="19">
        <f>(Q1611+R1611-S1611)*M1611</f>
        <v>18664.096760364206</v>
      </c>
      <c r="U1611" s="19">
        <f>X1610</f>
        <v>121807.81166063165</v>
      </c>
      <c r="V1611" s="19">
        <f>INDEX(model!$S$5:$S$35,MATCH(G1611,model!$Q$5:$Q$35,0),1)*model!$O$6</f>
        <v>0</v>
      </c>
      <c r="W1611" s="19">
        <f>IF(RIGHT(B1611,1)="C",X1610*INDEX(model!$T$5:$T$35,MATCH(G1611,model!$Q$5:$Q$35,0),1),0)</f>
        <v>0</v>
      </c>
      <c r="X1611" s="19">
        <f>(U1611+V1611-W1611)*P1611</f>
        <v>119297.82292984506</v>
      </c>
      <c r="Z1611" s="36" t="str">
        <f>K1611&amp;L1611</f>
        <v>UpUp</v>
      </c>
      <c r="AA1611" s="36" t="str">
        <f>N1611&amp;O1611</f>
        <v>DownDown</v>
      </c>
      <c r="AU1611" s="4" t="str">
        <f>IF(AZ1611=AZ1612,IF(AZ1611&gt;AZ1610,AZ1611&amp;"_O",""),AZ1611&amp;"_C")</f>
        <v/>
      </c>
      <c r="AV1611" s="7" t="str">
        <f>IF(RIGHT(AU1611,1)="C",AX1611/INDEX($AX$5:$AX$2729,MATCH(AZ1611&amp;"_O",$AU$5:$AU$2729,0),1),"")</f>
        <v/>
      </c>
      <c r="AW1611" s="38">
        <v>36791</v>
      </c>
      <c r="AX1611" s="37">
        <v>1448.72</v>
      </c>
      <c r="AY1611" s="7">
        <f>AX1611/AX1610</f>
        <v>0.98834091730851892</v>
      </c>
      <c r="AZ1611" s="4">
        <f>YEAR(AW1611)</f>
        <v>2000</v>
      </c>
      <c r="BA1611" s="2" t="s">
        <v>8</v>
      </c>
      <c r="BB1611" s="12" t="str">
        <f>INDEX($CD$5:$CD$10,MATCH(BA1611,$CC$5:$CC$10,0),1)</f>
        <v>Y</v>
      </c>
      <c r="BC1611" s="12" t="str">
        <f>IF(AND(BB1611="Y",AY1611&gt;1),"Y","")</f>
        <v/>
      </c>
      <c r="BD1611" s="12" t="str">
        <f>IF(AND(BB1611="Y",AY1611&lt;1),"Y","")</f>
        <v>Y</v>
      </c>
      <c r="BE1611" s="12" t="str">
        <f>IF(AY1611&gt;1,IF(AY1610&gt;1,"Y",""),"")</f>
        <v/>
      </c>
      <c r="BF1611" s="12" t="str">
        <f>IF(AY1611&lt;1,IF(AY1610&lt;1,"Y",""),"")</f>
        <v>Y</v>
      </c>
      <c r="BG1611" s="2"/>
      <c r="BH1611" s="2"/>
      <c r="BI1611" s="2"/>
      <c r="BJ1611" s="2"/>
      <c r="BK1611" s="2"/>
      <c r="BL1611" s="2"/>
      <c r="BM1611" s="4" t="str">
        <f>IF(BR1611=BR1612,IF(BR1611&gt;BR1610,BR1611&amp;"_O",""),BR1611&amp;"_C")</f>
        <v/>
      </c>
      <c r="BN1611" s="7" t="str">
        <f>IF(RIGHT(BM1611,1)="C",BP1611/INDEX($BP$5:$BP$2729,MATCH(BR1611&amp;"_O",$BM$5:$BM$2729,0),1),"")</f>
        <v/>
      </c>
      <c r="BO1611" s="38">
        <v>37211</v>
      </c>
      <c r="BP1611" s="3">
        <v>1898.58</v>
      </c>
      <c r="BQ1611" s="7">
        <f>BP1611/BP1610</f>
        <v>1.0383378543927195</v>
      </c>
      <c r="BR1611" s="4">
        <f>YEAR(BO1611)</f>
        <v>2001</v>
      </c>
      <c r="BS1611" s="2" t="s">
        <v>8</v>
      </c>
      <c r="BT1611" s="12" t="str">
        <f>INDEX($CD$5:$CD$10,MATCH(BS1611,$CC$5:$CC$10,0),1)</f>
        <v>Y</v>
      </c>
      <c r="BU1611" s="12" t="str">
        <f>IF(AND(BT1611="Y",BQ1611&gt;1),"Y","")</f>
        <v>Y</v>
      </c>
      <c r="BV1611" s="12" t="str">
        <f>IF(AND(BT1611="Y",BQ1611&lt;1),"Y","")</f>
        <v/>
      </c>
      <c r="BW1611" s="12" t="str">
        <f>IF(BQ1611&gt;1,IF(BQ1610&gt;1,"Y",""),"")</f>
        <v>Y</v>
      </c>
      <c r="BX1611" s="12" t="str">
        <f>IF(BQ1611&lt;1,IF(BQ1610&lt;1,"Y",""),"")</f>
        <v/>
      </c>
      <c r="BY1611" s="2"/>
      <c r="BZ1611" s="2"/>
      <c r="CA1611" s="2"/>
    </row>
    <row r="1612" spans="2:79">
      <c r="B1612" s="4" t="str">
        <f>IF(G1612=G1613,IF(G1612&gt;G1611,G1612&amp;"_O",""),G1612&amp;"_C")</f>
        <v>2052_C</v>
      </c>
      <c r="C1612" s="14">
        <f ca="1">RANDBETWEEN(0,1000)/1000</f>
        <v>0.61499999999999999</v>
      </c>
      <c r="D1612" s="16">
        <f>D1611+1</f>
        <v>1608</v>
      </c>
      <c r="E1612" s="10">
        <f>ROUNDDOWN(D1612/52,0)+1</f>
        <v>31</v>
      </c>
      <c r="F1612" s="15">
        <f>F1611+7</f>
        <v>55876</v>
      </c>
      <c r="G1612" s="4">
        <f>YEAR(F1612)</f>
        <v>2052</v>
      </c>
      <c r="H1612" s="33">
        <v>0.32900000000000001</v>
      </c>
      <c r="I1612" s="33">
        <v>0.65700000000000003</v>
      </c>
      <c r="J1612" s="33">
        <v>0.71899999999999997</v>
      </c>
      <c r="K1612" s="16" t="str">
        <f>IF(M1611&gt;1,"Up","Down")</f>
        <v>Up</v>
      </c>
      <c r="L1612" s="16" t="str">
        <f>IF(K1612="Up",IF(H1612&lt;$BJ$7,"Up","Down"),IF(H1612&lt;$BK$7,"Down","Up"))</f>
        <v>Up</v>
      </c>
      <c r="M1612" s="17">
        <f>IF(L1612="Up",INDEX($AK$5:$AK$1005,MATCH(I1612,$AI$5:$AI$1005,0),1),INDEX($AL$5:$AL$1005,MATCH(J1612,$AI$5:$AI$1005,0),1))</f>
        <v>1.0168940489723</v>
      </c>
      <c r="N1612" s="16" t="str">
        <f>IF(P1611&gt;1,"Up","Down")</f>
        <v>Down</v>
      </c>
      <c r="O1612" s="16" t="str">
        <f>IF(N1612="Up",IF(H1612&lt;$BJ$12,"Up","Down"),IF(H1612&lt;$BK$12,"Down","Up"))</f>
        <v>Down</v>
      </c>
      <c r="P1612" s="17">
        <f>IF(O1612="Up",INDEX($AP$5:$AP$1005,MATCH(I1612,$AI$5:$AI$1005,0),1),INDEX($AQ$5:$AQ$1005,MATCH(J1612,$AI$5:$AI$1005,0),1))</f>
        <v>0.99300979579061377</v>
      </c>
      <c r="Q1612" s="19">
        <f>T1611</f>
        <v>18664.096760364206</v>
      </c>
      <c r="R1612" s="19">
        <f>INDEX(model!$S$5:$S$35,MATCH(G1612,model!$Q$5:$Q$35,0),1)*model!$O$5</f>
        <v>0</v>
      </c>
      <c r="S1612" s="19">
        <f>IF(RIGHT(B1612,1)="C",T1611*INDEX(model!$T$5:$T$35,MATCH(G1612,model!$Q$5:$Q$35,0),1),0)</f>
        <v>3732.8193520728414</v>
      </c>
      <c r="T1612" s="19">
        <f>(Q1612+R1612-S1612)*M1612</f>
        <v>15183.527140046033</v>
      </c>
      <c r="U1612" s="19">
        <f>X1611</f>
        <v>119297.82292984506</v>
      </c>
      <c r="V1612" s="19">
        <f>INDEX(model!$S$5:$S$35,MATCH(G1612,model!$Q$5:$Q$35,0),1)*model!$O$6</f>
        <v>0</v>
      </c>
      <c r="W1612" s="19">
        <f>IF(RIGHT(B1612,1)="C",X1611*INDEX(model!$T$5:$T$35,MATCH(G1612,model!$Q$5:$Q$35,0),1),0)</f>
        <v>23859.564585969012</v>
      </c>
      <c r="X1612" s="19">
        <f>(U1612+V1612-W1612)*P1612</f>
        <v>94771.125428664192</v>
      </c>
      <c r="Z1612" s="36" t="str">
        <f>K1612&amp;L1612</f>
        <v>UpUp</v>
      </c>
      <c r="AA1612" s="36" t="str">
        <f>N1612&amp;O1612</f>
        <v>DownDown</v>
      </c>
      <c r="AU1612" s="4" t="str">
        <f>IF(AZ1612=AZ1613,IF(AZ1612&gt;AZ1611,AZ1612&amp;"_O",""),AZ1612&amp;"_C")</f>
        <v/>
      </c>
      <c r="AV1612" s="7" t="str">
        <f>IF(RIGHT(AU1612,1)="C",AX1612/INDEX($AX$5:$AX$2729,MATCH(AZ1612&amp;"_O",$AU$5:$AU$2729,0),1),"")</f>
        <v/>
      </c>
      <c r="AW1612" s="38">
        <v>36798</v>
      </c>
      <c r="AX1612" s="37">
        <v>1436.51</v>
      </c>
      <c r="AY1612" s="7">
        <f>AX1612/AX1611</f>
        <v>0.99157187034071459</v>
      </c>
      <c r="AZ1612" s="4">
        <f>YEAR(AW1612)</f>
        <v>2000</v>
      </c>
      <c r="BA1612" s="2" t="s">
        <v>8</v>
      </c>
      <c r="BB1612" s="12" t="str">
        <f>INDEX($CD$5:$CD$10,MATCH(BA1612,$CC$5:$CC$10,0),1)</f>
        <v>Y</v>
      </c>
      <c r="BC1612" s="12" t="str">
        <f>IF(AND(BB1612="Y",AY1612&gt;1),"Y","")</f>
        <v/>
      </c>
      <c r="BD1612" s="12" t="str">
        <f>IF(AND(BB1612="Y",AY1612&lt;1),"Y","")</f>
        <v>Y</v>
      </c>
      <c r="BE1612" s="12" t="str">
        <f>IF(AY1612&gt;1,IF(AY1611&gt;1,"Y",""),"")</f>
        <v/>
      </c>
      <c r="BF1612" s="12" t="str">
        <f>IF(AY1612&lt;1,IF(AY1611&lt;1,"Y",""),"")</f>
        <v>Y</v>
      </c>
      <c r="BG1612" s="2"/>
      <c r="BH1612" s="2"/>
      <c r="BI1612" s="2"/>
      <c r="BJ1612" s="2"/>
      <c r="BK1612" s="2"/>
      <c r="BL1612" s="2"/>
      <c r="BM1612" s="4" t="str">
        <f>IF(BR1612=BR1613,IF(BR1612&gt;BR1611,BR1612&amp;"_O",""),BR1612&amp;"_C")</f>
        <v/>
      </c>
      <c r="BN1612" s="7" t="str">
        <f>IF(RIGHT(BM1612,1)="C",BP1612/INDEX($BP$5:$BP$2729,MATCH(BR1612&amp;"_O",$BM$5:$BM$2729,0),1),"")</f>
        <v/>
      </c>
      <c r="BO1612" s="38">
        <v>37218</v>
      </c>
      <c r="BP1612" s="3">
        <v>1903.2</v>
      </c>
      <c r="BQ1612" s="7">
        <f>BP1612/BP1611</f>
        <v>1.0024333975918844</v>
      </c>
      <c r="BR1612" s="4">
        <f>YEAR(BO1612)</f>
        <v>2001</v>
      </c>
      <c r="BS1612" s="2" t="s">
        <v>8</v>
      </c>
      <c r="BT1612" s="12" t="str">
        <f>INDEX($CD$5:$CD$10,MATCH(BS1612,$CC$5:$CC$10,0),1)</f>
        <v>Y</v>
      </c>
      <c r="BU1612" s="12" t="str">
        <f>IF(AND(BT1612="Y",BQ1612&gt;1),"Y","")</f>
        <v>Y</v>
      </c>
      <c r="BV1612" s="12" t="str">
        <f>IF(AND(BT1612="Y",BQ1612&lt;1),"Y","")</f>
        <v/>
      </c>
      <c r="BW1612" s="12" t="str">
        <f>IF(BQ1612&gt;1,IF(BQ1611&gt;1,"Y",""),"")</f>
        <v>Y</v>
      </c>
      <c r="BX1612" s="12" t="str">
        <f>IF(BQ1612&lt;1,IF(BQ1611&lt;1,"Y",""),"")</f>
        <v/>
      </c>
      <c r="BY1612" s="2"/>
      <c r="BZ1612" s="2"/>
      <c r="CA1612" s="2"/>
    </row>
    <row r="1613" spans="2:79">
      <c r="AU1613" s="4" t="str">
        <f>IF(AZ1613=AZ1614,IF(AZ1613&gt;AZ1612,AZ1613&amp;"_O",""),AZ1613&amp;"_C")</f>
        <v/>
      </c>
      <c r="AV1613" s="7" t="str">
        <f>IF(RIGHT(AU1613,1)="C",AX1613/INDEX($AX$5:$AX$2729,MATCH(AZ1613&amp;"_O",$AU$5:$AU$2729,0),1),"")</f>
        <v/>
      </c>
      <c r="AW1613" s="38">
        <v>36805</v>
      </c>
      <c r="AX1613" s="37">
        <v>1408.99</v>
      </c>
      <c r="AY1613" s="7">
        <f>AX1613/AX1612</f>
        <v>0.98084245845834694</v>
      </c>
      <c r="AZ1613" s="4">
        <f>YEAR(AW1613)</f>
        <v>2000</v>
      </c>
      <c r="BA1613" s="2" t="s">
        <v>8</v>
      </c>
      <c r="BB1613" s="12" t="str">
        <f>INDEX($CD$5:$CD$10,MATCH(BA1613,$CC$5:$CC$10,0),1)</f>
        <v>Y</v>
      </c>
      <c r="BC1613" s="12" t="str">
        <f>IF(AND(BB1613="Y",AY1613&gt;1),"Y","")</f>
        <v/>
      </c>
      <c r="BD1613" s="12" t="str">
        <f>IF(AND(BB1613="Y",AY1613&lt;1),"Y","")</f>
        <v>Y</v>
      </c>
      <c r="BE1613" s="12" t="str">
        <f>IF(AY1613&gt;1,IF(AY1612&gt;1,"Y",""),"")</f>
        <v/>
      </c>
      <c r="BF1613" s="12" t="str">
        <f>IF(AY1613&lt;1,IF(AY1612&lt;1,"Y",""),"")</f>
        <v>Y</v>
      </c>
      <c r="BG1613" s="2"/>
      <c r="BH1613" s="2"/>
      <c r="BI1613" s="2"/>
      <c r="BJ1613" s="2"/>
      <c r="BK1613" s="2"/>
      <c r="BL1613" s="2"/>
      <c r="BM1613" s="4" t="str">
        <f>IF(BR1613=BR1614,IF(BR1613&gt;BR1612,BR1613&amp;"_O",""),BR1613&amp;"_C")</f>
        <v/>
      </c>
      <c r="BN1613" s="7" t="str">
        <f>IF(RIGHT(BM1613,1)="C",BP1613/INDEX($BP$5:$BP$2729,MATCH(BR1613&amp;"_O",$BM$5:$BM$2729,0),1),"")</f>
        <v/>
      </c>
      <c r="BO1613" s="38">
        <v>37225</v>
      </c>
      <c r="BP1613" s="3">
        <v>1930.58</v>
      </c>
      <c r="BQ1613" s="7">
        <f>BP1613/BP1612</f>
        <v>1.0143862967633459</v>
      </c>
      <c r="BR1613" s="4">
        <f>YEAR(BO1613)</f>
        <v>2001</v>
      </c>
      <c r="BS1613" s="2" t="s">
        <v>8</v>
      </c>
      <c r="BT1613" s="12" t="str">
        <f>INDEX($CD$5:$CD$10,MATCH(BS1613,$CC$5:$CC$10,0),1)</f>
        <v>Y</v>
      </c>
      <c r="BU1613" s="12" t="str">
        <f>IF(AND(BT1613="Y",BQ1613&gt;1),"Y","")</f>
        <v>Y</v>
      </c>
      <c r="BV1613" s="12" t="str">
        <f>IF(AND(BT1613="Y",BQ1613&lt;1),"Y","")</f>
        <v/>
      </c>
      <c r="BW1613" s="12" t="str">
        <f>IF(BQ1613&gt;1,IF(BQ1612&gt;1,"Y",""),"")</f>
        <v>Y</v>
      </c>
      <c r="BX1613" s="12" t="str">
        <f>IF(BQ1613&lt;1,IF(BQ1612&lt;1,"Y",""),"")</f>
        <v/>
      </c>
      <c r="BY1613" s="2"/>
      <c r="BZ1613" s="2"/>
      <c r="CA1613" s="2"/>
    </row>
    <row r="1614" spans="2:79">
      <c r="AU1614" s="4" t="str">
        <f>IF(AZ1614=AZ1615,IF(AZ1614&gt;AZ1613,AZ1614&amp;"_O",""),AZ1614&amp;"_C")</f>
        <v/>
      </c>
      <c r="AV1614" s="7" t="str">
        <f>IF(RIGHT(AU1614,1)="C",AX1614/INDEX($AX$5:$AX$2729,MATCH(AZ1614&amp;"_O",$AU$5:$AU$2729,0),1),"")</f>
        <v/>
      </c>
      <c r="AW1614" s="38">
        <v>36812</v>
      </c>
      <c r="AX1614" s="37">
        <v>1374.17</v>
      </c>
      <c r="AY1614" s="7">
        <f>AX1614/AX1613</f>
        <v>0.975287262507186</v>
      </c>
      <c r="AZ1614" s="4">
        <f>YEAR(AW1614)</f>
        <v>2000</v>
      </c>
      <c r="BA1614" s="2" t="s">
        <v>8</v>
      </c>
      <c r="BB1614" s="12" t="str">
        <f>INDEX($CD$5:$CD$10,MATCH(BA1614,$CC$5:$CC$10,0),1)</f>
        <v>Y</v>
      </c>
      <c r="BC1614" s="12" t="str">
        <f>IF(AND(BB1614="Y",AY1614&gt;1),"Y","")</f>
        <v/>
      </c>
      <c r="BD1614" s="12" t="str">
        <f>IF(AND(BB1614="Y",AY1614&lt;1),"Y","")</f>
        <v>Y</v>
      </c>
      <c r="BE1614" s="12" t="str">
        <f>IF(AY1614&gt;1,IF(AY1613&gt;1,"Y",""),"")</f>
        <v/>
      </c>
      <c r="BF1614" s="12" t="str">
        <f>IF(AY1614&lt;1,IF(AY1613&lt;1,"Y",""),"")</f>
        <v>Y</v>
      </c>
      <c r="BG1614" s="2"/>
      <c r="BH1614" s="2"/>
      <c r="BI1614" s="2"/>
      <c r="BJ1614" s="2"/>
      <c r="BK1614" s="2"/>
      <c r="BL1614" s="2"/>
      <c r="BM1614" s="4" t="str">
        <f>IF(BR1614=BR1615,IF(BR1614&gt;BR1613,BR1614&amp;"_O",""),BR1614&amp;"_C")</f>
        <v/>
      </c>
      <c r="BN1614" s="7" t="str">
        <f>IF(RIGHT(BM1614,1)="C",BP1614/INDEX($BP$5:$BP$2729,MATCH(BR1614&amp;"_O",$BM$5:$BM$2729,0),1),"")</f>
        <v/>
      </c>
      <c r="BO1614" s="38">
        <v>37232</v>
      </c>
      <c r="BP1614" s="3">
        <v>2021.26</v>
      </c>
      <c r="BQ1614" s="7">
        <f>BP1614/BP1613</f>
        <v>1.0469703405194295</v>
      </c>
      <c r="BR1614" s="4">
        <f>YEAR(BO1614)</f>
        <v>2001</v>
      </c>
      <c r="BS1614" s="2" t="s">
        <v>8</v>
      </c>
      <c r="BT1614" s="12" t="str">
        <f>INDEX($CD$5:$CD$10,MATCH(BS1614,$CC$5:$CC$10,0),1)</f>
        <v>Y</v>
      </c>
      <c r="BU1614" s="12" t="str">
        <f>IF(AND(BT1614="Y",BQ1614&gt;1),"Y","")</f>
        <v>Y</v>
      </c>
      <c r="BV1614" s="12" t="str">
        <f>IF(AND(BT1614="Y",BQ1614&lt;1),"Y","")</f>
        <v/>
      </c>
      <c r="BW1614" s="12" t="str">
        <f>IF(BQ1614&gt;1,IF(BQ1613&gt;1,"Y",""),"")</f>
        <v>Y</v>
      </c>
      <c r="BX1614" s="12" t="str">
        <f>IF(BQ1614&lt;1,IF(BQ1613&lt;1,"Y",""),"")</f>
        <v/>
      </c>
      <c r="BY1614" s="2"/>
      <c r="BZ1614" s="2"/>
      <c r="CA1614" s="2"/>
    </row>
    <row r="1615" spans="2:79">
      <c r="AU1615" s="4" t="str">
        <f>IF(AZ1615=AZ1616,IF(AZ1615&gt;AZ1614,AZ1615&amp;"_O",""),AZ1615&amp;"_C")</f>
        <v/>
      </c>
      <c r="AV1615" s="7" t="str">
        <f>IF(RIGHT(AU1615,1)="C",AX1615/INDEX($AX$5:$AX$2729,MATCH(AZ1615&amp;"_O",$AU$5:$AU$2729,0),1),"")</f>
        <v/>
      </c>
      <c r="AW1615" s="38">
        <v>36819</v>
      </c>
      <c r="AX1615" s="37">
        <v>1396.93</v>
      </c>
      <c r="AY1615" s="7">
        <f>AX1615/AX1614</f>
        <v>1.0165627251359002</v>
      </c>
      <c r="AZ1615" s="4">
        <f>YEAR(AW1615)</f>
        <v>2000</v>
      </c>
      <c r="BA1615" s="2" t="s">
        <v>8</v>
      </c>
      <c r="BB1615" s="12" t="str">
        <f>INDEX($CD$5:$CD$10,MATCH(BA1615,$CC$5:$CC$10,0),1)</f>
        <v>Y</v>
      </c>
      <c r="BC1615" s="12" t="str">
        <f>IF(AND(BB1615="Y",AY1615&gt;1),"Y","")</f>
        <v>Y</v>
      </c>
      <c r="BD1615" s="12" t="str">
        <f>IF(AND(BB1615="Y",AY1615&lt;1),"Y","")</f>
        <v/>
      </c>
      <c r="BE1615" s="12" t="str">
        <f>IF(AY1615&gt;1,IF(AY1614&gt;1,"Y",""),"")</f>
        <v/>
      </c>
      <c r="BF1615" s="12" t="str">
        <f>IF(AY1615&lt;1,IF(AY1614&lt;1,"Y",""),"")</f>
        <v/>
      </c>
      <c r="BG1615" s="2"/>
      <c r="BH1615" s="2"/>
      <c r="BI1615" s="2"/>
      <c r="BJ1615" s="2"/>
      <c r="BK1615" s="2"/>
      <c r="BL1615" s="2"/>
      <c r="BM1615" s="4" t="str">
        <f>IF(BR1615=BR1616,IF(BR1615&gt;BR1614,BR1615&amp;"_O",""),BR1615&amp;"_C")</f>
        <v/>
      </c>
      <c r="BN1615" s="7" t="str">
        <f>IF(RIGHT(BM1615,1)="C",BP1615/INDEX($BP$5:$BP$2729,MATCH(BR1615&amp;"_O",$BM$5:$BM$2729,0),1),"")</f>
        <v/>
      </c>
      <c r="BO1615" s="38">
        <v>37239</v>
      </c>
      <c r="BP1615" s="3">
        <v>1953.17</v>
      </c>
      <c r="BQ1615" s="7">
        <f>BP1615/BP1614</f>
        <v>0.96631309183380665</v>
      </c>
      <c r="BR1615" s="4">
        <f>YEAR(BO1615)</f>
        <v>2001</v>
      </c>
      <c r="BS1615" s="2" t="s">
        <v>8</v>
      </c>
      <c r="BT1615" s="12" t="str">
        <f>INDEX($CD$5:$CD$10,MATCH(BS1615,$CC$5:$CC$10,0),1)</f>
        <v>Y</v>
      </c>
      <c r="BU1615" s="12" t="str">
        <f>IF(AND(BT1615="Y",BQ1615&gt;1),"Y","")</f>
        <v/>
      </c>
      <c r="BV1615" s="12" t="str">
        <f>IF(AND(BT1615="Y",BQ1615&lt;1),"Y","")</f>
        <v>Y</v>
      </c>
      <c r="BW1615" s="12" t="str">
        <f>IF(BQ1615&gt;1,IF(BQ1614&gt;1,"Y",""),"")</f>
        <v/>
      </c>
      <c r="BX1615" s="12" t="str">
        <f>IF(BQ1615&lt;1,IF(BQ1614&lt;1,"Y",""),"")</f>
        <v/>
      </c>
      <c r="BY1615" s="2"/>
      <c r="BZ1615" s="2"/>
      <c r="CA1615" s="2"/>
    </row>
    <row r="1616" spans="2:79">
      <c r="AU1616" s="4" t="str">
        <f>IF(AZ1616=AZ1617,IF(AZ1616&gt;AZ1615,AZ1616&amp;"_O",""),AZ1616&amp;"_C")</f>
        <v/>
      </c>
      <c r="AV1616" s="7" t="str">
        <f>IF(RIGHT(AU1616,1)="C",AX1616/INDEX($AX$5:$AX$2729,MATCH(AZ1616&amp;"_O",$AU$5:$AU$2729,0),1),"")</f>
        <v/>
      </c>
      <c r="AW1616" s="38">
        <v>36826</v>
      </c>
      <c r="AX1616" s="37">
        <v>1379.58</v>
      </c>
      <c r="AY1616" s="7">
        <f>AX1616/AX1615</f>
        <v>0.98757990736830037</v>
      </c>
      <c r="AZ1616" s="4">
        <f>YEAR(AW1616)</f>
        <v>2000</v>
      </c>
      <c r="BA1616" s="2" t="s">
        <v>8</v>
      </c>
      <c r="BB1616" s="12" t="str">
        <f>INDEX($CD$5:$CD$10,MATCH(BA1616,$CC$5:$CC$10,0),1)</f>
        <v>Y</v>
      </c>
      <c r="BC1616" s="12" t="str">
        <f>IF(AND(BB1616="Y",AY1616&gt;1),"Y","")</f>
        <v/>
      </c>
      <c r="BD1616" s="12" t="str">
        <f>IF(AND(BB1616="Y",AY1616&lt;1),"Y","")</f>
        <v>Y</v>
      </c>
      <c r="BE1616" s="12" t="str">
        <f>IF(AY1616&gt;1,IF(AY1615&gt;1,"Y",""),"")</f>
        <v/>
      </c>
      <c r="BF1616" s="12" t="str">
        <f>IF(AY1616&lt;1,IF(AY1615&lt;1,"Y",""),"")</f>
        <v/>
      </c>
      <c r="BG1616" s="2"/>
      <c r="BH1616" s="2"/>
      <c r="BI1616" s="2"/>
      <c r="BJ1616" s="2"/>
      <c r="BK1616" s="2"/>
      <c r="BL1616" s="2"/>
      <c r="BM1616" s="4" t="str">
        <f>IF(BR1616=BR1617,IF(BR1616&gt;BR1615,BR1616&amp;"_O",""),BR1616&amp;"_C")</f>
        <v/>
      </c>
      <c r="BN1616" s="7" t="str">
        <f>IF(RIGHT(BM1616,1)="C",BP1616/INDEX($BP$5:$BP$2729,MATCH(BR1616&amp;"_O",$BM$5:$BM$2729,0),1),"")</f>
        <v/>
      </c>
      <c r="BO1616" s="38">
        <v>37246</v>
      </c>
      <c r="BP1616" s="3">
        <v>1945.83</v>
      </c>
      <c r="BQ1616" s="7">
        <f>BP1616/BP1615</f>
        <v>0.99624200658416817</v>
      </c>
      <c r="BR1616" s="4">
        <f>YEAR(BO1616)</f>
        <v>2001</v>
      </c>
      <c r="BS1616" s="2" t="s">
        <v>8</v>
      </c>
      <c r="BT1616" s="12" t="str">
        <f>INDEX($CD$5:$CD$10,MATCH(BS1616,$CC$5:$CC$10,0),1)</f>
        <v>Y</v>
      </c>
      <c r="BU1616" s="12" t="str">
        <f>IF(AND(BT1616="Y",BQ1616&gt;1),"Y","")</f>
        <v/>
      </c>
      <c r="BV1616" s="12" t="str">
        <f>IF(AND(BT1616="Y",BQ1616&lt;1),"Y","")</f>
        <v>Y</v>
      </c>
      <c r="BW1616" s="12" t="str">
        <f>IF(BQ1616&gt;1,IF(BQ1615&gt;1,"Y",""),"")</f>
        <v/>
      </c>
      <c r="BX1616" s="12" t="str">
        <f>IF(BQ1616&lt;1,IF(BQ1615&lt;1,"Y",""),"")</f>
        <v>Y</v>
      </c>
      <c r="BY1616" s="2"/>
      <c r="BZ1616" s="2"/>
      <c r="CA1616" s="2"/>
    </row>
    <row r="1617" spans="47:79">
      <c r="AU1617" s="4" t="str">
        <f>IF(AZ1617=AZ1618,IF(AZ1617&gt;AZ1616,AZ1617&amp;"_O",""),AZ1617&amp;"_C")</f>
        <v/>
      </c>
      <c r="AV1617" s="7" t="str">
        <f>IF(RIGHT(AU1617,1)="C",AX1617/INDEX($AX$5:$AX$2729,MATCH(AZ1617&amp;"_O",$AU$5:$AU$2729,0),1),"")</f>
        <v/>
      </c>
      <c r="AW1617" s="38">
        <v>36833</v>
      </c>
      <c r="AX1617" s="37">
        <v>1426.69</v>
      </c>
      <c r="AY1617" s="7">
        <f>AX1617/AX1616</f>
        <v>1.034148074051523</v>
      </c>
      <c r="AZ1617" s="4">
        <f>YEAR(AW1617)</f>
        <v>2000</v>
      </c>
      <c r="BA1617" s="2" t="s">
        <v>8</v>
      </c>
      <c r="BB1617" s="12" t="str">
        <f>INDEX($CD$5:$CD$10,MATCH(BA1617,$CC$5:$CC$10,0),1)</f>
        <v>Y</v>
      </c>
      <c r="BC1617" s="12" t="str">
        <f>IF(AND(BB1617="Y",AY1617&gt;1),"Y","")</f>
        <v>Y</v>
      </c>
      <c r="BD1617" s="12" t="str">
        <f>IF(AND(BB1617="Y",AY1617&lt;1),"Y","")</f>
        <v/>
      </c>
      <c r="BE1617" s="12" t="str">
        <f>IF(AY1617&gt;1,IF(AY1616&gt;1,"Y",""),"")</f>
        <v/>
      </c>
      <c r="BF1617" s="12" t="str">
        <f>IF(AY1617&lt;1,IF(AY1616&lt;1,"Y",""),"")</f>
        <v/>
      </c>
      <c r="BG1617" s="2"/>
      <c r="BH1617" s="2"/>
      <c r="BI1617" s="2"/>
      <c r="BJ1617" s="2"/>
      <c r="BK1617" s="2"/>
      <c r="BL1617" s="2"/>
      <c r="BM1617" s="4" t="str">
        <f>IF(BR1617=BR1618,IF(BR1617&gt;BR1616,BR1617&amp;"_O",""),BR1617&amp;"_C")</f>
        <v>2001_C</v>
      </c>
      <c r="BN1617" s="7">
        <f>IF(RIGHT(BM1617,1)="C",BP1617/INDEX($BP$5:$BP$2729,MATCH(BR1617&amp;"_O",$BM$5:$BM$2729,0),1),"")</f>
        <v>0.82539405644508124</v>
      </c>
      <c r="BO1617" s="38">
        <v>37253</v>
      </c>
      <c r="BP1617" s="3">
        <v>1987.26</v>
      </c>
      <c r="BQ1617" s="7">
        <f>BP1617/BP1616</f>
        <v>1.021291685296249</v>
      </c>
      <c r="BR1617" s="4">
        <f>YEAR(BO1617)</f>
        <v>2001</v>
      </c>
      <c r="BS1617" s="2" t="s">
        <v>8</v>
      </c>
      <c r="BT1617" s="12" t="str">
        <f>INDEX($CD$5:$CD$10,MATCH(BS1617,$CC$5:$CC$10,0),1)</f>
        <v>Y</v>
      </c>
      <c r="BU1617" s="12" t="str">
        <f>IF(AND(BT1617="Y",BQ1617&gt;1),"Y","")</f>
        <v>Y</v>
      </c>
      <c r="BV1617" s="12" t="str">
        <f>IF(AND(BT1617="Y",BQ1617&lt;1),"Y","")</f>
        <v/>
      </c>
      <c r="BW1617" s="12" t="str">
        <f>IF(BQ1617&gt;1,IF(BQ1616&gt;1,"Y",""),"")</f>
        <v/>
      </c>
      <c r="BX1617" s="12" t="str">
        <f>IF(BQ1617&lt;1,IF(BQ1616&lt;1,"Y",""),"")</f>
        <v/>
      </c>
      <c r="BY1617" s="2"/>
      <c r="BZ1617" s="2"/>
      <c r="CA1617" s="2"/>
    </row>
    <row r="1618" spans="47:79">
      <c r="AU1618" s="4" t="str">
        <f>IF(AZ1618=AZ1619,IF(AZ1618&gt;AZ1617,AZ1618&amp;"_O",""),AZ1618&amp;"_C")</f>
        <v/>
      </c>
      <c r="AV1618" s="7" t="str">
        <f>IF(RIGHT(AU1618,1)="C",AX1618/INDEX($AX$5:$AX$2729,MATCH(AZ1618&amp;"_O",$AU$5:$AU$2729,0),1),"")</f>
        <v/>
      </c>
      <c r="AW1618" s="38">
        <v>36840</v>
      </c>
      <c r="AX1618" s="37">
        <v>1365.98</v>
      </c>
      <c r="AY1618" s="7">
        <f>AX1618/AX1617</f>
        <v>0.95744695764321608</v>
      </c>
      <c r="AZ1618" s="4">
        <f>YEAR(AW1618)</f>
        <v>2000</v>
      </c>
      <c r="BA1618" s="2" t="s">
        <v>8</v>
      </c>
      <c r="BB1618" s="12" t="str">
        <f>INDEX($CD$5:$CD$10,MATCH(BA1618,$CC$5:$CC$10,0),1)</f>
        <v>Y</v>
      </c>
      <c r="BC1618" s="12" t="str">
        <f>IF(AND(BB1618="Y",AY1618&gt;1),"Y","")</f>
        <v/>
      </c>
      <c r="BD1618" s="12" t="str">
        <f>IF(AND(BB1618="Y",AY1618&lt;1),"Y","")</f>
        <v>Y</v>
      </c>
      <c r="BE1618" s="12" t="str">
        <f>IF(AY1618&gt;1,IF(AY1617&gt;1,"Y",""),"")</f>
        <v/>
      </c>
      <c r="BF1618" s="12" t="str">
        <f>IF(AY1618&lt;1,IF(AY1617&lt;1,"Y",""),"")</f>
        <v/>
      </c>
      <c r="BG1618" s="2"/>
      <c r="BH1618" s="2"/>
      <c r="BI1618" s="2"/>
      <c r="BJ1618" s="2"/>
      <c r="BK1618" s="2"/>
      <c r="BL1618" s="2"/>
      <c r="BM1618" s="4" t="str">
        <f>IF(BR1618=BR1619,IF(BR1618&gt;BR1617,BR1618&amp;"_O",""),BR1618&amp;"_C")</f>
        <v>2002_O</v>
      </c>
      <c r="BN1618" s="7" t="str">
        <f>IF(RIGHT(BM1618,1)="C",BP1618/INDEX($BP$5:$BP$2729,MATCH(BR1618&amp;"_O",$BM$5:$BM$2729,0),1),"")</f>
        <v/>
      </c>
      <c r="BO1618" s="38">
        <v>37260</v>
      </c>
      <c r="BP1618" s="3">
        <v>2059.38</v>
      </c>
      <c r="BQ1618" s="7">
        <f>BP1618/BP1617</f>
        <v>1.0362911747833701</v>
      </c>
      <c r="BR1618" s="4">
        <f>YEAR(BO1618)</f>
        <v>2002</v>
      </c>
      <c r="BS1618" s="2" t="s">
        <v>8</v>
      </c>
      <c r="BT1618" s="12" t="str">
        <f>INDEX($CD$5:$CD$10,MATCH(BS1618,$CC$5:$CC$10,0),1)</f>
        <v>Y</v>
      </c>
      <c r="BU1618" s="12" t="str">
        <f>IF(AND(BT1618="Y",BQ1618&gt;1),"Y","")</f>
        <v>Y</v>
      </c>
      <c r="BV1618" s="12" t="str">
        <f>IF(AND(BT1618="Y",BQ1618&lt;1),"Y","")</f>
        <v/>
      </c>
      <c r="BW1618" s="12" t="str">
        <f>IF(BQ1618&gt;1,IF(BQ1617&gt;1,"Y",""),"")</f>
        <v>Y</v>
      </c>
      <c r="BX1618" s="12" t="str">
        <f>IF(BQ1618&lt;1,IF(BQ1617&lt;1,"Y",""),"")</f>
        <v/>
      </c>
      <c r="BY1618" s="2"/>
      <c r="BZ1618" s="2"/>
      <c r="CA1618" s="2"/>
    </row>
    <row r="1619" spans="47:79">
      <c r="AU1619" s="4" t="str">
        <f>IF(AZ1619=AZ1620,IF(AZ1619&gt;AZ1618,AZ1619&amp;"_O",""),AZ1619&amp;"_C")</f>
        <v/>
      </c>
      <c r="AV1619" s="7" t="str">
        <f>IF(RIGHT(AU1619,1)="C",AX1619/INDEX($AX$5:$AX$2729,MATCH(AZ1619&amp;"_O",$AU$5:$AU$2729,0),1),"")</f>
        <v/>
      </c>
      <c r="AW1619" s="38">
        <v>36847</v>
      </c>
      <c r="AX1619" s="37">
        <v>1367.72</v>
      </c>
      <c r="AY1619" s="7">
        <f>AX1619/AX1618</f>
        <v>1.0012738107439347</v>
      </c>
      <c r="AZ1619" s="4">
        <f>YEAR(AW1619)</f>
        <v>2000</v>
      </c>
      <c r="BA1619" s="2" t="s">
        <v>8</v>
      </c>
      <c r="BB1619" s="12" t="str">
        <f>INDEX($CD$5:$CD$10,MATCH(BA1619,$CC$5:$CC$10,0),1)</f>
        <v>Y</v>
      </c>
      <c r="BC1619" s="12" t="str">
        <f>IF(AND(BB1619="Y",AY1619&gt;1),"Y","")</f>
        <v>Y</v>
      </c>
      <c r="BD1619" s="12" t="str">
        <f>IF(AND(BB1619="Y",AY1619&lt;1),"Y","")</f>
        <v/>
      </c>
      <c r="BE1619" s="12" t="str">
        <f>IF(AY1619&gt;1,IF(AY1618&gt;1,"Y",""),"")</f>
        <v/>
      </c>
      <c r="BF1619" s="12" t="str">
        <f>IF(AY1619&lt;1,IF(AY1618&lt;1,"Y",""),"")</f>
        <v/>
      </c>
      <c r="BG1619" s="2"/>
      <c r="BH1619" s="2"/>
      <c r="BI1619" s="2"/>
      <c r="BJ1619" s="2"/>
      <c r="BK1619" s="2"/>
      <c r="BL1619" s="2"/>
      <c r="BM1619" s="4" t="str">
        <f>IF(BR1619=BR1620,IF(BR1619&gt;BR1618,BR1619&amp;"_O",""),BR1619&amp;"_C")</f>
        <v/>
      </c>
      <c r="BN1619" s="7" t="str">
        <f>IF(RIGHT(BM1619,1)="C",BP1619/INDEX($BP$5:$BP$2729,MATCH(BR1619&amp;"_O",$BM$5:$BM$2729,0),1),"")</f>
        <v/>
      </c>
      <c r="BO1619" s="38">
        <v>37267</v>
      </c>
      <c r="BP1619" s="3">
        <v>2022.46</v>
      </c>
      <c r="BQ1619" s="7">
        <f>BP1619/BP1618</f>
        <v>0.98207227417960741</v>
      </c>
      <c r="BR1619" s="4">
        <f>YEAR(BO1619)</f>
        <v>2002</v>
      </c>
      <c r="BS1619" s="2" t="s">
        <v>8</v>
      </c>
      <c r="BT1619" s="12" t="str">
        <f>INDEX($CD$5:$CD$10,MATCH(BS1619,$CC$5:$CC$10,0),1)</f>
        <v>Y</v>
      </c>
      <c r="BU1619" s="12" t="str">
        <f>IF(AND(BT1619="Y",BQ1619&gt;1),"Y","")</f>
        <v/>
      </c>
      <c r="BV1619" s="12" t="str">
        <f>IF(AND(BT1619="Y",BQ1619&lt;1),"Y","")</f>
        <v>Y</v>
      </c>
      <c r="BW1619" s="12" t="str">
        <f>IF(BQ1619&gt;1,IF(BQ1618&gt;1,"Y",""),"")</f>
        <v/>
      </c>
      <c r="BX1619" s="12" t="str">
        <f>IF(BQ1619&lt;1,IF(BQ1618&lt;1,"Y",""),"")</f>
        <v/>
      </c>
      <c r="BY1619" s="2"/>
      <c r="BZ1619" s="2"/>
      <c r="CA1619" s="2"/>
    </row>
    <row r="1620" spans="47:79">
      <c r="AU1620" s="4" t="str">
        <f>IF(AZ1620=AZ1621,IF(AZ1620&gt;AZ1619,AZ1620&amp;"_O",""),AZ1620&amp;"_C")</f>
        <v/>
      </c>
      <c r="AV1620" s="7" t="str">
        <f>IF(RIGHT(AU1620,1)="C",AX1620/INDEX($AX$5:$AX$2729,MATCH(AZ1620&amp;"_O",$AU$5:$AU$2729,0),1),"")</f>
        <v/>
      </c>
      <c r="AW1620" s="38">
        <v>36854</v>
      </c>
      <c r="AX1620" s="37">
        <v>1341.77</v>
      </c>
      <c r="AY1620" s="7">
        <f>AX1620/AX1619</f>
        <v>0.98102681835463401</v>
      </c>
      <c r="AZ1620" s="4">
        <f>YEAR(AW1620)</f>
        <v>2000</v>
      </c>
      <c r="BA1620" s="2" t="s">
        <v>8</v>
      </c>
      <c r="BB1620" s="12" t="str">
        <f>INDEX($CD$5:$CD$10,MATCH(BA1620,$CC$5:$CC$10,0),1)</f>
        <v>Y</v>
      </c>
      <c r="BC1620" s="12" t="str">
        <f>IF(AND(BB1620="Y",AY1620&gt;1),"Y","")</f>
        <v/>
      </c>
      <c r="BD1620" s="12" t="str">
        <f>IF(AND(BB1620="Y",AY1620&lt;1),"Y","")</f>
        <v>Y</v>
      </c>
      <c r="BE1620" s="12" t="str">
        <f>IF(AY1620&gt;1,IF(AY1619&gt;1,"Y",""),"")</f>
        <v/>
      </c>
      <c r="BF1620" s="12" t="str">
        <f>IF(AY1620&lt;1,IF(AY1619&lt;1,"Y",""),"")</f>
        <v/>
      </c>
      <c r="BG1620" s="2"/>
      <c r="BH1620" s="2"/>
      <c r="BI1620" s="2"/>
      <c r="BJ1620" s="2"/>
      <c r="BK1620" s="2"/>
      <c r="BL1620" s="2"/>
      <c r="BM1620" s="4" t="str">
        <f>IF(BR1620=BR1621,IF(BR1620&gt;BR1619,BR1620&amp;"_O",""),BR1620&amp;"_C")</f>
        <v/>
      </c>
      <c r="BN1620" s="7" t="str">
        <f>IF(RIGHT(BM1620,1)="C",BP1620/INDEX($BP$5:$BP$2729,MATCH(BR1620&amp;"_O",$BM$5:$BM$2729,0),1),"")</f>
        <v/>
      </c>
      <c r="BO1620" s="38">
        <v>37274</v>
      </c>
      <c r="BP1620" s="3">
        <v>1930.34</v>
      </c>
      <c r="BQ1620" s="7">
        <f>BP1620/BP1619</f>
        <v>0.95445150954777835</v>
      </c>
      <c r="BR1620" s="4">
        <f>YEAR(BO1620)</f>
        <v>2002</v>
      </c>
      <c r="BS1620" s="2" t="s">
        <v>8</v>
      </c>
      <c r="BT1620" s="12" t="str">
        <f>INDEX($CD$5:$CD$10,MATCH(BS1620,$CC$5:$CC$10,0),1)</f>
        <v>Y</v>
      </c>
      <c r="BU1620" s="12" t="str">
        <f>IF(AND(BT1620="Y",BQ1620&gt;1),"Y","")</f>
        <v/>
      </c>
      <c r="BV1620" s="12" t="str">
        <f>IF(AND(BT1620="Y",BQ1620&lt;1),"Y","")</f>
        <v>Y</v>
      </c>
      <c r="BW1620" s="12" t="str">
        <f>IF(BQ1620&gt;1,IF(BQ1619&gt;1,"Y",""),"")</f>
        <v/>
      </c>
      <c r="BX1620" s="12" t="str">
        <f>IF(BQ1620&lt;1,IF(BQ1619&lt;1,"Y",""),"")</f>
        <v>Y</v>
      </c>
      <c r="BY1620" s="2"/>
      <c r="BZ1620" s="2"/>
      <c r="CA1620" s="2"/>
    </row>
    <row r="1621" spans="47:79">
      <c r="AU1621" s="4" t="str">
        <f>IF(AZ1621=AZ1622,IF(AZ1621&gt;AZ1620,AZ1621&amp;"_O",""),AZ1621&amp;"_C")</f>
        <v/>
      </c>
      <c r="AV1621" s="7" t="str">
        <f>IF(RIGHT(AU1621,1)="C",AX1621/INDEX($AX$5:$AX$2729,MATCH(AZ1621&amp;"_O",$AU$5:$AU$2729,0),1),"")</f>
        <v/>
      </c>
      <c r="AW1621" s="38">
        <v>36861</v>
      </c>
      <c r="AX1621" s="37">
        <v>1315.23</v>
      </c>
      <c r="AY1621" s="7">
        <f>AX1621/AX1620</f>
        <v>0.98022015695685549</v>
      </c>
      <c r="AZ1621" s="4">
        <f>YEAR(AW1621)</f>
        <v>2000</v>
      </c>
      <c r="BA1621" s="2" t="s">
        <v>8</v>
      </c>
      <c r="BB1621" s="12" t="str">
        <f>INDEX($CD$5:$CD$10,MATCH(BA1621,$CC$5:$CC$10,0),1)</f>
        <v>Y</v>
      </c>
      <c r="BC1621" s="12" t="str">
        <f>IF(AND(BB1621="Y",AY1621&gt;1),"Y","")</f>
        <v/>
      </c>
      <c r="BD1621" s="12" t="str">
        <f>IF(AND(BB1621="Y",AY1621&lt;1),"Y","")</f>
        <v>Y</v>
      </c>
      <c r="BE1621" s="12" t="str">
        <f>IF(AY1621&gt;1,IF(AY1620&gt;1,"Y",""),"")</f>
        <v/>
      </c>
      <c r="BF1621" s="12" t="str">
        <f>IF(AY1621&lt;1,IF(AY1620&lt;1,"Y",""),"")</f>
        <v>Y</v>
      </c>
      <c r="BG1621" s="2"/>
      <c r="BH1621" s="2"/>
      <c r="BI1621" s="2"/>
      <c r="BJ1621" s="2"/>
      <c r="BK1621" s="2"/>
      <c r="BL1621" s="2"/>
      <c r="BM1621" s="4" t="str">
        <f>IF(BR1621=BR1622,IF(BR1621&gt;BR1620,BR1621&amp;"_O",""),BR1621&amp;"_C")</f>
        <v/>
      </c>
      <c r="BN1621" s="7" t="str">
        <f>IF(RIGHT(BM1621,1)="C",BP1621/INDEX($BP$5:$BP$2729,MATCH(BR1621&amp;"_O",$BM$5:$BM$2729,0),1),"")</f>
        <v/>
      </c>
      <c r="BO1621" s="38">
        <v>37281</v>
      </c>
      <c r="BP1621" s="3">
        <v>1937.7</v>
      </c>
      <c r="BQ1621" s="7">
        <f>BP1621/BP1620</f>
        <v>1.0038127998176487</v>
      </c>
      <c r="BR1621" s="4">
        <f>YEAR(BO1621)</f>
        <v>2002</v>
      </c>
      <c r="BS1621" s="2" t="s">
        <v>8</v>
      </c>
      <c r="BT1621" s="12" t="str">
        <f>INDEX($CD$5:$CD$10,MATCH(BS1621,$CC$5:$CC$10,0),1)</f>
        <v>Y</v>
      </c>
      <c r="BU1621" s="12" t="str">
        <f>IF(AND(BT1621="Y",BQ1621&gt;1),"Y","")</f>
        <v>Y</v>
      </c>
      <c r="BV1621" s="12" t="str">
        <f>IF(AND(BT1621="Y",BQ1621&lt;1),"Y","")</f>
        <v/>
      </c>
      <c r="BW1621" s="12" t="str">
        <f>IF(BQ1621&gt;1,IF(BQ1620&gt;1,"Y",""),"")</f>
        <v/>
      </c>
      <c r="BX1621" s="12" t="str">
        <f>IF(BQ1621&lt;1,IF(BQ1620&lt;1,"Y",""),"")</f>
        <v/>
      </c>
      <c r="BY1621" s="2"/>
      <c r="BZ1621" s="2"/>
      <c r="CA1621" s="2"/>
    </row>
    <row r="1622" spans="47:79">
      <c r="AU1622" s="4" t="str">
        <f>IF(AZ1622=AZ1623,IF(AZ1622&gt;AZ1621,AZ1622&amp;"_O",""),AZ1622&amp;"_C")</f>
        <v/>
      </c>
      <c r="AV1622" s="7" t="str">
        <f>IF(RIGHT(AU1622,1)="C",AX1622/INDEX($AX$5:$AX$2729,MATCH(AZ1622&amp;"_O",$AU$5:$AU$2729,0),1),"")</f>
        <v/>
      </c>
      <c r="AW1622" s="38">
        <v>36868</v>
      </c>
      <c r="AX1622" s="37">
        <v>1369.89</v>
      </c>
      <c r="AY1622" s="7">
        <f>AX1622/AX1621</f>
        <v>1.0415592710020301</v>
      </c>
      <c r="AZ1622" s="4">
        <f>YEAR(AW1622)</f>
        <v>2000</v>
      </c>
      <c r="BA1622" s="2" t="s">
        <v>8</v>
      </c>
      <c r="BB1622" s="12" t="str">
        <f>INDEX($CD$5:$CD$10,MATCH(BA1622,$CC$5:$CC$10,0),1)</f>
        <v>Y</v>
      </c>
      <c r="BC1622" s="12" t="str">
        <f>IF(AND(BB1622="Y",AY1622&gt;1),"Y","")</f>
        <v>Y</v>
      </c>
      <c r="BD1622" s="12" t="str">
        <f>IF(AND(BB1622="Y",AY1622&lt;1),"Y","")</f>
        <v/>
      </c>
      <c r="BE1622" s="12" t="str">
        <f>IF(AY1622&gt;1,IF(AY1621&gt;1,"Y",""),"")</f>
        <v/>
      </c>
      <c r="BF1622" s="12" t="str">
        <f>IF(AY1622&lt;1,IF(AY1621&lt;1,"Y",""),"")</f>
        <v/>
      </c>
      <c r="BG1622" s="2"/>
      <c r="BH1622" s="2"/>
      <c r="BI1622" s="2"/>
      <c r="BJ1622" s="2"/>
      <c r="BK1622" s="2"/>
      <c r="BL1622" s="2"/>
      <c r="BM1622" s="4" t="str">
        <f>IF(BR1622=BR1623,IF(BR1622&gt;BR1621,BR1622&amp;"_O",""),BR1622&amp;"_C")</f>
        <v/>
      </c>
      <c r="BN1622" s="7" t="str">
        <f>IF(RIGHT(BM1622,1)="C",BP1622/INDEX($BP$5:$BP$2729,MATCH(BR1622&amp;"_O",$BM$5:$BM$2729,0),1),"")</f>
        <v/>
      </c>
      <c r="BO1622" s="38">
        <v>37288</v>
      </c>
      <c r="BP1622" s="3">
        <v>1911.24</v>
      </c>
      <c r="BQ1622" s="7">
        <f>BP1622/BP1621</f>
        <v>0.98634463539247563</v>
      </c>
      <c r="BR1622" s="4">
        <f>YEAR(BO1622)</f>
        <v>2002</v>
      </c>
      <c r="BS1622" s="2" t="s">
        <v>8</v>
      </c>
      <c r="BT1622" s="12" t="str">
        <f>INDEX($CD$5:$CD$10,MATCH(BS1622,$CC$5:$CC$10,0),1)</f>
        <v>Y</v>
      </c>
      <c r="BU1622" s="12" t="str">
        <f>IF(AND(BT1622="Y",BQ1622&gt;1),"Y","")</f>
        <v/>
      </c>
      <c r="BV1622" s="12" t="str">
        <f>IF(AND(BT1622="Y",BQ1622&lt;1),"Y","")</f>
        <v>Y</v>
      </c>
      <c r="BW1622" s="12" t="str">
        <f>IF(BQ1622&gt;1,IF(BQ1621&gt;1,"Y",""),"")</f>
        <v/>
      </c>
      <c r="BX1622" s="12" t="str">
        <f>IF(BQ1622&lt;1,IF(BQ1621&lt;1,"Y",""),"")</f>
        <v/>
      </c>
      <c r="BY1622" s="2"/>
      <c r="BZ1622" s="2"/>
      <c r="CA1622" s="2"/>
    </row>
    <row r="1623" spans="47:79">
      <c r="AU1623" s="4" t="str">
        <f>IF(AZ1623=AZ1624,IF(AZ1623&gt;AZ1622,AZ1623&amp;"_O",""),AZ1623&amp;"_C")</f>
        <v/>
      </c>
      <c r="AV1623" s="7" t="str">
        <f>IF(RIGHT(AU1623,1)="C",AX1623/INDEX($AX$5:$AX$2729,MATCH(AZ1623&amp;"_O",$AU$5:$AU$2729,0),1),"")</f>
        <v/>
      </c>
      <c r="AW1623" s="38">
        <v>36875</v>
      </c>
      <c r="AX1623" s="37">
        <v>1312.15</v>
      </c>
      <c r="AY1623" s="7">
        <f>AX1623/AX1622</f>
        <v>0.95785063034258222</v>
      </c>
      <c r="AZ1623" s="4">
        <f>YEAR(AW1623)</f>
        <v>2000</v>
      </c>
      <c r="BA1623" s="2" t="s">
        <v>8</v>
      </c>
      <c r="BB1623" s="12" t="str">
        <f>INDEX($CD$5:$CD$10,MATCH(BA1623,$CC$5:$CC$10,0),1)</f>
        <v>Y</v>
      </c>
      <c r="BC1623" s="12" t="str">
        <f>IF(AND(BB1623="Y",AY1623&gt;1),"Y","")</f>
        <v/>
      </c>
      <c r="BD1623" s="12" t="str">
        <f>IF(AND(BB1623="Y",AY1623&lt;1),"Y","")</f>
        <v>Y</v>
      </c>
      <c r="BE1623" s="12" t="str">
        <f>IF(AY1623&gt;1,IF(AY1622&gt;1,"Y",""),"")</f>
        <v/>
      </c>
      <c r="BF1623" s="12" t="str">
        <f>IF(AY1623&lt;1,IF(AY1622&lt;1,"Y",""),"")</f>
        <v/>
      </c>
      <c r="BG1623" s="2"/>
      <c r="BH1623" s="2"/>
      <c r="BI1623" s="2"/>
      <c r="BJ1623" s="2"/>
      <c r="BK1623" s="2"/>
      <c r="BL1623" s="2"/>
      <c r="BM1623" s="4" t="str">
        <f>IF(BR1623=BR1624,IF(BR1623&gt;BR1622,BR1623&amp;"_O",""),BR1623&amp;"_C")</f>
        <v/>
      </c>
      <c r="BN1623" s="7" t="str">
        <f>IF(RIGHT(BM1623,1)="C",BP1623/INDEX($BP$5:$BP$2729,MATCH(BR1623&amp;"_O",$BM$5:$BM$2729,0),1),"")</f>
        <v/>
      </c>
      <c r="BO1623" s="38">
        <v>37295</v>
      </c>
      <c r="BP1623" s="3">
        <v>1818.88</v>
      </c>
      <c r="BQ1623" s="7">
        <f>BP1623/BP1622</f>
        <v>0.95167535212741472</v>
      </c>
      <c r="BR1623" s="4">
        <f>YEAR(BO1623)</f>
        <v>2002</v>
      </c>
      <c r="BS1623" s="2" t="s">
        <v>8</v>
      </c>
      <c r="BT1623" s="12" t="str">
        <f>INDEX($CD$5:$CD$10,MATCH(BS1623,$CC$5:$CC$10,0),1)</f>
        <v>Y</v>
      </c>
      <c r="BU1623" s="12" t="str">
        <f>IF(AND(BT1623="Y",BQ1623&gt;1),"Y","")</f>
        <v/>
      </c>
      <c r="BV1623" s="12" t="str">
        <f>IF(AND(BT1623="Y",BQ1623&lt;1),"Y","")</f>
        <v>Y</v>
      </c>
      <c r="BW1623" s="12" t="str">
        <f>IF(BQ1623&gt;1,IF(BQ1622&gt;1,"Y",""),"")</f>
        <v/>
      </c>
      <c r="BX1623" s="12" t="str">
        <f>IF(BQ1623&lt;1,IF(BQ1622&lt;1,"Y",""),"")</f>
        <v>Y</v>
      </c>
      <c r="BY1623" s="2"/>
      <c r="BZ1623" s="2"/>
      <c r="CA1623" s="2"/>
    </row>
    <row r="1624" spans="47:79">
      <c r="AU1624" s="4" t="str">
        <f>IF(AZ1624=AZ1625,IF(AZ1624&gt;AZ1623,AZ1624&amp;"_O",""),AZ1624&amp;"_C")</f>
        <v/>
      </c>
      <c r="AV1624" s="7" t="str">
        <f>IF(RIGHT(AU1624,1)="C",AX1624/INDEX($AX$5:$AX$2729,MATCH(AZ1624&amp;"_O",$AU$5:$AU$2729,0),1),"")</f>
        <v/>
      </c>
      <c r="AW1624" s="38">
        <v>36882</v>
      </c>
      <c r="AX1624" s="37">
        <v>1305.95</v>
      </c>
      <c r="AY1624" s="7">
        <f>AX1624/AX1623</f>
        <v>0.99527493045764581</v>
      </c>
      <c r="AZ1624" s="4">
        <f>YEAR(AW1624)</f>
        <v>2000</v>
      </c>
      <c r="BA1624" s="2" t="s">
        <v>8</v>
      </c>
      <c r="BB1624" s="12" t="str">
        <f>INDEX($CD$5:$CD$10,MATCH(BA1624,$CC$5:$CC$10,0),1)</f>
        <v>Y</v>
      </c>
      <c r="BC1624" s="12" t="str">
        <f>IF(AND(BB1624="Y",AY1624&gt;1),"Y","")</f>
        <v/>
      </c>
      <c r="BD1624" s="12" t="str">
        <f>IF(AND(BB1624="Y",AY1624&lt;1),"Y","")</f>
        <v>Y</v>
      </c>
      <c r="BE1624" s="12" t="str">
        <f>IF(AY1624&gt;1,IF(AY1623&gt;1,"Y",""),"")</f>
        <v/>
      </c>
      <c r="BF1624" s="12" t="str">
        <f>IF(AY1624&lt;1,IF(AY1623&lt;1,"Y",""),"")</f>
        <v>Y</v>
      </c>
      <c r="BG1624" s="2"/>
      <c r="BH1624" s="2"/>
      <c r="BI1624" s="2"/>
      <c r="BJ1624" s="2"/>
      <c r="BK1624" s="2"/>
      <c r="BL1624" s="2"/>
      <c r="BM1624" s="4" t="str">
        <f>IF(BR1624=BR1625,IF(BR1624&gt;BR1623,BR1624&amp;"_O",""),BR1624&amp;"_C")</f>
        <v/>
      </c>
      <c r="BN1624" s="7" t="str">
        <f>IF(RIGHT(BM1624,1)="C",BP1624/INDEX($BP$5:$BP$2729,MATCH(BR1624&amp;"_O",$BM$5:$BM$2729,0),1),"")</f>
        <v/>
      </c>
      <c r="BO1624" s="38">
        <v>37302</v>
      </c>
      <c r="BP1624" s="3">
        <v>1805.2</v>
      </c>
      <c r="BQ1624" s="7">
        <f>BP1624/BP1623</f>
        <v>0.99247888810696694</v>
      </c>
      <c r="BR1624" s="4">
        <f>YEAR(BO1624)</f>
        <v>2002</v>
      </c>
      <c r="BS1624" s="2" t="s">
        <v>8</v>
      </c>
      <c r="BT1624" s="12" t="str">
        <f>INDEX($CD$5:$CD$10,MATCH(BS1624,$CC$5:$CC$10,0),1)</f>
        <v>Y</v>
      </c>
      <c r="BU1624" s="12" t="str">
        <f>IF(AND(BT1624="Y",BQ1624&gt;1),"Y","")</f>
        <v/>
      </c>
      <c r="BV1624" s="12" t="str">
        <f>IF(AND(BT1624="Y",BQ1624&lt;1),"Y","")</f>
        <v>Y</v>
      </c>
      <c r="BW1624" s="12" t="str">
        <f>IF(BQ1624&gt;1,IF(BQ1623&gt;1,"Y",""),"")</f>
        <v/>
      </c>
      <c r="BX1624" s="12" t="str">
        <f>IF(BQ1624&lt;1,IF(BQ1623&lt;1,"Y",""),"")</f>
        <v>Y</v>
      </c>
      <c r="BY1624" s="2"/>
      <c r="BZ1624" s="2"/>
      <c r="CA1624" s="2"/>
    </row>
    <row r="1625" spans="47:79">
      <c r="AU1625" s="4" t="str">
        <f>IF(AZ1625=AZ1626,IF(AZ1625&gt;AZ1624,AZ1625&amp;"_O",""),AZ1625&amp;"_C")</f>
        <v>2000_C</v>
      </c>
      <c r="AV1625" s="7">
        <f>IF(RIGHT(AU1625,1)="C",AX1625/INDEX($AX$5:$AX$2729,MATCH(AZ1625&amp;"_O",$AU$5:$AU$2729,0),1),"")</f>
        <v>0.91592610321408008</v>
      </c>
      <c r="AW1625" s="38">
        <v>36889</v>
      </c>
      <c r="AX1625" s="37">
        <v>1320.28</v>
      </c>
      <c r="AY1625" s="7">
        <f>AX1625/AX1624</f>
        <v>1.010972855009763</v>
      </c>
      <c r="AZ1625" s="4">
        <f>YEAR(AW1625)</f>
        <v>2000</v>
      </c>
      <c r="BA1625" s="2" t="s">
        <v>8</v>
      </c>
      <c r="BB1625" s="12" t="str">
        <f>INDEX($CD$5:$CD$10,MATCH(BA1625,$CC$5:$CC$10,0),1)</f>
        <v>Y</v>
      </c>
      <c r="BC1625" s="12" t="str">
        <f>IF(AND(BB1625="Y",AY1625&gt;1),"Y","")</f>
        <v>Y</v>
      </c>
      <c r="BD1625" s="12" t="str">
        <f>IF(AND(BB1625="Y",AY1625&lt;1),"Y","")</f>
        <v/>
      </c>
      <c r="BE1625" s="12" t="str">
        <f>IF(AY1625&gt;1,IF(AY1624&gt;1,"Y",""),"")</f>
        <v/>
      </c>
      <c r="BF1625" s="12" t="str">
        <f>IF(AY1625&lt;1,IF(AY1624&lt;1,"Y",""),"")</f>
        <v/>
      </c>
      <c r="BG1625" s="2"/>
      <c r="BH1625" s="2"/>
      <c r="BI1625" s="2"/>
      <c r="BJ1625" s="2"/>
      <c r="BK1625" s="2"/>
      <c r="BL1625" s="2"/>
      <c r="BM1625" s="4" t="str">
        <f>IF(BR1625=BR1626,IF(BR1625&gt;BR1624,BR1625&amp;"_O",""),BR1625&amp;"_C")</f>
        <v/>
      </c>
      <c r="BN1625" s="7" t="str">
        <f>IF(RIGHT(BM1625,1)="C",BP1625/INDEX($BP$5:$BP$2729,MATCH(BR1625&amp;"_O",$BM$5:$BM$2729,0),1),"")</f>
        <v/>
      </c>
      <c r="BO1625" s="38">
        <v>37309</v>
      </c>
      <c r="BP1625" s="3">
        <v>1724.54</v>
      </c>
      <c r="BQ1625" s="7">
        <f>BP1625/BP1624</f>
        <v>0.95531797030799903</v>
      </c>
      <c r="BR1625" s="4">
        <f>YEAR(BO1625)</f>
        <v>2002</v>
      </c>
      <c r="BS1625" s="2" t="s">
        <v>8</v>
      </c>
      <c r="BT1625" s="12" t="str">
        <f>INDEX($CD$5:$CD$10,MATCH(BS1625,$CC$5:$CC$10,0),1)</f>
        <v>Y</v>
      </c>
      <c r="BU1625" s="12" t="str">
        <f>IF(AND(BT1625="Y",BQ1625&gt;1),"Y","")</f>
        <v/>
      </c>
      <c r="BV1625" s="12" t="str">
        <f>IF(AND(BT1625="Y",BQ1625&lt;1),"Y","")</f>
        <v>Y</v>
      </c>
      <c r="BW1625" s="12" t="str">
        <f>IF(BQ1625&gt;1,IF(BQ1624&gt;1,"Y",""),"")</f>
        <v/>
      </c>
      <c r="BX1625" s="12" t="str">
        <f>IF(BQ1625&lt;1,IF(BQ1624&lt;1,"Y",""),"")</f>
        <v>Y</v>
      </c>
      <c r="BY1625" s="2"/>
      <c r="BZ1625" s="2"/>
      <c r="CA1625" s="2"/>
    </row>
    <row r="1626" spans="47:79">
      <c r="AU1626" s="4" t="str">
        <f>IF(AZ1626=AZ1627,IF(AZ1626&gt;AZ1625,AZ1626&amp;"_O",""),AZ1626&amp;"_C")</f>
        <v>2001_O</v>
      </c>
      <c r="AV1626" s="7" t="str">
        <f>IF(RIGHT(AU1626,1)="C",AX1626/INDEX($AX$5:$AX$2729,MATCH(AZ1626&amp;"_O",$AU$5:$AU$2729,0),1),"")</f>
        <v/>
      </c>
      <c r="AW1626" s="38">
        <v>36896</v>
      </c>
      <c r="AX1626" s="37">
        <v>1298.3499999999999</v>
      </c>
      <c r="AY1626" s="7">
        <f>AX1626/AX1625</f>
        <v>0.98338988699366792</v>
      </c>
      <c r="AZ1626" s="4">
        <f>YEAR(AW1626)</f>
        <v>2001</v>
      </c>
      <c r="BA1626" s="2" t="s">
        <v>8</v>
      </c>
      <c r="BB1626" s="12" t="str">
        <f>INDEX($CD$5:$CD$10,MATCH(BA1626,$CC$5:$CC$10,0),1)</f>
        <v>Y</v>
      </c>
      <c r="BC1626" s="12" t="str">
        <f>IF(AND(BB1626="Y",AY1626&gt;1),"Y","")</f>
        <v/>
      </c>
      <c r="BD1626" s="12" t="str">
        <f>IF(AND(BB1626="Y",AY1626&lt;1),"Y","")</f>
        <v>Y</v>
      </c>
      <c r="BE1626" s="12" t="str">
        <f>IF(AY1626&gt;1,IF(AY1625&gt;1,"Y",""),"")</f>
        <v/>
      </c>
      <c r="BF1626" s="12" t="str">
        <f>IF(AY1626&lt;1,IF(AY1625&lt;1,"Y",""),"")</f>
        <v/>
      </c>
      <c r="BG1626" s="2"/>
      <c r="BH1626" s="2"/>
      <c r="BI1626" s="2"/>
      <c r="BJ1626" s="2"/>
      <c r="BK1626" s="2"/>
      <c r="BL1626" s="2"/>
      <c r="BM1626" s="4" t="str">
        <f>IF(BR1626=BR1627,IF(BR1626&gt;BR1625,BR1626&amp;"_O",""),BR1626&amp;"_C")</f>
        <v/>
      </c>
      <c r="BN1626" s="7" t="str">
        <f>IF(RIGHT(BM1626,1)="C",BP1626/INDEX($BP$5:$BP$2729,MATCH(BR1626&amp;"_O",$BM$5:$BM$2729,0),1),"")</f>
        <v/>
      </c>
      <c r="BO1626" s="38">
        <v>37316</v>
      </c>
      <c r="BP1626" s="3">
        <v>1802.74</v>
      </c>
      <c r="BQ1626" s="7">
        <f>BP1626/BP1625</f>
        <v>1.0453454254467858</v>
      </c>
      <c r="BR1626" s="4">
        <f>YEAR(BO1626)</f>
        <v>2002</v>
      </c>
      <c r="BS1626" s="2" t="s">
        <v>8</v>
      </c>
      <c r="BT1626" s="12" t="str">
        <f>INDEX($CD$5:$CD$10,MATCH(BS1626,$CC$5:$CC$10,0),1)</f>
        <v>Y</v>
      </c>
      <c r="BU1626" s="12" t="str">
        <f>IF(AND(BT1626="Y",BQ1626&gt;1),"Y","")</f>
        <v>Y</v>
      </c>
      <c r="BV1626" s="12" t="str">
        <f>IF(AND(BT1626="Y",BQ1626&lt;1),"Y","")</f>
        <v/>
      </c>
      <c r="BW1626" s="12" t="str">
        <f>IF(BQ1626&gt;1,IF(BQ1625&gt;1,"Y",""),"")</f>
        <v/>
      </c>
      <c r="BX1626" s="12" t="str">
        <f>IF(BQ1626&lt;1,IF(BQ1625&lt;1,"Y",""),"")</f>
        <v/>
      </c>
      <c r="BY1626" s="2"/>
      <c r="BZ1626" s="2"/>
      <c r="CA1626" s="2"/>
    </row>
    <row r="1627" spans="47:79">
      <c r="AU1627" s="4" t="str">
        <f>IF(AZ1627=AZ1628,IF(AZ1627&gt;AZ1626,AZ1627&amp;"_O",""),AZ1627&amp;"_C")</f>
        <v/>
      </c>
      <c r="AV1627" s="7" t="str">
        <f>IF(RIGHT(AU1627,1)="C",AX1627/INDEX($AX$5:$AX$2729,MATCH(AZ1627&amp;"_O",$AU$5:$AU$2729,0),1),"")</f>
        <v/>
      </c>
      <c r="AW1627" s="38">
        <v>36903</v>
      </c>
      <c r="AX1627" s="37">
        <v>1318.55</v>
      </c>
      <c r="AY1627" s="7">
        <f>AX1627/AX1626</f>
        <v>1.015558208495398</v>
      </c>
      <c r="AZ1627" s="4">
        <f>YEAR(AW1627)</f>
        <v>2001</v>
      </c>
      <c r="BA1627" s="2" t="s">
        <v>8</v>
      </c>
      <c r="BB1627" s="12" t="str">
        <f>INDEX($CD$5:$CD$10,MATCH(BA1627,$CC$5:$CC$10,0),1)</f>
        <v>Y</v>
      </c>
      <c r="BC1627" s="12" t="str">
        <f>IF(AND(BB1627="Y",AY1627&gt;1),"Y","")</f>
        <v>Y</v>
      </c>
      <c r="BD1627" s="12" t="str">
        <f>IF(AND(BB1627="Y",AY1627&lt;1),"Y","")</f>
        <v/>
      </c>
      <c r="BE1627" s="12" t="str">
        <f>IF(AY1627&gt;1,IF(AY1626&gt;1,"Y",""),"")</f>
        <v/>
      </c>
      <c r="BF1627" s="12" t="str">
        <f>IF(AY1627&lt;1,IF(AY1626&lt;1,"Y",""),"")</f>
        <v/>
      </c>
      <c r="BG1627" s="2"/>
      <c r="BH1627" s="2"/>
      <c r="BI1627" s="2"/>
      <c r="BJ1627" s="2"/>
      <c r="BK1627" s="2"/>
      <c r="BL1627" s="2"/>
      <c r="BM1627" s="4" t="str">
        <f>IF(BR1627=BR1628,IF(BR1627&gt;BR1626,BR1627&amp;"_O",""),BR1627&amp;"_C")</f>
        <v/>
      </c>
      <c r="BN1627" s="7" t="str">
        <f>IF(RIGHT(BM1627,1)="C",BP1627/INDEX($BP$5:$BP$2729,MATCH(BR1627&amp;"_O",$BM$5:$BM$2729,0),1),"")</f>
        <v/>
      </c>
      <c r="BO1627" s="38">
        <v>37323</v>
      </c>
      <c r="BP1627" s="3">
        <v>1929.67</v>
      </c>
      <c r="BQ1627" s="7">
        <f>BP1627/BP1626</f>
        <v>1.0704094877797132</v>
      </c>
      <c r="BR1627" s="4">
        <f>YEAR(BO1627)</f>
        <v>2002</v>
      </c>
      <c r="BS1627" s="2" t="s">
        <v>8</v>
      </c>
      <c r="BT1627" s="12" t="str">
        <f>INDEX($CD$5:$CD$10,MATCH(BS1627,$CC$5:$CC$10,0),1)</f>
        <v>Y</v>
      </c>
      <c r="BU1627" s="12" t="str">
        <f>IF(AND(BT1627="Y",BQ1627&gt;1),"Y","")</f>
        <v>Y</v>
      </c>
      <c r="BV1627" s="12" t="str">
        <f>IF(AND(BT1627="Y",BQ1627&lt;1),"Y","")</f>
        <v/>
      </c>
      <c r="BW1627" s="12" t="str">
        <f>IF(BQ1627&gt;1,IF(BQ1626&gt;1,"Y",""),"")</f>
        <v>Y</v>
      </c>
      <c r="BX1627" s="12" t="str">
        <f>IF(BQ1627&lt;1,IF(BQ1626&lt;1,"Y",""),"")</f>
        <v/>
      </c>
      <c r="BY1627" s="2"/>
      <c r="BZ1627" s="2"/>
      <c r="CA1627" s="2"/>
    </row>
    <row r="1628" spans="47:79">
      <c r="AU1628" s="4" t="str">
        <f>IF(AZ1628=AZ1629,IF(AZ1628&gt;AZ1627,AZ1628&amp;"_O",""),AZ1628&amp;"_C")</f>
        <v/>
      </c>
      <c r="AV1628" s="7" t="str">
        <f>IF(RIGHT(AU1628,1)="C",AX1628/INDEX($AX$5:$AX$2729,MATCH(AZ1628&amp;"_O",$AU$5:$AU$2729,0),1),"")</f>
        <v/>
      </c>
      <c r="AW1628" s="38">
        <v>36910</v>
      </c>
      <c r="AX1628" s="37">
        <v>1342.55</v>
      </c>
      <c r="AY1628" s="7">
        <f>AX1628/AX1627</f>
        <v>1.0182018125971712</v>
      </c>
      <c r="AZ1628" s="4">
        <f>YEAR(AW1628)</f>
        <v>2001</v>
      </c>
      <c r="BA1628" s="2" t="s">
        <v>8</v>
      </c>
      <c r="BB1628" s="12" t="str">
        <f>INDEX($CD$5:$CD$10,MATCH(BA1628,$CC$5:$CC$10,0),1)</f>
        <v>Y</v>
      </c>
      <c r="BC1628" s="12" t="str">
        <f>IF(AND(BB1628="Y",AY1628&gt;1),"Y","")</f>
        <v>Y</v>
      </c>
      <c r="BD1628" s="12" t="str">
        <f>IF(AND(BB1628="Y",AY1628&lt;1),"Y","")</f>
        <v/>
      </c>
      <c r="BE1628" s="12" t="str">
        <f>IF(AY1628&gt;1,IF(AY1627&gt;1,"Y",""),"")</f>
        <v>Y</v>
      </c>
      <c r="BF1628" s="12" t="str">
        <f>IF(AY1628&lt;1,IF(AY1627&lt;1,"Y",""),"")</f>
        <v/>
      </c>
      <c r="BG1628" s="2"/>
      <c r="BH1628" s="2"/>
      <c r="BI1628" s="2"/>
      <c r="BJ1628" s="2"/>
      <c r="BK1628" s="2"/>
      <c r="BL1628" s="2"/>
      <c r="BM1628" s="4" t="str">
        <f>IF(BR1628=BR1629,IF(BR1628&gt;BR1627,BR1628&amp;"_O",""),BR1628&amp;"_C")</f>
        <v/>
      </c>
      <c r="BN1628" s="7" t="str">
        <f>IF(RIGHT(BM1628,1)="C",BP1628/INDEX($BP$5:$BP$2729,MATCH(BR1628&amp;"_O",$BM$5:$BM$2729,0),1),"")</f>
        <v/>
      </c>
      <c r="BO1628" s="38">
        <v>37330</v>
      </c>
      <c r="BP1628" s="3">
        <v>1868.3</v>
      </c>
      <c r="BQ1628" s="7">
        <f>BP1628/BP1627</f>
        <v>0.96819663465773931</v>
      </c>
      <c r="BR1628" s="4">
        <f>YEAR(BO1628)</f>
        <v>2002</v>
      </c>
      <c r="BS1628" s="2" t="s">
        <v>8</v>
      </c>
      <c r="BT1628" s="12" t="str">
        <f>INDEX($CD$5:$CD$10,MATCH(BS1628,$CC$5:$CC$10,0),1)</f>
        <v>Y</v>
      </c>
      <c r="BU1628" s="12" t="str">
        <f>IF(AND(BT1628="Y",BQ1628&gt;1),"Y","")</f>
        <v/>
      </c>
      <c r="BV1628" s="12" t="str">
        <f>IF(AND(BT1628="Y",BQ1628&lt;1),"Y","")</f>
        <v>Y</v>
      </c>
      <c r="BW1628" s="12" t="str">
        <f>IF(BQ1628&gt;1,IF(BQ1627&gt;1,"Y",""),"")</f>
        <v/>
      </c>
      <c r="BX1628" s="12" t="str">
        <f>IF(BQ1628&lt;1,IF(BQ1627&lt;1,"Y",""),"")</f>
        <v/>
      </c>
      <c r="BY1628" s="2"/>
      <c r="BZ1628" s="2"/>
      <c r="CA1628" s="2"/>
    </row>
    <row r="1629" spans="47:79">
      <c r="AU1629" s="4" t="str">
        <f>IF(AZ1629=AZ1630,IF(AZ1629&gt;AZ1628,AZ1629&amp;"_O",""),AZ1629&amp;"_C")</f>
        <v/>
      </c>
      <c r="AV1629" s="7" t="str">
        <f>IF(RIGHT(AU1629,1)="C",AX1629/INDEX($AX$5:$AX$2729,MATCH(AZ1629&amp;"_O",$AU$5:$AU$2729,0),1),"")</f>
        <v/>
      </c>
      <c r="AW1629" s="38">
        <v>36917</v>
      </c>
      <c r="AX1629" s="37">
        <v>1354.95</v>
      </c>
      <c r="AY1629" s="7">
        <f>AX1629/AX1628</f>
        <v>1.0092361550780233</v>
      </c>
      <c r="AZ1629" s="4">
        <f>YEAR(AW1629)</f>
        <v>2001</v>
      </c>
      <c r="BA1629" s="2" t="s">
        <v>8</v>
      </c>
      <c r="BB1629" s="12" t="str">
        <f>INDEX($CD$5:$CD$10,MATCH(BA1629,$CC$5:$CC$10,0),1)</f>
        <v>Y</v>
      </c>
      <c r="BC1629" s="12" t="str">
        <f>IF(AND(BB1629="Y",AY1629&gt;1),"Y","")</f>
        <v>Y</v>
      </c>
      <c r="BD1629" s="12" t="str">
        <f>IF(AND(BB1629="Y",AY1629&lt;1),"Y","")</f>
        <v/>
      </c>
      <c r="BE1629" s="12" t="str">
        <f>IF(AY1629&gt;1,IF(AY1628&gt;1,"Y",""),"")</f>
        <v>Y</v>
      </c>
      <c r="BF1629" s="12" t="str">
        <f>IF(AY1629&lt;1,IF(AY1628&lt;1,"Y",""),"")</f>
        <v/>
      </c>
      <c r="BG1629" s="2"/>
      <c r="BH1629" s="2"/>
      <c r="BI1629" s="2"/>
      <c r="BJ1629" s="2"/>
      <c r="BK1629" s="2"/>
      <c r="BL1629" s="2"/>
      <c r="BM1629" s="4" t="str">
        <f>IF(BR1629=BR1630,IF(BR1629&gt;BR1628,BR1629&amp;"_O",""),BR1629&amp;"_C")</f>
        <v/>
      </c>
      <c r="BN1629" s="7" t="str">
        <f>IF(RIGHT(BM1629,1)="C",BP1629/INDEX($BP$5:$BP$2729,MATCH(BR1629&amp;"_O",$BM$5:$BM$2729,0),1),"")</f>
        <v/>
      </c>
      <c r="BO1629" s="38">
        <v>37337</v>
      </c>
      <c r="BP1629" s="3">
        <v>1851.39</v>
      </c>
      <c r="BQ1629" s="7">
        <f>BP1629/BP1628</f>
        <v>0.99094899106139278</v>
      </c>
      <c r="BR1629" s="4">
        <f>YEAR(BO1629)</f>
        <v>2002</v>
      </c>
      <c r="BS1629" s="2" t="s">
        <v>8</v>
      </c>
      <c r="BT1629" s="12" t="str">
        <f>INDEX($CD$5:$CD$10,MATCH(BS1629,$CC$5:$CC$10,0),1)</f>
        <v>Y</v>
      </c>
      <c r="BU1629" s="12" t="str">
        <f>IF(AND(BT1629="Y",BQ1629&gt;1),"Y","")</f>
        <v/>
      </c>
      <c r="BV1629" s="12" t="str">
        <f>IF(AND(BT1629="Y",BQ1629&lt;1),"Y","")</f>
        <v>Y</v>
      </c>
      <c r="BW1629" s="12" t="str">
        <f>IF(BQ1629&gt;1,IF(BQ1628&gt;1,"Y",""),"")</f>
        <v/>
      </c>
      <c r="BX1629" s="12" t="str">
        <f>IF(BQ1629&lt;1,IF(BQ1628&lt;1,"Y",""),"")</f>
        <v>Y</v>
      </c>
      <c r="BY1629" s="2"/>
      <c r="BZ1629" s="2"/>
      <c r="CA1629" s="2"/>
    </row>
    <row r="1630" spans="47:79">
      <c r="AU1630" s="4" t="str">
        <f>IF(AZ1630=AZ1631,IF(AZ1630&gt;AZ1629,AZ1630&amp;"_O",""),AZ1630&amp;"_C")</f>
        <v/>
      </c>
      <c r="AV1630" s="7" t="str">
        <f>IF(RIGHT(AU1630,1)="C",AX1630/INDEX($AX$5:$AX$2729,MATCH(AZ1630&amp;"_O",$AU$5:$AU$2729,0),1),"")</f>
        <v/>
      </c>
      <c r="AW1630" s="38">
        <v>36924</v>
      </c>
      <c r="AX1630" s="37">
        <v>1349.47</v>
      </c>
      <c r="AY1630" s="7">
        <f>AX1630/AX1629</f>
        <v>0.99595557031624782</v>
      </c>
      <c r="AZ1630" s="4">
        <f>YEAR(AW1630)</f>
        <v>2001</v>
      </c>
      <c r="BA1630" s="2" t="s">
        <v>8</v>
      </c>
      <c r="BB1630" s="12" t="str">
        <f>INDEX($CD$5:$CD$10,MATCH(BA1630,$CC$5:$CC$10,0),1)</f>
        <v>Y</v>
      </c>
      <c r="BC1630" s="12" t="str">
        <f>IF(AND(BB1630="Y",AY1630&gt;1),"Y","")</f>
        <v/>
      </c>
      <c r="BD1630" s="12" t="str">
        <f>IF(AND(BB1630="Y",AY1630&lt;1),"Y","")</f>
        <v>Y</v>
      </c>
      <c r="BE1630" s="12" t="str">
        <f>IF(AY1630&gt;1,IF(AY1629&gt;1,"Y",""),"")</f>
        <v/>
      </c>
      <c r="BF1630" s="12" t="str">
        <f>IF(AY1630&lt;1,IF(AY1629&lt;1,"Y",""),"")</f>
        <v/>
      </c>
      <c r="BG1630" s="2"/>
      <c r="BH1630" s="2"/>
      <c r="BI1630" s="2"/>
      <c r="BJ1630" s="2"/>
      <c r="BK1630" s="2"/>
      <c r="BL1630" s="2"/>
      <c r="BM1630" s="4" t="str">
        <f>IF(BR1630=BR1631,IF(BR1630&gt;BR1629,BR1630&amp;"_O",""),BR1630&amp;"_C")</f>
        <v/>
      </c>
      <c r="BN1630" s="7" t="str">
        <f>IF(RIGHT(BM1630,1)="C",BP1630/INDEX($BP$5:$BP$2729,MATCH(BR1630&amp;"_O",$BM$5:$BM$2729,0),1),"")</f>
        <v/>
      </c>
      <c r="BO1630" s="38">
        <v>37343</v>
      </c>
      <c r="BP1630" s="3">
        <v>1845.35</v>
      </c>
      <c r="BQ1630" s="7">
        <f>BP1630/BP1629</f>
        <v>0.99673758635403664</v>
      </c>
      <c r="BR1630" s="4">
        <f>YEAR(BO1630)</f>
        <v>2002</v>
      </c>
      <c r="BS1630" s="2" t="s">
        <v>8</v>
      </c>
      <c r="BT1630" s="12" t="str">
        <f>INDEX($CD$5:$CD$10,MATCH(BS1630,$CC$5:$CC$10,0),1)</f>
        <v>Y</v>
      </c>
      <c r="BU1630" s="12" t="str">
        <f>IF(AND(BT1630="Y",BQ1630&gt;1),"Y","")</f>
        <v/>
      </c>
      <c r="BV1630" s="12" t="str">
        <f>IF(AND(BT1630="Y",BQ1630&lt;1),"Y","")</f>
        <v>Y</v>
      </c>
      <c r="BW1630" s="12" t="str">
        <f>IF(BQ1630&gt;1,IF(BQ1629&gt;1,"Y",""),"")</f>
        <v/>
      </c>
      <c r="BX1630" s="12" t="str">
        <f>IF(BQ1630&lt;1,IF(BQ1629&lt;1,"Y",""),"")</f>
        <v>Y</v>
      </c>
      <c r="BY1630" s="2"/>
      <c r="BZ1630" s="2"/>
      <c r="CA1630" s="2"/>
    </row>
    <row r="1631" spans="47:79">
      <c r="AU1631" s="4" t="str">
        <f>IF(AZ1631=AZ1632,IF(AZ1631&gt;AZ1630,AZ1631&amp;"_O",""),AZ1631&amp;"_C")</f>
        <v/>
      </c>
      <c r="AV1631" s="7" t="str">
        <f>IF(RIGHT(AU1631,1)="C",AX1631/INDEX($AX$5:$AX$2729,MATCH(AZ1631&amp;"_O",$AU$5:$AU$2729,0),1),"")</f>
        <v/>
      </c>
      <c r="AW1631" s="38">
        <v>36931</v>
      </c>
      <c r="AX1631" s="37">
        <v>1314.76</v>
      </c>
      <c r="AY1631" s="7">
        <f>AX1631/AX1630</f>
        <v>0.9742787909327365</v>
      </c>
      <c r="AZ1631" s="4">
        <f>YEAR(AW1631)</f>
        <v>2001</v>
      </c>
      <c r="BA1631" s="2" t="s">
        <v>8</v>
      </c>
      <c r="BB1631" s="12" t="str">
        <f>INDEX($CD$5:$CD$10,MATCH(BA1631,$CC$5:$CC$10,0),1)</f>
        <v>Y</v>
      </c>
      <c r="BC1631" s="12" t="str">
        <f>IF(AND(BB1631="Y",AY1631&gt;1),"Y","")</f>
        <v/>
      </c>
      <c r="BD1631" s="12" t="str">
        <f>IF(AND(BB1631="Y",AY1631&lt;1),"Y","")</f>
        <v>Y</v>
      </c>
      <c r="BE1631" s="12" t="str">
        <f>IF(AY1631&gt;1,IF(AY1630&gt;1,"Y",""),"")</f>
        <v/>
      </c>
      <c r="BF1631" s="12" t="str">
        <f>IF(AY1631&lt;1,IF(AY1630&lt;1,"Y",""),"")</f>
        <v>Y</v>
      </c>
      <c r="BG1631" s="2"/>
      <c r="BH1631" s="2"/>
      <c r="BI1631" s="2"/>
      <c r="BJ1631" s="2"/>
      <c r="BK1631" s="2"/>
      <c r="BL1631" s="2"/>
      <c r="BM1631" s="4" t="str">
        <f>IF(BR1631=BR1632,IF(BR1631&gt;BR1630,BR1631&amp;"_O",""),BR1631&amp;"_C")</f>
        <v/>
      </c>
      <c r="BN1631" s="7" t="str">
        <f>IF(RIGHT(BM1631,1)="C",BP1631/INDEX($BP$5:$BP$2729,MATCH(BR1631&amp;"_O",$BM$5:$BM$2729,0),1),"")</f>
        <v/>
      </c>
      <c r="BO1631" s="38">
        <v>37351</v>
      </c>
      <c r="BP1631" s="3">
        <v>1770.03</v>
      </c>
      <c r="BQ1631" s="7">
        <f>BP1631/BP1630</f>
        <v>0.95918389465413068</v>
      </c>
      <c r="BR1631" s="4">
        <f>YEAR(BO1631)</f>
        <v>2002</v>
      </c>
      <c r="BS1631" s="2" t="s">
        <v>8</v>
      </c>
      <c r="BT1631" s="12" t="str">
        <f>INDEX($CD$5:$CD$10,MATCH(BS1631,$CC$5:$CC$10,0),1)</f>
        <v>Y</v>
      </c>
      <c r="BU1631" s="12" t="str">
        <f>IF(AND(BT1631="Y",BQ1631&gt;1),"Y","")</f>
        <v/>
      </c>
      <c r="BV1631" s="12" t="str">
        <f>IF(AND(BT1631="Y",BQ1631&lt;1),"Y","")</f>
        <v>Y</v>
      </c>
      <c r="BW1631" s="12" t="str">
        <f>IF(BQ1631&gt;1,IF(BQ1630&gt;1,"Y",""),"")</f>
        <v/>
      </c>
      <c r="BX1631" s="12" t="str">
        <f>IF(BQ1631&lt;1,IF(BQ1630&lt;1,"Y",""),"")</f>
        <v>Y</v>
      </c>
      <c r="BY1631" s="2"/>
      <c r="BZ1631" s="2"/>
      <c r="CA1631" s="2"/>
    </row>
    <row r="1632" spans="47:79">
      <c r="AU1632" s="4" t="str">
        <f>IF(AZ1632=AZ1633,IF(AZ1632&gt;AZ1631,AZ1632&amp;"_O",""),AZ1632&amp;"_C")</f>
        <v/>
      </c>
      <c r="AV1632" s="7" t="str">
        <f>IF(RIGHT(AU1632,1)="C",AX1632/INDEX($AX$5:$AX$2729,MATCH(AZ1632&amp;"_O",$AU$5:$AU$2729,0),1),"")</f>
        <v/>
      </c>
      <c r="AW1632" s="38">
        <v>36938</v>
      </c>
      <c r="AX1632" s="37">
        <v>1301.53</v>
      </c>
      <c r="AY1632" s="7">
        <f>AX1632/AX1631</f>
        <v>0.98993732696461711</v>
      </c>
      <c r="AZ1632" s="4">
        <f>YEAR(AW1632)</f>
        <v>2001</v>
      </c>
      <c r="BA1632" s="2" t="s">
        <v>8</v>
      </c>
      <c r="BB1632" s="12" t="str">
        <f>INDEX($CD$5:$CD$10,MATCH(BA1632,$CC$5:$CC$10,0),1)</f>
        <v>Y</v>
      </c>
      <c r="BC1632" s="12" t="str">
        <f>IF(AND(BB1632="Y",AY1632&gt;1),"Y","")</f>
        <v/>
      </c>
      <c r="BD1632" s="12" t="str">
        <f>IF(AND(BB1632="Y",AY1632&lt;1),"Y","")</f>
        <v>Y</v>
      </c>
      <c r="BE1632" s="12" t="str">
        <f>IF(AY1632&gt;1,IF(AY1631&gt;1,"Y",""),"")</f>
        <v/>
      </c>
      <c r="BF1632" s="12" t="str">
        <f>IF(AY1632&lt;1,IF(AY1631&lt;1,"Y",""),"")</f>
        <v>Y</v>
      </c>
      <c r="BG1632" s="2"/>
      <c r="BH1632" s="2"/>
      <c r="BI1632" s="2"/>
      <c r="BJ1632" s="2"/>
      <c r="BK1632" s="2"/>
      <c r="BL1632" s="2"/>
      <c r="BM1632" s="4" t="str">
        <f>IF(BR1632=BR1633,IF(BR1632&gt;BR1631,BR1632&amp;"_O",""),BR1632&amp;"_C")</f>
        <v/>
      </c>
      <c r="BN1632" s="7" t="str">
        <f>IF(RIGHT(BM1632,1)="C",BP1632/INDEX($BP$5:$BP$2729,MATCH(BR1632&amp;"_O",$BM$5:$BM$2729,0),1),"")</f>
        <v/>
      </c>
      <c r="BO1632" s="38">
        <v>37358</v>
      </c>
      <c r="BP1632" s="3">
        <v>1756.19</v>
      </c>
      <c r="BQ1632" s="7">
        <f>BP1632/BP1631</f>
        <v>0.99218092348717257</v>
      </c>
      <c r="BR1632" s="4">
        <f>YEAR(BO1632)</f>
        <v>2002</v>
      </c>
      <c r="BS1632" s="2" t="s">
        <v>8</v>
      </c>
      <c r="BT1632" s="12" t="str">
        <f>INDEX($CD$5:$CD$10,MATCH(BS1632,$CC$5:$CC$10,0),1)</f>
        <v>Y</v>
      </c>
      <c r="BU1632" s="12" t="str">
        <f>IF(AND(BT1632="Y",BQ1632&gt;1),"Y","")</f>
        <v/>
      </c>
      <c r="BV1632" s="12" t="str">
        <f>IF(AND(BT1632="Y",BQ1632&lt;1),"Y","")</f>
        <v>Y</v>
      </c>
      <c r="BW1632" s="12" t="str">
        <f>IF(BQ1632&gt;1,IF(BQ1631&gt;1,"Y",""),"")</f>
        <v/>
      </c>
      <c r="BX1632" s="12" t="str">
        <f>IF(BQ1632&lt;1,IF(BQ1631&lt;1,"Y",""),"")</f>
        <v>Y</v>
      </c>
      <c r="BY1632" s="2"/>
      <c r="BZ1632" s="2"/>
      <c r="CA1632" s="2"/>
    </row>
    <row r="1633" spans="47:79">
      <c r="AU1633" s="4" t="str">
        <f>IF(AZ1633=AZ1634,IF(AZ1633&gt;AZ1632,AZ1633&amp;"_O",""),AZ1633&amp;"_C")</f>
        <v/>
      </c>
      <c r="AV1633" s="7" t="str">
        <f>IF(RIGHT(AU1633,1)="C",AX1633/INDEX($AX$5:$AX$2729,MATCH(AZ1633&amp;"_O",$AU$5:$AU$2729,0),1),"")</f>
        <v/>
      </c>
      <c r="AW1633" s="38">
        <v>36945</v>
      </c>
      <c r="AX1633" s="37">
        <v>1245.8599999999999</v>
      </c>
      <c r="AY1633" s="7">
        <f>AX1633/AX1632</f>
        <v>0.95722726329781094</v>
      </c>
      <c r="AZ1633" s="4">
        <f>YEAR(AW1633)</f>
        <v>2001</v>
      </c>
      <c r="BA1633" s="2" t="s">
        <v>8</v>
      </c>
      <c r="BB1633" s="12" t="str">
        <f>INDEX($CD$5:$CD$10,MATCH(BA1633,$CC$5:$CC$10,0),1)</f>
        <v>Y</v>
      </c>
      <c r="BC1633" s="12" t="str">
        <f>IF(AND(BB1633="Y",AY1633&gt;1),"Y","")</f>
        <v/>
      </c>
      <c r="BD1633" s="12" t="str">
        <f>IF(AND(BB1633="Y",AY1633&lt;1),"Y","")</f>
        <v>Y</v>
      </c>
      <c r="BE1633" s="12" t="str">
        <f>IF(AY1633&gt;1,IF(AY1632&gt;1,"Y",""),"")</f>
        <v/>
      </c>
      <c r="BF1633" s="12" t="str">
        <f>IF(AY1633&lt;1,IF(AY1632&lt;1,"Y",""),"")</f>
        <v>Y</v>
      </c>
      <c r="BG1633" s="2"/>
      <c r="BH1633" s="2"/>
      <c r="BI1633" s="2"/>
      <c r="BJ1633" s="2"/>
      <c r="BK1633" s="2"/>
      <c r="BL1633" s="2"/>
      <c r="BM1633" s="4" t="str">
        <f>IF(BR1633=BR1634,IF(BR1633&gt;BR1632,BR1633&amp;"_O",""),BR1633&amp;"_C")</f>
        <v/>
      </c>
      <c r="BN1633" s="7" t="str">
        <f>IF(RIGHT(BM1633,1)="C",BP1633/INDEX($BP$5:$BP$2729,MATCH(BR1633&amp;"_O",$BM$5:$BM$2729,0),1),"")</f>
        <v/>
      </c>
      <c r="BO1633" s="38">
        <v>37365</v>
      </c>
      <c r="BP1633" s="3">
        <v>1796.83</v>
      </c>
      <c r="BQ1633" s="7">
        <f>BP1633/BP1632</f>
        <v>1.0231410041054783</v>
      </c>
      <c r="BR1633" s="4">
        <f>YEAR(BO1633)</f>
        <v>2002</v>
      </c>
      <c r="BS1633" s="2" t="s">
        <v>8</v>
      </c>
      <c r="BT1633" s="12" t="str">
        <f>INDEX($CD$5:$CD$10,MATCH(BS1633,$CC$5:$CC$10,0),1)</f>
        <v>Y</v>
      </c>
      <c r="BU1633" s="12" t="str">
        <f>IF(AND(BT1633="Y",BQ1633&gt;1),"Y","")</f>
        <v>Y</v>
      </c>
      <c r="BV1633" s="12" t="str">
        <f>IF(AND(BT1633="Y",BQ1633&lt;1),"Y","")</f>
        <v/>
      </c>
      <c r="BW1633" s="12" t="str">
        <f>IF(BQ1633&gt;1,IF(BQ1632&gt;1,"Y",""),"")</f>
        <v/>
      </c>
      <c r="BX1633" s="12" t="str">
        <f>IF(BQ1633&lt;1,IF(BQ1632&lt;1,"Y",""),"")</f>
        <v/>
      </c>
      <c r="BY1633" s="2"/>
      <c r="BZ1633" s="2"/>
      <c r="CA1633" s="2"/>
    </row>
    <row r="1634" spans="47:79">
      <c r="AU1634" s="4" t="str">
        <f>IF(AZ1634=AZ1635,IF(AZ1634&gt;AZ1633,AZ1634&amp;"_O",""),AZ1634&amp;"_C")</f>
        <v/>
      </c>
      <c r="AV1634" s="7" t="str">
        <f>IF(RIGHT(AU1634,1)="C",AX1634/INDEX($AX$5:$AX$2729,MATCH(AZ1634&amp;"_O",$AU$5:$AU$2729,0),1),"")</f>
        <v/>
      </c>
      <c r="AW1634" s="38">
        <v>36952</v>
      </c>
      <c r="AX1634" s="37">
        <v>1234.18</v>
      </c>
      <c r="AY1634" s="7">
        <f>AX1634/AX1633</f>
        <v>0.99062494983384985</v>
      </c>
      <c r="AZ1634" s="4">
        <f>YEAR(AW1634)</f>
        <v>2001</v>
      </c>
      <c r="BA1634" s="2" t="s">
        <v>8</v>
      </c>
      <c r="BB1634" s="12" t="str">
        <f>INDEX($CD$5:$CD$10,MATCH(BA1634,$CC$5:$CC$10,0),1)</f>
        <v>Y</v>
      </c>
      <c r="BC1634" s="12" t="str">
        <f>IF(AND(BB1634="Y",AY1634&gt;1),"Y","")</f>
        <v/>
      </c>
      <c r="BD1634" s="12" t="str">
        <f>IF(AND(BB1634="Y",AY1634&lt;1),"Y","")</f>
        <v>Y</v>
      </c>
      <c r="BE1634" s="12" t="str">
        <f>IF(AY1634&gt;1,IF(AY1633&gt;1,"Y",""),"")</f>
        <v/>
      </c>
      <c r="BF1634" s="12" t="str">
        <f>IF(AY1634&lt;1,IF(AY1633&lt;1,"Y",""),"")</f>
        <v>Y</v>
      </c>
      <c r="BG1634" s="2"/>
      <c r="BH1634" s="2"/>
      <c r="BI1634" s="2"/>
      <c r="BJ1634" s="2"/>
      <c r="BK1634" s="2"/>
      <c r="BL1634" s="2"/>
      <c r="BM1634" s="4" t="str">
        <f>IF(BR1634=BR1635,IF(BR1634&gt;BR1633,BR1634&amp;"_O",""),BR1634&amp;"_C")</f>
        <v/>
      </c>
      <c r="BN1634" s="7" t="str">
        <f>IF(RIGHT(BM1634,1)="C",BP1634/INDEX($BP$5:$BP$2729,MATCH(BR1634&amp;"_O",$BM$5:$BM$2729,0),1),"")</f>
        <v/>
      </c>
      <c r="BO1634" s="38">
        <v>37372</v>
      </c>
      <c r="BP1634" s="3">
        <v>1663.89</v>
      </c>
      <c r="BQ1634" s="7">
        <f>BP1634/BP1633</f>
        <v>0.92601414713690233</v>
      </c>
      <c r="BR1634" s="4">
        <f>YEAR(BO1634)</f>
        <v>2002</v>
      </c>
      <c r="BS1634" s="2" t="s">
        <v>8</v>
      </c>
      <c r="BT1634" s="12" t="str">
        <f>INDEX($CD$5:$CD$10,MATCH(BS1634,$CC$5:$CC$10,0),1)</f>
        <v>Y</v>
      </c>
      <c r="BU1634" s="12" t="str">
        <f>IF(AND(BT1634="Y",BQ1634&gt;1),"Y","")</f>
        <v/>
      </c>
      <c r="BV1634" s="12" t="str">
        <f>IF(AND(BT1634="Y",BQ1634&lt;1),"Y","")</f>
        <v>Y</v>
      </c>
      <c r="BW1634" s="12" t="str">
        <f>IF(BQ1634&gt;1,IF(BQ1633&gt;1,"Y",""),"")</f>
        <v/>
      </c>
      <c r="BX1634" s="12" t="str">
        <f>IF(BQ1634&lt;1,IF(BQ1633&lt;1,"Y",""),"")</f>
        <v/>
      </c>
      <c r="BY1634" s="2"/>
      <c r="BZ1634" s="2"/>
      <c r="CA1634" s="2"/>
    </row>
    <row r="1635" spans="47:79">
      <c r="AU1635" s="4" t="str">
        <f>IF(AZ1635=AZ1636,IF(AZ1635&gt;AZ1634,AZ1635&amp;"_O",""),AZ1635&amp;"_C")</f>
        <v/>
      </c>
      <c r="AV1635" s="7" t="str">
        <f>IF(RIGHT(AU1635,1)="C",AX1635/INDEX($AX$5:$AX$2729,MATCH(AZ1635&amp;"_O",$AU$5:$AU$2729,0),1),"")</f>
        <v/>
      </c>
      <c r="AW1635" s="38">
        <v>36959</v>
      </c>
      <c r="AX1635" s="37">
        <v>1233.42</v>
      </c>
      <c r="AY1635" s="7">
        <f>AX1635/AX1634</f>
        <v>0.99938420651768789</v>
      </c>
      <c r="AZ1635" s="4">
        <f>YEAR(AW1635)</f>
        <v>2001</v>
      </c>
      <c r="BA1635" s="2" t="s">
        <v>8</v>
      </c>
      <c r="BB1635" s="12" t="str">
        <f>INDEX($CD$5:$CD$10,MATCH(BA1635,$CC$5:$CC$10,0),1)</f>
        <v>Y</v>
      </c>
      <c r="BC1635" s="12" t="str">
        <f>IF(AND(BB1635="Y",AY1635&gt;1),"Y","")</f>
        <v/>
      </c>
      <c r="BD1635" s="12" t="str">
        <f>IF(AND(BB1635="Y",AY1635&lt;1),"Y","")</f>
        <v>Y</v>
      </c>
      <c r="BE1635" s="12" t="str">
        <f>IF(AY1635&gt;1,IF(AY1634&gt;1,"Y",""),"")</f>
        <v/>
      </c>
      <c r="BF1635" s="12" t="str">
        <f>IF(AY1635&lt;1,IF(AY1634&lt;1,"Y",""),"")</f>
        <v>Y</v>
      </c>
      <c r="BG1635" s="2"/>
      <c r="BH1635" s="2"/>
      <c r="BI1635" s="2"/>
      <c r="BJ1635" s="2"/>
      <c r="BK1635" s="2"/>
      <c r="BL1635" s="2"/>
      <c r="BM1635" s="4" t="str">
        <f>IF(BR1635=BR1636,IF(BR1635&gt;BR1634,BR1635&amp;"_O",""),BR1635&amp;"_C")</f>
        <v/>
      </c>
      <c r="BN1635" s="7" t="str">
        <f>IF(RIGHT(BM1635,1)="C",BP1635/INDEX($BP$5:$BP$2729,MATCH(BR1635&amp;"_O",$BM$5:$BM$2729,0),1),"")</f>
        <v/>
      </c>
      <c r="BO1635" s="38">
        <v>37379</v>
      </c>
      <c r="BP1635" s="3">
        <v>1613.03</v>
      </c>
      <c r="BQ1635" s="7">
        <f>BP1635/BP1634</f>
        <v>0.96943307550378921</v>
      </c>
      <c r="BR1635" s="4">
        <f>YEAR(BO1635)</f>
        <v>2002</v>
      </c>
      <c r="BS1635" s="2" t="s">
        <v>8</v>
      </c>
      <c r="BT1635" s="12" t="str">
        <f>INDEX($CD$5:$CD$10,MATCH(BS1635,$CC$5:$CC$10,0),1)</f>
        <v>Y</v>
      </c>
      <c r="BU1635" s="12" t="str">
        <f>IF(AND(BT1635="Y",BQ1635&gt;1),"Y","")</f>
        <v/>
      </c>
      <c r="BV1635" s="12" t="str">
        <f>IF(AND(BT1635="Y",BQ1635&lt;1),"Y","")</f>
        <v>Y</v>
      </c>
      <c r="BW1635" s="12" t="str">
        <f>IF(BQ1635&gt;1,IF(BQ1634&gt;1,"Y",""),"")</f>
        <v/>
      </c>
      <c r="BX1635" s="12" t="str">
        <f>IF(BQ1635&lt;1,IF(BQ1634&lt;1,"Y",""),"")</f>
        <v>Y</v>
      </c>
      <c r="BY1635" s="2"/>
      <c r="BZ1635" s="2"/>
      <c r="CA1635" s="2"/>
    </row>
    <row r="1636" spans="47:79">
      <c r="AU1636" s="4" t="str">
        <f>IF(AZ1636=AZ1637,IF(AZ1636&gt;AZ1635,AZ1636&amp;"_O",""),AZ1636&amp;"_C")</f>
        <v/>
      </c>
      <c r="AV1636" s="7" t="str">
        <f>IF(RIGHT(AU1636,1)="C",AX1636/INDEX($AX$5:$AX$2729,MATCH(AZ1636&amp;"_O",$AU$5:$AU$2729,0),1),"")</f>
        <v/>
      </c>
      <c r="AW1636" s="38">
        <v>36966</v>
      </c>
      <c r="AX1636" s="37">
        <v>1150.53</v>
      </c>
      <c r="AY1636" s="7">
        <f>AX1636/AX1635</f>
        <v>0.93279661429196858</v>
      </c>
      <c r="AZ1636" s="4">
        <f>YEAR(AW1636)</f>
        <v>2001</v>
      </c>
      <c r="BA1636" s="2" t="s">
        <v>8</v>
      </c>
      <c r="BB1636" s="12" t="str">
        <f>INDEX($CD$5:$CD$10,MATCH(BA1636,$CC$5:$CC$10,0),1)</f>
        <v>Y</v>
      </c>
      <c r="BC1636" s="12" t="str">
        <f>IF(AND(BB1636="Y",AY1636&gt;1),"Y","")</f>
        <v/>
      </c>
      <c r="BD1636" s="12" t="str">
        <f>IF(AND(BB1636="Y",AY1636&lt;1),"Y","")</f>
        <v>Y</v>
      </c>
      <c r="BE1636" s="12" t="str">
        <f>IF(AY1636&gt;1,IF(AY1635&gt;1,"Y",""),"")</f>
        <v/>
      </c>
      <c r="BF1636" s="12" t="str">
        <f>IF(AY1636&lt;1,IF(AY1635&lt;1,"Y",""),"")</f>
        <v>Y</v>
      </c>
      <c r="BG1636" s="2"/>
      <c r="BH1636" s="2"/>
      <c r="BI1636" s="2"/>
      <c r="BJ1636" s="2"/>
      <c r="BK1636" s="2"/>
      <c r="BL1636" s="2"/>
      <c r="BM1636" s="4" t="str">
        <f>IF(BR1636=BR1637,IF(BR1636&gt;BR1635,BR1636&amp;"_O",""),BR1636&amp;"_C")</f>
        <v/>
      </c>
      <c r="BN1636" s="7" t="str">
        <f>IF(RIGHT(BM1636,1)="C",BP1636/INDEX($BP$5:$BP$2729,MATCH(BR1636&amp;"_O",$BM$5:$BM$2729,0),1),"")</f>
        <v/>
      </c>
      <c r="BO1636" s="38">
        <v>37386</v>
      </c>
      <c r="BP1636" s="3">
        <v>1600.85</v>
      </c>
      <c r="BQ1636" s="7">
        <f>BP1636/BP1635</f>
        <v>0.99244899350911009</v>
      </c>
      <c r="BR1636" s="4">
        <f>YEAR(BO1636)</f>
        <v>2002</v>
      </c>
      <c r="BS1636" s="2" t="s">
        <v>8</v>
      </c>
      <c r="BT1636" s="12" t="str">
        <f>INDEX($CD$5:$CD$10,MATCH(BS1636,$CC$5:$CC$10,0),1)</f>
        <v>Y</v>
      </c>
      <c r="BU1636" s="12" t="str">
        <f>IF(AND(BT1636="Y",BQ1636&gt;1),"Y","")</f>
        <v/>
      </c>
      <c r="BV1636" s="12" t="str">
        <f>IF(AND(BT1636="Y",BQ1636&lt;1),"Y","")</f>
        <v>Y</v>
      </c>
      <c r="BW1636" s="12" t="str">
        <f>IF(BQ1636&gt;1,IF(BQ1635&gt;1,"Y",""),"")</f>
        <v/>
      </c>
      <c r="BX1636" s="12" t="str">
        <f>IF(BQ1636&lt;1,IF(BQ1635&lt;1,"Y",""),"")</f>
        <v>Y</v>
      </c>
      <c r="BY1636" s="2"/>
      <c r="BZ1636" s="2"/>
      <c r="CA1636" s="2"/>
    </row>
    <row r="1637" spans="47:79">
      <c r="AU1637" s="4" t="str">
        <f>IF(AZ1637=AZ1638,IF(AZ1637&gt;AZ1636,AZ1637&amp;"_O",""),AZ1637&amp;"_C")</f>
        <v/>
      </c>
      <c r="AV1637" s="7" t="str">
        <f>IF(RIGHT(AU1637,1)="C",AX1637/INDEX($AX$5:$AX$2729,MATCH(AZ1637&amp;"_O",$AU$5:$AU$2729,0),1),"")</f>
        <v/>
      </c>
      <c r="AW1637" s="38">
        <v>36973</v>
      </c>
      <c r="AX1637" s="37">
        <v>1139.83</v>
      </c>
      <c r="AY1637" s="7">
        <f>AX1637/AX1636</f>
        <v>0.99069993828931013</v>
      </c>
      <c r="AZ1637" s="4">
        <f>YEAR(AW1637)</f>
        <v>2001</v>
      </c>
      <c r="BA1637" s="2" t="s">
        <v>8</v>
      </c>
      <c r="BB1637" s="12" t="str">
        <f>INDEX($CD$5:$CD$10,MATCH(BA1637,$CC$5:$CC$10,0),1)</f>
        <v>Y</v>
      </c>
      <c r="BC1637" s="12" t="str">
        <f>IF(AND(BB1637="Y",AY1637&gt;1),"Y","")</f>
        <v/>
      </c>
      <c r="BD1637" s="12" t="str">
        <f>IF(AND(BB1637="Y",AY1637&lt;1),"Y","")</f>
        <v>Y</v>
      </c>
      <c r="BE1637" s="12" t="str">
        <f>IF(AY1637&gt;1,IF(AY1636&gt;1,"Y",""),"")</f>
        <v/>
      </c>
      <c r="BF1637" s="12" t="str">
        <f>IF(AY1637&lt;1,IF(AY1636&lt;1,"Y",""),"")</f>
        <v>Y</v>
      </c>
      <c r="BG1637" s="2"/>
      <c r="BH1637" s="2"/>
      <c r="BI1637" s="2"/>
      <c r="BJ1637" s="2"/>
      <c r="BK1637" s="2"/>
      <c r="BL1637" s="2"/>
      <c r="BM1637" s="4" t="str">
        <f>IF(BR1637=BR1638,IF(BR1637&gt;BR1636,BR1637&amp;"_O",""),BR1637&amp;"_C")</f>
        <v/>
      </c>
      <c r="BN1637" s="7" t="str">
        <f>IF(RIGHT(BM1637,1)="C",BP1637/INDEX($BP$5:$BP$2729,MATCH(BR1637&amp;"_O",$BM$5:$BM$2729,0),1),"")</f>
        <v/>
      </c>
      <c r="BO1637" s="38">
        <v>37393</v>
      </c>
      <c r="BP1637" s="3">
        <v>1741.39</v>
      </c>
      <c r="BQ1637" s="7">
        <f>BP1637/BP1636</f>
        <v>1.087790861105038</v>
      </c>
      <c r="BR1637" s="4">
        <f>YEAR(BO1637)</f>
        <v>2002</v>
      </c>
      <c r="BS1637" s="2" t="s">
        <v>8</v>
      </c>
      <c r="BT1637" s="12" t="str">
        <f>INDEX($CD$5:$CD$10,MATCH(BS1637,$CC$5:$CC$10,0),1)</f>
        <v>Y</v>
      </c>
      <c r="BU1637" s="12" t="str">
        <f>IF(AND(BT1637="Y",BQ1637&gt;1),"Y","")</f>
        <v>Y</v>
      </c>
      <c r="BV1637" s="12" t="str">
        <f>IF(AND(BT1637="Y",BQ1637&lt;1),"Y","")</f>
        <v/>
      </c>
      <c r="BW1637" s="12" t="str">
        <f>IF(BQ1637&gt;1,IF(BQ1636&gt;1,"Y",""),"")</f>
        <v/>
      </c>
      <c r="BX1637" s="12" t="str">
        <f>IF(BQ1637&lt;1,IF(BQ1636&lt;1,"Y",""),"")</f>
        <v/>
      </c>
      <c r="BY1637" s="2"/>
      <c r="BZ1637" s="2"/>
      <c r="CA1637" s="2"/>
    </row>
    <row r="1638" spans="47:79">
      <c r="AU1638" s="4" t="str">
        <f>IF(AZ1638=AZ1639,IF(AZ1638&gt;AZ1637,AZ1638&amp;"_O",""),AZ1638&amp;"_C")</f>
        <v/>
      </c>
      <c r="AV1638" s="7" t="str">
        <f>IF(RIGHT(AU1638,1)="C",AX1638/INDEX($AX$5:$AX$2729,MATCH(AZ1638&amp;"_O",$AU$5:$AU$2729,0),1),"")</f>
        <v/>
      </c>
      <c r="AW1638" s="38">
        <v>36980</v>
      </c>
      <c r="AX1638" s="37">
        <v>1160.33</v>
      </c>
      <c r="AY1638" s="7">
        <f>AX1638/AX1637</f>
        <v>1.0179851381346341</v>
      </c>
      <c r="AZ1638" s="4">
        <f>YEAR(AW1638)</f>
        <v>2001</v>
      </c>
      <c r="BA1638" s="2" t="s">
        <v>8</v>
      </c>
      <c r="BB1638" s="12" t="str">
        <f>INDEX($CD$5:$CD$10,MATCH(BA1638,$CC$5:$CC$10,0),1)</f>
        <v>Y</v>
      </c>
      <c r="BC1638" s="12" t="str">
        <f>IF(AND(BB1638="Y",AY1638&gt;1),"Y","")</f>
        <v>Y</v>
      </c>
      <c r="BD1638" s="12" t="str">
        <f>IF(AND(BB1638="Y",AY1638&lt;1),"Y","")</f>
        <v/>
      </c>
      <c r="BE1638" s="12" t="str">
        <f>IF(AY1638&gt;1,IF(AY1637&gt;1,"Y",""),"")</f>
        <v/>
      </c>
      <c r="BF1638" s="12" t="str">
        <f>IF(AY1638&lt;1,IF(AY1637&lt;1,"Y",""),"")</f>
        <v/>
      </c>
      <c r="BG1638" s="2"/>
      <c r="BH1638" s="2"/>
      <c r="BI1638" s="2"/>
      <c r="BJ1638" s="2"/>
      <c r="BK1638" s="2"/>
      <c r="BL1638" s="2"/>
      <c r="BM1638" s="4" t="str">
        <f>IF(BR1638=BR1639,IF(BR1638&gt;BR1637,BR1638&amp;"_O",""),BR1638&amp;"_C")</f>
        <v/>
      </c>
      <c r="BN1638" s="7" t="str">
        <f>IF(RIGHT(BM1638,1)="C",BP1638/INDEX($BP$5:$BP$2729,MATCH(BR1638&amp;"_O",$BM$5:$BM$2729,0),1),"")</f>
        <v/>
      </c>
      <c r="BO1638" s="38">
        <v>37400</v>
      </c>
      <c r="BP1638" s="3">
        <v>1661.49</v>
      </c>
      <c r="BQ1638" s="7">
        <f>BP1638/BP1637</f>
        <v>0.95411711334049232</v>
      </c>
      <c r="BR1638" s="4">
        <f>YEAR(BO1638)</f>
        <v>2002</v>
      </c>
      <c r="BS1638" s="2" t="s">
        <v>8</v>
      </c>
      <c r="BT1638" s="12" t="str">
        <f>INDEX($CD$5:$CD$10,MATCH(BS1638,$CC$5:$CC$10,0),1)</f>
        <v>Y</v>
      </c>
      <c r="BU1638" s="12" t="str">
        <f>IF(AND(BT1638="Y",BQ1638&gt;1),"Y","")</f>
        <v/>
      </c>
      <c r="BV1638" s="12" t="str">
        <f>IF(AND(BT1638="Y",BQ1638&lt;1),"Y","")</f>
        <v>Y</v>
      </c>
      <c r="BW1638" s="12" t="str">
        <f>IF(BQ1638&gt;1,IF(BQ1637&gt;1,"Y",""),"")</f>
        <v/>
      </c>
      <c r="BX1638" s="12" t="str">
        <f>IF(BQ1638&lt;1,IF(BQ1637&lt;1,"Y",""),"")</f>
        <v/>
      </c>
      <c r="BY1638" s="2"/>
      <c r="BZ1638" s="2"/>
      <c r="CA1638" s="2"/>
    </row>
    <row r="1639" spans="47:79">
      <c r="AU1639" s="4" t="str">
        <f>IF(AZ1639=AZ1640,IF(AZ1639&gt;AZ1638,AZ1639&amp;"_O",""),AZ1639&amp;"_C")</f>
        <v/>
      </c>
      <c r="AV1639" s="7" t="str">
        <f>IF(RIGHT(AU1639,1)="C",AX1639/INDEX($AX$5:$AX$2729,MATCH(AZ1639&amp;"_O",$AU$5:$AU$2729,0),1),"")</f>
        <v/>
      </c>
      <c r="AW1639" s="38">
        <v>36987</v>
      </c>
      <c r="AX1639" s="37">
        <v>1128.43</v>
      </c>
      <c r="AY1639" s="7">
        <f>AX1639/AX1638</f>
        <v>0.97250782105090805</v>
      </c>
      <c r="AZ1639" s="4">
        <f>YEAR(AW1639)</f>
        <v>2001</v>
      </c>
      <c r="BA1639" s="2" t="s">
        <v>8</v>
      </c>
      <c r="BB1639" s="12" t="str">
        <f>INDEX($CD$5:$CD$10,MATCH(BA1639,$CC$5:$CC$10,0),1)</f>
        <v>Y</v>
      </c>
      <c r="BC1639" s="12" t="str">
        <f>IF(AND(BB1639="Y",AY1639&gt;1),"Y","")</f>
        <v/>
      </c>
      <c r="BD1639" s="12" t="str">
        <f>IF(AND(BB1639="Y",AY1639&lt;1),"Y","")</f>
        <v>Y</v>
      </c>
      <c r="BE1639" s="12" t="str">
        <f>IF(AY1639&gt;1,IF(AY1638&gt;1,"Y",""),"")</f>
        <v/>
      </c>
      <c r="BF1639" s="12" t="str">
        <f>IF(AY1639&lt;1,IF(AY1638&lt;1,"Y",""),"")</f>
        <v/>
      </c>
      <c r="BG1639" s="2"/>
      <c r="BH1639" s="2"/>
      <c r="BI1639" s="2"/>
      <c r="BJ1639" s="2"/>
      <c r="BK1639" s="2"/>
      <c r="BL1639" s="2"/>
      <c r="BM1639" s="4" t="str">
        <f>IF(BR1639=BR1640,IF(BR1639&gt;BR1638,BR1639&amp;"_O",""),BR1639&amp;"_C")</f>
        <v/>
      </c>
      <c r="BN1639" s="7" t="str">
        <f>IF(RIGHT(BM1639,1)="C",BP1639/INDEX($BP$5:$BP$2729,MATCH(BR1639&amp;"_O",$BM$5:$BM$2729,0),1),"")</f>
        <v/>
      </c>
      <c r="BO1639" s="38">
        <v>37407</v>
      </c>
      <c r="BP1639" s="3">
        <v>1615.73</v>
      </c>
      <c r="BQ1639" s="7">
        <f>BP1639/BP1638</f>
        <v>0.97245845596422487</v>
      </c>
      <c r="BR1639" s="4">
        <f>YEAR(BO1639)</f>
        <v>2002</v>
      </c>
      <c r="BS1639" s="2" t="s">
        <v>8</v>
      </c>
      <c r="BT1639" s="12" t="str">
        <f>INDEX($CD$5:$CD$10,MATCH(BS1639,$CC$5:$CC$10,0),1)</f>
        <v>Y</v>
      </c>
      <c r="BU1639" s="12" t="str">
        <f>IF(AND(BT1639="Y",BQ1639&gt;1),"Y","")</f>
        <v/>
      </c>
      <c r="BV1639" s="12" t="str">
        <f>IF(AND(BT1639="Y",BQ1639&lt;1),"Y","")</f>
        <v>Y</v>
      </c>
      <c r="BW1639" s="12" t="str">
        <f>IF(BQ1639&gt;1,IF(BQ1638&gt;1,"Y",""),"")</f>
        <v/>
      </c>
      <c r="BX1639" s="12" t="str">
        <f>IF(BQ1639&lt;1,IF(BQ1638&lt;1,"Y",""),"")</f>
        <v>Y</v>
      </c>
      <c r="BY1639" s="2"/>
      <c r="BZ1639" s="2"/>
      <c r="CA1639" s="2"/>
    </row>
    <row r="1640" spans="47:79">
      <c r="AU1640" s="4" t="str">
        <f>IF(AZ1640=AZ1641,IF(AZ1640&gt;AZ1639,AZ1640&amp;"_O",""),AZ1640&amp;"_C")</f>
        <v/>
      </c>
      <c r="AV1640" s="7" t="str">
        <f>IF(RIGHT(AU1640,1)="C",AX1640/INDEX($AX$5:$AX$2729,MATCH(AZ1640&amp;"_O",$AU$5:$AU$2729,0),1),"")</f>
        <v/>
      </c>
      <c r="AW1640" s="38">
        <v>36993</v>
      </c>
      <c r="AX1640" s="37">
        <v>1183.5</v>
      </c>
      <c r="AY1640" s="7">
        <f>AX1640/AX1639</f>
        <v>1.0488023182652002</v>
      </c>
      <c r="AZ1640" s="4">
        <f>YEAR(AW1640)</f>
        <v>2001</v>
      </c>
      <c r="BA1640" s="2" t="s">
        <v>8</v>
      </c>
      <c r="BB1640" s="12" t="str">
        <f>INDEX($CD$5:$CD$10,MATCH(BA1640,$CC$5:$CC$10,0),1)</f>
        <v>Y</v>
      </c>
      <c r="BC1640" s="12" t="str">
        <f>IF(AND(BB1640="Y",AY1640&gt;1),"Y","")</f>
        <v>Y</v>
      </c>
      <c r="BD1640" s="12" t="str">
        <f>IF(AND(BB1640="Y",AY1640&lt;1),"Y","")</f>
        <v/>
      </c>
      <c r="BE1640" s="12" t="str">
        <f>IF(AY1640&gt;1,IF(AY1639&gt;1,"Y",""),"")</f>
        <v/>
      </c>
      <c r="BF1640" s="12" t="str">
        <f>IF(AY1640&lt;1,IF(AY1639&lt;1,"Y",""),"")</f>
        <v/>
      </c>
      <c r="BG1640" s="2"/>
      <c r="BH1640" s="2"/>
      <c r="BI1640" s="2"/>
      <c r="BJ1640" s="2"/>
      <c r="BK1640" s="2"/>
      <c r="BL1640" s="2"/>
      <c r="BM1640" s="4" t="str">
        <f>IF(BR1640=BR1641,IF(BR1640&gt;BR1639,BR1640&amp;"_O",""),BR1640&amp;"_C")</f>
        <v/>
      </c>
      <c r="BN1640" s="7" t="str">
        <f>IF(RIGHT(BM1640,1)="C",BP1640/INDEX($BP$5:$BP$2729,MATCH(BR1640&amp;"_O",$BM$5:$BM$2729,0),1),"")</f>
        <v/>
      </c>
      <c r="BO1640" s="38">
        <v>37414</v>
      </c>
      <c r="BP1640" s="3">
        <v>1535.48</v>
      </c>
      <c r="BQ1640" s="7">
        <f>BP1640/BP1639</f>
        <v>0.95033204805258309</v>
      </c>
      <c r="BR1640" s="4">
        <f>YEAR(BO1640)</f>
        <v>2002</v>
      </c>
      <c r="BS1640" s="2" t="s">
        <v>8</v>
      </c>
      <c r="BT1640" s="12" t="str">
        <f>INDEX($CD$5:$CD$10,MATCH(BS1640,$CC$5:$CC$10,0),1)</f>
        <v>Y</v>
      </c>
      <c r="BU1640" s="12" t="str">
        <f>IF(AND(BT1640="Y",BQ1640&gt;1),"Y","")</f>
        <v/>
      </c>
      <c r="BV1640" s="12" t="str">
        <f>IF(AND(BT1640="Y",BQ1640&lt;1),"Y","")</f>
        <v>Y</v>
      </c>
      <c r="BW1640" s="12" t="str">
        <f>IF(BQ1640&gt;1,IF(BQ1639&gt;1,"Y",""),"")</f>
        <v/>
      </c>
      <c r="BX1640" s="12" t="str">
        <f>IF(BQ1640&lt;1,IF(BQ1639&lt;1,"Y",""),"")</f>
        <v>Y</v>
      </c>
      <c r="BY1640" s="2"/>
      <c r="BZ1640" s="2"/>
      <c r="CA1640" s="2"/>
    </row>
    <row r="1641" spans="47:79">
      <c r="AU1641" s="4" t="str">
        <f>IF(AZ1641=AZ1642,IF(AZ1641&gt;AZ1640,AZ1641&amp;"_O",""),AZ1641&amp;"_C")</f>
        <v/>
      </c>
      <c r="AV1641" s="7" t="str">
        <f>IF(RIGHT(AU1641,1)="C",AX1641/INDEX($AX$5:$AX$2729,MATCH(AZ1641&amp;"_O",$AU$5:$AU$2729,0),1),"")</f>
        <v/>
      </c>
      <c r="AW1641" s="38">
        <v>37001</v>
      </c>
      <c r="AX1641" s="37">
        <v>1242.98</v>
      </c>
      <c r="AY1641" s="7">
        <f>AX1641/AX1640</f>
        <v>1.0502577101816646</v>
      </c>
      <c r="AZ1641" s="4">
        <f>YEAR(AW1641)</f>
        <v>2001</v>
      </c>
      <c r="BA1641" s="2" t="s">
        <v>8</v>
      </c>
      <c r="BB1641" s="12" t="str">
        <f>INDEX($CD$5:$CD$10,MATCH(BA1641,$CC$5:$CC$10,0),1)</f>
        <v>Y</v>
      </c>
      <c r="BC1641" s="12" t="str">
        <f>IF(AND(BB1641="Y",AY1641&gt;1),"Y","")</f>
        <v>Y</v>
      </c>
      <c r="BD1641" s="12" t="str">
        <f>IF(AND(BB1641="Y",AY1641&lt;1),"Y","")</f>
        <v/>
      </c>
      <c r="BE1641" s="12" t="str">
        <f>IF(AY1641&gt;1,IF(AY1640&gt;1,"Y",""),"")</f>
        <v>Y</v>
      </c>
      <c r="BF1641" s="12" t="str">
        <f>IF(AY1641&lt;1,IF(AY1640&lt;1,"Y",""),"")</f>
        <v/>
      </c>
      <c r="BG1641" s="2"/>
      <c r="BH1641" s="2"/>
      <c r="BI1641" s="2"/>
      <c r="BJ1641" s="2"/>
      <c r="BK1641" s="2"/>
      <c r="BL1641" s="2"/>
      <c r="BM1641" s="4" t="str">
        <f>IF(BR1641=BR1642,IF(BR1641&gt;BR1640,BR1641&amp;"_O",""),BR1641&amp;"_C")</f>
        <v/>
      </c>
      <c r="BN1641" s="7" t="str">
        <f>IF(RIGHT(BM1641,1)="C",BP1641/INDEX($BP$5:$BP$2729,MATCH(BR1641&amp;"_O",$BM$5:$BM$2729,0),1),"")</f>
        <v/>
      </c>
      <c r="BO1641" s="38">
        <v>37421</v>
      </c>
      <c r="BP1641" s="3">
        <v>1504.74</v>
      </c>
      <c r="BQ1641" s="7">
        <f>BP1641/BP1640</f>
        <v>0.97998020163076038</v>
      </c>
      <c r="BR1641" s="4">
        <f>YEAR(BO1641)</f>
        <v>2002</v>
      </c>
      <c r="BS1641" s="2" t="s">
        <v>8</v>
      </c>
      <c r="BT1641" s="12" t="str">
        <f>INDEX($CD$5:$CD$10,MATCH(BS1641,$CC$5:$CC$10,0),1)</f>
        <v>Y</v>
      </c>
      <c r="BU1641" s="12" t="str">
        <f>IF(AND(BT1641="Y",BQ1641&gt;1),"Y","")</f>
        <v/>
      </c>
      <c r="BV1641" s="12" t="str">
        <f>IF(AND(BT1641="Y",BQ1641&lt;1),"Y","")</f>
        <v>Y</v>
      </c>
      <c r="BW1641" s="12" t="str">
        <f>IF(BQ1641&gt;1,IF(BQ1640&gt;1,"Y",""),"")</f>
        <v/>
      </c>
      <c r="BX1641" s="12" t="str">
        <f>IF(BQ1641&lt;1,IF(BQ1640&lt;1,"Y",""),"")</f>
        <v>Y</v>
      </c>
      <c r="BY1641" s="2"/>
      <c r="BZ1641" s="2"/>
      <c r="CA1641" s="2"/>
    </row>
    <row r="1642" spans="47:79">
      <c r="AU1642" s="4" t="str">
        <f>IF(AZ1642=AZ1643,IF(AZ1642&gt;AZ1641,AZ1642&amp;"_O",""),AZ1642&amp;"_C")</f>
        <v/>
      </c>
      <c r="AV1642" s="7" t="str">
        <f>IF(RIGHT(AU1642,1)="C",AX1642/INDEX($AX$5:$AX$2729,MATCH(AZ1642&amp;"_O",$AU$5:$AU$2729,0),1),"")</f>
        <v/>
      </c>
      <c r="AW1642" s="38">
        <v>37008</v>
      </c>
      <c r="AX1642" s="37">
        <v>1253.05</v>
      </c>
      <c r="AY1642" s="7">
        <f>AX1642/AX1641</f>
        <v>1.00810149801284</v>
      </c>
      <c r="AZ1642" s="4">
        <f>YEAR(AW1642)</f>
        <v>2001</v>
      </c>
      <c r="BA1642" s="2" t="s">
        <v>8</v>
      </c>
      <c r="BB1642" s="12" t="str">
        <f>INDEX($CD$5:$CD$10,MATCH(BA1642,$CC$5:$CC$10,0),1)</f>
        <v>Y</v>
      </c>
      <c r="BC1642" s="12" t="str">
        <f>IF(AND(BB1642="Y",AY1642&gt;1),"Y","")</f>
        <v>Y</v>
      </c>
      <c r="BD1642" s="12" t="str">
        <f>IF(AND(BB1642="Y",AY1642&lt;1),"Y","")</f>
        <v/>
      </c>
      <c r="BE1642" s="12" t="str">
        <f>IF(AY1642&gt;1,IF(AY1641&gt;1,"Y",""),"")</f>
        <v>Y</v>
      </c>
      <c r="BF1642" s="12" t="str">
        <f>IF(AY1642&lt;1,IF(AY1641&lt;1,"Y",""),"")</f>
        <v/>
      </c>
      <c r="BG1642" s="2"/>
      <c r="BH1642" s="2"/>
      <c r="BI1642" s="2"/>
      <c r="BJ1642" s="2"/>
      <c r="BK1642" s="2"/>
      <c r="BL1642" s="2"/>
      <c r="BM1642" s="4" t="str">
        <f>IF(BR1642=BR1643,IF(BR1642&gt;BR1641,BR1642&amp;"_O",""),BR1642&amp;"_C")</f>
        <v/>
      </c>
      <c r="BN1642" s="7" t="str">
        <f>IF(RIGHT(BM1642,1)="C",BP1642/INDEX($BP$5:$BP$2729,MATCH(BR1642&amp;"_O",$BM$5:$BM$2729,0),1),"")</f>
        <v/>
      </c>
      <c r="BO1642" s="38">
        <v>37428</v>
      </c>
      <c r="BP1642" s="3">
        <v>1440.96</v>
      </c>
      <c r="BQ1642" s="7">
        <f>BP1642/BP1641</f>
        <v>0.95761393994975874</v>
      </c>
      <c r="BR1642" s="4">
        <f>YEAR(BO1642)</f>
        <v>2002</v>
      </c>
      <c r="BS1642" s="2" t="s">
        <v>8</v>
      </c>
      <c r="BT1642" s="12" t="str">
        <f>INDEX($CD$5:$CD$10,MATCH(BS1642,$CC$5:$CC$10,0),1)</f>
        <v>Y</v>
      </c>
      <c r="BU1642" s="12" t="str">
        <f>IF(AND(BT1642="Y",BQ1642&gt;1),"Y","")</f>
        <v/>
      </c>
      <c r="BV1642" s="12" t="str">
        <f>IF(AND(BT1642="Y",BQ1642&lt;1),"Y","")</f>
        <v>Y</v>
      </c>
      <c r="BW1642" s="12" t="str">
        <f>IF(BQ1642&gt;1,IF(BQ1641&gt;1,"Y",""),"")</f>
        <v/>
      </c>
      <c r="BX1642" s="12" t="str">
        <f>IF(BQ1642&lt;1,IF(BQ1641&lt;1,"Y",""),"")</f>
        <v>Y</v>
      </c>
      <c r="BY1642" s="2"/>
      <c r="BZ1642" s="2"/>
      <c r="CA1642" s="2"/>
    </row>
    <row r="1643" spans="47:79">
      <c r="AU1643" s="4" t="str">
        <f>IF(AZ1643=AZ1644,IF(AZ1643&gt;AZ1642,AZ1643&amp;"_O",""),AZ1643&amp;"_C")</f>
        <v/>
      </c>
      <c r="AV1643" s="7" t="str">
        <f>IF(RIGHT(AU1643,1)="C",AX1643/INDEX($AX$5:$AX$2729,MATCH(AZ1643&amp;"_O",$AU$5:$AU$2729,0),1),"")</f>
        <v/>
      </c>
      <c r="AW1643" s="38">
        <v>37015</v>
      </c>
      <c r="AX1643" s="37">
        <v>1266.6099999999999</v>
      </c>
      <c r="AY1643" s="7">
        <f>AX1643/AX1642</f>
        <v>1.0108215953074497</v>
      </c>
      <c r="AZ1643" s="4">
        <f>YEAR(AW1643)</f>
        <v>2001</v>
      </c>
      <c r="BA1643" s="2" t="s">
        <v>8</v>
      </c>
      <c r="BB1643" s="12" t="str">
        <f>INDEX($CD$5:$CD$10,MATCH(BA1643,$CC$5:$CC$10,0),1)</f>
        <v>Y</v>
      </c>
      <c r="BC1643" s="12" t="str">
        <f>IF(AND(BB1643="Y",AY1643&gt;1),"Y","")</f>
        <v>Y</v>
      </c>
      <c r="BD1643" s="12" t="str">
        <f>IF(AND(BB1643="Y",AY1643&lt;1),"Y","")</f>
        <v/>
      </c>
      <c r="BE1643" s="12" t="str">
        <f>IF(AY1643&gt;1,IF(AY1642&gt;1,"Y",""),"")</f>
        <v>Y</v>
      </c>
      <c r="BF1643" s="12" t="str">
        <f>IF(AY1643&lt;1,IF(AY1642&lt;1,"Y",""),"")</f>
        <v/>
      </c>
      <c r="BG1643" s="2"/>
      <c r="BH1643" s="2"/>
      <c r="BI1643" s="2"/>
      <c r="BJ1643" s="2"/>
      <c r="BK1643" s="2"/>
      <c r="BL1643" s="2"/>
      <c r="BM1643" s="4" t="str">
        <f>IF(BR1643=BR1644,IF(BR1643&gt;BR1642,BR1643&amp;"_O",""),BR1643&amp;"_C")</f>
        <v/>
      </c>
      <c r="BN1643" s="7" t="str">
        <f>IF(RIGHT(BM1643,1)="C",BP1643/INDEX($BP$5:$BP$2729,MATCH(BR1643&amp;"_O",$BM$5:$BM$2729,0),1),"")</f>
        <v/>
      </c>
      <c r="BO1643" s="38">
        <v>37435</v>
      </c>
      <c r="BP1643" s="3">
        <v>1463.21</v>
      </c>
      <c r="BQ1643" s="7">
        <f>BP1643/BP1642</f>
        <v>1.0154410948256718</v>
      </c>
      <c r="BR1643" s="4">
        <f>YEAR(BO1643)</f>
        <v>2002</v>
      </c>
      <c r="BS1643" s="2" t="s">
        <v>8</v>
      </c>
      <c r="BT1643" s="12" t="str">
        <f>INDEX($CD$5:$CD$10,MATCH(BS1643,$CC$5:$CC$10,0),1)</f>
        <v>Y</v>
      </c>
      <c r="BU1643" s="12" t="str">
        <f>IF(AND(BT1643="Y",BQ1643&gt;1),"Y","")</f>
        <v>Y</v>
      </c>
      <c r="BV1643" s="12" t="str">
        <f>IF(AND(BT1643="Y",BQ1643&lt;1),"Y","")</f>
        <v/>
      </c>
      <c r="BW1643" s="12" t="str">
        <f>IF(BQ1643&gt;1,IF(BQ1642&gt;1,"Y",""),"")</f>
        <v/>
      </c>
      <c r="BX1643" s="12" t="str">
        <f>IF(BQ1643&lt;1,IF(BQ1642&lt;1,"Y",""),"")</f>
        <v/>
      </c>
      <c r="BY1643" s="2"/>
      <c r="BZ1643" s="2"/>
      <c r="CA1643" s="2"/>
    </row>
    <row r="1644" spans="47:79">
      <c r="AU1644" s="4" t="str">
        <f>IF(AZ1644=AZ1645,IF(AZ1644&gt;AZ1643,AZ1644&amp;"_O",""),AZ1644&amp;"_C")</f>
        <v/>
      </c>
      <c r="AV1644" s="7" t="str">
        <f>IF(RIGHT(AU1644,1)="C",AX1644/INDEX($AX$5:$AX$2729,MATCH(AZ1644&amp;"_O",$AU$5:$AU$2729,0),1),"")</f>
        <v/>
      </c>
      <c r="AW1644" s="38">
        <v>37022</v>
      </c>
      <c r="AX1644" s="37">
        <v>1245.67</v>
      </c>
      <c r="AY1644" s="7">
        <f>AX1644/AX1643</f>
        <v>0.98346768144890706</v>
      </c>
      <c r="AZ1644" s="4">
        <f>YEAR(AW1644)</f>
        <v>2001</v>
      </c>
      <c r="BA1644" s="2" t="s">
        <v>8</v>
      </c>
      <c r="BB1644" s="12" t="str">
        <f>INDEX($CD$5:$CD$10,MATCH(BA1644,$CC$5:$CC$10,0),1)</f>
        <v>Y</v>
      </c>
      <c r="BC1644" s="12" t="str">
        <f>IF(AND(BB1644="Y",AY1644&gt;1),"Y","")</f>
        <v/>
      </c>
      <c r="BD1644" s="12" t="str">
        <f>IF(AND(BB1644="Y",AY1644&lt;1),"Y","")</f>
        <v>Y</v>
      </c>
      <c r="BE1644" s="12" t="str">
        <f>IF(AY1644&gt;1,IF(AY1643&gt;1,"Y",""),"")</f>
        <v/>
      </c>
      <c r="BF1644" s="12" t="str">
        <f>IF(AY1644&lt;1,IF(AY1643&lt;1,"Y",""),"")</f>
        <v/>
      </c>
      <c r="BG1644" s="2"/>
      <c r="BH1644" s="2"/>
      <c r="BI1644" s="2"/>
      <c r="BJ1644" s="2"/>
      <c r="BK1644" s="2"/>
      <c r="BL1644" s="2"/>
      <c r="BM1644" s="4" t="str">
        <f>IF(BR1644=BR1645,IF(BR1644&gt;BR1643,BR1644&amp;"_O",""),BR1644&amp;"_C")</f>
        <v/>
      </c>
      <c r="BN1644" s="7" t="str">
        <f>IF(RIGHT(BM1644,1)="C",BP1644/INDEX($BP$5:$BP$2729,MATCH(BR1644&amp;"_O",$BM$5:$BM$2729,0),1),"")</f>
        <v/>
      </c>
      <c r="BO1644" s="38">
        <v>37442</v>
      </c>
      <c r="BP1644" s="3">
        <v>1448.36</v>
      </c>
      <c r="BQ1644" s="7">
        <f>BP1644/BP1643</f>
        <v>0.98985108084280438</v>
      </c>
      <c r="BR1644" s="4">
        <f>YEAR(BO1644)</f>
        <v>2002</v>
      </c>
      <c r="BS1644" s="2" t="s">
        <v>8</v>
      </c>
      <c r="BT1644" s="12" t="str">
        <f>INDEX($CD$5:$CD$10,MATCH(BS1644,$CC$5:$CC$10,0),1)</f>
        <v>Y</v>
      </c>
      <c r="BU1644" s="12" t="str">
        <f>IF(AND(BT1644="Y",BQ1644&gt;1),"Y","")</f>
        <v/>
      </c>
      <c r="BV1644" s="12" t="str">
        <f>IF(AND(BT1644="Y",BQ1644&lt;1),"Y","")</f>
        <v>Y</v>
      </c>
      <c r="BW1644" s="12" t="str">
        <f>IF(BQ1644&gt;1,IF(BQ1643&gt;1,"Y",""),"")</f>
        <v/>
      </c>
      <c r="BX1644" s="12" t="str">
        <f>IF(BQ1644&lt;1,IF(BQ1643&lt;1,"Y",""),"")</f>
        <v/>
      </c>
      <c r="BY1644" s="2"/>
      <c r="BZ1644" s="2"/>
      <c r="CA1644" s="2"/>
    </row>
    <row r="1645" spans="47:79">
      <c r="AU1645" s="4" t="str">
        <f>IF(AZ1645=AZ1646,IF(AZ1645&gt;AZ1644,AZ1645&amp;"_O",""),AZ1645&amp;"_C")</f>
        <v/>
      </c>
      <c r="AV1645" s="7" t="str">
        <f>IF(RIGHT(AU1645,1)="C",AX1645/INDEX($AX$5:$AX$2729,MATCH(AZ1645&amp;"_O",$AU$5:$AU$2729,0),1),"")</f>
        <v/>
      </c>
      <c r="AW1645" s="38">
        <v>37029</v>
      </c>
      <c r="AX1645" s="37">
        <v>1291.96</v>
      </c>
      <c r="AY1645" s="7">
        <f>AX1645/AX1644</f>
        <v>1.0371607247505359</v>
      </c>
      <c r="AZ1645" s="4">
        <f>YEAR(AW1645)</f>
        <v>2001</v>
      </c>
      <c r="BA1645" s="2" t="s">
        <v>8</v>
      </c>
      <c r="BB1645" s="12" t="str">
        <f>INDEX($CD$5:$CD$10,MATCH(BA1645,$CC$5:$CC$10,0),1)</f>
        <v>Y</v>
      </c>
      <c r="BC1645" s="12" t="str">
        <f>IF(AND(BB1645="Y",AY1645&gt;1),"Y","")</f>
        <v>Y</v>
      </c>
      <c r="BD1645" s="12" t="str">
        <f>IF(AND(BB1645="Y",AY1645&lt;1),"Y","")</f>
        <v/>
      </c>
      <c r="BE1645" s="12" t="str">
        <f>IF(AY1645&gt;1,IF(AY1644&gt;1,"Y",""),"")</f>
        <v/>
      </c>
      <c r="BF1645" s="12" t="str">
        <f>IF(AY1645&lt;1,IF(AY1644&lt;1,"Y",""),"")</f>
        <v/>
      </c>
      <c r="BG1645" s="2"/>
      <c r="BH1645" s="2"/>
      <c r="BI1645" s="2"/>
      <c r="BJ1645" s="2"/>
      <c r="BK1645" s="2"/>
      <c r="BL1645" s="2"/>
      <c r="BM1645" s="4" t="str">
        <f>IF(BR1645=BR1646,IF(BR1645&gt;BR1644,BR1645&amp;"_O",""),BR1645&amp;"_C")</f>
        <v/>
      </c>
      <c r="BN1645" s="7" t="str">
        <f>IF(RIGHT(BM1645,1)="C",BP1645/INDEX($BP$5:$BP$2729,MATCH(BR1645&amp;"_O",$BM$5:$BM$2729,0),1),"")</f>
        <v/>
      </c>
      <c r="BO1645" s="38">
        <v>37449</v>
      </c>
      <c r="BP1645" s="3">
        <v>1373.5</v>
      </c>
      <c r="BQ1645" s="7">
        <f>BP1645/BP1644</f>
        <v>0.94831395509403749</v>
      </c>
      <c r="BR1645" s="4">
        <f>YEAR(BO1645)</f>
        <v>2002</v>
      </c>
      <c r="BS1645" s="2" t="s">
        <v>8</v>
      </c>
      <c r="BT1645" s="12" t="str">
        <f>INDEX($CD$5:$CD$10,MATCH(BS1645,$CC$5:$CC$10,0),1)</f>
        <v>Y</v>
      </c>
      <c r="BU1645" s="12" t="str">
        <f>IF(AND(BT1645="Y",BQ1645&gt;1),"Y","")</f>
        <v/>
      </c>
      <c r="BV1645" s="12" t="str">
        <f>IF(AND(BT1645="Y",BQ1645&lt;1),"Y","")</f>
        <v>Y</v>
      </c>
      <c r="BW1645" s="12" t="str">
        <f>IF(BQ1645&gt;1,IF(BQ1644&gt;1,"Y",""),"")</f>
        <v/>
      </c>
      <c r="BX1645" s="12" t="str">
        <f>IF(BQ1645&lt;1,IF(BQ1644&lt;1,"Y",""),"")</f>
        <v>Y</v>
      </c>
      <c r="BY1645" s="2"/>
      <c r="BZ1645" s="2"/>
      <c r="CA1645" s="2"/>
    </row>
    <row r="1646" spans="47:79">
      <c r="AU1646" s="4" t="str">
        <f>IF(AZ1646=AZ1647,IF(AZ1646&gt;AZ1645,AZ1646&amp;"_O",""),AZ1646&amp;"_C")</f>
        <v/>
      </c>
      <c r="AV1646" s="7" t="str">
        <f>IF(RIGHT(AU1646,1)="C",AX1646/INDEX($AX$5:$AX$2729,MATCH(AZ1646&amp;"_O",$AU$5:$AU$2729,0),1),"")</f>
        <v/>
      </c>
      <c r="AW1646" s="38">
        <v>37036</v>
      </c>
      <c r="AX1646" s="37">
        <v>1277.8900000000001</v>
      </c>
      <c r="AY1646" s="7">
        <f>AX1646/AX1645</f>
        <v>0.98910956995572619</v>
      </c>
      <c r="AZ1646" s="4">
        <f>YEAR(AW1646)</f>
        <v>2001</v>
      </c>
      <c r="BA1646" s="2" t="s">
        <v>8</v>
      </c>
      <c r="BB1646" s="12" t="str">
        <f>INDEX($CD$5:$CD$10,MATCH(BA1646,$CC$5:$CC$10,0),1)</f>
        <v>Y</v>
      </c>
      <c r="BC1646" s="12" t="str">
        <f>IF(AND(BB1646="Y",AY1646&gt;1),"Y","")</f>
        <v/>
      </c>
      <c r="BD1646" s="12" t="str">
        <f>IF(AND(BB1646="Y",AY1646&lt;1),"Y","")</f>
        <v>Y</v>
      </c>
      <c r="BE1646" s="12" t="str">
        <f>IF(AY1646&gt;1,IF(AY1645&gt;1,"Y",""),"")</f>
        <v/>
      </c>
      <c r="BF1646" s="12" t="str">
        <f>IF(AY1646&lt;1,IF(AY1645&lt;1,"Y",""),"")</f>
        <v/>
      </c>
      <c r="BG1646" s="2"/>
      <c r="BH1646" s="2"/>
      <c r="BI1646" s="2"/>
      <c r="BJ1646" s="2"/>
      <c r="BK1646" s="2"/>
      <c r="BL1646" s="2"/>
      <c r="BM1646" s="4" t="str">
        <f>IF(BR1646=BR1647,IF(BR1646&gt;BR1645,BR1646&amp;"_O",""),BR1646&amp;"_C")</f>
        <v/>
      </c>
      <c r="BN1646" s="7" t="str">
        <f>IF(RIGHT(BM1646,1)="C",BP1646/INDEX($BP$5:$BP$2729,MATCH(BR1646&amp;"_O",$BM$5:$BM$2729,0),1),"")</f>
        <v/>
      </c>
      <c r="BO1646" s="38">
        <v>37456</v>
      </c>
      <c r="BP1646" s="3">
        <v>1319.15</v>
      </c>
      <c r="BQ1646" s="7">
        <f>BP1646/BP1645</f>
        <v>0.96042955951947584</v>
      </c>
      <c r="BR1646" s="4">
        <f>YEAR(BO1646)</f>
        <v>2002</v>
      </c>
      <c r="BS1646" s="2" t="s">
        <v>8</v>
      </c>
      <c r="BT1646" s="12" t="str">
        <f>INDEX($CD$5:$CD$10,MATCH(BS1646,$CC$5:$CC$10,0),1)</f>
        <v>Y</v>
      </c>
      <c r="BU1646" s="12" t="str">
        <f>IF(AND(BT1646="Y",BQ1646&gt;1),"Y","")</f>
        <v/>
      </c>
      <c r="BV1646" s="12" t="str">
        <f>IF(AND(BT1646="Y",BQ1646&lt;1),"Y","")</f>
        <v>Y</v>
      </c>
      <c r="BW1646" s="12" t="str">
        <f>IF(BQ1646&gt;1,IF(BQ1645&gt;1,"Y",""),"")</f>
        <v/>
      </c>
      <c r="BX1646" s="12" t="str">
        <f>IF(BQ1646&lt;1,IF(BQ1645&lt;1,"Y",""),"")</f>
        <v>Y</v>
      </c>
      <c r="BY1646" s="2"/>
      <c r="BZ1646" s="2"/>
      <c r="CA1646" s="2"/>
    </row>
    <row r="1647" spans="47:79">
      <c r="AU1647" s="4" t="str">
        <f>IF(AZ1647=AZ1648,IF(AZ1647&gt;AZ1646,AZ1647&amp;"_O",""),AZ1647&amp;"_C")</f>
        <v/>
      </c>
      <c r="AV1647" s="7" t="str">
        <f>IF(RIGHT(AU1647,1)="C",AX1647/INDEX($AX$5:$AX$2729,MATCH(AZ1647&amp;"_O",$AU$5:$AU$2729,0),1),"")</f>
        <v/>
      </c>
      <c r="AW1647" s="38">
        <v>37043</v>
      </c>
      <c r="AX1647" s="37">
        <v>1260.67</v>
      </c>
      <c r="AY1647" s="7">
        <f>AX1647/AX1646</f>
        <v>0.98652466174709874</v>
      </c>
      <c r="AZ1647" s="4">
        <f>YEAR(AW1647)</f>
        <v>2001</v>
      </c>
      <c r="BA1647" s="2" t="s">
        <v>8</v>
      </c>
      <c r="BB1647" s="12" t="str">
        <f>INDEX($CD$5:$CD$10,MATCH(BA1647,$CC$5:$CC$10,0),1)</f>
        <v>Y</v>
      </c>
      <c r="BC1647" s="12" t="str">
        <f>IF(AND(BB1647="Y",AY1647&gt;1),"Y","")</f>
        <v/>
      </c>
      <c r="BD1647" s="12" t="str">
        <f>IF(AND(BB1647="Y",AY1647&lt;1),"Y","")</f>
        <v>Y</v>
      </c>
      <c r="BE1647" s="12" t="str">
        <f>IF(AY1647&gt;1,IF(AY1646&gt;1,"Y",""),"")</f>
        <v/>
      </c>
      <c r="BF1647" s="12" t="str">
        <f>IF(AY1647&lt;1,IF(AY1646&lt;1,"Y",""),"")</f>
        <v>Y</v>
      </c>
      <c r="BG1647" s="2"/>
      <c r="BH1647" s="2"/>
      <c r="BI1647" s="2"/>
      <c r="BJ1647" s="2"/>
      <c r="BK1647" s="2"/>
      <c r="BL1647" s="2"/>
      <c r="BM1647" s="4" t="str">
        <f>IF(BR1647=BR1648,IF(BR1647&gt;BR1646,BR1647&amp;"_O",""),BR1647&amp;"_C")</f>
        <v/>
      </c>
      <c r="BN1647" s="7" t="str">
        <f>IF(RIGHT(BM1647,1)="C",BP1647/INDEX($BP$5:$BP$2729,MATCH(BR1647&amp;"_O",$BM$5:$BM$2729,0),1),"")</f>
        <v/>
      </c>
      <c r="BO1647" s="38">
        <v>37463</v>
      </c>
      <c r="BP1647" s="3">
        <v>1262.1199999999999</v>
      </c>
      <c r="BQ1647" s="7">
        <f>BP1647/BP1646</f>
        <v>0.95676761550998735</v>
      </c>
      <c r="BR1647" s="4">
        <f>YEAR(BO1647)</f>
        <v>2002</v>
      </c>
      <c r="BS1647" s="2" t="s">
        <v>8</v>
      </c>
      <c r="BT1647" s="12" t="str">
        <f>INDEX($CD$5:$CD$10,MATCH(BS1647,$CC$5:$CC$10,0),1)</f>
        <v>Y</v>
      </c>
      <c r="BU1647" s="12" t="str">
        <f>IF(AND(BT1647="Y",BQ1647&gt;1),"Y","")</f>
        <v/>
      </c>
      <c r="BV1647" s="12" t="str">
        <f>IF(AND(BT1647="Y",BQ1647&lt;1),"Y","")</f>
        <v>Y</v>
      </c>
      <c r="BW1647" s="12" t="str">
        <f>IF(BQ1647&gt;1,IF(BQ1646&gt;1,"Y",""),"")</f>
        <v/>
      </c>
      <c r="BX1647" s="12" t="str">
        <f>IF(BQ1647&lt;1,IF(BQ1646&lt;1,"Y",""),"")</f>
        <v>Y</v>
      </c>
      <c r="BY1647" s="2"/>
      <c r="BZ1647" s="2"/>
      <c r="CA1647" s="2"/>
    </row>
    <row r="1648" spans="47:79">
      <c r="AU1648" s="4" t="str">
        <f>IF(AZ1648=AZ1649,IF(AZ1648&gt;AZ1647,AZ1648&amp;"_O",""),AZ1648&amp;"_C")</f>
        <v/>
      </c>
      <c r="AV1648" s="7" t="str">
        <f>IF(RIGHT(AU1648,1)="C",AX1648/INDEX($AX$5:$AX$2729,MATCH(AZ1648&amp;"_O",$AU$5:$AU$2729,0),1),"")</f>
        <v/>
      </c>
      <c r="AW1648" s="38">
        <v>37050</v>
      </c>
      <c r="AX1648" s="37">
        <v>1264.96</v>
      </c>
      <c r="AY1648" s="7">
        <f>AX1648/AX1647</f>
        <v>1.0034029523983279</v>
      </c>
      <c r="AZ1648" s="4">
        <f>YEAR(AW1648)</f>
        <v>2001</v>
      </c>
      <c r="BA1648" s="2" t="s">
        <v>8</v>
      </c>
      <c r="BB1648" s="12" t="str">
        <f>INDEX($CD$5:$CD$10,MATCH(BA1648,$CC$5:$CC$10,0),1)</f>
        <v>Y</v>
      </c>
      <c r="BC1648" s="12" t="str">
        <f>IF(AND(BB1648="Y",AY1648&gt;1),"Y","")</f>
        <v>Y</v>
      </c>
      <c r="BD1648" s="12" t="str">
        <f>IF(AND(BB1648="Y",AY1648&lt;1),"Y","")</f>
        <v/>
      </c>
      <c r="BE1648" s="12" t="str">
        <f>IF(AY1648&gt;1,IF(AY1647&gt;1,"Y",""),"")</f>
        <v/>
      </c>
      <c r="BF1648" s="12" t="str">
        <f>IF(AY1648&lt;1,IF(AY1647&lt;1,"Y",""),"")</f>
        <v/>
      </c>
      <c r="BG1648" s="2"/>
      <c r="BH1648" s="2"/>
      <c r="BI1648" s="2"/>
      <c r="BJ1648" s="2"/>
      <c r="BK1648" s="2"/>
      <c r="BL1648" s="2"/>
      <c r="BM1648" s="4" t="str">
        <f>IF(BR1648=BR1649,IF(BR1648&gt;BR1647,BR1648&amp;"_O",""),BR1648&amp;"_C")</f>
        <v/>
      </c>
      <c r="BN1648" s="7" t="str">
        <f>IF(RIGHT(BM1648,1)="C",BP1648/INDEX($BP$5:$BP$2729,MATCH(BR1648&amp;"_O",$BM$5:$BM$2729,0),1),"")</f>
        <v/>
      </c>
      <c r="BO1648" s="38">
        <v>37470</v>
      </c>
      <c r="BP1648" s="3">
        <v>1247.92</v>
      </c>
      <c r="BQ1648" s="7">
        <f>BP1648/BP1647</f>
        <v>0.98874908883465928</v>
      </c>
      <c r="BR1648" s="4">
        <f>YEAR(BO1648)</f>
        <v>2002</v>
      </c>
      <c r="BS1648" s="2" t="s">
        <v>8</v>
      </c>
      <c r="BT1648" s="12" t="str">
        <f>INDEX($CD$5:$CD$10,MATCH(BS1648,$CC$5:$CC$10,0),1)</f>
        <v>Y</v>
      </c>
      <c r="BU1648" s="12" t="str">
        <f>IF(AND(BT1648="Y",BQ1648&gt;1),"Y","")</f>
        <v/>
      </c>
      <c r="BV1648" s="12" t="str">
        <f>IF(AND(BT1648="Y",BQ1648&lt;1),"Y","")</f>
        <v>Y</v>
      </c>
      <c r="BW1648" s="12" t="str">
        <f>IF(BQ1648&gt;1,IF(BQ1647&gt;1,"Y",""),"")</f>
        <v/>
      </c>
      <c r="BX1648" s="12" t="str">
        <f>IF(BQ1648&lt;1,IF(BQ1647&lt;1,"Y",""),"")</f>
        <v>Y</v>
      </c>
      <c r="BY1648" s="2"/>
      <c r="BZ1648" s="2"/>
      <c r="CA1648" s="2"/>
    </row>
    <row r="1649" spans="47:79">
      <c r="AU1649" s="4" t="str">
        <f>IF(AZ1649=AZ1650,IF(AZ1649&gt;AZ1648,AZ1649&amp;"_O",""),AZ1649&amp;"_C")</f>
        <v/>
      </c>
      <c r="AV1649" s="7" t="str">
        <f>IF(RIGHT(AU1649,1)="C",AX1649/INDEX($AX$5:$AX$2729,MATCH(AZ1649&amp;"_O",$AU$5:$AU$2729,0),1),"")</f>
        <v/>
      </c>
      <c r="AW1649" s="38">
        <v>37057</v>
      </c>
      <c r="AX1649" s="37">
        <v>1214.3599999999999</v>
      </c>
      <c r="AY1649" s="7">
        <f>AX1649/AX1648</f>
        <v>0.95999873513786982</v>
      </c>
      <c r="AZ1649" s="4">
        <f>YEAR(AW1649)</f>
        <v>2001</v>
      </c>
      <c r="BA1649" s="2" t="s">
        <v>8</v>
      </c>
      <c r="BB1649" s="12" t="str">
        <f>INDEX($CD$5:$CD$10,MATCH(BA1649,$CC$5:$CC$10,0),1)</f>
        <v>Y</v>
      </c>
      <c r="BC1649" s="12" t="str">
        <f>IF(AND(BB1649="Y",AY1649&gt;1),"Y","")</f>
        <v/>
      </c>
      <c r="BD1649" s="12" t="str">
        <f>IF(AND(BB1649="Y",AY1649&lt;1),"Y","")</f>
        <v>Y</v>
      </c>
      <c r="BE1649" s="12" t="str">
        <f>IF(AY1649&gt;1,IF(AY1648&gt;1,"Y",""),"")</f>
        <v/>
      </c>
      <c r="BF1649" s="12" t="str">
        <f>IF(AY1649&lt;1,IF(AY1648&lt;1,"Y",""),"")</f>
        <v/>
      </c>
      <c r="BG1649" s="2"/>
      <c r="BH1649" s="2"/>
      <c r="BI1649" s="2"/>
      <c r="BJ1649" s="2"/>
      <c r="BK1649" s="2"/>
      <c r="BL1649" s="2"/>
      <c r="BM1649" s="4" t="str">
        <f>IF(BR1649=BR1650,IF(BR1649&gt;BR1648,BR1649&amp;"_O",""),BR1649&amp;"_C")</f>
        <v/>
      </c>
      <c r="BN1649" s="7" t="str">
        <f>IF(RIGHT(BM1649,1)="C",BP1649/INDEX($BP$5:$BP$2729,MATCH(BR1649&amp;"_O",$BM$5:$BM$2729,0),1),"")</f>
        <v/>
      </c>
      <c r="BO1649" s="38">
        <v>37477</v>
      </c>
      <c r="BP1649" s="3">
        <v>1306.1199999999999</v>
      </c>
      <c r="BQ1649" s="7">
        <f>BP1649/BP1648</f>
        <v>1.0466376049746777</v>
      </c>
      <c r="BR1649" s="4">
        <f>YEAR(BO1649)</f>
        <v>2002</v>
      </c>
      <c r="BS1649" s="2" t="s">
        <v>8</v>
      </c>
      <c r="BT1649" s="12" t="str">
        <f>INDEX($CD$5:$CD$10,MATCH(BS1649,$CC$5:$CC$10,0),1)</f>
        <v>Y</v>
      </c>
      <c r="BU1649" s="12" t="str">
        <f>IF(AND(BT1649="Y",BQ1649&gt;1),"Y","")</f>
        <v>Y</v>
      </c>
      <c r="BV1649" s="12" t="str">
        <f>IF(AND(BT1649="Y",BQ1649&lt;1),"Y","")</f>
        <v/>
      </c>
      <c r="BW1649" s="12" t="str">
        <f>IF(BQ1649&gt;1,IF(BQ1648&gt;1,"Y",""),"")</f>
        <v/>
      </c>
      <c r="BX1649" s="12" t="str">
        <f>IF(BQ1649&lt;1,IF(BQ1648&lt;1,"Y",""),"")</f>
        <v/>
      </c>
      <c r="BY1649" s="2"/>
      <c r="BZ1649" s="2"/>
      <c r="CA1649" s="2"/>
    </row>
    <row r="1650" spans="47:79">
      <c r="AU1650" s="4" t="str">
        <f>IF(AZ1650=AZ1651,IF(AZ1650&gt;AZ1649,AZ1650&amp;"_O",""),AZ1650&amp;"_C")</f>
        <v/>
      </c>
      <c r="AV1650" s="7" t="str">
        <f>IF(RIGHT(AU1650,1)="C",AX1650/INDEX($AX$5:$AX$2729,MATCH(AZ1650&amp;"_O",$AU$5:$AU$2729,0),1),"")</f>
        <v/>
      </c>
      <c r="AW1650" s="38">
        <v>37064</v>
      </c>
      <c r="AX1650" s="37">
        <v>1225.3499999999999</v>
      </c>
      <c r="AY1650" s="7">
        <f>AX1650/AX1649</f>
        <v>1.0090500345861195</v>
      </c>
      <c r="AZ1650" s="4">
        <f>YEAR(AW1650)</f>
        <v>2001</v>
      </c>
      <c r="BA1650" s="2" t="s">
        <v>8</v>
      </c>
      <c r="BB1650" s="12" t="str">
        <f>INDEX($CD$5:$CD$10,MATCH(BA1650,$CC$5:$CC$10,0),1)</f>
        <v>Y</v>
      </c>
      <c r="BC1650" s="12" t="str">
        <f>IF(AND(BB1650="Y",AY1650&gt;1),"Y","")</f>
        <v>Y</v>
      </c>
      <c r="BD1650" s="12" t="str">
        <f>IF(AND(BB1650="Y",AY1650&lt;1),"Y","")</f>
        <v/>
      </c>
      <c r="BE1650" s="12" t="str">
        <f>IF(AY1650&gt;1,IF(AY1649&gt;1,"Y",""),"")</f>
        <v/>
      </c>
      <c r="BF1650" s="12" t="str">
        <f>IF(AY1650&lt;1,IF(AY1649&lt;1,"Y",""),"")</f>
        <v/>
      </c>
      <c r="BG1650" s="2"/>
      <c r="BH1650" s="2"/>
      <c r="BI1650" s="2"/>
      <c r="BJ1650" s="2"/>
      <c r="BK1650" s="2"/>
      <c r="BL1650" s="2"/>
      <c r="BM1650" s="4" t="str">
        <f>IF(BR1650=BR1651,IF(BR1650&gt;BR1649,BR1650&amp;"_O",""),BR1650&amp;"_C")</f>
        <v/>
      </c>
      <c r="BN1650" s="7" t="str">
        <f>IF(RIGHT(BM1650,1)="C",BP1650/INDEX($BP$5:$BP$2729,MATCH(BR1650&amp;"_O",$BM$5:$BM$2729,0),1),"")</f>
        <v/>
      </c>
      <c r="BO1650" s="38">
        <v>37484</v>
      </c>
      <c r="BP1650" s="3">
        <v>1361.01</v>
      </c>
      <c r="BQ1650" s="7">
        <f>BP1650/BP1649</f>
        <v>1.0420252350473158</v>
      </c>
      <c r="BR1650" s="4">
        <f>YEAR(BO1650)</f>
        <v>2002</v>
      </c>
      <c r="BS1650" s="2" t="s">
        <v>8</v>
      </c>
      <c r="BT1650" s="12" t="str">
        <f>INDEX($CD$5:$CD$10,MATCH(BS1650,$CC$5:$CC$10,0),1)</f>
        <v>Y</v>
      </c>
      <c r="BU1650" s="12" t="str">
        <f>IF(AND(BT1650="Y",BQ1650&gt;1),"Y","")</f>
        <v>Y</v>
      </c>
      <c r="BV1650" s="12" t="str">
        <f>IF(AND(BT1650="Y",BQ1650&lt;1),"Y","")</f>
        <v/>
      </c>
      <c r="BW1650" s="12" t="str">
        <f>IF(BQ1650&gt;1,IF(BQ1649&gt;1,"Y",""),"")</f>
        <v>Y</v>
      </c>
      <c r="BX1650" s="12" t="str">
        <f>IF(BQ1650&lt;1,IF(BQ1649&lt;1,"Y",""),"")</f>
        <v/>
      </c>
      <c r="BY1650" s="2"/>
      <c r="BZ1650" s="2"/>
      <c r="CA1650" s="2"/>
    </row>
    <row r="1651" spans="47:79">
      <c r="AU1651" s="4" t="str">
        <f>IF(AZ1651=AZ1652,IF(AZ1651&gt;AZ1650,AZ1651&amp;"_O",""),AZ1651&amp;"_C")</f>
        <v/>
      </c>
      <c r="AV1651" s="7" t="str">
        <f>IF(RIGHT(AU1651,1)="C",AX1651/INDEX($AX$5:$AX$2729,MATCH(AZ1651&amp;"_O",$AU$5:$AU$2729,0),1),"")</f>
        <v/>
      </c>
      <c r="AW1651" s="38">
        <v>37071</v>
      </c>
      <c r="AX1651" s="37">
        <v>1224.3800000000001</v>
      </c>
      <c r="AY1651" s="7">
        <f>AX1651/AX1650</f>
        <v>0.9992083894397521</v>
      </c>
      <c r="AZ1651" s="4">
        <f>YEAR(AW1651)</f>
        <v>2001</v>
      </c>
      <c r="BA1651" s="2" t="s">
        <v>8</v>
      </c>
      <c r="BB1651" s="12" t="str">
        <f>INDEX($CD$5:$CD$10,MATCH(BA1651,$CC$5:$CC$10,0),1)</f>
        <v>Y</v>
      </c>
      <c r="BC1651" s="12" t="str">
        <f>IF(AND(BB1651="Y",AY1651&gt;1),"Y","")</f>
        <v/>
      </c>
      <c r="BD1651" s="12" t="str">
        <f>IF(AND(BB1651="Y",AY1651&lt;1),"Y","")</f>
        <v>Y</v>
      </c>
      <c r="BE1651" s="12" t="str">
        <f>IF(AY1651&gt;1,IF(AY1650&gt;1,"Y",""),"")</f>
        <v/>
      </c>
      <c r="BF1651" s="12" t="str">
        <f>IF(AY1651&lt;1,IF(AY1650&lt;1,"Y",""),"")</f>
        <v/>
      </c>
      <c r="BG1651" s="2"/>
      <c r="BH1651" s="2"/>
      <c r="BI1651" s="2"/>
      <c r="BJ1651" s="2"/>
      <c r="BK1651" s="2"/>
      <c r="BL1651" s="2"/>
      <c r="BM1651" s="4" t="str">
        <f>IF(BR1651=BR1652,IF(BR1651&gt;BR1650,BR1651&amp;"_O",""),BR1651&amp;"_C")</f>
        <v/>
      </c>
      <c r="BN1651" s="7" t="str">
        <f>IF(RIGHT(BM1651,1)="C",BP1651/INDEX($BP$5:$BP$2729,MATCH(BR1651&amp;"_O",$BM$5:$BM$2729,0),1),"")</f>
        <v/>
      </c>
      <c r="BO1651" s="38">
        <v>37491</v>
      </c>
      <c r="BP1651" s="3">
        <v>1380.62</v>
      </c>
      <c r="BQ1651" s="7">
        <f>BP1651/BP1650</f>
        <v>1.0144084172783447</v>
      </c>
      <c r="BR1651" s="4">
        <f>YEAR(BO1651)</f>
        <v>2002</v>
      </c>
      <c r="BS1651" s="2" t="s">
        <v>8</v>
      </c>
      <c r="BT1651" s="12" t="str">
        <f>INDEX($CD$5:$CD$10,MATCH(BS1651,$CC$5:$CC$10,0),1)</f>
        <v>Y</v>
      </c>
      <c r="BU1651" s="12" t="str">
        <f>IF(AND(BT1651="Y",BQ1651&gt;1),"Y","")</f>
        <v>Y</v>
      </c>
      <c r="BV1651" s="12" t="str">
        <f>IF(AND(BT1651="Y",BQ1651&lt;1),"Y","")</f>
        <v/>
      </c>
      <c r="BW1651" s="12" t="str">
        <f>IF(BQ1651&gt;1,IF(BQ1650&gt;1,"Y",""),"")</f>
        <v>Y</v>
      </c>
      <c r="BX1651" s="12" t="str">
        <f>IF(BQ1651&lt;1,IF(BQ1650&lt;1,"Y",""),"")</f>
        <v/>
      </c>
      <c r="BY1651" s="2"/>
      <c r="BZ1651" s="2"/>
      <c r="CA1651" s="2"/>
    </row>
    <row r="1652" spans="47:79">
      <c r="AU1652" s="4" t="str">
        <f>IF(AZ1652=AZ1653,IF(AZ1652&gt;AZ1651,AZ1652&amp;"_O",""),AZ1652&amp;"_C")</f>
        <v/>
      </c>
      <c r="AV1652" s="7" t="str">
        <f>IF(RIGHT(AU1652,1)="C",AX1652/INDEX($AX$5:$AX$2729,MATCH(AZ1652&amp;"_O",$AU$5:$AU$2729,0),1),"")</f>
        <v/>
      </c>
      <c r="AW1652" s="38">
        <v>37078</v>
      </c>
      <c r="AX1652" s="37">
        <v>1190.5899999999999</v>
      </c>
      <c r="AY1652" s="7">
        <f>AX1652/AX1651</f>
        <v>0.97240235874483394</v>
      </c>
      <c r="AZ1652" s="4">
        <f>YEAR(AW1652)</f>
        <v>2001</v>
      </c>
      <c r="BA1652" s="2" t="s">
        <v>8</v>
      </c>
      <c r="BB1652" s="12" t="str">
        <f>INDEX($CD$5:$CD$10,MATCH(BA1652,$CC$5:$CC$10,0),1)</f>
        <v>Y</v>
      </c>
      <c r="BC1652" s="12" t="str">
        <f>IF(AND(BB1652="Y",AY1652&gt;1),"Y","")</f>
        <v/>
      </c>
      <c r="BD1652" s="12" t="str">
        <f>IF(AND(BB1652="Y",AY1652&lt;1),"Y","")</f>
        <v>Y</v>
      </c>
      <c r="BE1652" s="12" t="str">
        <f>IF(AY1652&gt;1,IF(AY1651&gt;1,"Y",""),"")</f>
        <v/>
      </c>
      <c r="BF1652" s="12" t="str">
        <f>IF(AY1652&lt;1,IF(AY1651&lt;1,"Y",""),"")</f>
        <v>Y</v>
      </c>
      <c r="BG1652" s="2"/>
      <c r="BH1652" s="2"/>
      <c r="BI1652" s="2"/>
      <c r="BJ1652" s="2"/>
      <c r="BK1652" s="2"/>
      <c r="BL1652" s="2"/>
      <c r="BM1652" s="4" t="str">
        <f>IF(BR1652=BR1653,IF(BR1652&gt;BR1651,BR1652&amp;"_O",""),BR1652&amp;"_C")</f>
        <v/>
      </c>
      <c r="BN1652" s="7" t="str">
        <f>IF(RIGHT(BM1652,1)="C",BP1652/INDEX($BP$5:$BP$2729,MATCH(BR1652&amp;"_O",$BM$5:$BM$2729,0),1),"")</f>
        <v/>
      </c>
      <c r="BO1652" s="38">
        <v>37498</v>
      </c>
      <c r="BP1652" s="3">
        <v>1314.85</v>
      </c>
      <c r="BQ1652" s="7">
        <f>BP1652/BP1651</f>
        <v>0.95236198229780822</v>
      </c>
      <c r="BR1652" s="4">
        <f>YEAR(BO1652)</f>
        <v>2002</v>
      </c>
      <c r="BS1652" s="2" t="s">
        <v>8</v>
      </c>
      <c r="BT1652" s="12" t="str">
        <f>INDEX($CD$5:$CD$10,MATCH(BS1652,$CC$5:$CC$10,0),1)</f>
        <v>Y</v>
      </c>
      <c r="BU1652" s="12" t="str">
        <f>IF(AND(BT1652="Y",BQ1652&gt;1),"Y","")</f>
        <v/>
      </c>
      <c r="BV1652" s="12" t="str">
        <f>IF(AND(BT1652="Y",BQ1652&lt;1),"Y","")</f>
        <v>Y</v>
      </c>
      <c r="BW1652" s="12" t="str">
        <f>IF(BQ1652&gt;1,IF(BQ1651&gt;1,"Y",""),"")</f>
        <v/>
      </c>
      <c r="BX1652" s="12" t="str">
        <f>IF(BQ1652&lt;1,IF(BQ1651&lt;1,"Y",""),"")</f>
        <v/>
      </c>
      <c r="BY1652" s="2"/>
      <c r="BZ1652" s="2"/>
      <c r="CA1652" s="2"/>
    </row>
    <row r="1653" spans="47:79">
      <c r="AU1653" s="4" t="str">
        <f>IF(AZ1653=AZ1654,IF(AZ1653&gt;AZ1652,AZ1653&amp;"_O",""),AZ1653&amp;"_C")</f>
        <v/>
      </c>
      <c r="AV1653" s="7" t="str">
        <f>IF(RIGHT(AU1653,1)="C",AX1653/INDEX($AX$5:$AX$2729,MATCH(AZ1653&amp;"_O",$AU$5:$AU$2729,0),1),"")</f>
        <v/>
      </c>
      <c r="AW1653" s="38">
        <v>37085</v>
      </c>
      <c r="AX1653" s="37">
        <v>1215.68</v>
      </c>
      <c r="AY1653" s="7">
        <f>AX1653/AX1652</f>
        <v>1.0210735853652393</v>
      </c>
      <c r="AZ1653" s="4">
        <f>YEAR(AW1653)</f>
        <v>2001</v>
      </c>
      <c r="BA1653" s="2" t="s">
        <v>8</v>
      </c>
      <c r="BB1653" s="12" t="str">
        <f>INDEX($CD$5:$CD$10,MATCH(BA1653,$CC$5:$CC$10,0),1)</f>
        <v>Y</v>
      </c>
      <c r="BC1653" s="12" t="str">
        <f>IF(AND(BB1653="Y",AY1653&gt;1),"Y","")</f>
        <v>Y</v>
      </c>
      <c r="BD1653" s="12" t="str">
        <f>IF(AND(BB1653="Y",AY1653&lt;1),"Y","")</f>
        <v/>
      </c>
      <c r="BE1653" s="12" t="str">
        <f>IF(AY1653&gt;1,IF(AY1652&gt;1,"Y",""),"")</f>
        <v/>
      </c>
      <c r="BF1653" s="12" t="str">
        <f>IF(AY1653&lt;1,IF(AY1652&lt;1,"Y",""),"")</f>
        <v/>
      </c>
      <c r="BG1653" s="2"/>
      <c r="BH1653" s="2"/>
      <c r="BI1653" s="2"/>
      <c r="BJ1653" s="2"/>
      <c r="BK1653" s="2"/>
      <c r="BL1653" s="2"/>
      <c r="BM1653" s="4" t="str">
        <f>IF(BR1653=BR1654,IF(BR1653&gt;BR1652,BR1653&amp;"_O",""),BR1653&amp;"_C")</f>
        <v/>
      </c>
      <c r="BN1653" s="7" t="str">
        <f>IF(RIGHT(BM1653,1)="C",BP1653/INDEX($BP$5:$BP$2729,MATCH(BR1653&amp;"_O",$BM$5:$BM$2729,0),1),"")</f>
        <v/>
      </c>
      <c r="BO1653" s="38">
        <v>37505</v>
      </c>
      <c r="BP1653" s="3">
        <v>1295.3</v>
      </c>
      <c r="BQ1653" s="7">
        <f>BP1653/BP1652</f>
        <v>0.985131383808039</v>
      </c>
      <c r="BR1653" s="4">
        <f>YEAR(BO1653)</f>
        <v>2002</v>
      </c>
      <c r="BS1653" s="2" t="s">
        <v>8</v>
      </c>
      <c r="BT1653" s="12" t="str">
        <f>INDEX($CD$5:$CD$10,MATCH(BS1653,$CC$5:$CC$10,0),1)</f>
        <v>Y</v>
      </c>
      <c r="BU1653" s="12" t="str">
        <f>IF(AND(BT1653="Y",BQ1653&gt;1),"Y","")</f>
        <v/>
      </c>
      <c r="BV1653" s="12" t="str">
        <f>IF(AND(BT1653="Y",BQ1653&lt;1),"Y","")</f>
        <v>Y</v>
      </c>
      <c r="BW1653" s="12" t="str">
        <f>IF(BQ1653&gt;1,IF(BQ1652&gt;1,"Y",""),"")</f>
        <v/>
      </c>
      <c r="BX1653" s="12" t="str">
        <f>IF(BQ1653&lt;1,IF(BQ1652&lt;1,"Y",""),"")</f>
        <v>Y</v>
      </c>
      <c r="BY1653" s="2"/>
      <c r="BZ1653" s="2"/>
      <c r="CA1653" s="2"/>
    </row>
    <row r="1654" spans="47:79">
      <c r="AU1654" s="4" t="str">
        <f>IF(AZ1654=AZ1655,IF(AZ1654&gt;AZ1653,AZ1654&amp;"_O",""),AZ1654&amp;"_C")</f>
        <v/>
      </c>
      <c r="AV1654" s="7" t="str">
        <f>IF(RIGHT(AU1654,1)="C",AX1654/INDEX($AX$5:$AX$2729,MATCH(AZ1654&amp;"_O",$AU$5:$AU$2729,0),1),"")</f>
        <v/>
      </c>
      <c r="AW1654" s="38">
        <v>37092</v>
      </c>
      <c r="AX1654" s="37">
        <v>1210.8499999999999</v>
      </c>
      <c r="AY1654" s="7">
        <f>AX1654/AX1653</f>
        <v>0.99602691497762552</v>
      </c>
      <c r="AZ1654" s="4">
        <f>YEAR(AW1654)</f>
        <v>2001</v>
      </c>
      <c r="BA1654" s="2" t="s">
        <v>8</v>
      </c>
      <c r="BB1654" s="12" t="str">
        <f>INDEX($CD$5:$CD$10,MATCH(BA1654,$CC$5:$CC$10,0),1)</f>
        <v>Y</v>
      </c>
      <c r="BC1654" s="12" t="str">
        <f>IF(AND(BB1654="Y",AY1654&gt;1),"Y","")</f>
        <v/>
      </c>
      <c r="BD1654" s="12" t="str">
        <f>IF(AND(BB1654="Y",AY1654&lt;1),"Y","")</f>
        <v>Y</v>
      </c>
      <c r="BE1654" s="12" t="str">
        <f>IF(AY1654&gt;1,IF(AY1653&gt;1,"Y",""),"")</f>
        <v/>
      </c>
      <c r="BF1654" s="12" t="str">
        <f>IF(AY1654&lt;1,IF(AY1653&lt;1,"Y",""),"")</f>
        <v/>
      </c>
      <c r="BG1654" s="2"/>
      <c r="BH1654" s="2"/>
      <c r="BI1654" s="2"/>
      <c r="BJ1654" s="2"/>
      <c r="BK1654" s="2"/>
      <c r="BL1654" s="2"/>
      <c r="BM1654" s="4" t="str">
        <f>IF(BR1654=BR1655,IF(BR1654&gt;BR1653,BR1654&amp;"_O",""),BR1654&amp;"_C")</f>
        <v/>
      </c>
      <c r="BN1654" s="7" t="str">
        <f>IF(RIGHT(BM1654,1)="C",BP1654/INDEX($BP$5:$BP$2729,MATCH(BR1654&amp;"_O",$BM$5:$BM$2729,0),1),"")</f>
        <v/>
      </c>
      <c r="BO1654" s="38">
        <v>37512</v>
      </c>
      <c r="BP1654" s="3">
        <v>1291.4000000000001</v>
      </c>
      <c r="BQ1654" s="7">
        <f>BP1654/BP1653</f>
        <v>0.99698911449085159</v>
      </c>
      <c r="BR1654" s="4">
        <f>YEAR(BO1654)</f>
        <v>2002</v>
      </c>
      <c r="BS1654" s="2" t="s">
        <v>8</v>
      </c>
      <c r="BT1654" s="12" t="str">
        <f>INDEX($CD$5:$CD$10,MATCH(BS1654,$CC$5:$CC$10,0),1)</f>
        <v>Y</v>
      </c>
      <c r="BU1654" s="12" t="str">
        <f>IF(AND(BT1654="Y",BQ1654&gt;1),"Y","")</f>
        <v/>
      </c>
      <c r="BV1654" s="12" t="str">
        <f>IF(AND(BT1654="Y",BQ1654&lt;1),"Y","")</f>
        <v>Y</v>
      </c>
      <c r="BW1654" s="12" t="str">
        <f>IF(BQ1654&gt;1,IF(BQ1653&gt;1,"Y",""),"")</f>
        <v/>
      </c>
      <c r="BX1654" s="12" t="str">
        <f>IF(BQ1654&lt;1,IF(BQ1653&lt;1,"Y",""),"")</f>
        <v>Y</v>
      </c>
      <c r="BY1654" s="2"/>
      <c r="BZ1654" s="2"/>
      <c r="CA1654" s="2"/>
    </row>
    <row r="1655" spans="47:79">
      <c r="AU1655" s="4" t="str">
        <f>IF(AZ1655=AZ1656,IF(AZ1655&gt;AZ1654,AZ1655&amp;"_O",""),AZ1655&amp;"_C")</f>
        <v/>
      </c>
      <c r="AV1655" s="7" t="str">
        <f>IF(RIGHT(AU1655,1)="C",AX1655/INDEX($AX$5:$AX$2729,MATCH(AZ1655&amp;"_O",$AU$5:$AU$2729,0),1),"")</f>
        <v/>
      </c>
      <c r="AW1655" s="38">
        <v>37099</v>
      </c>
      <c r="AX1655" s="37">
        <v>1205.82</v>
      </c>
      <c r="AY1655" s="7">
        <f>AX1655/AX1654</f>
        <v>0.99584589338068297</v>
      </c>
      <c r="AZ1655" s="4">
        <f>YEAR(AW1655)</f>
        <v>2001</v>
      </c>
      <c r="BA1655" s="2" t="s">
        <v>8</v>
      </c>
      <c r="BB1655" s="12" t="str">
        <f>INDEX($CD$5:$CD$10,MATCH(BA1655,$CC$5:$CC$10,0),1)</f>
        <v>Y</v>
      </c>
      <c r="BC1655" s="12" t="str">
        <f>IF(AND(BB1655="Y",AY1655&gt;1),"Y","")</f>
        <v/>
      </c>
      <c r="BD1655" s="12" t="str">
        <f>IF(AND(BB1655="Y",AY1655&lt;1),"Y","")</f>
        <v>Y</v>
      </c>
      <c r="BE1655" s="12" t="str">
        <f>IF(AY1655&gt;1,IF(AY1654&gt;1,"Y",""),"")</f>
        <v/>
      </c>
      <c r="BF1655" s="12" t="str">
        <f>IF(AY1655&lt;1,IF(AY1654&lt;1,"Y",""),"")</f>
        <v>Y</v>
      </c>
      <c r="BG1655" s="2"/>
      <c r="BH1655" s="2"/>
      <c r="BI1655" s="2"/>
      <c r="BJ1655" s="2"/>
      <c r="BK1655" s="2"/>
      <c r="BL1655" s="2"/>
      <c r="BM1655" s="4" t="str">
        <f>IF(BR1655=BR1656,IF(BR1655&gt;BR1654,BR1655&amp;"_O",""),BR1655&amp;"_C")</f>
        <v/>
      </c>
      <c r="BN1655" s="7" t="str">
        <f>IF(RIGHT(BM1655,1)="C",BP1655/INDEX($BP$5:$BP$2729,MATCH(BR1655&amp;"_O",$BM$5:$BM$2729,0),1),"")</f>
        <v/>
      </c>
      <c r="BO1655" s="38">
        <v>37519</v>
      </c>
      <c r="BP1655" s="3">
        <v>1221.0899999999999</v>
      </c>
      <c r="BQ1655" s="7">
        <f>BP1655/BP1654</f>
        <v>0.94555521139848209</v>
      </c>
      <c r="BR1655" s="4">
        <f>YEAR(BO1655)</f>
        <v>2002</v>
      </c>
      <c r="BS1655" s="2" t="s">
        <v>8</v>
      </c>
      <c r="BT1655" s="12" t="str">
        <f>INDEX($CD$5:$CD$10,MATCH(BS1655,$CC$5:$CC$10,0),1)</f>
        <v>Y</v>
      </c>
      <c r="BU1655" s="12" t="str">
        <f>IF(AND(BT1655="Y",BQ1655&gt;1),"Y","")</f>
        <v/>
      </c>
      <c r="BV1655" s="12" t="str">
        <f>IF(AND(BT1655="Y",BQ1655&lt;1),"Y","")</f>
        <v>Y</v>
      </c>
      <c r="BW1655" s="12" t="str">
        <f>IF(BQ1655&gt;1,IF(BQ1654&gt;1,"Y",""),"")</f>
        <v/>
      </c>
      <c r="BX1655" s="12" t="str">
        <f>IF(BQ1655&lt;1,IF(BQ1654&lt;1,"Y",""),"")</f>
        <v>Y</v>
      </c>
      <c r="BY1655" s="2"/>
      <c r="BZ1655" s="2"/>
      <c r="CA1655" s="2"/>
    </row>
    <row r="1656" spans="47:79">
      <c r="AU1656" s="4" t="str">
        <f>IF(AZ1656=AZ1657,IF(AZ1656&gt;AZ1655,AZ1656&amp;"_O",""),AZ1656&amp;"_C")</f>
        <v/>
      </c>
      <c r="AV1656" s="7" t="str">
        <f>IF(RIGHT(AU1656,1)="C",AX1656/INDEX($AX$5:$AX$2729,MATCH(AZ1656&amp;"_O",$AU$5:$AU$2729,0),1),"")</f>
        <v/>
      </c>
      <c r="AW1656" s="38">
        <v>37106</v>
      </c>
      <c r="AX1656" s="37">
        <v>1214.3499999999999</v>
      </c>
      <c r="AY1656" s="7">
        <f>AX1656/AX1655</f>
        <v>1.0070740243154035</v>
      </c>
      <c r="AZ1656" s="4">
        <f>YEAR(AW1656)</f>
        <v>2001</v>
      </c>
      <c r="BA1656" s="2" t="s">
        <v>8</v>
      </c>
      <c r="BB1656" s="12" t="str">
        <f>INDEX($CD$5:$CD$10,MATCH(BA1656,$CC$5:$CC$10,0),1)</f>
        <v>Y</v>
      </c>
      <c r="BC1656" s="12" t="str">
        <f>IF(AND(BB1656="Y",AY1656&gt;1),"Y","")</f>
        <v>Y</v>
      </c>
      <c r="BD1656" s="12" t="str">
        <f>IF(AND(BB1656="Y",AY1656&lt;1),"Y","")</f>
        <v/>
      </c>
      <c r="BE1656" s="12" t="str">
        <f>IF(AY1656&gt;1,IF(AY1655&gt;1,"Y",""),"")</f>
        <v/>
      </c>
      <c r="BF1656" s="12" t="str">
        <f>IF(AY1656&lt;1,IF(AY1655&lt;1,"Y",""),"")</f>
        <v/>
      </c>
      <c r="BG1656" s="2"/>
      <c r="BH1656" s="2"/>
      <c r="BI1656" s="2"/>
      <c r="BJ1656" s="2"/>
      <c r="BK1656" s="2"/>
      <c r="BL1656" s="2"/>
      <c r="BM1656" s="4" t="str">
        <f>IF(BR1656=BR1657,IF(BR1656&gt;BR1655,BR1656&amp;"_O",""),BR1656&amp;"_C")</f>
        <v/>
      </c>
      <c r="BN1656" s="7" t="str">
        <f>IF(RIGHT(BM1656,1)="C",BP1656/INDEX($BP$5:$BP$2729,MATCH(BR1656&amp;"_O",$BM$5:$BM$2729,0),1),"")</f>
        <v/>
      </c>
      <c r="BO1656" s="38">
        <v>37526</v>
      </c>
      <c r="BP1656" s="3">
        <v>1199.1600000000001</v>
      </c>
      <c r="BQ1656" s="7">
        <f>BP1656/BP1655</f>
        <v>0.98204063582536927</v>
      </c>
      <c r="BR1656" s="4">
        <f>YEAR(BO1656)</f>
        <v>2002</v>
      </c>
      <c r="BS1656" s="2" t="s">
        <v>8</v>
      </c>
      <c r="BT1656" s="12" t="str">
        <f>INDEX($CD$5:$CD$10,MATCH(BS1656,$CC$5:$CC$10,0),1)</f>
        <v>Y</v>
      </c>
      <c r="BU1656" s="12" t="str">
        <f>IF(AND(BT1656="Y",BQ1656&gt;1),"Y","")</f>
        <v/>
      </c>
      <c r="BV1656" s="12" t="str">
        <f>IF(AND(BT1656="Y",BQ1656&lt;1),"Y","")</f>
        <v>Y</v>
      </c>
      <c r="BW1656" s="12" t="str">
        <f>IF(BQ1656&gt;1,IF(BQ1655&gt;1,"Y",""),"")</f>
        <v/>
      </c>
      <c r="BX1656" s="12" t="str">
        <f>IF(BQ1656&lt;1,IF(BQ1655&lt;1,"Y",""),"")</f>
        <v>Y</v>
      </c>
      <c r="BY1656" s="2"/>
      <c r="BZ1656" s="2"/>
      <c r="CA1656" s="2"/>
    </row>
    <row r="1657" spans="47:79">
      <c r="AU1657" s="4" t="str">
        <f>IF(AZ1657=AZ1658,IF(AZ1657&gt;AZ1656,AZ1657&amp;"_O",""),AZ1657&amp;"_C")</f>
        <v/>
      </c>
      <c r="AV1657" s="7" t="str">
        <f>IF(RIGHT(AU1657,1)="C",AX1657/INDEX($AX$5:$AX$2729,MATCH(AZ1657&amp;"_O",$AU$5:$AU$2729,0),1),"")</f>
        <v/>
      </c>
      <c r="AW1657" s="38">
        <v>37113</v>
      </c>
      <c r="AX1657" s="37">
        <v>1190.1600000000001</v>
      </c>
      <c r="AY1657" s="7">
        <f>AX1657/AX1656</f>
        <v>0.98007987812409947</v>
      </c>
      <c r="AZ1657" s="4">
        <f>YEAR(AW1657)</f>
        <v>2001</v>
      </c>
      <c r="BA1657" s="2" t="s">
        <v>8</v>
      </c>
      <c r="BB1657" s="12" t="str">
        <f>INDEX($CD$5:$CD$10,MATCH(BA1657,$CC$5:$CC$10,0),1)</f>
        <v>Y</v>
      </c>
      <c r="BC1657" s="12" t="str">
        <f>IF(AND(BB1657="Y",AY1657&gt;1),"Y","")</f>
        <v/>
      </c>
      <c r="BD1657" s="12" t="str">
        <f>IF(AND(BB1657="Y",AY1657&lt;1),"Y","")</f>
        <v>Y</v>
      </c>
      <c r="BE1657" s="12" t="str">
        <f>IF(AY1657&gt;1,IF(AY1656&gt;1,"Y",""),"")</f>
        <v/>
      </c>
      <c r="BF1657" s="12" t="str">
        <f>IF(AY1657&lt;1,IF(AY1656&lt;1,"Y",""),"")</f>
        <v/>
      </c>
      <c r="BG1657" s="2"/>
      <c r="BH1657" s="2"/>
      <c r="BI1657" s="2"/>
      <c r="BJ1657" s="2"/>
      <c r="BK1657" s="2"/>
      <c r="BL1657" s="2"/>
      <c r="BM1657" s="4" t="str">
        <f>IF(BR1657=BR1658,IF(BR1657&gt;BR1656,BR1657&amp;"_O",""),BR1657&amp;"_C")</f>
        <v/>
      </c>
      <c r="BN1657" s="7" t="str">
        <f>IF(RIGHT(BM1657,1)="C",BP1657/INDEX($BP$5:$BP$2729,MATCH(BR1657&amp;"_O",$BM$5:$BM$2729,0),1),"")</f>
        <v/>
      </c>
      <c r="BO1657" s="38">
        <v>37533</v>
      </c>
      <c r="BP1657" s="3">
        <v>1139.9000000000001</v>
      </c>
      <c r="BQ1657" s="7">
        <f>BP1657/BP1656</f>
        <v>0.95058207411854967</v>
      </c>
      <c r="BR1657" s="4">
        <f>YEAR(BO1657)</f>
        <v>2002</v>
      </c>
      <c r="BS1657" s="2" t="s">
        <v>8</v>
      </c>
      <c r="BT1657" s="12" t="str">
        <f>INDEX($CD$5:$CD$10,MATCH(BS1657,$CC$5:$CC$10,0),1)</f>
        <v>Y</v>
      </c>
      <c r="BU1657" s="12" t="str">
        <f>IF(AND(BT1657="Y",BQ1657&gt;1),"Y","")</f>
        <v/>
      </c>
      <c r="BV1657" s="12" t="str">
        <f>IF(AND(BT1657="Y",BQ1657&lt;1),"Y","")</f>
        <v>Y</v>
      </c>
      <c r="BW1657" s="12" t="str">
        <f>IF(BQ1657&gt;1,IF(BQ1656&gt;1,"Y",""),"")</f>
        <v/>
      </c>
      <c r="BX1657" s="12" t="str">
        <f>IF(BQ1657&lt;1,IF(BQ1656&lt;1,"Y",""),"")</f>
        <v>Y</v>
      </c>
      <c r="BY1657" s="2"/>
      <c r="BZ1657" s="2"/>
      <c r="CA1657" s="2"/>
    </row>
    <row r="1658" spans="47:79">
      <c r="AU1658" s="4" t="str">
        <f>IF(AZ1658=AZ1659,IF(AZ1658&gt;AZ1657,AZ1658&amp;"_O",""),AZ1658&amp;"_C")</f>
        <v/>
      </c>
      <c r="AV1658" s="7" t="str">
        <f>IF(RIGHT(AU1658,1)="C",AX1658/INDEX($AX$5:$AX$2729,MATCH(AZ1658&amp;"_O",$AU$5:$AU$2729,0),1),"")</f>
        <v/>
      </c>
      <c r="AW1658" s="38">
        <v>37120</v>
      </c>
      <c r="AX1658" s="37">
        <v>1161.97</v>
      </c>
      <c r="AY1658" s="7">
        <f>AX1658/AX1657</f>
        <v>0.9763141090273576</v>
      </c>
      <c r="AZ1658" s="4">
        <f>YEAR(AW1658)</f>
        <v>2001</v>
      </c>
      <c r="BA1658" s="2" t="s">
        <v>8</v>
      </c>
      <c r="BB1658" s="12" t="str">
        <f>INDEX($CD$5:$CD$10,MATCH(BA1658,$CC$5:$CC$10,0),1)</f>
        <v>Y</v>
      </c>
      <c r="BC1658" s="12" t="str">
        <f>IF(AND(BB1658="Y",AY1658&gt;1),"Y","")</f>
        <v/>
      </c>
      <c r="BD1658" s="12" t="str">
        <f>IF(AND(BB1658="Y",AY1658&lt;1),"Y","")</f>
        <v>Y</v>
      </c>
      <c r="BE1658" s="12" t="str">
        <f>IF(AY1658&gt;1,IF(AY1657&gt;1,"Y",""),"")</f>
        <v/>
      </c>
      <c r="BF1658" s="12" t="str">
        <f>IF(AY1658&lt;1,IF(AY1657&lt;1,"Y",""),"")</f>
        <v>Y</v>
      </c>
      <c r="BG1658" s="2"/>
      <c r="BH1658" s="2"/>
      <c r="BI1658" s="2"/>
      <c r="BJ1658" s="2"/>
      <c r="BK1658" s="2"/>
      <c r="BL1658" s="2"/>
      <c r="BM1658" s="4" t="str">
        <f>IF(BR1658=BR1659,IF(BR1658&gt;BR1657,BR1658&amp;"_O",""),BR1658&amp;"_C")</f>
        <v/>
      </c>
      <c r="BN1658" s="7" t="str">
        <f>IF(RIGHT(BM1658,1)="C",BP1658/INDEX($BP$5:$BP$2729,MATCH(BR1658&amp;"_O",$BM$5:$BM$2729,0),1),"")</f>
        <v/>
      </c>
      <c r="BO1658" s="38">
        <v>37540</v>
      </c>
      <c r="BP1658" s="3">
        <v>1210.47</v>
      </c>
      <c r="BQ1658" s="7">
        <f>BP1658/BP1657</f>
        <v>1.0619089393806473</v>
      </c>
      <c r="BR1658" s="4">
        <f>YEAR(BO1658)</f>
        <v>2002</v>
      </c>
      <c r="BS1658" s="2" t="s">
        <v>8</v>
      </c>
      <c r="BT1658" s="12" t="str">
        <f>INDEX($CD$5:$CD$10,MATCH(BS1658,$CC$5:$CC$10,0),1)</f>
        <v>Y</v>
      </c>
      <c r="BU1658" s="12" t="str">
        <f>IF(AND(BT1658="Y",BQ1658&gt;1),"Y","")</f>
        <v>Y</v>
      </c>
      <c r="BV1658" s="12" t="str">
        <f>IF(AND(BT1658="Y",BQ1658&lt;1),"Y","")</f>
        <v/>
      </c>
      <c r="BW1658" s="12" t="str">
        <f>IF(BQ1658&gt;1,IF(BQ1657&gt;1,"Y",""),"")</f>
        <v/>
      </c>
      <c r="BX1658" s="12" t="str">
        <f>IF(BQ1658&lt;1,IF(BQ1657&lt;1,"Y",""),"")</f>
        <v/>
      </c>
      <c r="BY1658" s="2"/>
      <c r="BZ1658" s="2"/>
      <c r="CA1658" s="2"/>
    </row>
    <row r="1659" spans="47:79">
      <c r="AU1659" s="4" t="str">
        <f>IF(AZ1659=AZ1660,IF(AZ1659&gt;AZ1658,AZ1659&amp;"_O",""),AZ1659&amp;"_C")</f>
        <v/>
      </c>
      <c r="AV1659" s="7" t="str">
        <f>IF(RIGHT(AU1659,1)="C",AX1659/INDEX($AX$5:$AX$2729,MATCH(AZ1659&amp;"_O",$AU$5:$AU$2729,0),1),"")</f>
        <v/>
      </c>
      <c r="AW1659" s="38">
        <v>37127</v>
      </c>
      <c r="AX1659" s="37">
        <v>1184.93</v>
      </c>
      <c r="AY1659" s="7">
        <f>AX1659/AX1658</f>
        <v>1.01975954628777</v>
      </c>
      <c r="AZ1659" s="4">
        <f>YEAR(AW1659)</f>
        <v>2001</v>
      </c>
      <c r="BA1659" s="2" t="s">
        <v>8</v>
      </c>
      <c r="BB1659" s="12" t="str">
        <f>INDEX($CD$5:$CD$10,MATCH(BA1659,$CC$5:$CC$10,0),1)</f>
        <v>Y</v>
      </c>
      <c r="BC1659" s="12" t="str">
        <f>IF(AND(BB1659="Y",AY1659&gt;1),"Y","")</f>
        <v>Y</v>
      </c>
      <c r="BD1659" s="12" t="str">
        <f>IF(AND(BB1659="Y",AY1659&lt;1),"Y","")</f>
        <v/>
      </c>
      <c r="BE1659" s="12" t="str">
        <f>IF(AY1659&gt;1,IF(AY1658&gt;1,"Y",""),"")</f>
        <v/>
      </c>
      <c r="BF1659" s="12" t="str">
        <f>IF(AY1659&lt;1,IF(AY1658&lt;1,"Y",""),"")</f>
        <v/>
      </c>
      <c r="BG1659" s="2"/>
      <c r="BH1659" s="2"/>
      <c r="BI1659" s="2"/>
      <c r="BJ1659" s="2"/>
      <c r="BK1659" s="2"/>
      <c r="BL1659" s="2"/>
      <c r="BM1659" s="4" t="str">
        <f>IF(BR1659=BR1660,IF(BR1659&gt;BR1658,BR1659&amp;"_O",""),BR1659&amp;"_C")</f>
        <v/>
      </c>
      <c r="BN1659" s="7" t="str">
        <f>IF(RIGHT(BM1659,1)="C",BP1659/INDEX($BP$5:$BP$2729,MATCH(BR1659&amp;"_O",$BM$5:$BM$2729,0),1),"")</f>
        <v/>
      </c>
      <c r="BO1659" s="38">
        <v>37547</v>
      </c>
      <c r="BP1659" s="3">
        <v>1287.8599999999999</v>
      </c>
      <c r="BQ1659" s="7">
        <f>BP1659/BP1658</f>
        <v>1.0639338438788237</v>
      </c>
      <c r="BR1659" s="4">
        <f>YEAR(BO1659)</f>
        <v>2002</v>
      </c>
      <c r="BS1659" s="2" t="s">
        <v>8</v>
      </c>
      <c r="BT1659" s="12" t="str">
        <f>INDEX($CD$5:$CD$10,MATCH(BS1659,$CC$5:$CC$10,0),1)</f>
        <v>Y</v>
      </c>
      <c r="BU1659" s="12" t="str">
        <f>IF(AND(BT1659="Y",BQ1659&gt;1),"Y","")</f>
        <v>Y</v>
      </c>
      <c r="BV1659" s="12" t="str">
        <f>IF(AND(BT1659="Y",BQ1659&lt;1),"Y","")</f>
        <v/>
      </c>
      <c r="BW1659" s="12" t="str">
        <f>IF(BQ1659&gt;1,IF(BQ1658&gt;1,"Y",""),"")</f>
        <v>Y</v>
      </c>
      <c r="BX1659" s="12" t="str">
        <f>IF(BQ1659&lt;1,IF(BQ1658&lt;1,"Y",""),"")</f>
        <v/>
      </c>
      <c r="BY1659" s="2"/>
      <c r="BZ1659" s="2"/>
      <c r="CA1659" s="2"/>
    </row>
    <row r="1660" spans="47:79">
      <c r="AU1660" s="4" t="str">
        <f>IF(AZ1660=AZ1661,IF(AZ1660&gt;AZ1659,AZ1660&amp;"_O",""),AZ1660&amp;"_C")</f>
        <v/>
      </c>
      <c r="AV1660" s="7" t="str">
        <f>IF(RIGHT(AU1660,1)="C",AX1660/INDEX($AX$5:$AX$2729,MATCH(AZ1660&amp;"_O",$AU$5:$AU$2729,0),1),"")</f>
        <v/>
      </c>
      <c r="AW1660" s="38">
        <v>37134</v>
      </c>
      <c r="AX1660" s="37">
        <v>1133.58</v>
      </c>
      <c r="AY1660" s="7">
        <f>AX1660/AX1659</f>
        <v>0.95666410674048241</v>
      </c>
      <c r="AZ1660" s="4">
        <f>YEAR(AW1660)</f>
        <v>2001</v>
      </c>
      <c r="BA1660" s="2" t="s">
        <v>8</v>
      </c>
      <c r="BB1660" s="12" t="str">
        <f>INDEX($CD$5:$CD$10,MATCH(BA1660,$CC$5:$CC$10,0),1)</f>
        <v>Y</v>
      </c>
      <c r="BC1660" s="12" t="str">
        <f>IF(AND(BB1660="Y",AY1660&gt;1),"Y","")</f>
        <v/>
      </c>
      <c r="BD1660" s="12" t="str">
        <f>IF(AND(BB1660="Y",AY1660&lt;1),"Y","")</f>
        <v>Y</v>
      </c>
      <c r="BE1660" s="12" t="str">
        <f>IF(AY1660&gt;1,IF(AY1659&gt;1,"Y",""),"")</f>
        <v/>
      </c>
      <c r="BF1660" s="12" t="str">
        <f>IF(AY1660&lt;1,IF(AY1659&lt;1,"Y",""),"")</f>
        <v/>
      </c>
      <c r="BG1660" s="2"/>
      <c r="BH1660" s="2"/>
      <c r="BI1660" s="2"/>
      <c r="BJ1660" s="2"/>
      <c r="BK1660" s="2"/>
      <c r="BL1660" s="2"/>
      <c r="BM1660" s="4" t="str">
        <f>IF(BR1660=BR1661,IF(BR1660&gt;BR1659,BR1660&amp;"_O",""),BR1660&amp;"_C")</f>
        <v/>
      </c>
      <c r="BN1660" s="7" t="str">
        <f>IF(RIGHT(BM1660,1)="C",BP1660/INDEX($BP$5:$BP$2729,MATCH(BR1660&amp;"_O",$BM$5:$BM$2729,0),1),"")</f>
        <v/>
      </c>
      <c r="BO1660" s="38">
        <v>37554</v>
      </c>
      <c r="BP1660" s="3">
        <v>1331.13</v>
      </c>
      <c r="BQ1660" s="7">
        <f>BP1660/BP1659</f>
        <v>1.0335983724939048</v>
      </c>
      <c r="BR1660" s="4">
        <f>YEAR(BO1660)</f>
        <v>2002</v>
      </c>
      <c r="BS1660" s="2" t="s">
        <v>8</v>
      </c>
      <c r="BT1660" s="12" t="str">
        <f>INDEX($CD$5:$CD$10,MATCH(BS1660,$CC$5:$CC$10,0),1)</f>
        <v>Y</v>
      </c>
      <c r="BU1660" s="12" t="str">
        <f>IF(AND(BT1660="Y",BQ1660&gt;1),"Y","")</f>
        <v>Y</v>
      </c>
      <c r="BV1660" s="12" t="str">
        <f>IF(AND(BT1660="Y",BQ1660&lt;1),"Y","")</f>
        <v/>
      </c>
      <c r="BW1660" s="12" t="str">
        <f>IF(BQ1660&gt;1,IF(BQ1659&gt;1,"Y",""),"")</f>
        <v>Y</v>
      </c>
      <c r="BX1660" s="12" t="str">
        <f>IF(BQ1660&lt;1,IF(BQ1659&lt;1,"Y",""),"")</f>
        <v/>
      </c>
      <c r="BY1660" s="2"/>
      <c r="BZ1660" s="2"/>
      <c r="CA1660" s="2"/>
    </row>
    <row r="1661" spans="47:79">
      <c r="AU1661" s="4" t="str">
        <f>IF(AZ1661=AZ1662,IF(AZ1661&gt;AZ1660,AZ1661&amp;"_O",""),AZ1661&amp;"_C")</f>
        <v/>
      </c>
      <c r="AV1661" s="7" t="str">
        <f>IF(RIGHT(AU1661,1)="C",AX1661/INDEX($AX$5:$AX$2729,MATCH(AZ1661&amp;"_O",$AU$5:$AU$2729,0),1),"")</f>
        <v/>
      </c>
      <c r="AW1661" s="38">
        <v>37141</v>
      </c>
      <c r="AX1661" s="37">
        <v>1085.78</v>
      </c>
      <c r="AY1661" s="7">
        <f>AX1661/AX1660</f>
        <v>0.95783270699906498</v>
      </c>
      <c r="AZ1661" s="4">
        <f>YEAR(AW1661)</f>
        <v>2001</v>
      </c>
      <c r="BA1661" s="2" t="s">
        <v>8</v>
      </c>
      <c r="BB1661" s="12" t="str">
        <f>INDEX($CD$5:$CD$10,MATCH(BA1661,$CC$5:$CC$10,0),1)</f>
        <v>Y</v>
      </c>
      <c r="BC1661" s="12" t="str">
        <f>IF(AND(BB1661="Y",AY1661&gt;1),"Y","")</f>
        <v/>
      </c>
      <c r="BD1661" s="12" t="str">
        <f>IF(AND(BB1661="Y",AY1661&lt;1),"Y","")</f>
        <v>Y</v>
      </c>
      <c r="BE1661" s="12" t="str">
        <f>IF(AY1661&gt;1,IF(AY1660&gt;1,"Y",""),"")</f>
        <v/>
      </c>
      <c r="BF1661" s="12" t="str">
        <f>IF(AY1661&lt;1,IF(AY1660&lt;1,"Y",""),"")</f>
        <v>Y</v>
      </c>
      <c r="BG1661" s="2"/>
      <c r="BH1661" s="2"/>
      <c r="BI1661" s="2"/>
      <c r="BJ1661" s="2"/>
      <c r="BK1661" s="2"/>
      <c r="BL1661" s="2"/>
      <c r="BM1661" s="4" t="str">
        <f>IF(BR1661=BR1662,IF(BR1661&gt;BR1660,BR1661&amp;"_O",""),BR1661&amp;"_C")</f>
        <v/>
      </c>
      <c r="BN1661" s="7" t="str">
        <f>IF(RIGHT(BM1661,1)="C",BP1661/INDEX($BP$5:$BP$2729,MATCH(BR1661&amp;"_O",$BM$5:$BM$2729,0),1),"")</f>
        <v/>
      </c>
      <c r="BO1661" s="38">
        <v>37561</v>
      </c>
      <c r="BP1661" s="3">
        <v>1360.7</v>
      </c>
      <c r="BQ1661" s="7">
        <f>BP1661/BP1660</f>
        <v>1.0222142089803399</v>
      </c>
      <c r="BR1661" s="4">
        <f>YEAR(BO1661)</f>
        <v>2002</v>
      </c>
      <c r="BS1661" s="2" t="s">
        <v>8</v>
      </c>
      <c r="BT1661" s="12" t="str">
        <f>INDEX($CD$5:$CD$10,MATCH(BS1661,$CC$5:$CC$10,0),1)</f>
        <v>Y</v>
      </c>
      <c r="BU1661" s="12" t="str">
        <f>IF(AND(BT1661="Y",BQ1661&gt;1),"Y","")</f>
        <v>Y</v>
      </c>
      <c r="BV1661" s="12" t="str">
        <f>IF(AND(BT1661="Y",BQ1661&lt;1),"Y","")</f>
        <v/>
      </c>
      <c r="BW1661" s="12" t="str">
        <f>IF(BQ1661&gt;1,IF(BQ1660&gt;1,"Y",""),"")</f>
        <v>Y</v>
      </c>
      <c r="BX1661" s="12" t="str">
        <f>IF(BQ1661&lt;1,IF(BQ1660&lt;1,"Y",""),"")</f>
        <v/>
      </c>
      <c r="BY1661" s="2"/>
      <c r="BZ1661" s="2"/>
      <c r="CA1661" s="2"/>
    </row>
    <row r="1662" spans="47:79">
      <c r="AU1662" s="4" t="str">
        <f>IF(AZ1662=AZ1663,IF(AZ1662&gt;AZ1661,AZ1662&amp;"_O",""),AZ1662&amp;"_C")</f>
        <v/>
      </c>
      <c r="AV1662" s="7" t="str">
        <f>IF(RIGHT(AU1662,1)="C",AX1662/INDEX($AX$5:$AX$2729,MATCH(AZ1662&amp;"_O",$AU$5:$AU$2729,0),1),"")</f>
        <v/>
      </c>
      <c r="AW1662" s="38">
        <v>37145</v>
      </c>
      <c r="AX1662" s="37">
        <v>1092.54</v>
      </c>
      <c r="AY1662" s="7">
        <f>AX1662/AX1661</f>
        <v>1.0062259389563264</v>
      </c>
      <c r="AZ1662" s="4">
        <f>YEAR(AW1662)</f>
        <v>2001</v>
      </c>
      <c r="BA1662" s="2" t="s">
        <v>8</v>
      </c>
      <c r="BB1662" s="12" t="str">
        <f>INDEX($CD$5:$CD$10,MATCH(BA1662,$CC$5:$CC$10,0),1)</f>
        <v>Y</v>
      </c>
      <c r="BC1662" s="12" t="str">
        <f>IF(AND(BB1662="Y",AY1662&gt;1),"Y","")</f>
        <v>Y</v>
      </c>
      <c r="BD1662" s="12" t="str">
        <f>IF(AND(BB1662="Y",AY1662&lt;1),"Y","")</f>
        <v/>
      </c>
      <c r="BE1662" s="12" t="str">
        <f>IF(AY1662&gt;1,IF(AY1661&gt;1,"Y",""),"")</f>
        <v/>
      </c>
      <c r="BF1662" s="12" t="str">
        <f>IF(AY1662&lt;1,IF(AY1661&lt;1,"Y",""),"")</f>
        <v/>
      </c>
      <c r="BG1662" s="2"/>
      <c r="BH1662" s="2"/>
      <c r="BI1662" s="2"/>
      <c r="BJ1662" s="2"/>
      <c r="BK1662" s="2"/>
      <c r="BL1662" s="2"/>
      <c r="BM1662" s="4" t="str">
        <f>IF(BR1662=BR1663,IF(BR1662&gt;BR1661,BR1662&amp;"_O",""),BR1662&amp;"_C")</f>
        <v/>
      </c>
      <c r="BN1662" s="7" t="str">
        <f>IF(RIGHT(BM1662,1)="C",BP1662/INDEX($BP$5:$BP$2729,MATCH(BR1662&amp;"_O",$BM$5:$BM$2729,0),1),"")</f>
        <v/>
      </c>
      <c r="BO1662" s="38">
        <v>37568</v>
      </c>
      <c r="BP1662" s="3">
        <v>1359.28</v>
      </c>
      <c r="BQ1662" s="7">
        <f>BP1662/BP1661</f>
        <v>0.99895641948996838</v>
      </c>
      <c r="BR1662" s="4">
        <f>YEAR(BO1662)</f>
        <v>2002</v>
      </c>
      <c r="BS1662" s="2" t="s">
        <v>8</v>
      </c>
      <c r="BT1662" s="12" t="str">
        <f>INDEX($CD$5:$CD$10,MATCH(BS1662,$CC$5:$CC$10,0),1)</f>
        <v>Y</v>
      </c>
      <c r="BU1662" s="12" t="str">
        <f>IF(AND(BT1662="Y",BQ1662&gt;1),"Y","")</f>
        <v/>
      </c>
      <c r="BV1662" s="12" t="str">
        <f>IF(AND(BT1662="Y",BQ1662&lt;1),"Y","")</f>
        <v>Y</v>
      </c>
      <c r="BW1662" s="12" t="str">
        <f>IF(BQ1662&gt;1,IF(BQ1661&gt;1,"Y",""),"")</f>
        <v/>
      </c>
      <c r="BX1662" s="12" t="str">
        <f>IF(BQ1662&lt;1,IF(BQ1661&lt;1,"Y",""),"")</f>
        <v/>
      </c>
      <c r="BY1662" s="2"/>
      <c r="BZ1662" s="2"/>
      <c r="CA1662" s="2"/>
    </row>
    <row r="1663" spans="47:79">
      <c r="AU1663" s="4" t="str">
        <f>IF(AZ1663=AZ1664,IF(AZ1663&gt;AZ1662,AZ1663&amp;"_O",""),AZ1663&amp;"_C")</f>
        <v/>
      </c>
      <c r="AV1663" s="7" t="str">
        <f>IF(RIGHT(AU1663,1)="C",AX1663/INDEX($AX$5:$AX$2729,MATCH(AZ1663&amp;"_O",$AU$5:$AU$2729,0),1),"")</f>
        <v/>
      </c>
      <c r="AW1663" s="38">
        <v>37155</v>
      </c>
      <c r="AX1663" s="37">
        <v>965.8</v>
      </c>
      <c r="AY1663" s="7">
        <f>AX1663/AX1662</f>
        <v>0.88399509400113496</v>
      </c>
      <c r="AZ1663" s="4">
        <f>YEAR(AW1663)</f>
        <v>2001</v>
      </c>
      <c r="BA1663" s="2" t="s">
        <v>8</v>
      </c>
      <c r="BB1663" s="12" t="str">
        <f>INDEX($CD$5:$CD$10,MATCH(BA1663,$CC$5:$CC$10,0),1)</f>
        <v>Y</v>
      </c>
      <c r="BC1663" s="12" t="str">
        <f>IF(AND(BB1663="Y",AY1663&gt;1),"Y","")</f>
        <v/>
      </c>
      <c r="BD1663" s="12" t="str">
        <f>IF(AND(BB1663="Y",AY1663&lt;1),"Y","")</f>
        <v>Y</v>
      </c>
      <c r="BE1663" s="12" t="str">
        <f>IF(AY1663&gt;1,IF(AY1662&gt;1,"Y",""),"")</f>
        <v/>
      </c>
      <c r="BF1663" s="12" t="str">
        <f>IF(AY1663&lt;1,IF(AY1662&lt;1,"Y",""),"")</f>
        <v/>
      </c>
      <c r="BG1663" s="2"/>
      <c r="BH1663" s="2"/>
      <c r="BI1663" s="2"/>
      <c r="BJ1663" s="2"/>
      <c r="BK1663" s="2"/>
      <c r="BL1663" s="2"/>
      <c r="BM1663" s="4" t="str">
        <f>IF(BR1663=BR1664,IF(BR1663&gt;BR1662,BR1663&amp;"_O",""),BR1663&amp;"_C")</f>
        <v/>
      </c>
      <c r="BN1663" s="7" t="str">
        <f>IF(RIGHT(BM1663,1)="C",BP1663/INDEX($BP$5:$BP$2729,MATCH(BR1663&amp;"_O",$BM$5:$BM$2729,0),1),"")</f>
        <v/>
      </c>
      <c r="BO1663" s="38">
        <v>37575</v>
      </c>
      <c r="BP1663" s="3">
        <v>1411.14</v>
      </c>
      <c r="BQ1663" s="7">
        <f>BP1663/BP1662</f>
        <v>1.0381525513507153</v>
      </c>
      <c r="BR1663" s="4">
        <f>YEAR(BO1663)</f>
        <v>2002</v>
      </c>
      <c r="BS1663" s="2" t="s">
        <v>8</v>
      </c>
      <c r="BT1663" s="12" t="str">
        <f>INDEX($CD$5:$CD$10,MATCH(BS1663,$CC$5:$CC$10,0),1)</f>
        <v>Y</v>
      </c>
      <c r="BU1663" s="12" t="str">
        <f>IF(AND(BT1663="Y",BQ1663&gt;1),"Y","")</f>
        <v>Y</v>
      </c>
      <c r="BV1663" s="12" t="str">
        <f>IF(AND(BT1663="Y",BQ1663&lt;1),"Y","")</f>
        <v/>
      </c>
      <c r="BW1663" s="12" t="str">
        <f>IF(BQ1663&gt;1,IF(BQ1662&gt;1,"Y",""),"")</f>
        <v/>
      </c>
      <c r="BX1663" s="12" t="str">
        <f>IF(BQ1663&lt;1,IF(BQ1662&lt;1,"Y",""),"")</f>
        <v/>
      </c>
      <c r="BY1663" s="2"/>
      <c r="BZ1663" s="2"/>
      <c r="CA1663" s="2"/>
    </row>
    <row r="1664" spans="47:79">
      <c r="AU1664" s="4" t="str">
        <f>IF(AZ1664=AZ1665,IF(AZ1664&gt;AZ1663,AZ1664&amp;"_O",""),AZ1664&amp;"_C")</f>
        <v/>
      </c>
      <c r="AV1664" s="7" t="str">
        <f>IF(RIGHT(AU1664,1)="C",AX1664/INDEX($AX$5:$AX$2729,MATCH(AZ1664&amp;"_O",$AU$5:$AU$2729,0),1),"")</f>
        <v/>
      </c>
      <c r="AW1664" s="38">
        <v>37162</v>
      </c>
      <c r="AX1664" s="37">
        <v>1040.94</v>
      </c>
      <c r="AY1664" s="7">
        <f>AX1664/AX1663</f>
        <v>1.0778007869124044</v>
      </c>
      <c r="AZ1664" s="4">
        <f>YEAR(AW1664)</f>
        <v>2001</v>
      </c>
      <c r="BA1664" s="2" t="s">
        <v>8</v>
      </c>
      <c r="BB1664" s="12" t="str">
        <f>INDEX($CD$5:$CD$10,MATCH(BA1664,$CC$5:$CC$10,0),1)</f>
        <v>Y</v>
      </c>
      <c r="BC1664" s="12" t="str">
        <f>IF(AND(BB1664="Y",AY1664&gt;1),"Y","")</f>
        <v>Y</v>
      </c>
      <c r="BD1664" s="12" t="str">
        <f>IF(AND(BB1664="Y",AY1664&lt;1),"Y","")</f>
        <v/>
      </c>
      <c r="BE1664" s="12" t="str">
        <f>IF(AY1664&gt;1,IF(AY1663&gt;1,"Y",""),"")</f>
        <v/>
      </c>
      <c r="BF1664" s="12" t="str">
        <f>IF(AY1664&lt;1,IF(AY1663&lt;1,"Y",""),"")</f>
        <v/>
      </c>
      <c r="BG1664" s="2"/>
      <c r="BH1664" s="2"/>
      <c r="BI1664" s="2"/>
      <c r="BJ1664" s="2"/>
      <c r="BK1664" s="2"/>
      <c r="BL1664" s="2"/>
      <c r="BM1664" s="4" t="str">
        <f>IF(BR1664=BR1665,IF(BR1664&gt;BR1663,BR1664&amp;"_O",""),BR1664&amp;"_C")</f>
        <v/>
      </c>
      <c r="BN1664" s="7" t="str">
        <f>IF(RIGHT(BM1664,1)="C",BP1664/INDEX($BP$5:$BP$2729,MATCH(BR1664&amp;"_O",$BM$5:$BM$2729,0),1),"")</f>
        <v/>
      </c>
      <c r="BO1664" s="38">
        <v>37582</v>
      </c>
      <c r="BP1664" s="3">
        <v>1468.74</v>
      </c>
      <c r="BQ1664" s="7">
        <f>BP1664/BP1663</f>
        <v>1.0408180619924317</v>
      </c>
      <c r="BR1664" s="4">
        <f>YEAR(BO1664)</f>
        <v>2002</v>
      </c>
      <c r="BS1664" s="2" t="s">
        <v>8</v>
      </c>
      <c r="BT1664" s="12" t="str">
        <f>INDEX($CD$5:$CD$10,MATCH(BS1664,$CC$5:$CC$10,0),1)</f>
        <v>Y</v>
      </c>
      <c r="BU1664" s="12" t="str">
        <f>IF(AND(BT1664="Y",BQ1664&gt;1),"Y","")</f>
        <v>Y</v>
      </c>
      <c r="BV1664" s="12" t="str">
        <f>IF(AND(BT1664="Y",BQ1664&lt;1),"Y","")</f>
        <v/>
      </c>
      <c r="BW1664" s="12" t="str">
        <f>IF(BQ1664&gt;1,IF(BQ1663&gt;1,"Y",""),"")</f>
        <v>Y</v>
      </c>
      <c r="BX1664" s="12" t="str">
        <f>IF(BQ1664&lt;1,IF(BQ1663&lt;1,"Y",""),"")</f>
        <v/>
      </c>
      <c r="BY1664" s="2"/>
      <c r="BZ1664" s="2"/>
      <c r="CA1664" s="2"/>
    </row>
    <row r="1665" spans="47:79">
      <c r="AU1665" s="4" t="str">
        <f>IF(AZ1665=AZ1666,IF(AZ1665&gt;AZ1664,AZ1665&amp;"_O",""),AZ1665&amp;"_C")</f>
        <v/>
      </c>
      <c r="AV1665" s="7" t="str">
        <f>IF(RIGHT(AU1665,1)="C",AX1665/INDEX($AX$5:$AX$2729,MATCH(AZ1665&amp;"_O",$AU$5:$AU$2729,0),1),"")</f>
        <v/>
      </c>
      <c r="AW1665" s="38">
        <v>37169</v>
      </c>
      <c r="AX1665" s="37">
        <v>1071.3800000000001</v>
      </c>
      <c r="AY1665" s="7">
        <f>AX1665/AX1664</f>
        <v>1.0292427997771245</v>
      </c>
      <c r="AZ1665" s="4">
        <f>YEAR(AW1665)</f>
        <v>2001</v>
      </c>
      <c r="BA1665" s="2" t="s">
        <v>8</v>
      </c>
      <c r="BB1665" s="12" t="str">
        <f>INDEX($CD$5:$CD$10,MATCH(BA1665,$CC$5:$CC$10,0),1)</f>
        <v>Y</v>
      </c>
      <c r="BC1665" s="12" t="str">
        <f>IF(AND(BB1665="Y",AY1665&gt;1),"Y","")</f>
        <v>Y</v>
      </c>
      <c r="BD1665" s="12" t="str">
        <f>IF(AND(BB1665="Y",AY1665&lt;1),"Y","")</f>
        <v/>
      </c>
      <c r="BE1665" s="12" t="str">
        <f>IF(AY1665&gt;1,IF(AY1664&gt;1,"Y",""),"")</f>
        <v>Y</v>
      </c>
      <c r="BF1665" s="12" t="str">
        <f>IF(AY1665&lt;1,IF(AY1664&lt;1,"Y",""),"")</f>
        <v/>
      </c>
      <c r="BG1665" s="2"/>
      <c r="BH1665" s="2"/>
      <c r="BI1665" s="2"/>
      <c r="BJ1665" s="2"/>
      <c r="BK1665" s="2"/>
      <c r="BL1665" s="2"/>
      <c r="BM1665" s="4" t="str">
        <f>IF(BR1665=BR1666,IF(BR1665&gt;BR1664,BR1665&amp;"_O",""),BR1665&amp;"_C")</f>
        <v/>
      </c>
      <c r="BN1665" s="7" t="str">
        <f>IF(RIGHT(BM1665,1)="C",BP1665/INDEX($BP$5:$BP$2729,MATCH(BR1665&amp;"_O",$BM$5:$BM$2729,0),1),"")</f>
        <v/>
      </c>
      <c r="BO1665" s="38">
        <v>37589</v>
      </c>
      <c r="BP1665" s="3">
        <v>1478.78</v>
      </c>
      <c r="BQ1665" s="7">
        <f>BP1665/BP1664</f>
        <v>1.0068357912224084</v>
      </c>
      <c r="BR1665" s="4">
        <f>YEAR(BO1665)</f>
        <v>2002</v>
      </c>
      <c r="BS1665" s="2" t="s">
        <v>8</v>
      </c>
      <c r="BT1665" s="12" t="str">
        <f>INDEX($CD$5:$CD$10,MATCH(BS1665,$CC$5:$CC$10,0),1)</f>
        <v>Y</v>
      </c>
      <c r="BU1665" s="12" t="str">
        <f>IF(AND(BT1665="Y",BQ1665&gt;1),"Y","")</f>
        <v>Y</v>
      </c>
      <c r="BV1665" s="12" t="str">
        <f>IF(AND(BT1665="Y",BQ1665&lt;1),"Y","")</f>
        <v/>
      </c>
      <c r="BW1665" s="12" t="str">
        <f>IF(BQ1665&gt;1,IF(BQ1664&gt;1,"Y",""),"")</f>
        <v>Y</v>
      </c>
      <c r="BX1665" s="12" t="str">
        <f>IF(BQ1665&lt;1,IF(BQ1664&lt;1,"Y",""),"")</f>
        <v/>
      </c>
      <c r="BY1665" s="2"/>
      <c r="BZ1665" s="2"/>
      <c r="CA1665" s="2"/>
    </row>
    <row r="1666" spans="47:79">
      <c r="AU1666" s="4" t="str">
        <f>IF(AZ1666=AZ1667,IF(AZ1666&gt;AZ1665,AZ1666&amp;"_O",""),AZ1666&amp;"_C")</f>
        <v/>
      </c>
      <c r="AV1666" s="7" t="str">
        <f>IF(RIGHT(AU1666,1)="C",AX1666/INDEX($AX$5:$AX$2729,MATCH(AZ1666&amp;"_O",$AU$5:$AU$2729,0),1),"")</f>
        <v/>
      </c>
      <c r="AW1666" s="38">
        <v>37176</v>
      </c>
      <c r="AX1666" s="37">
        <v>1091.6500000000001</v>
      </c>
      <c r="AY1666" s="7">
        <f>AX1666/AX1665</f>
        <v>1.0189195243517706</v>
      </c>
      <c r="AZ1666" s="4">
        <f>YEAR(AW1666)</f>
        <v>2001</v>
      </c>
      <c r="BA1666" s="2" t="s">
        <v>8</v>
      </c>
      <c r="BB1666" s="12" t="str">
        <f>INDEX($CD$5:$CD$10,MATCH(BA1666,$CC$5:$CC$10,0),1)</f>
        <v>Y</v>
      </c>
      <c r="BC1666" s="12" t="str">
        <f>IF(AND(BB1666="Y",AY1666&gt;1),"Y","")</f>
        <v>Y</v>
      </c>
      <c r="BD1666" s="12" t="str">
        <f>IF(AND(BB1666="Y",AY1666&lt;1),"Y","")</f>
        <v/>
      </c>
      <c r="BE1666" s="12" t="str">
        <f>IF(AY1666&gt;1,IF(AY1665&gt;1,"Y",""),"")</f>
        <v>Y</v>
      </c>
      <c r="BF1666" s="12" t="str">
        <f>IF(AY1666&lt;1,IF(AY1665&lt;1,"Y",""),"")</f>
        <v/>
      </c>
      <c r="BG1666" s="2"/>
      <c r="BH1666" s="2"/>
      <c r="BI1666" s="2"/>
      <c r="BJ1666" s="2"/>
      <c r="BK1666" s="2"/>
      <c r="BL1666" s="2"/>
      <c r="BM1666" s="4" t="str">
        <f>IF(BR1666=BR1667,IF(BR1666&gt;BR1665,BR1666&amp;"_O",""),BR1666&amp;"_C")</f>
        <v/>
      </c>
      <c r="BN1666" s="7" t="str">
        <f>IF(RIGHT(BM1666,1)="C",BP1666/INDEX($BP$5:$BP$2729,MATCH(BR1666&amp;"_O",$BM$5:$BM$2729,0),1),"")</f>
        <v/>
      </c>
      <c r="BO1666" s="38">
        <v>37596</v>
      </c>
      <c r="BP1666" s="3">
        <v>1422.44</v>
      </c>
      <c r="BQ1666" s="7">
        <f>BP1666/BP1665</f>
        <v>0.96190102652186271</v>
      </c>
      <c r="BR1666" s="4">
        <f>YEAR(BO1666)</f>
        <v>2002</v>
      </c>
      <c r="BS1666" s="2" t="s">
        <v>8</v>
      </c>
      <c r="BT1666" s="12" t="str">
        <f>INDEX($CD$5:$CD$10,MATCH(BS1666,$CC$5:$CC$10,0),1)</f>
        <v>Y</v>
      </c>
      <c r="BU1666" s="12" t="str">
        <f>IF(AND(BT1666="Y",BQ1666&gt;1),"Y","")</f>
        <v/>
      </c>
      <c r="BV1666" s="12" t="str">
        <f>IF(AND(BT1666="Y",BQ1666&lt;1),"Y","")</f>
        <v>Y</v>
      </c>
      <c r="BW1666" s="12" t="str">
        <f>IF(BQ1666&gt;1,IF(BQ1665&gt;1,"Y",""),"")</f>
        <v/>
      </c>
      <c r="BX1666" s="12" t="str">
        <f>IF(BQ1666&lt;1,IF(BQ1665&lt;1,"Y",""),"")</f>
        <v/>
      </c>
      <c r="BY1666" s="2"/>
      <c r="BZ1666" s="2"/>
      <c r="CA1666" s="2"/>
    </row>
    <row r="1667" spans="47:79">
      <c r="AU1667" s="4" t="str">
        <f>IF(AZ1667=AZ1668,IF(AZ1667&gt;AZ1666,AZ1667&amp;"_O",""),AZ1667&amp;"_C")</f>
        <v/>
      </c>
      <c r="AV1667" s="7" t="str">
        <f>IF(RIGHT(AU1667,1)="C",AX1667/INDEX($AX$5:$AX$2729,MATCH(AZ1667&amp;"_O",$AU$5:$AU$2729,0),1),"")</f>
        <v/>
      </c>
      <c r="AW1667" s="38">
        <v>37183</v>
      </c>
      <c r="AX1667" s="37">
        <v>1073.48</v>
      </c>
      <c r="AY1667" s="7">
        <f>AX1667/AX1666</f>
        <v>0.98335547107589427</v>
      </c>
      <c r="AZ1667" s="4">
        <f>YEAR(AW1667)</f>
        <v>2001</v>
      </c>
      <c r="BA1667" s="2" t="s">
        <v>8</v>
      </c>
      <c r="BB1667" s="12" t="str">
        <f>INDEX($CD$5:$CD$10,MATCH(BA1667,$CC$5:$CC$10,0),1)</f>
        <v>Y</v>
      </c>
      <c r="BC1667" s="12" t="str">
        <f>IF(AND(BB1667="Y",AY1667&gt;1),"Y","")</f>
        <v/>
      </c>
      <c r="BD1667" s="12" t="str">
        <f>IF(AND(BB1667="Y",AY1667&lt;1),"Y","")</f>
        <v>Y</v>
      </c>
      <c r="BE1667" s="12" t="str">
        <f>IF(AY1667&gt;1,IF(AY1666&gt;1,"Y",""),"")</f>
        <v/>
      </c>
      <c r="BF1667" s="12" t="str">
        <f>IF(AY1667&lt;1,IF(AY1666&lt;1,"Y",""),"")</f>
        <v/>
      </c>
      <c r="BG1667" s="2"/>
      <c r="BH1667" s="2"/>
      <c r="BI1667" s="2"/>
      <c r="BJ1667" s="2"/>
      <c r="BK1667" s="2"/>
      <c r="BL1667" s="2"/>
      <c r="BM1667" s="4" t="str">
        <f>IF(BR1667=BR1668,IF(BR1667&gt;BR1666,BR1667&amp;"_O",""),BR1667&amp;"_C")</f>
        <v/>
      </c>
      <c r="BN1667" s="7" t="str">
        <f>IF(RIGHT(BM1667,1)="C",BP1667/INDEX($BP$5:$BP$2729,MATCH(BR1667&amp;"_O",$BM$5:$BM$2729,0),1),"")</f>
        <v/>
      </c>
      <c r="BO1667" s="38">
        <v>37603</v>
      </c>
      <c r="BP1667" s="3">
        <v>1362.42</v>
      </c>
      <c r="BQ1667" s="7">
        <f>BP1667/BP1666</f>
        <v>0.95780489862489804</v>
      </c>
      <c r="BR1667" s="4">
        <f>YEAR(BO1667)</f>
        <v>2002</v>
      </c>
      <c r="BS1667" s="2" t="s">
        <v>8</v>
      </c>
      <c r="BT1667" s="12" t="str">
        <f>INDEX($CD$5:$CD$10,MATCH(BS1667,$CC$5:$CC$10,0),1)</f>
        <v>Y</v>
      </c>
      <c r="BU1667" s="12" t="str">
        <f>IF(AND(BT1667="Y",BQ1667&gt;1),"Y","")</f>
        <v/>
      </c>
      <c r="BV1667" s="12" t="str">
        <f>IF(AND(BT1667="Y",BQ1667&lt;1),"Y","")</f>
        <v>Y</v>
      </c>
      <c r="BW1667" s="12" t="str">
        <f>IF(BQ1667&gt;1,IF(BQ1666&gt;1,"Y",""),"")</f>
        <v/>
      </c>
      <c r="BX1667" s="12" t="str">
        <f>IF(BQ1667&lt;1,IF(BQ1666&lt;1,"Y",""),"")</f>
        <v>Y</v>
      </c>
      <c r="BY1667" s="2"/>
      <c r="BZ1667" s="2"/>
      <c r="CA1667" s="2"/>
    </row>
    <row r="1668" spans="47:79">
      <c r="AU1668" s="4" t="str">
        <f>IF(AZ1668=AZ1669,IF(AZ1668&gt;AZ1667,AZ1668&amp;"_O",""),AZ1668&amp;"_C")</f>
        <v/>
      </c>
      <c r="AV1668" s="7" t="str">
        <f>IF(RIGHT(AU1668,1)="C",AX1668/INDEX($AX$5:$AX$2729,MATCH(AZ1668&amp;"_O",$AU$5:$AU$2729,0),1),"")</f>
        <v/>
      </c>
      <c r="AW1668" s="38">
        <v>37190</v>
      </c>
      <c r="AX1668" s="37">
        <v>1104.6099999999999</v>
      </c>
      <c r="AY1668" s="7">
        <f>AX1668/AX1667</f>
        <v>1.0289991429742518</v>
      </c>
      <c r="AZ1668" s="4">
        <f>YEAR(AW1668)</f>
        <v>2001</v>
      </c>
      <c r="BA1668" s="2" t="s">
        <v>8</v>
      </c>
      <c r="BB1668" s="12" t="str">
        <f>INDEX($CD$5:$CD$10,MATCH(BA1668,$CC$5:$CC$10,0),1)</f>
        <v>Y</v>
      </c>
      <c r="BC1668" s="12" t="str">
        <f>IF(AND(BB1668="Y",AY1668&gt;1),"Y","")</f>
        <v>Y</v>
      </c>
      <c r="BD1668" s="12" t="str">
        <f>IF(AND(BB1668="Y",AY1668&lt;1),"Y","")</f>
        <v/>
      </c>
      <c r="BE1668" s="12" t="str">
        <f>IF(AY1668&gt;1,IF(AY1667&gt;1,"Y",""),"")</f>
        <v/>
      </c>
      <c r="BF1668" s="12" t="str">
        <f>IF(AY1668&lt;1,IF(AY1667&lt;1,"Y",""),"")</f>
        <v/>
      </c>
      <c r="BG1668" s="2"/>
      <c r="BH1668" s="2"/>
      <c r="BI1668" s="2"/>
      <c r="BJ1668" s="2"/>
      <c r="BK1668" s="2"/>
      <c r="BL1668" s="2"/>
      <c r="BM1668" s="4" t="str">
        <f>IF(BR1668=BR1669,IF(BR1668&gt;BR1667,BR1668&amp;"_O",""),BR1668&amp;"_C")</f>
        <v/>
      </c>
      <c r="BN1668" s="7" t="str">
        <f>IF(RIGHT(BM1668,1)="C",BP1668/INDEX($BP$5:$BP$2729,MATCH(BR1668&amp;"_O",$BM$5:$BM$2729,0),1),"")</f>
        <v/>
      </c>
      <c r="BO1668" s="38">
        <v>37610</v>
      </c>
      <c r="BP1668" s="3">
        <v>1363.05</v>
      </c>
      <c r="BQ1668" s="7">
        <f>BP1668/BP1667</f>
        <v>1.0004624124719248</v>
      </c>
      <c r="BR1668" s="4">
        <f>YEAR(BO1668)</f>
        <v>2002</v>
      </c>
      <c r="BS1668" s="2" t="s">
        <v>8</v>
      </c>
      <c r="BT1668" s="12" t="str">
        <f>INDEX($CD$5:$CD$10,MATCH(BS1668,$CC$5:$CC$10,0),1)</f>
        <v>Y</v>
      </c>
      <c r="BU1668" s="12" t="str">
        <f>IF(AND(BT1668="Y",BQ1668&gt;1),"Y","")</f>
        <v>Y</v>
      </c>
      <c r="BV1668" s="12" t="str">
        <f>IF(AND(BT1668="Y",BQ1668&lt;1),"Y","")</f>
        <v/>
      </c>
      <c r="BW1668" s="12" t="str">
        <f>IF(BQ1668&gt;1,IF(BQ1667&gt;1,"Y",""),"")</f>
        <v/>
      </c>
      <c r="BX1668" s="12" t="str">
        <f>IF(BQ1668&lt;1,IF(BQ1667&lt;1,"Y",""),"")</f>
        <v/>
      </c>
      <c r="BY1668" s="2"/>
      <c r="BZ1668" s="2"/>
      <c r="CA1668" s="2"/>
    </row>
    <row r="1669" spans="47:79">
      <c r="AU1669" s="4" t="str">
        <f>IF(AZ1669=AZ1670,IF(AZ1669&gt;AZ1668,AZ1669&amp;"_O",""),AZ1669&amp;"_C")</f>
        <v/>
      </c>
      <c r="AV1669" s="7" t="str">
        <f>IF(RIGHT(AU1669,1)="C",AX1669/INDEX($AX$5:$AX$2729,MATCH(AZ1669&amp;"_O",$AU$5:$AU$2729,0),1),"")</f>
        <v/>
      </c>
      <c r="AW1669" s="38">
        <v>37197</v>
      </c>
      <c r="AX1669" s="37">
        <v>1087.22</v>
      </c>
      <c r="AY1669" s="7">
        <f>AX1669/AX1668</f>
        <v>0.98425688704610692</v>
      </c>
      <c r="AZ1669" s="4">
        <f>YEAR(AW1669)</f>
        <v>2001</v>
      </c>
      <c r="BA1669" s="2" t="s">
        <v>8</v>
      </c>
      <c r="BB1669" s="12" t="str">
        <f>INDEX($CD$5:$CD$10,MATCH(BA1669,$CC$5:$CC$10,0),1)</f>
        <v>Y</v>
      </c>
      <c r="BC1669" s="12" t="str">
        <f>IF(AND(BB1669="Y",AY1669&gt;1),"Y","")</f>
        <v/>
      </c>
      <c r="BD1669" s="12" t="str">
        <f>IF(AND(BB1669="Y",AY1669&lt;1),"Y","")</f>
        <v>Y</v>
      </c>
      <c r="BE1669" s="12" t="str">
        <f>IF(AY1669&gt;1,IF(AY1668&gt;1,"Y",""),"")</f>
        <v/>
      </c>
      <c r="BF1669" s="12" t="str">
        <f>IF(AY1669&lt;1,IF(AY1668&lt;1,"Y",""),"")</f>
        <v/>
      </c>
      <c r="BG1669" s="2"/>
      <c r="BH1669" s="2"/>
      <c r="BI1669" s="2"/>
      <c r="BJ1669" s="2"/>
      <c r="BK1669" s="2"/>
      <c r="BL1669" s="2"/>
      <c r="BM1669" s="4" t="str">
        <f>IF(BR1669=BR1670,IF(BR1669&gt;BR1668,BR1669&amp;"_O",""),BR1669&amp;"_C")</f>
        <v>2002_C</v>
      </c>
      <c r="BN1669" s="7">
        <f>IF(RIGHT(BM1669,1)="C",BP1669/INDEX($BP$5:$BP$2729,MATCH(BR1669&amp;"_O",$BM$5:$BM$2729,0),1),"")</f>
        <v>0.65471646806320338</v>
      </c>
      <c r="BO1669" s="38">
        <v>37617</v>
      </c>
      <c r="BP1669" s="3">
        <v>1348.31</v>
      </c>
      <c r="BQ1669" s="7">
        <f>BP1669/BP1668</f>
        <v>0.98918601665382777</v>
      </c>
      <c r="BR1669" s="4">
        <f>YEAR(BO1669)</f>
        <v>2002</v>
      </c>
      <c r="BS1669" s="2" t="s">
        <v>8</v>
      </c>
      <c r="BT1669" s="12" t="str">
        <f>INDEX($CD$5:$CD$10,MATCH(BS1669,$CC$5:$CC$10,0),1)</f>
        <v>Y</v>
      </c>
      <c r="BU1669" s="12" t="str">
        <f>IF(AND(BT1669="Y",BQ1669&gt;1),"Y","")</f>
        <v/>
      </c>
      <c r="BV1669" s="12" t="str">
        <f>IF(AND(BT1669="Y",BQ1669&lt;1),"Y","")</f>
        <v>Y</v>
      </c>
      <c r="BW1669" s="12" t="str">
        <f>IF(BQ1669&gt;1,IF(BQ1668&gt;1,"Y",""),"")</f>
        <v/>
      </c>
      <c r="BX1669" s="12" t="str">
        <f>IF(BQ1669&lt;1,IF(BQ1668&lt;1,"Y",""),"")</f>
        <v/>
      </c>
      <c r="BY1669" s="2"/>
      <c r="BZ1669" s="2"/>
      <c r="CA1669" s="2"/>
    </row>
    <row r="1670" spans="47:79">
      <c r="AU1670" s="4" t="str">
        <f>IF(AZ1670=AZ1671,IF(AZ1670&gt;AZ1669,AZ1670&amp;"_O",""),AZ1670&amp;"_C")</f>
        <v/>
      </c>
      <c r="AV1670" s="7" t="str">
        <f>IF(RIGHT(AU1670,1)="C",AX1670/INDEX($AX$5:$AX$2729,MATCH(AZ1670&amp;"_O",$AU$5:$AU$2729,0),1),"")</f>
        <v/>
      </c>
      <c r="AW1670" s="38">
        <v>37204</v>
      </c>
      <c r="AX1670" s="37">
        <v>1120.31</v>
      </c>
      <c r="AY1670" s="7">
        <f>AX1670/AX1669</f>
        <v>1.0304354224535972</v>
      </c>
      <c r="AZ1670" s="4">
        <f>YEAR(AW1670)</f>
        <v>2001</v>
      </c>
      <c r="BA1670" s="2" t="s">
        <v>8</v>
      </c>
      <c r="BB1670" s="12" t="str">
        <f>INDEX($CD$5:$CD$10,MATCH(BA1670,$CC$5:$CC$10,0),1)</f>
        <v>Y</v>
      </c>
      <c r="BC1670" s="12" t="str">
        <f>IF(AND(BB1670="Y",AY1670&gt;1),"Y","")</f>
        <v>Y</v>
      </c>
      <c r="BD1670" s="12" t="str">
        <f>IF(AND(BB1670="Y",AY1670&lt;1),"Y","")</f>
        <v/>
      </c>
      <c r="BE1670" s="12" t="str">
        <f>IF(AY1670&gt;1,IF(AY1669&gt;1,"Y",""),"")</f>
        <v/>
      </c>
      <c r="BF1670" s="12" t="str">
        <f>IF(AY1670&lt;1,IF(AY1669&lt;1,"Y",""),"")</f>
        <v/>
      </c>
      <c r="BG1670" s="2"/>
      <c r="BH1670" s="2"/>
      <c r="BI1670" s="2"/>
      <c r="BJ1670" s="2"/>
      <c r="BK1670" s="2"/>
      <c r="BL1670" s="2"/>
      <c r="BM1670" s="4" t="str">
        <f>IF(BR1670=BR1671,IF(BR1670&gt;BR1669,BR1670&amp;"_O",""),BR1670&amp;"_C")</f>
        <v>2003_O</v>
      </c>
      <c r="BN1670" s="7" t="str">
        <f>IF(RIGHT(BM1670,1)="C",BP1670/INDEX($BP$5:$BP$2729,MATCH(BR1670&amp;"_O",$BM$5:$BM$2729,0),1),"")</f>
        <v/>
      </c>
      <c r="BO1670" s="38">
        <v>37624</v>
      </c>
      <c r="BP1670" s="3">
        <v>1387.08</v>
      </c>
      <c r="BQ1670" s="7">
        <f>BP1670/BP1669</f>
        <v>1.0287545149112594</v>
      </c>
      <c r="BR1670" s="4">
        <f>YEAR(BO1670)</f>
        <v>2003</v>
      </c>
      <c r="BS1670" s="2" t="s">
        <v>8</v>
      </c>
      <c r="BT1670" s="12" t="str">
        <f>INDEX($CD$5:$CD$10,MATCH(BS1670,$CC$5:$CC$10,0),1)</f>
        <v>Y</v>
      </c>
      <c r="BU1670" s="12" t="str">
        <f>IF(AND(BT1670="Y",BQ1670&gt;1),"Y","")</f>
        <v>Y</v>
      </c>
      <c r="BV1670" s="12" t="str">
        <f>IF(AND(BT1670="Y",BQ1670&lt;1),"Y","")</f>
        <v/>
      </c>
      <c r="BW1670" s="12" t="str">
        <f>IF(BQ1670&gt;1,IF(BQ1669&gt;1,"Y",""),"")</f>
        <v/>
      </c>
      <c r="BX1670" s="12" t="str">
        <f>IF(BQ1670&lt;1,IF(BQ1669&lt;1,"Y",""),"")</f>
        <v/>
      </c>
      <c r="BY1670" s="2"/>
      <c r="BZ1670" s="2"/>
      <c r="CA1670" s="2"/>
    </row>
    <row r="1671" spans="47:79">
      <c r="AU1671" s="4" t="str">
        <f>IF(AZ1671=AZ1672,IF(AZ1671&gt;AZ1670,AZ1671&amp;"_O",""),AZ1671&amp;"_C")</f>
        <v/>
      </c>
      <c r="AV1671" s="7" t="str">
        <f>IF(RIGHT(AU1671,1)="C",AX1671/INDEX($AX$5:$AX$2729,MATCH(AZ1671&amp;"_O",$AU$5:$AU$2729,0),1),"")</f>
        <v/>
      </c>
      <c r="AW1671" s="38">
        <v>37211</v>
      </c>
      <c r="AX1671" s="37">
        <v>1138.6500000000001</v>
      </c>
      <c r="AY1671" s="7">
        <f>AX1671/AX1670</f>
        <v>1.0163704688880757</v>
      </c>
      <c r="AZ1671" s="4">
        <f>YEAR(AW1671)</f>
        <v>2001</v>
      </c>
      <c r="BA1671" s="2" t="s">
        <v>8</v>
      </c>
      <c r="BB1671" s="12" t="str">
        <f>INDEX($CD$5:$CD$10,MATCH(BA1671,$CC$5:$CC$10,0),1)</f>
        <v>Y</v>
      </c>
      <c r="BC1671" s="12" t="str">
        <f>IF(AND(BB1671="Y",AY1671&gt;1),"Y","")</f>
        <v>Y</v>
      </c>
      <c r="BD1671" s="12" t="str">
        <f>IF(AND(BB1671="Y",AY1671&lt;1),"Y","")</f>
        <v/>
      </c>
      <c r="BE1671" s="12" t="str">
        <f>IF(AY1671&gt;1,IF(AY1670&gt;1,"Y",""),"")</f>
        <v>Y</v>
      </c>
      <c r="BF1671" s="12" t="str">
        <f>IF(AY1671&lt;1,IF(AY1670&lt;1,"Y",""),"")</f>
        <v/>
      </c>
      <c r="BG1671" s="2"/>
      <c r="BH1671" s="2"/>
      <c r="BI1671" s="2"/>
      <c r="BJ1671" s="2"/>
      <c r="BK1671" s="2"/>
      <c r="BL1671" s="2"/>
      <c r="BM1671" s="4" t="str">
        <f>IF(BR1671=BR1672,IF(BR1671&gt;BR1670,BR1671&amp;"_O",""),BR1671&amp;"_C")</f>
        <v/>
      </c>
      <c r="BN1671" s="7" t="str">
        <f>IF(RIGHT(BM1671,1)="C",BP1671/INDEX($BP$5:$BP$2729,MATCH(BR1671&amp;"_O",$BM$5:$BM$2729,0),1),"")</f>
        <v/>
      </c>
      <c r="BO1671" s="38">
        <v>37631</v>
      </c>
      <c r="BP1671" s="3">
        <v>1447.72</v>
      </c>
      <c r="BQ1671" s="7">
        <f>BP1671/BP1670</f>
        <v>1.0437177379819478</v>
      </c>
      <c r="BR1671" s="4">
        <f>YEAR(BO1671)</f>
        <v>2003</v>
      </c>
      <c r="BS1671" s="2" t="s">
        <v>8</v>
      </c>
      <c r="BT1671" s="12" t="str">
        <f>INDEX($CD$5:$CD$10,MATCH(BS1671,$CC$5:$CC$10,0),1)</f>
        <v>Y</v>
      </c>
      <c r="BU1671" s="12" t="str">
        <f>IF(AND(BT1671="Y",BQ1671&gt;1),"Y","")</f>
        <v>Y</v>
      </c>
      <c r="BV1671" s="12" t="str">
        <f>IF(AND(BT1671="Y",BQ1671&lt;1),"Y","")</f>
        <v/>
      </c>
      <c r="BW1671" s="12" t="str">
        <f>IF(BQ1671&gt;1,IF(BQ1670&gt;1,"Y",""),"")</f>
        <v>Y</v>
      </c>
      <c r="BX1671" s="12" t="str">
        <f>IF(BQ1671&lt;1,IF(BQ1670&lt;1,"Y",""),"")</f>
        <v/>
      </c>
      <c r="BY1671" s="2"/>
      <c r="BZ1671" s="2"/>
      <c r="CA1671" s="2"/>
    </row>
    <row r="1672" spans="47:79">
      <c r="AU1672" s="4" t="str">
        <f>IF(AZ1672=AZ1673,IF(AZ1672&gt;AZ1671,AZ1672&amp;"_O",""),AZ1672&amp;"_C")</f>
        <v/>
      </c>
      <c r="AV1672" s="7" t="str">
        <f>IF(RIGHT(AU1672,1)="C",AX1672/INDEX($AX$5:$AX$2729,MATCH(AZ1672&amp;"_O",$AU$5:$AU$2729,0),1),"")</f>
        <v/>
      </c>
      <c r="AW1672" s="38">
        <v>37218</v>
      </c>
      <c r="AX1672" s="37">
        <v>1150.3399999999999</v>
      </c>
      <c r="AY1672" s="7">
        <f>AX1672/AX1671</f>
        <v>1.0102665437140472</v>
      </c>
      <c r="AZ1672" s="4">
        <f>YEAR(AW1672)</f>
        <v>2001</v>
      </c>
      <c r="BA1672" s="2" t="s">
        <v>8</v>
      </c>
      <c r="BB1672" s="12" t="str">
        <f>INDEX($CD$5:$CD$10,MATCH(BA1672,$CC$5:$CC$10,0),1)</f>
        <v>Y</v>
      </c>
      <c r="BC1672" s="12" t="str">
        <f>IF(AND(BB1672="Y",AY1672&gt;1),"Y","")</f>
        <v>Y</v>
      </c>
      <c r="BD1672" s="12" t="str">
        <f>IF(AND(BB1672="Y",AY1672&lt;1),"Y","")</f>
        <v/>
      </c>
      <c r="BE1672" s="12" t="str">
        <f>IF(AY1672&gt;1,IF(AY1671&gt;1,"Y",""),"")</f>
        <v>Y</v>
      </c>
      <c r="BF1672" s="12" t="str">
        <f>IF(AY1672&lt;1,IF(AY1671&lt;1,"Y",""),"")</f>
        <v/>
      </c>
      <c r="BG1672" s="2"/>
      <c r="BH1672" s="2"/>
      <c r="BI1672" s="2"/>
      <c r="BJ1672" s="2"/>
      <c r="BK1672" s="2"/>
      <c r="BL1672" s="2"/>
      <c r="BM1672" s="4" t="str">
        <f>IF(BR1672=BR1673,IF(BR1672&gt;BR1671,BR1672&amp;"_O",""),BR1672&amp;"_C")</f>
        <v/>
      </c>
      <c r="BN1672" s="7" t="str">
        <f>IF(RIGHT(BM1672,1)="C",BP1672/INDEX($BP$5:$BP$2729,MATCH(BR1672&amp;"_O",$BM$5:$BM$2729,0),1),"")</f>
        <v/>
      </c>
      <c r="BO1672" s="38">
        <v>37638</v>
      </c>
      <c r="BP1672" s="3">
        <v>1376.19</v>
      </c>
      <c r="BQ1672" s="7">
        <f>BP1672/BP1671</f>
        <v>0.95059127455585335</v>
      </c>
      <c r="BR1672" s="4">
        <f>YEAR(BO1672)</f>
        <v>2003</v>
      </c>
      <c r="BS1672" s="2" t="s">
        <v>8</v>
      </c>
      <c r="BT1672" s="12" t="str">
        <f>INDEX($CD$5:$CD$10,MATCH(BS1672,$CC$5:$CC$10,0),1)</f>
        <v>Y</v>
      </c>
      <c r="BU1672" s="12" t="str">
        <f>IF(AND(BT1672="Y",BQ1672&gt;1),"Y","")</f>
        <v/>
      </c>
      <c r="BV1672" s="12" t="str">
        <f>IF(AND(BT1672="Y",BQ1672&lt;1),"Y","")</f>
        <v>Y</v>
      </c>
      <c r="BW1672" s="12" t="str">
        <f>IF(BQ1672&gt;1,IF(BQ1671&gt;1,"Y",""),"")</f>
        <v/>
      </c>
      <c r="BX1672" s="12" t="str">
        <f>IF(BQ1672&lt;1,IF(BQ1671&lt;1,"Y",""),"")</f>
        <v/>
      </c>
      <c r="BY1672" s="2"/>
      <c r="BZ1672" s="2"/>
      <c r="CA1672" s="2"/>
    </row>
    <row r="1673" spans="47:79">
      <c r="AU1673" s="4" t="str">
        <f>IF(AZ1673=AZ1674,IF(AZ1673&gt;AZ1672,AZ1673&amp;"_O",""),AZ1673&amp;"_C")</f>
        <v/>
      </c>
      <c r="AV1673" s="7" t="str">
        <f>IF(RIGHT(AU1673,1)="C",AX1673/INDEX($AX$5:$AX$2729,MATCH(AZ1673&amp;"_O",$AU$5:$AU$2729,0),1),"")</f>
        <v/>
      </c>
      <c r="AW1673" s="38">
        <v>37225</v>
      </c>
      <c r="AX1673" s="37">
        <v>1139.45</v>
      </c>
      <c r="AY1673" s="7">
        <f>AX1673/AX1672</f>
        <v>0.99053323365265933</v>
      </c>
      <c r="AZ1673" s="4">
        <f>YEAR(AW1673)</f>
        <v>2001</v>
      </c>
      <c r="BA1673" s="2" t="s">
        <v>8</v>
      </c>
      <c r="BB1673" s="12" t="str">
        <f>INDEX($CD$5:$CD$10,MATCH(BA1673,$CC$5:$CC$10,0),1)</f>
        <v>Y</v>
      </c>
      <c r="BC1673" s="12" t="str">
        <f>IF(AND(BB1673="Y",AY1673&gt;1),"Y","")</f>
        <v/>
      </c>
      <c r="BD1673" s="12" t="str">
        <f>IF(AND(BB1673="Y",AY1673&lt;1),"Y","")</f>
        <v>Y</v>
      </c>
      <c r="BE1673" s="12" t="str">
        <f>IF(AY1673&gt;1,IF(AY1672&gt;1,"Y",""),"")</f>
        <v/>
      </c>
      <c r="BF1673" s="12" t="str">
        <f>IF(AY1673&lt;1,IF(AY1672&lt;1,"Y",""),"")</f>
        <v/>
      </c>
      <c r="BG1673" s="2"/>
      <c r="BH1673" s="2"/>
      <c r="BI1673" s="2"/>
      <c r="BJ1673" s="2"/>
      <c r="BK1673" s="2"/>
      <c r="BL1673" s="2"/>
      <c r="BM1673" s="4" t="str">
        <f>IF(BR1673=BR1674,IF(BR1673&gt;BR1672,BR1673&amp;"_O",""),BR1673&amp;"_C")</f>
        <v/>
      </c>
      <c r="BN1673" s="7" t="str">
        <f>IF(RIGHT(BM1673,1)="C",BP1673/INDEX($BP$5:$BP$2729,MATCH(BR1673&amp;"_O",$BM$5:$BM$2729,0),1),"")</f>
        <v/>
      </c>
      <c r="BO1673" s="38">
        <v>37645</v>
      </c>
      <c r="BP1673" s="3">
        <v>1342.14</v>
      </c>
      <c r="BQ1673" s="7">
        <f>BP1673/BP1672</f>
        <v>0.97525777690580517</v>
      </c>
      <c r="BR1673" s="4">
        <f>YEAR(BO1673)</f>
        <v>2003</v>
      </c>
      <c r="BS1673" s="2" t="s">
        <v>8</v>
      </c>
      <c r="BT1673" s="12" t="str">
        <f>INDEX($CD$5:$CD$10,MATCH(BS1673,$CC$5:$CC$10,0),1)</f>
        <v>Y</v>
      </c>
      <c r="BU1673" s="12" t="str">
        <f>IF(AND(BT1673="Y",BQ1673&gt;1),"Y","")</f>
        <v/>
      </c>
      <c r="BV1673" s="12" t="str">
        <f>IF(AND(BT1673="Y",BQ1673&lt;1),"Y","")</f>
        <v>Y</v>
      </c>
      <c r="BW1673" s="12" t="str">
        <f>IF(BQ1673&gt;1,IF(BQ1672&gt;1,"Y",""),"")</f>
        <v/>
      </c>
      <c r="BX1673" s="12" t="str">
        <f>IF(BQ1673&lt;1,IF(BQ1672&lt;1,"Y",""),"")</f>
        <v>Y</v>
      </c>
      <c r="BY1673" s="2"/>
      <c r="BZ1673" s="2"/>
      <c r="CA1673" s="2"/>
    </row>
    <row r="1674" spans="47:79">
      <c r="AU1674" s="4" t="str">
        <f>IF(AZ1674=AZ1675,IF(AZ1674&gt;AZ1673,AZ1674&amp;"_O",""),AZ1674&amp;"_C")</f>
        <v/>
      </c>
      <c r="AV1674" s="7" t="str">
        <f>IF(RIGHT(AU1674,1)="C",AX1674/INDEX($AX$5:$AX$2729,MATCH(AZ1674&amp;"_O",$AU$5:$AU$2729,0),1),"")</f>
        <v/>
      </c>
      <c r="AW1674" s="38">
        <v>37232</v>
      </c>
      <c r="AX1674" s="37">
        <v>1158.31</v>
      </c>
      <c r="AY1674" s="7">
        <f>AX1674/AX1673</f>
        <v>1.0165518451884681</v>
      </c>
      <c r="AZ1674" s="4">
        <f>YEAR(AW1674)</f>
        <v>2001</v>
      </c>
      <c r="BA1674" s="2" t="s">
        <v>8</v>
      </c>
      <c r="BB1674" s="12" t="str">
        <f>INDEX($CD$5:$CD$10,MATCH(BA1674,$CC$5:$CC$10,0),1)</f>
        <v>Y</v>
      </c>
      <c r="BC1674" s="12" t="str">
        <f>IF(AND(BB1674="Y",AY1674&gt;1),"Y","")</f>
        <v>Y</v>
      </c>
      <c r="BD1674" s="12" t="str">
        <f>IF(AND(BB1674="Y",AY1674&lt;1),"Y","")</f>
        <v/>
      </c>
      <c r="BE1674" s="12" t="str">
        <f>IF(AY1674&gt;1,IF(AY1673&gt;1,"Y",""),"")</f>
        <v/>
      </c>
      <c r="BF1674" s="12" t="str">
        <f>IF(AY1674&lt;1,IF(AY1673&lt;1,"Y",""),"")</f>
        <v/>
      </c>
      <c r="BG1674" s="2"/>
      <c r="BH1674" s="2"/>
      <c r="BI1674" s="2"/>
      <c r="BJ1674" s="2"/>
      <c r="BK1674" s="2"/>
      <c r="BL1674" s="2"/>
      <c r="BM1674" s="4" t="str">
        <f>IF(BR1674=BR1675,IF(BR1674&gt;BR1673,BR1674&amp;"_O",""),BR1674&amp;"_C")</f>
        <v/>
      </c>
      <c r="BN1674" s="7" t="str">
        <f>IF(RIGHT(BM1674,1)="C",BP1674/INDEX($BP$5:$BP$2729,MATCH(BR1674&amp;"_O",$BM$5:$BM$2729,0),1),"")</f>
        <v/>
      </c>
      <c r="BO1674" s="38">
        <v>37652</v>
      </c>
      <c r="BP1674" s="3">
        <v>1320.91</v>
      </c>
      <c r="BQ1674" s="7">
        <f>BP1674/BP1673</f>
        <v>0.98418197803507834</v>
      </c>
      <c r="BR1674" s="4">
        <f>YEAR(BO1674)</f>
        <v>2003</v>
      </c>
      <c r="BS1674" s="2" t="s">
        <v>8</v>
      </c>
      <c r="BT1674" s="12" t="str">
        <f>INDEX($CD$5:$CD$10,MATCH(BS1674,$CC$5:$CC$10,0),1)</f>
        <v>Y</v>
      </c>
      <c r="BU1674" s="12" t="str">
        <f>IF(AND(BT1674="Y",BQ1674&gt;1),"Y","")</f>
        <v/>
      </c>
      <c r="BV1674" s="12" t="str">
        <f>IF(AND(BT1674="Y",BQ1674&lt;1),"Y","")</f>
        <v>Y</v>
      </c>
      <c r="BW1674" s="12" t="str">
        <f>IF(BQ1674&gt;1,IF(BQ1673&gt;1,"Y",""),"")</f>
        <v/>
      </c>
      <c r="BX1674" s="12" t="str">
        <f>IF(BQ1674&lt;1,IF(BQ1673&lt;1,"Y",""),"")</f>
        <v>Y</v>
      </c>
      <c r="BY1674" s="2"/>
      <c r="BZ1674" s="2"/>
      <c r="CA1674" s="2"/>
    </row>
    <row r="1675" spans="47:79">
      <c r="AU1675" s="4" t="str">
        <f>IF(AZ1675=AZ1676,IF(AZ1675&gt;AZ1674,AZ1675&amp;"_O",""),AZ1675&amp;"_C")</f>
        <v/>
      </c>
      <c r="AV1675" s="7" t="str">
        <f>IF(RIGHT(AU1675,1)="C",AX1675/INDEX($AX$5:$AX$2729,MATCH(AZ1675&amp;"_O",$AU$5:$AU$2729,0),1),"")</f>
        <v/>
      </c>
      <c r="AW1675" s="38">
        <v>37239</v>
      </c>
      <c r="AX1675" s="37">
        <v>1123.07</v>
      </c>
      <c r="AY1675" s="7">
        <f>AX1675/AX1674</f>
        <v>0.96957636556707616</v>
      </c>
      <c r="AZ1675" s="4">
        <f>YEAR(AW1675)</f>
        <v>2001</v>
      </c>
      <c r="BA1675" s="2" t="s">
        <v>8</v>
      </c>
      <c r="BB1675" s="12" t="str">
        <f>INDEX($CD$5:$CD$10,MATCH(BA1675,$CC$5:$CC$10,0),1)</f>
        <v>Y</v>
      </c>
      <c r="BC1675" s="12" t="str">
        <f>IF(AND(BB1675="Y",AY1675&gt;1),"Y","")</f>
        <v/>
      </c>
      <c r="BD1675" s="12" t="str">
        <f>IF(AND(BB1675="Y",AY1675&lt;1),"Y","")</f>
        <v>Y</v>
      </c>
      <c r="BE1675" s="12" t="str">
        <f>IF(AY1675&gt;1,IF(AY1674&gt;1,"Y",""),"")</f>
        <v/>
      </c>
      <c r="BF1675" s="12" t="str">
        <f>IF(AY1675&lt;1,IF(AY1674&lt;1,"Y",""),"")</f>
        <v/>
      </c>
      <c r="BG1675" s="2"/>
      <c r="BH1675" s="2"/>
      <c r="BI1675" s="2"/>
      <c r="BJ1675" s="2"/>
      <c r="BK1675" s="2"/>
      <c r="BL1675" s="2"/>
      <c r="BM1675" s="4" t="str">
        <f>IF(BR1675=BR1676,IF(BR1675&gt;BR1674,BR1675&amp;"_O",""),BR1675&amp;"_C")</f>
        <v/>
      </c>
      <c r="BN1675" s="7" t="str">
        <f>IF(RIGHT(BM1675,1)="C",BP1675/INDEX($BP$5:$BP$2729,MATCH(BR1675&amp;"_O",$BM$5:$BM$2729,0),1),"")</f>
        <v/>
      </c>
      <c r="BO1675" s="38">
        <v>37659</v>
      </c>
      <c r="BP1675" s="3">
        <v>1282.47</v>
      </c>
      <c r="BQ1675" s="7">
        <f>BP1675/BP1674</f>
        <v>0.97089885003520293</v>
      </c>
      <c r="BR1675" s="4">
        <f>YEAR(BO1675)</f>
        <v>2003</v>
      </c>
      <c r="BS1675" s="2" t="s">
        <v>8</v>
      </c>
      <c r="BT1675" s="12" t="str">
        <f>INDEX($CD$5:$CD$10,MATCH(BS1675,$CC$5:$CC$10,0),1)</f>
        <v>Y</v>
      </c>
      <c r="BU1675" s="12" t="str">
        <f>IF(AND(BT1675="Y",BQ1675&gt;1),"Y","")</f>
        <v/>
      </c>
      <c r="BV1675" s="12" t="str">
        <f>IF(AND(BT1675="Y",BQ1675&lt;1),"Y","")</f>
        <v>Y</v>
      </c>
      <c r="BW1675" s="12" t="str">
        <f>IF(BQ1675&gt;1,IF(BQ1674&gt;1,"Y",""),"")</f>
        <v/>
      </c>
      <c r="BX1675" s="12" t="str">
        <f>IF(BQ1675&lt;1,IF(BQ1674&lt;1,"Y",""),"")</f>
        <v>Y</v>
      </c>
      <c r="BY1675" s="2"/>
      <c r="BZ1675" s="2"/>
      <c r="CA1675" s="2"/>
    </row>
    <row r="1676" spans="47:79">
      <c r="AU1676" s="4" t="str">
        <f>IF(AZ1676=AZ1677,IF(AZ1676&gt;AZ1675,AZ1676&amp;"_O",""),AZ1676&amp;"_C")</f>
        <v/>
      </c>
      <c r="AV1676" s="7" t="str">
        <f>IF(RIGHT(AU1676,1)="C",AX1676/INDEX($AX$5:$AX$2729,MATCH(AZ1676&amp;"_O",$AU$5:$AU$2729,0),1),"")</f>
        <v/>
      </c>
      <c r="AW1676" s="38">
        <v>37246</v>
      </c>
      <c r="AX1676" s="37">
        <v>1144.8900000000001</v>
      </c>
      <c r="AY1676" s="7">
        <f>AX1676/AX1675</f>
        <v>1.0194288868903987</v>
      </c>
      <c r="AZ1676" s="4">
        <f>YEAR(AW1676)</f>
        <v>2001</v>
      </c>
      <c r="BA1676" s="2" t="s">
        <v>8</v>
      </c>
      <c r="BB1676" s="12" t="str">
        <f>INDEX($CD$5:$CD$10,MATCH(BA1676,$CC$5:$CC$10,0),1)</f>
        <v>Y</v>
      </c>
      <c r="BC1676" s="12" t="str">
        <f>IF(AND(BB1676="Y",AY1676&gt;1),"Y","")</f>
        <v>Y</v>
      </c>
      <c r="BD1676" s="12" t="str">
        <f>IF(AND(BB1676="Y",AY1676&lt;1),"Y","")</f>
        <v/>
      </c>
      <c r="BE1676" s="12" t="str">
        <f>IF(AY1676&gt;1,IF(AY1675&gt;1,"Y",""),"")</f>
        <v/>
      </c>
      <c r="BF1676" s="12" t="str">
        <f>IF(AY1676&lt;1,IF(AY1675&lt;1,"Y",""),"")</f>
        <v/>
      </c>
      <c r="BG1676" s="2"/>
      <c r="BH1676" s="2"/>
      <c r="BI1676" s="2"/>
      <c r="BJ1676" s="2"/>
      <c r="BK1676" s="2"/>
      <c r="BL1676" s="2"/>
      <c r="BM1676" s="4" t="str">
        <f>IF(BR1676=BR1677,IF(BR1676&gt;BR1675,BR1676&amp;"_O",""),BR1676&amp;"_C")</f>
        <v/>
      </c>
      <c r="BN1676" s="7" t="str">
        <f>IF(RIGHT(BM1676,1)="C",BP1676/INDEX($BP$5:$BP$2729,MATCH(BR1676&amp;"_O",$BM$5:$BM$2729,0),1),"")</f>
        <v/>
      </c>
      <c r="BO1676" s="38">
        <v>37666</v>
      </c>
      <c r="BP1676" s="3">
        <v>1310.17</v>
      </c>
      <c r="BQ1676" s="7">
        <f>BP1676/BP1675</f>
        <v>1.0215989457843069</v>
      </c>
      <c r="BR1676" s="4">
        <f>YEAR(BO1676)</f>
        <v>2003</v>
      </c>
      <c r="BS1676" s="2" t="s">
        <v>8</v>
      </c>
      <c r="BT1676" s="12" t="str">
        <f>INDEX($CD$5:$CD$10,MATCH(BS1676,$CC$5:$CC$10,0),1)</f>
        <v>Y</v>
      </c>
      <c r="BU1676" s="12" t="str">
        <f>IF(AND(BT1676="Y",BQ1676&gt;1),"Y","")</f>
        <v>Y</v>
      </c>
      <c r="BV1676" s="12" t="str">
        <f>IF(AND(BT1676="Y",BQ1676&lt;1),"Y","")</f>
        <v/>
      </c>
      <c r="BW1676" s="12" t="str">
        <f>IF(BQ1676&gt;1,IF(BQ1675&gt;1,"Y",""),"")</f>
        <v/>
      </c>
      <c r="BX1676" s="12" t="str">
        <f>IF(BQ1676&lt;1,IF(BQ1675&lt;1,"Y",""),"")</f>
        <v/>
      </c>
      <c r="BY1676" s="2"/>
      <c r="BZ1676" s="2"/>
      <c r="CA1676" s="2"/>
    </row>
    <row r="1677" spans="47:79">
      <c r="AU1677" s="4" t="str">
        <f>IF(AZ1677=AZ1678,IF(AZ1677&gt;AZ1676,AZ1677&amp;"_O",""),AZ1677&amp;"_C")</f>
        <v>2001_C</v>
      </c>
      <c r="AV1677" s="7">
        <f>IF(RIGHT(AU1677,1)="C",AX1677/INDEX($AX$5:$AX$2729,MATCH(AZ1677&amp;"_O",$AU$5:$AU$2729,0),1),"")</f>
        <v>0.89422728848153432</v>
      </c>
      <c r="AW1677" s="38">
        <v>37253</v>
      </c>
      <c r="AX1677" s="37">
        <v>1161.02</v>
      </c>
      <c r="AY1677" s="7">
        <f>AX1677/AX1676</f>
        <v>1.0140886897431194</v>
      </c>
      <c r="AZ1677" s="4">
        <f>YEAR(AW1677)</f>
        <v>2001</v>
      </c>
      <c r="BA1677" s="2" t="s">
        <v>8</v>
      </c>
      <c r="BB1677" s="12" t="str">
        <f>INDEX($CD$5:$CD$10,MATCH(BA1677,$CC$5:$CC$10,0),1)</f>
        <v>Y</v>
      </c>
      <c r="BC1677" s="12" t="str">
        <f>IF(AND(BB1677="Y",AY1677&gt;1),"Y","")</f>
        <v>Y</v>
      </c>
      <c r="BD1677" s="12" t="str">
        <f>IF(AND(BB1677="Y",AY1677&lt;1),"Y","")</f>
        <v/>
      </c>
      <c r="BE1677" s="12" t="str">
        <f>IF(AY1677&gt;1,IF(AY1676&gt;1,"Y",""),"")</f>
        <v>Y</v>
      </c>
      <c r="BF1677" s="12" t="str">
        <f>IF(AY1677&lt;1,IF(AY1676&lt;1,"Y",""),"")</f>
        <v/>
      </c>
      <c r="BG1677" s="2"/>
      <c r="BH1677" s="2"/>
      <c r="BI1677" s="2"/>
      <c r="BJ1677" s="2"/>
      <c r="BK1677" s="2"/>
      <c r="BL1677" s="2"/>
      <c r="BM1677" s="4" t="str">
        <f>IF(BR1677=BR1678,IF(BR1677&gt;BR1676,BR1677&amp;"_O",""),BR1677&amp;"_C")</f>
        <v/>
      </c>
      <c r="BN1677" s="7" t="str">
        <f>IF(RIGHT(BM1677,1)="C",BP1677/INDEX($BP$5:$BP$2729,MATCH(BR1677&amp;"_O",$BM$5:$BM$2729,0),1),"")</f>
        <v/>
      </c>
      <c r="BO1677" s="38">
        <v>37673</v>
      </c>
      <c r="BP1677" s="3">
        <v>1349.02</v>
      </c>
      <c r="BQ1677" s="7">
        <f>BP1677/BP1676</f>
        <v>1.0296526404970348</v>
      </c>
      <c r="BR1677" s="4">
        <f>YEAR(BO1677)</f>
        <v>2003</v>
      </c>
      <c r="BS1677" s="2" t="s">
        <v>8</v>
      </c>
      <c r="BT1677" s="12" t="str">
        <f>INDEX($CD$5:$CD$10,MATCH(BS1677,$CC$5:$CC$10,0),1)</f>
        <v>Y</v>
      </c>
      <c r="BU1677" s="12" t="str">
        <f>IF(AND(BT1677="Y",BQ1677&gt;1),"Y","")</f>
        <v>Y</v>
      </c>
      <c r="BV1677" s="12" t="str">
        <f>IF(AND(BT1677="Y",BQ1677&lt;1),"Y","")</f>
        <v/>
      </c>
      <c r="BW1677" s="12" t="str">
        <f>IF(BQ1677&gt;1,IF(BQ1676&gt;1,"Y",""),"")</f>
        <v>Y</v>
      </c>
      <c r="BX1677" s="12" t="str">
        <f>IF(BQ1677&lt;1,IF(BQ1676&lt;1,"Y",""),"")</f>
        <v/>
      </c>
      <c r="BY1677" s="2"/>
      <c r="BZ1677" s="2"/>
      <c r="CA1677" s="2"/>
    </row>
    <row r="1678" spans="47:79">
      <c r="AU1678" s="4" t="str">
        <f>IF(AZ1678=AZ1679,IF(AZ1678&gt;AZ1677,AZ1678&amp;"_O",""),AZ1678&amp;"_C")</f>
        <v>2002_O</v>
      </c>
      <c r="AV1678" s="7" t="str">
        <f>IF(RIGHT(AU1678,1)="C",AX1678/INDEX($AX$5:$AX$2729,MATCH(AZ1678&amp;"_O",$AU$5:$AU$2729,0),1),"")</f>
        <v/>
      </c>
      <c r="AW1678" s="38">
        <v>37260</v>
      </c>
      <c r="AX1678" s="37">
        <v>1172.51</v>
      </c>
      <c r="AY1678" s="7">
        <f>AX1678/AX1677</f>
        <v>1.0098964703450415</v>
      </c>
      <c r="AZ1678" s="4">
        <f>YEAR(AW1678)</f>
        <v>2002</v>
      </c>
      <c r="BA1678" s="2" t="s">
        <v>8</v>
      </c>
      <c r="BB1678" s="12" t="str">
        <f>INDEX($CD$5:$CD$10,MATCH(BA1678,$CC$5:$CC$10,0),1)</f>
        <v>Y</v>
      </c>
      <c r="BC1678" s="12" t="str">
        <f>IF(AND(BB1678="Y",AY1678&gt;1),"Y","")</f>
        <v>Y</v>
      </c>
      <c r="BD1678" s="12" t="str">
        <f>IF(AND(BB1678="Y",AY1678&lt;1),"Y","")</f>
        <v/>
      </c>
      <c r="BE1678" s="12" t="str">
        <f>IF(AY1678&gt;1,IF(AY1677&gt;1,"Y",""),"")</f>
        <v>Y</v>
      </c>
      <c r="BF1678" s="12" t="str">
        <f>IF(AY1678&lt;1,IF(AY1677&lt;1,"Y",""),"")</f>
        <v/>
      </c>
      <c r="BG1678" s="2"/>
      <c r="BH1678" s="2"/>
      <c r="BI1678" s="2"/>
      <c r="BJ1678" s="2"/>
      <c r="BK1678" s="2"/>
      <c r="BL1678" s="2"/>
      <c r="BM1678" s="4" t="str">
        <f>IF(BR1678=BR1679,IF(BR1678&gt;BR1677,BR1678&amp;"_O",""),BR1678&amp;"_C")</f>
        <v/>
      </c>
      <c r="BN1678" s="7" t="str">
        <f>IF(RIGHT(BM1678,1)="C",BP1678/INDEX($BP$5:$BP$2729,MATCH(BR1678&amp;"_O",$BM$5:$BM$2729,0),1),"")</f>
        <v/>
      </c>
      <c r="BO1678" s="38">
        <v>37680</v>
      </c>
      <c r="BP1678" s="3">
        <v>1337.52</v>
      </c>
      <c r="BQ1678" s="7">
        <f>BP1678/BP1677</f>
        <v>0.99147529317578686</v>
      </c>
      <c r="BR1678" s="4">
        <f>YEAR(BO1678)</f>
        <v>2003</v>
      </c>
      <c r="BS1678" s="2" t="s">
        <v>8</v>
      </c>
      <c r="BT1678" s="12" t="str">
        <f>INDEX($CD$5:$CD$10,MATCH(BS1678,$CC$5:$CC$10,0),1)</f>
        <v>Y</v>
      </c>
      <c r="BU1678" s="12" t="str">
        <f>IF(AND(BT1678="Y",BQ1678&gt;1),"Y","")</f>
        <v/>
      </c>
      <c r="BV1678" s="12" t="str">
        <f>IF(AND(BT1678="Y",BQ1678&lt;1),"Y","")</f>
        <v>Y</v>
      </c>
      <c r="BW1678" s="12" t="str">
        <f>IF(BQ1678&gt;1,IF(BQ1677&gt;1,"Y",""),"")</f>
        <v/>
      </c>
      <c r="BX1678" s="12" t="str">
        <f>IF(BQ1678&lt;1,IF(BQ1677&lt;1,"Y",""),"")</f>
        <v/>
      </c>
      <c r="BY1678" s="2"/>
      <c r="BZ1678" s="2"/>
      <c r="CA1678" s="2"/>
    </row>
    <row r="1679" spans="47:79">
      <c r="AU1679" s="4" t="str">
        <f>IF(AZ1679=AZ1680,IF(AZ1679&gt;AZ1678,AZ1679&amp;"_O",""),AZ1679&amp;"_C")</f>
        <v/>
      </c>
      <c r="AV1679" s="7" t="str">
        <f>IF(RIGHT(AU1679,1)="C",AX1679/INDEX($AX$5:$AX$2729,MATCH(AZ1679&amp;"_O",$AU$5:$AU$2729,0),1),"")</f>
        <v/>
      </c>
      <c r="AW1679" s="38">
        <v>37267</v>
      </c>
      <c r="AX1679" s="37">
        <v>1145.5999999999999</v>
      </c>
      <c r="AY1679" s="7">
        <f>AX1679/AX1678</f>
        <v>0.97704923625384854</v>
      </c>
      <c r="AZ1679" s="4">
        <f>YEAR(AW1679)</f>
        <v>2002</v>
      </c>
      <c r="BA1679" s="2" t="s">
        <v>8</v>
      </c>
      <c r="BB1679" s="12" t="str">
        <f>INDEX($CD$5:$CD$10,MATCH(BA1679,$CC$5:$CC$10,0),1)</f>
        <v>Y</v>
      </c>
      <c r="BC1679" s="12" t="str">
        <f>IF(AND(BB1679="Y",AY1679&gt;1),"Y","")</f>
        <v/>
      </c>
      <c r="BD1679" s="12" t="str">
        <f>IF(AND(BB1679="Y",AY1679&lt;1),"Y","")</f>
        <v>Y</v>
      </c>
      <c r="BE1679" s="12" t="str">
        <f>IF(AY1679&gt;1,IF(AY1678&gt;1,"Y",""),"")</f>
        <v/>
      </c>
      <c r="BF1679" s="12" t="str">
        <f>IF(AY1679&lt;1,IF(AY1678&lt;1,"Y",""),"")</f>
        <v/>
      </c>
      <c r="BG1679" s="2"/>
      <c r="BH1679" s="2"/>
      <c r="BI1679" s="2"/>
      <c r="BJ1679" s="2"/>
      <c r="BK1679" s="2"/>
      <c r="BL1679" s="2"/>
      <c r="BM1679" s="4" t="str">
        <f>IF(BR1679=BR1680,IF(BR1679&gt;BR1678,BR1679&amp;"_O",""),BR1679&amp;"_C")</f>
        <v/>
      </c>
      <c r="BN1679" s="7" t="str">
        <f>IF(RIGHT(BM1679,1)="C",BP1679/INDEX($BP$5:$BP$2729,MATCH(BR1679&amp;"_O",$BM$5:$BM$2729,0),1),"")</f>
        <v/>
      </c>
      <c r="BO1679" s="38">
        <v>37687</v>
      </c>
      <c r="BP1679" s="3">
        <v>1305.29</v>
      </c>
      <c r="BQ1679" s="7">
        <f>BP1679/BP1678</f>
        <v>0.97590316406483635</v>
      </c>
      <c r="BR1679" s="4">
        <f>YEAR(BO1679)</f>
        <v>2003</v>
      </c>
      <c r="BS1679" s="2" t="s">
        <v>8</v>
      </c>
      <c r="BT1679" s="12" t="str">
        <f>INDEX($CD$5:$CD$10,MATCH(BS1679,$CC$5:$CC$10,0),1)</f>
        <v>Y</v>
      </c>
      <c r="BU1679" s="12" t="str">
        <f>IF(AND(BT1679="Y",BQ1679&gt;1),"Y","")</f>
        <v/>
      </c>
      <c r="BV1679" s="12" t="str">
        <f>IF(AND(BT1679="Y",BQ1679&lt;1),"Y","")</f>
        <v>Y</v>
      </c>
      <c r="BW1679" s="12" t="str">
        <f>IF(BQ1679&gt;1,IF(BQ1678&gt;1,"Y",""),"")</f>
        <v/>
      </c>
      <c r="BX1679" s="12" t="str">
        <f>IF(BQ1679&lt;1,IF(BQ1678&lt;1,"Y",""),"")</f>
        <v>Y</v>
      </c>
      <c r="BY1679" s="2"/>
      <c r="BZ1679" s="2"/>
      <c r="CA1679" s="2"/>
    </row>
    <row r="1680" spans="47:79">
      <c r="AU1680" s="4" t="str">
        <f>IF(AZ1680=AZ1681,IF(AZ1680&gt;AZ1679,AZ1680&amp;"_O",""),AZ1680&amp;"_C")</f>
        <v/>
      </c>
      <c r="AV1680" s="7" t="str">
        <f>IF(RIGHT(AU1680,1)="C",AX1680/INDEX($AX$5:$AX$2729,MATCH(AZ1680&amp;"_O",$AU$5:$AU$2729,0),1),"")</f>
        <v/>
      </c>
      <c r="AW1680" s="38">
        <v>37274</v>
      </c>
      <c r="AX1680" s="37">
        <v>1127.58</v>
      </c>
      <c r="AY1680" s="7">
        <f>AX1680/AX1679</f>
        <v>0.98427025139664803</v>
      </c>
      <c r="AZ1680" s="4">
        <f>YEAR(AW1680)</f>
        <v>2002</v>
      </c>
      <c r="BA1680" s="2" t="s">
        <v>8</v>
      </c>
      <c r="BB1680" s="12" t="str">
        <f>INDEX($CD$5:$CD$10,MATCH(BA1680,$CC$5:$CC$10,0),1)</f>
        <v>Y</v>
      </c>
      <c r="BC1680" s="12" t="str">
        <f>IF(AND(BB1680="Y",AY1680&gt;1),"Y","")</f>
        <v/>
      </c>
      <c r="BD1680" s="12" t="str">
        <f>IF(AND(BB1680="Y",AY1680&lt;1),"Y","")</f>
        <v>Y</v>
      </c>
      <c r="BE1680" s="12" t="str">
        <f>IF(AY1680&gt;1,IF(AY1679&gt;1,"Y",""),"")</f>
        <v/>
      </c>
      <c r="BF1680" s="12" t="str">
        <f>IF(AY1680&lt;1,IF(AY1679&lt;1,"Y",""),"")</f>
        <v>Y</v>
      </c>
      <c r="BG1680" s="2"/>
      <c r="BH1680" s="2"/>
      <c r="BI1680" s="2"/>
      <c r="BJ1680" s="2"/>
      <c r="BK1680" s="2"/>
      <c r="BL1680" s="2"/>
      <c r="BM1680" s="4" t="str">
        <f>IF(BR1680=BR1681,IF(BR1680&gt;BR1679,BR1680&amp;"_O",""),BR1680&amp;"_C")</f>
        <v/>
      </c>
      <c r="BN1680" s="7" t="str">
        <f>IF(RIGHT(BM1680,1)="C",BP1680/INDEX($BP$5:$BP$2729,MATCH(BR1680&amp;"_O",$BM$5:$BM$2729,0),1),"")</f>
        <v/>
      </c>
      <c r="BO1680" s="38">
        <v>37694</v>
      </c>
      <c r="BP1680" s="3">
        <v>1340.33</v>
      </c>
      <c r="BQ1680" s="7">
        <f>BP1680/BP1679</f>
        <v>1.0268446092439227</v>
      </c>
      <c r="BR1680" s="4">
        <f>YEAR(BO1680)</f>
        <v>2003</v>
      </c>
      <c r="BS1680" s="2" t="s">
        <v>8</v>
      </c>
      <c r="BT1680" s="12" t="str">
        <f>INDEX($CD$5:$CD$10,MATCH(BS1680,$CC$5:$CC$10,0),1)</f>
        <v>Y</v>
      </c>
      <c r="BU1680" s="12" t="str">
        <f>IF(AND(BT1680="Y",BQ1680&gt;1),"Y","")</f>
        <v>Y</v>
      </c>
      <c r="BV1680" s="12" t="str">
        <f>IF(AND(BT1680="Y",BQ1680&lt;1),"Y","")</f>
        <v/>
      </c>
      <c r="BW1680" s="12" t="str">
        <f>IF(BQ1680&gt;1,IF(BQ1679&gt;1,"Y",""),"")</f>
        <v/>
      </c>
      <c r="BX1680" s="12" t="str">
        <f>IF(BQ1680&lt;1,IF(BQ1679&lt;1,"Y",""),"")</f>
        <v/>
      </c>
      <c r="BY1680" s="2"/>
      <c r="BZ1680" s="2"/>
      <c r="CA1680" s="2"/>
    </row>
    <row r="1681" spans="47:79">
      <c r="AU1681" s="4" t="str">
        <f>IF(AZ1681=AZ1682,IF(AZ1681&gt;AZ1680,AZ1681&amp;"_O",""),AZ1681&amp;"_C")</f>
        <v/>
      </c>
      <c r="AV1681" s="7" t="str">
        <f>IF(RIGHT(AU1681,1)="C",AX1681/INDEX($AX$5:$AX$2729,MATCH(AZ1681&amp;"_O",$AU$5:$AU$2729,0),1),"")</f>
        <v/>
      </c>
      <c r="AW1681" s="38">
        <v>37281</v>
      </c>
      <c r="AX1681" s="37">
        <v>1133.28</v>
      </c>
      <c r="AY1681" s="7">
        <f>AX1681/AX1680</f>
        <v>1.0050550736976533</v>
      </c>
      <c r="AZ1681" s="4">
        <f>YEAR(AW1681)</f>
        <v>2002</v>
      </c>
      <c r="BA1681" s="2" t="s">
        <v>8</v>
      </c>
      <c r="BB1681" s="12" t="str">
        <f>INDEX($CD$5:$CD$10,MATCH(BA1681,$CC$5:$CC$10,0),1)</f>
        <v>Y</v>
      </c>
      <c r="BC1681" s="12" t="str">
        <f>IF(AND(BB1681="Y",AY1681&gt;1),"Y","")</f>
        <v>Y</v>
      </c>
      <c r="BD1681" s="12" t="str">
        <f>IF(AND(BB1681="Y",AY1681&lt;1),"Y","")</f>
        <v/>
      </c>
      <c r="BE1681" s="12" t="str">
        <f>IF(AY1681&gt;1,IF(AY1680&gt;1,"Y",""),"")</f>
        <v/>
      </c>
      <c r="BF1681" s="12" t="str">
        <f>IF(AY1681&lt;1,IF(AY1680&lt;1,"Y",""),"")</f>
        <v/>
      </c>
      <c r="BG1681" s="2"/>
      <c r="BH1681" s="2"/>
      <c r="BI1681" s="2"/>
      <c r="BJ1681" s="2"/>
      <c r="BK1681" s="2"/>
      <c r="BL1681" s="2"/>
      <c r="BM1681" s="4" t="str">
        <f>IF(BR1681=BR1682,IF(BR1681&gt;BR1680,BR1681&amp;"_O",""),BR1681&amp;"_C")</f>
        <v/>
      </c>
      <c r="BN1681" s="7" t="str">
        <f>IF(RIGHT(BM1681,1)="C",BP1681/INDEX($BP$5:$BP$2729,MATCH(BR1681&amp;"_O",$BM$5:$BM$2729,0),1),"")</f>
        <v/>
      </c>
      <c r="BO1681" s="38">
        <v>37701</v>
      </c>
      <c r="BP1681" s="3">
        <v>1421.84</v>
      </c>
      <c r="BQ1681" s="7">
        <f>BP1681/BP1680</f>
        <v>1.0608133817791141</v>
      </c>
      <c r="BR1681" s="4">
        <f>YEAR(BO1681)</f>
        <v>2003</v>
      </c>
      <c r="BS1681" s="2" t="s">
        <v>8</v>
      </c>
      <c r="BT1681" s="12" t="str">
        <f>INDEX($CD$5:$CD$10,MATCH(BS1681,$CC$5:$CC$10,0),1)</f>
        <v>Y</v>
      </c>
      <c r="BU1681" s="12" t="str">
        <f>IF(AND(BT1681="Y",BQ1681&gt;1),"Y","")</f>
        <v>Y</v>
      </c>
      <c r="BV1681" s="12" t="str">
        <f>IF(AND(BT1681="Y",BQ1681&lt;1),"Y","")</f>
        <v/>
      </c>
      <c r="BW1681" s="12" t="str">
        <f>IF(BQ1681&gt;1,IF(BQ1680&gt;1,"Y",""),"")</f>
        <v>Y</v>
      </c>
      <c r="BX1681" s="12" t="str">
        <f>IF(BQ1681&lt;1,IF(BQ1680&lt;1,"Y",""),"")</f>
        <v/>
      </c>
      <c r="BY1681" s="2"/>
      <c r="BZ1681" s="2"/>
      <c r="CA1681" s="2"/>
    </row>
    <row r="1682" spans="47:79">
      <c r="AU1682" s="4" t="str">
        <f>IF(AZ1682=AZ1683,IF(AZ1682&gt;AZ1681,AZ1682&amp;"_O",""),AZ1682&amp;"_C")</f>
        <v/>
      </c>
      <c r="AV1682" s="7" t="str">
        <f>IF(RIGHT(AU1682,1)="C",AX1682/INDEX($AX$5:$AX$2729,MATCH(AZ1682&amp;"_O",$AU$5:$AU$2729,0),1),"")</f>
        <v/>
      </c>
      <c r="AW1682" s="38">
        <v>37288</v>
      </c>
      <c r="AX1682" s="37">
        <v>1122.2</v>
      </c>
      <c r="AY1682" s="7">
        <f>AX1682/AX1681</f>
        <v>0.99022306932090931</v>
      </c>
      <c r="AZ1682" s="4">
        <f>YEAR(AW1682)</f>
        <v>2002</v>
      </c>
      <c r="BA1682" s="2" t="s">
        <v>8</v>
      </c>
      <c r="BB1682" s="12" t="str">
        <f>INDEX($CD$5:$CD$10,MATCH(BA1682,$CC$5:$CC$10,0),1)</f>
        <v>Y</v>
      </c>
      <c r="BC1682" s="12" t="str">
        <f>IF(AND(BB1682="Y",AY1682&gt;1),"Y","")</f>
        <v/>
      </c>
      <c r="BD1682" s="12" t="str">
        <f>IF(AND(BB1682="Y",AY1682&lt;1),"Y","")</f>
        <v>Y</v>
      </c>
      <c r="BE1682" s="12" t="str">
        <f>IF(AY1682&gt;1,IF(AY1681&gt;1,"Y",""),"")</f>
        <v/>
      </c>
      <c r="BF1682" s="12" t="str">
        <f>IF(AY1682&lt;1,IF(AY1681&lt;1,"Y",""),"")</f>
        <v/>
      </c>
      <c r="BG1682" s="2"/>
      <c r="BH1682" s="2"/>
      <c r="BI1682" s="2"/>
      <c r="BJ1682" s="2"/>
      <c r="BK1682" s="2"/>
      <c r="BL1682" s="2"/>
      <c r="BM1682" s="4" t="str">
        <f>IF(BR1682=BR1683,IF(BR1682&gt;BR1681,BR1682&amp;"_O",""),BR1682&amp;"_C")</f>
        <v/>
      </c>
      <c r="BN1682" s="7" t="str">
        <f>IF(RIGHT(BM1682,1)="C",BP1682/INDEX($BP$5:$BP$2729,MATCH(BR1682&amp;"_O",$BM$5:$BM$2729,0),1),"")</f>
        <v/>
      </c>
      <c r="BO1682" s="38">
        <v>37708</v>
      </c>
      <c r="BP1682" s="3">
        <v>1369.6</v>
      </c>
      <c r="BQ1682" s="7">
        <f>BP1682/BP1681</f>
        <v>0.96325887582287739</v>
      </c>
      <c r="BR1682" s="4">
        <f>YEAR(BO1682)</f>
        <v>2003</v>
      </c>
      <c r="BS1682" s="2" t="s">
        <v>8</v>
      </c>
      <c r="BT1682" s="12" t="str">
        <f>INDEX($CD$5:$CD$10,MATCH(BS1682,$CC$5:$CC$10,0),1)</f>
        <v>Y</v>
      </c>
      <c r="BU1682" s="12" t="str">
        <f>IF(AND(BT1682="Y",BQ1682&gt;1),"Y","")</f>
        <v/>
      </c>
      <c r="BV1682" s="12" t="str">
        <f>IF(AND(BT1682="Y",BQ1682&lt;1),"Y","")</f>
        <v>Y</v>
      </c>
      <c r="BW1682" s="12" t="str">
        <f>IF(BQ1682&gt;1,IF(BQ1681&gt;1,"Y",""),"")</f>
        <v/>
      </c>
      <c r="BX1682" s="12" t="str">
        <f>IF(BQ1682&lt;1,IF(BQ1681&lt;1,"Y",""),"")</f>
        <v/>
      </c>
      <c r="BY1682" s="2"/>
      <c r="BZ1682" s="2"/>
      <c r="CA1682" s="2"/>
    </row>
    <row r="1683" spans="47:79">
      <c r="AU1683" s="4" t="str">
        <f>IF(AZ1683=AZ1684,IF(AZ1683&gt;AZ1682,AZ1683&amp;"_O",""),AZ1683&amp;"_C")</f>
        <v/>
      </c>
      <c r="AV1683" s="7" t="str">
        <f>IF(RIGHT(AU1683,1)="C",AX1683/INDEX($AX$5:$AX$2729,MATCH(AZ1683&amp;"_O",$AU$5:$AU$2729,0),1),"")</f>
        <v/>
      </c>
      <c r="AW1683" s="38">
        <v>37295</v>
      </c>
      <c r="AX1683" s="37">
        <v>1096.22</v>
      </c>
      <c r="AY1683" s="7">
        <f>AX1683/AX1682</f>
        <v>0.97684904651577253</v>
      </c>
      <c r="AZ1683" s="4">
        <f>YEAR(AW1683)</f>
        <v>2002</v>
      </c>
      <c r="BA1683" s="2" t="s">
        <v>8</v>
      </c>
      <c r="BB1683" s="12" t="str">
        <f>INDEX($CD$5:$CD$10,MATCH(BA1683,$CC$5:$CC$10,0),1)</f>
        <v>Y</v>
      </c>
      <c r="BC1683" s="12" t="str">
        <f>IF(AND(BB1683="Y",AY1683&gt;1),"Y","")</f>
        <v/>
      </c>
      <c r="BD1683" s="12" t="str">
        <f>IF(AND(BB1683="Y",AY1683&lt;1),"Y","")</f>
        <v>Y</v>
      </c>
      <c r="BE1683" s="12" t="str">
        <f>IF(AY1683&gt;1,IF(AY1682&gt;1,"Y",""),"")</f>
        <v/>
      </c>
      <c r="BF1683" s="12" t="str">
        <f>IF(AY1683&lt;1,IF(AY1682&lt;1,"Y",""),"")</f>
        <v>Y</v>
      </c>
      <c r="BG1683" s="2"/>
      <c r="BH1683" s="2"/>
      <c r="BI1683" s="2"/>
      <c r="BJ1683" s="2"/>
      <c r="BK1683" s="2"/>
      <c r="BL1683" s="2"/>
      <c r="BM1683" s="4" t="str">
        <f>IF(BR1683=BR1684,IF(BR1683&gt;BR1682,BR1683&amp;"_O",""),BR1683&amp;"_C")</f>
        <v/>
      </c>
      <c r="BN1683" s="7" t="str">
        <f>IF(RIGHT(BM1683,1)="C",BP1683/INDEX($BP$5:$BP$2729,MATCH(BR1683&amp;"_O",$BM$5:$BM$2729,0),1),"")</f>
        <v/>
      </c>
      <c r="BO1683" s="38">
        <v>37715</v>
      </c>
      <c r="BP1683" s="3">
        <v>1383.51</v>
      </c>
      <c r="BQ1683" s="7">
        <f>BP1683/BP1682</f>
        <v>1.0101562500000001</v>
      </c>
      <c r="BR1683" s="4">
        <f>YEAR(BO1683)</f>
        <v>2003</v>
      </c>
      <c r="BS1683" s="2" t="s">
        <v>8</v>
      </c>
      <c r="BT1683" s="12" t="str">
        <f>INDEX($CD$5:$CD$10,MATCH(BS1683,$CC$5:$CC$10,0),1)</f>
        <v>Y</v>
      </c>
      <c r="BU1683" s="12" t="str">
        <f>IF(AND(BT1683="Y",BQ1683&gt;1),"Y","")</f>
        <v>Y</v>
      </c>
      <c r="BV1683" s="12" t="str">
        <f>IF(AND(BT1683="Y",BQ1683&lt;1),"Y","")</f>
        <v/>
      </c>
      <c r="BW1683" s="12" t="str">
        <f>IF(BQ1683&gt;1,IF(BQ1682&gt;1,"Y",""),"")</f>
        <v/>
      </c>
      <c r="BX1683" s="12" t="str">
        <f>IF(BQ1683&lt;1,IF(BQ1682&lt;1,"Y",""),"")</f>
        <v/>
      </c>
      <c r="BY1683" s="2"/>
      <c r="BZ1683" s="2"/>
      <c r="CA1683" s="2"/>
    </row>
    <row r="1684" spans="47:79">
      <c r="AU1684" s="4" t="str">
        <f>IF(AZ1684=AZ1685,IF(AZ1684&gt;AZ1683,AZ1684&amp;"_O",""),AZ1684&amp;"_C")</f>
        <v/>
      </c>
      <c r="AV1684" s="7" t="str">
        <f>IF(RIGHT(AU1684,1)="C",AX1684/INDEX($AX$5:$AX$2729,MATCH(AZ1684&amp;"_O",$AU$5:$AU$2729,0),1),"")</f>
        <v/>
      </c>
      <c r="AW1684" s="38">
        <v>37302</v>
      </c>
      <c r="AX1684" s="37">
        <v>1104.18</v>
      </c>
      <c r="AY1684" s="7">
        <f>AX1684/AX1683</f>
        <v>1.0072613161591653</v>
      </c>
      <c r="AZ1684" s="4">
        <f>YEAR(AW1684)</f>
        <v>2002</v>
      </c>
      <c r="BA1684" s="2" t="s">
        <v>8</v>
      </c>
      <c r="BB1684" s="12" t="str">
        <f>INDEX($CD$5:$CD$10,MATCH(BA1684,$CC$5:$CC$10,0),1)</f>
        <v>Y</v>
      </c>
      <c r="BC1684" s="12" t="str">
        <f>IF(AND(BB1684="Y",AY1684&gt;1),"Y","")</f>
        <v>Y</v>
      </c>
      <c r="BD1684" s="12" t="str">
        <f>IF(AND(BB1684="Y",AY1684&lt;1),"Y","")</f>
        <v/>
      </c>
      <c r="BE1684" s="12" t="str">
        <f>IF(AY1684&gt;1,IF(AY1683&gt;1,"Y",""),"")</f>
        <v/>
      </c>
      <c r="BF1684" s="12" t="str">
        <f>IF(AY1684&lt;1,IF(AY1683&lt;1,"Y",""),"")</f>
        <v/>
      </c>
      <c r="BG1684" s="2"/>
      <c r="BH1684" s="2"/>
      <c r="BI1684" s="2"/>
      <c r="BJ1684" s="2"/>
      <c r="BK1684" s="2"/>
      <c r="BL1684" s="2"/>
      <c r="BM1684" s="4" t="str">
        <f>IF(BR1684=BR1685,IF(BR1684&gt;BR1683,BR1684&amp;"_O",""),BR1684&amp;"_C")</f>
        <v/>
      </c>
      <c r="BN1684" s="7" t="str">
        <f>IF(RIGHT(BM1684,1)="C",BP1684/INDEX($BP$5:$BP$2729,MATCH(BR1684&amp;"_O",$BM$5:$BM$2729,0),1),"")</f>
        <v/>
      </c>
      <c r="BO1684" s="38">
        <v>37722</v>
      </c>
      <c r="BP1684" s="3">
        <v>1358.85</v>
      </c>
      <c r="BQ1684" s="7">
        <f>BP1684/BP1683</f>
        <v>0.98217577032330805</v>
      </c>
      <c r="BR1684" s="4">
        <f>YEAR(BO1684)</f>
        <v>2003</v>
      </c>
      <c r="BS1684" s="2" t="s">
        <v>8</v>
      </c>
      <c r="BT1684" s="12" t="str">
        <f>INDEX($CD$5:$CD$10,MATCH(BS1684,$CC$5:$CC$10,0),1)</f>
        <v>Y</v>
      </c>
      <c r="BU1684" s="12" t="str">
        <f>IF(AND(BT1684="Y",BQ1684&gt;1),"Y","")</f>
        <v/>
      </c>
      <c r="BV1684" s="12" t="str">
        <f>IF(AND(BT1684="Y",BQ1684&lt;1),"Y","")</f>
        <v>Y</v>
      </c>
      <c r="BW1684" s="12" t="str">
        <f>IF(BQ1684&gt;1,IF(BQ1683&gt;1,"Y",""),"")</f>
        <v/>
      </c>
      <c r="BX1684" s="12" t="str">
        <f>IF(BQ1684&lt;1,IF(BQ1683&lt;1,"Y",""),"")</f>
        <v/>
      </c>
      <c r="BY1684" s="2"/>
      <c r="BZ1684" s="2"/>
      <c r="CA1684" s="2"/>
    </row>
    <row r="1685" spans="47:79">
      <c r="AU1685" s="4" t="str">
        <f>IF(AZ1685=AZ1686,IF(AZ1685&gt;AZ1684,AZ1685&amp;"_O",""),AZ1685&amp;"_C")</f>
        <v/>
      </c>
      <c r="AV1685" s="7" t="str">
        <f>IF(RIGHT(AU1685,1)="C",AX1685/INDEX($AX$5:$AX$2729,MATCH(AZ1685&amp;"_O",$AU$5:$AU$2729,0),1),"")</f>
        <v/>
      </c>
      <c r="AW1685" s="38">
        <v>37309</v>
      </c>
      <c r="AX1685" s="37">
        <v>1089.8399999999999</v>
      </c>
      <c r="AY1685" s="7">
        <f>AX1685/AX1684</f>
        <v>0.9870129870129869</v>
      </c>
      <c r="AZ1685" s="4">
        <f>YEAR(AW1685)</f>
        <v>2002</v>
      </c>
      <c r="BA1685" s="2" t="s">
        <v>8</v>
      </c>
      <c r="BB1685" s="12" t="str">
        <f>INDEX($CD$5:$CD$10,MATCH(BA1685,$CC$5:$CC$10,0),1)</f>
        <v>Y</v>
      </c>
      <c r="BC1685" s="12" t="str">
        <f>IF(AND(BB1685="Y",AY1685&gt;1),"Y","")</f>
        <v/>
      </c>
      <c r="BD1685" s="12" t="str">
        <f>IF(AND(BB1685="Y",AY1685&lt;1),"Y","")</f>
        <v>Y</v>
      </c>
      <c r="BE1685" s="12" t="str">
        <f>IF(AY1685&gt;1,IF(AY1684&gt;1,"Y",""),"")</f>
        <v/>
      </c>
      <c r="BF1685" s="12" t="str">
        <f>IF(AY1685&lt;1,IF(AY1684&lt;1,"Y",""),"")</f>
        <v/>
      </c>
      <c r="BG1685" s="2"/>
      <c r="BH1685" s="2"/>
      <c r="BI1685" s="2"/>
      <c r="BJ1685" s="2"/>
      <c r="BK1685" s="2"/>
      <c r="BL1685" s="2"/>
      <c r="BM1685" s="4" t="str">
        <f>IF(BR1685=BR1686,IF(BR1685&gt;BR1684,BR1685&amp;"_O",""),BR1685&amp;"_C")</f>
        <v/>
      </c>
      <c r="BN1685" s="7" t="str">
        <f>IF(RIGHT(BM1685,1)="C",BP1685/INDEX($BP$5:$BP$2729,MATCH(BR1685&amp;"_O",$BM$5:$BM$2729,0),1),"")</f>
        <v/>
      </c>
      <c r="BO1685" s="38">
        <v>37728</v>
      </c>
      <c r="BP1685" s="3">
        <v>1425.5</v>
      </c>
      <c r="BQ1685" s="7">
        <f>BP1685/BP1684</f>
        <v>1.0490488280531332</v>
      </c>
      <c r="BR1685" s="4">
        <f>YEAR(BO1685)</f>
        <v>2003</v>
      </c>
      <c r="BS1685" s="2" t="s">
        <v>8</v>
      </c>
      <c r="BT1685" s="12" t="str">
        <f>INDEX($CD$5:$CD$10,MATCH(BS1685,$CC$5:$CC$10,0),1)</f>
        <v>Y</v>
      </c>
      <c r="BU1685" s="12" t="str">
        <f>IF(AND(BT1685="Y",BQ1685&gt;1),"Y","")</f>
        <v>Y</v>
      </c>
      <c r="BV1685" s="12" t="str">
        <f>IF(AND(BT1685="Y",BQ1685&lt;1),"Y","")</f>
        <v/>
      </c>
      <c r="BW1685" s="12" t="str">
        <f>IF(BQ1685&gt;1,IF(BQ1684&gt;1,"Y",""),"")</f>
        <v/>
      </c>
      <c r="BX1685" s="12" t="str">
        <f>IF(BQ1685&lt;1,IF(BQ1684&lt;1,"Y",""),"")</f>
        <v/>
      </c>
      <c r="BY1685" s="2"/>
      <c r="BZ1685" s="2"/>
      <c r="CA1685" s="2"/>
    </row>
    <row r="1686" spans="47:79">
      <c r="AU1686" s="4" t="str">
        <f>IF(AZ1686=AZ1687,IF(AZ1686&gt;AZ1685,AZ1686&amp;"_O",""),AZ1686&amp;"_C")</f>
        <v/>
      </c>
      <c r="AV1686" s="7" t="str">
        <f>IF(RIGHT(AU1686,1)="C",AX1686/INDEX($AX$5:$AX$2729,MATCH(AZ1686&amp;"_O",$AU$5:$AU$2729,0),1),"")</f>
        <v/>
      </c>
      <c r="AW1686" s="38">
        <v>37316</v>
      </c>
      <c r="AX1686" s="37">
        <v>1131.78</v>
      </c>
      <c r="AY1686" s="7">
        <f>AX1686/AX1685</f>
        <v>1.0384827130587977</v>
      </c>
      <c r="AZ1686" s="4">
        <f>YEAR(AW1686)</f>
        <v>2002</v>
      </c>
      <c r="BA1686" s="2" t="s">
        <v>8</v>
      </c>
      <c r="BB1686" s="12" t="str">
        <f>INDEX($CD$5:$CD$10,MATCH(BA1686,$CC$5:$CC$10,0),1)</f>
        <v>Y</v>
      </c>
      <c r="BC1686" s="12" t="str">
        <f>IF(AND(BB1686="Y",AY1686&gt;1),"Y","")</f>
        <v>Y</v>
      </c>
      <c r="BD1686" s="12" t="str">
        <f>IF(AND(BB1686="Y",AY1686&lt;1),"Y","")</f>
        <v/>
      </c>
      <c r="BE1686" s="12" t="str">
        <f>IF(AY1686&gt;1,IF(AY1685&gt;1,"Y",""),"")</f>
        <v/>
      </c>
      <c r="BF1686" s="12" t="str">
        <f>IF(AY1686&lt;1,IF(AY1685&lt;1,"Y",""),"")</f>
        <v/>
      </c>
      <c r="BG1686" s="2"/>
      <c r="BH1686" s="2"/>
      <c r="BI1686" s="2"/>
      <c r="BJ1686" s="2"/>
      <c r="BK1686" s="2"/>
      <c r="BL1686" s="2"/>
      <c r="BM1686" s="4" t="str">
        <f>IF(BR1686=BR1687,IF(BR1686&gt;BR1685,BR1686&amp;"_O",""),BR1686&amp;"_C")</f>
        <v/>
      </c>
      <c r="BN1686" s="7" t="str">
        <f>IF(RIGHT(BM1686,1)="C",BP1686/INDEX($BP$5:$BP$2729,MATCH(BR1686&amp;"_O",$BM$5:$BM$2729,0),1),"")</f>
        <v/>
      </c>
      <c r="BO1686" s="38">
        <v>37736</v>
      </c>
      <c r="BP1686" s="3">
        <v>1434.54</v>
      </c>
      <c r="BQ1686" s="7">
        <f>BP1686/BP1685</f>
        <v>1.0063416345142056</v>
      </c>
      <c r="BR1686" s="4">
        <f>YEAR(BO1686)</f>
        <v>2003</v>
      </c>
      <c r="BS1686" s="2" t="s">
        <v>8</v>
      </c>
      <c r="BT1686" s="12" t="str">
        <f>INDEX($CD$5:$CD$10,MATCH(BS1686,$CC$5:$CC$10,0),1)</f>
        <v>Y</v>
      </c>
      <c r="BU1686" s="12" t="str">
        <f>IF(AND(BT1686="Y",BQ1686&gt;1),"Y","")</f>
        <v>Y</v>
      </c>
      <c r="BV1686" s="12" t="str">
        <f>IF(AND(BT1686="Y",BQ1686&lt;1),"Y","")</f>
        <v/>
      </c>
      <c r="BW1686" s="12" t="str">
        <f>IF(BQ1686&gt;1,IF(BQ1685&gt;1,"Y",""),"")</f>
        <v>Y</v>
      </c>
      <c r="BX1686" s="12" t="str">
        <f>IF(BQ1686&lt;1,IF(BQ1685&lt;1,"Y",""),"")</f>
        <v/>
      </c>
      <c r="BY1686" s="2"/>
      <c r="BZ1686" s="2"/>
      <c r="CA1686" s="2"/>
    </row>
    <row r="1687" spans="47:79">
      <c r="AU1687" s="4" t="str">
        <f>IF(AZ1687=AZ1688,IF(AZ1687&gt;AZ1686,AZ1687&amp;"_O",""),AZ1687&amp;"_C")</f>
        <v/>
      </c>
      <c r="AV1687" s="7" t="str">
        <f>IF(RIGHT(AU1687,1)="C",AX1687/INDEX($AX$5:$AX$2729,MATCH(AZ1687&amp;"_O",$AU$5:$AU$2729,0),1),"")</f>
        <v/>
      </c>
      <c r="AW1687" s="38">
        <v>37323</v>
      </c>
      <c r="AX1687" s="37">
        <v>1164.31</v>
      </c>
      <c r="AY1687" s="7">
        <f>AX1687/AX1686</f>
        <v>1.02874233508279</v>
      </c>
      <c r="AZ1687" s="4">
        <f>YEAR(AW1687)</f>
        <v>2002</v>
      </c>
      <c r="BA1687" s="2" t="s">
        <v>8</v>
      </c>
      <c r="BB1687" s="12" t="str">
        <f>INDEX($CD$5:$CD$10,MATCH(BA1687,$CC$5:$CC$10,0),1)</f>
        <v>Y</v>
      </c>
      <c r="BC1687" s="12" t="str">
        <f>IF(AND(BB1687="Y",AY1687&gt;1),"Y","")</f>
        <v>Y</v>
      </c>
      <c r="BD1687" s="12" t="str">
        <f>IF(AND(BB1687="Y",AY1687&lt;1),"Y","")</f>
        <v/>
      </c>
      <c r="BE1687" s="12" t="str">
        <f>IF(AY1687&gt;1,IF(AY1686&gt;1,"Y",""),"")</f>
        <v>Y</v>
      </c>
      <c r="BF1687" s="12" t="str">
        <f>IF(AY1687&lt;1,IF(AY1686&lt;1,"Y",""),"")</f>
        <v/>
      </c>
      <c r="BG1687" s="2"/>
      <c r="BH1687" s="2"/>
      <c r="BI1687" s="2"/>
      <c r="BJ1687" s="2"/>
      <c r="BK1687" s="2"/>
      <c r="BL1687" s="2"/>
      <c r="BM1687" s="4" t="str">
        <f>IF(BR1687=BR1688,IF(BR1687&gt;BR1686,BR1687&amp;"_O",""),BR1687&amp;"_C")</f>
        <v/>
      </c>
      <c r="BN1687" s="7" t="str">
        <f>IF(RIGHT(BM1687,1)="C",BP1687/INDEX($BP$5:$BP$2729,MATCH(BR1687&amp;"_O",$BM$5:$BM$2729,0),1),"")</f>
        <v/>
      </c>
      <c r="BO1687" s="38">
        <v>37743</v>
      </c>
      <c r="BP1687" s="3">
        <v>1502.88</v>
      </c>
      <c r="BQ1687" s="7">
        <f>BP1687/BP1686</f>
        <v>1.0476389644067088</v>
      </c>
      <c r="BR1687" s="4">
        <f>YEAR(BO1687)</f>
        <v>2003</v>
      </c>
      <c r="BS1687" s="2" t="s">
        <v>8</v>
      </c>
      <c r="BT1687" s="12" t="str">
        <f>INDEX($CD$5:$CD$10,MATCH(BS1687,$CC$5:$CC$10,0),1)</f>
        <v>Y</v>
      </c>
      <c r="BU1687" s="12" t="str">
        <f>IF(AND(BT1687="Y",BQ1687&gt;1),"Y","")</f>
        <v>Y</v>
      </c>
      <c r="BV1687" s="12" t="str">
        <f>IF(AND(BT1687="Y",BQ1687&lt;1),"Y","")</f>
        <v/>
      </c>
      <c r="BW1687" s="12" t="str">
        <f>IF(BQ1687&gt;1,IF(BQ1686&gt;1,"Y",""),"")</f>
        <v>Y</v>
      </c>
      <c r="BX1687" s="12" t="str">
        <f>IF(BQ1687&lt;1,IF(BQ1686&lt;1,"Y",""),"")</f>
        <v/>
      </c>
      <c r="BY1687" s="2"/>
      <c r="BZ1687" s="2"/>
      <c r="CA1687" s="2"/>
    </row>
    <row r="1688" spans="47:79">
      <c r="AU1688" s="4" t="str">
        <f>IF(AZ1688=AZ1689,IF(AZ1688&gt;AZ1687,AZ1688&amp;"_O",""),AZ1688&amp;"_C")</f>
        <v/>
      </c>
      <c r="AV1688" s="7" t="str">
        <f>IF(RIGHT(AU1688,1)="C",AX1688/INDEX($AX$5:$AX$2729,MATCH(AZ1688&amp;"_O",$AU$5:$AU$2729,0),1),"")</f>
        <v/>
      </c>
      <c r="AW1688" s="38">
        <v>37330</v>
      </c>
      <c r="AX1688" s="37">
        <v>1166.1600000000001</v>
      </c>
      <c r="AY1688" s="7">
        <f>AX1688/AX1687</f>
        <v>1.0015889239120166</v>
      </c>
      <c r="AZ1688" s="4">
        <f>YEAR(AW1688)</f>
        <v>2002</v>
      </c>
      <c r="BA1688" s="2" t="s">
        <v>8</v>
      </c>
      <c r="BB1688" s="12" t="str">
        <f>INDEX($CD$5:$CD$10,MATCH(BA1688,$CC$5:$CC$10,0),1)</f>
        <v>Y</v>
      </c>
      <c r="BC1688" s="12" t="str">
        <f>IF(AND(BB1688="Y",AY1688&gt;1),"Y","")</f>
        <v>Y</v>
      </c>
      <c r="BD1688" s="12" t="str">
        <f>IF(AND(BB1688="Y",AY1688&lt;1),"Y","")</f>
        <v/>
      </c>
      <c r="BE1688" s="12" t="str">
        <f>IF(AY1688&gt;1,IF(AY1687&gt;1,"Y",""),"")</f>
        <v>Y</v>
      </c>
      <c r="BF1688" s="12" t="str">
        <f>IF(AY1688&lt;1,IF(AY1687&lt;1,"Y",""),"")</f>
        <v/>
      </c>
      <c r="BG1688" s="2"/>
      <c r="BH1688" s="2"/>
      <c r="BI1688" s="2"/>
      <c r="BJ1688" s="2"/>
      <c r="BK1688" s="2"/>
      <c r="BL1688" s="2"/>
      <c r="BM1688" s="4" t="str">
        <f>IF(BR1688=BR1689,IF(BR1688&gt;BR1687,BR1688&amp;"_O",""),BR1688&amp;"_C")</f>
        <v/>
      </c>
      <c r="BN1688" s="7" t="str">
        <f>IF(RIGHT(BM1688,1)="C",BP1688/INDEX($BP$5:$BP$2729,MATCH(BR1688&amp;"_O",$BM$5:$BM$2729,0),1),"")</f>
        <v/>
      </c>
      <c r="BO1688" s="38">
        <v>37750</v>
      </c>
      <c r="BP1688" s="3">
        <v>1520.15</v>
      </c>
      <c r="BQ1688" s="7">
        <f>BP1688/BP1687</f>
        <v>1.0114912700947514</v>
      </c>
      <c r="BR1688" s="4">
        <f>YEAR(BO1688)</f>
        <v>2003</v>
      </c>
      <c r="BS1688" s="2" t="s">
        <v>8</v>
      </c>
      <c r="BT1688" s="12" t="str">
        <f>INDEX($CD$5:$CD$10,MATCH(BS1688,$CC$5:$CC$10,0),1)</f>
        <v>Y</v>
      </c>
      <c r="BU1688" s="12" t="str">
        <f>IF(AND(BT1688="Y",BQ1688&gt;1),"Y","")</f>
        <v>Y</v>
      </c>
      <c r="BV1688" s="12" t="str">
        <f>IF(AND(BT1688="Y",BQ1688&lt;1),"Y","")</f>
        <v/>
      </c>
      <c r="BW1688" s="12" t="str">
        <f>IF(BQ1688&gt;1,IF(BQ1687&gt;1,"Y",""),"")</f>
        <v>Y</v>
      </c>
      <c r="BX1688" s="12" t="str">
        <f>IF(BQ1688&lt;1,IF(BQ1687&lt;1,"Y",""),"")</f>
        <v/>
      </c>
      <c r="BY1688" s="2"/>
      <c r="BZ1688" s="2"/>
      <c r="CA1688" s="2"/>
    </row>
    <row r="1689" spans="47:79">
      <c r="AU1689" s="4" t="str">
        <f>IF(AZ1689=AZ1690,IF(AZ1689&gt;AZ1688,AZ1689&amp;"_O",""),AZ1689&amp;"_C")</f>
        <v/>
      </c>
      <c r="AV1689" s="7" t="str">
        <f>IF(RIGHT(AU1689,1)="C",AX1689/INDEX($AX$5:$AX$2729,MATCH(AZ1689&amp;"_O",$AU$5:$AU$2729,0),1),"")</f>
        <v/>
      </c>
      <c r="AW1689" s="38">
        <v>37337</v>
      </c>
      <c r="AX1689" s="37">
        <v>1148.7</v>
      </c>
      <c r="AY1689" s="7">
        <f>AX1689/AX1688</f>
        <v>0.98502778349454623</v>
      </c>
      <c r="AZ1689" s="4">
        <f>YEAR(AW1689)</f>
        <v>2002</v>
      </c>
      <c r="BA1689" s="2" t="s">
        <v>8</v>
      </c>
      <c r="BB1689" s="12" t="str">
        <f>INDEX($CD$5:$CD$10,MATCH(BA1689,$CC$5:$CC$10,0),1)</f>
        <v>Y</v>
      </c>
      <c r="BC1689" s="12" t="str">
        <f>IF(AND(BB1689="Y",AY1689&gt;1),"Y","")</f>
        <v/>
      </c>
      <c r="BD1689" s="12" t="str">
        <f>IF(AND(BB1689="Y",AY1689&lt;1),"Y","")</f>
        <v>Y</v>
      </c>
      <c r="BE1689" s="12" t="str">
        <f>IF(AY1689&gt;1,IF(AY1688&gt;1,"Y",""),"")</f>
        <v/>
      </c>
      <c r="BF1689" s="12" t="str">
        <f>IF(AY1689&lt;1,IF(AY1688&lt;1,"Y",""),"")</f>
        <v/>
      </c>
      <c r="BG1689" s="2"/>
      <c r="BH1689" s="2"/>
      <c r="BI1689" s="2"/>
      <c r="BJ1689" s="2"/>
      <c r="BK1689" s="2"/>
      <c r="BL1689" s="2"/>
      <c r="BM1689" s="4" t="str">
        <f>IF(BR1689=BR1690,IF(BR1689&gt;BR1688,BR1689&amp;"_O",""),BR1689&amp;"_C")</f>
        <v/>
      </c>
      <c r="BN1689" s="7" t="str">
        <f>IF(RIGHT(BM1689,1)="C",BP1689/INDEX($BP$5:$BP$2729,MATCH(BR1689&amp;"_O",$BM$5:$BM$2729,0),1),"")</f>
        <v/>
      </c>
      <c r="BO1689" s="38">
        <v>37757</v>
      </c>
      <c r="BP1689" s="3">
        <v>1538.53</v>
      </c>
      <c r="BQ1689" s="7">
        <f>BP1689/BP1688</f>
        <v>1.0120909120810446</v>
      </c>
      <c r="BR1689" s="4">
        <f>YEAR(BO1689)</f>
        <v>2003</v>
      </c>
      <c r="BS1689" s="2" t="s">
        <v>8</v>
      </c>
      <c r="BT1689" s="12" t="str">
        <f>INDEX($CD$5:$CD$10,MATCH(BS1689,$CC$5:$CC$10,0),1)</f>
        <v>Y</v>
      </c>
      <c r="BU1689" s="12" t="str">
        <f>IF(AND(BT1689="Y",BQ1689&gt;1),"Y","")</f>
        <v>Y</v>
      </c>
      <c r="BV1689" s="12" t="str">
        <f>IF(AND(BT1689="Y",BQ1689&lt;1),"Y","")</f>
        <v/>
      </c>
      <c r="BW1689" s="12" t="str">
        <f>IF(BQ1689&gt;1,IF(BQ1688&gt;1,"Y",""),"")</f>
        <v>Y</v>
      </c>
      <c r="BX1689" s="12" t="str">
        <f>IF(BQ1689&lt;1,IF(BQ1688&lt;1,"Y",""),"")</f>
        <v/>
      </c>
      <c r="BY1689" s="2"/>
      <c r="BZ1689" s="2"/>
      <c r="CA1689" s="2"/>
    </row>
    <row r="1690" spans="47:79">
      <c r="AU1690" s="4" t="str">
        <f>IF(AZ1690=AZ1691,IF(AZ1690&gt;AZ1689,AZ1690&amp;"_O",""),AZ1690&amp;"_C")</f>
        <v/>
      </c>
      <c r="AV1690" s="7" t="str">
        <f>IF(RIGHT(AU1690,1)="C",AX1690/INDEX($AX$5:$AX$2729,MATCH(AZ1690&amp;"_O",$AU$5:$AU$2729,0),1),"")</f>
        <v/>
      </c>
      <c r="AW1690" s="38">
        <v>37343</v>
      </c>
      <c r="AX1690" s="37">
        <v>1147.3900000000001</v>
      </c>
      <c r="AY1690" s="7">
        <f>AX1690/AX1689</f>
        <v>0.99885958039522948</v>
      </c>
      <c r="AZ1690" s="4">
        <f>YEAR(AW1690)</f>
        <v>2002</v>
      </c>
      <c r="BA1690" s="2" t="s">
        <v>8</v>
      </c>
      <c r="BB1690" s="12" t="str">
        <f>INDEX($CD$5:$CD$10,MATCH(BA1690,$CC$5:$CC$10,0),1)</f>
        <v>Y</v>
      </c>
      <c r="BC1690" s="12" t="str">
        <f>IF(AND(BB1690="Y",AY1690&gt;1),"Y","")</f>
        <v/>
      </c>
      <c r="BD1690" s="12" t="str">
        <f>IF(AND(BB1690="Y",AY1690&lt;1),"Y","")</f>
        <v>Y</v>
      </c>
      <c r="BE1690" s="12" t="str">
        <f>IF(AY1690&gt;1,IF(AY1689&gt;1,"Y",""),"")</f>
        <v/>
      </c>
      <c r="BF1690" s="12" t="str">
        <f>IF(AY1690&lt;1,IF(AY1689&lt;1,"Y",""),"")</f>
        <v>Y</v>
      </c>
      <c r="BG1690" s="2"/>
      <c r="BH1690" s="2"/>
      <c r="BI1690" s="2"/>
      <c r="BJ1690" s="2"/>
      <c r="BK1690" s="2"/>
      <c r="BL1690" s="2"/>
      <c r="BM1690" s="4" t="str">
        <f>IF(BR1690=BR1691,IF(BR1690&gt;BR1689,BR1690&amp;"_O",""),BR1690&amp;"_C")</f>
        <v/>
      </c>
      <c r="BN1690" s="7" t="str">
        <f>IF(RIGHT(BM1690,1)="C",BP1690/INDEX($BP$5:$BP$2729,MATCH(BR1690&amp;"_O",$BM$5:$BM$2729,0),1),"")</f>
        <v/>
      </c>
      <c r="BO1690" s="38">
        <v>37764</v>
      </c>
      <c r="BP1690" s="3">
        <v>1510.09</v>
      </c>
      <c r="BQ1690" s="7">
        <f>BP1690/BP1689</f>
        <v>0.98151482259039469</v>
      </c>
      <c r="BR1690" s="4">
        <f>YEAR(BO1690)</f>
        <v>2003</v>
      </c>
      <c r="BS1690" s="2" t="s">
        <v>8</v>
      </c>
      <c r="BT1690" s="12" t="str">
        <f>INDEX($CD$5:$CD$10,MATCH(BS1690,$CC$5:$CC$10,0),1)</f>
        <v>Y</v>
      </c>
      <c r="BU1690" s="12" t="str">
        <f>IF(AND(BT1690="Y",BQ1690&gt;1),"Y","")</f>
        <v/>
      </c>
      <c r="BV1690" s="12" t="str">
        <f>IF(AND(BT1690="Y",BQ1690&lt;1),"Y","")</f>
        <v>Y</v>
      </c>
      <c r="BW1690" s="12" t="str">
        <f>IF(BQ1690&gt;1,IF(BQ1689&gt;1,"Y",""),"")</f>
        <v/>
      </c>
      <c r="BX1690" s="12" t="str">
        <f>IF(BQ1690&lt;1,IF(BQ1689&lt;1,"Y",""),"")</f>
        <v/>
      </c>
      <c r="BY1690" s="2"/>
      <c r="BZ1690" s="2"/>
      <c r="CA1690" s="2"/>
    </row>
    <row r="1691" spans="47:79">
      <c r="AU1691" s="4" t="str">
        <f>IF(AZ1691=AZ1692,IF(AZ1691&gt;AZ1690,AZ1691&amp;"_O",""),AZ1691&amp;"_C")</f>
        <v/>
      </c>
      <c r="AV1691" s="7" t="str">
        <f>IF(RIGHT(AU1691,1)="C",AX1691/INDEX($AX$5:$AX$2729,MATCH(AZ1691&amp;"_O",$AU$5:$AU$2729,0),1),"")</f>
        <v/>
      </c>
      <c r="AW1691" s="38">
        <v>37351</v>
      </c>
      <c r="AX1691" s="37">
        <v>1122.73</v>
      </c>
      <c r="AY1691" s="7">
        <f>AX1691/AX1690</f>
        <v>0.97850774366170168</v>
      </c>
      <c r="AZ1691" s="4">
        <f>YEAR(AW1691)</f>
        <v>2002</v>
      </c>
      <c r="BA1691" s="2" t="s">
        <v>8</v>
      </c>
      <c r="BB1691" s="12" t="str">
        <f>INDEX($CD$5:$CD$10,MATCH(BA1691,$CC$5:$CC$10,0),1)</f>
        <v>Y</v>
      </c>
      <c r="BC1691" s="12" t="str">
        <f>IF(AND(BB1691="Y",AY1691&gt;1),"Y","")</f>
        <v/>
      </c>
      <c r="BD1691" s="12" t="str">
        <f>IF(AND(BB1691="Y",AY1691&lt;1),"Y","")</f>
        <v>Y</v>
      </c>
      <c r="BE1691" s="12" t="str">
        <f>IF(AY1691&gt;1,IF(AY1690&gt;1,"Y",""),"")</f>
        <v/>
      </c>
      <c r="BF1691" s="12" t="str">
        <f>IF(AY1691&lt;1,IF(AY1690&lt;1,"Y",""),"")</f>
        <v>Y</v>
      </c>
      <c r="BG1691" s="2"/>
      <c r="BH1691" s="2"/>
      <c r="BI1691" s="2"/>
      <c r="BJ1691" s="2"/>
      <c r="BK1691" s="2"/>
      <c r="BL1691" s="2"/>
      <c r="BM1691" s="4" t="str">
        <f>IF(BR1691=BR1692,IF(BR1691&gt;BR1690,BR1691&amp;"_O",""),BR1691&amp;"_C")</f>
        <v/>
      </c>
      <c r="BN1691" s="7" t="str">
        <f>IF(RIGHT(BM1691,1)="C",BP1691/INDEX($BP$5:$BP$2729,MATCH(BR1691&amp;"_O",$BM$5:$BM$2729,0),1),"")</f>
        <v/>
      </c>
      <c r="BO1691" s="38">
        <v>37771</v>
      </c>
      <c r="BP1691" s="3">
        <v>1595.91</v>
      </c>
      <c r="BQ1691" s="7">
        <f>BP1691/BP1690</f>
        <v>1.0568310498049787</v>
      </c>
      <c r="BR1691" s="4">
        <f>YEAR(BO1691)</f>
        <v>2003</v>
      </c>
      <c r="BS1691" s="2" t="s">
        <v>8</v>
      </c>
      <c r="BT1691" s="12" t="str">
        <f>INDEX($CD$5:$CD$10,MATCH(BS1691,$CC$5:$CC$10,0),1)</f>
        <v>Y</v>
      </c>
      <c r="BU1691" s="12" t="str">
        <f>IF(AND(BT1691="Y",BQ1691&gt;1),"Y","")</f>
        <v>Y</v>
      </c>
      <c r="BV1691" s="12" t="str">
        <f>IF(AND(BT1691="Y",BQ1691&lt;1),"Y","")</f>
        <v/>
      </c>
      <c r="BW1691" s="12" t="str">
        <f>IF(BQ1691&gt;1,IF(BQ1690&gt;1,"Y",""),"")</f>
        <v/>
      </c>
      <c r="BX1691" s="12" t="str">
        <f>IF(BQ1691&lt;1,IF(BQ1690&lt;1,"Y",""),"")</f>
        <v/>
      </c>
      <c r="BY1691" s="2"/>
      <c r="BZ1691" s="2"/>
      <c r="CA1691" s="2"/>
    </row>
    <row r="1692" spans="47:79">
      <c r="AU1692" s="4" t="str">
        <f>IF(AZ1692=AZ1693,IF(AZ1692&gt;AZ1691,AZ1692&amp;"_O",""),AZ1692&amp;"_C")</f>
        <v/>
      </c>
      <c r="AV1692" s="7" t="str">
        <f>IF(RIGHT(AU1692,1)="C",AX1692/INDEX($AX$5:$AX$2729,MATCH(AZ1692&amp;"_O",$AU$5:$AU$2729,0),1),"")</f>
        <v/>
      </c>
      <c r="AW1692" s="38">
        <v>37358</v>
      </c>
      <c r="AX1692" s="37">
        <v>1111.01</v>
      </c>
      <c r="AY1692" s="7">
        <f>AX1692/AX1691</f>
        <v>0.98956115896074748</v>
      </c>
      <c r="AZ1692" s="4">
        <f>YEAR(AW1692)</f>
        <v>2002</v>
      </c>
      <c r="BA1692" s="2" t="s">
        <v>8</v>
      </c>
      <c r="BB1692" s="12" t="str">
        <f>INDEX($CD$5:$CD$10,MATCH(BA1692,$CC$5:$CC$10,0),1)</f>
        <v>Y</v>
      </c>
      <c r="BC1692" s="12" t="str">
        <f>IF(AND(BB1692="Y",AY1692&gt;1),"Y","")</f>
        <v/>
      </c>
      <c r="BD1692" s="12" t="str">
        <f>IF(AND(BB1692="Y",AY1692&lt;1),"Y","")</f>
        <v>Y</v>
      </c>
      <c r="BE1692" s="12" t="str">
        <f>IF(AY1692&gt;1,IF(AY1691&gt;1,"Y",""),"")</f>
        <v/>
      </c>
      <c r="BF1692" s="12" t="str">
        <f>IF(AY1692&lt;1,IF(AY1691&lt;1,"Y",""),"")</f>
        <v>Y</v>
      </c>
      <c r="BG1692" s="2"/>
      <c r="BH1692" s="2"/>
      <c r="BI1692" s="2"/>
      <c r="BJ1692" s="2"/>
      <c r="BK1692" s="2"/>
      <c r="BL1692" s="2"/>
      <c r="BM1692" s="4" t="str">
        <f>IF(BR1692=BR1693,IF(BR1692&gt;BR1691,BR1692&amp;"_O",""),BR1692&amp;"_C")</f>
        <v/>
      </c>
      <c r="BN1692" s="7" t="str">
        <f>IF(RIGHT(BM1692,1)="C",BP1692/INDEX($BP$5:$BP$2729,MATCH(BR1692&amp;"_O",$BM$5:$BM$2729,0),1),"")</f>
        <v/>
      </c>
      <c r="BO1692" s="38">
        <v>37778</v>
      </c>
      <c r="BP1692" s="3">
        <v>1627.42</v>
      </c>
      <c r="BQ1692" s="7">
        <f>BP1692/BP1691</f>
        <v>1.019744221165354</v>
      </c>
      <c r="BR1692" s="4">
        <f>YEAR(BO1692)</f>
        <v>2003</v>
      </c>
      <c r="BS1692" s="2" t="s">
        <v>8</v>
      </c>
      <c r="BT1692" s="12" t="str">
        <f>INDEX($CD$5:$CD$10,MATCH(BS1692,$CC$5:$CC$10,0),1)</f>
        <v>Y</v>
      </c>
      <c r="BU1692" s="12" t="str">
        <f>IF(AND(BT1692="Y",BQ1692&gt;1),"Y","")</f>
        <v>Y</v>
      </c>
      <c r="BV1692" s="12" t="str">
        <f>IF(AND(BT1692="Y",BQ1692&lt;1),"Y","")</f>
        <v/>
      </c>
      <c r="BW1692" s="12" t="str">
        <f>IF(BQ1692&gt;1,IF(BQ1691&gt;1,"Y",""),"")</f>
        <v>Y</v>
      </c>
      <c r="BX1692" s="12" t="str">
        <f>IF(BQ1692&lt;1,IF(BQ1691&lt;1,"Y",""),"")</f>
        <v/>
      </c>
      <c r="BY1692" s="2"/>
      <c r="BZ1692" s="2"/>
      <c r="CA1692" s="2"/>
    </row>
    <row r="1693" spans="47:79">
      <c r="AU1693" s="4" t="str">
        <f>IF(AZ1693=AZ1694,IF(AZ1693&gt;AZ1692,AZ1693&amp;"_O",""),AZ1693&amp;"_C")</f>
        <v/>
      </c>
      <c r="AV1693" s="7" t="str">
        <f>IF(RIGHT(AU1693,1)="C",AX1693/INDEX($AX$5:$AX$2729,MATCH(AZ1693&amp;"_O",$AU$5:$AU$2729,0),1),"")</f>
        <v/>
      </c>
      <c r="AW1693" s="38">
        <v>37365</v>
      </c>
      <c r="AX1693" s="37">
        <v>1125.17</v>
      </c>
      <c r="AY1693" s="7">
        <f>AX1693/AX1692</f>
        <v>1.0127451598095427</v>
      </c>
      <c r="AZ1693" s="4">
        <f>YEAR(AW1693)</f>
        <v>2002</v>
      </c>
      <c r="BA1693" s="2" t="s">
        <v>8</v>
      </c>
      <c r="BB1693" s="12" t="str">
        <f>INDEX($CD$5:$CD$10,MATCH(BA1693,$CC$5:$CC$10,0),1)</f>
        <v>Y</v>
      </c>
      <c r="BC1693" s="12" t="str">
        <f>IF(AND(BB1693="Y",AY1693&gt;1),"Y","")</f>
        <v>Y</v>
      </c>
      <c r="BD1693" s="12" t="str">
        <f>IF(AND(BB1693="Y",AY1693&lt;1),"Y","")</f>
        <v/>
      </c>
      <c r="BE1693" s="12" t="str">
        <f>IF(AY1693&gt;1,IF(AY1692&gt;1,"Y",""),"")</f>
        <v/>
      </c>
      <c r="BF1693" s="12" t="str">
        <f>IF(AY1693&lt;1,IF(AY1692&lt;1,"Y",""),"")</f>
        <v/>
      </c>
      <c r="BG1693" s="2"/>
      <c r="BH1693" s="2"/>
      <c r="BI1693" s="2"/>
      <c r="BJ1693" s="2"/>
      <c r="BK1693" s="2"/>
      <c r="BL1693" s="2"/>
      <c r="BM1693" s="4" t="str">
        <f>IF(BR1693=BR1694,IF(BR1693&gt;BR1692,BR1693&amp;"_O",""),BR1693&amp;"_C")</f>
        <v/>
      </c>
      <c r="BN1693" s="7" t="str">
        <f>IF(RIGHT(BM1693,1)="C",BP1693/INDEX($BP$5:$BP$2729,MATCH(BR1693&amp;"_O",$BM$5:$BM$2729,0),1),"")</f>
        <v/>
      </c>
      <c r="BO1693" s="38">
        <v>37785</v>
      </c>
      <c r="BP1693" s="3">
        <v>1626.49</v>
      </c>
      <c r="BQ1693" s="7">
        <f>BP1693/BP1692</f>
        <v>0.99942854333853581</v>
      </c>
      <c r="BR1693" s="4">
        <f>YEAR(BO1693)</f>
        <v>2003</v>
      </c>
      <c r="BS1693" s="2" t="s">
        <v>8</v>
      </c>
      <c r="BT1693" s="12" t="str">
        <f>INDEX($CD$5:$CD$10,MATCH(BS1693,$CC$5:$CC$10,0),1)</f>
        <v>Y</v>
      </c>
      <c r="BU1693" s="12" t="str">
        <f>IF(AND(BT1693="Y",BQ1693&gt;1),"Y","")</f>
        <v/>
      </c>
      <c r="BV1693" s="12" t="str">
        <f>IF(AND(BT1693="Y",BQ1693&lt;1),"Y","")</f>
        <v>Y</v>
      </c>
      <c r="BW1693" s="12" t="str">
        <f>IF(BQ1693&gt;1,IF(BQ1692&gt;1,"Y",""),"")</f>
        <v/>
      </c>
      <c r="BX1693" s="12" t="str">
        <f>IF(BQ1693&lt;1,IF(BQ1692&lt;1,"Y",""),"")</f>
        <v/>
      </c>
      <c r="BY1693" s="2"/>
      <c r="BZ1693" s="2"/>
      <c r="CA1693" s="2"/>
    </row>
    <row r="1694" spans="47:79">
      <c r="AU1694" s="4" t="str">
        <f>IF(AZ1694=AZ1695,IF(AZ1694&gt;AZ1693,AZ1694&amp;"_O",""),AZ1694&amp;"_C")</f>
        <v/>
      </c>
      <c r="AV1694" s="7" t="str">
        <f>IF(RIGHT(AU1694,1)="C",AX1694/INDEX($AX$5:$AX$2729,MATCH(AZ1694&amp;"_O",$AU$5:$AU$2729,0),1),"")</f>
        <v/>
      </c>
      <c r="AW1694" s="38">
        <v>37372</v>
      </c>
      <c r="AX1694" s="37">
        <v>1076.32</v>
      </c>
      <c r="AY1694" s="7">
        <f>AX1694/AX1693</f>
        <v>0.95658433836664669</v>
      </c>
      <c r="AZ1694" s="4">
        <f>YEAR(AW1694)</f>
        <v>2002</v>
      </c>
      <c r="BA1694" s="2" t="s">
        <v>8</v>
      </c>
      <c r="BB1694" s="12" t="str">
        <f>INDEX($CD$5:$CD$10,MATCH(BA1694,$CC$5:$CC$10,0),1)</f>
        <v>Y</v>
      </c>
      <c r="BC1694" s="12" t="str">
        <f>IF(AND(BB1694="Y",AY1694&gt;1),"Y","")</f>
        <v/>
      </c>
      <c r="BD1694" s="12" t="str">
        <f>IF(AND(BB1694="Y",AY1694&lt;1),"Y","")</f>
        <v>Y</v>
      </c>
      <c r="BE1694" s="12" t="str">
        <f>IF(AY1694&gt;1,IF(AY1693&gt;1,"Y",""),"")</f>
        <v/>
      </c>
      <c r="BF1694" s="12" t="str">
        <f>IF(AY1694&lt;1,IF(AY1693&lt;1,"Y",""),"")</f>
        <v/>
      </c>
      <c r="BG1694" s="2"/>
      <c r="BH1694" s="2"/>
      <c r="BI1694" s="2"/>
      <c r="BJ1694" s="2"/>
      <c r="BK1694" s="2"/>
      <c r="BL1694" s="2"/>
      <c r="BM1694" s="4" t="str">
        <f>IF(BR1694=BR1695,IF(BR1694&gt;BR1693,BR1694&amp;"_O",""),BR1694&amp;"_C")</f>
        <v/>
      </c>
      <c r="BN1694" s="7" t="str">
        <f>IF(RIGHT(BM1694,1)="C",BP1694/INDEX($BP$5:$BP$2729,MATCH(BR1694&amp;"_O",$BM$5:$BM$2729,0),1),"")</f>
        <v/>
      </c>
      <c r="BO1694" s="38">
        <v>37792</v>
      </c>
      <c r="BP1694" s="3">
        <v>1644.72</v>
      </c>
      <c r="BQ1694" s="7">
        <f>BP1694/BP1693</f>
        <v>1.0112081844954472</v>
      </c>
      <c r="BR1694" s="4">
        <f>YEAR(BO1694)</f>
        <v>2003</v>
      </c>
      <c r="BS1694" s="2" t="s">
        <v>8</v>
      </c>
      <c r="BT1694" s="12" t="str">
        <f>INDEX($CD$5:$CD$10,MATCH(BS1694,$CC$5:$CC$10,0),1)</f>
        <v>Y</v>
      </c>
      <c r="BU1694" s="12" t="str">
        <f>IF(AND(BT1694="Y",BQ1694&gt;1),"Y","")</f>
        <v>Y</v>
      </c>
      <c r="BV1694" s="12" t="str">
        <f>IF(AND(BT1694="Y",BQ1694&lt;1),"Y","")</f>
        <v/>
      </c>
      <c r="BW1694" s="12" t="str">
        <f>IF(BQ1694&gt;1,IF(BQ1693&gt;1,"Y",""),"")</f>
        <v/>
      </c>
      <c r="BX1694" s="12" t="str">
        <f>IF(BQ1694&lt;1,IF(BQ1693&lt;1,"Y",""),"")</f>
        <v/>
      </c>
      <c r="BY1694" s="2"/>
      <c r="BZ1694" s="2"/>
      <c r="CA1694" s="2"/>
    </row>
    <row r="1695" spans="47:79">
      <c r="AU1695" s="4" t="str">
        <f>IF(AZ1695=AZ1696,IF(AZ1695&gt;AZ1694,AZ1695&amp;"_O",""),AZ1695&amp;"_C")</f>
        <v/>
      </c>
      <c r="AV1695" s="7" t="str">
        <f>IF(RIGHT(AU1695,1)="C",AX1695/INDEX($AX$5:$AX$2729,MATCH(AZ1695&amp;"_O",$AU$5:$AU$2729,0),1),"")</f>
        <v/>
      </c>
      <c r="AW1695" s="38">
        <v>37379</v>
      </c>
      <c r="AX1695" s="37">
        <v>1073.43</v>
      </c>
      <c r="AY1695" s="7">
        <f>AX1695/AX1694</f>
        <v>0.99731492492938911</v>
      </c>
      <c r="AZ1695" s="4">
        <f>YEAR(AW1695)</f>
        <v>2002</v>
      </c>
      <c r="BA1695" s="2" t="s">
        <v>8</v>
      </c>
      <c r="BB1695" s="12" t="str">
        <f>INDEX($CD$5:$CD$10,MATCH(BA1695,$CC$5:$CC$10,0),1)</f>
        <v>Y</v>
      </c>
      <c r="BC1695" s="12" t="str">
        <f>IF(AND(BB1695="Y",AY1695&gt;1),"Y","")</f>
        <v/>
      </c>
      <c r="BD1695" s="12" t="str">
        <f>IF(AND(BB1695="Y",AY1695&lt;1),"Y","")</f>
        <v>Y</v>
      </c>
      <c r="BE1695" s="12" t="str">
        <f>IF(AY1695&gt;1,IF(AY1694&gt;1,"Y",""),"")</f>
        <v/>
      </c>
      <c r="BF1695" s="12" t="str">
        <f>IF(AY1695&lt;1,IF(AY1694&lt;1,"Y",""),"")</f>
        <v>Y</v>
      </c>
      <c r="BG1695" s="2"/>
      <c r="BH1695" s="2"/>
      <c r="BI1695" s="2"/>
      <c r="BJ1695" s="2"/>
      <c r="BK1695" s="2"/>
      <c r="BL1695" s="2"/>
      <c r="BM1695" s="4" t="str">
        <f>IF(BR1695=BR1696,IF(BR1695&gt;BR1694,BR1695&amp;"_O",""),BR1695&amp;"_C")</f>
        <v/>
      </c>
      <c r="BN1695" s="7" t="str">
        <f>IF(RIGHT(BM1695,1)="C",BP1695/INDEX($BP$5:$BP$2729,MATCH(BR1695&amp;"_O",$BM$5:$BM$2729,0),1),"")</f>
        <v/>
      </c>
      <c r="BO1695" s="38">
        <v>37799</v>
      </c>
      <c r="BP1695" s="3">
        <v>1625.26</v>
      </c>
      <c r="BQ1695" s="7">
        <f>BP1695/BP1694</f>
        <v>0.98816819884235607</v>
      </c>
      <c r="BR1695" s="4">
        <f>YEAR(BO1695)</f>
        <v>2003</v>
      </c>
      <c r="BS1695" s="2" t="s">
        <v>8</v>
      </c>
      <c r="BT1695" s="12" t="str">
        <f>INDEX($CD$5:$CD$10,MATCH(BS1695,$CC$5:$CC$10,0),1)</f>
        <v>Y</v>
      </c>
      <c r="BU1695" s="12" t="str">
        <f>IF(AND(BT1695="Y",BQ1695&gt;1),"Y","")</f>
        <v/>
      </c>
      <c r="BV1695" s="12" t="str">
        <f>IF(AND(BT1695="Y",BQ1695&lt;1),"Y","")</f>
        <v>Y</v>
      </c>
      <c r="BW1695" s="12" t="str">
        <f>IF(BQ1695&gt;1,IF(BQ1694&gt;1,"Y",""),"")</f>
        <v/>
      </c>
      <c r="BX1695" s="12" t="str">
        <f>IF(BQ1695&lt;1,IF(BQ1694&lt;1,"Y",""),"")</f>
        <v/>
      </c>
      <c r="BY1695" s="2"/>
      <c r="BZ1695" s="2"/>
      <c r="CA1695" s="2"/>
    </row>
    <row r="1696" spans="47:79">
      <c r="AU1696" s="4" t="str">
        <f>IF(AZ1696=AZ1697,IF(AZ1696&gt;AZ1695,AZ1696&amp;"_O",""),AZ1696&amp;"_C")</f>
        <v/>
      </c>
      <c r="AV1696" s="7" t="str">
        <f>IF(RIGHT(AU1696,1)="C",AX1696/INDEX($AX$5:$AX$2729,MATCH(AZ1696&amp;"_O",$AU$5:$AU$2729,0),1),"")</f>
        <v/>
      </c>
      <c r="AW1696" s="38">
        <v>37386</v>
      </c>
      <c r="AX1696" s="37">
        <v>1054.99</v>
      </c>
      <c r="AY1696" s="7">
        <f>AX1696/AX1695</f>
        <v>0.98282142291532748</v>
      </c>
      <c r="AZ1696" s="4">
        <f>YEAR(AW1696)</f>
        <v>2002</v>
      </c>
      <c r="BA1696" s="2" t="s">
        <v>8</v>
      </c>
      <c r="BB1696" s="12" t="str">
        <f>INDEX($CD$5:$CD$10,MATCH(BA1696,$CC$5:$CC$10,0),1)</f>
        <v>Y</v>
      </c>
      <c r="BC1696" s="12" t="str">
        <f>IF(AND(BB1696="Y",AY1696&gt;1),"Y","")</f>
        <v/>
      </c>
      <c r="BD1696" s="12" t="str">
        <f>IF(AND(BB1696="Y",AY1696&lt;1),"Y","")</f>
        <v>Y</v>
      </c>
      <c r="BE1696" s="12" t="str">
        <f>IF(AY1696&gt;1,IF(AY1695&gt;1,"Y",""),"")</f>
        <v/>
      </c>
      <c r="BF1696" s="12" t="str">
        <f>IF(AY1696&lt;1,IF(AY1695&lt;1,"Y",""),"")</f>
        <v>Y</v>
      </c>
      <c r="BG1696" s="2"/>
      <c r="BH1696" s="2"/>
      <c r="BI1696" s="2"/>
      <c r="BJ1696" s="2"/>
      <c r="BK1696" s="2"/>
      <c r="BL1696" s="2"/>
      <c r="BM1696" s="4" t="str">
        <f>IF(BR1696=BR1697,IF(BR1696&gt;BR1695,BR1696&amp;"_O",""),BR1696&amp;"_C")</f>
        <v/>
      </c>
      <c r="BN1696" s="7" t="str">
        <f>IF(RIGHT(BM1696,1)="C",BP1696/INDEX($BP$5:$BP$2729,MATCH(BR1696&amp;"_O",$BM$5:$BM$2729,0),1),"")</f>
        <v/>
      </c>
      <c r="BO1696" s="38">
        <v>37805</v>
      </c>
      <c r="BP1696" s="3">
        <v>1663.46</v>
      </c>
      <c r="BQ1696" s="7">
        <f>BP1696/BP1695</f>
        <v>1.0235039316786239</v>
      </c>
      <c r="BR1696" s="4">
        <f>YEAR(BO1696)</f>
        <v>2003</v>
      </c>
      <c r="BS1696" s="2" t="s">
        <v>8</v>
      </c>
      <c r="BT1696" s="12" t="str">
        <f>INDEX($CD$5:$CD$10,MATCH(BS1696,$CC$5:$CC$10,0),1)</f>
        <v>Y</v>
      </c>
      <c r="BU1696" s="12" t="str">
        <f>IF(AND(BT1696="Y",BQ1696&gt;1),"Y","")</f>
        <v>Y</v>
      </c>
      <c r="BV1696" s="12" t="str">
        <f>IF(AND(BT1696="Y",BQ1696&lt;1),"Y","")</f>
        <v/>
      </c>
      <c r="BW1696" s="12" t="str">
        <f>IF(BQ1696&gt;1,IF(BQ1695&gt;1,"Y",""),"")</f>
        <v/>
      </c>
      <c r="BX1696" s="12" t="str">
        <f>IF(BQ1696&lt;1,IF(BQ1695&lt;1,"Y",""),"")</f>
        <v/>
      </c>
      <c r="BY1696" s="2"/>
      <c r="BZ1696" s="2"/>
      <c r="CA1696" s="2"/>
    </row>
    <row r="1697" spans="47:79">
      <c r="AU1697" s="4" t="str">
        <f>IF(AZ1697=AZ1698,IF(AZ1697&gt;AZ1696,AZ1697&amp;"_O",""),AZ1697&amp;"_C")</f>
        <v/>
      </c>
      <c r="AV1697" s="7" t="str">
        <f>IF(RIGHT(AU1697,1)="C",AX1697/INDEX($AX$5:$AX$2729,MATCH(AZ1697&amp;"_O",$AU$5:$AU$2729,0),1),"")</f>
        <v/>
      </c>
      <c r="AW1697" s="38">
        <v>37393</v>
      </c>
      <c r="AX1697" s="37">
        <v>1106.5899999999999</v>
      </c>
      <c r="AY1697" s="7">
        <f>AX1697/AX1696</f>
        <v>1.0489104162124758</v>
      </c>
      <c r="AZ1697" s="4">
        <f>YEAR(AW1697)</f>
        <v>2002</v>
      </c>
      <c r="BA1697" s="2" t="s">
        <v>8</v>
      </c>
      <c r="BB1697" s="12" t="str">
        <f>INDEX($CD$5:$CD$10,MATCH(BA1697,$CC$5:$CC$10,0),1)</f>
        <v>Y</v>
      </c>
      <c r="BC1697" s="12" t="str">
        <f>IF(AND(BB1697="Y",AY1697&gt;1),"Y","")</f>
        <v>Y</v>
      </c>
      <c r="BD1697" s="12" t="str">
        <f>IF(AND(BB1697="Y",AY1697&lt;1),"Y","")</f>
        <v/>
      </c>
      <c r="BE1697" s="12" t="str">
        <f>IF(AY1697&gt;1,IF(AY1696&gt;1,"Y",""),"")</f>
        <v/>
      </c>
      <c r="BF1697" s="12" t="str">
        <f>IF(AY1697&lt;1,IF(AY1696&lt;1,"Y",""),"")</f>
        <v/>
      </c>
      <c r="BG1697" s="2"/>
      <c r="BH1697" s="2"/>
      <c r="BI1697" s="2"/>
      <c r="BJ1697" s="2"/>
      <c r="BK1697" s="2"/>
      <c r="BL1697" s="2"/>
      <c r="BM1697" s="4" t="str">
        <f>IF(BR1697=BR1698,IF(BR1697&gt;BR1696,BR1697&amp;"_O",""),BR1697&amp;"_C")</f>
        <v/>
      </c>
      <c r="BN1697" s="7" t="str">
        <f>IF(RIGHT(BM1697,1)="C",BP1697/INDEX($BP$5:$BP$2729,MATCH(BR1697&amp;"_O",$BM$5:$BM$2729,0),1),"")</f>
        <v/>
      </c>
      <c r="BO1697" s="38">
        <v>37813</v>
      </c>
      <c r="BP1697" s="3">
        <v>1733.93</v>
      </c>
      <c r="BQ1697" s="7">
        <f>BP1697/BP1696</f>
        <v>1.0423635073882149</v>
      </c>
      <c r="BR1697" s="4">
        <f>YEAR(BO1697)</f>
        <v>2003</v>
      </c>
      <c r="BS1697" s="2" t="s">
        <v>8</v>
      </c>
      <c r="BT1697" s="12" t="str">
        <f>INDEX($CD$5:$CD$10,MATCH(BS1697,$CC$5:$CC$10,0),1)</f>
        <v>Y</v>
      </c>
      <c r="BU1697" s="12" t="str">
        <f>IF(AND(BT1697="Y",BQ1697&gt;1),"Y","")</f>
        <v>Y</v>
      </c>
      <c r="BV1697" s="12" t="str">
        <f>IF(AND(BT1697="Y",BQ1697&lt;1),"Y","")</f>
        <v/>
      </c>
      <c r="BW1697" s="12" t="str">
        <f>IF(BQ1697&gt;1,IF(BQ1696&gt;1,"Y",""),"")</f>
        <v>Y</v>
      </c>
      <c r="BX1697" s="12" t="str">
        <f>IF(BQ1697&lt;1,IF(BQ1696&lt;1,"Y",""),"")</f>
        <v/>
      </c>
      <c r="BY1697" s="2"/>
      <c r="BZ1697" s="2"/>
      <c r="CA1697" s="2"/>
    </row>
    <row r="1698" spans="47:79">
      <c r="AU1698" s="4" t="str">
        <f>IF(AZ1698=AZ1699,IF(AZ1698&gt;AZ1697,AZ1698&amp;"_O",""),AZ1698&amp;"_C")</f>
        <v/>
      </c>
      <c r="AV1698" s="7" t="str">
        <f>IF(RIGHT(AU1698,1)="C",AX1698/INDEX($AX$5:$AX$2729,MATCH(AZ1698&amp;"_O",$AU$5:$AU$2729,0),1),"")</f>
        <v/>
      </c>
      <c r="AW1698" s="38">
        <v>37400</v>
      </c>
      <c r="AX1698" s="37">
        <v>1083.82</v>
      </c>
      <c r="AY1698" s="7">
        <f>AX1698/AX1697</f>
        <v>0.97942327329905388</v>
      </c>
      <c r="AZ1698" s="4">
        <f>YEAR(AW1698)</f>
        <v>2002</v>
      </c>
      <c r="BA1698" s="2" t="s">
        <v>8</v>
      </c>
      <c r="BB1698" s="12" t="str">
        <f>INDEX($CD$5:$CD$10,MATCH(BA1698,$CC$5:$CC$10,0),1)</f>
        <v>Y</v>
      </c>
      <c r="BC1698" s="12" t="str">
        <f>IF(AND(BB1698="Y",AY1698&gt;1),"Y","")</f>
        <v/>
      </c>
      <c r="BD1698" s="12" t="str">
        <f>IF(AND(BB1698="Y",AY1698&lt;1),"Y","")</f>
        <v>Y</v>
      </c>
      <c r="BE1698" s="12" t="str">
        <f>IF(AY1698&gt;1,IF(AY1697&gt;1,"Y",""),"")</f>
        <v/>
      </c>
      <c r="BF1698" s="12" t="str">
        <f>IF(AY1698&lt;1,IF(AY1697&lt;1,"Y",""),"")</f>
        <v/>
      </c>
      <c r="BG1698" s="2"/>
      <c r="BH1698" s="2"/>
      <c r="BI1698" s="2"/>
      <c r="BJ1698" s="2"/>
      <c r="BK1698" s="2"/>
      <c r="BL1698" s="2"/>
      <c r="BM1698" s="4" t="str">
        <f>IF(BR1698=BR1699,IF(BR1698&gt;BR1697,BR1698&amp;"_O",""),BR1698&amp;"_C")</f>
        <v/>
      </c>
      <c r="BN1698" s="7" t="str">
        <f>IF(RIGHT(BM1698,1)="C",BP1698/INDEX($BP$5:$BP$2729,MATCH(BR1698&amp;"_O",$BM$5:$BM$2729,0),1),"")</f>
        <v/>
      </c>
      <c r="BO1698" s="38">
        <v>37820</v>
      </c>
      <c r="BP1698" s="3">
        <v>1708.5</v>
      </c>
      <c r="BQ1698" s="7">
        <f>BP1698/BP1697</f>
        <v>0.98533389467856258</v>
      </c>
      <c r="BR1698" s="4">
        <f>YEAR(BO1698)</f>
        <v>2003</v>
      </c>
      <c r="BS1698" s="2" t="s">
        <v>8</v>
      </c>
      <c r="BT1698" s="12" t="str">
        <f>INDEX($CD$5:$CD$10,MATCH(BS1698,$CC$5:$CC$10,0),1)</f>
        <v>Y</v>
      </c>
      <c r="BU1698" s="12" t="str">
        <f>IF(AND(BT1698="Y",BQ1698&gt;1),"Y","")</f>
        <v/>
      </c>
      <c r="BV1698" s="12" t="str">
        <f>IF(AND(BT1698="Y",BQ1698&lt;1),"Y","")</f>
        <v>Y</v>
      </c>
      <c r="BW1698" s="12" t="str">
        <f>IF(BQ1698&gt;1,IF(BQ1697&gt;1,"Y",""),"")</f>
        <v/>
      </c>
      <c r="BX1698" s="12" t="str">
        <f>IF(BQ1698&lt;1,IF(BQ1697&lt;1,"Y",""),"")</f>
        <v/>
      </c>
      <c r="BY1698" s="2"/>
      <c r="BZ1698" s="2"/>
      <c r="CA1698" s="2"/>
    </row>
    <row r="1699" spans="47:79">
      <c r="AU1699" s="4" t="str">
        <f>IF(AZ1699=AZ1700,IF(AZ1699&gt;AZ1698,AZ1699&amp;"_O",""),AZ1699&amp;"_C")</f>
        <v/>
      </c>
      <c r="AV1699" s="7" t="str">
        <f>IF(RIGHT(AU1699,1)="C",AX1699/INDEX($AX$5:$AX$2729,MATCH(AZ1699&amp;"_O",$AU$5:$AU$2729,0),1),"")</f>
        <v/>
      </c>
      <c r="AW1699" s="38">
        <v>37407</v>
      </c>
      <c r="AX1699" s="37">
        <v>1067.1400000000001</v>
      </c>
      <c r="AY1699" s="7">
        <f>AX1699/AX1698</f>
        <v>0.98460999058884335</v>
      </c>
      <c r="AZ1699" s="4">
        <f>YEAR(AW1699)</f>
        <v>2002</v>
      </c>
      <c r="BA1699" s="2" t="s">
        <v>8</v>
      </c>
      <c r="BB1699" s="12" t="str">
        <f>INDEX($CD$5:$CD$10,MATCH(BA1699,$CC$5:$CC$10,0),1)</f>
        <v>Y</v>
      </c>
      <c r="BC1699" s="12" t="str">
        <f>IF(AND(BB1699="Y",AY1699&gt;1),"Y","")</f>
        <v/>
      </c>
      <c r="BD1699" s="12" t="str">
        <f>IF(AND(BB1699="Y",AY1699&lt;1),"Y","")</f>
        <v>Y</v>
      </c>
      <c r="BE1699" s="12" t="str">
        <f>IF(AY1699&gt;1,IF(AY1698&gt;1,"Y",""),"")</f>
        <v/>
      </c>
      <c r="BF1699" s="12" t="str">
        <f>IF(AY1699&lt;1,IF(AY1698&lt;1,"Y",""),"")</f>
        <v>Y</v>
      </c>
      <c r="BG1699" s="2"/>
      <c r="BH1699" s="2"/>
      <c r="BI1699" s="2"/>
      <c r="BJ1699" s="2"/>
      <c r="BK1699" s="2"/>
      <c r="BL1699" s="2"/>
      <c r="BM1699" s="4" t="str">
        <f>IF(BR1699=BR1700,IF(BR1699&gt;BR1698,BR1699&amp;"_O",""),BR1699&amp;"_C")</f>
        <v/>
      </c>
      <c r="BN1699" s="7" t="str">
        <f>IF(RIGHT(BM1699,1)="C",BP1699/INDEX($BP$5:$BP$2729,MATCH(BR1699&amp;"_O",$BM$5:$BM$2729,0),1),"")</f>
        <v/>
      </c>
      <c r="BO1699" s="38">
        <v>37827</v>
      </c>
      <c r="BP1699" s="3">
        <v>1730.7</v>
      </c>
      <c r="BQ1699" s="7">
        <f>BP1699/BP1698</f>
        <v>1.0129938542581212</v>
      </c>
      <c r="BR1699" s="4">
        <f>YEAR(BO1699)</f>
        <v>2003</v>
      </c>
      <c r="BS1699" s="2" t="s">
        <v>8</v>
      </c>
      <c r="BT1699" s="12" t="str">
        <f>INDEX($CD$5:$CD$10,MATCH(BS1699,$CC$5:$CC$10,0),1)</f>
        <v>Y</v>
      </c>
      <c r="BU1699" s="12" t="str">
        <f>IF(AND(BT1699="Y",BQ1699&gt;1),"Y","")</f>
        <v>Y</v>
      </c>
      <c r="BV1699" s="12" t="str">
        <f>IF(AND(BT1699="Y",BQ1699&lt;1),"Y","")</f>
        <v/>
      </c>
      <c r="BW1699" s="12" t="str">
        <f>IF(BQ1699&gt;1,IF(BQ1698&gt;1,"Y",""),"")</f>
        <v/>
      </c>
      <c r="BX1699" s="12" t="str">
        <f>IF(BQ1699&lt;1,IF(BQ1698&lt;1,"Y",""),"")</f>
        <v/>
      </c>
      <c r="BY1699" s="2"/>
      <c r="BZ1699" s="2"/>
      <c r="CA1699" s="2"/>
    </row>
    <row r="1700" spans="47:79">
      <c r="AU1700" s="4" t="str">
        <f>IF(AZ1700=AZ1701,IF(AZ1700&gt;AZ1699,AZ1700&amp;"_O",""),AZ1700&amp;"_C")</f>
        <v/>
      </c>
      <c r="AV1700" s="7" t="str">
        <f>IF(RIGHT(AU1700,1)="C",AX1700/INDEX($AX$5:$AX$2729,MATCH(AZ1700&amp;"_O",$AU$5:$AU$2729,0),1),"")</f>
        <v/>
      </c>
      <c r="AW1700" s="38">
        <v>37414</v>
      </c>
      <c r="AX1700" s="37">
        <v>1027.53</v>
      </c>
      <c r="AY1700" s="7">
        <f>AX1700/AX1699</f>
        <v>0.96288209606986885</v>
      </c>
      <c r="AZ1700" s="4">
        <f>YEAR(AW1700)</f>
        <v>2002</v>
      </c>
      <c r="BA1700" s="2" t="s">
        <v>8</v>
      </c>
      <c r="BB1700" s="12" t="str">
        <f>INDEX($CD$5:$CD$10,MATCH(BA1700,$CC$5:$CC$10,0),1)</f>
        <v>Y</v>
      </c>
      <c r="BC1700" s="12" t="str">
        <f>IF(AND(BB1700="Y",AY1700&gt;1),"Y","")</f>
        <v/>
      </c>
      <c r="BD1700" s="12" t="str">
        <f>IF(AND(BB1700="Y",AY1700&lt;1),"Y","")</f>
        <v>Y</v>
      </c>
      <c r="BE1700" s="12" t="str">
        <f>IF(AY1700&gt;1,IF(AY1699&gt;1,"Y",""),"")</f>
        <v/>
      </c>
      <c r="BF1700" s="12" t="str">
        <f>IF(AY1700&lt;1,IF(AY1699&lt;1,"Y",""),"")</f>
        <v>Y</v>
      </c>
      <c r="BG1700" s="2"/>
      <c r="BH1700" s="2"/>
      <c r="BI1700" s="2"/>
      <c r="BJ1700" s="2"/>
      <c r="BK1700" s="2"/>
      <c r="BL1700" s="2"/>
      <c r="BM1700" s="4" t="str">
        <f>IF(BR1700=BR1701,IF(BR1700&gt;BR1699,BR1700&amp;"_O",""),BR1700&amp;"_C")</f>
        <v/>
      </c>
      <c r="BN1700" s="7" t="str">
        <f>IF(RIGHT(BM1700,1)="C",BP1700/INDEX($BP$5:$BP$2729,MATCH(BR1700&amp;"_O",$BM$5:$BM$2729,0),1),"")</f>
        <v/>
      </c>
      <c r="BO1700" s="38">
        <v>37834</v>
      </c>
      <c r="BP1700" s="3">
        <v>1715.62</v>
      </c>
      <c r="BQ1700" s="7">
        <f>BP1700/BP1699</f>
        <v>0.9912867625816143</v>
      </c>
      <c r="BR1700" s="4">
        <f>YEAR(BO1700)</f>
        <v>2003</v>
      </c>
      <c r="BS1700" s="2" t="s">
        <v>8</v>
      </c>
      <c r="BT1700" s="12" t="str">
        <f>INDEX($CD$5:$CD$10,MATCH(BS1700,$CC$5:$CC$10,0),1)</f>
        <v>Y</v>
      </c>
      <c r="BU1700" s="12" t="str">
        <f>IF(AND(BT1700="Y",BQ1700&gt;1),"Y","")</f>
        <v/>
      </c>
      <c r="BV1700" s="12" t="str">
        <f>IF(AND(BT1700="Y",BQ1700&lt;1),"Y","")</f>
        <v>Y</v>
      </c>
      <c r="BW1700" s="12" t="str">
        <f>IF(BQ1700&gt;1,IF(BQ1699&gt;1,"Y",""),"")</f>
        <v/>
      </c>
      <c r="BX1700" s="12" t="str">
        <f>IF(BQ1700&lt;1,IF(BQ1699&lt;1,"Y",""),"")</f>
        <v/>
      </c>
      <c r="BY1700" s="2"/>
      <c r="BZ1700" s="2"/>
      <c r="CA1700" s="2"/>
    </row>
    <row r="1701" spans="47:79">
      <c r="AU1701" s="4" t="str">
        <f>IF(AZ1701=AZ1702,IF(AZ1701&gt;AZ1700,AZ1701&amp;"_O",""),AZ1701&amp;"_C")</f>
        <v/>
      </c>
      <c r="AV1701" s="7" t="str">
        <f>IF(RIGHT(AU1701,1)="C",AX1701/INDEX($AX$5:$AX$2729,MATCH(AZ1701&amp;"_O",$AU$5:$AU$2729,0),1),"")</f>
        <v/>
      </c>
      <c r="AW1701" s="38">
        <v>37421</v>
      </c>
      <c r="AX1701" s="37">
        <v>1007.27</v>
      </c>
      <c r="AY1701" s="7">
        <f>AX1701/AX1700</f>
        <v>0.9802828141270814</v>
      </c>
      <c r="AZ1701" s="4">
        <f>YEAR(AW1701)</f>
        <v>2002</v>
      </c>
      <c r="BA1701" s="2" t="s">
        <v>8</v>
      </c>
      <c r="BB1701" s="12" t="str">
        <f>INDEX($CD$5:$CD$10,MATCH(BA1701,$CC$5:$CC$10,0),1)</f>
        <v>Y</v>
      </c>
      <c r="BC1701" s="12" t="str">
        <f>IF(AND(BB1701="Y",AY1701&gt;1),"Y","")</f>
        <v/>
      </c>
      <c r="BD1701" s="12" t="str">
        <f>IF(AND(BB1701="Y",AY1701&lt;1),"Y","")</f>
        <v>Y</v>
      </c>
      <c r="BE1701" s="12" t="str">
        <f>IF(AY1701&gt;1,IF(AY1700&gt;1,"Y",""),"")</f>
        <v/>
      </c>
      <c r="BF1701" s="12" t="str">
        <f>IF(AY1701&lt;1,IF(AY1700&lt;1,"Y",""),"")</f>
        <v>Y</v>
      </c>
      <c r="BG1701" s="2"/>
      <c r="BH1701" s="2"/>
      <c r="BI1701" s="2"/>
      <c r="BJ1701" s="2"/>
      <c r="BK1701" s="2"/>
      <c r="BL1701" s="2"/>
      <c r="BM1701" s="4" t="str">
        <f>IF(BR1701=BR1702,IF(BR1701&gt;BR1700,BR1701&amp;"_O",""),BR1701&amp;"_C")</f>
        <v/>
      </c>
      <c r="BN1701" s="7" t="str">
        <f>IF(RIGHT(BM1701,1)="C",BP1701/INDEX($BP$5:$BP$2729,MATCH(BR1701&amp;"_O",$BM$5:$BM$2729,0),1),"")</f>
        <v/>
      </c>
      <c r="BO1701" s="38">
        <v>37841</v>
      </c>
      <c r="BP1701" s="3">
        <v>1644.03</v>
      </c>
      <c r="BQ1701" s="7">
        <f>BP1701/BP1700</f>
        <v>0.95827164523612463</v>
      </c>
      <c r="BR1701" s="4">
        <f>YEAR(BO1701)</f>
        <v>2003</v>
      </c>
      <c r="BS1701" s="2" t="s">
        <v>8</v>
      </c>
      <c r="BT1701" s="12" t="str">
        <f>INDEX($CD$5:$CD$10,MATCH(BS1701,$CC$5:$CC$10,0),1)</f>
        <v>Y</v>
      </c>
      <c r="BU1701" s="12" t="str">
        <f>IF(AND(BT1701="Y",BQ1701&gt;1),"Y","")</f>
        <v/>
      </c>
      <c r="BV1701" s="12" t="str">
        <f>IF(AND(BT1701="Y",BQ1701&lt;1),"Y","")</f>
        <v>Y</v>
      </c>
      <c r="BW1701" s="12" t="str">
        <f>IF(BQ1701&gt;1,IF(BQ1700&gt;1,"Y",""),"")</f>
        <v/>
      </c>
      <c r="BX1701" s="12" t="str">
        <f>IF(BQ1701&lt;1,IF(BQ1700&lt;1,"Y",""),"")</f>
        <v>Y</v>
      </c>
      <c r="BY1701" s="2"/>
      <c r="BZ1701" s="2"/>
      <c r="CA1701" s="2"/>
    </row>
    <row r="1702" spans="47:79">
      <c r="AU1702" s="4" t="str">
        <f>IF(AZ1702=AZ1703,IF(AZ1702&gt;AZ1701,AZ1702&amp;"_O",""),AZ1702&amp;"_C")</f>
        <v/>
      </c>
      <c r="AV1702" s="7" t="str">
        <f>IF(RIGHT(AU1702,1)="C",AX1702/INDEX($AX$5:$AX$2729,MATCH(AZ1702&amp;"_O",$AU$5:$AU$2729,0),1),"")</f>
        <v/>
      </c>
      <c r="AW1702" s="38">
        <v>37428</v>
      </c>
      <c r="AX1702" s="37">
        <v>989.14</v>
      </c>
      <c r="AY1702" s="7">
        <f>AX1702/AX1701</f>
        <v>0.98200085379292545</v>
      </c>
      <c r="AZ1702" s="4">
        <f>YEAR(AW1702)</f>
        <v>2002</v>
      </c>
      <c r="BA1702" s="2" t="s">
        <v>8</v>
      </c>
      <c r="BB1702" s="12" t="str">
        <f>INDEX($CD$5:$CD$10,MATCH(BA1702,$CC$5:$CC$10,0),1)</f>
        <v>Y</v>
      </c>
      <c r="BC1702" s="12" t="str">
        <f>IF(AND(BB1702="Y",AY1702&gt;1),"Y","")</f>
        <v/>
      </c>
      <c r="BD1702" s="12" t="str">
        <f>IF(AND(BB1702="Y",AY1702&lt;1),"Y","")</f>
        <v>Y</v>
      </c>
      <c r="BE1702" s="12" t="str">
        <f>IF(AY1702&gt;1,IF(AY1701&gt;1,"Y",""),"")</f>
        <v/>
      </c>
      <c r="BF1702" s="12" t="str">
        <f>IF(AY1702&lt;1,IF(AY1701&lt;1,"Y",""),"")</f>
        <v>Y</v>
      </c>
      <c r="BG1702" s="2"/>
      <c r="BH1702" s="2"/>
      <c r="BI1702" s="2"/>
      <c r="BJ1702" s="2"/>
      <c r="BK1702" s="2"/>
      <c r="BL1702" s="2"/>
      <c r="BM1702" s="4" t="str">
        <f>IF(BR1702=BR1703,IF(BR1702&gt;BR1701,BR1702&amp;"_O",""),BR1702&amp;"_C")</f>
        <v/>
      </c>
      <c r="BN1702" s="7" t="str">
        <f>IF(RIGHT(BM1702,1)="C",BP1702/INDEX($BP$5:$BP$2729,MATCH(BR1702&amp;"_O",$BM$5:$BM$2729,0),1),"")</f>
        <v/>
      </c>
      <c r="BO1702" s="38">
        <v>37848</v>
      </c>
      <c r="BP1702" s="3">
        <v>1702.01</v>
      </c>
      <c r="BQ1702" s="7">
        <f>BP1702/BP1701</f>
        <v>1.035266996344349</v>
      </c>
      <c r="BR1702" s="4">
        <f>YEAR(BO1702)</f>
        <v>2003</v>
      </c>
      <c r="BS1702" s="2" t="s">
        <v>8</v>
      </c>
      <c r="BT1702" s="12" t="str">
        <f>INDEX($CD$5:$CD$10,MATCH(BS1702,$CC$5:$CC$10,0),1)</f>
        <v>Y</v>
      </c>
      <c r="BU1702" s="12" t="str">
        <f>IF(AND(BT1702="Y",BQ1702&gt;1),"Y","")</f>
        <v>Y</v>
      </c>
      <c r="BV1702" s="12" t="str">
        <f>IF(AND(BT1702="Y",BQ1702&lt;1),"Y","")</f>
        <v/>
      </c>
      <c r="BW1702" s="12" t="str">
        <f>IF(BQ1702&gt;1,IF(BQ1701&gt;1,"Y",""),"")</f>
        <v/>
      </c>
      <c r="BX1702" s="12" t="str">
        <f>IF(BQ1702&lt;1,IF(BQ1701&lt;1,"Y",""),"")</f>
        <v/>
      </c>
      <c r="BY1702" s="2"/>
      <c r="BZ1702" s="2"/>
      <c r="CA1702" s="2"/>
    </row>
    <row r="1703" spans="47:79">
      <c r="AU1703" s="4" t="str">
        <f>IF(AZ1703=AZ1704,IF(AZ1703&gt;AZ1702,AZ1703&amp;"_O",""),AZ1703&amp;"_C")</f>
        <v/>
      </c>
      <c r="AV1703" s="7" t="str">
        <f>IF(RIGHT(AU1703,1)="C",AX1703/INDEX($AX$5:$AX$2729,MATCH(AZ1703&amp;"_O",$AU$5:$AU$2729,0),1),"")</f>
        <v/>
      </c>
      <c r="AW1703" s="38">
        <v>37435</v>
      </c>
      <c r="AX1703" s="37">
        <v>989.82</v>
      </c>
      <c r="AY1703" s="7">
        <f>AX1703/AX1702</f>
        <v>1.0006874658794509</v>
      </c>
      <c r="AZ1703" s="4">
        <f>YEAR(AW1703)</f>
        <v>2002</v>
      </c>
      <c r="BA1703" s="2" t="s">
        <v>8</v>
      </c>
      <c r="BB1703" s="12" t="str">
        <f>INDEX($CD$5:$CD$10,MATCH(BA1703,$CC$5:$CC$10,0),1)</f>
        <v>Y</v>
      </c>
      <c r="BC1703" s="12" t="str">
        <f>IF(AND(BB1703="Y",AY1703&gt;1),"Y","")</f>
        <v>Y</v>
      </c>
      <c r="BD1703" s="12" t="str">
        <f>IF(AND(BB1703="Y",AY1703&lt;1),"Y","")</f>
        <v/>
      </c>
      <c r="BE1703" s="12" t="str">
        <f>IF(AY1703&gt;1,IF(AY1702&gt;1,"Y",""),"")</f>
        <v/>
      </c>
      <c r="BF1703" s="12" t="str">
        <f>IF(AY1703&lt;1,IF(AY1702&lt;1,"Y",""),"")</f>
        <v/>
      </c>
      <c r="BG1703" s="2"/>
      <c r="BH1703" s="2"/>
      <c r="BI1703" s="2"/>
      <c r="BJ1703" s="2"/>
      <c r="BK1703" s="2"/>
      <c r="BL1703" s="2"/>
      <c r="BM1703" s="4" t="str">
        <f>IF(BR1703=BR1704,IF(BR1703&gt;BR1702,BR1703&amp;"_O",""),BR1703&amp;"_C")</f>
        <v/>
      </c>
      <c r="BN1703" s="7" t="str">
        <f>IF(RIGHT(BM1703,1)="C",BP1703/INDEX($BP$5:$BP$2729,MATCH(BR1703&amp;"_O",$BM$5:$BM$2729,0),1),"")</f>
        <v/>
      </c>
      <c r="BO1703" s="38">
        <v>37855</v>
      </c>
      <c r="BP1703" s="3">
        <v>1765.32</v>
      </c>
      <c r="BQ1703" s="7">
        <f>BP1703/BP1702</f>
        <v>1.0371971962561912</v>
      </c>
      <c r="BR1703" s="4">
        <f>YEAR(BO1703)</f>
        <v>2003</v>
      </c>
      <c r="BS1703" s="2" t="s">
        <v>8</v>
      </c>
      <c r="BT1703" s="12" t="str">
        <f>INDEX($CD$5:$CD$10,MATCH(BS1703,$CC$5:$CC$10,0),1)</f>
        <v>Y</v>
      </c>
      <c r="BU1703" s="12" t="str">
        <f>IF(AND(BT1703="Y",BQ1703&gt;1),"Y","")</f>
        <v>Y</v>
      </c>
      <c r="BV1703" s="12" t="str">
        <f>IF(AND(BT1703="Y",BQ1703&lt;1),"Y","")</f>
        <v/>
      </c>
      <c r="BW1703" s="12" t="str">
        <f>IF(BQ1703&gt;1,IF(BQ1702&gt;1,"Y",""),"")</f>
        <v>Y</v>
      </c>
      <c r="BX1703" s="12" t="str">
        <f>IF(BQ1703&lt;1,IF(BQ1702&lt;1,"Y",""),"")</f>
        <v/>
      </c>
      <c r="BY1703" s="2"/>
      <c r="BZ1703" s="2"/>
      <c r="CA1703" s="2"/>
    </row>
    <row r="1704" spans="47:79">
      <c r="AU1704" s="4" t="str">
        <f>IF(AZ1704=AZ1705,IF(AZ1704&gt;AZ1703,AZ1704&amp;"_O",""),AZ1704&amp;"_C")</f>
        <v/>
      </c>
      <c r="AV1704" s="7" t="str">
        <f>IF(RIGHT(AU1704,1)="C",AX1704/INDEX($AX$5:$AX$2729,MATCH(AZ1704&amp;"_O",$AU$5:$AU$2729,0),1),"")</f>
        <v/>
      </c>
      <c r="AW1704" s="38">
        <v>37442</v>
      </c>
      <c r="AX1704" s="37">
        <v>989.03</v>
      </c>
      <c r="AY1704" s="7">
        <f>AX1704/AX1703</f>
        <v>0.99920187508839986</v>
      </c>
      <c r="AZ1704" s="4">
        <f>YEAR(AW1704)</f>
        <v>2002</v>
      </c>
      <c r="BA1704" s="2" t="s">
        <v>8</v>
      </c>
      <c r="BB1704" s="12" t="str">
        <f>INDEX($CD$5:$CD$10,MATCH(BA1704,$CC$5:$CC$10,0),1)</f>
        <v>Y</v>
      </c>
      <c r="BC1704" s="12" t="str">
        <f>IF(AND(BB1704="Y",AY1704&gt;1),"Y","")</f>
        <v/>
      </c>
      <c r="BD1704" s="12" t="str">
        <f>IF(AND(BB1704="Y",AY1704&lt;1),"Y","")</f>
        <v>Y</v>
      </c>
      <c r="BE1704" s="12" t="str">
        <f>IF(AY1704&gt;1,IF(AY1703&gt;1,"Y",""),"")</f>
        <v/>
      </c>
      <c r="BF1704" s="12" t="str">
        <f>IF(AY1704&lt;1,IF(AY1703&lt;1,"Y",""),"")</f>
        <v/>
      </c>
      <c r="BG1704" s="2"/>
      <c r="BH1704" s="2"/>
      <c r="BI1704" s="2"/>
      <c r="BJ1704" s="2"/>
      <c r="BK1704" s="2"/>
      <c r="BL1704" s="2"/>
      <c r="BM1704" s="4" t="str">
        <f>IF(BR1704=BR1705,IF(BR1704&gt;BR1703,BR1704&amp;"_O",""),BR1704&amp;"_C")</f>
        <v/>
      </c>
      <c r="BN1704" s="7" t="str">
        <f>IF(RIGHT(BM1704,1)="C",BP1704/INDEX($BP$5:$BP$2729,MATCH(BR1704&amp;"_O",$BM$5:$BM$2729,0),1),"")</f>
        <v/>
      </c>
      <c r="BO1704" s="38">
        <v>37862</v>
      </c>
      <c r="BP1704" s="3">
        <v>1810.45</v>
      </c>
      <c r="BQ1704" s="7">
        <f>BP1704/BP1703</f>
        <v>1.0255647701266626</v>
      </c>
      <c r="BR1704" s="4">
        <f>YEAR(BO1704)</f>
        <v>2003</v>
      </c>
      <c r="BS1704" s="2" t="s">
        <v>8</v>
      </c>
      <c r="BT1704" s="12" t="str">
        <f>INDEX($CD$5:$CD$10,MATCH(BS1704,$CC$5:$CC$10,0),1)</f>
        <v>Y</v>
      </c>
      <c r="BU1704" s="12" t="str">
        <f>IF(AND(BT1704="Y",BQ1704&gt;1),"Y","")</f>
        <v>Y</v>
      </c>
      <c r="BV1704" s="12" t="str">
        <f>IF(AND(BT1704="Y",BQ1704&lt;1),"Y","")</f>
        <v/>
      </c>
      <c r="BW1704" s="12" t="str">
        <f>IF(BQ1704&gt;1,IF(BQ1703&gt;1,"Y",""),"")</f>
        <v>Y</v>
      </c>
      <c r="BX1704" s="12" t="str">
        <f>IF(BQ1704&lt;1,IF(BQ1703&lt;1,"Y",""),"")</f>
        <v/>
      </c>
      <c r="BY1704" s="2"/>
      <c r="BZ1704" s="2"/>
      <c r="CA1704" s="2"/>
    </row>
    <row r="1705" spans="47:79">
      <c r="AU1705" s="4" t="str">
        <f>IF(AZ1705=AZ1706,IF(AZ1705&gt;AZ1704,AZ1705&amp;"_O",""),AZ1705&amp;"_C")</f>
        <v/>
      </c>
      <c r="AV1705" s="7" t="str">
        <f>IF(RIGHT(AU1705,1)="C",AX1705/INDEX($AX$5:$AX$2729,MATCH(AZ1705&amp;"_O",$AU$5:$AU$2729,0),1),"")</f>
        <v/>
      </c>
      <c r="AW1705" s="38">
        <v>37449</v>
      </c>
      <c r="AX1705" s="37">
        <v>921.39</v>
      </c>
      <c r="AY1705" s="7">
        <f>AX1705/AX1704</f>
        <v>0.93160975905685373</v>
      </c>
      <c r="AZ1705" s="4">
        <f>YEAR(AW1705)</f>
        <v>2002</v>
      </c>
      <c r="BA1705" s="2" t="s">
        <v>8</v>
      </c>
      <c r="BB1705" s="12" t="str">
        <f>INDEX($CD$5:$CD$10,MATCH(BA1705,$CC$5:$CC$10,0),1)</f>
        <v>Y</v>
      </c>
      <c r="BC1705" s="12" t="str">
        <f>IF(AND(BB1705="Y",AY1705&gt;1),"Y","")</f>
        <v/>
      </c>
      <c r="BD1705" s="12" t="str">
        <f>IF(AND(BB1705="Y",AY1705&lt;1),"Y","")</f>
        <v>Y</v>
      </c>
      <c r="BE1705" s="12" t="str">
        <f>IF(AY1705&gt;1,IF(AY1704&gt;1,"Y",""),"")</f>
        <v/>
      </c>
      <c r="BF1705" s="12" t="str">
        <f>IF(AY1705&lt;1,IF(AY1704&lt;1,"Y",""),"")</f>
        <v>Y</v>
      </c>
      <c r="BG1705" s="2"/>
      <c r="BH1705" s="2"/>
      <c r="BI1705" s="2"/>
      <c r="BJ1705" s="2"/>
      <c r="BK1705" s="2"/>
      <c r="BL1705" s="2"/>
      <c r="BM1705" s="4" t="str">
        <f>IF(BR1705=BR1706,IF(BR1705&gt;BR1704,BR1705&amp;"_O",""),BR1705&amp;"_C")</f>
        <v/>
      </c>
      <c r="BN1705" s="7" t="str">
        <f>IF(RIGHT(BM1705,1)="C",BP1705/INDEX($BP$5:$BP$2729,MATCH(BR1705&amp;"_O",$BM$5:$BM$2729,0),1),"")</f>
        <v/>
      </c>
      <c r="BO1705" s="38">
        <v>37869</v>
      </c>
      <c r="BP1705" s="3">
        <v>1858.24</v>
      </c>
      <c r="BQ1705" s="7">
        <f>BP1705/BP1704</f>
        <v>1.0263967521886823</v>
      </c>
      <c r="BR1705" s="4">
        <f>YEAR(BO1705)</f>
        <v>2003</v>
      </c>
      <c r="BS1705" s="2" t="s">
        <v>8</v>
      </c>
      <c r="BT1705" s="12" t="str">
        <f>INDEX($CD$5:$CD$10,MATCH(BS1705,$CC$5:$CC$10,0),1)</f>
        <v>Y</v>
      </c>
      <c r="BU1705" s="12" t="str">
        <f>IF(AND(BT1705="Y",BQ1705&gt;1),"Y","")</f>
        <v>Y</v>
      </c>
      <c r="BV1705" s="12" t="str">
        <f>IF(AND(BT1705="Y",BQ1705&lt;1),"Y","")</f>
        <v/>
      </c>
      <c r="BW1705" s="12" t="str">
        <f>IF(BQ1705&gt;1,IF(BQ1704&gt;1,"Y",""),"")</f>
        <v>Y</v>
      </c>
      <c r="BX1705" s="12" t="str">
        <f>IF(BQ1705&lt;1,IF(BQ1704&lt;1,"Y",""),"")</f>
        <v/>
      </c>
      <c r="BY1705" s="2"/>
      <c r="BZ1705" s="2"/>
      <c r="CA1705" s="2"/>
    </row>
    <row r="1706" spans="47:79">
      <c r="AU1706" s="4" t="str">
        <f>IF(AZ1706=AZ1707,IF(AZ1706&gt;AZ1705,AZ1706&amp;"_O",""),AZ1706&amp;"_C")</f>
        <v/>
      </c>
      <c r="AV1706" s="7" t="str">
        <f>IF(RIGHT(AU1706,1)="C",AX1706/INDEX($AX$5:$AX$2729,MATCH(AZ1706&amp;"_O",$AU$5:$AU$2729,0),1),"")</f>
        <v/>
      </c>
      <c r="AW1706" s="38">
        <v>37456</v>
      </c>
      <c r="AX1706" s="37">
        <v>847.75</v>
      </c>
      <c r="AY1706" s="7">
        <f>AX1706/AX1705</f>
        <v>0.92007727455257815</v>
      </c>
      <c r="AZ1706" s="4">
        <f>YEAR(AW1706)</f>
        <v>2002</v>
      </c>
      <c r="BA1706" s="2" t="s">
        <v>8</v>
      </c>
      <c r="BB1706" s="12" t="str">
        <f>INDEX($CD$5:$CD$10,MATCH(BA1706,$CC$5:$CC$10,0),1)</f>
        <v>Y</v>
      </c>
      <c r="BC1706" s="12" t="str">
        <f>IF(AND(BB1706="Y",AY1706&gt;1),"Y","")</f>
        <v/>
      </c>
      <c r="BD1706" s="12" t="str">
        <f>IF(AND(BB1706="Y",AY1706&lt;1),"Y","")</f>
        <v>Y</v>
      </c>
      <c r="BE1706" s="12" t="str">
        <f>IF(AY1706&gt;1,IF(AY1705&gt;1,"Y",""),"")</f>
        <v/>
      </c>
      <c r="BF1706" s="12" t="str">
        <f>IF(AY1706&lt;1,IF(AY1705&lt;1,"Y",""),"")</f>
        <v>Y</v>
      </c>
      <c r="BG1706" s="2"/>
      <c r="BH1706" s="2"/>
      <c r="BI1706" s="2"/>
      <c r="BJ1706" s="2"/>
      <c r="BK1706" s="2"/>
      <c r="BL1706" s="2"/>
      <c r="BM1706" s="4" t="str">
        <f>IF(BR1706=BR1707,IF(BR1706&gt;BR1705,BR1706&amp;"_O",""),BR1706&amp;"_C")</f>
        <v/>
      </c>
      <c r="BN1706" s="7" t="str">
        <f>IF(RIGHT(BM1706,1)="C",BP1706/INDEX($BP$5:$BP$2729,MATCH(BR1706&amp;"_O",$BM$5:$BM$2729,0),1),"")</f>
        <v/>
      </c>
      <c r="BO1706" s="38">
        <v>37876</v>
      </c>
      <c r="BP1706" s="3">
        <v>1855.03</v>
      </c>
      <c r="BQ1706" s="7">
        <f>BP1706/BP1705</f>
        <v>0.99827255898054068</v>
      </c>
      <c r="BR1706" s="4">
        <f>YEAR(BO1706)</f>
        <v>2003</v>
      </c>
      <c r="BS1706" s="2" t="s">
        <v>8</v>
      </c>
      <c r="BT1706" s="12" t="str">
        <f>INDEX($CD$5:$CD$10,MATCH(BS1706,$CC$5:$CC$10,0),1)</f>
        <v>Y</v>
      </c>
      <c r="BU1706" s="12" t="str">
        <f>IF(AND(BT1706="Y",BQ1706&gt;1),"Y","")</f>
        <v/>
      </c>
      <c r="BV1706" s="12" t="str">
        <f>IF(AND(BT1706="Y",BQ1706&lt;1),"Y","")</f>
        <v>Y</v>
      </c>
      <c r="BW1706" s="12" t="str">
        <f>IF(BQ1706&gt;1,IF(BQ1705&gt;1,"Y",""),"")</f>
        <v/>
      </c>
      <c r="BX1706" s="12" t="str">
        <f>IF(BQ1706&lt;1,IF(BQ1705&lt;1,"Y",""),"")</f>
        <v/>
      </c>
      <c r="BY1706" s="2"/>
      <c r="BZ1706" s="2"/>
      <c r="CA1706" s="2"/>
    </row>
    <row r="1707" spans="47:79">
      <c r="AU1707" s="4" t="str">
        <f>IF(AZ1707=AZ1708,IF(AZ1707&gt;AZ1706,AZ1707&amp;"_O",""),AZ1707&amp;"_C")</f>
        <v/>
      </c>
      <c r="AV1707" s="7" t="str">
        <f>IF(RIGHT(AU1707,1)="C",AX1707/INDEX($AX$5:$AX$2729,MATCH(AZ1707&amp;"_O",$AU$5:$AU$2729,0),1),"")</f>
        <v/>
      </c>
      <c r="AW1707" s="38">
        <v>37463</v>
      </c>
      <c r="AX1707" s="37">
        <v>852.84</v>
      </c>
      <c r="AY1707" s="7">
        <f>AX1707/AX1706</f>
        <v>1.0060041285756414</v>
      </c>
      <c r="AZ1707" s="4">
        <f>YEAR(AW1707)</f>
        <v>2002</v>
      </c>
      <c r="BA1707" s="2" t="s">
        <v>8</v>
      </c>
      <c r="BB1707" s="12" t="str">
        <f>INDEX($CD$5:$CD$10,MATCH(BA1707,$CC$5:$CC$10,0),1)</f>
        <v>Y</v>
      </c>
      <c r="BC1707" s="12" t="str">
        <f>IF(AND(BB1707="Y",AY1707&gt;1),"Y","")</f>
        <v>Y</v>
      </c>
      <c r="BD1707" s="12" t="str">
        <f>IF(AND(BB1707="Y",AY1707&lt;1),"Y","")</f>
        <v/>
      </c>
      <c r="BE1707" s="12" t="str">
        <f>IF(AY1707&gt;1,IF(AY1706&gt;1,"Y",""),"")</f>
        <v/>
      </c>
      <c r="BF1707" s="12" t="str">
        <f>IF(AY1707&lt;1,IF(AY1706&lt;1,"Y",""),"")</f>
        <v/>
      </c>
      <c r="BG1707" s="2"/>
      <c r="BH1707" s="2"/>
      <c r="BI1707" s="2"/>
      <c r="BJ1707" s="2"/>
      <c r="BK1707" s="2"/>
      <c r="BL1707" s="2"/>
      <c r="BM1707" s="4" t="str">
        <f>IF(BR1707=BR1708,IF(BR1707&gt;BR1706,BR1707&amp;"_O",""),BR1707&amp;"_C")</f>
        <v/>
      </c>
      <c r="BN1707" s="7" t="str">
        <f>IF(RIGHT(BM1707,1)="C",BP1707/INDEX($BP$5:$BP$2729,MATCH(BR1707&amp;"_O",$BM$5:$BM$2729,0),1),"")</f>
        <v/>
      </c>
      <c r="BO1707" s="38">
        <v>37883</v>
      </c>
      <c r="BP1707" s="3">
        <v>1905.7</v>
      </c>
      <c r="BQ1707" s="7">
        <f>BP1707/BP1706</f>
        <v>1.0273149221306395</v>
      </c>
      <c r="BR1707" s="4">
        <f>YEAR(BO1707)</f>
        <v>2003</v>
      </c>
      <c r="BS1707" s="2" t="s">
        <v>8</v>
      </c>
      <c r="BT1707" s="12" t="str">
        <f>INDEX($CD$5:$CD$10,MATCH(BS1707,$CC$5:$CC$10,0),1)</f>
        <v>Y</v>
      </c>
      <c r="BU1707" s="12" t="str">
        <f>IF(AND(BT1707="Y",BQ1707&gt;1),"Y","")</f>
        <v>Y</v>
      </c>
      <c r="BV1707" s="12" t="str">
        <f>IF(AND(BT1707="Y",BQ1707&lt;1),"Y","")</f>
        <v/>
      </c>
      <c r="BW1707" s="12" t="str">
        <f>IF(BQ1707&gt;1,IF(BQ1706&gt;1,"Y",""),"")</f>
        <v/>
      </c>
      <c r="BX1707" s="12" t="str">
        <f>IF(BQ1707&lt;1,IF(BQ1706&lt;1,"Y",""),"")</f>
        <v/>
      </c>
      <c r="BY1707" s="2"/>
      <c r="BZ1707" s="2"/>
      <c r="CA1707" s="2"/>
    </row>
    <row r="1708" spans="47:79">
      <c r="AU1708" s="4" t="str">
        <f>IF(AZ1708=AZ1709,IF(AZ1708&gt;AZ1707,AZ1708&amp;"_O",""),AZ1708&amp;"_C")</f>
        <v/>
      </c>
      <c r="AV1708" s="7" t="str">
        <f>IF(RIGHT(AU1708,1)="C",AX1708/INDEX($AX$5:$AX$2729,MATCH(AZ1708&amp;"_O",$AU$5:$AU$2729,0),1),"")</f>
        <v/>
      </c>
      <c r="AW1708" s="38">
        <v>37470</v>
      </c>
      <c r="AX1708" s="37">
        <v>864.24</v>
      </c>
      <c r="AY1708" s="7">
        <f>AX1708/AX1707</f>
        <v>1.0133671028563387</v>
      </c>
      <c r="AZ1708" s="4">
        <f>YEAR(AW1708)</f>
        <v>2002</v>
      </c>
      <c r="BA1708" s="2" t="s">
        <v>8</v>
      </c>
      <c r="BB1708" s="12" t="str">
        <f>INDEX($CD$5:$CD$10,MATCH(BA1708,$CC$5:$CC$10,0),1)</f>
        <v>Y</v>
      </c>
      <c r="BC1708" s="12" t="str">
        <f>IF(AND(BB1708="Y",AY1708&gt;1),"Y","")</f>
        <v>Y</v>
      </c>
      <c r="BD1708" s="12" t="str">
        <f>IF(AND(BB1708="Y",AY1708&lt;1),"Y","")</f>
        <v/>
      </c>
      <c r="BE1708" s="12" t="str">
        <f>IF(AY1708&gt;1,IF(AY1707&gt;1,"Y",""),"")</f>
        <v>Y</v>
      </c>
      <c r="BF1708" s="12" t="str">
        <f>IF(AY1708&lt;1,IF(AY1707&lt;1,"Y",""),"")</f>
        <v/>
      </c>
      <c r="BG1708" s="2"/>
      <c r="BH1708" s="2"/>
      <c r="BI1708" s="2"/>
      <c r="BJ1708" s="2"/>
      <c r="BK1708" s="2"/>
      <c r="BL1708" s="2"/>
      <c r="BM1708" s="4" t="str">
        <f>IF(BR1708=BR1709,IF(BR1708&gt;BR1707,BR1708&amp;"_O",""),BR1708&amp;"_C")</f>
        <v/>
      </c>
      <c r="BN1708" s="7" t="str">
        <f>IF(RIGHT(BM1708,1)="C",BP1708/INDEX($BP$5:$BP$2729,MATCH(BR1708&amp;"_O",$BM$5:$BM$2729,0),1),"")</f>
        <v/>
      </c>
      <c r="BO1708" s="38">
        <v>37890</v>
      </c>
      <c r="BP1708" s="3">
        <v>1792.07</v>
      </c>
      <c r="BQ1708" s="7">
        <f>BP1708/BP1707</f>
        <v>0.94037361599412284</v>
      </c>
      <c r="BR1708" s="4">
        <f>YEAR(BO1708)</f>
        <v>2003</v>
      </c>
      <c r="BS1708" s="2" t="s">
        <v>8</v>
      </c>
      <c r="BT1708" s="12" t="str">
        <f>INDEX($CD$5:$CD$10,MATCH(BS1708,$CC$5:$CC$10,0),1)</f>
        <v>Y</v>
      </c>
      <c r="BU1708" s="12" t="str">
        <f>IF(AND(BT1708="Y",BQ1708&gt;1),"Y","")</f>
        <v/>
      </c>
      <c r="BV1708" s="12" t="str">
        <f>IF(AND(BT1708="Y",BQ1708&lt;1),"Y","")</f>
        <v>Y</v>
      </c>
      <c r="BW1708" s="12" t="str">
        <f>IF(BQ1708&gt;1,IF(BQ1707&gt;1,"Y",""),"")</f>
        <v/>
      </c>
      <c r="BX1708" s="12" t="str">
        <f>IF(BQ1708&lt;1,IF(BQ1707&lt;1,"Y",""),"")</f>
        <v/>
      </c>
      <c r="BY1708" s="2"/>
      <c r="BZ1708" s="2"/>
      <c r="CA1708" s="2"/>
    </row>
    <row r="1709" spans="47:79">
      <c r="AU1709" s="4" t="str">
        <f>IF(AZ1709=AZ1710,IF(AZ1709&gt;AZ1708,AZ1709&amp;"_O",""),AZ1709&amp;"_C")</f>
        <v/>
      </c>
      <c r="AV1709" s="7" t="str">
        <f>IF(RIGHT(AU1709,1)="C",AX1709/INDEX($AX$5:$AX$2729,MATCH(AZ1709&amp;"_O",$AU$5:$AU$2729,0),1),"")</f>
        <v/>
      </c>
      <c r="AW1709" s="38">
        <v>37477</v>
      </c>
      <c r="AX1709" s="37">
        <v>908.64</v>
      </c>
      <c r="AY1709" s="7">
        <f>AX1709/AX1708</f>
        <v>1.0513746181616217</v>
      </c>
      <c r="AZ1709" s="4">
        <f>YEAR(AW1709)</f>
        <v>2002</v>
      </c>
      <c r="BA1709" s="2" t="s">
        <v>8</v>
      </c>
      <c r="BB1709" s="12" t="str">
        <f>INDEX($CD$5:$CD$10,MATCH(BA1709,$CC$5:$CC$10,0),1)</f>
        <v>Y</v>
      </c>
      <c r="BC1709" s="12" t="str">
        <f>IF(AND(BB1709="Y",AY1709&gt;1),"Y","")</f>
        <v>Y</v>
      </c>
      <c r="BD1709" s="12" t="str">
        <f>IF(AND(BB1709="Y",AY1709&lt;1),"Y","")</f>
        <v/>
      </c>
      <c r="BE1709" s="12" t="str">
        <f>IF(AY1709&gt;1,IF(AY1708&gt;1,"Y",""),"")</f>
        <v>Y</v>
      </c>
      <c r="BF1709" s="12" t="str">
        <f>IF(AY1709&lt;1,IF(AY1708&lt;1,"Y",""),"")</f>
        <v/>
      </c>
      <c r="BG1709" s="2"/>
      <c r="BH1709" s="2"/>
      <c r="BI1709" s="2"/>
      <c r="BJ1709" s="2"/>
      <c r="BK1709" s="2"/>
      <c r="BL1709" s="2"/>
      <c r="BM1709" s="4" t="str">
        <f>IF(BR1709=BR1710,IF(BR1709&gt;BR1708,BR1709&amp;"_O",""),BR1709&amp;"_C")</f>
        <v/>
      </c>
      <c r="BN1709" s="7" t="str">
        <f>IF(RIGHT(BM1709,1)="C",BP1709/INDEX($BP$5:$BP$2729,MATCH(BR1709&amp;"_O",$BM$5:$BM$2729,0),1),"")</f>
        <v/>
      </c>
      <c r="BO1709" s="38">
        <v>37897</v>
      </c>
      <c r="BP1709" s="3">
        <v>1880.57</v>
      </c>
      <c r="BQ1709" s="7">
        <f>BP1709/BP1708</f>
        <v>1.0493842316427371</v>
      </c>
      <c r="BR1709" s="4">
        <f>YEAR(BO1709)</f>
        <v>2003</v>
      </c>
      <c r="BS1709" s="2" t="s">
        <v>8</v>
      </c>
      <c r="BT1709" s="12" t="str">
        <f>INDEX($CD$5:$CD$10,MATCH(BS1709,$CC$5:$CC$10,0),1)</f>
        <v>Y</v>
      </c>
      <c r="BU1709" s="12" t="str">
        <f>IF(AND(BT1709="Y",BQ1709&gt;1),"Y","")</f>
        <v>Y</v>
      </c>
      <c r="BV1709" s="12" t="str">
        <f>IF(AND(BT1709="Y",BQ1709&lt;1),"Y","")</f>
        <v/>
      </c>
      <c r="BW1709" s="12" t="str">
        <f>IF(BQ1709&gt;1,IF(BQ1708&gt;1,"Y",""),"")</f>
        <v/>
      </c>
      <c r="BX1709" s="12" t="str">
        <f>IF(BQ1709&lt;1,IF(BQ1708&lt;1,"Y",""),"")</f>
        <v/>
      </c>
      <c r="BY1709" s="2"/>
      <c r="BZ1709" s="2"/>
      <c r="CA1709" s="2"/>
    </row>
    <row r="1710" spans="47:79">
      <c r="AU1710" s="4" t="str">
        <f>IF(AZ1710=AZ1711,IF(AZ1710&gt;AZ1709,AZ1710&amp;"_O",""),AZ1710&amp;"_C")</f>
        <v/>
      </c>
      <c r="AV1710" s="7" t="str">
        <f>IF(RIGHT(AU1710,1)="C",AX1710/INDEX($AX$5:$AX$2729,MATCH(AZ1710&amp;"_O",$AU$5:$AU$2729,0),1),"")</f>
        <v/>
      </c>
      <c r="AW1710" s="38">
        <v>37484</v>
      </c>
      <c r="AX1710" s="37">
        <v>928.77</v>
      </c>
      <c r="AY1710" s="7">
        <f>AX1710/AX1709</f>
        <v>1.0221539883782356</v>
      </c>
      <c r="AZ1710" s="4">
        <f>YEAR(AW1710)</f>
        <v>2002</v>
      </c>
      <c r="BA1710" s="2" t="s">
        <v>8</v>
      </c>
      <c r="BB1710" s="12" t="str">
        <f>INDEX($CD$5:$CD$10,MATCH(BA1710,$CC$5:$CC$10,0),1)</f>
        <v>Y</v>
      </c>
      <c r="BC1710" s="12" t="str">
        <f>IF(AND(BB1710="Y",AY1710&gt;1),"Y","")</f>
        <v>Y</v>
      </c>
      <c r="BD1710" s="12" t="str">
        <f>IF(AND(BB1710="Y",AY1710&lt;1),"Y","")</f>
        <v/>
      </c>
      <c r="BE1710" s="12" t="str">
        <f>IF(AY1710&gt;1,IF(AY1709&gt;1,"Y",""),"")</f>
        <v>Y</v>
      </c>
      <c r="BF1710" s="12" t="str">
        <f>IF(AY1710&lt;1,IF(AY1709&lt;1,"Y",""),"")</f>
        <v/>
      </c>
      <c r="BG1710" s="2"/>
      <c r="BH1710" s="2"/>
      <c r="BI1710" s="2"/>
      <c r="BJ1710" s="2"/>
      <c r="BK1710" s="2"/>
      <c r="BL1710" s="2"/>
      <c r="BM1710" s="4" t="str">
        <f>IF(BR1710=BR1711,IF(BR1710&gt;BR1709,BR1710&amp;"_O",""),BR1710&amp;"_C")</f>
        <v/>
      </c>
      <c r="BN1710" s="7" t="str">
        <f>IF(RIGHT(BM1710,1)="C",BP1710/INDEX($BP$5:$BP$2729,MATCH(BR1710&amp;"_O",$BM$5:$BM$2729,0),1),"")</f>
        <v/>
      </c>
      <c r="BO1710" s="38">
        <v>37904</v>
      </c>
      <c r="BP1710" s="3">
        <v>1915.31</v>
      </c>
      <c r="BQ1710" s="7">
        <f>BP1710/BP1709</f>
        <v>1.0184731225107282</v>
      </c>
      <c r="BR1710" s="4">
        <f>YEAR(BO1710)</f>
        <v>2003</v>
      </c>
      <c r="BS1710" s="2" t="s">
        <v>8</v>
      </c>
      <c r="BT1710" s="12" t="str">
        <f>INDEX($CD$5:$CD$10,MATCH(BS1710,$CC$5:$CC$10,0),1)</f>
        <v>Y</v>
      </c>
      <c r="BU1710" s="12" t="str">
        <f>IF(AND(BT1710="Y",BQ1710&gt;1),"Y","")</f>
        <v>Y</v>
      </c>
      <c r="BV1710" s="12" t="str">
        <f>IF(AND(BT1710="Y",BQ1710&lt;1),"Y","")</f>
        <v/>
      </c>
      <c r="BW1710" s="12" t="str">
        <f>IF(BQ1710&gt;1,IF(BQ1709&gt;1,"Y",""),"")</f>
        <v>Y</v>
      </c>
      <c r="BX1710" s="12" t="str">
        <f>IF(BQ1710&lt;1,IF(BQ1709&lt;1,"Y",""),"")</f>
        <v/>
      </c>
      <c r="BY1710" s="2"/>
      <c r="BZ1710" s="2"/>
      <c r="CA1710" s="2"/>
    </row>
    <row r="1711" spans="47:79">
      <c r="AU1711" s="4" t="str">
        <f>IF(AZ1711=AZ1712,IF(AZ1711&gt;AZ1710,AZ1711&amp;"_O",""),AZ1711&amp;"_C")</f>
        <v/>
      </c>
      <c r="AV1711" s="7" t="str">
        <f>IF(RIGHT(AU1711,1)="C",AX1711/INDEX($AX$5:$AX$2729,MATCH(AZ1711&amp;"_O",$AU$5:$AU$2729,0),1),"")</f>
        <v/>
      </c>
      <c r="AW1711" s="38">
        <v>37491</v>
      </c>
      <c r="AX1711" s="37">
        <v>940.86</v>
      </c>
      <c r="AY1711" s="7">
        <f>AX1711/AX1710</f>
        <v>1.0130172163183566</v>
      </c>
      <c r="AZ1711" s="4">
        <f>YEAR(AW1711)</f>
        <v>2002</v>
      </c>
      <c r="BA1711" s="2" t="s">
        <v>8</v>
      </c>
      <c r="BB1711" s="12" t="str">
        <f>INDEX($CD$5:$CD$10,MATCH(BA1711,$CC$5:$CC$10,0),1)</f>
        <v>Y</v>
      </c>
      <c r="BC1711" s="12" t="str">
        <f>IF(AND(BB1711="Y",AY1711&gt;1),"Y","")</f>
        <v>Y</v>
      </c>
      <c r="BD1711" s="12" t="str">
        <f>IF(AND(BB1711="Y",AY1711&lt;1),"Y","")</f>
        <v/>
      </c>
      <c r="BE1711" s="12" t="str">
        <f>IF(AY1711&gt;1,IF(AY1710&gt;1,"Y",""),"")</f>
        <v>Y</v>
      </c>
      <c r="BF1711" s="12" t="str">
        <f>IF(AY1711&lt;1,IF(AY1710&lt;1,"Y",""),"")</f>
        <v/>
      </c>
      <c r="BG1711" s="2"/>
      <c r="BH1711" s="2"/>
      <c r="BI1711" s="2"/>
      <c r="BJ1711" s="2"/>
      <c r="BK1711" s="2"/>
      <c r="BL1711" s="2"/>
      <c r="BM1711" s="4" t="str">
        <f>IF(BR1711=BR1712,IF(BR1711&gt;BR1710,BR1711&amp;"_O",""),BR1711&amp;"_C")</f>
        <v/>
      </c>
      <c r="BN1711" s="7" t="str">
        <f>IF(RIGHT(BM1711,1)="C",BP1711/INDEX($BP$5:$BP$2729,MATCH(BR1711&amp;"_O",$BM$5:$BM$2729,0),1),"")</f>
        <v/>
      </c>
      <c r="BO1711" s="38">
        <v>37911</v>
      </c>
      <c r="BP1711" s="3">
        <v>1912.36</v>
      </c>
      <c r="BQ1711" s="7">
        <f>BP1711/BP1710</f>
        <v>0.99845977935686647</v>
      </c>
      <c r="BR1711" s="4">
        <f>YEAR(BO1711)</f>
        <v>2003</v>
      </c>
      <c r="BS1711" s="2" t="s">
        <v>8</v>
      </c>
      <c r="BT1711" s="12" t="str">
        <f>INDEX($CD$5:$CD$10,MATCH(BS1711,$CC$5:$CC$10,0),1)</f>
        <v>Y</v>
      </c>
      <c r="BU1711" s="12" t="str">
        <f>IF(AND(BT1711="Y",BQ1711&gt;1),"Y","")</f>
        <v/>
      </c>
      <c r="BV1711" s="12" t="str">
        <f>IF(AND(BT1711="Y",BQ1711&lt;1),"Y","")</f>
        <v>Y</v>
      </c>
      <c r="BW1711" s="12" t="str">
        <f>IF(BQ1711&gt;1,IF(BQ1710&gt;1,"Y",""),"")</f>
        <v/>
      </c>
      <c r="BX1711" s="12" t="str">
        <f>IF(BQ1711&lt;1,IF(BQ1710&lt;1,"Y",""),"")</f>
        <v/>
      </c>
      <c r="BY1711" s="2"/>
      <c r="BZ1711" s="2"/>
      <c r="CA1711" s="2"/>
    </row>
    <row r="1712" spans="47:79">
      <c r="AU1712" s="4" t="str">
        <f>IF(AZ1712=AZ1713,IF(AZ1712&gt;AZ1711,AZ1712&amp;"_O",""),AZ1712&amp;"_C")</f>
        <v/>
      </c>
      <c r="AV1712" s="7" t="str">
        <f>IF(RIGHT(AU1712,1)="C",AX1712/INDEX($AX$5:$AX$2729,MATCH(AZ1712&amp;"_O",$AU$5:$AU$2729,0),1),"")</f>
        <v/>
      </c>
      <c r="AW1712" s="38">
        <v>37498</v>
      </c>
      <c r="AX1712" s="37">
        <v>916.07</v>
      </c>
      <c r="AY1712" s="7">
        <f>AX1712/AX1711</f>
        <v>0.97365176540611786</v>
      </c>
      <c r="AZ1712" s="4">
        <f>YEAR(AW1712)</f>
        <v>2002</v>
      </c>
      <c r="BA1712" s="2" t="s">
        <v>8</v>
      </c>
      <c r="BB1712" s="12" t="str">
        <f>INDEX($CD$5:$CD$10,MATCH(BA1712,$CC$5:$CC$10,0),1)</f>
        <v>Y</v>
      </c>
      <c r="BC1712" s="12" t="str">
        <f>IF(AND(BB1712="Y",AY1712&gt;1),"Y","")</f>
        <v/>
      </c>
      <c r="BD1712" s="12" t="str">
        <f>IF(AND(BB1712="Y",AY1712&lt;1),"Y","")</f>
        <v>Y</v>
      </c>
      <c r="BE1712" s="12" t="str">
        <f>IF(AY1712&gt;1,IF(AY1711&gt;1,"Y",""),"")</f>
        <v/>
      </c>
      <c r="BF1712" s="12" t="str">
        <f>IF(AY1712&lt;1,IF(AY1711&lt;1,"Y",""),"")</f>
        <v/>
      </c>
      <c r="BG1712" s="2"/>
      <c r="BH1712" s="2"/>
      <c r="BI1712" s="2"/>
      <c r="BJ1712" s="2"/>
      <c r="BK1712" s="2"/>
      <c r="BL1712" s="2"/>
      <c r="BM1712" s="4" t="str">
        <f>IF(BR1712=BR1713,IF(BR1712&gt;BR1711,BR1712&amp;"_O",""),BR1712&amp;"_C")</f>
        <v/>
      </c>
      <c r="BN1712" s="7" t="str">
        <f>IF(RIGHT(BM1712,1)="C",BP1712/INDEX($BP$5:$BP$2729,MATCH(BR1712&amp;"_O",$BM$5:$BM$2729,0),1),"")</f>
        <v/>
      </c>
      <c r="BO1712" s="38">
        <v>37918</v>
      </c>
      <c r="BP1712" s="3">
        <v>1865.59</v>
      </c>
      <c r="BQ1712" s="7">
        <f>BP1712/BP1711</f>
        <v>0.97554330774540354</v>
      </c>
      <c r="BR1712" s="4">
        <f>YEAR(BO1712)</f>
        <v>2003</v>
      </c>
      <c r="BS1712" s="2" t="s">
        <v>8</v>
      </c>
      <c r="BT1712" s="12" t="str">
        <f>INDEX($CD$5:$CD$10,MATCH(BS1712,$CC$5:$CC$10,0),1)</f>
        <v>Y</v>
      </c>
      <c r="BU1712" s="12" t="str">
        <f>IF(AND(BT1712="Y",BQ1712&gt;1),"Y","")</f>
        <v/>
      </c>
      <c r="BV1712" s="12" t="str">
        <f>IF(AND(BT1712="Y",BQ1712&lt;1),"Y","")</f>
        <v>Y</v>
      </c>
      <c r="BW1712" s="12" t="str">
        <f>IF(BQ1712&gt;1,IF(BQ1711&gt;1,"Y",""),"")</f>
        <v/>
      </c>
      <c r="BX1712" s="12" t="str">
        <f>IF(BQ1712&lt;1,IF(BQ1711&lt;1,"Y",""),"")</f>
        <v>Y</v>
      </c>
      <c r="BY1712" s="2"/>
      <c r="BZ1712" s="2"/>
      <c r="CA1712" s="2"/>
    </row>
    <row r="1713" spans="47:79">
      <c r="AU1713" s="4" t="str">
        <f>IF(AZ1713=AZ1714,IF(AZ1713&gt;AZ1712,AZ1713&amp;"_O",""),AZ1713&amp;"_C")</f>
        <v/>
      </c>
      <c r="AV1713" s="7" t="str">
        <f>IF(RIGHT(AU1713,1)="C",AX1713/INDEX($AX$5:$AX$2729,MATCH(AZ1713&amp;"_O",$AU$5:$AU$2729,0),1),"")</f>
        <v/>
      </c>
      <c r="AW1713" s="38">
        <v>37505</v>
      </c>
      <c r="AX1713" s="37">
        <v>893.92</v>
      </c>
      <c r="AY1713" s="7">
        <f>AX1713/AX1712</f>
        <v>0.97582062506140355</v>
      </c>
      <c r="AZ1713" s="4">
        <f>YEAR(AW1713)</f>
        <v>2002</v>
      </c>
      <c r="BA1713" s="2" t="s">
        <v>8</v>
      </c>
      <c r="BB1713" s="12" t="str">
        <f>INDEX($CD$5:$CD$10,MATCH(BA1713,$CC$5:$CC$10,0),1)</f>
        <v>Y</v>
      </c>
      <c r="BC1713" s="12" t="str">
        <f>IF(AND(BB1713="Y",AY1713&gt;1),"Y","")</f>
        <v/>
      </c>
      <c r="BD1713" s="12" t="str">
        <f>IF(AND(BB1713="Y",AY1713&lt;1),"Y","")</f>
        <v>Y</v>
      </c>
      <c r="BE1713" s="12" t="str">
        <f>IF(AY1713&gt;1,IF(AY1712&gt;1,"Y",""),"")</f>
        <v/>
      </c>
      <c r="BF1713" s="12" t="str">
        <f>IF(AY1713&lt;1,IF(AY1712&lt;1,"Y",""),"")</f>
        <v>Y</v>
      </c>
      <c r="BG1713" s="2"/>
      <c r="BH1713" s="2"/>
      <c r="BI1713" s="2"/>
      <c r="BJ1713" s="2"/>
      <c r="BK1713" s="2"/>
      <c r="BL1713" s="2"/>
      <c r="BM1713" s="4" t="str">
        <f>IF(BR1713=BR1714,IF(BR1713&gt;BR1712,BR1713&amp;"_O",""),BR1713&amp;"_C")</f>
        <v/>
      </c>
      <c r="BN1713" s="7" t="str">
        <f>IF(RIGHT(BM1713,1)="C",BP1713/INDEX($BP$5:$BP$2729,MATCH(BR1713&amp;"_O",$BM$5:$BM$2729,0),1),"")</f>
        <v/>
      </c>
      <c r="BO1713" s="38">
        <v>37925</v>
      </c>
      <c r="BP1713" s="3">
        <v>1932.21</v>
      </c>
      <c r="BQ1713" s="7">
        <f>BP1713/BP1712</f>
        <v>1.0357098826644655</v>
      </c>
      <c r="BR1713" s="4">
        <f>YEAR(BO1713)</f>
        <v>2003</v>
      </c>
      <c r="BS1713" s="2" t="s">
        <v>8</v>
      </c>
      <c r="BT1713" s="12" t="str">
        <f>INDEX($CD$5:$CD$10,MATCH(BS1713,$CC$5:$CC$10,0),1)</f>
        <v>Y</v>
      </c>
      <c r="BU1713" s="12" t="str">
        <f>IF(AND(BT1713="Y",BQ1713&gt;1),"Y","")</f>
        <v>Y</v>
      </c>
      <c r="BV1713" s="12" t="str">
        <f>IF(AND(BT1713="Y",BQ1713&lt;1),"Y","")</f>
        <v/>
      </c>
      <c r="BW1713" s="12" t="str">
        <f>IF(BQ1713&gt;1,IF(BQ1712&gt;1,"Y",""),"")</f>
        <v/>
      </c>
      <c r="BX1713" s="12" t="str">
        <f>IF(BQ1713&lt;1,IF(BQ1712&lt;1,"Y",""),"")</f>
        <v/>
      </c>
      <c r="BY1713" s="2"/>
      <c r="BZ1713" s="2"/>
      <c r="CA1713" s="2"/>
    </row>
    <row r="1714" spans="47:79">
      <c r="AU1714" s="4" t="str">
        <f>IF(AZ1714=AZ1715,IF(AZ1714&gt;AZ1713,AZ1714&amp;"_O",""),AZ1714&amp;"_C")</f>
        <v/>
      </c>
      <c r="AV1714" s="7" t="str">
        <f>IF(RIGHT(AU1714,1)="C",AX1714/INDEX($AX$5:$AX$2729,MATCH(AZ1714&amp;"_O",$AU$5:$AU$2729,0),1),"")</f>
        <v/>
      </c>
      <c r="AW1714" s="38">
        <v>37512</v>
      </c>
      <c r="AX1714" s="37">
        <v>889.81</v>
      </c>
      <c r="AY1714" s="7">
        <f>AX1714/AX1713</f>
        <v>0.99540227313406116</v>
      </c>
      <c r="AZ1714" s="4">
        <f>YEAR(AW1714)</f>
        <v>2002</v>
      </c>
      <c r="BA1714" s="2" t="s">
        <v>8</v>
      </c>
      <c r="BB1714" s="12" t="str">
        <f>INDEX($CD$5:$CD$10,MATCH(BA1714,$CC$5:$CC$10,0),1)</f>
        <v>Y</v>
      </c>
      <c r="BC1714" s="12" t="str">
        <f>IF(AND(BB1714="Y",AY1714&gt;1),"Y","")</f>
        <v/>
      </c>
      <c r="BD1714" s="12" t="str">
        <f>IF(AND(BB1714="Y",AY1714&lt;1),"Y","")</f>
        <v>Y</v>
      </c>
      <c r="BE1714" s="12" t="str">
        <f>IF(AY1714&gt;1,IF(AY1713&gt;1,"Y",""),"")</f>
        <v/>
      </c>
      <c r="BF1714" s="12" t="str">
        <f>IF(AY1714&lt;1,IF(AY1713&lt;1,"Y",""),"")</f>
        <v>Y</v>
      </c>
      <c r="BG1714" s="2"/>
      <c r="BH1714" s="2"/>
      <c r="BI1714" s="2"/>
      <c r="BJ1714" s="2"/>
      <c r="BK1714" s="2"/>
      <c r="BL1714" s="2"/>
      <c r="BM1714" s="4" t="str">
        <f>IF(BR1714=BR1715,IF(BR1714&gt;BR1713,BR1714&amp;"_O",""),BR1714&amp;"_C")</f>
        <v/>
      </c>
      <c r="BN1714" s="7" t="str">
        <f>IF(RIGHT(BM1714,1)="C",BP1714/INDEX($BP$5:$BP$2729,MATCH(BR1714&amp;"_O",$BM$5:$BM$2729,0),1),"")</f>
        <v/>
      </c>
      <c r="BO1714" s="38">
        <v>37932</v>
      </c>
      <c r="BP1714" s="3">
        <v>1970.74</v>
      </c>
      <c r="BQ1714" s="7">
        <f>BP1714/BP1713</f>
        <v>1.0199408966934236</v>
      </c>
      <c r="BR1714" s="4">
        <f>YEAR(BO1714)</f>
        <v>2003</v>
      </c>
      <c r="BS1714" s="2" t="s">
        <v>8</v>
      </c>
      <c r="BT1714" s="12" t="str">
        <f>INDEX($CD$5:$CD$10,MATCH(BS1714,$CC$5:$CC$10,0),1)</f>
        <v>Y</v>
      </c>
      <c r="BU1714" s="12" t="str">
        <f>IF(AND(BT1714="Y",BQ1714&gt;1),"Y","")</f>
        <v>Y</v>
      </c>
      <c r="BV1714" s="12" t="str">
        <f>IF(AND(BT1714="Y",BQ1714&lt;1),"Y","")</f>
        <v/>
      </c>
      <c r="BW1714" s="12" t="str">
        <f>IF(BQ1714&gt;1,IF(BQ1713&gt;1,"Y",""),"")</f>
        <v>Y</v>
      </c>
      <c r="BX1714" s="12" t="str">
        <f>IF(BQ1714&lt;1,IF(BQ1713&lt;1,"Y",""),"")</f>
        <v/>
      </c>
      <c r="BY1714" s="2"/>
      <c r="BZ1714" s="2"/>
      <c r="CA1714" s="2"/>
    </row>
    <row r="1715" spans="47:79">
      <c r="AU1715" s="4" t="str">
        <f>IF(AZ1715=AZ1716,IF(AZ1715&gt;AZ1714,AZ1715&amp;"_O",""),AZ1715&amp;"_C")</f>
        <v/>
      </c>
      <c r="AV1715" s="7" t="str">
        <f>IF(RIGHT(AU1715,1)="C",AX1715/INDEX($AX$5:$AX$2729,MATCH(AZ1715&amp;"_O",$AU$5:$AU$2729,0),1),"")</f>
        <v/>
      </c>
      <c r="AW1715" s="38">
        <v>37519</v>
      </c>
      <c r="AX1715" s="37">
        <v>845.39</v>
      </c>
      <c r="AY1715" s="7">
        <f>AX1715/AX1714</f>
        <v>0.95007923039750064</v>
      </c>
      <c r="AZ1715" s="4">
        <f>YEAR(AW1715)</f>
        <v>2002</v>
      </c>
      <c r="BA1715" s="2" t="s">
        <v>8</v>
      </c>
      <c r="BB1715" s="12" t="str">
        <f>INDEX($CD$5:$CD$10,MATCH(BA1715,$CC$5:$CC$10,0),1)</f>
        <v>Y</v>
      </c>
      <c r="BC1715" s="12" t="str">
        <f>IF(AND(BB1715="Y",AY1715&gt;1),"Y","")</f>
        <v/>
      </c>
      <c r="BD1715" s="12" t="str">
        <f>IF(AND(BB1715="Y",AY1715&lt;1),"Y","")</f>
        <v>Y</v>
      </c>
      <c r="BE1715" s="12" t="str">
        <f>IF(AY1715&gt;1,IF(AY1714&gt;1,"Y",""),"")</f>
        <v/>
      </c>
      <c r="BF1715" s="12" t="str">
        <f>IF(AY1715&lt;1,IF(AY1714&lt;1,"Y",""),"")</f>
        <v>Y</v>
      </c>
      <c r="BG1715" s="2"/>
      <c r="BH1715" s="2"/>
      <c r="BI1715" s="2"/>
      <c r="BJ1715" s="2"/>
      <c r="BK1715" s="2"/>
      <c r="BL1715" s="2"/>
      <c r="BM1715" s="4" t="str">
        <f>IF(BR1715=BR1716,IF(BR1715&gt;BR1714,BR1715&amp;"_O",""),BR1715&amp;"_C")</f>
        <v/>
      </c>
      <c r="BN1715" s="7" t="str">
        <f>IF(RIGHT(BM1715,1)="C",BP1715/INDEX($BP$5:$BP$2729,MATCH(BR1715&amp;"_O",$BM$5:$BM$2729,0),1),"")</f>
        <v/>
      </c>
      <c r="BO1715" s="38">
        <v>37939</v>
      </c>
      <c r="BP1715" s="3">
        <v>1930.26</v>
      </c>
      <c r="BQ1715" s="7">
        <f>BP1715/BP1714</f>
        <v>0.97945949237342322</v>
      </c>
      <c r="BR1715" s="4">
        <f>YEAR(BO1715)</f>
        <v>2003</v>
      </c>
      <c r="BS1715" s="2" t="s">
        <v>8</v>
      </c>
      <c r="BT1715" s="12" t="str">
        <f>INDEX($CD$5:$CD$10,MATCH(BS1715,$CC$5:$CC$10,0),1)</f>
        <v>Y</v>
      </c>
      <c r="BU1715" s="12" t="str">
        <f>IF(AND(BT1715="Y",BQ1715&gt;1),"Y","")</f>
        <v/>
      </c>
      <c r="BV1715" s="12" t="str">
        <f>IF(AND(BT1715="Y",BQ1715&lt;1),"Y","")</f>
        <v>Y</v>
      </c>
      <c r="BW1715" s="12" t="str">
        <f>IF(BQ1715&gt;1,IF(BQ1714&gt;1,"Y",""),"")</f>
        <v/>
      </c>
      <c r="BX1715" s="12" t="str">
        <f>IF(BQ1715&lt;1,IF(BQ1714&lt;1,"Y",""),"")</f>
        <v/>
      </c>
      <c r="BY1715" s="2"/>
      <c r="BZ1715" s="2"/>
      <c r="CA1715" s="2"/>
    </row>
    <row r="1716" spans="47:79">
      <c r="AU1716" s="4" t="str">
        <f>IF(AZ1716=AZ1717,IF(AZ1716&gt;AZ1715,AZ1716&amp;"_O",""),AZ1716&amp;"_C")</f>
        <v/>
      </c>
      <c r="AV1716" s="7" t="str">
        <f>IF(RIGHT(AU1716,1)="C",AX1716/INDEX($AX$5:$AX$2729,MATCH(AZ1716&amp;"_O",$AU$5:$AU$2729,0),1),"")</f>
        <v/>
      </c>
      <c r="AW1716" s="38">
        <v>37526</v>
      </c>
      <c r="AX1716" s="37">
        <v>827.37</v>
      </c>
      <c r="AY1716" s="7">
        <f>AX1716/AX1715</f>
        <v>0.97868439418493247</v>
      </c>
      <c r="AZ1716" s="4">
        <f>YEAR(AW1716)</f>
        <v>2002</v>
      </c>
      <c r="BA1716" s="2" t="s">
        <v>8</v>
      </c>
      <c r="BB1716" s="12" t="str">
        <f>INDEX($CD$5:$CD$10,MATCH(BA1716,$CC$5:$CC$10,0),1)</f>
        <v>Y</v>
      </c>
      <c r="BC1716" s="12" t="str">
        <f>IF(AND(BB1716="Y",AY1716&gt;1),"Y","")</f>
        <v/>
      </c>
      <c r="BD1716" s="12" t="str">
        <f>IF(AND(BB1716="Y",AY1716&lt;1),"Y","")</f>
        <v>Y</v>
      </c>
      <c r="BE1716" s="12" t="str">
        <f>IF(AY1716&gt;1,IF(AY1715&gt;1,"Y",""),"")</f>
        <v/>
      </c>
      <c r="BF1716" s="12" t="str">
        <f>IF(AY1716&lt;1,IF(AY1715&lt;1,"Y",""),"")</f>
        <v>Y</v>
      </c>
      <c r="BG1716" s="2"/>
      <c r="BH1716" s="2"/>
      <c r="BI1716" s="2"/>
      <c r="BJ1716" s="2"/>
      <c r="BK1716" s="2"/>
      <c r="BL1716" s="2"/>
      <c r="BM1716" s="4" t="str">
        <f>IF(BR1716=BR1717,IF(BR1716&gt;BR1715,BR1716&amp;"_O",""),BR1716&amp;"_C")</f>
        <v/>
      </c>
      <c r="BN1716" s="7" t="str">
        <f>IF(RIGHT(BM1716,1)="C",BP1716/INDEX($BP$5:$BP$2729,MATCH(BR1716&amp;"_O",$BM$5:$BM$2729,0),1),"")</f>
        <v/>
      </c>
      <c r="BO1716" s="38">
        <v>37946</v>
      </c>
      <c r="BP1716" s="3">
        <v>1893.88</v>
      </c>
      <c r="BQ1716" s="7">
        <f>BP1716/BP1715</f>
        <v>0.98115279806865408</v>
      </c>
      <c r="BR1716" s="4">
        <f>YEAR(BO1716)</f>
        <v>2003</v>
      </c>
      <c r="BS1716" s="2" t="s">
        <v>8</v>
      </c>
      <c r="BT1716" s="12" t="str">
        <f>INDEX($CD$5:$CD$10,MATCH(BS1716,$CC$5:$CC$10,0),1)</f>
        <v>Y</v>
      </c>
      <c r="BU1716" s="12" t="str">
        <f>IF(AND(BT1716="Y",BQ1716&gt;1),"Y","")</f>
        <v/>
      </c>
      <c r="BV1716" s="12" t="str">
        <f>IF(AND(BT1716="Y",BQ1716&lt;1),"Y","")</f>
        <v>Y</v>
      </c>
      <c r="BW1716" s="12" t="str">
        <f>IF(BQ1716&gt;1,IF(BQ1715&gt;1,"Y",""),"")</f>
        <v/>
      </c>
      <c r="BX1716" s="12" t="str">
        <f>IF(BQ1716&lt;1,IF(BQ1715&lt;1,"Y",""),"")</f>
        <v>Y</v>
      </c>
      <c r="BY1716" s="2"/>
      <c r="BZ1716" s="2"/>
      <c r="CA1716" s="2"/>
    </row>
    <row r="1717" spans="47:79">
      <c r="AU1717" s="4" t="str">
        <f>IF(AZ1717=AZ1718,IF(AZ1717&gt;AZ1716,AZ1717&amp;"_O",""),AZ1717&amp;"_C")</f>
        <v/>
      </c>
      <c r="AV1717" s="7" t="str">
        <f>IF(RIGHT(AU1717,1)="C",AX1717/INDEX($AX$5:$AX$2729,MATCH(AZ1717&amp;"_O",$AU$5:$AU$2729,0),1),"")</f>
        <v/>
      </c>
      <c r="AW1717" s="38">
        <v>37533</v>
      </c>
      <c r="AX1717" s="37">
        <v>800.58</v>
      </c>
      <c r="AY1717" s="7">
        <f>AX1717/AX1716</f>
        <v>0.96762029080097178</v>
      </c>
      <c r="AZ1717" s="4">
        <f>YEAR(AW1717)</f>
        <v>2002</v>
      </c>
      <c r="BA1717" s="2" t="s">
        <v>8</v>
      </c>
      <c r="BB1717" s="12" t="str">
        <f>INDEX($CD$5:$CD$10,MATCH(BA1717,$CC$5:$CC$10,0),1)</f>
        <v>Y</v>
      </c>
      <c r="BC1717" s="12" t="str">
        <f>IF(AND(BB1717="Y",AY1717&gt;1),"Y","")</f>
        <v/>
      </c>
      <c r="BD1717" s="12" t="str">
        <f>IF(AND(BB1717="Y",AY1717&lt;1),"Y","")</f>
        <v>Y</v>
      </c>
      <c r="BE1717" s="12" t="str">
        <f>IF(AY1717&gt;1,IF(AY1716&gt;1,"Y",""),"")</f>
        <v/>
      </c>
      <c r="BF1717" s="12" t="str">
        <f>IF(AY1717&lt;1,IF(AY1716&lt;1,"Y",""),"")</f>
        <v>Y</v>
      </c>
      <c r="BG1717" s="2"/>
      <c r="BH1717" s="2"/>
      <c r="BI1717" s="2"/>
      <c r="BJ1717" s="2"/>
      <c r="BK1717" s="2"/>
      <c r="BL1717" s="2"/>
      <c r="BM1717" s="4" t="str">
        <f>IF(BR1717=BR1718,IF(BR1717&gt;BR1716,BR1717&amp;"_O",""),BR1717&amp;"_C")</f>
        <v/>
      </c>
      <c r="BN1717" s="7" t="str">
        <f>IF(RIGHT(BM1717,1)="C",BP1717/INDEX($BP$5:$BP$2729,MATCH(BR1717&amp;"_O",$BM$5:$BM$2729,0),1),"")</f>
        <v/>
      </c>
      <c r="BO1717" s="38">
        <v>37953</v>
      </c>
      <c r="BP1717" s="3">
        <v>1960.26</v>
      </c>
      <c r="BQ1717" s="7">
        <f>BP1717/BP1716</f>
        <v>1.0350497391598199</v>
      </c>
      <c r="BR1717" s="4">
        <f>YEAR(BO1717)</f>
        <v>2003</v>
      </c>
      <c r="BS1717" s="2" t="s">
        <v>8</v>
      </c>
      <c r="BT1717" s="12" t="str">
        <f>INDEX($CD$5:$CD$10,MATCH(BS1717,$CC$5:$CC$10,0),1)</f>
        <v>Y</v>
      </c>
      <c r="BU1717" s="12" t="str">
        <f>IF(AND(BT1717="Y",BQ1717&gt;1),"Y","")</f>
        <v>Y</v>
      </c>
      <c r="BV1717" s="12" t="str">
        <f>IF(AND(BT1717="Y",BQ1717&lt;1),"Y","")</f>
        <v/>
      </c>
      <c r="BW1717" s="12" t="str">
        <f>IF(BQ1717&gt;1,IF(BQ1716&gt;1,"Y",""),"")</f>
        <v/>
      </c>
      <c r="BX1717" s="12" t="str">
        <f>IF(BQ1717&lt;1,IF(BQ1716&lt;1,"Y",""),"")</f>
        <v/>
      </c>
      <c r="BY1717" s="2"/>
      <c r="BZ1717" s="2"/>
      <c r="CA1717" s="2"/>
    </row>
    <row r="1718" spans="47:79">
      <c r="AU1718" s="4" t="str">
        <f>IF(AZ1718=AZ1719,IF(AZ1718&gt;AZ1717,AZ1718&amp;"_O",""),AZ1718&amp;"_C")</f>
        <v/>
      </c>
      <c r="AV1718" s="7" t="str">
        <f>IF(RIGHT(AU1718,1)="C",AX1718/INDEX($AX$5:$AX$2729,MATCH(AZ1718&amp;"_O",$AU$5:$AU$2729,0),1),"")</f>
        <v/>
      </c>
      <c r="AW1718" s="38">
        <v>37540</v>
      </c>
      <c r="AX1718" s="37">
        <v>835.32</v>
      </c>
      <c r="AY1718" s="7">
        <f>AX1718/AX1717</f>
        <v>1.0433935396837293</v>
      </c>
      <c r="AZ1718" s="4">
        <f>YEAR(AW1718)</f>
        <v>2002</v>
      </c>
      <c r="BA1718" s="2" t="s">
        <v>8</v>
      </c>
      <c r="BB1718" s="12" t="str">
        <f>INDEX($CD$5:$CD$10,MATCH(BA1718,$CC$5:$CC$10,0),1)</f>
        <v>Y</v>
      </c>
      <c r="BC1718" s="12" t="str">
        <f>IF(AND(BB1718="Y",AY1718&gt;1),"Y","")</f>
        <v>Y</v>
      </c>
      <c r="BD1718" s="12" t="str">
        <f>IF(AND(BB1718="Y",AY1718&lt;1),"Y","")</f>
        <v/>
      </c>
      <c r="BE1718" s="12" t="str">
        <f>IF(AY1718&gt;1,IF(AY1717&gt;1,"Y",""),"")</f>
        <v/>
      </c>
      <c r="BF1718" s="12" t="str">
        <f>IF(AY1718&lt;1,IF(AY1717&lt;1,"Y",""),"")</f>
        <v/>
      </c>
      <c r="BG1718" s="2"/>
      <c r="BH1718" s="2"/>
      <c r="BI1718" s="2"/>
      <c r="BJ1718" s="2"/>
      <c r="BK1718" s="2"/>
      <c r="BL1718" s="2"/>
      <c r="BM1718" s="4" t="str">
        <f>IF(BR1718=BR1719,IF(BR1718&gt;BR1717,BR1718&amp;"_O",""),BR1718&amp;"_C")</f>
        <v/>
      </c>
      <c r="BN1718" s="7" t="str">
        <f>IF(RIGHT(BM1718,1)="C",BP1718/INDEX($BP$5:$BP$2729,MATCH(BR1718&amp;"_O",$BM$5:$BM$2729,0),1),"")</f>
        <v/>
      </c>
      <c r="BO1718" s="38">
        <v>37960</v>
      </c>
      <c r="BP1718" s="3">
        <v>1937.82</v>
      </c>
      <c r="BQ1718" s="7">
        <f>BP1718/BP1717</f>
        <v>0.98855253894891493</v>
      </c>
      <c r="BR1718" s="4">
        <f>YEAR(BO1718)</f>
        <v>2003</v>
      </c>
      <c r="BS1718" s="2" t="s">
        <v>8</v>
      </c>
      <c r="BT1718" s="12" t="str">
        <f>INDEX($CD$5:$CD$10,MATCH(BS1718,$CC$5:$CC$10,0),1)</f>
        <v>Y</v>
      </c>
      <c r="BU1718" s="12" t="str">
        <f>IF(AND(BT1718="Y",BQ1718&gt;1),"Y","")</f>
        <v/>
      </c>
      <c r="BV1718" s="12" t="str">
        <f>IF(AND(BT1718="Y",BQ1718&lt;1),"Y","")</f>
        <v>Y</v>
      </c>
      <c r="BW1718" s="12" t="str">
        <f>IF(BQ1718&gt;1,IF(BQ1717&gt;1,"Y",""),"")</f>
        <v/>
      </c>
      <c r="BX1718" s="12" t="str">
        <f>IF(BQ1718&lt;1,IF(BQ1717&lt;1,"Y",""),"")</f>
        <v/>
      </c>
      <c r="BY1718" s="2"/>
      <c r="BZ1718" s="2"/>
      <c r="CA1718" s="2"/>
    </row>
    <row r="1719" spans="47:79">
      <c r="AU1719" s="4" t="str">
        <f>IF(AZ1719=AZ1720,IF(AZ1719&gt;AZ1718,AZ1719&amp;"_O",""),AZ1719&amp;"_C")</f>
        <v/>
      </c>
      <c r="AV1719" s="7" t="str">
        <f>IF(RIGHT(AU1719,1)="C",AX1719/INDEX($AX$5:$AX$2729,MATCH(AZ1719&amp;"_O",$AU$5:$AU$2729,0),1),"")</f>
        <v/>
      </c>
      <c r="AW1719" s="38">
        <v>37547</v>
      </c>
      <c r="AX1719" s="37">
        <v>884.39</v>
      </c>
      <c r="AY1719" s="7">
        <f>AX1719/AX1718</f>
        <v>1.05874395441268</v>
      </c>
      <c r="AZ1719" s="4">
        <f>YEAR(AW1719)</f>
        <v>2002</v>
      </c>
      <c r="BA1719" s="2" t="s">
        <v>8</v>
      </c>
      <c r="BB1719" s="12" t="str">
        <f>INDEX($CD$5:$CD$10,MATCH(BA1719,$CC$5:$CC$10,0),1)</f>
        <v>Y</v>
      </c>
      <c r="BC1719" s="12" t="str">
        <f>IF(AND(BB1719="Y",AY1719&gt;1),"Y","")</f>
        <v>Y</v>
      </c>
      <c r="BD1719" s="12" t="str">
        <f>IF(AND(BB1719="Y",AY1719&lt;1),"Y","")</f>
        <v/>
      </c>
      <c r="BE1719" s="12" t="str">
        <f>IF(AY1719&gt;1,IF(AY1718&gt;1,"Y",""),"")</f>
        <v>Y</v>
      </c>
      <c r="BF1719" s="12" t="str">
        <f>IF(AY1719&lt;1,IF(AY1718&lt;1,"Y",""),"")</f>
        <v/>
      </c>
      <c r="BG1719" s="2"/>
      <c r="BH1719" s="2"/>
      <c r="BI1719" s="2"/>
      <c r="BJ1719" s="2"/>
      <c r="BK1719" s="2"/>
      <c r="BL1719" s="2"/>
      <c r="BM1719" s="4" t="str">
        <f>IF(BR1719=BR1720,IF(BR1719&gt;BR1718,BR1719&amp;"_O",""),BR1719&amp;"_C")</f>
        <v/>
      </c>
      <c r="BN1719" s="7" t="str">
        <f>IF(RIGHT(BM1719,1)="C",BP1719/INDEX($BP$5:$BP$2729,MATCH(BR1719&amp;"_O",$BM$5:$BM$2729,0),1),"")</f>
        <v/>
      </c>
      <c r="BO1719" s="38">
        <v>37967</v>
      </c>
      <c r="BP1719" s="3">
        <v>1949</v>
      </c>
      <c r="BQ1719" s="7">
        <f>BP1719/BP1718</f>
        <v>1.0057693697041006</v>
      </c>
      <c r="BR1719" s="4">
        <f>YEAR(BO1719)</f>
        <v>2003</v>
      </c>
      <c r="BS1719" s="2" t="s">
        <v>8</v>
      </c>
      <c r="BT1719" s="12" t="str">
        <f>INDEX($CD$5:$CD$10,MATCH(BS1719,$CC$5:$CC$10,0),1)</f>
        <v>Y</v>
      </c>
      <c r="BU1719" s="12" t="str">
        <f>IF(AND(BT1719="Y",BQ1719&gt;1),"Y","")</f>
        <v>Y</v>
      </c>
      <c r="BV1719" s="12" t="str">
        <f>IF(AND(BT1719="Y",BQ1719&lt;1),"Y","")</f>
        <v/>
      </c>
      <c r="BW1719" s="12" t="str">
        <f>IF(BQ1719&gt;1,IF(BQ1718&gt;1,"Y",""),"")</f>
        <v/>
      </c>
      <c r="BX1719" s="12" t="str">
        <f>IF(BQ1719&lt;1,IF(BQ1718&lt;1,"Y",""),"")</f>
        <v/>
      </c>
      <c r="BY1719" s="2"/>
      <c r="BZ1719" s="2"/>
      <c r="CA1719" s="2"/>
    </row>
    <row r="1720" spans="47:79">
      <c r="AU1720" s="4" t="str">
        <f>IF(AZ1720=AZ1721,IF(AZ1720&gt;AZ1719,AZ1720&amp;"_O",""),AZ1720&amp;"_C")</f>
        <v/>
      </c>
      <c r="AV1720" s="7" t="str">
        <f>IF(RIGHT(AU1720,1)="C",AX1720/INDEX($AX$5:$AX$2729,MATCH(AZ1720&amp;"_O",$AU$5:$AU$2729,0),1),"")</f>
        <v/>
      </c>
      <c r="AW1720" s="38">
        <v>37554</v>
      </c>
      <c r="AX1720" s="37">
        <v>897.65</v>
      </c>
      <c r="AY1720" s="7">
        <f>AX1720/AX1719</f>
        <v>1.0149933852712039</v>
      </c>
      <c r="AZ1720" s="4">
        <f>YEAR(AW1720)</f>
        <v>2002</v>
      </c>
      <c r="BA1720" s="2" t="s">
        <v>8</v>
      </c>
      <c r="BB1720" s="12" t="str">
        <f>INDEX($CD$5:$CD$10,MATCH(BA1720,$CC$5:$CC$10,0),1)</f>
        <v>Y</v>
      </c>
      <c r="BC1720" s="12" t="str">
        <f>IF(AND(BB1720="Y",AY1720&gt;1),"Y","")</f>
        <v>Y</v>
      </c>
      <c r="BD1720" s="12" t="str">
        <f>IF(AND(BB1720="Y",AY1720&lt;1),"Y","")</f>
        <v/>
      </c>
      <c r="BE1720" s="12" t="str">
        <f>IF(AY1720&gt;1,IF(AY1719&gt;1,"Y",""),"")</f>
        <v>Y</v>
      </c>
      <c r="BF1720" s="12" t="str">
        <f>IF(AY1720&lt;1,IF(AY1719&lt;1,"Y",""),"")</f>
        <v/>
      </c>
      <c r="BG1720" s="2"/>
      <c r="BH1720" s="2"/>
      <c r="BI1720" s="2"/>
      <c r="BJ1720" s="2"/>
      <c r="BK1720" s="2"/>
      <c r="BL1720" s="2"/>
      <c r="BM1720" s="4" t="str">
        <f>IF(BR1720=BR1721,IF(BR1720&gt;BR1719,BR1720&amp;"_O",""),BR1720&amp;"_C")</f>
        <v/>
      </c>
      <c r="BN1720" s="7" t="str">
        <f>IF(RIGHT(BM1720,1)="C",BP1720/INDEX($BP$5:$BP$2729,MATCH(BR1720&amp;"_O",$BM$5:$BM$2729,0),1),"")</f>
        <v/>
      </c>
      <c r="BO1720" s="38">
        <v>37974</v>
      </c>
      <c r="BP1720" s="3">
        <v>1951.02</v>
      </c>
      <c r="BQ1720" s="7">
        <f>BP1720/BP1719</f>
        <v>1.0010364289379168</v>
      </c>
      <c r="BR1720" s="4">
        <f>YEAR(BO1720)</f>
        <v>2003</v>
      </c>
      <c r="BS1720" s="2" t="s">
        <v>8</v>
      </c>
      <c r="BT1720" s="12" t="str">
        <f>INDEX($CD$5:$CD$10,MATCH(BS1720,$CC$5:$CC$10,0),1)</f>
        <v>Y</v>
      </c>
      <c r="BU1720" s="12" t="str">
        <f>IF(AND(BT1720="Y",BQ1720&gt;1),"Y","")</f>
        <v>Y</v>
      </c>
      <c r="BV1720" s="12" t="str">
        <f>IF(AND(BT1720="Y",BQ1720&lt;1),"Y","")</f>
        <v/>
      </c>
      <c r="BW1720" s="12" t="str">
        <f>IF(BQ1720&gt;1,IF(BQ1719&gt;1,"Y",""),"")</f>
        <v>Y</v>
      </c>
      <c r="BX1720" s="12" t="str">
        <f>IF(BQ1720&lt;1,IF(BQ1719&lt;1,"Y",""),"")</f>
        <v/>
      </c>
      <c r="BY1720" s="2"/>
      <c r="BZ1720" s="2"/>
      <c r="CA1720" s="2"/>
    </row>
    <row r="1721" spans="47:79">
      <c r="AU1721" s="4" t="str">
        <f>IF(AZ1721=AZ1722,IF(AZ1721&gt;AZ1720,AZ1721&amp;"_O",""),AZ1721&amp;"_C")</f>
        <v/>
      </c>
      <c r="AV1721" s="7" t="str">
        <f>IF(RIGHT(AU1721,1)="C",AX1721/INDEX($AX$5:$AX$2729,MATCH(AZ1721&amp;"_O",$AU$5:$AU$2729,0),1),"")</f>
        <v/>
      </c>
      <c r="AW1721" s="38">
        <v>37561</v>
      </c>
      <c r="AX1721" s="37">
        <v>900.96</v>
      </c>
      <c r="AY1721" s="7">
        <f>AX1721/AX1720</f>
        <v>1.0036874060045675</v>
      </c>
      <c r="AZ1721" s="4">
        <f>YEAR(AW1721)</f>
        <v>2002</v>
      </c>
      <c r="BA1721" s="2" t="s">
        <v>8</v>
      </c>
      <c r="BB1721" s="12" t="str">
        <f>INDEX($CD$5:$CD$10,MATCH(BA1721,$CC$5:$CC$10,0),1)</f>
        <v>Y</v>
      </c>
      <c r="BC1721" s="12" t="str">
        <f>IF(AND(BB1721="Y",AY1721&gt;1),"Y","")</f>
        <v>Y</v>
      </c>
      <c r="BD1721" s="12" t="str">
        <f>IF(AND(BB1721="Y",AY1721&lt;1),"Y","")</f>
        <v/>
      </c>
      <c r="BE1721" s="12" t="str">
        <f>IF(AY1721&gt;1,IF(AY1720&gt;1,"Y",""),"")</f>
        <v>Y</v>
      </c>
      <c r="BF1721" s="12" t="str">
        <f>IF(AY1721&lt;1,IF(AY1720&lt;1,"Y",""),"")</f>
        <v/>
      </c>
      <c r="BG1721" s="2"/>
      <c r="BH1721" s="2"/>
      <c r="BI1721" s="2"/>
      <c r="BJ1721" s="2"/>
      <c r="BK1721" s="2"/>
      <c r="BL1721" s="2"/>
      <c r="BM1721" s="4" t="str">
        <f>IF(BR1721=BR1722,IF(BR1721&gt;BR1720,BR1721&amp;"_O",""),BR1721&amp;"_C")</f>
        <v>2003_C</v>
      </c>
      <c r="BN1721" s="7">
        <f>IF(RIGHT(BM1721,1)="C",BP1721/INDEX($BP$5:$BP$2729,MATCH(BR1721&amp;"_O",$BM$5:$BM$2729,0),1),"")</f>
        <v>1.4225134815583818</v>
      </c>
      <c r="BO1721" s="38">
        <v>37981</v>
      </c>
      <c r="BP1721" s="3">
        <v>1973.14</v>
      </c>
      <c r="BQ1721" s="7">
        <f>BP1721/BP1720</f>
        <v>1.0113376592756611</v>
      </c>
      <c r="BR1721" s="4">
        <f>YEAR(BO1721)</f>
        <v>2003</v>
      </c>
      <c r="BS1721" s="2" t="s">
        <v>8</v>
      </c>
      <c r="BT1721" s="12" t="str">
        <f>INDEX($CD$5:$CD$10,MATCH(BS1721,$CC$5:$CC$10,0),1)</f>
        <v>Y</v>
      </c>
      <c r="BU1721" s="12" t="str">
        <f>IF(AND(BT1721="Y",BQ1721&gt;1),"Y","")</f>
        <v>Y</v>
      </c>
      <c r="BV1721" s="12" t="str">
        <f>IF(AND(BT1721="Y",BQ1721&lt;1),"Y","")</f>
        <v/>
      </c>
      <c r="BW1721" s="12" t="str">
        <f>IF(BQ1721&gt;1,IF(BQ1720&gt;1,"Y",""),"")</f>
        <v>Y</v>
      </c>
      <c r="BX1721" s="12" t="str">
        <f>IF(BQ1721&lt;1,IF(BQ1720&lt;1,"Y",""),"")</f>
        <v/>
      </c>
      <c r="BY1721" s="2"/>
      <c r="BZ1721" s="2"/>
      <c r="CA1721" s="2"/>
    </row>
    <row r="1722" spans="47:79">
      <c r="AU1722" s="4" t="str">
        <f>IF(AZ1722=AZ1723,IF(AZ1722&gt;AZ1721,AZ1722&amp;"_O",""),AZ1722&amp;"_C")</f>
        <v/>
      </c>
      <c r="AV1722" s="7" t="str">
        <f>IF(RIGHT(AU1722,1)="C",AX1722/INDEX($AX$5:$AX$2729,MATCH(AZ1722&amp;"_O",$AU$5:$AU$2729,0),1),"")</f>
        <v/>
      </c>
      <c r="AW1722" s="38">
        <v>37568</v>
      </c>
      <c r="AX1722" s="37">
        <v>894.74</v>
      </c>
      <c r="AY1722" s="7">
        <f>AX1722/AX1721</f>
        <v>0.99309625288581072</v>
      </c>
      <c r="AZ1722" s="4">
        <f>YEAR(AW1722)</f>
        <v>2002</v>
      </c>
      <c r="BA1722" s="2" t="s">
        <v>8</v>
      </c>
      <c r="BB1722" s="12" t="str">
        <f>INDEX($CD$5:$CD$10,MATCH(BA1722,$CC$5:$CC$10,0),1)</f>
        <v>Y</v>
      </c>
      <c r="BC1722" s="12" t="str">
        <f>IF(AND(BB1722="Y",AY1722&gt;1),"Y","")</f>
        <v/>
      </c>
      <c r="BD1722" s="12" t="str">
        <f>IF(AND(BB1722="Y",AY1722&lt;1),"Y","")</f>
        <v>Y</v>
      </c>
      <c r="BE1722" s="12" t="str">
        <f>IF(AY1722&gt;1,IF(AY1721&gt;1,"Y",""),"")</f>
        <v/>
      </c>
      <c r="BF1722" s="12" t="str">
        <f>IF(AY1722&lt;1,IF(AY1721&lt;1,"Y",""),"")</f>
        <v/>
      </c>
      <c r="BG1722" s="2"/>
      <c r="BH1722" s="2"/>
      <c r="BI1722" s="2"/>
      <c r="BJ1722" s="2"/>
      <c r="BK1722" s="2"/>
      <c r="BL1722" s="2"/>
      <c r="BM1722" s="4" t="str">
        <f>IF(BR1722=BR1723,IF(BR1722&gt;BR1721,BR1722&amp;"_O",""),BR1722&amp;"_C")</f>
        <v>2004_O</v>
      </c>
      <c r="BN1722" s="7" t="str">
        <f>IF(RIGHT(BM1722,1)="C",BP1722/INDEX($BP$5:$BP$2729,MATCH(BR1722&amp;"_O",$BM$5:$BM$2729,0),1),"")</f>
        <v/>
      </c>
      <c r="BO1722" s="38">
        <v>37988</v>
      </c>
      <c r="BP1722" s="3">
        <v>2006.68</v>
      </c>
      <c r="BQ1722" s="7">
        <f>BP1722/BP1721</f>
        <v>1.0169982869943339</v>
      </c>
      <c r="BR1722" s="4">
        <f>YEAR(BO1722)</f>
        <v>2004</v>
      </c>
      <c r="BS1722" s="2" t="s">
        <v>8</v>
      </c>
      <c r="BT1722" s="12" t="str">
        <f>INDEX($CD$5:$CD$10,MATCH(BS1722,$CC$5:$CC$10,0),1)</f>
        <v>Y</v>
      </c>
      <c r="BU1722" s="12" t="str">
        <f>IF(AND(BT1722="Y",BQ1722&gt;1),"Y","")</f>
        <v>Y</v>
      </c>
      <c r="BV1722" s="12" t="str">
        <f>IF(AND(BT1722="Y",BQ1722&lt;1),"Y","")</f>
        <v/>
      </c>
      <c r="BW1722" s="12" t="str">
        <f>IF(BQ1722&gt;1,IF(BQ1721&gt;1,"Y",""),"")</f>
        <v>Y</v>
      </c>
      <c r="BX1722" s="12" t="str">
        <f>IF(BQ1722&lt;1,IF(BQ1721&lt;1,"Y",""),"")</f>
        <v/>
      </c>
      <c r="BY1722" s="2"/>
      <c r="BZ1722" s="2"/>
      <c r="CA1722" s="2"/>
    </row>
    <row r="1723" spans="47:79">
      <c r="AU1723" s="4" t="str">
        <f>IF(AZ1723=AZ1724,IF(AZ1723&gt;AZ1722,AZ1723&amp;"_O",""),AZ1723&amp;"_C")</f>
        <v/>
      </c>
      <c r="AV1723" s="7" t="str">
        <f>IF(RIGHT(AU1723,1)="C",AX1723/INDEX($AX$5:$AX$2729,MATCH(AZ1723&amp;"_O",$AU$5:$AU$2729,0),1),"")</f>
        <v/>
      </c>
      <c r="AW1723" s="38">
        <v>37575</v>
      </c>
      <c r="AX1723" s="37">
        <v>909.83</v>
      </c>
      <c r="AY1723" s="7">
        <f>AX1723/AX1722</f>
        <v>1.0168652345932898</v>
      </c>
      <c r="AZ1723" s="4">
        <f>YEAR(AW1723)</f>
        <v>2002</v>
      </c>
      <c r="BA1723" s="2" t="s">
        <v>8</v>
      </c>
      <c r="BB1723" s="12" t="str">
        <f>INDEX($CD$5:$CD$10,MATCH(BA1723,$CC$5:$CC$10,0),1)</f>
        <v>Y</v>
      </c>
      <c r="BC1723" s="12" t="str">
        <f>IF(AND(BB1723="Y",AY1723&gt;1),"Y","")</f>
        <v>Y</v>
      </c>
      <c r="BD1723" s="12" t="str">
        <f>IF(AND(BB1723="Y",AY1723&lt;1),"Y","")</f>
        <v/>
      </c>
      <c r="BE1723" s="12" t="str">
        <f>IF(AY1723&gt;1,IF(AY1722&gt;1,"Y",""),"")</f>
        <v/>
      </c>
      <c r="BF1723" s="12" t="str">
        <f>IF(AY1723&lt;1,IF(AY1722&lt;1,"Y",""),"")</f>
        <v/>
      </c>
      <c r="BG1723" s="2"/>
      <c r="BH1723" s="2"/>
      <c r="BI1723" s="2"/>
      <c r="BJ1723" s="2"/>
      <c r="BK1723" s="2"/>
      <c r="BL1723" s="2"/>
      <c r="BM1723" s="4" t="str">
        <f>IF(BR1723=BR1724,IF(BR1723&gt;BR1722,BR1723&amp;"_O",""),BR1723&amp;"_C")</f>
        <v/>
      </c>
      <c r="BN1723" s="7" t="str">
        <f>IF(RIGHT(BM1723,1)="C",BP1723/INDEX($BP$5:$BP$2729,MATCH(BR1723&amp;"_O",$BM$5:$BM$2729,0),1),"")</f>
        <v/>
      </c>
      <c r="BO1723" s="38">
        <v>37995</v>
      </c>
      <c r="BP1723" s="3">
        <v>2086.92</v>
      </c>
      <c r="BQ1723" s="7">
        <f>BP1723/BP1722</f>
        <v>1.0399864452727889</v>
      </c>
      <c r="BR1723" s="4">
        <f>YEAR(BO1723)</f>
        <v>2004</v>
      </c>
      <c r="BS1723" s="2" t="s">
        <v>8</v>
      </c>
      <c r="BT1723" s="12" t="str">
        <f>INDEX($CD$5:$CD$10,MATCH(BS1723,$CC$5:$CC$10,0),1)</f>
        <v>Y</v>
      </c>
      <c r="BU1723" s="12" t="str">
        <f>IF(AND(BT1723="Y",BQ1723&gt;1),"Y","")</f>
        <v>Y</v>
      </c>
      <c r="BV1723" s="12" t="str">
        <f>IF(AND(BT1723="Y",BQ1723&lt;1),"Y","")</f>
        <v/>
      </c>
      <c r="BW1723" s="12" t="str">
        <f>IF(BQ1723&gt;1,IF(BQ1722&gt;1,"Y",""),"")</f>
        <v>Y</v>
      </c>
      <c r="BX1723" s="12" t="str">
        <f>IF(BQ1723&lt;1,IF(BQ1722&lt;1,"Y",""),"")</f>
        <v/>
      </c>
      <c r="BY1723" s="2"/>
      <c r="BZ1723" s="2"/>
      <c r="CA1723" s="2"/>
    </row>
    <row r="1724" spans="47:79">
      <c r="AU1724" s="4" t="str">
        <f>IF(AZ1724=AZ1725,IF(AZ1724&gt;AZ1723,AZ1724&amp;"_O",""),AZ1724&amp;"_C")</f>
        <v/>
      </c>
      <c r="AV1724" s="7" t="str">
        <f>IF(RIGHT(AU1724,1)="C",AX1724/INDEX($AX$5:$AX$2729,MATCH(AZ1724&amp;"_O",$AU$5:$AU$2729,0),1),"")</f>
        <v/>
      </c>
      <c r="AW1724" s="38">
        <v>37582</v>
      </c>
      <c r="AX1724" s="37">
        <v>930.55</v>
      </c>
      <c r="AY1724" s="7">
        <f>AX1724/AX1723</f>
        <v>1.0227734851565675</v>
      </c>
      <c r="AZ1724" s="4">
        <f>YEAR(AW1724)</f>
        <v>2002</v>
      </c>
      <c r="BA1724" s="2" t="s">
        <v>8</v>
      </c>
      <c r="BB1724" s="12" t="str">
        <f>INDEX($CD$5:$CD$10,MATCH(BA1724,$CC$5:$CC$10,0),1)</f>
        <v>Y</v>
      </c>
      <c r="BC1724" s="12" t="str">
        <f>IF(AND(BB1724="Y",AY1724&gt;1),"Y","")</f>
        <v>Y</v>
      </c>
      <c r="BD1724" s="12" t="str">
        <f>IF(AND(BB1724="Y",AY1724&lt;1),"Y","")</f>
        <v/>
      </c>
      <c r="BE1724" s="12" t="str">
        <f>IF(AY1724&gt;1,IF(AY1723&gt;1,"Y",""),"")</f>
        <v>Y</v>
      </c>
      <c r="BF1724" s="12" t="str">
        <f>IF(AY1724&lt;1,IF(AY1723&lt;1,"Y",""),"")</f>
        <v/>
      </c>
      <c r="BG1724" s="2"/>
      <c r="BH1724" s="2"/>
      <c r="BI1724" s="2"/>
      <c r="BJ1724" s="2"/>
      <c r="BK1724" s="2"/>
      <c r="BL1724" s="2"/>
      <c r="BM1724" s="4" t="str">
        <f>IF(BR1724=BR1725,IF(BR1724&gt;BR1723,BR1724&amp;"_O",""),BR1724&amp;"_C")</f>
        <v/>
      </c>
      <c r="BN1724" s="7" t="str">
        <f>IF(RIGHT(BM1724,1)="C",BP1724/INDEX($BP$5:$BP$2729,MATCH(BR1724&amp;"_O",$BM$5:$BM$2729,0),1),"")</f>
        <v/>
      </c>
      <c r="BO1724" s="38">
        <v>38002</v>
      </c>
      <c r="BP1724" s="3">
        <v>2140.46</v>
      </c>
      <c r="BQ1724" s="7">
        <f>BP1724/BP1723</f>
        <v>1.0256550322963984</v>
      </c>
      <c r="BR1724" s="4">
        <f>YEAR(BO1724)</f>
        <v>2004</v>
      </c>
      <c r="BS1724" s="2" t="s">
        <v>8</v>
      </c>
      <c r="BT1724" s="12" t="str">
        <f>INDEX($CD$5:$CD$10,MATCH(BS1724,$CC$5:$CC$10,0),1)</f>
        <v>Y</v>
      </c>
      <c r="BU1724" s="12" t="str">
        <f>IF(AND(BT1724="Y",BQ1724&gt;1),"Y","")</f>
        <v>Y</v>
      </c>
      <c r="BV1724" s="12" t="str">
        <f>IF(AND(BT1724="Y",BQ1724&lt;1),"Y","")</f>
        <v/>
      </c>
      <c r="BW1724" s="12" t="str">
        <f>IF(BQ1724&gt;1,IF(BQ1723&gt;1,"Y",""),"")</f>
        <v>Y</v>
      </c>
      <c r="BX1724" s="12" t="str">
        <f>IF(BQ1724&lt;1,IF(BQ1723&lt;1,"Y",""),"")</f>
        <v/>
      </c>
      <c r="BY1724" s="2"/>
      <c r="BZ1724" s="2"/>
      <c r="CA1724" s="2"/>
    </row>
    <row r="1725" spans="47:79">
      <c r="AU1725" s="4" t="str">
        <f>IF(AZ1725=AZ1726,IF(AZ1725&gt;AZ1724,AZ1725&amp;"_O",""),AZ1725&amp;"_C")</f>
        <v/>
      </c>
      <c r="AV1725" s="7" t="str">
        <f>IF(RIGHT(AU1725,1)="C",AX1725/INDEX($AX$5:$AX$2729,MATCH(AZ1725&amp;"_O",$AU$5:$AU$2729,0),1),"")</f>
        <v/>
      </c>
      <c r="AW1725" s="38">
        <v>37589</v>
      </c>
      <c r="AX1725" s="37">
        <v>936.31</v>
      </c>
      <c r="AY1725" s="7">
        <f>AX1725/AX1724</f>
        <v>1.0061898877008222</v>
      </c>
      <c r="AZ1725" s="4">
        <f>YEAR(AW1725)</f>
        <v>2002</v>
      </c>
      <c r="BA1725" s="2" t="s">
        <v>8</v>
      </c>
      <c r="BB1725" s="12" t="str">
        <f>INDEX($CD$5:$CD$10,MATCH(BA1725,$CC$5:$CC$10,0),1)</f>
        <v>Y</v>
      </c>
      <c r="BC1725" s="12" t="str">
        <f>IF(AND(BB1725="Y",AY1725&gt;1),"Y","")</f>
        <v>Y</v>
      </c>
      <c r="BD1725" s="12" t="str">
        <f>IF(AND(BB1725="Y",AY1725&lt;1),"Y","")</f>
        <v/>
      </c>
      <c r="BE1725" s="12" t="str">
        <f>IF(AY1725&gt;1,IF(AY1724&gt;1,"Y",""),"")</f>
        <v>Y</v>
      </c>
      <c r="BF1725" s="12" t="str">
        <f>IF(AY1725&lt;1,IF(AY1724&lt;1,"Y",""),"")</f>
        <v/>
      </c>
      <c r="BG1725" s="2"/>
      <c r="BH1725" s="2"/>
      <c r="BI1725" s="2"/>
      <c r="BJ1725" s="2"/>
      <c r="BK1725" s="2"/>
      <c r="BL1725" s="2"/>
      <c r="BM1725" s="4" t="str">
        <f>IF(BR1725=BR1726,IF(BR1725&gt;BR1724,BR1725&amp;"_O",""),BR1725&amp;"_C")</f>
        <v/>
      </c>
      <c r="BN1725" s="7" t="str">
        <f>IF(RIGHT(BM1725,1)="C",BP1725/INDEX($BP$5:$BP$2729,MATCH(BR1725&amp;"_O",$BM$5:$BM$2729,0),1),"")</f>
        <v/>
      </c>
      <c r="BO1725" s="38">
        <v>38009</v>
      </c>
      <c r="BP1725" s="3">
        <v>2123.87</v>
      </c>
      <c r="BQ1725" s="7">
        <f>BP1725/BP1724</f>
        <v>0.99224932958336054</v>
      </c>
      <c r="BR1725" s="4">
        <f>YEAR(BO1725)</f>
        <v>2004</v>
      </c>
      <c r="BS1725" s="2" t="s">
        <v>8</v>
      </c>
      <c r="BT1725" s="12" t="str">
        <f>INDEX($CD$5:$CD$10,MATCH(BS1725,$CC$5:$CC$10,0),1)</f>
        <v>Y</v>
      </c>
      <c r="BU1725" s="12" t="str">
        <f>IF(AND(BT1725="Y",BQ1725&gt;1),"Y","")</f>
        <v/>
      </c>
      <c r="BV1725" s="12" t="str">
        <f>IF(AND(BT1725="Y",BQ1725&lt;1),"Y","")</f>
        <v>Y</v>
      </c>
      <c r="BW1725" s="12" t="str">
        <f>IF(BQ1725&gt;1,IF(BQ1724&gt;1,"Y",""),"")</f>
        <v/>
      </c>
      <c r="BX1725" s="12" t="str">
        <f>IF(BQ1725&lt;1,IF(BQ1724&lt;1,"Y",""),"")</f>
        <v/>
      </c>
      <c r="BY1725" s="2"/>
      <c r="BZ1725" s="2"/>
      <c r="CA1725" s="2"/>
    </row>
    <row r="1726" spans="47:79">
      <c r="AU1726" s="4" t="str">
        <f>IF(AZ1726=AZ1727,IF(AZ1726&gt;AZ1725,AZ1726&amp;"_O",""),AZ1726&amp;"_C")</f>
        <v/>
      </c>
      <c r="AV1726" s="7" t="str">
        <f>IF(RIGHT(AU1726,1)="C",AX1726/INDEX($AX$5:$AX$2729,MATCH(AZ1726&amp;"_O",$AU$5:$AU$2729,0),1),"")</f>
        <v/>
      </c>
      <c r="AW1726" s="38">
        <v>37596</v>
      </c>
      <c r="AX1726" s="37">
        <v>912.23</v>
      </c>
      <c r="AY1726" s="7">
        <f>AX1726/AX1725</f>
        <v>0.97428202197989988</v>
      </c>
      <c r="AZ1726" s="4">
        <f>YEAR(AW1726)</f>
        <v>2002</v>
      </c>
      <c r="BA1726" s="2" t="s">
        <v>8</v>
      </c>
      <c r="BB1726" s="12" t="str">
        <f>INDEX($CD$5:$CD$10,MATCH(BA1726,$CC$5:$CC$10,0),1)</f>
        <v>Y</v>
      </c>
      <c r="BC1726" s="12" t="str">
        <f>IF(AND(BB1726="Y",AY1726&gt;1),"Y","")</f>
        <v/>
      </c>
      <c r="BD1726" s="12" t="str">
        <f>IF(AND(BB1726="Y",AY1726&lt;1),"Y","")</f>
        <v>Y</v>
      </c>
      <c r="BE1726" s="12" t="str">
        <f>IF(AY1726&gt;1,IF(AY1725&gt;1,"Y",""),"")</f>
        <v/>
      </c>
      <c r="BF1726" s="12" t="str">
        <f>IF(AY1726&lt;1,IF(AY1725&lt;1,"Y",""),"")</f>
        <v/>
      </c>
      <c r="BG1726" s="2"/>
      <c r="BH1726" s="2"/>
      <c r="BI1726" s="2"/>
      <c r="BJ1726" s="2"/>
      <c r="BK1726" s="2"/>
      <c r="BL1726" s="2"/>
      <c r="BM1726" s="4" t="str">
        <f>IF(BR1726=BR1727,IF(BR1726&gt;BR1725,BR1726&amp;"_O",""),BR1726&amp;"_C")</f>
        <v/>
      </c>
      <c r="BN1726" s="7" t="str">
        <f>IF(RIGHT(BM1726,1)="C",BP1726/INDEX($BP$5:$BP$2729,MATCH(BR1726&amp;"_O",$BM$5:$BM$2729,0),1),"")</f>
        <v/>
      </c>
      <c r="BO1726" s="38">
        <v>38016</v>
      </c>
      <c r="BP1726" s="3">
        <v>2066.15</v>
      </c>
      <c r="BQ1726" s="7">
        <f>BP1726/BP1725</f>
        <v>0.97282319539331508</v>
      </c>
      <c r="BR1726" s="4">
        <f>YEAR(BO1726)</f>
        <v>2004</v>
      </c>
      <c r="BS1726" s="2" t="s">
        <v>8</v>
      </c>
      <c r="BT1726" s="12" t="str">
        <f>INDEX($CD$5:$CD$10,MATCH(BS1726,$CC$5:$CC$10,0),1)</f>
        <v>Y</v>
      </c>
      <c r="BU1726" s="12" t="str">
        <f>IF(AND(BT1726="Y",BQ1726&gt;1),"Y","")</f>
        <v/>
      </c>
      <c r="BV1726" s="12" t="str">
        <f>IF(AND(BT1726="Y",BQ1726&lt;1),"Y","")</f>
        <v>Y</v>
      </c>
      <c r="BW1726" s="12" t="str">
        <f>IF(BQ1726&gt;1,IF(BQ1725&gt;1,"Y",""),"")</f>
        <v/>
      </c>
      <c r="BX1726" s="12" t="str">
        <f>IF(BQ1726&lt;1,IF(BQ1725&lt;1,"Y",""),"")</f>
        <v>Y</v>
      </c>
      <c r="BY1726" s="2"/>
      <c r="BZ1726" s="2"/>
      <c r="CA1726" s="2"/>
    </row>
    <row r="1727" spans="47:79">
      <c r="AU1727" s="4" t="str">
        <f>IF(AZ1727=AZ1728,IF(AZ1727&gt;AZ1726,AZ1727&amp;"_O",""),AZ1727&amp;"_C")</f>
        <v/>
      </c>
      <c r="AV1727" s="7" t="str">
        <f>IF(RIGHT(AU1727,1)="C",AX1727/INDEX($AX$5:$AX$2729,MATCH(AZ1727&amp;"_O",$AU$5:$AU$2729,0),1),"")</f>
        <v/>
      </c>
      <c r="AW1727" s="38">
        <v>37603</v>
      </c>
      <c r="AX1727" s="37">
        <v>889.48</v>
      </c>
      <c r="AY1727" s="7">
        <f>AX1727/AX1726</f>
        <v>0.97506111397344963</v>
      </c>
      <c r="AZ1727" s="4">
        <f>YEAR(AW1727)</f>
        <v>2002</v>
      </c>
      <c r="BA1727" s="2" t="s">
        <v>8</v>
      </c>
      <c r="BB1727" s="12" t="str">
        <f>INDEX($CD$5:$CD$10,MATCH(BA1727,$CC$5:$CC$10,0),1)</f>
        <v>Y</v>
      </c>
      <c r="BC1727" s="12" t="str">
        <f>IF(AND(BB1727="Y",AY1727&gt;1),"Y","")</f>
        <v/>
      </c>
      <c r="BD1727" s="12" t="str">
        <f>IF(AND(BB1727="Y",AY1727&lt;1),"Y","")</f>
        <v>Y</v>
      </c>
      <c r="BE1727" s="12" t="str">
        <f>IF(AY1727&gt;1,IF(AY1726&gt;1,"Y",""),"")</f>
        <v/>
      </c>
      <c r="BF1727" s="12" t="str">
        <f>IF(AY1727&lt;1,IF(AY1726&lt;1,"Y",""),"")</f>
        <v>Y</v>
      </c>
      <c r="BG1727" s="2"/>
      <c r="BH1727" s="2"/>
      <c r="BI1727" s="2"/>
      <c r="BJ1727" s="2"/>
      <c r="BK1727" s="2"/>
      <c r="BL1727" s="2"/>
      <c r="BM1727" s="4" t="str">
        <f>IF(BR1727=BR1728,IF(BR1727&gt;BR1726,BR1727&amp;"_O",""),BR1727&amp;"_C")</f>
        <v/>
      </c>
      <c r="BN1727" s="7" t="str">
        <f>IF(RIGHT(BM1727,1)="C",BP1727/INDEX($BP$5:$BP$2729,MATCH(BR1727&amp;"_O",$BM$5:$BM$2729,0),1),"")</f>
        <v/>
      </c>
      <c r="BO1727" s="38">
        <v>38023</v>
      </c>
      <c r="BP1727" s="3">
        <v>2064.0100000000002</v>
      </c>
      <c r="BQ1727" s="7">
        <f>BP1727/BP1726</f>
        <v>0.99896425719333071</v>
      </c>
      <c r="BR1727" s="4">
        <f>YEAR(BO1727)</f>
        <v>2004</v>
      </c>
      <c r="BS1727" s="2" t="s">
        <v>8</v>
      </c>
      <c r="BT1727" s="12" t="str">
        <f>INDEX($CD$5:$CD$10,MATCH(BS1727,$CC$5:$CC$10,0),1)</f>
        <v>Y</v>
      </c>
      <c r="BU1727" s="12" t="str">
        <f>IF(AND(BT1727="Y",BQ1727&gt;1),"Y","")</f>
        <v/>
      </c>
      <c r="BV1727" s="12" t="str">
        <f>IF(AND(BT1727="Y",BQ1727&lt;1),"Y","")</f>
        <v>Y</v>
      </c>
      <c r="BW1727" s="12" t="str">
        <f>IF(BQ1727&gt;1,IF(BQ1726&gt;1,"Y",""),"")</f>
        <v/>
      </c>
      <c r="BX1727" s="12" t="str">
        <f>IF(BQ1727&lt;1,IF(BQ1726&lt;1,"Y",""),"")</f>
        <v>Y</v>
      </c>
      <c r="BY1727" s="2"/>
      <c r="BZ1727" s="2"/>
      <c r="CA1727" s="2"/>
    </row>
    <row r="1728" spans="47:79">
      <c r="AU1728" s="4" t="str">
        <f>IF(AZ1728=AZ1729,IF(AZ1728&gt;AZ1727,AZ1728&amp;"_O",""),AZ1728&amp;"_C")</f>
        <v/>
      </c>
      <c r="AV1728" s="7" t="str">
        <f>IF(RIGHT(AU1728,1)="C",AX1728/INDEX($AX$5:$AX$2729,MATCH(AZ1728&amp;"_O",$AU$5:$AU$2729,0),1),"")</f>
        <v/>
      </c>
      <c r="AW1728" s="38">
        <v>37610</v>
      </c>
      <c r="AX1728" s="37">
        <v>895.76</v>
      </c>
      <c r="AY1728" s="7">
        <f>AX1728/AX1727</f>
        <v>1.0070603048972433</v>
      </c>
      <c r="AZ1728" s="4">
        <f>YEAR(AW1728)</f>
        <v>2002</v>
      </c>
      <c r="BA1728" s="2" t="s">
        <v>8</v>
      </c>
      <c r="BB1728" s="12" t="str">
        <f>INDEX($CD$5:$CD$10,MATCH(BA1728,$CC$5:$CC$10,0),1)</f>
        <v>Y</v>
      </c>
      <c r="BC1728" s="12" t="str">
        <f>IF(AND(BB1728="Y",AY1728&gt;1),"Y","")</f>
        <v>Y</v>
      </c>
      <c r="BD1728" s="12" t="str">
        <f>IF(AND(BB1728="Y",AY1728&lt;1),"Y","")</f>
        <v/>
      </c>
      <c r="BE1728" s="12" t="str">
        <f>IF(AY1728&gt;1,IF(AY1727&gt;1,"Y",""),"")</f>
        <v/>
      </c>
      <c r="BF1728" s="12" t="str">
        <f>IF(AY1728&lt;1,IF(AY1727&lt;1,"Y",""),"")</f>
        <v/>
      </c>
      <c r="BG1728" s="2"/>
      <c r="BH1728" s="2"/>
      <c r="BI1728" s="2"/>
      <c r="BJ1728" s="2"/>
      <c r="BK1728" s="2"/>
      <c r="BL1728" s="2"/>
      <c r="BM1728" s="4" t="str">
        <f>IF(BR1728=BR1729,IF(BR1728&gt;BR1727,BR1728&amp;"_O",""),BR1728&amp;"_C")</f>
        <v/>
      </c>
      <c r="BN1728" s="7" t="str">
        <f>IF(RIGHT(BM1728,1)="C",BP1728/INDEX($BP$5:$BP$2729,MATCH(BR1728&amp;"_O",$BM$5:$BM$2729,0),1),"")</f>
        <v/>
      </c>
      <c r="BO1728" s="38">
        <v>38030</v>
      </c>
      <c r="BP1728" s="3">
        <v>2053.56</v>
      </c>
      <c r="BQ1728" s="7">
        <f>BP1728/BP1727</f>
        <v>0.99493704003372063</v>
      </c>
      <c r="BR1728" s="4">
        <f>YEAR(BO1728)</f>
        <v>2004</v>
      </c>
      <c r="BS1728" s="2" t="s">
        <v>8</v>
      </c>
      <c r="BT1728" s="12" t="str">
        <f>INDEX($CD$5:$CD$10,MATCH(BS1728,$CC$5:$CC$10,0),1)</f>
        <v>Y</v>
      </c>
      <c r="BU1728" s="12" t="str">
        <f>IF(AND(BT1728="Y",BQ1728&gt;1),"Y","")</f>
        <v/>
      </c>
      <c r="BV1728" s="12" t="str">
        <f>IF(AND(BT1728="Y",BQ1728&lt;1),"Y","")</f>
        <v>Y</v>
      </c>
      <c r="BW1728" s="12" t="str">
        <f>IF(BQ1728&gt;1,IF(BQ1727&gt;1,"Y",""),"")</f>
        <v/>
      </c>
      <c r="BX1728" s="12" t="str">
        <f>IF(BQ1728&lt;1,IF(BQ1727&lt;1,"Y",""),"")</f>
        <v>Y</v>
      </c>
      <c r="BY1728" s="2"/>
      <c r="BZ1728" s="2"/>
      <c r="CA1728" s="2"/>
    </row>
    <row r="1729" spans="47:79">
      <c r="AU1729" s="4" t="str">
        <f>IF(AZ1729=AZ1730,IF(AZ1729&gt;AZ1728,AZ1729&amp;"_O",""),AZ1729&amp;"_C")</f>
        <v>2002_C</v>
      </c>
      <c r="AV1729" s="7">
        <f>IF(RIGHT(AU1729,1)="C",AX1729/INDEX($AX$5:$AX$2729,MATCH(AZ1729&amp;"_O",$AU$5:$AU$2729,0),1),"")</f>
        <v>0.74660344048238392</v>
      </c>
      <c r="AW1729" s="38">
        <v>37617</v>
      </c>
      <c r="AX1729" s="37">
        <v>875.4</v>
      </c>
      <c r="AY1729" s="7">
        <f>AX1729/AX1728</f>
        <v>0.97727069750826112</v>
      </c>
      <c r="AZ1729" s="4">
        <f>YEAR(AW1729)</f>
        <v>2002</v>
      </c>
      <c r="BA1729" s="2" t="s">
        <v>8</v>
      </c>
      <c r="BB1729" s="12" t="str">
        <f>INDEX($CD$5:$CD$10,MATCH(BA1729,$CC$5:$CC$10,0),1)</f>
        <v>Y</v>
      </c>
      <c r="BC1729" s="12" t="str">
        <f>IF(AND(BB1729="Y",AY1729&gt;1),"Y","")</f>
        <v/>
      </c>
      <c r="BD1729" s="12" t="str">
        <f>IF(AND(BB1729="Y",AY1729&lt;1),"Y","")</f>
        <v>Y</v>
      </c>
      <c r="BE1729" s="12" t="str">
        <f>IF(AY1729&gt;1,IF(AY1728&gt;1,"Y",""),"")</f>
        <v/>
      </c>
      <c r="BF1729" s="12" t="str">
        <f>IF(AY1729&lt;1,IF(AY1728&lt;1,"Y",""),"")</f>
        <v/>
      </c>
      <c r="BG1729" s="2"/>
      <c r="BH1729" s="2"/>
      <c r="BI1729" s="2"/>
      <c r="BJ1729" s="2"/>
      <c r="BK1729" s="2"/>
      <c r="BL1729" s="2"/>
      <c r="BM1729" s="4" t="str">
        <f>IF(BR1729=BR1730,IF(BR1729&gt;BR1728,BR1729&amp;"_O",""),BR1729&amp;"_C")</f>
        <v/>
      </c>
      <c r="BN1729" s="7" t="str">
        <f>IF(RIGHT(BM1729,1)="C",BP1729/INDEX($BP$5:$BP$2729,MATCH(BR1729&amp;"_O",$BM$5:$BM$2729,0),1),"")</f>
        <v/>
      </c>
      <c r="BO1729" s="38">
        <v>38037</v>
      </c>
      <c r="BP1729" s="3">
        <v>2037.93</v>
      </c>
      <c r="BQ1729" s="7">
        <f>BP1729/BP1728</f>
        <v>0.9923888272073863</v>
      </c>
      <c r="BR1729" s="4">
        <f>YEAR(BO1729)</f>
        <v>2004</v>
      </c>
      <c r="BS1729" s="2" t="s">
        <v>8</v>
      </c>
      <c r="BT1729" s="12" t="str">
        <f>INDEX($CD$5:$CD$10,MATCH(BS1729,$CC$5:$CC$10,0),1)</f>
        <v>Y</v>
      </c>
      <c r="BU1729" s="12" t="str">
        <f>IF(AND(BT1729="Y",BQ1729&gt;1),"Y","")</f>
        <v/>
      </c>
      <c r="BV1729" s="12" t="str">
        <f>IF(AND(BT1729="Y",BQ1729&lt;1),"Y","")</f>
        <v>Y</v>
      </c>
      <c r="BW1729" s="12" t="str">
        <f>IF(BQ1729&gt;1,IF(BQ1728&gt;1,"Y",""),"")</f>
        <v/>
      </c>
      <c r="BX1729" s="12" t="str">
        <f>IF(BQ1729&lt;1,IF(BQ1728&lt;1,"Y",""),"")</f>
        <v>Y</v>
      </c>
      <c r="BY1729" s="2"/>
      <c r="BZ1729" s="2"/>
      <c r="CA1729" s="2"/>
    </row>
    <row r="1730" spans="47:79">
      <c r="AU1730" s="4" t="str">
        <f>IF(AZ1730=AZ1731,IF(AZ1730&gt;AZ1729,AZ1730&amp;"_O",""),AZ1730&amp;"_C")</f>
        <v>2003_O</v>
      </c>
      <c r="AV1730" s="7" t="str">
        <f>IF(RIGHT(AU1730,1)="C",AX1730/INDEX($AX$5:$AX$2729,MATCH(AZ1730&amp;"_O",$AU$5:$AU$2729,0),1),"")</f>
        <v/>
      </c>
      <c r="AW1730" s="38">
        <v>37624</v>
      </c>
      <c r="AX1730" s="37">
        <v>908.59</v>
      </c>
      <c r="AY1730" s="7">
        <f>AX1730/AX1729</f>
        <v>1.0379140964130684</v>
      </c>
      <c r="AZ1730" s="4">
        <f>YEAR(AW1730)</f>
        <v>2003</v>
      </c>
      <c r="BA1730" s="2" t="s">
        <v>8</v>
      </c>
      <c r="BB1730" s="12" t="str">
        <f>INDEX($CD$5:$CD$10,MATCH(BA1730,$CC$5:$CC$10,0),1)</f>
        <v>Y</v>
      </c>
      <c r="BC1730" s="12" t="str">
        <f>IF(AND(BB1730="Y",AY1730&gt;1),"Y","")</f>
        <v>Y</v>
      </c>
      <c r="BD1730" s="12" t="str">
        <f>IF(AND(BB1730="Y",AY1730&lt;1),"Y","")</f>
        <v/>
      </c>
      <c r="BE1730" s="12" t="str">
        <f>IF(AY1730&gt;1,IF(AY1729&gt;1,"Y",""),"")</f>
        <v/>
      </c>
      <c r="BF1730" s="12" t="str">
        <f>IF(AY1730&lt;1,IF(AY1729&lt;1,"Y",""),"")</f>
        <v/>
      </c>
      <c r="BG1730" s="2"/>
      <c r="BH1730" s="2"/>
      <c r="BI1730" s="2"/>
      <c r="BJ1730" s="2"/>
      <c r="BK1730" s="2"/>
      <c r="BL1730" s="2"/>
      <c r="BM1730" s="4" t="str">
        <f>IF(BR1730=BR1731,IF(BR1730&gt;BR1729,BR1730&amp;"_O",""),BR1730&amp;"_C")</f>
        <v/>
      </c>
      <c r="BN1730" s="7" t="str">
        <f>IF(RIGHT(BM1730,1)="C",BP1730/INDEX($BP$5:$BP$2729,MATCH(BR1730&amp;"_O",$BM$5:$BM$2729,0),1),"")</f>
        <v/>
      </c>
      <c r="BO1730" s="38">
        <v>38044</v>
      </c>
      <c r="BP1730" s="3">
        <v>2029.82</v>
      </c>
      <c r="BQ1730" s="7">
        <f>BP1730/BP1729</f>
        <v>0.99602047175320052</v>
      </c>
      <c r="BR1730" s="4">
        <f>YEAR(BO1730)</f>
        <v>2004</v>
      </c>
      <c r="BS1730" s="2" t="s">
        <v>8</v>
      </c>
      <c r="BT1730" s="12" t="str">
        <f>INDEX($CD$5:$CD$10,MATCH(BS1730,$CC$5:$CC$10,0),1)</f>
        <v>Y</v>
      </c>
      <c r="BU1730" s="12" t="str">
        <f>IF(AND(BT1730="Y",BQ1730&gt;1),"Y","")</f>
        <v/>
      </c>
      <c r="BV1730" s="12" t="str">
        <f>IF(AND(BT1730="Y",BQ1730&lt;1),"Y","")</f>
        <v>Y</v>
      </c>
      <c r="BW1730" s="12" t="str">
        <f>IF(BQ1730&gt;1,IF(BQ1729&gt;1,"Y",""),"")</f>
        <v/>
      </c>
      <c r="BX1730" s="12" t="str">
        <f>IF(BQ1730&lt;1,IF(BQ1729&lt;1,"Y",""),"")</f>
        <v>Y</v>
      </c>
      <c r="BY1730" s="2"/>
      <c r="BZ1730" s="2"/>
      <c r="CA1730" s="2"/>
    </row>
    <row r="1731" spans="47:79">
      <c r="AU1731" s="4" t="str">
        <f>IF(AZ1731=AZ1732,IF(AZ1731&gt;AZ1730,AZ1731&amp;"_O",""),AZ1731&amp;"_C")</f>
        <v/>
      </c>
      <c r="AV1731" s="7" t="str">
        <f>IF(RIGHT(AU1731,1)="C",AX1731/INDEX($AX$5:$AX$2729,MATCH(AZ1731&amp;"_O",$AU$5:$AU$2729,0),1),"")</f>
        <v/>
      </c>
      <c r="AW1731" s="38">
        <v>37631</v>
      </c>
      <c r="AX1731" s="37">
        <v>927.57</v>
      </c>
      <c r="AY1731" s="7">
        <f>AX1731/AX1730</f>
        <v>1.0208895101200761</v>
      </c>
      <c r="AZ1731" s="4">
        <f>YEAR(AW1731)</f>
        <v>2003</v>
      </c>
      <c r="BA1731" s="2" t="s">
        <v>8</v>
      </c>
      <c r="BB1731" s="12" t="str">
        <f>INDEX($CD$5:$CD$10,MATCH(BA1731,$CC$5:$CC$10,0),1)</f>
        <v>Y</v>
      </c>
      <c r="BC1731" s="12" t="str">
        <f>IF(AND(BB1731="Y",AY1731&gt;1),"Y","")</f>
        <v>Y</v>
      </c>
      <c r="BD1731" s="12" t="str">
        <f>IF(AND(BB1731="Y",AY1731&lt;1),"Y","")</f>
        <v/>
      </c>
      <c r="BE1731" s="12" t="str">
        <f>IF(AY1731&gt;1,IF(AY1730&gt;1,"Y",""),"")</f>
        <v>Y</v>
      </c>
      <c r="BF1731" s="12" t="str">
        <f>IF(AY1731&lt;1,IF(AY1730&lt;1,"Y",""),"")</f>
        <v/>
      </c>
      <c r="BG1731" s="2"/>
      <c r="BH1731" s="2"/>
      <c r="BI1731" s="2"/>
      <c r="BJ1731" s="2"/>
      <c r="BK1731" s="2"/>
      <c r="BL1731" s="2"/>
      <c r="BM1731" s="4" t="str">
        <f>IF(BR1731=BR1732,IF(BR1731&gt;BR1730,BR1731&amp;"_O",""),BR1731&amp;"_C")</f>
        <v/>
      </c>
      <c r="BN1731" s="7" t="str">
        <f>IF(RIGHT(BM1731,1)="C",BP1731/INDEX($BP$5:$BP$2729,MATCH(BR1731&amp;"_O",$BM$5:$BM$2729,0),1),"")</f>
        <v/>
      </c>
      <c r="BO1731" s="38">
        <v>38051</v>
      </c>
      <c r="BP1731" s="3">
        <v>2047.63</v>
      </c>
      <c r="BQ1731" s="7">
        <f>BP1731/BP1730</f>
        <v>1.0087741770206227</v>
      </c>
      <c r="BR1731" s="4">
        <f>YEAR(BO1731)</f>
        <v>2004</v>
      </c>
      <c r="BS1731" s="2" t="s">
        <v>8</v>
      </c>
      <c r="BT1731" s="12" t="str">
        <f>INDEX($CD$5:$CD$10,MATCH(BS1731,$CC$5:$CC$10,0),1)</f>
        <v>Y</v>
      </c>
      <c r="BU1731" s="12" t="str">
        <f>IF(AND(BT1731="Y",BQ1731&gt;1),"Y","")</f>
        <v>Y</v>
      </c>
      <c r="BV1731" s="12" t="str">
        <f>IF(AND(BT1731="Y",BQ1731&lt;1),"Y","")</f>
        <v/>
      </c>
      <c r="BW1731" s="12" t="str">
        <f>IF(BQ1731&gt;1,IF(BQ1730&gt;1,"Y",""),"")</f>
        <v/>
      </c>
      <c r="BX1731" s="12" t="str">
        <f>IF(BQ1731&lt;1,IF(BQ1730&lt;1,"Y",""),"")</f>
        <v/>
      </c>
      <c r="BY1731" s="2"/>
      <c r="BZ1731" s="2"/>
      <c r="CA1731" s="2"/>
    </row>
    <row r="1732" spans="47:79">
      <c r="AU1732" s="4" t="str">
        <f>IF(AZ1732=AZ1733,IF(AZ1732&gt;AZ1731,AZ1732&amp;"_O",""),AZ1732&amp;"_C")</f>
        <v/>
      </c>
      <c r="AV1732" s="7" t="str">
        <f>IF(RIGHT(AU1732,1)="C",AX1732/INDEX($AX$5:$AX$2729,MATCH(AZ1732&amp;"_O",$AU$5:$AU$2729,0),1),"")</f>
        <v/>
      </c>
      <c r="AW1732" s="38">
        <v>37638</v>
      </c>
      <c r="AX1732" s="37">
        <v>901.78</v>
      </c>
      <c r="AY1732" s="7">
        <f>AX1732/AX1731</f>
        <v>0.97219616848324109</v>
      </c>
      <c r="AZ1732" s="4">
        <f>YEAR(AW1732)</f>
        <v>2003</v>
      </c>
      <c r="BA1732" s="2" t="s">
        <v>8</v>
      </c>
      <c r="BB1732" s="12" t="str">
        <f>INDEX($CD$5:$CD$10,MATCH(BA1732,$CC$5:$CC$10,0),1)</f>
        <v>Y</v>
      </c>
      <c r="BC1732" s="12" t="str">
        <f>IF(AND(BB1732="Y",AY1732&gt;1),"Y","")</f>
        <v/>
      </c>
      <c r="BD1732" s="12" t="str">
        <f>IF(AND(BB1732="Y",AY1732&lt;1),"Y","")</f>
        <v>Y</v>
      </c>
      <c r="BE1732" s="12" t="str">
        <f>IF(AY1732&gt;1,IF(AY1731&gt;1,"Y",""),"")</f>
        <v/>
      </c>
      <c r="BF1732" s="12" t="str">
        <f>IF(AY1732&lt;1,IF(AY1731&lt;1,"Y",""),"")</f>
        <v/>
      </c>
      <c r="BG1732" s="2"/>
      <c r="BH1732" s="2"/>
      <c r="BI1732" s="2"/>
      <c r="BJ1732" s="2"/>
      <c r="BK1732" s="2"/>
      <c r="BL1732" s="2"/>
      <c r="BM1732" s="4" t="str">
        <f>IF(BR1732=BR1733,IF(BR1732&gt;BR1731,BR1732&amp;"_O",""),BR1732&amp;"_C")</f>
        <v/>
      </c>
      <c r="BN1732" s="7" t="str">
        <f>IF(RIGHT(BM1732,1)="C",BP1732/INDEX($BP$5:$BP$2729,MATCH(BR1732&amp;"_O",$BM$5:$BM$2729,0),1),"")</f>
        <v/>
      </c>
      <c r="BO1732" s="38">
        <v>38058</v>
      </c>
      <c r="BP1732" s="3">
        <v>1984.73</v>
      </c>
      <c r="BQ1732" s="7">
        <f>BP1732/BP1731</f>
        <v>0.96928155965677387</v>
      </c>
      <c r="BR1732" s="4">
        <f>YEAR(BO1732)</f>
        <v>2004</v>
      </c>
      <c r="BS1732" s="2" t="s">
        <v>8</v>
      </c>
      <c r="BT1732" s="12" t="str">
        <f>INDEX($CD$5:$CD$10,MATCH(BS1732,$CC$5:$CC$10,0),1)</f>
        <v>Y</v>
      </c>
      <c r="BU1732" s="12" t="str">
        <f>IF(AND(BT1732="Y",BQ1732&gt;1),"Y","")</f>
        <v/>
      </c>
      <c r="BV1732" s="12" t="str">
        <f>IF(AND(BT1732="Y",BQ1732&lt;1),"Y","")</f>
        <v>Y</v>
      </c>
      <c r="BW1732" s="12" t="str">
        <f>IF(BQ1732&gt;1,IF(BQ1731&gt;1,"Y",""),"")</f>
        <v/>
      </c>
      <c r="BX1732" s="12" t="str">
        <f>IF(BQ1732&lt;1,IF(BQ1731&lt;1,"Y",""),"")</f>
        <v/>
      </c>
      <c r="BY1732" s="2"/>
      <c r="BZ1732" s="2"/>
      <c r="CA1732" s="2"/>
    </row>
    <row r="1733" spans="47:79">
      <c r="AU1733" s="4" t="str">
        <f>IF(AZ1733=AZ1734,IF(AZ1733&gt;AZ1732,AZ1733&amp;"_O",""),AZ1733&amp;"_C")</f>
        <v/>
      </c>
      <c r="AV1733" s="7" t="str">
        <f>IF(RIGHT(AU1733,1)="C",AX1733/INDEX($AX$5:$AX$2729,MATCH(AZ1733&amp;"_O",$AU$5:$AU$2729,0),1),"")</f>
        <v/>
      </c>
      <c r="AW1733" s="38">
        <v>37645</v>
      </c>
      <c r="AX1733" s="37">
        <v>861.4</v>
      </c>
      <c r="AY1733" s="7">
        <f>AX1733/AX1732</f>
        <v>0.95522189447537098</v>
      </c>
      <c r="AZ1733" s="4">
        <f>YEAR(AW1733)</f>
        <v>2003</v>
      </c>
      <c r="BA1733" s="2" t="s">
        <v>8</v>
      </c>
      <c r="BB1733" s="12" t="str">
        <f>INDEX($CD$5:$CD$10,MATCH(BA1733,$CC$5:$CC$10,0),1)</f>
        <v>Y</v>
      </c>
      <c r="BC1733" s="12" t="str">
        <f>IF(AND(BB1733="Y",AY1733&gt;1),"Y","")</f>
        <v/>
      </c>
      <c r="BD1733" s="12" t="str">
        <f>IF(AND(BB1733="Y",AY1733&lt;1),"Y","")</f>
        <v>Y</v>
      </c>
      <c r="BE1733" s="12" t="str">
        <f>IF(AY1733&gt;1,IF(AY1732&gt;1,"Y",""),"")</f>
        <v/>
      </c>
      <c r="BF1733" s="12" t="str">
        <f>IF(AY1733&lt;1,IF(AY1732&lt;1,"Y",""),"")</f>
        <v>Y</v>
      </c>
      <c r="BG1733" s="2"/>
      <c r="BH1733" s="2"/>
      <c r="BI1733" s="2"/>
      <c r="BJ1733" s="2"/>
      <c r="BK1733" s="2"/>
      <c r="BL1733" s="2"/>
      <c r="BM1733" s="4" t="str">
        <f>IF(BR1733=BR1734,IF(BR1733&gt;BR1732,BR1733&amp;"_O",""),BR1733&amp;"_C")</f>
        <v/>
      </c>
      <c r="BN1733" s="7" t="str">
        <f>IF(RIGHT(BM1733,1)="C",BP1733/INDEX($BP$5:$BP$2729,MATCH(BR1733&amp;"_O",$BM$5:$BM$2729,0),1),"")</f>
        <v/>
      </c>
      <c r="BO1733" s="38">
        <v>38065</v>
      </c>
      <c r="BP1733" s="3">
        <v>1940.47</v>
      </c>
      <c r="BQ1733" s="7">
        <f>BP1733/BP1732</f>
        <v>0.97769973749578032</v>
      </c>
      <c r="BR1733" s="4">
        <f>YEAR(BO1733)</f>
        <v>2004</v>
      </c>
      <c r="BS1733" s="2" t="s">
        <v>8</v>
      </c>
      <c r="BT1733" s="12" t="str">
        <f>INDEX($CD$5:$CD$10,MATCH(BS1733,$CC$5:$CC$10,0),1)</f>
        <v>Y</v>
      </c>
      <c r="BU1733" s="12" t="str">
        <f>IF(AND(BT1733="Y",BQ1733&gt;1),"Y","")</f>
        <v/>
      </c>
      <c r="BV1733" s="12" t="str">
        <f>IF(AND(BT1733="Y",BQ1733&lt;1),"Y","")</f>
        <v>Y</v>
      </c>
      <c r="BW1733" s="12" t="str">
        <f>IF(BQ1733&gt;1,IF(BQ1732&gt;1,"Y",""),"")</f>
        <v/>
      </c>
      <c r="BX1733" s="12" t="str">
        <f>IF(BQ1733&lt;1,IF(BQ1732&lt;1,"Y",""),"")</f>
        <v>Y</v>
      </c>
      <c r="BY1733" s="2"/>
      <c r="BZ1733" s="2"/>
      <c r="CA1733" s="2"/>
    </row>
    <row r="1734" spans="47:79">
      <c r="AU1734" s="4" t="str">
        <f>IF(AZ1734=AZ1735,IF(AZ1734&gt;AZ1733,AZ1734&amp;"_O",""),AZ1734&amp;"_C")</f>
        <v/>
      </c>
      <c r="AV1734" s="7" t="str">
        <f>IF(RIGHT(AU1734,1)="C",AX1734/INDEX($AX$5:$AX$2729,MATCH(AZ1734&amp;"_O",$AU$5:$AU$2729,0),1),"")</f>
        <v/>
      </c>
      <c r="AW1734" s="38">
        <v>37652</v>
      </c>
      <c r="AX1734" s="37">
        <v>855.7</v>
      </c>
      <c r="AY1734" s="7">
        <f>AX1734/AX1733</f>
        <v>0.9933828651033203</v>
      </c>
      <c r="AZ1734" s="4">
        <f>YEAR(AW1734)</f>
        <v>2003</v>
      </c>
      <c r="BA1734" s="2" t="s">
        <v>8</v>
      </c>
      <c r="BB1734" s="12" t="str">
        <f>INDEX($CD$5:$CD$10,MATCH(BA1734,$CC$5:$CC$10,0),1)</f>
        <v>Y</v>
      </c>
      <c r="BC1734" s="12" t="str">
        <f>IF(AND(BB1734="Y",AY1734&gt;1),"Y","")</f>
        <v/>
      </c>
      <c r="BD1734" s="12" t="str">
        <f>IF(AND(BB1734="Y",AY1734&lt;1),"Y","")</f>
        <v>Y</v>
      </c>
      <c r="BE1734" s="12" t="str">
        <f>IF(AY1734&gt;1,IF(AY1733&gt;1,"Y",""),"")</f>
        <v/>
      </c>
      <c r="BF1734" s="12" t="str">
        <f>IF(AY1734&lt;1,IF(AY1733&lt;1,"Y",""),"")</f>
        <v>Y</v>
      </c>
      <c r="BG1734" s="2"/>
      <c r="BH1734" s="2"/>
      <c r="BI1734" s="2"/>
      <c r="BJ1734" s="2"/>
      <c r="BK1734" s="2"/>
      <c r="BL1734" s="2"/>
      <c r="BM1734" s="4" t="str">
        <f>IF(BR1734=BR1735,IF(BR1734&gt;BR1733,BR1734&amp;"_O",""),BR1734&amp;"_C")</f>
        <v/>
      </c>
      <c r="BN1734" s="7" t="str">
        <f>IF(RIGHT(BM1734,1)="C",BP1734/INDEX($BP$5:$BP$2729,MATCH(BR1734&amp;"_O",$BM$5:$BM$2729,0),1),"")</f>
        <v/>
      </c>
      <c r="BO1734" s="38">
        <v>38072</v>
      </c>
      <c r="BP1734" s="3">
        <v>1960.02</v>
      </c>
      <c r="BQ1734" s="7">
        <f>BP1734/BP1733</f>
        <v>1.0100748787664844</v>
      </c>
      <c r="BR1734" s="4">
        <f>YEAR(BO1734)</f>
        <v>2004</v>
      </c>
      <c r="BS1734" s="2" t="s">
        <v>8</v>
      </c>
      <c r="BT1734" s="12" t="str">
        <f>INDEX($CD$5:$CD$10,MATCH(BS1734,$CC$5:$CC$10,0),1)</f>
        <v>Y</v>
      </c>
      <c r="BU1734" s="12" t="str">
        <f>IF(AND(BT1734="Y",BQ1734&gt;1),"Y","")</f>
        <v>Y</v>
      </c>
      <c r="BV1734" s="12" t="str">
        <f>IF(AND(BT1734="Y",BQ1734&lt;1),"Y","")</f>
        <v/>
      </c>
      <c r="BW1734" s="12" t="str">
        <f>IF(BQ1734&gt;1,IF(BQ1733&gt;1,"Y",""),"")</f>
        <v/>
      </c>
      <c r="BX1734" s="12" t="str">
        <f>IF(BQ1734&lt;1,IF(BQ1733&lt;1,"Y",""),"")</f>
        <v/>
      </c>
      <c r="BY1734" s="2"/>
      <c r="BZ1734" s="2"/>
      <c r="CA1734" s="2"/>
    </row>
    <row r="1735" spans="47:79">
      <c r="AU1735" s="4" t="str">
        <f>IF(AZ1735=AZ1736,IF(AZ1735&gt;AZ1734,AZ1735&amp;"_O",""),AZ1735&amp;"_C")</f>
        <v/>
      </c>
      <c r="AV1735" s="7" t="str">
        <f>IF(RIGHT(AU1735,1)="C",AX1735/INDEX($AX$5:$AX$2729,MATCH(AZ1735&amp;"_O",$AU$5:$AU$2729,0),1),"")</f>
        <v/>
      </c>
      <c r="AW1735" s="38">
        <v>37659</v>
      </c>
      <c r="AX1735" s="37">
        <v>829.69</v>
      </c>
      <c r="AY1735" s="7">
        <f>AX1735/AX1734</f>
        <v>0.96960383311908382</v>
      </c>
      <c r="AZ1735" s="4">
        <f>YEAR(AW1735)</f>
        <v>2003</v>
      </c>
      <c r="BA1735" s="2" t="s">
        <v>8</v>
      </c>
      <c r="BB1735" s="12" t="str">
        <f>INDEX($CD$5:$CD$10,MATCH(BA1735,$CC$5:$CC$10,0),1)</f>
        <v>Y</v>
      </c>
      <c r="BC1735" s="12" t="str">
        <f>IF(AND(BB1735="Y",AY1735&gt;1),"Y","")</f>
        <v/>
      </c>
      <c r="BD1735" s="12" t="str">
        <f>IF(AND(BB1735="Y",AY1735&lt;1),"Y","")</f>
        <v>Y</v>
      </c>
      <c r="BE1735" s="12" t="str">
        <f>IF(AY1735&gt;1,IF(AY1734&gt;1,"Y",""),"")</f>
        <v/>
      </c>
      <c r="BF1735" s="12" t="str">
        <f>IF(AY1735&lt;1,IF(AY1734&lt;1,"Y",""),"")</f>
        <v>Y</v>
      </c>
      <c r="BG1735" s="2"/>
      <c r="BH1735" s="2"/>
      <c r="BI1735" s="2"/>
      <c r="BJ1735" s="2"/>
      <c r="BK1735" s="2"/>
      <c r="BL1735" s="2"/>
      <c r="BM1735" s="4" t="str">
        <f>IF(BR1735=BR1736,IF(BR1735&gt;BR1734,BR1735&amp;"_O",""),BR1735&amp;"_C")</f>
        <v/>
      </c>
      <c r="BN1735" s="7" t="str">
        <f>IF(RIGHT(BM1735,1)="C",BP1735/INDEX($BP$5:$BP$2729,MATCH(BR1735&amp;"_O",$BM$5:$BM$2729,0),1),"")</f>
        <v/>
      </c>
      <c r="BO1735" s="38">
        <v>38079</v>
      </c>
      <c r="BP1735" s="3">
        <v>2057.17</v>
      </c>
      <c r="BQ1735" s="7">
        <f>BP1735/BP1734</f>
        <v>1.0495658207569312</v>
      </c>
      <c r="BR1735" s="4">
        <f>YEAR(BO1735)</f>
        <v>2004</v>
      </c>
      <c r="BS1735" s="2" t="s">
        <v>8</v>
      </c>
      <c r="BT1735" s="12" t="str">
        <f>INDEX($CD$5:$CD$10,MATCH(BS1735,$CC$5:$CC$10,0),1)</f>
        <v>Y</v>
      </c>
      <c r="BU1735" s="12" t="str">
        <f>IF(AND(BT1735="Y",BQ1735&gt;1),"Y","")</f>
        <v>Y</v>
      </c>
      <c r="BV1735" s="12" t="str">
        <f>IF(AND(BT1735="Y",BQ1735&lt;1),"Y","")</f>
        <v/>
      </c>
      <c r="BW1735" s="12" t="str">
        <f>IF(BQ1735&gt;1,IF(BQ1734&gt;1,"Y",""),"")</f>
        <v>Y</v>
      </c>
      <c r="BX1735" s="12" t="str">
        <f>IF(BQ1735&lt;1,IF(BQ1734&lt;1,"Y",""),"")</f>
        <v/>
      </c>
      <c r="BY1735" s="2"/>
      <c r="BZ1735" s="2"/>
      <c r="CA1735" s="2"/>
    </row>
    <row r="1736" spans="47:79">
      <c r="AU1736" s="4" t="str">
        <f>IF(AZ1736=AZ1737,IF(AZ1736&gt;AZ1735,AZ1736&amp;"_O",""),AZ1736&amp;"_C")</f>
        <v/>
      </c>
      <c r="AV1736" s="7" t="str">
        <f>IF(RIGHT(AU1736,1)="C",AX1736/INDEX($AX$5:$AX$2729,MATCH(AZ1736&amp;"_O",$AU$5:$AU$2729,0),1),"")</f>
        <v/>
      </c>
      <c r="AW1736" s="38">
        <v>37666</v>
      </c>
      <c r="AX1736" s="37">
        <v>834.89</v>
      </c>
      <c r="AY1736" s="7">
        <f>AX1736/AX1735</f>
        <v>1.0062674010775108</v>
      </c>
      <c r="AZ1736" s="4">
        <f>YEAR(AW1736)</f>
        <v>2003</v>
      </c>
      <c r="BA1736" s="2" t="s">
        <v>8</v>
      </c>
      <c r="BB1736" s="12" t="str">
        <f>INDEX($CD$5:$CD$10,MATCH(BA1736,$CC$5:$CC$10,0),1)</f>
        <v>Y</v>
      </c>
      <c r="BC1736" s="12" t="str">
        <f>IF(AND(BB1736="Y",AY1736&gt;1),"Y","")</f>
        <v>Y</v>
      </c>
      <c r="BD1736" s="12" t="str">
        <f>IF(AND(BB1736="Y",AY1736&lt;1),"Y","")</f>
        <v/>
      </c>
      <c r="BE1736" s="12" t="str">
        <f>IF(AY1736&gt;1,IF(AY1735&gt;1,"Y",""),"")</f>
        <v/>
      </c>
      <c r="BF1736" s="12" t="str">
        <f>IF(AY1736&lt;1,IF(AY1735&lt;1,"Y",""),"")</f>
        <v/>
      </c>
      <c r="BG1736" s="2"/>
      <c r="BH1736" s="2"/>
      <c r="BI1736" s="2"/>
      <c r="BJ1736" s="2"/>
      <c r="BK1736" s="2"/>
      <c r="BL1736" s="2"/>
      <c r="BM1736" s="4" t="str">
        <f>IF(BR1736=BR1737,IF(BR1736&gt;BR1735,BR1736&amp;"_O",""),BR1736&amp;"_C")</f>
        <v/>
      </c>
      <c r="BN1736" s="7" t="str">
        <f>IF(RIGHT(BM1736,1)="C",BP1736/INDEX($BP$5:$BP$2729,MATCH(BR1736&amp;"_O",$BM$5:$BM$2729,0),1),"")</f>
        <v/>
      </c>
      <c r="BO1736" s="38">
        <v>38085</v>
      </c>
      <c r="BP1736" s="3">
        <v>2052.88</v>
      </c>
      <c r="BQ1736" s="7">
        <f>BP1736/BP1735</f>
        <v>0.99791461084888466</v>
      </c>
      <c r="BR1736" s="4">
        <f>YEAR(BO1736)</f>
        <v>2004</v>
      </c>
      <c r="BS1736" s="2" t="s">
        <v>8</v>
      </c>
      <c r="BT1736" s="12" t="str">
        <f>INDEX($CD$5:$CD$10,MATCH(BS1736,$CC$5:$CC$10,0),1)</f>
        <v>Y</v>
      </c>
      <c r="BU1736" s="12" t="str">
        <f>IF(AND(BT1736="Y",BQ1736&gt;1),"Y","")</f>
        <v/>
      </c>
      <c r="BV1736" s="12" t="str">
        <f>IF(AND(BT1736="Y",BQ1736&lt;1),"Y","")</f>
        <v>Y</v>
      </c>
      <c r="BW1736" s="12" t="str">
        <f>IF(BQ1736&gt;1,IF(BQ1735&gt;1,"Y",""),"")</f>
        <v/>
      </c>
      <c r="BX1736" s="12" t="str">
        <f>IF(BQ1736&lt;1,IF(BQ1735&lt;1,"Y",""),"")</f>
        <v/>
      </c>
      <c r="BY1736" s="2"/>
      <c r="BZ1736" s="2"/>
      <c r="CA1736" s="2"/>
    </row>
    <row r="1737" spans="47:79">
      <c r="AU1737" s="4" t="str">
        <f>IF(AZ1737=AZ1738,IF(AZ1737&gt;AZ1736,AZ1737&amp;"_O",""),AZ1737&amp;"_C")</f>
        <v/>
      </c>
      <c r="AV1737" s="7" t="str">
        <f>IF(RIGHT(AU1737,1)="C",AX1737/INDEX($AX$5:$AX$2729,MATCH(AZ1737&amp;"_O",$AU$5:$AU$2729,0),1),"")</f>
        <v/>
      </c>
      <c r="AW1737" s="38">
        <v>37673</v>
      </c>
      <c r="AX1737" s="37">
        <v>848.17</v>
      </c>
      <c r="AY1737" s="7">
        <f>AX1737/AX1736</f>
        <v>1.0159062870557798</v>
      </c>
      <c r="AZ1737" s="4">
        <f>YEAR(AW1737)</f>
        <v>2003</v>
      </c>
      <c r="BA1737" s="2" t="s">
        <v>8</v>
      </c>
      <c r="BB1737" s="12" t="str">
        <f>INDEX($CD$5:$CD$10,MATCH(BA1737,$CC$5:$CC$10,0),1)</f>
        <v>Y</v>
      </c>
      <c r="BC1737" s="12" t="str">
        <f>IF(AND(BB1737="Y",AY1737&gt;1),"Y","")</f>
        <v>Y</v>
      </c>
      <c r="BD1737" s="12" t="str">
        <f>IF(AND(BB1737="Y",AY1737&lt;1),"Y","")</f>
        <v/>
      </c>
      <c r="BE1737" s="12" t="str">
        <f>IF(AY1737&gt;1,IF(AY1736&gt;1,"Y",""),"")</f>
        <v>Y</v>
      </c>
      <c r="BF1737" s="12" t="str">
        <f>IF(AY1737&lt;1,IF(AY1736&lt;1,"Y",""),"")</f>
        <v/>
      </c>
      <c r="BG1737" s="2"/>
      <c r="BH1737" s="2"/>
      <c r="BI1737" s="2"/>
      <c r="BJ1737" s="2"/>
      <c r="BK1737" s="2"/>
      <c r="BL1737" s="2"/>
      <c r="BM1737" s="4" t="str">
        <f>IF(BR1737=BR1738,IF(BR1737&gt;BR1736,BR1737&amp;"_O",""),BR1737&amp;"_C")</f>
        <v/>
      </c>
      <c r="BN1737" s="7" t="str">
        <f>IF(RIGHT(BM1737,1)="C",BP1737/INDEX($BP$5:$BP$2729,MATCH(BR1737&amp;"_O",$BM$5:$BM$2729,0),1),"")</f>
        <v/>
      </c>
      <c r="BO1737" s="38">
        <v>38093</v>
      </c>
      <c r="BP1737" s="3">
        <v>1995.74</v>
      </c>
      <c r="BQ1737" s="7">
        <f>BP1737/BP1736</f>
        <v>0.97216593273839669</v>
      </c>
      <c r="BR1737" s="4">
        <f>YEAR(BO1737)</f>
        <v>2004</v>
      </c>
      <c r="BS1737" s="2" t="s">
        <v>8</v>
      </c>
      <c r="BT1737" s="12" t="str">
        <f>INDEX($CD$5:$CD$10,MATCH(BS1737,$CC$5:$CC$10,0),1)</f>
        <v>Y</v>
      </c>
      <c r="BU1737" s="12" t="str">
        <f>IF(AND(BT1737="Y",BQ1737&gt;1),"Y","")</f>
        <v/>
      </c>
      <c r="BV1737" s="12" t="str">
        <f>IF(AND(BT1737="Y",BQ1737&lt;1),"Y","")</f>
        <v>Y</v>
      </c>
      <c r="BW1737" s="12" t="str">
        <f>IF(BQ1737&gt;1,IF(BQ1736&gt;1,"Y",""),"")</f>
        <v/>
      </c>
      <c r="BX1737" s="12" t="str">
        <f>IF(BQ1737&lt;1,IF(BQ1736&lt;1,"Y",""),"")</f>
        <v>Y</v>
      </c>
      <c r="BY1737" s="2"/>
      <c r="BZ1737" s="2"/>
      <c r="CA1737" s="2"/>
    </row>
    <row r="1738" spans="47:79">
      <c r="AU1738" s="4" t="str">
        <f>IF(AZ1738=AZ1739,IF(AZ1738&gt;AZ1737,AZ1738&amp;"_O",""),AZ1738&amp;"_C")</f>
        <v/>
      </c>
      <c r="AV1738" s="7" t="str">
        <f>IF(RIGHT(AU1738,1)="C",AX1738/INDEX($AX$5:$AX$2729,MATCH(AZ1738&amp;"_O",$AU$5:$AU$2729,0),1),"")</f>
        <v/>
      </c>
      <c r="AW1738" s="38">
        <v>37680</v>
      </c>
      <c r="AX1738" s="37">
        <v>841.15</v>
      </c>
      <c r="AY1738" s="7">
        <f>AX1738/AX1737</f>
        <v>0.99172335734581518</v>
      </c>
      <c r="AZ1738" s="4">
        <f>YEAR(AW1738)</f>
        <v>2003</v>
      </c>
      <c r="BA1738" s="2" t="s">
        <v>8</v>
      </c>
      <c r="BB1738" s="12" t="str">
        <f>INDEX($CD$5:$CD$10,MATCH(BA1738,$CC$5:$CC$10,0),1)</f>
        <v>Y</v>
      </c>
      <c r="BC1738" s="12" t="str">
        <f>IF(AND(BB1738="Y",AY1738&gt;1),"Y","")</f>
        <v/>
      </c>
      <c r="BD1738" s="12" t="str">
        <f>IF(AND(BB1738="Y",AY1738&lt;1),"Y","")</f>
        <v>Y</v>
      </c>
      <c r="BE1738" s="12" t="str">
        <f>IF(AY1738&gt;1,IF(AY1737&gt;1,"Y",""),"")</f>
        <v/>
      </c>
      <c r="BF1738" s="12" t="str">
        <f>IF(AY1738&lt;1,IF(AY1737&lt;1,"Y",""),"")</f>
        <v/>
      </c>
      <c r="BG1738" s="2"/>
      <c r="BH1738" s="2"/>
      <c r="BI1738" s="2"/>
      <c r="BJ1738" s="2"/>
      <c r="BK1738" s="2"/>
      <c r="BL1738" s="2"/>
      <c r="BM1738" s="4" t="str">
        <f>IF(BR1738=BR1739,IF(BR1738&gt;BR1737,BR1738&amp;"_O",""),BR1738&amp;"_C")</f>
        <v/>
      </c>
      <c r="BN1738" s="7" t="str">
        <f>IF(RIGHT(BM1738,1)="C",BP1738/INDEX($BP$5:$BP$2729,MATCH(BR1738&amp;"_O",$BM$5:$BM$2729,0),1),"")</f>
        <v/>
      </c>
      <c r="BO1738" s="38">
        <v>38100</v>
      </c>
      <c r="BP1738" s="3">
        <v>2049.77</v>
      </c>
      <c r="BQ1738" s="7">
        <f>BP1738/BP1737</f>
        <v>1.0270726647759727</v>
      </c>
      <c r="BR1738" s="4">
        <f>YEAR(BO1738)</f>
        <v>2004</v>
      </c>
      <c r="BS1738" s="2" t="s">
        <v>8</v>
      </c>
      <c r="BT1738" s="12" t="str">
        <f>INDEX($CD$5:$CD$10,MATCH(BS1738,$CC$5:$CC$10,0),1)</f>
        <v>Y</v>
      </c>
      <c r="BU1738" s="12" t="str">
        <f>IF(AND(BT1738="Y",BQ1738&gt;1),"Y","")</f>
        <v>Y</v>
      </c>
      <c r="BV1738" s="12" t="str">
        <f>IF(AND(BT1738="Y",BQ1738&lt;1),"Y","")</f>
        <v/>
      </c>
      <c r="BW1738" s="12" t="str">
        <f>IF(BQ1738&gt;1,IF(BQ1737&gt;1,"Y",""),"")</f>
        <v/>
      </c>
      <c r="BX1738" s="12" t="str">
        <f>IF(BQ1738&lt;1,IF(BQ1737&lt;1,"Y",""),"")</f>
        <v/>
      </c>
      <c r="BY1738" s="2"/>
      <c r="BZ1738" s="2"/>
      <c r="CA1738" s="2"/>
    </row>
    <row r="1739" spans="47:79">
      <c r="AU1739" s="4" t="str">
        <f>IF(AZ1739=AZ1740,IF(AZ1739&gt;AZ1738,AZ1739&amp;"_O",""),AZ1739&amp;"_C")</f>
        <v/>
      </c>
      <c r="AV1739" s="7" t="str">
        <f>IF(RIGHT(AU1739,1)="C",AX1739/INDEX($AX$5:$AX$2729,MATCH(AZ1739&amp;"_O",$AU$5:$AU$2729,0),1),"")</f>
        <v/>
      </c>
      <c r="AW1739" s="38">
        <v>37687</v>
      </c>
      <c r="AX1739" s="37">
        <v>828.89</v>
      </c>
      <c r="AY1739" s="7">
        <f>AX1739/AX1738</f>
        <v>0.98542471616239669</v>
      </c>
      <c r="AZ1739" s="4">
        <f>YEAR(AW1739)</f>
        <v>2003</v>
      </c>
      <c r="BA1739" s="2" t="s">
        <v>8</v>
      </c>
      <c r="BB1739" s="12" t="str">
        <f>INDEX($CD$5:$CD$10,MATCH(BA1739,$CC$5:$CC$10,0),1)</f>
        <v>Y</v>
      </c>
      <c r="BC1739" s="12" t="str">
        <f>IF(AND(BB1739="Y",AY1739&gt;1),"Y","")</f>
        <v/>
      </c>
      <c r="BD1739" s="12" t="str">
        <f>IF(AND(BB1739="Y",AY1739&lt;1),"Y","")</f>
        <v>Y</v>
      </c>
      <c r="BE1739" s="12" t="str">
        <f>IF(AY1739&gt;1,IF(AY1738&gt;1,"Y",""),"")</f>
        <v/>
      </c>
      <c r="BF1739" s="12" t="str">
        <f>IF(AY1739&lt;1,IF(AY1738&lt;1,"Y",""),"")</f>
        <v>Y</v>
      </c>
      <c r="BG1739" s="2"/>
      <c r="BH1739" s="2"/>
      <c r="BI1739" s="2"/>
      <c r="BJ1739" s="2"/>
      <c r="BK1739" s="2"/>
      <c r="BL1739" s="2"/>
      <c r="BM1739" s="4" t="str">
        <f>IF(BR1739=BR1740,IF(BR1739&gt;BR1738,BR1739&amp;"_O",""),BR1739&amp;"_C")</f>
        <v/>
      </c>
      <c r="BN1739" s="7" t="str">
        <f>IF(RIGHT(BM1739,1)="C",BP1739/INDEX($BP$5:$BP$2729,MATCH(BR1739&amp;"_O",$BM$5:$BM$2729,0),1),"")</f>
        <v/>
      </c>
      <c r="BO1739" s="38">
        <v>38107</v>
      </c>
      <c r="BP1739" s="3">
        <v>1920.15</v>
      </c>
      <c r="BQ1739" s="7">
        <f>BP1739/BP1738</f>
        <v>0.93676363689584685</v>
      </c>
      <c r="BR1739" s="4">
        <f>YEAR(BO1739)</f>
        <v>2004</v>
      </c>
      <c r="BS1739" s="2" t="s">
        <v>8</v>
      </c>
      <c r="BT1739" s="12" t="str">
        <f>INDEX($CD$5:$CD$10,MATCH(BS1739,$CC$5:$CC$10,0),1)</f>
        <v>Y</v>
      </c>
      <c r="BU1739" s="12" t="str">
        <f>IF(AND(BT1739="Y",BQ1739&gt;1),"Y","")</f>
        <v/>
      </c>
      <c r="BV1739" s="12" t="str">
        <f>IF(AND(BT1739="Y",BQ1739&lt;1),"Y","")</f>
        <v>Y</v>
      </c>
      <c r="BW1739" s="12" t="str">
        <f>IF(BQ1739&gt;1,IF(BQ1738&gt;1,"Y",""),"")</f>
        <v/>
      </c>
      <c r="BX1739" s="12" t="str">
        <f>IF(BQ1739&lt;1,IF(BQ1738&lt;1,"Y",""),"")</f>
        <v/>
      </c>
      <c r="BY1739" s="2"/>
      <c r="BZ1739" s="2"/>
      <c r="CA1739" s="2"/>
    </row>
    <row r="1740" spans="47:79">
      <c r="AU1740" s="4" t="str">
        <f>IF(AZ1740=AZ1741,IF(AZ1740&gt;AZ1739,AZ1740&amp;"_O",""),AZ1740&amp;"_C")</f>
        <v/>
      </c>
      <c r="AV1740" s="7" t="str">
        <f>IF(RIGHT(AU1740,1)="C",AX1740/INDEX($AX$5:$AX$2729,MATCH(AZ1740&amp;"_O",$AU$5:$AU$2729,0),1),"")</f>
        <v/>
      </c>
      <c r="AW1740" s="38">
        <v>37694</v>
      </c>
      <c r="AX1740" s="37">
        <v>833.27</v>
      </c>
      <c r="AY1740" s="7">
        <f>AX1740/AX1739</f>
        <v>1.0052841752222852</v>
      </c>
      <c r="AZ1740" s="4">
        <f>YEAR(AW1740)</f>
        <v>2003</v>
      </c>
      <c r="BA1740" s="2" t="s">
        <v>8</v>
      </c>
      <c r="BB1740" s="12" t="str">
        <f>INDEX($CD$5:$CD$10,MATCH(BA1740,$CC$5:$CC$10,0),1)</f>
        <v>Y</v>
      </c>
      <c r="BC1740" s="12" t="str">
        <f>IF(AND(BB1740="Y",AY1740&gt;1),"Y","")</f>
        <v>Y</v>
      </c>
      <c r="BD1740" s="12" t="str">
        <f>IF(AND(BB1740="Y",AY1740&lt;1),"Y","")</f>
        <v/>
      </c>
      <c r="BE1740" s="12" t="str">
        <f>IF(AY1740&gt;1,IF(AY1739&gt;1,"Y",""),"")</f>
        <v/>
      </c>
      <c r="BF1740" s="12" t="str">
        <f>IF(AY1740&lt;1,IF(AY1739&lt;1,"Y",""),"")</f>
        <v/>
      </c>
      <c r="BG1740" s="2"/>
      <c r="BH1740" s="2"/>
      <c r="BI1740" s="2"/>
      <c r="BJ1740" s="2"/>
      <c r="BK1740" s="2"/>
      <c r="BL1740" s="2"/>
      <c r="BM1740" s="4" t="str">
        <f>IF(BR1740=BR1741,IF(BR1740&gt;BR1739,BR1740&amp;"_O",""),BR1740&amp;"_C")</f>
        <v/>
      </c>
      <c r="BN1740" s="7" t="str">
        <f>IF(RIGHT(BM1740,1)="C",BP1740/INDEX($BP$5:$BP$2729,MATCH(BR1740&amp;"_O",$BM$5:$BM$2729,0),1),"")</f>
        <v/>
      </c>
      <c r="BO1740" s="38">
        <v>38114</v>
      </c>
      <c r="BP1740" s="3">
        <v>1917.96</v>
      </c>
      <c r="BQ1740" s="7">
        <f>BP1740/BP1739</f>
        <v>0.99885946410436677</v>
      </c>
      <c r="BR1740" s="4">
        <f>YEAR(BO1740)</f>
        <v>2004</v>
      </c>
      <c r="BS1740" s="2" t="s">
        <v>8</v>
      </c>
      <c r="BT1740" s="12" t="str">
        <f>INDEX($CD$5:$CD$10,MATCH(BS1740,$CC$5:$CC$10,0),1)</f>
        <v>Y</v>
      </c>
      <c r="BU1740" s="12" t="str">
        <f>IF(AND(BT1740="Y",BQ1740&gt;1),"Y","")</f>
        <v/>
      </c>
      <c r="BV1740" s="12" t="str">
        <f>IF(AND(BT1740="Y",BQ1740&lt;1),"Y","")</f>
        <v>Y</v>
      </c>
      <c r="BW1740" s="12" t="str">
        <f>IF(BQ1740&gt;1,IF(BQ1739&gt;1,"Y",""),"")</f>
        <v/>
      </c>
      <c r="BX1740" s="12" t="str">
        <f>IF(BQ1740&lt;1,IF(BQ1739&lt;1,"Y",""),"")</f>
        <v>Y</v>
      </c>
      <c r="BY1740" s="2"/>
      <c r="BZ1740" s="2"/>
      <c r="CA1740" s="2"/>
    </row>
    <row r="1741" spans="47:79">
      <c r="AU1741" s="4" t="str">
        <f>IF(AZ1741=AZ1742,IF(AZ1741&gt;AZ1740,AZ1741&amp;"_O",""),AZ1741&amp;"_C")</f>
        <v/>
      </c>
      <c r="AV1741" s="7" t="str">
        <f>IF(RIGHT(AU1741,1)="C",AX1741/INDEX($AX$5:$AX$2729,MATCH(AZ1741&amp;"_O",$AU$5:$AU$2729,0),1),"")</f>
        <v/>
      </c>
      <c r="AW1741" s="38">
        <v>37701</v>
      </c>
      <c r="AX1741" s="37">
        <v>895.89</v>
      </c>
      <c r="AY1741" s="7">
        <f>AX1741/AX1740</f>
        <v>1.0751497113780648</v>
      </c>
      <c r="AZ1741" s="4">
        <f>YEAR(AW1741)</f>
        <v>2003</v>
      </c>
      <c r="BA1741" s="2" t="s">
        <v>8</v>
      </c>
      <c r="BB1741" s="12" t="str">
        <f>INDEX($CD$5:$CD$10,MATCH(BA1741,$CC$5:$CC$10,0),1)</f>
        <v>Y</v>
      </c>
      <c r="BC1741" s="12" t="str">
        <f>IF(AND(BB1741="Y",AY1741&gt;1),"Y","")</f>
        <v>Y</v>
      </c>
      <c r="BD1741" s="12" t="str">
        <f>IF(AND(BB1741="Y",AY1741&lt;1),"Y","")</f>
        <v/>
      </c>
      <c r="BE1741" s="12" t="str">
        <f>IF(AY1741&gt;1,IF(AY1740&gt;1,"Y",""),"")</f>
        <v>Y</v>
      </c>
      <c r="BF1741" s="12" t="str">
        <f>IF(AY1741&lt;1,IF(AY1740&lt;1,"Y",""),"")</f>
        <v/>
      </c>
      <c r="BG1741" s="2"/>
      <c r="BH1741" s="2"/>
      <c r="BI1741" s="2"/>
      <c r="BJ1741" s="2"/>
      <c r="BK1741" s="2"/>
      <c r="BL1741" s="2"/>
      <c r="BM1741" s="4" t="str">
        <f>IF(BR1741=BR1742,IF(BR1741&gt;BR1740,BR1741&amp;"_O",""),BR1741&amp;"_C")</f>
        <v/>
      </c>
      <c r="BN1741" s="7" t="str">
        <f>IF(RIGHT(BM1741,1)="C",BP1741/INDEX($BP$5:$BP$2729,MATCH(BR1741&amp;"_O",$BM$5:$BM$2729,0),1),"")</f>
        <v/>
      </c>
      <c r="BO1741" s="38">
        <v>38121</v>
      </c>
      <c r="BP1741" s="3">
        <v>1904.25</v>
      </c>
      <c r="BQ1741" s="7">
        <f>BP1741/BP1740</f>
        <v>0.99285178001626728</v>
      </c>
      <c r="BR1741" s="4">
        <f>YEAR(BO1741)</f>
        <v>2004</v>
      </c>
      <c r="BS1741" s="2" t="s">
        <v>8</v>
      </c>
      <c r="BT1741" s="12" t="str">
        <f>INDEX($CD$5:$CD$10,MATCH(BS1741,$CC$5:$CC$10,0),1)</f>
        <v>Y</v>
      </c>
      <c r="BU1741" s="12" t="str">
        <f>IF(AND(BT1741="Y",BQ1741&gt;1),"Y","")</f>
        <v/>
      </c>
      <c r="BV1741" s="12" t="str">
        <f>IF(AND(BT1741="Y",BQ1741&lt;1),"Y","")</f>
        <v>Y</v>
      </c>
      <c r="BW1741" s="12" t="str">
        <f>IF(BQ1741&gt;1,IF(BQ1740&gt;1,"Y",""),"")</f>
        <v/>
      </c>
      <c r="BX1741" s="12" t="str">
        <f>IF(BQ1741&lt;1,IF(BQ1740&lt;1,"Y",""),"")</f>
        <v>Y</v>
      </c>
      <c r="BY1741" s="2"/>
      <c r="BZ1741" s="2"/>
      <c r="CA1741" s="2"/>
    </row>
    <row r="1742" spans="47:79">
      <c r="AU1742" s="4" t="str">
        <f>IF(AZ1742=AZ1743,IF(AZ1742&gt;AZ1741,AZ1742&amp;"_O",""),AZ1742&amp;"_C")</f>
        <v/>
      </c>
      <c r="AV1742" s="7" t="str">
        <f>IF(RIGHT(AU1742,1)="C",AX1742/INDEX($AX$5:$AX$2729,MATCH(AZ1742&amp;"_O",$AU$5:$AU$2729,0),1),"")</f>
        <v/>
      </c>
      <c r="AW1742" s="38">
        <v>37708</v>
      </c>
      <c r="AX1742" s="37">
        <v>863.5</v>
      </c>
      <c r="AY1742" s="7">
        <f>AX1742/AX1741</f>
        <v>0.96384600788043173</v>
      </c>
      <c r="AZ1742" s="4">
        <f>YEAR(AW1742)</f>
        <v>2003</v>
      </c>
      <c r="BA1742" s="2" t="s">
        <v>8</v>
      </c>
      <c r="BB1742" s="12" t="str">
        <f>INDEX($CD$5:$CD$10,MATCH(BA1742,$CC$5:$CC$10,0),1)</f>
        <v>Y</v>
      </c>
      <c r="BC1742" s="12" t="str">
        <f>IF(AND(BB1742="Y",AY1742&gt;1),"Y","")</f>
        <v/>
      </c>
      <c r="BD1742" s="12" t="str">
        <f>IF(AND(BB1742="Y",AY1742&lt;1),"Y","")</f>
        <v>Y</v>
      </c>
      <c r="BE1742" s="12" t="str">
        <f>IF(AY1742&gt;1,IF(AY1741&gt;1,"Y",""),"")</f>
        <v/>
      </c>
      <c r="BF1742" s="12" t="str">
        <f>IF(AY1742&lt;1,IF(AY1741&lt;1,"Y",""),"")</f>
        <v/>
      </c>
      <c r="BG1742" s="2"/>
      <c r="BH1742" s="2"/>
      <c r="BI1742" s="2"/>
      <c r="BJ1742" s="2"/>
      <c r="BK1742" s="2"/>
      <c r="BL1742" s="2"/>
      <c r="BM1742" s="4" t="str">
        <f>IF(BR1742=BR1743,IF(BR1742&gt;BR1741,BR1742&amp;"_O",""),BR1742&amp;"_C")</f>
        <v/>
      </c>
      <c r="BN1742" s="7" t="str">
        <f>IF(RIGHT(BM1742,1)="C",BP1742/INDEX($BP$5:$BP$2729,MATCH(BR1742&amp;"_O",$BM$5:$BM$2729,0),1),"")</f>
        <v/>
      </c>
      <c r="BO1742" s="38">
        <v>38128</v>
      </c>
      <c r="BP1742" s="3">
        <v>1912.09</v>
      </c>
      <c r="BQ1742" s="7">
        <f>BP1742/BP1741</f>
        <v>1.0041171064723644</v>
      </c>
      <c r="BR1742" s="4">
        <f>YEAR(BO1742)</f>
        <v>2004</v>
      </c>
      <c r="BS1742" s="2" t="s">
        <v>8</v>
      </c>
      <c r="BT1742" s="12" t="str">
        <f>INDEX($CD$5:$CD$10,MATCH(BS1742,$CC$5:$CC$10,0),1)</f>
        <v>Y</v>
      </c>
      <c r="BU1742" s="12" t="str">
        <f>IF(AND(BT1742="Y",BQ1742&gt;1),"Y","")</f>
        <v>Y</v>
      </c>
      <c r="BV1742" s="12" t="str">
        <f>IF(AND(BT1742="Y",BQ1742&lt;1),"Y","")</f>
        <v/>
      </c>
      <c r="BW1742" s="12" t="str">
        <f>IF(BQ1742&gt;1,IF(BQ1741&gt;1,"Y",""),"")</f>
        <v/>
      </c>
      <c r="BX1742" s="12" t="str">
        <f>IF(BQ1742&lt;1,IF(BQ1741&lt;1,"Y",""),"")</f>
        <v/>
      </c>
      <c r="BY1742" s="2"/>
      <c r="BZ1742" s="2"/>
      <c r="CA1742" s="2"/>
    </row>
    <row r="1743" spans="47:79">
      <c r="AU1743" s="4" t="str">
        <f>IF(AZ1743=AZ1744,IF(AZ1743&gt;AZ1742,AZ1743&amp;"_O",""),AZ1743&amp;"_C")</f>
        <v/>
      </c>
      <c r="AV1743" s="7" t="str">
        <f>IF(RIGHT(AU1743,1)="C",AX1743/INDEX($AX$5:$AX$2729,MATCH(AZ1743&amp;"_O",$AU$5:$AU$2729,0),1),"")</f>
        <v/>
      </c>
      <c r="AW1743" s="38">
        <v>37715</v>
      </c>
      <c r="AX1743" s="37">
        <v>878.85</v>
      </c>
      <c r="AY1743" s="7">
        <f>AX1743/AX1742</f>
        <v>1.0177764910248988</v>
      </c>
      <c r="AZ1743" s="4">
        <f>YEAR(AW1743)</f>
        <v>2003</v>
      </c>
      <c r="BA1743" s="2" t="s">
        <v>8</v>
      </c>
      <c r="BB1743" s="12" t="str">
        <f>INDEX($CD$5:$CD$10,MATCH(BA1743,$CC$5:$CC$10,0),1)</f>
        <v>Y</v>
      </c>
      <c r="BC1743" s="12" t="str">
        <f>IF(AND(BB1743="Y",AY1743&gt;1),"Y","")</f>
        <v>Y</v>
      </c>
      <c r="BD1743" s="12" t="str">
        <f>IF(AND(BB1743="Y",AY1743&lt;1),"Y","")</f>
        <v/>
      </c>
      <c r="BE1743" s="12" t="str">
        <f>IF(AY1743&gt;1,IF(AY1742&gt;1,"Y",""),"")</f>
        <v/>
      </c>
      <c r="BF1743" s="12" t="str">
        <f>IF(AY1743&lt;1,IF(AY1742&lt;1,"Y",""),"")</f>
        <v/>
      </c>
      <c r="BG1743" s="2"/>
      <c r="BH1743" s="2"/>
      <c r="BI1743" s="2"/>
      <c r="BJ1743" s="2"/>
      <c r="BK1743" s="2"/>
      <c r="BL1743" s="2"/>
      <c r="BM1743" s="4" t="str">
        <f>IF(BR1743=BR1744,IF(BR1743&gt;BR1742,BR1743&amp;"_O",""),BR1743&amp;"_C")</f>
        <v/>
      </c>
      <c r="BN1743" s="7" t="str">
        <f>IF(RIGHT(BM1743,1)="C",BP1743/INDEX($BP$5:$BP$2729,MATCH(BR1743&amp;"_O",$BM$5:$BM$2729,0),1),"")</f>
        <v/>
      </c>
      <c r="BO1743" s="38">
        <v>38135</v>
      </c>
      <c r="BP1743" s="3">
        <v>1986.74</v>
      </c>
      <c r="BQ1743" s="7">
        <f>BP1743/BP1742</f>
        <v>1.0390410493229922</v>
      </c>
      <c r="BR1743" s="4">
        <f>YEAR(BO1743)</f>
        <v>2004</v>
      </c>
      <c r="BS1743" s="2" t="s">
        <v>8</v>
      </c>
      <c r="BT1743" s="12" t="str">
        <f>INDEX($CD$5:$CD$10,MATCH(BS1743,$CC$5:$CC$10,0),1)</f>
        <v>Y</v>
      </c>
      <c r="BU1743" s="12" t="str">
        <f>IF(AND(BT1743="Y",BQ1743&gt;1),"Y","")</f>
        <v>Y</v>
      </c>
      <c r="BV1743" s="12" t="str">
        <f>IF(AND(BT1743="Y",BQ1743&lt;1),"Y","")</f>
        <v/>
      </c>
      <c r="BW1743" s="12" t="str">
        <f>IF(BQ1743&gt;1,IF(BQ1742&gt;1,"Y",""),"")</f>
        <v>Y</v>
      </c>
      <c r="BX1743" s="12" t="str">
        <f>IF(BQ1743&lt;1,IF(BQ1742&lt;1,"Y",""),"")</f>
        <v/>
      </c>
      <c r="BY1743" s="2"/>
      <c r="BZ1743" s="2"/>
      <c r="CA1743" s="2"/>
    </row>
    <row r="1744" spans="47:79">
      <c r="AU1744" s="4" t="str">
        <f>IF(AZ1744=AZ1745,IF(AZ1744&gt;AZ1743,AZ1744&amp;"_O",""),AZ1744&amp;"_C")</f>
        <v/>
      </c>
      <c r="AV1744" s="7" t="str">
        <f>IF(RIGHT(AU1744,1)="C",AX1744/INDEX($AX$5:$AX$2729,MATCH(AZ1744&amp;"_O",$AU$5:$AU$2729,0),1),"")</f>
        <v/>
      </c>
      <c r="AW1744" s="38">
        <v>37722</v>
      </c>
      <c r="AX1744" s="37">
        <v>868.3</v>
      </c>
      <c r="AY1744" s="7">
        <f>AX1744/AX1743</f>
        <v>0.98799567616771911</v>
      </c>
      <c r="AZ1744" s="4">
        <f>YEAR(AW1744)</f>
        <v>2003</v>
      </c>
      <c r="BA1744" s="2" t="s">
        <v>8</v>
      </c>
      <c r="BB1744" s="12" t="str">
        <f>INDEX($CD$5:$CD$10,MATCH(BA1744,$CC$5:$CC$10,0),1)</f>
        <v>Y</v>
      </c>
      <c r="BC1744" s="12" t="str">
        <f>IF(AND(BB1744="Y",AY1744&gt;1),"Y","")</f>
        <v/>
      </c>
      <c r="BD1744" s="12" t="str">
        <f>IF(AND(BB1744="Y",AY1744&lt;1),"Y","")</f>
        <v>Y</v>
      </c>
      <c r="BE1744" s="12" t="str">
        <f>IF(AY1744&gt;1,IF(AY1743&gt;1,"Y",""),"")</f>
        <v/>
      </c>
      <c r="BF1744" s="12" t="str">
        <f>IF(AY1744&lt;1,IF(AY1743&lt;1,"Y",""),"")</f>
        <v/>
      </c>
      <c r="BG1744" s="2"/>
      <c r="BH1744" s="2"/>
      <c r="BI1744" s="2"/>
      <c r="BJ1744" s="2"/>
      <c r="BK1744" s="2"/>
      <c r="BL1744" s="2"/>
      <c r="BM1744" s="4" t="str">
        <f>IF(BR1744=BR1745,IF(BR1744&gt;BR1743,BR1744&amp;"_O",""),BR1744&amp;"_C")</f>
        <v/>
      </c>
      <c r="BN1744" s="7" t="str">
        <f>IF(RIGHT(BM1744,1)="C",BP1744/INDEX($BP$5:$BP$2729,MATCH(BR1744&amp;"_O",$BM$5:$BM$2729,0),1),"")</f>
        <v/>
      </c>
      <c r="BO1744" s="38">
        <v>38142</v>
      </c>
      <c r="BP1744" s="3">
        <v>1978.62</v>
      </c>
      <c r="BQ1744" s="7">
        <f>BP1744/BP1743</f>
        <v>0.99591290254386577</v>
      </c>
      <c r="BR1744" s="4">
        <f>YEAR(BO1744)</f>
        <v>2004</v>
      </c>
      <c r="BS1744" s="2" t="s">
        <v>8</v>
      </c>
      <c r="BT1744" s="12" t="str">
        <f>INDEX($CD$5:$CD$10,MATCH(BS1744,$CC$5:$CC$10,0),1)</f>
        <v>Y</v>
      </c>
      <c r="BU1744" s="12" t="str">
        <f>IF(AND(BT1744="Y",BQ1744&gt;1),"Y","")</f>
        <v/>
      </c>
      <c r="BV1744" s="12" t="str">
        <f>IF(AND(BT1744="Y",BQ1744&lt;1),"Y","")</f>
        <v>Y</v>
      </c>
      <c r="BW1744" s="12" t="str">
        <f>IF(BQ1744&gt;1,IF(BQ1743&gt;1,"Y",""),"")</f>
        <v/>
      </c>
      <c r="BX1744" s="12" t="str">
        <f>IF(BQ1744&lt;1,IF(BQ1743&lt;1,"Y",""),"")</f>
        <v/>
      </c>
      <c r="BY1744" s="2"/>
      <c r="BZ1744" s="2"/>
      <c r="CA1744" s="2"/>
    </row>
    <row r="1745" spans="47:79">
      <c r="AU1745" s="4" t="str">
        <f>IF(AZ1745=AZ1746,IF(AZ1745&gt;AZ1744,AZ1745&amp;"_O",""),AZ1745&amp;"_C")</f>
        <v/>
      </c>
      <c r="AV1745" s="7" t="str">
        <f>IF(RIGHT(AU1745,1)="C",AX1745/INDEX($AX$5:$AX$2729,MATCH(AZ1745&amp;"_O",$AU$5:$AU$2729,0),1),"")</f>
        <v/>
      </c>
      <c r="AW1745" s="38">
        <v>37728</v>
      </c>
      <c r="AX1745" s="37">
        <v>893.58</v>
      </c>
      <c r="AY1745" s="7">
        <f>AX1745/AX1744</f>
        <v>1.0291143613958311</v>
      </c>
      <c r="AZ1745" s="4">
        <f>YEAR(AW1745)</f>
        <v>2003</v>
      </c>
      <c r="BA1745" s="2" t="s">
        <v>8</v>
      </c>
      <c r="BB1745" s="12" t="str">
        <f>INDEX($CD$5:$CD$10,MATCH(BA1745,$CC$5:$CC$10,0),1)</f>
        <v>Y</v>
      </c>
      <c r="BC1745" s="12" t="str">
        <f>IF(AND(BB1745="Y",AY1745&gt;1),"Y","")</f>
        <v>Y</v>
      </c>
      <c r="BD1745" s="12" t="str">
        <f>IF(AND(BB1745="Y",AY1745&lt;1),"Y","")</f>
        <v/>
      </c>
      <c r="BE1745" s="12" t="str">
        <f>IF(AY1745&gt;1,IF(AY1744&gt;1,"Y",""),"")</f>
        <v/>
      </c>
      <c r="BF1745" s="12" t="str">
        <f>IF(AY1745&lt;1,IF(AY1744&lt;1,"Y",""),"")</f>
        <v/>
      </c>
      <c r="BG1745" s="2"/>
      <c r="BH1745" s="2"/>
      <c r="BI1745" s="2"/>
      <c r="BJ1745" s="2"/>
      <c r="BK1745" s="2"/>
      <c r="BL1745" s="2"/>
      <c r="BM1745" s="4" t="str">
        <f>IF(BR1745=BR1746,IF(BR1745&gt;BR1744,BR1745&amp;"_O",""),BR1745&amp;"_C")</f>
        <v/>
      </c>
      <c r="BN1745" s="7" t="str">
        <f>IF(RIGHT(BM1745,1)="C",BP1745/INDEX($BP$5:$BP$2729,MATCH(BR1745&amp;"_O",$BM$5:$BM$2729,0),1),"")</f>
        <v/>
      </c>
      <c r="BO1745" s="38">
        <v>38148</v>
      </c>
      <c r="BP1745" s="3">
        <v>1999.87</v>
      </c>
      <c r="BQ1745" s="7">
        <f>BP1745/BP1744</f>
        <v>1.0107398085534363</v>
      </c>
      <c r="BR1745" s="4">
        <f>YEAR(BO1745)</f>
        <v>2004</v>
      </c>
      <c r="BS1745" s="2" t="s">
        <v>8</v>
      </c>
      <c r="BT1745" s="12" t="str">
        <f>INDEX($CD$5:$CD$10,MATCH(BS1745,$CC$5:$CC$10,0),1)</f>
        <v>Y</v>
      </c>
      <c r="BU1745" s="12" t="str">
        <f>IF(AND(BT1745="Y",BQ1745&gt;1),"Y","")</f>
        <v>Y</v>
      </c>
      <c r="BV1745" s="12" t="str">
        <f>IF(AND(BT1745="Y",BQ1745&lt;1),"Y","")</f>
        <v/>
      </c>
      <c r="BW1745" s="12" t="str">
        <f>IF(BQ1745&gt;1,IF(BQ1744&gt;1,"Y",""),"")</f>
        <v/>
      </c>
      <c r="BX1745" s="12" t="str">
        <f>IF(BQ1745&lt;1,IF(BQ1744&lt;1,"Y",""),"")</f>
        <v/>
      </c>
      <c r="BY1745" s="2"/>
      <c r="BZ1745" s="2"/>
      <c r="CA1745" s="2"/>
    </row>
    <row r="1746" spans="47:79">
      <c r="AU1746" s="4" t="str">
        <f>IF(AZ1746=AZ1747,IF(AZ1746&gt;AZ1745,AZ1746&amp;"_O",""),AZ1746&amp;"_C")</f>
        <v/>
      </c>
      <c r="AV1746" s="7" t="str">
        <f>IF(RIGHT(AU1746,1)="C",AX1746/INDEX($AX$5:$AX$2729,MATCH(AZ1746&amp;"_O",$AU$5:$AU$2729,0),1),"")</f>
        <v/>
      </c>
      <c r="AW1746" s="38">
        <v>37736</v>
      </c>
      <c r="AX1746" s="37">
        <v>898.81</v>
      </c>
      <c r="AY1746" s="7">
        <f>AX1746/AX1745</f>
        <v>1.0058528615233107</v>
      </c>
      <c r="AZ1746" s="4">
        <f>YEAR(AW1746)</f>
        <v>2003</v>
      </c>
      <c r="BA1746" s="2" t="s">
        <v>8</v>
      </c>
      <c r="BB1746" s="12" t="str">
        <f>INDEX($CD$5:$CD$10,MATCH(BA1746,$CC$5:$CC$10,0),1)</f>
        <v>Y</v>
      </c>
      <c r="BC1746" s="12" t="str">
        <f>IF(AND(BB1746="Y",AY1746&gt;1),"Y","")</f>
        <v>Y</v>
      </c>
      <c r="BD1746" s="12" t="str">
        <f>IF(AND(BB1746="Y",AY1746&lt;1),"Y","")</f>
        <v/>
      </c>
      <c r="BE1746" s="12" t="str">
        <f>IF(AY1746&gt;1,IF(AY1745&gt;1,"Y",""),"")</f>
        <v>Y</v>
      </c>
      <c r="BF1746" s="12" t="str">
        <f>IF(AY1746&lt;1,IF(AY1745&lt;1,"Y",""),"")</f>
        <v/>
      </c>
      <c r="BG1746" s="2"/>
      <c r="BH1746" s="2"/>
      <c r="BI1746" s="2"/>
      <c r="BJ1746" s="2"/>
      <c r="BK1746" s="2"/>
      <c r="BL1746" s="2"/>
      <c r="BM1746" s="4" t="str">
        <f>IF(BR1746=BR1747,IF(BR1746&gt;BR1745,BR1746&amp;"_O",""),BR1746&amp;"_C")</f>
        <v/>
      </c>
      <c r="BN1746" s="7" t="str">
        <f>IF(RIGHT(BM1746,1)="C",BP1746/INDEX($BP$5:$BP$2729,MATCH(BR1746&amp;"_O",$BM$5:$BM$2729,0),1),"")</f>
        <v/>
      </c>
      <c r="BO1746" s="38">
        <v>38156</v>
      </c>
      <c r="BP1746" s="3">
        <v>1986.73</v>
      </c>
      <c r="BQ1746" s="7">
        <f>BP1746/BP1745</f>
        <v>0.99342957292223999</v>
      </c>
      <c r="BR1746" s="4">
        <f>YEAR(BO1746)</f>
        <v>2004</v>
      </c>
      <c r="BS1746" s="2" t="s">
        <v>8</v>
      </c>
      <c r="BT1746" s="12" t="str">
        <f>INDEX($CD$5:$CD$10,MATCH(BS1746,$CC$5:$CC$10,0),1)</f>
        <v>Y</v>
      </c>
      <c r="BU1746" s="12" t="str">
        <f>IF(AND(BT1746="Y",BQ1746&gt;1),"Y","")</f>
        <v/>
      </c>
      <c r="BV1746" s="12" t="str">
        <f>IF(AND(BT1746="Y",BQ1746&lt;1),"Y","")</f>
        <v>Y</v>
      </c>
      <c r="BW1746" s="12" t="str">
        <f>IF(BQ1746&gt;1,IF(BQ1745&gt;1,"Y",""),"")</f>
        <v/>
      </c>
      <c r="BX1746" s="12" t="str">
        <f>IF(BQ1746&lt;1,IF(BQ1745&lt;1,"Y",""),"")</f>
        <v/>
      </c>
      <c r="BY1746" s="2"/>
      <c r="BZ1746" s="2"/>
      <c r="CA1746" s="2"/>
    </row>
    <row r="1747" spans="47:79">
      <c r="AU1747" s="4" t="str">
        <f>IF(AZ1747=AZ1748,IF(AZ1747&gt;AZ1746,AZ1747&amp;"_O",""),AZ1747&amp;"_C")</f>
        <v/>
      </c>
      <c r="AV1747" s="7" t="str">
        <f>IF(RIGHT(AU1747,1)="C",AX1747/INDEX($AX$5:$AX$2729,MATCH(AZ1747&amp;"_O",$AU$5:$AU$2729,0),1),"")</f>
        <v/>
      </c>
      <c r="AW1747" s="38">
        <v>37743</v>
      </c>
      <c r="AX1747" s="37">
        <v>930.08</v>
      </c>
      <c r="AY1747" s="7">
        <f>AX1747/AX1746</f>
        <v>1.0347904451441352</v>
      </c>
      <c r="AZ1747" s="4">
        <f>YEAR(AW1747)</f>
        <v>2003</v>
      </c>
      <c r="BA1747" s="2" t="s">
        <v>8</v>
      </c>
      <c r="BB1747" s="12" t="str">
        <f>INDEX($CD$5:$CD$10,MATCH(BA1747,$CC$5:$CC$10,0),1)</f>
        <v>Y</v>
      </c>
      <c r="BC1747" s="12" t="str">
        <f>IF(AND(BB1747="Y",AY1747&gt;1),"Y","")</f>
        <v>Y</v>
      </c>
      <c r="BD1747" s="12" t="str">
        <f>IF(AND(BB1747="Y",AY1747&lt;1),"Y","")</f>
        <v/>
      </c>
      <c r="BE1747" s="12" t="str">
        <f>IF(AY1747&gt;1,IF(AY1746&gt;1,"Y",""),"")</f>
        <v>Y</v>
      </c>
      <c r="BF1747" s="12" t="str">
        <f>IF(AY1747&lt;1,IF(AY1746&lt;1,"Y",""),"")</f>
        <v/>
      </c>
      <c r="BG1747" s="2"/>
      <c r="BH1747" s="2"/>
      <c r="BI1747" s="2"/>
      <c r="BJ1747" s="2"/>
      <c r="BK1747" s="2"/>
      <c r="BL1747" s="2"/>
      <c r="BM1747" s="4" t="str">
        <f>IF(BR1747=BR1748,IF(BR1747&gt;BR1746,BR1747&amp;"_O",""),BR1747&amp;"_C")</f>
        <v/>
      </c>
      <c r="BN1747" s="7" t="str">
        <f>IF(RIGHT(BM1747,1)="C",BP1747/INDEX($BP$5:$BP$2729,MATCH(BR1747&amp;"_O",$BM$5:$BM$2729,0),1),"")</f>
        <v/>
      </c>
      <c r="BO1747" s="38">
        <v>38163</v>
      </c>
      <c r="BP1747" s="3">
        <v>2025.47</v>
      </c>
      <c r="BQ1747" s="7">
        <f>BP1747/BP1746</f>
        <v>1.0194993783755215</v>
      </c>
      <c r="BR1747" s="4">
        <f>YEAR(BO1747)</f>
        <v>2004</v>
      </c>
      <c r="BS1747" s="2" t="s">
        <v>8</v>
      </c>
      <c r="BT1747" s="12" t="str">
        <f>INDEX($CD$5:$CD$10,MATCH(BS1747,$CC$5:$CC$10,0),1)</f>
        <v>Y</v>
      </c>
      <c r="BU1747" s="12" t="str">
        <f>IF(AND(BT1747="Y",BQ1747&gt;1),"Y","")</f>
        <v>Y</v>
      </c>
      <c r="BV1747" s="12" t="str">
        <f>IF(AND(BT1747="Y",BQ1747&lt;1),"Y","")</f>
        <v/>
      </c>
      <c r="BW1747" s="12" t="str">
        <f>IF(BQ1747&gt;1,IF(BQ1746&gt;1,"Y",""),"")</f>
        <v/>
      </c>
      <c r="BX1747" s="12" t="str">
        <f>IF(BQ1747&lt;1,IF(BQ1746&lt;1,"Y",""),"")</f>
        <v/>
      </c>
      <c r="BY1747" s="2"/>
      <c r="BZ1747" s="2"/>
      <c r="CA1747" s="2"/>
    </row>
    <row r="1748" spans="47:79">
      <c r="AU1748" s="4" t="str">
        <f>IF(AZ1748=AZ1749,IF(AZ1748&gt;AZ1747,AZ1748&amp;"_O",""),AZ1748&amp;"_C")</f>
        <v/>
      </c>
      <c r="AV1748" s="7" t="str">
        <f>IF(RIGHT(AU1748,1)="C",AX1748/INDEX($AX$5:$AX$2729,MATCH(AZ1748&amp;"_O",$AU$5:$AU$2729,0),1),"")</f>
        <v/>
      </c>
      <c r="AW1748" s="38">
        <v>37750</v>
      </c>
      <c r="AX1748" s="37">
        <v>933.41</v>
      </c>
      <c r="AY1748" s="7">
        <f>AX1748/AX1747</f>
        <v>1.0035803371752967</v>
      </c>
      <c r="AZ1748" s="4">
        <f>YEAR(AW1748)</f>
        <v>2003</v>
      </c>
      <c r="BA1748" s="2" t="s">
        <v>8</v>
      </c>
      <c r="BB1748" s="12" t="str">
        <f>INDEX($CD$5:$CD$10,MATCH(BA1748,$CC$5:$CC$10,0),1)</f>
        <v>Y</v>
      </c>
      <c r="BC1748" s="12" t="str">
        <f>IF(AND(BB1748="Y",AY1748&gt;1),"Y","")</f>
        <v>Y</v>
      </c>
      <c r="BD1748" s="12" t="str">
        <f>IF(AND(BB1748="Y",AY1748&lt;1),"Y","")</f>
        <v/>
      </c>
      <c r="BE1748" s="12" t="str">
        <f>IF(AY1748&gt;1,IF(AY1747&gt;1,"Y",""),"")</f>
        <v>Y</v>
      </c>
      <c r="BF1748" s="12" t="str">
        <f>IF(AY1748&lt;1,IF(AY1747&lt;1,"Y",""),"")</f>
        <v/>
      </c>
      <c r="BG1748" s="2"/>
      <c r="BH1748" s="2"/>
      <c r="BI1748" s="2"/>
      <c r="BJ1748" s="2"/>
      <c r="BK1748" s="2"/>
      <c r="BL1748" s="2"/>
      <c r="BM1748" s="4" t="str">
        <f>IF(BR1748=BR1749,IF(BR1748&gt;BR1747,BR1748&amp;"_O",""),BR1748&amp;"_C")</f>
        <v/>
      </c>
      <c r="BN1748" s="7" t="str">
        <f>IF(RIGHT(BM1748,1)="C",BP1748/INDEX($BP$5:$BP$2729,MATCH(BR1748&amp;"_O",$BM$5:$BM$2729,0),1),"")</f>
        <v/>
      </c>
      <c r="BO1748" s="38">
        <v>38170</v>
      </c>
      <c r="BP1748" s="3">
        <v>2006.66</v>
      </c>
      <c r="BQ1748" s="7">
        <f>BP1748/BP1747</f>
        <v>0.99071326655047964</v>
      </c>
      <c r="BR1748" s="4">
        <f>YEAR(BO1748)</f>
        <v>2004</v>
      </c>
      <c r="BS1748" s="2" t="s">
        <v>8</v>
      </c>
      <c r="BT1748" s="12" t="str">
        <f>INDEX($CD$5:$CD$10,MATCH(BS1748,$CC$5:$CC$10,0),1)</f>
        <v>Y</v>
      </c>
      <c r="BU1748" s="12" t="str">
        <f>IF(AND(BT1748="Y",BQ1748&gt;1),"Y","")</f>
        <v/>
      </c>
      <c r="BV1748" s="12" t="str">
        <f>IF(AND(BT1748="Y",BQ1748&lt;1),"Y","")</f>
        <v>Y</v>
      </c>
      <c r="BW1748" s="12" t="str">
        <f>IF(BQ1748&gt;1,IF(BQ1747&gt;1,"Y",""),"")</f>
        <v/>
      </c>
      <c r="BX1748" s="12" t="str">
        <f>IF(BQ1748&lt;1,IF(BQ1747&lt;1,"Y",""),"")</f>
        <v/>
      </c>
      <c r="BY1748" s="2"/>
      <c r="BZ1748" s="2"/>
      <c r="CA1748" s="2"/>
    </row>
    <row r="1749" spans="47:79">
      <c r="AU1749" s="4" t="str">
        <f>IF(AZ1749=AZ1750,IF(AZ1749&gt;AZ1748,AZ1749&amp;"_O",""),AZ1749&amp;"_C")</f>
        <v/>
      </c>
      <c r="AV1749" s="7" t="str">
        <f>IF(RIGHT(AU1749,1)="C",AX1749/INDEX($AX$5:$AX$2729,MATCH(AZ1749&amp;"_O",$AU$5:$AU$2729,0),1),"")</f>
        <v/>
      </c>
      <c r="AW1749" s="38">
        <v>37757</v>
      </c>
      <c r="AX1749" s="37">
        <v>944.3</v>
      </c>
      <c r="AY1749" s="7">
        <f>AX1749/AX1748</f>
        <v>1.0116668987904565</v>
      </c>
      <c r="AZ1749" s="4">
        <f>YEAR(AW1749)</f>
        <v>2003</v>
      </c>
      <c r="BA1749" s="2" t="s">
        <v>8</v>
      </c>
      <c r="BB1749" s="12" t="str">
        <f>INDEX($CD$5:$CD$10,MATCH(BA1749,$CC$5:$CC$10,0),1)</f>
        <v>Y</v>
      </c>
      <c r="BC1749" s="12" t="str">
        <f>IF(AND(BB1749="Y",AY1749&gt;1),"Y","")</f>
        <v>Y</v>
      </c>
      <c r="BD1749" s="12" t="str">
        <f>IF(AND(BB1749="Y",AY1749&lt;1),"Y","")</f>
        <v/>
      </c>
      <c r="BE1749" s="12" t="str">
        <f>IF(AY1749&gt;1,IF(AY1748&gt;1,"Y",""),"")</f>
        <v>Y</v>
      </c>
      <c r="BF1749" s="12" t="str">
        <f>IF(AY1749&lt;1,IF(AY1748&lt;1,"Y",""),"")</f>
        <v/>
      </c>
      <c r="BG1749" s="2"/>
      <c r="BH1749" s="2"/>
      <c r="BI1749" s="2"/>
      <c r="BJ1749" s="2"/>
      <c r="BK1749" s="2"/>
      <c r="BL1749" s="2"/>
      <c r="BM1749" s="4" t="str">
        <f>IF(BR1749=BR1750,IF(BR1749&gt;BR1748,BR1749&amp;"_O",""),BR1749&amp;"_C")</f>
        <v/>
      </c>
      <c r="BN1749" s="7" t="str">
        <f>IF(RIGHT(BM1749,1)="C",BP1749/INDEX($BP$5:$BP$2729,MATCH(BR1749&amp;"_O",$BM$5:$BM$2729,0),1),"")</f>
        <v/>
      </c>
      <c r="BO1749" s="38">
        <v>38177</v>
      </c>
      <c r="BP1749" s="3">
        <v>1946.33</v>
      </c>
      <c r="BQ1749" s="7">
        <f>BP1749/BP1748</f>
        <v>0.96993511606350846</v>
      </c>
      <c r="BR1749" s="4">
        <f>YEAR(BO1749)</f>
        <v>2004</v>
      </c>
      <c r="BS1749" s="2" t="s">
        <v>8</v>
      </c>
      <c r="BT1749" s="12" t="str">
        <f>INDEX($CD$5:$CD$10,MATCH(BS1749,$CC$5:$CC$10,0),1)</f>
        <v>Y</v>
      </c>
      <c r="BU1749" s="12" t="str">
        <f>IF(AND(BT1749="Y",BQ1749&gt;1),"Y","")</f>
        <v/>
      </c>
      <c r="BV1749" s="12" t="str">
        <f>IF(AND(BT1749="Y",BQ1749&lt;1),"Y","")</f>
        <v>Y</v>
      </c>
      <c r="BW1749" s="12" t="str">
        <f>IF(BQ1749&gt;1,IF(BQ1748&gt;1,"Y",""),"")</f>
        <v/>
      </c>
      <c r="BX1749" s="12" t="str">
        <f>IF(BQ1749&lt;1,IF(BQ1748&lt;1,"Y",""),"")</f>
        <v>Y</v>
      </c>
      <c r="BY1749" s="2"/>
      <c r="BZ1749" s="2"/>
      <c r="CA1749" s="2"/>
    </row>
    <row r="1750" spans="47:79">
      <c r="AU1750" s="4" t="str">
        <f>IF(AZ1750=AZ1751,IF(AZ1750&gt;AZ1749,AZ1750&amp;"_O",""),AZ1750&amp;"_C")</f>
        <v/>
      </c>
      <c r="AV1750" s="7" t="str">
        <f>IF(RIGHT(AU1750,1)="C",AX1750/INDEX($AX$5:$AX$2729,MATCH(AZ1750&amp;"_O",$AU$5:$AU$2729,0),1),"")</f>
        <v/>
      </c>
      <c r="AW1750" s="38">
        <v>37764</v>
      </c>
      <c r="AX1750" s="37">
        <v>933.22</v>
      </c>
      <c r="AY1750" s="7">
        <f>AX1750/AX1749</f>
        <v>0.98826644074976178</v>
      </c>
      <c r="AZ1750" s="4">
        <f>YEAR(AW1750)</f>
        <v>2003</v>
      </c>
      <c r="BA1750" s="2" t="s">
        <v>8</v>
      </c>
      <c r="BB1750" s="12" t="str">
        <f>INDEX($CD$5:$CD$10,MATCH(BA1750,$CC$5:$CC$10,0),1)</f>
        <v>Y</v>
      </c>
      <c r="BC1750" s="12" t="str">
        <f>IF(AND(BB1750="Y",AY1750&gt;1),"Y","")</f>
        <v/>
      </c>
      <c r="BD1750" s="12" t="str">
        <f>IF(AND(BB1750="Y",AY1750&lt;1),"Y","")</f>
        <v>Y</v>
      </c>
      <c r="BE1750" s="12" t="str">
        <f>IF(AY1750&gt;1,IF(AY1749&gt;1,"Y",""),"")</f>
        <v/>
      </c>
      <c r="BF1750" s="12" t="str">
        <f>IF(AY1750&lt;1,IF(AY1749&lt;1,"Y",""),"")</f>
        <v/>
      </c>
      <c r="BG1750" s="2"/>
      <c r="BH1750" s="2"/>
      <c r="BI1750" s="2"/>
      <c r="BJ1750" s="2"/>
      <c r="BK1750" s="2"/>
      <c r="BL1750" s="2"/>
      <c r="BM1750" s="4" t="str">
        <f>IF(BR1750=BR1751,IF(BR1750&gt;BR1749,BR1750&amp;"_O",""),BR1750&amp;"_C")</f>
        <v/>
      </c>
      <c r="BN1750" s="7" t="str">
        <f>IF(RIGHT(BM1750,1)="C",BP1750/INDEX($BP$5:$BP$2729,MATCH(BR1750&amp;"_O",$BM$5:$BM$2729,0),1),"")</f>
        <v/>
      </c>
      <c r="BO1750" s="38">
        <v>38184</v>
      </c>
      <c r="BP1750" s="3">
        <v>1883.15</v>
      </c>
      <c r="BQ1750" s="7">
        <f>BP1750/BP1749</f>
        <v>0.96753890655746977</v>
      </c>
      <c r="BR1750" s="4">
        <f>YEAR(BO1750)</f>
        <v>2004</v>
      </c>
      <c r="BS1750" s="2" t="s">
        <v>8</v>
      </c>
      <c r="BT1750" s="12" t="str">
        <f>INDEX($CD$5:$CD$10,MATCH(BS1750,$CC$5:$CC$10,0),1)</f>
        <v>Y</v>
      </c>
      <c r="BU1750" s="12" t="str">
        <f>IF(AND(BT1750="Y",BQ1750&gt;1),"Y","")</f>
        <v/>
      </c>
      <c r="BV1750" s="12" t="str">
        <f>IF(AND(BT1750="Y",BQ1750&lt;1),"Y","")</f>
        <v>Y</v>
      </c>
      <c r="BW1750" s="12" t="str">
        <f>IF(BQ1750&gt;1,IF(BQ1749&gt;1,"Y",""),"")</f>
        <v/>
      </c>
      <c r="BX1750" s="12" t="str">
        <f>IF(BQ1750&lt;1,IF(BQ1749&lt;1,"Y",""),"")</f>
        <v>Y</v>
      </c>
      <c r="BY1750" s="2"/>
      <c r="BZ1750" s="2"/>
      <c r="CA1750" s="2"/>
    </row>
    <row r="1751" spans="47:79">
      <c r="AU1751" s="4" t="str">
        <f>IF(AZ1751=AZ1752,IF(AZ1751&gt;AZ1750,AZ1751&amp;"_O",""),AZ1751&amp;"_C")</f>
        <v/>
      </c>
      <c r="AV1751" s="7" t="str">
        <f>IF(RIGHT(AU1751,1)="C",AX1751/INDEX($AX$5:$AX$2729,MATCH(AZ1751&amp;"_O",$AU$5:$AU$2729,0),1),"")</f>
        <v/>
      </c>
      <c r="AW1751" s="38">
        <v>37771</v>
      </c>
      <c r="AX1751" s="37">
        <v>963.59</v>
      </c>
      <c r="AY1751" s="7">
        <f>AX1751/AX1750</f>
        <v>1.032543237393112</v>
      </c>
      <c r="AZ1751" s="4">
        <f>YEAR(AW1751)</f>
        <v>2003</v>
      </c>
      <c r="BA1751" s="2" t="s">
        <v>8</v>
      </c>
      <c r="BB1751" s="12" t="str">
        <f>INDEX($CD$5:$CD$10,MATCH(BA1751,$CC$5:$CC$10,0),1)</f>
        <v>Y</v>
      </c>
      <c r="BC1751" s="12" t="str">
        <f>IF(AND(BB1751="Y",AY1751&gt;1),"Y","")</f>
        <v>Y</v>
      </c>
      <c r="BD1751" s="12" t="str">
        <f>IF(AND(BB1751="Y",AY1751&lt;1),"Y","")</f>
        <v/>
      </c>
      <c r="BE1751" s="12" t="str">
        <f>IF(AY1751&gt;1,IF(AY1750&gt;1,"Y",""),"")</f>
        <v/>
      </c>
      <c r="BF1751" s="12" t="str">
        <f>IF(AY1751&lt;1,IF(AY1750&lt;1,"Y",""),"")</f>
        <v/>
      </c>
      <c r="BG1751" s="2"/>
      <c r="BH1751" s="2"/>
      <c r="BI1751" s="2"/>
      <c r="BJ1751" s="2"/>
      <c r="BK1751" s="2"/>
      <c r="BL1751" s="2"/>
      <c r="BM1751" s="4" t="str">
        <f>IF(BR1751=BR1752,IF(BR1751&gt;BR1750,BR1751&amp;"_O",""),BR1751&amp;"_C")</f>
        <v/>
      </c>
      <c r="BN1751" s="7" t="str">
        <f>IF(RIGHT(BM1751,1)="C",BP1751/INDEX($BP$5:$BP$2729,MATCH(BR1751&amp;"_O",$BM$5:$BM$2729,0),1),"")</f>
        <v/>
      </c>
      <c r="BO1751" s="38">
        <v>38191</v>
      </c>
      <c r="BP1751" s="3">
        <v>1849.09</v>
      </c>
      <c r="BQ1751" s="7">
        <f>BP1751/BP1750</f>
        <v>0.98191328359397811</v>
      </c>
      <c r="BR1751" s="4">
        <f>YEAR(BO1751)</f>
        <v>2004</v>
      </c>
      <c r="BS1751" s="2" t="s">
        <v>8</v>
      </c>
      <c r="BT1751" s="12" t="str">
        <f>INDEX($CD$5:$CD$10,MATCH(BS1751,$CC$5:$CC$10,0),1)</f>
        <v>Y</v>
      </c>
      <c r="BU1751" s="12" t="str">
        <f>IF(AND(BT1751="Y",BQ1751&gt;1),"Y","")</f>
        <v/>
      </c>
      <c r="BV1751" s="12" t="str">
        <f>IF(AND(BT1751="Y",BQ1751&lt;1),"Y","")</f>
        <v>Y</v>
      </c>
      <c r="BW1751" s="12" t="str">
        <f>IF(BQ1751&gt;1,IF(BQ1750&gt;1,"Y",""),"")</f>
        <v/>
      </c>
      <c r="BX1751" s="12" t="str">
        <f>IF(BQ1751&lt;1,IF(BQ1750&lt;1,"Y",""),"")</f>
        <v>Y</v>
      </c>
      <c r="BY1751" s="2"/>
      <c r="BZ1751" s="2"/>
      <c r="CA1751" s="2"/>
    </row>
    <row r="1752" spans="47:79">
      <c r="AU1752" s="4" t="str">
        <f>IF(AZ1752=AZ1753,IF(AZ1752&gt;AZ1751,AZ1752&amp;"_O",""),AZ1752&amp;"_C")</f>
        <v/>
      </c>
      <c r="AV1752" s="7" t="str">
        <f>IF(RIGHT(AU1752,1)="C",AX1752/INDEX($AX$5:$AX$2729,MATCH(AZ1752&amp;"_O",$AU$5:$AU$2729,0),1),"")</f>
        <v/>
      </c>
      <c r="AW1752" s="38">
        <v>37778</v>
      </c>
      <c r="AX1752" s="37">
        <v>987.76</v>
      </c>
      <c r="AY1752" s="7">
        <f>AX1752/AX1751</f>
        <v>1.0250832823088658</v>
      </c>
      <c r="AZ1752" s="4">
        <f>YEAR(AW1752)</f>
        <v>2003</v>
      </c>
      <c r="BA1752" s="2" t="s">
        <v>8</v>
      </c>
      <c r="BB1752" s="12" t="str">
        <f>INDEX($CD$5:$CD$10,MATCH(BA1752,$CC$5:$CC$10,0),1)</f>
        <v>Y</v>
      </c>
      <c r="BC1752" s="12" t="str">
        <f>IF(AND(BB1752="Y",AY1752&gt;1),"Y","")</f>
        <v>Y</v>
      </c>
      <c r="BD1752" s="12" t="str">
        <f>IF(AND(BB1752="Y",AY1752&lt;1),"Y","")</f>
        <v/>
      </c>
      <c r="BE1752" s="12" t="str">
        <f>IF(AY1752&gt;1,IF(AY1751&gt;1,"Y",""),"")</f>
        <v>Y</v>
      </c>
      <c r="BF1752" s="12" t="str">
        <f>IF(AY1752&lt;1,IF(AY1751&lt;1,"Y",""),"")</f>
        <v/>
      </c>
      <c r="BG1752" s="2"/>
      <c r="BH1752" s="2"/>
      <c r="BI1752" s="2"/>
      <c r="BJ1752" s="2"/>
      <c r="BK1752" s="2"/>
      <c r="BL1752" s="2"/>
      <c r="BM1752" s="4" t="str">
        <f>IF(BR1752=BR1753,IF(BR1752&gt;BR1751,BR1752&amp;"_O",""),BR1752&amp;"_C")</f>
        <v/>
      </c>
      <c r="BN1752" s="7" t="str">
        <f>IF(RIGHT(BM1752,1)="C",BP1752/INDEX($BP$5:$BP$2729,MATCH(BR1752&amp;"_O",$BM$5:$BM$2729,0),1),"")</f>
        <v/>
      </c>
      <c r="BO1752" s="38">
        <v>38198</v>
      </c>
      <c r="BP1752" s="3">
        <v>1887.36</v>
      </c>
      <c r="BQ1752" s="7">
        <f>BP1752/BP1751</f>
        <v>1.0206966670091775</v>
      </c>
      <c r="BR1752" s="4">
        <f>YEAR(BO1752)</f>
        <v>2004</v>
      </c>
      <c r="BS1752" s="2" t="s">
        <v>8</v>
      </c>
      <c r="BT1752" s="12" t="str">
        <f>INDEX($CD$5:$CD$10,MATCH(BS1752,$CC$5:$CC$10,0),1)</f>
        <v>Y</v>
      </c>
      <c r="BU1752" s="12" t="str">
        <f>IF(AND(BT1752="Y",BQ1752&gt;1),"Y","")</f>
        <v>Y</v>
      </c>
      <c r="BV1752" s="12" t="str">
        <f>IF(AND(BT1752="Y",BQ1752&lt;1),"Y","")</f>
        <v/>
      </c>
      <c r="BW1752" s="12" t="str">
        <f>IF(BQ1752&gt;1,IF(BQ1751&gt;1,"Y",""),"")</f>
        <v/>
      </c>
      <c r="BX1752" s="12" t="str">
        <f>IF(BQ1752&lt;1,IF(BQ1751&lt;1,"Y",""),"")</f>
        <v/>
      </c>
      <c r="BY1752" s="2"/>
      <c r="BZ1752" s="2"/>
      <c r="CA1752" s="2"/>
    </row>
    <row r="1753" spans="47:79">
      <c r="AU1753" s="4" t="str">
        <f>IF(AZ1753=AZ1754,IF(AZ1753&gt;AZ1752,AZ1753&amp;"_O",""),AZ1753&amp;"_C")</f>
        <v/>
      </c>
      <c r="AV1753" s="7" t="str">
        <f>IF(RIGHT(AU1753,1)="C",AX1753/INDEX($AX$5:$AX$2729,MATCH(AZ1753&amp;"_O",$AU$5:$AU$2729,0),1),"")</f>
        <v/>
      </c>
      <c r="AW1753" s="38">
        <v>37785</v>
      </c>
      <c r="AX1753" s="37">
        <v>988.61</v>
      </c>
      <c r="AY1753" s="7">
        <f>AX1753/AX1752</f>
        <v>1.0008605329229772</v>
      </c>
      <c r="AZ1753" s="4">
        <f>YEAR(AW1753)</f>
        <v>2003</v>
      </c>
      <c r="BA1753" s="2" t="s">
        <v>8</v>
      </c>
      <c r="BB1753" s="12" t="str">
        <f>INDEX($CD$5:$CD$10,MATCH(BA1753,$CC$5:$CC$10,0),1)</f>
        <v>Y</v>
      </c>
      <c r="BC1753" s="12" t="str">
        <f>IF(AND(BB1753="Y",AY1753&gt;1),"Y","")</f>
        <v>Y</v>
      </c>
      <c r="BD1753" s="12" t="str">
        <f>IF(AND(BB1753="Y",AY1753&lt;1),"Y","")</f>
        <v/>
      </c>
      <c r="BE1753" s="12" t="str">
        <f>IF(AY1753&gt;1,IF(AY1752&gt;1,"Y",""),"")</f>
        <v>Y</v>
      </c>
      <c r="BF1753" s="12" t="str">
        <f>IF(AY1753&lt;1,IF(AY1752&lt;1,"Y",""),"")</f>
        <v/>
      </c>
      <c r="BG1753" s="2"/>
      <c r="BH1753" s="2"/>
      <c r="BI1753" s="2"/>
      <c r="BJ1753" s="2"/>
      <c r="BK1753" s="2"/>
      <c r="BL1753" s="2"/>
      <c r="BM1753" s="4" t="str">
        <f>IF(BR1753=BR1754,IF(BR1753&gt;BR1752,BR1753&amp;"_O",""),BR1753&amp;"_C")</f>
        <v/>
      </c>
      <c r="BN1753" s="7" t="str">
        <f>IF(RIGHT(BM1753,1)="C",BP1753/INDEX($BP$5:$BP$2729,MATCH(BR1753&amp;"_O",$BM$5:$BM$2729,0),1),"")</f>
        <v/>
      </c>
      <c r="BO1753" s="38">
        <v>38205</v>
      </c>
      <c r="BP1753" s="3">
        <v>1776.89</v>
      </c>
      <c r="BQ1753" s="7">
        <f>BP1753/BP1752</f>
        <v>0.94146850627331313</v>
      </c>
      <c r="BR1753" s="4">
        <f>YEAR(BO1753)</f>
        <v>2004</v>
      </c>
      <c r="BS1753" s="2" t="s">
        <v>8</v>
      </c>
      <c r="BT1753" s="12" t="str">
        <f>INDEX($CD$5:$CD$10,MATCH(BS1753,$CC$5:$CC$10,0),1)</f>
        <v>Y</v>
      </c>
      <c r="BU1753" s="12" t="str">
        <f>IF(AND(BT1753="Y",BQ1753&gt;1),"Y","")</f>
        <v/>
      </c>
      <c r="BV1753" s="12" t="str">
        <f>IF(AND(BT1753="Y",BQ1753&lt;1),"Y","")</f>
        <v>Y</v>
      </c>
      <c r="BW1753" s="12" t="str">
        <f>IF(BQ1753&gt;1,IF(BQ1752&gt;1,"Y",""),"")</f>
        <v/>
      </c>
      <c r="BX1753" s="12" t="str">
        <f>IF(BQ1753&lt;1,IF(BQ1752&lt;1,"Y",""),"")</f>
        <v/>
      </c>
      <c r="BY1753" s="2"/>
      <c r="BZ1753" s="2"/>
      <c r="CA1753" s="2"/>
    </row>
    <row r="1754" spans="47:79">
      <c r="AU1754" s="4" t="str">
        <f>IF(AZ1754=AZ1755,IF(AZ1754&gt;AZ1753,AZ1754&amp;"_O",""),AZ1754&amp;"_C")</f>
        <v/>
      </c>
      <c r="AV1754" s="7" t="str">
        <f>IF(RIGHT(AU1754,1)="C",AX1754/INDEX($AX$5:$AX$2729,MATCH(AZ1754&amp;"_O",$AU$5:$AU$2729,0),1),"")</f>
        <v/>
      </c>
      <c r="AW1754" s="38">
        <v>37792</v>
      </c>
      <c r="AX1754" s="37">
        <v>995.69</v>
      </c>
      <c r="AY1754" s="7">
        <f>AX1754/AX1753</f>
        <v>1.0071615702855525</v>
      </c>
      <c r="AZ1754" s="4">
        <f>YEAR(AW1754)</f>
        <v>2003</v>
      </c>
      <c r="BA1754" s="2" t="s">
        <v>8</v>
      </c>
      <c r="BB1754" s="12" t="str">
        <f>INDEX($CD$5:$CD$10,MATCH(BA1754,$CC$5:$CC$10,0),1)</f>
        <v>Y</v>
      </c>
      <c r="BC1754" s="12" t="str">
        <f>IF(AND(BB1754="Y",AY1754&gt;1),"Y","")</f>
        <v>Y</v>
      </c>
      <c r="BD1754" s="12" t="str">
        <f>IF(AND(BB1754="Y",AY1754&lt;1),"Y","")</f>
        <v/>
      </c>
      <c r="BE1754" s="12" t="str">
        <f>IF(AY1754&gt;1,IF(AY1753&gt;1,"Y",""),"")</f>
        <v>Y</v>
      </c>
      <c r="BF1754" s="12" t="str">
        <f>IF(AY1754&lt;1,IF(AY1753&lt;1,"Y",""),"")</f>
        <v/>
      </c>
      <c r="BG1754" s="2"/>
      <c r="BH1754" s="2"/>
      <c r="BI1754" s="2"/>
      <c r="BJ1754" s="2"/>
      <c r="BK1754" s="2"/>
      <c r="BL1754" s="2"/>
      <c r="BM1754" s="4" t="str">
        <f>IF(BR1754=BR1755,IF(BR1754&gt;BR1753,BR1754&amp;"_O",""),BR1754&amp;"_C")</f>
        <v/>
      </c>
      <c r="BN1754" s="7" t="str">
        <f>IF(RIGHT(BM1754,1)="C",BP1754/INDEX($BP$5:$BP$2729,MATCH(BR1754&amp;"_O",$BM$5:$BM$2729,0),1),"")</f>
        <v/>
      </c>
      <c r="BO1754" s="38">
        <v>38212</v>
      </c>
      <c r="BP1754" s="3">
        <v>1757.22</v>
      </c>
      <c r="BQ1754" s="7">
        <f>BP1754/BP1753</f>
        <v>0.98893009696717293</v>
      </c>
      <c r="BR1754" s="4">
        <f>YEAR(BO1754)</f>
        <v>2004</v>
      </c>
      <c r="BS1754" s="2" t="s">
        <v>8</v>
      </c>
      <c r="BT1754" s="12" t="str">
        <f>INDEX($CD$5:$CD$10,MATCH(BS1754,$CC$5:$CC$10,0),1)</f>
        <v>Y</v>
      </c>
      <c r="BU1754" s="12" t="str">
        <f>IF(AND(BT1754="Y",BQ1754&gt;1),"Y","")</f>
        <v/>
      </c>
      <c r="BV1754" s="12" t="str">
        <f>IF(AND(BT1754="Y",BQ1754&lt;1),"Y","")</f>
        <v>Y</v>
      </c>
      <c r="BW1754" s="12" t="str">
        <f>IF(BQ1754&gt;1,IF(BQ1753&gt;1,"Y",""),"")</f>
        <v/>
      </c>
      <c r="BX1754" s="12" t="str">
        <f>IF(BQ1754&lt;1,IF(BQ1753&lt;1,"Y",""),"")</f>
        <v>Y</v>
      </c>
      <c r="BY1754" s="2"/>
      <c r="BZ1754" s="2"/>
      <c r="CA1754" s="2"/>
    </row>
    <row r="1755" spans="47:79">
      <c r="AU1755" s="4" t="str">
        <f>IF(AZ1755=AZ1756,IF(AZ1755&gt;AZ1754,AZ1755&amp;"_O",""),AZ1755&amp;"_C")</f>
        <v/>
      </c>
      <c r="AV1755" s="7" t="str">
        <f>IF(RIGHT(AU1755,1)="C",AX1755/INDEX($AX$5:$AX$2729,MATCH(AZ1755&amp;"_O",$AU$5:$AU$2729,0),1),"")</f>
        <v/>
      </c>
      <c r="AW1755" s="38">
        <v>37799</v>
      </c>
      <c r="AX1755" s="37">
        <v>976.22</v>
      </c>
      <c r="AY1755" s="7">
        <f>AX1755/AX1754</f>
        <v>0.98044572105775896</v>
      </c>
      <c r="AZ1755" s="4">
        <f>YEAR(AW1755)</f>
        <v>2003</v>
      </c>
      <c r="BA1755" s="2" t="s">
        <v>8</v>
      </c>
      <c r="BB1755" s="12" t="str">
        <f>INDEX($CD$5:$CD$10,MATCH(BA1755,$CC$5:$CC$10,0),1)</f>
        <v>Y</v>
      </c>
      <c r="BC1755" s="12" t="str">
        <f>IF(AND(BB1755="Y",AY1755&gt;1),"Y","")</f>
        <v/>
      </c>
      <c r="BD1755" s="12" t="str">
        <f>IF(AND(BB1755="Y",AY1755&lt;1),"Y","")</f>
        <v>Y</v>
      </c>
      <c r="BE1755" s="12" t="str">
        <f>IF(AY1755&gt;1,IF(AY1754&gt;1,"Y",""),"")</f>
        <v/>
      </c>
      <c r="BF1755" s="12" t="str">
        <f>IF(AY1755&lt;1,IF(AY1754&lt;1,"Y",""),"")</f>
        <v/>
      </c>
      <c r="BG1755" s="2"/>
      <c r="BH1755" s="2"/>
      <c r="BI1755" s="2"/>
      <c r="BJ1755" s="2"/>
      <c r="BK1755" s="2"/>
      <c r="BL1755" s="2"/>
      <c r="BM1755" s="4" t="str">
        <f>IF(BR1755=BR1756,IF(BR1755&gt;BR1754,BR1755&amp;"_O",""),BR1755&amp;"_C")</f>
        <v/>
      </c>
      <c r="BN1755" s="7" t="str">
        <f>IF(RIGHT(BM1755,1)="C",BP1755/INDEX($BP$5:$BP$2729,MATCH(BR1755&amp;"_O",$BM$5:$BM$2729,0),1),"")</f>
        <v/>
      </c>
      <c r="BO1755" s="38">
        <v>38219</v>
      </c>
      <c r="BP1755" s="3">
        <v>1838.02</v>
      </c>
      <c r="BQ1755" s="7">
        <f>BP1755/BP1754</f>
        <v>1.0459817211276903</v>
      </c>
      <c r="BR1755" s="4">
        <f>YEAR(BO1755)</f>
        <v>2004</v>
      </c>
      <c r="BS1755" s="2" t="s">
        <v>8</v>
      </c>
      <c r="BT1755" s="12" t="str">
        <f>INDEX($CD$5:$CD$10,MATCH(BS1755,$CC$5:$CC$10,0),1)</f>
        <v>Y</v>
      </c>
      <c r="BU1755" s="12" t="str">
        <f>IF(AND(BT1755="Y",BQ1755&gt;1),"Y","")</f>
        <v>Y</v>
      </c>
      <c r="BV1755" s="12" t="str">
        <f>IF(AND(BT1755="Y",BQ1755&lt;1),"Y","")</f>
        <v/>
      </c>
      <c r="BW1755" s="12" t="str">
        <f>IF(BQ1755&gt;1,IF(BQ1754&gt;1,"Y",""),"")</f>
        <v/>
      </c>
      <c r="BX1755" s="12" t="str">
        <f>IF(BQ1755&lt;1,IF(BQ1754&lt;1,"Y",""),"")</f>
        <v/>
      </c>
      <c r="BY1755" s="2"/>
      <c r="BZ1755" s="2"/>
      <c r="CA1755" s="2"/>
    </row>
    <row r="1756" spans="47:79">
      <c r="AU1756" s="4" t="str">
        <f>IF(AZ1756=AZ1757,IF(AZ1756&gt;AZ1755,AZ1756&amp;"_O",""),AZ1756&amp;"_C")</f>
        <v/>
      </c>
      <c r="AV1756" s="7" t="str">
        <f>IF(RIGHT(AU1756,1)="C",AX1756/INDEX($AX$5:$AX$2729,MATCH(AZ1756&amp;"_O",$AU$5:$AU$2729,0),1),"")</f>
        <v/>
      </c>
      <c r="AW1756" s="38">
        <v>37805</v>
      </c>
      <c r="AX1756" s="37">
        <v>985.7</v>
      </c>
      <c r="AY1756" s="7">
        <f>AX1756/AX1755</f>
        <v>1.0097109258159023</v>
      </c>
      <c r="AZ1756" s="4">
        <f>YEAR(AW1756)</f>
        <v>2003</v>
      </c>
      <c r="BA1756" s="2" t="s">
        <v>8</v>
      </c>
      <c r="BB1756" s="12" t="str">
        <f>INDEX($CD$5:$CD$10,MATCH(BA1756,$CC$5:$CC$10,0),1)</f>
        <v>Y</v>
      </c>
      <c r="BC1756" s="12" t="str">
        <f>IF(AND(BB1756="Y",AY1756&gt;1),"Y","")</f>
        <v>Y</v>
      </c>
      <c r="BD1756" s="12" t="str">
        <f>IF(AND(BB1756="Y",AY1756&lt;1),"Y","")</f>
        <v/>
      </c>
      <c r="BE1756" s="12" t="str">
        <f>IF(AY1756&gt;1,IF(AY1755&gt;1,"Y",""),"")</f>
        <v/>
      </c>
      <c r="BF1756" s="12" t="str">
        <f>IF(AY1756&lt;1,IF(AY1755&lt;1,"Y",""),"")</f>
        <v/>
      </c>
      <c r="BG1756" s="2"/>
      <c r="BH1756" s="2"/>
      <c r="BI1756" s="2"/>
      <c r="BJ1756" s="2"/>
      <c r="BK1756" s="2"/>
      <c r="BL1756" s="2"/>
      <c r="BM1756" s="4" t="str">
        <f>IF(BR1756=BR1757,IF(BR1756&gt;BR1755,BR1756&amp;"_O",""),BR1756&amp;"_C")</f>
        <v/>
      </c>
      <c r="BN1756" s="7" t="str">
        <f>IF(RIGHT(BM1756,1)="C",BP1756/INDEX($BP$5:$BP$2729,MATCH(BR1756&amp;"_O",$BM$5:$BM$2729,0),1),"")</f>
        <v/>
      </c>
      <c r="BO1756" s="38">
        <v>38226</v>
      </c>
      <c r="BP1756" s="3">
        <v>1862.09</v>
      </c>
      <c r="BQ1756" s="7">
        <f>BP1756/BP1755</f>
        <v>1.0130956137582834</v>
      </c>
      <c r="BR1756" s="4">
        <f>YEAR(BO1756)</f>
        <v>2004</v>
      </c>
      <c r="BS1756" s="2" t="s">
        <v>8</v>
      </c>
      <c r="BT1756" s="12" t="str">
        <f>INDEX($CD$5:$CD$10,MATCH(BS1756,$CC$5:$CC$10,0),1)</f>
        <v>Y</v>
      </c>
      <c r="BU1756" s="12" t="str">
        <f>IF(AND(BT1756="Y",BQ1756&gt;1),"Y","")</f>
        <v>Y</v>
      </c>
      <c r="BV1756" s="12" t="str">
        <f>IF(AND(BT1756="Y",BQ1756&lt;1),"Y","")</f>
        <v/>
      </c>
      <c r="BW1756" s="12" t="str">
        <f>IF(BQ1756&gt;1,IF(BQ1755&gt;1,"Y",""),"")</f>
        <v>Y</v>
      </c>
      <c r="BX1756" s="12" t="str">
        <f>IF(BQ1756&lt;1,IF(BQ1755&lt;1,"Y",""),"")</f>
        <v/>
      </c>
      <c r="BY1756" s="2"/>
      <c r="BZ1756" s="2"/>
      <c r="CA1756" s="2"/>
    </row>
    <row r="1757" spans="47:79">
      <c r="AU1757" s="4" t="str">
        <f>IF(AZ1757=AZ1758,IF(AZ1757&gt;AZ1756,AZ1757&amp;"_O",""),AZ1757&amp;"_C")</f>
        <v/>
      </c>
      <c r="AV1757" s="7" t="str">
        <f>IF(RIGHT(AU1757,1)="C",AX1757/INDEX($AX$5:$AX$2729,MATCH(AZ1757&amp;"_O",$AU$5:$AU$2729,0),1),"")</f>
        <v/>
      </c>
      <c r="AW1757" s="38">
        <v>37813</v>
      </c>
      <c r="AX1757" s="37">
        <v>998.14</v>
      </c>
      <c r="AY1757" s="7">
        <f>AX1757/AX1756</f>
        <v>1.0126204727604746</v>
      </c>
      <c r="AZ1757" s="4">
        <f>YEAR(AW1757)</f>
        <v>2003</v>
      </c>
      <c r="BA1757" s="2" t="s">
        <v>8</v>
      </c>
      <c r="BB1757" s="12" t="str">
        <f>INDEX($CD$5:$CD$10,MATCH(BA1757,$CC$5:$CC$10,0),1)</f>
        <v>Y</v>
      </c>
      <c r="BC1757" s="12" t="str">
        <f>IF(AND(BB1757="Y",AY1757&gt;1),"Y","")</f>
        <v>Y</v>
      </c>
      <c r="BD1757" s="12" t="str">
        <f>IF(AND(BB1757="Y",AY1757&lt;1),"Y","")</f>
        <v/>
      </c>
      <c r="BE1757" s="12" t="str">
        <f>IF(AY1757&gt;1,IF(AY1756&gt;1,"Y",""),"")</f>
        <v>Y</v>
      </c>
      <c r="BF1757" s="12" t="str">
        <f>IF(AY1757&lt;1,IF(AY1756&lt;1,"Y",""),"")</f>
        <v/>
      </c>
      <c r="BG1757" s="2"/>
      <c r="BH1757" s="2"/>
      <c r="BI1757" s="2"/>
      <c r="BJ1757" s="2"/>
      <c r="BK1757" s="2"/>
      <c r="BL1757" s="2"/>
      <c r="BM1757" s="4" t="str">
        <f>IF(BR1757=BR1758,IF(BR1757&gt;BR1756,BR1757&amp;"_O",""),BR1757&amp;"_C")</f>
        <v/>
      </c>
      <c r="BN1757" s="7" t="str">
        <f>IF(RIGHT(BM1757,1)="C",BP1757/INDEX($BP$5:$BP$2729,MATCH(BR1757&amp;"_O",$BM$5:$BM$2729,0),1),"")</f>
        <v/>
      </c>
      <c r="BO1757" s="38">
        <v>38233</v>
      </c>
      <c r="BP1757" s="3">
        <v>1844.48</v>
      </c>
      <c r="BQ1757" s="7">
        <f>BP1757/BP1756</f>
        <v>0.99054288460815543</v>
      </c>
      <c r="BR1757" s="4">
        <f>YEAR(BO1757)</f>
        <v>2004</v>
      </c>
      <c r="BS1757" s="2" t="s">
        <v>8</v>
      </c>
      <c r="BT1757" s="12" t="str">
        <f>INDEX($CD$5:$CD$10,MATCH(BS1757,$CC$5:$CC$10,0),1)</f>
        <v>Y</v>
      </c>
      <c r="BU1757" s="12" t="str">
        <f>IF(AND(BT1757="Y",BQ1757&gt;1),"Y","")</f>
        <v/>
      </c>
      <c r="BV1757" s="12" t="str">
        <f>IF(AND(BT1757="Y",BQ1757&lt;1),"Y","")</f>
        <v>Y</v>
      </c>
      <c r="BW1757" s="12" t="str">
        <f>IF(BQ1757&gt;1,IF(BQ1756&gt;1,"Y",""),"")</f>
        <v/>
      </c>
      <c r="BX1757" s="12" t="str">
        <f>IF(BQ1757&lt;1,IF(BQ1756&lt;1,"Y",""),"")</f>
        <v/>
      </c>
      <c r="BY1757" s="2"/>
      <c r="BZ1757" s="2"/>
      <c r="CA1757" s="2"/>
    </row>
    <row r="1758" spans="47:79">
      <c r="AU1758" s="4" t="str">
        <f>IF(AZ1758=AZ1759,IF(AZ1758&gt;AZ1757,AZ1758&amp;"_O",""),AZ1758&amp;"_C")</f>
        <v/>
      </c>
      <c r="AV1758" s="7" t="str">
        <f>IF(RIGHT(AU1758,1)="C",AX1758/INDEX($AX$5:$AX$2729,MATCH(AZ1758&amp;"_O",$AU$5:$AU$2729,0),1),"")</f>
        <v/>
      </c>
      <c r="AW1758" s="38">
        <v>37820</v>
      </c>
      <c r="AX1758" s="37">
        <v>993.32</v>
      </c>
      <c r="AY1758" s="7">
        <f>AX1758/AX1757</f>
        <v>0.99517101809365427</v>
      </c>
      <c r="AZ1758" s="4">
        <f>YEAR(AW1758)</f>
        <v>2003</v>
      </c>
      <c r="BA1758" s="2" t="s">
        <v>8</v>
      </c>
      <c r="BB1758" s="12" t="str">
        <f>INDEX($CD$5:$CD$10,MATCH(BA1758,$CC$5:$CC$10,0),1)</f>
        <v>Y</v>
      </c>
      <c r="BC1758" s="12" t="str">
        <f>IF(AND(BB1758="Y",AY1758&gt;1),"Y","")</f>
        <v/>
      </c>
      <c r="BD1758" s="12" t="str">
        <f>IF(AND(BB1758="Y",AY1758&lt;1),"Y","")</f>
        <v>Y</v>
      </c>
      <c r="BE1758" s="12" t="str">
        <f>IF(AY1758&gt;1,IF(AY1757&gt;1,"Y",""),"")</f>
        <v/>
      </c>
      <c r="BF1758" s="12" t="str">
        <f>IF(AY1758&lt;1,IF(AY1757&lt;1,"Y",""),"")</f>
        <v/>
      </c>
      <c r="BG1758" s="2"/>
      <c r="BH1758" s="2"/>
      <c r="BI1758" s="2"/>
      <c r="BJ1758" s="2"/>
      <c r="BK1758" s="2"/>
      <c r="BL1758" s="2"/>
      <c r="BM1758" s="4" t="str">
        <f>IF(BR1758=BR1759,IF(BR1758&gt;BR1757,BR1758&amp;"_O",""),BR1758&amp;"_C")</f>
        <v/>
      </c>
      <c r="BN1758" s="7" t="str">
        <f>IF(RIGHT(BM1758,1)="C",BP1758/INDEX($BP$5:$BP$2729,MATCH(BR1758&amp;"_O",$BM$5:$BM$2729,0),1),"")</f>
        <v/>
      </c>
      <c r="BO1758" s="38">
        <v>38240</v>
      </c>
      <c r="BP1758" s="3">
        <v>1894.31</v>
      </c>
      <c r="BQ1758" s="7">
        <f>BP1758/BP1757</f>
        <v>1.0270157442748091</v>
      </c>
      <c r="BR1758" s="4">
        <f>YEAR(BO1758)</f>
        <v>2004</v>
      </c>
      <c r="BS1758" s="2" t="s">
        <v>8</v>
      </c>
      <c r="BT1758" s="12" t="str">
        <f>INDEX($CD$5:$CD$10,MATCH(BS1758,$CC$5:$CC$10,0),1)</f>
        <v>Y</v>
      </c>
      <c r="BU1758" s="12" t="str">
        <f>IF(AND(BT1758="Y",BQ1758&gt;1),"Y","")</f>
        <v>Y</v>
      </c>
      <c r="BV1758" s="12" t="str">
        <f>IF(AND(BT1758="Y",BQ1758&lt;1),"Y","")</f>
        <v/>
      </c>
      <c r="BW1758" s="12" t="str">
        <f>IF(BQ1758&gt;1,IF(BQ1757&gt;1,"Y",""),"")</f>
        <v/>
      </c>
      <c r="BX1758" s="12" t="str">
        <f>IF(BQ1758&lt;1,IF(BQ1757&lt;1,"Y",""),"")</f>
        <v/>
      </c>
      <c r="BY1758" s="2"/>
      <c r="BZ1758" s="2"/>
      <c r="CA1758" s="2"/>
    </row>
    <row r="1759" spans="47:79">
      <c r="AU1759" s="4" t="str">
        <f>IF(AZ1759=AZ1760,IF(AZ1759&gt;AZ1758,AZ1759&amp;"_O",""),AZ1759&amp;"_C")</f>
        <v/>
      </c>
      <c r="AV1759" s="7" t="str">
        <f>IF(RIGHT(AU1759,1)="C",AX1759/INDEX($AX$5:$AX$2729,MATCH(AZ1759&amp;"_O",$AU$5:$AU$2729,0),1),"")</f>
        <v/>
      </c>
      <c r="AW1759" s="38">
        <v>37827</v>
      </c>
      <c r="AX1759" s="37">
        <v>998.68</v>
      </c>
      <c r="AY1759" s="7">
        <f>AX1759/AX1758</f>
        <v>1.0053960455845043</v>
      </c>
      <c r="AZ1759" s="4">
        <f>YEAR(AW1759)</f>
        <v>2003</v>
      </c>
      <c r="BA1759" s="2" t="s">
        <v>8</v>
      </c>
      <c r="BB1759" s="12" t="str">
        <f>INDEX($CD$5:$CD$10,MATCH(BA1759,$CC$5:$CC$10,0),1)</f>
        <v>Y</v>
      </c>
      <c r="BC1759" s="12" t="str">
        <f>IF(AND(BB1759="Y",AY1759&gt;1),"Y","")</f>
        <v>Y</v>
      </c>
      <c r="BD1759" s="12" t="str">
        <f>IF(AND(BB1759="Y",AY1759&lt;1),"Y","")</f>
        <v/>
      </c>
      <c r="BE1759" s="12" t="str">
        <f>IF(AY1759&gt;1,IF(AY1758&gt;1,"Y",""),"")</f>
        <v/>
      </c>
      <c r="BF1759" s="12" t="str">
        <f>IF(AY1759&lt;1,IF(AY1758&lt;1,"Y",""),"")</f>
        <v/>
      </c>
      <c r="BG1759" s="2"/>
      <c r="BH1759" s="2"/>
      <c r="BI1759" s="2"/>
      <c r="BJ1759" s="2"/>
      <c r="BK1759" s="2"/>
      <c r="BL1759" s="2"/>
      <c r="BM1759" s="4" t="str">
        <f>IF(BR1759=BR1760,IF(BR1759&gt;BR1758,BR1759&amp;"_O",""),BR1759&amp;"_C")</f>
        <v/>
      </c>
      <c r="BN1759" s="7" t="str">
        <f>IF(RIGHT(BM1759,1)="C",BP1759/INDEX($BP$5:$BP$2729,MATCH(BR1759&amp;"_O",$BM$5:$BM$2729,0),1),"")</f>
        <v/>
      </c>
      <c r="BO1759" s="38">
        <v>38247</v>
      </c>
      <c r="BP1759" s="3">
        <v>1910.09</v>
      </c>
      <c r="BQ1759" s="7">
        <f>BP1759/BP1758</f>
        <v>1.0083302099445179</v>
      </c>
      <c r="BR1759" s="4">
        <f>YEAR(BO1759)</f>
        <v>2004</v>
      </c>
      <c r="BS1759" s="2" t="s">
        <v>8</v>
      </c>
      <c r="BT1759" s="12" t="str">
        <f>INDEX($CD$5:$CD$10,MATCH(BS1759,$CC$5:$CC$10,0),1)</f>
        <v>Y</v>
      </c>
      <c r="BU1759" s="12" t="str">
        <f>IF(AND(BT1759="Y",BQ1759&gt;1),"Y","")</f>
        <v>Y</v>
      </c>
      <c r="BV1759" s="12" t="str">
        <f>IF(AND(BT1759="Y",BQ1759&lt;1),"Y","")</f>
        <v/>
      </c>
      <c r="BW1759" s="12" t="str">
        <f>IF(BQ1759&gt;1,IF(BQ1758&gt;1,"Y",""),"")</f>
        <v>Y</v>
      </c>
      <c r="BX1759" s="12" t="str">
        <f>IF(BQ1759&lt;1,IF(BQ1758&lt;1,"Y",""),"")</f>
        <v/>
      </c>
      <c r="BY1759" s="2"/>
      <c r="BZ1759" s="2"/>
      <c r="CA1759" s="2"/>
    </row>
    <row r="1760" spans="47:79">
      <c r="AU1760" s="4" t="str">
        <f>IF(AZ1760=AZ1761,IF(AZ1760&gt;AZ1759,AZ1760&amp;"_O",""),AZ1760&amp;"_C")</f>
        <v/>
      </c>
      <c r="AV1760" s="7" t="str">
        <f>IF(RIGHT(AU1760,1)="C",AX1760/INDEX($AX$5:$AX$2729,MATCH(AZ1760&amp;"_O",$AU$5:$AU$2729,0),1),"")</f>
        <v/>
      </c>
      <c r="AW1760" s="38">
        <v>37834</v>
      </c>
      <c r="AX1760" s="37">
        <v>980.15</v>
      </c>
      <c r="AY1760" s="7">
        <f>AX1760/AX1759</f>
        <v>0.98144550807065334</v>
      </c>
      <c r="AZ1760" s="4">
        <f>YEAR(AW1760)</f>
        <v>2003</v>
      </c>
      <c r="BA1760" s="2" t="s">
        <v>8</v>
      </c>
      <c r="BB1760" s="12" t="str">
        <f>INDEX($CD$5:$CD$10,MATCH(BA1760,$CC$5:$CC$10,0),1)</f>
        <v>Y</v>
      </c>
      <c r="BC1760" s="12" t="str">
        <f>IF(AND(BB1760="Y",AY1760&gt;1),"Y","")</f>
        <v/>
      </c>
      <c r="BD1760" s="12" t="str">
        <f>IF(AND(BB1760="Y",AY1760&lt;1),"Y","")</f>
        <v>Y</v>
      </c>
      <c r="BE1760" s="12" t="str">
        <f>IF(AY1760&gt;1,IF(AY1759&gt;1,"Y",""),"")</f>
        <v/>
      </c>
      <c r="BF1760" s="12" t="str">
        <f>IF(AY1760&lt;1,IF(AY1759&lt;1,"Y",""),"")</f>
        <v/>
      </c>
      <c r="BG1760" s="2"/>
      <c r="BH1760" s="2"/>
      <c r="BI1760" s="2"/>
      <c r="BJ1760" s="2"/>
      <c r="BK1760" s="2"/>
      <c r="BL1760" s="2"/>
      <c r="BM1760" s="4" t="str">
        <f>IF(BR1760=BR1761,IF(BR1760&gt;BR1759,BR1760&amp;"_O",""),BR1760&amp;"_C")</f>
        <v/>
      </c>
      <c r="BN1760" s="7" t="str">
        <f>IF(RIGHT(BM1760,1)="C",BP1760/INDEX($BP$5:$BP$2729,MATCH(BR1760&amp;"_O",$BM$5:$BM$2729,0),1),"")</f>
        <v/>
      </c>
      <c r="BO1760" s="38">
        <v>38254</v>
      </c>
      <c r="BP1760" s="3">
        <v>1879.48</v>
      </c>
      <c r="BQ1760" s="7">
        <f>BP1760/BP1759</f>
        <v>0.98397457711416747</v>
      </c>
      <c r="BR1760" s="4">
        <f>YEAR(BO1760)</f>
        <v>2004</v>
      </c>
      <c r="BS1760" s="2" t="s">
        <v>8</v>
      </c>
      <c r="BT1760" s="12" t="str">
        <f>INDEX($CD$5:$CD$10,MATCH(BS1760,$CC$5:$CC$10,0),1)</f>
        <v>Y</v>
      </c>
      <c r="BU1760" s="12" t="str">
        <f>IF(AND(BT1760="Y",BQ1760&gt;1),"Y","")</f>
        <v/>
      </c>
      <c r="BV1760" s="12" t="str">
        <f>IF(AND(BT1760="Y",BQ1760&lt;1),"Y","")</f>
        <v>Y</v>
      </c>
      <c r="BW1760" s="12" t="str">
        <f>IF(BQ1760&gt;1,IF(BQ1759&gt;1,"Y",""),"")</f>
        <v/>
      </c>
      <c r="BX1760" s="12" t="str">
        <f>IF(BQ1760&lt;1,IF(BQ1759&lt;1,"Y",""),"")</f>
        <v/>
      </c>
      <c r="BY1760" s="2"/>
      <c r="BZ1760" s="2"/>
      <c r="CA1760" s="2"/>
    </row>
    <row r="1761" spans="47:79">
      <c r="AU1761" s="4" t="str">
        <f>IF(AZ1761=AZ1762,IF(AZ1761&gt;AZ1760,AZ1761&amp;"_O",""),AZ1761&amp;"_C")</f>
        <v/>
      </c>
      <c r="AV1761" s="7" t="str">
        <f>IF(RIGHT(AU1761,1)="C",AX1761/INDEX($AX$5:$AX$2729,MATCH(AZ1761&amp;"_O",$AU$5:$AU$2729,0),1),"")</f>
        <v/>
      </c>
      <c r="AW1761" s="38">
        <v>37841</v>
      </c>
      <c r="AX1761" s="37">
        <v>977.59</v>
      </c>
      <c r="AY1761" s="7">
        <f>AX1761/AX1760</f>
        <v>0.99738815487425403</v>
      </c>
      <c r="AZ1761" s="4">
        <f>YEAR(AW1761)</f>
        <v>2003</v>
      </c>
      <c r="BA1761" s="2" t="s">
        <v>8</v>
      </c>
      <c r="BB1761" s="12" t="str">
        <f>INDEX($CD$5:$CD$10,MATCH(BA1761,$CC$5:$CC$10,0),1)</f>
        <v>Y</v>
      </c>
      <c r="BC1761" s="12" t="str">
        <f>IF(AND(BB1761="Y",AY1761&gt;1),"Y","")</f>
        <v/>
      </c>
      <c r="BD1761" s="12" t="str">
        <f>IF(AND(BB1761="Y",AY1761&lt;1),"Y","")</f>
        <v>Y</v>
      </c>
      <c r="BE1761" s="12" t="str">
        <f>IF(AY1761&gt;1,IF(AY1760&gt;1,"Y",""),"")</f>
        <v/>
      </c>
      <c r="BF1761" s="12" t="str">
        <f>IF(AY1761&lt;1,IF(AY1760&lt;1,"Y",""),"")</f>
        <v>Y</v>
      </c>
      <c r="BG1761" s="2"/>
      <c r="BH1761" s="2"/>
      <c r="BI1761" s="2"/>
      <c r="BJ1761" s="2"/>
      <c r="BK1761" s="2"/>
      <c r="BL1761" s="2"/>
      <c r="BM1761" s="4" t="str">
        <f>IF(BR1761=BR1762,IF(BR1761&gt;BR1760,BR1761&amp;"_O",""),BR1761&amp;"_C")</f>
        <v/>
      </c>
      <c r="BN1761" s="7" t="str">
        <f>IF(RIGHT(BM1761,1)="C",BP1761/INDEX($BP$5:$BP$2729,MATCH(BR1761&amp;"_O",$BM$5:$BM$2729,0),1),"")</f>
        <v/>
      </c>
      <c r="BO1761" s="38">
        <v>38261</v>
      </c>
      <c r="BP1761" s="3">
        <v>1942.2</v>
      </c>
      <c r="BQ1761" s="7">
        <f>BP1761/BP1760</f>
        <v>1.0333709323855536</v>
      </c>
      <c r="BR1761" s="4">
        <f>YEAR(BO1761)</f>
        <v>2004</v>
      </c>
      <c r="BS1761" s="2" t="s">
        <v>8</v>
      </c>
      <c r="BT1761" s="12" t="str">
        <f>INDEX($CD$5:$CD$10,MATCH(BS1761,$CC$5:$CC$10,0),1)</f>
        <v>Y</v>
      </c>
      <c r="BU1761" s="12" t="str">
        <f>IF(AND(BT1761="Y",BQ1761&gt;1),"Y","")</f>
        <v>Y</v>
      </c>
      <c r="BV1761" s="12" t="str">
        <f>IF(AND(BT1761="Y",BQ1761&lt;1),"Y","")</f>
        <v/>
      </c>
      <c r="BW1761" s="12" t="str">
        <f>IF(BQ1761&gt;1,IF(BQ1760&gt;1,"Y",""),"")</f>
        <v/>
      </c>
      <c r="BX1761" s="12" t="str">
        <f>IF(BQ1761&lt;1,IF(BQ1760&lt;1,"Y",""),"")</f>
        <v/>
      </c>
      <c r="BY1761" s="2"/>
      <c r="BZ1761" s="2"/>
      <c r="CA1761" s="2"/>
    </row>
    <row r="1762" spans="47:79">
      <c r="AU1762" s="4" t="str">
        <f>IF(AZ1762=AZ1763,IF(AZ1762&gt;AZ1761,AZ1762&amp;"_O",""),AZ1762&amp;"_C")</f>
        <v/>
      </c>
      <c r="AV1762" s="7" t="str">
        <f>IF(RIGHT(AU1762,1)="C",AX1762/INDEX($AX$5:$AX$2729,MATCH(AZ1762&amp;"_O",$AU$5:$AU$2729,0),1),"")</f>
        <v/>
      </c>
      <c r="AW1762" s="38">
        <v>37848</v>
      </c>
      <c r="AX1762" s="37">
        <v>990.67</v>
      </c>
      <c r="AY1762" s="7">
        <f>AX1762/AX1761</f>
        <v>1.0133798422651623</v>
      </c>
      <c r="AZ1762" s="4">
        <f>YEAR(AW1762)</f>
        <v>2003</v>
      </c>
      <c r="BA1762" s="2" t="s">
        <v>8</v>
      </c>
      <c r="BB1762" s="12" t="str">
        <f>INDEX($CD$5:$CD$10,MATCH(BA1762,$CC$5:$CC$10,0),1)</f>
        <v>Y</v>
      </c>
      <c r="BC1762" s="12" t="str">
        <f>IF(AND(BB1762="Y",AY1762&gt;1),"Y","")</f>
        <v>Y</v>
      </c>
      <c r="BD1762" s="12" t="str">
        <f>IF(AND(BB1762="Y",AY1762&lt;1),"Y","")</f>
        <v/>
      </c>
      <c r="BE1762" s="12" t="str">
        <f>IF(AY1762&gt;1,IF(AY1761&gt;1,"Y",""),"")</f>
        <v/>
      </c>
      <c r="BF1762" s="12" t="str">
        <f>IF(AY1762&lt;1,IF(AY1761&lt;1,"Y",""),"")</f>
        <v/>
      </c>
      <c r="BG1762" s="2"/>
      <c r="BH1762" s="2"/>
      <c r="BI1762" s="2"/>
      <c r="BJ1762" s="2"/>
      <c r="BK1762" s="2"/>
      <c r="BL1762" s="2"/>
      <c r="BM1762" s="4" t="str">
        <f>IF(BR1762=BR1763,IF(BR1762&gt;BR1761,BR1762&amp;"_O",""),BR1762&amp;"_C")</f>
        <v/>
      </c>
      <c r="BN1762" s="7" t="str">
        <f>IF(RIGHT(BM1762,1)="C",BP1762/INDEX($BP$5:$BP$2729,MATCH(BR1762&amp;"_O",$BM$5:$BM$2729,0),1),"")</f>
        <v/>
      </c>
      <c r="BO1762" s="38">
        <v>38268</v>
      </c>
      <c r="BP1762" s="3">
        <v>1919.97</v>
      </c>
      <c r="BQ1762" s="7">
        <f>BP1762/BP1761</f>
        <v>0.98855421686746991</v>
      </c>
      <c r="BR1762" s="4">
        <f>YEAR(BO1762)</f>
        <v>2004</v>
      </c>
      <c r="BS1762" s="2" t="s">
        <v>8</v>
      </c>
      <c r="BT1762" s="12" t="str">
        <f>INDEX($CD$5:$CD$10,MATCH(BS1762,$CC$5:$CC$10,0),1)</f>
        <v>Y</v>
      </c>
      <c r="BU1762" s="12" t="str">
        <f>IF(AND(BT1762="Y",BQ1762&gt;1),"Y","")</f>
        <v/>
      </c>
      <c r="BV1762" s="12" t="str">
        <f>IF(AND(BT1762="Y",BQ1762&lt;1),"Y","")</f>
        <v>Y</v>
      </c>
      <c r="BW1762" s="12" t="str">
        <f>IF(BQ1762&gt;1,IF(BQ1761&gt;1,"Y",""),"")</f>
        <v/>
      </c>
      <c r="BX1762" s="12" t="str">
        <f>IF(BQ1762&lt;1,IF(BQ1761&lt;1,"Y",""),"")</f>
        <v/>
      </c>
      <c r="BY1762" s="2"/>
      <c r="BZ1762" s="2"/>
      <c r="CA1762" s="2"/>
    </row>
    <row r="1763" spans="47:79">
      <c r="AU1763" s="4" t="str">
        <f>IF(AZ1763=AZ1764,IF(AZ1763&gt;AZ1762,AZ1763&amp;"_O",""),AZ1763&amp;"_C")</f>
        <v/>
      </c>
      <c r="AV1763" s="7" t="str">
        <f>IF(RIGHT(AU1763,1)="C",AX1763/INDEX($AX$5:$AX$2729,MATCH(AZ1763&amp;"_O",$AU$5:$AU$2729,0),1),"")</f>
        <v/>
      </c>
      <c r="AW1763" s="38">
        <v>37855</v>
      </c>
      <c r="AX1763" s="37">
        <v>993.06</v>
      </c>
      <c r="AY1763" s="7">
        <f>AX1763/AX1762</f>
        <v>1.002412508706229</v>
      </c>
      <c r="AZ1763" s="4">
        <f>YEAR(AW1763)</f>
        <v>2003</v>
      </c>
      <c r="BA1763" s="2" t="s">
        <v>8</v>
      </c>
      <c r="BB1763" s="12" t="str">
        <f>INDEX($CD$5:$CD$10,MATCH(BA1763,$CC$5:$CC$10,0),1)</f>
        <v>Y</v>
      </c>
      <c r="BC1763" s="12" t="str">
        <f>IF(AND(BB1763="Y",AY1763&gt;1),"Y","")</f>
        <v>Y</v>
      </c>
      <c r="BD1763" s="12" t="str">
        <f>IF(AND(BB1763="Y",AY1763&lt;1),"Y","")</f>
        <v/>
      </c>
      <c r="BE1763" s="12" t="str">
        <f>IF(AY1763&gt;1,IF(AY1762&gt;1,"Y",""),"")</f>
        <v>Y</v>
      </c>
      <c r="BF1763" s="12" t="str">
        <f>IF(AY1763&lt;1,IF(AY1762&lt;1,"Y",""),"")</f>
        <v/>
      </c>
      <c r="BG1763" s="2"/>
      <c r="BH1763" s="2"/>
      <c r="BI1763" s="2"/>
      <c r="BJ1763" s="2"/>
      <c r="BK1763" s="2"/>
      <c r="BL1763" s="2"/>
      <c r="BM1763" s="4" t="str">
        <f>IF(BR1763=BR1764,IF(BR1763&gt;BR1762,BR1763&amp;"_O",""),BR1763&amp;"_C")</f>
        <v/>
      </c>
      <c r="BN1763" s="7" t="str">
        <f>IF(RIGHT(BM1763,1)="C",BP1763/INDEX($BP$5:$BP$2729,MATCH(BR1763&amp;"_O",$BM$5:$BM$2729,0),1),"")</f>
        <v/>
      </c>
      <c r="BO1763" s="38">
        <v>38275</v>
      </c>
      <c r="BP1763" s="3">
        <v>1911.5</v>
      </c>
      <c r="BQ1763" s="7">
        <f>BP1763/BP1762</f>
        <v>0.99558847273655315</v>
      </c>
      <c r="BR1763" s="4">
        <f>YEAR(BO1763)</f>
        <v>2004</v>
      </c>
      <c r="BS1763" s="2" t="s">
        <v>8</v>
      </c>
      <c r="BT1763" s="12" t="str">
        <f>INDEX($CD$5:$CD$10,MATCH(BS1763,$CC$5:$CC$10,0),1)</f>
        <v>Y</v>
      </c>
      <c r="BU1763" s="12" t="str">
        <f>IF(AND(BT1763="Y",BQ1763&gt;1),"Y","")</f>
        <v/>
      </c>
      <c r="BV1763" s="12" t="str">
        <f>IF(AND(BT1763="Y",BQ1763&lt;1),"Y","")</f>
        <v>Y</v>
      </c>
      <c r="BW1763" s="12" t="str">
        <f>IF(BQ1763&gt;1,IF(BQ1762&gt;1,"Y",""),"")</f>
        <v/>
      </c>
      <c r="BX1763" s="12" t="str">
        <f>IF(BQ1763&lt;1,IF(BQ1762&lt;1,"Y",""),"")</f>
        <v>Y</v>
      </c>
      <c r="BY1763" s="2"/>
      <c r="BZ1763" s="2"/>
      <c r="CA1763" s="2"/>
    </row>
    <row r="1764" spans="47:79">
      <c r="AU1764" s="4" t="str">
        <f>IF(AZ1764=AZ1765,IF(AZ1764&gt;AZ1763,AZ1764&amp;"_O",""),AZ1764&amp;"_C")</f>
        <v/>
      </c>
      <c r="AV1764" s="7" t="str">
        <f>IF(RIGHT(AU1764,1)="C",AX1764/INDEX($AX$5:$AX$2729,MATCH(AZ1764&amp;"_O",$AU$5:$AU$2729,0),1),"")</f>
        <v/>
      </c>
      <c r="AW1764" s="38">
        <v>37862</v>
      </c>
      <c r="AX1764" s="37">
        <v>1008.01</v>
      </c>
      <c r="AY1764" s="7">
        <f>AX1764/AX1763</f>
        <v>1.0150544780778603</v>
      </c>
      <c r="AZ1764" s="4">
        <f>YEAR(AW1764)</f>
        <v>2003</v>
      </c>
      <c r="BA1764" s="2" t="s">
        <v>8</v>
      </c>
      <c r="BB1764" s="12" t="str">
        <f>INDEX($CD$5:$CD$10,MATCH(BA1764,$CC$5:$CC$10,0),1)</f>
        <v>Y</v>
      </c>
      <c r="BC1764" s="12" t="str">
        <f>IF(AND(BB1764="Y",AY1764&gt;1),"Y","")</f>
        <v>Y</v>
      </c>
      <c r="BD1764" s="12" t="str">
        <f>IF(AND(BB1764="Y",AY1764&lt;1),"Y","")</f>
        <v/>
      </c>
      <c r="BE1764" s="12" t="str">
        <f>IF(AY1764&gt;1,IF(AY1763&gt;1,"Y",""),"")</f>
        <v>Y</v>
      </c>
      <c r="BF1764" s="12" t="str">
        <f>IF(AY1764&lt;1,IF(AY1763&lt;1,"Y",""),"")</f>
        <v/>
      </c>
      <c r="BG1764" s="2"/>
      <c r="BH1764" s="2"/>
      <c r="BI1764" s="2"/>
      <c r="BJ1764" s="2"/>
      <c r="BK1764" s="2"/>
      <c r="BL1764" s="2"/>
      <c r="BM1764" s="4" t="str">
        <f>IF(BR1764=BR1765,IF(BR1764&gt;BR1763,BR1764&amp;"_O",""),BR1764&amp;"_C")</f>
        <v/>
      </c>
      <c r="BN1764" s="7" t="str">
        <f>IF(RIGHT(BM1764,1)="C",BP1764/INDEX($BP$5:$BP$2729,MATCH(BR1764&amp;"_O",$BM$5:$BM$2729,0),1),"")</f>
        <v/>
      </c>
      <c r="BO1764" s="38">
        <v>38282</v>
      </c>
      <c r="BP1764" s="3">
        <v>1915.14</v>
      </c>
      <c r="BQ1764" s="7">
        <f>BP1764/BP1763</f>
        <v>1.001904263667277</v>
      </c>
      <c r="BR1764" s="4">
        <f>YEAR(BO1764)</f>
        <v>2004</v>
      </c>
      <c r="BS1764" s="2" t="s">
        <v>8</v>
      </c>
      <c r="BT1764" s="12" t="str">
        <f>INDEX($CD$5:$CD$10,MATCH(BS1764,$CC$5:$CC$10,0),1)</f>
        <v>Y</v>
      </c>
      <c r="BU1764" s="12" t="str">
        <f>IF(AND(BT1764="Y",BQ1764&gt;1),"Y","")</f>
        <v>Y</v>
      </c>
      <c r="BV1764" s="12" t="str">
        <f>IF(AND(BT1764="Y",BQ1764&lt;1),"Y","")</f>
        <v/>
      </c>
      <c r="BW1764" s="12" t="str">
        <f>IF(BQ1764&gt;1,IF(BQ1763&gt;1,"Y",""),"")</f>
        <v/>
      </c>
      <c r="BX1764" s="12" t="str">
        <f>IF(BQ1764&lt;1,IF(BQ1763&lt;1,"Y",""),"")</f>
        <v/>
      </c>
      <c r="BY1764" s="2"/>
      <c r="BZ1764" s="2"/>
      <c r="CA1764" s="2"/>
    </row>
    <row r="1765" spans="47:79">
      <c r="AU1765" s="4" t="str">
        <f>IF(AZ1765=AZ1766,IF(AZ1765&gt;AZ1764,AZ1765&amp;"_O",""),AZ1765&amp;"_C")</f>
        <v/>
      </c>
      <c r="AV1765" s="7" t="str">
        <f>IF(RIGHT(AU1765,1)="C",AX1765/INDEX($AX$5:$AX$2729,MATCH(AZ1765&amp;"_O",$AU$5:$AU$2729,0),1),"")</f>
        <v/>
      </c>
      <c r="AW1765" s="38">
        <v>37869</v>
      </c>
      <c r="AX1765" s="37">
        <v>1021.39</v>
      </c>
      <c r="AY1765" s="7">
        <f>AX1765/AX1764</f>
        <v>1.0132736778404976</v>
      </c>
      <c r="AZ1765" s="4">
        <f>YEAR(AW1765)</f>
        <v>2003</v>
      </c>
      <c r="BA1765" s="2" t="s">
        <v>8</v>
      </c>
      <c r="BB1765" s="12" t="str">
        <f>INDEX($CD$5:$CD$10,MATCH(BA1765,$CC$5:$CC$10,0),1)</f>
        <v>Y</v>
      </c>
      <c r="BC1765" s="12" t="str">
        <f>IF(AND(BB1765="Y",AY1765&gt;1),"Y","")</f>
        <v>Y</v>
      </c>
      <c r="BD1765" s="12" t="str">
        <f>IF(AND(BB1765="Y",AY1765&lt;1),"Y","")</f>
        <v/>
      </c>
      <c r="BE1765" s="12" t="str">
        <f>IF(AY1765&gt;1,IF(AY1764&gt;1,"Y",""),"")</f>
        <v>Y</v>
      </c>
      <c r="BF1765" s="12" t="str">
        <f>IF(AY1765&lt;1,IF(AY1764&lt;1,"Y",""),"")</f>
        <v/>
      </c>
      <c r="BG1765" s="2"/>
      <c r="BH1765" s="2"/>
      <c r="BI1765" s="2"/>
      <c r="BJ1765" s="2"/>
      <c r="BK1765" s="2"/>
      <c r="BL1765" s="2"/>
      <c r="BM1765" s="4" t="str">
        <f>IF(BR1765=BR1766,IF(BR1765&gt;BR1764,BR1765&amp;"_O",""),BR1765&amp;"_C")</f>
        <v/>
      </c>
      <c r="BN1765" s="7" t="str">
        <f>IF(RIGHT(BM1765,1)="C",BP1765/INDEX($BP$5:$BP$2729,MATCH(BR1765&amp;"_O",$BM$5:$BM$2729,0),1),"")</f>
        <v/>
      </c>
      <c r="BO1765" s="38">
        <v>38289</v>
      </c>
      <c r="BP1765" s="3">
        <v>1974.99</v>
      </c>
      <c r="BQ1765" s="7">
        <f>BP1765/BP1764</f>
        <v>1.0312509790406967</v>
      </c>
      <c r="BR1765" s="4">
        <f>YEAR(BO1765)</f>
        <v>2004</v>
      </c>
      <c r="BS1765" s="2" t="s">
        <v>8</v>
      </c>
      <c r="BT1765" s="12" t="str">
        <f>INDEX($CD$5:$CD$10,MATCH(BS1765,$CC$5:$CC$10,0),1)</f>
        <v>Y</v>
      </c>
      <c r="BU1765" s="12" t="str">
        <f>IF(AND(BT1765="Y",BQ1765&gt;1),"Y","")</f>
        <v>Y</v>
      </c>
      <c r="BV1765" s="12" t="str">
        <f>IF(AND(BT1765="Y",BQ1765&lt;1),"Y","")</f>
        <v/>
      </c>
      <c r="BW1765" s="12" t="str">
        <f>IF(BQ1765&gt;1,IF(BQ1764&gt;1,"Y",""),"")</f>
        <v>Y</v>
      </c>
      <c r="BX1765" s="12" t="str">
        <f>IF(BQ1765&lt;1,IF(BQ1764&lt;1,"Y",""),"")</f>
        <v/>
      </c>
      <c r="BY1765" s="2"/>
      <c r="BZ1765" s="2"/>
      <c r="CA1765" s="2"/>
    </row>
    <row r="1766" spans="47:79">
      <c r="AU1766" s="4" t="str">
        <f>IF(AZ1766=AZ1767,IF(AZ1766&gt;AZ1765,AZ1766&amp;"_O",""),AZ1766&amp;"_C")</f>
        <v/>
      </c>
      <c r="AV1766" s="7" t="str">
        <f>IF(RIGHT(AU1766,1)="C",AX1766/INDEX($AX$5:$AX$2729,MATCH(AZ1766&amp;"_O",$AU$5:$AU$2729,0),1),"")</f>
        <v/>
      </c>
      <c r="AW1766" s="38">
        <v>37876</v>
      </c>
      <c r="AX1766" s="37">
        <v>1018.63</v>
      </c>
      <c r="AY1766" s="7">
        <f>AX1766/AX1765</f>
        <v>0.99729780005678537</v>
      </c>
      <c r="AZ1766" s="4">
        <f>YEAR(AW1766)</f>
        <v>2003</v>
      </c>
      <c r="BA1766" s="2" t="s">
        <v>8</v>
      </c>
      <c r="BB1766" s="12" t="str">
        <f>INDEX($CD$5:$CD$10,MATCH(BA1766,$CC$5:$CC$10,0),1)</f>
        <v>Y</v>
      </c>
      <c r="BC1766" s="12" t="str">
        <f>IF(AND(BB1766="Y",AY1766&gt;1),"Y","")</f>
        <v/>
      </c>
      <c r="BD1766" s="12" t="str">
        <f>IF(AND(BB1766="Y",AY1766&lt;1),"Y","")</f>
        <v>Y</v>
      </c>
      <c r="BE1766" s="12" t="str">
        <f>IF(AY1766&gt;1,IF(AY1765&gt;1,"Y",""),"")</f>
        <v/>
      </c>
      <c r="BF1766" s="12" t="str">
        <f>IF(AY1766&lt;1,IF(AY1765&lt;1,"Y",""),"")</f>
        <v/>
      </c>
      <c r="BG1766" s="2"/>
      <c r="BH1766" s="2"/>
      <c r="BI1766" s="2"/>
      <c r="BJ1766" s="2"/>
      <c r="BK1766" s="2"/>
      <c r="BL1766" s="2"/>
      <c r="BM1766" s="4" t="str">
        <f>IF(BR1766=BR1767,IF(BR1766&gt;BR1765,BR1766&amp;"_O",""),BR1766&amp;"_C")</f>
        <v/>
      </c>
      <c r="BN1766" s="7" t="str">
        <f>IF(RIGHT(BM1766,1)="C",BP1766/INDEX($BP$5:$BP$2729,MATCH(BR1766&amp;"_O",$BM$5:$BM$2729,0),1),"")</f>
        <v/>
      </c>
      <c r="BO1766" s="38">
        <v>38296</v>
      </c>
      <c r="BP1766" s="3">
        <v>2038.94</v>
      </c>
      <c r="BQ1766" s="7">
        <f>BP1766/BP1765</f>
        <v>1.0323799107843585</v>
      </c>
      <c r="BR1766" s="4">
        <f>YEAR(BO1766)</f>
        <v>2004</v>
      </c>
      <c r="BS1766" s="2" t="s">
        <v>8</v>
      </c>
      <c r="BT1766" s="12" t="str">
        <f>INDEX($CD$5:$CD$10,MATCH(BS1766,$CC$5:$CC$10,0),1)</f>
        <v>Y</v>
      </c>
      <c r="BU1766" s="12" t="str">
        <f>IF(AND(BT1766="Y",BQ1766&gt;1),"Y","")</f>
        <v>Y</v>
      </c>
      <c r="BV1766" s="12" t="str">
        <f>IF(AND(BT1766="Y",BQ1766&lt;1),"Y","")</f>
        <v/>
      </c>
      <c r="BW1766" s="12" t="str">
        <f>IF(BQ1766&gt;1,IF(BQ1765&gt;1,"Y",""),"")</f>
        <v>Y</v>
      </c>
      <c r="BX1766" s="12" t="str">
        <f>IF(BQ1766&lt;1,IF(BQ1765&lt;1,"Y",""),"")</f>
        <v/>
      </c>
      <c r="BY1766" s="2"/>
      <c r="BZ1766" s="2"/>
      <c r="CA1766" s="2"/>
    </row>
    <row r="1767" spans="47:79">
      <c r="AU1767" s="4" t="str">
        <f>IF(AZ1767=AZ1768,IF(AZ1767&gt;AZ1766,AZ1767&amp;"_O",""),AZ1767&amp;"_C")</f>
        <v/>
      </c>
      <c r="AV1767" s="7" t="str">
        <f>IF(RIGHT(AU1767,1)="C",AX1767/INDEX($AX$5:$AX$2729,MATCH(AZ1767&amp;"_O",$AU$5:$AU$2729,0),1),"")</f>
        <v/>
      </c>
      <c r="AW1767" s="38">
        <v>37883</v>
      </c>
      <c r="AX1767" s="37">
        <v>1036.3</v>
      </c>
      <c r="AY1767" s="7">
        <f>AX1767/AX1766</f>
        <v>1.0173468285834895</v>
      </c>
      <c r="AZ1767" s="4">
        <f>YEAR(AW1767)</f>
        <v>2003</v>
      </c>
      <c r="BA1767" s="2" t="s">
        <v>8</v>
      </c>
      <c r="BB1767" s="12" t="str">
        <f>INDEX($CD$5:$CD$10,MATCH(BA1767,$CC$5:$CC$10,0),1)</f>
        <v>Y</v>
      </c>
      <c r="BC1767" s="12" t="str">
        <f>IF(AND(BB1767="Y",AY1767&gt;1),"Y","")</f>
        <v>Y</v>
      </c>
      <c r="BD1767" s="12" t="str">
        <f>IF(AND(BB1767="Y",AY1767&lt;1),"Y","")</f>
        <v/>
      </c>
      <c r="BE1767" s="12" t="str">
        <f>IF(AY1767&gt;1,IF(AY1766&gt;1,"Y",""),"")</f>
        <v/>
      </c>
      <c r="BF1767" s="12" t="str">
        <f>IF(AY1767&lt;1,IF(AY1766&lt;1,"Y",""),"")</f>
        <v/>
      </c>
      <c r="BG1767" s="2"/>
      <c r="BH1767" s="2"/>
      <c r="BI1767" s="2"/>
      <c r="BJ1767" s="2"/>
      <c r="BK1767" s="2"/>
      <c r="BL1767" s="2"/>
      <c r="BM1767" s="4" t="str">
        <f>IF(BR1767=BR1768,IF(BR1767&gt;BR1766,BR1767&amp;"_O",""),BR1767&amp;"_C")</f>
        <v/>
      </c>
      <c r="BN1767" s="7" t="str">
        <f>IF(RIGHT(BM1767,1)="C",BP1767/INDEX($BP$5:$BP$2729,MATCH(BR1767&amp;"_O",$BM$5:$BM$2729,0),1),"")</f>
        <v/>
      </c>
      <c r="BO1767" s="38">
        <v>38303</v>
      </c>
      <c r="BP1767" s="3">
        <v>2085.34</v>
      </c>
      <c r="BQ1767" s="7">
        <f>BP1767/BP1766</f>
        <v>1.0227569227147439</v>
      </c>
      <c r="BR1767" s="4">
        <f>YEAR(BO1767)</f>
        <v>2004</v>
      </c>
      <c r="BS1767" s="2" t="s">
        <v>8</v>
      </c>
      <c r="BT1767" s="12" t="str">
        <f>INDEX($CD$5:$CD$10,MATCH(BS1767,$CC$5:$CC$10,0),1)</f>
        <v>Y</v>
      </c>
      <c r="BU1767" s="12" t="str">
        <f>IF(AND(BT1767="Y",BQ1767&gt;1),"Y","")</f>
        <v>Y</v>
      </c>
      <c r="BV1767" s="12" t="str">
        <f>IF(AND(BT1767="Y",BQ1767&lt;1),"Y","")</f>
        <v/>
      </c>
      <c r="BW1767" s="12" t="str">
        <f>IF(BQ1767&gt;1,IF(BQ1766&gt;1,"Y",""),"")</f>
        <v>Y</v>
      </c>
      <c r="BX1767" s="12" t="str">
        <f>IF(BQ1767&lt;1,IF(BQ1766&lt;1,"Y",""),"")</f>
        <v/>
      </c>
      <c r="BY1767" s="2"/>
      <c r="BZ1767" s="2"/>
      <c r="CA1767" s="2"/>
    </row>
    <row r="1768" spans="47:79">
      <c r="AU1768" s="4" t="str">
        <f>IF(AZ1768=AZ1769,IF(AZ1768&gt;AZ1767,AZ1768&amp;"_O",""),AZ1768&amp;"_C")</f>
        <v/>
      </c>
      <c r="AV1768" s="7" t="str">
        <f>IF(RIGHT(AU1768,1)="C",AX1768/INDEX($AX$5:$AX$2729,MATCH(AZ1768&amp;"_O",$AU$5:$AU$2729,0),1),"")</f>
        <v/>
      </c>
      <c r="AW1768" s="38">
        <v>37890</v>
      </c>
      <c r="AX1768" s="37">
        <v>996.85</v>
      </c>
      <c r="AY1768" s="7">
        <f>AX1768/AX1767</f>
        <v>0.96193187300974625</v>
      </c>
      <c r="AZ1768" s="4">
        <f>YEAR(AW1768)</f>
        <v>2003</v>
      </c>
      <c r="BA1768" s="2" t="s">
        <v>8</v>
      </c>
      <c r="BB1768" s="12" t="str">
        <f>INDEX($CD$5:$CD$10,MATCH(BA1768,$CC$5:$CC$10,0),1)</f>
        <v>Y</v>
      </c>
      <c r="BC1768" s="12" t="str">
        <f>IF(AND(BB1768="Y",AY1768&gt;1),"Y","")</f>
        <v/>
      </c>
      <c r="BD1768" s="12" t="str">
        <f>IF(AND(BB1768="Y",AY1768&lt;1),"Y","")</f>
        <v>Y</v>
      </c>
      <c r="BE1768" s="12" t="str">
        <f>IF(AY1768&gt;1,IF(AY1767&gt;1,"Y",""),"")</f>
        <v/>
      </c>
      <c r="BF1768" s="12" t="str">
        <f>IF(AY1768&lt;1,IF(AY1767&lt;1,"Y",""),"")</f>
        <v/>
      </c>
      <c r="BG1768" s="2"/>
      <c r="BH1768" s="2"/>
      <c r="BI1768" s="2"/>
      <c r="BJ1768" s="2"/>
      <c r="BK1768" s="2"/>
      <c r="BL1768" s="2"/>
      <c r="BM1768" s="4" t="str">
        <f>IF(BR1768=BR1769,IF(BR1768&gt;BR1767,BR1768&amp;"_O",""),BR1768&amp;"_C")</f>
        <v/>
      </c>
      <c r="BN1768" s="7" t="str">
        <f>IF(RIGHT(BM1768,1)="C",BP1768/INDEX($BP$5:$BP$2729,MATCH(BR1768&amp;"_O",$BM$5:$BM$2729,0),1),"")</f>
        <v/>
      </c>
      <c r="BO1768" s="38">
        <v>38310</v>
      </c>
      <c r="BP1768" s="3">
        <v>2070.63</v>
      </c>
      <c r="BQ1768" s="7">
        <f>BP1768/BP1767</f>
        <v>0.99294599441817644</v>
      </c>
      <c r="BR1768" s="4">
        <f>YEAR(BO1768)</f>
        <v>2004</v>
      </c>
      <c r="BS1768" s="2" t="s">
        <v>8</v>
      </c>
      <c r="BT1768" s="12" t="str">
        <f>INDEX($CD$5:$CD$10,MATCH(BS1768,$CC$5:$CC$10,0),1)</f>
        <v>Y</v>
      </c>
      <c r="BU1768" s="12" t="str">
        <f>IF(AND(BT1768="Y",BQ1768&gt;1),"Y","")</f>
        <v/>
      </c>
      <c r="BV1768" s="12" t="str">
        <f>IF(AND(BT1768="Y",BQ1768&lt;1),"Y","")</f>
        <v>Y</v>
      </c>
      <c r="BW1768" s="12" t="str">
        <f>IF(BQ1768&gt;1,IF(BQ1767&gt;1,"Y",""),"")</f>
        <v/>
      </c>
      <c r="BX1768" s="12" t="str">
        <f>IF(BQ1768&lt;1,IF(BQ1767&lt;1,"Y",""),"")</f>
        <v/>
      </c>
      <c r="BY1768" s="2"/>
      <c r="BZ1768" s="2"/>
      <c r="CA1768" s="2"/>
    </row>
    <row r="1769" spans="47:79">
      <c r="AU1769" s="4" t="str">
        <f>IF(AZ1769=AZ1770,IF(AZ1769&gt;AZ1768,AZ1769&amp;"_O",""),AZ1769&amp;"_C")</f>
        <v/>
      </c>
      <c r="AV1769" s="7" t="str">
        <f>IF(RIGHT(AU1769,1)="C",AX1769/INDEX($AX$5:$AX$2729,MATCH(AZ1769&amp;"_O",$AU$5:$AU$2729,0),1),"")</f>
        <v/>
      </c>
      <c r="AW1769" s="38">
        <v>37897</v>
      </c>
      <c r="AX1769" s="37">
        <v>1029.8499999999999</v>
      </c>
      <c r="AY1769" s="7">
        <f>AX1769/AX1768</f>
        <v>1.0331042784772031</v>
      </c>
      <c r="AZ1769" s="4">
        <f>YEAR(AW1769)</f>
        <v>2003</v>
      </c>
      <c r="BA1769" s="2" t="s">
        <v>8</v>
      </c>
      <c r="BB1769" s="12" t="str">
        <f>INDEX($CD$5:$CD$10,MATCH(BA1769,$CC$5:$CC$10,0),1)</f>
        <v>Y</v>
      </c>
      <c r="BC1769" s="12" t="str">
        <f>IF(AND(BB1769="Y",AY1769&gt;1),"Y","")</f>
        <v>Y</v>
      </c>
      <c r="BD1769" s="12" t="str">
        <f>IF(AND(BB1769="Y",AY1769&lt;1),"Y","")</f>
        <v/>
      </c>
      <c r="BE1769" s="12" t="str">
        <f>IF(AY1769&gt;1,IF(AY1768&gt;1,"Y",""),"")</f>
        <v/>
      </c>
      <c r="BF1769" s="12" t="str">
        <f>IF(AY1769&lt;1,IF(AY1768&lt;1,"Y",""),"")</f>
        <v/>
      </c>
      <c r="BG1769" s="2"/>
      <c r="BH1769" s="2"/>
      <c r="BI1769" s="2"/>
      <c r="BJ1769" s="2"/>
      <c r="BK1769" s="2"/>
      <c r="BL1769" s="2"/>
      <c r="BM1769" s="4" t="str">
        <f>IF(BR1769=BR1770,IF(BR1769&gt;BR1768,BR1769&amp;"_O",""),BR1769&amp;"_C")</f>
        <v/>
      </c>
      <c r="BN1769" s="7" t="str">
        <f>IF(RIGHT(BM1769,1)="C",BP1769/INDEX($BP$5:$BP$2729,MATCH(BR1769&amp;"_O",$BM$5:$BM$2729,0),1),"")</f>
        <v/>
      </c>
      <c r="BO1769" s="38">
        <v>38317</v>
      </c>
      <c r="BP1769" s="3">
        <v>2101.9699999999998</v>
      </c>
      <c r="BQ1769" s="7">
        <f>BP1769/BP1768</f>
        <v>1.0151354901648288</v>
      </c>
      <c r="BR1769" s="4">
        <f>YEAR(BO1769)</f>
        <v>2004</v>
      </c>
      <c r="BS1769" s="2" t="s">
        <v>8</v>
      </c>
      <c r="BT1769" s="12" t="str">
        <f>INDEX($CD$5:$CD$10,MATCH(BS1769,$CC$5:$CC$10,0),1)</f>
        <v>Y</v>
      </c>
      <c r="BU1769" s="12" t="str">
        <f>IF(AND(BT1769="Y",BQ1769&gt;1),"Y","")</f>
        <v>Y</v>
      </c>
      <c r="BV1769" s="12" t="str">
        <f>IF(AND(BT1769="Y",BQ1769&lt;1),"Y","")</f>
        <v/>
      </c>
      <c r="BW1769" s="12" t="str">
        <f>IF(BQ1769&gt;1,IF(BQ1768&gt;1,"Y",""),"")</f>
        <v/>
      </c>
      <c r="BX1769" s="12" t="str">
        <f>IF(BQ1769&lt;1,IF(BQ1768&lt;1,"Y",""),"")</f>
        <v/>
      </c>
      <c r="BY1769" s="2"/>
      <c r="BZ1769" s="2"/>
      <c r="CA1769" s="2"/>
    </row>
    <row r="1770" spans="47:79">
      <c r="AU1770" s="4" t="str">
        <f>IF(AZ1770=AZ1771,IF(AZ1770&gt;AZ1769,AZ1770&amp;"_O",""),AZ1770&amp;"_C")</f>
        <v/>
      </c>
      <c r="AV1770" s="7" t="str">
        <f>IF(RIGHT(AU1770,1)="C",AX1770/INDEX($AX$5:$AX$2729,MATCH(AZ1770&amp;"_O",$AU$5:$AU$2729,0),1),"")</f>
        <v/>
      </c>
      <c r="AW1770" s="38">
        <v>37904</v>
      </c>
      <c r="AX1770" s="37">
        <v>1038.06</v>
      </c>
      <c r="AY1770" s="7">
        <f>AX1770/AX1769</f>
        <v>1.007972034762344</v>
      </c>
      <c r="AZ1770" s="4">
        <f>YEAR(AW1770)</f>
        <v>2003</v>
      </c>
      <c r="BA1770" s="2" t="s">
        <v>8</v>
      </c>
      <c r="BB1770" s="12" t="str">
        <f>INDEX($CD$5:$CD$10,MATCH(BA1770,$CC$5:$CC$10,0),1)</f>
        <v>Y</v>
      </c>
      <c r="BC1770" s="12" t="str">
        <f>IF(AND(BB1770="Y",AY1770&gt;1),"Y","")</f>
        <v>Y</v>
      </c>
      <c r="BD1770" s="12" t="str">
        <f>IF(AND(BB1770="Y",AY1770&lt;1),"Y","")</f>
        <v/>
      </c>
      <c r="BE1770" s="12" t="str">
        <f>IF(AY1770&gt;1,IF(AY1769&gt;1,"Y",""),"")</f>
        <v>Y</v>
      </c>
      <c r="BF1770" s="12" t="str">
        <f>IF(AY1770&lt;1,IF(AY1769&lt;1,"Y",""),"")</f>
        <v/>
      </c>
      <c r="BG1770" s="2"/>
      <c r="BH1770" s="2"/>
      <c r="BI1770" s="2"/>
      <c r="BJ1770" s="2"/>
      <c r="BK1770" s="2"/>
      <c r="BL1770" s="2"/>
      <c r="BM1770" s="4" t="str">
        <f>IF(BR1770=BR1771,IF(BR1770&gt;BR1769,BR1770&amp;"_O",""),BR1770&amp;"_C")</f>
        <v/>
      </c>
      <c r="BN1770" s="7" t="str">
        <f>IF(RIGHT(BM1770,1)="C",BP1770/INDEX($BP$5:$BP$2729,MATCH(BR1770&amp;"_O",$BM$5:$BM$2729,0),1),"")</f>
        <v/>
      </c>
      <c r="BO1770" s="38">
        <v>38324</v>
      </c>
      <c r="BP1770" s="3">
        <v>2145.4299999999998</v>
      </c>
      <c r="BQ1770" s="7">
        <f>BP1770/BP1769</f>
        <v>1.0206758421861397</v>
      </c>
      <c r="BR1770" s="4">
        <f>YEAR(BO1770)</f>
        <v>2004</v>
      </c>
      <c r="BS1770" s="2" t="s">
        <v>8</v>
      </c>
      <c r="BT1770" s="12" t="str">
        <f>INDEX($CD$5:$CD$10,MATCH(BS1770,$CC$5:$CC$10,0),1)</f>
        <v>Y</v>
      </c>
      <c r="BU1770" s="12" t="str">
        <f>IF(AND(BT1770="Y",BQ1770&gt;1),"Y","")</f>
        <v>Y</v>
      </c>
      <c r="BV1770" s="12" t="str">
        <f>IF(AND(BT1770="Y",BQ1770&lt;1),"Y","")</f>
        <v/>
      </c>
      <c r="BW1770" s="12" t="str">
        <f>IF(BQ1770&gt;1,IF(BQ1769&gt;1,"Y",""),"")</f>
        <v>Y</v>
      </c>
      <c r="BX1770" s="12" t="str">
        <f>IF(BQ1770&lt;1,IF(BQ1769&lt;1,"Y",""),"")</f>
        <v/>
      </c>
      <c r="BY1770" s="2"/>
      <c r="BZ1770" s="2"/>
      <c r="CA1770" s="2"/>
    </row>
    <row r="1771" spans="47:79">
      <c r="AU1771" s="4" t="str">
        <f>IF(AZ1771=AZ1772,IF(AZ1771&gt;AZ1770,AZ1771&amp;"_O",""),AZ1771&amp;"_C")</f>
        <v/>
      </c>
      <c r="AV1771" s="7" t="str">
        <f>IF(RIGHT(AU1771,1)="C",AX1771/INDEX($AX$5:$AX$2729,MATCH(AZ1771&amp;"_O",$AU$5:$AU$2729,0),1),"")</f>
        <v/>
      </c>
      <c r="AW1771" s="38">
        <v>37911</v>
      </c>
      <c r="AX1771" s="37">
        <v>1039.32</v>
      </c>
      <c r="AY1771" s="7">
        <f>AX1771/AX1770</f>
        <v>1.0012138026703659</v>
      </c>
      <c r="AZ1771" s="4">
        <f>YEAR(AW1771)</f>
        <v>2003</v>
      </c>
      <c r="BA1771" s="2" t="s">
        <v>8</v>
      </c>
      <c r="BB1771" s="12" t="str">
        <f>INDEX($CD$5:$CD$10,MATCH(BA1771,$CC$5:$CC$10,0),1)</f>
        <v>Y</v>
      </c>
      <c r="BC1771" s="12" t="str">
        <f>IF(AND(BB1771="Y",AY1771&gt;1),"Y","")</f>
        <v>Y</v>
      </c>
      <c r="BD1771" s="12" t="str">
        <f>IF(AND(BB1771="Y",AY1771&lt;1),"Y","")</f>
        <v/>
      </c>
      <c r="BE1771" s="12" t="str">
        <f>IF(AY1771&gt;1,IF(AY1770&gt;1,"Y",""),"")</f>
        <v>Y</v>
      </c>
      <c r="BF1771" s="12" t="str">
        <f>IF(AY1771&lt;1,IF(AY1770&lt;1,"Y",""),"")</f>
        <v/>
      </c>
      <c r="BG1771" s="2"/>
      <c r="BH1771" s="2"/>
      <c r="BI1771" s="2"/>
      <c r="BJ1771" s="2"/>
      <c r="BK1771" s="2"/>
      <c r="BL1771" s="2"/>
      <c r="BM1771" s="4" t="str">
        <f>IF(BR1771=BR1772,IF(BR1771&gt;BR1770,BR1771&amp;"_O",""),BR1771&amp;"_C")</f>
        <v/>
      </c>
      <c r="BN1771" s="7" t="str">
        <f>IF(RIGHT(BM1771,1)="C",BP1771/INDEX($BP$5:$BP$2729,MATCH(BR1771&amp;"_O",$BM$5:$BM$2729,0),1),"")</f>
        <v/>
      </c>
      <c r="BO1771" s="38">
        <v>38331</v>
      </c>
      <c r="BP1771" s="3">
        <v>2128.0700000000002</v>
      </c>
      <c r="BQ1771" s="7">
        <f>BP1771/BP1770</f>
        <v>0.99190838200267561</v>
      </c>
      <c r="BR1771" s="4">
        <f>YEAR(BO1771)</f>
        <v>2004</v>
      </c>
      <c r="BS1771" s="2" t="s">
        <v>8</v>
      </c>
      <c r="BT1771" s="12" t="str">
        <f>INDEX($CD$5:$CD$10,MATCH(BS1771,$CC$5:$CC$10,0),1)</f>
        <v>Y</v>
      </c>
      <c r="BU1771" s="12" t="str">
        <f>IF(AND(BT1771="Y",BQ1771&gt;1),"Y","")</f>
        <v/>
      </c>
      <c r="BV1771" s="12" t="str">
        <f>IF(AND(BT1771="Y",BQ1771&lt;1),"Y","")</f>
        <v>Y</v>
      </c>
      <c r="BW1771" s="12" t="str">
        <f>IF(BQ1771&gt;1,IF(BQ1770&gt;1,"Y",""),"")</f>
        <v/>
      </c>
      <c r="BX1771" s="12" t="str">
        <f>IF(BQ1771&lt;1,IF(BQ1770&lt;1,"Y",""),"")</f>
        <v/>
      </c>
      <c r="BY1771" s="2"/>
      <c r="BZ1771" s="2"/>
      <c r="CA1771" s="2"/>
    </row>
    <row r="1772" spans="47:79">
      <c r="AU1772" s="4" t="str">
        <f>IF(AZ1772=AZ1773,IF(AZ1772&gt;AZ1771,AZ1772&amp;"_O",""),AZ1772&amp;"_C")</f>
        <v/>
      </c>
      <c r="AV1772" s="7" t="str">
        <f>IF(RIGHT(AU1772,1)="C",AX1772/INDEX($AX$5:$AX$2729,MATCH(AZ1772&amp;"_O",$AU$5:$AU$2729,0),1),"")</f>
        <v/>
      </c>
      <c r="AW1772" s="38">
        <v>37918</v>
      </c>
      <c r="AX1772" s="37">
        <v>1028.9100000000001</v>
      </c>
      <c r="AY1772" s="7">
        <f>AX1772/AX1771</f>
        <v>0.98998383558480563</v>
      </c>
      <c r="AZ1772" s="4">
        <f>YEAR(AW1772)</f>
        <v>2003</v>
      </c>
      <c r="BA1772" s="2" t="s">
        <v>8</v>
      </c>
      <c r="BB1772" s="12" t="str">
        <f>INDEX($CD$5:$CD$10,MATCH(BA1772,$CC$5:$CC$10,0),1)</f>
        <v>Y</v>
      </c>
      <c r="BC1772" s="12" t="str">
        <f>IF(AND(BB1772="Y",AY1772&gt;1),"Y","")</f>
        <v/>
      </c>
      <c r="BD1772" s="12" t="str">
        <f>IF(AND(BB1772="Y",AY1772&lt;1),"Y","")</f>
        <v>Y</v>
      </c>
      <c r="BE1772" s="12" t="str">
        <f>IF(AY1772&gt;1,IF(AY1771&gt;1,"Y",""),"")</f>
        <v/>
      </c>
      <c r="BF1772" s="12" t="str">
        <f>IF(AY1772&lt;1,IF(AY1771&lt;1,"Y",""),"")</f>
        <v/>
      </c>
      <c r="BG1772" s="2"/>
      <c r="BH1772" s="2"/>
      <c r="BI1772" s="2"/>
      <c r="BJ1772" s="2"/>
      <c r="BK1772" s="2"/>
      <c r="BL1772" s="2"/>
      <c r="BM1772" s="4" t="str">
        <f>IF(BR1772=BR1773,IF(BR1772&gt;BR1771,BR1772&amp;"_O",""),BR1772&amp;"_C")</f>
        <v/>
      </c>
      <c r="BN1772" s="7" t="str">
        <f>IF(RIGHT(BM1772,1)="C",BP1772/INDEX($BP$5:$BP$2729,MATCH(BR1772&amp;"_O",$BM$5:$BM$2729,0),1),"")</f>
        <v/>
      </c>
      <c r="BO1772" s="38">
        <v>38338</v>
      </c>
      <c r="BP1772" s="3">
        <v>2135.1999999999998</v>
      </c>
      <c r="BQ1772" s="7">
        <f>BP1772/BP1771</f>
        <v>1.0033504536974815</v>
      </c>
      <c r="BR1772" s="4">
        <f>YEAR(BO1772)</f>
        <v>2004</v>
      </c>
      <c r="BS1772" s="2" t="s">
        <v>8</v>
      </c>
      <c r="BT1772" s="12" t="str">
        <f>INDEX($CD$5:$CD$10,MATCH(BS1772,$CC$5:$CC$10,0),1)</f>
        <v>Y</v>
      </c>
      <c r="BU1772" s="12" t="str">
        <f>IF(AND(BT1772="Y",BQ1772&gt;1),"Y","")</f>
        <v>Y</v>
      </c>
      <c r="BV1772" s="12" t="str">
        <f>IF(AND(BT1772="Y",BQ1772&lt;1),"Y","")</f>
        <v/>
      </c>
      <c r="BW1772" s="12" t="str">
        <f>IF(BQ1772&gt;1,IF(BQ1771&gt;1,"Y",""),"")</f>
        <v/>
      </c>
      <c r="BX1772" s="12" t="str">
        <f>IF(BQ1772&lt;1,IF(BQ1771&lt;1,"Y",""),"")</f>
        <v/>
      </c>
      <c r="BY1772" s="2"/>
      <c r="BZ1772" s="2"/>
      <c r="CA1772" s="2"/>
    </row>
    <row r="1773" spans="47:79">
      <c r="AU1773" s="4" t="str">
        <f>IF(AZ1773=AZ1774,IF(AZ1773&gt;AZ1772,AZ1773&amp;"_O",""),AZ1773&amp;"_C")</f>
        <v/>
      </c>
      <c r="AV1773" s="7" t="str">
        <f>IF(RIGHT(AU1773,1)="C",AX1773/INDEX($AX$5:$AX$2729,MATCH(AZ1773&amp;"_O",$AU$5:$AU$2729,0),1),"")</f>
        <v/>
      </c>
      <c r="AW1773" s="38">
        <v>37925</v>
      </c>
      <c r="AX1773" s="37">
        <v>1050.71</v>
      </c>
      <c r="AY1773" s="7">
        <f>AX1773/AX1772</f>
        <v>1.0211874702354919</v>
      </c>
      <c r="AZ1773" s="4">
        <f>YEAR(AW1773)</f>
        <v>2003</v>
      </c>
      <c r="BA1773" s="2" t="s">
        <v>8</v>
      </c>
      <c r="BB1773" s="12" t="str">
        <f>INDEX($CD$5:$CD$10,MATCH(BA1773,$CC$5:$CC$10,0),1)</f>
        <v>Y</v>
      </c>
      <c r="BC1773" s="12" t="str">
        <f>IF(AND(BB1773="Y",AY1773&gt;1),"Y","")</f>
        <v>Y</v>
      </c>
      <c r="BD1773" s="12" t="str">
        <f>IF(AND(BB1773="Y",AY1773&lt;1),"Y","")</f>
        <v/>
      </c>
      <c r="BE1773" s="12" t="str">
        <f>IF(AY1773&gt;1,IF(AY1772&gt;1,"Y",""),"")</f>
        <v/>
      </c>
      <c r="BF1773" s="12" t="str">
        <f>IF(AY1773&lt;1,IF(AY1772&lt;1,"Y",""),"")</f>
        <v/>
      </c>
      <c r="BG1773" s="2"/>
      <c r="BH1773" s="2"/>
      <c r="BI1773" s="2"/>
      <c r="BJ1773" s="2"/>
      <c r="BK1773" s="2"/>
      <c r="BL1773" s="2"/>
      <c r="BM1773" s="4" t="str">
        <f>IF(BR1773=BR1774,IF(BR1773&gt;BR1772,BR1773&amp;"_O",""),BR1773&amp;"_C")</f>
        <v/>
      </c>
      <c r="BN1773" s="7" t="str">
        <f>IF(RIGHT(BM1773,1)="C",BP1773/INDEX($BP$5:$BP$2729,MATCH(BR1773&amp;"_O",$BM$5:$BM$2729,0),1),"")</f>
        <v/>
      </c>
      <c r="BO1773" s="38">
        <v>38344</v>
      </c>
      <c r="BP1773" s="3">
        <v>2160.62</v>
      </c>
      <c r="BQ1773" s="7">
        <f>BP1773/BP1772</f>
        <v>1.0119052079430499</v>
      </c>
      <c r="BR1773" s="4">
        <f>YEAR(BO1773)</f>
        <v>2004</v>
      </c>
      <c r="BS1773" s="2" t="s">
        <v>8</v>
      </c>
      <c r="BT1773" s="12" t="str">
        <f>INDEX($CD$5:$CD$10,MATCH(BS1773,$CC$5:$CC$10,0),1)</f>
        <v>Y</v>
      </c>
      <c r="BU1773" s="12" t="str">
        <f>IF(AND(BT1773="Y",BQ1773&gt;1),"Y","")</f>
        <v>Y</v>
      </c>
      <c r="BV1773" s="12" t="str">
        <f>IF(AND(BT1773="Y",BQ1773&lt;1),"Y","")</f>
        <v/>
      </c>
      <c r="BW1773" s="12" t="str">
        <f>IF(BQ1773&gt;1,IF(BQ1772&gt;1,"Y",""),"")</f>
        <v>Y</v>
      </c>
      <c r="BX1773" s="12" t="str">
        <f>IF(BQ1773&lt;1,IF(BQ1772&lt;1,"Y",""),"")</f>
        <v/>
      </c>
      <c r="BY1773" s="2"/>
      <c r="BZ1773" s="2"/>
      <c r="CA1773" s="2"/>
    </row>
    <row r="1774" spans="47:79">
      <c r="AU1774" s="4" t="str">
        <f>IF(AZ1774=AZ1775,IF(AZ1774&gt;AZ1773,AZ1774&amp;"_O",""),AZ1774&amp;"_C")</f>
        <v/>
      </c>
      <c r="AV1774" s="7" t="str">
        <f>IF(RIGHT(AU1774,1)="C",AX1774/INDEX($AX$5:$AX$2729,MATCH(AZ1774&amp;"_O",$AU$5:$AU$2729,0),1),"")</f>
        <v/>
      </c>
      <c r="AW1774" s="38">
        <v>37932</v>
      </c>
      <c r="AX1774" s="37">
        <v>1053.21</v>
      </c>
      <c r="AY1774" s="7">
        <f>AX1774/AX1773</f>
        <v>1.0023793434915438</v>
      </c>
      <c r="AZ1774" s="4">
        <f>YEAR(AW1774)</f>
        <v>2003</v>
      </c>
      <c r="BA1774" s="2" t="s">
        <v>8</v>
      </c>
      <c r="BB1774" s="12" t="str">
        <f>INDEX($CD$5:$CD$10,MATCH(BA1774,$CC$5:$CC$10,0),1)</f>
        <v>Y</v>
      </c>
      <c r="BC1774" s="12" t="str">
        <f>IF(AND(BB1774="Y",AY1774&gt;1),"Y","")</f>
        <v>Y</v>
      </c>
      <c r="BD1774" s="12" t="str">
        <f>IF(AND(BB1774="Y",AY1774&lt;1),"Y","")</f>
        <v/>
      </c>
      <c r="BE1774" s="12" t="str">
        <f>IF(AY1774&gt;1,IF(AY1773&gt;1,"Y",""),"")</f>
        <v>Y</v>
      </c>
      <c r="BF1774" s="12" t="str">
        <f>IF(AY1774&lt;1,IF(AY1773&lt;1,"Y",""),"")</f>
        <v/>
      </c>
      <c r="BG1774" s="2"/>
      <c r="BH1774" s="2"/>
      <c r="BI1774" s="2"/>
      <c r="BJ1774" s="2"/>
      <c r="BK1774" s="2"/>
      <c r="BL1774" s="2"/>
      <c r="BM1774" s="4" t="str">
        <f>IF(BR1774=BR1775,IF(BR1774&gt;BR1773,BR1774&amp;"_O",""),BR1774&amp;"_C")</f>
        <v>2004_C</v>
      </c>
      <c r="BN1774" s="7">
        <f>IF(RIGHT(BM1774,1)="C",BP1774/INDEX($BP$5:$BP$2729,MATCH(BR1774&amp;"_O",$BM$5:$BM$2729,0),1),"")</f>
        <v>1.0840991089760201</v>
      </c>
      <c r="BO1774" s="38">
        <v>38352</v>
      </c>
      <c r="BP1774" s="3">
        <v>2175.44</v>
      </c>
      <c r="BQ1774" s="7">
        <f>BP1774/BP1773</f>
        <v>1.0068591422832336</v>
      </c>
      <c r="BR1774" s="4">
        <f>YEAR(BO1774)</f>
        <v>2004</v>
      </c>
      <c r="BS1774" s="2" t="s">
        <v>8</v>
      </c>
      <c r="BT1774" s="12" t="str">
        <f>INDEX($CD$5:$CD$10,MATCH(BS1774,$CC$5:$CC$10,0),1)</f>
        <v>Y</v>
      </c>
      <c r="BU1774" s="12" t="str">
        <f>IF(AND(BT1774="Y",BQ1774&gt;1),"Y","")</f>
        <v>Y</v>
      </c>
      <c r="BV1774" s="12" t="str">
        <f>IF(AND(BT1774="Y",BQ1774&lt;1),"Y","")</f>
        <v/>
      </c>
      <c r="BW1774" s="12" t="str">
        <f>IF(BQ1774&gt;1,IF(BQ1773&gt;1,"Y",""),"")</f>
        <v>Y</v>
      </c>
      <c r="BX1774" s="12" t="str">
        <f>IF(BQ1774&lt;1,IF(BQ1773&lt;1,"Y",""),"")</f>
        <v/>
      </c>
      <c r="BY1774" s="2"/>
      <c r="BZ1774" s="2"/>
      <c r="CA1774" s="2"/>
    </row>
    <row r="1775" spans="47:79">
      <c r="AU1775" s="4" t="str">
        <f>IF(AZ1775=AZ1776,IF(AZ1775&gt;AZ1774,AZ1775&amp;"_O",""),AZ1775&amp;"_C")</f>
        <v/>
      </c>
      <c r="AV1775" s="7" t="str">
        <f>IF(RIGHT(AU1775,1)="C",AX1775/INDEX($AX$5:$AX$2729,MATCH(AZ1775&amp;"_O",$AU$5:$AU$2729,0),1),"")</f>
        <v/>
      </c>
      <c r="AW1775" s="38">
        <v>37939</v>
      </c>
      <c r="AX1775" s="37">
        <v>1050.3499999999999</v>
      </c>
      <c r="AY1775" s="7">
        <f>AX1775/AX1774</f>
        <v>0.99728449217155157</v>
      </c>
      <c r="AZ1775" s="4">
        <f>YEAR(AW1775)</f>
        <v>2003</v>
      </c>
      <c r="BA1775" s="2" t="s">
        <v>8</v>
      </c>
      <c r="BB1775" s="12" t="str">
        <f>INDEX($CD$5:$CD$10,MATCH(BA1775,$CC$5:$CC$10,0),1)</f>
        <v>Y</v>
      </c>
      <c r="BC1775" s="12" t="str">
        <f>IF(AND(BB1775="Y",AY1775&gt;1),"Y","")</f>
        <v/>
      </c>
      <c r="BD1775" s="12" t="str">
        <f>IF(AND(BB1775="Y",AY1775&lt;1),"Y","")</f>
        <v>Y</v>
      </c>
      <c r="BE1775" s="12" t="str">
        <f>IF(AY1775&gt;1,IF(AY1774&gt;1,"Y",""),"")</f>
        <v/>
      </c>
      <c r="BF1775" s="12" t="str">
        <f>IF(AY1775&lt;1,IF(AY1774&lt;1,"Y",""),"")</f>
        <v/>
      </c>
      <c r="BG1775" s="2"/>
      <c r="BH1775" s="2"/>
      <c r="BI1775" s="2"/>
      <c r="BJ1775" s="2"/>
      <c r="BK1775" s="2"/>
      <c r="BL1775" s="2"/>
      <c r="BM1775" s="4" t="str">
        <f>IF(BR1775=BR1776,IF(BR1775&gt;BR1774,BR1775&amp;"_O",""),BR1775&amp;"_C")</f>
        <v>2005_O</v>
      </c>
      <c r="BN1775" s="7" t="str">
        <f>IF(RIGHT(BM1775,1)="C",BP1775/INDEX($BP$5:$BP$2729,MATCH(BR1775&amp;"_O",$BM$5:$BM$2729,0),1),"")</f>
        <v/>
      </c>
      <c r="BO1775" s="38">
        <v>38359</v>
      </c>
      <c r="BP1775" s="3">
        <v>2088.61</v>
      </c>
      <c r="BQ1775" s="7">
        <f>BP1775/BP1774</f>
        <v>0.96008623542823524</v>
      </c>
      <c r="BR1775" s="4">
        <f>YEAR(BO1775)</f>
        <v>2005</v>
      </c>
      <c r="BS1775" s="2" t="s">
        <v>8</v>
      </c>
      <c r="BT1775" s="12" t="str">
        <f>INDEX($CD$5:$CD$10,MATCH(BS1775,$CC$5:$CC$10,0),1)</f>
        <v>Y</v>
      </c>
      <c r="BU1775" s="12" t="str">
        <f>IF(AND(BT1775="Y",BQ1775&gt;1),"Y","")</f>
        <v/>
      </c>
      <c r="BV1775" s="12" t="str">
        <f>IF(AND(BT1775="Y",BQ1775&lt;1),"Y","")</f>
        <v>Y</v>
      </c>
      <c r="BW1775" s="12" t="str">
        <f>IF(BQ1775&gt;1,IF(BQ1774&gt;1,"Y",""),"")</f>
        <v/>
      </c>
      <c r="BX1775" s="12" t="str">
        <f>IF(BQ1775&lt;1,IF(BQ1774&lt;1,"Y",""),"")</f>
        <v/>
      </c>
      <c r="BY1775" s="2"/>
      <c r="BZ1775" s="2"/>
      <c r="CA1775" s="2"/>
    </row>
    <row r="1776" spans="47:79">
      <c r="AU1776" s="4" t="str">
        <f>IF(AZ1776=AZ1777,IF(AZ1776&gt;AZ1775,AZ1776&amp;"_O",""),AZ1776&amp;"_C")</f>
        <v/>
      </c>
      <c r="AV1776" s="7" t="str">
        <f>IF(RIGHT(AU1776,1)="C",AX1776/INDEX($AX$5:$AX$2729,MATCH(AZ1776&amp;"_O",$AU$5:$AU$2729,0),1),"")</f>
        <v/>
      </c>
      <c r="AW1776" s="38">
        <v>37946</v>
      </c>
      <c r="AX1776" s="37">
        <v>1035.28</v>
      </c>
      <c r="AY1776" s="7">
        <f>AX1776/AX1775</f>
        <v>0.98565240158042566</v>
      </c>
      <c r="AZ1776" s="4">
        <f>YEAR(AW1776)</f>
        <v>2003</v>
      </c>
      <c r="BA1776" s="2" t="s">
        <v>8</v>
      </c>
      <c r="BB1776" s="12" t="str">
        <f>INDEX($CD$5:$CD$10,MATCH(BA1776,$CC$5:$CC$10,0),1)</f>
        <v>Y</v>
      </c>
      <c r="BC1776" s="12" t="str">
        <f>IF(AND(BB1776="Y",AY1776&gt;1),"Y","")</f>
        <v/>
      </c>
      <c r="BD1776" s="12" t="str">
        <f>IF(AND(BB1776="Y",AY1776&lt;1),"Y","")</f>
        <v>Y</v>
      </c>
      <c r="BE1776" s="12" t="str">
        <f>IF(AY1776&gt;1,IF(AY1775&gt;1,"Y",""),"")</f>
        <v/>
      </c>
      <c r="BF1776" s="12" t="str">
        <f>IF(AY1776&lt;1,IF(AY1775&lt;1,"Y",""),"")</f>
        <v>Y</v>
      </c>
      <c r="BG1776" s="2"/>
      <c r="BH1776" s="2"/>
      <c r="BI1776" s="2"/>
      <c r="BJ1776" s="2"/>
      <c r="BK1776" s="2"/>
      <c r="BL1776" s="2"/>
      <c r="BM1776" s="4" t="str">
        <f>IF(BR1776=BR1777,IF(BR1776&gt;BR1775,BR1776&amp;"_O",""),BR1776&amp;"_C")</f>
        <v/>
      </c>
      <c r="BN1776" s="7" t="str">
        <f>IF(RIGHT(BM1776,1)="C",BP1776/INDEX($BP$5:$BP$2729,MATCH(BR1776&amp;"_O",$BM$5:$BM$2729,0),1),"")</f>
        <v/>
      </c>
      <c r="BO1776" s="38">
        <v>38366</v>
      </c>
      <c r="BP1776" s="3">
        <v>2087.91</v>
      </c>
      <c r="BQ1776" s="7">
        <f>BP1776/BP1775</f>
        <v>0.99966484887078</v>
      </c>
      <c r="BR1776" s="4">
        <f>YEAR(BO1776)</f>
        <v>2005</v>
      </c>
      <c r="BS1776" s="2" t="s">
        <v>8</v>
      </c>
      <c r="BT1776" s="12" t="str">
        <f>INDEX($CD$5:$CD$10,MATCH(BS1776,$CC$5:$CC$10,0),1)</f>
        <v>Y</v>
      </c>
      <c r="BU1776" s="12" t="str">
        <f>IF(AND(BT1776="Y",BQ1776&gt;1),"Y","")</f>
        <v/>
      </c>
      <c r="BV1776" s="12" t="str">
        <f>IF(AND(BT1776="Y",BQ1776&lt;1),"Y","")</f>
        <v>Y</v>
      </c>
      <c r="BW1776" s="12" t="str">
        <f>IF(BQ1776&gt;1,IF(BQ1775&gt;1,"Y",""),"")</f>
        <v/>
      </c>
      <c r="BX1776" s="12" t="str">
        <f>IF(BQ1776&lt;1,IF(BQ1775&lt;1,"Y",""),"")</f>
        <v>Y</v>
      </c>
      <c r="BY1776" s="2"/>
      <c r="BZ1776" s="2"/>
      <c r="CA1776" s="2"/>
    </row>
    <row r="1777" spans="47:79">
      <c r="AU1777" s="4" t="str">
        <f>IF(AZ1777=AZ1778,IF(AZ1777&gt;AZ1776,AZ1777&amp;"_O",""),AZ1777&amp;"_C")</f>
        <v/>
      </c>
      <c r="AV1777" s="7" t="str">
        <f>IF(RIGHT(AU1777,1)="C",AX1777/INDEX($AX$5:$AX$2729,MATCH(AZ1777&amp;"_O",$AU$5:$AU$2729,0),1),"")</f>
        <v/>
      </c>
      <c r="AW1777" s="38">
        <v>37953</v>
      </c>
      <c r="AX1777" s="37">
        <v>1058.2</v>
      </c>
      <c r="AY1777" s="7">
        <f>AX1777/AX1776</f>
        <v>1.0221389382582491</v>
      </c>
      <c r="AZ1777" s="4">
        <f>YEAR(AW1777)</f>
        <v>2003</v>
      </c>
      <c r="BA1777" s="2" t="s">
        <v>8</v>
      </c>
      <c r="BB1777" s="12" t="str">
        <f>INDEX($CD$5:$CD$10,MATCH(BA1777,$CC$5:$CC$10,0),1)</f>
        <v>Y</v>
      </c>
      <c r="BC1777" s="12" t="str">
        <f>IF(AND(BB1777="Y",AY1777&gt;1),"Y","")</f>
        <v>Y</v>
      </c>
      <c r="BD1777" s="12" t="str">
        <f>IF(AND(BB1777="Y",AY1777&lt;1),"Y","")</f>
        <v/>
      </c>
      <c r="BE1777" s="12" t="str">
        <f>IF(AY1777&gt;1,IF(AY1776&gt;1,"Y",""),"")</f>
        <v/>
      </c>
      <c r="BF1777" s="12" t="str">
        <f>IF(AY1777&lt;1,IF(AY1776&lt;1,"Y",""),"")</f>
        <v/>
      </c>
      <c r="BG1777" s="2"/>
      <c r="BH1777" s="2"/>
      <c r="BI1777" s="2"/>
      <c r="BJ1777" s="2"/>
      <c r="BK1777" s="2"/>
      <c r="BL1777" s="2"/>
      <c r="BM1777" s="4" t="str">
        <f>IF(BR1777=BR1778,IF(BR1777&gt;BR1776,BR1777&amp;"_O",""),BR1777&amp;"_C")</f>
        <v/>
      </c>
      <c r="BN1777" s="7" t="str">
        <f>IF(RIGHT(BM1777,1)="C",BP1777/INDEX($BP$5:$BP$2729,MATCH(BR1777&amp;"_O",$BM$5:$BM$2729,0),1),"")</f>
        <v/>
      </c>
      <c r="BO1777" s="38">
        <v>38373</v>
      </c>
      <c r="BP1777" s="3">
        <v>2034.27</v>
      </c>
      <c r="BQ1777" s="7">
        <f>BP1777/BP1776</f>
        <v>0.97430923746713227</v>
      </c>
      <c r="BR1777" s="4">
        <f>YEAR(BO1777)</f>
        <v>2005</v>
      </c>
      <c r="BS1777" s="2" t="s">
        <v>8</v>
      </c>
      <c r="BT1777" s="12" t="str">
        <f>INDEX($CD$5:$CD$10,MATCH(BS1777,$CC$5:$CC$10,0),1)</f>
        <v>Y</v>
      </c>
      <c r="BU1777" s="12" t="str">
        <f>IF(AND(BT1777="Y",BQ1777&gt;1),"Y","")</f>
        <v/>
      </c>
      <c r="BV1777" s="12" t="str">
        <f>IF(AND(BT1777="Y",BQ1777&lt;1),"Y","")</f>
        <v>Y</v>
      </c>
      <c r="BW1777" s="12" t="str">
        <f>IF(BQ1777&gt;1,IF(BQ1776&gt;1,"Y",""),"")</f>
        <v/>
      </c>
      <c r="BX1777" s="12" t="str">
        <f>IF(BQ1777&lt;1,IF(BQ1776&lt;1,"Y",""),"")</f>
        <v>Y</v>
      </c>
      <c r="BY1777" s="2"/>
      <c r="BZ1777" s="2"/>
      <c r="CA1777" s="2"/>
    </row>
    <row r="1778" spans="47:79">
      <c r="AU1778" s="4" t="str">
        <f>IF(AZ1778=AZ1779,IF(AZ1778&gt;AZ1777,AZ1778&amp;"_O",""),AZ1778&amp;"_C")</f>
        <v/>
      </c>
      <c r="AV1778" s="7" t="str">
        <f>IF(RIGHT(AU1778,1)="C",AX1778/INDEX($AX$5:$AX$2729,MATCH(AZ1778&amp;"_O",$AU$5:$AU$2729,0),1),"")</f>
        <v/>
      </c>
      <c r="AW1778" s="38">
        <v>37960</v>
      </c>
      <c r="AX1778" s="37">
        <v>1061.5</v>
      </c>
      <c r="AY1778" s="7">
        <f>AX1778/AX1777</f>
        <v>1.003118503118503</v>
      </c>
      <c r="AZ1778" s="4">
        <f>YEAR(AW1778)</f>
        <v>2003</v>
      </c>
      <c r="BA1778" s="2" t="s">
        <v>8</v>
      </c>
      <c r="BB1778" s="12" t="str">
        <f>INDEX($CD$5:$CD$10,MATCH(BA1778,$CC$5:$CC$10,0),1)</f>
        <v>Y</v>
      </c>
      <c r="BC1778" s="12" t="str">
        <f>IF(AND(BB1778="Y",AY1778&gt;1),"Y","")</f>
        <v>Y</v>
      </c>
      <c r="BD1778" s="12" t="str">
        <f>IF(AND(BB1778="Y",AY1778&lt;1),"Y","")</f>
        <v/>
      </c>
      <c r="BE1778" s="12" t="str">
        <f>IF(AY1778&gt;1,IF(AY1777&gt;1,"Y",""),"")</f>
        <v>Y</v>
      </c>
      <c r="BF1778" s="12" t="str">
        <f>IF(AY1778&lt;1,IF(AY1777&lt;1,"Y",""),"")</f>
        <v/>
      </c>
      <c r="BG1778" s="2"/>
      <c r="BH1778" s="2"/>
      <c r="BI1778" s="2"/>
      <c r="BJ1778" s="2"/>
      <c r="BK1778" s="2"/>
      <c r="BL1778" s="2"/>
      <c r="BM1778" s="4" t="str">
        <f>IF(BR1778=BR1779,IF(BR1778&gt;BR1777,BR1778&amp;"_O",""),BR1778&amp;"_C")</f>
        <v/>
      </c>
      <c r="BN1778" s="7" t="str">
        <f>IF(RIGHT(BM1778,1)="C",BP1778/INDEX($BP$5:$BP$2729,MATCH(BR1778&amp;"_O",$BM$5:$BM$2729,0),1),"")</f>
        <v/>
      </c>
      <c r="BO1778" s="38">
        <v>38380</v>
      </c>
      <c r="BP1778" s="3">
        <v>2035.83</v>
      </c>
      <c r="BQ1778" s="7">
        <f>BP1778/BP1777</f>
        <v>1.0007668598563613</v>
      </c>
      <c r="BR1778" s="4">
        <f>YEAR(BO1778)</f>
        <v>2005</v>
      </c>
      <c r="BS1778" s="2" t="s">
        <v>8</v>
      </c>
      <c r="BT1778" s="12" t="str">
        <f>INDEX($CD$5:$CD$10,MATCH(BS1778,$CC$5:$CC$10,0),1)</f>
        <v>Y</v>
      </c>
      <c r="BU1778" s="12" t="str">
        <f>IF(AND(BT1778="Y",BQ1778&gt;1),"Y","")</f>
        <v>Y</v>
      </c>
      <c r="BV1778" s="12" t="str">
        <f>IF(AND(BT1778="Y",BQ1778&lt;1),"Y","")</f>
        <v/>
      </c>
      <c r="BW1778" s="12" t="str">
        <f>IF(BQ1778&gt;1,IF(BQ1777&gt;1,"Y",""),"")</f>
        <v/>
      </c>
      <c r="BX1778" s="12" t="str">
        <f>IF(BQ1778&lt;1,IF(BQ1777&lt;1,"Y",""),"")</f>
        <v/>
      </c>
      <c r="BY1778" s="2"/>
      <c r="BZ1778" s="2"/>
      <c r="CA1778" s="2"/>
    </row>
    <row r="1779" spans="47:79">
      <c r="AU1779" s="4" t="str">
        <f>IF(AZ1779=AZ1780,IF(AZ1779&gt;AZ1778,AZ1779&amp;"_O",""),AZ1779&amp;"_C")</f>
        <v/>
      </c>
      <c r="AV1779" s="7" t="str">
        <f>IF(RIGHT(AU1779,1)="C",AX1779/INDEX($AX$5:$AX$2729,MATCH(AZ1779&amp;"_O",$AU$5:$AU$2729,0),1),"")</f>
        <v/>
      </c>
      <c r="AW1779" s="38">
        <v>37967</v>
      </c>
      <c r="AX1779" s="37">
        <v>1074.1400000000001</v>
      </c>
      <c r="AY1779" s="7">
        <f>AX1779/AX1778</f>
        <v>1.0119076778144136</v>
      </c>
      <c r="AZ1779" s="4">
        <f>YEAR(AW1779)</f>
        <v>2003</v>
      </c>
      <c r="BA1779" s="2" t="s">
        <v>8</v>
      </c>
      <c r="BB1779" s="12" t="str">
        <f>INDEX($CD$5:$CD$10,MATCH(BA1779,$CC$5:$CC$10,0),1)</f>
        <v>Y</v>
      </c>
      <c r="BC1779" s="12" t="str">
        <f>IF(AND(BB1779="Y",AY1779&gt;1),"Y","")</f>
        <v>Y</v>
      </c>
      <c r="BD1779" s="12" t="str">
        <f>IF(AND(BB1779="Y",AY1779&lt;1),"Y","")</f>
        <v/>
      </c>
      <c r="BE1779" s="12" t="str">
        <f>IF(AY1779&gt;1,IF(AY1778&gt;1,"Y",""),"")</f>
        <v>Y</v>
      </c>
      <c r="BF1779" s="12" t="str">
        <f>IF(AY1779&lt;1,IF(AY1778&lt;1,"Y",""),"")</f>
        <v/>
      </c>
      <c r="BG1779" s="2"/>
      <c r="BH1779" s="2"/>
      <c r="BI1779" s="2"/>
      <c r="BJ1779" s="2"/>
      <c r="BK1779" s="2"/>
      <c r="BL1779" s="2"/>
      <c r="BM1779" s="4" t="str">
        <f>IF(BR1779=BR1780,IF(BR1779&gt;BR1778,BR1779&amp;"_O",""),BR1779&amp;"_C")</f>
        <v/>
      </c>
      <c r="BN1779" s="7" t="str">
        <f>IF(RIGHT(BM1779,1)="C",BP1779/INDEX($BP$5:$BP$2729,MATCH(BR1779&amp;"_O",$BM$5:$BM$2729,0),1),"")</f>
        <v/>
      </c>
      <c r="BO1779" s="38">
        <v>38387</v>
      </c>
      <c r="BP1779" s="3">
        <v>2086.66</v>
      </c>
      <c r="BQ1779" s="7">
        <f>BP1779/BP1778</f>
        <v>1.0249677035901819</v>
      </c>
      <c r="BR1779" s="4">
        <f>YEAR(BO1779)</f>
        <v>2005</v>
      </c>
      <c r="BS1779" s="2" t="s">
        <v>8</v>
      </c>
      <c r="BT1779" s="12" t="str">
        <f>INDEX($CD$5:$CD$10,MATCH(BS1779,$CC$5:$CC$10,0),1)</f>
        <v>Y</v>
      </c>
      <c r="BU1779" s="12" t="str">
        <f>IF(AND(BT1779="Y",BQ1779&gt;1),"Y","")</f>
        <v>Y</v>
      </c>
      <c r="BV1779" s="12" t="str">
        <f>IF(AND(BT1779="Y",BQ1779&lt;1),"Y","")</f>
        <v/>
      </c>
      <c r="BW1779" s="12" t="str">
        <f>IF(BQ1779&gt;1,IF(BQ1778&gt;1,"Y",""),"")</f>
        <v>Y</v>
      </c>
      <c r="BX1779" s="12" t="str">
        <f>IF(BQ1779&lt;1,IF(BQ1778&lt;1,"Y",""),"")</f>
        <v/>
      </c>
      <c r="BY1779" s="2"/>
      <c r="BZ1779" s="2"/>
      <c r="CA1779" s="2"/>
    </row>
    <row r="1780" spans="47:79">
      <c r="AU1780" s="4" t="str">
        <f>IF(AZ1780=AZ1781,IF(AZ1780&gt;AZ1779,AZ1780&amp;"_O",""),AZ1780&amp;"_C")</f>
        <v/>
      </c>
      <c r="AV1780" s="7" t="str">
        <f>IF(RIGHT(AU1780,1)="C",AX1780/INDEX($AX$5:$AX$2729,MATCH(AZ1780&amp;"_O",$AU$5:$AU$2729,0),1),"")</f>
        <v/>
      </c>
      <c r="AW1780" s="38">
        <v>37974</v>
      </c>
      <c r="AX1780" s="37">
        <v>1088.67</v>
      </c>
      <c r="AY1780" s="7">
        <f>AX1780/AX1779</f>
        <v>1.0135271007503677</v>
      </c>
      <c r="AZ1780" s="4">
        <f>YEAR(AW1780)</f>
        <v>2003</v>
      </c>
      <c r="BA1780" s="2" t="s">
        <v>8</v>
      </c>
      <c r="BB1780" s="12" t="str">
        <f>INDEX($CD$5:$CD$10,MATCH(BA1780,$CC$5:$CC$10,0),1)</f>
        <v>Y</v>
      </c>
      <c r="BC1780" s="12" t="str">
        <f>IF(AND(BB1780="Y",AY1780&gt;1),"Y","")</f>
        <v>Y</v>
      </c>
      <c r="BD1780" s="12" t="str">
        <f>IF(AND(BB1780="Y",AY1780&lt;1),"Y","")</f>
        <v/>
      </c>
      <c r="BE1780" s="12" t="str">
        <f>IF(AY1780&gt;1,IF(AY1779&gt;1,"Y",""),"")</f>
        <v>Y</v>
      </c>
      <c r="BF1780" s="12" t="str">
        <f>IF(AY1780&lt;1,IF(AY1779&lt;1,"Y",""),"")</f>
        <v/>
      </c>
      <c r="BG1780" s="2"/>
      <c r="BH1780" s="2"/>
      <c r="BI1780" s="2"/>
      <c r="BJ1780" s="2"/>
      <c r="BK1780" s="2"/>
      <c r="BL1780" s="2"/>
      <c r="BM1780" s="4" t="str">
        <f>IF(BR1780=BR1781,IF(BR1780&gt;BR1779,BR1780&amp;"_O",""),BR1780&amp;"_C")</f>
        <v/>
      </c>
      <c r="BN1780" s="7" t="str">
        <f>IF(RIGHT(BM1780,1)="C",BP1780/INDEX($BP$5:$BP$2729,MATCH(BR1780&amp;"_O",$BM$5:$BM$2729,0),1),"")</f>
        <v/>
      </c>
      <c r="BO1780" s="38">
        <v>38394</v>
      </c>
      <c r="BP1780" s="3">
        <v>2076.66</v>
      </c>
      <c r="BQ1780" s="7">
        <f>BP1780/BP1779</f>
        <v>0.99520765242061471</v>
      </c>
      <c r="BR1780" s="4">
        <f>YEAR(BO1780)</f>
        <v>2005</v>
      </c>
      <c r="BS1780" s="2" t="s">
        <v>8</v>
      </c>
      <c r="BT1780" s="12" t="str">
        <f>INDEX($CD$5:$CD$10,MATCH(BS1780,$CC$5:$CC$10,0),1)</f>
        <v>Y</v>
      </c>
      <c r="BU1780" s="12" t="str">
        <f>IF(AND(BT1780="Y",BQ1780&gt;1),"Y","")</f>
        <v/>
      </c>
      <c r="BV1780" s="12" t="str">
        <f>IF(AND(BT1780="Y",BQ1780&lt;1),"Y","")</f>
        <v>Y</v>
      </c>
      <c r="BW1780" s="12" t="str">
        <f>IF(BQ1780&gt;1,IF(BQ1779&gt;1,"Y",""),"")</f>
        <v/>
      </c>
      <c r="BX1780" s="12" t="str">
        <f>IF(BQ1780&lt;1,IF(BQ1779&lt;1,"Y",""),"")</f>
        <v/>
      </c>
      <c r="BY1780" s="2"/>
      <c r="BZ1780" s="2"/>
      <c r="CA1780" s="2"/>
    </row>
    <row r="1781" spans="47:79">
      <c r="AU1781" s="4" t="str">
        <f>IF(AZ1781=AZ1782,IF(AZ1781&gt;AZ1780,AZ1781&amp;"_O",""),AZ1781&amp;"_C")</f>
        <v>2003_C</v>
      </c>
      <c r="AV1781" s="7">
        <f>IF(RIGHT(AU1781,1)="C",AX1781/INDEX($AX$5:$AX$2729,MATCH(AZ1781&amp;"_O",$AU$5:$AU$2729,0),1),"")</f>
        <v>1.2061435851153985</v>
      </c>
      <c r="AW1781" s="38">
        <v>37981</v>
      </c>
      <c r="AX1781" s="37">
        <v>1095.8900000000001</v>
      </c>
      <c r="AY1781" s="7">
        <f>AX1781/AX1780</f>
        <v>1.0066319454012695</v>
      </c>
      <c r="AZ1781" s="4">
        <f>YEAR(AW1781)</f>
        <v>2003</v>
      </c>
      <c r="BA1781" s="2" t="s">
        <v>8</v>
      </c>
      <c r="BB1781" s="12" t="str">
        <f>INDEX($CD$5:$CD$10,MATCH(BA1781,$CC$5:$CC$10,0),1)</f>
        <v>Y</v>
      </c>
      <c r="BC1781" s="12" t="str">
        <f>IF(AND(BB1781="Y",AY1781&gt;1),"Y","")</f>
        <v>Y</v>
      </c>
      <c r="BD1781" s="12" t="str">
        <f>IF(AND(BB1781="Y",AY1781&lt;1),"Y","")</f>
        <v/>
      </c>
      <c r="BE1781" s="12" t="str">
        <f>IF(AY1781&gt;1,IF(AY1780&gt;1,"Y",""),"")</f>
        <v>Y</v>
      </c>
      <c r="BF1781" s="12" t="str">
        <f>IF(AY1781&lt;1,IF(AY1780&lt;1,"Y",""),"")</f>
        <v/>
      </c>
      <c r="BG1781" s="2"/>
      <c r="BH1781" s="2"/>
      <c r="BI1781" s="2"/>
      <c r="BJ1781" s="2"/>
      <c r="BK1781" s="2"/>
      <c r="BL1781" s="2"/>
      <c r="BM1781" s="4" t="str">
        <f>IF(BR1781=BR1782,IF(BR1781&gt;BR1780,BR1781&amp;"_O",""),BR1781&amp;"_C")</f>
        <v/>
      </c>
      <c r="BN1781" s="7" t="str">
        <f>IF(RIGHT(BM1781,1)="C",BP1781/INDEX($BP$5:$BP$2729,MATCH(BR1781&amp;"_O",$BM$5:$BM$2729,0),1),"")</f>
        <v/>
      </c>
      <c r="BO1781" s="38">
        <v>38401</v>
      </c>
      <c r="BP1781" s="3">
        <v>2058.62</v>
      </c>
      <c r="BQ1781" s="7">
        <f>BP1781/BP1780</f>
        <v>0.99131297371741167</v>
      </c>
      <c r="BR1781" s="4">
        <f>YEAR(BO1781)</f>
        <v>2005</v>
      </c>
      <c r="BS1781" s="2" t="s">
        <v>8</v>
      </c>
      <c r="BT1781" s="12" t="str">
        <f>INDEX($CD$5:$CD$10,MATCH(BS1781,$CC$5:$CC$10,0),1)</f>
        <v>Y</v>
      </c>
      <c r="BU1781" s="12" t="str">
        <f>IF(AND(BT1781="Y",BQ1781&gt;1),"Y","")</f>
        <v/>
      </c>
      <c r="BV1781" s="12" t="str">
        <f>IF(AND(BT1781="Y",BQ1781&lt;1),"Y","")</f>
        <v>Y</v>
      </c>
      <c r="BW1781" s="12" t="str">
        <f>IF(BQ1781&gt;1,IF(BQ1780&gt;1,"Y",""),"")</f>
        <v/>
      </c>
      <c r="BX1781" s="12" t="str">
        <f>IF(BQ1781&lt;1,IF(BQ1780&lt;1,"Y",""),"")</f>
        <v>Y</v>
      </c>
      <c r="BY1781" s="2"/>
      <c r="BZ1781" s="2"/>
      <c r="CA1781" s="2"/>
    </row>
    <row r="1782" spans="47:79">
      <c r="AU1782" s="4" t="str">
        <f>IF(AZ1782=AZ1783,IF(AZ1782&gt;AZ1781,AZ1782&amp;"_O",""),AZ1782&amp;"_C")</f>
        <v>2004_O</v>
      </c>
      <c r="AV1782" s="7" t="str">
        <f>IF(RIGHT(AU1782,1)="C",AX1782/INDEX($AX$5:$AX$2729,MATCH(AZ1782&amp;"_O",$AU$5:$AU$2729,0),1),"")</f>
        <v/>
      </c>
      <c r="AW1782" s="38">
        <v>37988</v>
      </c>
      <c r="AX1782" s="37">
        <v>1108.49</v>
      </c>
      <c r="AY1782" s="7">
        <f>AX1782/AX1781</f>
        <v>1.0114975043115639</v>
      </c>
      <c r="AZ1782" s="4">
        <f>YEAR(AW1782)</f>
        <v>2004</v>
      </c>
      <c r="BA1782" s="2" t="s">
        <v>8</v>
      </c>
      <c r="BB1782" s="12" t="str">
        <f>INDEX($CD$5:$CD$10,MATCH(BA1782,$CC$5:$CC$10,0),1)</f>
        <v>Y</v>
      </c>
      <c r="BC1782" s="12" t="str">
        <f>IF(AND(BB1782="Y",AY1782&gt;1),"Y","")</f>
        <v>Y</v>
      </c>
      <c r="BD1782" s="12" t="str">
        <f>IF(AND(BB1782="Y",AY1782&lt;1),"Y","")</f>
        <v/>
      </c>
      <c r="BE1782" s="12" t="str">
        <f>IF(AY1782&gt;1,IF(AY1781&gt;1,"Y",""),"")</f>
        <v>Y</v>
      </c>
      <c r="BF1782" s="12" t="str">
        <f>IF(AY1782&lt;1,IF(AY1781&lt;1,"Y",""),"")</f>
        <v/>
      </c>
      <c r="BG1782" s="2"/>
      <c r="BH1782" s="2"/>
      <c r="BI1782" s="2"/>
      <c r="BJ1782" s="2"/>
      <c r="BK1782" s="2"/>
      <c r="BL1782" s="2"/>
      <c r="BM1782" s="4" t="str">
        <f>IF(BR1782=BR1783,IF(BR1782&gt;BR1781,BR1782&amp;"_O",""),BR1782&amp;"_C")</f>
        <v/>
      </c>
      <c r="BN1782" s="7" t="str">
        <f>IF(RIGHT(BM1782,1)="C",BP1782/INDEX($BP$5:$BP$2729,MATCH(BR1782&amp;"_O",$BM$5:$BM$2729,0),1),"")</f>
        <v/>
      </c>
      <c r="BO1782" s="38">
        <v>38408</v>
      </c>
      <c r="BP1782" s="3">
        <v>2065.4</v>
      </c>
      <c r="BQ1782" s="7">
        <f>BP1782/BP1781</f>
        <v>1.003293468440023</v>
      </c>
      <c r="BR1782" s="4">
        <f>YEAR(BO1782)</f>
        <v>2005</v>
      </c>
      <c r="BS1782" s="2" t="s">
        <v>8</v>
      </c>
      <c r="BT1782" s="12" t="str">
        <f>INDEX($CD$5:$CD$10,MATCH(BS1782,$CC$5:$CC$10,0),1)</f>
        <v>Y</v>
      </c>
      <c r="BU1782" s="12" t="str">
        <f>IF(AND(BT1782="Y",BQ1782&gt;1),"Y","")</f>
        <v>Y</v>
      </c>
      <c r="BV1782" s="12" t="str">
        <f>IF(AND(BT1782="Y",BQ1782&lt;1),"Y","")</f>
        <v/>
      </c>
      <c r="BW1782" s="12" t="str">
        <f>IF(BQ1782&gt;1,IF(BQ1781&gt;1,"Y",""),"")</f>
        <v/>
      </c>
      <c r="BX1782" s="12" t="str">
        <f>IF(BQ1782&lt;1,IF(BQ1781&lt;1,"Y",""),"")</f>
        <v/>
      </c>
      <c r="BY1782" s="2"/>
      <c r="BZ1782" s="2"/>
      <c r="CA1782" s="2"/>
    </row>
    <row r="1783" spans="47:79">
      <c r="AU1783" s="4" t="str">
        <f>IF(AZ1783=AZ1784,IF(AZ1783&gt;AZ1782,AZ1783&amp;"_O",""),AZ1783&amp;"_C")</f>
        <v/>
      </c>
      <c r="AV1783" s="7" t="str">
        <f>IF(RIGHT(AU1783,1)="C",AX1783/INDEX($AX$5:$AX$2729,MATCH(AZ1783&amp;"_O",$AU$5:$AU$2729,0),1),"")</f>
        <v/>
      </c>
      <c r="AW1783" s="38">
        <v>37995</v>
      </c>
      <c r="AX1783" s="37">
        <v>1121.8599999999999</v>
      </c>
      <c r="AY1783" s="7">
        <f>AX1783/AX1782</f>
        <v>1.0120614529675505</v>
      </c>
      <c r="AZ1783" s="4">
        <f>YEAR(AW1783)</f>
        <v>2004</v>
      </c>
      <c r="BA1783" s="2" t="s">
        <v>8</v>
      </c>
      <c r="BB1783" s="12" t="str">
        <f>INDEX($CD$5:$CD$10,MATCH(BA1783,$CC$5:$CC$10,0),1)</f>
        <v>Y</v>
      </c>
      <c r="BC1783" s="12" t="str">
        <f>IF(AND(BB1783="Y",AY1783&gt;1),"Y","")</f>
        <v>Y</v>
      </c>
      <c r="BD1783" s="12" t="str">
        <f>IF(AND(BB1783="Y",AY1783&lt;1),"Y","")</f>
        <v/>
      </c>
      <c r="BE1783" s="12" t="str">
        <f>IF(AY1783&gt;1,IF(AY1782&gt;1,"Y",""),"")</f>
        <v>Y</v>
      </c>
      <c r="BF1783" s="12" t="str">
        <f>IF(AY1783&lt;1,IF(AY1782&lt;1,"Y",""),"")</f>
        <v/>
      </c>
      <c r="BG1783" s="2"/>
      <c r="BH1783" s="2"/>
      <c r="BI1783" s="2"/>
      <c r="BJ1783" s="2"/>
      <c r="BK1783" s="2"/>
      <c r="BL1783" s="2"/>
      <c r="BM1783" s="4" t="str">
        <f>IF(BR1783=BR1784,IF(BR1783&gt;BR1782,BR1783&amp;"_O",""),BR1783&amp;"_C")</f>
        <v/>
      </c>
      <c r="BN1783" s="7" t="str">
        <f>IF(RIGHT(BM1783,1)="C",BP1783/INDEX($BP$5:$BP$2729,MATCH(BR1783&amp;"_O",$BM$5:$BM$2729,0),1),"")</f>
        <v/>
      </c>
      <c r="BO1783" s="38">
        <v>38415</v>
      </c>
      <c r="BP1783" s="3">
        <v>2070.61</v>
      </c>
      <c r="BQ1783" s="7">
        <f>BP1783/BP1782</f>
        <v>1.0025225137987799</v>
      </c>
      <c r="BR1783" s="4">
        <f>YEAR(BO1783)</f>
        <v>2005</v>
      </c>
      <c r="BS1783" s="2" t="s">
        <v>8</v>
      </c>
      <c r="BT1783" s="12" t="str">
        <f>INDEX($CD$5:$CD$10,MATCH(BS1783,$CC$5:$CC$10,0),1)</f>
        <v>Y</v>
      </c>
      <c r="BU1783" s="12" t="str">
        <f>IF(AND(BT1783="Y",BQ1783&gt;1),"Y","")</f>
        <v>Y</v>
      </c>
      <c r="BV1783" s="12" t="str">
        <f>IF(AND(BT1783="Y",BQ1783&lt;1),"Y","")</f>
        <v/>
      </c>
      <c r="BW1783" s="12" t="str">
        <f>IF(BQ1783&gt;1,IF(BQ1782&gt;1,"Y",""),"")</f>
        <v>Y</v>
      </c>
      <c r="BX1783" s="12" t="str">
        <f>IF(BQ1783&lt;1,IF(BQ1782&lt;1,"Y",""),"")</f>
        <v/>
      </c>
      <c r="BY1783" s="2"/>
      <c r="BZ1783" s="2"/>
      <c r="CA1783" s="2"/>
    </row>
    <row r="1784" spans="47:79">
      <c r="AU1784" s="4" t="str">
        <f>IF(AZ1784=AZ1785,IF(AZ1784&gt;AZ1783,AZ1784&amp;"_O",""),AZ1784&amp;"_C")</f>
        <v/>
      </c>
      <c r="AV1784" s="7" t="str">
        <f>IF(RIGHT(AU1784,1)="C",AX1784/INDEX($AX$5:$AX$2729,MATCH(AZ1784&amp;"_O",$AU$5:$AU$2729,0),1),"")</f>
        <v/>
      </c>
      <c r="AW1784" s="38">
        <v>38002</v>
      </c>
      <c r="AX1784" s="37">
        <v>1139.82</v>
      </c>
      <c r="AY1784" s="7">
        <f>AX1784/AX1783</f>
        <v>1.0160091276986434</v>
      </c>
      <c r="AZ1784" s="4">
        <f>YEAR(AW1784)</f>
        <v>2004</v>
      </c>
      <c r="BA1784" s="2" t="s">
        <v>8</v>
      </c>
      <c r="BB1784" s="12" t="str">
        <f>INDEX($CD$5:$CD$10,MATCH(BA1784,$CC$5:$CC$10,0),1)</f>
        <v>Y</v>
      </c>
      <c r="BC1784" s="12" t="str">
        <f>IF(AND(BB1784="Y",AY1784&gt;1),"Y","")</f>
        <v>Y</v>
      </c>
      <c r="BD1784" s="12" t="str">
        <f>IF(AND(BB1784="Y",AY1784&lt;1),"Y","")</f>
        <v/>
      </c>
      <c r="BE1784" s="12" t="str">
        <f>IF(AY1784&gt;1,IF(AY1783&gt;1,"Y",""),"")</f>
        <v>Y</v>
      </c>
      <c r="BF1784" s="12" t="str">
        <f>IF(AY1784&lt;1,IF(AY1783&lt;1,"Y",""),"")</f>
        <v/>
      </c>
      <c r="BG1784" s="2"/>
      <c r="BH1784" s="2"/>
      <c r="BI1784" s="2"/>
      <c r="BJ1784" s="2"/>
      <c r="BK1784" s="2"/>
      <c r="BL1784" s="2"/>
      <c r="BM1784" s="4" t="str">
        <f>IF(BR1784=BR1785,IF(BR1784&gt;BR1783,BR1784&amp;"_O",""),BR1784&amp;"_C")</f>
        <v/>
      </c>
      <c r="BN1784" s="7" t="str">
        <f>IF(RIGHT(BM1784,1)="C",BP1784/INDEX($BP$5:$BP$2729,MATCH(BR1784&amp;"_O",$BM$5:$BM$2729,0),1),"")</f>
        <v/>
      </c>
      <c r="BO1784" s="38">
        <v>38422</v>
      </c>
      <c r="BP1784" s="3">
        <v>2041.6</v>
      </c>
      <c r="BQ1784" s="7">
        <f>BP1784/BP1783</f>
        <v>0.98598963590439526</v>
      </c>
      <c r="BR1784" s="4">
        <f>YEAR(BO1784)</f>
        <v>2005</v>
      </c>
      <c r="BS1784" s="2" t="s">
        <v>8</v>
      </c>
      <c r="BT1784" s="12" t="str">
        <f>INDEX($CD$5:$CD$10,MATCH(BS1784,$CC$5:$CC$10,0),1)</f>
        <v>Y</v>
      </c>
      <c r="BU1784" s="12" t="str">
        <f>IF(AND(BT1784="Y",BQ1784&gt;1),"Y","")</f>
        <v/>
      </c>
      <c r="BV1784" s="12" t="str">
        <f>IF(AND(BT1784="Y",BQ1784&lt;1),"Y","")</f>
        <v>Y</v>
      </c>
      <c r="BW1784" s="12" t="str">
        <f>IF(BQ1784&gt;1,IF(BQ1783&gt;1,"Y",""),"")</f>
        <v/>
      </c>
      <c r="BX1784" s="12" t="str">
        <f>IF(BQ1784&lt;1,IF(BQ1783&lt;1,"Y",""),"")</f>
        <v/>
      </c>
      <c r="BY1784" s="2"/>
      <c r="BZ1784" s="2"/>
      <c r="CA1784" s="2"/>
    </row>
    <row r="1785" spans="47:79">
      <c r="AU1785" s="4" t="str">
        <f>IF(AZ1785=AZ1786,IF(AZ1785&gt;AZ1784,AZ1785&amp;"_O",""),AZ1785&amp;"_C")</f>
        <v/>
      </c>
      <c r="AV1785" s="7" t="str">
        <f>IF(RIGHT(AU1785,1)="C",AX1785/INDEX($AX$5:$AX$2729,MATCH(AZ1785&amp;"_O",$AU$5:$AU$2729,0),1),"")</f>
        <v/>
      </c>
      <c r="AW1785" s="38">
        <v>38009</v>
      </c>
      <c r="AX1785" s="37">
        <v>1141.55</v>
      </c>
      <c r="AY1785" s="7">
        <f>AX1785/AX1784</f>
        <v>1.0015177835096769</v>
      </c>
      <c r="AZ1785" s="4">
        <f>YEAR(AW1785)</f>
        <v>2004</v>
      </c>
      <c r="BA1785" s="2" t="s">
        <v>8</v>
      </c>
      <c r="BB1785" s="12" t="str">
        <f>INDEX($CD$5:$CD$10,MATCH(BA1785,$CC$5:$CC$10,0),1)</f>
        <v>Y</v>
      </c>
      <c r="BC1785" s="12" t="str">
        <f>IF(AND(BB1785="Y",AY1785&gt;1),"Y","")</f>
        <v>Y</v>
      </c>
      <c r="BD1785" s="12" t="str">
        <f>IF(AND(BB1785="Y",AY1785&lt;1),"Y","")</f>
        <v/>
      </c>
      <c r="BE1785" s="12" t="str">
        <f>IF(AY1785&gt;1,IF(AY1784&gt;1,"Y",""),"")</f>
        <v>Y</v>
      </c>
      <c r="BF1785" s="12" t="str">
        <f>IF(AY1785&lt;1,IF(AY1784&lt;1,"Y",""),"")</f>
        <v/>
      </c>
      <c r="BG1785" s="2"/>
      <c r="BH1785" s="2"/>
      <c r="BI1785" s="2"/>
      <c r="BJ1785" s="2"/>
      <c r="BK1785" s="2"/>
      <c r="BL1785" s="2"/>
      <c r="BM1785" s="4" t="str">
        <f>IF(BR1785=BR1786,IF(BR1785&gt;BR1784,BR1785&amp;"_O",""),BR1785&amp;"_C")</f>
        <v/>
      </c>
      <c r="BN1785" s="7" t="str">
        <f>IF(RIGHT(BM1785,1)="C",BP1785/INDEX($BP$5:$BP$2729,MATCH(BR1785&amp;"_O",$BM$5:$BM$2729,0),1),"")</f>
        <v/>
      </c>
      <c r="BO1785" s="38">
        <v>38429</v>
      </c>
      <c r="BP1785" s="3">
        <v>2007.79</v>
      </c>
      <c r="BQ1785" s="7">
        <f>BP1785/BP1784</f>
        <v>0.98343945924764897</v>
      </c>
      <c r="BR1785" s="4">
        <f>YEAR(BO1785)</f>
        <v>2005</v>
      </c>
      <c r="BS1785" s="2" t="s">
        <v>8</v>
      </c>
      <c r="BT1785" s="12" t="str">
        <f>INDEX($CD$5:$CD$10,MATCH(BS1785,$CC$5:$CC$10,0),1)</f>
        <v>Y</v>
      </c>
      <c r="BU1785" s="12" t="str">
        <f>IF(AND(BT1785="Y",BQ1785&gt;1),"Y","")</f>
        <v/>
      </c>
      <c r="BV1785" s="12" t="str">
        <f>IF(AND(BT1785="Y",BQ1785&lt;1),"Y","")</f>
        <v>Y</v>
      </c>
      <c r="BW1785" s="12" t="str">
        <f>IF(BQ1785&gt;1,IF(BQ1784&gt;1,"Y",""),"")</f>
        <v/>
      </c>
      <c r="BX1785" s="12" t="str">
        <f>IF(BQ1785&lt;1,IF(BQ1784&lt;1,"Y",""),"")</f>
        <v>Y</v>
      </c>
      <c r="BY1785" s="2"/>
      <c r="BZ1785" s="2"/>
      <c r="CA1785" s="2"/>
    </row>
    <row r="1786" spans="47:79">
      <c r="AU1786" s="4" t="str">
        <f>IF(AZ1786=AZ1787,IF(AZ1786&gt;AZ1785,AZ1786&amp;"_O",""),AZ1786&amp;"_C")</f>
        <v/>
      </c>
      <c r="AV1786" s="7" t="str">
        <f>IF(RIGHT(AU1786,1)="C",AX1786/INDEX($AX$5:$AX$2729,MATCH(AZ1786&amp;"_O",$AU$5:$AU$2729,0),1),"")</f>
        <v/>
      </c>
      <c r="AW1786" s="38">
        <v>38016</v>
      </c>
      <c r="AX1786" s="37">
        <v>1131.1199999999999</v>
      </c>
      <c r="AY1786" s="7">
        <f>AX1786/AX1785</f>
        <v>0.9908632998992597</v>
      </c>
      <c r="AZ1786" s="4">
        <f>YEAR(AW1786)</f>
        <v>2004</v>
      </c>
      <c r="BA1786" s="2" t="s">
        <v>8</v>
      </c>
      <c r="BB1786" s="12" t="str">
        <f>INDEX($CD$5:$CD$10,MATCH(BA1786,$CC$5:$CC$10,0),1)</f>
        <v>Y</v>
      </c>
      <c r="BC1786" s="12" t="str">
        <f>IF(AND(BB1786="Y",AY1786&gt;1),"Y","")</f>
        <v/>
      </c>
      <c r="BD1786" s="12" t="str">
        <f>IF(AND(BB1786="Y",AY1786&lt;1),"Y","")</f>
        <v>Y</v>
      </c>
      <c r="BE1786" s="12" t="str">
        <f>IF(AY1786&gt;1,IF(AY1785&gt;1,"Y",""),"")</f>
        <v/>
      </c>
      <c r="BF1786" s="12" t="str">
        <f>IF(AY1786&lt;1,IF(AY1785&lt;1,"Y",""),"")</f>
        <v/>
      </c>
      <c r="BG1786" s="2"/>
      <c r="BH1786" s="2"/>
      <c r="BI1786" s="2"/>
      <c r="BJ1786" s="2"/>
      <c r="BK1786" s="2"/>
      <c r="BL1786" s="2"/>
      <c r="BM1786" s="4" t="str">
        <f>IF(BR1786=BR1787,IF(BR1786&gt;BR1785,BR1786&amp;"_O",""),BR1786&amp;"_C")</f>
        <v/>
      </c>
      <c r="BN1786" s="7" t="str">
        <f>IF(RIGHT(BM1786,1)="C",BP1786/INDEX($BP$5:$BP$2729,MATCH(BR1786&amp;"_O",$BM$5:$BM$2729,0),1),"")</f>
        <v/>
      </c>
      <c r="BO1786" s="38">
        <v>38436</v>
      </c>
      <c r="BP1786" s="3">
        <v>1991.06</v>
      </c>
      <c r="BQ1786" s="7">
        <f>BP1786/BP1785</f>
        <v>0.99166745526175548</v>
      </c>
      <c r="BR1786" s="4">
        <f>YEAR(BO1786)</f>
        <v>2005</v>
      </c>
      <c r="BS1786" s="2" t="s">
        <v>8</v>
      </c>
      <c r="BT1786" s="12" t="str">
        <f>INDEX($CD$5:$CD$10,MATCH(BS1786,$CC$5:$CC$10,0),1)</f>
        <v>Y</v>
      </c>
      <c r="BU1786" s="12" t="str">
        <f>IF(AND(BT1786="Y",BQ1786&gt;1),"Y","")</f>
        <v/>
      </c>
      <c r="BV1786" s="12" t="str">
        <f>IF(AND(BT1786="Y",BQ1786&lt;1),"Y","")</f>
        <v>Y</v>
      </c>
      <c r="BW1786" s="12" t="str">
        <f>IF(BQ1786&gt;1,IF(BQ1785&gt;1,"Y",""),"")</f>
        <v/>
      </c>
      <c r="BX1786" s="12" t="str">
        <f>IF(BQ1786&lt;1,IF(BQ1785&lt;1,"Y",""),"")</f>
        <v>Y</v>
      </c>
      <c r="BY1786" s="2"/>
      <c r="BZ1786" s="2"/>
      <c r="CA1786" s="2"/>
    </row>
    <row r="1787" spans="47:79">
      <c r="AU1787" s="4" t="str">
        <f>IF(AZ1787=AZ1788,IF(AZ1787&gt;AZ1786,AZ1787&amp;"_O",""),AZ1787&amp;"_C")</f>
        <v/>
      </c>
      <c r="AV1787" s="7" t="str">
        <f>IF(RIGHT(AU1787,1)="C",AX1787/INDEX($AX$5:$AX$2729,MATCH(AZ1787&amp;"_O",$AU$5:$AU$2729,0),1),"")</f>
        <v/>
      </c>
      <c r="AW1787" s="38">
        <v>38023</v>
      </c>
      <c r="AX1787" s="37">
        <v>1142.76</v>
      </c>
      <c r="AY1787" s="7">
        <f>AX1787/AX1786</f>
        <v>1.0102906853384257</v>
      </c>
      <c r="AZ1787" s="4">
        <f>YEAR(AW1787)</f>
        <v>2004</v>
      </c>
      <c r="BA1787" s="2" t="s">
        <v>8</v>
      </c>
      <c r="BB1787" s="12" t="str">
        <f>INDEX($CD$5:$CD$10,MATCH(BA1787,$CC$5:$CC$10,0),1)</f>
        <v>Y</v>
      </c>
      <c r="BC1787" s="12" t="str">
        <f>IF(AND(BB1787="Y",AY1787&gt;1),"Y","")</f>
        <v>Y</v>
      </c>
      <c r="BD1787" s="12" t="str">
        <f>IF(AND(BB1787="Y",AY1787&lt;1),"Y","")</f>
        <v/>
      </c>
      <c r="BE1787" s="12" t="str">
        <f>IF(AY1787&gt;1,IF(AY1786&gt;1,"Y",""),"")</f>
        <v/>
      </c>
      <c r="BF1787" s="12" t="str">
        <f>IF(AY1787&lt;1,IF(AY1786&lt;1,"Y",""),"")</f>
        <v/>
      </c>
      <c r="BG1787" s="2"/>
      <c r="BH1787" s="2"/>
      <c r="BI1787" s="2"/>
      <c r="BJ1787" s="2"/>
      <c r="BK1787" s="2"/>
      <c r="BL1787" s="2"/>
      <c r="BM1787" s="4" t="str">
        <f>IF(BR1787=BR1788,IF(BR1787&gt;BR1786,BR1787&amp;"_O",""),BR1787&amp;"_C")</f>
        <v/>
      </c>
      <c r="BN1787" s="7" t="str">
        <f>IF(RIGHT(BM1787,1)="C",BP1787/INDEX($BP$5:$BP$2729,MATCH(BR1787&amp;"_O",$BM$5:$BM$2729,0),1),"")</f>
        <v/>
      </c>
      <c r="BO1787" s="38">
        <v>38443</v>
      </c>
      <c r="BP1787" s="3">
        <v>1984.81</v>
      </c>
      <c r="BQ1787" s="7">
        <f>BP1787/BP1786</f>
        <v>0.99686096852932604</v>
      </c>
      <c r="BR1787" s="4">
        <f>YEAR(BO1787)</f>
        <v>2005</v>
      </c>
      <c r="BS1787" s="2" t="s">
        <v>8</v>
      </c>
      <c r="BT1787" s="12" t="str">
        <f>INDEX($CD$5:$CD$10,MATCH(BS1787,$CC$5:$CC$10,0),1)</f>
        <v>Y</v>
      </c>
      <c r="BU1787" s="12" t="str">
        <f>IF(AND(BT1787="Y",BQ1787&gt;1),"Y","")</f>
        <v/>
      </c>
      <c r="BV1787" s="12" t="str">
        <f>IF(AND(BT1787="Y",BQ1787&lt;1),"Y","")</f>
        <v>Y</v>
      </c>
      <c r="BW1787" s="12" t="str">
        <f>IF(BQ1787&gt;1,IF(BQ1786&gt;1,"Y",""),"")</f>
        <v/>
      </c>
      <c r="BX1787" s="12" t="str">
        <f>IF(BQ1787&lt;1,IF(BQ1786&lt;1,"Y",""),"")</f>
        <v>Y</v>
      </c>
      <c r="BY1787" s="2"/>
      <c r="BZ1787" s="2"/>
      <c r="CA1787" s="2"/>
    </row>
    <row r="1788" spans="47:79">
      <c r="AU1788" s="4" t="str">
        <f>IF(AZ1788=AZ1789,IF(AZ1788&gt;AZ1787,AZ1788&amp;"_O",""),AZ1788&amp;"_C")</f>
        <v/>
      </c>
      <c r="AV1788" s="7" t="str">
        <f>IF(RIGHT(AU1788,1)="C",AX1788/INDEX($AX$5:$AX$2729,MATCH(AZ1788&amp;"_O",$AU$5:$AU$2729,0),1),"")</f>
        <v/>
      </c>
      <c r="AW1788" s="38">
        <v>38030</v>
      </c>
      <c r="AX1788" s="37">
        <v>1145.81</v>
      </c>
      <c r="AY1788" s="7">
        <f>AX1788/AX1787</f>
        <v>1.0026689768630332</v>
      </c>
      <c r="AZ1788" s="4">
        <f>YEAR(AW1788)</f>
        <v>2004</v>
      </c>
      <c r="BA1788" s="2" t="s">
        <v>8</v>
      </c>
      <c r="BB1788" s="12" t="str">
        <f>INDEX($CD$5:$CD$10,MATCH(BA1788,$CC$5:$CC$10,0),1)</f>
        <v>Y</v>
      </c>
      <c r="BC1788" s="12" t="str">
        <f>IF(AND(BB1788="Y",AY1788&gt;1),"Y","")</f>
        <v>Y</v>
      </c>
      <c r="BD1788" s="12" t="str">
        <f>IF(AND(BB1788="Y",AY1788&lt;1),"Y","")</f>
        <v/>
      </c>
      <c r="BE1788" s="12" t="str">
        <f>IF(AY1788&gt;1,IF(AY1787&gt;1,"Y",""),"")</f>
        <v>Y</v>
      </c>
      <c r="BF1788" s="12" t="str">
        <f>IF(AY1788&lt;1,IF(AY1787&lt;1,"Y",""),"")</f>
        <v/>
      </c>
      <c r="BG1788" s="2"/>
      <c r="BH1788" s="2"/>
      <c r="BI1788" s="2"/>
      <c r="BJ1788" s="2"/>
      <c r="BK1788" s="2"/>
      <c r="BL1788" s="2"/>
      <c r="BM1788" s="4" t="str">
        <f>IF(BR1788=BR1789,IF(BR1788&gt;BR1787,BR1788&amp;"_O",""),BR1788&amp;"_C")</f>
        <v/>
      </c>
      <c r="BN1788" s="7" t="str">
        <f>IF(RIGHT(BM1788,1)="C",BP1788/INDEX($BP$5:$BP$2729,MATCH(BR1788&amp;"_O",$BM$5:$BM$2729,0),1),"")</f>
        <v/>
      </c>
      <c r="BO1788" s="38">
        <v>38450</v>
      </c>
      <c r="BP1788" s="3">
        <v>1999.35</v>
      </c>
      <c r="BQ1788" s="7">
        <f>BP1788/BP1787</f>
        <v>1.0073256382222984</v>
      </c>
      <c r="BR1788" s="4">
        <f>YEAR(BO1788)</f>
        <v>2005</v>
      </c>
      <c r="BS1788" s="2" t="s">
        <v>8</v>
      </c>
      <c r="BT1788" s="12" t="str">
        <f>INDEX($CD$5:$CD$10,MATCH(BS1788,$CC$5:$CC$10,0),1)</f>
        <v>Y</v>
      </c>
      <c r="BU1788" s="12" t="str">
        <f>IF(AND(BT1788="Y",BQ1788&gt;1),"Y","")</f>
        <v>Y</v>
      </c>
      <c r="BV1788" s="12" t="str">
        <f>IF(AND(BT1788="Y",BQ1788&lt;1),"Y","")</f>
        <v/>
      </c>
      <c r="BW1788" s="12" t="str">
        <f>IF(BQ1788&gt;1,IF(BQ1787&gt;1,"Y",""),"")</f>
        <v/>
      </c>
      <c r="BX1788" s="12" t="str">
        <f>IF(BQ1788&lt;1,IF(BQ1787&lt;1,"Y",""),"")</f>
        <v/>
      </c>
      <c r="BY1788" s="2"/>
      <c r="BZ1788" s="2"/>
      <c r="CA1788" s="2"/>
    </row>
    <row r="1789" spans="47:79">
      <c r="AU1789" s="4" t="str">
        <f>IF(AZ1789=AZ1790,IF(AZ1789&gt;AZ1788,AZ1789&amp;"_O",""),AZ1789&amp;"_C")</f>
        <v/>
      </c>
      <c r="AV1789" s="7" t="str">
        <f>IF(RIGHT(AU1789,1)="C",AX1789/INDEX($AX$5:$AX$2729,MATCH(AZ1789&amp;"_O",$AU$5:$AU$2729,0),1),"")</f>
        <v/>
      </c>
      <c r="AW1789" s="38">
        <v>38037</v>
      </c>
      <c r="AX1789" s="37">
        <v>1144.1099999999999</v>
      </c>
      <c r="AY1789" s="7">
        <f>AX1789/AX1788</f>
        <v>0.99851633342351698</v>
      </c>
      <c r="AZ1789" s="4">
        <f>YEAR(AW1789)</f>
        <v>2004</v>
      </c>
      <c r="BA1789" s="2" t="s">
        <v>8</v>
      </c>
      <c r="BB1789" s="12" t="str">
        <f>INDEX($CD$5:$CD$10,MATCH(BA1789,$CC$5:$CC$10,0),1)</f>
        <v>Y</v>
      </c>
      <c r="BC1789" s="12" t="str">
        <f>IF(AND(BB1789="Y",AY1789&gt;1),"Y","")</f>
        <v/>
      </c>
      <c r="BD1789" s="12" t="str">
        <f>IF(AND(BB1789="Y",AY1789&lt;1),"Y","")</f>
        <v>Y</v>
      </c>
      <c r="BE1789" s="12" t="str">
        <f>IF(AY1789&gt;1,IF(AY1788&gt;1,"Y",""),"")</f>
        <v/>
      </c>
      <c r="BF1789" s="12" t="str">
        <f>IF(AY1789&lt;1,IF(AY1788&lt;1,"Y",""),"")</f>
        <v/>
      </c>
      <c r="BG1789" s="2"/>
      <c r="BH1789" s="2"/>
      <c r="BI1789" s="2"/>
      <c r="BJ1789" s="2"/>
      <c r="BK1789" s="2"/>
      <c r="BL1789" s="2"/>
      <c r="BM1789" s="4" t="str">
        <f>IF(BR1789=BR1790,IF(BR1789&gt;BR1788,BR1789&amp;"_O",""),BR1789&amp;"_C")</f>
        <v/>
      </c>
      <c r="BN1789" s="7" t="str">
        <f>IF(RIGHT(BM1789,1)="C",BP1789/INDEX($BP$5:$BP$2729,MATCH(BR1789&amp;"_O",$BM$5:$BM$2729,0),1),"")</f>
        <v/>
      </c>
      <c r="BO1789" s="38">
        <v>38457</v>
      </c>
      <c r="BP1789" s="3">
        <v>1908.15</v>
      </c>
      <c r="BQ1789" s="7">
        <f>BP1789/BP1788</f>
        <v>0.95438517518193422</v>
      </c>
      <c r="BR1789" s="4">
        <f>YEAR(BO1789)</f>
        <v>2005</v>
      </c>
      <c r="BS1789" s="2" t="s">
        <v>8</v>
      </c>
      <c r="BT1789" s="12" t="str">
        <f>INDEX($CD$5:$CD$10,MATCH(BS1789,$CC$5:$CC$10,0),1)</f>
        <v>Y</v>
      </c>
      <c r="BU1789" s="12" t="str">
        <f>IF(AND(BT1789="Y",BQ1789&gt;1),"Y","")</f>
        <v/>
      </c>
      <c r="BV1789" s="12" t="str">
        <f>IF(AND(BT1789="Y",BQ1789&lt;1),"Y","")</f>
        <v>Y</v>
      </c>
      <c r="BW1789" s="12" t="str">
        <f>IF(BQ1789&gt;1,IF(BQ1788&gt;1,"Y",""),"")</f>
        <v/>
      </c>
      <c r="BX1789" s="12" t="str">
        <f>IF(BQ1789&lt;1,IF(BQ1788&lt;1,"Y",""),"")</f>
        <v/>
      </c>
      <c r="BY1789" s="2"/>
      <c r="BZ1789" s="2"/>
      <c r="CA1789" s="2"/>
    </row>
    <row r="1790" spans="47:79">
      <c r="AU1790" s="4" t="str">
        <f>IF(AZ1790=AZ1791,IF(AZ1790&gt;AZ1789,AZ1790&amp;"_O",""),AZ1790&amp;"_C")</f>
        <v/>
      </c>
      <c r="AV1790" s="7" t="str">
        <f>IF(RIGHT(AU1790,1)="C",AX1790/INDEX($AX$5:$AX$2729,MATCH(AZ1790&amp;"_O",$AU$5:$AU$2729,0),1),"")</f>
        <v/>
      </c>
      <c r="AW1790" s="38">
        <v>38044</v>
      </c>
      <c r="AX1790" s="37">
        <v>1144.94</v>
      </c>
      <c r="AY1790" s="7">
        <f>AX1790/AX1789</f>
        <v>1.0007254547202631</v>
      </c>
      <c r="AZ1790" s="4">
        <f>YEAR(AW1790)</f>
        <v>2004</v>
      </c>
      <c r="BA1790" s="2" t="s">
        <v>8</v>
      </c>
      <c r="BB1790" s="12" t="str">
        <f>INDEX($CD$5:$CD$10,MATCH(BA1790,$CC$5:$CC$10,0),1)</f>
        <v>Y</v>
      </c>
      <c r="BC1790" s="12" t="str">
        <f>IF(AND(BB1790="Y",AY1790&gt;1),"Y","")</f>
        <v>Y</v>
      </c>
      <c r="BD1790" s="12" t="str">
        <f>IF(AND(BB1790="Y",AY1790&lt;1),"Y","")</f>
        <v/>
      </c>
      <c r="BE1790" s="12" t="str">
        <f>IF(AY1790&gt;1,IF(AY1789&gt;1,"Y",""),"")</f>
        <v/>
      </c>
      <c r="BF1790" s="12" t="str">
        <f>IF(AY1790&lt;1,IF(AY1789&lt;1,"Y",""),"")</f>
        <v/>
      </c>
      <c r="BG1790" s="2"/>
      <c r="BH1790" s="2"/>
      <c r="BI1790" s="2"/>
      <c r="BJ1790" s="2"/>
      <c r="BK1790" s="2"/>
      <c r="BL1790" s="2"/>
      <c r="BM1790" s="4" t="str">
        <f>IF(BR1790=BR1791,IF(BR1790&gt;BR1789,BR1790&amp;"_O",""),BR1790&amp;"_C")</f>
        <v/>
      </c>
      <c r="BN1790" s="7" t="str">
        <f>IF(RIGHT(BM1790,1)="C",BP1790/INDEX($BP$5:$BP$2729,MATCH(BR1790&amp;"_O",$BM$5:$BM$2729,0),1),"")</f>
        <v/>
      </c>
      <c r="BO1790" s="38">
        <v>38464</v>
      </c>
      <c r="BP1790" s="3">
        <v>1932.19</v>
      </c>
      <c r="BQ1790" s="7">
        <f>BP1790/BP1789</f>
        <v>1.0125985902575794</v>
      </c>
      <c r="BR1790" s="4">
        <f>YEAR(BO1790)</f>
        <v>2005</v>
      </c>
      <c r="BS1790" s="2" t="s">
        <v>8</v>
      </c>
      <c r="BT1790" s="12" t="str">
        <f>INDEX($CD$5:$CD$10,MATCH(BS1790,$CC$5:$CC$10,0),1)</f>
        <v>Y</v>
      </c>
      <c r="BU1790" s="12" t="str">
        <f>IF(AND(BT1790="Y",BQ1790&gt;1),"Y","")</f>
        <v>Y</v>
      </c>
      <c r="BV1790" s="12" t="str">
        <f>IF(AND(BT1790="Y",BQ1790&lt;1),"Y","")</f>
        <v/>
      </c>
      <c r="BW1790" s="12" t="str">
        <f>IF(BQ1790&gt;1,IF(BQ1789&gt;1,"Y",""),"")</f>
        <v/>
      </c>
      <c r="BX1790" s="12" t="str">
        <f>IF(BQ1790&lt;1,IF(BQ1789&lt;1,"Y",""),"")</f>
        <v/>
      </c>
      <c r="BY1790" s="2"/>
      <c r="BZ1790" s="2"/>
      <c r="CA1790" s="2"/>
    </row>
    <row r="1791" spans="47:79">
      <c r="AU1791" s="4" t="str">
        <f>IF(AZ1791=AZ1792,IF(AZ1791&gt;AZ1790,AZ1791&amp;"_O",""),AZ1791&amp;"_C")</f>
        <v/>
      </c>
      <c r="AV1791" s="7" t="str">
        <f>IF(RIGHT(AU1791,1)="C",AX1791/INDEX($AX$5:$AX$2729,MATCH(AZ1791&amp;"_O",$AU$5:$AU$2729,0),1),"")</f>
        <v/>
      </c>
      <c r="AW1791" s="38">
        <v>38051</v>
      </c>
      <c r="AX1791" s="37">
        <v>1156.8599999999999</v>
      </c>
      <c r="AY1791" s="7">
        <f>AX1791/AX1790</f>
        <v>1.0104110259052874</v>
      </c>
      <c r="AZ1791" s="4">
        <f>YEAR(AW1791)</f>
        <v>2004</v>
      </c>
      <c r="BA1791" s="2" t="s">
        <v>8</v>
      </c>
      <c r="BB1791" s="12" t="str">
        <f>INDEX($CD$5:$CD$10,MATCH(BA1791,$CC$5:$CC$10,0),1)</f>
        <v>Y</v>
      </c>
      <c r="BC1791" s="12" t="str">
        <f>IF(AND(BB1791="Y",AY1791&gt;1),"Y","")</f>
        <v>Y</v>
      </c>
      <c r="BD1791" s="12" t="str">
        <f>IF(AND(BB1791="Y",AY1791&lt;1),"Y","")</f>
        <v/>
      </c>
      <c r="BE1791" s="12" t="str">
        <f>IF(AY1791&gt;1,IF(AY1790&gt;1,"Y",""),"")</f>
        <v>Y</v>
      </c>
      <c r="BF1791" s="12" t="str">
        <f>IF(AY1791&lt;1,IF(AY1790&lt;1,"Y",""),"")</f>
        <v/>
      </c>
      <c r="BG1791" s="2"/>
      <c r="BH1791" s="2"/>
      <c r="BI1791" s="2"/>
      <c r="BJ1791" s="2"/>
      <c r="BK1791" s="2"/>
      <c r="BL1791" s="2"/>
      <c r="BM1791" s="4" t="str">
        <f>IF(BR1791=BR1792,IF(BR1791&gt;BR1790,BR1791&amp;"_O",""),BR1791&amp;"_C")</f>
        <v/>
      </c>
      <c r="BN1791" s="7" t="str">
        <f>IF(RIGHT(BM1791,1)="C",BP1791/INDEX($BP$5:$BP$2729,MATCH(BR1791&amp;"_O",$BM$5:$BM$2729,0),1),"")</f>
        <v/>
      </c>
      <c r="BO1791" s="38">
        <v>38471</v>
      </c>
      <c r="BP1791" s="3">
        <v>1921.65</v>
      </c>
      <c r="BQ1791" s="7">
        <f>BP1791/BP1790</f>
        <v>0.99454504991745118</v>
      </c>
      <c r="BR1791" s="4">
        <f>YEAR(BO1791)</f>
        <v>2005</v>
      </c>
      <c r="BS1791" s="2" t="s">
        <v>8</v>
      </c>
      <c r="BT1791" s="12" t="str">
        <f>INDEX($CD$5:$CD$10,MATCH(BS1791,$CC$5:$CC$10,0),1)</f>
        <v>Y</v>
      </c>
      <c r="BU1791" s="12" t="str">
        <f>IF(AND(BT1791="Y",BQ1791&gt;1),"Y","")</f>
        <v/>
      </c>
      <c r="BV1791" s="12" t="str">
        <f>IF(AND(BT1791="Y",BQ1791&lt;1),"Y","")</f>
        <v>Y</v>
      </c>
      <c r="BW1791" s="12" t="str">
        <f>IF(BQ1791&gt;1,IF(BQ1790&gt;1,"Y",""),"")</f>
        <v/>
      </c>
      <c r="BX1791" s="12" t="str">
        <f>IF(BQ1791&lt;1,IF(BQ1790&lt;1,"Y",""),"")</f>
        <v/>
      </c>
      <c r="BY1791" s="2"/>
      <c r="BZ1791" s="2"/>
      <c r="CA1791" s="2"/>
    </row>
    <row r="1792" spans="47:79">
      <c r="AU1792" s="4" t="str">
        <f>IF(AZ1792=AZ1793,IF(AZ1792&gt;AZ1791,AZ1792&amp;"_O",""),AZ1792&amp;"_C")</f>
        <v/>
      </c>
      <c r="AV1792" s="7" t="str">
        <f>IF(RIGHT(AU1792,1)="C",AX1792/INDEX($AX$5:$AX$2729,MATCH(AZ1792&amp;"_O",$AU$5:$AU$2729,0),1),"")</f>
        <v/>
      </c>
      <c r="AW1792" s="38">
        <v>38058</v>
      </c>
      <c r="AX1792" s="37">
        <v>1120.5999999999999</v>
      </c>
      <c r="AY1792" s="7">
        <f>AX1792/AX1791</f>
        <v>0.96865653579516964</v>
      </c>
      <c r="AZ1792" s="4">
        <f>YEAR(AW1792)</f>
        <v>2004</v>
      </c>
      <c r="BA1792" s="2" t="s">
        <v>8</v>
      </c>
      <c r="BB1792" s="12" t="str">
        <f>INDEX($CD$5:$CD$10,MATCH(BA1792,$CC$5:$CC$10,0),1)</f>
        <v>Y</v>
      </c>
      <c r="BC1792" s="12" t="str">
        <f>IF(AND(BB1792="Y",AY1792&gt;1),"Y","")</f>
        <v/>
      </c>
      <c r="BD1792" s="12" t="str">
        <f>IF(AND(BB1792="Y",AY1792&lt;1),"Y","")</f>
        <v>Y</v>
      </c>
      <c r="BE1792" s="12" t="str">
        <f>IF(AY1792&gt;1,IF(AY1791&gt;1,"Y",""),"")</f>
        <v/>
      </c>
      <c r="BF1792" s="12" t="str">
        <f>IF(AY1792&lt;1,IF(AY1791&lt;1,"Y",""),"")</f>
        <v/>
      </c>
      <c r="BG1792" s="2"/>
      <c r="BH1792" s="2"/>
      <c r="BI1792" s="2"/>
      <c r="BJ1792" s="2"/>
      <c r="BK1792" s="2"/>
      <c r="BL1792" s="2"/>
      <c r="BM1792" s="4" t="str">
        <f>IF(BR1792=BR1793,IF(BR1792&gt;BR1791,BR1792&amp;"_O",""),BR1792&amp;"_C")</f>
        <v/>
      </c>
      <c r="BN1792" s="7" t="str">
        <f>IF(RIGHT(BM1792,1)="C",BP1792/INDEX($BP$5:$BP$2729,MATCH(BR1792&amp;"_O",$BM$5:$BM$2729,0),1),"")</f>
        <v/>
      </c>
      <c r="BO1792" s="38">
        <v>38478</v>
      </c>
      <c r="BP1792" s="3">
        <v>1967.35</v>
      </c>
      <c r="BQ1792" s="7">
        <f>BP1792/BP1791</f>
        <v>1.023781645981318</v>
      </c>
      <c r="BR1792" s="4">
        <f>YEAR(BO1792)</f>
        <v>2005</v>
      </c>
      <c r="BS1792" s="2" t="s">
        <v>8</v>
      </c>
      <c r="BT1792" s="12" t="str">
        <f>INDEX($CD$5:$CD$10,MATCH(BS1792,$CC$5:$CC$10,0),1)</f>
        <v>Y</v>
      </c>
      <c r="BU1792" s="12" t="str">
        <f>IF(AND(BT1792="Y",BQ1792&gt;1),"Y","")</f>
        <v>Y</v>
      </c>
      <c r="BV1792" s="12" t="str">
        <f>IF(AND(BT1792="Y",BQ1792&lt;1),"Y","")</f>
        <v/>
      </c>
      <c r="BW1792" s="12" t="str">
        <f>IF(BQ1792&gt;1,IF(BQ1791&gt;1,"Y",""),"")</f>
        <v/>
      </c>
      <c r="BX1792" s="12" t="str">
        <f>IF(BQ1792&lt;1,IF(BQ1791&lt;1,"Y",""),"")</f>
        <v/>
      </c>
      <c r="BY1792" s="2"/>
      <c r="BZ1792" s="2"/>
      <c r="CA1792" s="2"/>
    </row>
    <row r="1793" spans="47:79">
      <c r="AU1793" s="4" t="str">
        <f>IF(AZ1793=AZ1794,IF(AZ1793&gt;AZ1792,AZ1793&amp;"_O",""),AZ1793&amp;"_C")</f>
        <v/>
      </c>
      <c r="AV1793" s="7" t="str">
        <f>IF(RIGHT(AU1793,1)="C",AX1793/INDEX($AX$5:$AX$2729,MATCH(AZ1793&amp;"_O",$AU$5:$AU$2729,0),1),"")</f>
        <v/>
      </c>
      <c r="AW1793" s="38">
        <v>38065</v>
      </c>
      <c r="AX1793" s="37">
        <v>1109.74</v>
      </c>
      <c r="AY1793" s="7">
        <f>AX1793/AX1792</f>
        <v>0.99030876316259153</v>
      </c>
      <c r="AZ1793" s="4">
        <f>YEAR(AW1793)</f>
        <v>2004</v>
      </c>
      <c r="BA1793" s="2" t="s">
        <v>8</v>
      </c>
      <c r="BB1793" s="12" t="str">
        <f>INDEX($CD$5:$CD$10,MATCH(BA1793,$CC$5:$CC$10,0),1)</f>
        <v>Y</v>
      </c>
      <c r="BC1793" s="12" t="str">
        <f>IF(AND(BB1793="Y",AY1793&gt;1),"Y","")</f>
        <v/>
      </c>
      <c r="BD1793" s="12" t="str">
        <f>IF(AND(BB1793="Y",AY1793&lt;1),"Y","")</f>
        <v>Y</v>
      </c>
      <c r="BE1793" s="12" t="str">
        <f>IF(AY1793&gt;1,IF(AY1792&gt;1,"Y",""),"")</f>
        <v/>
      </c>
      <c r="BF1793" s="12" t="str">
        <f>IF(AY1793&lt;1,IF(AY1792&lt;1,"Y",""),"")</f>
        <v>Y</v>
      </c>
      <c r="BG1793" s="2"/>
      <c r="BH1793" s="2"/>
      <c r="BI1793" s="2"/>
      <c r="BJ1793" s="2"/>
      <c r="BK1793" s="2"/>
      <c r="BL1793" s="2"/>
      <c r="BM1793" s="4" t="str">
        <f>IF(BR1793=BR1794,IF(BR1793&gt;BR1792,BR1793&amp;"_O",""),BR1793&amp;"_C")</f>
        <v/>
      </c>
      <c r="BN1793" s="7" t="str">
        <f>IF(RIGHT(BM1793,1)="C",BP1793/INDEX($BP$5:$BP$2729,MATCH(BR1793&amp;"_O",$BM$5:$BM$2729,0),1),"")</f>
        <v/>
      </c>
      <c r="BO1793" s="38">
        <v>38485</v>
      </c>
      <c r="BP1793" s="3">
        <v>1976.78</v>
      </c>
      <c r="BQ1793" s="7">
        <f>BP1793/BP1792</f>
        <v>1.0047932498030345</v>
      </c>
      <c r="BR1793" s="4">
        <f>YEAR(BO1793)</f>
        <v>2005</v>
      </c>
      <c r="BS1793" s="2" t="s">
        <v>8</v>
      </c>
      <c r="BT1793" s="12" t="str">
        <f>INDEX($CD$5:$CD$10,MATCH(BS1793,$CC$5:$CC$10,0),1)</f>
        <v>Y</v>
      </c>
      <c r="BU1793" s="12" t="str">
        <f>IF(AND(BT1793="Y",BQ1793&gt;1),"Y","")</f>
        <v>Y</v>
      </c>
      <c r="BV1793" s="12" t="str">
        <f>IF(AND(BT1793="Y",BQ1793&lt;1),"Y","")</f>
        <v/>
      </c>
      <c r="BW1793" s="12" t="str">
        <f>IF(BQ1793&gt;1,IF(BQ1792&gt;1,"Y",""),"")</f>
        <v>Y</v>
      </c>
      <c r="BX1793" s="12" t="str">
        <f>IF(BQ1793&lt;1,IF(BQ1792&lt;1,"Y",""),"")</f>
        <v/>
      </c>
      <c r="BY1793" s="2"/>
      <c r="BZ1793" s="2"/>
      <c r="CA1793" s="2"/>
    </row>
    <row r="1794" spans="47:79">
      <c r="AU1794" s="4" t="str">
        <f>IF(AZ1794=AZ1795,IF(AZ1794&gt;AZ1793,AZ1794&amp;"_O",""),AZ1794&amp;"_C")</f>
        <v/>
      </c>
      <c r="AV1794" s="7" t="str">
        <f>IF(RIGHT(AU1794,1)="C",AX1794/INDEX($AX$5:$AX$2729,MATCH(AZ1794&amp;"_O",$AU$5:$AU$2729,0),1),"")</f>
        <v/>
      </c>
      <c r="AW1794" s="38">
        <v>38072</v>
      </c>
      <c r="AX1794" s="37">
        <v>1108.02</v>
      </c>
      <c r="AY1794" s="7">
        <f>AX1794/AX1793</f>
        <v>0.99845008740786123</v>
      </c>
      <c r="AZ1794" s="4">
        <f>YEAR(AW1794)</f>
        <v>2004</v>
      </c>
      <c r="BA1794" s="2" t="s">
        <v>8</v>
      </c>
      <c r="BB1794" s="12" t="str">
        <f>INDEX($CD$5:$CD$10,MATCH(BA1794,$CC$5:$CC$10,0),1)</f>
        <v>Y</v>
      </c>
      <c r="BC1794" s="12" t="str">
        <f>IF(AND(BB1794="Y",AY1794&gt;1),"Y","")</f>
        <v/>
      </c>
      <c r="BD1794" s="12" t="str">
        <f>IF(AND(BB1794="Y",AY1794&lt;1),"Y","")</f>
        <v>Y</v>
      </c>
      <c r="BE1794" s="12" t="str">
        <f>IF(AY1794&gt;1,IF(AY1793&gt;1,"Y",""),"")</f>
        <v/>
      </c>
      <c r="BF1794" s="12" t="str">
        <f>IF(AY1794&lt;1,IF(AY1793&lt;1,"Y",""),"")</f>
        <v>Y</v>
      </c>
      <c r="BG1794" s="2"/>
      <c r="BH1794" s="2"/>
      <c r="BI1794" s="2"/>
      <c r="BJ1794" s="2"/>
      <c r="BK1794" s="2"/>
      <c r="BL1794" s="2"/>
      <c r="BM1794" s="4" t="str">
        <f>IF(BR1794=BR1795,IF(BR1794&gt;BR1793,BR1794&amp;"_O",""),BR1794&amp;"_C")</f>
        <v/>
      </c>
      <c r="BN1794" s="7" t="str">
        <f>IF(RIGHT(BM1794,1)="C",BP1794/INDEX($BP$5:$BP$2729,MATCH(BR1794&amp;"_O",$BM$5:$BM$2729,0),1),"")</f>
        <v/>
      </c>
      <c r="BO1794" s="38">
        <v>38492</v>
      </c>
      <c r="BP1794" s="3">
        <v>2046.42</v>
      </c>
      <c r="BQ1794" s="7">
        <f>BP1794/BP1793</f>
        <v>1.0352290087920761</v>
      </c>
      <c r="BR1794" s="4">
        <f>YEAR(BO1794)</f>
        <v>2005</v>
      </c>
      <c r="BS1794" s="2" t="s">
        <v>8</v>
      </c>
      <c r="BT1794" s="12" t="str">
        <f>INDEX($CD$5:$CD$10,MATCH(BS1794,$CC$5:$CC$10,0),1)</f>
        <v>Y</v>
      </c>
      <c r="BU1794" s="12" t="str">
        <f>IF(AND(BT1794="Y",BQ1794&gt;1),"Y","")</f>
        <v>Y</v>
      </c>
      <c r="BV1794" s="12" t="str">
        <f>IF(AND(BT1794="Y",BQ1794&lt;1),"Y","")</f>
        <v/>
      </c>
      <c r="BW1794" s="12" t="str">
        <f>IF(BQ1794&gt;1,IF(BQ1793&gt;1,"Y",""),"")</f>
        <v>Y</v>
      </c>
      <c r="BX1794" s="12" t="str">
        <f>IF(BQ1794&lt;1,IF(BQ1793&lt;1,"Y",""),"")</f>
        <v/>
      </c>
      <c r="BY1794" s="2"/>
      <c r="BZ1794" s="2"/>
      <c r="CA1794" s="2"/>
    </row>
    <row r="1795" spans="47:79">
      <c r="AU1795" s="4" t="str">
        <f>IF(AZ1795=AZ1796,IF(AZ1795&gt;AZ1794,AZ1795&amp;"_O",""),AZ1795&amp;"_C")</f>
        <v/>
      </c>
      <c r="AV1795" s="7" t="str">
        <f>IF(RIGHT(AU1795,1)="C",AX1795/INDEX($AX$5:$AX$2729,MATCH(AZ1795&amp;"_O",$AU$5:$AU$2729,0),1),"")</f>
        <v/>
      </c>
      <c r="AW1795" s="38">
        <v>38079</v>
      </c>
      <c r="AX1795" s="37">
        <v>1141.8</v>
      </c>
      <c r="AY1795" s="7">
        <f>AX1795/AX1794</f>
        <v>1.0304868143174311</v>
      </c>
      <c r="AZ1795" s="4">
        <f>YEAR(AW1795)</f>
        <v>2004</v>
      </c>
      <c r="BA1795" s="2" t="s">
        <v>8</v>
      </c>
      <c r="BB1795" s="12" t="str">
        <f>INDEX($CD$5:$CD$10,MATCH(BA1795,$CC$5:$CC$10,0),1)</f>
        <v>Y</v>
      </c>
      <c r="BC1795" s="12" t="str">
        <f>IF(AND(BB1795="Y",AY1795&gt;1),"Y","")</f>
        <v>Y</v>
      </c>
      <c r="BD1795" s="12" t="str">
        <f>IF(AND(BB1795="Y",AY1795&lt;1),"Y","")</f>
        <v/>
      </c>
      <c r="BE1795" s="12" t="str">
        <f>IF(AY1795&gt;1,IF(AY1794&gt;1,"Y",""),"")</f>
        <v/>
      </c>
      <c r="BF1795" s="12" t="str">
        <f>IF(AY1795&lt;1,IF(AY1794&lt;1,"Y",""),"")</f>
        <v/>
      </c>
      <c r="BG1795" s="2"/>
      <c r="BH1795" s="2"/>
      <c r="BI1795" s="2"/>
      <c r="BJ1795" s="2"/>
      <c r="BK1795" s="2"/>
      <c r="BL1795" s="2"/>
      <c r="BM1795" s="4" t="str">
        <f>IF(BR1795=BR1796,IF(BR1795&gt;BR1794,BR1795&amp;"_O",""),BR1795&amp;"_C")</f>
        <v/>
      </c>
      <c r="BN1795" s="7" t="str">
        <f>IF(RIGHT(BM1795,1)="C",BP1795/INDEX($BP$5:$BP$2729,MATCH(BR1795&amp;"_O",$BM$5:$BM$2729,0),1),"")</f>
        <v/>
      </c>
      <c r="BO1795" s="38">
        <v>38499</v>
      </c>
      <c r="BP1795" s="3">
        <v>2075.73</v>
      </c>
      <c r="BQ1795" s="7">
        <f>BP1795/BP1794</f>
        <v>1.0143225730788401</v>
      </c>
      <c r="BR1795" s="4">
        <f>YEAR(BO1795)</f>
        <v>2005</v>
      </c>
      <c r="BS1795" s="2" t="s">
        <v>8</v>
      </c>
      <c r="BT1795" s="12" t="str">
        <f>INDEX($CD$5:$CD$10,MATCH(BS1795,$CC$5:$CC$10,0),1)</f>
        <v>Y</v>
      </c>
      <c r="BU1795" s="12" t="str">
        <f>IF(AND(BT1795="Y",BQ1795&gt;1),"Y","")</f>
        <v>Y</v>
      </c>
      <c r="BV1795" s="12" t="str">
        <f>IF(AND(BT1795="Y",BQ1795&lt;1),"Y","")</f>
        <v/>
      </c>
      <c r="BW1795" s="12" t="str">
        <f>IF(BQ1795&gt;1,IF(BQ1794&gt;1,"Y",""),"")</f>
        <v>Y</v>
      </c>
      <c r="BX1795" s="12" t="str">
        <f>IF(BQ1795&lt;1,IF(BQ1794&lt;1,"Y",""),"")</f>
        <v/>
      </c>
      <c r="BY1795" s="2"/>
      <c r="BZ1795" s="2"/>
      <c r="CA1795" s="2"/>
    </row>
    <row r="1796" spans="47:79">
      <c r="AU1796" s="4" t="str">
        <f>IF(AZ1796=AZ1797,IF(AZ1796&gt;AZ1795,AZ1796&amp;"_O",""),AZ1796&amp;"_C")</f>
        <v/>
      </c>
      <c r="AV1796" s="7" t="str">
        <f>IF(RIGHT(AU1796,1)="C",AX1796/INDEX($AX$5:$AX$2729,MATCH(AZ1796&amp;"_O",$AU$5:$AU$2729,0),1),"")</f>
        <v/>
      </c>
      <c r="AW1796" s="38">
        <v>38085</v>
      </c>
      <c r="AX1796" s="37">
        <v>1139.33</v>
      </c>
      <c r="AY1796" s="7">
        <f>AX1796/AX1795</f>
        <v>0.99783674899281838</v>
      </c>
      <c r="AZ1796" s="4">
        <f>YEAR(AW1796)</f>
        <v>2004</v>
      </c>
      <c r="BA1796" s="2" t="s">
        <v>8</v>
      </c>
      <c r="BB1796" s="12" t="str">
        <f>INDEX($CD$5:$CD$10,MATCH(BA1796,$CC$5:$CC$10,0),1)</f>
        <v>Y</v>
      </c>
      <c r="BC1796" s="12" t="str">
        <f>IF(AND(BB1796="Y",AY1796&gt;1),"Y","")</f>
        <v/>
      </c>
      <c r="BD1796" s="12" t="str">
        <f>IF(AND(BB1796="Y",AY1796&lt;1),"Y","")</f>
        <v>Y</v>
      </c>
      <c r="BE1796" s="12" t="str">
        <f>IF(AY1796&gt;1,IF(AY1795&gt;1,"Y",""),"")</f>
        <v/>
      </c>
      <c r="BF1796" s="12" t="str">
        <f>IF(AY1796&lt;1,IF(AY1795&lt;1,"Y",""),"")</f>
        <v/>
      </c>
      <c r="BG1796" s="2"/>
      <c r="BH1796" s="2"/>
      <c r="BI1796" s="2"/>
      <c r="BJ1796" s="2"/>
      <c r="BK1796" s="2"/>
      <c r="BL1796" s="2"/>
      <c r="BM1796" s="4" t="str">
        <f>IF(BR1796=BR1797,IF(BR1796&gt;BR1795,BR1796&amp;"_O",""),BR1796&amp;"_C")</f>
        <v/>
      </c>
      <c r="BN1796" s="7" t="str">
        <f>IF(RIGHT(BM1796,1)="C",BP1796/INDEX($BP$5:$BP$2729,MATCH(BR1796&amp;"_O",$BM$5:$BM$2729,0),1),"")</f>
        <v/>
      </c>
      <c r="BO1796" s="38">
        <v>38506</v>
      </c>
      <c r="BP1796" s="3">
        <v>2071.4299999999998</v>
      </c>
      <c r="BQ1796" s="7">
        <f>BP1796/BP1795</f>
        <v>0.99792843963328559</v>
      </c>
      <c r="BR1796" s="4">
        <f>YEAR(BO1796)</f>
        <v>2005</v>
      </c>
      <c r="BS1796" s="2" t="s">
        <v>8</v>
      </c>
      <c r="BT1796" s="12" t="str">
        <f>INDEX($CD$5:$CD$10,MATCH(BS1796,$CC$5:$CC$10,0),1)</f>
        <v>Y</v>
      </c>
      <c r="BU1796" s="12" t="str">
        <f>IF(AND(BT1796="Y",BQ1796&gt;1),"Y","")</f>
        <v/>
      </c>
      <c r="BV1796" s="12" t="str">
        <f>IF(AND(BT1796="Y",BQ1796&lt;1),"Y","")</f>
        <v>Y</v>
      </c>
      <c r="BW1796" s="12" t="str">
        <f>IF(BQ1796&gt;1,IF(BQ1795&gt;1,"Y",""),"")</f>
        <v/>
      </c>
      <c r="BX1796" s="12" t="str">
        <f>IF(BQ1796&lt;1,IF(BQ1795&lt;1,"Y",""),"")</f>
        <v/>
      </c>
      <c r="BY1796" s="2"/>
      <c r="BZ1796" s="2"/>
      <c r="CA1796" s="2"/>
    </row>
    <row r="1797" spans="47:79">
      <c r="AU1797" s="4" t="str">
        <f>IF(AZ1797=AZ1798,IF(AZ1797&gt;AZ1796,AZ1797&amp;"_O",""),AZ1797&amp;"_C")</f>
        <v/>
      </c>
      <c r="AV1797" s="7" t="str">
        <f>IF(RIGHT(AU1797,1)="C",AX1797/INDEX($AX$5:$AX$2729,MATCH(AZ1797&amp;"_O",$AU$5:$AU$2729,0),1),"")</f>
        <v/>
      </c>
      <c r="AW1797" s="38">
        <v>38093</v>
      </c>
      <c r="AX1797" s="37">
        <v>1134.56</v>
      </c>
      <c r="AY1797" s="7">
        <f>AX1797/AX1796</f>
        <v>0.99581332888627527</v>
      </c>
      <c r="AZ1797" s="4">
        <f>YEAR(AW1797)</f>
        <v>2004</v>
      </c>
      <c r="BA1797" s="2" t="s">
        <v>8</v>
      </c>
      <c r="BB1797" s="12" t="str">
        <f>INDEX($CD$5:$CD$10,MATCH(BA1797,$CC$5:$CC$10,0),1)</f>
        <v>Y</v>
      </c>
      <c r="BC1797" s="12" t="str">
        <f>IF(AND(BB1797="Y",AY1797&gt;1),"Y","")</f>
        <v/>
      </c>
      <c r="BD1797" s="12" t="str">
        <f>IF(AND(BB1797="Y",AY1797&lt;1),"Y","")</f>
        <v>Y</v>
      </c>
      <c r="BE1797" s="12" t="str">
        <f>IF(AY1797&gt;1,IF(AY1796&gt;1,"Y",""),"")</f>
        <v/>
      </c>
      <c r="BF1797" s="12" t="str">
        <f>IF(AY1797&lt;1,IF(AY1796&lt;1,"Y",""),"")</f>
        <v>Y</v>
      </c>
      <c r="BG1797" s="2"/>
      <c r="BH1797" s="2"/>
      <c r="BI1797" s="2"/>
      <c r="BJ1797" s="2"/>
      <c r="BK1797" s="2"/>
      <c r="BL1797" s="2"/>
      <c r="BM1797" s="4" t="str">
        <f>IF(BR1797=BR1798,IF(BR1797&gt;BR1796,BR1797&amp;"_O",""),BR1797&amp;"_C")</f>
        <v/>
      </c>
      <c r="BN1797" s="7" t="str">
        <f>IF(RIGHT(BM1797,1)="C",BP1797/INDEX($BP$5:$BP$2729,MATCH(BR1797&amp;"_O",$BM$5:$BM$2729,0),1),"")</f>
        <v/>
      </c>
      <c r="BO1797" s="38">
        <v>38513</v>
      </c>
      <c r="BP1797" s="3">
        <v>2063</v>
      </c>
      <c r="BQ1797" s="7">
        <f>BP1797/BP1796</f>
        <v>0.99593034763424304</v>
      </c>
      <c r="BR1797" s="4">
        <f>YEAR(BO1797)</f>
        <v>2005</v>
      </c>
      <c r="BS1797" s="2" t="s">
        <v>8</v>
      </c>
      <c r="BT1797" s="12" t="str">
        <f>INDEX($CD$5:$CD$10,MATCH(BS1797,$CC$5:$CC$10,0),1)</f>
        <v>Y</v>
      </c>
      <c r="BU1797" s="12" t="str">
        <f>IF(AND(BT1797="Y",BQ1797&gt;1),"Y","")</f>
        <v/>
      </c>
      <c r="BV1797" s="12" t="str">
        <f>IF(AND(BT1797="Y",BQ1797&lt;1),"Y","")</f>
        <v>Y</v>
      </c>
      <c r="BW1797" s="12" t="str">
        <f>IF(BQ1797&gt;1,IF(BQ1796&gt;1,"Y",""),"")</f>
        <v/>
      </c>
      <c r="BX1797" s="12" t="str">
        <f>IF(BQ1797&lt;1,IF(BQ1796&lt;1,"Y",""),"")</f>
        <v>Y</v>
      </c>
      <c r="BY1797" s="2"/>
      <c r="BZ1797" s="2"/>
      <c r="CA1797" s="2"/>
    </row>
    <row r="1798" spans="47:79">
      <c r="AU1798" s="4" t="str">
        <f>IF(AZ1798=AZ1799,IF(AZ1798&gt;AZ1797,AZ1798&amp;"_O",""),AZ1798&amp;"_C")</f>
        <v/>
      </c>
      <c r="AV1798" s="7" t="str">
        <f>IF(RIGHT(AU1798,1)="C",AX1798/INDEX($AX$5:$AX$2729,MATCH(AZ1798&amp;"_O",$AU$5:$AU$2729,0),1),"")</f>
        <v/>
      </c>
      <c r="AW1798" s="38">
        <v>38100</v>
      </c>
      <c r="AX1798" s="37">
        <v>1140.5999999999999</v>
      </c>
      <c r="AY1798" s="7">
        <f>AX1798/AX1797</f>
        <v>1.0053236496967988</v>
      </c>
      <c r="AZ1798" s="4">
        <f>YEAR(AW1798)</f>
        <v>2004</v>
      </c>
      <c r="BA1798" s="2" t="s">
        <v>8</v>
      </c>
      <c r="BB1798" s="12" t="str">
        <f>INDEX($CD$5:$CD$10,MATCH(BA1798,$CC$5:$CC$10,0),1)</f>
        <v>Y</v>
      </c>
      <c r="BC1798" s="12" t="str">
        <f>IF(AND(BB1798="Y",AY1798&gt;1),"Y","")</f>
        <v>Y</v>
      </c>
      <c r="BD1798" s="12" t="str">
        <f>IF(AND(BB1798="Y",AY1798&lt;1),"Y","")</f>
        <v/>
      </c>
      <c r="BE1798" s="12" t="str">
        <f>IF(AY1798&gt;1,IF(AY1797&gt;1,"Y",""),"")</f>
        <v/>
      </c>
      <c r="BF1798" s="12" t="str">
        <f>IF(AY1798&lt;1,IF(AY1797&lt;1,"Y",""),"")</f>
        <v/>
      </c>
      <c r="BG1798" s="2"/>
      <c r="BH1798" s="2"/>
      <c r="BI1798" s="2"/>
      <c r="BJ1798" s="2"/>
      <c r="BK1798" s="2"/>
      <c r="BL1798" s="2"/>
      <c r="BM1798" s="4" t="str">
        <f>IF(BR1798=BR1799,IF(BR1798&gt;BR1797,BR1798&amp;"_O",""),BR1798&amp;"_C")</f>
        <v/>
      </c>
      <c r="BN1798" s="7" t="str">
        <f>IF(RIGHT(BM1798,1)="C",BP1798/INDEX($BP$5:$BP$2729,MATCH(BR1798&amp;"_O",$BM$5:$BM$2729,0),1),"")</f>
        <v/>
      </c>
      <c r="BO1798" s="38">
        <v>38520</v>
      </c>
      <c r="BP1798" s="3">
        <v>2090.11</v>
      </c>
      <c r="BQ1798" s="7">
        <f>BP1798/BP1797</f>
        <v>1.0131410567135239</v>
      </c>
      <c r="BR1798" s="4">
        <f>YEAR(BO1798)</f>
        <v>2005</v>
      </c>
      <c r="BS1798" s="2" t="s">
        <v>8</v>
      </c>
      <c r="BT1798" s="12" t="str">
        <f>INDEX($CD$5:$CD$10,MATCH(BS1798,$CC$5:$CC$10,0),1)</f>
        <v>Y</v>
      </c>
      <c r="BU1798" s="12" t="str">
        <f>IF(AND(BT1798="Y",BQ1798&gt;1),"Y","")</f>
        <v>Y</v>
      </c>
      <c r="BV1798" s="12" t="str">
        <f>IF(AND(BT1798="Y",BQ1798&lt;1),"Y","")</f>
        <v/>
      </c>
      <c r="BW1798" s="12" t="str">
        <f>IF(BQ1798&gt;1,IF(BQ1797&gt;1,"Y",""),"")</f>
        <v/>
      </c>
      <c r="BX1798" s="12" t="str">
        <f>IF(BQ1798&lt;1,IF(BQ1797&lt;1,"Y",""),"")</f>
        <v/>
      </c>
      <c r="BY1798" s="2"/>
      <c r="BZ1798" s="2"/>
      <c r="CA1798" s="2"/>
    </row>
    <row r="1799" spans="47:79">
      <c r="AU1799" s="4" t="str">
        <f>IF(AZ1799=AZ1800,IF(AZ1799&gt;AZ1798,AZ1799&amp;"_O",""),AZ1799&amp;"_C")</f>
        <v/>
      </c>
      <c r="AV1799" s="7" t="str">
        <f>IF(RIGHT(AU1799,1)="C",AX1799/INDEX($AX$5:$AX$2729,MATCH(AZ1799&amp;"_O",$AU$5:$AU$2729,0),1),"")</f>
        <v/>
      </c>
      <c r="AW1799" s="38">
        <v>38107</v>
      </c>
      <c r="AX1799" s="37">
        <v>1107.24</v>
      </c>
      <c r="AY1799" s="7">
        <f>AX1799/AX1798</f>
        <v>0.97075223566543933</v>
      </c>
      <c r="AZ1799" s="4">
        <f>YEAR(AW1799)</f>
        <v>2004</v>
      </c>
      <c r="BA1799" s="2" t="s">
        <v>8</v>
      </c>
      <c r="BB1799" s="12" t="str">
        <f>INDEX($CD$5:$CD$10,MATCH(BA1799,$CC$5:$CC$10,0),1)</f>
        <v>Y</v>
      </c>
      <c r="BC1799" s="12" t="str">
        <f>IF(AND(BB1799="Y",AY1799&gt;1),"Y","")</f>
        <v/>
      </c>
      <c r="BD1799" s="12" t="str">
        <f>IF(AND(BB1799="Y",AY1799&lt;1),"Y","")</f>
        <v>Y</v>
      </c>
      <c r="BE1799" s="12" t="str">
        <f>IF(AY1799&gt;1,IF(AY1798&gt;1,"Y",""),"")</f>
        <v/>
      </c>
      <c r="BF1799" s="12" t="str">
        <f>IF(AY1799&lt;1,IF(AY1798&lt;1,"Y",""),"")</f>
        <v/>
      </c>
      <c r="BG1799" s="2"/>
      <c r="BH1799" s="2"/>
      <c r="BI1799" s="2"/>
      <c r="BJ1799" s="2"/>
      <c r="BK1799" s="2"/>
      <c r="BL1799" s="2"/>
      <c r="BM1799" s="4" t="str">
        <f>IF(BR1799=BR1800,IF(BR1799&gt;BR1798,BR1799&amp;"_O",""),BR1799&amp;"_C")</f>
        <v/>
      </c>
      <c r="BN1799" s="7" t="str">
        <f>IF(RIGHT(BM1799,1)="C",BP1799/INDEX($BP$5:$BP$2729,MATCH(BR1799&amp;"_O",$BM$5:$BM$2729,0),1),"")</f>
        <v/>
      </c>
      <c r="BO1799" s="38">
        <v>38527</v>
      </c>
      <c r="BP1799" s="3">
        <v>2053.27</v>
      </c>
      <c r="BQ1799" s="7">
        <f>BP1799/BP1798</f>
        <v>0.98237413341881519</v>
      </c>
      <c r="BR1799" s="4">
        <f>YEAR(BO1799)</f>
        <v>2005</v>
      </c>
      <c r="BS1799" s="2" t="s">
        <v>8</v>
      </c>
      <c r="BT1799" s="12" t="str">
        <f>INDEX($CD$5:$CD$10,MATCH(BS1799,$CC$5:$CC$10,0),1)</f>
        <v>Y</v>
      </c>
      <c r="BU1799" s="12" t="str">
        <f>IF(AND(BT1799="Y",BQ1799&gt;1),"Y","")</f>
        <v/>
      </c>
      <c r="BV1799" s="12" t="str">
        <f>IF(AND(BT1799="Y",BQ1799&lt;1),"Y","")</f>
        <v>Y</v>
      </c>
      <c r="BW1799" s="12" t="str">
        <f>IF(BQ1799&gt;1,IF(BQ1798&gt;1,"Y",""),"")</f>
        <v/>
      </c>
      <c r="BX1799" s="12" t="str">
        <f>IF(BQ1799&lt;1,IF(BQ1798&lt;1,"Y",""),"")</f>
        <v/>
      </c>
      <c r="BY1799" s="2"/>
      <c r="BZ1799" s="2"/>
      <c r="CA1799" s="2"/>
    </row>
    <row r="1800" spans="47:79">
      <c r="AU1800" s="4" t="str">
        <f>IF(AZ1800=AZ1801,IF(AZ1800&gt;AZ1799,AZ1800&amp;"_O",""),AZ1800&amp;"_C")</f>
        <v/>
      </c>
      <c r="AV1800" s="7" t="str">
        <f>IF(RIGHT(AU1800,1)="C",AX1800/INDEX($AX$5:$AX$2729,MATCH(AZ1800&amp;"_O",$AU$5:$AU$2729,0),1),"")</f>
        <v/>
      </c>
      <c r="AW1800" s="38">
        <v>38114</v>
      </c>
      <c r="AX1800" s="37">
        <v>1098.69</v>
      </c>
      <c r="AY1800" s="7">
        <f>AX1800/AX1799</f>
        <v>0.99227809688956325</v>
      </c>
      <c r="AZ1800" s="4">
        <f>YEAR(AW1800)</f>
        <v>2004</v>
      </c>
      <c r="BA1800" s="2" t="s">
        <v>8</v>
      </c>
      <c r="BB1800" s="12" t="str">
        <f>INDEX($CD$5:$CD$10,MATCH(BA1800,$CC$5:$CC$10,0),1)</f>
        <v>Y</v>
      </c>
      <c r="BC1800" s="12" t="str">
        <f>IF(AND(BB1800="Y",AY1800&gt;1),"Y","")</f>
        <v/>
      </c>
      <c r="BD1800" s="12" t="str">
        <f>IF(AND(BB1800="Y",AY1800&lt;1),"Y","")</f>
        <v>Y</v>
      </c>
      <c r="BE1800" s="12" t="str">
        <f>IF(AY1800&gt;1,IF(AY1799&gt;1,"Y",""),"")</f>
        <v/>
      </c>
      <c r="BF1800" s="12" t="str">
        <f>IF(AY1800&lt;1,IF(AY1799&lt;1,"Y",""),"")</f>
        <v>Y</v>
      </c>
      <c r="BG1800" s="2"/>
      <c r="BH1800" s="2"/>
      <c r="BI1800" s="2"/>
      <c r="BJ1800" s="2"/>
      <c r="BK1800" s="2"/>
      <c r="BL1800" s="2"/>
      <c r="BM1800" s="4" t="str">
        <f>IF(BR1800=BR1801,IF(BR1800&gt;BR1799,BR1800&amp;"_O",""),BR1800&amp;"_C")</f>
        <v/>
      </c>
      <c r="BN1800" s="7" t="str">
        <f>IF(RIGHT(BM1800,1)="C",BP1800/INDEX($BP$5:$BP$2729,MATCH(BR1800&amp;"_O",$BM$5:$BM$2729,0),1),"")</f>
        <v/>
      </c>
      <c r="BO1800" s="38">
        <v>38534</v>
      </c>
      <c r="BP1800" s="3">
        <v>2057.37</v>
      </c>
      <c r="BQ1800" s="7">
        <f>BP1800/BP1799</f>
        <v>1.0019968148368212</v>
      </c>
      <c r="BR1800" s="4">
        <f>YEAR(BO1800)</f>
        <v>2005</v>
      </c>
      <c r="BS1800" s="2" t="s">
        <v>8</v>
      </c>
      <c r="BT1800" s="12" t="str">
        <f>INDEX($CD$5:$CD$10,MATCH(BS1800,$CC$5:$CC$10,0),1)</f>
        <v>Y</v>
      </c>
      <c r="BU1800" s="12" t="str">
        <f>IF(AND(BT1800="Y",BQ1800&gt;1),"Y","")</f>
        <v>Y</v>
      </c>
      <c r="BV1800" s="12" t="str">
        <f>IF(AND(BT1800="Y",BQ1800&lt;1),"Y","")</f>
        <v/>
      </c>
      <c r="BW1800" s="12" t="str">
        <f>IF(BQ1800&gt;1,IF(BQ1799&gt;1,"Y",""),"")</f>
        <v/>
      </c>
      <c r="BX1800" s="12" t="str">
        <f>IF(BQ1800&lt;1,IF(BQ1799&lt;1,"Y",""),"")</f>
        <v/>
      </c>
      <c r="BY1800" s="2"/>
      <c r="BZ1800" s="2"/>
      <c r="CA1800" s="2"/>
    </row>
    <row r="1801" spans="47:79">
      <c r="AU1801" s="4" t="str">
        <f>IF(AZ1801=AZ1802,IF(AZ1801&gt;AZ1800,AZ1801&amp;"_O",""),AZ1801&amp;"_C")</f>
        <v/>
      </c>
      <c r="AV1801" s="7" t="str">
        <f>IF(RIGHT(AU1801,1)="C",AX1801/INDEX($AX$5:$AX$2729,MATCH(AZ1801&amp;"_O",$AU$5:$AU$2729,0),1),"")</f>
        <v/>
      </c>
      <c r="AW1801" s="38">
        <v>38121</v>
      </c>
      <c r="AX1801" s="37">
        <v>1095.6600000000001</v>
      </c>
      <c r="AY1801" s="7">
        <f>AX1801/AX1800</f>
        <v>0.99724217022089945</v>
      </c>
      <c r="AZ1801" s="4">
        <f>YEAR(AW1801)</f>
        <v>2004</v>
      </c>
      <c r="BA1801" s="2" t="s">
        <v>8</v>
      </c>
      <c r="BB1801" s="12" t="str">
        <f>INDEX($CD$5:$CD$10,MATCH(BA1801,$CC$5:$CC$10,0),1)</f>
        <v>Y</v>
      </c>
      <c r="BC1801" s="12" t="str">
        <f>IF(AND(BB1801="Y",AY1801&gt;1),"Y","")</f>
        <v/>
      </c>
      <c r="BD1801" s="12" t="str">
        <f>IF(AND(BB1801="Y",AY1801&lt;1),"Y","")</f>
        <v>Y</v>
      </c>
      <c r="BE1801" s="12" t="str">
        <f>IF(AY1801&gt;1,IF(AY1800&gt;1,"Y",""),"")</f>
        <v/>
      </c>
      <c r="BF1801" s="12" t="str">
        <f>IF(AY1801&lt;1,IF(AY1800&lt;1,"Y",""),"")</f>
        <v>Y</v>
      </c>
      <c r="BG1801" s="2"/>
      <c r="BH1801" s="2"/>
      <c r="BI1801" s="2"/>
      <c r="BJ1801" s="2"/>
      <c r="BK1801" s="2"/>
      <c r="BL1801" s="2"/>
      <c r="BM1801" s="4" t="str">
        <f>IF(BR1801=BR1802,IF(BR1801&gt;BR1800,BR1801&amp;"_O",""),BR1801&amp;"_C")</f>
        <v/>
      </c>
      <c r="BN1801" s="7" t="str">
        <f>IF(RIGHT(BM1801,1)="C",BP1801/INDEX($BP$5:$BP$2729,MATCH(BR1801&amp;"_O",$BM$5:$BM$2729,0),1),"")</f>
        <v/>
      </c>
      <c r="BO1801" s="38">
        <v>38541</v>
      </c>
      <c r="BP1801" s="3">
        <v>2112.88</v>
      </c>
      <c r="BQ1801" s="7">
        <f>BP1801/BP1800</f>
        <v>1.0269810486203261</v>
      </c>
      <c r="BR1801" s="4">
        <f>YEAR(BO1801)</f>
        <v>2005</v>
      </c>
      <c r="BS1801" s="2" t="s">
        <v>8</v>
      </c>
      <c r="BT1801" s="12" t="str">
        <f>INDEX($CD$5:$CD$10,MATCH(BS1801,$CC$5:$CC$10,0),1)</f>
        <v>Y</v>
      </c>
      <c r="BU1801" s="12" t="str">
        <f>IF(AND(BT1801="Y",BQ1801&gt;1),"Y","")</f>
        <v>Y</v>
      </c>
      <c r="BV1801" s="12" t="str">
        <f>IF(AND(BT1801="Y",BQ1801&lt;1),"Y","")</f>
        <v/>
      </c>
      <c r="BW1801" s="12" t="str">
        <f>IF(BQ1801&gt;1,IF(BQ1800&gt;1,"Y",""),"")</f>
        <v>Y</v>
      </c>
      <c r="BX1801" s="12" t="str">
        <f>IF(BQ1801&lt;1,IF(BQ1800&lt;1,"Y",""),"")</f>
        <v/>
      </c>
      <c r="BY1801" s="2"/>
      <c r="BZ1801" s="2"/>
      <c r="CA1801" s="2"/>
    </row>
    <row r="1802" spans="47:79">
      <c r="AU1802" s="4" t="str">
        <f>IF(AZ1802=AZ1803,IF(AZ1802&gt;AZ1801,AZ1802&amp;"_O",""),AZ1802&amp;"_C")</f>
        <v/>
      </c>
      <c r="AV1802" s="7" t="str">
        <f>IF(RIGHT(AU1802,1)="C",AX1802/INDEX($AX$5:$AX$2729,MATCH(AZ1802&amp;"_O",$AU$5:$AU$2729,0),1),"")</f>
        <v/>
      </c>
      <c r="AW1802" s="38">
        <v>38128</v>
      </c>
      <c r="AX1802" s="37">
        <v>1093.5899999999999</v>
      </c>
      <c r="AY1802" s="7">
        <f>AX1802/AX1801</f>
        <v>0.99811072778051568</v>
      </c>
      <c r="AZ1802" s="4">
        <f>YEAR(AW1802)</f>
        <v>2004</v>
      </c>
      <c r="BA1802" s="2" t="s">
        <v>8</v>
      </c>
      <c r="BB1802" s="12" t="str">
        <f>INDEX($CD$5:$CD$10,MATCH(BA1802,$CC$5:$CC$10,0),1)</f>
        <v>Y</v>
      </c>
      <c r="BC1802" s="12" t="str">
        <f>IF(AND(BB1802="Y",AY1802&gt;1),"Y","")</f>
        <v/>
      </c>
      <c r="BD1802" s="12" t="str">
        <f>IF(AND(BB1802="Y",AY1802&lt;1),"Y","")</f>
        <v>Y</v>
      </c>
      <c r="BE1802" s="12" t="str">
        <f>IF(AY1802&gt;1,IF(AY1801&gt;1,"Y",""),"")</f>
        <v/>
      </c>
      <c r="BF1802" s="12" t="str">
        <f>IF(AY1802&lt;1,IF(AY1801&lt;1,"Y",""),"")</f>
        <v>Y</v>
      </c>
      <c r="BG1802" s="2"/>
      <c r="BH1802" s="2"/>
      <c r="BI1802" s="2"/>
      <c r="BJ1802" s="2"/>
      <c r="BK1802" s="2"/>
      <c r="BL1802" s="2"/>
      <c r="BM1802" s="4" t="str">
        <f>IF(BR1802=BR1803,IF(BR1802&gt;BR1801,BR1802&amp;"_O",""),BR1802&amp;"_C")</f>
        <v/>
      </c>
      <c r="BN1802" s="7" t="str">
        <f>IF(RIGHT(BM1802,1)="C",BP1802/INDEX($BP$5:$BP$2729,MATCH(BR1802&amp;"_O",$BM$5:$BM$2729,0),1),"")</f>
        <v/>
      </c>
      <c r="BO1802" s="38">
        <v>38548</v>
      </c>
      <c r="BP1802" s="3">
        <v>2156.7800000000002</v>
      </c>
      <c r="BQ1802" s="7">
        <f>BP1802/BP1801</f>
        <v>1.0207773276286396</v>
      </c>
      <c r="BR1802" s="4">
        <f>YEAR(BO1802)</f>
        <v>2005</v>
      </c>
      <c r="BS1802" s="2" t="s">
        <v>8</v>
      </c>
      <c r="BT1802" s="12" t="str">
        <f>INDEX($CD$5:$CD$10,MATCH(BS1802,$CC$5:$CC$10,0),1)</f>
        <v>Y</v>
      </c>
      <c r="BU1802" s="12" t="str">
        <f>IF(AND(BT1802="Y",BQ1802&gt;1),"Y","")</f>
        <v>Y</v>
      </c>
      <c r="BV1802" s="12" t="str">
        <f>IF(AND(BT1802="Y",BQ1802&lt;1),"Y","")</f>
        <v/>
      </c>
      <c r="BW1802" s="12" t="str">
        <f>IF(BQ1802&gt;1,IF(BQ1801&gt;1,"Y",""),"")</f>
        <v>Y</v>
      </c>
      <c r="BX1802" s="12" t="str">
        <f>IF(BQ1802&lt;1,IF(BQ1801&lt;1,"Y",""),"")</f>
        <v/>
      </c>
      <c r="BY1802" s="2"/>
      <c r="BZ1802" s="2"/>
      <c r="CA1802" s="2"/>
    </row>
    <row r="1803" spans="47:79">
      <c r="AU1803" s="4" t="str">
        <f>IF(AZ1803=AZ1804,IF(AZ1803&gt;AZ1802,AZ1803&amp;"_O",""),AZ1803&amp;"_C")</f>
        <v/>
      </c>
      <c r="AV1803" s="7" t="str">
        <f>IF(RIGHT(AU1803,1)="C",AX1803/INDEX($AX$5:$AX$2729,MATCH(AZ1803&amp;"_O",$AU$5:$AU$2729,0),1),"")</f>
        <v/>
      </c>
      <c r="AW1803" s="38">
        <v>38135</v>
      </c>
      <c r="AX1803" s="37">
        <v>1120.6300000000001</v>
      </c>
      <c r="AY1803" s="7">
        <f>AX1803/AX1802</f>
        <v>1.0247259027606326</v>
      </c>
      <c r="AZ1803" s="4">
        <f>YEAR(AW1803)</f>
        <v>2004</v>
      </c>
      <c r="BA1803" s="2" t="s">
        <v>8</v>
      </c>
      <c r="BB1803" s="12" t="str">
        <f>INDEX($CD$5:$CD$10,MATCH(BA1803,$CC$5:$CC$10,0),1)</f>
        <v>Y</v>
      </c>
      <c r="BC1803" s="12" t="str">
        <f>IF(AND(BB1803="Y",AY1803&gt;1),"Y","")</f>
        <v>Y</v>
      </c>
      <c r="BD1803" s="12" t="str">
        <f>IF(AND(BB1803="Y",AY1803&lt;1),"Y","")</f>
        <v/>
      </c>
      <c r="BE1803" s="12" t="str">
        <f>IF(AY1803&gt;1,IF(AY1802&gt;1,"Y",""),"")</f>
        <v/>
      </c>
      <c r="BF1803" s="12" t="str">
        <f>IF(AY1803&lt;1,IF(AY1802&lt;1,"Y",""),"")</f>
        <v/>
      </c>
      <c r="BG1803" s="2"/>
      <c r="BH1803" s="2"/>
      <c r="BI1803" s="2"/>
      <c r="BJ1803" s="2"/>
      <c r="BK1803" s="2"/>
      <c r="BL1803" s="2"/>
      <c r="BM1803" s="4" t="str">
        <f>IF(BR1803=BR1804,IF(BR1803&gt;BR1802,BR1803&amp;"_O",""),BR1803&amp;"_C")</f>
        <v/>
      </c>
      <c r="BN1803" s="7" t="str">
        <f>IF(RIGHT(BM1803,1)="C",BP1803/INDEX($BP$5:$BP$2729,MATCH(BR1803&amp;"_O",$BM$5:$BM$2729,0),1),"")</f>
        <v/>
      </c>
      <c r="BO1803" s="38">
        <v>38555</v>
      </c>
      <c r="BP1803" s="3">
        <v>2179.7399999999998</v>
      </c>
      <c r="BQ1803" s="7">
        <f>BP1803/BP1802</f>
        <v>1.0106454993091551</v>
      </c>
      <c r="BR1803" s="4">
        <f>YEAR(BO1803)</f>
        <v>2005</v>
      </c>
      <c r="BS1803" s="2" t="s">
        <v>8</v>
      </c>
      <c r="BT1803" s="12" t="str">
        <f>INDEX($CD$5:$CD$10,MATCH(BS1803,$CC$5:$CC$10,0),1)</f>
        <v>Y</v>
      </c>
      <c r="BU1803" s="12" t="str">
        <f>IF(AND(BT1803="Y",BQ1803&gt;1),"Y","")</f>
        <v>Y</v>
      </c>
      <c r="BV1803" s="12" t="str">
        <f>IF(AND(BT1803="Y",BQ1803&lt;1),"Y","")</f>
        <v/>
      </c>
      <c r="BW1803" s="12" t="str">
        <f>IF(BQ1803&gt;1,IF(BQ1802&gt;1,"Y",""),"")</f>
        <v>Y</v>
      </c>
      <c r="BX1803" s="12" t="str">
        <f>IF(BQ1803&lt;1,IF(BQ1802&lt;1,"Y",""),"")</f>
        <v/>
      </c>
      <c r="BY1803" s="2"/>
      <c r="BZ1803" s="2"/>
      <c r="CA1803" s="2"/>
    </row>
    <row r="1804" spans="47:79">
      <c r="AU1804" s="4" t="str">
        <f>IF(AZ1804=AZ1805,IF(AZ1804&gt;AZ1803,AZ1804&amp;"_O",""),AZ1804&amp;"_C")</f>
        <v/>
      </c>
      <c r="AV1804" s="7" t="str">
        <f>IF(RIGHT(AU1804,1)="C",AX1804/INDEX($AX$5:$AX$2729,MATCH(AZ1804&amp;"_O",$AU$5:$AU$2729,0),1),"")</f>
        <v/>
      </c>
      <c r="AW1804" s="38">
        <v>38142</v>
      </c>
      <c r="AX1804" s="37">
        <v>1122.51</v>
      </c>
      <c r="AY1804" s="7">
        <f>AX1804/AX1803</f>
        <v>1.0016776277629547</v>
      </c>
      <c r="AZ1804" s="4">
        <f>YEAR(AW1804)</f>
        <v>2004</v>
      </c>
      <c r="BA1804" s="2" t="s">
        <v>8</v>
      </c>
      <c r="BB1804" s="12" t="str">
        <f>INDEX($CD$5:$CD$10,MATCH(BA1804,$CC$5:$CC$10,0),1)</f>
        <v>Y</v>
      </c>
      <c r="BC1804" s="12" t="str">
        <f>IF(AND(BB1804="Y",AY1804&gt;1),"Y","")</f>
        <v>Y</v>
      </c>
      <c r="BD1804" s="12" t="str">
        <f>IF(AND(BB1804="Y",AY1804&lt;1),"Y","")</f>
        <v/>
      </c>
      <c r="BE1804" s="12" t="str">
        <f>IF(AY1804&gt;1,IF(AY1803&gt;1,"Y",""),"")</f>
        <v>Y</v>
      </c>
      <c r="BF1804" s="12" t="str">
        <f>IF(AY1804&lt;1,IF(AY1803&lt;1,"Y",""),"")</f>
        <v/>
      </c>
      <c r="BG1804" s="2"/>
      <c r="BH1804" s="2"/>
      <c r="BI1804" s="2"/>
      <c r="BJ1804" s="2"/>
      <c r="BK1804" s="2"/>
      <c r="BL1804" s="2"/>
      <c r="BM1804" s="4" t="str">
        <f>IF(BR1804=BR1805,IF(BR1804&gt;BR1803,BR1804&amp;"_O",""),BR1804&amp;"_C")</f>
        <v/>
      </c>
      <c r="BN1804" s="7" t="str">
        <f>IF(RIGHT(BM1804,1)="C",BP1804/INDEX($BP$5:$BP$2729,MATCH(BR1804&amp;"_O",$BM$5:$BM$2729,0),1),"")</f>
        <v/>
      </c>
      <c r="BO1804" s="38">
        <v>38562</v>
      </c>
      <c r="BP1804" s="3">
        <v>2184.83</v>
      </c>
      <c r="BQ1804" s="7">
        <f>BP1804/BP1803</f>
        <v>1.002335140888363</v>
      </c>
      <c r="BR1804" s="4">
        <f>YEAR(BO1804)</f>
        <v>2005</v>
      </c>
      <c r="BS1804" s="2" t="s">
        <v>8</v>
      </c>
      <c r="BT1804" s="12" t="str">
        <f>INDEX($CD$5:$CD$10,MATCH(BS1804,$CC$5:$CC$10,0),1)</f>
        <v>Y</v>
      </c>
      <c r="BU1804" s="12" t="str">
        <f>IF(AND(BT1804="Y",BQ1804&gt;1),"Y","")</f>
        <v>Y</v>
      </c>
      <c r="BV1804" s="12" t="str">
        <f>IF(AND(BT1804="Y",BQ1804&lt;1),"Y","")</f>
        <v/>
      </c>
      <c r="BW1804" s="12" t="str">
        <f>IF(BQ1804&gt;1,IF(BQ1803&gt;1,"Y",""),"")</f>
        <v>Y</v>
      </c>
      <c r="BX1804" s="12" t="str">
        <f>IF(BQ1804&lt;1,IF(BQ1803&lt;1,"Y",""),"")</f>
        <v/>
      </c>
      <c r="BY1804" s="2"/>
      <c r="BZ1804" s="2"/>
      <c r="CA1804" s="2"/>
    </row>
    <row r="1805" spans="47:79">
      <c r="AU1805" s="4" t="str">
        <f>IF(AZ1805=AZ1806,IF(AZ1805&gt;AZ1804,AZ1805&amp;"_O",""),AZ1805&amp;"_C")</f>
        <v/>
      </c>
      <c r="AV1805" s="7" t="str">
        <f>IF(RIGHT(AU1805,1)="C",AX1805/INDEX($AX$5:$AX$2729,MATCH(AZ1805&amp;"_O",$AU$5:$AU$2729,0),1),"")</f>
        <v/>
      </c>
      <c r="AW1805" s="38">
        <v>38148</v>
      </c>
      <c r="AX1805" s="37">
        <v>1136.47</v>
      </c>
      <c r="AY1805" s="7">
        <f>AX1805/AX1804</f>
        <v>1.012436414820358</v>
      </c>
      <c r="AZ1805" s="4">
        <f>YEAR(AW1805)</f>
        <v>2004</v>
      </c>
      <c r="BA1805" s="2" t="s">
        <v>8</v>
      </c>
      <c r="BB1805" s="12" t="str">
        <f>INDEX($CD$5:$CD$10,MATCH(BA1805,$CC$5:$CC$10,0),1)</f>
        <v>Y</v>
      </c>
      <c r="BC1805" s="12" t="str">
        <f>IF(AND(BB1805="Y",AY1805&gt;1),"Y","")</f>
        <v>Y</v>
      </c>
      <c r="BD1805" s="12" t="str">
        <f>IF(AND(BB1805="Y",AY1805&lt;1),"Y","")</f>
        <v/>
      </c>
      <c r="BE1805" s="12" t="str">
        <f>IF(AY1805&gt;1,IF(AY1804&gt;1,"Y",""),"")</f>
        <v>Y</v>
      </c>
      <c r="BF1805" s="12" t="str">
        <f>IF(AY1805&lt;1,IF(AY1804&lt;1,"Y",""),"")</f>
        <v/>
      </c>
      <c r="BG1805" s="2"/>
      <c r="BH1805" s="2"/>
      <c r="BI1805" s="2"/>
      <c r="BJ1805" s="2"/>
      <c r="BK1805" s="2"/>
      <c r="BL1805" s="2"/>
      <c r="BM1805" s="4" t="str">
        <f>IF(BR1805=BR1806,IF(BR1805&gt;BR1804,BR1805&amp;"_O",""),BR1805&amp;"_C")</f>
        <v/>
      </c>
      <c r="BN1805" s="7" t="str">
        <f>IF(RIGHT(BM1805,1)="C",BP1805/INDEX($BP$5:$BP$2729,MATCH(BR1805&amp;"_O",$BM$5:$BM$2729,0),1),"")</f>
        <v/>
      </c>
      <c r="BO1805" s="38">
        <v>38569</v>
      </c>
      <c r="BP1805" s="3">
        <v>2177.91</v>
      </c>
      <c r="BQ1805" s="7">
        <f>BP1805/BP1804</f>
        <v>0.99683270551942249</v>
      </c>
      <c r="BR1805" s="4">
        <f>YEAR(BO1805)</f>
        <v>2005</v>
      </c>
      <c r="BS1805" s="2" t="s">
        <v>8</v>
      </c>
      <c r="BT1805" s="12" t="str">
        <f>INDEX($CD$5:$CD$10,MATCH(BS1805,$CC$5:$CC$10,0),1)</f>
        <v>Y</v>
      </c>
      <c r="BU1805" s="12" t="str">
        <f>IF(AND(BT1805="Y",BQ1805&gt;1),"Y","")</f>
        <v/>
      </c>
      <c r="BV1805" s="12" t="str">
        <f>IF(AND(BT1805="Y",BQ1805&lt;1),"Y","")</f>
        <v>Y</v>
      </c>
      <c r="BW1805" s="12" t="str">
        <f>IF(BQ1805&gt;1,IF(BQ1804&gt;1,"Y",""),"")</f>
        <v/>
      </c>
      <c r="BX1805" s="12" t="str">
        <f>IF(BQ1805&lt;1,IF(BQ1804&lt;1,"Y",""),"")</f>
        <v/>
      </c>
      <c r="BY1805" s="2"/>
      <c r="BZ1805" s="2"/>
      <c r="CA1805" s="2"/>
    </row>
    <row r="1806" spans="47:79">
      <c r="AU1806" s="4" t="str">
        <f>IF(AZ1806=AZ1807,IF(AZ1806&gt;AZ1805,AZ1806&amp;"_O",""),AZ1806&amp;"_C")</f>
        <v/>
      </c>
      <c r="AV1806" s="7" t="str">
        <f>IF(RIGHT(AU1806,1)="C",AX1806/INDEX($AX$5:$AX$2729,MATCH(AZ1806&amp;"_O",$AU$5:$AU$2729,0),1),"")</f>
        <v/>
      </c>
      <c r="AW1806" s="38">
        <v>38156</v>
      </c>
      <c r="AX1806" s="37">
        <v>1135.21</v>
      </c>
      <c r="AY1806" s="7">
        <f>AX1806/AX1805</f>
        <v>0.99889130377396673</v>
      </c>
      <c r="AZ1806" s="4">
        <f>YEAR(AW1806)</f>
        <v>2004</v>
      </c>
      <c r="BA1806" s="2" t="s">
        <v>8</v>
      </c>
      <c r="BB1806" s="12" t="str">
        <f>INDEX($CD$5:$CD$10,MATCH(BA1806,$CC$5:$CC$10,0),1)</f>
        <v>Y</v>
      </c>
      <c r="BC1806" s="12" t="str">
        <f>IF(AND(BB1806="Y",AY1806&gt;1),"Y","")</f>
        <v/>
      </c>
      <c r="BD1806" s="12" t="str">
        <f>IF(AND(BB1806="Y",AY1806&lt;1),"Y","")</f>
        <v>Y</v>
      </c>
      <c r="BE1806" s="12" t="str">
        <f>IF(AY1806&gt;1,IF(AY1805&gt;1,"Y",""),"")</f>
        <v/>
      </c>
      <c r="BF1806" s="12" t="str">
        <f>IF(AY1806&lt;1,IF(AY1805&lt;1,"Y",""),"")</f>
        <v/>
      </c>
      <c r="BG1806" s="2"/>
      <c r="BH1806" s="2"/>
      <c r="BI1806" s="2"/>
      <c r="BJ1806" s="2"/>
      <c r="BK1806" s="2"/>
      <c r="BL1806" s="2"/>
      <c r="BM1806" s="4" t="str">
        <f>IF(BR1806=BR1807,IF(BR1806&gt;BR1805,BR1806&amp;"_O",""),BR1806&amp;"_C")</f>
        <v/>
      </c>
      <c r="BN1806" s="7" t="str">
        <f>IF(RIGHT(BM1806,1)="C",BP1806/INDEX($BP$5:$BP$2729,MATCH(BR1806&amp;"_O",$BM$5:$BM$2729,0),1),"")</f>
        <v/>
      </c>
      <c r="BO1806" s="38">
        <v>38576</v>
      </c>
      <c r="BP1806" s="3">
        <v>2156.9</v>
      </c>
      <c r="BQ1806" s="7">
        <f>BP1806/BP1805</f>
        <v>0.99035313672282155</v>
      </c>
      <c r="BR1806" s="4">
        <f>YEAR(BO1806)</f>
        <v>2005</v>
      </c>
      <c r="BS1806" s="2" t="s">
        <v>8</v>
      </c>
      <c r="BT1806" s="12" t="str">
        <f>INDEX($CD$5:$CD$10,MATCH(BS1806,$CC$5:$CC$10,0),1)</f>
        <v>Y</v>
      </c>
      <c r="BU1806" s="12" t="str">
        <f>IF(AND(BT1806="Y",BQ1806&gt;1),"Y","")</f>
        <v/>
      </c>
      <c r="BV1806" s="12" t="str">
        <f>IF(AND(BT1806="Y",BQ1806&lt;1),"Y","")</f>
        <v>Y</v>
      </c>
      <c r="BW1806" s="12" t="str">
        <f>IF(BQ1806&gt;1,IF(BQ1805&gt;1,"Y",""),"")</f>
        <v/>
      </c>
      <c r="BX1806" s="12" t="str">
        <f>IF(BQ1806&lt;1,IF(BQ1805&lt;1,"Y",""),"")</f>
        <v>Y</v>
      </c>
      <c r="BY1806" s="2"/>
      <c r="BZ1806" s="2"/>
      <c r="CA1806" s="2"/>
    </row>
    <row r="1807" spans="47:79">
      <c r="AU1807" s="4" t="str">
        <f>IF(AZ1807=AZ1808,IF(AZ1807&gt;AZ1806,AZ1807&amp;"_O",""),AZ1807&amp;"_C")</f>
        <v/>
      </c>
      <c r="AV1807" s="7" t="str">
        <f>IF(RIGHT(AU1807,1)="C",AX1807/INDEX($AX$5:$AX$2729,MATCH(AZ1807&amp;"_O",$AU$5:$AU$2729,0),1),"")</f>
        <v/>
      </c>
      <c r="AW1807" s="38">
        <v>38163</v>
      </c>
      <c r="AX1807" s="37">
        <v>1135.54</v>
      </c>
      <c r="AY1807" s="7">
        <f>AX1807/AX1806</f>
        <v>1.0002906951136794</v>
      </c>
      <c r="AZ1807" s="4">
        <f>YEAR(AW1807)</f>
        <v>2004</v>
      </c>
      <c r="BA1807" s="2" t="s">
        <v>8</v>
      </c>
      <c r="BB1807" s="12" t="str">
        <f>INDEX($CD$5:$CD$10,MATCH(BA1807,$CC$5:$CC$10,0),1)</f>
        <v>Y</v>
      </c>
      <c r="BC1807" s="12" t="str">
        <f>IF(AND(BB1807="Y",AY1807&gt;1),"Y","")</f>
        <v>Y</v>
      </c>
      <c r="BD1807" s="12" t="str">
        <f>IF(AND(BB1807="Y",AY1807&lt;1),"Y","")</f>
        <v/>
      </c>
      <c r="BE1807" s="12" t="str">
        <f>IF(AY1807&gt;1,IF(AY1806&gt;1,"Y",""),"")</f>
        <v/>
      </c>
      <c r="BF1807" s="12" t="str">
        <f>IF(AY1807&lt;1,IF(AY1806&lt;1,"Y",""),"")</f>
        <v/>
      </c>
      <c r="BG1807" s="2"/>
      <c r="BH1807" s="2"/>
      <c r="BI1807" s="2"/>
      <c r="BJ1807" s="2"/>
      <c r="BK1807" s="2"/>
      <c r="BL1807" s="2"/>
      <c r="BM1807" s="4" t="str">
        <f>IF(BR1807=BR1808,IF(BR1807&gt;BR1806,BR1807&amp;"_O",""),BR1807&amp;"_C")</f>
        <v/>
      </c>
      <c r="BN1807" s="7" t="str">
        <f>IF(RIGHT(BM1807,1)="C",BP1807/INDEX($BP$5:$BP$2729,MATCH(BR1807&amp;"_O",$BM$5:$BM$2729,0),1),"")</f>
        <v/>
      </c>
      <c r="BO1807" s="38">
        <v>38583</v>
      </c>
      <c r="BP1807" s="3">
        <v>2135.56</v>
      </c>
      <c r="BQ1807" s="7">
        <f>BP1807/BP1806</f>
        <v>0.9901061708934118</v>
      </c>
      <c r="BR1807" s="4">
        <f>YEAR(BO1807)</f>
        <v>2005</v>
      </c>
      <c r="BS1807" s="2" t="s">
        <v>8</v>
      </c>
      <c r="BT1807" s="12" t="str">
        <f>INDEX($CD$5:$CD$10,MATCH(BS1807,$CC$5:$CC$10,0),1)</f>
        <v>Y</v>
      </c>
      <c r="BU1807" s="12" t="str">
        <f>IF(AND(BT1807="Y",BQ1807&gt;1),"Y","")</f>
        <v/>
      </c>
      <c r="BV1807" s="12" t="str">
        <f>IF(AND(BT1807="Y",BQ1807&lt;1),"Y","")</f>
        <v>Y</v>
      </c>
      <c r="BW1807" s="12" t="str">
        <f>IF(BQ1807&gt;1,IF(BQ1806&gt;1,"Y",""),"")</f>
        <v/>
      </c>
      <c r="BX1807" s="12" t="str">
        <f>IF(BQ1807&lt;1,IF(BQ1806&lt;1,"Y",""),"")</f>
        <v>Y</v>
      </c>
      <c r="BY1807" s="2"/>
      <c r="BZ1807" s="2"/>
      <c r="CA1807" s="2"/>
    </row>
    <row r="1808" spans="47:79">
      <c r="AU1808" s="4" t="str">
        <f>IF(AZ1808=AZ1809,IF(AZ1808&gt;AZ1807,AZ1808&amp;"_O",""),AZ1808&amp;"_C")</f>
        <v/>
      </c>
      <c r="AV1808" s="7" t="str">
        <f>IF(RIGHT(AU1808,1)="C",AX1808/INDEX($AX$5:$AX$2729,MATCH(AZ1808&amp;"_O",$AU$5:$AU$2729,0),1),"")</f>
        <v/>
      </c>
      <c r="AW1808" s="38">
        <v>38170</v>
      </c>
      <c r="AX1808" s="37">
        <v>1125.3800000000001</v>
      </c>
      <c r="AY1808" s="7">
        <f>AX1808/AX1807</f>
        <v>0.99105271500783776</v>
      </c>
      <c r="AZ1808" s="4">
        <f>YEAR(AW1808)</f>
        <v>2004</v>
      </c>
      <c r="BA1808" s="2" t="s">
        <v>8</v>
      </c>
      <c r="BB1808" s="12" t="str">
        <f>INDEX($CD$5:$CD$10,MATCH(BA1808,$CC$5:$CC$10,0),1)</f>
        <v>Y</v>
      </c>
      <c r="BC1808" s="12" t="str">
        <f>IF(AND(BB1808="Y",AY1808&gt;1),"Y","")</f>
        <v/>
      </c>
      <c r="BD1808" s="12" t="str">
        <f>IF(AND(BB1808="Y",AY1808&lt;1),"Y","")</f>
        <v>Y</v>
      </c>
      <c r="BE1808" s="12" t="str">
        <f>IF(AY1808&gt;1,IF(AY1807&gt;1,"Y",""),"")</f>
        <v/>
      </c>
      <c r="BF1808" s="12" t="str">
        <f>IF(AY1808&lt;1,IF(AY1807&lt;1,"Y",""),"")</f>
        <v/>
      </c>
      <c r="BG1808" s="2"/>
      <c r="BH1808" s="2"/>
      <c r="BI1808" s="2"/>
      <c r="BJ1808" s="2"/>
      <c r="BK1808" s="2"/>
      <c r="BL1808" s="2"/>
      <c r="BM1808" s="4" t="str">
        <f>IF(BR1808=BR1809,IF(BR1808&gt;BR1807,BR1808&amp;"_O",""),BR1808&amp;"_C")</f>
        <v/>
      </c>
      <c r="BN1808" s="7" t="str">
        <f>IF(RIGHT(BM1808,1)="C",BP1808/INDEX($BP$5:$BP$2729,MATCH(BR1808&amp;"_O",$BM$5:$BM$2729,0),1),"")</f>
        <v/>
      </c>
      <c r="BO1808" s="38">
        <v>38590</v>
      </c>
      <c r="BP1808" s="3">
        <v>2120.77</v>
      </c>
      <c r="BQ1808" s="7">
        <f>BP1808/BP1807</f>
        <v>0.99307441607821834</v>
      </c>
      <c r="BR1808" s="4">
        <f>YEAR(BO1808)</f>
        <v>2005</v>
      </c>
      <c r="BS1808" s="2" t="s">
        <v>8</v>
      </c>
      <c r="BT1808" s="12" t="str">
        <f>INDEX($CD$5:$CD$10,MATCH(BS1808,$CC$5:$CC$10,0),1)</f>
        <v>Y</v>
      </c>
      <c r="BU1808" s="12" t="str">
        <f>IF(AND(BT1808="Y",BQ1808&gt;1),"Y","")</f>
        <v/>
      </c>
      <c r="BV1808" s="12" t="str">
        <f>IF(AND(BT1808="Y",BQ1808&lt;1),"Y","")</f>
        <v>Y</v>
      </c>
      <c r="BW1808" s="12" t="str">
        <f>IF(BQ1808&gt;1,IF(BQ1807&gt;1,"Y",""),"")</f>
        <v/>
      </c>
      <c r="BX1808" s="12" t="str">
        <f>IF(BQ1808&lt;1,IF(BQ1807&lt;1,"Y",""),"")</f>
        <v>Y</v>
      </c>
      <c r="BY1808" s="2"/>
      <c r="BZ1808" s="2"/>
      <c r="CA1808" s="2"/>
    </row>
    <row r="1809" spans="47:79">
      <c r="AU1809" s="4" t="str">
        <f>IF(AZ1809=AZ1810,IF(AZ1809&gt;AZ1808,AZ1809&amp;"_O",""),AZ1809&amp;"_C")</f>
        <v/>
      </c>
      <c r="AV1809" s="7" t="str">
        <f>IF(RIGHT(AU1809,1)="C",AX1809/INDEX($AX$5:$AX$2729,MATCH(AZ1809&amp;"_O",$AU$5:$AU$2729,0),1),"")</f>
        <v/>
      </c>
      <c r="AW1809" s="38">
        <v>38177</v>
      </c>
      <c r="AX1809" s="37">
        <v>1112.81</v>
      </c>
      <c r="AY1809" s="7">
        <f>AX1809/AX1808</f>
        <v>0.98883043949599236</v>
      </c>
      <c r="AZ1809" s="4">
        <f>YEAR(AW1809)</f>
        <v>2004</v>
      </c>
      <c r="BA1809" s="2" t="s">
        <v>8</v>
      </c>
      <c r="BB1809" s="12" t="str">
        <f>INDEX($CD$5:$CD$10,MATCH(BA1809,$CC$5:$CC$10,0),1)</f>
        <v>Y</v>
      </c>
      <c r="BC1809" s="12" t="str">
        <f>IF(AND(BB1809="Y",AY1809&gt;1),"Y","")</f>
        <v/>
      </c>
      <c r="BD1809" s="12" t="str">
        <f>IF(AND(BB1809="Y",AY1809&lt;1),"Y","")</f>
        <v>Y</v>
      </c>
      <c r="BE1809" s="12" t="str">
        <f>IF(AY1809&gt;1,IF(AY1808&gt;1,"Y",""),"")</f>
        <v/>
      </c>
      <c r="BF1809" s="12" t="str">
        <f>IF(AY1809&lt;1,IF(AY1808&lt;1,"Y",""),"")</f>
        <v>Y</v>
      </c>
      <c r="BG1809" s="2"/>
      <c r="BH1809" s="2"/>
      <c r="BI1809" s="2"/>
      <c r="BJ1809" s="2"/>
      <c r="BK1809" s="2"/>
      <c r="BL1809" s="2"/>
      <c r="BM1809" s="4" t="str">
        <f>IF(BR1809=BR1810,IF(BR1809&gt;BR1808,BR1809&amp;"_O",""),BR1809&amp;"_C")</f>
        <v/>
      </c>
      <c r="BN1809" s="7" t="str">
        <f>IF(RIGHT(BM1809,1)="C",BP1809/INDEX($BP$5:$BP$2729,MATCH(BR1809&amp;"_O",$BM$5:$BM$2729,0),1),"")</f>
        <v/>
      </c>
      <c r="BO1809" s="38">
        <v>38597</v>
      </c>
      <c r="BP1809" s="3">
        <v>2141.0700000000002</v>
      </c>
      <c r="BQ1809" s="7">
        <f>BP1809/BP1808</f>
        <v>1.0095719950772597</v>
      </c>
      <c r="BR1809" s="4">
        <f>YEAR(BO1809)</f>
        <v>2005</v>
      </c>
      <c r="BS1809" s="2" t="s">
        <v>8</v>
      </c>
      <c r="BT1809" s="12" t="str">
        <f>INDEX($CD$5:$CD$10,MATCH(BS1809,$CC$5:$CC$10,0),1)</f>
        <v>Y</v>
      </c>
      <c r="BU1809" s="12" t="str">
        <f>IF(AND(BT1809="Y",BQ1809&gt;1),"Y","")</f>
        <v>Y</v>
      </c>
      <c r="BV1809" s="12" t="str">
        <f>IF(AND(BT1809="Y",BQ1809&lt;1),"Y","")</f>
        <v/>
      </c>
      <c r="BW1809" s="12" t="str">
        <f>IF(BQ1809&gt;1,IF(BQ1808&gt;1,"Y",""),"")</f>
        <v/>
      </c>
      <c r="BX1809" s="12" t="str">
        <f>IF(BQ1809&lt;1,IF(BQ1808&lt;1,"Y",""),"")</f>
        <v/>
      </c>
      <c r="BY1809" s="2"/>
      <c r="BZ1809" s="2"/>
      <c r="CA1809" s="2"/>
    </row>
    <row r="1810" spans="47:79">
      <c r="AU1810" s="4" t="str">
        <f>IF(AZ1810=AZ1811,IF(AZ1810&gt;AZ1809,AZ1810&amp;"_O",""),AZ1810&amp;"_C")</f>
        <v/>
      </c>
      <c r="AV1810" s="7" t="str">
        <f>IF(RIGHT(AU1810,1)="C",AX1810/INDEX($AX$5:$AX$2729,MATCH(AZ1810&amp;"_O",$AU$5:$AU$2729,0),1),"")</f>
        <v/>
      </c>
      <c r="AW1810" s="38">
        <v>38184</v>
      </c>
      <c r="AX1810" s="37">
        <v>1101.27</v>
      </c>
      <c r="AY1810" s="7">
        <f>AX1810/AX1809</f>
        <v>0.9896298559502521</v>
      </c>
      <c r="AZ1810" s="4">
        <f>YEAR(AW1810)</f>
        <v>2004</v>
      </c>
      <c r="BA1810" s="2" t="s">
        <v>8</v>
      </c>
      <c r="BB1810" s="12" t="str">
        <f>INDEX($CD$5:$CD$10,MATCH(BA1810,$CC$5:$CC$10,0),1)</f>
        <v>Y</v>
      </c>
      <c r="BC1810" s="12" t="str">
        <f>IF(AND(BB1810="Y",AY1810&gt;1),"Y","")</f>
        <v/>
      </c>
      <c r="BD1810" s="12" t="str">
        <f>IF(AND(BB1810="Y",AY1810&lt;1),"Y","")</f>
        <v>Y</v>
      </c>
      <c r="BE1810" s="12" t="str">
        <f>IF(AY1810&gt;1,IF(AY1809&gt;1,"Y",""),"")</f>
        <v/>
      </c>
      <c r="BF1810" s="12" t="str">
        <f>IF(AY1810&lt;1,IF(AY1809&lt;1,"Y",""),"")</f>
        <v>Y</v>
      </c>
      <c r="BG1810" s="2"/>
      <c r="BH1810" s="2"/>
      <c r="BI1810" s="2"/>
      <c r="BJ1810" s="2"/>
      <c r="BK1810" s="2"/>
      <c r="BL1810" s="2"/>
      <c r="BM1810" s="4" t="str">
        <f>IF(BR1810=BR1811,IF(BR1810&gt;BR1809,BR1810&amp;"_O",""),BR1810&amp;"_C")</f>
        <v/>
      </c>
      <c r="BN1810" s="7" t="str">
        <f>IF(RIGHT(BM1810,1)="C",BP1810/INDEX($BP$5:$BP$2729,MATCH(BR1810&amp;"_O",$BM$5:$BM$2729,0),1),"")</f>
        <v/>
      </c>
      <c r="BO1810" s="38">
        <v>38604</v>
      </c>
      <c r="BP1810" s="3">
        <v>2175.5100000000002</v>
      </c>
      <c r="BQ1810" s="7">
        <f>BP1810/BP1809</f>
        <v>1.016085415236307</v>
      </c>
      <c r="BR1810" s="4">
        <f>YEAR(BO1810)</f>
        <v>2005</v>
      </c>
      <c r="BS1810" s="2" t="s">
        <v>8</v>
      </c>
      <c r="BT1810" s="12" t="str">
        <f>INDEX($CD$5:$CD$10,MATCH(BS1810,$CC$5:$CC$10,0),1)</f>
        <v>Y</v>
      </c>
      <c r="BU1810" s="12" t="str">
        <f>IF(AND(BT1810="Y",BQ1810&gt;1),"Y","")</f>
        <v>Y</v>
      </c>
      <c r="BV1810" s="12" t="str">
        <f>IF(AND(BT1810="Y",BQ1810&lt;1),"Y","")</f>
        <v/>
      </c>
      <c r="BW1810" s="12" t="str">
        <f>IF(BQ1810&gt;1,IF(BQ1809&gt;1,"Y",""),"")</f>
        <v>Y</v>
      </c>
      <c r="BX1810" s="12" t="str">
        <f>IF(BQ1810&lt;1,IF(BQ1809&lt;1,"Y",""),"")</f>
        <v/>
      </c>
      <c r="BY1810" s="2"/>
      <c r="BZ1810" s="2"/>
      <c r="CA1810" s="2"/>
    </row>
    <row r="1811" spans="47:79">
      <c r="AU1811" s="4" t="str">
        <f>IF(AZ1811=AZ1812,IF(AZ1811&gt;AZ1810,AZ1811&amp;"_O",""),AZ1811&amp;"_C")</f>
        <v/>
      </c>
      <c r="AV1811" s="7" t="str">
        <f>IF(RIGHT(AU1811,1)="C",AX1811/INDEX($AX$5:$AX$2729,MATCH(AZ1811&amp;"_O",$AU$5:$AU$2729,0),1),"")</f>
        <v/>
      </c>
      <c r="AW1811" s="38">
        <v>38191</v>
      </c>
      <c r="AX1811" s="37">
        <v>1086.2</v>
      </c>
      <c r="AY1811" s="7">
        <f>AX1811/AX1810</f>
        <v>0.98631579903202671</v>
      </c>
      <c r="AZ1811" s="4">
        <f>YEAR(AW1811)</f>
        <v>2004</v>
      </c>
      <c r="BA1811" s="2" t="s">
        <v>8</v>
      </c>
      <c r="BB1811" s="12" t="str">
        <f>INDEX($CD$5:$CD$10,MATCH(BA1811,$CC$5:$CC$10,0),1)</f>
        <v>Y</v>
      </c>
      <c r="BC1811" s="12" t="str">
        <f>IF(AND(BB1811="Y",AY1811&gt;1),"Y","")</f>
        <v/>
      </c>
      <c r="BD1811" s="12" t="str">
        <f>IF(AND(BB1811="Y",AY1811&lt;1),"Y","")</f>
        <v>Y</v>
      </c>
      <c r="BE1811" s="12" t="str">
        <f>IF(AY1811&gt;1,IF(AY1810&gt;1,"Y",""),"")</f>
        <v/>
      </c>
      <c r="BF1811" s="12" t="str">
        <f>IF(AY1811&lt;1,IF(AY1810&lt;1,"Y",""),"")</f>
        <v>Y</v>
      </c>
      <c r="BG1811" s="2"/>
      <c r="BH1811" s="2"/>
      <c r="BI1811" s="2"/>
      <c r="BJ1811" s="2"/>
      <c r="BK1811" s="2"/>
      <c r="BL1811" s="2"/>
      <c r="BM1811" s="4" t="str">
        <f>IF(BR1811=BR1812,IF(BR1811&gt;BR1810,BR1811&amp;"_O",""),BR1811&amp;"_C")</f>
        <v/>
      </c>
      <c r="BN1811" s="7" t="str">
        <f>IF(RIGHT(BM1811,1)="C",BP1811/INDEX($BP$5:$BP$2729,MATCH(BR1811&amp;"_O",$BM$5:$BM$2729,0),1),"")</f>
        <v/>
      </c>
      <c r="BO1811" s="38">
        <v>38611</v>
      </c>
      <c r="BP1811" s="3">
        <v>2160.35</v>
      </c>
      <c r="BQ1811" s="7">
        <f>BP1811/BP1810</f>
        <v>0.99303151904610854</v>
      </c>
      <c r="BR1811" s="4">
        <f>YEAR(BO1811)</f>
        <v>2005</v>
      </c>
      <c r="BS1811" s="2" t="s">
        <v>8</v>
      </c>
      <c r="BT1811" s="12" t="str">
        <f>INDEX($CD$5:$CD$10,MATCH(BS1811,$CC$5:$CC$10,0),1)</f>
        <v>Y</v>
      </c>
      <c r="BU1811" s="12" t="str">
        <f>IF(AND(BT1811="Y",BQ1811&gt;1),"Y","")</f>
        <v/>
      </c>
      <c r="BV1811" s="12" t="str">
        <f>IF(AND(BT1811="Y",BQ1811&lt;1),"Y","")</f>
        <v>Y</v>
      </c>
      <c r="BW1811" s="12" t="str">
        <f>IF(BQ1811&gt;1,IF(BQ1810&gt;1,"Y",""),"")</f>
        <v/>
      </c>
      <c r="BX1811" s="12" t="str">
        <f>IF(BQ1811&lt;1,IF(BQ1810&lt;1,"Y",""),"")</f>
        <v/>
      </c>
      <c r="BY1811" s="2"/>
      <c r="BZ1811" s="2"/>
      <c r="CA1811" s="2"/>
    </row>
    <row r="1812" spans="47:79">
      <c r="AU1812" s="4" t="str">
        <f>IF(AZ1812=AZ1813,IF(AZ1812&gt;AZ1811,AZ1812&amp;"_O",""),AZ1812&amp;"_C")</f>
        <v/>
      </c>
      <c r="AV1812" s="7" t="str">
        <f>IF(RIGHT(AU1812,1)="C",AX1812/INDEX($AX$5:$AX$2729,MATCH(AZ1812&amp;"_O",$AU$5:$AU$2729,0),1),"")</f>
        <v/>
      </c>
      <c r="AW1812" s="38">
        <v>38198</v>
      </c>
      <c r="AX1812" s="37">
        <v>1101.72</v>
      </c>
      <c r="AY1812" s="7">
        <f>AX1812/AX1811</f>
        <v>1.0142883446879027</v>
      </c>
      <c r="AZ1812" s="4">
        <f>YEAR(AW1812)</f>
        <v>2004</v>
      </c>
      <c r="BA1812" s="2" t="s">
        <v>8</v>
      </c>
      <c r="BB1812" s="12" t="str">
        <f>INDEX($CD$5:$CD$10,MATCH(BA1812,$CC$5:$CC$10,0),1)</f>
        <v>Y</v>
      </c>
      <c r="BC1812" s="12" t="str">
        <f>IF(AND(BB1812="Y",AY1812&gt;1),"Y","")</f>
        <v>Y</v>
      </c>
      <c r="BD1812" s="12" t="str">
        <f>IF(AND(BB1812="Y",AY1812&lt;1),"Y","")</f>
        <v/>
      </c>
      <c r="BE1812" s="12" t="str">
        <f>IF(AY1812&gt;1,IF(AY1811&gt;1,"Y",""),"")</f>
        <v/>
      </c>
      <c r="BF1812" s="12" t="str">
        <f>IF(AY1812&lt;1,IF(AY1811&lt;1,"Y",""),"")</f>
        <v/>
      </c>
      <c r="BG1812" s="2"/>
      <c r="BH1812" s="2"/>
      <c r="BI1812" s="2"/>
      <c r="BJ1812" s="2"/>
      <c r="BK1812" s="2"/>
      <c r="BL1812" s="2"/>
      <c r="BM1812" s="4" t="str">
        <f>IF(BR1812=BR1813,IF(BR1812&gt;BR1811,BR1812&amp;"_O",""),BR1812&amp;"_C")</f>
        <v/>
      </c>
      <c r="BN1812" s="7" t="str">
        <f>IF(RIGHT(BM1812,1)="C",BP1812/INDEX($BP$5:$BP$2729,MATCH(BR1812&amp;"_O",$BM$5:$BM$2729,0),1),"")</f>
        <v/>
      </c>
      <c r="BO1812" s="38">
        <v>38618</v>
      </c>
      <c r="BP1812" s="3">
        <v>2116.84</v>
      </c>
      <c r="BQ1812" s="7">
        <f>BP1812/BP1811</f>
        <v>0.97985974494873529</v>
      </c>
      <c r="BR1812" s="4">
        <f>YEAR(BO1812)</f>
        <v>2005</v>
      </c>
      <c r="BS1812" s="2" t="s">
        <v>8</v>
      </c>
      <c r="BT1812" s="12" t="str">
        <f>INDEX($CD$5:$CD$10,MATCH(BS1812,$CC$5:$CC$10,0),1)</f>
        <v>Y</v>
      </c>
      <c r="BU1812" s="12" t="str">
        <f>IF(AND(BT1812="Y",BQ1812&gt;1),"Y","")</f>
        <v/>
      </c>
      <c r="BV1812" s="12" t="str">
        <f>IF(AND(BT1812="Y",BQ1812&lt;1),"Y","")</f>
        <v>Y</v>
      </c>
      <c r="BW1812" s="12" t="str">
        <f>IF(BQ1812&gt;1,IF(BQ1811&gt;1,"Y",""),"")</f>
        <v/>
      </c>
      <c r="BX1812" s="12" t="str">
        <f>IF(BQ1812&lt;1,IF(BQ1811&lt;1,"Y",""),"")</f>
        <v>Y</v>
      </c>
      <c r="BY1812" s="2"/>
      <c r="BZ1812" s="2"/>
      <c r="CA1812" s="2"/>
    </row>
    <row r="1813" spans="47:79">
      <c r="AU1813" s="4" t="str">
        <f>IF(AZ1813=AZ1814,IF(AZ1813&gt;AZ1812,AZ1813&amp;"_O",""),AZ1813&amp;"_C")</f>
        <v/>
      </c>
      <c r="AV1813" s="7" t="str">
        <f>IF(RIGHT(AU1813,1)="C",AX1813/INDEX($AX$5:$AX$2729,MATCH(AZ1813&amp;"_O",$AU$5:$AU$2729,0),1),"")</f>
        <v/>
      </c>
      <c r="AW1813" s="38">
        <v>38205</v>
      </c>
      <c r="AX1813" s="37">
        <v>1063.97</v>
      </c>
      <c r="AY1813" s="7">
        <f>AX1813/AX1812</f>
        <v>0.96573539556330101</v>
      </c>
      <c r="AZ1813" s="4">
        <f>YEAR(AW1813)</f>
        <v>2004</v>
      </c>
      <c r="BA1813" s="2" t="s">
        <v>8</v>
      </c>
      <c r="BB1813" s="12" t="str">
        <f>INDEX($CD$5:$CD$10,MATCH(BA1813,$CC$5:$CC$10,0),1)</f>
        <v>Y</v>
      </c>
      <c r="BC1813" s="12" t="str">
        <f>IF(AND(BB1813="Y",AY1813&gt;1),"Y","")</f>
        <v/>
      </c>
      <c r="BD1813" s="12" t="str">
        <f>IF(AND(BB1813="Y",AY1813&lt;1),"Y","")</f>
        <v>Y</v>
      </c>
      <c r="BE1813" s="12" t="str">
        <f>IF(AY1813&gt;1,IF(AY1812&gt;1,"Y",""),"")</f>
        <v/>
      </c>
      <c r="BF1813" s="12" t="str">
        <f>IF(AY1813&lt;1,IF(AY1812&lt;1,"Y",""),"")</f>
        <v/>
      </c>
      <c r="BG1813" s="2"/>
      <c r="BH1813" s="2"/>
      <c r="BI1813" s="2"/>
      <c r="BJ1813" s="2"/>
      <c r="BK1813" s="2"/>
      <c r="BL1813" s="2"/>
      <c r="BM1813" s="4" t="str">
        <f>IF(BR1813=BR1814,IF(BR1813&gt;BR1812,BR1813&amp;"_O",""),BR1813&amp;"_C")</f>
        <v/>
      </c>
      <c r="BN1813" s="7" t="str">
        <f>IF(RIGHT(BM1813,1)="C",BP1813/INDEX($BP$5:$BP$2729,MATCH(BR1813&amp;"_O",$BM$5:$BM$2729,0),1),"")</f>
        <v/>
      </c>
      <c r="BO1813" s="38">
        <v>38625</v>
      </c>
      <c r="BP1813" s="3">
        <v>2151.69</v>
      </c>
      <c r="BQ1813" s="7">
        <f>BP1813/BP1812</f>
        <v>1.0164632187600384</v>
      </c>
      <c r="BR1813" s="4">
        <f>YEAR(BO1813)</f>
        <v>2005</v>
      </c>
      <c r="BS1813" s="2" t="s">
        <v>8</v>
      </c>
      <c r="BT1813" s="12" t="str">
        <f>INDEX($CD$5:$CD$10,MATCH(BS1813,$CC$5:$CC$10,0),1)</f>
        <v>Y</v>
      </c>
      <c r="BU1813" s="12" t="str">
        <f>IF(AND(BT1813="Y",BQ1813&gt;1),"Y","")</f>
        <v>Y</v>
      </c>
      <c r="BV1813" s="12" t="str">
        <f>IF(AND(BT1813="Y",BQ1813&lt;1),"Y","")</f>
        <v/>
      </c>
      <c r="BW1813" s="12" t="str">
        <f>IF(BQ1813&gt;1,IF(BQ1812&gt;1,"Y",""),"")</f>
        <v/>
      </c>
      <c r="BX1813" s="12" t="str">
        <f>IF(BQ1813&lt;1,IF(BQ1812&lt;1,"Y",""),"")</f>
        <v/>
      </c>
      <c r="BY1813" s="2"/>
      <c r="BZ1813" s="2"/>
      <c r="CA1813" s="2"/>
    </row>
    <row r="1814" spans="47:79">
      <c r="AU1814" s="4" t="str">
        <f>IF(AZ1814=AZ1815,IF(AZ1814&gt;AZ1813,AZ1814&amp;"_O",""),AZ1814&amp;"_C")</f>
        <v/>
      </c>
      <c r="AV1814" s="7" t="str">
        <f>IF(RIGHT(AU1814,1)="C",AX1814/INDEX($AX$5:$AX$2729,MATCH(AZ1814&amp;"_O",$AU$5:$AU$2729,0),1),"")</f>
        <v/>
      </c>
      <c r="AW1814" s="38">
        <v>38212</v>
      </c>
      <c r="AX1814" s="37">
        <v>1064.8</v>
      </c>
      <c r="AY1814" s="7">
        <f>AX1814/AX1813</f>
        <v>1.0007800971831913</v>
      </c>
      <c r="AZ1814" s="4">
        <f>YEAR(AW1814)</f>
        <v>2004</v>
      </c>
      <c r="BA1814" s="2" t="s">
        <v>8</v>
      </c>
      <c r="BB1814" s="12" t="str">
        <f>INDEX($CD$5:$CD$10,MATCH(BA1814,$CC$5:$CC$10,0),1)</f>
        <v>Y</v>
      </c>
      <c r="BC1814" s="12" t="str">
        <f>IF(AND(BB1814="Y",AY1814&gt;1),"Y","")</f>
        <v>Y</v>
      </c>
      <c r="BD1814" s="12" t="str">
        <f>IF(AND(BB1814="Y",AY1814&lt;1),"Y","")</f>
        <v/>
      </c>
      <c r="BE1814" s="12" t="str">
        <f>IF(AY1814&gt;1,IF(AY1813&gt;1,"Y",""),"")</f>
        <v/>
      </c>
      <c r="BF1814" s="12" t="str">
        <f>IF(AY1814&lt;1,IF(AY1813&lt;1,"Y",""),"")</f>
        <v/>
      </c>
      <c r="BG1814" s="2"/>
      <c r="BH1814" s="2"/>
      <c r="BI1814" s="2"/>
      <c r="BJ1814" s="2"/>
      <c r="BK1814" s="2"/>
      <c r="BL1814" s="2"/>
      <c r="BM1814" s="4" t="str">
        <f>IF(BR1814=BR1815,IF(BR1814&gt;BR1813,BR1814&amp;"_O",""),BR1814&amp;"_C")</f>
        <v/>
      </c>
      <c r="BN1814" s="7" t="str">
        <f>IF(RIGHT(BM1814,1)="C",BP1814/INDEX($BP$5:$BP$2729,MATCH(BR1814&amp;"_O",$BM$5:$BM$2729,0),1),"")</f>
        <v/>
      </c>
      <c r="BO1814" s="38">
        <v>38632</v>
      </c>
      <c r="BP1814" s="3">
        <v>2090.35</v>
      </c>
      <c r="BQ1814" s="7">
        <f>BP1814/BP1813</f>
        <v>0.97149217591753456</v>
      </c>
      <c r="BR1814" s="4">
        <f>YEAR(BO1814)</f>
        <v>2005</v>
      </c>
      <c r="BS1814" s="2" t="s">
        <v>8</v>
      </c>
      <c r="BT1814" s="12" t="str">
        <f>INDEX($CD$5:$CD$10,MATCH(BS1814,$CC$5:$CC$10,0),1)</f>
        <v>Y</v>
      </c>
      <c r="BU1814" s="12" t="str">
        <f>IF(AND(BT1814="Y",BQ1814&gt;1),"Y","")</f>
        <v/>
      </c>
      <c r="BV1814" s="12" t="str">
        <f>IF(AND(BT1814="Y",BQ1814&lt;1),"Y","")</f>
        <v>Y</v>
      </c>
      <c r="BW1814" s="12" t="str">
        <f>IF(BQ1814&gt;1,IF(BQ1813&gt;1,"Y",""),"")</f>
        <v/>
      </c>
      <c r="BX1814" s="12" t="str">
        <f>IF(BQ1814&lt;1,IF(BQ1813&lt;1,"Y",""),"")</f>
        <v/>
      </c>
      <c r="BY1814" s="2"/>
      <c r="BZ1814" s="2"/>
      <c r="CA1814" s="2"/>
    </row>
    <row r="1815" spans="47:79">
      <c r="AU1815" s="4" t="str">
        <f>IF(AZ1815=AZ1816,IF(AZ1815&gt;AZ1814,AZ1815&amp;"_O",""),AZ1815&amp;"_C")</f>
        <v/>
      </c>
      <c r="AV1815" s="7" t="str">
        <f>IF(RIGHT(AU1815,1)="C",AX1815/INDEX($AX$5:$AX$2729,MATCH(AZ1815&amp;"_O",$AU$5:$AU$2729,0),1),"")</f>
        <v/>
      </c>
      <c r="AW1815" s="38">
        <v>38219</v>
      </c>
      <c r="AX1815" s="37">
        <v>1098.3699999999999</v>
      </c>
      <c r="AY1815" s="7">
        <f>AX1815/AX1814</f>
        <v>1.0315270473328324</v>
      </c>
      <c r="AZ1815" s="4">
        <f>YEAR(AW1815)</f>
        <v>2004</v>
      </c>
      <c r="BA1815" s="2" t="s">
        <v>8</v>
      </c>
      <c r="BB1815" s="12" t="str">
        <f>INDEX($CD$5:$CD$10,MATCH(BA1815,$CC$5:$CC$10,0),1)</f>
        <v>Y</v>
      </c>
      <c r="BC1815" s="12" t="str">
        <f>IF(AND(BB1815="Y",AY1815&gt;1),"Y","")</f>
        <v>Y</v>
      </c>
      <c r="BD1815" s="12" t="str">
        <f>IF(AND(BB1815="Y",AY1815&lt;1),"Y","")</f>
        <v/>
      </c>
      <c r="BE1815" s="12" t="str">
        <f>IF(AY1815&gt;1,IF(AY1814&gt;1,"Y",""),"")</f>
        <v>Y</v>
      </c>
      <c r="BF1815" s="12" t="str">
        <f>IF(AY1815&lt;1,IF(AY1814&lt;1,"Y",""),"")</f>
        <v/>
      </c>
      <c r="BG1815" s="2"/>
      <c r="BH1815" s="2"/>
      <c r="BI1815" s="2"/>
      <c r="BJ1815" s="2"/>
      <c r="BK1815" s="2"/>
      <c r="BL1815" s="2"/>
      <c r="BM1815" s="4" t="str">
        <f>IF(BR1815=BR1816,IF(BR1815&gt;BR1814,BR1815&amp;"_O",""),BR1815&amp;"_C")</f>
        <v/>
      </c>
      <c r="BN1815" s="7" t="str">
        <f>IF(RIGHT(BM1815,1)="C",BP1815/INDEX($BP$5:$BP$2729,MATCH(BR1815&amp;"_O",$BM$5:$BM$2729,0),1),"")</f>
        <v/>
      </c>
      <c r="BO1815" s="38">
        <v>38639</v>
      </c>
      <c r="BP1815" s="3">
        <v>2064.83</v>
      </c>
      <c r="BQ1815" s="7">
        <f>BP1815/BP1814</f>
        <v>0.98779151816681421</v>
      </c>
      <c r="BR1815" s="4">
        <f>YEAR(BO1815)</f>
        <v>2005</v>
      </c>
      <c r="BS1815" s="2" t="s">
        <v>8</v>
      </c>
      <c r="BT1815" s="12" t="str">
        <f>INDEX($CD$5:$CD$10,MATCH(BS1815,$CC$5:$CC$10,0),1)</f>
        <v>Y</v>
      </c>
      <c r="BU1815" s="12" t="str">
        <f>IF(AND(BT1815="Y",BQ1815&gt;1),"Y","")</f>
        <v/>
      </c>
      <c r="BV1815" s="12" t="str">
        <f>IF(AND(BT1815="Y",BQ1815&lt;1),"Y","")</f>
        <v>Y</v>
      </c>
      <c r="BW1815" s="12" t="str">
        <f>IF(BQ1815&gt;1,IF(BQ1814&gt;1,"Y",""),"")</f>
        <v/>
      </c>
      <c r="BX1815" s="12" t="str">
        <f>IF(BQ1815&lt;1,IF(BQ1814&lt;1,"Y",""),"")</f>
        <v>Y</v>
      </c>
      <c r="BY1815" s="2"/>
      <c r="BZ1815" s="2"/>
      <c r="CA1815" s="2"/>
    </row>
    <row r="1816" spans="47:79">
      <c r="AU1816" s="4" t="str">
        <f>IF(AZ1816=AZ1817,IF(AZ1816&gt;AZ1815,AZ1816&amp;"_O",""),AZ1816&amp;"_C")</f>
        <v/>
      </c>
      <c r="AV1816" s="7" t="str">
        <f>IF(RIGHT(AU1816,1)="C",AX1816/INDEX($AX$5:$AX$2729,MATCH(AZ1816&amp;"_O",$AU$5:$AU$2729,0),1),"")</f>
        <v/>
      </c>
      <c r="AW1816" s="38">
        <v>38226</v>
      </c>
      <c r="AX1816" s="37">
        <v>1107.77</v>
      </c>
      <c r="AY1816" s="7">
        <f>AX1816/AX1815</f>
        <v>1.0085581361472</v>
      </c>
      <c r="AZ1816" s="4">
        <f>YEAR(AW1816)</f>
        <v>2004</v>
      </c>
      <c r="BA1816" s="2" t="s">
        <v>8</v>
      </c>
      <c r="BB1816" s="12" t="str">
        <f>INDEX($CD$5:$CD$10,MATCH(BA1816,$CC$5:$CC$10,0),1)</f>
        <v>Y</v>
      </c>
      <c r="BC1816" s="12" t="str">
        <f>IF(AND(BB1816="Y",AY1816&gt;1),"Y","")</f>
        <v>Y</v>
      </c>
      <c r="BD1816" s="12" t="str">
        <f>IF(AND(BB1816="Y",AY1816&lt;1),"Y","")</f>
        <v/>
      </c>
      <c r="BE1816" s="12" t="str">
        <f>IF(AY1816&gt;1,IF(AY1815&gt;1,"Y",""),"")</f>
        <v>Y</v>
      </c>
      <c r="BF1816" s="12" t="str">
        <f>IF(AY1816&lt;1,IF(AY1815&lt;1,"Y",""),"")</f>
        <v/>
      </c>
      <c r="BG1816" s="2"/>
      <c r="BH1816" s="2"/>
      <c r="BI1816" s="2"/>
      <c r="BJ1816" s="2"/>
      <c r="BK1816" s="2"/>
      <c r="BL1816" s="2"/>
      <c r="BM1816" s="4" t="str">
        <f>IF(BR1816=BR1817,IF(BR1816&gt;BR1815,BR1816&amp;"_O",""),BR1816&amp;"_C")</f>
        <v/>
      </c>
      <c r="BN1816" s="7" t="str">
        <f>IF(RIGHT(BM1816,1)="C",BP1816/INDEX($BP$5:$BP$2729,MATCH(BR1816&amp;"_O",$BM$5:$BM$2729,0),1),"")</f>
        <v/>
      </c>
      <c r="BO1816" s="38">
        <v>38646</v>
      </c>
      <c r="BP1816" s="3">
        <v>2082.21</v>
      </c>
      <c r="BQ1816" s="7">
        <f>BP1816/BP1815</f>
        <v>1.0084171578289738</v>
      </c>
      <c r="BR1816" s="4">
        <f>YEAR(BO1816)</f>
        <v>2005</v>
      </c>
      <c r="BS1816" s="2" t="s">
        <v>8</v>
      </c>
      <c r="BT1816" s="12" t="str">
        <f>INDEX($CD$5:$CD$10,MATCH(BS1816,$CC$5:$CC$10,0),1)</f>
        <v>Y</v>
      </c>
      <c r="BU1816" s="12" t="str">
        <f>IF(AND(BT1816="Y",BQ1816&gt;1),"Y","")</f>
        <v>Y</v>
      </c>
      <c r="BV1816" s="12" t="str">
        <f>IF(AND(BT1816="Y",BQ1816&lt;1),"Y","")</f>
        <v/>
      </c>
      <c r="BW1816" s="12" t="str">
        <f>IF(BQ1816&gt;1,IF(BQ1815&gt;1,"Y",""),"")</f>
        <v/>
      </c>
      <c r="BX1816" s="12" t="str">
        <f>IF(BQ1816&lt;1,IF(BQ1815&lt;1,"Y",""),"")</f>
        <v/>
      </c>
      <c r="BY1816" s="2"/>
      <c r="BZ1816" s="2"/>
      <c r="CA1816" s="2"/>
    </row>
    <row r="1817" spans="47:79">
      <c r="AU1817" s="4" t="str">
        <f>IF(AZ1817=AZ1818,IF(AZ1817&gt;AZ1816,AZ1817&amp;"_O",""),AZ1817&amp;"_C")</f>
        <v/>
      </c>
      <c r="AV1817" s="7" t="str">
        <f>IF(RIGHT(AU1817,1)="C",AX1817/INDEX($AX$5:$AX$2729,MATCH(AZ1817&amp;"_O",$AU$5:$AU$2729,0),1),"")</f>
        <v/>
      </c>
      <c r="AW1817" s="38">
        <v>38233</v>
      </c>
      <c r="AX1817" s="37">
        <v>1113.6300000000001</v>
      </c>
      <c r="AY1817" s="7">
        <f>AX1817/AX1816</f>
        <v>1.0052899067495962</v>
      </c>
      <c r="AZ1817" s="4">
        <f>YEAR(AW1817)</f>
        <v>2004</v>
      </c>
      <c r="BA1817" s="2" t="s">
        <v>8</v>
      </c>
      <c r="BB1817" s="12" t="str">
        <f>INDEX($CD$5:$CD$10,MATCH(BA1817,$CC$5:$CC$10,0),1)</f>
        <v>Y</v>
      </c>
      <c r="BC1817" s="12" t="str">
        <f>IF(AND(BB1817="Y",AY1817&gt;1),"Y","")</f>
        <v>Y</v>
      </c>
      <c r="BD1817" s="12" t="str">
        <f>IF(AND(BB1817="Y",AY1817&lt;1),"Y","")</f>
        <v/>
      </c>
      <c r="BE1817" s="12" t="str">
        <f>IF(AY1817&gt;1,IF(AY1816&gt;1,"Y",""),"")</f>
        <v>Y</v>
      </c>
      <c r="BF1817" s="12" t="str">
        <f>IF(AY1817&lt;1,IF(AY1816&lt;1,"Y",""),"")</f>
        <v/>
      </c>
      <c r="BG1817" s="2"/>
      <c r="BH1817" s="2"/>
      <c r="BI1817" s="2"/>
      <c r="BJ1817" s="2"/>
      <c r="BK1817" s="2"/>
      <c r="BL1817" s="2"/>
      <c r="BM1817" s="4" t="str">
        <f>IF(BR1817=BR1818,IF(BR1817&gt;BR1816,BR1817&amp;"_O",""),BR1817&amp;"_C")</f>
        <v/>
      </c>
      <c r="BN1817" s="7" t="str">
        <f>IF(RIGHT(BM1817,1)="C",BP1817/INDEX($BP$5:$BP$2729,MATCH(BR1817&amp;"_O",$BM$5:$BM$2729,0),1),"")</f>
        <v/>
      </c>
      <c r="BO1817" s="38">
        <v>38653</v>
      </c>
      <c r="BP1817" s="3">
        <v>2089.88</v>
      </c>
      <c r="BQ1817" s="7">
        <f>BP1817/BP1816</f>
        <v>1.0036835861896736</v>
      </c>
      <c r="BR1817" s="4">
        <f>YEAR(BO1817)</f>
        <v>2005</v>
      </c>
      <c r="BS1817" s="2" t="s">
        <v>8</v>
      </c>
      <c r="BT1817" s="12" t="str">
        <f>INDEX($CD$5:$CD$10,MATCH(BS1817,$CC$5:$CC$10,0),1)</f>
        <v>Y</v>
      </c>
      <c r="BU1817" s="12" t="str">
        <f>IF(AND(BT1817="Y",BQ1817&gt;1),"Y","")</f>
        <v>Y</v>
      </c>
      <c r="BV1817" s="12" t="str">
        <f>IF(AND(BT1817="Y",BQ1817&lt;1),"Y","")</f>
        <v/>
      </c>
      <c r="BW1817" s="12" t="str">
        <f>IF(BQ1817&gt;1,IF(BQ1816&gt;1,"Y",""),"")</f>
        <v>Y</v>
      </c>
      <c r="BX1817" s="12" t="str">
        <f>IF(BQ1817&lt;1,IF(BQ1816&lt;1,"Y",""),"")</f>
        <v/>
      </c>
      <c r="BY1817" s="2"/>
      <c r="BZ1817" s="2"/>
      <c r="CA1817" s="2"/>
    </row>
    <row r="1818" spans="47:79">
      <c r="AU1818" s="4" t="str">
        <f>IF(AZ1818=AZ1819,IF(AZ1818&gt;AZ1817,AZ1818&amp;"_O",""),AZ1818&amp;"_C")</f>
        <v/>
      </c>
      <c r="AV1818" s="7" t="str">
        <f>IF(RIGHT(AU1818,1)="C",AX1818/INDEX($AX$5:$AX$2729,MATCH(AZ1818&amp;"_O",$AU$5:$AU$2729,0),1),"")</f>
        <v/>
      </c>
      <c r="AW1818" s="38">
        <v>38240</v>
      </c>
      <c r="AX1818" s="37">
        <v>1123.92</v>
      </c>
      <c r="AY1818" s="7">
        <f>AX1818/AX1817</f>
        <v>1.0092400528003016</v>
      </c>
      <c r="AZ1818" s="4">
        <f>YEAR(AW1818)</f>
        <v>2004</v>
      </c>
      <c r="BA1818" s="2" t="s">
        <v>8</v>
      </c>
      <c r="BB1818" s="12" t="str">
        <f>INDEX($CD$5:$CD$10,MATCH(BA1818,$CC$5:$CC$10,0),1)</f>
        <v>Y</v>
      </c>
      <c r="BC1818" s="12" t="str">
        <f>IF(AND(BB1818="Y",AY1818&gt;1),"Y","")</f>
        <v>Y</v>
      </c>
      <c r="BD1818" s="12" t="str">
        <f>IF(AND(BB1818="Y",AY1818&lt;1),"Y","")</f>
        <v/>
      </c>
      <c r="BE1818" s="12" t="str">
        <f>IF(AY1818&gt;1,IF(AY1817&gt;1,"Y",""),"")</f>
        <v>Y</v>
      </c>
      <c r="BF1818" s="12" t="str">
        <f>IF(AY1818&lt;1,IF(AY1817&lt;1,"Y",""),"")</f>
        <v/>
      </c>
      <c r="BG1818" s="2"/>
      <c r="BH1818" s="2"/>
      <c r="BI1818" s="2"/>
      <c r="BJ1818" s="2"/>
      <c r="BK1818" s="2"/>
      <c r="BL1818" s="2"/>
      <c r="BM1818" s="4" t="str">
        <f>IF(BR1818=BR1819,IF(BR1818&gt;BR1817,BR1818&amp;"_O",""),BR1818&amp;"_C")</f>
        <v/>
      </c>
      <c r="BN1818" s="7" t="str">
        <f>IF(RIGHT(BM1818,1)="C",BP1818/INDEX($BP$5:$BP$2729,MATCH(BR1818&amp;"_O",$BM$5:$BM$2729,0),1),"")</f>
        <v/>
      </c>
      <c r="BO1818" s="38">
        <v>38660</v>
      </c>
      <c r="BP1818" s="3">
        <v>2169.4299999999998</v>
      </c>
      <c r="BQ1818" s="7">
        <f>BP1818/BP1817</f>
        <v>1.0380643864719503</v>
      </c>
      <c r="BR1818" s="4">
        <f>YEAR(BO1818)</f>
        <v>2005</v>
      </c>
      <c r="BS1818" s="2" t="s">
        <v>8</v>
      </c>
      <c r="BT1818" s="12" t="str">
        <f>INDEX($CD$5:$CD$10,MATCH(BS1818,$CC$5:$CC$10,0),1)</f>
        <v>Y</v>
      </c>
      <c r="BU1818" s="12" t="str">
        <f>IF(AND(BT1818="Y",BQ1818&gt;1),"Y","")</f>
        <v>Y</v>
      </c>
      <c r="BV1818" s="12" t="str">
        <f>IF(AND(BT1818="Y",BQ1818&lt;1),"Y","")</f>
        <v/>
      </c>
      <c r="BW1818" s="12" t="str">
        <f>IF(BQ1818&gt;1,IF(BQ1817&gt;1,"Y",""),"")</f>
        <v>Y</v>
      </c>
      <c r="BX1818" s="12" t="str">
        <f>IF(BQ1818&lt;1,IF(BQ1817&lt;1,"Y",""),"")</f>
        <v/>
      </c>
      <c r="BY1818" s="2"/>
      <c r="BZ1818" s="2"/>
      <c r="CA1818" s="2"/>
    </row>
    <row r="1819" spans="47:79">
      <c r="AU1819" s="4" t="str">
        <f>IF(AZ1819=AZ1820,IF(AZ1819&gt;AZ1818,AZ1819&amp;"_O",""),AZ1819&amp;"_C")</f>
        <v/>
      </c>
      <c r="AV1819" s="7" t="str">
        <f>IF(RIGHT(AU1819,1)="C",AX1819/INDEX($AX$5:$AX$2729,MATCH(AZ1819&amp;"_O",$AU$5:$AU$2729,0),1),"")</f>
        <v/>
      </c>
      <c r="AW1819" s="38">
        <v>38247</v>
      </c>
      <c r="AX1819" s="37">
        <v>1128.55</v>
      </c>
      <c r="AY1819" s="7">
        <f>AX1819/AX1818</f>
        <v>1.0041195102854295</v>
      </c>
      <c r="AZ1819" s="4">
        <f>YEAR(AW1819)</f>
        <v>2004</v>
      </c>
      <c r="BA1819" s="2" t="s">
        <v>8</v>
      </c>
      <c r="BB1819" s="12" t="str">
        <f>INDEX($CD$5:$CD$10,MATCH(BA1819,$CC$5:$CC$10,0),1)</f>
        <v>Y</v>
      </c>
      <c r="BC1819" s="12" t="str">
        <f>IF(AND(BB1819="Y",AY1819&gt;1),"Y","")</f>
        <v>Y</v>
      </c>
      <c r="BD1819" s="12" t="str">
        <f>IF(AND(BB1819="Y",AY1819&lt;1),"Y","")</f>
        <v/>
      </c>
      <c r="BE1819" s="12" t="str">
        <f>IF(AY1819&gt;1,IF(AY1818&gt;1,"Y",""),"")</f>
        <v>Y</v>
      </c>
      <c r="BF1819" s="12" t="str">
        <f>IF(AY1819&lt;1,IF(AY1818&lt;1,"Y",""),"")</f>
        <v/>
      </c>
      <c r="BG1819" s="2"/>
      <c r="BH1819" s="2"/>
      <c r="BI1819" s="2"/>
      <c r="BJ1819" s="2"/>
      <c r="BK1819" s="2"/>
      <c r="BL1819" s="2"/>
      <c r="BM1819" s="4" t="str">
        <f>IF(BR1819=BR1820,IF(BR1819&gt;BR1818,BR1819&amp;"_O",""),BR1819&amp;"_C")</f>
        <v/>
      </c>
      <c r="BN1819" s="7" t="str">
        <f>IF(RIGHT(BM1819,1)="C",BP1819/INDEX($BP$5:$BP$2729,MATCH(BR1819&amp;"_O",$BM$5:$BM$2729,0),1),"")</f>
        <v/>
      </c>
      <c r="BO1819" s="38">
        <v>38667</v>
      </c>
      <c r="BP1819" s="3">
        <v>2202.4699999999998</v>
      </c>
      <c r="BQ1819" s="7">
        <f>BP1819/BP1818</f>
        <v>1.0152298069078052</v>
      </c>
      <c r="BR1819" s="4">
        <f>YEAR(BO1819)</f>
        <v>2005</v>
      </c>
      <c r="BS1819" s="2" t="s">
        <v>8</v>
      </c>
      <c r="BT1819" s="12" t="str">
        <f>INDEX($CD$5:$CD$10,MATCH(BS1819,$CC$5:$CC$10,0),1)</f>
        <v>Y</v>
      </c>
      <c r="BU1819" s="12" t="str">
        <f>IF(AND(BT1819="Y",BQ1819&gt;1),"Y","")</f>
        <v>Y</v>
      </c>
      <c r="BV1819" s="12" t="str">
        <f>IF(AND(BT1819="Y",BQ1819&lt;1),"Y","")</f>
        <v/>
      </c>
      <c r="BW1819" s="12" t="str">
        <f>IF(BQ1819&gt;1,IF(BQ1818&gt;1,"Y",""),"")</f>
        <v>Y</v>
      </c>
      <c r="BX1819" s="12" t="str">
        <f>IF(BQ1819&lt;1,IF(BQ1818&lt;1,"Y",""),"")</f>
        <v/>
      </c>
      <c r="BY1819" s="2"/>
      <c r="BZ1819" s="2"/>
      <c r="CA1819" s="2"/>
    </row>
    <row r="1820" spans="47:79">
      <c r="AU1820" s="4" t="str">
        <f>IF(AZ1820=AZ1821,IF(AZ1820&gt;AZ1819,AZ1820&amp;"_O",""),AZ1820&amp;"_C")</f>
        <v/>
      </c>
      <c r="AV1820" s="7" t="str">
        <f>IF(RIGHT(AU1820,1)="C",AX1820/INDEX($AX$5:$AX$2729,MATCH(AZ1820&amp;"_O",$AU$5:$AU$2729,0),1),"")</f>
        <v/>
      </c>
      <c r="AW1820" s="38">
        <v>38254</v>
      </c>
      <c r="AX1820" s="37">
        <v>1110.1099999999999</v>
      </c>
      <c r="AY1820" s="7">
        <f>AX1820/AX1819</f>
        <v>0.98366044924903628</v>
      </c>
      <c r="AZ1820" s="4">
        <f>YEAR(AW1820)</f>
        <v>2004</v>
      </c>
      <c r="BA1820" s="2" t="s">
        <v>8</v>
      </c>
      <c r="BB1820" s="12" t="str">
        <f>INDEX($CD$5:$CD$10,MATCH(BA1820,$CC$5:$CC$10,0),1)</f>
        <v>Y</v>
      </c>
      <c r="BC1820" s="12" t="str">
        <f>IF(AND(BB1820="Y",AY1820&gt;1),"Y","")</f>
        <v/>
      </c>
      <c r="BD1820" s="12" t="str">
        <f>IF(AND(BB1820="Y",AY1820&lt;1),"Y","")</f>
        <v>Y</v>
      </c>
      <c r="BE1820" s="12" t="str">
        <f>IF(AY1820&gt;1,IF(AY1819&gt;1,"Y",""),"")</f>
        <v/>
      </c>
      <c r="BF1820" s="12" t="str">
        <f>IF(AY1820&lt;1,IF(AY1819&lt;1,"Y",""),"")</f>
        <v/>
      </c>
      <c r="BG1820" s="2"/>
      <c r="BH1820" s="2"/>
      <c r="BI1820" s="2"/>
      <c r="BJ1820" s="2"/>
      <c r="BK1820" s="2"/>
      <c r="BL1820" s="2"/>
      <c r="BM1820" s="4" t="str">
        <f>IF(BR1820=BR1821,IF(BR1820&gt;BR1819,BR1820&amp;"_O",""),BR1820&amp;"_C")</f>
        <v/>
      </c>
      <c r="BN1820" s="7" t="str">
        <f>IF(RIGHT(BM1820,1)="C",BP1820/INDEX($BP$5:$BP$2729,MATCH(BR1820&amp;"_O",$BM$5:$BM$2729,0),1),"")</f>
        <v/>
      </c>
      <c r="BO1820" s="38">
        <v>38674</v>
      </c>
      <c r="BP1820" s="3">
        <v>2227.0700000000002</v>
      </c>
      <c r="BQ1820" s="7">
        <f>BP1820/BP1819</f>
        <v>1.0111692781286465</v>
      </c>
      <c r="BR1820" s="4">
        <f>YEAR(BO1820)</f>
        <v>2005</v>
      </c>
      <c r="BS1820" s="2" t="s">
        <v>8</v>
      </c>
      <c r="BT1820" s="12" t="str">
        <f>INDEX($CD$5:$CD$10,MATCH(BS1820,$CC$5:$CC$10,0),1)</f>
        <v>Y</v>
      </c>
      <c r="BU1820" s="12" t="str">
        <f>IF(AND(BT1820="Y",BQ1820&gt;1),"Y","")</f>
        <v>Y</v>
      </c>
      <c r="BV1820" s="12" t="str">
        <f>IF(AND(BT1820="Y",BQ1820&lt;1),"Y","")</f>
        <v/>
      </c>
      <c r="BW1820" s="12" t="str">
        <f>IF(BQ1820&gt;1,IF(BQ1819&gt;1,"Y",""),"")</f>
        <v>Y</v>
      </c>
      <c r="BX1820" s="12" t="str">
        <f>IF(BQ1820&lt;1,IF(BQ1819&lt;1,"Y",""),"")</f>
        <v/>
      </c>
      <c r="BY1820" s="2"/>
      <c r="BZ1820" s="2"/>
      <c r="CA1820" s="2"/>
    </row>
    <row r="1821" spans="47:79">
      <c r="AU1821" s="4" t="str">
        <f>IF(AZ1821=AZ1822,IF(AZ1821&gt;AZ1820,AZ1821&amp;"_O",""),AZ1821&amp;"_C")</f>
        <v/>
      </c>
      <c r="AV1821" s="7" t="str">
        <f>IF(RIGHT(AU1821,1)="C",AX1821/INDEX($AX$5:$AX$2729,MATCH(AZ1821&amp;"_O",$AU$5:$AU$2729,0),1),"")</f>
        <v/>
      </c>
      <c r="AW1821" s="38">
        <v>38261</v>
      </c>
      <c r="AX1821" s="37">
        <v>1131.5</v>
      </c>
      <c r="AY1821" s="7">
        <f>AX1821/AX1820</f>
        <v>1.0192683607930746</v>
      </c>
      <c r="AZ1821" s="4">
        <f>YEAR(AW1821)</f>
        <v>2004</v>
      </c>
      <c r="BA1821" s="2" t="s">
        <v>8</v>
      </c>
      <c r="BB1821" s="12" t="str">
        <f>INDEX($CD$5:$CD$10,MATCH(BA1821,$CC$5:$CC$10,0),1)</f>
        <v>Y</v>
      </c>
      <c r="BC1821" s="12" t="str">
        <f>IF(AND(BB1821="Y",AY1821&gt;1),"Y","")</f>
        <v>Y</v>
      </c>
      <c r="BD1821" s="12" t="str">
        <f>IF(AND(BB1821="Y",AY1821&lt;1),"Y","")</f>
        <v/>
      </c>
      <c r="BE1821" s="12" t="str">
        <f>IF(AY1821&gt;1,IF(AY1820&gt;1,"Y",""),"")</f>
        <v/>
      </c>
      <c r="BF1821" s="12" t="str">
        <f>IF(AY1821&lt;1,IF(AY1820&lt;1,"Y",""),"")</f>
        <v/>
      </c>
      <c r="BG1821" s="2"/>
      <c r="BH1821" s="2"/>
      <c r="BI1821" s="2"/>
      <c r="BJ1821" s="2"/>
      <c r="BK1821" s="2"/>
      <c r="BL1821" s="2"/>
      <c r="BM1821" s="4" t="str">
        <f>IF(BR1821=BR1822,IF(BR1821&gt;BR1820,BR1821&amp;"_O",""),BR1821&amp;"_C")</f>
        <v/>
      </c>
      <c r="BN1821" s="7" t="str">
        <f>IF(RIGHT(BM1821,1)="C",BP1821/INDEX($BP$5:$BP$2729,MATCH(BR1821&amp;"_O",$BM$5:$BM$2729,0),1),"")</f>
        <v/>
      </c>
      <c r="BO1821" s="38">
        <v>38681</v>
      </c>
      <c r="BP1821" s="3">
        <v>2263.0100000000002</v>
      </c>
      <c r="BQ1821" s="7">
        <f>BP1821/BP1820</f>
        <v>1.0161377953993365</v>
      </c>
      <c r="BR1821" s="4">
        <f>YEAR(BO1821)</f>
        <v>2005</v>
      </c>
      <c r="BS1821" s="2" t="s">
        <v>8</v>
      </c>
      <c r="BT1821" s="12" t="str">
        <f>INDEX($CD$5:$CD$10,MATCH(BS1821,$CC$5:$CC$10,0),1)</f>
        <v>Y</v>
      </c>
      <c r="BU1821" s="12" t="str">
        <f>IF(AND(BT1821="Y",BQ1821&gt;1),"Y","")</f>
        <v>Y</v>
      </c>
      <c r="BV1821" s="12" t="str">
        <f>IF(AND(BT1821="Y",BQ1821&lt;1),"Y","")</f>
        <v/>
      </c>
      <c r="BW1821" s="12" t="str">
        <f>IF(BQ1821&gt;1,IF(BQ1820&gt;1,"Y",""),"")</f>
        <v>Y</v>
      </c>
      <c r="BX1821" s="12" t="str">
        <f>IF(BQ1821&lt;1,IF(BQ1820&lt;1,"Y",""),"")</f>
        <v/>
      </c>
      <c r="BY1821" s="2"/>
      <c r="BZ1821" s="2"/>
      <c r="CA1821" s="2"/>
    </row>
    <row r="1822" spans="47:79">
      <c r="AU1822" s="4" t="str">
        <f>IF(AZ1822=AZ1823,IF(AZ1822&gt;AZ1821,AZ1822&amp;"_O",""),AZ1822&amp;"_C")</f>
        <v/>
      </c>
      <c r="AV1822" s="7" t="str">
        <f>IF(RIGHT(AU1822,1)="C",AX1822/INDEX($AX$5:$AX$2729,MATCH(AZ1822&amp;"_O",$AU$5:$AU$2729,0),1),"")</f>
        <v/>
      </c>
      <c r="AW1822" s="38">
        <v>38268</v>
      </c>
      <c r="AX1822" s="37">
        <v>1122.1400000000001</v>
      </c>
      <c r="AY1822" s="7">
        <f>AX1822/AX1821</f>
        <v>0.99172779496243935</v>
      </c>
      <c r="AZ1822" s="4">
        <f>YEAR(AW1822)</f>
        <v>2004</v>
      </c>
      <c r="BA1822" s="2" t="s">
        <v>8</v>
      </c>
      <c r="BB1822" s="12" t="str">
        <f>INDEX($CD$5:$CD$10,MATCH(BA1822,$CC$5:$CC$10,0),1)</f>
        <v>Y</v>
      </c>
      <c r="BC1822" s="12" t="str">
        <f>IF(AND(BB1822="Y",AY1822&gt;1),"Y","")</f>
        <v/>
      </c>
      <c r="BD1822" s="12" t="str">
        <f>IF(AND(BB1822="Y",AY1822&lt;1),"Y","")</f>
        <v>Y</v>
      </c>
      <c r="BE1822" s="12" t="str">
        <f>IF(AY1822&gt;1,IF(AY1821&gt;1,"Y",""),"")</f>
        <v/>
      </c>
      <c r="BF1822" s="12" t="str">
        <f>IF(AY1822&lt;1,IF(AY1821&lt;1,"Y",""),"")</f>
        <v/>
      </c>
      <c r="BG1822" s="2"/>
      <c r="BH1822" s="2"/>
      <c r="BI1822" s="2"/>
      <c r="BJ1822" s="2"/>
      <c r="BK1822" s="2"/>
      <c r="BL1822" s="2"/>
      <c r="BM1822" s="4" t="str">
        <f>IF(BR1822=BR1823,IF(BR1822&gt;BR1821,BR1822&amp;"_O",""),BR1822&amp;"_C")</f>
        <v/>
      </c>
      <c r="BN1822" s="7" t="str">
        <f>IF(RIGHT(BM1822,1)="C",BP1822/INDEX($BP$5:$BP$2729,MATCH(BR1822&amp;"_O",$BM$5:$BM$2729,0),1),"")</f>
        <v/>
      </c>
      <c r="BO1822" s="38">
        <v>38688</v>
      </c>
      <c r="BP1822" s="3">
        <v>2273.37</v>
      </c>
      <c r="BQ1822" s="7">
        <f>BP1822/BP1821</f>
        <v>1.0045779735838549</v>
      </c>
      <c r="BR1822" s="4">
        <f>YEAR(BO1822)</f>
        <v>2005</v>
      </c>
      <c r="BS1822" s="2" t="s">
        <v>8</v>
      </c>
      <c r="BT1822" s="12" t="str">
        <f>INDEX($CD$5:$CD$10,MATCH(BS1822,$CC$5:$CC$10,0),1)</f>
        <v>Y</v>
      </c>
      <c r="BU1822" s="12" t="str">
        <f>IF(AND(BT1822="Y",BQ1822&gt;1),"Y","")</f>
        <v>Y</v>
      </c>
      <c r="BV1822" s="12" t="str">
        <f>IF(AND(BT1822="Y",BQ1822&lt;1),"Y","")</f>
        <v/>
      </c>
      <c r="BW1822" s="12" t="str">
        <f>IF(BQ1822&gt;1,IF(BQ1821&gt;1,"Y",""),"")</f>
        <v>Y</v>
      </c>
      <c r="BX1822" s="12" t="str">
        <f>IF(BQ1822&lt;1,IF(BQ1821&lt;1,"Y",""),"")</f>
        <v/>
      </c>
      <c r="BY1822" s="2"/>
      <c r="BZ1822" s="2"/>
      <c r="CA1822" s="2"/>
    </row>
    <row r="1823" spans="47:79">
      <c r="AU1823" s="4" t="str">
        <f>IF(AZ1823=AZ1824,IF(AZ1823&gt;AZ1822,AZ1823&amp;"_O",""),AZ1823&amp;"_C")</f>
        <v/>
      </c>
      <c r="AV1823" s="7" t="str">
        <f>IF(RIGHT(AU1823,1)="C",AX1823/INDEX($AX$5:$AX$2729,MATCH(AZ1823&amp;"_O",$AU$5:$AU$2729,0),1),"")</f>
        <v/>
      </c>
      <c r="AW1823" s="38">
        <v>38275</v>
      </c>
      <c r="AX1823" s="37">
        <v>1108.2</v>
      </c>
      <c r="AY1823" s="7">
        <f>AX1823/AX1822</f>
        <v>0.98757730764432239</v>
      </c>
      <c r="AZ1823" s="4">
        <f>YEAR(AW1823)</f>
        <v>2004</v>
      </c>
      <c r="BA1823" s="2" t="s">
        <v>8</v>
      </c>
      <c r="BB1823" s="12" t="str">
        <f>INDEX($CD$5:$CD$10,MATCH(BA1823,$CC$5:$CC$10,0),1)</f>
        <v>Y</v>
      </c>
      <c r="BC1823" s="12" t="str">
        <f>IF(AND(BB1823="Y",AY1823&gt;1),"Y","")</f>
        <v/>
      </c>
      <c r="BD1823" s="12" t="str">
        <f>IF(AND(BB1823="Y",AY1823&lt;1),"Y","")</f>
        <v>Y</v>
      </c>
      <c r="BE1823" s="12" t="str">
        <f>IF(AY1823&gt;1,IF(AY1822&gt;1,"Y",""),"")</f>
        <v/>
      </c>
      <c r="BF1823" s="12" t="str">
        <f>IF(AY1823&lt;1,IF(AY1822&lt;1,"Y",""),"")</f>
        <v>Y</v>
      </c>
      <c r="BG1823" s="2"/>
      <c r="BH1823" s="2"/>
      <c r="BI1823" s="2"/>
      <c r="BJ1823" s="2"/>
      <c r="BK1823" s="2"/>
      <c r="BL1823" s="2"/>
      <c r="BM1823" s="4" t="str">
        <f>IF(BR1823=BR1824,IF(BR1823&gt;BR1822,BR1823&amp;"_O",""),BR1823&amp;"_C")</f>
        <v/>
      </c>
      <c r="BN1823" s="7" t="str">
        <f>IF(RIGHT(BM1823,1)="C",BP1823/INDEX($BP$5:$BP$2729,MATCH(BR1823&amp;"_O",$BM$5:$BM$2729,0),1),"")</f>
        <v/>
      </c>
      <c r="BO1823" s="38">
        <v>38695</v>
      </c>
      <c r="BP1823" s="3">
        <v>2256.73</v>
      </c>
      <c r="BQ1823" s="7">
        <f>BP1823/BP1822</f>
        <v>0.99268046996309445</v>
      </c>
      <c r="BR1823" s="4">
        <f>YEAR(BO1823)</f>
        <v>2005</v>
      </c>
      <c r="BS1823" s="2" t="s">
        <v>8</v>
      </c>
      <c r="BT1823" s="12" t="str">
        <f>INDEX($CD$5:$CD$10,MATCH(BS1823,$CC$5:$CC$10,0),1)</f>
        <v>Y</v>
      </c>
      <c r="BU1823" s="12" t="str">
        <f>IF(AND(BT1823="Y",BQ1823&gt;1),"Y","")</f>
        <v/>
      </c>
      <c r="BV1823" s="12" t="str">
        <f>IF(AND(BT1823="Y",BQ1823&lt;1),"Y","")</f>
        <v>Y</v>
      </c>
      <c r="BW1823" s="12" t="str">
        <f>IF(BQ1823&gt;1,IF(BQ1822&gt;1,"Y",""),"")</f>
        <v/>
      </c>
      <c r="BX1823" s="12" t="str">
        <f>IF(BQ1823&lt;1,IF(BQ1822&lt;1,"Y",""),"")</f>
        <v/>
      </c>
      <c r="BY1823" s="2"/>
      <c r="BZ1823" s="2"/>
      <c r="CA1823" s="2"/>
    </row>
    <row r="1824" spans="47:79">
      <c r="AU1824" s="4" t="str">
        <f>IF(AZ1824=AZ1825,IF(AZ1824&gt;AZ1823,AZ1824&amp;"_O",""),AZ1824&amp;"_C")</f>
        <v/>
      </c>
      <c r="AV1824" s="7" t="str">
        <f>IF(RIGHT(AU1824,1)="C",AX1824/INDEX($AX$5:$AX$2729,MATCH(AZ1824&amp;"_O",$AU$5:$AU$2729,0),1),"")</f>
        <v/>
      </c>
      <c r="AW1824" s="38">
        <v>38282</v>
      </c>
      <c r="AX1824" s="37">
        <v>1095.74</v>
      </c>
      <c r="AY1824" s="7">
        <f>AX1824/AX1823</f>
        <v>0.98875654214040787</v>
      </c>
      <c r="AZ1824" s="4">
        <f>YEAR(AW1824)</f>
        <v>2004</v>
      </c>
      <c r="BA1824" s="2" t="s">
        <v>8</v>
      </c>
      <c r="BB1824" s="12" t="str">
        <f>INDEX($CD$5:$CD$10,MATCH(BA1824,$CC$5:$CC$10,0),1)</f>
        <v>Y</v>
      </c>
      <c r="BC1824" s="12" t="str">
        <f>IF(AND(BB1824="Y",AY1824&gt;1),"Y","")</f>
        <v/>
      </c>
      <c r="BD1824" s="12" t="str">
        <f>IF(AND(BB1824="Y",AY1824&lt;1),"Y","")</f>
        <v>Y</v>
      </c>
      <c r="BE1824" s="12" t="str">
        <f>IF(AY1824&gt;1,IF(AY1823&gt;1,"Y",""),"")</f>
        <v/>
      </c>
      <c r="BF1824" s="12" t="str">
        <f>IF(AY1824&lt;1,IF(AY1823&lt;1,"Y",""),"")</f>
        <v>Y</v>
      </c>
      <c r="BG1824" s="2"/>
      <c r="BH1824" s="2"/>
      <c r="BI1824" s="2"/>
      <c r="BJ1824" s="2"/>
      <c r="BK1824" s="2"/>
      <c r="BL1824" s="2"/>
      <c r="BM1824" s="4" t="str">
        <f>IF(BR1824=BR1825,IF(BR1824&gt;BR1823,BR1824&amp;"_O",""),BR1824&amp;"_C")</f>
        <v/>
      </c>
      <c r="BN1824" s="7" t="str">
        <f>IF(RIGHT(BM1824,1)="C",BP1824/INDEX($BP$5:$BP$2729,MATCH(BR1824&amp;"_O",$BM$5:$BM$2729,0),1),"")</f>
        <v/>
      </c>
      <c r="BO1824" s="38">
        <v>38702</v>
      </c>
      <c r="BP1824" s="3">
        <v>2252.48</v>
      </c>
      <c r="BQ1824" s="7">
        <f>BP1824/BP1823</f>
        <v>0.99811674413864304</v>
      </c>
      <c r="BR1824" s="4">
        <f>YEAR(BO1824)</f>
        <v>2005</v>
      </c>
      <c r="BS1824" s="2" t="s">
        <v>8</v>
      </c>
      <c r="BT1824" s="12" t="str">
        <f>INDEX($CD$5:$CD$10,MATCH(BS1824,$CC$5:$CC$10,0),1)</f>
        <v>Y</v>
      </c>
      <c r="BU1824" s="12" t="str">
        <f>IF(AND(BT1824="Y",BQ1824&gt;1),"Y","")</f>
        <v/>
      </c>
      <c r="BV1824" s="12" t="str">
        <f>IF(AND(BT1824="Y",BQ1824&lt;1),"Y","")</f>
        <v>Y</v>
      </c>
      <c r="BW1824" s="12" t="str">
        <f>IF(BQ1824&gt;1,IF(BQ1823&gt;1,"Y",""),"")</f>
        <v/>
      </c>
      <c r="BX1824" s="12" t="str">
        <f>IF(BQ1824&lt;1,IF(BQ1823&lt;1,"Y",""),"")</f>
        <v>Y</v>
      </c>
      <c r="BY1824" s="2"/>
      <c r="BZ1824" s="2"/>
      <c r="CA1824" s="2"/>
    </row>
    <row r="1825" spans="47:79">
      <c r="AU1825" s="4" t="str">
        <f>IF(AZ1825=AZ1826,IF(AZ1825&gt;AZ1824,AZ1825&amp;"_O",""),AZ1825&amp;"_C")</f>
        <v/>
      </c>
      <c r="AV1825" s="7" t="str">
        <f>IF(RIGHT(AU1825,1)="C",AX1825/INDEX($AX$5:$AX$2729,MATCH(AZ1825&amp;"_O",$AU$5:$AU$2729,0),1),"")</f>
        <v/>
      </c>
      <c r="AW1825" s="38">
        <v>38289</v>
      </c>
      <c r="AX1825" s="37">
        <v>1130.17</v>
      </c>
      <c r="AY1825" s="7">
        <f>AX1825/AX1824</f>
        <v>1.0314216876266269</v>
      </c>
      <c r="AZ1825" s="4">
        <f>YEAR(AW1825)</f>
        <v>2004</v>
      </c>
      <c r="BA1825" s="2" t="s">
        <v>8</v>
      </c>
      <c r="BB1825" s="12" t="str">
        <f>INDEX($CD$5:$CD$10,MATCH(BA1825,$CC$5:$CC$10,0),1)</f>
        <v>Y</v>
      </c>
      <c r="BC1825" s="12" t="str">
        <f>IF(AND(BB1825="Y",AY1825&gt;1),"Y","")</f>
        <v>Y</v>
      </c>
      <c r="BD1825" s="12" t="str">
        <f>IF(AND(BB1825="Y",AY1825&lt;1),"Y","")</f>
        <v/>
      </c>
      <c r="BE1825" s="12" t="str">
        <f>IF(AY1825&gt;1,IF(AY1824&gt;1,"Y",""),"")</f>
        <v/>
      </c>
      <c r="BF1825" s="12" t="str">
        <f>IF(AY1825&lt;1,IF(AY1824&lt;1,"Y",""),"")</f>
        <v/>
      </c>
      <c r="BG1825" s="2"/>
      <c r="BH1825" s="2"/>
      <c r="BI1825" s="2"/>
      <c r="BJ1825" s="2"/>
      <c r="BK1825" s="2"/>
      <c r="BL1825" s="2"/>
      <c r="BM1825" s="4" t="str">
        <f>IF(BR1825=BR1826,IF(BR1825&gt;BR1824,BR1825&amp;"_O",""),BR1825&amp;"_C")</f>
        <v/>
      </c>
      <c r="BN1825" s="7" t="str">
        <f>IF(RIGHT(BM1825,1)="C",BP1825/INDEX($BP$5:$BP$2729,MATCH(BR1825&amp;"_O",$BM$5:$BM$2729,0),1),"")</f>
        <v/>
      </c>
      <c r="BO1825" s="38">
        <v>38709</v>
      </c>
      <c r="BP1825" s="3">
        <v>2249.42</v>
      </c>
      <c r="BQ1825" s="7">
        <f>BP1825/BP1824</f>
        <v>0.99864149737178576</v>
      </c>
      <c r="BR1825" s="4">
        <f>YEAR(BO1825)</f>
        <v>2005</v>
      </c>
      <c r="BS1825" s="2" t="s">
        <v>8</v>
      </c>
      <c r="BT1825" s="12" t="str">
        <f>INDEX($CD$5:$CD$10,MATCH(BS1825,$CC$5:$CC$10,0),1)</f>
        <v>Y</v>
      </c>
      <c r="BU1825" s="12" t="str">
        <f>IF(AND(BT1825="Y",BQ1825&gt;1),"Y","")</f>
        <v/>
      </c>
      <c r="BV1825" s="12" t="str">
        <f>IF(AND(BT1825="Y",BQ1825&lt;1),"Y","")</f>
        <v>Y</v>
      </c>
      <c r="BW1825" s="12" t="str">
        <f>IF(BQ1825&gt;1,IF(BQ1824&gt;1,"Y",""),"")</f>
        <v/>
      </c>
      <c r="BX1825" s="12" t="str">
        <f>IF(BQ1825&lt;1,IF(BQ1824&lt;1,"Y",""),"")</f>
        <v>Y</v>
      </c>
      <c r="BY1825" s="2"/>
      <c r="BZ1825" s="2"/>
      <c r="CA1825" s="2"/>
    </row>
    <row r="1826" spans="47:79">
      <c r="AU1826" s="4" t="str">
        <f>IF(AZ1826=AZ1827,IF(AZ1826&gt;AZ1825,AZ1826&amp;"_O",""),AZ1826&amp;"_C")</f>
        <v/>
      </c>
      <c r="AV1826" s="7" t="str">
        <f>IF(RIGHT(AU1826,1)="C",AX1826/INDEX($AX$5:$AX$2729,MATCH(AZ1826&amp;"_O",$AU$5:$AU$2729,0),1),"")</f>
        <v/>
      </c>
      <c r="AW1826" s="38">
        <v>38296</v>
      </c>
      <c r="AX1826" s="37">
        <v>1166.17</v>
      </c>
      <c r="AY1826" s="7">
        <f>AX1826/AX1825</f>
        <v>1.0318536149428847</v>
      </c>
      <c r="AZ1826" s="4">
        <f>YEAR(AW1826)</f>
        <v>2004</v>
      </c>
      <c r="BA1826" s="2" t="s">
        <v>8</v>
      </c>
      <c r="BB1826" s="12" t="str">
        <f>INDEX($CD$5:$CD$10,MATCH(BA1826,$CC$5:$CC$10,0),1)</f>
        <v>Y</v>
      </c>
      <c r="BC1826" s="12" t="str">
        <f>IF(AND(BB1826="Y",AY1826&gt;1),"Y","")</f>
        <v>Y</v>
      </c>
      <c r="BD1826" s="12" t="str">
        <f>IF(AND(BB1826="Y",AY1826&lt;1),"Y","")</f>
        <v/>
      </c>
      <c r="BE1826" s="12" t="str">
        <f>IF(AY1826&gt;1,IF(AY1825&gt;1,"Y",""),"")</f>
        <v>Y</v>
      </c>
      <c r="BF1826" s="12" t="str">
        <f>IF(AY1826&lt;1,IF(AY1825&lt;1,"Y",""),"")</f>
        <v/>
      </c>
      <c r="BG1826" s="2"/>
      <c r="BH1826" s="2"/>
      <c r="BI1826" s="2"/>
      <c r="BJ1826" s="2"/>
      <c r="BK1826" s="2"/>
      <c r="BL1826" s="2"/>
      <c r="BM1826" s="4" t="str">
        <f>IF(BR1826=BR1827,IF(BR1826&gt;BR1825,BR1826&amp;"_O",""),BR1826&amp;"_C")</f>
        <v>2005_C</v>
      </c>
      <c r="BN1826" s="7">
        <f>IF(RIGHT(BM1826,1)="C",BP1826/INDEX($BP$5:$BP$2729,MATCH(BR1826&amp;"_O",$BM$5:$BM$2729,0),1),"")</f>
        <v>1.0558792689875085</v>
      </c>
      <c r="BO1826" s="38">
        <v>38716</v>
      </c>
      <c r="BP1826" s="3">
        <v>2205.3200000000002</v>
      </c>
      <c r="BQ1826" s="7">
        <f>BP1826/BP1825</f>
        <v>0.98039494625281187</v>
      </c>
      <c r="BR1826" s="4">
        <f>YEAR(BO1826)</f>
        <v>2005</v>
      </c>
      <c r="BS1826" s="2" t="s">
        <v>8</v>
      </c>
      <c r="BT1826" s="12" t="str">
        <f>INDEX($CD$5:$CD$10,MATCH(BS1826,$CC$5:$CC$10,0),1)</f>
        <v>Y</v>
      </c>
      <c r="BU1826" s="12" t="str">
        <f>IF(AND(BT1826="Y",BQ1826&gt;1),"Y","")</f>
        <v/>
      </c>
      <c r="BV1826" s="12" t="str">
        <f>IF(AND(BT1826="Y",BQ1826&lt;1),"Y","")</f>
        <v>Y</v>
      </c>
      <c r="BW1826" s="12" t="str">
        <f>IF(BQ1826&gt;1,IF(BQ1825&gt;1,"Y",""),"")</f>
        <v/>
      </c>
      <c r="BX1826" s="12" t="str">
        <f>IF(BQ1826&lt;1,IF(BQ1825&lt;1,"Y",""),"")</f>
        <v>Y</v>
      </c>
      <c r="BY1826" s="2"/>
      <c r="BZ1826" s="2"/>
      <c r="CA1826" s="2"/>
    </row>
    <row r="1827" spans="47:79">
      <c r="AU1827" s="4" t="str">
        <f>IF(AZ1827=AZ1828,IF(AZ1827&gt;AZ1826,AZ1827&amp;"_O",""),AZ1827&amp;"_C")</f>
        <v/>
      </c>
      <c r="AV1827" s="7" t="str">
        <f>IF(RIGHT(AU1827,1)="C",AX1827/INDEX($AX$5:$AX$2729,MATCH(AZ1827&amp;"_O",$AU$5:$AU$2729,0),1),"")</f>
        <v/>
      </c>
      <c r="AW1827" s="38">
        <v>38303</v>
      </c>
      <c r="AX1827" s="37">
        <v>1184.17</v>
      </c>
      <c r="AY1827" s="7">
        <f>AX1827/AX1826</f>
        <v>1.0154351423891885</v>
      </c>
      <c r="AZ1827" s="4">
        <f>YEAR(AW1827)</f>
        <v>2004</v>
      </c>
      <c r="BA1827" s="2" t="s">
        <v>8</v>
      </c>
      <c r="BB1827" s="12" t="str">
        <f>INDEX($CD$5:$CD$10,MATCH(BA1827,$CC$5:$CC$10,0),1)</f>
        <v>Y</v>
      </c>
      <c r="BC1827" s="12" t="str">
        <f>IF(AND(BB1827="Y",AY1827&gt;1),"Y","")</f>
        <v>Y</v>
      </c>
      <c r="BD1827" s="12" t="str">
        <f>IF(AND(BB1827="Y",AY1827&lt;1),"Y","")</f>
        <v/>
      </c>
      <c r="BE1827" s="12" t="str">
        <f>IF(AY1827&gt;1,IF(AY1826&gt;1,"Y",""),"")</f>
        <v>Y</v>
      </c>
      <c r="BF1827" s="12" t="str">
        <f>IF(AY1827&lt;1,IF(AY1826&lt;1,"Y",""),"")</f>
        <v/>
      </c>
      <c r="BG1827" s="2"/>
      <c r="BH1827" s="2"/>
      <c r="BI1827" s="2"/>
      <c r="BJ1827" s="2"/>
      <c r="BK1827" s="2"/>
      <c r="BL1827" s="2"/>
      <c r="BM1827" s="4" t="str">
        <f>IF(BR1827=BR1828,IF(BR1827&gt;BR1826,BR1827&amp;"_O",""),BR1827&amp;"_C")</f>
        <v>2006_O</v>
      </c>
      <c r="BN1827" s="7" t="str">
        <f>IF(RIGHT(BM1827,1)="C",BP1827/INDEX($BP$5:$BP$2729,MATCH(BR1827&amp;"_O",$BM$5:$BM$2729,0),1),"")</f>
        <v/>
      </c>
      <c r="BO1827" s="38">
        <v>38723</v>
      </c>
      <c r="BP1827" s="3">
        <v>2305.62</v>
      </c>
      <c r="BQ1827" s="7">
        <f>BP1827/BP1826</f>
        <v>1.0454809279378956</v>
      </c>
      <c r="BR1827" s="4">
        <f>YEAR(BO1827)</f>
        <v>2006</v>
      </c>
      <c r="BS1827" s="2" t="s">
        <v>8</v>
      </c>
      <c r="BT1827" s="12" t="str">
        <f>INDEX($CD$5:$CD$10,MATCH(BS1827,$CC$5:$CC$10,0),1)</f>
        <v>Y</v>
      </c>
      <c r="BU1827" s="12" t="str">
        <f>IF(AND(BT1827="Y",BQ1827&gt;1),"Y","")</f>
        <v>Y</v>
      </c>
      <c r="BV1827" s="12" t="str">
        <f>IF(AND(BT1827="Y",BQ1827&lt;1),"Y","")</f>
        <v/>
      </c>
      <c r="BW1827" s="12" t="str">
        <f>IF(BQ1827&gt;1,IF(BQ1826&gt;1,"Y",""),"")</f>
        <v/>
      </c>
      <c r="BX1827" s="12" t="str">
        <f>IF(BQ1827&lt;1,IF(BQ1826&lt;1,"Y",""),"")</f>
        <v/>
      </c>
      <c r="BY1827" s="2"/>
      <c r="BZ1827" s="2"/>
      <c r="CA1827" s="2"/>
    </row>
    <row r="1828" spans="47:79">
      <c r="AU1828" s="4" t="str">
        <f>IF(AZ1828=AZ1829,IF(AZ1828&gt;AZ1827,AZ1828&amp;"_O",""),AZ1828&amp;"_C")</f>
        <v/>
      </c>
      <c r="AV1828" s="7" t="str">
        <f>IF(RIGHT(AU1828,1)="C",AX1828/INDEX($AX$5:$AX$2729,MATCH(AZ1828&amp;"_O",$AU$5:$AU$2729,0),1),"")</f>
        <v/>
      </c>
      <c r="AW1828" s="38">
        <v>38310</v>
      </c>
      <c r="AX1828" s="37">
        <v>1170.3399999999999</v>
      </c>
      <c r="AY1828" s="7">
        <f>AX1828/AX1827</f>
        <v>0.98832093364972917</v>
      </c>
      <c r="AZ1828" s="4">
        <f>YEAR(AW1828)</f>
        <v>2004</v>
      </c>
      <c r="BA1828" s="2" t="s">
        <v>8</v>
      </c>
      <c r="BB1828" s="12" t="str">
        <f>INDEX($CD$5:$CD$10,MATCH(BA1828,$CC$5:$CC$10,0),1)</f>
        <v>Y</v>
      </c>
      <c r="BC1828" s="12" t="str">
        <f>IF(AND(BB1828="Y",AY1828&gt;1),"Y","")</f>
        <v/>
      </c>
      <c r="BD1828" s="12" t="str">
        <f>IF(AND(BB1828="Y",AY1828&lt;1),"Y","")</f>
        <v>Y</v>
      </c>
      <c r="BE1828" s="12" t="str">
        <f>IF(AY1828&gt;1,IF(AY1827&gt;1,"Y",""),"")</f>
        <v/>
      </c>
      <c r="BF1828" s="12" t="str">
        <f>IF(AY1828&lt;1,IF(AY1827&lt;1,"Y",""),"")</f>
        <v/>
      </c>
      <c r="BG1828" s="2"/>
      <c r="BH1828" s="2"/>
      <c r="BI1828" s="2"/>
      <c r="BJ1828" s="2"/>
      <c r="BK1828" s="2"/>
      <c r="BL1828" s="2"/>
      <c r="BM1828" s="4" t="str">
        <f>IF(BR1828=BR1829,IF(BR1828&gt;BR1827,BR1828&amp;"_O",""),BR1828&amp;"_C")</f>
        <v/>
      </c>
      <c r="BN1828" s="7" t="str">
        <f>IF(RIGHT(BM1828,1)="C",BP1828/INDEX($BP$5:$BP$2729,MATCH(BR1828&amp;"_O",$BM$5:$BM$2729,0),1),"")</f>
        <v/>
      </c>
      <c r="BO1828" s="38">
        <v>38730</v>
      </c>
      <c r="BP1828" s="3">
        <v>2317.04</v>
      </c>
      <c r="BQ1828" s="7">
        <f>BP1828/BP1827</f>
        <v>1.0049531145635449</v>
      </c>
      <c r="BR1828" s="4">
        <f>YEAR(BO1828)</f>
        <v>2006</v>
      </c>
      <c r="BS1828" s="2" t="s">
        <v>8</v>
      </c>
      <c r="BT1828" s="12" t="str">
        <f>INDEX($CD$5:$CD$10,MATCH(BS1828,$CC$5:$CC$10,0),1)</f>
        <v>Y</v>
      </c>
      <c r="BU1828" s="12" t="str">
        <f>IF(AND(BT1828="Y",BQ1828&gt;1),"Y","")</f>
        <v>Y</v>
      </c>
      <c r="BV1828" s="12" t="str">
        <f>IF(AND(BT1828="Y",BQ1828&lt;1),"Y","")</f>
        <v/>
      </c>
      <c r="BW1828" s="12" t="str">
        <f>IF(BQ1828&gt;1,IF(BQ1827&gt;1,"Y",""),"")</f>
        <v>Y</v>
      </c>
      <c r="BX1828" s="12" t="str">
        <f>IF(BQ1828&lt;1,IF(BQ1827&lt;1,"Y",""),"")</f>
        <v/>
      </c>
      <c r="BY1828" s="2"/>
      <c r="BZ1828" s="2"/>
      <c r="CA1828" s="2"/>
    </row>
    <row r="1829" spans="47:79">
      <c r="AU1829" s="4" t="str">
        <f>IF(AZ1829=AZ1830,IF(AZ1829&gt;AZ1828,AZ1829&amp;"_O",""),AZ1829&amp;"_C")</f>
        <v/>
      </c>
      <c r="AV1829" s="7" t="str">
        <f>IF(RIGHT(AU1829,1)="C",AX1829/INDEX($AX$5:$AX$2729,MATCH(AZ1829&amp;"_O",$AU$5:$AU$2729,0),1),"")</f>
        <v/>
      </c>
      <c r="AW1829" s="38">
        <v>38317</v>
      </c>
      <c r="AX1829" s="37">
        <v>1182.6500000000001</v>
      </c>
      <c r="AY1829" s="7">
        <f>AX1829/AX1828</f>
        <v>1.0105183109181948</v>
      </c>
      <c r="AZ1829" s="4">
        <f>YEAR(AW1829)</f>
        <v>2004</v>
      </c>
      <c r="BA1829" s="2" t="s">
        <v>8</v>
      </c>
      <c r="BB1829" s="12" t="str">
        <f>INDEX($CD$5:$CD$10,MATCH(BA1829,$CC$5:$CC$10,0),1)</f>
        <v>Y</v>
      </c>
      <c r="BC1829" s="12" t="str">
        <f>IF(AND(BB1829="Y",AY1829&gt;1),"Y","")</f>
        <v>Y</v>
      </c>
      <c r="BD1829" s="12" t="str">
        <f>IF(AND(BB1829="Y",AY1829&lt;1),"Y","")</f>
        <v/>
      </c>
      <c r="BE1829" s="12" t="str">
        <f>IF(AY1829&gt;1,IF(AY1828&gt;1,"Y",""),"")</f>
        <v/>
      </c>
      <c r="BF1829" s="12" t="str">
        <f>IF(AY1829&lt;1,IF(AY1828&lt;1,"Y",""),"")</f>
        <v/>
      </c>
      <c r="BG1829" s="2"/>
      <c r="BH1829" s="2"/>
      <c r="BI1829" s="2"/>
      <c r="BJ1829" s="2"/>
      <c r="BK1829" s="2"/>
      <c r="BL1829" s="2"/>
      <c r="BM1829" s="4" t="str">
        <f>IF(BR1829=BR1830,IF(BR1829&gt;BR1828,BR1829&amp;"_O",""),BR1829&amp;"_C")</f>
        <v/>
      </c>
      <c r="BN1829" s="7" t="str">
        <f>IF(RIGHT(BM1829,1)="C",BP1829/INDEX($BP$5:$BP$2729,MATCH(BR1829&amp;"_O",$BM$5:$BM$2729,0),1),"")</f>
        <v/>
      </c>
      <c r="BO1829" s="38">
        <v>38737</v>
      </c>
      <c r="BP1829" s="3">
        <v>2247.6999999999998</v>
      </c>
      <c r="BQ1829" s="7">
        <f>BP1829/BP1828</f>
        <v>0.9700738873735455</v>
      </c>
      <c r="BR1829" s="4">
        <f>YEAR(BO1829)</f>
        <v>2006</v>
      </c>
      <c r="BS1829" s="2" t="s">
        <v>8</v>
      </c>
      <c r="BT1829" s="12" t="str">
        <f>INDEX($CD$5:$CD$10,MATCH(BS1829,$CC$5:$CC$10,0),1)</f>
        <v>Y</v>
      </c>
      <c r="BU1829" s="12" t="str">
        <f>IF(AND(BT1829="Y",BQ1829&gt;1),"Y","")</f>
        <v/>
      </c>
      <c r="BV1829" s="12" t="str">
        <f>IF(AND(BT1829="Y",BQ1829&lt;1),"Y","")</f>
        <v>Y</v>
      </c>
      <c r="BW1829" s="12" t="str">
        <f>IF(BQ1829&gt;1,IF(BQ1828&gt;1,"Y",""),"")</f>
        <v/>
      </c>
      <c r="BX1829" s="12" t="str">
        <f>IF(BQ1829&lt;1,IF(BQ1828&lt;1,"Y",""),"")</f>
        <v/>
      </c>
      <c r="BY1829" s="2"/>
      <c r="BZ1829" s="2"/>
      <c r="CA1829" s="2"/>
    </row>
    <row r="1830" spans="47:79">
      <c r="AU1830" s="4" t="str">
        <f>IF(AZ1830=AZ1831,IF(AZ1830&gt;AZ1829,AZ1830&amp;"_O",""),AZ1830&amp;"_C")</f>
        <v/>
      </c>
      <c r="AV1830" s="7" t="str">
        <f>IF(RIGHT(AU1830,1)="C",AX1830/INDEX($AX$5:$AX$2729,MATCH(AZ1830&amp;"_O",$AU$5:$AU$2729,0),1),"")</f>
        <v/>
      </c>
      <c r="AW1830" s="38">
        <v>38324</v>
      </c>
      <c r="AX1830" s="37">
        <v>1191.17</v>
      </c>
      <c r="AY1830" s="7">
        <f>AX1830/AX1829</f>
        <v>1.0072041601488184</v>
      </c>
      <c r="AZ1830" s="4">
        <f>YEAR(AW1830)</f>
        <v>2004</v>
      </c>
      <c r="BA1830" s="2" t="s">
        <v>8</v>
      </c>
      <c r="BB1830" s="12" t="str">
        <f>INDEX($CD$5:$CD$10,MATCH(BA1830,$CC$5:$CC$10,0),1)</f>
        <v>Y</v>
      </c>
      <c r="BC1830" s="12" t="str">
        <f>IF(AND(BB1830="Y",AY1830&gt;1),"Y","")</f>
        <v>Y</v>
      </c>
      <c r="BD1830" s="12" t="str">
        <f>IF(AND(BB1830="Y",AY1830&lt;1),"Y","")</f>
        <v/>
      </c>
      <c r="BE1830" s="12" t="str">
        <f>IF(AY1830&gt;1,IF(AY1829&gt;1,"Y",""),"")</f>
        <v>Y</v>
      </c>
      <c r="BF1830" s="12" t="str">
        <f>IF(AY1830&lt;1,IF(AY1829&lt;1,"Y",""),"")</f>
        <v/>
      </c>
      <c r="BG1830" s="2"/>
      <c r="BH1830" s="2"/>
      <c r="BI1830" s="2"/>
      <c r="BJ1830" s="2"/>
      <c r="BK1830" s="2"/>
      <c r="BL1830" s="2"/>
      <c r="BM1830" s="4" t="str">
        <f>IF(BR1830=BR1831,IF(BR1830&gt;BR1829,BR1830&amp;"_O",""),BR1830&amp;"_C")</f>
        <v/>
      </c>
      <c r="BN1830" s="7" t="str">
        <f>IF(RIGHT(BM1830,1)="C",BP1830/INDEX($BP$5:$BP$2729,MATCH(BR1830&amp;"_O",$BM$5:$BM$2729,0),1),"")</f>
        <v/>
      </c>
      <c r="BO1830" s="38">
        <v>38744</v>
      </c>
      <c r="BP1830" s="3">
        <v>2304.23</v>
      </c>
      <c r="BQ1830" s="7">
        <f>BP1830/BP1829</f>
        <v>1.0251501534902345</v>
      </c>
      <c r="BR1830" s="4">
        <f>YEAR(BO1830)</f>
        <v>2006</v>
      </c>
      <c r="BS1830" s="2" t="s">
        <v>8</v>
      </c>
      <c r="BT1830" s="12" t="str">
        <f>INDEX($CD$5:$CD$10,MATCH(BS1830,$CC$5:$CC$10,0),1)</f>
        <v>Y</v>
      </c>
      <c r="BU1830" s="12" t="str">
        <f>IF(AND(BT1830="Y",BQ1830&gt;1),"Y","")</f>
        <v>Y</v>
      </c>
      <c r="BV1830" s="12" t="str">
        <f>IF(AND(BT1830="Y",BQ1830&lt;1),"Y","")</f>
        <v/>
      </c>
      <c r="BW1830" s="12" t="str">
        <f>IF(BQ1830&gt;1,IF(BQ1829&gt;1,"Y",""),"")</f>
        <v/>
      </c>
      <c r="BX1830" s="12" t="str">
        <f>IF(BQ1830&lt;1,IF(BQ1829&lt;1,"Y",""),"")</f>
        <v/>
      </c>
      <c r="BY1830" s="2"/>
      <c r="BZ1830" s="2"/>
      <c r="CA1830" s="2"/>
    </row>
    <row r="1831" spans="47:79">
      <c r="AU1831" s="4" t="str">
        <f>IF(AZ1831=AZ1832,IF(AZ1831&gt;AZ1830,AZ1831&amp;"_O",""),AZ1831&amp;"_C")</f>
        <v/>
      </c>
      <c r="AV1831" s="7" t="str">
        <f>IF(RIGHT(AU1831,1)="C",AX1831/INDEX($AX$5:$AX$2729,MATCH(AZ1831&amp;"_O",$AU$5:$AU$2729,0),1),"")</f>
        <v/>
      </c>
      <c r="AW1831" s="38">
        <v>38331</v>
      </c>
      <c r="AX1831" s="37">
        <v>1188</v>
      </c>
      <c r="AY1831" s="7">
        <f>AX1831/AX1830</f>
        <v>0.99733875097593117</v>
      </c>
      <c r="AZ1831" s="4">
        <f>YEAR(AW1831)</f>
        <v>2004</v>
      </c>
      <c r="BA1831" s="2" t="s">
        <v>8</v>
      </c>
      <c r="BB1831" s="12" t="str">
        <f>INDEX($CD$5:$CD$10,MATCH(BA1831,$CC$5:$CC$10,0),1)</f>
        <v>Y</v>
      </c>
      <c r="BC1831" s="12" t="str">
        <f>IF(AND(BB1831="Y",AY1831&gt;1),"Y","")</f>
        <v/>
      </c>
      <c r="BD1831" s="12" t="str">
        <f>IF(AND(BB1831="Y",AY1831&lt;1),"Y","")</f>
        <v>Y</v>
      </c>
      <c r="BE1831" s="12" t="str">
        <f>IF(AY1831&gt;1,IF(AY1830&gt;1,"Y",""),"")</f>
        <v/>
      </c>
      <c r="BF1831" s="12" t="str">
        <f>IF(AY1831&lt;1,IF(AY1830&lt;1,"Y",""),"")</f>
        <v/>
      </c>
      <c r="BG1831" s="2"/>
      <c r="BH1831" s="2"/>
      <c r="BI1831" s="2"/>
      <c r="BJ1831" s="2"/>
      <c r="BK1831" s="2"/>
      <c r="BL1831" s="2"/>
      <c r="BM1831" s="4" t="str">
        <f>IF(BR1831=BR1832,IF(BR1831&gt;BR1830,BR1831&amp;"_O",""),BR1831&amp;"_C")</f>
        <v/>
      </c>
      <c r="BN1831" s="7" t="str">
        <f>IF(RIGHT(BM1831,1)="C",BP1831/INDEX($BP$5:$BP$2729,MATCH(BR1831&amp;"_O",$BM$5:$BM$2729,0),1),"")</f>
        <v/>
      </c>
      <c r="BO1831" s="38">
        <v>38751</v>
      </c>
      <c r="BP1831" s="3">
        <v>2262.58</v>
      </c>
      <c r="BQ1831" s="7">
        <f>BP1831/BP1830</f>
        <v>0.98192454746270985</v>
      </c>
      <c r="BR1831" s="4">
        <f>YEAR(BO1831)</f>
        <v>2006</v>
      </c>
      <c r="BS1831" s="2" t="s">
        <v>8</v>
      </c>
      <c r="BT1831" s="12" t="str">
        <f>INDEX($CD$5:$CD$10,MATCH(BS1831,$CC$5:$CC$10,0),1)</f>
        <v>Y</v>
      </c>
      <c r="BU1831" s="12" t="str">
        <f>IF(AND(BT1831="Y",BQ1831&gt;1),"Y","")</f>
        <v/>
      </c>
      <c r="BV1831" s="12" t="str">
        <f>IF(AND(BT1831="Y",BQ1831&lt;1),"Y","")</f>
        <v>Y</v>
      </c>
      <c r="BW1831" s="12" t="str">
        <f>IF(BQ1831&gt;1,IF(BQ1830&gt;1,"Y",""),"")</f>
        <v/>
      </c>
      <c r="BX1831" s="12" t="str">
        <f>IF(BQ1831&lt;1,IF(BQ1830&lt;1,"Y",""),"")</f>
        <v/>
      </c>
      <c r="BY1831" s="2"/>
      <c r="BZ1831" s="2"/>
      <c r="CA1831" s="2"/>
    </row>
    <row r="1832" spans="47:79">
      <c r="AU1832" s="4" t="str">
        <f>IF(AZ1832=AZ1833,IF(AZ1832&gt;AZ1831,AZ1832&amp;"_O",""),AZ1832&amp;"_C")</f>
        <v/>
      </c>
      <c r="AV1832" s="7" t="str">
        <f>IF(RIGHT(AU1832,1)="C",AX1832/INDEX($AX$5:$AX$2729,MATCH(AZ1832&amp;"_O",$AU$5:$AU$2729,0),1),"")</f>
        <v/>
      </c>
      <c r="AW1832" s="38">
        <v>38338</v>
      </c>
      <c r="AX1832" s="37">
        <v>1194.22</v>
      </c>
      <c r="AY1832" s="7">
        <f>AX1832/AX1831</f>
        <v>1.0052356902356903</v>
      </c>
      <c r="AZ1832" s="4">
        <f>YEAR(AW1832)</f>
        <v>2004</v>
      </c>
      <c r="BA1832" s="2" t="s">
        <v>8</v>
      </c>
      <c r="BB1832" s="12" t="str">
        <f>INDEX($CD$5:$CD$10,MATCH(BA1832,$CC$5:$CC$10,0),1)</f>
        <v>Y</v>
      </c>
      <c r="BC1832" s="12" t="str">
        <f>IF(AND(BB1832="Y",AY1832&gt;1),"Y","")</f>
        <v>Y</v>
      </c>
      <c r="BD1832" s="12" t="str">
        <f>IF(AND(BB1832="Y",AY1832&lt;1),"Y","")</f>
        <v/>
      </c>
      <c r="BE1832" s="12" t="str">
        <f>IF(AY1832&gt;1,IF(AY1831&gt;1,"Y",""),"")</f>
        <v/>
      </c>
      <c r="BF1832" s="12" t="str">
        <f>IF(AY1832&lt;1,IF(AY1831&lt;1,"Y",""),"")</f>
        <v/>
      </c>
      <c r="BG1832" s="2"/>
      <c r="BH1832" s="2"/>
      <c r="BI1832" s="2"/>
      <c r="BJ1832" s="2"/>
      <c r="BK1832" s="2"/>
      <c r="BL1832" s="2"/>
      <c r="BM1832" s="4" t="str">
        <f>IF(BR1832=BR1833,IF(BR1832&gt;BR1831,BR1832&amp;"_O",""),BR1832&amp;"_C")</f>
        <v/>
      </c>
      <c r="BN1832" s="7" t="str">
        <f>IF(RIGHT(BM1832,1)="C",BP1832/INDEX($BP$5:$BP$2729,MATCH(BR1832&amp;"_O",$BM$5:$BM$2729,0),1),"")</f>
        <v/>
      </c>
      <c r="BO1832" s="38">
        <v>38758</v>
      </c>
      <c r="BP1832" s="3">
        <v>2261.88</v>
      </c>
      <c r="BQ1832" s="7">
        <f>BP1832/BP1831</f>
        <v>0.9996906186742569</v>
      </c>
      <c r="BR1832" s="4">
        <f>YEAR(BO1832)</f>
        <v>2006</v>
      </c>
      <c r="BS1832" s="2" t="s">
        <v>8</v>
      </c>
      <c r="BT1832" s="12" t="str">
        <f>INDEX($CD$5:$CD$10,MATCH(BS1832,$CC$5:$CC$10,0),1)</f>
        <v>Y</v>
      </c>
      <c r="BU1832" s="12" t="str">
        <f>IF(AND(BT1832="Y",BQ1832&gt;1),"Y","")</f>
        <v/>
      </c>
      <c r="BV1832" s="12" t="str">
        <f>IF(AND(BT1832="Y",BQ1832&lt;1),"Y","")</f>
        <v>Y</v>
      </c>
      <c r="BW1832" s="12" t="str">
        <f>IF(BQ1832&gt;1,IF(BQ1831&gt;1,"Y",""),"")</f>
        <v/>
      </c>
      <c r="BX1832" s="12" t="str">
        <f>IF(BQ1832&lt;1,IF(BQ1831&lt;1,"Y",""),"")</f>
        <v>Y</v>
      </c>
      <c r="BY1832" s="2"/>
      <c r="BZ1832" s="2"/>
      <c r="CA1832" s="2"/>
    </row>
    <row r="1833" spans="47:79">
      <c r="AU1833" s="4" t="str">
        <f>IF(AZ1833=AZ1834,IF(AZ1833&gt;AZ1832,AZ1833&amp;"_O",""),AZ1833&amp;"_C")</f>
        <v/>
      </c>
      <c r="AV1833" s="7" t="str">
        <f>IF(RIGHT(AU1833,1)="C",AX1833/INDEX($AX$5:$AX$2729,MATCH(AZ1833&amp;"_O",$AU$5:$AU$2729,0),1),"")</f>
        <v/>
      </c>
      <c r="AW1833" s="38">
        <v>38344</v>
      </c>
      <c r="AX1833" s="37">
        <v>1210.1300000000001</v>
      </c>
      <c r="AY1833" s="7">
        <f>AX1833/AX1832</f>
        <v>1.0133225033913349</v>
      </c>
      <c r="AZ1833" s="4">
        <f>YEAR(AW1833)</f>
        <v>2004</v>
      </c>
      <c r="BA1833" s="2" t="s">
        <v>8</v>
      </c>
      <c r="BB1833" s="12" t="str">
        <f>INDEX($CD$5:$CD$10,MATCH(BA1833,$CC$5:$CC$10,0),1)</f>
        <v>Y</v>
      </c>
      <c r="BC1833" s="12" t="str">
        <f>IF(AND(BB1833="Y",AY1833&gt;1),"Y","")</f>
        <v>Y</v>
      </c>
      <c r="BD1833" s="12" t="str">
        <f>IF(AND(BB1833="Y",AY1833&lt;1),"Y","")</f>
        <v/>
      </c>
      <c r="BE1833" s="12" t="str">
        <f>IF(AY1833&gt;1,IF(AY1832&gt;1,"Y",""),"")</f>
        <v>Y</v>
      </c>
      <c r="BF1833" s="12" t="str">
        <f>IF(AY1833&lt;1,IF(AY1832&lt;1,"Y",""),"")</f>
        <v/>
      </c>
      <c r="BG1833" s="2"/>
      <c r="BH1833" s="2"/>
      <c r="BI1833" s="2"/>
      <c r="BJ1833" s="2"/>
      <c r="BK1833" s="2"/>
      <c r="BL1833" s="2"/>
      <c r="BM1833" s="4" t="str">
        <f>IF(BR1833=BR1834,IF(BR1833&gt;BR1832,BR1833&amp;"_O",""),BR1833&amp;"_C")</f>
        <v/>
      </c>
      <c r="BN1833" s="7" t="str">
        <f>IF(RIGHT(BM1833,1)="C",BP1833/INDEX($BP$5:$BP$2729,MATCH(BR1833&amp;"_O",$BM$5:$BM$2729,0),1),"")</f>
        <v/>
      </c>
      <c r="BO1833" s="38">
        <v>38765</v>
      </c>
      <c r="BP1833" s="3">
        <v>2282.36</v>
      </c>
      <c r="BQ1833" s="7">
        <f>BP1833/BP1832</f>
        <v>1.0090544149114895</v>
      </c>
      <c r="BR1833" s="4">
        <f>YEAR(BO1833)</f>
        <v>2006</v>
      </c>
      <c r="BS1833" s="2" t="s">
        <v>8</v>
      </c>
      <c r="BT1833" s="12" t="str">
        <f>INDEX($CD$5:$CD$10,MATCH(BS1833,$CC$5:$CC$10,0),1)</f>
        <v>Y</v>
      </c>
      <c r="BU1833" s="12" t="str">
        <f>IF(AND(BT1833="Y",BQ1833&gt;1),"Y","")</f>
        <v>Y</v>
      </c>
      <c r="BV1833" s="12" t="str">
        <f>IF(AND(BT1833="Y",BQ1833&lt;1),"Y","")</f>
        <v/>
      </c>
      <c r="BW1833" s="12" t="str">
        <f>IF(BQ1833&gt;1,IF(BQ1832&gt;1,"Y",""),"")</f>
        <v/>
      </c>
      <c r="BX1833" s="12" t="str">
        <f>IF(BQ1833&lt;1,IF(BQ1832&lt;1,"Y",""),"")</f>
        <v/>
      </c>
      <c r="BY1833" s="2"/>
      <c r="BZ1833" s="2"/>
      <c r="CA1833" s="2"/>
    </row>
    <row r="1834" spans="47:79">
      <c r="AU1834" s="4" t="str">
        <f>IF(AZ1834=AZ1835,IF(AZ1834&gt;AZ1833,AZ1834&amp;"_O",""),AZ1834&amp;"_C")</f>
        <v>2004_C</v>
      </c>
      <c r="AV1834" s="7">
        <f>IF(RIGHT(AU1834,1)="C",AX1834/INDEX($AX$5:$AX$2729,MATCH(AZ1834&amp;"_O",$AU$5:$AU$2729,0),1),"")</f>
        <v>1.0933071114759718</v>
      </c>
      <c r="AW1834" s="38">
        <v>38352</v>
      </c>
      <c r="AX1834" s="37">
        <v>1211.92</v>
      </c>
      <c r="AY1834" s="7">
        <f>AX1834/AX1833</f>
        <v>1.0014791799228182</v>
      </c>
      <c r="AZ1834" s="4">
        <f>YEAR(AW1834)</f>
        <v>2004</v>
      </c>
      <c r="BA1834" s="2" t="s">
        <v>8</v>
      </c>
      <c r="BB1834" s="12" t="str">
        <f>INDEX($CD$5:$CD$10,MATCH(BA1834,$CC$5:$CC$10,0),1)</f>
        <v>Y</v>
      </c>
      <c r="BC1834" s="12" t="str">
        <f>IF(AND(BB1834="Y",AY1834&gt;1),"Y","")</f>
        <v>Y</v>
      </c>
      <c r="BD1834" s="12" t="str">
        <f>IF(AND(BB1834="Y",AY1834&lt;1),"Y","")</f>
        <v/>
      </c>
      <c r="BE1834" s="12" t="str">
        <f>IF(AY1834&gt;1,IF(AY1833&gt;1,"Y",""),"")</f>
        <v>Y</v>
      </c>
      <c r="BF1834" s="12" t="str">
        <f>IF(AY1834&lt;1,IF(AY1833&lt;1,"Y",""),"")</f>
        <v/>
      </c>
      <c r="BG1834" s="2"/>
      <c r="BH1834" s="2"/>
      <c r="BI1834" s="2"/>
      <c r="BJ1834" s="2"/>
      <c r="BK1834" s="2"/>
      <c r="BL1834" s="2"/>
      <c r="BM1834" s="4" t="str">
        <f>IF(BR1834=BR1835,IF(BR1834&gt;BR1833,BR1834&amp;"_O",""),BR1834&amp;"_C")</f>
        <v/>
      </c>
      <c r="BN1834" s="7" t="str">
        <f>IF(RIGHT(BM1834,1)="C",BP1834/INDEX($BP$5:$BP$2729,MATCH(BR1834&amp;"_O",$BM$5:$BM$2729,0),1),"")</f>
        <v/>
      </c>
      <c r="BO1834" s="38">
        <v>38772</v>
      </c>
      <c r="BP1834" s="3">
        <v>2287.04</v>
      </c>
      <c r="BQ1834" s="7">
        <f>BP1834/BP1833</f>
        <v>1.0020505091221366</v>
      </c>
      <c r="BR1834" s="4">
        <f>YEAR(BO1834)</f>
        <v>2006</v>
      </c>
      <c r="BS1834" s="2" t="s">
        <v>8</v>
      </c>
      <c r="BT1834" s="12" t="str">
        <f>INDEX($CD$5:$CD$10,MATCH(BS1834,$CC$5:$CC$10,0),1)</f>
        <v>Y</v>
      </c>
      <c r="BU1834" s="12" t="str">
        <f>IF(AND(BT1834="Y",BQ1834&gt;1),"Y","")</f>
        <v>Y</v>
      </c>
      <c r="BV1834" s="12" t="str">
        <f>IF(AND(BT1834="Y",BQ1834&lt;1),"Y","")</f>
        <v/>
      </c>
      <c r="BW1834" s="12" t="str">
        <f>IF(BQ1834&gt;1,IF(BQ1833&gt;1,"Y",""),"")</f>
        <v>Y</v>
      </c>
      <c r="BX1834" s="12" t="str">
        <f>IF(BQ1834&lt;1,IF(BQ1833&lt;1,"Y",""),"")</f>
        <v/>
      </c>
      <c r="BY1834" s="2"/>
      <c r="BZ1834" s="2"/>
      <c r="CA1834" s="2"/>
    </row>
    <row r="1835" spans="47:79">
      <c r="AU1835" s="4" t="str">
        <f>IF(AZ1835=AZ1836,IF(AZ1835&gt;AZ1834,AZ1835&amp;"_O",""),AZ1835&amp;"_C")</f>
        <v>2005_O</v>
      </c>
      <c r="AV1835" s="7" t="str">
        <f>IF(RIGHT(AU1835,1)="C",AX1835/INDEX($AX$5:$AX$2729,MATCH(AZ1835&amp;"_O",$AU$5:$AU$2729,0),1),"")</f>
        <v/>
      </c>
      <c r="AW1835" s="38">
        <v>38359</v>
      </c>
      <c r="AX1835" s="37">
        <v>1186.19</v>
      </c>
      <c r="AY1835" s="7">
        <f>AX1835/AX1834</f>
        <v>0.97876922569146474</v>
      </c>
      <c r="AZ1835" s="4">
        <f>YEAR(AW1835)</f>
        <v>2005</v>
      </c>
      <c r="BA1835" s="2" t="s">
        <v>8</v>
      </c>
      <c r="BB1835" s="12" t="str">
        <f>INDEX($CD$5:$CD$10,MATCH(BA1835,$CC$5:$CC$10,0),1)</f>
        <v>Y</v>
      </c>
      <c r="BC1835" s="12" t="str">
        <f>IF(AND(BB1835="Y",AY1835&gt;1),"Y","")</f>
        <v/>
      </c>
      <c r="BD1835" s="12" t="str">
        <f>IF(AND(BB1835="Y",AY1835&lt;1),"Y","")</f>
        <v>Y</v>
      </c>
      <c r="BE1835" s="12" t="str">
        <f>IF(AY1835&gt;1,IF(AY1834&gt;1,"Y",""),"")</f>
        <v/>
      </c>
      <c r="BF1835" s="12" t="str">
        <f>IF(AY1835&lt;1,IF(AY1834&lt;1,"Y",""),"")</f>
        <v/>
      </c>
      <c r="BG1835" s="2"/>
      <c r="BH1835" s="2"/>
      <c r="BI1835" s="2"/>
      <c r="BJ1835" s="2"/>
      <c r="BK1835" s="2"/>
      <c r="BL1835" s="2"/>
      <c r="BM1835" s="4" t="str">
        <f>IF(BR1835=BR1836,IF(BR1835&gt;BR1834,BR1835&amp;"_O",""),BR1835&amp;"_C")</f>
        <v/>
      </c>
      <c r="BN1835" s="7" t="str">
        <f>IF(RIGHT(BM1835,1)="C",BP1835/INDEX($BP$5:$BP$2729,MATCH(BR1835&amp;"_O",$BM$5:$BM$2729,0),1),"")</f>
        <v/>
      </c>
      <c r="BO1835" s="38">
        <v>38779</v>
      </c>
      <c r="BP1835" s="3">
        <v>2302.6</v>
      </c>
      <c r="BQ1835" s="7">
        <f>BP1835/BP1834</f>
        <v>1.0068035539387155</v>
      </c>
      <c r="BR1835" s="4">
        <f>YEAR(BO1835)</f>
        <v>2006</v>
      </c>
      <c r="BS1835" s="2" t="s">
        <v>8</v>
      </c>
      <c r="BT1835" s="12" t="str">
        <f>INDEX($CD$5:$CD$10,MATCH(BS1835,$CC$5:$CC$10,0),1)</f>
        <v>Y</v>
      </c>
      <c r="BU1835" s="12" t="str">
        <f>IF(AND(BT1835="Y",BQ1835&gt;1),"Y","")</f>
        <v>Y</v>
      </c>
      <c r="BV1835" s="12" t="str">
        <f>IF(AND(BT1835="Y",BQ1835&lt;1),"Y","")</f>
        <v/>
      </c>
      <c r="BW1835" s="12" t="str">
        <f>IF(BQ1835&gt;1,IF(BQ1834&gt;1,"Y",""),"")</f>
        <v>Y</v>
      </c>
      <c r="BX1835" s="12" t="str">
        <f>IF(BQ1835&lt;1,IF(BQ1834&lt;1,"Y",""),"")</f>
        <v/>
      </c>
      <c r="BY1835" s="2"/>
      <c r="BZ1835" s="2"/>
      <c r="CA1835" s="2"/>
    </row>
    <row r="1836" spans="47:79">
      <c r="AU1836" s="4" t="str">
        <f>IF(AZ1836=AZ1837,IF(AZ1836&gt;AZ1835,AZ1836&amp;"_O",""),AZ1836&amp;"_C")</f>
        <v/>
      </c>
      <c r="AV1836" s="7" t="str">
        <f>IF(RIGHT(AU1836,1)="C",AX1836/INDEX($AX$5:$AX$2729,MATCH(AZ1836&amp;"_O",$AU$5:$AU$2729,0),1),"")</f>
        <v/>
      </c>
      <c r="AW1836" s="38">
        <v>38366</v>
      </c>
      <c r="AX1836" s="37">
        <v>1184.51</v>
      </c>
      <c r="AY1836" s="7">
        <f>AX1836/AX1835</f>
        <v>0.99858370075620262</v>
      </c>
      <c r="AZ1836" s="4">
        <f>YEAR(AW1836)</f>
        <v>2005</v>
      </c>
      <c r="BA1836" s="2" t="s">
        <v>8</v>
      </c>
      <c r="BB1836" s="12" t="str">
        <f>INDEX($CD$5:$CD$10,MATCH(BA1836,$CC$5:$CC$10,0),1)</f>
        <v>Y</v>
      </c>
      <c r="BC1836" s="12" t="str">
        <f>IF(AND(BB1836="Y",AY1836&gt;1),"Y","")</f>
        <v/>
      </c>
      <c r="BD1836" s="12" t="str">
        <f>IF(AND(BB1836="Y",AY1836&lt;1),"Y","")</f>
        <v>Y</v>
      </c>
      <c r="BE1836" s="12" t="str">
        <f>IF(AY1836&gt;1,IF(AY1835&gt;1,"Y",""),"")</f>
        <v/>
      </c>
      <c r="BF1836" s="12" t="str">
        <f>IF(AY1836&lt;1,IF(AY1835&lt;1,"Y",""),"")</f>
        <v>Y</v>
      </c>
      <c r="BG1836" s="2"/>
      <c r="BH1836" s="2"/>
      <c r="BI1836" s="2"/>
      <c r="BJ1836" s="2"/>
      <c r="BK1836" s="2"/>
      <c r="BL1836" s="2"/>
      <c r="BM1836" s="4" t="str">
        <f>IF(BR1836=BR1837,IF(BR1836&gt;BR1835,BR1836&amp;"_O",""),BR1836&amp;"_C")</f>
        <v/>
      </c>
      <c r="BN1836" s="7" t="str">
        <f>IF(RIGHT(BM1836,1)="C",BP1836/INDEX($BP$5:$BP$2729,MATCH(BR1836&amp;"_O",$BM$5:$BM$2729,0),1),"")</f>
        <v/>
      </c>
      <c r="BO1836" s="38">
        <v>38786</v>
      </c>
      <c r="BP1836" s="3">
        <v>2262.04</v>
      </c>
      <c r="BQ1836" s="7">
        <f>BP1836/BP1835</f>
        <v>0.98238512985320947</v>
      </c>
      <c r="BR1836" s="4">
        <f>YEAR(BO1836)</f>
        <v>2006</v>
      </c>
      <c r="BS1836" s="2" t="s">
        <v>8</v>
      </c>
      <c r="BT1836" s="12" t="str">
        <f>INDEX($CD$5:$CD$10,MATCH(BS1836,$CC$5:$CC$10,0),1)</f>
        <v>Y</v>
      </c>
      <c r="BU1836" s="12" t="str">
        <f>IF(AND(BT1836="Y",BQ1836&gt;1),"Y","")</f>
        <v/>
      </c>
      <c r="BV1836" s="12" t="str">
        <f>IF(AND(BT1836="Y",BQ1836&lt;1),"Y","")</f>
        <v>Y</v>
      </c>
      <c r="BW1836" s="12" t="str">
        <f>IF(BQ1836&gt;1,IF(BQ1835&gt;1,"Y",""),"")</f>
        <v/>
      </c>
      <c r="BX1836" s="12" t="str">
        <f>IF(BQ1836&lt;1,IF(BQ1835&lt;1,"Y",""),"")</f>
        <v/>
      </c>
      <c r="BY1836" s="2"/>
      <c r="BZ1836" s="2"/>
      <c r="CA1836" s="2"/>
    </row>
    <row r="1837" spans="47:79">
      <c r="AU1837" s="4" t="str">
        <f>IF(AZ1837=AZ1838,IF(AZ1837&gt;AZ1836,AZ1837&amp;"_O",""),AZ1837&amp;"_C")</f>
        <v/>
      </c>
      <c r="AV1837" s="7" t="str">
        <f>IF(RIGHT(AU1837,1)="C",AX1837/INDEX($AX$5:$AX$2729,MATCH(AZ1837&amp;"_O",$AU$5:$AU$2729,0),1),"")</f>
        <v/>
      </c>
      <c r="AW1837" s="38">
        <v>38373</v>
      </c>
      <c r="AX1837" s="37">
        <v>1167.82</v>
      </c>
      <c r="AY1837" s="7">
        <f>AX1837/AX1836</f>
        <v>0.98590978548091612</v>
      </c>
      <c r="AZ1837" s="4">
        <f>YEAR(AW1837)</f>
        <v>2005</v>
      </c>
      <c r="BA1837" s="2" t="s">
        <v>8</v>
      </c>
      <c r="BB1837" s="12" t="str">
        <f>INDEX($CD$5:$CD$10,MATCH(BA1837,$CC$5:$CC$10,0),1)</f>
        <v>Y</v>
      </c>
      <c r="BC1837" s="12" t="str">
        <f>IF(AND(BB1837="Y",AY1837&gt;1),"Y","")</f>
        <v/>
      </c>
      <c r="BD1837" s="12" t="str">
        <f>IF(AND(BB1837="Y",AY1837&lt;1),"Y","")</f>
        <v>Y</v>
      </c>
      <c r="BE1837" s="12" t="str">
        <f>IF(AY1837&gt;1,IF(AY1836&gt;1,"Y",""),"")</f>
        <v/>
      </c>
      <c r="BF1837" s="12" t="str">
        <f>IF(AY1837&lt;1,IF(AY1836&lt;1,"Y",""),"")</f>
        <v>Y</v>
      </c>
      <c r="BG1837" s="2"/>
      <c r="BH1837" s="2"/>
      <c r="BI1837" s="2"/>
      <c r="BJ1837" s="2"/>
      <c r="BK1837" s="2"/>
      <c r="BL1837" s="2"/>
      <c r="BM1837" s="4" t="str">
        <f>IF(BR1837=BR1838,IF(BR1837&gt;BR1836,BR1837&amp;"_O",""),BR1837&amp;"_C")</f>
        <v/>
      </c>
      <c r="BN1837" s="7" t="str">
        <f>IF(RIGHT(BM1837,1)="C",BP1837/INDEX($BP$5:$BP$2729,MATCH(BR1837&amp;"_O",$BM$5:$BM$2729,0),1),"")</f>
        <v/>
      </c>
      <c r="BO1837" s="38">
        <v>38793</v>
      </c>
      <c r="BP1837" s="3">
        <v>2306.48</v>
      </c>
      <c r="BQ1837" s="7">
        <f>BP1837/BP1836</f>
        <v>1.0196459832717371</v>
      </c>
      <c r="BR1837" s="4">
        <f>YEAR(BO1837)</f>
        <v>2006</v>
      </c>
      <c r="BS1837" s="2" t="s">
        <v>8</v>
      </c>
      <c r="BT1837" s="12" t="str">
        <f>INDEX($CD$5:$CD$10,MATCH(BS1837,$CC$5:$CC$10,0),1)</f>
        <v>Y</v>
      </c>
      <c r="BU1837" s="12" t="str">
        <f>IF(AND(BT1837="Y",BQ1837&gt;1),"Y","")</f>
        <v>Y</v>
      </c>
      <c r="BV1837" s="12" t="str">
        <f>IF(AND(BT1837="Y",BQ1837&lt;1),"Y","")</f>
        <v/>
      </c>
      <c r="BW1837" s="12" t="str">
        <f>IF(BQ1837&gt;1,IF(BQ1836&gt;1,"Y",""),"")</f>
        <v/>
      </c>
      <c r="BX1837" s="12" t="str">
        <f>IF(BQ1837&lt;1,IF(BQ1836&lt;1,"Y",""),"")</f>
        <v/>
      </c>
      <c r="BY1837" s="2"/>
      <c r="BZ1837" s="2"/>
      <c r="CA1837" s="2"/>
    </row>
    <row r="1838" spans="47:79">
      <c r="AU1838" s="4" t="str">
        <f>IF(AZ1838=AZ1839,IF(AZ1838&gt;AZ1837,AZ1838&amp;"_O",""),AZ1838&amp;"_C")</f>
        <v/>
      </c>
      <c r="AV1838" s="7" t="str">
        <f>IF(RIGHT(AU1838,1)="C",AX1838/INDEX($AX$5:$AX$2729,MATCH(AZ1838&amp;"_O",$AU$5:$AU$2729,0),1),"")</f>
        <v/>
      </c>
      <c r="AW1838" s="38">
        <v>38380</v>
      </c>
      <c r="AX1838" s="37">
        <v>1171.3599999999999</v>
      </c>
      <c r="AY1838" s="7">
        <f>AX1838/AX1837</f>
        <v>1.0030312890685209</v>
      </c>
      <c r="AZ1838" s="4">
        <f>YEAR(AW1838)</f>
        <v>2005</v>
      </c>
      <c r="BA1838" s="2" t="s">
        <v>8</v>
      </c>
      <c r="BB1838" s="12" t="str">
        <f>INDEX($CD$5:$CD$10,MATCH(BA1838,$CC$5:$CC$10,0),1)</f>
        <v>Y</v>
      </c>
      <c r="BC1838" s="12" t="str">
        <f>IF(AND(BB1838="Y",AY1838&gt;1),"Y","")</f>
        <v>Y</v>
      </c>
      <c r="BD1838" s="12" t="str">
        <f>IF(AND(BB1838="Y",AY1838&lt;1),"Y","")</f>
        <v/>
      </c>
      <c r="BE1838" s="12" t="str">
        <f>IF(AY1838&gt;1,IF(AY1837&gt;1,"Y",""),"")</f>
        <v/>
      </c>
      <c r="BF1838" s="12" t="str">
        <f>IF(AY1838&lt;1,IF(AY1837&lt;1,"Y",""),"")</f>
        <v/>
      </c>
      <c r="BG1838" s="2"/>
      <c r="BH1838" s="2"/>
      <c r="BI1838" s="2"/>
      <c r="BJ1838" s="2"/>
      <c r="BK1838" s="2"/>
      <c r="BL1838" s="2"/>
      <c r="BM1838" s="4" t="str">
        <f>IF(BR1838=BR1839,IF(BR1838&gt;BR1837,BR1838&amp;"_O",""),BR1838&amp;"_C")</f>
        <v/>
      </c>
      <c r="BN1838" s="7" t="str">
        <f>IF(RIGHT(BM1838,1)="C",BP1838/INDEX($BP$5:$BP$2729,MATCH(BR1838&amp;"_O",$BM$5:$BM$2729,0),1),"")</f>
        <v/>
      </c>
      <c r="BO1838" s="38">
        <v>38800</v>
      </c>
      <c r="BP1838" s="3">
        <v>2312.8200000000002</v>
      </c>
      <c r="BQ1838" s="7">
        <f>BP1838/BP1837</f>
        <v>1.0027487773577053</v>
      </c>
      <c r="BR1838" s="4">
        <f>YEAR(BO1838)</f>
        <v>2006</v>
      </c>
      <c r="BS1838" s="2" t="s">
        <v>8</v>
      </c>
      <c r="BT1838" s="12" t="str">
        <f>INDEX($CD$5:$CD$10,MATCH(BS1838,$CC$5:$CC$10,0),1)</f>
        <v>Y</v>
      </c>
      <c r="BU1838" s="12" t="str">
        <f>IF(AND(BT1838="Y",BQ1838&gt;1),"Y","")</f>
        <v>Y</v>
      </c>
      <c r="BV1838" s="12" t="str">
        <f>IF(AND(BT1838="Y",BQ1838&lt;1),"Y","")</f>
        <v/>
      </c>
      <c r="BW1838" s="12" t="str">
        <f>IF(BQ1838&gt;1,IF(BQ1837&gt;1,"Y",""),"")</f>
        <v>Y</v>
      </c>
      <c r="BX1838" s="12" t="str">
        <f>IF(BQ1838&lt;1,IF(BQ1837&lt;1,"Y",""),"")</f>
        <v/>
      </c>
      <c r="BY1838" s="2"/>
      <c r="BZ1838" s="2"/>
      <c r="CA1838" s="2"/>
    </row>
    <row r="1839" spans="47:79">
      <c r="AU1839" s="4" t="str">
        <f>IF(AZ1839=AZ1840,IF(AZ1839&gt;AZ1838,AZ1839&amp;"_O",""),AZ1839&amp;"_C")</f>
        <v/>
      </c>
      <c r="AV1839" s="7" t="str">
        <f>IF(RIGHT(AU1839,1)="C",AX1839/INDEX($AX$5:$AX$2729,MATCH(AZ1839&amp;"_O",$AU$5:$AU$2729,0),1),"")</f>
        <v/>
      </c>
      <c r="AW1839" s="38">
        <v>38387</v>
      </c>
      <c r="AX1839" s="37">
        <v>1203.03</v>
      </c>
      <c r="AY1839" s="7">
        <f>AX1839/AX1838</f>
        <v>1.0270369485043027</v>
      </c>
      <c r="AZ1839" s="4">
        <f>YEAR(AW1839)</f>
        <v>2005</v>
      </c>
      <c r="BA1839" s="2" t="s">
        <v>8</v>
      </c>
      <c r="BB1839" s="12" t="str">
        <f>INDEX($CD$5:$CD$10,MATCH(BA1839,$CC$5:$CC$10,0),1)</f>
        <v>Y</v>
      </c>
      <c r="BC1839" s="12" t="str">
        <f>IF(AND(BB1839="Y",AY1839&gt;1),"Y","")</f>
        <v>Y</v>
      </c>
      <c r="BD1839" s="12" t="str">
        <f>IF(AND(BB1839="Y",AY1839&lt;1),"Y","")</f>
        <v/>
      </c>
      <c r="BE1839" s="12" t="str">
        <f>IF(AY1839&gt;1,IF(AY1838&gt;1,"Y",""),"")</f>
        <v>Y</v>
      </c>
      <c r="BF1839" s="12" t="str">
        <f>IF(AY1839&lt;1,IF(AY1838&lt;1,"Y",""),"")</f>
        <v/>
      </c>
      <c r="BG1839" s="2"/>
      <c r="BH1839" s="2"/>
      <c r="BI1839" s="2"/>
      <c r="BJ1839" s="2"/>
      <c r="BK1839" s="2"/>
      <c r="BL1839" s="2"/>
      <c r="BM1839" s="4" t="str">
        <f>IF(BR1839=BR1840,IF(BR1839&gt;BR1838,BR1839&amp;"_O",""),BR1839&amp;"_C")</f>
        <v/>
      </c>
      <c r="BN1839" s="7" t="str">
        <f>IF(RIGHT(BM1839,1)="C",BP1839/INDEX($BP$5:$BP$2729,MATCH(BR1839&amp;"_O",$BM$5:$BM$2729,0),1),"")</f>
        <v/>
      </c>
      <c r="BO1839" s="38">
        <v>38807</v>
      </c>
      <c r="BP1839" s="3">
        <v>2339.79</v>
      </c>
      <c r="BQ1839" s="7">
        <f>BP1839/BP1838</f>
        <v>1.0116610890601083</v>
      </c>
      <c r="BR1839" s="4">
        <f>YEAR(BO1839)</f>
        <v>2006</v>
      </c>
      <c r="BS1839" s="2" t="s">
        <v>8</v>
      </c>
      <c r="BT1839" s="12" t="str">
        <f>INDEX($CD$5:$CD$10,MATCH(BS1839,$CC$5:$CC$10,0),1)</f>
        <v>Y</v>
      </c>
      <c r="BU1839" s="12" t="str">
        <f>IF(AND(BT1839="Y",BQ1839&gt;1),"Y","")</f>
        <v>Y</v>
      </c>
      <c r="BV1839" s="12" t="str">
        <f>IF(AND(BT1839="Y",BQ1839&lt;1),"Y","")</f>
        <v/>
      </c>
      <c r="BW1839" s="12" t="str">
        <f>IF(BQ1839&gt;1,IF(BQ1838&gt;1,"Y",""),"")</f>
        <v>Y</v>
      </c>
      <c r="BX1839" s="12" t="str">
        <f>IF(BQ1839&lt;1,IF(BQ1838&lt;1,"Y",""),"")</f>
        <v/>
      </c>
      <c r="BY1839" s="2"/>
      <c r="BZ1839" s="2"/>
      <c r="CA1839" s="2"/>
    </row>
    <row r="1840" spans="47:79">
      <c r="AU1840" s="4" t="str">
        <f>IF(AZ1840=AZ1841,IF(AZ1840&gt;AZ1839,AZ1840&amp;"_O",""),AZ1840&amp;"_C")</f>
        <v/>
      </c>
      <c r="AV1840" s="7" t="str">
        <f>IF(RIGHT(AU1840,1)="C",AX1840/INDEX($AX$5:$AX$2729,MATCH(AZ1840&amp;"_O",$AU$5:$AU$2729,0),1),"")</f>
        <v/>
      </c>
      <c r="AW1840" s="38">
        <v>38394</v>
      </c>
      <c r="AX1840" s="37">
        <v>1205.3</v>
      </c>
      <c r="AY1840" s="7">
        <f>AX1840/AX1839</f>
        <v>1.0018869022385144</v>
      </c>
      <c r="AZ1840" s="4">
        <f>YEAR(AW1840)</f>
        <v>2005</v>
      </c>
      <c r="BA1840" s="2" t="s">
        <v>8</v>
      </c>
      <c r="BB1840" s="12" t="str">
        <f>INDEX($CD$5:$CD$10,MATCH(BA1840,$CC$5:$CC$10,0),1)</f>
        <v>Y</v>
      </c>
      <c r="BC1840" s="12" t="str">
        <f>IF(AND(BB1840="Y",AY1840&gt;1),"Y","")</f>
        <v>Y</v>
      </c>
      <c r="BD1840" s="12" t="str">
        <f>IF(AND(BB1840="Y",AY1840&lt;1),"Y","")</f>
        <v/>
      </c>
      <c r="BE1840" s="12" t="str">
        <f>IF(AY1840&gt;1,IF(AY1839&gt;1,"Y",""),"")</f>
        <v>Y</v>
      </c>
      <c r="BF1840" s="12" t="str">
        <f>IF(AY1840&lt;1,IF(AY1839&lt;1,"Y",""),"")</f>
        <v/>
      </c>
      <c r="BG1840" s="2"/>
      <c r="BH1840" s="2"/>
      <c r="BI1840" s="2"/>
      <c r="BJ1840" s="2"/>
      <c r="BK1840" s="2"/>
      <c r="BL1840" s="2"/>
      <c r="BM1840" s="4" t="str">
        <f>IF(BR1840=BR1841,IF(BR1840&gt;BR1839,BR1840&amp;"_O",""),BR1840&amp;"_C")</f>
        <v/>
      </c>
      <c r="BN1840" s="7" t="str">
        <f>IF(RIGHT(BM1840,1)="C",BP1840/INDEX($BP$5:$BP$2729,MATCH(BR1840&amp;"_O",$BM$5:$BM$2729,0),1),"")</f>
        <v/>
      </c>
      <c r="BO1840" s="38">
        <v>38814</v>
      </c>
      <c r="BP1840" s="3">
        <v>2339.02</v>
      </c>
      <c r="BQ1840" s="7">
        <f>BP1840/BP1839</f>
        <v>0.99967091063727942</v>
      </c>
      <c r="BR1840" s="4">
        <f>YEAR(BO1840)</f>
        <v>2006</v>
      </c>
      <c r="BS1840" s="2" t="s">
        <v>8</v>
      </c>
      <c r="BT1840" s="12" t="str">
        <f>INDEX($CD$5:$CD$10,MATCH(BS1840,$CC$5:$CC$10,0),1)</f>
        <v>Y</v>
      </c>
      <c r="BU1840" s="12" t="str">
        <f>IF(AND(BT1840="Y",BQ1840&gt;1),"Y","")</f>
        <v/>
      </c>
      <c r="BV1840" s="12" t="str">
        <f>IF(AND(BT1840="Y",BQ1840&lt;1),"Y","")</f>
        <v>Y</v>
      </c>
      <c r="BW1840" s="12" t="str">
        <f>IF(BQ1840&gt;1,IF(BQ1839&gt;1,"Y",""),"")</f>
        <v/>
      </c>
      <c r="BX1840" s="12" t="str">
        <f>IF(BQ1840&lt;1,IF(BQ1839&lt;1,"Y",""),"")</f>
        <v/>
      </c>
      <c r="BY1840" s="2"/>
      <c r="BZ1840" s="2"/>
      <c r="CA1840" s="2"/>
    </row>
    <row r="1841" spans="47:79">
      <c r="AU1841" s="4" t="str">
        <f>IF(AZ1841=AZ1842,IF(AZ1841&gt;AZ1840,AZ1841&amp;"_O",""),AZ1841&amp;"_C")</f>
        <v/>
      </c>
      <c r="AV1841" s="7" t="str">
        <f>IF(RIGHT(AU1841,1)="C",AX1841/INDEX($AX$5:$AX$2729,MATCH(AZ1841&amp;"_O",$AU$5:$AU$2729,0),1),"")</f>
        <v/>
      </c>
      <c r="AW1841" s="38">
        <v>38401</v>
      </c>
      <c r="AX1841" s="37">
        <v>1201.58</v>
      </c>
      <c r="AY1841" s="7">
        <f>AX1841/AX1840</f>
        <v>0.99691363146104706</v>
      </c>
      <c r="AZ1841" s="4">
        <f>YEAR(AW1841)</f>
        <v>2005</v>
      </c>
      <c r="BA1841" s="2" t="s">
        <v>8</v>
      </c>
      <c r="BB1841" s="12" t="str">
        <f>INDEX($CD$5:$CD$10,MATCH(BA1841,$CC$5:$CC$10,0),1)</f>
        <v>Y</v>
      </c>
      <c r="BC1841" s="12" t="str">
        <f>IF(AND(BB1841="Y",AY1841&gt;1),"Y","")</f>
        <v/>
      </c>
      <c r="BD1841" s="12" t="str">
        <f>IF(AND(BB1841="Y",AY1841&lt;1),"Y","")</f>
        <v>Y</v>
      </c>
      <c r="BE1841" s="12" t="str">
        <f>IF(AY1841&gt;1,IF(AY1840&gt;1,"Y",""),"")</f>
        <v/>
      </c>
      <c r="BF1841" s="12" t="str">
        <f>IF(AY1841&lt;1,IF(AY1840&lt;1,"Y",""),"")</f>
        <v/>
      </c>
      <c r="BG1841" s="2"/>
      <c r="BH1841" s="2"/>
      <c r="BI1841" s="2"/>
      <c r="BJ1841" s="2"/>
      <c r="BK1841" s="2"/>
      <c r="BL1841" s="2"/>
      <c r="BM1841" s="4" t="str">
        <f>IF(BR1841=BR1842,IF(BR1841&gt;BR1840,BR1841&amp;"_O",""),BR1841&amp;"_C")</f>
        <v/>
      </c>
      <c r="BN1841" s="7" t="str">
        <f>IF(RIGHT(BM1841,1)="C",BP1841/INDEX($BP$5:$BP$2729,MATCH(BR1841&amp;"_O",$BM$5:$BM$2729,0),1),"")</f>
        <v/>
      </c>
      <c r="BO1841" s="38">
        <v>38820</v>
      </c>
      <c r="BP1841" s="3">
        <v>2326.11</v>
      </c>
      <c r="BQ1841" s="7">
        <f>BP1841/BP1840</f>
        <v>0.99448059443698644</v>
      </c>
      <c r="BR1841" s="4">
        <f>YEAR(BO1841)</f>
        <v>2006</v>
      </c>
      <c r="BS1841" s="2" t="s">
        <v>8</v>
      </c>
      <c r="BT1841" s="12" t="str">
        <f>INDEX($CD$5:$CD$10,MATCH(BS1841,$CC$5:$CC$10,0),1)</f>
        <v>Y</v>
      </c>
      <c r="BU1841" s="12" t="str">
        <f>IF(AND(BT1841="Y",BQ1841&gt;1),"Y","")</f>
        <v/>
      </c>
      <c r="BV1841" s="12" t="str">
        <f>IF(AND(BT1841="Y",BQ1841&lt;1),"Y","")</f>
        <v>Y</v>
      </c>
      <c r="BW1841" s="12" t="str">
        <f>IF(BQ1841&gt;1,IF(BQ1840&gt;1,"Y",""),"")</f>
        <v/>
      </c>
      <c r="BX1841" s="12" t="str">
        <f>IF(BQ1841&lt;1,IF(BQ1840&lt;1,"Y",""),"")</f>
        <v>Y</v>
      </c>
      <c r="BY1841" s="2"/>
      <c r="BZ1841" s="2"/>
      <c r="CA1841" s="2"/>
    </row>
    <row r="1842" spans="47:79">
      <c r="AU1842" s="4" t="str">
        <f>IF(AZ1842=AZ1843,IF(AZ1842&gt;AZ1841,AZ1842&amp;"_O",""),AZ1842&amp;"_C")</f>
        <v/>
      </c>
      <c r="AV1842" s="7" t="str">
        <f>IF(RIGHT(AU1842,1)="C",AX1842/INDEX($AX$5:$AX$2729,MATCH(AZ1842&amp;"_O",$AU$5:$AU$2729,0),1),"")</f>
        <v/>
      </c>
      <c r="AW1842" s="38">
        <v>38408</v>
      </c>
      <c r="AX1842" s="37">
        <v>1211.3699999999999</v>
      </c>
      <c r="AY1842" s="7">
        <f>AX1842/AX1841</f>
        <v>1.0081476056525573</v>
      </c>
      <c r="AZ1842" s="4">
        <f>YEAR(AW1842)</f>
        <v>2005</v>
      </c>
      <c r="BA1842" s="2" t="s">
        <v>8</v>
      </c>
      <c r="BB1842" s="12" t="str">
        <f>INDEX($CD$5:$CD$10,MATCH(BA1842,$CC$5:$CC$10,0),1)</f>
        <v>Y</v>
      </c>
      <c r="BC1842" s="12" t="str">
        <f>IF(AND(BB1842="Y",AY1842&gt;1),"Y","")</f>
        <v>Y</v>
      </c>
      <c r="BD1842" s="12" t="str">
        <f>IF(AND(BB1842="Y",AY1842&lt;1),"Y","")</f>
        <v/>
      </c>
      <c r="BE1842" s="12" t="str">
        <f>IF(AY1842&gt;1,IF(AY1841&gt;1,"Y",""),"")</f>
        <v/>
      </c>
      <c r="BF1842" s="12" t="str">
        <f>IF(AY1842&lt;1,IF(AY1841&lt;1,"Y",""),"")</f>
        <v/>
      </c>
      <c r="BG1842" s="2"/>
      <c r="BH1842" s="2"/>
      <c r="BI1842" s="2"/>
      <c r="BJ1842" s="2"/>
      <c r="BK1842" s="2"/>
      <c r="BL1842" s="2"/>
      <c r="BM1842" s="4" t="str">
        <f>IF(BR1842=BR1843,IF(BR1842&gt;BR1841,BR1842&amp;"_O",""),BR1842&amp;"_C")</f>
        <v/>
      </c>
      <c r="BN1842" s="7" t="str">
        <f>IF(RIGHT(BM1842,1)="C",BP1842/INDEX($BP$5:$BP$2729,MATCH(BR1842&amp;"_O",$BM$5:$BM$2729,0),1),"")</f>
        <v/>
      </c>
      <c r="BO1842" s="38">
        <v>38828</v>
      </c>
      <c r="BP1842" s="3">
        <v>2342.86</v>
      </c>
      <c r="BQ1842" s="7">
        <f>BP1842/BP1841</f>
        <v>1.0072008632437848</v>
      </c>
      <c r="BR1842" s="4">
        <f>YEAR(BO1842)</f>
        <v>2006</v>
      </c>
      <c r="BS1842" s="2" t="s">
        <v>8</v>
      </c>
      <c r="BT1842" s="12" t="str">
        <f>INDEX($CD$5:$CD$10,MATCH(BS1842,$CC$5:$CC$10,0),1)</f>
        <v>Y</v>
      </c>
      <c r="BU1842" s="12" t="str">
        <f>IF(AND(BT1842="Y",BQ1842&gt;1),"Y","")</f>
        <v>Y</v>
      </c>
      <c r="BV1842" s="12" t="str">
        <f>IF(AND(BT1842="Y",BQ1842&lt;1),"Y","")</f>
        <v/>
      </c>
      <c r="BW1842" s="12" t="str">
        <f>IF(BQ1842&gt;1,IF(BQ1841&gt;1,"Y",""),"")</f>
        <v/>
      </c>
      <c r="BX1842" s="12" t="str">
        <f>IF(BQ1842&lt;1,IF(BQ1841&lt;1,"Y",""),"")</f>
        <v/>
      </c>
      <c r="BY1842" s="2"/>
      <c r="BZ1842" s="2"/>
      <c r="CA1842" s="2"/>
    </row>
    <row r="1843" spans="47:79">
      <c r="AU1843" s="4" t="str">
        <f>IF(AZ1843=AZ1844,IF(AZ1843&gt;AZ1842,AZ1843&amp;"_O",""),AZ1843&amp;"_C")</f>
        <v/>
      </c>
      <c r="AV1843" s="7" t="str">
        <f>IF(RIGHT(AU1843,1)="C",AX1843/INDEX($AX$5:$AX$2729,MATCH(AZ1843&amp;"_O",$AU$5:$AU$2729,0),1),"")</f>
        <v/>
      </c>
      <c r="AW1843" s="38">
        <v>38415</v>
      </c>
      <c r="AX1843" s="37">
        <v>1222.1199999999999</v>
      </c>
      <c r="AY1843" s="7">
        <f>AX1843/AX1842</f>
        <v>1.0088742498163237</v>
      </c>
      <c r="AZ1843" s="4">
        <f>YEAR(AW1843)</f>
        <v>2005</v>
      </c>
      <c r="BA1843" s="2" t="s">
        <v>8</v>
      </c>
      <c r="BB1843" s="12" t="str">
        <f>INDEX($CD$5:$CD$10,MATCH(BA1843,$CC$5:$CC$10,0),1)</f>
        <v>Y</v>
      </c>
      <c r="BC1843" s="12" t="str">
        <f>IF(AND(BB1843="Y",AY1843&gt;1),"Y","")</f>
        <v>Y</v>
      </c>
      <c r="BD1843" s="12" t="str">
        <f>IF(AND(BB1843="Y",AY1843&lt;1),"Y","")</f>
        <v/>
      </c>
      <c r="BE1843" s="12" t="str">
        <f>IF(AY1843&gt;1,IF(AY1842&gt;1,"Y",""),"")</f>
        <v>Y</v>
      </c>
      <c r="BF1843" s="12" t="str">
        <f>IF(AY1843&lt;1,IF(AY1842&lt;1,"Y",""),"")</f>
        <v/>
      </c>
      <c r="BG1843" s="2"/>
      <c r="BH1843" s="2"/>
      <c r="BI1843" s="2"/>
      <c r="BJ1843" s="2"/>
      <c r="BK1843" s="2"/>
      <c r="BL1843" s="2"/>
      <c r="BM1843" s="4" t="str">
        <f>IF(BR1843=BR1844,IF(BR1843&gt;BR1842,BR1843&amp;"_O",""),BR1843&amp;"_C")</f>
        <v/>
      </c>
      <c r="BN1843" s="7" t="str">
        <f>IF(RIGHT(BM1843,1)="C",BP1843/INDEX($BP$5:$BP$2729,MATCH(BR1843&amp;"_O",$BM$5:$BM$2729,0),1),"")</f>
        <v/>
      </c>
      <c r="BO1843" s="38">
        <v>38835</v>
      </c>
      <c r="BP1843" s="3">
        <v>2322.5700000000002</v>
      </c>
      <c r="BQ1843" s="7">
        <f>BP1843/BP1842</f>
        <v>0.99133964470775038</v>
      </c>
      <c r="BR1843" s="4">
        <f>YEAR(BO1843)</f>
        <v>2006</v>
      </c>
      <c r="BS1843" s="2" t="s">
        <v>8</v>
      </c>
      <c r="BT1843" s="12" t="str">
        <f>INDEX($CD$5:$CD$10,MATCH(BS1843,$CC$5:$CC$10,0),1)</f>
        <v>Y</v>
      </c>
      <c r="BU1843" s="12" t="str">
        <f>IF(AND(BT1843="Y",BQ1843&gt;1),"Y","")</f>
        <v/>
      </c>
      <c r="BV1843" s="12" t="str">
        <f>IF(AND(BT1843="Y",BQ1843&lt;1),"Y","")</f>
        <v>Y</v>
      </c>
      <c r="BW1843" s="12" t="str">
        <f>IF(BQ1843&gt;1,IF(BQ1842&gt;1,"Y",""),"")</f>
        <v/>
      </c>
      <c r="BX1843" s="12" t="str">
        <f>IF(BQ1843&lt;1,IF(BQ1842&lt;1,"Y",""),"")</f>
        <v/>
      </c>
      <c r="BY1843" s="2"/>
      <c r="BZ1843" s="2"/>
      <c r="CA1843" s="2"/>
    </row>
    <row r="1844" spans="47:79">
      <c r="AU1844" s="4" t="str">
        <f>IF(AZ1844=AZ1845,IF(AZ1844&gt;AZ1843,AZ1844&amp;"_O",""),AZ1844&amp;"_C")</f>
        <v/>
      </c>
      <c r="AV1844" s="7" t="str">
        <f>IF(RIGHT(AU1844,1)="C",AX1844/INDEX($AX$5:$AX$2729,MATCH(AZ1844&amp;"_O",$AU$5:$AU$2729,0),1),"")</f>
        <v/>
      </c>
      <c r="AW1844" s="38">
        <v>38422</v>
      </c>
      <c r="AX1844" s="37">
        <v>1200.0899999999999</v>
      </c>
      <c r="AY1844" s="7">
        <f>AX1844/AX1843</f>
        <v>0.98197394691192352</v>
      </c>
      <c r="AZ1844" s="4">
        <f>YEAR(AW1844)</f>
        <v>2005</v>
      </c>
      <c r="BA1844" s="2" t="s">
        <v>8</v>
      </c>
      <c r="BB1844" s="12" t="str">
        <f>INDEX($CD$5:$CD$10,MATCH(BA1844,$CC$5:$CC$10,0),1)</f>
        <v>Y</v>
      </c>
      <c r="BC1844" s="12" t="str">
        <f>IF(AND(BB1844="Y",AY1844&gt;1),"Y","")</f>
        <v/>
      </c>
      <c r="BD1844" s="12" t="str">
        <f>IF(AND(BB1844="Y",AY1844&lt;1),"Y","")</f>
        <v>Y</v>
      </c>
      <c r="BE1844" s="12" t="str">
        <f>IF(AY1844&gt;1,IF(AY1843&gt;1,"Y",""),"")</f>
        <v/>
      </c>
      <c r="BF1844" s="12" t="str">
        <f>IF(AY1844&lt;1,IF(AY1843&lt;1,"Y",""),"")</f>
        <v/>
      </c>
      <c r="BG1844" s="2"/>
      <c r="BH1844" s="2"/>
      <c r="BI1844" s="2"/>
      <c r="BJ1844" s="2"/>
      <c r="BK1844" s="2"/>
      <c r="BL1844" s="2"/>
      <c r="BM1844" s="4" t="str">
        <f>IF(BR1844=BR1845,IF(BR1844&gt;BR1843,BR1844&amp;"_O",""),BR1844&amp;"_C")</f>
        <v/>
      </c>
      <c r="BN1844" s="7" t="str">
        <f>IF(RIGHT(BM1844,1)="C",BP1844/INDEX($BP$5:$BP$2729,MATCH(BR1844&amp;"_O",$BM$5:$BM$2729,0),1),"")</f>
        <v/>
      </c>
      <c r="BO1844" s="38">
        <v>38842</v>
      </c>
      <c r="BP1844" s="3">
        <v>2342.5700000000002</v>
      </c>
      <c r="BQ1844" s="7">
        <f>BP1844/BP1843</f>
        <v>1.0086111505788846</v>
      </c>
      <c r="BR1844" s="4">
        <f>YEAR(BO1844)</f>
        <v>2006</v>
      </c>
      <c r="BS1844" s="2" t="s">
        <v>8</v>
      </c>
      <c r="BT1844" s="12" t="str">
        <f>INDEX($CD$5:$CD$10,MATCH(BS1844,$CC$5:$CC$10,0),1)</f>
        <v>Y</v>
      </c>
      <c r="BU1844" s="12" t="str">
        <f>IF(AND(BT1844="Y",BQ1844&gt;1),"Y","")</f>
        <v>Y</v>
      </c>
      <c r="BV1844" s="12" t="str">
        <f>IF(AND(BT1844="Y",BQ1844&lt;1),"Y","")</f>
        <v/>
      </c>
      <c r="BW1844" s="12" t="str">
        <f>IF(BQ1844&gt;1,IF(BQ1843&gt;1,"Y",""),"")</f>
        <v/>
      </c>
      <c r="BX1844" s="12" t="str">
        <f>IF(BQ1844&lt;1,IF(BQ1843&lt;1,"Y",""),"")</f>
        <v/>
      </c>
      <c r="BY1844" s="2"/>
      <c r="BZ1844" s="2"/>
      <c r="CA1844" s="2"/>
    </row>
    <row r="1845" spans="47:79">
      <c r="AU1845" s="4" t="str">
        <f>IF(AZ1845=AZ1846,IF(AZ1845&gt;AZ1844,AZ1845&amp;"_O",""),AZ1845&amp;"_C")</f>
        <v/>
      </c>
      <c r="AV1845" s="7" t="str">
        <f>IF(RIGHT(AU1845,1)="C",AX1845/INDEX($AX$5:$AX$2729,MATCH(AZ1845&amp;"_O",$AU$5:$AU$2729,0),1),"")</f>
        <v/>
      </c>
      <c r="AW1845" s="38">
        <v>38429</v>
      </c>
      <c r="AX1845" s="37">
        <v>1189.6199999999999</v>
      </c>
      <c r="AY1845" s="7">
        <f>AX1845/AX1844</f>
        <v>0.99127565432592557</v>
      </c>
      <c r="AZ1845" s="4">
        <f>YEAR(AW1845)</f>
        <v>2005</v>
      </c>
      <c r="BA1845" s="2" t="s">
        <v>8</v>
      </c>
      <c r="BB1845" s="12" t="str">
        <f>INDEX($CD$5:$CD$10,MATCH(BA1845,$CC$5:$CC$10,0),1)</f>
        <v>Y</v>
      </c>
      <c r="BC1845" s="12" t="str">
        <f>IF(AND(BB1845="Y",AY1845&gt;1),"Y","")</f>
        <v/>
      </c>
      <c r="BD1845" s="12" t="str">
        <f>IF(AND(BB1845="Y",AY1845&lt;1),"Y","")</f>
        <v>Y</v>
      </c>
      <c r="BE1845" s="12" t="str">
        <f>IF(AY1845&gt;1,IF(AY1844&gt;1,"Y",""),"")</f>
        <v/>
      </c>
      <c r="BF1845" s="12" t="str">
        <f>IF(AY1845&lt;1,IF(AY1844&lt;1,"Y",""),"")</f>
        <v>Y</v>
      </c>
      <c r="BG1845" s="2"/>
      <c r="BH1845" s="2"/>
      <c r="BI1845" s="2"/>
      <c r="BJ1845" s="2"/>
      <c r="BK1845" s="2"/>
      <c r="BL1845" s="2"/>
      <c r="BM1845" s="4" t="str">
        <f>IF(BR1845=BR1846,IF(BR1845&gt;BR1844,BR1845&amp;"_O",""),BR1845&amp;"_C")</f>
        <v/>
      </c>
      <c r="BN1845" s="7" t="str">
        <f>IF(RIGHT(BM1845,1)="C",BP1845/INDEX($BP$5:$BP$2729,MATCH(BR1845&amp;"_O",$BM$5:$BM$2729,0),1),"")</f>
        <v/>
      </c>
      <c r="BO1845" s="38">
        <v>38849</v>
      </c>
      <c r="BP1845" s="3">
        <v>2243.7800000000002</v>
      </c>
      <c r="BQ1845" s="7">
        <f>BP1845/BP1844</f>
        <v>0.9578283679890035</v>
      </c>
      <c r="BR1845" s="4">
        <f>YEAR(BO1845)</f>
        <v>2006</v>
      </c>
      <c r="BS1845" s="2" t="s">
        <v>8</v>
      </c>
      <c r="BT1845" s="12" t="str">
        <f>INDEX($CD$5:$CD$10,MATCH(BS1845,$CC$5:$CC$10,0),1)</f>
        <v>Y</v>
      </c>
      <c r="BU1845" s="12" t="str">
        <f>IF(AND(BT1845="Y",BQ1845&gt;1),"Y","")</f>
        <v/>
      </c>
      <c r="BV1845" s="12" t="str">
        <f>IF(AND(BT1845="Y",BQ1845&lt;1),"Y","")</f>
        <v>Y</v>
      </c>
      <c r="BW1845" s="12" t="str">
        <f>IF(BQ1845&gt;1,IF(BQ1844&gt;1,"Y",""),"")</f>
        <v/>
      </c>
      <c r="BX1845" s="12" t="str">
        <f>IF(BQ1845&lt;1,IF(BQ1844&lt;1,"Y",""),"")</f>
        <v/>
      </c>
      <c r="BY1845" s="2"/>
      <c r="BZ1845" s="2"/>
      <c r="CA1845" s="2"/>
    </row>
    <row r="1846" spans="47:79">
      <c r="AU1846" s="4" t="str">
        <f>IF(AZ1846=AZ1847,IF(AZ1846&gt;AZ1845,AZ1846&amp;"_O",""),AZ1846&amp;"_C")</f>
        <v/>
      </c>
      <c r="AV1846" s="7" t="str">
        <f>IF(RIGHT(AU1846,1)="C",AX1846/INDEX($AX$5:$AX$2729,MATCH(AZ1846&amp;"_O",$AU$5:$AU$2729,0),1),"")</f>
        <v/>
      </c>
      <c r="AW1846" s="38">
        <v>38435</v>
      </c>
      <c r="AX1846" s="37">
        <v>1171.42</v>
      </c>
      <c r="AY1846" s="7">
        <f>AX1846/AX1845</f>
        <v>0.98470099695701163</v>
      </c>
      <c r="AZ1846" s="4">
        <f>YEAR(AW1846)</f>
        <v>2005</v>
      </c>
      <c r="BA1846" s="2" t="s">
        <v>8</v>
      </c>
      <c r="BB1846" s="12" t="str">
        <f>INDEX($CD$5:$CD$10,MATCH(BA1846,$CC$5:$CC$10,0),1)</f>
        <v>Y</v>
      </c>
      <c r="BC1846" s="12" t="str">
        <f>IF(AND(BB1846="Y",AY1846&gt;1),"Y","")</f>
        <v/>
      </c>
      <c r="BD1846" s="12" t="str">
        <f>IF(AND(BB1846="Y",AY1846&lt;1),"Y","")</f>
        <v>Y</v>
      </c>
      <c r="BE1846" s="12" t="str">
        <f>IF(AY1846&gt;1,IF(AY1845&gt;1,"Y",""),"")</f>
        <v/>
      </c>
      <c r="BF1846" s="12" t="str">
        <f>IF(AY1846&lt;1,IF(AY1845&lt;1,"Y",""),"")</f>
        <v>Y</v>
      </c>
      <c r="BG1846" s="2"/>
      <c r="BH1846" s="2"/>
      <c r="BI1846" s="2"/>
      <c r="BJ1846" s="2"/>
      <c r="BK1846" s="2"/>
      <c r="BL1846" s="2"/>
      <c r="BM1846" s="4" t="str">
        <f>IF(BR1846=BR1847,IF(BR1846&gt;BR1845,BR1846&amp;"_O",""),BR1846&amp;"_C")</f>
        <v/>
      </c>
      <c r="BN1846" s="7" t="str">
        <f>IF(RIGHT(BM1846,1)="C",BP1846/INDEX($BP$5:$BP$2729,MATCH(BR1846&amp;"_O",$BM$5:$BM$2729,0),1),"")</f>
        <v/>
      </c>
      <c r="BO1846" s="38">
        <v>38856</v>
      </c>
      <c r="BP1846" s="3">
        <v>2193.88</v>
      </c>
      <c r="BQ1846" s="7">
        <f>BP1846/BP1845</f>
        <v>0.97776074303184801</v>
      </c>
      <c r="BR1846" s="4">
        <f>YEAR(BO1846)</f>
        <v>2006</v>
      </c>
      <c r="BS1846" s="2" t="s">
        <v>8</v>
      </c>
      <c r="BT1846" s="12" t="str">
        <f>INDEX($CD$5:$CD$10,MATCH(BS1846,$CC$5:$CC$10,0),1)</f>
        <v>Y</v>
      </c>
      <c r="BU1846" s="12" t="str">
        <f>IF(AND(BT1846="Y",BQ1846&gt;1),"Y","")</f>
        <v/>
      </c>
      <c r="BV1846" s="12" t="str">
        <f>IF(AND(BT1846="Y",BQ1846&lt;1),"Y","")</f>
        <v>Y</v>
      </c>
      <c r="BW1846" s="12" t="str">
        <f>IF(BQ1846&gt;1,IF(BQ1845&gt;1,"Y",""),"")</f>
        <v/>
      </c>
      <c r="BX1846" s="12" t="str">
        <f>IF(BQ1846&lt;1,IF(BQ1845&lt;1,"Y",""),"")</f>
        <v>Y</v>
      </c>
      <c r="BY1846" s="2"/>
      <c r="BZ1846" s="2"/>
      <c r="CA1846" s="2"/>
    </row>
    <row r="1847" spans="47:79">
      <c r="AU1847" s="4" t="str">
        <f>IF(AZ1847=AZ1848,IF(AZ1847&gt;AZ1846,AZ1847&amp;"_O",""),AZ1847&amp;"_C")</f>
        <v/>
      </c>
      <c r="AV1847" s="7" t="str">
        <f>IF(RIGHT(AU1847,1)="C",AX1847/INDEX($AX$5:$AX$2729,MATCH(AZ1847&amp;"_O",$AU$5:$AU$2729,0),1),"")</f>
        <v/>
      </c>
      <c r="AW1847" s="38">
        <v>38443</v>
      </c>
      <c r="AX1847" s="37">
        <v>1172.92</v>
      </c>
      <c r="AY1847" s="7">
        <f>AX1847/AX1846</f>
        <v>1.0012804971743696</v>
      </c>
      <c r="AZ1847" s="4">
        <f>YEAR(AW1847)</f>
        <v>2005</v>
      </c>
      <c r="BA1847" s="2" t="s">
        <v>8</v>
      </c>
      <c r="BB1847" s="12" t="str">
        <f>INDEX($CD$5:$CD$10,MATCH(BA1847,$CC$5:$CC$10,0),1)</f>
        <v>Y</v>
      </c>
      <c r="BC1847" s="12" t="str">
        <f>IF(AND(BB1847="Y",AY1847&gt;1),"Y","")</f>
        <v>Y</v>
      </c>
      <c r="BD1847" s="12" t="str">
        <f>IF(AND(BB1847="Y",AY1847&lt;1),"Y","")</f>
        <v/>
      </c>
      <c r="BE1847" s="12" t="str">
        <f>IF(AY1847&gt;1,IF(AY1846&gt;1,"Y",""),"")</f>
        <v/>
      </c>
      <c r="BF1847" s="12" t="str">
        <f>IF(AY1847&lt;1,IF(AY1846&lt;1,"Y",""),"")</f>
        <v/>
      </c>
      <c r="BG1847" s="2"/>
      <c r="BH1847" s="2"/>
      <c r="BI1847" s="2"/>
      <c r="BJ1847" s="2"/>
      <c r="BK1847" s="2"/>
      <c r="BL1847" s="2"/>
      <c r="BM1847" s="4" t="str">
        <f>IF(BR1847=BR1848,IF(BR1847&gt;BR1846,BR1847&amp;"_O",""),BR1847&amp;"_C")</f>
        <v/>
      </c>
      <c r="BN1847" s="7" t="str">
        <f>IF(RIGHT(BM1847,1)="C",BP1847/INDEX($BP$5:$BP$2729,MATCH(BR1847&amp;"_O",$BM$5:$BM$2729,0),1),"")</f>
        <v/>
      </c>
      <c r="BO1847" s="38">
        <v>38863</v>
      </c>
      <c r="BP1847" s="3">
        <v>2210.37</v>
      </c>
      <c r="BQ1847" s="7">
        <f>BP1847/BP1846</f>
        <v>1.0075163637026636</v>
      </c>
      <c r="BR1847" s="4">
        <f>YEAR(BO1847)</f>
        <v>2006</v>
      </c>
      <c r="BS1847" s="2" t="s">
        <v>8</v>
      </c>
      <c r="BT1847" s="12" t="str">
        <f>INDEX($CD$5:$CD$10,MATCH(BS1847,$CC$5:$CC$10,0),1)</f>
        <v>Y</v>
      </c>
      <c r="BU1847" s="12" t="str">
        <f>IF(AND(BT1847="Y",BQ1847&gt;1),"Y","")</f>
        <v>Y</v>
      </c>
      <c r="BV1847" s="12" t="str">
        <f>IF(AND(BT1847="Y",BQ1847&lt;1),"Y","")</f>
        <v/>
      </c>
      <c r="BW1847" s="12" t="str">
        <f>IF(BQ1847&gt;1,IF(BQ1846&gt;1,"Y",""),"")</f>
        <v/>
      </c>
      <c r="BX1847" s="12" t="str">
        <f>IF(BQ1847&lt;1,IF(BQ1846&lt;1,"Y",""),"")</f>
        <v/>
      </c>
      <c r="BY1847" s="2"/>
      <c r="BZ1847" s="2"/>
      <c r="CA1847" s="2"/>
    </row>
    <row r="1848" spans="47:79">
      <c r="AU1848" s="4" t="str">
        <f>IF(AZ1848=AZ1849,IF(AZ1848&gt;AZ1847,AZ1848&amp;"_O",""),AZ1848&amp;"_C")</f>
        <v/>
      </c>
      <c r="AV1848" s="7" t="str">
        <f>IF(RIGHT(AU1848,1)="C",AX1848/INDEX($AX$5:$AX$2729,MATCH(AZ1848&amp;"_O",$AU$5:$AU$2729,0),1),"")</f>
        <v/>
      </c>
      <c r="AW1848" s="38">
        <v>38450</v>
      </c>
      <c r="AX1848" s="37">
        <v>1181.2</v>
      </c>
      <c r="AY1848" s="7">
        <f>AX1848/AX1847</f>
        <v>1.007059304982437</v>
      </c>
      <c r="AZ1848" s="4">
        <f>YEAR(AW1848)</f>
        <v>2005</v>
      </c>
      <c r="BA1848" s="2" t="s">
        <v>8</v>
      </c>
      <c r="BB1848" s="12" t="str">
        <f>INDEX($CD$5:$CD$10,MATCH(BA1848,$CC$5:$CC$10,0),1)</f>
        <v>Y</v>
      </c>
      <c r="BC1848" s="12" t="str">
        <f>IF(AND(BB1848="Y",AY1848&gt;1),"Y","")</f>
        <v>Y</v>
      </c>
      <c r="BD1848" s="12" t="str">
        <f>IF(AND(BB1848="Y",AY1848&lt;1),"Y","")</f>
        <v/>
      </c>
      <c r="BE1848" s="12" t="str">
        <f>IF(AY1848&gt;1,IF(AY1847&gt;1,"Y",""),"")</f>
        <v>Y</v>
      </c>
      <c r="BF1848" s="12" t="str">
        <f>IF(AY1848&lt;1,IF(AY1847&lt;1,"Y",""),"")</f>
        <v/>
      </c>
      <c r="BG1848" s="2"/>
      <c r="BH1848" s="2"/>
      <c r="BI1848" s="2"/>
      <c r="BJ1848" s="2"/>
      <c r="BK1848" s="2"/>
      <c r="BL1848" s="2"/>
      <c r="BM1848" s="4" t="str">
        <f>IF(BR1848=BR1849,IF(BR1848&gt;BR1847,BR1848&amp;"_O",""),BR1848&amp;"_C")</f>
        <v/>
      </c>
      <c r="BN1848" s="7" t="str">
        <f>IF(RIGHT(BM1848,1)="C",BP1848/INDEX($BP$5:$BP$2729,MATCH(BR1848&amp;"_O",$BM$5:$BM$2729,0),1),"")</f>
        <v/>
      </c>
      <c r="BO1848" s="38">
        <v>38870</v>
      </c>
      <c r="BP1848" s="3">
        <v>2219.41</v>
      </c>
      <c r="BQ1848" s="7">
        <f>BP1848/BP1847</f>
        <v>1.00408981301773</v>
      </c>
      <c r="BR1848" s="4">
        <f>YEAR(BO1848)</f>
        <v>2006</v>
      </c>
      <c r="BS1848" s="2" t="s">
        <v>8</v>
      </c>
      <c r="BT1848" s="12" t="str">
        <f>INDEX($CD$5:$CD$10,MATCH(BS1848,$CC$5:$CC$10,0),1)</f>
        <v>Y</v>
      </c>
      <c r="BU1848" s="12" t="str">
        <f>IF(AND(BT1848="Y",BQ1848&gt;1),"Y","")</f>
        <v>Y</v>
      </c>
      <c r="BV1848" s="12" t="str">
        <f>IF(AND(BT1848="Y",BQ1848&lt;1),"Y","")</f>
        <v/>
      </c>
      <c r="BW1848" s="12" t="str">
        <f>IF(BQ1848&gt;1,IF(BQ1847&gt;1,"Y",""),"")</f>
        <v>Y</v>
      </c>
      <c r="BX1848" s="12" t="str">
        <f>IF(BQ1848&lt;1,IF(BQ1847&lt;1,"Y",""),"")</f>
        <v/>
      </c>
      <c r="BY1848" s="2"/>
      <c r="BZ1848" s="2"/>
      <c r="CA1848" s="2"/>
    </row>
    <row r="1849" spans="47:79">
      <c r="AU1849" s="4" t="str">
        <f>IF(AZ1849=AZ1850,IF(AZ1849&gt;AZ1848,AZ1849&amp;"_O",""),AZ1849&amp;"_C")</f>
        <v/>
      </c>
      <c r="AV1849" s="7" t="str">
        <f>IF(RIGHT(AU1849,1)="C",AX1849/INDEX($AX$5:$AX$2729,MATCH(AZ1849&amp;"_O",$AU$5:$AU$2729,0),1),"")</f>
        <v/>
      </c>
      <c r="AW1849" s="38">
        <v>38457</v>
      </c>
      <c r="AX1849" s="37">
        <v>1143.43</v>
      </c>
      <c r="AY1849" s="7">
        <f>AX1849/AX1848</f>
        <v>0.9680240433457501</v>
      </c>
      <c r="AZ1849" s="4">
        <f>YEAR(AW1849)</f>
        <v>2005</v>
      </c>
      <c r="BA1849" s="2" t="s">
        <v>8</v>
      </c>
      <c r="BB1849" s="12" t="str">
        <f>INDEX($CD$5:$CD$10,MATCH(BA1849,$CC$5:$CC$10,0),1)</f>
        <v>Y</v>
      </c>
      <c r="BC1849" s="12" t="str">
        <f>IF(AND(BB1849="Y",AY1849&gt;1),"Y","")</f>
        <v/>
      </c>
      <c r="BD1849" s="12" t="str">
        <f>IF(AND(BB1849="Y",AY1849&lt;1),"Y","")</f>
        <v>Y</v>
      </c>
      <c r="BE1849" s="12" t="str">
        <f>IF(AY1849&gt;1,IF(AY1848&gt;1,"Y",""),"")</f>
        <v/>
      </c>
      <c r="BF1849" s="12" t="str">
        <f>IF(AY1849&lt;1,IF(AY1848&lt;1,"Y",""),"")</f>
        <v/>
      </c>
      <c r="BG1849" s="2"/>
      <c r="BH1849" s="2"/>
      <c r="BI1849" s="2"/>
      <c r="BJ1849" s="2"/>
      <c r="BK1849" s="2"/>
      <c r="BL1849" s="2"/>
      <c r="BM1849" s="4" t="str">
        <f>IF(BR1849=BR1850,IF(BR1849&gt;BR1848,BR1849&amp;"_O",""),BR1849&amp;"_C")</f>
        <v/>
      </c>
      <c r="BN1849" s="7" t="str">
        <f>IF(RIGHT(BM1849,1)="C",BP1849/INDEX($BP$5:$BP$2729,MATCH(BR1849&amp;"_O",$BM$5:$BM$2729,0),1),"")</f>
        <v/>
      </c>
      <c r="BO1849" s="38">
        <v>38877</v>
      </c>
      <c r="BP1849" s="3">
        <v>2135.06</v>
      </c>
      <c r="BQ1849" s="7">
        <f>BP1849/BP1848</f>
        <v>0.96199440391815849</v>
      </c>
      <c r="BR1849" s="4">
        <f>YEAR(BO1849)</f>
        <v>2006</v>
      </c>
      <c r="BS1849" s="2" t="s">
        <v>8</v>
      </c>
      <c r="BT1849" s="12" t="str">
        <f>INDEX($CD$5:$CD$10,MATCH(BS1849,$CC$5:$CC$10,0),1)</f>
        <v>Y</v>
      </c>
      <c r="BU1849" s="12" t="str">
        <f>IF(AND(BT1849="Y",BQ1849&gt;1),"Y","")</f>
        <v/>
      </c>
      <c r="BV1849" s="12" t="str">
        <f>IF(AND(BT1849="Y",BQ1849&lt;1),"Y","")</f>
        <v>Y</v>
      </c>
      <c r="BW1849" s="12" t="str">
        <f>IF(BQ1849&gt;1,IF(BQ1848&gt;1,"Y",""),"")</f>
        <v/>
      </c>
      <c r="BX1849" s="12" t="str">
        <f>IF(BQ1849&lt;1,IF(BQ1848&lt;1,"Y",""),"")</f>
        <v/>
      </c>
      <c r="BY1849" s="2"/>
      <c r="BZ1849" s="2"/>
      <c r="CA1849" s="2"/>
    </row>
    <row r="1850" spans="47:79">
      <c r="AU1850" s="4" t="str">
        <f>IF(AZ1850=AZ1851,IF(AZ1850&gt;AZ1849,AZ1850&amp;"_O",""),AZ1850&amp;"_C")</f>
        <v/>
      </c>
      <c r="AV1850" s="7" t="str">
        <f>IF(RIGHT(AU1850,1)="C",AX1850/INDEX($AX$5:$AX$2729,MATCH(AZ1850&amp;"_O",$AU$5:$AU$2729,0),1),"")</f>
        <v/>
      </c>
      <c r="AW1850" s="38">
        <v>38464</v>
      </c>
      <c r="AX1850" s="37">
        <v>1152.1099999999999</v>
      </c>
      <c r="AY1850" s="7">
        <f>AX1850/AX1849</f>
        <v>1.0075911949135494</v>
      </c>
      <c r="AZ1850" s="4">
        <f>YEAR(AW1850)</f>
        <v>2005</v>
      </c>
      <c r="BA1850" s="2" t="s">
        <v>8</v>
      </c>
      <c r="BB1850" s="12" t="str">
        <f>INDEX($CD$5:$CD$10,MATCH(BA1850,$CC$5:$CC$10,0),1)</f>
        <v>Y</v>
      </c>
      <c r="BC1850" s="12" t="str">
        <f>IF(AND(BB1850="Y",AY1850&gt;1),"Y","")</f>
        <v>Y</v>
      </c>
      <c r="BD1850" s="12" t="str">
        <f>IF(AND(BB1850="Y",AY1850&lt;1),"Y","")</f>
        <v/>
      </c>
      <c r="BE1850" s="12" t="str">
        <f>IF(AY1850&gt;1,IF(AY1849&gt;1,"Y",""),"")</f>
        <v/>
      </c>
      <c r="BF1850" s="12" t="str">
        <f>IF(AY1850&lt;1,IF(AY1849&lt;1,"Y",""),"")</f>
        <v/>
      </c>
      <c r="BG1850" s="2"/>
      <c r="BH1850" s="2"/>
      <c r="BI1850" s="2"/>
      <c r="BJ1850" s="2"/>
      <c r="BK1850" s="2"/>
      <c r="BL1850" s="2"/>
      <c r="BM1850" s="4" t="str">
        <f>IF(BR1850=BR1851,IF(BR1850&gt;BR1849,BR1850&amp;"_O",""),BR1850&amp;"_C")</f>
        <v/>
      </c>
      <c r="BN1850" s="7" t="str">
        <f>IF(RIGHT(BM1850,1)="C",BP1850/INDEX($BP$5:$BP$2729,MATCH(BR1850&amp;"_O",$BM$5:$BM$2729,0),1),"")</f>
        <v/>
      </c>
      <c r="BO1850" s="38">
        <v>38884</v>
      </c>
      <c r="BP1850" s="3">
        <v>2129.9499999999998</v>
      </c>
      <c r="BQ1850" s="7">
        <f>BP1850/BP1849</f>
        <v>0.99760662463818339</v>
      </c>
      <c r="BR1850" s="4">
        <f>YEAR(BO1850)</f>
        <v>2006</v>
      </c>
      <c r="BS1850" s="2" t="s">
        <v>8</v>
      </c>
      <c r="BT1850" s="12" t="str">
        <f>INDEX($CD$5:$CD$10,MATCH(BS1850,$CC$5:$CC$10,0),1)</f>
        <v>Y</v>
      </c>
      <c r="BU1850" s="12" t="str">
        <f>IF(AND(BT1850="Y",BQ1850&gt;1),"Y","")</f>
        <v/>
      </c>
      <c r="BV1850" s="12" t="str">
        <f>IF(AND(BT1850="Y",BQ1850&lt;1),"Y","")</f>
        <v>Y</v>
      </c>
      <c r="BW1850" s="12" t="str">
        <f>IF(BQ1850&gt;1,IF(BQ1849&gt;1,"Y",""),"")</f>
        <v/>
      </c>
      <c r="BX1850" s="12" t="str">
        <f>IF(BQ1850&lt;1,IF(BQ1849&lt;1,"Y",""),"")</f>
        <v>Y</v>
      </c>
      <c r="BY1850" s="2"/>
      <c r="BZ1850" s="2"/>
      <c r="CA1850" s="2"/>
    </row>
    <row r="1851" spans="47:79">
      <c r="AU1851" s="4" t="str">
        <f>IF(AZ1851=AZ1852,IF(AZ1851&gt;AZ1850,AZ1851&amp;"_O",""),AZ1851&amp;"_C")</f>
        <v/>
      </c>
      <c r="AV1851" s="7" t="str">
        <f>IF(RIGHT(AU1851,1)="C",AX1851/INDEX($AX$5:$AX$2729,MATCH(AZ1851&amp;"_O",$AU$5:$AU$2729,0),1),"")</f>
        <v/>
      </c>
      <c r="AW1851" s="38">
        <v>38471</v>
      </c>
      <c r="AX1851" s="37">
        <v>1156.8499999999999</v>
      </c>
      <c r="AY1851" s="7">
        <f>AX1851/AX1850</f>
        <v>1.0041141904852835</v>
      </c>
      <c r="AZ1851" s="4">
        <f>YEAR(AW1851)</f>
        <v>2005</v>
      </c>
      <c r="BA1851" s="2" t="s">
        <v>8</v>
      </c>
      <c r="BB1851" s="12" t="str">
        <f>INDEX($CD$5:$CD$10,MATCH(BA1851,$CC$5:$CC$10,0),1)</f>
        <v>Y</v>
      </c>
      <c r="BC1851" s="12" t="str">
        <f>IF(AND(BB1851="Y",AY1851&gt;1),"Y","")</f>
        <v>Y</v>
      </c>
      <c r="BD1851" s="12" t="str">
        <f>IF(AND(BB1851="Y",AY1851&lt;1),"Y","")</f>
        <v/>
      </c>
      <c r="BE1851" s="12" t="str">
        <f>IF(AY1851&gt;1,IF(AY1850&gt;1,"Y",""),"")</f>
        <v>Y</v>
      </c>
      <c r="BF1851" s="12" t="str">
        <f>IF(AY1851&lt;1,IF(AY1850&lt;1,"Y",""),"")</f>
        <v/>
      </c>
      <c r="BG1851" s="2"/>
      <c r="BH1851" s="2"/>
      <c r="BI1851" s="2"/>
      <c r="BJ1851" s="2"/>
      <c r="BK1851" s="2"/>
      <c r="BL1851" s="2"/>
      <c r="BM1851" s="4" t="str">
        <f>IF(BR1851=BR1852,IF(BR1851&gt;BR1850,BR1851&amp;"_O",""),BR1851&amp;"_C")</f>
        <v/>
      </c>
      <c r="BN1851" s="7" t="str">
        <f>IF(RIGHT(BM1851,1)="C",BP1851/INDEX($BP$5:$BP$2729,MATCH(BR1851&amp;"_O",$BM$5:$BM$2729,0),1),"")</f>
        <v/>
      </c>
      <c r="BO1851" s="38">
        <v>38891</v>
      </c>
      <c r="BP1851" s="3">
        <v>2121.4699999999998</v>
      </c>
      <c r="BQ1851" s="7">
        <f>BP1851/BP1850</f>
        <v>0.99601868588464515</v>
      </c>
      <c r="BR1851" s="4">
        <f>YEAR(BO1851)</f>
        <v>2006</v>
      </c>
      <c r="BS1851" s="2" t="s">
        <v>8</v>
      </c>
      <c r="BT1851" s="12" t="str">
        <f>INDEX($CD$5:$CD$10,MATCH(BS1851,$CC$5:$CC$10,0),1)</f>
        <v>Y</v>
      </c>
      <c r="BU1851" s="12" t="str">
        <f>IF(AND(BT1851="Y",BQ1851&gt;1),"Y","")</f>
        <v/>
      </c>
      <c r="BV1851" s="12" t="str">
        <f>IF(AND(BT1851="Y",BQ1851&lt;1),"Y","")</f>
        <v>Y</v>
      </c>
      <c r="BW1851" s="12" t="str">
        <f>IF(BQ1851&gt;1,IF(BQ1850&gt;1,"Y",""),"")</f>
        <v/>
      </c>
      <c r="BX1851" s="12" t="str">
        <f>IF(BQ1851&lt;1,IF(BQ1850&lt;1,"Y",""),"")</f>
        <v>Y</v>
      </c>
      <c r="BY1851" s="2"/>
      <c r="BZ1851" s="2"/>
      <c r="CA1851" s="2"/>
    </row>
    <row r="1852" spans="47:79">
      <c r="AU1852" s="4" t="str">
        <f>IF(AZ1852=AZ1853,IF(AZ1852&gt;AZ1851,AZ1852&amp;"_O",""),AZ1852&amp;"_C")</f>
        <v/>
      </c>
      <c r="AV1852" s="7" t="str">
        <f>IF(RIGHT(AU1852,1)="C",AX1852/INDEX($AX$5:$AX$2729,MATCH(AZ1852&amp;"_O",$AU$5:$AU$2729,0),1),"")</f>
        <v/>
      </c>
      <c r="AW1852" s="38">
        <v>38478</v>
      </c>
      <c r="AX1852" s="37">
        <v>1171.3499999999999</v>
      </c>
      <c r="AY1852" s="7">
        <f>AX1852/AX1851</f>
        <v>1.0125340363919264</v>
      </c>
      <c r="AZ1852" s="4">
        <f>YEAR(AW1852)</f>
        <v>2005</v>
      </c>
      <c r="BA1852" s="2" t="s">
        <v>8</v>
      </c>
      <c r="BB1852" s="12" t="str">
        <f>INDEX($CD$5:$CD$10,MATCH(BA1852,$CC$5:$CC$10,0),1)</f>
        <v>Y</v>
      </c>
      <c r="BC1852" s="12" t="str">
        <f>IF(AND(BB1852="Y",AY1852&gt;1),"Y","")</f>
        <v>Y</v>
      </c>
      <c r="BD1852" s="12" t="str">
        <f>IF(AND(BB1852="Y",AY1852&lt;1),"Y","")</f>
        <v/>
      </c>
      <c r="BE1852" s="12" t="str">
        <f>IF(AY1852&gt;1,IF(AY1851&gt;1,"Y",""),"")</f>
        <v>Y</v>
      </c>
      <c r="BF1852" s="12" t="str">
        <f>IF(AY1852&lt;1,IF(AY1851&lt;1,"Y",""),"")</f>
        <v/>
      </c>
      <c r="BG1852" s="2"/>
      <c r="BH1852" s="2"/>
      <c r="BI1852" s="2"/>
      <c r="BJ1852" s="2"/>
      <c r="BK1852" s="2"/>
      <c r="BL1852" s="2"/>
      <c r="BM1852" s="4" t="str">
        <f>IF(BR1852=BR1853,IF(BR1852&gt;BR1851,BR1852&amp;"_O",""),BR1852&amp;"_C")</f>
        <v/>
      </c>
      <c r="BN1852" s="7" t="str">
        <f>IF(RIGHT(BM1852,1)="C",BP1852/INDEX($BP$5:$BP$2729,MATCH(BR1852&amp;"_O",$BM$5:$BM$2729,0),1),"")</f>
        <v/>
      </c>
      <c r="BO1852" s="38">
        <v>38898</v>
      </c>
      <c r="BP1852" s="3">
        <v>2172.09</v>
      </c>
      <c r="BQ1852" s="7">
        <f>BP1852/BP1851</f>
        <v>1.0238608134925313</v>
      </c>
      <c r="BR1852" s="4">
        <f>YEAR(BO1852)</f>
        <v>2006</v>
      </c>
      <c r="BS1852" s="2" t="s">
        <v>8</v>
      </c>
      <c r="BT1852" s="12" t="str">
        <f>INDEX($CD$5:$CD$10,MATCH(BS1852,$CC$5:$CC$10,0),1)</f>
        <v>Y</v>
      </c>
      <c r="BU1852" s="12" t="str">
        <f>IF(AND(BT1852="Y",BQ1852&gt;1),"Y","")</f>
        <v>Y</v>
      </c>
      <c r="BV1852" s="12" t="str">
        <f>IF(AND(BT1852="Y",BQ1852&lt;1),"Y","")</f>
        <v/>
      </c>
      <c r="BW1852" s="12" t="str">
        <f>IF(BQ1852&gt;1,IF(BQ1851&gt;1,"Y",""),"")</f>
        <v/>
      </c>
      <c r="BX1852" s="12" t="str">
        <f>IF(BQ1852&lt;1,IF(BQ1851&lt;1,"Y",""),"")</f>
        <v/>
      </c>
      <c r="BY1852" s="2"/>
      <c r="BZ1852" s="2"/>
      <c r="CA1852" s="2"/>
    </row>
    <row r="1853" spans="47:79">
      <c r="AU1853" s="4" t="str">
        <f>IF(AZ1853=AZ1854,IF(AZ1853&gt;AZ1852,AZ1853&amp;"_O",""),AZ1853&amp;"_C")</f>
        <v/>
      </c>
      <c r="AV1853" s="7" t="str">
        <f>IF(RIGHT(AU1853,1)="C",AX1853/INDEX($AX$5:$AX$2729,MATCH(AZ1853&amp;"_O",$AU$5:$AU$2729,0),1),"")</f>
        <v/>
      </c>
      <c r="AW1853" s="38">
        <v>38485</v>
      </c>
      <c r="AX1853" s="37">
        <v>1154.05</v>
      </c>
      <c r="AY1853" s="7">
        <f>AX1853/AX1852</f>
        <v>0.98523071669441242</v>
      </c>
      <c r="AZ1853" s="4">
        <f>YEAR(AW1853)</f>
        <v>2005</v>
      </c>
      <c r="BA1853" s="2" t="s">
        <v>8</v>
      </c>
      <c r="BB1853" s="12" t="str">
        <f>INDEX($CD$5:$CD$10,MATCH(BA1853,$CC$5:$CC$10,0),1)</f>
        <v>Y</v>
      </c>
      <c r="BC1853" s="12" t="str">
        <f>IF(AND(BB1853="Y",AY1853&gt;1),"Y","")</f>
        <v/>
      </c>
      <c r="BD1853" s="12" t="str">
        <f>IF(AND(BB1853="Y",AY1853&lt;1),"Y","")</f>
        <v>Y</v>
      </c>
      <c r="BE1853" s="12" t="str">
        <f>IF(AY1853&gt;1,IF(AY1852&gt;1,"Y",""),"")</f>
        <v/>
      </c>
      <c r="BF1853" s="12" t="str">
        <f>IF(AY1853&lt;1,IF(AY1852&lt;1,"Y",""),"")</f>
        <v/>
      </c>
      <c r="BG1853" s="2"/>
      <c r="BH1853" s="2"/>
      <c r="BI1853" s="2"/>
      <c r="BJ1853" s="2"/>
      <c r="BK1853" s="2"/>
      <c r="BL1853" s="2"/>
      <c r="BM1853" s="4" t="str">
        <f>IF(BR1853=BR1854,IF(BR1853&gt;BR1852,BR1853&amp;"_O",""),BR1853&amp;"_C")</f>
        <v/>
      </c>
      <c r="BN1853" s="7" t="str">
        <f>IF(RIGHT(BM1853,1)="C",BP1853/INDEX($BP$5:$BP$2729,MATCH(BR1853&amp;"_O",$BM$5:$BM$2729,0),1),"")</f>
        <v/>
      </c>
      <c r="BO1853" s="38">
        <v>38905</v>
      </c>
      <c r="BP1853" s="3">
        <v>2130.06</v>
      </c>
      <c r="BQ1853" s="7">
        <f>BP1853/BP1852</f>
        <v>0.98064997306741419</v>
      </c>
      <c r="BR1853" s="4">
        <f>YEAR(BO1853)</f>
        <v>2006</v>
      </c>
      <c r="BS1853" s="2" t="s">
        <v>8</v>
      </c>
      <c r="BT1853" s="12" t="str">
        <f>INDEX($CD$5:$CD$10,MATCH(BS1853,$CC$5:$CC$10,0),1)</f>
        <v>Y</v>
      </c>
      <c r="BU1853" s="12" t="str">
        <f>IF(AND(BT1853="Y",BQ1853&gt;1),"Y","")</f>
        <v/>
      </c>
      <c r="BV1853" s="12" t="str">
        <f>IF(AND(BT1853="Y",BQ1853&lt;1),"Y","")</f>
        <v>Y</v>
      </c>
      <c r="BW1853" s="12" t="str">
        <f>IF(BQ1853&gt;1,IF(BQ1852&gt;1,"Y",""),"")</f>
        <v/>
      </c>
      <c r="BX1853" s="12" t="str">
        <f>IF(BQ1853&lt;1,IF(BQ1852&lt;1,"Y",""),"")</f>
        <v/>
      </c>
      <c r="BY1853" s="2"/>
      <c r="BZ1853" s="2"/>
      <c r="CA1853" s="2"/>
    </row>
    <row r="1854" spans="47:79">
      <c r="AU1854" s="4" t="str">
        <f>IF(AZ1854=AZ1855,IF(AZ1854&gt;AZ1853,AZ1854&amp;"_O",""),AZ1854&amp;"_C")</f>
        <v/>
      </c>
      <c r="AV1854" s="7" t="str">
        <f>IF(RIGHT(AU1854,1)="C",AX1854/INDEX($AX$5:$AX$2729,MATCH(AZ1854&amp;"_O",$AU$5:$AU$2729,0),1),"")</f>
        <v/>
      </c>
      <c r="AW1854" s="38">
        <v>38492</v>
      </c>
      <c r="AX1854" s="37">
        <v>1189.28</v>
      </c>
      <c r="AY1854" s="7">
        <f>AX1854/AX1853</f>
        <v>1.0305272735150124</v>
      </c>
      <c r="AZ1854" s="4">
        <f>YEAR(AW1854)</f>
        <v>2005</v>
      </c>
      <c r="BA1854" s="2" t="s">
        <v>8</v>
      </c>
      <c r="BB1854" s="12" t="str">
        <f>INDEX($CD$5:$CD$10,MATCH(BA1854,$CC$5:$CC$10,0),1)</f>
        <v>Y</v>
      </c>
      <c r="BC1854" s="12" t="str">
        <f>IF(AND(BB1854="Y",AY1854&gt;1),"Y","")</f>
        <v>Y</v>
      </c>
      <c r="BD1854" s="12" t="str">
        <f>IF(AND(BB1854="Y",AY1854&lt;1),"Y","")</f>
        <v/>
      </c>
      <c r="BE1854" s="12" t="str">
        <f>IF(AY1854&gt;1,IF(AY1853&gt;1,"Y",""),"")</f>
        <v/>
      </c>
      <c r="BF1854" s="12" t="str">
        <f>IF(AY1854&lt;1,IF(AY1853&lt;1,"Y",""),"")</f>
        <v/>
      </c>
      <c r="BG1854" s="2"/>
      <c r="BH1854" s="2"/>
      <c r="BI1854" s="2"/>
      <c r="BJ1854" s="2"/>
      <c r="BK1854" s="2"/>
      <c r="BL1854" s="2"/>
      <c r="BM1854" s="4" t="str">
        <f>IF(BR1854=BR1855,IF(BR1854&gt;BR1853,BR1854&amp;"_O",""),BR1854&amp;"_C")</f>
        <v/>
      </c>
      <c r="BN1854" s="7" t="str">
        <f>IF(RIGHT(BM1854,1)="C",BP1854/INDEX($BP$5:$BP$2729,MATCH(BR1854&amp;"_O",$BM$5:$BM$2729,0),1),"")</f>
        <v/>
      </c>
      <c r="BO1854" s="38">
        <v>38912</v>
      </c>
      <c r="BP1854" s="3">
        <v>2037.35</v>
      </c>
      <c r="BQ1854" s="7">
        <f>BP1854/BP1853</f>
        <v>0.95647540444870094</v>
      </c>
      <c r="BR1854" s="4">
        <f>YEAR(BO1854)</f>
        <v>2006</v>
      </c>
      <c r="BS1854" s="2" t="s">
        <v>8</v>
      </c>
      <c r="BT1854" s="12" t="str">
        <f>INDEX($CD$5:$CD$10,MATCH(BS1854,$CC$5:$CC$10,0),1)</f>
        <v>Y</v>
      </c>
      <c r="BU1854" s="12" t="str">
        <f>IF(AND(BT1854="Y",BQ1854&gt;1),"Y","")</f>
        <v/>
      </c>
      <c r="BV1854" s="12" t="str">
        <f>IF(AND(BT1854="Y",BQ1854&lt;1),"Y","")</f>
        <v>Y</v>
      </c>
      <c r="BW1854" s="12" t="str">
        <f>IF(BQ1854&gt;1,IF(BQ1853&gt;1,"Y",""),"")</f>
        <v/>
      </c>
      <c r="BX1854" s="12" t="str">
        <f>IF(BQ1854&lt;1,IF(BQ1853&lt;1,"Y",""),"")</f>
        <v>Y</v>
      </c>
      <c r="BY1854" s="2"/>
      <c r="BZ1854" s="2"/>
      <c r="CA1854" s="2"/>
    </row>
    <row r="1855" spans="47:79">
      <c r="AU1855" s="4" t="str">
        <f>IF(AZ1855=AZ1856,IF(AZ1855&gt;AZ1854,AZ1855&amp;"_O",""),AZ1855&amp;"_C")</f>
        <v/>
      </c>
      <c r="AV1855" s="7" t="str">
        <f>IF(RIGHT(AU1855,1)="C",AX1855/INDEX($AX$5:$AX$2729,MATCH(AZ1855&amp;"_O",$AU$5:$AU$2729,0),1),"")</f>
        <v/>
      </c>
      <c r="AW1855" s="38">
        <v>38499</v>
      </c>
      <c r="AX1855" s="37">
        <v>1198.78</v>
      </c>
      <c r="AY1855" s="7">
        <f>AX1855/AX1854</f>
        <v>1.0079880263688954</v>
      </c>
      <c r="AZ1855" s="4">
        <f>YEAR(AW1855)</f>
        <v>2005</v>
      </c>
      <c r="BA1855" s="2" t="s">
        <v>8</v>
      </c>
      <c r="BB1855" s="12" t="str">
        <f>INDEX($CD$5:$CD$10,MATCH(BA1855,$CC$5:$CC$10,0),1)</f>
        <v>Y</v>
      </c>
      <c r="BC1855" s="12" t="str">
        <f>IF(AND(BB1855="Y",AY1855&gt;1),"Y","")</f>
        <v>Y</v>
      </c>
      <c r="BD1855" s="12" t="str">
        <f>IF(AND(BB1855="Y",AY1855&lt;1),"Y","")</f>
        <v/>
      </c>
      <c r="BE1855" s="12" t="str">
        <f>IF(AY1855&gt;1,IF(AY1854&gt;1,"Y",""),"")</f>
        <v>Y</v>
      </c>
      <c r="BF1855" s="12" t="str">
        <f>IF(AY1855&lt;1,IF(AY1854&lt;1,"Y",""),"")</f>
        <v/>
      </c>
      <c r="BG1855" s="2"/>
      <c r="BH1855" s="2"/>
      <c r="BI1855" s="2"/>
      <c r="BJ1855" s="2"/>
      <c r="BK1855" s="2"/>
      <c r="BL1855" s="2"/>
      <c r="BM1855" s="4" t="str">
        <f>IF(BR1855=BR1856,IF(BR1855&gt;BR1854,BR1855&amp;"_O",""),BR1855&amp;"_C")</f>
        <v/>
      </c>
      <c r="BN1855" s="7" t="str">
        <f>IF(RIGHT(BM1855,1)="C",BP1855/INDEX($BP$5:$BP$2729,MATCH(BR1855&amp;"_O",$BM$5:$BM$2729,0),1),"")</f>
        <v/>
      </c>
      <c r="BO1855" s="38">
        <v>38919</v>
      </c>
      <c r="BP1855" s="3">
        <v>2020.39</v>
      </c>
      <c r="BQ1855" s="7">
        <f>BP1855/BP1854</f>
        <v>0.99167546077011814</v>
      </c>
      <c r="BR1855" s="4">
        <f>YEAR(BO1855)</f>
        <v>2006</v>
      </c>
      <c r="BS1855" s="2" t="s">
        <v>8</v>
      </c>
      <c r="BT1855" s="12" t="str">
        <f>INDEX($CD$5:$CD$10,MATCH(BS1855,$CC$5:$CC$10,0),1)</f>
        <v>Y</v>
      </c>
      <c r="BU1855" s="12" t="str">
        <f>IF(AND(BT1855="Y",BQ1855&gt;1),"Y","")</f>
        <v/>
      </c>
      <c r="BV1855" s="12" t="str">
        <f>IF(AND(BT1855="Y",BQ1855&lt;1),"Y","")</f>
        <v>Y</v>
      </c>
      <c r="BW1855" s="12" t="str">
        <f>IF(BQ1855&gt;1,IF(BQ1854&gt;1,"Y",""),"")</f>
        <v/>
      </c>
      <c r="BX1855" s="12" t="str">
        <f>IF(BQ1855&lt;1,IF(BQ1854&lt;1,"Y",""),"")</f>
        <v>Y</v>
      </c>
      <c r="BY1855" s="2"/>
      <c r="BZ1855" s="2"/>
      <c r="CA1855" s="2"/>
    </row>
    <row r="1856" spans="47:79">
      <c r="AU1856" s="4" t="str">
        <f>IF(AZ1856=AZ1857,IF(AZ1856&gt;AZ1855,AZ1856&amp;"_O",""),AZ1856&amp;"_C")</f>
        <v/>
      </c>
      <c r="AV1856" s="7" t="str">
        <f>IF(RIGHT(AU1856,1)="C",AX1856/INDEX($AX$5:$AX$2729,MATCH(AZ1856&amp;"_O",$AU$5:$AU$2729,0),1),"")</f>
        <v/>
      </c>
      <c r="AW1856" s="38">
        <v>38506</v>
      </c>
      <c r="AX1856" s="37">
        <v>1196.02</v>
      </c>
      <c r="AY1856" s="7">
        <f>AX1856/AX1855</f>
        <v>0.99769765928694176</v>
      </c>
      <c r="AZ1856" s="4">
        <f>YEAR(AW1856)</f>
        <v>2005</v>
      </c>
      <c r="BA1856" s="2" t="s">
        <v>8</v>
      </c>
      <c r="BB1856" s="12" t="str">
        <f>INDEX($CD$5:$CD$10,MATCH(BA1856,$CC$5:$CC$10,0),1)</f>
        <v>Y</v>
      </c>
      <c r="BC1856" s="12" t="str">
        <f>IF(AND(BB1856="Y",AY1856&gt;1),"Y","")</f>
        <v/>
      </c>
      <c r="BD1856" s="12" t="str">
        <f>IF(AND(BB1856="Y",AY1856&lt;1),"Y","")</f>
        <v>Y</v>
      </c>
      <c r="BE1856" s="12" t="str">
        <f>IF(AY1856&gt;1,IF(AY1855&gt;1,"Y",""),"")</f>
        <v/>
      </c>
      <c r="BF1856" s="12" t="str">
        <f>IF(AY1856&lt;1,IF(AY1855&lt;1,"Y",""),"")</f>
        <v/>
      </c>
      <c r="BG1856" s="2"/>
      <c r="BH1856" s="2"/>
      <c r="BI1856" s="2"/>
      <c r="BJ1856" s="2"/>
      <c r="BK1856" s="2"/>
      <c r="BL1856" s="2"/>
      <c r="BM1856" s="4" t="str">
        <f>IF(BR1856=BR1857,IF(BR1856&gt;BR1855,BR1856&amp;"_O",""),BR1856&amp;"_C")</f>
        <v/>
      </c>
      <c r="BN1856" s="7" t="str">
        <f>IF(RIGHT(BM1856,1)="C",BP1856/INDEX($BP$5:$BP$2729,MATCH(BR1856&amp;"_O",$BM$5:$BM$2729,0),1),"")</f>
        <v/>
      </c>
      <c r="BO1856" s="38">
        <v>38926</v>
      </c>
      <c r="BP1856" s="3">
        <v>2094.14</v>
      </c>
      <c r="BQ1856" s="7">
        <f>BP1856/BP1855</f>
        <v>1.0365028534094902</v>
      </c>
      <c r="BR1856" s="4">
        <f>YEAR(BO1856)</f>
        <v>2006</v>
      </c>
      <c r="BS1856" s="2" t="s">
        <v>8</v>
      </c>
      <c r="BT1856" s="12" t="str">
        <f>INDEX($CD$5:$CD$10,MATCH(BS1856,$CC$5:$CC$10,0),1)</f>
        <v>Y</v>
      </c>
      <c r="BU1856" s="12" t="str">
        <f>IF(AND(BT1856="Y",BQ1856&gt;1),"Y","")</f>
        <v>Y</v>
      </c>
      <c r="BV1856" s="12" t="str">
        <f>IF(AND(BT1856="Y",BQ1856&lt;1),"Y","")</f>
        <v/>
      </c>
      <c r="BW1856" s="12" t="str">
        <f>IF(BQ1856&gt;1,IF(BQ1855&gt;1,"Y",""),"")</f>
        <v/>
      </c>
      <c r="BX1856" s="12" t="str">
        <f>IF(BQ1856&lt;1,IF(BQ1855&lt;1,"Y",""),"")</f>
        <v/>
      </c>
      <c r="BY1856" s="2"/>
      <c r="BZ1856" s="2"/>
      <c r="CA1856" s="2"/>
    </row>
    <row r="1857" spans="47:79">
      <c r="AU1857" s="4" t="str">
        <f>IF(AZ1857=AZ1858,IF(AZ1857&gt;AZ1856,AZ1857&amp;"_O",""),AZ1857&amp;"_C")</f>
        <v/>
      </c>
      <c r="AV1857" s="7" t="str">
        <f>IF(RIGHT(AU1857,1)="C",AX1857/INDEX($AX$5:$AX$2729,MATCH(AZ1857&amp;"_O",$AU$5:$AU$2729,0),1),"")</f>
        <v/>
      </c>
      <c r="AW1857" s="38">
        <v>38513</v>
      </c>
      <c r="AX1857" s="37">
        <v>1198.1099999999999</v>
      </c>
      <c r="AY1857" s="7">
        <f>AX1857/AX1856</f>
        <v>1.0017474624170164</v>
      </c>
      <c r="AZ1857" s="4">
        <f>YEAR(AW1857)</f>
        <v>2005</v>
      </c>
      <c r="BA1857" s="2" t="s">
        <v>8</v>
      </c>
      <c r="BB1857" s="12" t="str">
        <f>INDEX($CD$5:$CD$10,MATCH(BA1857,$CC$5:$CC$10,0),1)</f>
        <v>Y</v>
      </c>
      <c r="BC1857" s="12" t="str">
        <f>IF(AND(BB1857="Y",AY1857&gt;1),"Y","")</f>
        <v>Y</v>
      </c>
      <c r="BD1857" s="12" t="str">
        <f>IF(AND(BB1857="Y",AY1857&lt;1),"Y","")</f>
        <v/>
      </c>
      <c r="BE1857" s="12" t="str">
        <f>IF(AY1857&gt;1,IF(AY1856&gt;1,"Y",""),"")</f>
        <v/>
      </c>
      <c r="BF1857" s="12" t="str">
        <f>IF(AY1857&lt;1,IF(AY1856&lt;1,"Y",""),"")</f>
        <v/>
      </c>
      <c r="BG1857" s="2"/>
      <c r="BH1857" s="2"/>
      <c r="BI1857" s="2"/>
      <c r="BJ1857" s="2"/>
      <c r="BK1857" s="2"/>
      <c r="BL1857" s="2"/>
      <c r="BM1857" s="4" t="str">
        <f>IF(BR1857=BR1858,IF(BR1857&gt;BR1856,BR1857&amp;"_O",""),BR1857&amp;"_C")</f>
        <v/>
      </c>
      <c r="BN1857" s="7" t="str">
        <f>IF(RIGHT(BM1857,1)="C",BP1857/INDEX($BP$5:$BP$2729,MATCH(BR1857&amp;"_O",$BM$5:$BM$2729,0),1),"")</f>
        <v/>
      </c>
      <c r="BO1857" s="38">
        <v>38933</v>
      </c>
      <c r="BP1857" s="3">
        <v>2085.0500000000002</v>
      </c>
      <c r="BQ1857" s="7">
        <f>BP1857/BP1856</f>
        <v>0.99565931599606539</v>
      </c>
      <c r="BR1857" s="4">
        <f>YEAR(BO1857)</f>
        <v>2006</v>
      </c>
      <c r="BS1857" s="2" t="s">
        <v>8</v>
      </c>
      <c r="BT1857" s="12" t="str">
        <f>INDEX($CD$5:$CD$10,MATCH(BS1857,$CC$5:$CC$10,0),1)</f>
        <v>Y</v>
      </c>
      <c r="BU1857" s="12" t="str">
        <f>IF(AND(BT1857="Y",BQ1857&gt;1),"Y","")</f>
        <v/>
      </c>
      <c r="BV1857" s="12" t="str">
        <f>IF(AND(BT1857="Y",BQ1857&lt;1),"Y","")</f>
        <v>Y</v>
      </c>
      <c r="BW1857" s="12" t="str">
        <f>IF(BQ1857&gt;1,IF(BQ1856&gt;1,"Y",""),"")</f>
        <v/>
      </c>
      <c r="BX1857" s="12" t="str">
        <f>IF(BQ1857&lt;1,IF(BQ1856&lt;1,"Y",""),"")</f>
        <v/>
      </c>
      <c r="BY1857" s="2"/>
      <c r="BZ1857" s="2"/>
      <c r="CA1857" s="2"/>
    </row>
    <row r="1858" spans="47:79">
      <c r="AU1858" s="4" t="str">
        <f>IF(AZ1858=AZ1859,IF(AZ1858&gt;AZ1857,AZ1858&amp;"_O",""),AZ1858&amp;"_C")</f>
        <v/>
      </c>
      <c r="AV1858" s="7" t="str">
        <f>IF(RIGHT(AU1858,1)="C",AX1858/INDEX($AX$5:$AX$2729,MATCH(AZ1858&amp;"_O",$AU$5:$AU$2729,0),1),"")</f>
        <v/>
      </c>
      <c r="AW1858" s="38">
        <v>38520</v>
      </c>
      <c r="AX1858" s="37">
        <v>1216.96</v>
      </c>
      <c r="AY1858" s="7">
        <f>AX1858/AX1857</f>
        <v>1.0157331129862868</v>
      </c>
      <c r="AZ1858" s="4">
        <f>YEAR(AW1858)</f>
        <v>2005</v>
      </c>
      <c r="BA1858" s="2" t="s">
        <v>8</v>
      </c>
      <c r="BB1858" s="12" t="str">
        <f>INDEX($CD$5:$CD$10,MATCH(BA1858,$CC$5:$CC$10,0),1)</f>
        <v>Y</v>
      </c>
      <c r="BC1858" s="12" t="str">
        <f>IF(AND(BB1858="Y",AY1858&gt;1),"Y","")</f>
        <v>Y</v>
      </c>
      <c r="BD1858" s="12" t="str">
        <f>IF(AND(BB1858="Y",AY1858&lt;1),"Y","")</f>
        <v/>
      </c>
      <c r="BE1858" s="12" t="str">
        <f>IF(AY1858&gt;1,IF(AY1857&gt;1,"Y",""),"")</f>
        <v>Y</v>
      </c>
      <c r="BF1858" s="12" t="str">
        <f>IF(AY1858&lt;1,IF(AY1857&lt;1,"Y",""),"")</f>
        <v/>
      </c>
      <c r="BG1858" s="2"/>
      <c r="BH1858" s="2"/>
      <c r="BI1858" s="2"/>
      <c r="BJ1858" s="2"/>
      <c r="BK1858" s="2"/>
      <c r="BL1858" s="2"/>
      <c r="BM1858" s="4" t="str">
        <f>IF(BR1858=BR1859,IF(BR1858&gt;BR1857,BR1858&amp;"_O",""),BR1858&amp;"_C")</f>
        <v/>
      </c>
      <c r="BN1858" s="7" t="str">
        <f>IF(RIGHT(BM1858,1)="C",BP1858/INDEX($BP$5:$BP$2729,MATCH(BR1858&amp;"_O",$BM$5:$BM$2729,0),1),"")</f>
        <v/>
      </c>
      <c r="BO1858" s="38">
        <v>38940</v>
      </c>
      <c r="BP1858" s="3">
        <v>2057.71</v>
      </c>
      <c r="BQ1858" s="7">
        <f>BP1858/BP1857</f>
        <v>0.98688760461379821</v>
      </c>
      <c r="BR1858" s="4">
        <f>YEAR(BO1858)</f>
        <v>2006</v>
      </c>
      <c r="BS1858" s="2" t="s">
        <v>8</v>
      </c>
      <c r="BT1858" s="12" t="str">
        <f>INDEX($CD$5:$CD$10,MATCH(BS1858,$CC$5:$CC$10,0),1)</f>
        <v>Y</v>
      </c>
      <c r="BU1858" s="12" t="str">
        <f>IF(AND(BT1858="Y",BQ1858&gt;1),"Y","")</f>
        <v/>
      </c>
      <c r="BV1858" s="12" t="str">
        <f>IF(AND(BT1858="Y",BQ1858&lt;1),"Y","")</f>
        <v>Y</v>
      </c>
      <c r="BW1858" s="12" t="str">
        <f>IF(BQ1858&gt;1,IF(BQ1857&gt;1,"Y",""),"")</f>
        <v/>
      </c>
      <c r="BX1858" s="12" t="str">
        <f>IF(BQ1858&lt;1,IF(BQ1857&lt;1,"Y",""),"")</f>
        <v>Y</v>
      </c>
      <c r="BY1858" s="2"/>
      <c r="BZ1858" s="2"/>
      <c r="CA1858" s="2"/>
    </row>
    <row r="1859" spans="47:79">
      <c r="AU1859" s="4" t="str">
        <f>IF(AZ1859=AZ1860,IF(AZ1859&gt;AZ1858,AZ1859&amp;"_O",""),AZ1859&amp;"_C")</f>
        <v/>
      </c>
      <c r="AV1859" s="7" t="str">
        <f>IF(RIGHT(AU1859,1)="C",AX1859/INDEX($AX$5:$AX$2729,MATCH(AZ1859&amp;"_O",$AU$5:$AU$2729,0),1),"")</f>
        <v/>
      </c>
      <c r="AW1859" s="38">
        <v>38527</v>
      </c>
      <c r="AX1859" s="37">
        <v>1191.57</v>
      </c>
      <c r="AY1859" s="7">
        <f>AX1859/AX1858</f>
        <v>0.97913653694451741</v>
      </c>
      <c r="AZ1859" s="4">
        <f>YEAR(AW1859)</f>
        <v>2005</v>
      </c>
      <c r="BA1859" s="2" t="s">
        <v>8</v>
      </c>
      <c r="BB1859" s="12" t="str">
        <f>INDEX($CD$5:$CD$10,MATCH(BA1859,$CC$5:$CC$10,0),1)</f>
        <v>Y</v>
      </c>
      <c r="BC1859" s="12" t="str">
        <f>IF(AND(BB1859="Y",AY1859&gt;1),"Y","")</f>
        <v/>
      </c>
      <c r="BD1859" s="12" t="str">
        <f>IF(AND(BB1859="Y",AY1859&lt;1),"Y","")</f>
        <v>Y</v>
      </c>
      <c r="BE1859" s="12" t="str">
        <f>IF(AY1859&gt;1,IF(AY1858&gt;1,"Y",""),"")</f>
        <v/>
      </c>
      <c r="BF1859" s="12" t="str">
        <f>IF(AY1859&lt;1,IF(AY1858&lt;1,"Y",""),"")</f>
        <v/>
      </c>
      <c r="BG1859" s="2"/>
      <c r="BH1859" s="2"/>
      <c r="BI1859" s="2"/>
      <c r="BJ1859" s="2"/>
      <c r="BK1859" s="2"/>
      <c r="BL1859" s="2"/>
      <c r="BM1859" s="4" t="str">
        <f>IF(BR1859=BR1860,IF(BR1859&gt;BR1858,BR1859&amp;"_O",""),BR1859&amp;"_C")</f>
        <v/>
      </c>
      <c r="BN1859" s="7" t="str">
        <f>IF(RIGHT(BM1859,1)="C",BP1859/INDEX($BP$5:$BP$2729,MATCH(BR1859&amp;"_O",$BM$5:$BM$2729,0),1),"")</f>
        <v/>
      </c>
      <c r="BO1859" s="38">
        <v>38947</v>
      </c>
      <c r="BP1859" s="3">
        <v>2163.9499999999998</v>
      </c>
      <c r="BQ1859" s="7">
        <f>BP1859/BP1858</f>
        <v>1.0516302102823041</v>
      </c>
      <c r="BR1859" s="4">
        <f>YEAR(BO1859)</f>
        <v>2006</v>
      </c>
      <c r="BS1859" s="2" t="s">
        <v>8</v>
      </c>
      <c r="BT1859" s="12" t="str">
        <f>INDEX($CD$5:$CD$10,MATCH(BS1859,$CC$5:$CC$10,0),1)</f>
        <v>Y</v>
      </c>
      <c r="BU1859" s="12" t="str">
        <f>IF(AND(BT1859="Y",BQ1859&gt;1),"Y","")</f>
        <v>Y</v>
      </c>
      <c r="BV1859" s="12" t="str">
        <f>IF(AND(BT1859="Y",BQ1859&lt;1),"Y","")</f>
        <v/>
      </c>
      <c r="BW1859" s="12" t="str">
        <f>IF(BQ1859&gt;1,IF(BQ1858&gt;1,"Y",""),"")</f>
        <v/>
      </c>
      <c r="BX1859" s="12" t="str">
        <f>IF(BQ1859&lt;1,IF(BQ1858&lt;1,"Y",""),"")</f>
        <v/>
      </c>
      <c r="BY1859" s="2"/>
      <c r="BZ1859" s="2"/>
      <c r="CA1859" s="2"/>
    </row>
    <row r="1860" spans="47:79">
      <c r="AU1860" s="4" t="str">
        <f>IF(AZ1860=AZ1861,IF(AZ1860&gt;AZ1859,AZ1860&amp;"_O",""),AZ1860&amp;"_C")</f>
        <v/>
      </c>
      <c r="AV1860" s="7" t="str">
        <f>IF(RIGHT(AU1860,1)="C",AX1860/INDEX($AX$5:$AX$2729,MATCH(AZ1860&amp;"_O",$AU$5:$AU$2729,0),1),"")</f>
        <v/>
      </c>
      <c r="AW1860" s="38">
        <v>38534</v>
      </c>
      <c r="AX1860" s="37">
        <v>1194.44</v>
      </c>
      <c r="AY1860" s="7">
        <f>AX1860/AX1859</f>
        <v>1.0024085869902735</v>
      </c>
      <c r="AZ1860" s="4">
        <f>YEAR(AW1860)</f>
        <v>2005</v>
      </c>
      <c r="BA1860" s="2" t="s">
        <v>8</v>
      </c>
      <c r="BB1860" s="12" t="str">
        <f>INDEX($CD$5:$CD$10,MATCH(BA1860,$CC$5:$CC$10,0),1)</f>
        <v>Y</v>
      </c>
      <c r="BC1860" s="12" t="str">
        <f>IF(AND(BB1860="Y",AY1860&gt;1),"Y","")</f>
        <v>Y</v>
      </c>
      <c r="BD1860" s="12" t="str">
        <f>IF(AND(BB1860="Y",AY1860&lt;1),"Y","")</f>
        <v/>
      </c>
      <c r="BE1860" s="12" t="str">
        <f>IF(AY1860&gt;1,IF(AY1859&gt;1,"Y",""),"")</f>
        <v/>
      </c>
      <c r="BF1860" s="12" t="str">
        <f>IF(AY1860&lt;1,IF(AY1859&lt;1,"Y",""),"")</f>
        <v/>
      </c>
      <c r="BG1860" s="2"/>
      <c r="BH1860" s="2"/>
      <c r="BI1860" s="2"/>
      <c r="BJ1860" s="2"/>
      <c r="BK1860" s="2"/>
      <c r="BL1860" s="2"/>
      <c r="BM1860" s="4" t="str">
        <f>IF(BR1860=BR1861,IF(BR1860&gt;BR1859,BR1860&amp;"_O",""),BR1860&amp;"_C")</f>
        <v/>
      </c>
      <c r="BN1860" s="7" t="str">
        <f>IF(RIGHT(BM1860,1)="C",BP1860/INDEX($BP$5:$BP$2729,MATCH(BR1860&amp;"_O",$BM$5:$BM$2729,0),1),"")</f>
        <v/>
      </c>
      <c r="BO1860" s="38">
        <v>38954</v>
      </c>
      <c r="BP1860" s="3">
        <v>2140.29</v>
      </c>
      <c r="BQ1860" s="7">
        <f>BP1860/BP1859</f>
        <v>0.9890662908107859</v>
      </c>
      <c r="BR1860" s="4">
        <f>YEAR(BO1860)</f>
        <v>2006</v>
      </c>
      <c r="BS1860" s="2" t="s">
        <v>8</v>
      </c>
      <c r="BT1860" s="12" t="str">
        <f>INDEX($CD$5:$CD$10,MATCH(BS1860,$CC$5:$CC$10,0),1)</f>
        <v>Y</v>
      </c>
      <c r="BU1860" s="12" t="str">
        <f>IF(AND(BT1860="Y",BQ1860&gt;1),"Y","")</f>
        <v/>
      </c>
      <c r="BV1860" s="12" t="str">
        <f>IF(AND(BT1860="Y",BQ1860&lt;1),"Y","")</f>
        <v>Y</v>
      </c>
      <c r="BW1860" s="12" t="str">
        <f>IF(BQ1860&gt;1,IF(BQ1859&gt;1,"Y",""),"")</f>
        <v/>
      </c>
      <c r="BX1860" s="12" t="str">
        <f>IF(BQ1860&lt;1,IF(BQ1859&lt;1,"Y",""),"")</f>
        <v/>
      </c>
      <c r="BY1860" s="2"/>
      <c r="BZ1860" s="2"/>
      <c r="CA1860" s="2"/>
    </row>
    <row r="1861" spans="47:79">
      <c r="AU1861" s="4" t="str">
        <f>IF(AZ1861=AZ1862,IF(AZ1861&gt;AZ1860,AZ1861&amp;"_O",""),AZ1861&amp;"_C")</f>
        <v/>
      </c>
      <c r="AV1861" s="7" t="str">
        <f>IF(RIGHT(AU1861,1)="C",AX1861/INDEX($AX$5:$AX$2729,MATCH(AZ1861&amp;"_O",$AU$5:$AU$2729,0),1),"")</f>
        <v/>
      </c>
      <c r="AW1861" s="38">
        <v>38541</v>
      </c>
      <c r="AX1861" s="37">
        <v>1211.8599999999999</v>
      </c>
      <c r="AY1861" s="7">
        <f>AX1861/AX1860</f>
        <v>1.0145842403134522</v>
      </c>
      <c r="AZ1861" s="4">
        <f>YEAR(AW1861)</f>
        <v>2005</v>
      </c>
      <c r="BA1861" s="2" t="s">
        <v>8</v>
      </c>
      <c r="BB1861" s="12" t="str">
        <f>INDEX($CD$5:$CD$10,MATCH(BA1861,$CC$5:$CC$10,0),1)</f>
        <v>Y</v>
      </c>
      <c r="BC1861" s="12" t="str">
        <f>IF(AND(BB1861="Y",AY1861&gt;1),"Y","")</f>
        <v>Y</v>
      </c>
      <c r="BD1861" s="12" t="str">
        <f>IF(AND(BB1861="Y",AY1861&lt;1),"Y","")</f>
        <v/>
      </c>
      <c r="BE1861" s="12" t="str">
        <f>IF(AY1861&gt;1,IF(AY1860&gt;1,"Y",""),"")</f>
        <v>Y</v>
      </c>
      <c r="BF1861" s="12" t="str">
        <f>IF(AY1861&lt;1,IF(AY1860&lt;1,"Y",""),"")</f>
        <v/>
      </c>
      <c r="BG1861" s="2"/>
      <c r="BH1861" s="2"/>
      <c r="BI1861" s="2"/>
      <c r="BJ1861" s="2"/>
      <c r="BK1861" s="2"/>
      <c r="BL1861" s="2"/>
      <c r="BM1861" s="4" t="str">
        <f>IF(BR1861=BR1862,IF(BR1861&gt;BR1860,BR1861&amp;"_O",""),BR1861&amp;"_C")</f>
        <v/>
      </c>
      <c r="BN1861" s="7" t="str">
        <f>IF(RIGHT(BM1861,1)="C",BP1861/INDEX($BP$5:$BP$2729,MATCH(BR1861&amp;"_O",$BM$5:$BM$2729,0),1),"")</f>
        <v/>
      </c>
      <c r="BO1861" s="38">
        <v>38961</v>
      </c>
      <c r="BP1861" s="3">
        <v>2193.16</v>
      </c>
      <c r="BQ1861" s="7">
        <f>BP1861/BP1860</f>
        <v>1.0247022599741156</v>
      </c>
      <c r="BR1861" s="4">
        <f>YEAR(BO1861)</f>
        <v>2006</v>
      </c>
      <c r="BS1861" s="2" t="s">
        <v>8</v>
      </c>
      <c r="BT1861" s="12" t="str">
        <f>INDEX($CD$5:$CD$10,MATCH(BS1861,$CC$5:$CC$10,0),1)</f>
        <v>Y</v>
      </c>
      <c r="BU1861" s="12" t="str">
        <f>IF(AND(BT1861="Y",BQ1861&gt;1),"Y","")</f>
        <v>Y</v>
      </c>
      <c r="BV1861" s="12" t="str">
        <f>IF(AND(BT1861="Y",BQ1861&lt;1),"Y","")</f>
        <v/>
      </c>
      <c r="BW1861" s="12" t="str">
        <f>IF(BQ1861&gt;1,IF(BQ1860&gt;1,"Y",""),"")</f>
        <v/>
      </c>
      <c r="BX1861" s="12" t="str">
        <f>IF(BQ1861&lt;1,IF(BQ1860&lt;1,"Y",""),"")</f>
        <v/>
      </c>
      <c r="BY1861" s="2"/>
      <c r="BZ1861" s="2"/>
      <c r="CA1861" s="2"/>
    </row>
    <row r="1862" spans="47:79">
      <c r="AU1862" s="4" t="str">
        <f>IF(AZ1862=AZ1863,IF(AZ1862&gt;AZ1861,AZ1862&amp;"_O",""),AZ1862&amp;"_C")</f>
        <v/>
      </c>
      <c r="AV1862" s="7" t="str">
        <f>IF(RIGHT(AU1862,1)="C",AX1862/INDEX($AX$5:$AX$2729,MATCH(AZ1862&amp;"_O",$AU$5:$AU$2729,0),1),"")</f>
        <v/>
      </c>
      <c r="AW1862" s="38">
        <v>38548</v>
      </c>
      <c r="AX1862" s="37">
        <v>1227.92</v>
      </c>
      <c r="AY1862" s="7">
        <f>AX1862/AX1861</f>
        <v>1.0132523558826929</v>
      </c>
      <c r="AZ1862" s="4">
        <f>YEAR(AW1862)</f>
        <v>2005</v>
      </c>
      <c r="BA1862" s="2" t="s">
        <v>8</v>
      </c>
      <c r="BB1862" s="12" t="str">
        <f>INDEX($CD$5:$CD$10,MATCH(BA1862,$CC$5:$CC$10,0),1)</f>
        <v>Y</v>
      </c>
      <c r="BC1862" s="12" t="str">
        <f>IF(AND(BB1862="Y",AY1862&gt;1),"Y","")</f>
        <v>Y</v>
      </c>
      <c r="BD1862" s="12" t="str">
        <f>IF(AND(BB1862="Y",AY1862&lt;1),"Y","")</f>
        <v/>
      </c>
      <c r="BE1862" s="12" t="str">
        <f>IF(AY1862&gt;1,IF(AY1861&gt;1,"Y",""),"")</f>
        <v>Y</v>
      </c>
      <c r="BF1862" s="12" t="str">
        <f>IF(AY1862&lt;1,IF(AY1861&lt;1,"Y",""),"")</f>
        <v/>
      </c>
      <c r="BG1862" s="2"/>
      <c r="BH1862" s="2"/>
      <c r="BI1862" s="2"/>
      <c r="BJ1862" s="2"/>
      <c r="BK1862" s="2"/>
      <c r="BL1862" s="2"/>
      <c r="BM1862" s="4" t="str">
        <f>IF(BR1862=BR1863,IF(BR1862&gt;BR1861,BR1862&amp;"_O",""),BR1862&amp;"_C")</f>
        <v/>
      </c>
      <c r="BN1862" s="7" t="str">
        <f>IF(RIGHT(BM1862,1)="C",BP1862/INDEX($BP$5:$BP$2729,MATCH(BR1862&amp;"_O",$BM$5:$BM$2729,0),1),"")</f>
        <v/>
      </c>
      <c r="BO1862" s="38">
        <v>38968</v>
      </c>
      <c r="BP1862" s="3">
        <v>2165.79</v>
      </c>
      <c r="BQ1862" s="7">
        <f>BP1862/BP1861</f>
        <v>0.98752029035729272</v>
      </c>
      <c r="BR1862" s="4">
        <f>YEAR(BO1862)</f>
        <v>2006</v>
      </c>
      <c r="BS1862" s="2" t="s">
        <v>8</v>
      </c>
      <c r="BT1862" s="12" t="str">
        <f>INDEX($CD$5:$CD$10,MATCH(BS1862,$CC$5:$CC$10,0),1)</f>
        <v>Y</v>
      </c>
      <c r="BU1862" s="12" t="str">
        <f>IF(AND(BT1862="Y",BQ1862&gt;1),"Y","")</f>
        <v/>
      </c>
      <c r="BV1862" s="12" t="str">
        <f>IF(AND(BT1862="Y",BQ1862&lt;1),"Y","")</f>
        <v>Y</v>
      </c>
      <c r="BW1862" s="12" t="str">
        <f>IF(BQ1862&gt;1,IF(BQ1861&gt;1,"Y",""),"")</f>
        <v/>
      </c>
      <c r="BX1862" s="12" t="str">
        <f>IF(BQ1862&lt;1,IF(BQ1861&lt;1,"Y",""),"")</f>
        <v/>
      </c>
      <c r="BY1862" s="2"/>
      <c r="BZ1862" s="2"/>
      <c r="CA1862" s="2"/>
    </row>
    <row r="1863" spans="47:79">
      <c r="AU1863" s="4" t="str">
        <f>IF(AZ1863=AZ1864,IF(AZ1863&gt;AZ1862,AZ1863&amp;"_O",""),AZ1863&amp;"_C")</f>
        <v/>
      </c>
      <c r="AV1863" s="7" t="str">
        <f>IF(RIGHT(AU1863,1)="C",AX1863/INDEX($AX$5:$AX$2729,MATCH(AZ1863&amp;"_O",$AU$5:$AU$2729,0),1),"")</f>
        <v/>
      </c>
      <c r="AW1863" s="38">
        <v>38555</v>
      </c>
      <c r="AX1863" s="37">
        <v>1233.68</v>
      </c>
      <c r="AY1863" s="7">
        <f>AX1863/AX1862</f>
        <v>1.0046908593393706</v>
      </c>
      <c r="AZ1863" s="4">
        <f>YEAR(AW1863)</f>
        <v>2005</v>
      </c>
      <c r="BA1863" s="2" t="s">
        <v>8</v>
      </c>
      <c r="BB1863" s="12" t="str">
        <f>INDEX($CD$5:$CD$10,MATCH(BA1863,$CC$5:$CC$10,0),1)</f>
        <v>Y</v>
      </c>
      <c r="BC1863" s="12" t="str">
        <f>IF(AND(BB1863="Y",AY1863&gt;1),"Y","")</f>
        <v>Y</v>
      </c>
      <c r="BD1863" s="12" t="str">
        <f>IF(AND(BB1863="Y",AY1863&lt;1),"Y","")</f>
        <v/>
      </c>
      <c r="BE1863" s="12" t="str">
        <f>IF(AY1863&gt;1,IF(AY1862&gt;1,"Y",""),"")</f>
        <v>Y</v>
      </c>
      <c r="BF1863" s="12" t="str">
        <f>IF(AY1863&lt;1,IF(AY1862&lt;1,"Y",""),"")</f>
        <v/>
      </c>
      <c r="BG1863" s="2"/>
      <c r="BH1863" s="2"/>
      <c r="BI1863" s="2"/>
      <c r="BJ1863" s="2"/>
      <c r="BK1863" s="2"/>
      <c r="BL1863" s="2"/>
      <c r="BM1863" s="4" t="str">
        <f>IF(BR1863=BR1864,IF(BR1863&gt;BR1862,BR1863&amp;"_O",""),BR1863&amp;"_C")</f>
        <v/>
      </c>
      <c r="BN1863" s="7" t="str">
        <f>IF(RIGHT(BM1863,1)="C",BP1863/INDEX($BP$5:$BP$2729,MATCH(BR1863&amp;"_O",$BM$5:$BM$2729,0),1),"")</f>
        <v/>
      </c>
      <c r="BO1863" s="38">
        <v>38975</v>
      </c>
      <c r="BP1863" s="3">
        <v>2235.59</v>
      </c>
      <c r="BQ1863" s="7">
        <f>BP1863/BP1862</f>
        <v>1.0322284247318532</v>
      </c>
      <c r="BR1863" s="4">
        <f>YEAR(BO1863)</f>
        <v>2006</v>
      </c>
      <c r="BS1863" s="2" t="s">
        <v>8</v>
      </c>
      <c r="BT1863" s="12" t="str">
        <f>INDEX($CD$5:$CD$10,MATCH(BS1863,$CC$5:$CC$10,0),1)</f>
        <v>Y</v>
      </c>
      <c r="BU1863" s="12" t="str">
        <f>IF(AND(BT1863="Y",BQ1863&gt;1),"Y","")</f>
        <v>Y</v>
      </c>
      <c r="BV1863" s="12" t="str">
        <f>IF(AND(BT1863="Y",BQ1863&lt;1),"Y","")</f>
        <v/>
      </c>
      <c r="BW1863" s="12" t="str">
        <f>IF(BQ1863&gt;1,IF(BQ1862&gt;1,"Y",""),"")</f>
        <v/>
      </c>
      <c r="BX1863" s="12" t="str">
        <f>IF(BQ1863&lt;1,IF(BQ1862&lt;1,"Y",""),"")</f>
        <v/>
      </c>
      <c r="BY1863" s="2"/>
      <c r="BZ1863" s="2"/>
      <c r="CA1863" s="2"/>
    </row>
    <row r="1864" spans="47:79">
      <c r="AU1864" s="4" t="str">
        <f>IF(AZ1864=AZ1865,IF(AZ1864&gt;AZ1863,AZ1864&amp;"_O",""),AZ1864&amp;"_C")</f>
        <v/>
      </c>
      <c r="AV1864" s="7" t="str">
        <f>IF(RIGHT(AU1864,1)="C",AX1864/INDEX($AX$5:$AX$2729,MATCH(AZ1864&amp;"_O",$AU$5:$AU$2729,0),1),"")</f>
        <v/>
      </c>
      <c r="AW1864" s="38">
        <v>38562</v>
      </c>
      <c r="AX1864" s="37">
        <v>1234.18</v>
      </c>
      <c r="AY1864" s="7">
        <f>AX1864/AX1863</f>
        <v>1.0004052914856365</v>
      </c>
      <c r="AZ1864" s="4">
        <f>YEAR(AW1864)</f>
        <v>2005</v>
      </c>
      <c r="BA1864" s="2" t="s">
        <v>8</v>
      </c>
      <c r="BB1864" s="12" t="str">
        <f>INDEX($CD$5:$CD$10,MATCH(BA1864,$CC$5:$CC$10,0),1)</f>
        <v>Y</v>
      </c>
      <c r="BC1864" s="12" t="str">
        <f>IF(AND(BB1864="Y",AY1864&gt;1),"Y","")</f>
        <v>Y</v>
      </c>
      <c r="BD1864" s="12" t="str">
        <f>IF(AND(BB1864="Y",AY1864&lt;1),"Y","")</f>
        <v/>
      </c>
      <c r="BE1864" s="12" t="str">
        <f>IF(AY1864&gt;1,IF(AY1863&gt;1,"Y",""),"")</f>
        <v>Y</v>
      </c>
      <c r="BF1864" s="12" t="str">
        <f>IF(AY1864&lt;1,IF(AY1863&lt;1,"Y",""),"")</f>
        <v/>
      </c>
      <c r="BG1864" s="2"/>
      <c r="BH1864" s="2"/>
      <c r="BI1864" s="2"/>
      <c r="BJ1864" s="2"/>
      <c r="BK1864" s="2"/>
      <c r="BL1864" s="2"/>
      <c r="BM1864" s="4" t="str">
        <f>IF(BR1864=BR1865,IF(BR1864&gt;BR1863,BR1864&amp;"_O",""),BR1864&amp;"_C")</f>
        <v/>
      </c>
      <c r="BN1864" s="7" t="str">
        <f>IF(RIGHT(BM1864,1)="C",BP1864/INDEX($BP$5:$BP$2729,MATCH(BR1864&amp;"_O",$BM$5:$BM$2729,0),1),"")</f>
        <v/>
      </c>
      <c r="BO1864" s="38">
        <v>38982</v>
      </c>
      <c r="BP1864" s="3">
        <v>2218.9299999999998</v>
      </c>
      <c r="BQ1864" s="7">
        <f>BP1864/BP1863</f>
        <v>0.99254782853743295</v>
      </c>
      <c r="BR1864" s="4">
        <f>YEAR(BO1864)</f>
        <v>2006</v>
      </c>
      <c r="BS1864" s="2" t="s">
        <v>8</v>
      </c>
      <c r="BT1864" s="12" t="str">
        <f>INDEX($CD$5:$CD$10,MATCH(BS1864,$CC$5:$CC$10,0),1)</f>
        <v>Y</v>
      </c>
      <c r="BU1864" s="12" t="str">
        <f>IF(AND(BT1864="Y",BQ1864&gt;1),"Y","")</f>
        <v/>
      </c>
      <c r="BV1864" s="12" t="str">
        <f>IF(AND(BT1864="Y",BQ1864&lt;1),"Y","")</f>
        <v>Y</v>
      </c>
      <c r="BW1864" s="12" t="str">
        <f>IF(BQ1864&gt;1,IF(BQ1863&gt;1,"Y",""),"")</f>
        <v/>
      </c>
      <c r="BX1864" s="12" t="str">
        <f>IF(BQ1864&lt;1,IF(BQ1863&lt;1,"Y",""),"")</f>
        <v/>
      </c>
      <c r="BY1864" s="2"/>
      <c r="BZ1864" s="2"/>
      <c r="CA1864" s="2"/>
    </row>
    <row r="1865" spans="47:79">
      <c r="AU1865" s="4" t="str">
        <f>IF(AZ1865=AZ1866,IF(AZ1865&gt;AZ1864,AZ1865&amp;"_O",""),AZ1865&amp;"_C")</f>
        <v/>
      </c>
      <c r="AV1865" s="7" t="str">
        <f>IF(RIGHT(AU1865,1)="C",AX1865/INDEX($AX$5:$AX$2729,MATCH(AZ1865&amp;"_O",$AU$5:$AU$2729,0),1),"")</f>
        <v/>
      </c>
      <c r="AW1865" s="38">
        <v>38569</v>
      </c>
      <c r="AX1865" s="37">
        <v>1226.42</v>
      </c>
      <c r="AY1865" s="7">
        <f>AX1865/AX1864</f>
        <v>0.99371242444376029</v>
      </c>
      <c r="AZ1865" s="4">
        <f>YEAR(AW1865)</f>
        <v>2005</v>
      </c>
      <c r="BA1865" s="2" t="s">
        <v>8</v>
      </c>
      <c r="BB1865" s="12" t="str">
        <f>INDEX($CD$5:$CD$10,MATCH(BA1865,$CC$5:$CC$10,0),1)</f>
        <v>Y</v>
      </c>
      <c r="BC1865" s="12" t="str">
        <f>IF(AND(BB1865="Y",AY1865&gt;1),"Y","")</f>
        <v/>
      </c>
      <c r="BD1865" s="12" t="str">
        <f>IF(AND(BB1865="Y",AY1865&lt;1),"Y","")</f>
        <v>Y</v>
      </c>
      <c r="BE1865" s="12" t="str">
        <f>IF(AY1865&gt;1,IF(AY1864&gt;1,"Y",""),"")</f>
        <v/>
      </c>
      <c r="BF1865" s="12" t="str">
        <f>IF(AY1865&lt;1,IF(AY1864&lt;1,"Y",""),"")</f>
        <v/>
      </c>
      <c r="BG1865" s="2"/>
      <c r="BH1865" s="2"/>
      <c r="BI1865" s="2"/>
      <c r="BJ1865" s="2"/>
      <c r="BK1865" s="2"/>
      <c r="BL1865" s="2"/>
      <c r="BM1865" s="4" t="str">
        <f>IF(BR1865=BR1866,IF(BR1865&gt;BR1864,BR1865&amp;"_O",""),BR1865&amp;"_C")</f>
        <v/>
      </c>
      <c r="BN1865" s="7" t="str">
        <f>IF(RIGHT(BM1865,1)="C",BP1865/INDEX($BP$5:$BP$2729,MATCH(BR1865&amp;"_O",$BM$5:$BM$2729,0),1),"")</f>
        <v/>
      </c>
      <c r="BO1865" s="38">
        <v>38989</v>
      </c>
      <c r="BP1865" s="3">
        <v>2258.4299999999998</v>
      </c>
      <c r="BQ1865" s="7">
        <f>BP1865/BP1864</f>
        <v>1.017801372733705</v>
      </c>
      <c r="BR1865" s="4">
        <f>YEAR(BO1865)</f>
        <v>2006</v>
      </c>
      <c r="BS1865" s="2" t="s">
        <v>8</v>
      </c>
      <c r="BT1865" s="12" t="str">
        <f>INDEX($CD$5:$CD$10,MATCH(BS1865,$CC$5:$CC$10,0),1)</f>
        <v>Y</v>
      </c>
      <c r="BU1865" s="12" t="str">
        <f>IF(AND(BT1865="Y",BQ1865&gt;1),"Y","")</f>
        <v>Y</v>
      </c>
      <c r="BV1865" s="12" t="str">
        <f>IF(AND(BT1865="Y",BQ1865&lt;1),"Y","")</f>
        <v/>
      </c>
      <c r="BW1865" s="12" t="str">
        <f>IF(BQ1865&gt;1,IF(BQ1864&gt;1,"Y",""),"")</f>
        <v/>
      </c>
      <c r="BX1865" s="12" t="str">
        <f>IF(BQ1865&lt;1,IF(BQ1864&lt;1,"Y",""),"")</f>
        <v/>
      </c>
      <c r="BY1865" s="2"/>
      <c r="BZ1865" s="2"/>
      <c r="CA1865" s="2"/>
    </row>
    <row r="1866" spans="47:79">
      <c r="AU1866" s="4" t="str">
        <f>IF(AZ1866=AZ1867,IF(AZ1866&gt;AZ1865,AZ1866&amp;"_O",""),AZ1866&amp;"_C")</f>
        <v/>
      </c>
      <c r="AV1866" s="7" t="str">
        <f>IF(RIGHT(AU1866,1)="C",AX1866/INDEX($AX$5:$AX$2729,MATCH(AZ1866&amp;"_O",$AU$5:$AU$2729,0),1),"")</f>
        <v/>
      </c>
      <c r="AW1866" s="38">
        <v>38576</v>
      </c>
      <c r="AX1866" s="37">
        <v>1230.3900000000001</v>
      </c>
      <c r="AY1866" s="7">
        <f>AX1866/AX1865</f>
        <v>1.0032370639748212</v>
      </c>
      <c r="AZ1866" s="4">
        <f>YEAR(AW1866)</f>
        <v>2005</v>
      </c>
      <c r="BA1866" s="2" t="s">
        <v>8</v>
      </c>
      <c r="BB1866" s="12" t="str">
        <f>INDEX($CD$5:$CD$10,MATCH(BA1866,$CC$5:$CC$10,0),1)</f>
        <v>Y</v>
      </c>
      <c r="BC1866" s="12" t="str">
        <f>IF(AND(BB1866="Y",AY1866&gt;1),"Y","")</f>
        <v>Y</v>
      </c>
      <c r="BD1866" s="12" t="str">
        <f>IF(AND(BB1866="Y",AY1866&lt;1),"Y","")</f>
        <v/>
      </c>
      <c r="BE1866" s="12" t="str">
        <f>IF(AY1866&gt;1,IF(AY1865&gt;1,"Y",""),"")</f>
        <v/>
      </c>
      <c r="BF1866" s="12" t="str">
        <f>IF(AY1866&lt;1,IF(AY1865&lt;1,"Y",""),"")</f>
        <v/>
      </c>
      <c r="BG1866" s="2"/>
      <c r="BH1866" s="2"/>
      <c r="BI1866" s="2"/>
      <c r="BJ1866" s="2"/>
      <c r="BK1866" s="2"/>
      <c r="BL1866" s="2"/>
      <c r="BM1866" s="4" t="str">
        <f>IF(BR1866=BR1867,IF(BR1866&gt;BR1865,BR1866&amp;"_O",""),BR1866&amp;"_C")</f>
        <v/>
      </c>
      <c r="BN1866" s="7" t="str">
        <f>IF(RIGHT(BM1866,1)="C",BP1866/INDEX($BP$5:$BP$2729,MATCH(BR1866&amp;"_O",$BM$5:$BM$2729,0),1),"")</f>
        <v/>
      </c>
      <c r="BO1866" s="38">
        <v>38996</v>
      </c>
      <c r="BP1866" s="3">
        <v>2299.9899999999998</v>
      </c>
      <c r="BQ1866" s="7">
        <f>BP1866/BP1865</f>
        <v>1.0184021643354011</v>
      </c>
      <c r="BR1866" s="4">
        <f>YEAR(BO1866)</f>
        <v>2006</v>
      </c>
      <c r="BS1866" s="2" t="s">
        <v>8</v>
      </c>
      <c r="BT1866" s="12" t="str">
        <f>INDEX($CD$5:$CD$10,MATCH(BS1866,$CC$5:$CC$10,0),1)</f>
        <v>Y</v>
      </c>
      <c r="BU1866" s="12" t="str">
        <f>IF(AND(BT1866="Y",BQ1866&gt;1),"Y","")</f>
        <v>Y</v>
      </c>
      <c r="BV1866" s="12" t="str">
        <f>IF(AND(BT1866="Y",BQ1866&lt;1),"Y","")</f>
        <v/>
      </c>
      <c r="BW1866" s="12" t="str">
        <f>IF(BQ1866&gt;1,IF(BQ1865&gt;1,"Y",""),"")</f>
        <v>Y</v>
      </c>
      <c r="BX1866" s="12" t="str">
        <f>IF(BQ1866&lt;1,IF(BQ1865&lt;1,"Y",""),"")</f>
        <v/>
      </c>
      <c r="BY1866" s="2"/>
      <c r="BZ1866" s="2"/>
      <c r="CA1866" s="2"/>
    </row>
    <row r="1867" spans="47:79">
      <c r="AU1867" s="4" t="str">
        <f>IF(AZ1867=AZ1868,IF(AZ1867&gt;AZ1866,AZ1867&amp;"_O",""),AZ1867&amp;"_C")</f>
        <v/>
      </c>
      <c r="AV1867" s="7" t="str">
        <f>IF(RIGHT(AU1867,1)="C",AX1867/INDEX($AX$5:$AX$2729,MATCH(AZ1867&amp;"_O",$AU$5:$AU$2729,0),1),"")</f>
        <v/>
      </c>
      <c r="AW1867" s="38">
        <v>38583</v>
      </c>
      <c r="AX1867" s="37">
        <v>1219.71</v>
      </c>
      <c r="AY1867" s="7">
        <f>AX1867/AX1866</f>
        <v>0.99131982542120789</v>
      </c>
      <c r="AZ1867" s="4">
        <f>YEAR(AW1867)</f>
        <v>2005</v>
      </c>
      <c r="BA1867" s="2" t="s">
        <v>8</v>
      </c>
      <c r="BB1867" s="12" t="str">
        <f>INDEX($CD$5:$CD$10,MATCH(BA1867,$CC$5:$CC$10,0),1)</f>
        <v>Y</v>
      </c>
      <c r="BC1867" s="12" t="str">
        <f>IF(AND(BB1867="Y",AY1867&gt;1),"Y","")</f>
        <v/>
      </c>
      <c r="BD1867" s="12" t="str">
        <f>IF(AND(BB1867="Y",AY1867&lt;1),"Y","")</f>
        <v>Y</v>
      </c>
      <c r="BE1867" s="12" t="str">
        <f>IF(AY1867&gt;1,IF(AY1866&gt;1,"Y",""),"")</f>
        <v/>
      </c>
      <c r="BF1867" s="12" t="str">
        <f>IF(AY1867&lt;1,IF(AY1866&lt;1,"Y",""),"")</f>
        <v/>
      </c>
      <c r="BG1867" s="2"/>
      <c r="BH1867" s="2"/>
      <c r="BI1867" s="2"/>
      <c r="BJ1867" s="2"/>
      <c r="BK1867" s="2"/>
      <c r="BL1867" s="2"/>
      <c r="BM1867" s="4" t="str">
        <f>IF(BR1867=BR1868,IF(BR1867&gt;BR1866,BR1867&amp;"_O",""),BR1867&amp;"_C")</f>
        <v/>
      </c>
      <c r="BN1867" s="7" t="str">
        <f>IF(RIGHT(BM1867,1)="C",BP1867/INDEX($BP$5:$BP$2729,MATCH(BR1867&amp;"_O",$BM$5:$BM$2729,0),1),"")</f>
        <v/>
      </c>
      <c r="BO1867" s="38">
        <v>39003</v>
      </c>
      <c r="BP1867" s="3">
        <v>2357.29</v>
      </c>
      <c r="BQ1867" s="7">
        <f>BP1867/BP1866</f>
        <v>1.0249131517963121</v>
      </c>
      <c r="BR1867" s="4">
        <f>YEAR(BO1867)</f>
        <v>2006</v>
      </c>
      <c r="BS1867" s="2" t="s">
        <v>8</v>
      </c>
      <c r="BT1867" s="12" t="str">
        <f>INDEX($CD$5:$CD$10,MATCH(BS1867,$CC$5:$CC$10,0),1)</f>
        <v>Y</v>
      </c>
      <c r="BU1867" s="12" t="str">
        <f>IF(AND(BT1867="Y",BQ1867&gt;1),"Y","")</f>
        <v>Y</v>
      </c>
      <c r="BV1867" s="12" t="str">
        <f>IF(AND(BT1867="Y",BQ1867&lt;1),"Y","")</f>
        <v/>
      </c>
      <c r="BW1867" s="12" t="str">
        <f>IF(BQ1867&gt;1,IF(BQ1866&gt;1,"Y",""),"")</f>
        <v>Y</v>
      </c>
      <c r="BX1867" s="12" t="str">
        <f>IF(BQ1867&lt;1,IF(BQ1866&lt;1,"Y",""),"")</f>
        <v/>
      </c>
      <c r="BY1867" s="2"/>
      <c r="BZ1867" s="2"/>
      <c r="CA1867" s="2"/>
    </row>
    <row r="1868" spans="47:79">
      <c r="AU1868" s="4" t="str">
        <f>IF(AZ1868=AZ1869,IF(AZ1868&gt;AZ1867,AZ1868&amp;"_O",""),AZ1868&amp;"_C")</f>
        <v/>
      </c>
      <c r="AV1868" s="7" t="str">
        <f>IF(RIGHT(AU1868,1)="C",AX1868/INDEX($AX$5:$AX$2729,MATCH(AZ1868&amp;"_O",$AU$5:$AU$2729,0),1),"")</f>
        <v/>
      </c>
      <c r="AW1868" s="38">
        <v>38590</v>
      </c>
      <c r="AX1868" s="37">
        <v>1205.0999999999999</v>
      </c>
      <c r="AY1868" s="7">
        <f>AX1868/AX1867</f>
        <v>0.9880217428733058</v>
      </c>
      <c r="AZ1868" s="4">
        <f>YEAR(AW1868)</f>
        <v>2005</v>
      </c>
      <c r="BA1868" s="2" t="s">
        <v>8</v>
      </c>
      <c r="BB1868" s="12" t="str">
        <f>INDEX($CD$5:$CD$10,MATCH(BA1868,$CC$5:$CC$10,0),1)</f>
        <v>Y</v>
      </c>
      <c r="BC1868" s="12" t="str">
        <f>IF(AND(BB1868="Y",AY1868&gt;1),"Y","")</f>
        <v/>
      </c>
      <c r="BD1868" s="12" t="str">
        <f>IF(AND(BB1868="Y",AY1868&lt;1),"Y","")</f>
        <v>Y</v>
      </c>
      <c r="BE1868" s="12" t="str">
        <f>IF(AY1868&gt;1,IF(AY1867&gt;1,"Y",""),"")</f>
        <v/>
      </c>
      <c r="BF1868" s="12" t="str">
        <f>IF(AY1868&lt;1,IF(AY1867&lt;1,"Y",""),"")</f>
        <v>Y</v>
      </c>
      <c r="BG1868" s="2"/>
      <c r="BH1868" s="2"/>
      <c r="BI1868" s="2"/>
      <c r="BJ1868" s="2"/>
      <c r="BK1868" s="2"/>
      <c r="BL1868" s="2"/>
      <c r="BM1868" s="4" t="str">
        <f>IF(BR1868=BR1869,IF(BR1868&gt;BR1867,BR1868&amp;"_O",""),BR1868&amp;"_C")</f>
        <v/>
      </c>
      <c r="BN1868" s="7" t="str">
        <f>IF(RIGHT(BM1868,1)="C",BP1868/INDEX($BP$5:$BP$2729,MATCH(BR1868&amp;"_O",$BM$5:$BM$2729,0),1),"")</f>
        <v/>
      </c>
      <c r="BO1868" s="38">
        <v>39010</v>
      </c>
      <c r="BP1868" s="3">
        <v>2342.3000000000002</v>
      </c>
      <c r="BQ1868" s="7">
        <f>BP1868/BP1867</f>
        <v>0.99364100301617542</v>
      </c>
      <c r="BR1868" s="4">
        <f>YEAR(BO1868)</f>
        <v>2006</v>
      </c>
      <c r="BS1868" s="2" t="s">
        <v>8</v>
      </c>
      <c r="BT1868" s="12" t="str">
        <f>INDEX($CD$5:$CD$10,MATCH(BS1868,$CC$5:$CC$10,0),1)</f>
        <v>Y</v>
      </c>
      <c r="BU1868" s="12" t="str">
        <f>IF(AND(BT1868="Y",BQ1868&gt;1),"Y","")</f>
        <v/>
      </c>
      <c r="BV1868" s="12" t="str">
        <f>IF(AND(BT1868="Y",BQ1868&lt;1),"Y","")</f>
        <v>Y</v>
      </c>
      <c r="BW1868" s="12" t="str">
        <f>IF(BQ1868&gt;1,IF(BQ1867&gt;1,"Y",""),"")</f>
        <v/>
      </c>
      <c r="BX1868" s="12" t="str">
        <f>IF(BQ1868&lt;1,IF(BQ1867&lt;1,"Y",""),"")</f>
        <v/>
      </c>
      <c r="BY1868" s="2"/>
      <c r="BZ1868" s="2"/>
      <c r="CA1868" s="2"/>
    </row>
    <row r="1869" spans="47:79">
      <c r="AU1869" s="4" t="str">
        <f>IF(AZ1869=AZ1870,IF(AZ1869&gt;AZ1868,AZ1869&amp;"_O",""),AZ1869&amp;"_C")</f>
        <v/>
      </c>
      <c r="AV1869" s="7" t="str">
        <f>IF(RIGHT(AU1869,1)="C",AX1869/INDEX($AX$5:$AX$2729,MATCH(AZ1869&amp;"_O",$AU$5:$AU$2729,0),1),"")</f>
        <v/>
      </c>
      <c r="AW1869" s="38">
        <v>38597</v>
      </c>
      <c r="AX1869" s="37">
        <v>1218.02</v>
      </c>
      <c r="AY1869" s="7">
        <f>AX1869/AX1868</f>
        <v>1.0107211019832381</v>
      </c>
      <c r="AZ1869" s="4">
        <f>YEAR(AW1869)</f>
        <v>2005</v>
      </c>
      <c r="BA1869" s="2" t="s">
        <v>8</v>
      </c>
      <c r="BB1869" s="12" t="str">
        <f>INDEX($CD$5:$CD$10,MATCH(BA1869,$CC$5:$CC$10,0),1)</f>
        <v>Y</v>
      </c>
      <c r="BC1869" s="12" t="str">
        <f>IF(AND(BB1869="Y",AY1869&gt;1),"Y","")</f>
        <v>Y</v>
      </c>
      <c r="BD1869" s="12" t="str">
        <f>IF(AND(BB1869="Y",AY1869&lt;1),"Y","")</f>
        <v/>
      </c>
      <c r="BE1869" s="12" t="str">
        <f>IF(AY1869&gt;1,IF(AY1868&gt;1,"Y",""),"")</f>
        <v/>
      </c>
      <c r="BF1869" s="12" t="str">
        <f>IF(AY1869&lt;1,IF(AY1868&lt;1,"Y",""),"")</f>
        <v/>
      </c>
      <c r="BG1869" s="2"/>
      <c r="BH1869" s="2"/>
      <c r="BI1869" s="2"/>
      <c r="BJ1869" s="2"/>
      <c r="BK1869" s="2"/>
      <c r="BL1869" s="2"/>
      <c r="BM1869" s="4" t="str">
        <f>IF(BR1869=BR1870,IF(BR1869&gt;BR1868,BR1869&amp;"_O",""),BR1869&amp;"_C")</f>
        <v/>
      </c>
      <c r="BN1869" s="7" t="str">
        <f>IF(RIGHT(BM1869,1)="C",BP1869/INDEX($BP$5:$BP$2729,MATCH(BR1869&amp;"_O",$BM$5:$BM$2729,0),1),"")</f>
        <v/>
      </c>
      <c r="BO1869" s="38">
        <v>39017</v>
      </c>
      <c r="BP1869" s="3">
        <v>2350.62</v>
      </c>
      <c r="BQ1869" s="7">
        <f>BP1869/BP1868</f>
        <v>1.0035520642103914</v>
      </c>
      <c r="BR1869" s="4">
        <f>YEAR(BO1869)</f>
        <v>2006</v>
      </c>
      <c r="BS1869" s="2" t="s">
        <v>8</v>
      </c>
      <c r="BT1869" s="12" t="str">
        <f>INDEX($CD$5:$CD$10,MATCH(BS1869,$CC$5:$CC$10,0),1)</f>
        <v>Y</v>
      </c>
      <c r="BU1869" s="12" t="str">
        <f>IF(AND(BT1869="Y",BQ1869&gt;1),"Y","")</f>
        <v>Y</v>
      </c>
      <c r="BV1869" s="12" t="str">
        <f>IF(AND(BT1869="Y",BQ1869&lt;1),"Y","")</f>
        <v/>
      </c>
      <c r="BW1869" s="12" t="str">
        <f>IF(BQ1869&gt;1,IF(BQ1868&gt;1,"Y",""),"")</f>
        <v/>
      </c>
      <c r="BX1869" s="12" t="str">
        <f>IF(BQ1869&lt;1,IF(BQ1868&lt;1,"Y",""),"")</f>
        <v/>
      </c>
      <c r="BY1869" s="2"/>
      <c r="BZ1869" s="2"/>
      <c r="CA1869" s="2"/>
    </row>
    <row r="1870" spans="47:79">
      <c r="AU1870" s="4" t="str">
        <f>IF(AZ1870=AZ1871,IF(AZ1870&gt;AZ1869,AZ1870&amp;"_O",""),AZ1870&amp;"_C")</f>
        <v/>
      </c>
      <c r="AV1870" s="7" t="str">
        <f>IF(RIGHT(AU1870,1)="C",AX1870/INDEX($AX$5:$AX$2729,MATCH(AZ1870&amp;"_O",$AU$5:$AU$2729,0),1),"")</f>
        <v/>
      </c>
      <c r="AW1870" s="38">
        <v>38604</v>
      </c>
      <c r="AX1870" s="37">
        <v>1241.48</v>
      </c>
      <c r="AY1870" s="7">
        <f>AX1870/AX1869</f>
        <v>1.0192607674750827</v>
      </c>
      <c r="AZ1870" s="4">
        <f>YEAR(AW1870)</f>
        <v>2005</v>
      </c>
      <c r="BA1870" s="2" t="s">
        <v>8</v>
      </c>
      <c r="BB1870" s="12" t="str">
        <f>INDEX($CD$5:$CD$10,MATCH(BA1870,$CC$5:$CC$10,0),1)</f>
        <v>Y</v>
      </c>
      <c r="BC1870" s="12" t="str">
        <f>IF(AND(BB1870="Y",AY1870&gt;1),"Y","")</f>
        <v>Y</v>
      </c>
      <c r="BD1870" s="12" t="str">
        <f>IF(AND(BB1870="Y",AY1870&lt;1),"Y","")</f>
        <v/>
      </c>
      <c r="BE1870" s="12" t="str">
        <f>IF(AY1870&gt;1,IF(AY1869&gt;1,"Y",""),"")</f>
        <v>Y</v>
      </c>
      <c r="BF1870" s="12" t="str">
        <f>IF(AY1870&lt;1,IF(AY1869&lt;1,"Y",""),"")</f>
        <v/>
      </c>
      <c r="BG1870" s="2"/>
      <c r="BH1870" s="2"/>
      <c r="BI1870" s="2"/>
      <c r="BJ1870" s="2"/>
      <c r="BK1870" s="2"/>
      <c r="BL1870" s="2"/>
      <c r="BM1870" s="4" t="str">
        <f>IF(BR1870=BR1871,IF(BR1870&gt;BR1869,BR1870&amp;"_O",""),BR1870&amp;"_C")</f>
        <v/>
      </c>
      <c r="BN1870" s="7" t="str">
        <f>IF(RIGHT(BM1870,1)="C",BP1870/INDEX($BP$5:$BP$2729,MATCH(BR1870&amp;"_O",$BM$5:$BM$2729,0),1),"")</f>
        <v/>
      </c>
      <c r="BO1870" s="38">
        <v>39024</v>
      </c>
      <c r="BP1870" s="3">
        <v>2330.79</v>
      </c>
      <c r="BQ1870" s="7">
        <f>BP1870/BP1869</f>
        <v>0.9915639278147893</v>
      </c>
      <c r="BR1870" s="4">
        <f>YEAR(BO1870)</f>
        <v>2006</v>
      </c>
      <c r="BS1870" s="2" t="s">
        <v>8</v>
      </c>
      <c r="BT1870" s="12" t="str">
        <f>INDEX($CD$5:$CD$10,MATCH(BS1870,$CC$5:$CC$10,0),1)</f>
        <v>Y</v>
      </c>
      <c r="BU1870" s="12" t="str">
        <f>IF(AND(BT1870="Y",BQ1870&gt;1),"Y","")</f>
        <v/>
      </c>
      <c r="BV1870" s="12" t="str">
        <f>IF(AND(BT1870="Y",BQ1870&lt;1),"Y","")</f>
        <v>Y</v>
      </c>
      <c r="BW1870" s="12" t="str">
        <f>IF(BQ1870&gt;1,IF(BQ1869&gt;1,"Y",""),"")</f>
        <v/>
      </c>
      <c r="BX1870" s="12" t="str">
        <f>IF(BQ1870&lt;1,IF(BQ1869&lt;1,"Y",""),"")</f>
        <v/>
      </c>
      <c r="BY1870" s="2"/>
      <c r="BZ1870" s="2"/>
      <c r="CA1870" s="2"/>
    </row>
    <row r="1871" spans="47:79">
      <c r="AU1871" s="4" t="str">
        <f>IF(AZ1871=AZ1872,IF(AZ1871&gt;AZ1870,AZ1871&amp;"_O",""),AZ1871&amp;"_C")</f>
        <v/>
      </c>
      <c r="AV1871" s="7" t="str">
        <f>IF(RIGHT(AU1871,1)="C",AX1871/INDEX($AX$5:$AX$2729,MATCH(AZ1871&amp;"_O",$AU$5:$AU$2729,0),1),"")</f>
        <v/>
      </c>
      <c r="AW1871" s="38">
        <v>38611</v>
      </c>
      <c r="AX1871" s="37">
        <v>1237.9100000000001</v>
      </c>
      <c r="AY1871" s="7">
        <f>AX1871/AX1870</f>
        <v>0.99712439990978519</v>
      </c>
      <c r="AZ1871" s="4">
        <f>YEAR(AW1871)</f>
        <v>2005</v>
      </c>
      <c r="BA1871" s="2" t="s">
        <v>8</v>
      </c>
      <c r="BB1871" s="12" t="str">
        <f>INDEX($CD$5:$CD$10,MATCH(BA1871,$CC$5:$CC$10,0),1)</f>
        <v>Y</v>
      </c>
      <c r="BC1871" s="12" t="str">
        <f>IF(AND(BB1871="Y",AY1871&gt;1),"Y","")</f>
        <v/>
      </c>
      <c r="BD1871" s="12" t="str">
        <f>IF(AND(BB1871="Y",AY1871&lt;1),"Y","")</f>
        <v>Y</v>
      </c>
      <c r="BE1871" s="12" t="str">
        <f>IF(AY1871&gt;1,IF(AY1870&gt;1,"Y",""),"")</f>
        <v/>
      </c>
      <c r="BF1871" s="12" t="str">
        <f>IF(AY1871&lt;1,IF(AY1870&lt;1,"Y",""),"")</f>
        <v/>
      </c>
      <c r="BG1871" s="2"/>
      <c r="BH1871" s="2"/>
      <c r="BI1871" s="2"/>
      <c r="BJ1871" s="2"/>
      <c r="BK1871" s="2"/>
      <c r="BL1871" s="2"/>
      <c r="BM1871" s="4" t="str">
        <f>IF(BR1871=BR1872,IF(BR1871&gt;BR1870,BR1871&amp;"_O",""),BR1871&amp;"_C")</f>
        <v/>
      </c>
      <c r="BN1871" s="7" t="str">
        <f>IF(RIGHT(BM1871,1)="C",BP1871/INDEX($BP$5:$BP$2729,MATCH(BR1871&amp;"_O",$BM$5:$BM$2729,0),1),"")</f>
        <v/>
      </c>
      <c r="BO1871" s="38">
        <v>39031</v>
      </c>
      <c r="BP1871" s="3">
        <v>2389.7199999999998</v>
      </c>
      <c r="BQ1871" s="7">
        <f>BP1871/BP1870</f>
        <v>1.0252832730533423</v>
      </c>
      <c r="BR1871" s="4">
        <f>YEAR(BO1871)</f>
        <v>2006</v>
      </c>
      <c r="BS1871" s="2" t="s">
        <v>8</v>
      </c>
      <c r="BT1871" s="12" t="str">
        <f>INDEX($CD$5:$CD$10,MATCH(BS1871,$CC$5:$CC$10,0),1)</f>
        <v>Y</v>
      </c>
      <c r="BU1871" s="12" t="str">
        <f>IF(AND(BT1871="Y",BQ1871&gt;1),"Y","")</f>
        <v>Y</v>
      </c>
      <c r="BV1871" s="12" t="str">
        <f>IF(AND(BT1871="Y",BQ1871&lt;1),"Y","")</f>
        <v/>
      </c>
      <c r="BW1871" s="12" t="str">
        <f>IF(BQ1871&gt;1,IF(BQ1870&gt;1,"Y",""),"")</f>
        <v/>
      </c>
      <c r="BX1871" s="12" t="str">
        <f>IF(BQ1871&lt;1,IF(BQ1870&lt;1,"Y",""),"")</f>
        <v/>
      </c>
      <c r="BY1871" s="2"/>
      <c r="BZ1871" s="2"/>
      <c r="CA1871" s="2"/>
    </row>
    <row r="1872" spans="47:79">
      <c r="AU1872" s="4" t="str">
        <f>IF(AZ1872=AZ1873,IF(AZ1872&gt;AZ1871,AZ1872&amp;"_O",""),AZ1872&amp;"_C")</f>
        <v/>
      </c>
      <c r="AV1872" s="7" t="str">
        <f>IF(RIGHT(AU1872,1)="C",AX1872/INDEX($AX$5:$AX$2729,MATCH(AZ1872&amp;"_O",$AU$5:$AU$2729,0),1),"")</f>
        <v/>
      </c>
      <c r="AW1872" s="38">
        <v>38618</v>
      </c>
      <c r="AX1872" s="37">
        <v>1215.29</v>
      </c>
      <c r="AY1872" s="7">
        <f>AX1872/AX1871</f>
        <v>0.98172726611789218</v>
      </c>
      <c r="AZ1872" s="4">
        <f>YEAR(AW1872)</f>
        <v>2005</v>
      </c>
      <c r="BA1872" s="2" t="s">
        <v>8</v>
      </c>
      <c r="BB1872" s="12" t="str">
        <f>INDEX($CD$5:$CD$10,MATCH(BA1872,$CC$5:$CC$10,0),1)</f>
        <v>Y</v>
      </c>
      <c r="BC1872" s="12" t="str">
        <f>IF(AND(BB1872="Y",AY1872&gt;1),"Y","")</f>
        <v/>
      </c>
      <c r="BD1872" s="12" t="str">
        <f>IF(AND(BB1872="Y",AY1872&lt;1),"Y","")</f>
        <v>Y</v>
      </c>
      <c r="BE1872" s="12" t="str">
        <f>IF(AY1872&gt;1,IF(AY1871&gt;1,"Y",""),"")</f>
        <v/>
      </c>
      <c r="BF1872" s="12" t="str">
        <f>IF(AY1872&lt;1,IF(AY1871&lt;1,"Y",""),"")</f>
        <v>Y</v>
      </c>
      <c r="BG1872" s="2"/>
      <c r="BH1872" s="2"/>
      <c r="BI1872" s="2"/>
      <c r="BJ1872" s="2"/>
      <c r="BK1872" s="2"/>
      <c r="BL1872" s="2"/>
      <c r="BM1872" s="4" t="str">
        <f>IF(BR1872=BR1873,IF(BR1872&gt;BR1871,BR1872&amp;"_O",""),BR1872&amp;"_C")</f>
        <v/>
      </c>
      <c r="BN1872" s="7" t="str">
        <f>IF(RIGHT(BM1872,1)="C",BP1872/INDEX($BP$5:$BP$2729,MATCH(BR1872&amp;"_O",$BM$5:$BM$2729,0),1),"")</f>
        <v/>
      </c>
      <c r="BO1872" s="38">
        <v>39038</v>
      </c>
      <c r="BP1872" s="3">
        <v>2445.86</v>
      </c>
      <c r="BQ1872" s="7">
        <f>BP1872/BP1871</f>
        <v>1.0234922919839982</v>
      </c>
      <c r="BR1872" s="4">
        <f>YEAR(BO1872)</f>
        <v>2006</v>
      </c>
      <c r="BS1872" s="2" t="s">
        <v>8</v>
      </c>
      <c r="BT1872" s="12" t="str">
        <f>INDEX($CD$5:$CD$10,MATCH(BS1872,$CC$5:$CC$10,0),1)</f>
        <v>Y</v>
      </c>
      <c r="BU1872" s="12" t="str">
        <f>IF(AND(BT1872="Y",BQ1872&gt;1),"Y","")</f>
        <v>Y</v>
      </c>
      <c r="BV1872" s="12" t="str">
        <f>IF(AND(BT1872="Y",BQ1872&lt;1),"Y","")</f>
        <v/>
      </c>
      <c r="BW1872" s="12" t="str">
        <f>IF(BQ1872&gt;1,IF(BQ1871&gt;1,"Y",""),"")</f>
        <v>Y</v>
      </c>
      <c r="BX1872" s="12" t="str">
        <f>IF(BQ1872&lt;1,IF(BQ1871&lt;1,"Y",""),"")</f>
        <v/>
      </c>
      <c r="BY1872" s="2"/>
      <c r="BZ1872" s="2"/>
      <c r="CA1872" s="2"/>
    </row>
    <row r="1873" spans="47:79">
      <c r="AU1873" s="4" t="str">
        <f>IF(AZ1873=AZ1874,IF(AZ1873&gt;AZ1872,AZ1873&amp;"_O",""),AZ1873&amp;"_C")</f>
        <v/>
      </c>
      <c r="AV1873" s="7" t="str">
        <f>IF(RIGHT(AU1873,1)="C",AX1873/INDEX($AX$5:$AX$2729,MATCH(AZ1873&amp;"_O",$AU$5:$AU$2729,0),1),"")</f>
        <v/>
      </c>
      <c r="AW1873" s="38">
        <v>38625</v>
      </c>
      <c r="AX1873" s="37">
        <v>1228.81</v>
      </c>
      <c r="AY1873" s="7">
        <f>AX1873/AX1872</f>
        <v>1.0111249166865521</v>
      </c>
      <c r="AZ1873" s="4">
        <f>YEAR(AW1873)</f>
        <v>2005</v>
      </c>
      <c r="BA1873" s="2" t="s">
        <v>8</v>
      </c>
      <c r="BB1873" s="12" t="str">
        <f>INDEX($CD$5:$CD$10,MATCH(BA1873,$CC$5:$CC$10,0),1)</f>
        <v>Y</v>
      </c>
      <c r="BC1873" s="12" t="str">
        <f>IF(AND(BB1873="Y",AY1873&gt;1),"Y","")</f>
        <v>Y</v>
      </c>
      <c r="BD1873" s="12" t="str">
        <f>IF(AND(BB1873="Y",AY1873&lt;1),"Y","")</f>
        <v/>
      </c>
      <c r="BE1873" s="12" t="str">
        <f>IF(AY1873&gt;1,IF(AY1872&gt;1,"Y",""),"")</f>
        <v/>
      </c>
      <c r="BF1873" s="12" t="str">
        <f>IF(AY1873&lt;1,IF(AY1872&lt;1,"Y",""),"")</f>
        <v/>
      </c>
      <c r="BG1873" s="2"/>
      <c r="BH1873" s="2"/>
      <c r="BI1873" s="2"/>
      <c r="BJ1873" s="2"/>
      <c r="BK1873" s="2"/>
      <c r="BL1873" s="2"/>
      <c r="BM1873" s="4" t="str">
        <f>IF(BR1873=BR1874,IF(BR1873&gt;BR1872,BR1873&amp;"_O",""),BR1873&amp;"_C")</f>
        <v/>
      </c>
      <c r="BN1873" s="7" t="str">
        <f>IF(RIGHT(BM1873,1)="C",BP1873/INDEX($BP$5:$BP$2729,MATCH(BR1873&amp;"_O",$BM$5:$BM$2729,0),1),"")</f>
        <v/>
      </c>
      <c r="BO1873" s="38">
        <v>39045</v>
      </c>
      <c r="BP1873" s="3">
        <v>2460.2600000000002</v>
      </c>
      <c r="BQ1873" s="7">
        <f>BP1873/BP1872</f>
        <v>1.0058874996933593</v>
      </c>
      <c r="BR1873" s="4">
        <f>YEAR(BO1873)</f>
        <v>2006</v>
      </c>
      <c r="BS1873" s="2" t="s">
        <v>8</v>
      </c>
      <c r="BT1873" s="12" t="str">
        <f>INDEX($CD$5:$CD$10,MATCH(BS1873,$CC$5:$CC$10,0),1)</f>
        <v>Y</v>
      </c>
      <c r="BU1873" s="12" t="str">
        <f>IF(AND(BT1873="Y",BQ1873&gt;1),"Y","")</f>
        <v>Y</v>
      </c>
      <c r="BV1873" s="12" t="str">
        <f>IF(AND(BT1873="Y",BQ1873&lt;1),"Y","")</f>
        <v/>
      </c>
      <c r="BW1873" s="12" t="str">
        <f>IF(BQ1873&gt;1,IF(BQ1872&gt;1,"Y",""),"")</f>
        <v>Y</v>
      </c>
      <c r="BX1873" s="12" t="str">
        <f>IF(BQ1873&lt;1,IF(BQ1872&lt;1,"Y",""),"")</f>
        <v/>
      </c>
      <c r="BY1873" s="2"/>
      <c r="BZ1873" s="2"/>
      <c r="CA1873" s="2"/>
    </row>
    <row r="1874" spans="47:79">
      <c r="AU1874" s="4" t="str">
        <f>IF(AZ1874=AZ1875,IF(AZ1874&gt;AZ1873,AZ1874&amp;"_O",""),AZ1874&amp;"_C")</f>
        <v/>
      </c>
      <c r="AV1874" s="7" t="str">
        <f>IF(RIGHT(AU1874,1)="C",AX1874/INDEX($AX$5:$AX$2729,MATCH(AZ1874&amp;"_O",$AU$5:$AU$2729,0),1),"")</f>
        <v/>
      </c>
      <c r="AW1874" s="38">
        <v>38632</v>
      </c>
      <c r="AX1874" s="37">
        <v>1195.9000000000001</v>
      </c>
      <c r="AY1874" s="7">
        <f>AX1874/AX1873</f>
        <v>0.97321799139004417</v>
      </c>
      <c r="AZ1874" s="4">
        <f>YEAR(AW1874)</f>
        <v>2005</v>
      </c>
      <c r="BA1874" s="2" t="s">
        <v>8</v>
      </c>
      <c r="BB1874" s="12" t="str">
        <f>INDEX($CD$5:$CD$10,MATCH(BA1874,$CC$5:$CC$10,0),1)</f>
        <v>Y</v>
      </c>
      <c r="BC1874" s="12" t="str">
        <f>IF(AND(BB1874="Y",AY1874&gt;1),"Y","")</f>
        <v/>
      </c>
      <c r="BD1874" s="12" t="str">
        <f>IF(AND(BB1874="Y",AY1874&lt;1),"Y","")</f>
        <v>Y</v>
      </c>
      <c r="BE1874" s="12" t="str">
        <f>IF(AY1874&gt;1,IF(AY1873&gt;1,"Y",""),"")</f>
        <v/>
      </c>
      <c r="BF1874" s="12" t="str">
        <f>IF(AY1874&lt;1,IF(AY1873&lt;1,"Y",""),"")</f>
        <v/>
      </c>
      <c r="BG1874" s="2"/>
      <c r="BH1874" s="2"/>
      <c r="BI1874" s="2"/>
      <c r="BJ1874" s="2"/>
      <c r="BK1874" s="2"/>
      <c r="BL1874" s="2"/>
      <c r="BM1874" s="4" t="str">
        <f>IF(BR1874=BR1875,IF(BR1874&gt;BR1873,BR1874&amp;"_O",""),BR1874&amp;"_C")</f>
        <v/>
      </c>
      <c r="BN1874" s="7" t="str">
        <f>IF(RIGHT(BM1874,1)="C",BP1874/INDEX($BP$5:$BP$2729,MATCH(BR1874&amp;"_O",$BM$5:$BM$2729,0),1),"")</f>
        <v/>
      </c>
      <c r="BO1874" s="38">
        <v>39052</v>
      </c>
      <c r="BP1874" s="3">
        <v>2413.21</v>
      </c>
      <c r="BQ1874" s="7">
        <f>BP1874/BP1873</f>
        <v>0.98087600497508387</v>
      </c>
      <c r="BR1874" s="4">
        <f>YEAR(BO1874)</f>
        <v>2006</v>
      </c>
      <c r="BS1874" s="2" t="s">
        <v>8</v>
      </c>
      <c r="BT1874" s="12" t="str">
        <f>INDEX($CD$5:$CD$10,MATCH(BS1874,$CC$5:$CC$10,0),1)</f>
        <v>Y</v>
      </c>
      <c r="BU1874" s="12" t="str">
        <f>IF(AND(BT1874="Y",BQ1874&gt;1),"Y","")</f>
        <v/>
      </c>
      <c r="BV1874" s="12" t="str">
        <f>IF(AND(BT1874="Y",BQ1874&lt;1),"Y","")</f>
        <v>Y</v>
      </c>
      <c r="BW1874" s="12" t="str">
        <f>IF(BQ1874&gt;1,IF(BQ1873&gt;1,"Y",""),"")</f>
        <v/>
      </c>
      <c r="BX1874" s="12" t="str">
        <f>IF(BQ1874&lt;1,IF(BQ1873&lt;1,"Y",""),"")</f>
        <v/>
      </c>
      <c r="BY1874" s="2"/>
      <c r="BZ1874" s="2"/>
      <c r="CA1874" s="2"/>
    </row>
    <row r="1875" spans="47:79">
      <c r="AU1875" s="4" t="str">
        <f>IF(AZ1875=AZ1876,IF(AZ1875&gt;AZ1874,AZ1875&amp;"_O",""),AZ1875&amp;"_C")</f>
        <v/>
      </c>
      <c r="AV1875" s="7" t="str">
        <f>IF(RIGHT(AU1875,1)="C",AX1875/INDEX($AX$5:$AX$2729,MATCH(AZ1875&amp;"_O",$AU$5:$AU$2729,0),1),"")</f>
        <v/>
      </c>
      <c r="AW1875" s="38">
        <v>38639</v>
      </c>
      <c r="AX1875" s="37">
        <v>1186.57</v>
      </c>
      <c r="AY1875" s="7">
        <f>AX1875/AX1874</f>
        <v>0.99219834434317233</v>
      </c>
      <c r="AZ1875" s="4">
        <f>YEAR(AW1875)</f>
        <v>2005</v>
      </c>
      <c r="BA1875" s="2" t="s">
        <v>8</v>
      </c>
      <c r="BB1875" s="12" t="str">
        <f>INDEX($CD$5:$CD$10,MATCH(BA1875,$CC$5:$CC$10,0),1)</f>
        <v>Y</v>
      </c>
      <c r="BC1875" s="12" t="str">
        <f>IF(AND(BB1875="Y",AY1875&gt;1),"Y","")</f>
        <v/>
      </c>
      <c r="BD1875" s="12" t="str">
        <f>IF(AND(BB1875="Y",AY1875&lt;1),"Y","")</f>
        <v>Y</v>
      </c>
      <c r="BE1875" s="12" t="str">
        <f>IF(AY1875&gt;1,IF(AY1874&gt;1,"Y",""),"")</f>
        <v/>
      </c>
      <c r="BF1875" s="12" t="str">
        <f>IF(AY1875&lt;1,IF(AY1874&lt;1,"Y",""),"")</f>
        <v>Y</v>
      </c>
      <c r="BG1875" s="2"/>
      <c r="BH1875" s="2"/>
      <c r="BI1875" s="2"/>
      <c r="BJ1875" s="2"/>
      <c r="BK1875" s="2"/>
      <c r="BL1875" s="2"/>
      <c r="BM1875" s="4" t="str">
        <f>IF(BR1875=BR1876,IF(BR1875&gt;BR1874,BR1875&amp;"_O",""),BR1875&amp;"_C")</f>
        <v/>
      </c>
      <c r="BN1875" s="7" t="str">
        <f>IF(RIGHT(BM1875,1)="C",BP1875/INDEX($BP$5:$BP$2729,MATCH(BR1875&amp;"_O",$BM$5:$BM$2729,0),1),"")</f>
        <v/>
      </c>
      <c r="BO1875" s="38">
        <v>39059</v>
      </c>
      <c r="BP1875" s="3">
        <v>2437.36</v>
      </c>
      <c r="BQ1875" s="7">
        <f>BP1875/BP1874</f>
        <v>1.0100074175061433</v>
      </c>
      <c r="BR1875" s="4">
        <f>YEAR(BO1875)</f>
        <v>2006</v>
      </c>
      <c r="BS1875" s="2" t="s">
        <v>8</v>
      </c>
      <c r="BT1875" s="12" t="str">
        <f>INDEX($CD$5:$CD$10,MATCH(BS1875,$CC$5:$CC$10,0),1)</f>
        <v>Y</v>
      </c>
      <c r="BU1875" s="12" t="str">
        <f>IF(AND(BT1875="Y",BQ1875&gt;1),"Y","")</f>
        <v>Y</v>
      </c>
      <c r="BV1875" s="12" t="str">
        <f>IF(AND(BT1875="Y",BQ1875&lt;1),"Y","")</f>
        <v/>
      </c>
      <c r="BW1875" s="12" t="str">
        <f>IF(BQ1875&gt;1,IF(BQ1874&gt;1,"Y",""),"")</f>
        <v/>
      </c>
      <c r="BX1875" s="12" t="str">
        <f>IF(BQ1875&lt;1,IF(BQ1874&lt;1,"Y",""),"")</f>
        <v/>
      </c>
      <c r="BY1875" s="2"/>
      <c r="BZ1875" s="2"/>
      <c r="CA1875" s="2"/>
    </row>
    <row r="1876" spans="47:79">
      <c r="AU1876" s="4" t="str">
        <f>IF(AZ1876=AZ1877,IF(AZ1876&gt;AZ1875,AZ1876&amp;"_O",""),AZ1876&amp;"_C")</f>
        <v/>
      </c>
      <c r="AV1876" s="7" t="str">
        <f>IF(RIGHT(AU1876,1)="C",AX1876/INDEX($AX$5:$AX$2729,MATCH(AZ1876&amp;"_O",$AU$5:$AU$2729,0),1),"")</f>
        <v/>
      </c>
      <c r="AW1876" s="38">
        <v>38646</v>
      </c>
      <c r="AX1876" s="37">
        <v>1179.5899999999999</v>
      </c>
      <c r="AY1876" s="7">
        <f>AX1876/AX1875</f>
        <v>0.99411749833553853</v>
      </c>
      <c r="AZ1876" s="4">
        <f>YEAR(AW1876)</f>
        <v>2005</v>
      </c>
      <c r="BA1876" s="2" t="s">
        <v>8</v>
      </c>
      <c r="BB1876" s="12" t="str">
        <f>INDEX($CD$5:$CD$10,MATCH(BA1876,$CC$5:$CC$10,0),1)</f>
        <v>Y</v>
      </c>
      <c r="BC1876" s="12" t="str">
        <f>IF(AND(BB1876="Y",AY1876&gt;1),"Y","")</f>
        <v/>
      </c>
      <c r="BD1876" s="12" t="str">
        <f>IF(AND(BB1876="Y",AY1876&lt;1),"Y","")</f>
        <v>Y</v>
      </c>
      <c r="BE1876" s="12" t="str">
        <f>IF(AY1876&gt;1,IF(AY1875&gt;1,"Y",""),"")</f>
        <v/>
      </c>
      <c r="BF1876" s="12" t="str">
        <f>IF(AY1876&lt;1,IF(AY1875&lt;1,"Y",""),"")</f>
        <v>Y</v>
      </c>
      <c r="BG1876" s="2"/>
      <c r="BH1876" s="2"/>
      <c r="BI1876" s="2"/>
      <c r="BJ1876" s="2"/>
      <c r="BK1876" s="2"/>
      <c r="BL1876" s="2"/>
      <c r="BM1876" s="4" t="str">
        <f>IF(BR1876=BR1877,IF(BR1876&gt;BR1875,BR1876&amp;"_O",""),BR1876&amp;"_C")</f>
        <v/>
      </c>
      <c r="BN1876" s="7" t="str">
        <f>IF(RIGHT(BM1876,1)="C",BP1876/INDEX($BP$5:$BP$2729,MATCH(BR1876&amp;"_O",$BM$5:$BM$2729,0),1),"")</f>
        <v/>
      </c>
      <c r="BO1876" s="38">
        <v>39066</v>
      </c>
      <c r="BP1876" s="3">
        <v>2457.1999999999998</v>
      </c>
      <c r="BQ1876" s="7">
        <f>BP1876/BP1875</f>
        <v>1.0081399547050907</v>
      </c>
      <c r="BR1876" s="4">
        <f>YEAR(BO1876)</f>
        <v>2006</v>
      </c>
      <c r="BS1876" s="2" t="s">
        <v>8</v>
      </c>
      <c r="BT1876" s="12" t="str">
        <f>INDEX($CD$5:$CD$10,MATCH(BS1876,$CC$5:$CC$10,0),1)</f>
        <v>Y</v>
      </c>
      <c r="BU1876" s="12" t="str">
        <f>IF(AND(BT1876="Y",BQ1876&gt;1),"Y","")</f>
        <v>Y</v>
      </c>
      <c r="BV1876" s="12" t="str">
        <f>IF(AND(BT1876="Y",BQ1876&lt;1),"Y","")</f>
        <v/>
      </c>
      <c r="BW1876" s="12" t="str">
        <f>IF(BQ1876&gt;1,IF(BQ1875&gt;1,"Y",""),"")</f>
        <v>Y</v>
      </c>
      <c r="BX1876" s="12" t="str">
        <f>IF(BQ1876&lt;1,IF(BQ1875&lt;1,"Y",""),"")</f>
        <v/>
      </c>
      <c r="BY1876" s="2"/>
      <c r="BZ1876" s="2"/>
      <c r="CA1876" s="2"/>
    </row>
    <row r="1877" spans="47:79">
      <c r="AU1877" s="4" t="str">
        <f>IF(AZ1877=AZ1878,IF(AZ1877&gt;AZ1876,AZ1877&amp;"_O",""),AZ1877&amp;"_C")</f>
        <v/>
      </c>
      <c r="AV1877" s="7" t="str">
        <f>IF(RIGHT(AU1877,1)="C",AX1877/INDEX($AX$5:$AX$2729,MATCH(AZ1877&amp;"_O",$AU$5:$AU$2729,0),1),"")</f>
        <v/>
      </c>
      <c r="AW1877" s="38">
        <v>38653</v>
      </c>
      <c r="AX1877" s="37">
        <v>1198.4100000000001</v>
      </c>
      <c r="AY1877" s="7">
        <f>AX1877/AX1876</f>
        <v>1.0159546961232293</v>
      </c>
      <c r="AZ1877" s="4">
        <f>YEAR(AW1877)</f>
        <v>2005</v>
      </c>
      <c r="BA1877" s="2" t="s">
        <v>8</v>
      </c>
      <c r="BB1877" s="12" t="str">
        <f>INDEX($CD$5:$CD$10,MATCH(BA1877,$CC$5:$CC$10,0),1)</f>
        <v>Y</v>
      </c>
      <c r="BC1877" s="12" t="str">
        <f>IF(AND(BB1877="Y",AY1877&gt;1),"Y","")</f>
        <v>Y</v>
      </c>
      <c r="BD1877" s="12" t="str">
        <f>IF(AND(BB1877="Y",AY1877&lt;1),"Y","")</f>
        <v/>
      </c>
      <c r="BE1877" s="12" t="str">
        <f>IF(AY1877&gt;1,IF(AY1876&gt;1,"Y",""),"")</f>
        <v/>
      </c>
      <c r="BF1877" s="12" t="str">
        <f>IF(AY1877&lt;1,IF(AY1876&lt;1,"Y",""),"")</f>
        <v/>
      </c>
      <c r="BG1877" s="2"/>
      <c r="BH1877" s="2"/>
      <c r="BI1877" s="2"/>
      <c r="BJ1877" s="2"/>
      <c r="BK1877" s="2"/>
      <c r="BL1877" s="2"/>
      <c r="BM1877" s="4" t="str">
        <f>IF(BR1877=BR1878,IF(BR1877&gt;BR1876,BR1877&amp;"_O",""),BR1877&amp;"_C")</f>
        <v/>
      </c>
      <c r="BN1877" s="7" t="str">
        <f>IF(RIGHT(BM1877,1)="C",BP1877/INDEX($BP$5:$BP$2729,MATCH(BR1877&amp;"_O",$BM$5:$BM$2729,0),1),"")</f>
        <v/>
      </c>
      <c r="BO1877" s="38">
        <v>39073</v>
      </c>
      <c r="BP1877" s="3">
        <v>2401.1799999999998</v>
      </c>
      <c r="BQ1877" s="7">
        <f>BP1877/BP1876</f>
        <v>0.97720169298388415</v>
      </c>
      <c r="BR1877" s="4">
        <f>YEAR(BO1877)</f>
        <v>2006</v>
      </c>
      <c r="BS1877" s="2" t="s">
        <v>8</v>
      </c>
      <c r="BT1877" s="12" t="str">
        <f>INDEX($CD$5:$CD$10,MATCH(BS1877,$CC$5:$CC$10,0),1)</f>
        <v>Y</v>
      </c>
      <c r="BU1877" s="12" t="str">
        <f>IF(AND(BT1877="Y",BQ1877&gt;1),"Y","")</f>
        <v/>
      </c>
      <c r="BV1877" s="12" t="str">
        <f>IF(AND(BT1877="Y",BQ1877&lt;1),"Y","")</f>
        <v>Y</v>
      </c>
      <c r="BW1877" s="12" t="str">
        <f>IF(BQ1877&gt;1,IF(BQ1876&gt;1,"Y",""),"")</f>
        <v/>
      </c>
      <c r="BX1877" s="12" t="str">
        <f>IF(BQ1877&lt;1,IF(BQ1876&lt;1,"Y",""),"")</f>
        <v/>
      </c>
      <c r="BY1877" s="2"/>
      <c r="BZ1877" s="2"/>
      <c r="CA1877" s="2"/>
    </row>
    <row r="1878" spans="47:79">
      <c r="AU1878" s="4" t="str">
        <f>IF(AZ1878=AZ1879,IF(AZ1878&gt;AZ1877,AZ1878&amp;"_O",""),AZ1878&amp;"_C")</f>
        <v/>
      </c>
      <c r="AV1878" s="7" t="str">
        <f>IF(RIGHT(AU1878,1)="C",AX1878/INDEX($AX$5:$AX$2729,MATCH(AZ1878&amp;"_O",$AU$5:$AU$2729,0),1),"")</f>
        <v/>
      </c>
      <c r="AW1878" s="38">
        <v>38660</v>
      </c>
      <c r="AX1878" s="37">
        <v>1220.1400000000001</v>
      </c>
      <c r="AY1878" s="7">
        <f>AX1878/AX1877</f>
        <v>1.0181323587086222</v>
      </c>
      <c r="AZ1878" s="4">
        <f>YEAR(AW1878)</f>
        <v>2005</v>
      </c>
      <c r="BA1878" s="2" t="s">
        <v>8</v>
      </c>
      <c r="BB1878" s="12" t="str">
        <f>INDEX($CD$5:$CD$10,MATCH(BA1878,$CC$5:$CC$10,0),1)</f>
        <v>Y</v>
      </c>
      <c r="BC1878" s="12" t="str">
        <f>IF(AND(BB1878="Y",AY1878&gt;1),"Y","")</f>
        <v>Y</v>
      </c>
      <c r="BD1878" s="12" t="str">
        <f>IF(AND(BB1878="Y",AY1878&lt;1),"Y","")</f>
        <v/>
      </c>
      <c r="BE1878" s="12" t="str">
        <f>IF(AY1878&gt;1,IF(AY1877&gt;1,"Y",""),"")</f>
        <v>Y</v>
      </c>
      <c r="BF1878" s="12" t="str">
        <f>IF(AY1878&lt;1,IF(AY1877&lt;1,"Y",""),"")</f>
        <v/>
      </c>
      <c r="BG1878" s="2"/>
      <c r="BH1878" s="2"/>
      <c r="BI1878" s="2"/>
      <c r="BJ1878" s="2"/>
      <c r="BK1878" s="2"/>
      <c r="BL1878" s="2"/>
      <c r="BM1878" s="4" t="str">
        <f>IF(BR1878=BR1879,IF(BR1878&gt;BR1877,BR1878&amp;"_O",""),BR1878&amp;"_C")</f>
        <v>2006_C</v>
      </c>
      <c r="BN1878" s="7">
        <f>IF(RIGHT(BM1878,1)="C",BP1878/INDEX($BP$5:$BP$2729,MATCH(BR1878&amp;"_O",$BM$5:$BM$2729,0),1),"")</f>
        <v>1.0475663812770535</v>
      </c>
      <c r="BO1878" s="38">
        <v>39080</v>
      </c>
      <c r="BP1878" s="3">
        <v>2415.29</v>
      </c>
      <c r="BQ1878" s="7">
        <f>BP1878/BP1877</f>
        <v>1.0058762774968975</v>
      </c>
      <c r="BR1878" s="4">
        <f>YEAR(BO1878)</f>
        <v>2006</v>
      </c>
      <c r="BS1878" s="2" t="s">
        <v>8</v>
      </c>
      <c r="BT1878" s="12" t="str">
        <f>INDEX($CD$5:$CD$10,MATCH(BS1878,$CC$5:$CC$10,0),1)</f>
        <v>Y</v>
      </c>
      <c r="BU1878" s="12" t="str">
        <f>IF(AND(BT1878="Y",BQ1878&gt;1),"Y","")</f>
        <v>Y</v>
      </c>
      <c r="BV1878" s="12" t="str">
        <f>IF(AND(BT1878="Y",BQ1878&lt;1),"Y","")</f>
        <v/>
      </c>
      <c r="BW1878" s="12" t="str">
        <f>IF(BQ1878&gt;1,IF(BQ1877&gt;1,"Y",""),"")</f>
        <v/>
      </c>
      <c r="BX1878" s="12" t="str">
        <f>IF(BQ1878&lt;1,IF(BQ1877&lt;1,"Y",""),"")</f>
        <v/>
      </c>
      <c r="BY1878" s="2"/>
      <c r="BZ1878" s="2"/>
      <c r="CA1878" s="2"/>
    </row>
    <row r="1879" spans="47:79">
      <c r="AU1879" s="4" t="str">
        <f>IF(AZ1879=AZ1880,IF(AZ1879&gt;AZ1878,AZ1879&amp;"_O",""),AZ1879&amp;"_C")</f>
        <v/>
      </c>
      <c r="AV1879" s="7" t="str">
        <f>IF(RIGHT(AU1879,1)="C",AX1879/INDEX($AX$5:$AX$2729,MATCH(AZ1879&amp;"_O",$AU$5:$AU$2729,0),1),"")</f>
        <v/>
      </c>
      <c r="AW1879" s="38">
        <v>38667</v>
      </c>
      <c r="AX1879" s="37">
        <v>1234.72</v>
      </c>
      <c r="AY1879" s="7">
        <f>AX1879/AX1878</f>
        <v>1.0119494484239513</v>
      </c>
      <c r="AZ1879" s="4">
        <f>YEAR(AW1879)</f>
        <v>2005</v>
      </c>
      <c r="BA1879" s="2" t="s">
        <v>8</v>
      </c>
      <c r="BB1879" s="12" t="str">
        <f>INDEX($CD$5:$CD$10,MATCH(BA1879,$CC$5:$CC$10,0),1)</f>
        <v>Y</v>
      </c>
      <c r="BC1879" s="12" t="str">
        <f>IF(AND(BB1879="Y",AY1879&gt;1),"Y","")</f>
        <v>Y</v>
      </c>
      <c r="BD1879" s="12" t="str">
        <f>IF(AND(BB1879="Y",AY1879&lt;1),"Y","")</f>
        <v/>
      </c>
      <c r="BE1879" s="12" t="str">
        <f>IF(AY1879&gt;1,IF(AY1878&gt;1,"Y",""),"")</f>
        <v>Y</v>
      </c>
      <c r="BF1879" s="12" t="str">
        <f>IF(AY1879&lt;1,IF(AY1878&lt;1,"Y",""),"")</f>
        <v/>
      </c>
      <c r="BG1879" s="2"/>
      <c r="BH1879" s="2"/>
      <c r="BI1879" s="2"/>
      <c r="BJ1879" s="2"/>
      <c r="BK1879" s="2"/>
      <c r="BL1879" s="2"/>
      <c r="BM1879" s="4" t="str">
        <f>IF(BR1879=BR1880,IF(BR1879&gt;BR1878,BR1879&amp;"_O",""),BR1879&amp;"_C")</f>
        <v>2007_O</v>
      </c>
      <c r="BN1879" s="7" t="str">
        <f>IF(RIGHT(BM1879,1)="C",BP1879/INDEX($BP$5:$BP$2729,MATCH(BR1879&amp;"_O",$BM$5:$BM$2729,0),1),"")</f>
        <v/>
      </c>
      <c r="BO1879" s="38">
        <v>39087</v>
      </c>
      <c r="BP1879" s="3">
        <v>2434.25</v>
      </c>
      <c r="BQ1879" s="7">
        <f>BP1879/BP1878</f>
        <v>1.0078499890282326</v>
      </c>
      <c r="BR1879" s="4">
        <f>YEAR(BO1879)</f>
        <v>2007</v>
      </c>
      <c r="BS1879" s="2" t="s">
        <v>8</v>
      </c>
      <c r="BT1879" s="12" t="str">
        <f>INDEX($CD$5:$CD$10,MATCH(BS1879,$CC$5:$CC$10,0),1)</f>
        <v>Y</v>
      </c>
      <c r="BU1879" s="12" t="str">
        <f>IF(AND(BT1879="Y",BQ1879&gt;1),"Y","")</f>
        <v>Y</v>
      </c>
      <c r="BV1879" s="12" t="str">
        <f>IF(AND(BT1879="Y",BQ1879&lt;1),"Y","")</f>
        <v/>
      </c>
      <c r="BW1879" s="12" t="str">
        <f>IF(BQ1879&gt;1,IF(BQ1878&gt;1,"Y",""),"")</f>
        <v>Y</v>
      </c>
      <c r="BX1879" s="12" t="str">
        <f>IF(BQ1879&lt;1,IF(BQ1878&lt;1,"Y",""),"")</f>
        <v/>
      </c>
      <c r="BY1879" s="2"/>
      <c r="BZ1879" s="2"/>
      <c r="CA1879" s="2"/>
    </row>
    <row r="1880" spans="47:79">
      <c r="AU1880" s="4" t="str">
        <f>IF(AZ1880=AZ1881,IF(AZ1880&gt;AZ1879,AZ1880&amp;"_O",""),AZ1880&amp;"_C")</f>
        <v/>
      </c>
      <c r="AV1880" s="7" t="str">
        <f>IF(RIGHT(AU1880,1)="C",AX1880/INDEX($AX$5:$AX$2729,MATCH(AZ1880&amp;"_O",$AU$5:$AU$2729,0),1),"")</f>
        <v/>
      </c>
      <c r="AW1880" s="38">
        <v>38674</v>
      </c>
      <c r="AX1880" s="37">
        <v>1248.27</v>
      </c>
      <c r="AY1880" s="7">
        <f>AX1880/AX1879</f>
        <v>1.0109741479849683</v>
      </c>
      <c r="AZ1880" s="4">
        <f>YEAR(AW1880)</f>
        <v>2005</v>
      </c>
      <c r="BA1880" s="2" t="s">
        <v>8</v>
      </c>
      <c r="BB1880" s="12" t="str">
        <f>INDEX($CD$5:$CD$10,MATCH(BA1880,$CC$5:$CC$10,0),1)</f>
        <v>Y</v>
      </c>
      <c r="BC1880" s="12" t="str">
        <f>IF(AND(BB1880="Y",AY1880&gt;1),"Y","")</f>
        <v>Y</v>
      </c>
      <c r="BD1880" s="12" t="str">
        <f>IF(AND(BB1880="Y",AY1880&lt;1),"Y","")</f>
        <v/>
      </c>
      <c r="BE1880" s="12" t="str">
        <f>IF(AY1880&gt;1,IF(AY1879&gt;1,"Y",""),"")</f>
        <v>Y</v>
      </c>
      <c r="BF1880" s="12" t="str">
        <f>IF(AY1880&lt;1,IF(AY1879&lt;1,"Y",""),"")</f>
        <v/>
      </c>
      <c r="BG1880" s="2"/>
      <c r="BH1880" s="2"/>
      <c r="BI1880" s="2"/>
      <c r="BJ1880" s="2"/>
      <c r="BK1880" s="2"/>
      <c r="BL1880" s="2"/>
      <c r="BM1880" s="4" t="str">
        <f>IF(BR1880=BR1881,IF(BR1880&gt;BR1879,BR1880&amp;"_O",""),BR1880&amp;"_C")</f>
        <v/>
      </c>
      <c r="BN1880" s="7" t="str">
        <f>IF(RIGHT(BM1880,1)="C",BP1880/INDEX($BP$5:$BP$2729,MATCH(BR1880&amp;"_O",$BM$5:$BM$2729,0),1),"")</f>
        <v/>
      </c>
      <c r="BO1880" s="38">
        <v>39094</v>
      </c>
      <c r="BP1880" s="3">
        <v>2502.8200000000002</v>
      </c>
      <c r="BQ1880" s="7">
        <f>BP1880/BP1879</f>
        <v>1.0281688405052891</v>
      </c>
      <c r="BR1880" s="4">
        <f>YEAR(BO1880)</f>
        <v>2007</v>
      </c>
      <c r="BS1880" s="2" t="s">
        <v>8</v>
      </c>
      <c r="BT1880" s="12" t="str">
        <f>INDEX($CD$5:$CD$10,MATCH(BS1880,$CC$5:$CC$10,0),1)</f>
        <v>Y</v>
      </c>
      <c r="BU1880" s="12" t="str">
        <f>IF(AND(BT1880="Y",BQ1880&gt;1),"Y","")</f>
        <v>Y</v>
      </c>
      <c r="BV1880" s="12" t="str">
        <f>IF(AND(BT1880="Y",BQ1880&lt;1),"Y","")</f>
        <v/>
      </c>
      <c r="BW1880" s="12" t="str">
        <f>IF(BQ1880&gt;1,IF(BQ1879&gt;1,"Y",""),"")</f>
        <v>Y</v>
      </c>
      <c r="BX1880" s="12" t="str">
        <f>IF(BQ1880&lt;1,IF(BQ1879&lt;1,"Y",""),"")</f>
        <v/>
      </c>
      <c r="BY1880" s="2"/>
      <c r="BZ1880" s="2"/>
      <c r="CA1880" s="2"/>
    </row>
    <row r="1881" spans="47:79">
      <c r="AU1881" s="4" t="str">
        <f>IF(AZ1881=AZ1882,IF(AZ1881&gt;AZ1880,AZ1881&amp;"_O",""),AZ1881&amp;"_C")</f>
        <v/>
      </c>
      <c r="AV1881" s="7" t="str">
        <f>IF(RIGHT(AU1881,1)="C",AX1881/INDEX($AX$5:$AX$2729,MATCH(AZ1881&amp;"_O",$AU$5:$AU$2729,0),1),"")</f>
        <v/>
      </c>
      <c r="AW1881" s="38">
        <v>38681</v>
      </c>
      <c r="AX1881" s="37">
        <v>1268.25</v>
      </c>
      <c r="AY1881" s="7">
        <f>AX1881/AX1880</f>
        <v>1.016006152515081</v>
      </c>
      <c r="AZ1881" s="4">
        <f>YEAR(AW1881)</f>
        <v>2005</v>
      </c>
      <c r="BA1881" s="2" t="s">
        <v>8</v>
      </c>
      <c r="BB1881" s="12" t="str">
        <f>INDEX($CD$5:$CD$10,MATCH(BA1881,$CC$5:$CC$10,0),1)</f>
        <v>Y</v>
      </c>
      <c r="BC1881" s="12" t="str">
        <f>IF(AND(BB1881="Y",AY1881&gt;1),"Y","")</f>
        <v>Y</v>
      </c>
      <c r="BD1881" s="12" t="str">
        <f>IF(AND(BB1881="Y",AY1881&lt;1),"Y","")</f>
        <v/>
      </c>
      <c r="BE1881" s="12" t="str">
        <f>IF(AY1881&gt;1,IF(AY1880&gt;1,"Y",""),"")</f>
        <v>Y</v>
      </c>
      <c r="BF1881" s="12" t="str">
        <f>IF(AY1881&lt;1,IF(AY1880&lt;1,"Y",""),"")</f>
        <v/>
      </c>
      <c r="BG1881" s="2"/>
      <c r="BH1881" s="2"/>
      <c r="BI1881" s="2"/>
      <c r="BJ1881" s="2"/>
      <c r="BK1881" s="2"/>
      <c r="BL1881" s="2"/>
      <c r="BM1881" s="4" t="str">
        <f>IF(BR1881=BR1882,IF(BR1881&gt;BR1880,BR1881&amp;"_O",""),BR1881&amp;"_C")</f>
        <v/>
      </c>
      <c r="BN1881" s="7" t="str">
        <f>IF(RIGHT(BM1881,1)="C",BP1881/INDEX($BP$5:$BP$2729,MATCH(BR1881&amp;"_O",$BM$5:$BM$2729,0),1),"")</f>
        <v/>
      </c>
      <c r="BO1881" s="38">
        <v>39101</v>
      </c>
      <c r="BP1881" s="3">
        <v>2451.31</v>
      </c>
      <c r="BQ1881" s="7">
        <f>BP1881/BP1880</f>
        <v>0.97941921512533858</v>
      </c>
      <c r="BR1881" s="4">
        <f>YEAR(BO1881)</f>
        <v>2007</v>
      </c>
      <c r="BS1881" s="2" t="s">
        <v>8</v>
      </c>
      <c r="BT1881" s="12" t="str">
        <f>INDEX($CD$5:$CD$10,MATCH(BS1881,$CC$5:$CC$10,0),1)</f>
        <v>Y</v>
      </c>
      <c r="BU1881" s="12" t="str">
        <f>IF(AND(BT1881="Y",BQ1881&gt;1),"Y","")</f>
        <v/>
      </c>
      <c r="BV1881" s="12" t="str">
        <f>IF(AND(BT1881="Y",BQ1881&lt;1),"Y","")</f>
        <v>Y</v>
      </c>
      <c r="BW1881" s="12" t="str">
        <f>IF(BQ1881&gt;1,IF(BQ1880&gt;1,"Y",""),"")</f>
        <v/>
      </c>
      <c r="BX1881" s="12" t="str">
        <f>IF(BQ1881&lt;1,IF(BQ1880&lt;1,"Y",""),"")</f>
        <v/>
      </c>
      <c r="BY1881" s="2"/>
      <c r="BZ1881" s="2"/>
      <c r="CA1881" s="2"/>
    </row>
    <row r="1882" spans="47:79">
      <c r="AU1882" s="4" t="str">
        <f>IF(AZ1882=AZ1883,IF(AZ1882&gt;AZ1881,AZ1882&amp;"_O",""),AZ1882&amp;"_C")</f>
        <v/>
      </c>
      <c r="AV1882" s="7" t="str">
        <f>IF(RIGHT(AU1882,1)="C",AX1882/INDEX($AX$5:$AX$2729,MATCH(AZ1882&amp;"_O",$AU$5:$AU$2729,0),1),"")</f>
        <v/>
      </c>
      <c r="AW1882" s="38">
        <v>38688</v>
      </c>
      <c r="AX1882" s="37">
        <v>1265.08</v>
      </c>
      <c r="AY1882" s="7">
        <f>AX1882/AX1881</f>
        <v>0.99750049280504627</v>
      </c>
      <c r="AZ1882" s="4">
        <f>YEAR(AW1882)</f>
        <v>2005</v>
      </c>
      <c r="BA1882" s="2" t="s">
        <v>8</v>
      </c>
      <c r="BB1882" s="12" t="str">
        <f>INDEX($CD$5:$CD$10,MATCH(BA1882,$CC$5:$CC$10,0),1)</f>
        <v>Y</v>
      </c>
      <c r="BC1882" s="12" t="str">
        <f>IF(AND(BB1882="Y",AY1882&gt;1),"Y","")</f>
        <v/>
      </c>
      <c r="BD1882" s="12" t="str">
        <f>IF(AND(BB1882="Y",AY1882&lt;1),"Y","")</f>
        <v>Y</v>
      </c>
      <c r="BE1882" s="12" t="str">
        <f>IF(AY1882&gt;1,IF(AY1881&gt;1,"Y",""),"")</f>
        <v/>
      </c>
      <c r="BF1882" s="12" t="str">
        <f>IF(AY1882&lt;1,IF(AY1881&lt;1,"Y",""),"")</f>
        <v/>
      </c>
      <c r="BG1882" s="2"/>
      <c r="BH1882" s="2"/>
      <c r="BI1882" s="2"/>
      <c r="BJ1882" s="2"/>
      <c r="BK1882" s="2"/>
      <c r="BL1882" s="2"/>
      <c r="BM1882" s="4" t="str">
        <f>IF(BR1882=BR1883,IF(BR1882&gt;BR1881,BR1882&amp;"_O",""),BR1882&amp;"_C")</f>
        <v/>
      </c>
      <c r="BN1882" s="7" t="str">
        <f>IF(RIGHT(BM1882,1)="C",BP1882/INDEX($BP$5:$BP$2729,MATCH(BR1882&amp;"_O",$BM$5:$BM$2729,0),1),"")</f>
        <v/>
      </c>
      <c r="BO1882" s="38">
        <v>39108</v>
      </c>
      <c r="BP1882" s="3">
        <v>2435.4899999999998</v>
      </c>
      <c r="BQ1882" s="7">
        <f>BP1882/BP1881</f>
        <v>0.99354630789251452</v>
      </c>
      <c r="BR1882" s="4">
        <f>YEAR(BO1882)</f>
        <v>2007</v>
      </c>
      <c r="BS1882" s="2" t="s">
        <v>8</v>
      </c>
      <c r="BT1882" s="12" t="str">
        <f>INDEX($CD$5:$CD$10,MATCH(BS1882,$CC$5:$CC$10,0),1)</f>
        <v>Y</v>
      </c>
      <c r="BU1882" s="12" t="str">
        <f>IF(AND(BT1882="Y",BQ1882&gt;1),"Y","")</f>
        <v/>
      </c>
      <c r="BV1882" s="12" t="str">
        <f>IF(AND(BT1882="Y",BQ1882&lt;1),"Y","")</f>
        <v>Y</v>
      </c>
      <c r="BW1882" s="12" t="str">
        <f>IF(BQ1882&gt;1,IF(BQ1881&gt;1,"Y",""),"")</f>
        <v/>
      </c>
      <c r="BX1882" s="12" t="str">
        <f>IF(BQ1882&lt;1,IF(BQ1881&lt;1,"Y",""),"")</f>
        <v>Y</v>
      </c>
      <c r="BY1882" s="2"/>
      <c r="BZ1882" s="2"/>
      <c r="CA1882" s="2"/>
    </row>
    <row r="1883" spans="47:79">
      <c r="AU1883" s="4" t="str">
        <f>IF(AZ1883=AZ1884,IF(AZ1883&gt;AZ1882,AZ1883&amp;"_O",""),AZ1883&amp;"_C")</f>
        <v/>
      </c>
      <c r="AV1883" s="7" t="str">
        <f>IF(RIGHT(AU1883,1)="C",AX1883/INDEX($AX$5:$AX$2729,MATCH(AZ1883&amp;"_O",$AU$5:$AU$2729,0),1),"")</f>
        <v/>
      </c>
      <c r="AW1883" s="38">
        <v>38695</v>
      </c>
      <c r="AX1883" s="37">
        <v>1259.3699999999999</v>
      </c>
      <c r="AY1883" s="7">
        <f>AX1883/AX1882</f>
        <v>0.99548645144971071</v>
      </c>
      <c r="AZ1883" s="4">
        <f>YEAR(AW1883)</f>
        <v>2005</v>
      </c>
      <c r="BA1883" s="2" t="s">
        <v>8</v>
      </c>
      <c r="BB1883" s="12" t="str">
        <f>INDEX($CD$5:$CD$10,MATCH(BA1883,$CC$5:$CC$10,0),1)</f>
        <v>Y</v>
      </c>
      <c r="BC1883" s="12" t="str">
        <f>IF(AND(BB1883="Y",AY1883&gt;1),"Y","")</f>
        <v/>
      </c>
      <c r="BD1883" s="12" t="str">
        <f>IF(AND(BB1883="Y",AY1883&lt;1),"Y","")</f>
        <v>Y</v>
      </c>
      <c r="BE1883" s="12" t="str">
        <f>IF(AY1883&gt;1,IF(AY1882&gt;1,"Y",""),"")</f>
        <v/>
      </c>
      <c r="BF1883" s="12" t="str">
        <f>IF(AY1883&lt;1,IF(AY1882&lt;1,"Y",""),"")</f>
        <v>Y</v>
      </c>
      <c r="BG1883" s="2"/>
      <c r="BH1883" s="2"/>
      <c r="BI1883" s="2"/>
      <c r="BJ1883" s="2"/>
      <c r="BK1883" s="2"/>
      <c r="BL1883" s="2"/>
      <c r="BM1883" s="4" t="str">
        <f>IF(BR1883=BR1884,IF(BR1883&gt;BR1882,BR1883&amp;"_O",""),BR1883&amp;"_C")</f>
        <v/>
      </c>
      <c r="BN1883" s="7" t="str">
        <f>IF(RIGHT(BM1883,1)="C",BP1883/INDEX($BP$5:$BP$2729,MATCH(BR1883&amp;"_O",$BM$5:$BM$2729,0),1),"")</f>
        <v/>
      </c>
      <c r="BO1883" s="38">
        <v>39115</v>
      </c>
      <c r="BP1883" s="3">
        <v>2475.88</v>
      </c>
      <c r="BQ1883" s="7">
        <f>BP1883/BP1882</f>
        <v>1.0165839317755361</v>
      </c>
      <c r="BR1883" s="4">
        <f>YEAR(BO1883)</f>
        <v>2007</v>
      </c>
      <c r="BS1883" s="2" t="s">
        <v>8</v>
      </c>
      <c r="BT1883" s="12" t="str">
        <f>INDEX($CD$5:$CD$10,MATCH(BS1883,$CC$5:$CC$10,0),1)</f>
        <v>Y</v>
      </c>
      <c r="BU1883" s="12" t="str">
        <f>IF(AND(BT1883="Y",BQ1883&gt;1),"Y","")</f>
        <v>Y</v>
      </c>
      <c r="BV1883" s="12" t="str">
        <f>IF(AND(BT1883="Y",BQ1883&lt;1),"Y","")</f>
        <v/>
      </c>
      <c r="BW1883" s="12" t="str">
        <f>IF(BQ1883&gt;1,IF(BQ1882&gt;1,"Y",""),"")</f>
        <v/>
      </c>
      <c r="BX1883" s="12" t="str">
        <f>IF(BQ1883&lt;1,IF(BQ1882&lt;1,"Y",""),"")</f>
        <v/>
      </c>
      <c r="BY1883" s="2"/>
      <c r="BZ1883" s="2"/>
      <c r="CA1883" s="2"/>
    </row>
    <row r="1884" spans="47:79">
      <c r="AU1884" s="4" t="str">
        <f>IF(AZ1884=AZ1885,IF(AZ1884&gt;AZ1883,AZ1884&amp;"_O",""),AZ1884&amp;"_C")</f>
        <v/>
      </c>
      <c r="AV1884" s="7" t="str">
        <f>IF(RIGHT(AU1884,1)="C",AX1884/INDEX($AX$5:$AX$2729,MATCH(AZ1884&amp;"_O",$AU$5:$AU$2729,0),1),"")</f>
        <v/>
      </c>
      <c r="AW1884" s="38">
        <v>38702</v>
      </c>
      <c r="AX1884" s="37">
        <v>1267.32</v>
      </c>
      <c r="AY1884" s="7">
        <f>AX1884/AX1883</f>
        <v>1.0063126801495987</v>
      </c>
      <c r="AZ1884" s="4">
        <f>YEAR(AW1884)</f>
        <v>2005</v>
      </c>
      <c r="BA1884" s="2" t="s">
        <v>8</v>
      </c>
      <c r="BB1884" s="12" t="str">
        <f>INDEX($CD$5:$CD$10,MATCH(BA1884,$CC$5:$CC$10,0),1)</f>
        <v>Y</v>
      </c>
      <c r="BC1884" s="12" t="str">
        <f>IF(AND(BB1884="Y",AY1884&gt;1),"Y","")</f>
        <v>Y</v>
      </c>
      <c r="BD1884" s="12" t="str">
        <f>IF(AND(BB1884="Y",AY1884&lt;1),"Y","")</f>
        <v/>
      </c>
      <c r="BE1884" s="12" t="str">
        <f>IF(AY1884&gt;1,IF(AY1883&gt;1,"Y",""),"")</f>
        <v/>
      </c>
      <c r="BF1884" s="12" t="str">
        <f>IF(AY1884&lt;1,IF(AY1883&lt;1,"Y",""),"")</f>
        <v/>
      </c>
      <c r="BG1884" s="2"/>
      <c r="BH1884" s="2"/>
      <c r="BI1884" s="2"/>
      <c r="BJ1884" s="2"/>
      <c r="BK1884" s="2"/>
      <c r="BL1884" s="2"/>
      <c r="BM1884" s="4" t="str">
        <f>IF(BR1884=BR1885,IF(BR1884&gt;BR1883,BR1884&amp;"_O",""),BR1884&amp;"_C")</f>
        <v/>
      </c>
      <c r="BN1884" s="7" t="str">
        <f>IF(RIGHT(BM1884,1)="C",BP1884/INDEX($BP$5:$BP$2729,MATCH(BR1884&amp;"_O",$BM$5:$BM$2729,0),1),"")</f>
        <v/>
      </c>
      <c r="BO1884" s="38">
        <v>39122</v>
      </c>
      <c r="BP1884" s="3">
        <v>2459.8200000000002</v>
      </c>
      <c r="BQ1884" s="7">
        <f>BP1884/BP1883</f>
        <v>0.99351341745157284</v>
      </c>
      <c r="BR1884" s="4">
        <f>YEAR(BO1884)</f>
        <v>2007</v>
      </c>
      <c r="BS1884" s="2" t="s">
        <v>8</v>
      </c>
      <c r="BT1884" s="12" t="str">
        <f>INDEX($CD$5:$CD$10,MATCH(BS1884,$CC$5:$CC$10,0),1)</f>
        <v>Y</v>
      </c>
      <c r="BU1884" s="12" t="str">
        <f>IF(AND(BT1884="Y",BQ1884&gt;1),"Y","")</f>
        <v/>
      </c>
      <c r="BV1884" s="12" t="str">
        <f>IF(AND(BT1884="Y",BQ1884&lt;1),"Y","")</f>
        <v>Y</v>
      </c>
      <c r="BW1884" s="12" t="str">
        <f>IF(BQ1884&gt;1,IF(BQ1883&gt;1,"Y",""),"")</f>
        <v/>
      </c>
      <c r="BX1884" s="12" t="str">
        <f>IF(BQ1884&lt;1,IF(BQ1883&lt;1,"Y",""),"")</f>
        <v/>
      </c>
      <c r="BY1884" s="2"/>
      <c r="BZ1884" s="2"/>
      <c r="CA1884" s="2"/>
    </row>
    <row r="1885" spans="47:79">
      <c r="AU1885" s="4" t="str">
        <f>IF(AZ1885=AZ1886,IF(AZ1885&gt;AZ1884,AZ1885&amp;"_O",""),AZ1885&amp;"_C")</f>
        <v/>
      </c>
      <c r="AV1885" s="7" t="str">
        <f>IF(RIGHT(AU1885,1)="C",AX1885/INDEX($AX$5:$AX$2729,MATCH(AZ1885&amp;"_O",$AU$5:$AU$2729,0),1),"")</f>
        <v/>
      </c>
      <c r="AW1885" s="38">
        <v>38709</v>
      </c>
      <c r="AX1885" s="37">
        <v>1268.6600000000001</v>
      </c>
      <c r="AY1885" s="7">
        <f>AX1885/AX1884</f>
        <v>1.0010573493671686</v>
      </c>
      <c r="AZ1885" s="4">
        <f>YEAR(AW1885)</f>
        <v>2005</v>
      </c>
      <c r="BA1885" s="2" t="s">
        <v>8</v>
      </c>
      <c r="BB1885" s="12" t="str">
        <f>INDEX($CD$5:$CD$10,MATCH(BA1885,$CC$5:$CC$10,0),1)</f>
        <v>Y</v>
      </c>
      <c r="BC1885" s="12" t="str">
        <f>IF(AND(BB1885="Y",AY1885&gt;1),"Y","")</f>
        <v>Y</v>
      </c>
      <c r="BD1885" s="12" t="str">
        <f>IF(AND(BB1885="Y",AY1885&lt;1),"Y","")</f>
        <v/>
      </c>
      <c r="BE1885" s="12" t="str">
        <f>IF(AY1885&gt;1,IF(AY1884&gt;1,"Y",""),"")</f>
        <v>Y</v>
      </c>
      <c r="BF1885" s="12" t="str">
        <f>IF(AY1885&lt;1,IF(AY1884&lt;1,"Y",""),"")</f>
        <v/>
      </c>
      <c r="BG1885" s="2"/>
      <c r="BH1885" s="2"/>
      <c r="BI1885" s="2"/>
      <c r="BJ1885" s="2"/>
      <c r="BK1885" s="2"/>
      <c r="BL1885" s="2"/>
      <c r="BM1885" s="4" t="str">
        <f>IF(BR1885=BR1886,IF(BR1885&gt;BR1884,BR1885&amp;"_O",""),BR1885&amp;"_C")</f>
        <v/>
      </c>
      <c r="BN1885" s="7" t="str">
        <f>IF(RIGHT(BM1885,1)="C",BP1885/INDEX($BP$5:$BP$2729,MATCH(BR1885&amp;"_O",$BM$5:$BM$2729,0),1),"")</f>
        <v/>
      </c>
      <c r="BO1885" s="38">
        <v>39129</v>
      </c>
      <c r="BP1885" s="3">
        <v>2496.31</v>
      </c>
      <c r="BQ1885" s="7">
        <f>BP1885/BP1884</f>
        <v>1.0148344187786098</v>
      </c>
      <c r="BR1885" s="4">
        <f>YEAR(BO1885)</f>
        <v>2007</v>
      </c>
      <c r="BS1885" s="2" t="s">
        <v>8</v>
      </c>
      <c r="BT1885" s="12" t="str">
        <f>INDEX($CD$5:$CD$10,MATCH(BS1885,$CC$5:$CC$10,0),1)</f>
        <v>Y</v>
      </c>
      <c r="BU1885" s="12" t="str">
        <f>IF(AND(BT1885="Y",BQ1885&gt;1),"Y","")</f>
        <v>Y</v>
      </c>
      <c r="BV1885" s="12" t="str">
        <f>IF(AND(BT1885="Y",BQ1885&lt;1),"Y","")</f>
        <v/>
      </c>
      <c r="BW1885" s="12" t="str">
        <f>IF(BQ1885&gt;1,IF(BQ1884&gt;1,"Y",""),"")</f>
        <v/>
      </c>
      <c r="BX1885" s="12" t="str">
        <f>IF(BQ1885&lt;1,IF(BQ1884&lt;1,"Y",""),"")</f>
        <v/>
      </c>
      <c r="BY1885" s="2"/>
      <c r="BZ1885" s="2"/>
      <c r="CA1885" s="2"/>
    </row>
    <row r="1886" spans="47:79">
      <c r="AU1886" s="4" t="str">
        <f>IF(AZ1886=AZ1887,IF(AZ1886&gt;AZ1885,AZ1886&amp;"_O",""),AZ1886&amp;"_C")</f>
        <v>2005_C</v>
      </c>
      <c r="AV1886" s="7">
        <f>IF(RIGHT(AU1886,1)="C",AX1886/INDEX($AX$5:$AX$2729,MATCH(AZ1886&amp;"_O",$AU$5:$AU$2729,0),1),"")</f>
        <v>1.0523524899046526</v>
      </c>
      <c r="AW1886" s="38">
        <v>38716</v>
      </c>
      <c r="AX1886" s="37">
        <v>1248.29</v>
      </c>
      <c r="AY1886" s="7">
        <f>AX1886/AX1885</f>
        <v>0.9839436886163353</v>
      </c>
      <c r="AZ1886" s="4">
        <f>YEAR(AW1886)</f>
        <v>2005</v>
      </c>
      <c r="BA1886" s="2" t="s">
        <v>8</v>
      </c>
      <c r="BB1886" s="12" t="str">
        <f>INDEX($CD$5:$CD$10,MATCH(BA1886,$CC$5:$CC$10,0),1)</f>
        <v>Y</v>
      </c>
      <c r="BC1886" s="12" t="str">
        <f>IF(AND(BB1886="Y",AY1886&gt;1),"Y","")</f>
        <v/>
      </c>
      <c r="BD1886" s="12" t="str">
        <f>IF(AND(BB1886="Y",AY1886&lt;1),"Y","")</f>
        <v>Y</v>
      </c>
      <c r="BE1886" s="12" t="str">
        <f>IF(AY1886&gt;1,IF(AY1885&gt;1,"Y",""),"")</f>
        <v/>
      </c>
      <c r="BF1886" s="12" t="str">
        <f>IF(AY1886&lt;1,IF(AY1885&lt;1,"Y",""),"")</f>
        <v/>
      </c>
      <c r="BG1886" s="2"/>
      <c r="BH1886" s="2"/>
      <c r="BI1886" s="2"/>
      <c r="BJ1886" s="2"/>
      <c r="BK1886" s="2"/>
      <c r="BL1886" s="2"/>
      <c r="BM1886" s="4" t="str">
        <f>IF(BR1886=BR1887,IF(BR1886&gt;BR1885,BR1886&amp;"_O",""),BR1886&amp;"_C")</f>
        <v/>
      </c>
      <c r="BN1886" s="7" t="str">
        <f>IF(RIGHT(BM1886,1)="C",BP1886/INDEX($BP$5:$BP$2729,MATCH(BR1886&amp;"_O",$BM$5:$BM$2729,0),1),"")</f>
        <v/>
      </c>
      <c r="BO1886" s="38">
        <v>39136</v>
      </c>
      <c r="BP1886" s="3">
        <v>2515.1</v>
      </c>
      <c r="BQ1886" s="7">
        <f>BP1886/BP1885</f>
        <v>1.0075271100143812</v>
      </c>
      <c r="BR1886" s="4">
        <f>YEAR(BO1886)</f>
        <v>2007</v>
      </c>
      <c r="BS1886" s="2" t="s">
        <v>8</v>
      </c>
      <c r="BT1886" s="12" t="str">
        <f>INDEX($CD$5:$CD$10,MATCH(BS1886,$CC$5:$CC$10,0),1)</f>
        <v>Y</v>
      </c>
      <c r="BU1886" s="12" t="str">
        <f>IF(AND(BT1886="Y",BQ1886&gt;1),"Y","")</f>
        <v>Y</v>
      </c>
      <c r="BV1886" s="12" t="str">
        <f>IF(AND(BT1886="Y",BQ1886&lt;1),"Y","")</f>
        <v/>
      </c>
      <c r="BW1886" s="12" t="str">
        <f>IF(BQ1886&gt;1,IF(BQ1885&gt;1,"Y",""),"")</f>
        <v>Y</v>
      </c>
      <c r="BX1886" s="12" t="str">
        <f>IF(BQ1886&lt;1,IF(BQ1885&lt;1,"Y",""),"")</f>
        <v/>
      </c>
      <c r="BY1886" s="2"/>
      <c r="BZ1886" s="2"/>
      <c r="CA1886" s="2"/>
    </row>
    <row r="1887" spans="47:79">
      <c r="AU1887" s="4" t="str">
        <f>IF(AZ1887=AZ1888,IF(AZ1887&gt;AZ1886,AZ1887&amp;"_O",""),AZ1887&amp;"_C")</f>
        <v>2006_O</v>
      </c>
      <c r="AV1887" s="7" t="str">
        <f>IF(RIGHT(AU1887,1)="C",AX1887/INDEX($AX$5:$AX$2729,MATCH(AZ1887&amp;"_O",$AU$5:$AU$2729,0),1),"")</f>
        <v/>
      </c>
      <c r="AW1887" s="38">
        <v>38723</v>
      </c>
      <c r="AX1887" s="37">
        <v>1285.45</v>
      </c>
      <c r="AY1887" s="7">
        <f>AX1887/AX1886</f>
        <v>1.0297687236139039</v>
      </c>
      <c r="AZ1887" s="4">
        <f>YEAR(AW1887)</f>
        <v>2006</v>
      </c>
      <c r="BA1887" s="2" t="s">
        <v>8</v>
      </c>
      <c r="BB1887" s="12" t="str">
        <f>INDEX($CD$5:$CD$10,MATCH(BA1887,$CC$5:$CC$10,0),1)</f>
        <v>Y</v>
      </c>
      <c r="BC1887" s="12" t="str">
        <f>IF(AND(BB1887="Y",AY1887&gt;1),"Y","")</f>
        <v>Y</v>
      </c>
      <c r="BD1887" s="12" t="str">
        <f>IF(AND(BB1887="Y",AY1887&lt;1),"Y","")</f>
        <v/>
      </c>
      <c r="BE1887" s="12" t="str">
        <f>IF(AY1887&gt;1,IF(AY1886&gt;1,"Y",""),"")</f>
        <v/>
      </c>
      <c r="BF1887" s="12" t="str">
        <f>IF(AY1887&lt;1,IF(AY1886&lt;1,"Y",""),"")</f>
        <v/>
      </c>
      <c r="BG1887" s="2"/>
      <c r="BH1887" s="2"/>
      <c r="BI1887" s="2"/>
      <c r="BJ1887" s="2"/>
      <c r="BK1887" s="2"/>
      <c r="BL1887" s="2"/>
      <c r="BM1887" s="4" t="str">
        <f>IF(BR1887=BR1888,IF(BR1887&gt;BR1886,BR1887&amp;"_O",""),BR1887&amp;"_C")</f>
        <v/>
      </c>
      <c r="BN1887" s="7" t="str">
        <f>IF(RIGHT(BM1887,1)="C",BP1887/INDEX($BP$5:$BP$2729,MATCH(BR1887&amp;"_O",$BM$5:$BM$2729,0),1),"")</f>
        <v/>
      </c>
      <c r="BO1887" s="38">
        <v>39143</v>
      </c>
      <c r="BP1887" s="3">
        <v>2368</v>
      </c>
      <c r="BQ1887" s="7">
        <f>BP1887/BP1886</f>
        <v>0.94151325991014279</v>
      </c>
      <c r="BR1887" s="4">
        <f>YEAR(BO1887)</f>
        <v>2007</v>
      </c>
      <c r="BS1887" s="2" t="s">
        <v>8</v>
      </c>
      <c r="BT1887" s="12" t="str">
        <f>INDEX($CD$5:$CD$10,MATCH(BS1887,$CC$5:$CC$10,0),1)</f>
        <v>Y</v>
      </c>
      <c r="BU1887" s="12" t="str">
        <f>IF(AND(BT1887="Y",BQ1887&gt;1),"Y","")</f>
        <v/>
      </c>
      <c r="BV1887" s="12" t="str">
        <f>IF(AND(BT1887="Y",BQ1887&lt;1),"Y","")</f>
        <v>Y</v>
      </c>
      <c r="BW1887" s="12" t="str">
        <f>IF(BQ1887&gt;1,IF(BQ1886&gt;1,"Y",""),"")</f>
        <v/>
      </c>
      <c r="BX1887" s="12" t="str">
        <f>IF(BQ1887&lt;1,IF(BQ1886&lt;1,"Y",""),"")</f>
        <v/>
      </c>
      <c r="BY1887" s="2"/>
      <c r="BZ1887" s="2"/>
      <c r="CA1887" s="2"/>
    </row>
    <row r="1888" spans="47:79">
      <c r="AU1888" s="4" t="str">
        <f>IF(AZ1888=AZ1889,IF(AZ1888&gt;AZ1887,AZ1888&amp;"_O",""),AZ1888&amp;"_C")</f>
        <v/>
      </c>
      <c r="AV1888" s="7" t="str">
        <f>IF(RIGHT(AU1888,1)="C",AX1888/INDEX($AX$5:$AX$2729,MATCH(AZ1888&amp;"_O",$AU$5:$AU$2729,0),1),"")</f>
        <v/>
      </c>
      <c r="AW1888" s="38">
        <v>38730</v>
      </c>
      <c r="AX1888" s="37">
        <v>1287.6099999999999</v>
      </c>
      <c r="AY1888" s="7">
        <f>AX1888/AX1887</f>
        <v>1.001680345404333</v>
      </c>
      <c r="AZ1888" s="4">
        <f>YEAR(AW1888)</f>
        <v>2006</v>
      </c>
      <c r="BA1888" s="2" t="s">
        <v>8</v>
      </c>
      <c r="BB1888" s="12" t="str">
        <f>INDEX($CD$5:$CD$10,MATCH(BA1888,$CC$5:$CC$10,0),1)</f>
        <v>Y</v>
      </c>
      <c r="BC1888" s="12" t="str">
        <f>IF(AND(BB1888="Y",AY1888&gt;1),"Y","")</f>
        <v>Y</v>
      </c>
      <c r="BD1888" s="12" t="str">
        <f>IF(AND(BB1888="Y",AY1888&lt;1),"Y","")</f>
        <v/>
      </c>
      <c r="BE1888" s="12" t="str">
        <f>IF(AY1888&gt;1,IF(AY1887&gt;1,"Y",""),"")</f>
        <v>Y</v>
      </c>
      <c r="BF1888" s="12" t="str">
        <f>IF(AY1888&lt;1,IF(AY1887&lt;1,"Y",""),"")</f>
        <v/>
      </c>
      <c r="BG1888" s="2"/>
      <c r="BH1888" s="2"/>
      <c r="BI1888" s="2"/>
      <c r="BJ1888" s="2"/>
      <c r="BK1888" s="2"/>
      <c r="BL1888" s="2"/>
      <c r="BM1888" s="4" t="str">
        <f>IF(BR1888=BR1889,IF(BR1888&gt;BR1887,BR1888&amp;"_O",""),BR1888&amp;"_C")</f>
        <v/>
      </c>
      <c r="BN1888" s="7" t="str">
        <f>IF(RIGHT(BM1888,1)="C",BP1888/INDEX($BP$5:$BP$2729,MATCH(BR1888&amp;"_O",$BM$5:$BM$2729,0),1),"")</f>
        <v/>
      </c>
      <c r="BO1888" s="38">
        <v>39150</v>
      </c>
      <c r="BP1888" s="3">
        <v>2387.5500000000002</v>
      </c>
      <c r="BQ1888" s="7">
        <f>BP1888/BP1887</f>
        <v>1.0082559121621621</v>
      </c>
      <c r="BR1888" s="4">
        <f>YEAR(BO1888)</f>
        <v>2007</v>
      </c>
      <c r="BS1888" s="2" t="s">
        <v>8</v>
      </c>
      <c r="BT1888" s="12" t="str">
        <f>INDEX($CD$5:$CD$10,MATCH(BS1888,$CC$5:$CC$10,0),1)</f>
        <v>Y</v>
      </c>
      <c r="BU1888" s="12" t="str">
        <f>IF(AND(BT1888="Y",BQ1888&gt;1),"Y","")</f>
        <v>Y</v>
      </c>
      <c r="BV1888" s="12" t="str">
        <f>IF(AND(BT1888="Y",BQ1888&lt;1),"Y","")</f>
        <v/>
      </c>
      <c r="BW1888" s="12" t="str">
        <f>IF(BQ1888&gt;1,IF(BQ1887&gt;1,"Y",""),"")</f>
        <v/>
      </c>
      <c r="BX1888" s="12" t="str">
        <f>IF(BQ1888&lt;1,IF(BQ1887&lt;1,"Y",""),"")</f>
        <v/>
      </c>
      <c r="BY1888" s="2"/>
      <c r="BZ1888" s="2"/>
      <c r="CA1888" s="2"/>
    </row>
    <row r="1889" spans="47:79">
      <c r="AU1889" s="4" t="str">
        <f>IF(AZ1889=AZ1890,IF(AZ1889&gt;AZ1888,AZ1889&amp;"_O",""),AZ1889&amp;"_C")</f>
        <v/>
      </c>
      <c r="AV1889" s="7" t="str">
        <f>IF(RIGHT(AU1889,1)="C",AX1889/INDEX($AX$5:$AX$2729,MATCH(AZ1889&amp;"_O",$AU$5:$AU$2729,0),1),"")</f>
        <v/>
      </c>
      <c r="AW1889" s="38">
        <v>38737</v>
      </c>
      <c r="AX1889" s="37">
        <v>1261.49</v>
      </c>
      <c r="AY1889" s="7">
        <f>AX1889/AX1888</f>
        <v>0.97971435450175137</v>
      </c>
      <c r="AZ1889" s="4">
        <f>YEAR(AW1889)</f>
        <v>2006</v>
      </c>
      <c r="BA1889" s="2" t="s">
        <v>8</v>
      </c>
      <c r="BB1889" s="12" t="str">
        <f>INDEX($CD$5:$CD$10,MATCH(BA1889,$CC$5:$CC$10,0),1)</f>
        <v>Y</v>
      </c>
      <c r="BC1889" s="12" t="str">
        <f>IF(AND(BB1889="Y",AY1889&gt;1),"Y","")</f>
        <v/>
      </c>
      <c r="BD1889" s="12" t="str">
        <f>IF(AND(BB1889="Y",AY1889&lt;1),"Y","")</f>
        <v>Y</v>
      </c>
      <c r="BE1889" s="12" t="str">
        <f>IF(AY1889&gt;1,IF(AY1888&gt;1,"Y",""),"")</f>
        <v/>
      </c>
      <c r="BF1889" s="12" t="str">
        <f>IF(AY1889&lt;1,IF(AY1888&lt;1,"Y",""),"")</f>
        <v/>
      </c>
      <c r="BG1889" s="2"/>
      <c r="BH1889" s="2"/>
      <c r="BI1889" s="2"/>
      <c r="BJ1889" s="2"/>
      <c r="BK1889" s="2"/>
      <c r="BL1889" s="2"/>
      <c r="BM1889" s="4" t="str">
        <f>IF(BR1889=BR1890,IF(BR1889&gt;BR1888,BR1889&amp;"_O",""),BR1889&amp;"_C")</f>
        <v/>
      </c>
      <c r="BN1889" s="7" t="str">
        <f>IF(RIGHT(BM1889,1)="C",BP1889/INDEX($BP$5:$BP$2729,MATCH(BR1889&amp;"_O",$BM$5:$BM$2729,0),1),"")</f>
        <v/>
      </c>
      <c r="BO1889" s="38">
        <v>39157</v>
      </c>
      <c r="BP1889" s="3">
        <v>2372.66</v>
      </c>
      <c r="BQ1889" s="7">
        <f>BP1889/BP1888</f>
        <v>0.9937634813930597</v>
      </c>
      <c r="BR1889" s="4">
        <f>YEAR(BO1889)</f>
        <v>2007</v>
      </c>
      <c r="BS1889" s="2" t="s">
        <v>8</v>
      </c>
      <c r="BT1889" s="12" t="str">
        <f>INDEX($CD$5:$CD$10,MATCH(BS1889,$CC$5:$CC$10,0),1)</f>
        <v>Y</v>
      </c>
      <c r="BU1889" s="12" t="str">
        <f>IF(AND(BT1889="Y",BQ1889&gt;1),"Y","")</f>
        <v/>
      </c>
      <c r="BV1889" s="12" t="str">
        <f>IF(AND(BT1889="Y",BQ1889&lt;1),"Y","")</f>
        <v>Y</v>
      </c>
      <c r="BW1889" s="12" t="str">
        <f>IF(BQ1889&gt;1,IF(BQ1888&gt;1,"Y",""),"")</f>
        <v/>
      </c>
      <c r="BX1889" s="12" t="str">
        <f>IF(BQ1889&lt;1,IF(BQ1888&lt;1,"Y",""),"")</f>
        <v/>
      </c>
      <c r="BY1889" s="2"/>
      <c r="BZ1889" s="2"/>
      <c r="CA1889" s="2"/>
    </row>
    <row r="1890" spans="47:79">
      <c r="AU1890" s="4" t="str">
        <f>IF(AZ1890=AZ1891,IF(AZ1890&gt;AZ1889,AZ1890&amp;"_O",""),AZ1890&amp;"_C")</f>
        <v/>
      </c>
      <c r="AV1890" s="7" t="str">
        <f>IF(RIGHT(AU1890,1)="C",AX1890/INDEX($AX$5:$AX$2729,MATCH(AZ1890&amp;"_O",$AU$5:$AU$2729,0),1),"")</f>
        <v/>
      </c>
      <c r="AW1890" s="38">
        <v>38744</v>
      </c>
      <c r="AX1890" s="37">
        <v>1283.72</v>
      </c>
      <c r="AY1890" s="7">
        <f>AX1890/AX1889</f>
        <v>1.0176220184068048</v>
      </c>
      <c r="AZ1890" s="4">
        <f>YEAR(AW1890)</f>
        <v>2006</v>
      </c>
      <c r="BA1890" s="2" t="s">
        <v>8</v>
      </c>
      <c r="BB1890" s="12" t="str">
        <f>INDEX($CD$5:$CD$10,MATCH(BA1890,$CC$5:$CC$10,0),1)</f>
        <v>Y</v>
      </c>
      <c r="BC1890" s="12" t="str">
        <f>IF(AND(BB1890="Y",AY1890&gt;1),"Y","")</f>
        <v>Y</v>
      </c>
      <c r="BD1890" s="12" t="str">
        <f>IF(AND(BB1890="Y",AY1890&lt;1),"Y","")</f>
        <v/>
      </c>
      <c r="BE1890" s="12" t="str">
        <f>IF(AY1890&gt;1,IF(AY1889&gt;1,"Y",""),"")</f>
        <v/>
      </c>
      <c r="BF1890" s="12" t="str">
        <f>IF(AY1890&lt;1,IF(AY1889&lt;1,"Y",""),"")</f>
        <v/>
      </c>
      <c r="BG1890" s="2"/>
      <c r="BH1890" s="2"/>
      <c r="BI1890" s="2"/>
      <c r="BJ1890" s="2"/>
      <c r="BK1890" s="2"/>
      <c r="BL1890" s="2"/>
      <c r="BM1890" s="4" t="str">
        <f>IF(BR1890=BR1891,IF(BR1890&gt;BR1889,BR1890&amp;"_O",""),BR1890&amp;"_C")</f>
        <v/>
      </c>
      <c r="BN1890" s="7" t="str">
        <f>IF(RIGHT(BM1890,1)="C",BP1890/INDEX($BP$5:$BP$2729,MATCH(BR1890&amp;"_O",$BM$5:$BM$2729,0),1),"")</f>
        <v/>
      </c>
      <c r="BO1890" s="38">
        <v>39164</v>
      </c>
      <c r="BP1890" s="3">
        <v>2448.9299999999998</v>
      </c>
      <c r="BQ1890" s="7">
        <f>BP1890/BP1889</f>
        <v>1.0321453558453382</v>
      </c>
      <c r="BR1890" s="4">
        <f>YEAR(BO1890)</f>
        <v>2007</v>
      </c>
      <c r="BS1890" s="2" t="s">
        <v>8</v>
      </c>
      <c r="BT1890" s="12" t="str">
        <f>INDEX($CD$5:$CD$10,MATCH(BS1890,$CC$5:$CC$10,0),1)</f>
        <v>Y</v>
      </c>
      <c r="BU1890" s="12" t="str">
        <f>IF(AND(BT1890="Y",BQ1890&gt;1),"Y","")</f>
        <v>Y</v>
      </c>
      <c r="BV1890" s="12" t="str">
        <f>IF(AND(BT1890="Y",BQ1890&lt;1),"Y","")</f>
        <v/>
      </c>
      <c r="BW1890" s="12" t="str">
        <f>IF(BQ1890&gt;1,IF(BQ1889&gt;1,"Y",""),"")</f>
        <v/>
      </c>
      <c r="BX1890" s="12" t="str">
        <f>IF(BQ1890&lt;1,IF(BQ1889&lt;1,"Y",""),"")</f>
        <v/>
      </c>
      <c r="BY1890" s="2"/>
      <c r="BZ1890" s="2"/>
      <c r="CA1890" s="2"/>
    </row>
    <row r="1891" spans="47:79">
      <c r="AU1891" s="4" t="str">
        <f>IF(AZ1891=AZ1892,IF(AZ1891&gt;AZ1890,AZ1891&amp;"_O",""),AZ1891&amp;"_C")</f>
        <v/>
      </c>
      <c r="AV1891" s="7" t="str">
        <f>IF(RIGHT(AU1891,1)="C",AX1891/INDEX($AX$5:$AX$2729,MATCH(AZ1891&amp;"_O",$AU$5:$AU$2729,0),1),"")</f>
        <v/>
      </c>
      <c r="AW1891" s="38">
        <v>38751</v>
      </c>
      <c r="AX1891" s="37">
        <v>1264.03</v>
      </c>
      <c r="AY1891" s="7">
        <f>AX1891/AX1890</f>
        <v>0.98466176424765517</v>
      </c>
      <c r="AZ1891" s="4">
        <f>YEAR(AW1891)</f>
        <v>2006</v>
      </c>
      <c r="BA1891" s="2" t="s">
        <v>8</v>
      </c>
      <c r="BB1891" s="12" t="str">
        <f>INDEX($CD$5:$CD$10,MATCH(BA1891,$CC$5:$CC$10,0),1)</f>
        <v>Y</v>
      </c>
      <c r="BC1891" s="12" t="str">
        <f>IF(AND(BB1891="Y",AY1891&gt;1),"Y","")</f>
        <v/>
      </c>
      <c r="BD1891" s="12" t="str">
        <f>IF(AND(BB1891="Y",AY1891&lt;1),"Y","")</f>
        <v>Y</v>
      </c>
      <c r="BE1891" s="12" t="str">
        <f>IF(AY1891&gt;1,IF(AY1890&gt;1,"Y",""),"")</f>
        <v/>
      </c>
      <c r="BF1891" s="12" t="str">
        <f>IF(AY1891&lt;1,IF(AY1890&lt;1,"Y",""),"")</f>
        <v/>
      </c>
      <c r="BG1891" s="2"/>
      <c r="BH1891" s="2"/>
      <c r="BI1891" s="2"/>
      <c r="BJ1891" s="2"/>
      <c r="BK1891" s="2"/>
      <c r="BL1891" s="2"/>
      <c r="BM1891" s="4" t="str">
        <f>IF(BR1891=BR1892,IF(BR1891&gt;BR1890,BR1891&amp;"_O",""),BR1891&amp;"_C")</f>
        <v/>
      </c>
      <c r="BN1891" s="7" t="str">
        <f>IF(RIGHT(BM1891,1)="C",BP1891/INDEX($BP$5:$BP$2729,MATCH(BR1891&amp;"_O",$BM$5:$BM$2729,0),1),"")</f>
        <v/>
      </c>
      <c r="BO1891" s="38">
        <v>39171</v>
      </c>
      <c r="BP1891" s="3">
        <v>2421.64</v>
      </c>
      <c r="BQ1891" s="7">
        <f>BP1891/BP1890</f>
        <v>0.98885635767457625</v>
      </c>
      <c r="BR1891" s="4">
        <f>YEAR(BO1891)</f>
        <v>2007</v>
      </c>
      <c r="BS1891" s="2" t="s">
        <v>8</v>
      </c>
      <c r="BT1891" s="12" t="str">
        <f>INDEX($CD$5:$CD$10,MATCH(BS1891,$CC$5:$CC$10,0),1)</f>
        <v>Y</v>
      </c>
      <c r="BU1891" s="12" t="str">
        <f>IF(AND(BT1891="Y",BQ1891&gt;1),"Y","")</f>
        <v/>
      </c>
      <c r="BV1891" s="12" t="str">
        <f>IF(AND(BT1891="Y",BQ1891&lt;1),"Y","")</f>
        <v>Y</v>
      </c>
      <c r="BW1891" s="12" t="str">
        <f>IF(BQ1891&gt;1,IF(BQ1890&gt;1,"Y",""),"")</f>
        <v/>
      </c>
      <c r="BX1891" s="12" t="str">
        <f>IF(BQ1891&lt;1,IF(BQ1890&lt;1,"Y",""),"")</f>
        <v/>
      </c>
      <c r="BY1891" s="2"/>
      <c r="BZ1891" s="2"/>
      <c r="CA1891" s="2"/>
    </row>
    <row r="1892" spans="47:79">
      <c r="AU1892" s="4" t="str">
        <f>IF(AZ1892=AZ1893,IF(AZ1892&gt;AZ1891,AZ1892&amp;"_O",""),AZ1892&amp;"_C")</f>
        <v/>
      </c>
      <c r="AV1892" s="7" t="str">
        <f>IF(RIGHT(AU1892,1)="C",AX1892/INDEX($AX$5:$AX$2729,MATCH(AZ1892&amp;"_O",$AU$5:$AU$2729,0),1),"")</f>
        <v/>
      </c>
      <c r="AW1892" s="38">
        <v>38758</v>
      </c>
      <c r="AX1892" s="37">
        <v>1266.99</v>
      </c>
      <c r="AY1892" s="7">
        <f>AX1892/AX1891</f>
        <v>1.0023417165731827</v>
      </c>
      <c r="AZ1892" s="4">
        <f>YEAR(AW1892)</f>
        <v>2006</v>
      </c>
      <c r="BA1892" s="2" t="s">
        <v>8</v>
      </c>
      <c r="BB1892" s="12" t="str">
        <f>INDEX($CD$5:$CD$10,MATCH(BA1892,$CC$5:$CC$10,0),1)</f>
        <v>Y</v>
      </c>
      <c r="BC1892" s="12" t="str">
        <f>IF(AND(BB1892="Y",AY1892&gt;1),"Y","")</f>
        <v>Y</v>
      </c>
      <c r="BD1892" s="12" t="str">
        <f>IF(AND(BB1892="Y",AY1892&lt;1),"Y","")</f>
        <v/>
      </c>
      <c r="BE1892" s="12" t="str">
        <f>IF(AY1892&gt;1,IF(AY1891&gt;1,"Y",""),"")</f>
        <v/>
      </c>
      <c r="BF1892" s="12" t="str">
        <f>IF(AY1892&lt;1,IF(AY1891&lt;1,"Y",""),"")</f>
        <v/>
      </c>
      <c r="BG1892" s="2"/>
      <c r="BH1892" s="2"/>
      <c r="BI1892" s="2"/>
      <c r="BJ1892" s="2"/>
      <c r="BK1892" s="2"/>
      <c r="BL1892" s="2"/>
      <c r="BM1892" s="4" t="str">
        <f>IF(BR1892=BR1893,IF(BR1892&gt;BR1891,BR1892&amp;"_O",""),BR1892&amp;"_C")</f>
        <v/>
      </c>
      <c r="BN1892" s="7" t="str">
        <f>IF(RIGHT(BM1892,1)="C",BP1892/INDEX($BP$5:$BP$2729,MATCH(BR1892&amp;"_O",$BM$5:$BM$2729,0),1),"")</f>
        <v/>
      </c>
      <c r="BO1892" s="38">
        <v>39177</v>
      </c>
      <c r="BP1892" s="3">
        <v>2471.34</v>
      </c>
      <c r="BQ1892" s="7">
        <f>BP1892/BP1891</f>
        <v>1.0205232817429513</v>
      </c>
      <c r="BR1892" s="4">
        <f>YEAR(BO1892)</f>
        <v>2007</v>
      </c>
      <c r="BS1892" s="2" t="s">
        <v>8</v>
      </c>
      <c r="BT1892" s="12" t="str">
        <f>INDEX($CD$5:$CD$10,MATCH(BS1892,$CC$5:$CC$10,0),1)</f>
        <v>Y</v>
      </c>
      <c r="BU1892" s="12" t="str">
        <f>IF(AND(BT1892="Y",BQ1892&gt;1),"Y","")</f>
        <v>Y</v>
      </c>
      <c r="BV1892" s="12" t="str">
        <f>IF(AND(BT1892="Y",BQ1892&lt;1),"Y","")</f>
        <v/>
      </c>
      <c r="BW1892" s="12" t="str">
        <f>IF(BQ1892&gt;1,IF(BQ1891&gt;1,"Y",""),"")</f>
        <v/>
      </c>
      <c r="BX1892" s="12" t="str">
        <f>IF(BQ1892&lt;1,IF(BQ1891&lt;1,"Y",""),"")</f>
        <v/>
      </c>
      <c r="BY1892" s="2"/>
      <c r="BZ1892" s="2"/>
      <c r="CA1892" s="2"/>
    </row>
    <row r="1893" spans="47:79">
      <c r="AU1893" s="4" t="str">
        <f>IF(AZ1893=AZ1894,IF(AZ1893&gt;AZ1892,AZ1893&amp;"_O",""),AZ1893&amp;"_C")</f>
        <v/>
      </c>
      <c r="AV1893" s="7" t="str">
        <f>IF(RIGHT(AU1893,1)="C",AX1893/INDEX($AX$5:$AX$2729,MATCH(AZ1893&amp;"_O",$AU$5:$AU$2729,0),1),"")</f>
        <v/>
      </c>
      <c r="AW1893" s="38">
        <v>38765</v>
      </c>
      <c r="AX1893" s="37">
        <v>1287.24</v>
      </c>
      <c r="AY1893" s="7">
        <f>AX1893/AX1892</f>
        <v>1.0159827622948878</v>
      </c>
      <c r="AZ1893" s="4">
        <f>YEAR(AW1893)</f>
        <v>2006</v>
      </c>
      <c r="BA1893" s="2" t="s">
        <v>8</v>
      </c>
      <c r="BB1893" s="12" t="str">
        <f>INDEX($CD$5:$CD$10,MATCH(BA1893,$CC$5:$CC$10,0),1)</f>
        <v>Y</v>
      </c>
      <c r="BC1893" s="12" t="str">
        <f>IF(AND(BB1893="Y",AY1893&gt;1),"Y","")</f>
        <v>Y</v>
      </c>
      <c r="BD1893" s="12" t="str">
        <f>IF(AND(BB1893="Y",AY1893&lt;1),"Y","")</f>
        <v/>
      </c>
      <c r="BE1893" s="12" t="str">
        <f>IF(AY1893&gt;1,IF(AY1892&gt;1,"Y",""),"")</f>
        <v>Y</v>
      </c>
      <c r="BF1893" s="12" t="str">
        <f>IF(AY1893&lt;1,IF(AY1892&lt;1,"Y",""),"")</f>
        <v/>
      </c>
      <c r="BG1893" s="2"/>
      <c r="BH1893" s="2"/>
      <c r="BI1893" s="2"/>
      <c r="BJ1893" s="2"/>
      <c r="BK1893" s="2"/>
      <c r="BL1893" s="2"/>
      <c r="BM1893" s="4" t="str">
        <f>IF(BR1893=BR1894,IF(BR1893&gt;BR1892,BR1893&amp;"_O",""),BR1893&amp;"_C")</f>
        <v/>
      </c>
      <c r="BN1893" s="7" t="str">
        <f>IF(RIGHT(BM1893,1)="C",BP1893/INDEX($BP$5:$BP$2729,MATCH(BR1893&amp;"_O",$BM$5:$BM$2729,0),1),"")</f>
        <v/>
      </c>
      <c r="BO1893" s="38">
        <v>39185</v>
      </c>
      <c r="BP1893" s="3">
        <v>2491.94</v>
      </c>
      <c r="BQ1893" s="7">
        <f>BP1893/BP1892</f>
        <v>1.0083355588466176</v>
      </c>
      <c r="BR1893" s="4">
        <f>YEAR(BO1893)</f>
        <v>2007</v>
      </c>
      <c r="BS1893" s="2" t="s">
        <v>8</v>
      </c>
      <c r="BT1893" s="12" t="str">
        <f>INDEX($CD$5:$CD$10,MATCH(BS1893,$CC$5:$CC$10,0),1)</f>
        <v>Y</v>
      </c>
      <c r="BU1893" s="12" t="str">
        <f>IF(AND(BT1893="Y",BQ1893&gt;1),"Y","")</f>
        <v>Y</v>
      </c>
      <c r="BV1893" s="12" t="str">
        <f>IF(AND(BT1893="Y",BQ1893&lt;1),"Y","")</f>
        <v/>
      </c>
      <c r="BW1893" s="12" t="str">
        <f>IF(BQ1893&gt;1,IF(BQ1892&gt;1,"Y",""),"")</f>
        <v>Y</v>
      </c>
      <c r="BX1893" s="12" t="str">
        <f>IF(BQ1893&lt;1,IF(BQ1892&lt;1,"Y",""),"")</f>
        <v/>
      </c>
      <c r="BY1893" s="2"/>
      <c r="BZ1893" s="2"/>
      <c r="CA1893" s="2"/>
    </row>
    <row r="1894" spans="47:79">
      <c r="AU1894" s="4" t="str">
        <f>IF(AZ1894=AZ1895,IF(AZ1894&gt;AZ1893,AZ1894&amp;"_O",""),AZ1894&amp;"_C")</f>
        <v/>
      </c>
      <c r="AV1894" s="7" t="str">
        <f>IF(RIGHT(AU1894,1)="C",AX1894/INDEX($AX$5:$AX$2729,MATCH(AZ1894&amp;"_O",$AU$5:$AU$2729,0),1),"")</f>
        <v/>
      </c>
      <c r="AW1894" s="38">
        <v>38772</v>
      </c>
      <c r="AX1894" s="37">
        <v>1289.43</v>
      </c>
      <c r="AY1894" s="7">
        <f>AX1894/AX1893</f>
        <v>1.0017013144401976</v>
      </c>
      <c r="AZ1894" s="4">
        <f>YEAR(AW1894)</f>
        <v>2006</v>
      </c>
      <c r="BA1894" s="2" t="s">
        <v>8</v>
      </c>
      <c r="BB1894" s="12" t="str">
        <f>INDEX($CD$5:$CD$10,MATCH(BA1894,$CC$5:$CC$10,0),1)</f>
        <v>Y</v>
      </c>
      <c r="BC1894" s="12" t="str">
        <f>IF(AND(BB1894="Y",AY1894&gt;1),"Y","")</f>
        <v>Y</v>
      </c>
      <c r="BD1894" s="12" t="str">
        <f>IF(AND(BB1894="Y",AY1894&lt;1),"Y","")</f>
        <v/>
      </c>
      <c r="BE1894" s="12" t="str">
        <f>IF(AY1894&gt;1,IF(AY1893&gt;1,"Y",""),"")</f>
        <v>Y</v>
      </c>
      <c r="BF1894" s="12" t="str">
        <f>IF(AY1894&lt;1,IF(AY1893&lt;1,"Y",""),"")</f>
        <v/>
      </c>
      <c r="BG1894" s="2"/>
      <c r="BH1894" s="2"/>
      <c r="BI1894" s="2"/>
      <c r="BJ1894" s="2"/>
      <c r="BK1894" s="2"/>
      <c r="BL1894" s="2"/>
      <c r="BM1894" s="4" t="str">
        <f>IF(BR1894=BR1895,IF(BR1894&gt;BR1893,BR1894&amp;"_O",""),BR1894&amp;"_C")</f>
        <v/>
      </c>
      <c r="BN1894" s="7" t="str">
        <f>IF(RIGHT(BM1894,1)="C",BP1894/INDEX($BP$5:$BP$2729,MATCH(BR1894&amp;"_O",$BM$5:$BM$2729,0),1),"")</f>
        <v/>
      </c>
      <c r="BO1894" s="38">
        <v>39192</v>
      </c>
      <c r="BP1894" s="3">
        <v>2526.39</v>
      </c>
      <c r="BQ1894" s="7">
        <f>BP1894/BP1893</f>
        <v>1.0138245704150179</v>
      </c>
      <c r="BR1894" s="4">
        <f>YEAR(BO1894)</f>
        <v>2007</v>
      </c>
      <c r="BS1894" s="2" t="s">
        <v>8</v>
      </c>
      <c r="BT1894" s="12" t="str">
        <f>INDEX($CD$5:$CD$10,MATCH(BS1894,$CC$5:$CC$10,0),1)</f>
        <v>Y</v>
      </c>
      <c r="BU1894" s="12" t="str">
        <f>IF(AND(BT1894="Y",BQ1894&gt;1),"Y","")</f>
        <v>Y</v>
      </c>
      <c r="BV1894" s="12" t="str">
        <f>IF(AND(BT1894="Y",BQ1894&lt;1),"Y","")</f>
        <v/>
      </c>
      <c r="BW1894" s="12" t="str">
        <f>IF(BQ1894&gt;1,IF(BQ1893&gt;1,"Y",""),"")</f>
        <v>Y</v>
      </c>
      <c r="BX1894" s="12" t="str">
        <f>IF(BQ1894&lt;1,IF(BQ1893&lt;1,"Y",""),"")</f>
        <v/>
      </c>
      <c r="BY1894" s="2"/>
      <c r="BZ1894" s="2"/>
      <c r="CA1894" s="2"/>
    </row>
    <row r="1895" spans="47:79">
      <c r="AU1895" s="4" t="str">
        <f>IF(AZ1895=AZ1896,IF(AZ1895&gt;AZ1894,AZ1895&amp;"_O",""),AZ1895&amp;"_C")</f>
        <v/>
      </c>
      <c r="AV1895" s="7" t="str">
        <f>IF(RIGHT(AU1895,1)="C",AX1895/INDEX($AX$5:$AX$2729,MATCH(AZ1895&amp;"_O",$AU$5:$AU$2729,0),1),"")</f>
        <v/>
      </c>
      <c r="AW1895" s="38">
        <v>38779</v>
      </c>
      <c r="AX1895" s="37">
        <v>1287.23</v>
      </c>
      <c r="AY1895" s="7">
        <f>AX1895/AX1894</f>
        <v>0.99829381974981191</v>
      </c>
      <c r="AZ1895" s="4">
        <f>YEAR(AW1895)</f>
        <v>2006</v>
      </c>
      <c r="BA1895" s="2" t="s">
        <v>8</v>
      </c>
      <c r="BB1895" s="12" t="str">
        <f>INDEX($CD$5:$CD$10,MATCH(BA1895,$CC$5:$CC$10,0),1)</f>
        <v>Y</v>
      </c>
      <c r="BC1895" s="12" t="str">
        <f>IF(AND(BB1895="Y",AY1895&gt;1),"Y","")</f>
        <v/>
      </c>
      <c r="BD1895" s="12" t="str">
        <f>IF(AND(BB1895="Y",AY1895&lt;1),"Y","")</f>
        <v>Y</v>
      </c>
      <c r="BE1895" s="12" t="str">
        <f>IF(AY1895&gt;1,IF(AY1894&gt;1,"Y",""),"")</f>
        <v/>
      </c>
      <c r="BF1895" s="12" t="str">
        <f>IF(AY1895&lt;1,IF(AY1894&lt;1,"Y",""),"")</f>
        <v/>
      </c>
      <c r="BG1895" s="2"/>
      <c r="BH1895" s="2"/>
      <c r="BI1895" s="2"/>
      <c r="BJ1895" s="2"/>
      <c r="BK1895" s="2"/>
      <c r="BL1895" s="2"/>
      <c r="BM1895" s="4" t="str">
        <f>IF(BR1895=BR1896,IF(BR1895&gt;BR1894,BR1895&amp;"_O",""),BR1895&amp;"_C")</f>
        <v/>
      </c>
      <c r="BN1895" s="7" t="str">
        <f>IF(RIGHT(BM1895,1)="C",BP1895/INDEX($BP$5:$BP$2729,MATCH(BR1895&amp;"_O",$BM$5:$BM$2729,0),1),"")</f>
        <v/>
      </c>
      <c r="BO1895" s="38">
        <v>39199</v>
      </c>
      <c r="BP1895" s="3">
        <v>2557.21</v>
      </c>
      <c r="BQ1895" s="7">
        <f>BP1895/BP1894</f>
        <v>1.0121992249810996</v>
      </c>
      <c r="BR1895" s="4">
        <f>YEAR(BO1895)</f>
        <v>2007</v>
      </c>
      <c r="BS1895" s="2" t="s">
        <v>8</v>
      </c>
      <c r="BT1895" s="12" t="str">
        <f>INDEX($CD$5:$CD$10,MATCH(BS1895,$CC$5:$CC$10,0),1)</f>
        <v>Y</v>
      </c>
      <c r="BU1895" s="12" t="str">
        <f>IF(AND(BT1895="Y",BQ1895&gt;1),"Y","")</f>
        <v>Y</v>
      </c>
      <c r="BV1895" s="12" t="str">
        <f>IF(AND(BT1895="Y",BQ1895&lt;1),"Y","")</f>
        <v/>
      </c>
      <c r="BW1895" s="12" t="str">
        <f>IF(BQ1895&gt;1,IF(BQ1894&gt;1,"Y",""),"")</f>
        <v>Y</v>
      </c>
      <c r="BX1895" s="12" t="str">
        <f>IF(BQ1895&lt;1,IF(BQ1894&lt;1,"Y",""),"")</f>
        <v/>
      </c>
      <c r="BY1895" s="2"/>
      <c r="BZ1895" s="2"/>
      <c r="CA1895" s="2"/>
    </row>
    <row r="1896" spans="47:79">
      <c r="AU1896" s="4" t="str">
        <f>IF(AZ1896=AZ1897,IF(AZ1896&gt;AZ1895,AZ1896&amp;"_O",""),AZ1896&amp;"_C")</f>
        <v/>
      </c>
      <c r="AV1896" s="7" t="str">
        <f>IF(RIGHT(AU1896,1)="C",AX1896/INDEX($AX$5:$AX$2729,MATCH(AZ1896&amp;"_O",$AU$5:$AU$2729,0),1),"")</f>
        <v/>
      </c>
      <c r="AW1896" s="38">
        <v>38786</v>
      </c>
      <c r="AX1896" s="37">
        <v>1281.58</v>
      </c>
      <c r="AY1896" s="7">
        <f>AX1896/AX1895</f>
        <v>0.9956107300171686</v>
      </c>
      <c r="AZ1896" s="4">
        <f>YEAR(AW1896)</f>
        <v>2006</v>
      </c>
      <c r="BA1896" s="2" t="s">
        <v>8</v>
      </c>
      <c r="BB1896" s="12" t="str">
        <f>INDEX($CD$5:$CD$10,MATCH(BA1896,$CC$5:$CC$10,0),1)</f>
        <v>Y</v>
      </c>
      <c r="BC1896" s="12" t="str">
        <f>IF(AND(BB1896="Y",AY1896&gt;1),"Y","")</f>
        <v/>
      </c>
      <c r="BD1896" s="12" t="str">
        <f>IF(AND(BB1896="Y",AY1896&lt;1),"Y","")</f>
        <v>Y</v>
      </c>
      <c r="BE1896" s="12" t="str">
        <f>IF(AY1896&gt;1,IF(AY1895&gt;1,"Y",""),"")</f>
        <v/>
      </c>
      <c r="BF1896" s="12" t="str">
        <f>IF(AY1896&lt;1,IF(AY1895&lt;1,"Y",""),"")</f>
        <v>Y</v>
      </c>
      <c r="BG1896" s="2"/>
      <c r="BH1896" s="2"/>
      <c r="BI1896" s="2"/>
      <c r="BJ1896" s="2"/>
      <c r="BK1896" s="2"/>
      <c r="BL1896" s="2"/>
      <c r="BM1896" s="4" t="str">
        <f>IF(BR1896=BR1897,IF(BR1896&gt;BR1895,BR1896&amp;"_O",""),BR1896&amp;"_C")</f>
        <v/>
      </c>
      <c r="BN1896" s="7" t="str">
        <f>IF(RIGHT(BM1896,1)="C",BP1896/INDEX($BP$5:$BP$2729,MATCH(BR1896&amp;"_O",$BM$5:$BM$2729,0),1),"")</f>
        <v/>
      </c>
      <c r="BO1896" s="38">
        <v>39206</v>
      </c>
      <c r="BP1896" s="3">
        <v>2572.15</v>
      </c>
      <c r="BQ1896" s="7">
        <f>BP1896/BP1895</f>
        <v>1.0058423046992622</v>
      </c>
      <c r="BR1896" s="4">
        <f>YEAR(BO1896)</f>
        <v>2007</v>
      </c>
      <c r="BS1896" s="2" t="s">
        <v>8</v>
      </c>
      <c r="BT1896" s="12" t="str">
        <f>INDEX($CD$5:$CD$10,MATCH(BS1896,$CC$5:$CC$10,0),1)</f>
        <v>Y</v>
      </c>
      <c r="BU1896" s="12" t="str">
        <f>IF(AND(BT1896="Y",BQ1896&gt;1),"Y","")</f>
        <v>Y</v>
      </c>
      <c r="BV1896" s="12" t="str">
        <f>IF(AND(BT1896="Y",BQ1896&lt;1),"Y","")</f>
        <v/>
      </c>
      <c r="BW1896" s="12" t="str">
        <f>IF(BQ1896&gt;1,IF(BQ1895&gt;1,"Y",""),"")</f>
        <v>Y</v>
      </c>
      <c r="BX1896" s="12" t="str">
        <f>IF(BQ1896&lt;1,IF(BQ1895&lt;1,"Y",""),"")</f>
        <v/>
      </c>
      <c r="BY1896" s="2"/>
      <c r="BZ1896" s="2"/>
      <c r="CA1896" s="2"/>
    </row>
    <row r="1897" spans="47:79">
      <c r="AU1897" s="4" t="str">
        <f>IF(AZ1897=AZ1898,IF(AZ1897&gt;AZ1896,AZ1897&amp;"_O",""),AZ1897&amp;"_C")</f>
        <v/>
      </c>
      <c r="AV1897" s="7" t="str">
        <f>IF(RIGHT(AU1897,1)="C",AX1897/INDEX($AX$5:$AX$2729,MATCH(AZ1897&amp;"_O",$AU$5:$AU$2729,0),1),"")</f>
        <v/>
      </c>
      <c r="AW1897" s="38">
        <v>38793</v>
      </c>
      <c r="AX1897" s="37">
        <v>1307.25</v>
      </c>
      <c r="AY1897" s="7">
        <f>AX1897/AX1896</f>
        <v>1.0200299630144041</v>
      </c>
      <c r="AZ1897" s="4">
        <f>YEAR(AW1897)</f>
        <v>2006</v>
      </c>
      <c r="BA1897" s="2" t="s">
        <v>8</v>
      </c>
      <c r="BB1897" s="12" t="str">
        <f>INDEX($CD$5:$CD$10,MATCH(BA1897,$CC$5:$CC$10,0),1)</f>
        <v>Y</v>
      </c>
      <c r="BC1897" s="12" t="str">
        <f>IF(AND(BB1897="Y",AY1897&gt;1),"Y","")</f>
        <v>Y</v>
      </c>
      <c r="BD1897" s="12" t="str">
        <f>IF(AND(BB1897="Y",AY1897&lt;1),"Y","")</f>
        <v/>
      </c>
      <c r="BE1897" s="12" t="str">
        <f>IF(AY1897&gt;1,IF(AY1896&gt;1,"Y",""),"")</f>
        <v/>
      </c>
      <c r="BF1897" s="12" t="str">
        <f>IF(AY1897&lt;1,IF(AY1896&lt;1,"Y",""),"")</f>
        <v/>
      </c>
      <c r="BG1897" s="2"/>
      <c r="BH1897" s="2"/>
      <c r="BI1897" s="2"/>
      <c r="BJ1897" s="2"/>
      <c r="BK1897" s="2"/>
      <c r="BL1897" s="2"/>
      <c r="BM1897" s="4" t="str">
        <f>IF(BR1897=BR1898,IF(BR1897&gt;BR1896,BR1897&amp;"_O",""),BR1897&amp;"_C")</f>
        <v/>
      </c>
      <c r="BN1897" s="7" t="str">
        <f>IF(RIGHT(BM1897,1)="C",BP1897/INDEX($BP$5:$BP$2729,MATCH(BR1897&amp;"_O",$BM$5:$BM$2729,0),1),"")</f>
        <v/>
      </c>
      <c r="BO1897" s="38">
        <v>39213</v>
      </c>
      <c r="BP1897" s="3">
        <v>2562.2199999999998</v>
      </c>
      <c r="BQ1897" s="7">
        <f>BP1897/BP1896</f>
        <v>0.99613941644149828</v>
      </c>
      <c r="BR1897" s="4">
        <f>YEAR(BO1897)</f>
        <v>2007</v>
      </c>
      <c r="BS1897" s="2" t="s">
        <v>8</v>
      </c>
      <c r="BT1897" s="12" t="str">
        <f>INDEX($CD$5:$CD$10,MATCH(BS1897,$CC$5:$CC$10,0),1)</f>
        <v>Y</v>
      </c>
      <c r="BU1897" s="12" t="str">
        <f>IF(AND(BT1897="Y",BQ1897&gt;1),"Y","")</f>
        <v/>
      </c>
      <c r="BV1897" s="12" t="str">
        <f>IF(AND(BT1897="Y",BQ1897&lt;1),"Y","")</f>
        <v>Y</v>
      </c>
      <c r="BW1897" s="12" t="str">
        <f>IF(BQ1897&gt;1,IF(BQ1896&gt;1,"Y",""),"")</f>
        <v/>
      </c>
      <c r="BX1897" s="12" t="str">
        <f>IF(BQ1897&lt;1,IF(BQ1896&lt;1,"Y",""),"")</f>
        <v/>
      </c>
      <c r="BY1897" s="2"/>
      <c r="BZ1897" s="2"/>
      <c r="CA1897" s="2"/>
    </row>
    <row r="1898" spans="47:79">
      <c r="AU1898" s="4" t="str">
        <f>IF(AZ1898=AZ1899,IF(AZ1898&gt;AZ1897,AZ1898&amp;"_O",""),AZ1898&amp;"_C")</f>
        <v/>
      </c>
      <c r="AV1898" s="7" t="str">
        <f>IF(RIGHT(AU1898,1)="C",AX1898/INDEX($AX$5:$AX$2729,MATCH(AZ1898&amp;"_O",$AU$5:$AU$2729,0),1),"")</f>
        <v/>
      </c>
      <c r="AW1898" s="38">
        <v>38800</v>
      </c>
      <c r="AX1898" s="37">
        <v>1302.95</v>
      </c>
      <c r="AY1898" s="7">
        <f>AX1898/AX1897</f>
        <v>0.99671065213233889</v>
      </c>
      <c r="AZ1898" s="4">
        <f>YEAR(AW1898)</f>
        <v>2006</v>
      </c>
      <c r="BA1898" s="2" t="s">
        <v>8</v>
      </c>
      <c r="BB1898" s="12" t="str">
        <f>INDEX($CD$5:$CD$10,MATCH(BA1898,$CC$5:$CC$10,0),1)</f>
        <v>Y</v>
      </c>
      <c r="BC1898" s="12" t="str">
        <f>IF(AND(BB1898="Y",AY1898&gt;1),"Y","")</f>
        <v/>
      </c>
      <c r="BD1898" s="12" t="str">
        <f>IF(AND(BB1898="Y",AY1898&lt;1),"Y","")</f>
        <v>Y</v>
      </c>
      <c r="BE1898" s="12" t="str">
        <f>IF(AY1898&gt;1,IF(AY1897&gt;1,"Y",""),"")</f>
        <v/>
      </c>
      <c r="BF1898" s="12" t="str">
        <f>IF(AY1898&lt;1,IF(AY1897&lt;1,"Y",""),"")</f>
        <v/>
      </c>
      <c r="BG1898" s="2"/>
      <c r="BH1898" s="2"/>
      <c r="BI1898" s="2"/>
      <c r="BJ1898" s="2"/>
      <c r="BK1898" s="2"/>
      <c r="BL1898" s="2"/>
      <c r="BM1898" s="4" t="str">
        <f>IF(BR1898=BR1899,IF(BR1898&gt;BR1897,BR1898&amp;"_O",""),BR1898&amp;"_C")</f>
        <v/>
      </c>
      <c r="BN1898" s="7" t="str">
        <f>IF(RIGHT(BM1898,1)="C",BP1898/INDEX($BP$5:$BP$2729,MATCH(BR1898&amp;"_O",$BM$5:$BM$2729,0),1),"")</f>
        <v/>
      </c>
      <c r="BO1898" s="38">
        <v>39220</v>
      </c>
      <c r="BP1898" s="3">
        <v>2558.4499999999998</v>
      </c>
      <c r="BQ1898" s="7">
        <f>BP1898/BP1897</f>
        <v>0.99852861971259299</v>
      </c>
      <c r="BR1898" s="4">
        <f>YEAR(BO1898)</f>
        <v>2007</v>
      </c>
      <c r="BS1898" s="2" t="s">
        <v>8</v>
      </c>
      <c r="BT1898" s="12" t="str">
        <f>INDEX($CD$5:$CD$10,MATCH(BS1898,$CC$5:$CC$10,0),1)</f>
        <v>Y</v>
      </c>
      <c r="BU1898" s="12" t="str">
        <f>IF(AND(BT1898="Y",BQ1898&gt;1),"Y","")</f>
        <v/>
      </c>
      <c r="BV1898" s="12" t="str">
        <f>IF(AND(BT1898="Y",BQ1898&lt;1),"Y","")</f>
        <v>Y</v>
      </c>
      <c r="BW1898" s="12" t="str">
        <f>IF(BQ1898&gt;1,IF(BQ1897&gt;1,"Y",""),"")</f>
        <v/>
      </c>
      <c r="BX1898" s="12" t="str">
        <f>IF(BQ1898&lt;1,IF(BQ1897&lt;1,"Y",""),"")</f>
        <v>Y</v>
      </c>
      <c r="BY1898" s="2"/>
      <c r="BZ1898" s="2"/>
      <c r="CA1898" s="2"/>
    </row>
    <row r="1899" spans="47:79">
      <c r="AU1899" s="4" t="str">
        <f>IF(AZ1899=AZ1900,IF(AZ1899&gt;AZ1898,AZ1899&amp;"_O",""),AZ1899&amp;"_C")</f>
        <v/>
      </c>
      <c r="AV1899" s="7" t="str">
        <f>IF(RIGHT(AU1899,1)="C",AX1899/INDEX($AX$5:$AX$2729,MATCH(AZ1899&amp;"_O",$AU$5:$AU$2729,0),1),"")</f>
        <v/>
      </c>
      <c r="AW1899" s="38">
        <v>38807</v>
      </c>
      <c r="AX1899" s="37">
        <v>1294.83</v>
      </c>
      <c r="AY1899" s="7">
        <f>AX1899/AX1898</f>
        <v>0.99376798802716904</v>
      </c>
      <c r="AZ1899" s="4">
        <f>YEAR(AW1899)</f>
        <v>2006</v>
      </c>
      <c r="BA1899" s="2" t="s">
        <v>8</v>
      </c>
      <c r="BB1899" s="12" t="str">
        <f>INDEX($CD$5:$CD$10,MATCH(BA1899,$CC$5:$CC$10,0),1)</f>
        <v>Y</v>
      </c>
      <c r="BC1899" s="12" t="str">
        <f>IF(AND(BB1899="Y",AY1899&gt;1),"Y","")</f>
        <v/>
      </c>
      <c r="BD1899" s="12" t="str">
        <f>IF(AND(BB1899="Y",AY1899&lt;1),"Y","")</f>
        <v>Y</v>
      </c>
      <c r="BE1899" s="12" t="str">
        <f>IF(AY1899&gt;1,IF(AY1898&gt;1,"Y",""),"")</f>
        <v/>
      </c>
      <c r="BF1899" s="12" t="str">
        <f>IF(AY1899&lt;1,IF(AY1898&lt;1,"Y",""),"")</f>
        <v>Y</v>
      </c>
      <c r="BG1899" s="2"/>
      <c r="BH1899" s="2"/>
      <c r="BI1899" s="2"/>
      <c r="BJ1899" s="2"/>
      <c r="BK1899" s="2"/>
      <c r="BL1899" s="2"/>
      <c r="BM1899" s="4" t="str">
        <f>IF(BR1899=BR1900,IF(BR1899&gt;BR1898,BR1899&amp;"_O",""),BR1899&amp;"_C")</f>
        <v/>
      </c>
      <c r="BN1899" s="7" t="str">
        <f>IF(RIGHT(BM1899,1)="C",BP1899/INDEX($BP$5:$BP$2729,MATCH(BR1899&amp;"_O",$BM$5:$BM$2729,0),1),"")</f>
        <v/>
      </c>
      <c r="BO1899" s="38">
        <v>39227</v>
      </c>
      <c r="BP1899" s="3">
        <v>2557.19</v>
      </c>
      <c r="BQ1899" s="7">
        <f>BP1899/BP1898</f>
        <v>0.99950751431530815</v>
      </c>
      <c r="BR1899" s="4">
        <f>YEAR(BO1899)</f>
        <v>2007</v>
      </c>
      <c r="BS1899" s="2" t="s">
        <v>8</v>
      </c>
      <c r="BT1899" s="12" t="str">
        <f>INDEX($CD$5:$CD$10,MATCH(BS1899,$CC$5:$CC$10,0),1)</f>
        <v>Y</v>
      </c>
      <c r="BU1899" s="12" t="str">
        <f>IF(AND(BT1899="Y",BQ1899&gt;1),"Y","")</f>
        <v/>
      </c>
      <c r="BV1899" s="12" t="str">
        <f>IF(AND(BT1899="Y",BQ1899&lt;1),"Y","")</f>
        <v>Y</v>
      </c>
      <c r="BW1899" s="12" t="str">
        <f>IF(BQ1899&gt;1,IF(BQ1898&gt;1,"Y",""),"")</f>
        <v/>
      </c>
      <c r="BX1899" s="12" t="str">
        <f>IF(BQ1899&lt;1,IF(BQ1898&lt;1,"Y",""),"")</f>
        <v>Y</v>
      </c>
      <c r="BY1899" s="2"/>
      <c r="BZ1899" s="2"/>
      <c r="CA1899" s="2"/>
    </row>
    <row r="1900" spans="47:79">
      <c r="AU1900" s="4" t="str">
        <f>IF(AZ1900=AZ1901,IF(AZ1900&gt;AZ1899,AZ1900&amp;"_O",""),AZ1900&amp;"_C")</f>
        <v/>
      </c>
      <c r="AV1900" s="7" t="str">
        <f>IF(RIGHT(AU1900,1)="C",AX1900/INDEX($AX$5:$AX$2729,MATCH(AZ1900&amp;"_O",$AU$5:$AU$2729,0),1),"")</f>
        <v/>
      </c>
      <c r="AW1900" s="38">
        <v>38814</v>
      </c>
      <c r="AX1900" s="37">
        <v>1295.5</v>
      </c>
      <c r="AY1900" s="7">
        <f>AX1900/AX1899</f>
        <v>1.0005174424441818</v>
      </c>
      <c r="AZ1900" s="4">
        <f>YEAR(AW1900)</f>
        <v>2006</v>
      </c>
      <c r="BA1900" s="2" t="s">
        <v>8</v>
      </c>
      <c r="BB1900" s="12" t="str">
        <f>INDEX($CD$5:$CD$10,MATCH(BA1900,$CC$5:$CC$10,0),1)</f>
        <v>Y</v>
      </c>
      <c r="BC1900" s="12" t="str">
        <f>IF(AND(BB1900="Y",AY1900&gt;1),"Y","")</f>
        <v>Y</v>
      </c>
      <c r="BD1900" s="12" t="str">
        <f>IF(AND(BB1900="Y",AY1900&lt;1),"Y","")</f>
        <v/>
      </c>
      <c r="BE1900" s="12" t="str">
        <f>IF(AY1900&gt;1,IF(AY1899&gt;1,"Y",""),"")</f>
        <v/>
      </c>
      <c r="BF1900" s="12" t="str">
        <f>IF(AY1900&lt;1,IF(AY1899&lt;1,"Y",""),"")</f>
        <v/>
      </c>
      <c r="BG1900" s="2"/>
      <c r="BH1900" s="2"/>
      <c r="BI1900" s="2"/>
      <c r="BJ1900" s="2"/>
      <c r="BK1900" s="2"/>
      <c r="BL1900" s="2"/>
      <c r="BM1900" s="4" t="str">
        <f>IF(BR1900=BR1901,IF(BR1900&gt;BR1899,BR1900&amp;"_O",""),BR1900&amp;"_C")</f>
        <v/>
      </c>
      <c r="BN1900" s="7" t="str">
        <f>IF(RIGHT(BM1900,1)="C",BP1900/INDEX($BP$5:$BP$2729,MATCH(BR1900&amp;"_O",$BM$5:$BM$2729,0),1),"")</f>
        <v/>
      </c>
      <c r="BO1900" s="38">
        <v>39234</v>
      </c>
      <c r="BP1900" s="3">
        <v>2613.92</v>
      </c>
      <c r="BQ1900" s="7">
        <f>BP1900/BP1899</f>
        <v>1.0221845072129956</v>
      </c>
      <c r="BR1900" s="4">
        <f>YEAR(BO1900)</f>
        <v>2007</v>
      </c>
      <c r="BS1900" s="2" t="s">
        <v>8</v>
      </c>
      <c r="BT1900" s="12" t="str">
        <f>INDEX($CD$5:$CD$10,MATCH(BS1900,$CC$5:$CC$10,0),1)</f>
        <v>Y</v>
      </c>
      <c r="BU1900" s="12" t="str">
        <f>IF(AND(BT1900="Y",BQ1900&gt;1),"Y","")</f>
        <v>Y</v>
      </c>
      <c r="BV1900" s="12" t="str">
        <f>IF(AND(BT1900="Y",BQ1900&lt;1),"Y","")</f>
        <v/>
      </c>
      <c r="BW1900" s="12" t="str">
        <f>IF(BQ1900&gt;1,IF(BQ1899&gt;1,"Y",""),"")</f>
        <v/>
      </c>
      <c r="BX1900" s="12" t="str">
        <f>IF(BQ1900&lt;1,IF(BQ1899&lt;1,"Y",""),"")</f>
        <v/>
      </c>
      <c r="BY1900" s="2"/>
      <c r="BZ1900" s="2"/>
      <c r="CA1900" s="2"/>
    </row>
    <row r="1901" spans="47:79">
      <c r="AU1901" s="4" t="str">
        <f>IF(AZ1901=AZ1902,IF(AZ1901&gt;AZ1900,AZ1901&amp;"_O",""),AZ1901&amp;"_C")</f>
        <v/>
      </c>
      <c r="AV1901" s="7" t="str">
        <f>IF(RIGHT(AU1901,1)="C",AX1901/INDEX($AX$5:$AX$2729,MATCH(AZ1901&amp;"_O",$AU$5:$AU$2729,0),1),"")</f>
        <v/>
      </c>
      <c r="AW1901" s="38">
        <v>38821</v>
      </c>
      <c r="AX1901" s="37">
        <v>1270.52</v>
      </c>
      <c r="AY1901" s="7">
        <f>AX1901/AX1900</f>
        <v>0.98071786954843687</v>
      </c>
      <c r="AZ1901" s="4">
        <f>YEAR(AW1901)</f>
        <v>2006</v>
      </c>
      <c r="BA1901" s="2" t="s">
        <v>8</v>
      </c>
      <c r="BB1901" s="12" t="str">
        <f>INDEX($CD$5:$CD$10,MATCH(BA1901,$CC$5:$CC$10,0),1)</f>
        <v>Y</v>
      </c>
      <c r="BC1901" s="12" t="str">
        <f>IF(AND(BB1901="Y",AY1901&gt;1),"Y","")</f>
        <v/>
      </c>
      <c r="BD1901" s="12" t="str">
        <f>IF(AND(BB1901="Y",AY1901&lt;1),"Y","")</f>
        <v>Y</v>
      </c>
      <c r="BE1901" s="12" t="str">
        <f>IF(AY1901&gt;1,IF(AY1900&gt;1,"Y",""),"")</f>
        <v/>
      </c>
      <c r="BF1901" s="12" t="str">
        <f>IF(AY1901&lt;1,IF(AY1900&lt;1,"Y",""),"")</f>
        <v/>
      </c>
      <c r="BG1901" s="2"/>
      <c r="BH1901" s="2"/>
      <c r="BI1901" s="2"/>
      <c r="BJ1901" s="2"/>
      <c r="BK1901" s="2"/>
      <c r="BL1901" s="2"/>
      <c r="BM1901" s="4" t="str">
        <f>IF(BR1901=BR1902,IF(BR1901&gt;BR1900,BR1901&amp;"_O",""),BR1901&amp;"_C")</f>
        <v/>
      </c>
      <c r="BN1901" s="7" t="str">
        <f>IF(RIGHT(BM1901,1)="C",BP1901/INDEX($BP$5:$BP$2729,MATCH(BR1901&amp;"_O",$BM$5:$BM$2729,0),1),"")</f>
        <v/>
      </c>
      <c r="BO1901" s="38">
        <v>39241</v>
      </c>
      <c r="BP1901" s="3">
        <v>2573.54</v>
      </c>
      <c r="BQ1901" s="7">
        <f>BP1901/BP1900</f>
        <v>0.98455193732019342</v>
      </c>
      <c r="BR1901" s="4">
        <f>YEAR(BO1901)</f>
        <v>2007</v>
      </c>
      <c r="BS1901" s="2" t="s">
        <v>8</v>
      </c>
      <c r="BT1901" s="12" t="str">
        <f>INDEX($CD$5:$CD$10,MATCH(BS1901,$CC$5:$CC$10,0),1)</f>
        <v>Y</v>
      </c>
      <c r="BU1901" s="12" t="str">
        <f>IF(AND(BT1901="Y",BQ1901&gt;1),"Y","")</f>
        <v/>
      </c>
      <c r="BV1901" s="12" t="str">
        <f>IF(AND(BT1901="Y",BQ1901&lt;1),"Y","")</f>
        <v>Y</v>
      </c>
      <c r="BW1901" s="12" t="str">
        <f>IF(BQ1901&gt;1,IF(BQ1900&gt;1,"Y",""),"")</f>
        <v/>
      </c>
      <c r="BX1901" s="12" t="str">
        <f>IF(BQ1901&lt;1,IF(BQ1900&lt;1,"Y",""),"")</f>
        <v/>
      </c>
      <c r="BY1901" s="2"/>
      <c r="BZ1901" s="2"/>
      <c r="CA1901" s="2"/>
    </row>
    <row r="1902" spans="47:79">
      <c r="AU1902" s="4" t="str">
        <f>IF(AZ1902=AZ1903,IF(AZ1902&gt;AZ1901,AZ1902&amp;"_O",""),AZ1902&amp;"_C")</f>
        <v/>
      </c>
      <c r="AV1902" s="7" t="str">
        <f>IF(RIGHT(AU1902,1)="C",AX1902/INDEX($AX$5:$AX$2729,MATCH(AZ1902&amp;"_O",$AU$5:$AU$2729,0),1),"")</f>
        <v/>
      </c>
      <c r="AW1902" s="38">
        <v>38828</v>
      </c>
      <c r="AX1902" s="37">
        <v>1311.28</v>
      </c>
      <c r="AY1902" s="7">
        <f>AX1902/AX1901</f>
        <v>1.0320813525170796</v>
      </c>
      <c r="AZ1902" s="4">
        <f>YEAR(AW1902)</f>
        <v>2006</v>
      </c>
      <c r="BA1902" s="2" t="s">
        <v>8</v>
      </c>
      <c r="BB1902" s="12" t="str">
        <f>INDEX($CD$5:$CD$10,MATCH(BA1902,$CC$5:$CC$10,0),1)</f>
        <v>Y</v>
      </c>
      <c r="BC1902" s="12" t="str">
        <f>IF(AND(BB1902="Y",AY1902&gt;1),"Y","")</f>
        <v>Y</v>
      </c>
      <c r="BD1902" s="12" t="str">
        <f>IF(AND(BB1902="Y",AY1902&lt;1),"Y","")</f>
        <v/>
      </c>
      <c r="BE1902" s="12" t="str">
        <f>IF(AY1902&gt;1,IF(AY1901&gt;1,"Y",""),"")</f>
        <v/>
      </c>
      <c r="BF1902" s="12" t="str">
        <f>IF(AY1902&lt;1,IF(AY1901&lt;1,"Y",""),"")</f>
        <v/>
      </c>
      <c r="BG1902" s="2"/>
      <c r="BH1902" s="2"/>
      <c r="BI1902" s="2"/>
      <c r="BJ1902" s="2"/>
      <c r="BK1902" s="2"/>
      <c r="BL1902" s="2"/>
      <c r="BM1902" s="4" t="str">
        <f>IF(BR1902=BR1903,IF(BR1902&gt;BR1901,BR1902&amp;"_O",""),BR1902&amp;"_C")</f>
        <v/>
      </c>
      <c r="BN1902" s="7" t="str">
        <f>IF(RIGHT(BM1902,1)="C",BP1902/INDEX($BP$5:$BP$2729,MATCH(BR1902&amp;"_O",$BM$5:$BM$2729,0),1),"")</f>
        <v/>
      </c>
      <c r="BO1902" s="38">
        <v>39248</v>
      </c>
      <c r="BP1902" s="3">
        <v>2626.71</v>
      </c>
      <c r="BQ1902" s="7">
        <f>BP1902/BP1901</f>
        <v>1.0206602578549391</v>
      </c>
      <c r="BR1902" s="4">
        <f>YEAR(BO1902)</f>
        <v>2007</v>
      </c>
      <c r="BS1902" s="2" t="s">
        <v>8</v>
      </c>
      <c r="BT1902" s="12" t="str">
        <f>INDEX($CD$5:$CD$10,MATCH(BS1902,$CC$5:$CC$10,0),1)</f>
        <v>Y</v>
      </c>
      <c r="BU1902" s="12" t="str">
        <f>IF(AND(BT1902="Y",BQ1902&gt;1),"Y","")</f>
        <v>Y</v>
      </c>
      <c r="BV1902" s="12" t="str">
        <f>IF(AND(BT1902="Y",BQ1902&lt;1),"Y","")</f>
        <v/>
      </c>
      <c r="BW1902" s="12" t="str">
        <f>IF(BQ1902&gt;1,IF(BQ1901&gt;1,"Y",""),"")</f>
        <v/>
      </c>
      <c r="BX1902" s="12" t="str">
        <f>IF(BQ1902&lt;1,IF(BQ1901&lt;1,"Y",""),"")</f>
        <v/>
      </c>
      <c r="BY1902" s="2"/>
      <c r="BZ1902" s="2"/>
      <c r="CA1902" s="2"/>
    </row>
    <row r="1903" spans="47:79">
      <c r="AU1903" s="4" t="str">
        <f>IF(AZ1903=AZ1904,IF(AZ1903&gt;AZ1902,AZ1903&amp;"_O",""),AZ1903&amp;"_C")</f>
        <v/>
      </c>
      <c r="AV1903" s="7" t="str">
        <f>IF(RIGHT(AU1903,1)="C",AX1903/INDEX($AX$5:$AX$2729,MATCH(AZ1903&amp;"_O",$AU$5:$AU$2729,0),1),"")</f>
        <v/>
      </c>
      <c r="AW1903" s="38">
        <v>38835</v>
      </c>
      <c r="AX1903" s="37">
        <v>1310.6099999999999</v>
      </c>
      <c r="AY1903" s="7">
        <f>AX1903/AX1902</f>
        <v>0.99948904886828127</v>
      </c>
      <c r="AZ1903" s="4">
        <f>YEAR(AW1903)</f>
        <v>2006</v>
      </c>
      <c r="BA1903" s="2" t="s">
        <v>8</v>
      </c>
      <c r="BB1903" s="12" t="str">
        <f>INDEX($CD$5:$CD$10,MATCH(BA1903,$CC$5:$CC$10,0),1)</f>
        <v>Y</v>
      </c>
      <c r="BC1903" s="12" t="str">
        <f>IF(AND(BB1903="Y",AY1903&gt;1),"Y","")</f>
        <v/>
      </c>
      <c r="BD1903" s="12" t="str">
        <f>IF(AND(BB1903="Y",AY1903&lt;1),"Y","")</f>
        <v>Y</v>
      </c>
      <c r="BE1903" s="12" t="str">
        <f>IF(AY1903&gt;1,IF(AY1902&gt;1,"Y",""),"")</f>
        <v/>
      </c>
      <c r="BF1903" s="12" t="str">
        <f>IF(AY1903&lt;1,IF(AY1902&lt;1,"Y",""),"")</f>
        <v/>
      </c>
      <c r="BG1903" s="2"/>
      <c r="BH1903" s="2"/>
      <c r="BI1903" s="2"/>
      <c r="BJ1903" s="2"/>
      <c r="BK1903" s="2"/>
      <c r="BL1903" s="2"/>
      <c r="BM1903" s="4" t="str">
        <f>IF(BR1903=BR1904,IF(BR1903&gt;BR1902,BR1903&amp;"_O",""),BR1903&amp;"_C")</f>
        <v/>
      </c>
      <c r="BN1903" s="7" t="str">
        <f>IF(RIGHT(BM1903,1)="C",BP1903/INDEX($BP$5:$BP$2729,MATCH(BR1903&amp;"_O",$BM$5:$BM$2729,0),1),"")</f>
        <v/>
      </c>
      <c r="BO1903" s="38">
        <v>39255</v>
      </c>
      <c r="BP1903" s="3">
        <v>2588.96</v>
      </c>
      <c r="BQ1903" s="7">
        <f>BP1903/BP1902</f>
        <v>0.98562840968359655</v>
      </c>
      <c r="BR1903" s="4">
        <f>YEAR(BO1903)</f>
        <v>2007</v>
      </c>
      <c r="BS1903" s="2" t="s">
        <v>8</v>
      </c>
      <c r="BT1903" s="12" t="str">
        <f>INDEX($CD$5:$CD$10,MATCH(BS1903,$CC$5:$CC$10,0),1)</f>
        <v>Y</v>
      </c>
      <c r="BU1903" s="12" t="str">
        <f>IF(AND(BT1903="Y",BQ1903&gt;1),"Y","")</f>
        <v/>
      </c>
      <c r="BV1903" s="12" t="str">
        <f>IF(AND(BT1903="Y",BQ1903&lt;1),"Y","")</f>
        <v>Y</v>
      </c>
      <c r="BW1903" s="12" t="str">
        <f>IF(BQ1903&gt;1,IF(BQ1902&gt;1,"Y",""),"")</f>
        <v/>
      </c>
      <c r="BX1903" s="12" t="str">
        <f>IF(BQ1903&lt;1,IF(BQ1902&lt;1,"Y",""),"")</f>
        <v/>
      </c>
      <c r="BY1903" s="2"/>
      <c r="BZ1903" s="2"/>
      <c r="CA1903" s="2"/>
    </row>
    <row r="1904" spans="47:79">
      <c r="AU1904" s="4" t="str">
        <f>IF(AZ1904=AZ1905,IF(AZ1904&gt;AZ1903,AZ1904&amp;"_O",""),AZ1904&amp;"_C")</f>
        <v/>
      </c>
      <c r="AV1904" s="7" t="str">
        <f>IF(RIGHT(AU1904,1)="C",AX1904/INDEX($AX$5:$AX$2729,MATCH(AZ1904&amp;"_O",$AU$5:$AU$2729,0),1),"")</f>
        <v/>
      </c>
      <c r="AW1904" s="38">
        <v>38842</v>
      </c>
      <c r="AX1904" s="37">
        <v>1325.76</v>
      </c>
      <c r="AY1904" s="7">
        <f>AX1904/AX1903</f>
        <v>1.011559502826928</v>
      </c>
      <c r="AZ1904" s="4">
        <f>YEAR(AW1904)</f>
        <v>2006</v>
      </c>
      <c r="BA1904" s="2" t="s">
        <v>8</v>
      </c>
      <c r="BB1904" s="12" t="str">
        <f>INDEX($CD$5:$CD$10,MATCH(BA1904,$CC$5:$CC$10,0),1)</f>
        <v>Y</v>
      </c>
      <c r="BC1904" s="12" t="str">
        <f>IF(AND(BB1904="Y",AY1904&gt;1),"Y","")</f>
        <v>Y</v>
      </c>
      <c r="BD1904" s="12" t="str">
        <f>IF(AND(BB1904="Y",AY1904&lt;1),"Y","")</f>
        <v/>
      </c>
      <c r="BE1904" s="12" t="str">
        <f>IF(AY1904&gt;1,IF(AY1903&gt;1,"Y",""),"")</f>
        <v/>
      </c>
      <c r="BF1904" s="12" t="str">
        <f>IF(AY1904&lt;1,IF(AY1903&lt;1,"Y",""),"")</f>
        <v/>
      </c>
      <c r="BG1904" s="2"/>
      <c r="BH1904" s="2"/>
      <c r="BI1904" s="2"/>
      <c r="BJ1904" s="2"/>
      <c r="BK1904" s="2"/>
      <c r="BL1904" s="2"/>
      <c r="BM1904" s="4" t="str">
        <f>IF(BR1904=BR1905,IF(BR1904&gt;BR1903,BR1904&amp;"_O",""),BR1904&amp;"_C")</f>
        <v/>
      </c>
      <c r="BN1904" s="7" t="str">
        <f>IF(RIGHT(BM1904,1)="C",BP1904/INDEX($BP$5:$BP$2729,MATCH(BR1904&amp;"_O",$BM$5:$BM$2729,0),1),"")</f>
        <v/>
      </c>
      <c r="BO1904" s="38">
        <v>39262</v>
      </c>
      <c r="BP1904" s="3">
        <v>2603.23</v>
      </c>
      <c r="BQ1904" s="7">
        <f>BP1904/BP1903</f>
        <v>1.0055118657684938</v>
      </c>
      <c r="BR1904" s="4">
        <f>YEAR(BO1904)</f>
        <v>2007</v>
      </c>
      <c r="BS1904" s="2" t="s">
        <v>8</v>
      </c>
      <c r="BT1904" s="12" t="str">
        <f>INDEX($CD$5:$CD$10,MATCH(BS1904,$CC$5:$CC$10,0),1)</f>
        <v>Y</v>
      </c>
      <c r="BU1904" s="12" t="str">
        <f>IF(AND(BT1904="Y",BQ1904&gt;1),"Y","")</f>
        <v>Y</v>
      </c>
      <c r="BV1904" s="12" t="str">
        <f>IF(AND(BT1904="Y",BQ1904&lt;1),"Y","")</f>
        <v/>
      </c>
      <c r="BW1904" s="12" t="str">
        <f>IF(BQ1904&gt;1,IF(BQ1903&gt;1,"Y",""),"")</f>
        <v/>
      </c>
      <c r="BX1904" s="12" t="str">
        <f>IF(BQ1904&lt;1,IF(BQ1903&lt;1,"Y",""),"")</f>
        <v/>
      </c>
      <c r="BY1904" s="2"/>
      <c r="BZ1904" s="2"/>
      <c r="CA1904" s="2"/>
    </row>
    <row r="1905" spans="47:79">
      <c r="AU1905" s="4" t="str">
        <f>IF(AZ1905=AZ1906,IF(AZ1905&gt;AZ1904,AZ1905&amp;"_O",""),AZ1905&amp;"_C")</f>
        <v/>
      </c>
      <c r="AV1905" s="7" t="str">
        <f>IF(RIGHT(AU1905,1)="C",AX1905/INDEX($AX$5:$AX$2729,MATCH(AZ1905&amp;"_O",$AU$5:$AU$2729,0),1),"")</f>
        <v/>
      </c>
      <c r="AW1905" s="38">
        <v>38849</v>
      </c>
      <c r="AX1905" s="37">
        <v>1291.24</v>
      </c>
      <c r="AY1905" s="7">
        <f>AX1905/AX1904</f>
        <v>0.97396210475500844</v>
      </c>
      <c r="AZ1905" s="4">
        <f>YEAR(AW1905)</f>
        <v>2006</v>
      </c>
      <c r="BA1905" s="2" t="s">
        <v>8</v>
      </c>
      <c r="BB1905" s="12" t="str">
        <f>INDEX($CD$5:$CD$10,MATCH(BA1905,$CC$5:$CC$10,0),1)</f>
        <v>Y</v>
      </c>
      <c r="BC1905" s="12" t="str">
        <f>IF(AND(BB1905="Y",AY1905&gt;1),"Y","")</f>
        <v/>
      </c>
      <c r="BD1905" s="12" t="str">
        <f>IF(AND(BB1905="Y",AY1905&lt;1),"Y","")</f>
        <v>Y</v>
      </c>
      <c r="BE1905" s="12" t="str">
        <f>IF(AY1905&gt;1,IF(AY1904&gt;1,"Y",""),"")</f>
        <v/>
      </c>
      <c r="BF1905" s="12" t="str">
        <f>IF(AY1905&lt;1,IF(AY1904&lt;1,"Y",""),"")</f>
        <v/>
      </c>
      <c r="BG1905" s="2"/>
      <c r="BH1905" s="2"/>
      <c r="BI1905" s="2"/>
      <c r="BJ1905" s="2"/>
      <c r="BK1905" s="2"/>
      <c r="BL1905" s="2"/>
      <c r="BM1905" s="4" t="str">
        <f>IF(BR1905=BR1906,IF(BR1905&gt;BR1904,BR1905&amp;"_O",""),BR1905&amp;"_C")</f>
        <v/>
      </c>
      <c r="BN1905" s="7" t="str">
        <f>IF(RIGHT(BM1905,1)="C",BP1905/INDEX($BP$5:$BP$2729,MATCH(BR1905&amp;"_O",$BM$5:$BM$2729,0),1),"")</f>
        <v/>
      </c>
      <c r="BO1905" s="38">
        <v>39269</v>
      </c>
      <c r="BP1905" s="3">
        <v>2666.51</v>
      </c>
      <c r="BQ1905" s="7">
        <f>BP1905/BP1904</f>
        <v>1.0243082631961065</v>
      </c>
      <c r="BR1905" s="4">
        <f>YEAR(BO1905)</f>
        <v>2007</v>
      </c>
      <c r="BS1905" s="2" t="s">
        <v>8</v>
      </c>
      <c r="BT1905" s="12" t="str">
        <f>INDEX($CD$5:$CD$10,MATCH(BS1905,$CC$5:$CC$10,0),1)</f>
        <v>Y</v>
      </c>
      <c r="BU1905" s="12" t="str">
        <f>IF(AND(BT1905="Y",BQ1905&gt;1),"Y","")</f>
        <v>Y</v>
      </c>
      <c r="BV1905" s="12" t="str">
        <f>IF(AND(BT1905="Y",BQ1905&lt;1),"Y","")</f>
        <v/>
      </c>
      <c r="BW1905" s="12" t="str">
        <f>IF(BQ1905&gt;1,IF(BQ1904&gt;1,"Y",""),"")</f>
        <v>Y</v>
      </c>
      <c r="BX1905" s="12" t="str">
        <f>IF(BQ1905&lt;1,IF(BQ1904&lt;1,"Y",""),"")</f>
        <v/>
      </c>
      <c r="BY1905" s="2"/>
      <c r="BZ1905" s="2"/>
      <c r="CA1905" s="2"/>
    </row>
    <row r="1906" spans="47:79">
      <c r="AU1906" s="4" t="str">
        <f>IF(AZ1906=AZ1907,IF(AZ1906&gt;AZ1905,AZ1906&amp;"_O",""),AZ1906&amp;"_C")</f>
        <v/>
      </c>
      <c r="AV1906" s="7" t="str">
        <f>IF(RIGHT(AU1906,1)="C",AX1906/INDEX($AX$5:$AX$2729,MATCH(AZ1906&amp;"_O",$AU$5:$AU$2729,0),1),"")</f>
        <v/>
      </c>
      <c r="AW1906" s="38">
        <v>38856</v>
      </c>
      <c r="AX1906" s="37">
        <v>1267.03</v>
      </c>
      <c r="AY1906" s="7">
        <f>AX1906/AX1905</f>
        <v>0.98125058083702488</v>
      </c>
      <c r="AZ1906" s="4">
        <f>YEAR(AW1906)</f>
        <v>2006</v>
      </c>
      <c r="BA1906" s="2" t="s">
        <v>8</v>
      </c>
      <c r="BB1906" s="12" t="str">
        <f>INDEX($CD$5:$CD$10,MATCH(BA1906,$CC$5:$CC$10,0),1)</f>
        <v>Y</v>
      </c>
      <c r="BC1906" s="12" t="str">
        <f>IF(AND(BB1906="Y",AY1906&gt;1),"Y","")</f>
        <v/>
      </c>
      <c r="BD1906" s="12" t="str">
        <f>IF(AND(BB1906="Y",AY1906&lt;1),"Y","")</f>
        <v>Y</v>
      </c>
      <c r="BE1906" s="12" t="str">
        <f>IF(AY1906&gt;1,IF(AY1905&gt;1,"Y",""),"")</f>
        <v/>
      </c>
      <c r="BF1906" s="12" t="str">
        <f>IF(AY1906&lt;1,IF(AY1905&lt;1,"Y",""),"")</f>
        <v>Y</v>
      </c>
      <c r="BG1906" s="2"/>
      <c r="BH1906" s="2"/>
      <c r="BI1906" s="2"/>
      <c r="BJ1906" s="2"/>
      <c r="BK1906" s="2"/>
      <c r="BL1906" s="2"/>
      <c r="BM1906" s="4" t="str">
        <f>IF(BR1906=BR1907,IF(BR1906&gt;BR1905,BR1906&amp;"_O",""),BR1906&amp;"_C")</f>
        <v/>
      </c>
      <c r="BN1906" s="7" t="str">
        <f>IF(RIGHT(BM1906,1)="C",BP1906/INDEX($BP$5:$BP$2729,MATCH(BR1906&amp;"_O",$BM$5:$BM$2729,0),1),"")</f>
        <v/>
      </c>
      <c r="BO1906" s="38">
        <v>39276</v>
      </c>
      <c r="BP1906" s="3">
        <v>2707</v>
      </c>
      <c r="BQ1906" s="7">
        <f>BP1906/BP1905</f>
        <v>1.0151846420977231</v>
      </c>
      <c r="BR1906" s="4">
        <f>YEAR(BO1906)</f>
        <v>2007</v>
      </c>
      <c r="BS1906" s="2" t="s">
        <v>8</v>
      </c>
      <c r="BT1906" s="12" t="str">
        <f>INDEX($CD$5:$CD$10,MATCH(BS1906,$CC$5:$CC$10,0),1)</f>
        <v>Y</v>
      </c>
      <c r="BU1906" s="12" t="str">
        <f>IF(AND(BT1906="Y",BQ1906&gt;1),"Y","")</f>
        <v>Y</v>
      </c>
      <c r="BV1906" s="12" t="str">
        <f>IF(AND(BT1906="Y",BQ1906&lt;1),"Y","")</f>
        <v/>
      </c>
      <c r="BW1906" s="12" t="str">
        <f>IF(BQ1906&gt;1,IF(BQ1905&gt;1,"Y",""),"")</f>
        <v>Y</v>
      </c>
      <c r="BX1906" s="12" t="str">
        <f>IF(BQ1906&lt;1,IF(BQ1905&lt;1,"Y",""),"")</f>
        <v/>
      </c>
      <c r="BY1906" s="2"/>
      <c r="BZ1906" s="2"/>
      <c r="CA1906" s="2"/>
    </row>
    <row r="1907" spans="47:79">
      <c r="AU1907" s="4" t="str">
        <f>IF(AZ1907=AZ1908,IF(AZ1907&gt;AZ1906,AZ1907&amp;"_O",""),AZ1907&amp;"_C")</f>
        <v/>
      </c>
      <c r="AV1907" s="7" t="str">
        <f>IF(RIGHT(AU1907,1)="C",AX1907/INDEX($AX$5:$AX$2729,MATCH(AZ1907&amp;"_O",$AU$5:$AU$2729,0),1),"")</f>
        <v/>
      </c>
      <c r="AW1907" s="38">
        <v>38863</v>
      </c>
      <c r="AX1907" s="37">
        <v>1280.1600000000001</v>
      </c>
      <c r="AY1907" s="7">
        <f>AX1907/AX1906</f>
        <v>1.0103628169814449</v>
      </c>
      <c r="AZ1907" s="4">
        <f>YEAR(AW1907)</f>
        <v>2006</v>
      </c>
      <c r="BA1907" s="2" t="s">
        <v>8</v>
      </c>
      <c r="BB1907" s="12" t="str">
        <f>INDEX($CD$5:$CD$10,MATCH(BA1907,$CC$5:$CC$10,0),1)</f>
        <v>Y</v>
      </c>
      <c r="BC1907" s="12" t="str">
        <f>IF(AND(BB1907="Y",AY1907&gt;1),"Y","")</f>
        <v>Y</v>
      </c>
      <c r="BD1907" s="12" t="str">
        <f>IF(AND(BB1907="Y",AY1907&lt;1),"Y","")</f>
        <v/>
      </c>
      <c r="BE1907" s="12" t="str">
        <f>IF(AY1907&gt;1,IF(AY1906&gt;1,"Y",""),"")</f>
        <v/>
      </c>
      <c r="BF1907" s="12" t="str">
        <f>IF(AY1907&lt;1,IF(AY1906&lt;1,"Y",""),"")</f>
        <v/>
      </c>
      <c r="BG1907" s="2"/>
      <c r="BH1907" s="2"/>
      <c r="BI1907" s="2"/>
      <c r="BJ1907" s="2"/>
      <c r="BK1907" s="2"/>
      <c r="BL1907" s="2"/>
      <c r="BM1907" s="4" t="str">
        <f>IF(BR1907=BR1908,IF(BR1907&gt;BR1906,BR1907&amp;"_O",""),BR1907&amp;"_C")</f>
        <v/>
      </c>
      <c r="BN1907" s="7" t="str">
        <f>IF(RIGHT(BM1907,1)="C",BP1907/INDEX($BP$5:$BP$2729,MATCH(BR1907&amp;"_O",$BM$5:$BM$2729,0),1),"")</f>
        <v/>
      </c>
      <c r="BO1907" s="38">
        <v>39283</v>
      </c>
      <c r="BP1907" s="3">
        <v>2687.6</v>
      </c>
      <c r="BQ1907" s="7">
        <f>BP1907/BP1906</f>
        <v>0.99283339490210565</v>
      </c>
      <c r="BR1907" s="4">
        <f>YEAR(BO1907)</f>
        <v>2007</v>
      </c>
      <c r="BS1907" s="2" t="s">
        <v>8</v>
      </c>
      <c r="BT1907" s="12" t="str">
        <f>INDEX($CD$5:$CD$10,MATCH(BS1907,$CC$5:$CC$10,0),1)</f>
        <v>Y</v>
      </c>
      <c r="BU1907" s="12" t="str">
        <f>IF(AND(BT1907="Y",BQ1907&gt;1),"Y","")</f>
        <v/>
      </c>
      <c r="BV1907" s="12" t="str">
        <f>IF(AND(BT1907="Y",BQ1907&lt;1),"Y","")</f>
        <v>Y</v>
      </c>
      <c r="BW1907" s="12" t="str">
        <f>IF(BQ1907&gt;1,IF(BQ1906&gt;1,"Y",""),"")</f>
        <v/>
      </c>
      <c r="BX1907" s="12" t="str">
        <f>IF(BQ1907&lt;1,IF(BQ1906&lt;1,"Y",""),"")</f>
        <v/>
      </c>
      <c r="BY1907" s="2"/>
      <c r="BZ1907" s="2"/>
      <c r="CA1907" s="2"/>
    </row>
    <row r="1908" spans="47:79">
      <c r="AU1908" s="4" t="str">
        <f>IF(AZ1908=AZ1909,IF(AZ1908&gt;AZ1907,AZ1908&amp;"_O",""),AZ1908&amp;"_C")</f>
        <v/>
      </c>
      <c r="AV1908" s="7" t="str">
        <f>IF(RIGHT(AU1908,1)="C",AX1908/INDEX($AX$5:$AX$2729,MATCH(AZ1908&amp;"_O",$AU$5:$AU$2729,0),1),"")</f>
        <v/>
      </c>
      <c r="AW1908" s="38">
        <v>38870</v>
      </c>
      <c r="AX1908" s="37">
        <v>1288.22</v>
      </c>
      <c r="AY1908" s="7">
        <f>AX1908/AX1907</f>
        <v>1.0062960879890013</v>
      </c>
      <c r="AZ1908" s="4">
        <f>YEAR(AW1908)</f>
        <v>2006</v>
      </c>
      <c r="BA1908" s="2" t="s">
        <v>8</v>
      </c>
      <c r="BB1908" s="12" t="str">
        <f>INDEX($CD$5:$CD$10,MATCH(BA1908,$CC$5:$CC$10,0),1)</f>
        <v>Y</v>
      </c>
      <c r="BC1908" s="12" t="str">
        <f>IF(AND(BB1908="Y",AY1908&gt;1),"Y","")</f>
        <v>Y</v>
      </c>
      <c r="BD1908" s="12" t="str">
        <f>IF(AND(BB1908="Y",AY1908&lt;1),"Y","")</f>
        <v/>
      </c>
      <c r="BE1908" s="12" t="str">
        <f>IF(AY1908&gt;1,IF(AY1907&gt;1,"Y",""),"")</f>
        <v>Y</v>
      </c>
      <c r="BF1908" s="12" t="str">
        <f>IF(AY1908&lt;1,IF(AY1907&lt;1,"Y",""),"")</f>
        <v/>
      </c>
      <c r="BG1908" s="2"/>
      <c r="BH1908" s="2"/>
      <c r="BI1908" s="2"/>
      <c r="BJ1908" s="2"/>
      <c r="BK1908" s="2"/>
      <c r="BL1908" s="2"/>
      <c r="BM1908" s="4" t="str">
        <f>IF(BR1908=BR1909,IF(BR1908&gt;BR1907,BR1908&amp;"_O",""),BR1908&amp;"_C")</f>
        <v/>
      </c>
      <c r="BN1908" s="7" t="str">
        <f>IF(RIGHT(BM1908,1)="C",BP1908/INDEX($BP$5:$BP$2729,MATCH(BR1908&amp;"_O",$BM$5:$BM$2729,0),1),"")</f>
        <v/>
      </c>
      <c r="BO1908" s="38">
        <v>39290</v>
      </c>
      <c r="BP1908" s="3">
        <v>2562.2399999999998</v>
      </c>
      <c r="BQ1908" s="7">
        <f>BP1908/BP1907</f>
        <v>0.9533561541896115</v>
      </c>
      <c r="BR1908" s="4">
        <f>YEAR(BO1908)</f>
        <v>2007</v>
      </c>
      <c r="BS1908" s="2" t="s">
        <v>8</v>
      </c>
      <c r="BT1908" s="12" t="str">
        <f>INDEX($CD$5:$CD$10,MATCH(BS1908,$CC$5:$CC$10,0),1)</f>
        <v>Y</v>
      </c>
      <c r="BU1908" s="12" t="str">
        <f>IF(AND(BT1908="Y",BQ1908&gt;1),"Y","")</f>
        <v/>
      </c>
      <c r="BV1908" s="12" t="str">
        <f>IF(AND(BT1908="Y",BQ1908&lt;1),"Y","")</f>
        <v>Y</v>
      </c>
      <c r="BW1908" s="12" t="str">
        <f>IF(BQ1908&gt;1,IF(BQ1907&gt;1,"Y",""),"")</f>
        <v/>
      </c>
      <c r="BX1908" s="12" t="str">
        <f>IF(BQ1908&lt;1,IF(BQ1907&lt;1,"Y",""),"")</f>
        <v>Y</v>
      </c>
      <c r="BY1908" s="2"/>
      <c r="BZ1908" s="2"/>
      <c r="CA1908" s="2"/>
    </row>
    <row r="1909" spans="47:79">
      <c r="AU1909" s="4" t="str">
        <f>IF(AZ1909=AZ1910,IF(AZ1909&gt;AZ1908,AZ1909&amp;"_O",""),AZ1909&amp;"_C")</f>
        <v/>
      </c>
      <c r="AV1909" s="7" t="str">
        <f>IF(RIGHT(AU1909,1)="C",AX1909/INDEX($AX$5:$AX$2729,MATCH(AZ1909&amp;"_O",$AU$5:$AU$2729,0),1),"")</f>
        <v/>
      </c>
      <c r="AW1909" s="38">
        <v>38877</v>
      </c>
      <c r="AX1909" s="37">
        <v>1252.3</v>
      </c>
      <c r="AY1909" s="7">
        <f>AX1909/AX1908</f>
        <v>0.9721165639409417</v>
      </c>
      <c r="AZ1909" s="4">
        <f>YEAR(AW1909)</f>
        <v>2006</v>
      </c>
      <c r="BA1909" s="2" t="s">
        <v>8</v>
      </c>
      <c r="BB1909" s="12" t="str">
        <f>INDEX($CD$5:$CD$10,MATCH(BA1909,$CC$5:$CC$10,0),1)</f>
        <v>Y</v>
      </c>
      <c r="BC1909" s="12" t="str">
        <f>IF(AND(BB1909="Y",AY1909&gt;1),"Y","")</f>
        <v/>
      </c>
      <c r="BD1909" s="12" t="str">
        <f>IF(AND(BB1909="Y",AY1909&lt;1),"Y","")</f>
        <v>Y</v>
      </c>
      <c r="BE1909" s="12" t="str">
        <f>IF(AY1909&gt;1,IF(AY1908&gt;1,"Y",""),"")</f>
        <v/>
      </c>
      <c r="BF1909" s="12" t="str">
        <f>IF(AY1909&lt;1,IF(AY1908&lt;1,"Y",""),"")</f>
        <v/>
      </c>
      <c r="BG1909" s="2"/>
      <c r="BH1909" s="2"/>
      <c r="BI1909" s="2"/>
      <c r="BJ1909" s="2"/>
      <c r="BK1909" s="2"/>
      <c r="BL1909" s="2"/>
      <c r="BM1909" s="4" t="str">
        <f>IF(BR1909=BR1910,IF(BR1909&gt;BR1908,BR1909&amp;"_O",""),BR1909&amp;"_C")</f>
        <v/>
      </c>
      <c r="BN1909" s="7" t="str">
        <f>IF(RIGHT(BM1909,1)="C",BP1909/INDEX($BP$5:$BP$2729,MATCH(BR1909&amp;"_O",$BM$5:$BM$2729,0),1),"")</f>
        <v/>
      </c>
      <c r="BO1909" s="38">
        <v>39297</v>
      </c>
      <c r="BP1909" s="3">
        <v>2511.25</v>
      </c>
      <c r="BQ1909" s="7">
        <f>BP1909/BP1908</f>
        <v>0.98009944423629336</v>
      </c>
      <c r="BR1909" s="4">
        <f>YEAR(BO1909)</f>
        <v>2007</v>
      </c>
      <c r="BS1909" s="2" t="s">
        <v>8</v>
      </c>
      <c r="BT1909" s="12" t="str">
        <f>INDEX($CD$5:$CD$10,MATCH(BS1909,$CC$5:$CC$10,0),1)</f>
        <v>Y</v>
      </c>
      <c r="BU1909" s="12" t="str">
        <f>IF(AND(BT1909="Y",BQ1909&gt;1),"Y","")</f>
        <v/>
      </c>
      <c r="BV1909" s="12" t="str">
        <f>IF(AND(BT1909="Y",BQ1909&lt;1),"Y","")</f>
        <v>Y</v>
      </c>
      <c r="BW1909" s="12" t="str">
        <f>IF(BQ1909&gt;1,IF(BQ1908&gt;1,"Y",""),"")</f>
        <v/>
      </c>
      <c r="BX1909" s="12" t="str">
        <f>IF(BQ1909&lt;1,IF(BQ1908&lt;1,"Y",""),"")</f>
        <v>Y</v>
      </c>
      <c r="BY1909" s="2"/>
      <c r="BZ1909" s="2"/>
      <c r="CA1909" s="2"/>
    </row>
    <row r="1910" spans="47:79">
      <c r="AU1910" s="4" t="str">
        <f>IF(AZ1910=AZ1911,IF(AZ1910&gt;AZ1909,AZ1910&amp;"_O",""),AZ1910&amp;"_C")</f>
        <v/>
      </c>
      <c r="AV1910" s="7" t="str">
        <f>IF(RIGHT(AU1910,1)="C",AX1910/INDEX($AX$5:$AX$2729,MATCH(AZ1910&amp;"_O",$AU$5:$AU$2729,0),1),"")</f>
        <v/>
      </c>
      <c r="AW1910" s="38">
        <v>38884</v>
      </c>
      <c r="AX1910" s="37">
        <v>1251.54</v>
      </c>
      <c r="AY1910" s="7">
        <f>AX1910/AX1909</f>
        <v>0.99939311666533581</v>
      </c>
      <c r="AZ1910" s="4">
        <f>YEAR(AW1910)</f>
        <v>2006</v>
      </c>
      <c r="BA1910" s="2" t="s">
        <v>8</v>
      </c>
      <c r="BB1910" s="12" t="str">
        <f>INDEX($CD$5:$CD$10,MATCH(BA1910,$CC$5:$CC$10,0),1)</f>
        <v>Y</v>
      </c>
      <c r="BC1910" s="12" t="str">
        <f>IF(AND(BB1910="Y",AY1910&gt;1),"Y","")</f>
        <v/>
      </c>
      <c r="BD1910" s="12" t="str">
        <f>IF(AND(BB1910="Y",AY1910&lt;1),"Y","")</f>
        <v>Y</v>
      </c>
      <c r="BE1910" s="12" t="str">
        <f>IF(AY1910&gt;1,IF(AY1909&gt;1,"Y",""),"")</f>
        <v/>
      </c>
      <c r="BF1910" s="12" t="str">
        <f>IF(AY1910&lt;1,IF(AY1909&lt;1,"Y",""),"")</f>
        <v>Y</v>
      </c>
      <c r="BG1910" s="2"/>
      <c r="BH1910" s="2"/>
      <c r="BI1910" s="2"/>
      <c r="BJ1910" s="2"/>
      <c r="BK1910" s="2"/>
      <c r="BL1910" s="2"/>
      <c r="BM1910" s="4" t="str">
        <f>IF(BR1910=BR1911,IF(BR1910&gt;BR1909,BR1910&amp;"_O",""),BR1910&amp;"_C")</f>
        <v/>
      </c>
      <c r="BN1910" s="7" t="str">
        <f>IF(RIGHT(BM1910,1)="C",BP1910/INDEX($BP$5:$BP$2729,MATCH(BR1910&amp;"_O",$BM$5:$BM$2729,0),1),"")</f>
        <v/>
      </c>
      <c r="BO1910" s="38">
        <v>39304</v>
      </c>
      <c r="BP1910" s="3">
        <v>2544.89</v>
      </c>
      <c r="BQ1910" s="7">
        <f>BP1910/BP1909</f>
        <v>1.013395719263315</v>
      </c>
      <c r="BR1910" s="4">
        <f>YEAR(BO1910)</f>
        <v>2007</v>
      </c>
      <c r="BS1910" s="2" t="s">
        <v>8</v>
      </c>
      <c r="BT1910" s="12" t="str">
        <f>INDEX($CD$5:$CD$10,MATCH(BS1910,$CC$5:$CC$10,0),1)</f>
        <v>Y</v>
      </c>
      <c r="BU1910" s="12" t="str">
        <f>IF(AND(BT1910="Y",BQ1910&gt;1),"Y","")</f>
        <v>Y</v>
      </c>
      <c r="BV1910" s="12" t="str">
        <f>IF(AND(BT1910="Y",BQ1910&lt;1),"Y","")</f>
        <v/>
      </c>
      <c r="BW1910" s="12" t="str">
        <f>IF(BQ1910&gt;1,IF(BQ1909&gt;1,"Y",""),"")</f>
        <v/>
      </c>
      <c r="BX1910" s="12" t="str">
        <f>IF(BQ1910&lt;1,IF(BQ1909&lt;1,"Y",""),"")</f>
        <v/>
      </c>
      <c r="BY1910" s="2"/>
      <c r="BZ1910" s="2"/>
      <c r="CA1910" s="2"/>
    </row>
    <row r="1911" spans="47:79">
      <c r="AU1911" s="4" t="str">
        <f>IF(AZ1911=AZ1912,IF(AZ1911&gt;AZ1910,AZ1911&amp;"_O",""),AZ1911&amp;"_C")</f>
        <v/>
      </c>
      <c r="AV1911" s="7" t="str">
        <f>IF(RIGHT(AU1911,1)="C",AX1911/INDEX($AX$5:$AX$2729,MATCH(AZ1911&amp;"_O",$AU$5:$AU$2729,0),1),"")</f>
        <v/>
      </c>
      <c r="AW1911" s="38">
        <v>38891</v>
      </c>
      <c r="AX1911" s="37">
        <v>1244.5</v>
      </c>
      <c r="AY1911" s="7">
        <f>AX1911/AX1910</f>
        <v>0.99437493008613387</v>
      </c>
      <c r="AZ1911" s="4">
        <f>YEAR(AW1911)</f>
        <v>2006</v>
      </c>
      <c r="BA1911" s="2" t="s">
        <v>8</v>
      </c>
      <c r="BB1911" s="12" t="str">
        <f>INDEX($CD$5:$CD$10,MATCH(BA1911,$CC$5:$CC$10,0),1)</f>
        <v>Y</v>
      </c>
      <c r="BC1911" s="12" t="str">
        <f>IF(AND(BB1911="Y",AY1911&gt;1),"Y","")</f>
        <v/>
      </c>
      <c r="BD1911" s="12" t="str">
        <f>IF(AND(BB1911="Y",AY1911&lt;1),"Y","")</f>
        <v>Y</v>
      </c>
      <c r="BE1911" s="12" t="str">
        <f>IF(AY1911&gt;1,IF(AY1910&gt;1,"Y",""),"")</f>
        <v/>
      </c>
      <c r="BF1911" s="12" t="str">
        <f>IF(AY1911&lt;1,IF(AY1910&lt;1,"Y",""),"")</f>
        <v>Y</v>
      </c>
      <c r="BG1911" s="2"/>
      <c r="BH1911" s="2"/>
      <c r="BI1911" s="2"/>
      <c r="BJ1911" s="2"/>
      <c r="BK1911" s="2"/>
      <c r="BL1911" s="2"/>
      <c r="BM1911" s="4" t="str">
        <f>IF(BR1911=BR1912,IF(BR1911&gt;BR1910,BR1911&amp;"_O",""),BR1911&amp;"_C")</f>
        <v/>
      </c>
      <c r="BN1911" s="7" t="str">
        <f>IF(RIGHT(BM1911,1)="C",BP1911/INDEX($BP$5:$BP$2729,MATCH(BR1911&amp;"_O",$BM$5:$BM$2729,0),1),"")</f>
        <v/>
      </c>
      <c r="BO1911" s="38">
        <v>39311</v>
      </c>
      <c r="BP1911" s="3">
        <v>2505.0300000000002</v>
      </c>
      <c r="BQ1911" s="7">
        <f>BP1911/BP1910</f>
        <v>0.98433724050941307</v>
      </c>
      <c r="BR1911" s="4">
        <f>YEAR(BO1911)</f>
        <v>2007</v>
      </c>
      <c r="BS1911" s="2" t="s">
        <v>8</v>
      </c>
      <c r="BT1911" s="12" t="str">
        <f>INDEX($CD$5:$CD$10,MATCH(BS1911,$CC$5:$CC$10,0),1)</f>
        <v>Y</v>
      </c>
      <c r="BU1911" s="12" t="str">
        <f>IF(AND(BT1911="Y",BQ1911&gt;1),"Y","")</f>
        <v/>
      </c>
      <c r="BV1911" s="12" t="str">
        <f>IF(AND(BT1911="Y",BQ1911&lt;1),"Y","")</f>
        <v>Y</v>
      </c>
      <c r="BW1911" s="12" t="str">
        <f>IF(BQ1911&gt;1,IF(BQ1910&gt;1,"Y",""),"")</f>
        <v/>
      </c>
      <c r="BX1911" s="12" t="str">
        <f>IF(BQ1911&lt;1,IF(BQ1910&lt;1,"Y",""),"")</f>
        <v/>
      </c>
      <c r="BY1911" s="2"/>
      <c r="BZ1911" s="2"/>
      <c r="CA1911" s="2"/>
    </row>
    <row r="1912" spans="47:79">
      <c r="AU1912" s="4" t="str">
        <f>IF(AZ1912=AZ1913,IF(AZ1912&gt;AZ1911,AZ1912&amp;"_O",""),AZ1912&amp;"_C")</f>
        <v/>
      </c>
      <c r="AV1912" s="7" t="str">
        <f>IF(RIGHT(AU1912,1)="C",AX1912/INDEX($AX$5:$AX$2729,MATCH(AZ1912&amp;"_O",$AU$5:$AU$2729,0),1),"")</f>
        <v/>
      </c>
      <c r="AW1912" s="38">
        <v>38898</v>
      </c>
      <c r="AX1912" s="37">
        <v>1270.2</v>
      </c>
      <c r="AY1912" s="7">
        <f>AX1912/AX1911</f>
        <v>1.0206508638007232</v>
      </c>
      <c r="AZ1912" s="4">
        <f>YEAR(AW1912)</f>
        <v>2006</v>
      </c>
      <c r="BA1912" s="2" t="s">
        <v>8</v>
      </c>
      <c r="BB1912" s="12" t="str">
        <f>INDEX($CD$5:$CD$10,MATCH(BA1912,$CC$5:$CC$10,0),1)</f>
        <v>Y</v>
      </c>
      <c r="BC1912" s="12" t="str">
        <f>IF(AND(BB1912="Y",AY1912&gt;1),"Y","")</f>
        <v>Y</v>
      </c>
      <c r="BD1912" s="12" t="str">
        <f>IF(AND(BB1912="Y",AY1912&lt;1),"Y","")</f>
        <v/>
      </c>
      <c r="BE1912" s="12" t="str">
        <f>IF(AY1912&gt;1,IF(AY1911&gt;1,"Y",""),"")</f>
        <v/>
      </c>
      <c r="BF1912" s="12" t="str">
        <f>IF(AY1912&lt;1,IF(AY1911&lt;1,"Y",""),"")</f>
        <v/>
      </c>
      <c r="BG1912" s="2"/>
      <c r="BH1912" s="2"/>
      <c r="BI1912" s="2"/>
      <c r="BJ1912" s="2"/>
      <c r="BK1912" s="2"/>
      <c r="BL1912" s="2"/>
      <c r="BM1912" s="4" t="str">
        <f>IF(BR1912=BR1913,IF(BR1912&gt;BR1911,BR1912&amp;"_O",""),BR1912&amp;"_C")</f>
        <v/>
      </c>
      <c r="BN1912" s="7" t="str">
        <f>IF(RIGHT(BM1912,1)="C",BP1912/INDEX($BP$5:$BP$2729,MATCH(BR1912&amp;"_O",$BM$5:$BM$2729,0),1),"")</f>
        <v/>
      </c>
      <c r="BO1912" s="38">
        <v>39318</v>
      </c>
      <c r="BP1912" s="3">
        <v>2576.69</v>
      </c>
      <c r="BQ1912" s="7">
        <f>BP1912/BP1911</f>
        <v>1.028606443835004</v>
      </c>
      <c r="BR1912" s="4">
        <f>YEAR(BO1912)</f>
        <v>2007</v>
      </c>
      <c r="BS1912" s="2" t="s">
        <v>8</v>
      </c>
      <c r="BT1912" s="12" t="str">
        <f>INDEX($CD$5:$CD$10,MATCH(BS1912,$CC$5:$CC$10,0),1)</f>
        <v>Y</v>
      </c>
      <c r="BU1912" s="12" t="str">
        <f>IF(AND(BT1912="Y",BQ1912&gt;1),"Y","")</f>
        <v>Y</v>
      </c>
      <c r="BV1912" s="12" t="str">
        <f>IF(AND(BT1912="Y",BQ1912&lt;1),"Y","")</f>
        <v/>
      </c>
      <c r="BW1912" s="12" t="str">
        <f>IF(BQ1912&gt;1,IF(BQ1911&gt;1,"Y",""),"")</f>
        <v/>
      </c>
      <c r="BX1912" s="12" t="str">
        <f>IF(BQ1912&lt;1,IF(BQ1911&lt;1,"Y",""),"")</f>
        <v/>
      </c>
      <c r="BY1912" s="2"/>
      <c r="BZ1912" s="2"/>
      <c r="CA1912" s="2"/>
    </row>
    <row r="1913" spans="47:79">
      <c r="AU1913" s="4" t="str">
        <f>IF(AZ1913=AZ1914,IF(AZ1913&gt;AZ1912,AZ1913&amp;"_O",""),AZ1913&amp;"_C")</f>
        <v/>
      </c>
      <c r="AV1913" s="7" t="str">
        <f>IF(RIGHT(AU1913,1)="C",AX1913/INDEX($AX$5:$AX$2729,MATCH(AZ1913&amp;"_O",$AU$5:$AU$2729,0),1),"")</f>
        <v/>
      </c>
      <c r="AW1913" s="38">
        <v>38905</v>
      </c>
      <c r="AX1913" s="37">
        <v>1265.48</v>
      </c>
      <c r="AY1913" s="7">
        <f>AX1913/AX1912</f>
        <v>0.99628404975594398</v>
      </c>
      <c r="AZ1913" s="4">
        <f>YEAR(AW1913)</f>
        <v>2006</v>
      </c>
      <c r="BA1913" s="2" t="s">
        <v>8</v>
      </c>
      <c r="BB1913" s="12" t="str">
        <f>INDEX($CD$5:$CD$10,MATCH(BA1913,$CC$5:$CC$10,0),1)</f>
        <v>Y</v>
      </c>
      <c r="BC1913" s="12" t="str">
        <f>IF(AND(BB1913="Y",AY1913&gt;1),"Y","")</f>
        <v/>
      </c>
      <c r="BD1913" s="12" t="str">
        <f>IF(AND(BB1913="Y",AY1913&lt;1),"Y","")</f>
        <v>Y</v>
      </c>
      <c r="BE1913" s="12" t="str">
        <f>IF(AY1913&gt;1,IF(AY1912&gt;1,"Y",""),"")</f>
        <v/>
      </c>
      <c r="BF1913" s="12" t="str">
        <f>IF(AY1913&lt;1,IF(AY1912&lt;1,"Y",""),"")</f>
        <v/>
      </c>
      <c r="BG1913" s="2"/>
      <c r="BH1913" s="2"/>
      <c r="BI1913" s="2"/>
      <c r="BJ1913" s="2"/>
      <c r="BK1913" s="2"/>
      <c r="BL1913" s="2"/>
      <c r="BM1913" s="4" t="str">
        <f>IF(BR1913=BR1914,IF(BR1913&gt;BR1912,BR1913&amp;"_O",""),BR1913&amp;"_C")</f>
        <v/>
      </c>
      <c r="BN1913" s="7" t="str">
        <f>IF(RIGHT(BM1913,1)="C",BP1913/INDEX($BP$5:$BP$2729,MATCH(BR1913&amp;"_O",$BM$5:$BM$2729,0),1),"")</f>
        <v/>
      </c>
      <c r="BO1913" s="38">
        <v>39325</v>
      </c>
      <c r="BP1913" s="3">
        <v>2596.36</v>
      </c>
      <c r="BQ1913" s="7">
        <f>BP1913/BP1912</f>
        <v>1.0076338247907199</v>
      </c>
      <c r="BR1913" s="4">
        <f>YEAR(BO1913)</f>
        <v>2007</v>
      </c>
      <c r="BS1913" s="2" t="s">
        <v>8</v>
      </c>
      <c r="BT1913" s="12" t="str">
        <f>INDEX($CD$5:$CD$10,MATCH(BS1913,$CC$5:$CC$10,0),1)</f>
        <v>Y</v>
      </c>
      <c r="BU1913" s="12" t="str">
        <f>IF(AND(BT1913="Y",BQ1913&gt;1),"Y","")</f>
        <v>Y</v>
      </c>
      <c r="BV1913" s="12" t="str">
        <f>IF(AND(BT1913="Y",BQ1913&lt;1),"Y","")</f>
        <v/>
      </c>
      <c r="BW1913" s="12" t="str">
        <f>IF(BQ1913&gt;1,IF(BQ1912&gt;1,"Y",""),"")</f>
        <v>Y</v>
      </c>
      <c r="BX1913" s="12" t="str">
        <f>IF(BQ1913&lt;1,IF(BQ1912&lt;1,"Y",""),"")</f>
        <v/>
      </c>
      <c r="BY1913" s="2"/>
      <c r="BZ1913" s="2"/>
      <c r="CA1913" s="2"/>
    </row>
    <row r="1914" spans="47:79">
      <c r="AU1914" s="4" t="str">
        <f>IF(AZ1914=AZ1915,IF(AZ1914&gt;AZ1913,AZ1914&amp;"_O",""),AZ1914&amp;"_C")</f>
        <v/>
      </c>
      <c r="AV1914" s="7" t="str">
        <f>IF(RIGHT(AU1914,1)="C",AX1914/INDEX($AX$5:$AX$2729,MATCH(AZ1914&amp;"_O",$AU$5:$AU$2729,0),1),"")</f>
        <v/>
      </c>
      <c r="AW1914" s="38">
        <v>38912</v>
      </c>
      <c r="AX1914" s="37">
        <v>1236.2</v>
      </c>
      <c r="AY1914" s="7">
        <f>AX1914/AX1913</f>
        <v>0.97686253437430859</v>
      </c>
      <c r="AZ1914" s="4">
        <f>YEAR(AW1914)</f>
        <v>2006</v>
      </c>
      <c r="BA1914" s="2" t="s">
        <v>8</v>
      </c>
      <c r="BB1914" s="12" t="str">
        <f>INDEX($CD$5:$CD$10,MATCH(BA1914,$CC$5:$CC$10,0),1)</f>
        <v>Y</v>
      </c>
      <c r="BC1914" s="12" t="str">
        <f>IF(AND(BB1914="Y",AY1914&gt;1),"Y","")</f>
        <v/>
      </c>
      <c r="BD1914" s="12" t="str">
        <f>IF(AND(BB1914="Y",AY1914&lt;1),"Y","")</f>
        <v>Y</v>
      </c>
      <c r="BE1914" s="12" t="str">
        <f>IF(AY1914&gt;1,IF(AY1913&gt;1,"Y",""),"")</f>
        <v/>
      </c>
      <c r="BF1914" s="12" t="str">
        <f>IF(AY1914&lt;1,IF(AY1913&lt;1,"Y",""),"")</f>
        <v>Y</v>
      </c>
      <c r="BG1914" s="2"/>
      <c r="BH1914" s="2"/>
      <c r="BI1914" s="2"/>
      <c r="BJ1914" s="2"/>
      <c r="BK1914" s="2"/>
      <c r="BL1914" s="2"/>
      <c r="BM1914" s="4" t="str">
        <f>IF(BR1914=BR1915,IF(BR1914&gt;BR1913,BR1914&amp;"_O",""),BR1914&amp;"_C")</f>
        <v/>
      </c>
      <c r="BN1914" s="7" t="str">
        <f>IF(RIGHT(BM1914,1)="C",BP1914/INDEX($BP$5:$BP$2729,MATCH(BR1914&amp;"_O",$BM$5:$BM$2729,0),1),"")</f>
        <v/>
      </c>
      <c r="BO1914" s="38">
        <v>39332</v>
      </c>
      <c r="BP1914" s="3">
        <v>2565.6999999999998</v>
      </c>
      <c r="BQ1914" s="7">
        <f>BP1914/BP1913</f>
        <v>0.98819115993159645</v>
      </c>
      <c r="BR1914" s="4">
        <f>YEAR(BO1914)</f>
        <v>2007</v>
      </c>
      <c r="BS1914" s="2" t="s">
        <v>8</v>
      </c>
      <c r="BT1914" s="12" t="str">
        <f>INDEX($CD$5:$CD$10,MATCH(BS1914,$CC$5:$CC$10,0),1)</f>
        <v>Y</v>
      </c>
      <c r="BU1914" s="12" t="str">
        <f>IF(AND(BT1914="Y",BQ1914&gt;1),"Y","")</f>
        <v/>
      </c>
      <c r="BV1914" s="12" t="str">
        <f>IF(AND(BT1914="Y",BQ1914&lt;1),"Y","")</f>
        <v>Y</v>
      </c>
      <c r="BW1914" s="12" t="str">
        <f>IF(BQ1914&gt;1,IF(BQ1913&gt;1,"Y",""),"")</f>
        <v/>
      </c>
      <c r="BX1914" s="12" t="str">
        <f>IF(BQ1914&lt;1,IF(BQ1913&lt;1,"Y",""),"")</f>
        <v/>
      </c>
      <c r="BY1914" s="2"/>
      <c r="BZ1914" s="2"/>
      <c r="CA1914" s="2"/>
    </row>
    <row r="1915" spans="47:79">
      <c r="AU1915" s="4" t="str">
        <f>IF(AZ1915=AZ1916,IF(AZ1915&gt;AZ1914,AZ1915&amp;"_O",""),AZ1915&amp;"_C")</f>
        <v/>
      </c>
      <c r="AV1915" s="7" t="str">
        <f>IF(RIGHT(AU1915,1)="C",AX1915/INDEX($AX$5:$AX$2729,MATCH(AZ1915&amp;"_O",$AU$5:$AU$2729,0),1),"")</f>
        <v/>
      </c>
      <c r="AW1915" s="38">
        <v>38919</v>
      </c>
      <c r="AX1915" s="37">
        <v>1240.29</v>
      </c>
      <c r="AY1915" s="7">
        <f>AX1915/AX1914</f>
        <v>1.0033085261284582</v>
      </c>
      <c r="AZ1915" s="4">
        <f>YEAR(AW1915)</f>
        <v>2006</v>
      </c>
      <c r="BA1915" s="2" t="s">
        <v>8</v>
      </c>
      <c r="BB1915" s="12" t="str">
        <f>INDEX($CD$5:$CD$10,MATCH(BA1915,$CC$5:$CC$10,0),1)</f>
        <v>Y</v>
      </c>
      <c r="BC1915" s="12" t="str">
        <f>IF(AND(BB1915="Y",AY1915&gt;1),"Y","")</f>
        <v>Y</v>
      </c>
      <c r="BD1915" s="12" t="str">
        <f>IF(AND(BB1915="Y",AY1915&lt;1),"Y","")</f>
        <v/>
      </c>
      <c r="BE1915" s="12" t="str">
        <f>IF(AY1915&gt;1,IF(AY1914&gt;1,"Y",""),"")</f>
        <v/>
      </c>
      <c r="BF1915" s="12" t="str">
        <f>IF(AY1915&lt;1,IF(AY1914&lt;1,"Y",""),"")</f>
        <v/>
      </c>
      <c r="BG1915" s="2"/>
      <c r="BH1915" s="2"/>
      <c r="BI1915" s="2"/>
      <c r="BJ1915" s="2"/>
      <c r="BK1915" s="2"/>
      <c r="BL1915" s="2"/>
      <c r="BM1915" s="4" t="str">
        <f>IF(BR1915=BR1916,IF(BR1915&gt;BR1914,BR1915&amp;"_O",""),BR1915&amp;"_C")</f>
        <v/>
      </c>
      <c r="BN1915" s="7" t="str">
        <f>IF(RIGHT(BM1915,1)="C",BP1915/INDEX($BP$5:$BP$2729,MATCH(BR1915&amp;"_O",$BM$5:$BM$2729,0),1),"")</f>
        <v/>
      </c>
      <c r="BO1915" s="38">
        <v>39339</v>
      </c>
      <c r="BP1915" s="3">
        <v>2602.1799999999998</v>
      </c>
      <c r="BQ1915" s="7">
        <f>BP1915/BP1914</f>
        <v>1.0142183419729509</v>
      </c>
      <c r="BR1915" s="4">
        <f>YEAR(BO1915)</f>
        <v>2007</v>
      </c>
      <c r="BS1915" s="2" t="s">
        <v>8</v>
      </c>
      <c r="BT1915" s="12" t="str">
        <f>INDEX($CD$5:$CD$10,MATCH(BS1915,$CC$5:$CC$10,0),1)</f>
        <v>Y</v>
      </c>
      <c r="BU1915" s="12" t="str">
        <f>IF(AND(BT1915="Y",BQ1915&gt;1),"Y","")</f>
        <v>Y</v>
      </c>
      <c r="BV1915" s="12" t="str">
        <f>IF(AND(BT1915="Y",BQ1915&lt;1),"Y","")</f>
        <v/>
      </c>
      <c r="BW1915" s="12" t="str">
        <f>IF(BQ1915&gt;1,IF(BQ1914&gt;1,"Y",""),"")</f>
        <v/>
      </c>
      <c r="BX1915" s="12" t="str">
        <f>IF(BQ1915&lt;1,IF(BQ1914&lt;1,"Y",""),"")</f>
        <v/>
      </c>
      <c r="BY1915" s="2"/>
      <c r="BZ1915" s="2"/>
      <c r="CA1915" s="2"/>
    </row>
    <row r="1916" spans="47:79">
      <c r="AU1916" s="4" t="str">
        <f>IF(AZ1916=AZ1917,IF(AZ1916&gt;AZ1915,AZ1916&amp;"_O",""),AZ1916&amp;"_C")</f>
        <v/>
      </c>
      <c r="AV1916" s="7" t="str">
        <f>IF(RIGHT(AU1916,1)="C",AX1916/INDEX($AX$5:$AX$2729,MATCH(AZ1916&amp;"_O",$AU$5:$AU$2729,0),1),"")</f>
        <v/>
      </c>
      <c r="AW1916" s="38">
        <v>38926</v>
      </c>
      <c r="AX1916" s="37">
        <v>1278.55</v>
      </c>
      <c r="AY1916" s="7">
        <f>AX1916/AX1915</f>
        <v>1.030847624345919</v>
      </c>
      <c r="AZ1916" s="4">
        <f>YEAR(AW1916)</f>
        <v>2006</v>
      </c>
      <c r="BA1916" s="2" t="s">
        <v>8</v>
      </c>
      <c r="BB1916" s="12" t="str">
        <f>INDEX($CD$5:$CD$10,MATCH(BA1916,$CC$5:$CC$10,0),1)</f>
        <v>Y</v>
      </c>
      <c r="BC1916" s="12" t="str">
        <f>IF(AND(BB1916="Y",AY1916&gt;1),"Y","")</f>
        <v>Y</v>
      </c>
      <c r="BD1916" s="12" t="str">
        <f>IF(AND(BB1916="Y",AY1916&lt;1),"Y","")</f>
        <v/>
      </c>
      <c r="BE1916" s="12" t="str">
        <f>IF(AY1916&gt;1,IF(AY1915&gt;1,"Y",""),"")</f>
        <v>Y</v>
      </c>
      <c r="BF1916" s="12" t="str">
        <f>IF(AY1916&lt;1,IF(AY1915&lt;1,"Y",""),"")</f>
        <v/>
      </c>
      <c r="BG1916" s="2"/>
      <c r="BH1916" s="2"/>
      <c r="BI1916" s="2"/>
      <c r="BJ1916" s="2"/>
      <c r="BK1916" s="2"/>
      <c r="BL1916" s="2"/>
      <c r="BM1916" s="4" t="str">
        <f>IF(BR1916=BR1917,IF(BR1916&gt;BR1915,BR1916&amp;"_O",""),BR1916&amp;"_C")</f>
        <v/>
      </c>
      <c r="BN1916" s="7" t="str">
        <f>IF(RIGHT(BM1916,1)="C",BP1916/INDEX($BP$5:$BP$2729,MATCH(BR1916&amp;"_O",$BM$5:$BM$2729,0),1),"")</f>
        <v/>
      </c>
      <c r="BO1916" s="38">
        <v>39346</v>
      </c>
      <c r="BP1916" s="3">
        <v>2671.22</v>
      </c>
      <c r="BQ1916" s="7">
        <f>BP1916/BP1915</f>
        <v>1.0265316004273339</v>
      </c>
      <c r="BR1916" s="4">
        <f>YEAR(BO1916)</f>
        <v>2007</v>
      </c>
      <c r="BS1916" s="2" t="s">
        <v>8</v>
      </c>
      <c r="BT1916" s="12" t="str">
        <f>INDEX($CD$5:$CD$10,MATCH(BS1916,$CC$5:$CC$10,0),1)</f>
        <v>Y</v>
      </c>
      <c r="BU1916" s="12" t="str">
        <f>IF(AND(BT1916="Y",BQ1916&gt;1),"Y","")</f>
        <v>Y</v>
      </c>
      <c r="BV1916" s="12" t="str">
        <f>IF(AND(BT1916="Y",BQ1916&lt;1),"Y","")</f>
        <v/>
      </c>
      <c r="BW1916" s="12" t="str">
        <f>IF(BQ1916&gt;1,IF(BQ1915&gt;1,"Y",""),"")</f>
        <v>Y</v>
      </c>
      <c r="BX1916" s="12" t="str">
        <f>IF(BQ1916&lt;1,IF(BQ1915&lt;1,"Y",""),"")</f>
        <v/>
      </c>
      <c r="BY1916" s="2"/>
      <c r="BZ1916" s="2"/>
      <c r="CA1916" s="2"/>
    </row>
    <row r="1917" spans="47:79">
      <c r="AU1917" s="4" t="str">
        <f>IF(AZ1917=AZ1918,IF(AZ1917&gt;AZ1916,AZ1917&amp;"_O",""),AZ1917&amp;"_C")</f>
        <v/>
      </c>
      <c r="AV1917" s="7" t="str">
        <f>IF(RIGHT(AU1917,1)="C",AX1917/INDEX($AX$5:$AX$2729,MATCH(AZ1917&amp;"_O",$AU$5:$AU$2729,0),1),"")</f>
        <v/>
      </c>
      <c r="AW1917" s="38">
        <v>38933</v>
      </c>
      <c r="AX1917" s="37">
        <v>1279.3599999999999</v>
      </c>
      <c r="AY1917" s="7">
        <f>AX1917/AX1916</f>
        <v>1.0006335301708966</v>
      </c>
      <c r="AZ1917" s="4">
        <f>YEAR(AW1917)</f>
        <v>2006</v>
      </c>
      <c r="BA1917" s="2" t="s">
        <v>8</v>
      </c>
      <c r="BB1917" s="12" t="str">
        <f>INDEX($CD$5:$CD$10,MATCH(BA1917,$CC$5:$CC$10,0),1)</f>
        <v>Y</v>
      </c>
      <c r="BC1917" s="12" t="str">
        <f>IF(AND(BB1917="Y",AY1917&gt;1),"Y","")</f>
        <v>Y</v>
      </c>
      <c r="BD1917" s="12" t="str">
        <f>IF(AND(BB1917="Y",AY1917&lt;1),"Y","")</f>
        <v/>
      </c>
      <c r="BE1917" s="12" t="str">
        <f>IF(AY1917&gt;1,IF(AY1916&gt;1,"Y",""),"")</f>
        <v>Y</v>
      </c>
      <c r="BF1917" s="12" t="str">
        <f>IF(AY1917&lt;1,IF(AY1916&lt;1,"Y",""),"")</f>
        <v/>
      </c>
      <c r="BG1917" s="2"/>
      <c r="BH1917" s="2"/>
      <c r="BI1917" s="2"/>
      <c r="BJ1917" s="2"/>
      <c r="BK1917" s="2"/>
      <c r="BL1917" s="2"/>
      <c r="BM1917" s="4" t="str">
        <f>IF(BR1917=BR1918,IF(BR1917&gt;BR1916,BR1917&amp;"_O",""),BR1917&amp;"_C")</f>
        <v/>
      </c>
      <c r="BN1917" s="7" t="str">
        <f>IF(RIGHT(BM1917,1)="C",BP1917/INDEX($BP$5:$BP$2729,MATCH(BR1917&amp;"_O",$BM$5:$BM$2729,0),1),"")</f>
        <v/>
      </c>
      <c r="BO1917" s="38">
        <v>39353</v>
      </c>
      <c r="BP1917" s="3">
        <v>2701.5</v>
      </c>
      <c r="BQ1917" s="7">
        <f>BP1917/BP1916</f>
        <v>1.011335644387209</v>
      </c>
      <c r="BR1917" s="4">
        <f>YEAR(BO1917)</f>
        <v>2007</v>
      </c>
      <c r="BS1917" s="2" t="s">
        <v>8</v>
      </c>
      <c r="BT1917" s="12" t="str">
        <f>INDEX($CD$5:$CD$10,MATCH(BS1917,$CC$5:$CC$10,0),1)</f>
        <v>Y</v>
      </c>
      <c r="BU1917" s="12" t="str">
        <f>IF(AND(BT1917="Y",BQ1917&gt;1),"Y","")</f>
        <v>Y</v>
      </c>
      <c r="BV1917" s="12" t="str">
        <f>IF(AND(BT1917="Y",BQ1917&lt;1),"Y","")</f>
        <v/>
      </c>
      <c r="BW1917" s="12" t="str">
        <f>IF(BQ1917&gt;1,IF(BQ1916&gt;1,"Y",""),"")</f>
        <v>Y</v>
      </c>
      <c r="BX1917" s="12" t="str">
        <f>IF(BQ1917&lt;1,IF(BQ1916&lt;1,"Y",""),"")</f>
        <v/>
      </c>
      <c r="BY1917" s="2"/>
      <c r="BZ1917" s="2"/>
      <c r="CA1917" s="2"/>
    </row>
    <row r="1918" spans="47:79">
      <c r="AU1918" s="4" t="str">
        <f>IF(AZ1918=AZ1919,IF(AZ1918&gt;AZ1917,AZ1918&amp;"_O",""),AZ1918&amp;"_C")</f>
        <v/>
      </c>
      <c r="AV1918" s="7" t="str">
        <f>IF(RIGHT(AU1918,1)="C",AX1918/INDEX($AX$5:$AX$2729,MATCH(AZ1918&amp;"_O",$AU$5:$AU$2729,0),1),"")</f>
        <v/>
      </c>
      <c r="AW1918" s="38">
        <v>38940</v>
      </c>
      <c r="AX1918" s="37">
        <v>1266.74</v>
      </c>
      <c r="AY1918" s="7">
        <f>AX1918/AX1917</f>
        <v>0.99013569284642333</v>
      </c>
      <c r="AZ1918" s="4">
        <f>YEAR(AW1918)</f>
        <v>2006</v>
      </c>
      <c r="BA1918" s="2" t="s">
        <v>8</v>
      </c>
      <c r="BB1918" s="12" t="str">
        <f>INDEX($CD$5:$CD$10,MATCH(BA1918,$CC$5:$CC$10,0),1)</f>
        <v>Y</v>
      </c>
      <c r="BC1918" s="12" t="str">
        <f>IF(AND(BB1918="Y",AY1918&gt;1),"Y","")</f>
        <v/>
      </c>
      <c r="BD1918" s="12" t="str">
        <f>IF(AND(BB1918="Y",AY1918&lt;1),"Y","")</f>
        <v>Y</v>
      </c>
      <c r="BE1918" s="12" t="str">
        <f>IF(AY1918&gt;1,IF(AY1917&gt;1,"Y",""),"")</f>
        <v/>
      </c>
      <c r="BF1918" s="12" t="str">
        <f>IF(AY1918&lt;1,IF(AY1917&lt;1,"Y",""),"")</f>
        <v/>
      </c>
      <c r="BG1918" s="2"/>
      <c r="BH1918" s="2"/>
      <c r="BI1918" s="2"/>
      <c r="BJ1918" s="2"/>
      <c r="BK1918" s="2"/>
      <c r="BL1918" s="2"/>
      <c r="BM1918" s="4" t="str">
        <f>IF(BR1918=BR1919,IF(BR1918&gt;BR1917,BR1918&amp;"_O",""),BR1918&amp;"_C")</f>
        <v/>
      </c>
      <c r="BN1918" s="7" t="str">
        <f>IF(RIGHT(BM1918,1)="C",BP1918/INDEX($BP$5:$BP$2729,MATCH(BR1918&amp;"_O",$BM$5:$BM$2729,0),1),"")</f>
        <v/>
      </c>
      <c r="BO1918" s="38">
        <v>39360</v>
      </c>
      <c r="BP1918" s="3">
        <v>2780.32</v>
      </c>
      <c r="BQ1918" s="7">
        <f>BP1918/BP1917</f>
        <v>1.0291763834906533</v>
      </c>
      <c r="BR1918" s="4">
        <f>YEAR(BO1918)</f>
        <v>2007</v>
      </c>
      <c r="BS1918" s="2" t="s">
        <v>8</v>
      </c>
      <c r="BT1918" s="12" t="str">
        <f>INDEX($CD$5:$CD$10,MATCH(BS1918,$CC$5:$CC$10,0),1)</f>
        <v>Y</v>
      </c>
      <c r="BU1918" s="12" t="str">
        <f>IF(AND(BT1918="Y",BQ1918&gt;1),"Y","")</f>
        <v>Y</v>
      </c>
      <c r="BV1918" s="12" t="str">
        <f>IF(AND(BT1918="Y",BQ1918&lt;1),"Y","")</f>
        <v/>
      </c>
      <c r="BW1918" s="12" t="str">
        <f>IF(BQ1918&gt;1,IF(BQ1917&gt;1,"Y",""),"")</f>
        <v>Y</v>
      </c>
      <c r="BX1918" s="12" t="str">
        <f>IF(BQ1918&lt;1,IF(BQ1917&lt;1,"Y",""),"")</f>
        <v/>
      </c>
      <c r="BY1918" s="2"/>
      <c r="BZ1918" s="2"/>
      <c r="CA1918" s="2"/>
    </row>
    <row r="1919" spans="47:79">
      <c r="AU1919" s="4" t="str">
        <f>IF(AZ1919=AZ1920,IF(AZ1919&gt;AZ1918,AZ1919&amp;"_O",""),AZ1919&amp;"_C")</f>
        <v/>
      </c>
      <c r="AV1919" s="7" t="str">
        <f>IF(RIGHT(AU1919,1)="C",AX1919/INDEX($AX$5:$AX$2729,MATCH(AZ1919&amp;"_O",$AU$5:$AU$2729,0),1),"")</f>
        <v/>
      </c>
      <c r="AW1919" s="38">
        <v>38947</v>
      </c>
      <c r="AX1919" s="37">
        <v>1302.3</v>
      </c>
      <c r="AY1919" s="7">
        <f>AX1919/AX1918</f>
        <v>1.0280720589860586</v>
      </c>
      <c r="AZ1919" s="4">
        <f>YEAR(AW1919)</f>
        <v>2006</v>
      </c>
      <c r="BA1919" s="2" t="s">
        <v>8</v>
      </c>
      <c r="BB1919" s="12" t="str">
        <f>INDEX($CD$5:$CD$10,MATCH(BA1919,$CC$5:$CC$10,0),1)</f>
        <v>Y</v>
      </c>
      <c r="BC1919" s="12" t="str">
        <f>IF(AND(BB1919="Y",AY1919&gt;1),"Y","")</f>
        <v>Y</v>
      </c>
      <c r="BD1919" s="12" t="str">
        <f>IF(AND(BB1919="Y",AY1919&lt;1),"Y","")</f>
        <v/>
      </c>
      <c r="BE1919" s="12" t="str">
        <f>IF(AY1919&gt;1,IF(AY1918&gt;1,"Y",""),"")</f>
        <v/>
      </c>
      <c r="BF1919" s="12" t="str">
        <f>IF(AY1919&lt;1,IF(AY1918&lt;1,"Y",""),"")</f>
        <v/>
      </c>
      <c r="BG1919" s="2"/>
      <c r="BH1919" s="2"/>
      <c r="BI1919" s="2"/>
      <c r="BJ1919" s="2"/>
      <c r="BK1919" s="2"/>
      <c r="BL1919" s="2"/>
      <c r="BM1919" s="4" t="str">
        <f>IF(BR1919=BR1920,IF(BR1919&gt;BR1918,BR1919&amp;"_O",""),BR1919&amp;"_C")</f>
        <v/>
      </c>
      <c r="BN1919" s="7" t="str">
        <f>IF(RIGHT(BM1919,1)="C",BP1919/INDEX($BP$5:$BP$2729,MATCH(BR1919&amp;"_O",$BM$5:$BM$2729,0),1),"")</f>
        <v/>
      </c>
      <c r="BO1919" s="38">
        <v>39367</v>
      </c>
      <c r="BP1919" s="3">
        <v>2805.68</v>
      </c>
      <c r="BQ1919" s="7">
        <f>BP1919/BP1918</f>
        <v>1.0091212522299591</v>
      </c>
      <c r="BR1919" s="4">
        <f>YEAR(BO1919)</f>
        <v>2007</v>
      </c>
      <c r="BS1919" s="2" t="s">
        <v>8</v>
      </c>
      <c r="BT1919" s="12" t="str">
        <f>INDEX($CD$5:$CD$10,MATCH(BS1919,$CC$5:$CC$10,0),1)</f>
        <v>Y</v>
      </c>
      <c r="BU1919" s="12" t="str">
        <f>IF(AND(BT1919="Y",BQ1919&gt;1),"Y","")</f>
        <v>Y</v>
      </c>
      <c r="BV1919" s="12" t="str">
        <f>IF(AND(BT1919="Y",BQ1919&lt;1),"Y","")</f>
        <v/>
      </c>
      <c r="BW1919" s="12" t="str">
        <f>IF(BQ1919&gt;1,IF(BQ1918&gt;1,"Y",""),"")</f>
        <v>Y</v>
      </c>
      <c r="BX1919" s="12" t="str">
        <f>IF(BQ1919&lt;1,IF(BQ1918&lt;1,"Y",""),"")</f>
        <v/>
      </c>
      <c r="BY1919" s="2"/>
      <c r="BZ1919" s="2"/>
      <c r="CA1919" s="2"/>
    </row>
    <row r="1920" spans="47:79">
      <c r="AU1920" s="4" t="str">
        <f>IF(AZ1920=AZ1921,IF(AZ1920&gt;AZ1919,AZ1920&amp;"_O",""),AZ1920&amp;"_C")</f>
        <v/>
      </c>
      <c r="AV1920" s="7" t="str">
        <f>IF(RIGHT(AU1920,1)="C",AX1920/INDEX($AX$5:$AX$2729,MATCH(AZ1920&amp;"_O",$AU$5:$AU$2729,0),1),"")</f>
        <v/>
      </c>
      <c r="AW1920" s="38">
        <v>38954</v>
      </c>
      <c r="AX1920" s="37">
        <v>1295.0899999999999</v>
      </c>
      <c r="AY1920" s="7">
        <f>AX1920/AX1919</f>
        <v>0.99446364125009601</v>
      </c>
      <c r="AZ1920" s="4">
        <f>YEAR(AW1920)</f>
        <v>2006</v>
      </c>
      <c r="BA1920" s="2" t="s">
        <v>8</v>
      </c>
      <c r="BB1920" s="12" t="str">
        <f>INDEX($CD$5:$CD$10,MATCH(BA1920,$CC$5:$CC$10,0),1)</f>
        <v>Y</v>
      </c>
      <c r="BC1920" s="12" t="str">
        <f>IF(AND(BB1920="Y",AY1920&gt;1),"Y","")</f>
        <v/>
      </c>
      <c r="BD1920" s="12" t="str">
        <f>IF(AND(BB1920="Y",AY1920&lt;1),"Y","")</f>
        <v>Y</v>
      </c>
      <c r="BE1920" s="12" t="str">
        <f>IF(AY1920&gt;1,IF(AY1919&gt;1,"Y",""),"")</f>
        <v/>
      </c>
      <c r="BF1920" s="12" t="str">
        <f>IF(AY1920&lt;1,IF(AY1919&lt;1,"Y",""),"")</f>
        <v/>
      </c>
      <c r="BG1920" s="2"/>
      <c r="BH1920" s="2"/>
      <c r="BI1920" s="2"/>
      <c r="BJ1920" s="2"/>
      <c r="BK1920" s="2"/>
      <c r="BL1920" s="2"/>
      <c r="BM1920" s="4" t="str">
        <f>IF(BR1920=BR1921,IF(BR1920&gt;BR1919,BR1920&amp;"_O",""),BR1920&amp;"_C")</f>
        <v/>
      </c>
      <c r="BN1920" s="7" t="str">
        <f>IF(RIGHT(BM1920,1)="C",BP1920/INDEX($BP$5:$BP$2729,MATCH(BR1920&amp;"_O",$BM$5:$BM$2729,0),1),"")</f>
        <v/>
      </c>
      <c r="BO1920" s="38">
        <v>39374</v>
      </c>
      <c r="BP1920" s="3">
        <v>2725.16</v>
      </c>
      <c r="BQ1920" s="7">
        <f>BP1920/BP1919</f>
        <v>0.97130107496221951</v>
      </c>
      <c r="BR1920" s="4">
        <f>YEAR(BO1920)</f>
        <v>2007</v>
      </c>
      <c r="BS1920" s="2" t="s">
        <v>8</v>
      </c>
      <c r="BT1920" s="12" t="str">
        <f>INDEX($CD$5:$CD$10,MATCH(BS1920,$CC$5:$CC$10,0),1)</f>
        <v>Y</v>
      </c>
      <c r="BU1920" s="12" t="str">
        <f>IF(AND(BT1920="Y",BQ1920&gt;1),"Y","")</f>
        <v/>
      </c>
      <c r="BV1920" s="12" t="str">
        <f>IF(AND(BT1920="Y",BQ1920&lt;1),"Y","")</f>
        <v>Y</v>
      </c>
      <c r="BW1920" s="12" t="str">
        <f>IF(BQ1920&gt;1,IF(BQ1919&gt;1,"Y",""),"")</f>
        <v/>
      </c>
      <c r="BX1920" s="12" t="str">
        <f>IF(BQ1920&lt;1,IF(BQ1919&lt;1,"Y",""),"")</f>
        <v/>
      </c>
      <c r="BY1920" s="2"/>
      <c r="BZ1920" s="2"/>
      <c r="CA1920" s="2"/>
    </row>
    <row r="1921" spans="47:79">
      <c r="AU1921" s="4" t="str">
        <f>IF(AZ1921=AZ1922,IF(AZ1921&gt;AZ1920,AZ1921&amp;"_O",""),AZ1921&amp;"_C")</f>
        <v/>
      </c>
      <c r="AV1921" s="7" t="str">
        <f>IF(RIGHT(AU1921,1)="C",AX1921/INDEX($AX$5:$AX$2729,MATCH(AZ1921&amp;"_O",$AU$5:$AU$2729,0),1),"")</f>
        <v/>
      </c>
      <c r="AW1921" s="38">
        <v>38961</v>
      </c>
      <c r="AX1921" s="37">
        <v>1311.01</v>
      </c>
      <c r="AY1921" s="7">
        <f>AX1921/AX1920</f>
        <v>1.0122925819827193</v>
      </c>
      <c r="AZ1921" s="4">
        <f>YEAR(AW1921)</f>
        <v>2006</v>
      </c>
      <c r="BA1921" s="2" t="s">
        <v>8</v>
      </c>
      <c r="BB1921" s="12" t="str">
        <f>INDEX($CD$5:$CD$10,MATCH(BA1921,$CC$5:$CC$10,0),1)</f>
        <v>Y</v>
      </c>
      <c r="BC1921" s="12" t="str">
        <f>IF(AND(BB1921="Y",AY1921&gt;1),"Y","")</f>
        <v>Y</v>
      </c>
      <c r="BD1921" s="12" t="str">
        <f>IF(AND(BB1921="Y",AY1921&lt;1),"Y","")</f>
        <v/>
      </c>
      <c r="BE1921" s="12" t="str">
        <f>IF(AY1921&gt;1,IF(AY1920&gt;1,"Y",""),"")</f>
        <v/>
      </c>
      <c r="BF1921" s="12" t="str">
        <f>IF(AY1921&lt;1,IF(AY1920&lt;1,"Y",""),"")</f>
        <v/>
      </c>
      <c r="BG1921" s="2"/>
      <c r="BH1921" s="2"/>
      <c r="BI1921" s="2"/>
      <c r="BJ1921" s="2"/>
      <c r="BK1921" s="2"/>
      <c r="BL1921" s="2"/>
      <c r="BM1921" s="4" t="str">
        <f>IF(BR1921=BR1922,IF(BR1921&gt;BR1920,BR1921&amp;"_O",""),BR1921&amp;"_C")</f>
        <v/>
      </c>
      <c r="BN1921" s="7" t="str">
        <f>IF(RIGHT(BM1921,1)="C",BP1921/INDEX($BP$5:$BP$2729,MATCH(BR1921&amp;"_O",$BM$5:$BM$2729,0),1),"")</f>
        <v/>
      </c>
      <c r="BO1921" s="38">
        <v>39381</v>
      </c>
      <c r="BP1921" s="3">
        <v>2804.19</v>
      </c>
      <c r="BQ1921" s="7">
        <f>BP1921/BP1920</f>
        <v>1.0290001321023354</v>
      </c>
      <c r="BR1921" s="4">
        <f>YEAR(BO1921)</f>
        <v>2007</v>
      </c>
      <c r="BS1921" s="2" t="s">
        <v>8</v>
      </c>
      <c r="BT1921" s="12" t="str">
        <f>INDEX($CD$5:$CD$10,MATCH(BS1921,$CC$5:$CC$10,0),1)</f>
        <v>Y</v>
      </c>
      <c r="BU1921" s="12" t="str">
        <f>IF(AND(BT1921="Y",BQ1921&gt;1),"Y","")</f>
        <v>Y</v>
      </c>
      <c r="BV1921" s="12" t="str">
        <f>IF(AND(BT1921="Y",BQ1921&lt;1),"Y","")</f>
        <v/>
      </c>
      <c r="BW1921" s="12" t="str">
        <f>IF(BQ1921&gt;1,IF(BQ1920&gt;1,"Y",""),"")</f>
        <v/>
      </c>
      <c r="BX1921" s="12" t="str">
        <f>IF(BQ1921&lt;1,IF(BQ1920&lt;1,"Y",""),"")</f>
        <v/>
      </c>
      <c r="BY1921" s="2"/>
      <c r="BZ1921" s="2"/>
      <c r="CA1921" s="2"/>
    </row>
    <row r="1922" spans="47:79">
      <c r="AU1922" s="4" t="str">
        <f>IF(AZ1922=AZ1923,IF(AZ1922&gt;AZ1921,AZ1922&amp;"_O",""),AZ1922&amp;"_C")</f>
        <v/>
      </c>
      <c r="AV1922" s="7" t="str">
        <f>IF(RIGHT(AU1922,1)="C",AX1922/INDEX($AX$5:$AX$2729,MATCH(AZ1922&amp;"_O",$AU$5:$AU$2729,0),1),"")</f>
        <v/>
      </c>
      <c r="AW1922" s="38">
        <v>38968</v>
      </c>
      <c r="AX1922" s="37">
        <v>1298.92</v>
      </c>
      <c r="AY1922" s="7">
        <f>AX1922/AX1921</f>
        <v>0.99077810237908182</v>
      </c>
      <c r="AZ1922" s="4">
        <f>YEAR(AW1922)</f>
        <v>2006</v>
      </c>
      <c r="BA1922" s="2" t="s">
        <v>8</v>
      </c>
      <c r="BB1922" s="12" t="str">
        <f>INDEX($CD$5:$CD$10,MATCH(BA1922,$CC$5:$CC$10,0),1)</f>
        <v>Y</v>
      </c>
      <c r="BC1922" s="12" t="str">
        <f>IF(AND(BB1922="Y",AY1922&gt;1),"Y","")</f>
        <v/>
      </c>
      <c r="BD1922" s="12" t="str">
        <f>IF(AND(BB1922="Y",AY1922&lt;1),"Y","")</f>
        <v>Y</v>
      </c>
      <c r="BE1922" s="12" t="str">
        <f>IF(AY1922&gt;1,IF(AY1921&gt;1,"Y",""),"")</f>
        <v/>
      </c>
      <c r="BF1922" s="12" t="str">
        <f>IF(AY1922&lt;1,IF(AY1921&lt;1,"Y",""),"")</f>
        <v/>
      </c>
      <c r="BG1922" s="2"/>
      <c r="BH1922" s="2"/>
      <c r="BI1922" s="2"/>
      <c r="BJ1922" s="2"/>
      <c r="BK1922" s="2"/>
      <c r="BL1922" s="2"/>
      <c r="BM1922" s="4" t="str">
        <f>IF(BR1922=BR1923,IF(BR1922&gt;BR1921,BR1922&amp;"_O",""),BR1922&amp;"_C")</f>
        <v/>
      </c>
      <c r="BN1922" s="7" t="str">
        <f>IF(RIGHT(BM1922,1)="C",BP1922/INDEX($BP$5:$BP$2729,MATCH(BR1922&amp;"_O",$BM$5:$BM$2729,0),1),"")</f>
        <v/>
      </c>
      <c r="BO1922" s="38">
        <v>39388</v>
      </c>
      <c r="BP1922" s="3">
        <v>2810.38</v>
      </c>
      <c r="BQ1922" s="7">
        <f>BP1922/BP1921</f>
        <v>1.0022074110527461</v>
      </c>
      <c r="BR1922" s="4">
        <f>YEAR(BO1922)</f>
        <v>2007</v>
      </c>
      <c r="BS1922" s="2" t="s">
        <v>8</v>
      </c>
      <c r="BT1922" s="12" t="str">
        <f>INDEX($CD$5:$CD$10,MATCH(BS1922,$CC$5:$CC$10,0),1)</f>
        <v>Y</v>
      </c>
      <c r="BU1922" s="12" t="str">
        <f>IF(AND(BT1922="Y",BQ1922&gt;1),"Y","")</f>
        <v>Y</v>
      </c>
      <c r="BV1922" s="12" t="str">
        <f>IF(AND(BT1922="Y",BQ1922&lt;1),"Y","")</f>
        <v/>
      </c>
      <c r="BW1922" s="12" t="str">
        <f>IF(BQ1922&gt;1,IF(BQ1921&gt;1,"Y",""),"")</f>
        <v>Y</v>
      </c>
      <c r="BX1922" s="12" t="str">
        <f>IF(BQ1922&lt;1,IF(BQ1921&lt;1,"Y",""),"")</f>
        <v/>
      </c>
      <c r="BY1922" s="2"/>
      <c r="BZ1922" s="2"/>
      <c r="CA1922" s="2"/>
    </row>
    <row r="1923" spans="47:79">
      <c r="AU1923" s="4" t="str">
        <f>IF(AZ1923=AZ1924,IF(AZ1923&gt;AZ1922,AZ1923&amp;"_O",""),AZ1923&amp;"_C")</f>
        <v/>
      </c>
      <c r="AV1923" s="7" t="str">
        <f>IF(RIGHT(AU1923,1)="C",AX1923/INDEX($AX$5:$AX$2729,MATCH(AZ1923&amp;"_O",$AU$5:$AU$2729,0),1),"")</f>
        <v/>
      </c>
      <c r="AW1923" s="38">
        <v>38975</v>
      </c>
      <c r="AX1923" s="37">
        <v>1319.87</v>
      </c>
      <c r="AY1923" s="7">
        <f>AX1923/AX1922</f>
        <v>1.016128783912789</v>
      </c>
      <c r="AZ1923" s="4">
        <f>YEAR(AW1923)</f>
        <v>2006</v>
      </c>
      <c r="BA1923" s="2" t="s">
        <v>8</v>
      </c>
      <c r="BB1923" s="12" t="str">
        <f>INDEX($CD$5:$CD$10,MATCH(BA1923,$CC$5:$CC$10,0),1)</f>
        <v>Y</v>
      </c>
      <c r="BC1923" s="12" t="str">
        <f>IF(AND(BB1923="Y",AY1923&gt;1),"Y","")</f>
        <v>Y</v>
      </c>
      <c r="BD1923" s="12" t="str">
        <f>IF(AND(BB1923="Y",AY1923&lt;1),"Y","")</f>
        <v/>
      </c>
      <c r="BE1923" s="12" t="str">
        <f>IF(AY1923&gt;1,IF(AY1922&gt;1,"Y",""),"")</f>
        <v/>
      </c>
      <c r="BF1923" s="12" t="str">
        <f>IF(AY1923&lt;1,IF(AY1922&lt;1,"Y",""),"")</f>
        <v/>
      </c>
      <c r="BG1923" s="2"/>
      <c r="BH1923" s="2"/>
      <c r="BI1923" s="2"/>
      <c r="BJ1923" s="2"/>
      <c r="BK1923" s="2"/>
      <c r="BL1923" s="2"/>
      <c r="BM1923" s="4" t="str">
        <f>IF(BR1923=BR1924,IF(BR1923&gt;BR1922,BR1923&amp;"_O",""),BR1923&amp;"_C")</f>
        <v/>
      </c>
      <c r="BN1923" s="7" t="str">
        <f>IF(RIGHT(BM1923,1)="C",BP1923/INDEX($BP$5:$BP$2729,MATCH(BR1923&amp;"_O",$BM$5:$BM$2729,0),1),"")</f>
        <v/>
      </c>
      <c r="BO1923" s="38">
        <v>39395</v>
      </c>
      <c r="BP1923" s="3">
        <v>2627.94</v>
      </c>
      <c r="BQ1923" s="7">
        <f>BP1923/BP1922</f>
        <v>0.93508351183825678</v>
      </c>
      <c r="BR1923" s="4">
        <f>YEAR(BO1923)</f>
        <v>2007</v>
      </c>
      <c r="BS1923" s="2" t="s">
        <v>8</v>
      </c>
      <c r="BT1923" s="12" t="str">
        <f>INDEX($CD$5:$CD$10,MATCH(BS1923,$CC$5:$CC$10,0),1)</f>
        <v>Y</v>
      </c>
      <c r="BU1923" s="12" t="str">
        <f>IF(AND(BT1923="Y",BQ1923&gt;1),"Y","")</f>
        <v/>
      </c>
      <c r="BV1923" s="12" t="str">
        <f>IF(AND(BT1923="Y",BQ1923&lt;1),"Y","")</f>
        <v>Y</v>
      </c>
      <c r="BW1923" s="12" t="str">
        <f>IF(BQ1923&gt;1,IF(BQ1922&gt;1,"Y",""),"")</f>
        <v/>
      </c>
      <c r="BX1923" s="12" t="str">
        <f>IF(BQ1923&lt;1,IF(BQ1922&lt;1,"Y",""),"")</f>
        <v/>
      </c>
      <c r="BY1923" s="2"/>
      <c r="BZ1923" s="2"/>
      <c r="CA1923" s="2"/>
    </row>
    <row r="1924" spans="47:79">
      <c r="AU1924" s="4" t="str">
        <f>IF(AZ1924=AZ1925,IF(AZ1924&gt;AZ1923,AZ1924&amp;"_O",""),AZ1924&amp;"_C")</f>
        <v/>
      </c>
      <c r="AV1924" s="7" t="str">
        <f>IF(RIGHT(AU1924,1)="C",AX1924/INDEX($AX$5:$AX$2729,MATCH(AZ1924&amp;"_O",$AU$5:$AU$2729,0),1),"")</f>
        <v/>
      </c>
      <c r="AW1924" s="38">
        <v>38982</v>
      </c>
      <c r="AX1924" s="37">
        <v>1314.78</v>
      </c>
      <c r="AY1924" s="7">
        <f>AX1924/AX1923</f>
        <v>0.99614355959299028</v>
      </c>
      <c r="AZ1924" s="4">
        <f>YEAR(AW1924)</f>
        <v>2006</v>
      </c>
      <c r="BA1924" s="2" t="s">
        <v>8</v>
      </c>
      <c r="BB1924" s="12" t="str">
        <f>INDEX($CD$5:$CD$10,MATCH(BA1924,$CC$5:$CC$10,0),1)</f>
        <v>Y</v>
      </c>
      <c r="BC1924" s="12" t="str">
        <f>IF(AND(BB1924="Y",AY1924&gt;1),"Y","")</f>
        <v/>
      </c>
      <c r="BD1924" s="12" t="str">
        <f>IF(AND(BB1924="Y",AY1924&lt;1),"Y","")</f>
        <v>Y</v>
      </c>
      <c r="BE1924" s="12" t="str">
        <f>IF(AY1924&gt;1,IF(AY1923&gt;1,"Y",""),"")</f>
        <v/>
      </c>
      <c r="BF1924" s="12" t="str">
        <f>IF(AY1924&lt;1,IF(AY1923&lt;1,"Y",""),"")</f>
        <v/>
      </c>
      <c r="BG1924" s="2"/>
      <c r="BH1924" s="2"/>
      <c r="BI1924" s="2"/>
      <c r="BJ1924" s="2"/>
      <c r="BK1924" s="2"/>
      <c r="BL1924" s="2"/>
      <c r="BM1924" s="4" t="str">
        <f>IF(BR1924=BR1925,IF(BR1924&gt;BR1923,BR1924&amp;"_O",""),BR1924&amp;"_C")</f>
        <v/>
      </c>
      <c r="BN1924" s="7" t="str">
        <f>IF(RIGHT(BM1924,1)="C",BP1924/INDEX($BP$5:$BP$2729,MATCH(BR1924&amp;"_O",$BM$5:$BM$2729,0),1),"")</f>
        <v/>
      </c>
      <c r="BO1924" s="38">
        <v>39402</v>
      </c>
      <c r="BP1924" s="3">
        <v>2637.24</v>
      </c>
      <c r="BQ1924" s="7">
        <f>BP1924/BP1923</f>
        <v>1.0035388935820451</v>
      </c>
      <c r="BR1924" s="4">
        <f>YEAR(BO1924)</f>
        <v>2007</v>
      </c>
      <c r="BS1924" s="2" t="s">
        <v>8</v>
      </c>
      <c r="BT1924" s="12" t="str">
        <f>INDEX($CD$5:$CD$10,MATCH(BS1924,$CC$5:$CC$10,0),1)</f>
        <v>Y</v>
      </c>
      <c r="BU1924" s="12" t="str">
        <f>IF(AND(BT1924="Y",BQ1924&gt;1),"Y","")</f>
        <v>Y</v>
      </c>
      <c r="BV1924" s="12" t="str">
        <f>IF(AND(BT1924="Y",BQ1924&lt;1),"Y","")</f>
        <v/>
      </c>
      <c r="BW1924" s="12" t="str">
        <f>IF(BQ1924&gt;1,IF(BQ1923&gt;1,"Y",""),"")</f>
        <v/>
      </c>
      <c r="BX1924" s="12" t="str">
        <f>IF(BQ1924&lt;1,IF(BQ1923&lt;1,"Y",""),"")</f>
        <v/>
      </c>
      <c r="BY1924" s="2"/>
      <c r="BZ1924" s="2"/>
      <c r="CA1924" s="2"/>
    </row>
    <row r="1925" spans="47:79">
      <c r="AU1925" s="4" t="str">
        <f>IF(AZ1925=AZ1926,IF(AZ1925&gt;AZ1924,AZ1925&amp;"_O",""),AZ1925&amp;"_C")</f>
        <v/>
      </c>
      <c r="AV1925" s="7" t="str">
        <f>IF(RIGHT(AU1925,1)="C",AX1925/INDEX($AX$5:$AX$2729,MATCH(AZ1925&amp;"_O",$AU$5:$AU$2729,0),1),"")</f>
        <v/>
      </c>
      <c r="AW1925" s="38">
        <v>38989</v>
      </c>
      <c r="AX1925" s="37">
        <v>1335.85</v>
      </c>
      <c r="AY1925" s="7">
        <f>AX1925/AX1924</f>
        <v>1.0160254947595795</v>
      </c>
      <c r="AZ1925" s="4">
        <f>YEAR(AW1925)</f>
        <v>2006</v>
      </c>
      <c r="BA1925" s="2" t="s">
        <v>8</v>
      </c>
      <c r="BB1925" s="12" t="str">
        <f>INDEX($CD$5:$CD$10,MATCH(BA1925,$CC$5:$CC$10,0),1)</f>
        <v>Y</v>
      </c>
      <c r="BC1925" s="12" t="str">
        <f>IF(AND(BB1925="Y",AY1925&gt;1),"Y","")</f>
        <v>Y</v>
      </c>
      <c r="BD1925" s="12" t="str">
        <f>IF(AND(BB1925="Y",AY1925&lt;1),"Y","")</f>
        <v/>
      </c>
      <c r="BE1925" s="12" t="str">
        <f>IF(AY1925&gt;1,IF(AY1924&gt;1,"Y",""),"")</f>
        <v/>
      </c>
      <c r="BF1925" s="12" t="str">
        <f>IF(AY1925&lt;1,IF(AY1924&lt;1,"Y",""),"")</f>
        <v/>
      </c>
      <c r="BG1925" s="2"/>
      <c r="BH1925" s="2"/>
      <c r="BI1925" s="2"/>
      <c r="BJ1925" s="2"/>
      <c r="BK1925" s="2"/>
      <c r="BL1925" s="2"/>
      <c r="BM1925" s="4" t="str">
        <f>IF(BR1925=BR1926,IF(BR1925&gt;BR1924,BR1925&amp;"_O",""),BR1925&amp;"_C")</f>
        <v/>
      </c>
      <c r="BN1925" s="7" t="str">
        <f>IF(RIGHT(BM1925,1)="C",BP1925/INDEX($BP$5:$BP$2729,MATCH(BR1925&amp;"_O",$BM$5:$BM$2729,0),1),"")</f>
        <v/>
      </c>
      <c r="BO1925" s="38">
        <v>39409</v>
      </c>
      <c r="BP1925" s="3">
        <v>2596.6</v>
      </c>
      <c r="BQ1925" s="7">
        <f>BP1925/BP1924</f>
        <v>0.98458995009934636</v>
      </c>
      <c r="BR1925" s="4">
        <f>YEAR(BO1925)</f>
        <v>2007</v>
      </c>
      <c r="BS1925" s="2" t="s">
        <v>8</v>
      </c>
      <c r="BT1925" s="12" t="str">
        <f>INDEX($CD$5:$CD$10,MATCH(BS1925,$CC$5:$CC$10,0),1)</f>
        <v>Y</v>
      </c>
      <c r="BU1925" s="12" t="str">
        <f>IF(AND(BT1925="Y",BQ1925&gt;1),"Y","")</f>
        <v/>
      </c>
      <c r="BV1925" s="12" t="str">
        <f>IF(AND(BT1925="Y",BQ1925&lt;1),"Y","")</f>
        <v>Y</v>
      </c>
      <c r="BW1925" s="12" t="str">
        <f>IF(BQ1925&gt;1,IF(BQ1924&gt;1,"Y",""),"")</f>
        <v/>
      </c>
      <c r="BX1925" s="12" t="str">
        <f>IF(BQ1925&lt;1,IF(BQ1924&lt;1,"Y",""),"")</f>
        <v/>
      </c>
      <c r="BY1925" s="2"/>
      <c r="BZ1925" s="2"/>
      <c r="CA1925" s="2"/>
    </row>
    <row r="1926" spans="47:79">
      <c r="AU1926" s="4" t="str">
        <f>IF(AZ1926=AZ1927,IF(AZ1926&gt;AZ1925,AZ1926&amp;"_O",""),AZ1926&amp;"_C")</f>
        <v/>
      </c>
      <c r="AV1926" s="7" t="str">
        <f>IF(RIGHT(AU1926,1)="C",AX1926/INDEX($AX$5:$AX$2729,MATCH(AZ1926&amp;"_O",$AU$5:$AU$2729,0),1),"")</f>
        <v/>
      </c>
      <c r="AW1926" s="38">
        <v>38996</v>
      </c>
      <c r="AX1926" s="37">
        <v>1349.58</v>
      </c>
      <c r="AY1926" s="7">
        <f>AX1926/AX1925</f>
        <v>1.0102781000860874</v>
      </c>
      <c r="AZ1926" s="4">
        <f>YEAR(AW1926)</f>
        <v>2006</v>
      </c>
      <c r="BA1926" s="2" t="s">
        <v>8</v>
      </c>
      <c r="BB1926" s="12" t="str">
        <f>INDEX($CD$5:$CD$10,MATCH(BA1926,$CC$5:$CC$10,0),1)</f>
        <v>Y</v>
      </c>
      <c r="BC1926" s="12" t="str">
        <f>IF(AND(BB1926="Y",AY1926&gt;1),"Y","")</f>
        <v>Y</v>
      </c>
      <c r="BD1926" s="12" t="str">
        <f>IF(AND(BB1926="Y",AY1926&lt;1),"Y","")</f>
        <v/>
      </c>
      <c r="BE1926" s="12" t="str">
        <f>IF(AY1926&gt;1,IF(AY1925&gt;1,"Y",""),"")</f>
        <v>Y</v>
      </c>
      <c r="BF1926" s="12" t="str">
        <f>IF(AY1926&lt;1,IF(AY1925&lt;1,"Y",""),"")</f>
        <v/>
      </c>
      <c r="BG1926" s="2"/>
      <c r="BH1926" s="2"/>
      <c r="BI1926" s="2"/>
      <c r="BJ1926" s="2"/>
      <c r="BK1926" s="2"/>
      <c r="BL1926" s="2"/>
      <c r="BM1926" s="4" t="str">
        <f>IF(BR1926=BR1927,IF(BR1926&gt;BR1925,BR1926&amp;"_O",""),BR1926&amp;"_C")</f>
        <v/>
      </c>
      <c r="BN1926" s="7" t="str">
        <f>IF(RIGHT(BM1926,1)="C",BP1926/INDEX($BP$5:$BP$2729,MATCH(BR1926&amp;"_O",$BM$5:$BM$2729,0),1),"")</f>
        <v/>
      </c>
      <c r="BO1926" s="38">
        <v>39416</v>
      </c>
      <c r="BP1926" s="3">
        <v>2660.96</v>
      </c>
      <c r="BQ1926" s="7">
        <f>BP1926/BP1925</f>
        <v>1.0247862589540169</v>
      </c>
      <c r="BR1926" s="4">
        <f>YEAR(BO1926)</f>
        <v>2007</v>
      </c>
      <c r="BS1926" s="2" t="s">
        <v>8</v>
      </c>
      <c r="BT1926" s="12" t="str">
        <f>INDEX($CD$5:$CD$10,MATCH(BS1926,$CC$5:$CC$10,0),1)</f>
        <v>Y</v>
      </c>
      <c r="BU1926" s="12" t="str">
        <f>IF(AND(BT1926="Y",BQ1926&gt;1),"Y","")</f>
        <v>Y</v>
      </c>
      <c r="BV1926" s="12" t="str">
        <f>IF(AND(BT1926="Y",BQ1926&lt;1),"Y","")</f>
        <v/>
      </c>
      <c r="BW1926" s="12" t="str">
        <f>IF(BQ1926&gt;1,IF(BQ1925&gt;1,"Y",""),"")</f>
        <v/>
      </c>
      <c r="BX1926" s="12" t="str">
        <f>IF(BQ1926&lt;1,IF(BQ1925&lt;1,"Y",""),"")</f>
        <v/>
      </c>
      <c r="BY1926" s="2"/>
      <c r="BZ1926" s="2"/>
      <c r="CA1926" s="2"/>
    </row>
    <row r="1927" spans="47:79">
      <c r="AU1927" s="4" t="str">
        <f>IF(AZ1927=AZ1928,IF(AZ1927&gt;AZ1926,AZ1927&amp;"_O",""),AZ1927&amp;"_C")</f>
        <v/>
      </c>
      <c r="AV1927" s="7" t="str">
        <f>IF(RIGHT(AU1927,1)="C",AX1927/INDEX($AX$5:$AX$2729,MATCH(AZ1927&amp;"_O",$AU$5:$AU$2729,0),1),"")</f>
        <v/>
      </c>
      <c r="AW1927" s="38">
        <v>39003</v>
      </c>
      <c r="AX1927" s="37">
        <v>1365.62</v>
      </c>
      <c r="AY1927" s="7">
        <f>AX1927/AX1926</f>
        <v>1.0118851790927548</v>
      </c>
      <c r="AZ1927" s="4">
        <f>YEAR(AW1927)</f>
        <v>2006</v>
      </c>
      <c r="BA1927" s="2" t="s">
        <v>8</v>
      </c>
      <c r="BB1927" s="12" t="str">
        <f>INDEX($CD$5:$CD$10,MATCH(BA1927,$CC$5:$CC$10,0),1)</f>
        <v>Y</v>
      </c>
      <c r="BC1927" s="12" t="str">
        <f>IF(AND(BB1927="Y",AY1927&gt;1),"Y","")</f>
        <v>Y</v>
      </c>
      <c r="BD1927" s="12" t="str">
        <f>IF(AND(BB1927="Y",AY1927&lt;1),"Y","")</f>
        <v/>
      </c>
      <c r="BE1927" s="12" t="str">
        <f>IF(AY1927&gt;1,IF(AY1926&gt;1,"Y",""),"")</f>
        <v>Y</v>
      </c>
      <c r="BF1927" s="12" t="str">
        <f>IF(AY1927&lt;1,IF(AY1926&lt;1,"Y",""),"")</f>
        <v/>
      </c>
      <c r="BG1927" s="2"/>
      <c r="BH1927" s="2"/>
      <c r="BI1927" s="2"/>
      <c r="BJ1927" s="2"/>
      <c r="BK1927" s="2"/>
      <c r="BL1927" s="2"/>
      <c r="BM1927" s="4" t="str">
        <f>IF(BR1927=BR1928,IF(BR1927&gt;BR1926,BR1927&amp;"_O",""),BR1927&amp;"_C")</f>
        <v/>
      </c>
      <c r="BN1927" s="7" t="str">
        <f>IF(RIGHT(BM1927,1)="C",BP1927/INDEX($BP$5:$BP$2729,MATCH(BR1927&amp;"_O",$BM$5:$BM$2729,0),1),"")</f>
        <v/>
      </c>
      <c r="BO1927" s="38">
        <v>39423</v>
      </c>
      <c r="BP1927" s="3">
        <v>2706.16</v>
      </c>
      <c r="BQ1927" s="7">
        <f>BP1927/BP1926</f>
        <v>1.016986350790692</v>
      </c>
      <c r="BR1927" s="4">
        <f>YEAR(BO1927)</f>
        <v>2007</v>
      </c>
      <c r="BS1927" s="2" t="s">
        <v>8</v>
      </c>
      <c r="BT1927" s="12" t="str">
        <f>INDEX($CD$5:$CD$10,MATCH(BS1927,$CC$5:$CC$10,0),1)</f>
        <v>Y</v>
      </c>
      <c r="BU1927" s="12" t="str">
        <f>IF(AND(BT1927="Y",BQ1927&gt;1),"Y","")</f>
        <v>Y</v>
      </c>
      <c r="BV1927" s="12" t="str">
        <f>IF(AND(BT1927="Y",BQ1927&lt;1),"Y","")</f>
        <v/>
      </c>
      <c r="BW1927" s="12" t="str">
        <f>IF(BQ1927&gt;1,IF(BQ1926&gt;1,"Y",""),"")</f>
        <v>Y</v>
      </c>
      <c r="BX1927" s="12" t="str">
        <f>IF(BQ1927&lt;1,IF(BQ1926&lt;1,"Y",""),"")</f>
        <v/>
      </c>
      <c r="BY1927" s="2"/>
      <c r="BZ1927" s="2"/>
      <c r="CA1927" s="2"/>
    </row>
    <row r="1928" spans="47:79">
      <c r="AU1928" s="4" t="str">
        <f>IF(AZ1928=AZ1929,IF(AZ1928&gt;AZ1927,AZ1928&amp;"_O",""),AZ1928&amp;"_C")</f>
        <v/>
      </c>
      <c r="AV1928" s="7" t="str">
        <f>IF(RIGHT(AU1928,1)="C",AX1928/INDEX($AX$5:$AX$2729,MATCH(AZ1928&amp;"_O",$AU$5:$AU$2729,0),1),"")</f>
        <v/>
      </c>
      <c r="AW1928" s="38">
        <v>39010</v>
      </c>
      <c r="AX1928" s="37">
        <v>1368.6</v>
      </c>
      <c r="AY1928" s="7">
        <f>AX1928/AX1927</f>
        <v>1.0021821590193465</v>
      </c>
      <c r="AZ1928" s="4">
        <f>YEAR(AW1928)</f>
        <v>2006</v>
      </c>
      <c r="BA1928" s="2" t="s">
        <v>8</v>
      </c>
      <c r="BB1928" s="12" t="str">
        <f>INDEX($CD$5:$CD$10,MATCH(BA1928,$CC$5:$CC$10,0),1)</f>
        <v>Y</v>
      </c>
      <c r="BC1928" s="12" t="str">
        <f>IF(AND(BB1928="Y",AY1928&gt;1),"Y","")</f>
        <v>Y</v>
      </c>
      <c r="BD1928" s="12" t="str">
        <f>IF(AND(BB1928="Y",AY1928&lt;1),"Y","")</f>
        <v/>
      </c>
      <c r="BE1928" s="12" t="str">
        <f>IF(AY1928&gt;1,IF(AY1927&gt;1,"Y",""),"")</f>
        <v>Y</v>
      </c>
      <c r="BF1928" s="12" t="str">
        <f>IF(AY1928&lt;1,IF(AY1927&lt;1,"Y",""),"")</f>
        <v/>
      </c>
      <c r="BG1928" s="2"/>
      <c r="BH1928" s="2"/>
      <c r="BI1928" s="2"/>
      <c r="BJ1928" s="2"/>
      <c r="BK1928" s="2"/>
      <c r="BL1928" s="2"/>
      <c r="BM1928" s="4" t="str">
        <f>IF(BR1928=BR1929,IF(BR1928&gt;BR1927,BR1928&amp;"_O",""),BR1928&amp;"_C")</f>
        <v/>
      </c>
      <c r="BN1928" s="7" t="str">
        <f>IF(RIGHT(BM1928,1)="C",BP1928/INDEX($BP$5:$BP$2729,MATCH(BR1928&amp;"_O",$BM$5:$BM$2729,0),1),"")</f>
        <v/>
      </c>
      <c r="BO1928" s="38">
        <v>39430</v>
      </c>
      <c r="BP1928" s="3">
        <v>2635.74</v>
      </c>
      <c r="BQ1928" s="7">
        <f>BP1928/BP1927</f>
        <v>0.97397788748632741</v>
      </c>
      <c r="BR1928" s="4">
        <f>YEAR(BO1928)</f>
        <v>2007</v>
      </c>
      <c r="BS1928" s="2" t="s">
        <v>8</v>
      </c>
      <c r="BT1928" s="12" t="str">
        <f>INDEX($CD$5:$CD$10,MATCH(BS1928,$CC$5:$CC$10,0),1)</f>
        <v>Y</v>
      </c>
      <c r="BU1928" s="12" t="str">
        <f>IF(AND(BT1928="Y",BQ1928&gt;1),"Y","")</f>
        <v/>
      </c>
      <c r="BV1928" s="12" t="str">
        <f>IF(AND(BT1928="Y",BQ1928&lt;1),"Y","")</f>
        <v>Y</v>
      </c>
      <c r="BW1928" s="12" t="str">
        <f>IF(BQ1928&gt;1,IF(BQ1927&gt;1,"Y",""),"")</f>
        <v/>
      </c>
      <c r="BX1928" s="12" t="str">
        <f>IF(BQ1928&lt;1,IF(BQ1927&lt;1,"Y",""),"")</f>
        <v/>
      </c>
      <c r="BY1928" s="2"/>
      <c r="BZ1928" s="2"/>
      <c r="CA1928" s="2"/>
    </row>
    <row r="1929" spans="47:79">
      <c r="AU1929" s="4" t="str">
        <f>IF(AZ1929=AZ1930,IF(AZ1929&gt;AZ1928,AZ1929&amp;"_O",""),AZ1929&amp;"_C")</f>
        <v/>
      </c>
      <c r="AV1929" s="7" t="str">
        <f>IF(RIGHT(AU1929,1)="C",AX1929/INDEX($AX$5:$AX$2729,MATCH(AZ1929&amp;"_O",$AU$5:$AU$2729,0),1),"")</f>
        <v/>
      </c>
      <c r="AW1929" s="38">
        <v>39017</v>
      </c>
      <c r="AX1929" s="37">
        <v>1377.34</v>
      </c>
      <c r="AY1929" s="7">
        <f>AX1929/AX1928</f>
        <v>1.0063860879731112</v>
      </c>
      <c r="AZ1929" s="4">
        <f>YEAR(AW1929)</f>
        <v>2006</v>
      </c>
      <c r="BA1929" s="2" t="s">
        <v>8</v>
      </c>
      <c r="BB1929" s="12" t="str">
        <f>INDEX($CD$5:$CD$10,MATCH(BA1929,$CC$5:$CC$10,0),1)</f>
        <v>Y</v>
      </c>
      <c r="BC1929" s="12" t="str">
        <f>IF(AND(BB1929="Y",AY1929&gt;1),"Y","")</f>
        <v>Y</v>
      </c>
      <c r="BD1929" s="12" t="str">
        <f>IF(AND(BB1929="Y",AY1929&lt;1),"Y","")</f>
        <v/>
      </c>
      <c r="BE1929" s="12" t="str">
        <f>IF(AY1929&gt;1,IF(AY1928&gt;1,"Y",""),"")</f>
        <v>Y</v>
      </c>
      <c r="BF1929" s="12" t="str">
        <f>IF(AY1929&lt;1,IF(AY1928&lt;1,"Y",""),"")</f>
        <v/>
      </c>
      <c r="BG1929" s="2"/>
      <c r="BH1929" s="2"/>
      <c r="BI1929" s="2"/>
      <c r="BJ1929" s="2"/>
      <c r="BK1929" s="2"/>
      <c r="BL1929" s="2"/>
      <c r="BM1929" s="4" t="str">
        <f>IF(BR1929=BR1930,IF(BR1929&gt;BR1928,BR1929&amp;"_O",""),BR1929&amp;"_C")</f>
        <v/>
      </c>
      <c r="BN1929" s="7" t="str">
        <f>IF(RIGHT(BM1929,1)="C",BP1929/INDEX($BP$5:$BP$2729,MATCH(BR1929&amp;"_O",$BM$5:$BM$2729,0),1),"")</f>
        <v/>
      </c>
      <c r="BO1929" s="38">
        <v>39437</v>
      </c>
      <c r="BP1929" s="3">
        <v>2691.99</v>
      </c>
      <c r="BQ1929" s="7">
        <f>BP1929/BP1928</f>
        <v>1.0213412552072663</v>
      </c>
      <c r="BR1929" s="4">
        <f>YEAR(BO1929)</f>
        <v>2007</v>
      </c>
      <c r="BS1929" s="2" t="s">
        <v>8</v>
      </c>
      <c r="BT1929" s="12" t="str">
        <f>INDEX($CD$5:$CD$10,MATCH(BS1929,$CC$5:$CC$10,0),1)</f>
        <v>Y</v>
      </c>
      <c r="BU1929" s="12" t="str">
        <f>IF(AND(BT1929="Y",BQ1929&gt;1),"Y","")</f>
        <v>Y</v>
      </c>
      <c r="BV1929" s="12" t="str">
        <f>IF(AND(BT1929="Y",BQ1929&lt;1),"Y","")</f>
        <v/>
      </c>
      <c r="BW1929" s="12" t="str">
        <f>IF(BQ1929&gt;1,IF(BQ1928&gt;1,"Y",""),"")</f>
        <v/>
      </c>
      <c r="BX1929" s="12" t="str">
        <f>IF(BQ1929&lt;1,IF(BQ1928&lt;1,"Y",""),"")</f>
        <v/>
      </c>
      <c r="BY1929" s="2"/>
      <c r="BZ1929" s="2"/>
      <c r="CA1929" s="2"/>
    </row>
    <row r="1930" spans="47:79">
      <c r="AU1930" s="4" t="str">
        <f>IF(AZ1930=AZ1931,IF(AZ1930&gt;AZ1929,AZ1930&amp;"_O",""),AZ1930&amp;"_C")</f>
        <v/>
      </c>
      <c r="AV1930" s="7" t="str">
        <f>IF(RIGHT(AU1930,1)="C",AX1930/INDEX($AX$5:$AX$2729,MATCH(AZ1930&amp;"_O",$AU$5:$AU$2729,0),1),"")</f>
        <v/>
      </c>
      <c r="AW1930" s="38">
        <v>39024</v>
      </c>
      <c r="AX1930" s="37">
        <v>1364.3</v>
      </c>
      <c r="AY1930" s="7">
        <f>AX1930/AX1929</f>
        <v>0.99053247564145386</v>
      </c>
      <c r="AZ1930" s="4">
        <f>YEAR(AW1930)</f>
        <v>2006</v>
      </c>
      <c r="BA1930" s="2" t="s">
        <v>8</v>
      </c>
      <c r="BB1930" s="12" t="str">
        <f>INDEX($CD$5:$CD$10,MATCH(BA1930,$CC$5:$CC$10,0),1)</f>
        <v>Y</v>
      </c>
      <c r="BC1930" s="12" t="str">
        <f>IF(AND(BB1930="Y",AY1930&gt;1),"Y","")</f>
        <v/>
      </c>
      <c r="BD1930" s="12" t="str">
        <f>IF(AND(BB1930="Y",AY1930&lt;1),"Y","")</f>
        <v>Y</v>
      </c>
      <c r="BE1930" s="12" t="str">
        <f>IF(AY1930&gt;1,IF(AY1929&gt;1,"Y",""),"")</f>
        <v/>
      </c>
      <c r="BF1930" s="12" t="str">
        <f>IF(AY1930&lt;1,IF(AY1929&lt;1,"Y",""),"")</f>
        <v/>
      </c>
      <c r="BG1930" s="2"/>
      <c r="BH1930" s="2"/>
      <c r="BI1930" s="2"/>
      <c r="BJ1930" s="2"/>
      <c r="BK1930" s="2"/>
      <c r="BL1930" s="2"/>
      <c r="BM1930" s="4" t="str">
        <f>IF(BR1930=BR1931,IF(BR1930&gt;BR1929,BR1930&amp;"_O",""),BR1930&amp;"_C")</f>
        <v>2007_C</v>
      </c>
      <c r="BN1930" s="7">
        <f>IF(RIGHT(BM1930,1)="C",BP1930/INDEX($BP$5:$BP$2729,MATCH(BR1930&amp;"_O",$BM$5:$BM$2729,0),1),"")</f>
        <v>1.0986792646605732</v>
      </c>
      <c r="BO1930" s="38">
        <v>39444</v>
      </c>
      <c r="BP1930" s="3">
        <v>2674.46</v>
      </c>
      <c r="BQ1930" s="7">
        <f>BP1930/BP1929</f>
        <v>0.99348808873732819</v>
      </c>
      <c r="BR1930" s="4">
        <f>YEAR(BO1930)</f>
        <v>2007</v>
      </c>
      <c r="BS1930" s="2" t="s">
        <v>8</v>
      </c>
      <c r="BT1930" s="12" t="str">
        <f>INDEX($CD$5:$CD$10,MATCH(BS1930,$CC$5:$CC$10,0),1)</f>
        <v>Y</v>
      </c>
      <c r="BU1930" s="12" t="str">
        <f>IF(AND(BT1930="Y",BQ1930&gt;1),"Y","")</f>
        <v/>
      </c>
      <c r="BV1930" s="12" t="str">
        <f>IF(AND(BT1930="Y",BQ1930&lt;1),"Y","")</f>
        <v>Y</v>
      </c>
      <c r="BW1930" s="12" t="str">
        <f>IF(BQ1930&gt;1,IF(BQ1929&gt;1,"Y",""),"")</f>
        <v/>
      </c>
      <c r="BX1930" s="12" t="str">
        <f>IF(BQ1930&lt;1,IF(BQ1929&lt;1,"Y",""),"")</f>
        <v/>
      </c>
      <c r="BY1930" s="2"/>
      <c r="BZ1930" s="2"/>
      <c r="CA1930" s="2"/>
    </row>
    <row r="1931" spans="47:79">
      <c r="AU1931" s="4" t="str">
        <f>IF(AZ1931=AZ1932,IF(AZ1931&gt;AZ1930,AZ1931&amp;"_O",""),AZ1931&amp;"_C")</f>
        <v/>
      </c>
      <c r="AV1931" s="7" t="str">
        <f>IF(RIGHT(AU1931,1)="C",AX1931/INDEX($AX$5:$AX$2729,MATCH(AZ1931&amp;"_O",$AU$5:$AU$2729,0),1),"")</f>
        <v/>
      </c>
      <c r="AW1931" s="38">
        <v>39031</v>
      </c>
      <c r="AX1931" s="37">
        <v>1380.9</v>
      </c>
      <c r="AY1931" s="7">
        <f>AX1931/AX1930</f>
        <v>1.0121674118595618</v>
      </c>
      <c r="AZ1931" s="4">
        <f>YEAR(AW1931)</f>
        <v>2006</v>
      </c>
      <c r="BA1931" s="2" t="s">
        <v>8</v>
      </c>
      <c r="BB1931" s="12" t="str">
        <f>INDEX($CD$5:$CD$10,MATCH(BA1931,$CC$5:$CC$10,0),1)</f>
        <v>Y</v>
      </c>
      <c r="BC1931" s="12" t="str">
        <f>IF(AND(BB1931="Y",AY1931&gt;1),"Y","")</f>
        <v>Y</v>
      </c>
      <c r="BD1931" s="12" t="str">
        <f>IF(AND(BB1931="Y",AY1931&lt;1),"Y","")</f>
        <v/>
      </c>
      <c r="BE1931" s="12" t="str">
        <f>IF(AY1931&gt;1,IF(AY1930&gt;1,"Y",""),"")</f>
        <v/>
      </c>
      <c r="BF1931" s="12" t="str">
        <f>IF(AY1931&lt;1,IF(AY1930&lt;1,"Y",""),"")</f>
        <v/>
      </c>
      <c r="BG1931" s="2"/>
      <c r="BH1931" s="2"/>
      <c r="BI1931" s="2"/>
      <c r="BJ1931" s="2"/>
      <c r="BK1931" s="2"/>
      <c r="BL1931" s="2"/>
      <c r="BM1931" s="4" t="str">
        <f>IF(BR1931=BR1932,IF(BR1931&gt;BR1930,BR1931&amp;"_O",""),BR1931&amp;"_C")</f>
        <v>2008_O</v>
      </c>
      <c r="BN1931" s="7" t="str">
        <f>IF(RIGHT(BM1931,1)="C",BP1931/INDEX($BP$5:$BP$2729,MATCH(BR1931&amp;"_O",$BM$5:$BM$2729,0),1),"")</f>
        <v/>
      </c>
      <c r="BO1931" s="38">
        <v>39451</v>
      </c>
      <c r="BP1931" s="3">
        <v>2504.65</v>
      </c>
      <c r="BQ1931" s="7">
        <f>BP1931/BP1930</f>
        <v>0.93650680885113258</v>
      </c>
      <c r="BR1931" s="4">
        <f>YEAR(BO1931)</f>
        <v>2008</v>
      </c>
      <c r="BS1931" s="2" t="s">
        <v>8</v>
      </c>
      <c r="BT1931" s="12" t="str">
        <f>INDEX($CD$5:$CD$10,MATCH(BS1931,$CC$5:$CC$10,0),1)</f>
        <v>Y</v>
      </c>
      <c r="BU1931" s="12" t="str">
        <f>IF(AND(BT1931="Y",BQ1931&gt;1),"Y","")</f>
        <v/>
      </c>
      <c r="BV1931" s="12" t="str">
        <f>IF(AND(BT1931="Y",BQ1931&lt;1),"Y","")</f>
        <v>Y</v>
      </c>
      <c r="BW1931" s="12" t="str">
        <f>IF(BQ1931&gt;1,IF(BQ1930&gt;1,"Y",""),"")</f>
        <v/>
      </c>
      <c r="BX1931" s="12" t="str">
        <f>IF(BQ1931&lt;1,IF(BQ1930&lt;1,"Y",""),"")</f>
        <v>Y</v>
      </c>
      <c r="BY1931" s="2"/>
      <c r="BZ1931" s="2"/>
      <c r="CA1931" s="2"/>
    </row>
    <row r="1932" spans="47:79">
      <c r="AU1932" s="4" t="str">
        <f>IF(AZ1932=AZ1933,IF(AZ1932&gt;AZ1931,AZ1932&amp;"_O",""),AZ1932&amp;"_C")</f>
        <v/>
      </c>
      <c r="AV1932" s="7" t="str">
        <f>IF(RIGHT(AU1932,1)="C",AX1932/INDEX($AX$5:$AX$2729,MATCH(AZ1932&amp;"_O",$AU$5:$AU$2729,0),1),"")</f>
        <v/>
      </c>
      <c r="AW1932" s="38">
        <v>39038</v>
      </c>
      <c r="AX1932" s="37">
        <v>1401.2</v>
      </c>
      <c r="AY1932" s="7">
        <f>AX1932/AX1931</f>
        <v>1.0147005576073576</v>
      </c>
      <c r="AZ1932" s="4">
        <f>YEAR(AW1932)</f>
        <v>2006</v>
      </c>
      <c r="BA1932" s="2" t="s">
        <v>8</v>
      </c>
      <c r="BB1932" s="12" t="str">
        <f>INDEX($CD$5:$CD$10,MATCH(BA1932,$CC$5:$CC$10,0),1)</f>
        <v>Y</v>
      </c>
      <c r="BC1932" s="12" t="str">
        <f>IF(AND(BB1932="Y",AY1932&gt;1),"Y","")</f>
        <v>Y</v>
      </c>
      <c r="BD1932" s="12" t="str">
        <f>IF(AND(BB1932="Y",AY1932&lt;1),"Y","")</f>
        <v/>
      </c>
      <c r="BE1932" s="12" t="str">
        <f>IF(AY1932&gt;1,IF(AY1931&gt;1,"Y",""),"")</f>
        <v>Y</v>
      </c>
      <c r="BF1932" s="12" t="str">
        <f>IF(AY1932&lt;1,IF(AY1931&lt;1,"Y",""),"")</f>
        <v/>
      </c>
      <c r="BG1932" s="2"/>
      <c r="BH1932" s="2"/>
      <c r="BI1932" s="2"/>
      <c r="BJ1932" s="2"/>
      <c r="BK1932" s="2"/>
      <c r="BL1932" s="2"/>
      <c r="BM1932" s="4" t="str">
        <f>IF(BR1932=BR1933,IF(BR1932&gt;BR1931,BR1932&amp;"_O",""),BR1932&amp;"_C")</f>
        <v/>
      </c>
      <c r="BN1932" s="7" t="str">
        <f>IF(RIGHT(BM1932,1)="C",BP1932/INDEX($BP$5:$BP$2729,MATCH(BR1932&amp;"_O",$BM$5:$BM$2729,0),1),"")</f>
        <v/>
      </c>
      <c r="BO1932" s="38">
        <v>39458</v>
      </c>
      <c r="BP1932" s="3">
        <v>2439.94</v>
      </c>
      <c r="BQ1932" s="7">
        <f>BP1932/BP1931</f>
        <v>0.9741640548579642</v>
      </c>
      <c r="BR1932" s="4">
        <f>YEAR(BO1932)</f>
        <v>2008</v>
      </c>
      <c r="BS1932" s="2" t="s">
        <v>8</v>
      </c>
      <c r="BT1932" s="12" t="str">
        <f>INDEX($CD$5:$CD$10,MATCH(BS1932,$CC$5:$CC$10,0),1)</f>
        <v>Y</v>
      </c>
      <c r="BU1932" s="12" t="str">
        <f>IF(AND(BT1932="Y",BQ1932&gt;1),"Y","")</f>
        <v/>
      </c>
      <c r="BV1932" s="12" t="str">
        <f>IF(AND(BT1932="Y",BQ1932&lt;1),"Y","")</f>
        <v>Y</v>
      </c>
      <c r="BW1932" s="12" t="str">
        <f>IF(BQ1932&gt;1,IF(BQ1931&gt;1,"Y",""),"")</f>
        <v/>
      </c>
      <c r="BX1932" s="12" t="str">
        <f>IF(BQ1932&lt;1,IF(BQ1931&lt;1,"Y",""),"")</f>
        <v>Y</v>
      </c>
      <c r="BY1932" s="2"/>
      <c r="BZ1932" s="2"/>
      <c r="CA1932" s="2"/>
    </row>
    <row r="1933" spans="47:79">
      <c r="AU1933" s="4" t="str">
        <f>IF(AZ1933=AZ1934,IF(AZ1933&gt;AZ1932,AZ1933&amp;"_O",""),AZ1933&amp;"_C")</f>
        <v/>
      </c>
      <c r="AV1933" s="7" t="str">
        <f>IF(RIGHT(AU1933,1)="C",AX1933/INDEX($AX$5:$AX$2729,MATCH(AZ1933&amp;"_O",$AU$5:$AU$2729,0),1),"")</f>
        <v/>
      </c>
      <c r="AW1933" s="38">
        <v>39045</v>
      </c>
      <c r="AX1933" s="37">
        <v>1400.95</v>
      </c>
      <c r="AY1933" s="7">
        <f>AX1933/AX1932</f>
        <v>0.99982158150157008</v>
      </c>
      <c r="AZ1933" s="4">
        <f>YEAR(AW1933)</f>
        <v>2006</v>
      </c>
      <c r="BA1933" s="2" t="s">
        <v>8</v>
      </c>
      <c r="BB1933" s="12" t="str">
        <f>INDEX($CD$5:$CD$10,MATCH(BA1933,$CC$5:$CC$10,0),1)</f>
        <v>Y</v>
      </c>
      <c r="BC1933" s="12" t="str">
        <f>IF(AND(BB1933="Y",AY1933&gt;1),"Y","")</f>
        <v/>
      </c>
      <c r="BD1933" s="12" t="str">
        <f>IF(AND(BB1933="Y",AY1933&lt;1),"Y","")</f>
        <v>Y</v>
      </c>
      <c r="BE1933" s="12" t="str">
        <f>IF(AY1933&gt;1,IF(AY1932&gt;1,"Y",""),"")</f>
        <v/>
      </c>
      <c r="BF1933" s="12" t="str">
        <f>IF(AY1933&lt;1,IF(AY1932&lt;1,"Y",""),"")</f>
        <v/>
      </c>
      <c r="BG1933" s="2"/>
      <c r="BH1933" s="2"/>
      <c r="BI1933" s="2"/>
      <c r="BJ1933" s="2"/>
      <c r="BK1933" s="2"/>
      <c r="BL1933" s="2"/>
      <c r="BM1933" s="4" t="str">
        <f>IF(BR1933=BR1934,IF(BR1933&gt;BR1932,BR1933&amp;"_O",""),BR1933&amp;"_C")</f>
        <v/>
      </c>
      <c r="BN1933" s="7" t="str">
        <f>IF(RIGHT(BM1933,1)="C",BP1933/INDEX($BP$5:$BP$2729,MATCH(BR1933&amp;"_O",$BM$5:$BM$2729,0),1),"")</f>
        <v/>
      </c>
      <c r="BO1933" s="38">
        <v>39465</v>
      </c>
      <c r="BP1933" s="3">
        <v>2340.02</v>
      </c>
      <c r="BQ1933" s="7">
        <f>BP1933/BP1932</f>
        <v>0.95904817331573722</v>
      </c>
      <c r="BR1933" s="4">
        <f>YEAR(BO1933)</f>
        <v>2008</v>
      </c>
      <c r="BS1933" s="2" t="s">
        <v>8</v>
      </c>
      <c r="BT1933" s="12" t="str">
        <f>INDEX($CD$5:$CD$10,MATCH(BS1933,$CC$5:$CC$10,0),1)</f>
        <v>Y</v>
      </c>
      <c r="BU1933" s="12" t="str">
        <f>IF(AND(BT1933="Y",BQ1933&gt;1),"Y","")</f>
        <v/>
      </c>
      <c r="BV1933" s="12" t="str">
        <f>IF(AND(BT1933="Y",BQ1933&lt;1),"Y","")</f>
        <v>Y</v>
      </c>
      <c r="BW1933" s="12" t="str">
        <f>IF(BQ1933&gt;1,IF(BQ1932&gt;1,"Y",""),"")</f>
        <v/>
      </c>
      <c r="BX1933" s="12" t="str">
        <f>IF(BQ1933&lt;1,IF(BQ1932&lt;1,"Y",""),"")</f>
        <v>Y</v>
      </c>
      <c r="BY1933" s="2"/>
      <c r="BZ1933" s="2"/>
      <c r="CA1933" s="2"/>
    </row>
    <row r="1934" spans="47:79">
      <c r="AU1934" s="4" t="str">
        <f>IF(AZ1934=AZ1935,IF(AZ1934&gt;AZ1933,AZ1934&amp;"_O",""),AZ1934&amp;"_C")</f>
        <v/>
      </c>
      <c r="AV1934" s="7" t="str">
        <f>IF(RIGHT(AU1934,1)="C",AX1934/INDEX($AX$5:$AX$2729,MATCH(AZ1934&amp;"_O",$AU$5:$AU$2729,0),1),"")</f>
        <v/>
      </c>
      <c r="AW1934" s="38">
        <v>39052</v>
      </c>
      <c r="AX1934" s="37">
        <v>1396.71</v>
      </c>
      <c r="AY1934" s="7">
        <f>AX1934/AX1933</f>
        <v>0.99697348227988147</v>
      </c>
      <c r="AZ1934" s="4">
        <f>YEAR(AW1934)</f>
        <v>2006</v>
      </c>
      <c r="BA1934" s="2" t="s">
        <v>8</v>
      </c>
      <c r="BB1934" s="12" t="str">
        <f>INDEX($CD$5:$CD$10,MATCH(BA1934,$CC$5:$CC$10,0),1)</f>
        <v>Y</v>
      </c>
      <c r="BC1934" s="12" t="str">
        <f>IF(AND(BB1934="Y",AY1934&gt;1),"Y","")</f>
        <v/>
      </c>
      <c r="BD1934" s="12" t="str">
        <f>IF(AND(BB1934="Y",AY1934&lt;1),"Y","")</f>
        <v>Y</v>
      </c>
      <c r="BE1934" s="12" t="str">
        <f>IF(AY1934&gt;1,IF(AY1933&gt;1,"Y",""),"")</f>
        <v/>
      </c>
      <c r="BF1934" s="12" t="str">
        <f>IF(AY1934&lt;1,IF(AY1933&lt;1,"Y",""),"")</f>
        <v>Y</v>
      </c>
      <c r="BG1934" s="2"/>
      <c r="BH1934" s="2"/>
      <c r="BI1934" s="2"/>
      <c r="BJ1934" s="2"/>
      <c r="BK1934" s="2"/>
      <c r="BL1934" s="2"/>
      <c r="BM1934" s="4" t="str">
        <f>IF(BR1934=BR1935,IF(BR1934&gt;BR1933,BR1934&amp;"_O",""),BR1934&amp;"_C")</f>
        <v/>
      </c>
      <c r="BN1934" s="7" t="str">
        <f>IF(RIGHT(BM1934,1)="C",BP1934/INDEX($BP$5:$BP$2729,MATCH(BR1934&amp;"_O",$BM$5:$BM$2729,0),1),"")</f>
        <v/>
      </c>
      <c r="BO1934" s="38">
        <v>39472</v>
      </c>
      <c r="BP1934" s="3">
        <v>2326.1999999999998</v>
      </c>
      <c r="BQ1934" s="7">
        <f>BP1934/BP1933</f>
        <v>0.99409406757207197</v>
      </c>
      <c r="BR1934" s="4">
        <f>YEAR(BO1934)</f>
        <v>2008</v>
      </c>
      <c r="BS1934" s="2" t="s">
        <v>8</v>
      </c>
      <c r="BT1934" s="12" t="str">
        <f>INDEX($CD$5:$CD$10,MATCH(BS1934,$CC$5:$CC$10,0),1)</f>
        <v>Y</v>
      </c>
      <c r="BU1934" s="12" t="str">
        <f>IF(AND(BT1934="Y",BQ1934&gt;1),"Y","")</f>
        <v/>
      </c>
      <c r="BV1934" s="12" t="str">
        <f>IF(AND(BT1934="Y",BQ1934&lt;1),"Y","")</f>
        <v>Y</v>
      </c>
      <c r="BW1934" s="12" t="str">
        <f>IF(BQ1934&gt;1,IF(BQ1933&gt;1,"Y",""),"")</f>
        <v/>
      </c>
      <c r="BX1934" s="12" t="str">
        <f>IF(BQ1934&lt;1,IF(BQ1933&lt;1,"Y",""),"")</f>
        <v>Y</v>
      </c>
      <c r="BY1934" s="2"/>
      <c r="BZ1934" s="2"/>
      <c r="CA1934" s="2"/>
    </row>
    <row r="1935" spans="47:79">
      <c r="AU1935" s="4" t="str">
        <f>IF(AZ1935=AZ1936,IF(AZ1935&gt;AZ1934,AZ1935&amp;"_O",""),AZ1935&amp;"_C")</f>
        <v/>
      </c>
      <c r="AV1935" s="7" t="str">
        <f>IF(RIGHT(AU1935,1)="C",AX1935/INDEX($AX$5:$AX$2729,MATCH(AZ1935&amp;"_O",$AU$5:$AU$2729,0),1),"")</f>
        <v/>
      </c>
      <c r="AW1935" s="38">
        <v>39059</v>
      </c>
      <c r="AX1935" s="37">
        <v>1409.84</v>
      </c>
      <c r="AY1935" s="7">
        <f>AX1935/AX1934</f>
        <v>1.0094006629865899</v>
      </c>
      <c r="AZ1935" s="4">
        <f>YEAR(AW1935)</f>
        <v>2006</v>
      </c>
      <c r="BA1935" s="2" t="s">
        <v>8</v>
      </c>
      <c r="BB1935" s="12" t="str">
        <f>INDEX($CD$5:$CD$10,MATCH(BA1935,$CC$5:$CC$10,0),1)</f>
        <v>Y</v>
      </c>
      <c r="BC1935" s="12" t="str">
        <f>IF(AND(BB1935="Y",AY1935&gt;1),"Y","")</f>
        <v>Y</v>
      </c>
      <c r="BD1935" s="12" t="str">
        <f>IF(AND(BB1935="Y",AY1935&lt;1),"Y","")</f>
        <v/>
      </c>
      <c r="BE1935" s="12" t="str">
        <f>IF(AY1935&gt;1,IF(AY1934&gt;1,"Y",""),"")</f>
        <v/>
      </c>
      <c r="BF1935" s="12" t="str">
        <f>IF(AY1935&lt;1,IF(AY1934&lt;1,"Y",""),"")</f>
        <v/>
      </c>
      <c r="BG1935" s="2"/>
      <c r="BH1935" s="2"/>
      <c r="BI1935" s="2"/>
      <c r="BJ1935" s="2"/>
      <c r="BK1935" s="2"/>
      <c r="BL1935" s="2"/>
      <c r="BM1935" s="4" t="str">
        <f>IF(BR1935=BR1936,IF(BR1935&gt;BR1934,BR1935&amp;"_O",""),BR1935&amp;"_C")</f>
        <v/>
      </c>
      <c r="BN1935" s="7" t="str">
        <f>IF(RIGHT(BM1935,1)="C",BP1935/INDEX($BP$5:$BP$2729,MATCH(BR1935&amp;"_O",$BM$5:$BM$2729,0),1),"")</f>
        <v/>
      </c>
      <c r="BO1935" s="38">
        <v>39479</v>
      </c>
      <c r="BP1935" s="3">
        <v>2413.36</v>
      </c>
      <c r="BQ1935" s="7">
        <f>BP1935/BP1934</f>
        <v>1.037468833290345</v>
      </c>
      <c r="BR1935" s="4">
        <f>YEAR(BO1935)</f>
        <v>2008</v>
      </c>
      <c r="BS1935" s="2" t="s">
        <v>8</v>
      </c>
      <c r="BT1935" s="12" t="str">
        <f>INDEX($CD$5:$CD$10,MATCH(BS1935,$CC$5:$CC$10,0),1)</f>
        <v>Y</v>
      </c>
      <c r="BU1935" s="12" t="str">
        <f>IF(AND(BT1935="Y",BQ1935&gt;1),"Y","")</f>
        <v>Y</v>
      </c>
      <c r="BV1935" s="12" t="str">
        <f>IF(AND(BT1935="Y",BQ1935&lt;1),"Y","")</f>
        <v/>
      </c>
      <c r="BW1935" s="12" t="str">
        <f>IF(BQ1935&gt;1,IF(BQ1934&gt;1,"Y",""),"")</f>
        <v/>
      </c>
      <c r="BX1935" s="12" t="str">
        <f>IF(BQ1935&lt;1,IF(BQ1934&lt;1,"Y",""),"")</f>
        <v/>
      </c>
      <c r="BY1935" s="2"/>
      <c r="BZ1935" s="2"/>
      <c r="CA1935" s="2"/>
    </row>
    <row r="1936" spans="47:79">
      <c r="AU1936" s="4" t="str">
        <f>IF(AZ1936=AZ1937,IF(AZ1936&gt;AZ1935,AZ1936&amp;"_O",""),AZ1936&amp;"_C")</f>
        <v/>
      </c>
      <c r="AV1936" s="7" t="str">
        <f>IF(RIGHT(AU1936,1)="C",AX1936/INDEX($AX$5:$AX$2729,MATCH(AZ1936&amp;"_O",$AU$5:$AU$2729,0),1),"")</f>
        <v/>
      </c>
      <c r="AW1936" s="38">
        <v>39066</v>
      </c>
      <c r="AX1936" s="37">
        <v>1427.09</v>
      </c>
      <c r="AY1936" s="7">
        <f>AX1936/AX1935</f>
        <v>1.0122354309708903</v>
      </c>
      <c r="AZ1936" s="4">
        <f>YEAR(AW1936)</f>
        <v>2006</v>
      </c>
      <c r="BA1936" s="2" t="s">
        <v>8</v>
      </c>
      <c r="BB1936" s="12" t="str">
        <f>INDEX($CD$5:$CD$10,MATCH(BA1936,$CC$5:$CC$10,0),1)</f>
        <v>Y</v>
      </c>
      <c r="BC1936" s="12" t="str">
        <f>IF(AND(BB1936="Y",AY1936&gt;1),"Y","")</f>
        <v>Y</v>
      </c>
      <c r="BD1936" s="12" t="str">
        <f>IF(AND(BB1936="Y",AY1936&lt;1),"Y","")</f>
        <v/>
      </c>
      <c r="BE1936" s="12" t="str">
        <f>IF(AY1936&gt;1,IF(AY1935&gt;1,"Y",""),"")</f>
        <v>Y</v>
      </c>
      <c r="BF1936" s="12" t="str">
        <f>IF(AY1936&lt;1,IF(AY1935&lt;1,"Y",""),"")</f>
        <v/>
      </c>
      <c r="BG1936" s="2"/>
      <c r="BH1936" s="2"/>
      <c r="BI1936" s="2"/>
      <c r="BJ1936" s="2"/>
      <c r="BK1936" s="2"/>
      <c r="BL1936" s="2"/>
      <c r="BM1936" s="4" t="str">
        <f>IF(BR1936=BR1937,IF(BR1936&gt;BR1935,BR1936&amp;"_O",""),BR1936&amp;"_C")</f>
        <v/>
      </c>
      <c r="BN1936" s="7" t="str">
        <f>IF(RIGHT(BM1936,1)="C",BP1936/INDEX($BP$5:$BP$2729,MATCH(BR1936&amp;"_O",$BM$5:$BM$2729,0),1),"")</f>
        <v/>
      </c>
      <c r="BO1936" s="38">
        <v>39486</v>
      </c>
      <c r="BP1936" s="3">
        <v>2304.85</v>
      </c>
      <c r="BQ1936" s="7">
        <f>BP1936/BP1935</f>
        <v>0.95503778963768349</v>
      </c>
      <c r="BR1936" s="4">
        <f>YEAR(BO1936)</f>
        <v>2008</v>
      </c>
      <c r="BS1936" s="2" t="s">
        <v>8</v>
      </c>
      <c r="BT1936" s="12" t="str">
        <f>INDEX($CD$5:$CD$10,MATCH(BS1936,$CC$5:$CC$10,0),1)</f>
        <v>Y</v>
      </c>
      <c r="BU1936" s="12" t="str">
        <f>IF(AND(BT1936="Y",BQ1936&gt;1),"Y","")</f>
        <v/>
      </c>
      <c r="BV1936" s="12" t="str">
        <f>IF(AND(BT1936="Y",BQ1936&lt;1),"Y","")</f>
        <v>Y</v>
      </c>
      <c r="BW1936" s="12" t="str">
        <f>IF(BQ1936&gt;1,IF(BQ1935&gt;1,"Y",""),"")</f>
        <v/>
      </c>
      <c r="BX1936" s="12" t="str">
        <f>IF(BQ1936&lt;1,IF(BQ1935&lt;1,"Y",""),"")</f>
        <v/>
      </c>
      <c r="BY1936" s="2"/>
      <c r="BZ1936" s="2"/>
      <c r="CA1936" s="2"/>
    </row>
    <row r="1937" spans="47:79">
      <c r="AU1937" s="4" t="str">
        <f>IF(AZ1937=AZ1938,IF(AZ1937&gt;AZ1936,AZ1937&amp;"_O",""),AZ1937&amp;"_C")</f>
        <v/>
      </c>
      <c r="AV1937" s="7" t="str">
        <f>IF(RIGHT(AU1937,1)="C",AX1937/INDEX($AX$5:$AX$2729,MATCH(AZ1937&amp;"_O",$AU$5:$AU$2729,0),1),"")</f>
        <v/>
      </c>
      <c r="AW1937" s="38">
        <v>39073</v>
      </c>
      <c r="AX1937" s="37">
        <v>1410.76</v>
      </c>
      <c r="AY1937" s="7">
        <f>AX1937/AX1936</f>
        <v>0.98855713374769638</v>
      </c>
      <c r="AZ1937" s="4">
        <f>YEAR(AW1937)</f>
        <v>2006</v>
      </c>
      <c r="BA1937" s="2" t="s">
        <v>8</v>
      </c>
      <c r="BB1937" s="12" t="str">
        <f>INDEX($CD$5:$CD$10,MATCH(BA1937,$CC$5:$CC$10,0),1)</f>
        <v>Y</v>
      </c>
      <c r="BC1937" s="12" t="str">
        <f>IF(AND(BB1937="Y",AY1937&gt;1),"Y","")</f>
        <v/>
      </c>
      <c r="BD1937" s="12" t="str">
        <f>IF(AND(BB1937="Y",AY1937&lt;1),"Y","")</f>
        <v>Y</v>
      </c>
      <c r="BE1937" s="12" t="str">
        <f>IF(AY1937&gt;1,IF(AY1936&gt;1,"Y",""),"")</f>
        <v/>
      </c>
      <c r="BF1937" s="12" t="str">
        <f>IF(AY1937&lt;1,IF(AY1936&lt;1,"Y",""),"")</f>
        <v/>
      </c>
      <c r="BG1937" s="2"/>
      <c r="BH1937" s="2"/>
      <c r="BI1937" s="2"/>
      <c r="BJ1937" s="2"/>
      <c r="BK1937" s="2"/>
      <c r="BL1937" s="2"/>
      <c r="BM1937" s="4" t="str">
        <f>IF(BR1937=BR1938,IF(BR1937&gt;BR1936,BR1937&amp;"_O",""),BR1937&amp;"_C")</f>
        <v/>
      </c>
      <c r="BN1937" s="7" t="str">
        <f>IF(RIGHT(BM1937,1)="C",BP1937/INDEX($BP$5:$BP$2729,MATCH(BR1937&amp;"_O",$BM$5:$BM$2729,0),1),"")</f>
        <v/>
      </c>
      <c r="BO1937" s="38">
        <v>39493</v>
      </c>
      <c r="BP1937" s="3">
        <v>2321.8000000000002</v>
      </c>
      <c r="BQ1937" s="7">
        <f>BP1937/BP1936</f>
        <v>1.0073540577477929</v>
      </c>
      <c r="BR1937" s="4">
        <f>YEAR(BO1937)</f>
        <v>2008</v>
      </c>
      <c r="BS1937" s="2" t="s">
        <v>8</v>
      </c>
      <c r="BT1937" s="12" t="str">
        <f>INDEX($CD$5:$CD$10,MATCH(BS1937,$CC$5:$CC$10,0),1)</f>
        <v>Y</v>
      </c>
      <c r="BU1937" s="12" t="str">
        <f>IF(AND(BT1937="Y",BQ1937&gt;1),"Y","")</f>
        <v>Y</v>
      </c>
      <c r="BV1937" s="12" t="str">
        <f>IF(AND(BT1937="Y",BQ1937&lt;1),"Y","")</f>
        <v/>
      </c>
      <c r="BW1937" s="12" t="str">
        <f>IF(BQ1937&gt;1,IF(BQ1936&gt;1,"Y",""),"")</f>
        <v/>
      </c>
      <c r="BX1937" s="12" t="str">
        <f>IF(BQ1937&lt;1,IF(BQ1936&lt;1,"Y",""),"")</f>
        <v/>
      </c>
      <c r="BY1937" s="2"/>
      <c r="BZ1937" s="2"/>
      <c r="CA1937" s="2"/>
    </row>
    <row r="1938" spans="47:79">
      <c r="AU1938" s="4" t="str">
        <f>IF(AZ1938=AZ1939,IF(AZ1938&gt;AZ1937,AZ1938&amp;"_O",""),AZ1938&amp;"_C")</f>
        <v>2006_C</v>
      </c>
      <c r="AV1938" s="7">
        <f>IF(RIGHT(AU1938,1)="C",AX1938/INDEX($AX$5:$AX$2729,MATCH(AZ1938&amp;"_O",$AU$5:$AU$2729,0),1),"")</f>
        <v>1.1033490217433584</v>
      </c>
      <c r="AW1938" s="38">
        <v>39080</v>
      </c>
      <c r="AX1938" s="37">
        <v>1418.3</v>
      </c>
      <c r="AY1938" s="7">
        <f>AX1938/AX1937</f>
        <v>1.0053446369332841</v>
      </c>
      <c r="AZ1938" s="4">
        <f>YEAR(AW1938)</f>
        <v>2006</v>
      </c>
      <c r="BA1938" s="2" t="s">
        <v>8</v>
      </c>
      <c r="BB1938" s="12" t="str">
        <f>INDEX($CD$5:$CD$10,MATCH(BA1938,$CC$5:$CC$10,0),1)</f>
        <v>Y</v>
      </c>
      <c r="BC1938" s="12" t="str">
        <f>IF(AND(BB1938="Y",AY1938&gt;1),"Y","")</f>
        <v>Y</v>
      </c>
      <c r="BD1938" s="12" t="str">
        <f>IF(AND(BB1938="Y",AY1938&lt;1),"Y","")</f>
        <v/>
      </c>
      <c r="BE1938" s="12" t="str">
        <f>IF(AY1938&gt;1,IF(AY1937&gt;1,"Y",""),"")</f>
        <v/>
      </c>
      <c r="BF1938" s="12" t="str">
        <f>IF(AY1938&lt;1,IF(AY1937&lt;1,"Y",""),"")</f>
        <v/>
      </c>
      <c r="BG1938" s="2"/>
      <c r="BH1938" s="2"/>
      <c r="BI1938" s="2"/>
      <c r="BJ1938" s="2"/>
      <c r="BK1938" s="2"/>
      <c r="BL1938" s="2"/>
      <c r="BM1938" s="4" t="str">
        <f>IF(BR1938=BR1939,IF(BR1938&gt;BR1937,BR1938&amp;"_O",""),BR1938&amp;"_C")</f>
        <v/>
      </c>
      <c r="BN1938" s="7" t="str">
        <f>IF(RIGHT(BM1938,1)="C",BP1938/INDEX($BP$5:$BP$2729,MATCH(BR1938&amp;"_O",$BM$5:$BM$2729,0),1),"")</f>
        <v/>
      </c>
      <c r="BO1938" s="38">
        <v>39500</v>
      </c>
      <c r="BP1938" s="3">
        <v>2303.35</v>
      </c>
      <c r="BQ1938" s="7">
        <f>BP1938/BP1937</f>
        <v>0.99205357911964842</v>
      </c>
      <c r="BR1938" s="4">
        <f>YEAR(BO1938)</f>
        <v>2008</v>
      </c>
      <c r="BS1938" s="2" t="s">
        <v>8</v>
      </c>
      <c r="BT1938" s="12" t="str">
        <f>INDEX($CD$5:$CD$10,MATCH(BS1938,$CC$5:$CC$10,0),1)</f>
        <v>Y</v>
      </c>
      <c r="BU1938" s="12" t="str">
        <f>IF(AND(BT1938="Y",BQ1938&gt;1),"Y","")</f>
        <v/>
      </c>
      <c r="BV1938" s="12" t="str">
        <f>IF(AND(BT1938="Y",BQ1938&lt;1),"Y","")</f>
        <v>Y</v>
      </c>
      <c r="BW1938" s="12" t="str">
        <f>IF(BQ1938&gt;1,IF(BQ1937&gt;1,"Y",""),"")</f>
        <v/>
      </c>
      <c r="BX1938" s="12" t="str">
        <f>IF(BQ1938&lt;1,IF(BQ1937&lt;1,"Y",""),"")</f>
        <v/>
      </c>
      <c r="BY1938" s="2"/>
      <c r="BZ1938" s="2"/>
      <c r="CA1938" s="2"/>
    </row>
    <row r="1939" spans="47:79">
      <c r="AU1939" s="4" t="str">
        <f>IF(AZ1939=AZ1940,IF(AZ1939&gt;AZ1938,AZ1939&amp;"_O",""),AZ1939&amp;"_C")</f>
        <v>2007_O</v>
      </c>
      <c r="AV1939" s="7" t="str">
        <f>IF(RIGHT(AU1939,1)="C",AX1939/INDEX($AX$5:$AX$2729,MATCH(AZ1939&amp;"_O",$AU$5:$AU$2729,0),1),"")</f>
        <v/>
      </c>
      <c r="AW1939" s="38">
        <v>39087</v>
      </c>
      <c r="AX1939" s="37">
        <v>1409.71</v>
      </c>
      <c r="AY1939" s="7">
        <f>AX1939/AX1938</f>
        <v>0.99394345343016288</v>
      </c>
      <c r="AZ1939" s="4">
        <f>YEAR(AW1939)</f>
        <v>2007</v>
      </c>
      <c r="BA1939" s="2" t="s">
        <v>8</v>
      </c>
      <c r="BB1939" s="12" t="str">
        <f>INDEX($CD$5:$CD$10,MATCH(BA1939,$CC$5:$CC$10,0),1)</f>
        <v>Y</v>
      </c>
      <c r="BC1939" s="12" t="str">
        <f>IF(AND(BB1939="Y",AY1939&gt;1),"Y","")</f>
        <v/>
      </c>
      <c r="BD1939" s="12" t="str">
        <f>IF(AND(BB1939="Y",AY1939&lt;1),"Y","")</f>
        <v>Y</v>
      </c>
      <c r="BE1939" s="12" t="str">
        <f>IF(AY1939&gt;1,IF(AY1938&gt;1,"Y",""),"")</f>
        <v/>
      </c>
      <c r="BF1939" s="12" t="str">
        <f>IF(AY1939&lt;1,IF(AY1938&lt;1,"Y",""),"")</f>
        <v/>
      </c>
      <c r="BG1939" s="2"/>
      <c r="BH1939" s="2"/>
      <c r="BI1939" s="2"/>
      <c r="BJ1939" s="2"/>
      <c r="BK1939" s="2"/>
      <c r="BL1939" s="2"/>
      <c r="BM1939" s="4" t="str">
        <f>IF(BR1939=BR1940,IF(BR1939&gt;BR1938,BR1939&amp;"_O",""),BR1939&amp;"_C")</f>
        <v/>
      </c>
      <c r="BN1939" s="7" t="str">
        <f>IF(RIGHT(BM1939,1)="C",BP1939/INDEX($BP$5:$BP$2729,MATCH(BR1939&amp;"_O",$BM$5:$BM$2729,0),1),"")</f>
        <v/>
      </c>
      <c r="BO1939" s="38">
        <v>39507</v>
      </c>
      <c r="BP1939" s="3">
        <v>2271.48</v>
      </c>
      <c r="BQ1939" s="7">
        <f>BP1939/BP1938</f>
        <v>0.98616363123276973</v>
      </c>
      <c r="BR1939" s="4">
        <f>YEAR(BO1939)</f>
        <v>2008</v>
      </c>
      <c r="BS1939" s="2" t="s">
        <v>8</v>
      </c>
      <c r="BT1939" s="12" t="str">
        <f>INDEX($CD$5:$CD$10,MATCH(BS1939,$CC$5:$CC$10,0),1)</f>
        <v>Y</v>
      </c>
      <c r="BU1939" s="12" t="str">
        <f>IF(AND(BT1939="Y",BQ1939&gt;1),"Y","")</f>
        <v/>
      </c>
      <c r="BV1939" s="12" t="str">
        <f>IF(AND(BT1939="Y",BQ1939&lt;1),"Y","")</f>
        <v>Y</v>
      </c>
      <c r="BW1939" s="12" t="str">
        <f>IF(BQ1939&gt;1,IF(BQ1938&gt;1,"Y",""),"")</f>
        <v/>
      </c>
      <c r="BX1939" s="12" t="str">
        <f>IF(BQ1939&lt;1,IF(BQ1938&lt;1,"Y",""),"")</f>
        <v>Y</v>
      </c>
      <c r="BY1939" s="2"/>
      <c r="BZ1939" s="2"/>
      <c r="CA1939" s="2"/>
    </row>
    <row r="1940" spans="47:79">
      <c r="AU1940" s="4" t="str">
        <f>IF(AZ1940=AZ1941,IF(AZ1940&gt;AZ1939,AZ1940&amp;"_O",""),AZ1940&amp;"_C")</f>
        <v/>
      </c>
      <c r="AV1940" s="7" t="str">
        <f>IF(RIGHT(AU1940,1)="C",AX1940/INDEX($AX$5:$AX$2729,MATCH(AZ1940&amp;"_O",$AU$5:$AU$2729,0),1),"")</f>
        <v/>
      </c>
      <c r="AW1940" s="38">
        <v>39094</v>
      </c>
      <c r="AX1940" s="37">
        <v>1430.73</v>
      </c>
      <c r="AY1940" s="7">
        <f>AX1940/AX1939</f>
        <v>1.0149108681927488</v>
      </c>
      <c r="AZ1940" s="4">
        <f>YEAR(AW1940)</f>
        <v>2007</v>
      </c>
      <c r="BA1940" s="2" t="s">
        <v>8</v>
      </c>
      <c r="BB1940" s="12" t="str">
        <f>INDEX($CD$5:$CD$10,MATCH(BA1940,$CC$5:$CC$10,0),1)</f>
        <v>Y</v>
      </c>
      <c r="BC1940" s="12" t="str">
        <f>IF(AND(BB1940="Y",AY1940&gt;1),"Y","")</f>
        <v>Y</v>
      </c>
      <c r="BD1940" s="12" t="str">
        <f>IF(AND(BB1940="Y",AY1940&lt;1),"Y","")</f>
        <v/>
      </c>
      <c r="BE1940" s="12" t="str">
        <f>IF(AY1940&gt;1,IF(AY1939&gt;1,"Y",""),"")</f>
        <v/>
      </c>
      <c r="BF1940" s="12" t="str">
        <f>IF(AY1940&lt;1,IF(AY1939&lt;1,"Y",""),"")</f>
        <v/>
      </c>
      <c r="BG1940" s="2"/>
      <c r="BH1940" s="2"/>
      <c r="BI1940" s="2"/>
      <c r="BJ1940" s="2"/>
      <c r="BK1940" s="2"/>
      <c r="BL1940" s="2"/>
      <c r="BM1940" s="4" t="str">
        <f>IF(BR1940=BR1941,IF(BR1940&gt;BR1939,BR1940&amp;"_O",""),BR1940&amp;"_C")</f>
        <v/>
      </c>
      <c r="BN1940" s="7" t="str">
        <f>IF(RIGHT(BM1940,1)="C",BP1940/INDEX($BP$5:$BP$2729,MATCH(BR1940&amp;"_O",$BM$5:$BM$2729,0),1),"")</f>
        <v/>
      </c>
      <c r="BO1940" s="38">
        <v>39514</v>
      </c>
      <c r="BP1940" s="3">
        <v>2212.4899999999998</v>
      </c>
      <c r="BQ1940" s="7">
        <f>BP1940/BP1939</f>
        <v>0.97403014774508234</v>
      </c>
      <c r="BR1940" s="4">
        <f>YEAR(BO1940)</f>
        <v>2008</v>
      </c>
      <c r="BS1940" s="2" t="s">
        <v>8</v>
      </c>
      <c r="BT1940" s="12" t="str">
        <f>INDEX($CD$5:$CD$10,MATCH(BS1940,$CC$5:$CC$10,0),1)</f>
        <v>Y</v>
      </c>
      <c r="BU1940" s="12" t="str">
        <f>IF(AND(BT1940="Y",BQ1940&gt;1),"Y","")</f>
        <v/>
      </c>
      <c r="BV1940" s="12" t="str">
        <f>IF(AND(BT1940="Y",BQ1940&lt;1),"Y","")</f>
        <v>Y</v>
      </c>
      <c r="BW1940" s="12" t="str">
        <f>IF(BQ1940&gt;1,IF(BQ1939&gt;1,"Y",""),"")</f>
        <v/>
      </c>
      <c r="BX1940" s="12" t="str">
        <f>IF(BQ1940&lt;1,IF(BQ1939&lt;1,"Y",""),"")</f>
        <v>Y</v>
      </c>
      <c r="BY1940" s="2"/>
      <c r="BZ1940" s="2"/>
      <c r="CA1940" s="2"/>
    </row>
    <row r="1941" spans="47:79">
      <c r="AU1941" s="4" t="str">
        <f>IF(AZ1941=AZ1942,IF(AZ1941&gt;AZ1940,AZ1941&amp;"_O",""),AZ1941&amp;"_C")</f>
        <v/>
      </c>
      <c r="AV1941" s="7" t="str">
        <f>IF(RIGHT(AU1941,1)="C",AX1941/INDEX($AX$5:$AX$2729,MATCH(AZ1941&amp;"_O",$AU$5:$AU$2729,0),1),"")</f>
        <v/>
      </c>
      <c r="AW1941" s="38">
        <v>39101</v>
      </c>
      <c r="AX1941" s="37">
        <v>1430.5</v>
      </c>
      <c r="AY1941" s="7">
        <f>AX1941/AX1940</f>
        <v>0.99983924290397208</v>
      </c>
      <c r="AZ1941" s="4">
        <f>YEAR(AW1941)</f>
        <v>2007</v>
      </c>
      <c r="BA1941" s="2" t="s">
        <v>8</v>
      </c>
      <c r="BB1941" s="12" t="str">
        <f>INDEX($CD$5:$CD$10,MATCH(BA1941,$CC$5:$CC$10,0),1)</f>
        <v>Y</v>
      </c>
      <c r="BC1941" s="12" t="str">
        <f>IF(AND(BB1941="Y",AY1941&gt;1),"Y","")</f>
        <v/>
      </c>
      <c r="BD1941" s="12" t="str">
        <f>IF(AND(BB1941="Y",AY1941&lt;1),"Y","")</f>
        <v>Y</v>
      </c>
      <c r="BE1941" s="12" t="str">
        <f>IF(AY1941&gt;1,IF(AY1940&gt;1,"Y",""),"")</f>
        <v/>
      </c>
      <c r="BF1941" s="12" t="str">
        <f>IF(AY1941&lt;1,IF(AY1940&lt;1,"Y",""),"")</f>
        <v/>
      </c>
      <c r="BG1941" s="2"/>
      <c r="BH1941" s="2"/>
      <c r="BI1941" s="2"/>
      <c r="BJ1941" s="2"/>
      <c r="BK1941" s="2"/>
      <c r="BL1941" s="2"/>
      <c r="BM1941" s="4" t="str">
        <f>IF(BR1941=BR1942,IF(BR1941&gt;BR1940,BR1941&amp;"_O",""),BR1941&amp;"_C")</f>
        <v/>
      </c>
      <c r="BN1941" s="7" t="str">
        <f>IF(RIGHT(BM1941,1)="C",BP1941/INDEX($BP$5:$BP$2729,MATCH(BR1941&amp;"_O",$BM$5:$BM$2729,0),1),"")</f>
        <v/>
      </c>
      <c r="BO1941" s="38">
        <v>39521</v>
      </c>
      <c r="BP1941" s="3">
        <v>2212.4899999999998</v>
      </c>
      <c r="BQ1941" s="7">
        <f>BP1941/BP1940</f>
        <v>1</v>
      </c>
      <c r="BR1941" s="4">
        <f>YEAR(BO1941)</f>
        <v>2008</v>
      </c>
      <c r="BS1941" s="2" t="s">
        <v>8</v>
      </c>
      <c r="BT1941" s="12" t="str">
        <f>INDEX($CD$5:$CD$10,MATCH(BS1941,$CC$5:$CC$10,0),1)</f>
        <v>Y</v>
      </c>
      <c r="BU1941" s="12" t="str">
        <f>IF(AND(BT1941="Y",BQ1941&gt;1),"Y","")</f>
        <v/>
      </c>
      <c r="BV1941" s="12" t="str">
        <f>IF(AND(BT1941="Y",BQ1941&lt;1),"Y","")</f>
        <v/>
      </c>
      <c r="BW1941" s="12" t="str">
        <f>IF(BQ1941&gt;1,IF(BQ1940&gt;1,"Y",""),"")</f>
        <v/>
      </c>
      <c r="BX1941" s="12" t="str">
        <f>IF(BQ1941&lt;1,IF(BQ1940&lt;1,"Y",""),"")</f>
        <v/>
      </c>
      <c r="BY1941" s="2"/>
      <c r="BZ1941" s="2"/>
      <c r="CA1941" s="2"/>
    </row>
    <row r="1942" spans="47:79">
      <c r="AU1942" s="4" t="str">
        <f>IF(AZ1942=AZ1943,IF(AZ1942&gt;AZ1941,AZ1942&amp;"_O",""),AZ1942&amp;"_C")</f>
        <v/>
      </c>
      <c r="AV1942" s="7" t="str">
        <f>IF(RIGHT(AU1942,1)="C",AX1942/INDEX($AX$5:$AX$2729,MATCH(AZ1942&amp;"_O",$AU$5:$AU$2729,0),1),"")</f>
        <v/>
      </c>
      <c r="AW1942" s="38">
        <v>39108</v>
      </c>
      <c r="AX1942" s="37">
        <v>1422.18</v>
      </c>
      <c r="AY1942" s="7">
        <f>AX1942/AX1941</f>
        <v>0.99418385180006996</v>
      </c>
      <c r="AZ1942" s="4">
        <f>YEAR(AW1942)</f>
        <v>2007</v>
      </c>
      <c r="BA1942" s="2" t="s">
        <v>8</v>
      </c>
      <c r="BB1942" s="12" t="str">
        <f>INDEX($CD$5:$CD$10,MATCH(BA1942,$CC$5:$CC$10,0),1)</f>
        <v>Y</v>
      </c>
      <c r="BC1942" s="12" t="str">
        <f>IF(AND(BB1942="Y",AY1942&gt;1),"Y","")</f>
        <v/>
      </c>
      <c r="BD1942" s="12" t="str">
        <f>IF(AND(BB1942="Y",AY1942&lt;1),"Y","")</f>
        <v>Y</v>
      </c>
      <c r="BE1942" s="12" t="str">
        <f>IF(AY1942&gt;1,IF(AY1941&gt;1,"Y",""),"")</f>
        <v/>
      </c>
      <c r="BF1942" s="12" t="str">
        <f>IF(AY1942&lt;1,IF(AY1941&lt;1,"Y",""),"")</f>
        <v>Y</v>
      </c>
      <c r="BG1942" s="2"/>
      <c r="BH1942" s="2"/>
      <c r="BI1942" s="2"/>
      <c r="BJ1942" s="2"/>
      <c r="BK1942" s="2"/>
      <c r="BL1942" s="2"/>
      <c r="BM1942" s="4" t="str">
        <f>IF(BR1942=BR1943,IF(BR1942&gt;BR1941,BR1942&amp;"_O",""),BR1942&amp;"_C")</f>
        <v/>
      </c>
      <c r="BN1942" s="7" t="str">
        <f>IF(RIGHT(BM1942,1)="C",BP1942/INDEX($BP$5:$BP$2729,MATCH(BR1942&amp;"_O",$BM$5:$BM$2729,0),1),"")</f>
        <v/>
      </c>
      <c r="BO1942" s="38">
        <v>39527</v>
      </c>
      <c r="BP1942" s="3">
        <v>2258.11</v>
      </c>
      <c r="BQ1942" s="7">
        <f>BP1942/BP1941</f>
        <v>1.0206193022341346</v>
      </c>
      <c r="BR1942" s="4">
        <f>YEAR(BO1942)</f>
        <v>2008</v>
      </c>
      <c r="BS1942" s="2" t="s">
        <v>8</v>
      </c>
      <c r="BT1942" s="12" t="str">
        <f>INDEX($CD$5:$CD$10,MATCH(BS1942,$CC$5:$CC$10,0),1)</f>
        <v>Y</v>
      </c>
      <c r="BU1942" s="12" t="str">
        <f>IF(AND(BT1942="Y",BQ1942&gt;1),"Y","")</f>
        <v>Y</v>
      </c>
      <c r="BV1942" s="12" t="str">
        <f>IF(AND(BT1942="Y",BQ1942&lt;1),"Y","")</f>
        <v/>
      </c>
      <c r="BW1942" s="12" t="str">
        <f>IF(BQ1942&gt;1,IF(BQ1941&gt;1,"Y",""),"")</f>
        <v/>
      </c>
      <c r="BX1942" s="12" t="str">
        <f>IF(BQ1942&lt;1,IF(BQ1941&lt;1,"Y",""),"")</f>
        <v/>
      </c>
      <c r="BY1942" s="2"/>
      <c r="BZ1942" s="2"/>
      <c r="CA1942" s="2"/>
    </row>
    <row r="1943" spans="47:79">
      <c r="AU1943" s="4" t="str">
        <f>IF(AZ1943=AZ1944,IF(AZ1943&gt;AZ1942,AZ1943&amp;"_O",""),AZ1943&amp;"_C")</f>
        <v/>
      </c>
      <c r="AV1943" s="7" t="str">
        <f>IF(RIGHT(AU1943,1)="C",AX1943/INDEX($AX$5:$AX$2729,MATCH(AZ1943&amp;"_O",$AU$5:$AU$2729,0),1),"")</f>
        <v/>
      </c>
      <c r="AW1943" s="38">
        <v>39115</v>
      </c>
      <c r="AX1943" s="37">
        <v>1448.39</v>
      </c>
      <c r="AY1943" s="7">
        <f>AX1943/AX1942</f>
        <v>1.0184294533743972</v>
      </c>
      <c r="AZ1943" s="4">
        <f>YEAR(AW1943)</f>
        <v>2007</v>
      </c>
      <c r="BA1943" s="2" t="s">
        <v>8</v>
      </c>
      <c r="BB1943" s="12" t="str">
        <f>INDEX($CD$5:$CD$10,MATCH(BA1943,$CC$5:$CC$10,0),1)</f>
        <v>Y</v>
      </c>
      <c r="BC1943" s="12" t="str">
        <f>IF(AND(BB1943="Y",AY1943&gt;1),"Y","")</f>
        <v>Y</v>
      </c>
      <c r="BD1943" s="12" t="str">
        <f>IF(AND(BB1943="Y",AY1943&lt;1),"Y","")</f>
        <v/>
      </c>
      <c r="BE1943" s="12" t="str">
        <f>IF(AY1943&gt;1,IF(AY1942&gt;1,"Y",""),"")</f>
        <v/>
      </c>
      <c r="BF1943" s="12" t="str">
        <f>IF(AY1943&lt;1,IF(AY1942&lt;1,"Y",""),"")</f>
        <v/>
      </c>
      <c r="BG1943" s="2"/>
      <c r="BH1943" s="2"/>
      <c r="BI1943" s="2"/>
      <c r="BJ1943" s="2"/>
      <c r="BK1943" s="2"/>
      <c r="BL1943" s="2"/>
      <c r="BM1943" s="4" t="str">
        <f>IF(BR1943=BR1944,IF(BR1943&gt;BR1942,BR1943&amp;"_O",""),BR1943&amp;"_C")</f>
        <v/>
      </c>
      <c r="BN1943" s="7" t="str">
        <f>IF(RIGHT(BM1943,1)="C",BP1943/INDEX($BP$5:$BP$2729,MATCH(BR1943&amp;"_O",$BM$5:$BM$2729,0),1),"")</f>
        <v/>
      </c>
      <c r="BO1943" s="38">
        <v>39535</v>
      </c>
      <c r="BP1943" s="3">
        <v>2261.1799999999998</v>
      </c>
      <c r="BQ1943" s="7">
        <f>BP1943/BP1942</f>
        <v>1.0013595440434699</v>
      </c>
      <c r="BR1943" s="4">
        <f>YEAR(BO1943)</f>
        <v>2008</v>
      </c>
      <c r="BS1943" s="2" t="s">
        <v>8</v>
      </c>
      <c r="BT1943" s="12" t="str">
        <f>INDEX($CD$5:$CD$10,MATCH(BS1943,$CC$5:$CC$10,0),1)</f>
        <v>Y</v>
      </c>
      <c r="BU1943" s="12" t="str">
        <f>IF(AND(BT1943="Y",BQ1943&gt;1),"Y","")</f>
        <v>Y</v>
      </c>
      <c r="BV1943" s="12" t="str">
        <f>IF(AND(BT1943="Y",BQ1943&lt;1),"Y","")</f>
        <v/>
      </c>
      <c r="BW1943" s="12" t="str">
        <f>IF(BQ1943&gt;1,IF(BQ1942&gt;1,"Y",""),"")</f>
        <v>Y</v>
      </c>
      <c r="BX1943" s="12" t="str">
        <f>IF(BQ1943&lt;1,IF(BQ1942&lt;1,"Y",""),"")</f>
        <v/>
      </c>
      <c r="BY1943" s="2"/>
      <c r="BZ1943" s="2"/>
      <c r="CA1943" s="2"/>
    </row>
    <row r="1944" spans="47:79">
      <c r="AU1944" s="4" t="str">
        <f>IF(AZ1944=AZ1945,IF(AZ1944&gt;AZ1943,AZ1944&amp;"_O",""),AZ1944&amp;"_C")</f>
        <v/>
      </c>
      <c r="AV1944" s="7" t="str">
        <f>IF(RIGHT(AU1944,1)="C",AX1944/INDEX($AX$5:$AX$2729,MATCH(AZ1944&amp;"_O",$AU$5:$AU$2729,0),1),"")</f>
        <v/>
      </c>
      <c r="AW1944" s="38">
        <v>39122</v>
      </c>
      <c r="AX1944" s="37">
        <v>1438.06</v>
      </c>
      <c r="AY1944" s="7">
        <f>AX1944/AX1943</f>
        <v>0.99286794302639469</v>
      </c>
      <c r="AZ1944" s="4">
        <f>YEAR(AW1944)</f>
        <v>2007</v>
      </c>
      <c r="BA1944" s="2" t="s">
        <v>8</v>
      </c>
      <c r="BB1944" s="12" t="str">
        <f>INDEX($CD$5:$CD$10,MATCH(BA1944,$CC$5:$CC$10,0),1)</f>
        <v>Y</v>
      </c>
      <c r="BC1944" s="12" t="str">
        <f>IF(AND(BB1944="Y",AY1944&gt;1),"Y","")</f>
        <v/>
      </c>
      <c r="BD1944" s="12" t="str">
        <f>IF(AND(BB1944="Y",AY1944&lt;1),"Y","")</f>
        <v>Y</v>
      </c>
      <c r="BE1944" s="12" t="str">
        <f>IF(AY1944&gt;1,IF(AY1943&gt;1,"Y",""),"")</f>
        <v/>
      </c>
      <c r="BF1944" s="12" t="str">
        <f>IF(AY1944&lt;1,IF(AY1943&lt;1,"Y",""),"")</f>
        <v/>
      </c>
      <c r="BG1944" s="2"/>
      <c r="BH1944" s="2"/>
      <c r="BI1944" s="2"/>
      <c r="BJ1944" s="2"/>
      <c r="BK1944" s="2"/>
      <c r="BL1944" s="2"/>
      <c r="BM1944" s="4" t="str">
        <f>IF(BR1944=BR1945,IF(BR1944&gt;BR1943,BR1944&amp;"_O",""),BR1944&amp;"_C")</f>
        <v/>
      </c>
      <c r="BN1944" s="7" t="str">
        <f>IF(RIGHT(BM1944,1)="C",BP1944/INDEX($BP$5:$BP$2729,MATCH(BR1944&amp;"_O",$BM$5:$BM$2729,0),1),"")</f>
        <v/>
      </c>
      <c r="BO1944" s="38">
        <v>39542</v>
      </c>
      <c r="BP1944" s="3">
        <v>2370.98</v>
      </c>
      <c r="BQ1944" s="7">
        <f>BP1944/BP1943</f>
        <v>1.0485587171299942</v>
      </c>
      <c r="BR1944" s="4">
        <f>YEAR(BO1944)</f>
        <v>2008</v>
      </c>
      <c r="BS1944" s="2" t="s">
        <v>8</v>
      </c>
      <c r="BT1944" s="12" t="str">
        <f>INDEX($CD$5:$CD$10,MATCH(BS1944,$CC$5:$CC$10,0),1)</f>
        <v>Y</v>
      </c>
      <c r="BU1944" s="12" t="str">
        <f>IF(AND(BT1944="Y",BQ1944&gt;1),"Y","")</f>
        <v>Y</v>
      </c>
      <c r="BV1944" s="12" t="str">
        <f>IF(AND(BT1944="Y",BQ1944&lt;1),"Y","")</f>
        <v/>
      </c>
      <c r="BW1944" s="12" t="str">
        <f>IF(BQ1944&gt;1,IF(BQ1943&gt;1,"Y",""),"")</f>
        <v>Y</v>
      </c>
      <c r="BX1944" s="12" t="str">
        <f>IF(BQ1944&lt;1,IF(BQ1943&lt;1,"Y",""),"")</f>
        <v/>
      </c>
      <c r="BY1944" s="2"/>
      <c r="BZ1944" s="2"/>
      <c r="CA1944" s="2"/>
    </row>
    <row r="1945" spans="47:79">
      <c r="AU1945" s="4" t="str">
        <f>IF(AZ1945=AZ1946,IF(AZ1945&gt;AZ1944,AZ1945&amp;"_O",""),AZ1945&amp;"_C")</f>
        <v/>
      </c>
      <c r="AV1945" s="7" t="str">
        <f>IF(RIGHT(AU1945,1)="C",AX1945/INDEX($AX$5:$AX$2729,MATCH(AZ1945&amp;"_O",$AU$5:$AU$2729,0),1),"")</f>
        <v/>
      </c>
      <c r="AW1945" s="38">
        <v>39129</v>
      </c>
      <c r="AX1945" s="37">
        <v>1455.54</v>
      </c>
      <c r="AY1945" s="7">
        <f>AX1945/AX1944</f>
        <v>1.0121552647316523</v>
      </c>
      <c r="AZ1945" s="4">
        <f>YEAR(AW1945)</f>
        <v>2007</v>
      </c>
      <c r="BA1945" s="2" t="s">
        <v>8</v>
      </c>
      <c r="BB1945" s="12" t="str">
        <f>INDEX($CD$5:$CD$10,MATCH(BA1945,$CC$5:$CC$10,0),1)</f>
        <v>Y</v>
      </c>
      <c r="BC1945" s="12" t="str">
        <f>IF(AND(BB1945="Y",AY1945&gt;1),"Y","")</f>
        <v>Y</v>
      </c>
      <c r="BD1945" s="12" t="str">
        <f>IF(AND(BB1945="Y",AY1945&lt;1),"Y","")</f>
        <v/>
      </c>
      <c r="BE1945" s="12" t="str">
        <f>IF(AY1945&gt;1,IF(AY1944&gt;1,"Y",""),"")</f>
        <v/>
      </c>
      <c r="BF1945" s="12" t="str">
        <f>IF(AY1945&lt;1,IF(AY1944&lt;1,"Y",""),"")</f>
        <v/>
      </c>
      <c r="BG1945" s="2"/>
      <c r="BH1945" s="2"/>
      <c r="BI1945" s="2"/>
      <c r="BJ1945" s="2"/>
      <c r="BK1945" s="2"/>
      <c r="BL1945" s="2"/>
      <c r="BM1945" s="4" t="str">
        <f>IF(BR1945=BR1946,IF(BR1945&gt;BR1944,BR1945&amp;"_O",""),BR1945&amp;"_C")</f>
        <v/>
      </c>
      <c r="BN1945" s="7" t="str">
        <f>IF(RIGHT(BM1945,1)="C",BP1945/INDEX($BP$5:$BP$2729,MATCH(BR1945&amp;"_O",$BM$5:$BM$2729,0),1),"")</f>
        <v/>
      </c>
      <c r="BO1945" s="38">
        <v>39549</v>
      </c>
      <c r="BP1945" s="3">
        <v>2290.2399999999998</v>
      </c>
      <c r="BQ1945" s="7">
        <f>BP1945/BP1944</f>
        <v>0.96594657061636946</v>
      </c>
      <c r="BR1945" s="4">
        <f>YEAR(BO1945)</f>
        <v>2008</v>
      </c>
      <c r="BS1945" s="2" t="s">
        <v>8</v>
      </c>
      <c r="BT1945" s="12" t="str">
        <f>INDEX($CD$5:$CD$10,MATCH(BS1945,$CC$5:$CC$10,0),1)</f>
        <v>Y</v>
      </c>
      <c r="BU1945" s="12" t="str">
        <f>IF(AND(BT1945="Y",BQ1945&gt;1),"Y","")</f>
        <v/>
      </c>
      <c r="BV1945" s="12" t="str">
        <f>IF(AND(BT1945="Y",BQ1945&lt;1),"Y","")</f>
        <v>Y</v>
      </c>
      <c r="BW1945" s="12" t="str">
        <f>IF(BQ1945&gt;1,IF(BQ1944&gt;1,"Y",""),"")</f>
        <v/>
      </c>
      <c r="BX1945" s="12" t="str">
        <f>IF(BQ1945&lt;1,IF(BQ1944&lt;1,"Y",""),"")</f>
        <v/>
      </c>
      <c r="BY1945" s="2"/>
      <c r="BZ1945" s="2"/>
      <c r="CA1945" s="2"/>
    </row>
    <row r="1946" spans="47:79">
      <c r="AU1946" s="4" t="str">
        <f>IF(AZ1946=AZ1947,IF(AZ1946&gt;AZ1945,AZ1946&amp;"_O",""),AZ1946&amp;"_C")</f>
        <v/>
      </c>
      <c r="AV1946" s="7" t="str">
        <f>IF(RIGHT(AU1946,1)="C",AX1946/INDEX($AX$5:$AX$2729,MATCH(AZ1946&amp;"_O",$AU$5:$AU$2729,0),1),"")</f>
        <v/>
      </c>
      <c r="AW1946" s="38">
        <v>39136</v>
      </c>
      <c r="AX1946" s="37">
        <v>1451.19</v>
      </c>
      <c r="AY1946" s="7">
        <f>AX1946/AX1945</f>
        <v>0.99701141844263996</v>
      </c>
      <c r="AZ1946" s="4">
        <f>YEAR(AW1946)</f>
        <v>2007</v>
      </c>
      <c r="BA1946" s="2" t="s">
        <v>8</v>
      </c>
      <c r="BB1946" s="12" t="str">
        <f>INDEX($CD$5:$CD$10,MATCH(BA1946,$CC$5:$CC$10,0),1)</f>
        <v>Y</v>
      </c>
      <c r="BC1946" s="12" t="str">
        <f>IF(AND(BB1946="Y",AY1946&gt;1),"Y","")</f>
        <v/>
      </c>
      <c r="BD1946" s="12" t="str">
        <f>IF(AND(BB1946="Y",AY1946&lt;1),"Y","")</f>
        <v>Y</v>
      </c>
      <c r="BE1946" s="12" t="str">
        <f>IF(AY1946&gt;1,IF(AY1945&gt;1,"Y",""),"")</f>
        <v/>
      </c>
      <c r="BF1946" s="12" t="str">
        <f>IF(AY1946&lt;1,IF(AY1945&lt;1,"Y",""),"")</f>
        <v/>
      </c>
      <c r="BG1946" s="2"/>
      <c r="BH1946" s="2"/>
      <c r="BI1946" s="2"/>
      <c r="BJ1946" s="2"/>
      <c r="BK1946" s="2"/>
      <c r="BL1946" s="2"/>
      <c r="BM1946" s="4" t="str">
        <f>IF(BR1946=BR1947,IF(BR1946&gt;BR1945,BR1946&amp;"_O",""),BR1946&amp;"_C")</f>
        <v/>
      </c>
      <c r="BN1946" s="7" t="str">
        <f>IF(RIGHT(BM1946,1)="C",BP1946/INDEX($BP$5:$BP$2729,MATCH(BR1946&amp;"_O",$BM$5:$BM$2729,0),1),"")</f>
        <v/>
      </c>
      <c r="BO1946" s="38">
        <v>39556</v>
      </c>
      <c r="BP1946" s="3">
        <v>2402.9699999999998</v>
      </c>
      <c r="BQ1946" s="7">
        <f>BP1946/BP1945</f>
        <v>1.0492219156070979</v>
      </c>
      <c r="BR1946" s="4">
        <f>YEAR(BO1946)</f>
        <v>2008</v>
      </c>
      <c r="BS1946" s="2" t="s">
        <v>8</v>
      </c>
      <c r="BT1946" s="12" t="str">
        <f>INDEX($CD$5:$CD$10,MATCH(BS1946,$CC$5:$CC$10,0),1)</f>
        <v>Y</v>
      </c>
      <c r="BU1946" s="12" t="str">
        <f>IF(AND(BT1946="Y",BQ1946&gt;1),"Y","")</f>
        <v>Y</v>
      </c>
      <c r="BV1946" s="12" t="str">
        <f>IF(AND(BT1946="Y",BQ1946&lt;1),"Y","")</f>
        <v/>
      </c>
      <c r="BW1946" s="12" t="str">
        <f>IF(BQ1946&gt;1,IF(BQ1945&gt;1,"Y",""),"")</f>
        <v/>
      </c>
      <c r="BX1946" s="12" t="str">
        <f>IF(BQ1946&lt;1,IF(BQ1945&lt;1,"Y",""),"")</f>
        <v/>
      </c>
      <c r="BY1946" s="2"/>
      <c r="BZ1946" s="2"/>
      <c r="CA1946" s="2"/>
    </row>
    <row r="1947" spans="47:79">
      <c r="AU1947" s="4" t="str">
        <f>IF(AZ1947=AZ1948,IF(AZ1947&gt;AZ1946,AZ1947&amp;"_O",""),AZ1947&amp;"_C")</f>
        <v/>
      </c>
      <c r="AV1947" s="7" t="str">
        <f>IF(RIGHT(AU1947,1)="C",AX1947/INDEX($AX$5:$AX$2729,MATCH(AZ1947&amp;"_O",$AU$5:$AU$2729,0),1),"")</f>
        <v/>
      </c>
      <c r="AW1947" s="38">
        <v>39143</v>
      </c>
      <c r="AX1947" s="37">
        <v>1387.17</v>
      </c>
      <c r="AY1947" s="7">
        <f>AX1947/AX1946</f>
        <v>0.95588448101213486</v>
      </c>
      <c r="AZ1947" s="4">
        <f>YEAR(AW1947)</f>
        <v>2007</v>
      </c>
      <c r="BA1947" s="2" t="s">
        <v>8</v>
      </c>
      <c r="BB1947" s="12" t="str">
        <f>INDEX($CD$5:$CD$10,MATCH(BA1947,$CC$5:$CC$10,0),1)</f>
        <v>Y</v>
      </c>
      <c r="BC1947" s="12" t="str">
        <f>IF(AND(BB1947="Y",AY1947&gt;1),"Y","")</f>
        <v/>
      </c>
      <c r="BD1947" s="12" t="str">
        <f>IF(AND(BB1947="Y",AY1947&lt;1),"Y","")</f>
        <v>Y</v>
      </c>
      <c r="BE1947" s="12" t="str">
        <f>IF(AY1947&gt;1,IF(AY1946&gt;1,"Y",""),"")</f>
        <v/>
      </c>
      <c r="BF1947" s="12" t="str">
        <f>IF(AY1947&lt;1,IF(AY1946&lt;1,"Y",""),"")</f>
        <v>Y</v>
      </c>
      <c r="BG1947" s="2"/>
      <c r="BH1947" s="2"/>
      <c r="BI1947" s="2"/>
      <c r="BJ1947" s="2"/>
      <c r="BK1947" s="2"/>
      <c r="BL1947" s="2"/>
      <c r="BM1947" s="4" t="str">
        <f>IF(BR1947=BR1948,IF(BR1947&gt;BR1946,BR1947&amp;"_O",""),BR1947&amp;"_C")</f>
        <v/>
      </c>
      <c r="BN1947" s="7" t="str">
        <f>IF(RIGHT(BM1947,1)="C",BP1947/INDEX($BP$5:$BP$2729,MATCH(BR1947&amp;"_O",$BM$5:$BM$2729,0),1),"")</f>
        <v/>
      </c>
      <c r="BO1947" s="38">
        <v>39563</v>
      </c>
      <c r="BP1947" s="3">
        <v>2422.9299999999998</v>
      </c>
      <c r="BQ1947" s="7">
        <f>BP1947/BP1946</f>
        <v>1.0083063875121205</v>
      </c>
      <c r="BR1947" s="4">
        <f>YEAR(BO1947)</f>
        <v>2008</v>
      </c>
      <c r="BS1947" s="2" t="s">
        <v>8</v>
      </c>
      <c r="BT1947" s="12" t="str">
        <f>INDEX($CD$5:$CD$10,MATCH(BS1947,$CC$5:$CC$10,0),1)</f>
        <v>Y</v>
      </c>
      <c r="BU1947" s="12" t="str">
        <f>IF(AND(BT1947="Y",BQ1947&gt;1),"Y","")</f>
        <v>Y</v>
      </c>
      <c r="BV1947" s="12" t="str">
        <f>IF(AND(BT1947="Y",BQ1947&lt;1),"Y","")</f>
        <v/>
      </c>
      <c r="BW1947" s="12" t="str">
        <f>IF(BQ1947&gt;1,IF(BQ1946&gt;1,"Y",""),"")</f>
        <v>Y</v>
      </c>
      <c r="BX1947" s="12" t="str">
        <f>IF(BQ1947&lt;1,IF(BQ1946&lt;1,"Y",""),"")</f>
        <v/>
      </c>
      <c r="BY1947" s="2"/>
      <c r="BZ1947" s="2"/>
      <c r="CA1947" s="2"/>
    </row>
    <row r="1948" spans="47:79">
      <c r="AU1948" s="4" t="str">
        <f>IF(AZ1948=AZ1949,IF(AZ1948&gt;AZ1947,AZ1948&amp;"_O",""),AZ1948&amp;"_C")</f>
        <v/>
      </c>
      <c r="AV1948" s="7" t="str">
        <f>IF(RIGHT(AU1948,1)="C",AX1948/INDEX($AX$5:$AX$2729,MATCH(AZ1948&amp;"_O",$AU$5:$AU$2729,0),1),"")</f>
        <v/>
      </c>
      <c r="AW1948" s="38">
        <v>39150</v>
      </c>
      <c r="AX1948" s="37">
        <v>1402.85</v>
      </c>
      <c r="AY1948" s="7">
        <f>AX1948/AX1947</f>
        <v>1.0113035893221449</v>
      </c>
      <c r="AZ1948" s="4">
        <f>YEAR(AW1948)</f>
        <v>2007</v>
      </c>
      <c r="BA1948" s="2" t="s">
        <v>8</v>
      </c>
      <c r="BB1948" s="12" t="str">
        <f>INDEX($CD$5:$CD$10,MATCH(BA1948,$CC$5:$CC$10,0),1)</f>
        <v>Y</v>
      </c>
      <c r="BC1948" s="12" t="str">
        <f>IF(AND(BB1948="Y",AY1948&gt;1),"Y","")</f>
        <v>Y</v>
      </c>
      <c r="BD1948" s="12" t="str">
        <f>IF(AND(BB1948="Y",AY1948&lt;1),"Y","")</f>
        <v/>
      </c>
      <c r="BE1948" s="12" t="str">
        <f>IF(AY1948&gt;1,IF(AY1947&gt;1,"Y",""),"")</f>
        <v/>
      </c>
      <c r="BF1948" s="12" t="str">
        <f>IF(AY1948&lt;1,IF(AY1947&lt;1,"Y",""),"")</f>
        <v/>
      </c>
      <c r="BG1948" s="2"/>
      <c r="BH1948" s="2"/>
      <c r="BI1948" s="2"/>
      <c r="BJ1948" s="2"/>
      <c r="BK1948" s="2"/>
      <c r="BL1948" s="2"/>
      <c r="BM1948" s="4" t="str">
        <f>IF(BR1948=BR1949,IF(BR1948&gt;BR1947,BR1948&amp;"_O",""),BR1948&amp;"_C")</f>
        <v/>
      </c>
      <c r="BN1948" s="7" t="str">
        <f>IF(RIGHT(BM1948,1)="C",BP1948/INDEX($BP$5:$BP$2729,MATCH(BR1948&amp;"_O",$BM$5:$BM$2729,0),1),"")</f>
        <v/>
      </c>
      <c r="BO1948" s="38">
        <v>39570</v>
      </c>
      <c r="BP1948" s="3">
        <v>2476.9899999999998</v>
      </c>
      <c r="BQ1948" s="7">
        <f>BP1948/BP1947</f>
        <v>1.0223118290664608</v>
      </c>
      <c r="BR1948" s="4">
        <f>YEAR(BO1948)</f>
        <v>2008</v>
      </c>
      <c r="BS1948" s="2" t="s">
        <v>8</v>
      </c>
      <c r="BT1948" s="12" t="str">
        <f>INDEX($CD$5:$CD$10,MATCH(BS1948,$CC$5:$CC$10,0),1)</f>
        <v>Y</v>
      </c>
      <c r="BU1948" s="12" t="str">
        <f>IF(AND(BT1948="Y",BQ1948&gt;1),"Y","")</f>
        <v>Y</v>
      </c>
      <c r="BV1948" s="12" t="str">
        <f>IF(AND(BT1948="Y",BQ1948&lt;1),"Y","")</f>
        <v/>
      </c>
      <c r="BW1948" s="12" t="str">
        <f>IF(BQ1948&gt;1,IF(BQ1947&gt;1,"Y",""),"")</f>
        <v>Y</v>
      </c>
      <c r="BX1948" s="12" t="str">
        <f>IF(BQ1948&lt;1,IF(BQ1947&lt;1,"Y",""),"")</f>
        <v/>
      </c>
      <c r="BY1948" s="2"/>
      <c r="BZ1948" s="2"/>
      <c r="CA1948" s="2"/>
    </row>
    <row r="1949" spans="47:79">
      <c r="AU1949" s="4" t="str">
        <f>IF(AZ1949=AZ1950,IF(AZ1949&gt;AZ1948,AZ1949&amp;"_O",""),AZ1949&amp;"_C")</f>
        <v/>
      </c>
      <c r="AV1949" s="7" t="str">
        <f>IF(RIGHT(AU1949,1)="C",AX1949/INDEX($AX$5:$AX$2729,MATCH(AZ1949&amp;"_O",$AU$5:$AU$2729,0),1),"")</f>
        <v/>
      </c>
      <c r="AW1949" s="38">
        <v>39157</v>
      </c>
      <c r="AX1949" s="37">
        <v>1386.95</v>
      </c>
      <c r="AY1949" s="7">
        <f>AX1949/AX1948</f>
        <v>0.98866593007092718</v>
      </c>
      <c r="AZ1949" s="4">
        <f>YEAR(AW1949)</f>
        <v>2007</v>
      </c>
      <c r="BA1949" s="2" t="s">
        <v>8</v>
      </c>
      <c r="BB1949" s="12" t="str">
        <f>INDEX($CD$5:$CD$10,MATCH(BA1949,$CC$5:$CC$10,0),1)</f>
        <v>Y</v>
      </c>
      <c r="BC1949" s="12" t="str">
        <f>IF(AND(BB1949="Y",AY1949&gt;1),"Y","")</f>
        <v/>
      </c>
      <c r="BD1949" s="12" t="str">
        <f>IF(AND(BB1949="Y",AY1949&lt;1),"Y","")</f>
        <v>Y</v>
      </c>
      <c r="BE1949" s="12" t="str">
        <f>IF(AY1949&gt;1,IF(AY1948&gt;1,"Y",""),"")</f>
        <v/>
      </c>
      <c r="BF1949" s="12" t="str">
        <f>IF(AY1949&lt;1,IF(AY1948&lt;1,"Y",""),"")</f>
        <v/>
      </c>
      <c r="BG1949" s="2"/>
      <c r="BH1949" s="2"/>
      <c r="BI1949" s="2"/>
      <c r="BJ1949" s="2"/>
      <c r="BK1949" s="2"/>
      <c r="BL1949" s="2"/>
      <c r="BM1949" s="4" t="str">
        <f>IF(BR1949=BR1950,IF(BR1949&gt;BR1948,BR1949&amp;"_O",""),BR1949&amp;"_C")</f>
        <v/>
      </c>
      <c r="BN1949" s="7" t="str">
        <f>IF(RIGHT(BM1949,1)="C",BP1949/INDEX($BP$5:$BP$2729,MATCH(BR1949&amp;"_O",$BM$5:$BM$2729,0),1),"")</f>
        <v/>
      </c>
      <c r="BO1949" s="38">
        <v>39577</v>
      </c>
      <c r="BP1949" s="3">
        <v>2445.52</v>
      </c>
      <c r="BQ1949" s="7">
        <f>BP1949/BP1948</f>
        <v>0.98729506376691067</v>
      </c>
      <c r="BR1949" s="4">
        <f>YEAR(BO1949)</f>
        <v>2008</v>
      </c>
      <c r="BS1949" s="2" t="s">
        <v>8</v>
      </c>
      <c r="BT1949" s="12" t="str">
        <f>INDEX($CD$5:$CD$10,MATCH(BS1949,$CC$5:$CC$10,0),1)</f>
        <v>Y</v>
      </c>
      <c r="BU1949" s="12" t="str">
        <f>IF(AND(BT1949="Y",BQ1949&gt;1),"Y","")</f>
        <v/>
      </c>
      <c r="BV1949" s="12" t="str">
        <f>IF(AND(BT1949="Y",BQ1949&lt;1),"Y","")</f>
        <v>Y</v>
      </c>
      <c r="BW1949" s="12" t="str">
        <f>IF(BQ1949&gt;1,IF(BQ1948&gt;1,"Y",""),"")</f>
        <v/>
      </c>
      <c r="BX1949" s="12" t="str">
        <f>IF(BQ1949&lt;1,IF(BQ1948&lt;1,"Y",""),"")</f>
        <v/>
      </c>
      <c r="BY1949" s="2"/>
      <c r="BZ1949" s="2"/>
      <c r="CA1949" s="2"/>
    </row>
    <row r="1950" spans="47:79">
      <c r="AU1950" s="4" t="str">
        <f>IF(AZ1950=AZ1951,IF(AZ1950&gt;AZ1949,AZ1950&amp;"_O",""),AZ1950&amp;"_C")</f>
        <v/>
      </c>
      <c r="AV1950" s="7" t="str">
        <f>IF(RIGHT(AU1950,1)="C",AX1950/INDEX($AX$5:$AX$2729,MATCH(AZ1950&amp;"_O",$AU$5:$AU$2729,0),1),"")</f>
        <v/>
      </c>
      <c r="AW1950" s="38">
        <v>39164</v>
      </c>
      <c r="AX1950" s="37">
        <v>1436.11</v>
      </c>
      <c r="AY1950" s="7">
        <f>AX1950/AX1949</f>
        <v>1.0354446807743609</v>
      </c>
      <c r="AZ1950" s="4">
        <f>YEAR(AW1950)</f>
        <v>2007</v>
      </c>
      <c r="BA1950" s="2" t="s">
        <v>8</v>
      </c>
      <c r="BB1950" s="12" t="str">
        <f>INDEX($CD$5:$CD$10,MATCH(BA1950,$CC$5:$CC$10,0),1)</f>
        <v>Y</v>
      </c>
      <c r="BC1950" s="12" t="str">
        <f>IF(AND(BB1950="Y",AY1950&gt;1),"Y","")</f>
        <v>Y</v>
      </c>
      <c r="BD1950" s="12" t="str">
        <f>IF(AND(BB1950="Y",AY1950&lt;1),"Y","")</f>
        <v/>
      </c>
      <c r="BE1950" s="12" t="str">
        <f>IF(AY1950&gt;1,IF(AY1949&gt;1,"Y",""),"")</f>
        <v/>
      </c>
      <c r="BF1950" s="12" t="str">
        <f>IF(AY1950&lt;1,IF(AY1949&lt;1,"Y",""),"")</f>
        <v/>
      </c>
      <c r="BG1950" s="2"/>
      <c r="BH1950" s="2"/>
      <c r="BI1950" s="2"/>
      <c r="BJ1950" s="2"/>
      <c r="BK1950" s="2"/>
      <c r="BL1950" s="2"/>
      <c r="BM1950" s="4" t="str">
        <f>IF(BR1950=BR1951,IF(BR1950&gt;BR1949,BR1950&amp;"_O",""),BR1950&amp;"_C")</f>
        <v/>
      </c>
      <c r="BN1950" s="7" t="str">
        <f>IF(RIGHT(BM1950,1)="C",BP1950/INDEX($BP$5:$BP$2729,MATCH(BR1950&amp;"_O",$BM$5:$BM$2729,0),1),"")</f>
        <v/>
      </c>
      <c r="BO1950" s="38">
        <v>39584</v>
      </c>
      <c r="BP1950" s="3">
        <v>2528.85</v>
      </c>
      <c r="BQ1950" s="7">
        <f>BP1950/BP1949</f>
        <v>1.0340745526513788</v>
      </c>
      <c r="BR1950" s="4">
        <f>YEAR(BO1950)</f>
        <v>2008</v>
      </c>
      <c r="BS1950" s="2" t="s">
        <v>8</v>
      </c>
      <c r="BT1950" s="12" t="str">
        <f>INDEX($CD$5:$CD$10,MATCH(BS1950,$CC$5:$CC$10,0),1)</f>
        <v>Y</v>
      </c>
      <c r="BU1950" s="12" t="str">
        <f>IF(AND(BT1950="Y",BQ1950&gt;1),"Y","")</f>
        <v>Y</v>
      </c>
      <c r="BV1950" s="12" t="str">
        <f>IF(AND(BT1950="Y",BQ1950&lt;1),"Y","")</f>
        <v/>
      </c>
      <c r="BW1950" s="12" t="str">
        <f>IF(BQ1950&gt;1,IF(BQ1949&gt;1,"Y",""),"")</f>
        <v/>
      </c>
      <c r="BX1950" s="12" t="str">
        <f>IF(BQ1950&lt;1,IF(BQ1949&lt;1,"Y",""),"")</f>
        <v/>
      </c>
      <c r="BY1950" s="2"/>
      <c r="BZ1950" s="2"/>
      <c r="CA1950" s="2"/>
    </row>
    <row r="1951" spans="47:79">
      <c r="AU1951" s="4" t="str">
        <f>IF(AZ1951=AZ1952,IF(AZ1951&gt;AZ1950,AZ1951&amp;"_O",""),AZ1951&amp;"_C")</f>
        <v/>
      </c>
      <c r="AV1951" s="7" t="str">
        <f>IF(RIGHT(AU1951,1)="C",AX1951/INDEX($AX$5:$AX$2729,MATCH(AZ1951&amp;"_O",$AU$5:$AU$2729,0),1),"")</f>
        <v/>
      </c>
      <c r="AW1951" s="38">
        <v>39171</v>
      </c>
      <c r="AX1951" s="37">
        <v>1420.86</v>
      </c>
      <c r="AY1951" s="7">
        <f>AX1951/AX1950</f>
        <v>0.98938103627159479</v>
      </c>
      <c r="AZ1951" s="4">
        <f>YEAR(AW1951)</f>
        <v>2007</v>
      </c>
      <c r="BA1951" s="2" t="s">
        <v>8</v>
      </c>
      <c r="BB1951" s="12" t="str">
        <f>INDEX($CD$5:$CD$10,MATCH(BA1951,$CC$5:$CC$10,0),1)</f>
        <v>Y</v>
      </c>
      <c r="BC1951" s="12" t="str">
        <f>IF(AND(BB1951="Y",AY1951&gt;1),"Y","")</f>
        <v/>
      </c>
      <c r="BD1951" s="12" t="str">
        <f>IF(AND(BB1951="Y",AY1951&lt;1),"Y","")</f>
        <v>Y</v>
      </c>
      <c r="BE1951" s="12" t="str">
        <f>IF(AY1951&gt;1,IF(AY1950&gt;1,"Y",""),"")</f>
        <v/>
      </c>
      <c r="BF1951" s="12" t="str">
        <f>IF(AY1951&lt;1,IF(AY1950&lt;1,"Y",""),"")</f>
        <v/>
      </c>
      <c r="BG1951" s="2"/>
      <c r="BH1951" s="2"/>
      <c r="BI1951" s="2"/>
      <c r="BJ1951" s="2"/>
      <c r="BK1951" s="2"/>
      <c r="BL1951" s="2"/>
      <c r="BM1951" s="4" t="str">
        <f>IF(BR1951=BR1952,IF(BR1951&gt;BR1950,BR1951&amp;"_O",""),BR1951&amp;"_C")</f>
        <v/>
      </c>
      <c r="BN1951" s="7" t="str">
        <f>IF(RIGHT(BM1951,1)="C",BP1951/INDEX($BP$5:$BP$2729,MATCH(BR1951&amp;"_O",$BM$5:$BM$2729,0),1),"")</f>
        <v/>
      </c>
      <c r="BO1951" s="38">
        <v>39591</v>
      </c>
      <c r="BP1951" s="3">
        <v>2444.67</v>
      </c>
      <c r="BQ1951" s="7">
        <f>BP1951/BP1950</f>
        <v>0.96671214188267396</v>
      </c>
      <c r="BR1951" s="4">
        <f>YEAR(BO1951)</f>
        <v>2008</v>
      </c>
      <c r="BS1951" s="2" t="s">
        <v>8</v>
      </c>
      <c r="BT1951" s="12" t="str">
        <f>INDEX($CD$5:$CD$10,MATCH(BS1951,$CC$5:$CC$10,0),1)</f>
        <v>Y</v>
      </c>
      <c r="BU1951" s="12" t="str">
        <f>IF(AND(BT1951="Y",BQ1951&gt;1),"Y","")</f>
        <v/>
      </c>
      <c r="BV1951" s="12" t="str">
        <f>IF(AND(BT1951="Y",BQ1951&lt;1),"Y","")</f>
        <v>Y</v>
      </c>
      <c r="BW1951" s="12" t="str">
        <f>IF(BQ1951&gt;1,IF(BQ1950&gt;1,"Y",""),"")</f>
        <v/>
      </c>
      <c r="BX1951" s="12" t="str">
        <f>IF(BQ1951&lt;1,IF(BQ1950&lt;1,"Y",""),"")</f>
        <v/>
      </c>
      <c r="BY1951" s="2"/>
      <c r="BZ1951" s="2"/>
      <c r="CA1951" s="2"/>
    </row>
    <row r="1952" spans="47:79">
      <c r="AU1952" s="4" t="str">
        <f>IF(AZ1952=AZ1953,IF(AZ1952&gt;AZ1951,AZ1952&amp;"_O",""),AZ1952&amp;"_C")</f>
        <v/>
      </c>
      <c r="AV1952" s="7" t="str">
        <f>IF(RIGHT(AU1952,1)="C",AX1952/INDEX($AX$5:$AX$2729,MATCH(AZ1952&amp;"_O",$AU$5:$AU$2729,0),1),"")</f>
        <v/>
      </c>
      <c r="AW1952" s="38">
        <v>39178</v>
      </c>
      <c r="AX1952" s="37">
        <v>1444.88</v>
      </c>
      <c r="AY1952" s="7">
        <f>AX1952/AX1951</f>
        <v>1.0169052545641373</v>
      </c>
      <c r="AZ1952" s="4">
        <f>YEAR(AW1952)</f>
        <v>2007</v>
      </c>
      <c r="BA1952" s="2" t="s">
        <v>8</v>
      </c>
      <c r="BB1952" s="12" t="str">
        <f>INDEX($CD$5:$CD$10,MATCH(BA1952,$CC$5:$CC$10,0),1)</f>
        <v>Y</v>
      </c>
      <c r="BC1952" s="12" t="str">
        <f>IF(AND(BB1952="Y",AY1952&gt;1),"Y","")</f>
        <v>Y</v>
      </c>
      <c r="BD1952" s="12" t="str">
        <f>IF(AND(BB1952="Y",AY1952&lt;1),"Y","")</f>
        <v/>
      </c>
      <c r="BE1952" s="12" t="str">
        <f>IF(AY1952&gt;1,IF(AY1951&gt;1,"Y",""),"")</f>
        <v/>
      </c>
      <c r="BF1952" s="12" t="str">
        <f>IF(AY1952&lt;1,IF(AY1951&lt;1,"Y",""),"")</f>
        <v/>
      </c>
      <c r="BG1952" s="2"/>
      <c r="BH1952" s="2"/>
      <c r="BI1952" s="2"/>
      <c r="BJ1952" s="2"/>
      <c r="BK1952" s="2"/>
      <c r="BL1952" s="2"/>
      <c r="BM1952" s="4" t="str">
        <f>IF(BR1952=BR1953,IF(BR1952&gt;BR1951,BR1952&amp;"_O",""),BR1952&amp;"_C")</f>
        <v/>
      </c>
      <c r="BN1952" s="7" t="str">
        <f>IF(RIGHT(BM1952,1)="C",BP1952/INDEX($BP$5:$BP$2729,MATCH(BR1952&amp;"_O",$BM$5:$BM$2729,0),1),"")</f>
        <v/>
      </c>
      <c r="BO1952" s="38">
        <v>39598</v>
      </c>
      <c r="BP1952" s="3">
        <v>2522.66</v>
      </c>
      <c r="BQ1952" s="7">
        <f>BP1952/BP1951</f>
        <v>1.0319020563102586</v>
      </c>
      <c r="BR1952" s="4">
        <f>YEAR(BO1952)</f>
        <v>2008</v>
      </c>
      <c r="BS1952" s="2" t="s">
        <v>8</v>
      </c>
      <c r="BT1952" s="12" t="str">
        <f>INDEX($CD$5:$CD$10,MATCH(BS1952,$CC$5:$CC$10,0),1)</f>
        <v>Y</v>
      </c>
      <c r="BU1952" s="12" t="str">
        <f>IF(AND(BT1952="Y",BQ1952&gt;1),"Y","")</f>
        <v>Y</v>
      </c>
      <c r="BV1952" s="12" t="str">
        <f>IF(AND(BT1952="Y",BQ1952&lt;1),"Y","")</f>
        <v/>
      </c>
      <c r="BW1952" s="12" t="str">
        <f>IF(BQ1952&gt;1,IF(BQ1951&gt;1,"Y",""),"")</f>
        <v/>
      </c>
      <c r="BX1952" s="12" t="str">
        <f>IF(BQ1952&lt;1,IF(BQ1951&lt;1,"Y",""),"")</f>
        <v/>
      </c>
      <c r="BY1952" s="2"/>
      <c r="BZ1952" s="2"/>
      <c r="CA1952" s="2"/>
    </row>
    <row r="1953" spans="47:79">
      <c r="AU1953" s="4" t="str">
        <f>IF(AZ1953=AZ1954,IF(AZ1953&gt;AZ1952,AZ1953&amp;"_O",""),AZ1953&amp;"_C")</f>
        <v/>
      </c>
      <c r="AV1953" s="7" t="str">
        <f>IF(RIGHT(AU1953,1)="C",AX1953/INDEX($AX$5:$AX$2729,MATCH(AZ1953&amp;"_O",$AU$5:$AU$2729,0),1),"")</f>
        <v/>
      </c>
      <c r="AW1953" s="38">
        <v>39185</v>
      </c>
      <c r="AX1953" s="37">
        <v>1452.85</v>
      </c>
      <c r="AY1953" s="7">
        <f>AX1953/AX1952</f>
        <v>1.0055160290127898</v>
      </c>
      <c r="AZ1953" s="4">
        <f>YEAR(AW1953)</f>
        <v>2007</v>
      </c>
      <c r="BA1953" s="2" t="s">
        <v>8</v>
      </c>
      <c r="BB1953" s="12" t="str">
        <f>INDEX($CD$5:$CD$10,MATCH(BA1953,$CC$5:$CC$10,0),1)</f>
        <v>Y</v>
      </c>
      <c r="BC1953" s="12" t="str">
        <f>IF(AND(BB1953="Y",AY1953&gt;1),"Y","")</f>
        <v>Y</v>
      </c>
      <c r="BD1953" s="12" t="str">
        <f>IF(AND(BB1953="Y",AY1953&lt;1),"Y","")</f>
        <v/>
      </c>
      <c r="BE1953" s="12" t="str">
        <f>IF(AY1953&gt;1,IF(AY1952&gt;1,"Y",""),"")</f>
        <v>Y</v>
      </c>
      <c r="BF1953" s="12" t="str">
        <f>IF(AY1953&lt;1,IF(AY1952&lt;1,"Y",""),"")</f>
        <v/>
      </c>
      <c r="BG1953" s="2"/>
      <c r="BH1953" s="2"/>
      <c r="BI1953" s="2"/>
      <c r="BJ1953" s="2"/>
      <c r="BK1953" s="2"/>
      <c r="BL1953" s="2"/>
      <c r="BM1953" s="4" t="str">
        <f>IF(BR1953=BR1954,IF(BR1953&gt;BR1952,BR1953&amp;"_O",""),BR1953&amp;"_C")</f>
        <v/>
      </c>
      <c r="BN1953" s="7" t="str">
        <f>IF(RIGHT(BM1953,1)="C",BP1953/INDEX($BP$5:$BP$2729,MATCH(BR1953&amp;"_O",$BM$5:$BM$2729,0),1),"")</f>
        <v/>
      </c>
      <c r="BO1953" s="38">
        <v>39605</v>
      </c>
      <c r="BP1953" s="3">
        <v>2474.56</v>
      </c>
      <c r="BQ1953" s="7">
        <f>BP1953/BP1952</f>
        <v>0.98093282487533007</v>
      </c>
      <c r="BR1953" s="4">
        <f>YEAR(BO1953)</f>
        <v>2008</v>
      </c>
      <c r="BS1953" s="2" t="s">
        <v>8</v>
      </c>
      <c r="BT1953" s="12" t="str">
        <f>INDEX($CD$5:$CD$10,MATCH(BS1953,$CC$5:$CC$10,0),1)</f>
        <v>Y</v>
      </c>
      <c r="BU1953" s="12" t="str">
        <f>IF(AND(BT1953="Y",BQ1953&gt;1),"Y","")</f>
        <v/>
      </c>
      <c r="BV1953" s="12" t="str">
        <f>IF(AND(BT1953="Y",BQ1953&lt;1),"Y","")</f>
        <v>Y</v>
      </c>
      <c r="BW1953" s="12" t="str">
        <f>IF(BQ1953&gt;1,IF(BQ1952&gt;1,"Y",""),"")</f>
        <v/>
      </c>
      <c r="BX1953" s="12" t="str">
        <f>IF(BQ1953&lt;1,IF(BQ1952&lt;1,"Y",""),"")</f>
        <v/>
      </c>
      <c r="BY1953" s="2"/>
      <c r="BZ1953" s="2"/>
      <c r="CA1953" s="2"/>
    </row>
    <row r="1954" spans="47:79">
      <c r="AU1954" s="4" t="str">
        <f>IF(AZ1954=AZ1955,IF(AZ1954&gt;AZ1953,AZ1954&amp;"_O",""),AZ1954&amp;"_C")</f>
        <v/>
      </c>
      <c r="AV1954" s="7" t="str">
        <f>IF(RIGHT(AU1954,1)="C",AX1954/INDEX($AX$5:$AX$2729,MATCH(AZ1954&amp;"_O",$AU$5:$AU$2729,0),1),"")</f>
        <v/>
      </c>
      <c r="AW1954" s="38">
        <v>39192</v>
      </c>
      <c r="AX1954" s="37">
        <v>1484.35</v>
      </c>
      <c r="AY1954" s="7">
        <f>AX1954/AX1953</f>
        <v>1.0216815225246929</v>
      </c>
      <c r="AZ1954" s="4">
        <f>YEAR(AW1954)</f>
        <v>2007</v>
      </c>
      <c r="BA1954" s="2" t="s">
        <v>8</v>
      </c>
      <c r="BB1954" s="12" t="str">
        <f>INDEX($CD$5:$CD$10,MATCH(BA1954,$CC$5:$CC$10,0),1)</f>
        <v>Y</v>
      </c>
      <c r="BC1954" s="12" t="str">
        <f>IF(AND(BB1954="Y",AY1954&gt;1),"Y","")</f>
        <v>Y</v>
      </c>
      <c r="BD1954" s="12" t="str">
        <f>IF(AND(BB1954="Y",AY1954&lt;1),"Y","")</f>
        <v/>
      </c>
      <c r="BE1954" s="12" t="str">
        <f>IF(AY1954&gt;1,IF(AY1953&gt;1,"Y",""),"")</f>
        <v>Y</v>
      </c>
      <c r="BF1954" s="12" t="str">
        <f>IF(AY1954&lt;1,IF(AY1953&lt;1,"Y",""),"")</f>
        <v/>
      </c>
      <c r="BG1954" s="2"/>
      <c r="BH1954" s="2"/>
      <c r="BI1954" s="2"/>
      <c r="BJ1954" s="2"/>
      <c r="BK1954" s="2"/>
      <c r="BL1954" s="2"/>
      <c r="BM1954" s="4" t="str">
        <f>IF(BR1954=BR1955,IF(BR1954&gt;BR1953,BR1954&amp;"_O",""),BR1954&amp;"_C")</f>
        <v/>
      </c>
      <c r="BN1954" s="7" t="str">
        <f>IF(RIGHT(BM1954,1)="C",BP1954/INDEX($BP$5:$BP$2729,MATCH(BR1954&amp;"_O",$BM$5:$BM$2729,0),1),"")</f>
        <v/>
      </c>
      <c r="BO1954" s="38">
        <v>39612</v>
      </c>
      <c r="BP1954" s="3">
        <v>2454.5</v>
      </c>
      <c r="BQ1954" s="7">
        <f>BP1954/BP1953</f>
        <v>0.99189350834087675</v>
      </c>
      <c r="BR1954" s="4">
        <f>YEAR(BO1954)</f>
        <v>2008</v>
      </c>
      <c r="BS1954" s="2" t="s">
        <v>8</v>
      </c>
      <c r="BT1954" s="12" t="str">
        <f>INDEX($CD$5:$CD$10,MATCH(BS1954,$CC$5:$CC$10,0),1)</f>
        <v>Y</v>
      </c>
      <c r="BU1954" s="12" t="str">
        <f>IF(AND(BT1954="Y",BQ1954&gt;1),"Y","")</f>
        <v/>
      </c>
      <c r="BV1954" s="12" t="str">
        <f>IF(AND(BT1954="Y",BQ1954&lt;1),"Y","")</f>
        <v>Y</v>
      </c>
      <c r="BW1954" s="12" t="str">
        <f>IF(BQ1954&gt;1,IF(BQ1953&gt;1,"Y",""),"")</f>
        <v/>
      </c>
      <c r="BX1954" s="12" t="str">
        <f>IF(BQ1954&lt;1,IF(BQ1953&lt;1,"Y",""),"")</f>
        <v>Y</v>
      </c>
      <c r="BY1954" s="2"/>
      <c r="BZ1954" s="2"/>
      <c r="CA1954" s="2"/>
    </row>
    <row r="1955" spans="47:79">
      <c r="AU1955" s="4" t="str">
        <f>IF(AZ1955=AZ1956,IF(AZ1955&gt;AZ1954,AZ1955&amp;"_O",""),AZ1955&amp;"_C")</f>
        <v/>
      </c>
      <c r="AV1955" s="7" t="str">
        <f>IF(RIGHT(AU1955,1)="C",AX1955/INDEX($AX$5:$AX$2729,MATCH(AZ1955&amp;"_O",$AU$5:$AU$2729,0),1),"")</f>
        <v/>
      </c>
      <c r="AW1955" s="38">
        <v>39199</v>
      </c>
      <c r="AX1955" s="37">
        <v>1494.07</v>
      </c>
      <c r="AY1955" s="7">
        <f>AX1955/AX1954</f>
        <v>1.0065483208138242</v>
      </c>
      <c r="AZ1955" s="4">
        <f>YEAR(AW1955)</f>
        <v>2007</v>
      </c>
      <c r="BA1955" s="2" t="s">
        <v>8</v>
      </c>
      <c r="BB1955" s="12" t="str">
        <f>INDEX($CD$5:$CD$10,MATCH(BA1955,$CC$5:$CC$10,0),1)</f>
        <v>Y</v>
      </c>
      <c r="BC1955" s="12" t="str">
        <f>IF(AND(BB1955="Y",AY1955&gt;1),"Y","")</f>
        <v>Y</v>
      </c>
      <c r="BD1955" s="12" t="str">
        <f>IF(AND(BB1955="Y",AY1955&lt;1),"Y","")</f>
        <v/>
      </c>
      <c r="BE1955" s="12" t="str">
        <f>IF(AY1955&gt;1,IF(AY1954&gt;1,"Y",""),"")</f>
        <v>Y</v>
      </c>
      <c r="BF1955" s="12" t="str">
        <f>IF(AY1955&lt;1,IF(AY1954&lt;1,"Y",""),"")</f>
        <v/>
      </c>
      <c r="BG1955" s="2"/>
      <c r="BH1955" s="2"/>
      <c r="BI1955" s="2"/>
      <c r="BJ1955" s="2"/>
      <c r="BK1955" s="2"/>
      <c r="BL1955" s="2"/>
      <c r="BM1955" s="4" t="str">
        <f>IF(BR1955=BR1956,IF(BR1955&gt;BR1954,BR1955&amp;"_O",""),BR1955&amp;"_C")</f>
        <v/>
      </c>
      <c r="BN1955" s="7" t="str">
        <f>IF(RIGHT(BM1955,1)="C",BP1955/INDEX($BP$5:$BP$2729,MATCH(BR1955&amp;"_O",$BM$5:$BM$2729,0),1),"")</f>
        <v/>
      </c>
      <c r="BO1955" s="38">
        <v>39619</v>
      </c>
      <c r="BP1955" s="3">
        <v>2406.09</v>
      </c>
      <c r="BQ1955" s="7">
        <f>BP1955/BP1954</f>
        <v>0.9802770421674476</v>
      </c>
      <c r="BR1955" s="4">
        <f>YEAR(BO1955)</f>
        <v>2008</v>
      </c>
      <c r="BS1955" s="2" t="s">
        <v>8</v>
      </c>
      <c r="BT1955" s="12" t="str">
        <f>INDEX($CD$5:$CD$10,MATCH(BS1955,$CC$5:$CC$10,0),1)</f>
        <v>Y</v>
      </c>
      <c r="BU1955" s="12" t="str">
        <f>IF(AND(BT1955="Y",BQ1955&gt;1),"Y","")</f>
        <v/>
      </c>
      <c r="BV1955" s="12" t="str">
        <f>IF(AND(BT1955="Y",BQ1955&lt;1),"Y","")</f>
        <v>Y</v>
      </c>
      <c r="BW1955" s="12" t="str">
        <f>IF(BQ1955&gt;1,IF(BQ1954&gt;1,"Y",""),"")</f>
        <v/>
      </c>
      <c r="BX1955" s="12" t="str">
        <f>IF(BQ1955&lt;1,IF(BQ1954&lt;1,"Y",""),"")</f>
        <v>Y</v>
      </c>
      <c r="BY1955" s="2"/>
      <c r="BZ1955" s="2"/>
      <c r="CA1955" s="2"/>
    </row>
    <row r="1956" spans="47:79">
      <c r="AU1956" s="4" t="str">
        <f>IF(AZ1956=AZ1957,IF(AZ1956&gt;AZ1955,AZ1956&amp;"_O",""),AZ1956&amp;"_C")</f>
        <v/>
      </c>
      <c r="AV1956" s="7" t="str">
        <f>IF(RIGHT(AU1956,1)="C",AX1956/INDEX($AX$5:$AX$2729,MATCH(AZ1956&amp;"_O",$AU$5:$AU$2729,0),1),"")</f>
        <v/>
      </c>
      <c r="AW1956" s="38">
        <v>39206</v>
      </c>
      <c r="AX1956" s="37">
        <v>1505.62</v>
      </c>
      <c r="AY1956" s="7">
        <f>AX1956/AX1955</f>
        <v>1.0077305614864096</v>
      </c>
      <c r="AZ1956" s="4">
        <f>YEAR(AW1956)</f>
        <v>2007</v>
      </c>
      <c r="BA1956" s="2" t="s">
        <v>8</v>
      </c>
      <c r="BB1956" s="12" t="str">
        <f>INDEX($CD$5:$CD$10,MATCH(BA1956,$CC$5:$CC$10,0),1)</f>
        <v>Y</v>
      </c>
      <c r="BC1956" s="12" t="str">
        <f>IF(AND(BB1956="Y",AY1956&gt;1),"Y","")</f>
        <v>Y</v>
      </c>
      <c r="BD1956" s="12" t="str">
        <f>IF(AND(BB1956="Y",AY1956&lt;1),"Y","")</f>
        <v/>
      </c>
      <c r="BE1956" s="12" t="str">
        <f>IF(AY1956&gt;1,IF(AY1955&gt;1,"Y",""),"")</f>
        <v>Y</v>
      </c>
      <c r="BF1956" s="12" t="str">
        <f>IF(AY1956&lt;1,IF(AY1955&lt;1,"Y",""),"")</f>
        <v/>
      </c>
      <c r="BG1956" s="2"/>
      <c r="BH1956" s="2"/>
      <c r="BI1956" s="2"/>
      <c r="BJ1956" s="2"/>
      <c r="BK1956" s="2"/>
      <c r="BL1956" s="2"/>
      <c r="BM1956" s="4" t="str">
        <f>IF(BR1956=BR1957,IF(BR1956&gt;BR1955,BR1956&amp;"_O",""),BR1956&amp;"_C")</f>
        <v/>
      </c>
      <c r="BN1956" s="7" t="str">
        <f>IF(RIGHT(BM1956,1)="C",BP1956/INDEX($BP$5:$BP$2729,MATCH(BR1956&amp;"_O",$BM$5:$BM$2729,0),1),"")</f>
        <v/>
      </c>
      <c r="BO1956" s="38">
        <v>39626</v>
      </c>
      <c r="BP1956" s="3">
        <v>2315.63</v>
      </c>
      <c r="BQ1956" s="7">
        <f>BP1956/BP1955</f>
        <v>0.96240373385866695</v>
      </c>
      <c r="BR1956" s="4">
        <f>YEAR(BO1956)</f>
        <v>2008</v>
      </c>
      <c r="BS1956" s="2" t="s">
        <v>8</v>
      </c>
      <c r="BT1956" s="12" t="str">
        <f>INDEX($CD$5:$CD$10,MATCH(BS1956,$CC$5:$CC$10,0),1)</f>
        <v>Y</v>
      </c>
      <c r="BU1956" s="12" t="str">
        <f>IF(AND(BT1956="Y",BQ1956&gt;1),"Y","")</f>
        <v/>
      </c>
      <c r="BV1956" s="12" t="str">
        <f>IF(AND(BT1956="Y",BQ1956&lt;1),"Y","")</f>
        <v>Y</v>
      </c>
      <c r="BW1956" s="12" t="str">
        <f>IF(BQ1956&gt;1,IF(BQ1955&gt;1,"Y",""),"")</f>
        <v/>
      </c>
      <c r="BX1956" s="12" t="str">
        <f>IF(BQ1956&lt;1,IF(BQ1955&lt;1,"Y",""),"")</f>
        <v>Y</v>
      </c>
      <c r="BY1956" s="2"/>
      <c r="BZ1956" s="2"/>
      <c r="CA1956" s="2"/>
    </row>
    <row r="1957" spans="47:79">
      <c r="AU1957" s="4" t="str">
        <f>IF(AZ1957=AZ1958,IF(AZ1957&gt;AZ1956,AZ1957&amp;"_O",""),AZ1957&amp;"_C")</f>
        <v/>
      </c>
      <c r="AV1957" s="7" t="str">
        <f>IF(RIGHT(AU1957,1)="C",AX1957/INDEX($AX$5:$AX$2729,MATCH(AZ1957&amp;"_O",$AU$5:$AU$2729,0),1),"")</f>
        <v/>
      </c>
      <c r="AW1957" s="38">
        <v>39213</v>
      </c>
      <c r="AX1957" s="37">
        <v>1505.85</v>
      </c>
      <c r="AY1957" s="7">
        <f>AX1957/AX1956</f>
        <v>1.0001527609888285</v>
      </c>
      <c r="AZ1957" s="4">
        <f>YEAR(AW1957)</f>
        <v>2007</v>
      </c>
      <c r="BA1957" s="2" t="s">
        <v>8</v>
      </c>
      <c r="BB1957" s="12" t="str">
        <f>INDEX($CD$5:$CD$10,MATCH(BA1957,$CC$5:$CC$10,0),1)</f>
        <v>Y</v>
      </c>
      <c r="BC1957" s="12" t="str">
        <f>IF(AND(BB1957="Y",AY1957&gt;1),"Y","")</f>
        <v>Y</v>
      </c>
      <c r="BD1957" s="12" t="str">
        <f>IF(AND(BB1957="Y",AY1957&lt;1),"Y","")</f>
        <v/>
      </c>
      <c r="BE1957" s="12" t="str">
        <f>IF(AY1957&gt;1,IF(AY1956&gt;1,"Y",""),"")</f>
        <v>Y</v>
      </c>
      <c r="BF1957" s="12" t="str">
        <f>IF(AY1957&lt;1,IF(AY1956&lt;1,"Y",""),"")</f>
        <v/>
      </c>
      <c r="BG1957" s="2"/>
      <c r="BH1957" s="2"/>
      <c r="BI1957" s="2"/>
      <c r="BJ1957" s="2"/>
      <c r="BK1957" s="2"/>
      <c r="BL1957" s="2"/>
      <c r="BM1957" s="4" t="str">
        <f>IF(BR1957=BR1958,IF(BR1957&gt;BR1956,BR1957&amp;"_O",""),BR1957&amp;"_C")</f>
        <v/>
      </c>
      <c r="BN1957" s="7" t="str">
        <f>IF(RIGHT(BM1957,1)="C",BP1957/INDEX($BP$5:$BP$2729,MATCH(BR1957&amp;"_O",$BM$5:$BM$2729,0),1),"")</f>
        <v/>
      </c>
      <c r="BO1957" s="38">
        <v>39632</v>
      </c>
      <c r="BP1957" s="3">
        <v>2245.38</v>
      </c>
      <c r="BQ1957" s="7">
        <f>BP1957/BP1956</f>
        <v>0.96966268358934715</v>
      </c>
      <c r="BR1957" s="4">
        <f>YEAR(BO1957)</f>
        <v>2008</v>
      </c>
      <c r="BS1957" s="2" t="s">
        <v>8</v>
      </c>
      <c r="BT1957" s="12" t="str">
        <f>INDEX($CD$5:$CD$10,MATCH(BS1957,$CC$5:$CC$10,0),1)</f>
        <v>Y</v>
      </c>
      <c r="BU1957" s="12" t="str">
        <f>IF(AND(BT1957="Y",BQ1957&gt;1),"Y","")</f>
        <v/>
      </c>
      <c r="BV1957" s="12" t="str">
        <f>IF(AND(BT1957="Y",BQ1957&lt;1),"Y","")</f>
        <v>Y</v>
      </c>
      <c r="BW1957" s="12" t="str">
        <f>IF(BQ1957&gt;1,IF(BQ1956&gt;1,"Y",""),"")</f>
        <v/>
      </c>
      <c r="BX1957" s="12" t="str">
        <f>IF(BQ1957&lt;1,IF(BQ1956&lt;1,"Y",""),"")</f>
        <v>Y</v>
      </c>
      <c r="BY1957" s="2"/>
      <c r="BZ1957" s="2"/>
      <c r="CA1957" s="2"/>
    </row>
    <row r="1958" spans="47:79">
      <c r="AU1958" s="4" t="str">
        <f>IF(AZ1958=AZ1959,IF(AZ1958&gt;AZ1957,AZ1958&amp;"_O",""),AZ1958&amp;"_C")</f>
        <v/>
      </c>
      <c r="AV1958" s="7" t="str">
        <f>IF(RIGHT(AU1958,1)="C",AX1958/INDEX($AX$5:$AX$2729,MATCH(AZ1958&amp;"_O",$AU$5:$AU$2729,0),1),"")</f>
        <v/>
      </c>
      <c r="AW1958" s="38">
        <v>39220</v>
      </c>
      <c r="AX1958" s="37">
        <v>1522.75</v>
      </c>
      <c r="AY1958" s="7">
        <f>AX1958/AX1957</f>
        <v>1.0112228973669357</v>
      </c>
      <c r="AZ1958" s="4">
        <f>YEAR(AW1958)</f>
        <v>2007</v>
      </c>
      <c r="BA1958" s="2" t="s">
        <v>8</v>
      </c>
      <c r="BB1958" s="12" t="str">
        <f>INDEX($CD$5:$CD$10,MATCH(BA1958,$CC$5:$CC$10,0),1)</f>
        <v>Y</v>
      </c>
      <c r="BC1958" s="12" t="str">
        <f>IF(AND(BB1958="Y",AY1958&gt;1),"Y","")</f>
        <v>Y</v>
      </c>
      <c r="BD1958" s="12" t="str">
        <f>IF(AND(BB1958="Y",AY1958&lt;1),"Y","")</f>
        <v/>
      </c>
      <c r="BE1958" s="12" t="str">
        <f>IF(AY1958&gt;1,IF(AY1957&gt;1,"Y",""),"")</f>
        <v>Y</v>
      </c>
      <c r="BF1958" s="12" t="str">
        <f>IF(AY1958&lt;1,IF(AY1957&lt;1,"Y",""),"")</f>
        <v/>
      </c>
      <c r="BG1958" s="2"/>
      <c r="BH1958" s="2"/>
      <c r="BI1958" s="2"/>
      <c r="BJ1958" s="2"/>
      <c r="BK1958" s="2"/>
      <c r="BL1958" s="2"/>
      <c r="BM1958" s="4" t="str">
        <f>IF(BR1958=BR1959,IF(BR1958&gt;BR1957,BR1958&amp;"_O",""),BR1958&amp;"_C")</f>
        <v/>
      </c>
      <c r="BN1958" s="7" t="str">
        <f>IF(RIGHT(BM1958,1)="C",BP1958/INDEX($BP$5:$BP$2729,MATCH(BR1958&amp;"_O",$BM$5:$BM$2729,0),1),"")</f>
        <v/>
      </c>
      <c r="BO1958" s="38">
        <v>39640</v>
      </c>
      <c r="BP1958" s="3">
        <v>2239.08</v>
      </c>
      <c r="BQ1958" s="7">
        <f>BP1958/BP1957</f>
        <v>0.99719423883707869</v>
      </c>
      <c r="BR1958" s="4">
        <f>YEAR(BO1958)</f>
        <v>2008</v>
      </c>
      <c r="BS1958" s="2" t="s">
        <v>8</v>
      </c>
      <c r="BT1958" s="12" t="str">
        <f>INDEX($CD$5:$CD$10,MATCH(BS1958,$CC$5:$CC$10,0),1)</f>
        <v>Y</v>
      </c>
      <c r="BU1958" s="12" t="str">
        <f>IF(AND(BT1958="Y",BQ1958&gt;1),"Y","")</f>
        <v/>
      </c>
      <c r="BV1958" s="12" t="str">
        <f>IF(AND(BT1958="Y",BQ1958&lt;1),"Y","")</f>
        <v>Y</v>
      </c>
      <c r="BW1958" s="12" t="str">
        <f>IF(BQ1958&gt;1,IF(BQ1957&gt;1,"Y",""),"")</f>
        <v/>
      </c>
      <c r="BX1958" s="12" t="str">
        <f>IF(BQ1958&lt;1,IF(BQ1957&lt;1,"Y",""),"")</f>
        <v>Y</v>
      </c>
      <c r="BY1958" s="2"/>
      <c r="BZ1958" s="2"/>
      <c r="CA1958" s="2"/>
    </row>
    <row r="1959" spans="47:79">
      <c r="AU1959" s="4" t="str">
        <f>IF(AZ1959=AZ1960,IF(AZ1959&gt;AZ1958,AZ1959&amp;"_O",""),AZ1959&amp;"_C")</f>
        <v/>
      </c>
      <c r="AV1959" s="7" t="str">
        <f>IF(RIGHT(AU1959,1)="C",AX1959/INDEX($AX$5:$AX$2729,MATCH(AZ1959&amp;"_O",$AU$5:$AU$2729,0),1),"")</f>
        <v/>
      </c>
      <c r="AW1959" s="38">
        <v>39227</v>
      </c>
      <c r="AX1959" s="37">
        <v>1515.73</v>
      </c>
      <c r="AY1959" s="7">
        <f>AX1959/AX1958</f>
        <v>0.99538991955343947</v>
      </c>
      <c r="AZ1959" s="4">
        <f>YEAR(AW1959)</f>
        <v>2007</v>
      </c>
      <c r="BA1959" s="2" t="s">
        <v>8</v>
      </c>
      <c r="BB1959" s="12" t="str">
        <f>INDEX($CD$5:$CD$10,MATCH(BA1959,$CC$5:$CC$10,0),1)</f>
        <v>Y</v>
      </c>
      <c r="BC1959" s="12" t="str">
        <f>IF(AND(BB1959="Y",AY1959&gt;1),"Y","")</f>
        <v/>
      </c>
      <c r="BD1959" s="12" t="str">
        <f>IF(AND(BB1959="Y",AY1959&lt;1),"Y","")</f>
        <v>Y</v>
      </c>
      <c r="BE1959" s="12" t="str">
        <f>IF(AY1959&gt;1,IF(AY1958&gt;1,"Y",""),"")</f>
        <v/>
      </c>
      <c r="BF1959" s="12" t="str">
        <f>IF(AY1959&lt;1,IF(AY1958&lt;1,"Y",""),"")</f>
        <v/>
      </c>
      <c r="BG1959" s="2"/>
      <c r="BH1959" s="2"/>
      <c r="BI1959" s="2"/>
      <c r="BJ1959" s="2"/>
      <c r="BK1959" s="2"/>
      <c r="BL1959" s="2"/>
      <c r="BM1959" s="4" t="str">
        <f>IF(BR1959=BR1960,IF(BR1959&gt;BR1958,BR1959&amp;"_O",""),BR1959&amp;"_C")</f>
        <v/>
      </c>
      <c r="BN1959" s="7" t="str">
        <f>IF(RIGHT(BM1959,1)="C",BP1959/INDEX($BP$5:$BP$2729,MATCH(BR1959&amp;"_O",$BM$5:$BM$2729,0),1),"")</f>
        <v/>
      </c>
      <c r="BO1959" s="38">
        <v>39647</v>
      </c>
      <c r="BP1959" s="3">
        <v>2282.7800000000002</v>
      </c>
      <c r="BQ1959" s="7">
        <f>BP1959/BP1958</f>
        <v>1.0195169444593317</v>
      </c>
      <c r="BR1959" s="4">
        <f>YEAR(BO1959)</f>
        <v>2008</v>
      </c>
      <c r="BS1959" s="2" t="s">
        <v>8</v>
      </c>
      <c r="BT1959" s="12" t="str">
        <f>INDEX($CD$5:$CD$10,MATCH(BS1959,$CC$5:$CC$10,0),1)</f>
        <v>Y</v>
      </c>
      <c r="BU1959" s="12" t="str">
        <f>IF(AND(BT1959="Y",BQ1959&gt;1),"Y","")</f>
        <v>Y</v>
      </c>
      <c r="BV1959" s="12" t="str">
        <f>IF(AND(BT1959="Y",BQ1959&lt;1),"Y","")</f>
        <v/>
      </c>
      <c r="BW1959" s="12" t="str">
        <f>IF(BQ1959&gt;1,IF(BQ1958&gt;1,"Y",""),"")</f>
        <v/>
      </c>
      <c r="BX1959" s="12" t="str">
        <f>IF(BQ1959&lt;1,IF(BQ1958&lt;1,"Y",""),"")</f>
        <v/>
      </c>
      <c r="BY1959" s="2"/>
      <c r="BZ1959" s="2"/>
      <c r="CA1959" s="2"/>
    </row>
    <row r="1960" spans="47:79">
      <c r="AU1960" s="4" t="str">
        <f>IF(AZ1960=AZ1961,IF(AZ1960&gt;AZ1959,AZ1960&amp;"_O",""),AZ1960&amp;"_C")</f>
        <v/>
      </c>
      <c r="AV1960" s="7" t="str">
        <f>IF(RIGHT(AU1960,1)="C",AX1960/INDEX($AX$5:$AX$2729,MATCH(AZ1960&amp;"_O",$AU$5:$AU$2729,0),1),"")</f>
        <v/>
      </c>
      <c r="AW1960" s="38">
        <v>39234</v>
      </c>
      <c r="AX1960" s="37">
        <v>1536.34</v>
      </c>
      <c r="AY1960" s="7">
        <f>AX1960/AX1959</f>
        <v>1.013597408509431</v>
      </c>
      <c r="AZ1960" s="4">
        <f>YEAR(AW1960)</f>
        <v>2007</v>
      </c>
      <c r="BA1960" s="2" t="s">
        <v>8</v>
      </c>
      <c r="BB1960" s="12" t="str">
        <f>INDEX($CD$5:$CD$10,MATCH(BA1960,$CC$5:$CC$10,0),1)</f>
        <v>Y</v>
      </c>
      <c r="BC1960" s="12" t="str">
        <f>IF(AND(BB1960="Y",AY1960&gt;1),"Y","")</f>
        <v>Y</v>
      </c>
      <c r="BD1960" s="12" t="str">
        <f>IF(AND(BB1960="Y",AY1960&lt;1),"Y","")</f>
        <v/>
      </c>
      <c r="BE1960" s="12" t="str">
        <f>IF(AY1960&gt;1,IF(AY1959&gt;1,"Y",""),"")</f>
        <v/>
      </c>
      <c r="BF1960" s="12" t="str">
        <f>IF(AY1960&lt;1,IF(AY1959&lt;1,"Y",""),"")</f>
        <v/>
      </c>
      <c r="BG1960" s="2"/>
      <c r="BH1960" s="2"/>
      <c r="BI1960" s="2"/>
      <c r="BJ1960" s="2"/>
      <c r="BK1960" s="2"/>
      <c r="BL1960" s="2"/>
      <c r="BM1960" s="4" t="str">
        <f>IF(BR1960=BR1961,IF(BR1960&gt;BR1959,BR1960&amp;"_O",""),BR1960&amp;"_C")</f>
        <v/>
      </c>
      <c r="BN1960" s="7" t="str">
        <f>IF(RIGHT(BM1960,1)="C",BP1960/INDEX($BP$5:$BP$2729,MATCH(BR1960&amp;"_O",$BM$5:$BM$2729,0),1),"")</f>
        <v/>
      </c>
      <c r="BO1960" s="38">
        <v>39654</v>
      </c>
      <c r="BP1960" s="3">
        <v>2310.5300000000002</v>
      </c>
      <c r="BQ1960" s="7">
        <f>BP1960/BP1959</f>
        <v>1.0121562305609826</v>
      </c>
      <c r="BR1960" s="4">
        <f>YEAR(BO1960)</f>
        <v>2008</v>
      </c>
      <c r="BS1960" s="2" t="s">
        <v>8</v>
      </c>
      <c r="BT1960" s="12" t="str">
        <f>INDEX($CD$5:$CD$10,MATCH(BS1960,$CC$5:$CC$10,0),1)</f>
        <v>Y</v>
      </c>
      <c r="BU1960" s="12" t="str">
        <f>IF(AND(BT1960="Y",BQ1960&gt;1),"Y","")</f>
        <v>Y</v>
      </c>
      <c r="BV1960" s="12" t="str">
        <f>IF(AND(BT1960="Y",BQ1960&lt;1),"Y","")</f>
        <v/>
      </c>
      <c r="BW1960" s="12" t="str">
        <f>IF(BQ1960&gt;1,IF(BQ1959&gt;1,"Y",""),"")</f>
        <v>Y</v>
      </c>
      <c r="BX1960" s="12" t="str">
        <f>IF(BQ1960&lt;1,IF(BQ1959&lt;1,"Y",""),"")</f>
        <v/>
      </c>
      <c r="BY1960" s="2"/>
      <c r="BZ1960" s="2"/>
      <c r="CA1960" s="2"/>
    </row>
    <row r="1961" spans="47:79">
      <c r="AU1961" s="4" t="str">
        <f>IF(AZ1961=AZ1962,IF(AZ1961&gt;AZ1960,AZ1961&amp;"_O",""),AZ1961&amp;"_C")</f>
        <v/>
      </c>
      <c r="AV1961" s="7" t="str">
        <f>IF(RIGHT(AU1961,1)="C",AX1961/INDEX($AX$5:$AX$2729,MATCH(AZ1961&amp;"_O",$AU$5:$AU$2729,0),1),"")</f>
        <v/>
      </c>
      <c r="AW1961" s="38">
        <v>39241</v>
      </c>
      <c r="AX1961" s="37">
        <v>1507.67</v>
      </c>
      <c r="AY1961" s="7">
        <f>AX1961/AX1960</f>
        <v>0.98133876615853277</v>
      </c>
      <c r="AZ1961" s="4">
        <f>YEAR(AW1961)</f>
        <v>2007</v>
      </c>
      <c r="BA1961" s="2" t="s">
        <v>8</v>
      </c>
      <c r="BB1961" s="12" t="str">
        <f>INDEX($CD$5:$CD$10,MATCH(BA1961,$CC$5:$CC$10,0),1)</f>
        <v>Y</v>
      </c>
      <c r="BC1961" s="12" t="str">
        <f>IF(AND(BB1961="Y",AY1961&gt;1),"Y","")</f>
        <v/>
      </c>
      <c r="BD1961" s="12" t="str">
        <f>IF(AND(BB1961="Y",AY1961&lt;1),"Y","")</f>
        <v>Y</v>
      </c>
      <c r="BE1961" s="12" t="str">
        <f>IF(AY1961&gt;1,IF(AY1960&gt;1,"Y",""),"")</f>
        <v/>
      </c>
      <c r="BF1961" s="12" t="str">
        <f>IF(AY1961&lt;1,IF(AY1960&lt;1,"Y",""),"")</f>
        <v/>
      </c>
      <c r="BG1961" s="2"/>
      <c r="BH1961" s="2"/>
      <c r="BI1961" s="2"/>
      <c r="BJ1961" s="2"/>
      <c r="BK1961" s="2"/>
      <c r="BL1961" s="2"/>
      <c r="BM1961" s="4" t="str">
        <f>IF(BR1961=BR1962,IF(BR1961&gt;BR1960,BR1961&amp;"_O",""),BR1961&amp;"_C")</f>
        <v/>
      </c>
      <c r="BN1961" s="7" t="str">
        <f>IF(RIGHT(BM1961,1)="C",BP1961/INDEX($BP$5:$BP$2729,MATCH(BR1961&amp;"_O",$BM$5:$BM$2729,0),1),"")</f>
        <v/>
      </c>
      <c r="BO1961" s="38">
        <v>39661</v>
      </c>
      <c r="BP1961" s="3">
        <v>2310.96</v>
      </c>
      <c r="BQ1961" s="7">
        <f>BP1961/BP1960</f>
        <v>1.0001861044868492</v>
      </c>
      <c r="BR1961" s="4">
        <f>YEAR(BO1961)</f>
        <v>2008</v>
      </c>
      <c r="BS1961" s="2" t="s">
        <v>8</v>
      </c>
      <c r="BT1961" s="12" t="str">
        <f>INDEX($CD$5:$CD$10,MATCH(BS1961,$CC$5:$CC$10,0),1)</f>
        <v>Y</v>
      </c>
      <c r="BU1961" s="12" t="str">
        <f>IF(AND(BT1961="Y",BQ1961&gt;1),"Y","")</f>
        <v>Y</v>
      </c>
      <c r="BV1961" s="12" t="str">
        <f>IF(AND(BT1961="Y",BQ1961&lt;1),"Y","")</f>
        <v/>
      </c>
      <c r="BW1961" s="12" t="str">
        <f>IF(BQ1961&gt;1,IF(BQ1960&gt;1,"Y",""),"")</f>
        <v>Y</v>
      </c>
      <c r="BX1961" s="12" t="str">
        <f>IF(BQ1961&lt;1,IF(BQ1960&lt;1,"Y",""),"")</f>
        <v/>
      </c>
      <c r="BY1961" s="2"/>
      <c r="BZ1961" s="2"/>
      <c r="CA1961" s="2"/>
    </row>
    <row r="1962" spans="47:79">
      <c r="AU1962" s="4" t="str">
        <f>IF(AZ1962=AZ1963,IF(AZ1962&gt;AZ1961,AZ1962&amp;"_O",""),AZ1962&amp;"_C")</f>
        <v/>
      </c>
      <c r="AV1962" s="7" t="str">
        <f>IF(RIGHT(AU1962,1)="C",AX1962/INDEX($AX$5:$AX$2729,MATCH(AZ1962&amp;"_O",$AU$5:$AU$2729,0),1),"")</f>
        <v/>
      </c>
      <c r="AW1962" s="38">
        <v>39248</v>
      </c>
      <c r="AX1962" s="37">
        <v>1532.91</v>
      </c>
      <c r="AY1962" s="7">
        <f>AX1962/AX1961</f>
        <v>1.0167410640259473</v>
      </c>
      <c r="AZ1962" s="4">
        <f>YEAR(AW1962)</f>
        <v>2007</v>
      </c>
      <c r="BA1962" s="2" t="s">
        <v>8</v>
      </c>
      <c r="BB1962" s="12" t="str">
        <f>INDEX($CD$5:$CD$10,MATCH(BA1962,$CC$5:$CC$10,0),1)</f>
        <v>Y</v>
      </c>
      <c r="BC1962" s="12" t="str">
        <f>IF(AND(BB1962="Y",AY1962&gt;1),"Y","")</f>
        <v>Y</v>
      </c>
      <c r="BD1962" s="12" t="str">
        <f>IF(AND(BB1962="Y",AY1962&lt;1),"Y","")</f>
        <v/>
      </c>
      <c r="BE1962" s="12" t="str">
        <f>IF(AY1962&gt;1,IF(AY1961&gt;1,"Y",""),"")</f>
        <v/>
      </c>
      <c r="BF1962" s="12" t="str">
        <f>IF(AY1962&lt;1,IF(AY1961&lt;1,"Y",""),"")</f>
        <v/>
      </c>
      <c r="BG1962" s="2"/>
      <c r="BH1962" s="2"/>
      <c r="BI1962" s="2"/>
      <c r="BJ1962" s="2"/>
      <c r="BK1962" s="2"/>
      <c r="BL1962" s="2"/>
      <c r="BM1962" s="4" t="str">
        <f>IF(BR1962=BR1963,IF(BR1962&gt;BR1961,BR1962&amp;"_O",""),BR1962&amp;"_C")</f>
        <v/>
      </c>
      <c r="BN1962" s="7" t="str">
        <f>IF(RIGHT(BM1962,1)="C",BP1962/INDEX($BP$5:$BP$2729,MATCH(BR1962&amp;"_O",$BM$5:$BM$2729,0),1),"")</f>
        <v/>
      </c>
      <c r="BO1962" s="38">
        <v>39668</v>
      </c>
      <c r="BP1962" s="3">
        <v>2414.1</v>
      </c>
      <c r="BQ1962" s="7">
        <f>BP1962/BP1961</f>
        <v>1.0446308027832589</v>
      </c>
      <c r="BR1962" s="4">
        <f>YEAR(BO1962)</f>
        <v>2008</v>
      </c>
      <c r="BS1962" s="2" t="s">
        <v>8</v>
      </c>
      <c r="BT1962" s="12" t="str">
        <f>INDEX($CD$5:$CD$10,MATCH(BS1962,$CC$5:$CC$10,0),1)</f>
        <v>Y</v>
      </c>
      <c r="BU1962" s="12" t="str">
        <f>IF(AND(BT1962="Y",BQ1962&gt;1),"Y","")</f>
        <v>Y</v>
      </c>
      <c r="BV1962" s="12" t="str">
        <f>IF(AND(BT1962="Y",BQ1962&lt;1),"Y","")</f>
        <v/>
      </c>
      <c r="BW1962" s="12" t="str">
        <f>IF(BQ1962&gt;1,IF(BQ1961&gt;1,"Y",""),"")</f>
        <v>Y</v>
      </c>
      <c r="BX1962" s="12" t="str">
        <f>IF(BQ1962&lt;1,IF(BQ1961&lt;1,"Y",""),"")</f>
        <v/>
      </c>
      <c r="BY1962" s="2"/>
      <c r="BZ1962" s="2"/>
      <c r="CA1962" s="2"/>
    </row>
    <row r="1963" spans="47:79">
      <c r="AU1963" s="4" t="str">
        <f>IF(AZ1963=AZ1964,IF(AZ1963&gt;AZ1962,AZ1963&amp;"_O",""),AZ1963&amp;"_C")</f>
        <v/>
      </c>
      <c r="AV1963" s="7" t="str">
        <f>IF(RIGHT(AU1963,1)="C",AX1963/INDEX($AX$5:$AX$2729,MATCH(AZ1963&amp;"_O",$AU$5:$AU$2729,0),1),"")</f>
        <v/>
      </c>
      <c r="AW1963" s="38">
        <v>39255</v>
      </c>
      <c r="AX1963" s="37">
        <v>1502.56</v>
      </c>
      <c r="AY1963" s="7">
        <f>AX1963/AX1962</f>
        <v>0.98020105550880343</v>
      </c>
      <c r="AZ1963" s="4">
        <f>YEAR(AW1963)</f>
        <v>2007</v>
      </c>
      <c r="BA1963" s="2" t="s">
        <v>8</v>
      </c>
      <c r="BB1963" s="12" t="str">
        <f>INDEX($CD$5:$CD$10,MATCH(BA1963,$CC$5:$CC$10,0),1)</f>
        <v>Y</v>
      </c>
      <c r="BC1963" s="12" t="str">
        <f>IF(AND(BB1963="Y",AY1963&gt;1),"Y","")</f>
        <v/>
      </c>
      <c r="BD1963" s="12" t="str">
        <f>IF(AND(BB1963="Y",AY1963&lt;1),"Y","")</f>
        <v>Y</v>
      </c>
      <c r="BE1963" s="12" t="str">
        <f>IF(AY1963&gt;1,IF(AY1962&gt;1,"Y",""),"")</f>
        <v/>
      </c>
      <c r="BF1963" s="12" t="str">
        <f>IF(AY1963&lt;1,IF(AY1962&lt;1,"Y",""),"")</f>
        <v/>
      </c>
      <c r="BG1963" s="2"/>
      <c r="BH1963" s="2"/>
      <c r="BI1963" s="2"/>
      <c r="BJ1963" s="2"/>
      <c r="BK1963" s="2"/>
      <c r="BL1963" s="2"/>
      <c r="BM1963" s="4" t="str">
        <f>IF(BR1963=BR1964,IF(BR1963&gt;BR1962,BR1963&amp;"_O",""),BR1963&amp;"_C")</f>
        <v/>
      </c>
      <c r="BN1963" s="7" t="str">
        <f>IF(RIGHT(BM1963,1)="C",BP1963/INDEX($BP$5:$BP$2729,MATCH(BR1963&amp;"_O",$BM$5:$BM$2729,0),1),"")</f>
        <v/>
      </c>
      <c r="BO1963" s="38">
        <v>39675</v>
      </c>
      <c r="BP1963" s="3">
        <v>2452.52</v>
      </c>
      <c r="BQ1963" s="7">
        <f>BP1963/BP1962</f>
        <v>1.0159148336854316</v>
      </c>
      <c r="BR1963" s="4">
        <f>YEAR(BO1963)</f>
        <v>2008</v>
      </c>
      <c r="BS1963" s="2" t="s">
        <v>8</v>
      </c>
      <c r="BT1963" s="12" t="str">
        <f>INDEX($CD$5:$CD$10,MATCH(BS1963,$CC$5:$CC$10,0),1)</f>
        <v>Y</v>
      </c>
      <c r="BU1963" s="12" t="str">
        <f>IF(AND(BT1963="Y",BQ1963&gt;1),"Y","")</f>
        <v>Y</v>
      </c>
      <c r="BV1963" s="12" t="str">
        <f>IF(AND(BT1963="Y",BQ1963&lt;1),"Y","")</f>
        <v/>
      </c>
      <c r="BW1963" s="12" t="str">
        <f>IF(BQ1963&gt;1,IF(BQ1962&gt;1,"Y",""),"")</f>
        <v>Y</v>
      </c>
      <c r="BX1963" s="12" t="str">
        <f>IF(BQ1963&lt;1,IF(BQ1962&lt;1,"Y",""),"")</f>
        <v/>
      </c>
      <c r="BY1963" s="2"/>
      <c r="BZ1963" s="2"/>
      <c r="CA1963" s="2"/>
    </row>
    <row r="1964" spans="47:79">
      <c r="AU1964" s="4" t="str">
        <f>IF(AZ1964=AZ1965,IF(AZ1964&gt;AZ1963,AZ1964&amp;"_O",""),AZ1964&amp;"_C")</f>
        <v/>
      </c>
      <c r="AV1964" s="7" t="str">
        <f>IF(RIGHT(AU1964,1)="C",AX1964/INDEX($AX$5:$AX$2729,MATCH(AZ1964&amp;"_O",$AU$5:$AU$2729,0),1),"")</f>
        <v/>
      </c>
      <c r="AW1964" s="38">
        <v>39262</v>
      </c>
      <c r="AX1964" s="37">
        <v>1503.35</v>
      </c>
      <c r="AY1964" s="7">
        <f>AX1964/AX1963</f>
        <v>1.0005257693536365</v>
      </c>
      <c r="AZ1964" s="4">
        <f>YEAR(AW1964)</f>
        <v>2007</v>
      </c>
      <c r="BA1964" s="2" t="s">
        <v>8</v>
      </c>
      <c r="BB1964" s="12" t="str">
        <f>INDEX($CD$5:$CD$10,MATCH(BA1964,$CC$5:$CC$10,0),1)</f>
        <v>Y</v>
      </c>
      <c r="BC1964" s="12" t="str">
        <f>IF(AND(BB1964="Y",AY1964&gt;1),"Y","")</f>
        <v>Y</v>
      </c>
      <c r="BD1964" s="12" t="str">
        <f>IF(AND(BB1964="Y",AY1964&lt;1),"Y","")</f>
        <v/>
      </c>
      <c r="BE1964" s="12" t="str">
        <f>IF(AY1964&gt;1,IF(AY1963&gt;1,"Y",""),"")</f>
        <v/>
      </c>
      <c r="BF1964" s="12" t="str">
        <f>IF(AY1964&lt;1,IF(AY1963&lt;1,"Y",""),"")</f>
        <v/>
      </c>
      <c r="BG1964" s="2"/>
      <c r="BH1964" s="2"/>
      <c r="BI1964" s="2"/>
      <c r="BJ1964" s="2"/>
      <c r="BK1964" s="2"/>
      <c r="BL1964" s="2"/>
      <c r="BM1964" s="4" t="str">
        <f>IF(BR1964=BR1965,IF(BR1964&gt;BR1963,BR1964&amp;"_O",""),BR1964&amp;"_C")</f>
        <v/>
      </c>
      <c r="BN1964" s="7" t="str">
        <f>IF(RIGHT(BM1964,1)="C",BP1964/INDEX($BP$5:$BP$2729,MATCH(BR1964&amp;"_O",$BM$5:$BM$2729,0),1),"")</f>
        <v/>
      </c>
      <c r="BO1964" s="38">
        <v>39682</v>
      </c>
      <c r="BP1964" s="3">
        <v>2414.71</v>
      </c>
      <c r="BQ1964" s="7">
        <f>BP1964/BP1963</f>
        <v>0.98458320421444068</v>
      </c>
      <c r="BR1964" s="4">
        <f>YEAR(BO1964)</f>
        <v>2008</v>
      </c>
      <c r="BS1964" s="2" t="s">
        <v>8</v>
      </c>
      <c r="BT1964" s="12" t="str">
        <f>INDEX($CD$5:$CD$10,MATCH(BS1964,$CC$5:$CC$10,0),1)</f>
        <v>Y</v>
      </c>
      <c r="BU1964" s="12" t="str">
        <f>IF(AND(BT1964="Y",BQ1964&gt;1),"Y","")</f>
        <v/>
      </c>
      <c r="BV1964" s="12" t="str">
        <f>IF(AND(BT1964="Y",BQ1964&lt;1),"Y","")</f>
        <v>Y</v>
      </c>
      <c r="BW1964" s="12" t="str">
        <f>IF(BQ1964&gt;1,IF(BQ1963&gt;1,"Y",""),"")</f>
        <v/>
      </c>
      <c r="BX1964" s="12" t="str">
        <f>IF(BQ1964&lt;1,IF(BQ1963&lt;1,"Y",""),"")</f>
        <v/>
      </c>
      <c r="BY1964" s="2"/>
      <c r="BZ1964" s="2"/>
      <c r="CA1964" s="2"/>
    </row>
    <row r="1965" spans="47:79">
      <c r="AU1965" s="4" t="str">
        <f>IF(AZ1965=AZ1966,IF(AZ1965&gt;AZ1964,AZ1965&amp;"_O",""),AZ1965&amp;"_C")</f>
        <v/>
      </c>
      <c r="AV1965" s="7" t="str">
        <f>IF(RIGHT(AU1965,1)="C",AX1965/INDEX($AX$5:$AX$2729,MATCH(AZ1965&amp;"_O",$AU$5:$AU$2729,0),1),"")</f>
        <v/>
      </c>
      <c r="AW1965" s="38">
        <v>39269</v>
      </c>
      <c r="AX1965" s="37">
        <v>1530.44</v>
      </c>
      <c r="AY1965" s="7">
        <f>AX1965/AX1964</f>
        <v>1.018019755878538</v>
      </c>
      <c r="AZ1965" s="4">
        <f>YEAR(AW1965)</f>
        <v>2007</v>
      </c>
      <c r="BA1965" s="2" t="s">
        <v>8</v>
      </c>
      <c r="BB1965" s="12" t="str">
        <f>INDEX($CD$5:$CD$10,MATCH(BA1965,$CC$5:$CC$10,0),1)</f>
        <v>Y</v>
      </c>
      <c r="BC1965" s="12" t="str">
        <f>IF(AND(BB1965="Y",AY1965&gt;1),"Y","")</f>
        <v>Y</v>
      </c>
      <c r="BD1965" s="12" t="str">
        <f>IF(AND(BB1965="Y",AY1965&lt;1),"Y","")</f>
        <v/>
      </c>
      <c r="BE1965" s="12" t="str">
        <f>IF(AY1965&gt;1,IF(AY1964&gt;1,"Y",""),"")</f>
        <v>Y</v>
      </c>
      <c r="BF1965" s="12" t="str">
        <f>IF(AY1965&lt;1,IF(AY1964&lt;1,"Y",""),"")</f>
        <v/>
      </c>
      <c r="BG1965" s="2"/>
      <c r="BH1965" s="2"/>
      <c r="BI1965" s="2"/>
      <c r="BJ1965" s="2"/>
      <c r="BK1965" s="2"/>
      <c r="BL1965" s="2"/>
      <c r="BM1965" s="4" t="str">
        <f>IF(BR1965=BR1966,IF(BR1965&gt;BR1964,BR1965&amp;"_O",""),BR1965&amp;"_C")</f>
        <v/>
      </c>
      <c r="BN1965" s="7" t="str">
        <f>IF(RIGHT(BM1965,1)="C",BP1965/INDEX($BP$5:$BP$2729,MATCH(BR1965&amp;"_O",$BM$5:$BM$2729,0),1),"")</f>
        <v/>
      </c>
      <c r="BO1965" s="38">
        <v>39689</v>
      </c>
      <c r="BP1965" s="3">
        <v>2367.52</v>
      </c>
      <c r="BQ1965" s="7">
        <f>BP1965/BP1964</f>
        <v>0.98045728058441795</v>
      </c>
      <c r="BR1965" s="4">
        <f>YEAR(BO1965)</f>
        <v>2008</v>
      </c>
      <c r="BS1965" s="2" t="s">
        <v>8</v>
      </c>
      <c r="BT1965" s="12" t="str">
        <f>INDEX($CD$5:$CD$10,MATCH(BS1965,$CC$5:$CC$10,0),1)</f>
        <v>Y</v>
      </c>
      <c r="BU1965" s="12" t="str">
        <f>IF(AND(BT1965="Y",BQ1965&gt;1),"Y","")</f>
        <v/>
      </c>
      <c r="BV1965" s="12" t="str">
        <f>IF(AND(BT1965="Y",BQ1965&lt;1),"Y","")</f>
        <v>Y</v>
      </c>
      <c r="BW1965" s="12" t="str">
        <f>IF(BQ1965&gt;1,IF(BQ1964&gt;1,"Y",""),"")</f>
        <v/>
      </c>
      <c r="BX1965" s="12" t="str">
        <f>IF(BQ1965&lt;1,IF(BQ1964&lt;1,"Y",""),"")</f>
        <v>Y</v>
      </c>
      <c r="BY1965" s="2"/>
      <c r="BZ1965" s="2"/>
      <c r="CA1965" s="2"/>
    </row>
    <row r="1966" spans="47:79">
      <c r="AU1966" s="4" t="str">
        <f>IF(AZ1966=AZ1967,IF(AZ1966&gt;AZ1965,AZ1966&amp;"_O",""),AZ1966&amp;"_C")</f>
        <v/>
      </c>
      <c r="AV1966" s="7" t="str">
        <f>IF(RIGHT(AU1966,1)="C",AX1966/INDEX($AX$5:$AX$2729,MATCH(AZ1966&amp;"_O",$AU$5:$AU$2729,0),1),"")</f>
        <v/>
      </c>
      <c r="AW1966" s="38">
        <v>39276</v>
      </c>
      <c r="AX1966" s="37">
        <v>1552.5</v>
      </c>
      <c r="AY1966" s="7">
        <f>AX1966/AX1965</f>
        <v>1.0144141554062884</v>
      </c>
      <c r="AZ1966" s="4">
        <f>YEAR(AW1966)</f>
        <v>2007</v>
      </c>
      <c r="BA1966" s="2" t="s">
        <v>8</v>
      </c>
      <c r="BB1966" s="12" t="str">
        <f>INDEX($CD$5:$CD$10,MATCH(BA1966,$CC$5:$CC$10,0),1)</f>
        <v>Y</v>
      </c>
      <c r="BC1966" s="12" t="str">
        <f>IF(AND(BB1966="Y",AY1966&gt;1),"Y","")</f>
        <v>Y</v>
      </c>
      <c r="BD1966" s="12" t="str">
        <f>IF(AND(BB1966="Y",AY1966&lt;1),"Y","")</f>
        <v/>
      </c>
      <c r="BE1966" s="12" t="str">
        <f>IF(AY1966&gt;1,IF(AY1965&gt;1,"Y",""),"")</f>
        <v>Y</v>
      </c>
      <c r="BF1966" s="12" t="str">
        <f>IF(AY1966&lt;1,IF(AY1965&lt;1,"Y",""),"")</f>
        <v/>
      </c>
      <c r="BG1966" s="2"/>
      <c r="BH1966" s="2"/>
      <c r="BI1966" s="2"/>
      <c r="BJ1966" s="2"/>
      <c r="BK1966" s="2"/>
      <c r="BL1966" s="2"/>
      <c r="BM1966" s="4" t="str">
        <f>IF(BR1966=BR1967,IF(BR1966&gt;BR1965,BR1966&amp;"_O",""),BR1966&amp;"_C")</f>
        <v/>
      </c>
      <c r="BN1966" s="7" t="str">
        <f>IF(RIGHT(BM1966,1)="C",BP1966/INDEX($BP$5:$BP$2729,MATCH(BR1966&amp;"_O",$BM$5:$BM$2729,0),1),"")</f>
        <v/>
      </c>
      <c r="BO1966" s="38">
        <v>39696</v>
      </c>
      <c r="BP1966" s="3">
        <v>2255.88</v>
      </c>
      <c r="BQ1966" s="7">
        <f>BP1966/BP1965</f>
        <v>0.95284517131851054</v>
      </c>
      <c r="BR1966" s="4">
        <f>YEAR(BO1966)</f>
        <v>2008</v>
      </c>
      <c r="BS1966" s="2" t="s">
        <v>8</v>
      </c>
      <c r="BT1966" s="12" t="str">
        <f>INDEX($CD$5:$CD$10,MATCH(BS1966,$CC$5:$CC$10,0),1)</f>
        <v>Y</v>
      </c>
      <c r="BU1966" s="12" t="str">
        <f>IF(AND(BT1966="Y",BQ1966&gt;1),"Y","")</f>
        <v/>
      </c>
      <c r="BV1966" s="12" t="str">
        <f>IF(AND(BT1966="Y",BQ1966&lt;1),"Y","")</f>
        <v>Y</v>
      </c>
      <c r="BW1966" s="12" t="str">
        <f>IF(BQ1966&gt;1,IF(BQ1965&gt;1,"Y",""),"")</f>
        <v/>
      </c>
      <c r="BX1966" s="12" t="str">
        <f>IF(BQ1966&lt;1,IF(BQ1965&lt;1,"Y",""),"")</f>
        <v>Y</v>
      </c>
      <c r="BY1966" s="2"/>
      <c r="BZ1966" s="2"/>
      <c r="CA1966" s="2"/>
    </row>
    <row r="1967" spans="47:79">
      <c r="AU1967" s="4" t="str">
        <f>IF(AZ1967=AZ1968,IF(AZ1967&gt;AZ1966,AZ1967&amp;"_O",""),AZ1967&amp;"_C")</f>
        <v/>
      </c>
      <c r="AV1967" s="7" t="str">
        <f>IF(RIGHT(AU1967,1)="C",AX1967/INDEX($AX$5:$AX$2729,MATCH(AZ1967&amp;"_O",$AU$5:$AU$2729,0),1),"")</f>
        <v/>
      </c>
      <c r="AW1967" s="38">
        <v>39283</v>
      </c>
      <c r="AX1967" s="37">
        <v>1534.1</v>
      </c>
      <c r="AY1967" s="7">
        <f>AX1967/AX1966</f>
        <v>0.98814814814814811</v>
      </c>
      <c r="AZ1967" s="4">
        <f>YEAR(AW1967)</f>
        <v>2007</v>
      </c>
      <c r="BA1967" s="2" t="s">
        <v>8</v>
      </c>
      <c r="BB1967" s="12" t="str">
        <f>INDEX($CD$5:$CD$10,MATCH(BA1967,$CC$5:$CC$10,0),1)</f>
        <v>Y</v>
      </c>
      <c r="BC1967" s="12" t="str">
        <f>IF(AND(BB1967="Y",AY1967&gt;1),"Y","")</f>
        <v/>
      </c>
      <c r="BD1967" s="12" t="str">
        <f>IF(AND(BB1967="Y",AY1967&lt;1),"Y","")</f>
        <v>Y</v>
      </c>
      <c r="BE1967" s="12" t="str">
        <f>IF(AY1967&gt;1,IF(AY1966&gt;1,"Y",""),"")</f>
        <v/>
      </c>
      <c r="BF1967" s="12" t="str">
        <f>IF(AY1967&lt;1,IF(AY1966&lt;1,"Y",""),"")</f>
        <v/>
      </c>
      <c r="BG1967" s="2"/>
      <c r="BH1967" s="2"/>
      <c r="BI1967" s="2"/>
      <c r="BJ1967" s="2"/>
      <c r="BK1967" s="2"/>
      <c r="BL1967" s="2"/>
      <c r="BM1967" s="4" t="str">
        <f>IF(BR1967=BR1968,IF(BR1967&gt;BR1966,BR1967&amp;"_O",""),BR1967&amp;"_C")</f>
        <v/>
      </c>
      <c r="BN1967" s="7" t="str">
        <f>IF(RIGHT(BM1967,1)="C",BP1967/INDEX($BP$5:$BP$2729,MATCH(BR1967&amp;"_O",$BM$5:$BM$2729,0),1),"")</f>
        <v/>
      </c>
      <c r="BO1967" s="38">
        <v>39703</v>
      </c>
      <c r="BP1967" s="3">
        <v>2261.27</v>
      </c>
      <c r="BQ1967" s="7">
        <f>BP1967/BP1966</f>
        <v>1.0023893114881997</v>
      </c>
      <c r="BR1967" s="4">
        <f>YEAR(BO1967)</f>
        <v>2008</v>
      </c>
      <c r="BS1967" s="2" t="s">
        <v>8</v>
      </c>
      <c r="BT1967" s="12" t="str">
        <f>INDEX($CD$5:$CD$10,MATCH(BS1967,$CC$5:$CC$10,0),1)</f>
        <v>Y</v>
      </c>
      <c r="BU1967" s="12" t="str">
        <f>IF(AND(BT1967="Y",BQ1967&gt;1),"Y","")</f>
        <v>Y</v>
      </c>
      <c r="BV1967" s="12" t="str">
        <f>IF(AND(BT1967="Y",BQ1967&lt;1),"Y","")</f>
        <v/>
      </c>
      <c r="BW1967" s="12" t="str">
        <f>IF(BQ1967&gt;1,IF(BQ1966&gt;1,"Y",""),"")</f>
        <v/>
      </c>
      <c r="BX1967" s="12" t="str">
        <f>IF(BQ1967&lt;1,IF(BQ1966&lt;1,"Y",""),"")</f>
        <v/>
      </c>
      <c r="BY1967" s="2"/>
      <c r="BZ1967" s="2"/>
      <c r="CA1967" s="2"/>
    </row>
    <row r="1968" spans="47:79">
      <c r="AU1968" s="4" t="str">
        <f>IF(AZ1968=AZ1969,IF(AZ1968&gt;AZ1967,AZ1968&amp;"_O",""),AZ1968&amp;"_C")</f>
        <v/>
      </c>
      <c r="AV1968" s="7" t="str">
        <f>IF(RIGHT(AU1968,1)="C",AX1968/INDEX($AX$5:$AX$2729,MATCH(AZ1968&amp;"_O",$AU$5:$AU$2729,0),1),"")</f>
        <v/>
      </c>
      <c r="AW1968" s="38">
        <v>39290</v>
      </c>
      <c r="AX1968" s="37">
        <v>1458.95</v>
      </c>
      <c r="AY1968" s="7">
        <f>AX1968/AX1967</f>
        <v>0.95101362362297126</v>
      </c>
      <c r="AZ1968" s="4">
        <f>YEAR(AW1968)</f>
        <v>2007</v>
      </c>
      <c r="BA1968" s="2" t="s">
        <v>8</v>
      </c>
      <c r="BB1968" s="12" t="str">
        <f>INDEX($CD$5:$CD$10,MATCH(BA1968,$CC$5:$CC$10,0),1)</f>
        <v>Y</v>
      </c>
      <c r="BC1968" s="12" t="str">
        <f>IF(AND(BB1968="Y",AY1968&gt;1),"Y","")</f>
        <v/>
      </c>
      <c r="BD1968" s="12" t="str">
        <f>IF(AND(BB1968="Y",AY1968&lt;1),"Y","")</f>
        <v>Y</v>
      </c>
      <c r="BE1968" s="12" t="str">
        <f>IF(AY1968&gt;1,IF(AY1967&gt;1,"Y",""),"")</f>
        <v/>
      </c>
      <c r="BF1968" s="12" t="str">
        <f>IF(AY1968&lt;1,IF(AY1967&lt;1,"Y",""),"")</f>
        <v>Y</v>
      </c>
      <c r="BG1968" s="2"/>
      <c r="BH1968" s="2"/>
      <c r="BI1968" s="2"/>
      <c r="BJ1968" s="2"/>
      <c r="BK1968" s="2"/>
      <c r="BL1968" s="2"/>
      <c r="BM1968" s="4" t="str">
        <f>IF(BR1968=BR1969,IF(BR1968&gt;BR1967,BR1968&amp;"_O",""),BR1968&amp;"_C")</f>
        <v/>
      </c>
      <c r="BN1968" s="7" t="str">
        <f>IF(RIGHT(BM1968,1)="C",BP1968/INDEX($BP$5:$BP$2729,MATCH(BR1968&amp;"_O",$BM$5:$BM$2729,0),1),"")</f>
        <v/>
      </c>
      <c r="BO1968" s="38">
        <v>39710</v>
      </c>
      <c r="BP1968" s="3">
        <v>2273.9</v>
      </c>
      <c r="BQ1968" s="7">
        <f>BP1968/BP1967</f>
        <v>1.0055853569012105</v>
      </c>
      <c r="BR1968" s="4">
        <f>YEAR(BO1968)</f>
        <v>2008</v>
      </c>
      <c r="BS1968" s="2" t="s">
        <v>8</v>
      </c>
      <c r="BT1968" s="12" t="str">
        <f>INDEX($CD$5:$CD$10,MATCH(BS1968,$CC$5:$CC$10,0),1)</f>
        <v>Y</v>
      </c>
      <c r="BU1968" s="12" t="str">
        <f>IF(AND(BT1968="Y",BQ1968&gt;1),"Y","")</f>
        <v>Y</v>
      </c>
      <c r="BV1968" s="12" t="str">
        <f>IF(AND(BT1968="Y",BQ1968&lt;1),"Y","")</f>
        <v/>
      </c>
      <c r="BW1968" s="12" t="str">
        <f>IF(BQ1968&gt;1,IF(BQ1967&gt;1,"Y",""),"")</f>
        <v>Y</v>
      </c>
      <c r="BX1968" s="12" t="str">
        <f>IF(BQ1968&lt;1,IF(BQ1967&lt;1,"Y",""),"")</f>
        <v/>
      </c>
      <c r="BY1968" s="2"/>
      <c r="BZ1968" s="2"/>
      <c r="CA1968" s="2"/>
    </row>
    <row r="1969" spans="47:79">
      <c r="AU1969" s="4" t="str">
        <f>IF(AZ1969=AZ1970,IF(AZ1969&gt;AZ1968,AZ1969&amp;"_O",""),AZ1969&amp;"_C")</f>
        <v/>
      </c>
      <c r="AV1969" s="7" t="str">
        <f>IF(RIGHT(AU1969,1)="C",AX1969/INDEX($AX$5:$AX$2729,MATCH(AZ1969&amp;"_O",$AU$5:$AU$2729,0),1),"")</f>
        <v/>
      </c>
      <c r="AW1969" s="38">
        <v>39297</v>
      </c>
      <c r="AX1969" s="37">
        <v>1433.06</v>
      </c>
      <c r="AY1969" s="7">
        <f>AX1969/AX1968</f>
        <v>0.9822543610130573</v>
      </c>
      <c r="AZ1969" s="4">
        <f>YEAR(AW1969)</f>
        <v>2007</v>
      </c>
      <c r="BA1969" s="2" t="s">
        <v>8</v>
      </c>
      <c r="BB1969" s="12" t="str">
        <f>INDEX($CD$5:$CD$10,MATCH(BA1969,$CC$5:$CC$10,0),1)</f>
        <v>Y</v>
      </c>
      <c r="BC1969" s="12" t="str">
        <f>IF(AND(BB1969="Y",AY1969&gt;1),"Y","")</f>
        <v/>
      </c>
      <c r="BD1969" s="12" t="str">
        <f>IF(AND(BB1969="Y",AY1969&lt;1),"Y","")</f>
        <v>Y</v>
      </c>
      <c r="BE1969" s="12" t="str">
        <f>IF(AY1969&gt;1,IF(AY1968&gt;1,"Y",""),"")</f>
        <v/>
      </c>
      <c r="BF1969" s="12" t="str">
        <f>IF(AY1969&lt;1,IF(AY1968&lt;1,"Y",""),"")</f>
        <v>Y</v>
      </c>
      <c r="BG1969" s="2"/>
      <c r="BH1969" s="2"/>
      <c r="BI1969" s="2"/>
      <c r="BJ1969" s="2"/>
      <c r="BK1969" s="2"/>
      <c r="BL1969" s="2"/>
      <c r="BM1969" s="4" t="str">
        <f>IF(BR1969=BR1970,IF(BR1969&gt;BR1968,BR1969&amp;"_O",""),BR1969&amp;"_C")</f>
        <v/>
      </c>
      <c r="BN1969" s="7" t="str">
        <f>IF(RIGHT(BM1969,1)="C",BP1969/INDEX($BP$5:$BP$2729,MATCH(BR1969&amp;"_O",$BM$5:$BM$2729,0),1),"")</f>
        <v/>
      </c>
      <c r="BO1969" s="38">
        <v>39717</v>
      </c>
      <c r="BP1969" s="3">
        <v>2183.34</v>
      </c>
      <c r="BQ1969" s="7">
        <f>BP1969/BP1968</f>
        <v>0.96017415013852858</v>
      </c>
      <c r="BR1969" s="4">
        <f>YEAR(BO1969)</f>
        <v>2008</v>
      </c>
      <c r="BS1969" s="2" t="s">
        <v>8</v>
      </c>
      <c r="BT1969" s="12" t="str">
        <f>INDEX($CD$5:$CD$10,MATCH(BS1969,$CC$5:$CC$10,0),1)</f>
        <v>Y</v>
      </c>
      <c r="BU1969" s="12" t="str">
        <f>IF(AND(BT1969="Y",BQ1969&gt;1),"Y","")</f>
        <v/>
      </c>
      <c r="BV1969" s="12" t="str">
        <f>IF(AND(BT1969="Y",BQ1969&lt;1),"Y","")</f>
        <v>Y</v>
      </c>
      <c r="BW1969" s="12" t="str">
        <f>IF(BQ1969&gt;1,IF(BQ1968&gt;1,"Y",""),"")</f>
        <v/>
      </c>
      <c r="BX1969" s="12" t="str">
        <f>IF(BQ1969&lt;1,IF(BQ1968&lt;1,"Y",""),"")</f>
        <v/>
      </c>
      <c r="BY1969" s="2"/>
      <c r="BZ1969" s="2"/>
      <c r="CA1969" s="2"/>
    </row>
    <row r="1970" spans="47:79">
      <c r="AU1970" s="4" t="str">
        <f>IF(AZ1970=AZ1971,IF(AZ1970&gt;AZ1969,AZ1970&amp;"_O",""),AZ1970&amp;"_C")</f>
        <v/>
      </c>
      <c r="AV1970" s="7" t="str">
        <f>IF(RIGHT(AU1970,1)="C",AX1970/INDEX($AX$5:$AX$2729,MATCH(AZ1970&amp;"_O",$AU$5:$AU$2729,0),1),"")</f>
        <v/>
      </c>
      <c r="AW1970" s="38">
        <v>39304</v>
      </c>
      <c r="AX1970" s="37">
        <v>1453.64</v>
      </c>
      <c r="AY1970" s="7">
        <f>AX1970/AX1969</f>
        <v>1.0143608781209441</v>
      </c>
      <c r="AZ1970" s="4">
        <f>YEAR(AW1970)</f>
        <v>2007</v>
      </c>
      <c r="BA1970" s="2" t="s">
        <v>8</v>
      </c>
      <c r="BB1970" s="12" t="str">
        <f>INDEX($CD$5:$CD$10,MATCH(BA1970,$CC$5:$CC$10,0),1)</f>
        <v>Y</v>
      </c>
      <c r="BC1970" s="12" t="str">
        <f>IF(AND(BB1970="Y",AY1970&gt;1),"Y","")</f>
        <v>Y</v>
      </c>
      <c r="BD1970" s="12" t="str">
        <f>IF(AND(BB1970="Y",AY1970&lt;1),"Y","")</f>
        <v/>
      </c>
      <c r="BE1970" s="12" t="str">
        <f>IF(AY1970&gt;1,IF(AY1969&gt;1,"Y",""),"")</f>
        <v/>
      </c>
      <c r="BF1970" s="12" t="str">
        <f>IF(AY1970&lt;1,IF(AY1969&lt;1,"Y",""),"")</f>
        <v/>
      </c>
      <c r="BG1970" s="2"/>
      <c r="BH1970" s="2"/>
      <c r="BI1970" s="2"/>
      <c r="BJ1970" s="2"/>
      <c r="BK1970" s="2"/>
      <c r="BL1970" s="2"/>
      <c r="BM1970" s="4" t="str">
        <f>IF(BR1970=BR1971,IF(BR1970&gt;BR1969,BR1970&amp;"_O",""),BR1970&amp;"_C")</f>
        <v/>
      </c>
      <c r="BN1970" s="7" t="str">
        <f>IF(RIGHT(BM1970,1)="C",BP1970/INDEX($BP$5:$BP$2729,MATCH(BR1970&amp;"_O",$BM$5:$BM$2729,0),1),"")</f>
        <v/>
      </c>
      <c r="BO1970" s="38">
        <v>39724</v>
      </c>
      <c r="BP1970" s="3">
        <v>1947.39</v>
      </c>
      <c r="BQ1970" s="7">
        <f>BP1970/BP1969</f>
        <v>0.89193162768968648</v>
      </c>
      <c r="BR1970" s="4">
        <f>YEAR(BO1970)</f>
        <v>2008</v>
      </c>
      <c r="BS1970" s="2" t="s">
        <v>8</v>
      </c>
      <c r="BT1970" s="12" t="str">
        <f>INDEX($CD$5:$CD$10,MATCH(BS1970,$CC$5:$CC$10,0),1)</f>
        <v>Y</v>
      </c>
      <c r="BU1970" s="12" t="str">
        <f>IF(AND(BT1970="Y",BQ1970&gt;1),"Y","")</f>
        <v/>
      </c>
      <c r="BV1970" s="12" t="str">
        <f>IF(AND(BT1970="Y",BQ1970&lt;1),"Y","")</f>
        <v>Y</v>
      </c>
      <c r="BW1970" s="12" t="str">
        <f>IF(BQ1970&gt;1,IF(BQ1969&gt;1,"Y",""),"")</f>
        <v/>
      </c>
      <c r="BX1970" s="12" t="str">
        <f>IF(BQ1970&lt;1,IF(BQ1969&lt;1,"Y",""),"")</f>
        <v>Y</v>
      </c>
      <c r="BY1970" s="2"/>
      <c r="BZ1970" s="2"/>
      <c r="CA1970" s="2"/>
    </row>
    <row r="1971" spans="47:79">
      <c r="AU1971" s="4" t="str">
        <f>IF(AZ1971=AZ1972,IF(AZ1971&gt;AZ1970,AZ1971&amp;"_O",""),AZ1971&amp;"_C")</f>
        <v/>
      </c>
      <c r="AV1971" s="7" t="str">
        <f>IF(RIGHT(AU1971,1)="C",AX1971/INDEX($AX$5:$AX$2729,MATCH(AZ1971&amp;"_O",$AU$5:$AU$2729,0),1),"")</f>
        <v/>
      </c>
      <c r="AW1971" s="38">
        <v>39311</v>
      </c>
      <c r="AX1971" s="37">
        <v>1445.94</v>
      </c>
      <c r="AY1971" s="7">
        <f>AX1971/AX1970</f>
        <v>0.99470295258798602</v>
      </c>
      <c r="AZ1971" s="4">
        <f>YEAR(AW1971)</f>
        <v>2007</v>
      </c>
      <c r="BA1971" s="2" t="s">
        <v>8</v>
      </c>
      <c r="BB1971" s="12" t="str">
        <f>INDEX($CD$5:$CD$10,MATCH(BA1971,$CC$5:$CC$10,0),1)</f>
        <v>Y</v>
      </c>
      <c r="BC1971" s="12" t="str">
        <f>IF(AND(BB1971="Y",AY1971&gt;1),"Y","")</f>
        <v/>
      </c>
      <c r="BD1971" s="12" t="str">
        <f>IF(AND(BB1971="Y",AY1971&lt;1),"Y","")</f>
        <v>Y</v>
      </c>
      <c r="BE1971" s="12" t="str">
        <f>IF(AY1971&gt;1,IF(AY1970&gt;1,"Y",""),"")</f>
        <v/>
      </c>
      <c r="BF1971" s="12" t="str">
        <f>IF(AY1971&lt;1,IF(AY1970&lt;1,"Y",""),"")</f>
        <v/>
      </c>
      <c r="BG1971" s="2"/>
      <c r="BH1971" s="2"/>
      <c r="BI1971" s="2"/>
      <c r="BJ1971" s="2"/>
      <c r="BK1971" s="2"/>
      <c r="BL1971" s="2"/>
      <c r="BM1971" s="4" t="str">
        <f>IF(BR1971=BR1972,IF(BR1971&gt;BR1970,BR1971&amp;"_O",""),BR1971&amp;"_C")</f>
        <v/>
      </c>
      <c r="BN1971" s="7" t="str">
        <f>IF(RIGHT(BM1971,1)="C",BP1971/INDEX($BP$5:$BP$2729,MATCH(BR1971&amp;"_O",$BM$5:$BM$2729,0),1),"")</f>
        <v/>
      </c>
      <c r="BO1971" s="38">
        <v>39731</v>
      </c>
      <c r="BP1971" s="3">
        <v>1649.51</v>
      </c>
      <c r="BQ1971" s="7">
        <f>BP1971/BP1970</f>
        <v>0.84703628959787203</v>
      </c>
      <c r="BR1971" s="4">
        <f>YEAR(BO1971)</f>
        <v>2008</v>
      </c>
      <c r="BS1971" s="2" t="s">
        <v>8</v>
      </c>
      <c r="BT1971" s="12" t="str">
        <f>INDEX($CD$5:$CD$10,MATCH(BS1971,$CC$5:$CC$10,0),1)</f>
        <v>Y</v>
      </c>
      <c r="BU1971" s="12" t="str">
        <f>IF(AND(BT1971="Y",BQ1971&gt;1),"Y","")</f>
        <v/>
      </c>
      <c r="BV1971" s="12" t="str">
        <f>IF(AND(BT1971="Y",BQ1971&lt;1),"Y","")</f>
        <v>Y</v>
      </c>
      <c r="BW1971" s="12" t="str">
        <f>IF(BQ1971&gt;1,IF(BQ1970&gt;1,"Y",""),"")</f>
        <v/>
      </c>
      <c r="BX1971" s="12" t="str">
        <f>IF(BQ1971&lt;1,IF(BQ1970&lt;1,"Y",""),"")</f>
        <v>Y</v>
      </c>
      <c r="BY1971" s="2"/>
      <c r="BZ1971" s="2"/>
      <c r="CA1971" s="2"/>
    </row>
    <row r="1972" spans="47:79">
      <c r="AU1972" s="4" t="str">
        <f>IF(AZ1972=AZ1973,IF(AZ1972&gt;AZ1971,AZ1972&amp;"_O",""),AZ1972&amp;"_C")</f>
        <v/>
      </c>
      <c r="AV1972" s="7" t="str">
        <f>IF(RIGHT(AU1972,1)="C",AX1972/INDEX($AX$5:$AX$2729,MATCH(AZ1972&amp;"_O",$AU$5:$AU$2729,0),1),"")</f>
        <v/>
      </c>
      <c r="AW1972" s="38">
        <v>39318</v>
      </c>
      <c r="AX1972" s="37">
        <v>1479.37</v>
      </c>
      <c r="AY1972" s="7">
        <f>AX1972/AX1971</f>
        <v>1.0231199081566316</v>
      </c>
      <c r="AZ1972" s="4">
        <f>YEAR(AW1972)</f>
        <v>2007</v>
      </c>
      <c r="BA1972" s="2" t="s">
        <v>8</v>
      </c>
      <c r="BB1972" s="12" t="str">
        <f>INDEX($CD$5:$CD$10,MATCH(BA1972,$CC$5:$CC$10,0),1)</f>
        <v>Y</v>
      </c>
      <c r="BC1972" s="12" t="str">
        <f>IF(AND(BB1972="Y",AY1972&gt;1),"Y","")</f>
        <v>Y</v>
      </c>
      <c r="BD1972" s="12" t="str">
        <f>IF(AND(BB1972="Y",AY1972&lt;1),"Y","")</f>
        <v/>
      </c>
      <c r="BE1972" s="12" t="str">
        <f>IF(AY1972&gt;1,IF(AY1971&gt;1,"Y",""),"")</f>
        <v/>
      </c>
      <c r="BF1972" s="12" t="str">
        <f>IF(AY1972&lt;1,IF(AY1971&lt;1,"Y",""),"")</f>
        <v/>
      </c>
      <c r="BG1972" s="2"/>
      <c r="BH1972" s="2"/>
      <c r="BI1972" s="2"/>
      <c r="BJ1972" s="2"/>
      <c r="BK1972" s="2"/>
      <c r="BL1972" s="2"/>
      <c r="BM1972" s="4" t="str">
        <f>IF(BR1972=BR1973,IF(BR1972&gt;BR1971,BR1972&amp;"_O",""),BR1972&amp;"_C")</f>
        <v/>
      </c>
      <c r="BN1972" s="7" t="str">
        <f>IF(RIGHT(BM1972,1)="C",BP1972/INDEX($BP$5:$BP$2729,MATCH(BR1972&amp;"_O",$BM$5:$BM$2729,0),1),"")</f>
        <v/>
      </c>
      <c r="BO1972" s="38">
        <v>39738</v>
      </c>
      <c r="BP1972" s="3">
        <v>1711.29</v>
      </c>
      <c r="BQ1972" s="7">
        <f>BP1972/BP1971</f>
        <v>1.037453546810871</v>
      </c>
      <c r="BR1972" s="4">
        <f>YEAR(BO1972)</f>
        <v>2008</v>
      </c>
      <c r="BS1972" s="2" t="s">
        <v>8</v>
      </c>
      <c r="BT1972" s="12" t="str">
        <f>INDEX($CD$5:$CD$10,MATCH(BS1972,$CC$5:$CC$10,0),1)</f>
        <v>Y</v>
      </c>
      <c r="BU1972" s="12" t="str">
        <f>IF(AND(BT1972="Y",BQ1972&gt;1),"Y","")</f>
        <v>Y</v>
      </c>
      <c r="BV1972" s="12" t="str">
        <f>IF(AND(BT1972="Y",BQ1972&lt;1),"Y","")</f>
        <v/>
      </c>
      <c r="BW1972" s="12" t="str">
        <f>IF(BQ1972&gt;1,IF(BQ1971&gt;1,"Y",""),"")</f>
        <v/>
      </c>
      <c r="BX1972" s="12" t="str">
        <f>IF(BQ1972&lt;1,IF(BQ1971&lt;1,"Y",""),"")</f>
        <v/>
      </c>
      <c r="BY1972" s="2"/>
      <c r="BZ1972" s="2"/>
      <c r="CA1972" s="2"/>
    </row>
    <row r="1973" spans="47:79">
      <c r="AU1973" s="4" t="str">
        <f>IF(AZ1973=AZ1974,IF(AZ1973&gt;AZ1972,AZ1973&amp;"_O",""),AZ1973&amp;"_C")</f>
        <v/>
      </c>
      <c r="AV1973" s="7" t="str">
        <f>IF(RIGHT(AU1973,1)="C",AX1973/INDEX($AX$5:$AX$2729,MATCH(AZ1973&amp;"_O",$AU$5:$AU$2729,0),1),"")</f>
        <v/>
      </c>
      <c r="AW1973" s="38">
        <v>39325</v>
      </c>
      <c r="AX1973" s="37">
        <v>1473.99</v>
      </c>
      <c r="AY1973" s="7">
        <f>AX1973/AX1972</f>
        <v>0.99636331681729395</v>
      </c>
      <c r="AZ1973" s="4">
        <f>YEAR(AW1973)</f>
        <v>2007</v>
      </c>
      <c r="BA1973" s="2" t="s">
        <v>8</v>
      </c>
      <c r="BB1973" s="12" t="str">
        <f>INDEX($CD$5:$CD$10,MATCH(BA1973,$CC$5:$CC$10,0),1)</f>
        <v>Y</v>
      </c>
      <c r="BC1973" s="12" t="str">
        <f>IF(AND(BB1973="Y",AY1973&gt;1),"Y","")</f>
        <v/>
      </c>
      <c r="BD1973" s="12" t="str">
        <f>IF(AND(BB1973="Y",AY1973&lt;1),"Y","")</f>
        <v>Y</v>
      </c>
      <c r="BE1973" s="12" t="str">
        <f>IF(AY1973&gt;1,IF(AY1972&gt;1,"Y",""),"")</f>
        <v/>
      </c>
      <c r="BF1973" s="12" t="str">
        <f>IF(AY1973&lt;1,IF(AY1972&lt;1,"Y",""),"")</f>
        <v/>
      </c>
      <c r="BG1973" s="2"/>
      <c r="BH1973" s="2"/>
      <c r="BI1973" s="2"/>
      <c r="BJ1973" s="2"/>
      <c r="BK1973" s="2"/>
      <c r="BL1973" s="2"/>
      <c r="BM1973" s="4" t="str">
        <f>IF(BR1973=BR1974,IF(BR1973&gt;BR1972,BR1973&amp;"_O",""),BR1973&amp;"_C")</f>
        <v/>
      </c>
      <c r="BN1973" s="7" t="str">
        <f>IF(RIGHT(BM1973,1)="C",BP1973/INDEX($BP$5:$BP$2729,MATCH(BR1973&amp;"_O",$BM$5:$BM$2729,0),1),"")</f>
        <v/>
      </c>
      <c r="BO1973" s="38">
        <v>39745</v>
      </c>
      <c r="BP1973" s="3">
        <v>1552.03</v>
      </c>
      <c r="BQ1973" s="7">
        <f>BP1973/BP1972</f>
        <v>0.90693570347515617</v>
      </c>
      <c r="BR1973" s="4">
        <f>YEAR(BO1973)</f>
        <v>2008</v>
      </c>
      <c r="BS1973" s="2" t="s">
        <v>8</v>
      </c>
      <c r="BT1973" s="12" t="str">
        <f>INDEX($CD$5:$CD$10,MATCH(BS1973,$CC$5:$CC$10,0),1)</f>
        <v>Y</v>
      </c>
      <c r="BU1973" s="12" t="str">
        <f>IF(AND(BT1973="Y",BQ1973&gt;1),"Y","")</f>
        <v/>
      </c>
      <c r="BV1973" s="12" t="str">
        <f>IF(AND(BT1973="Y",BQ1973&lt;1),"Y","")</f>
        <v>Y</v>
      </c>
      <c r="BW1973" s="12" t="str">
        <f>IF(BQ1973&gt;1,IF(BQ1972&gt;1,"Y",""),"")</f>
        <v/>
      </c>
      <c r="BX1973" s="12" t="str">
        <f>IF(BQ1973&lt;1,IF(BQ1972&lt;1,"Y",""),"")</f>
        <v/>
      </c>
      <c r="BY1973" s="2"/>
      <c r="BZ1973" s="2"/>
      <c r="CA1973" s="2"/>
    </row>
    <row r="1974" spans="47:79">
      <c r="AU1974" s="4" t="str">
        <f>IF(AZ1974=AZ1975,IF(AZ1974&gt;AZ1973,AZ1974&amp;"_O",""),AZ1974&amp;"_C")</f>
        <v/>
      </c>
      <c r="AV1974" s="7" t="str">
        <f>IF(RIGHT(AU1974,1)="C",AX1974/INDEX($AX$5:$AX$2729,MATCH(AZ1974&amp;"_O",$AU$5:$AU$2729,0),1),"")</f>
        <v/>
      </c>
      <c r="AW1974" s="38">
        <v>39332</v>
      </c>
      <c r="AX1974" s="37">
        <v>1453.55</v>
      </c>
      <c r="AY1974" s="7">
        <f>AX1974/AX1973</f>
        <v>0.98613287742793365</v>
      </c>
      <c r="AZ1974" s="4">
        <f>YEAR(AW1974)</f>
        <v>2007</v>
      </c>
      <c r="BA1974" s="2" t="s">
        <v>8</v>
      </c>
      <c r="BB1974" s="12" t="str">
        <f>INDEX($CD$5:$CD$10,MATCH(BA1974,$CC$5:$CC$10,0),1)</f>
        <v>Y</v>
      </c>
      <c r="BC1974" s="12" t="str">
        <f>IF(AND(BB1974="Y",AY1974&gt;1),"Y","")</f>
        <v/>
      </c>
      <c r="BD1974" s="12" t="str">
        <f>IF(AND(BB1974="Y",AY1974&lt;1),"Y","")</f>
        <v>Y</v>
      </c>
      <c r="BE1974" s="12" t="str">
        <f>IF(AY1974&gt;1,IF(AY1973&gt;1,"Y",""),"")</f>
        <v/>
      </c>
      <c r="BF1974" s="12" t="str">
        <f>IF(AY1974&lt;1,IF(AY1973&lt;1,"Y",""),"")</f>
        <v>Y</v>
      </c>
      <c r="BG1974" s="2"/>
      <c r="BH1974" s="2"/>
      <c r="BI1974" s="2"/>
      <c r="BJ1974" s="2"/>
      <c r="BK1974" s="2"/>
      <c r="BL1974" s="2"/>
      <c r="BM1974" s="4" t="str">
        <f>IF(BR1974=BR1975,IF(BR1974&gt;BR1973,BR1974&amp;"_O",""),BR1974&amp;"_C")</f>
        <v/>
      </c>
      <c r="BN1974" s="7" t="str">
        <f>IF(RIGHT(BM1974,1)="C",BP1974/INDEX($BP$5:$BP$2729,MATCH(BR1974&amp;"_O",$BM$5:$BM$2729,0),1),"")</f>
        <v/>
      </c>
      <c r="BO1974" s="38">
        <v>39752</v>
      </c>
      <c r="BP1974" s="3">
        <v>1720.95</v>
      </c>
      <c r="BQ1974" s="7">
        <f>BP1974/BP1973</f>
        <v>1.108838102356269</v>
      </c>
      <c r="BR1974" s="4">
        <f>YEAR(BO1974)</f>
        <v>2008</v>
      </c>
      <c r="BS1974" s="2" t="s">
        <v>8</v>
      </c>
      <c r="BT1974" s="12" t="str">
        <f>INDEX($CD$5:$CD$10,MATCH(BS1974,$CC$5:$CC$10,0),1)</f>
        <v>Y</v>
      </c>
      <c r="BU1974" s="12" t="str">
        <f>IF(AND(BT1974="Y",BQ1974&gt;1),"Y","")</f>
        <v>Y</v>
      </c>
      <c r="BV1974" s="12" t="str">
        <f>IF(AND(BT1974="Y",BQ1974&lt;1),"Y","")</f>
        <v/>
      </c>
      <c r="BW1974" s="12" t="str">
        <f>IF(BQ1974&gt;1,IF(BQ1973&gt;1,"Y",""),"")</f>
        <v/>
      </c>
      <c r="BX1974" s="12" t="str">
        <f>IF(BQ1974&lt;1,IF(BQ1973&lt;1,"Y",""),"")</f>
        <v/>
      </c>
      <c r="BY1974" s="2"/>
      <c r="BZ1974" s="2"/>
      <c r="CA1974" s="2"/>
    </row>
    <row r="1975" spans="47:79">
      <c r="AU1975" s="4" t="str">
        <f>IF(AZ1975=AZ1976,IF(AZ1975&gt;AZ1974,AZ1975&amp;"_O",""),AZ1975&amp;"_C")</f>
        <v/>
      </c>
      <c r="AV1975" s="7" t="str">
        <f>IF(RIGHT(AU1975,1)="C",AX1975/INDEX($AX$5:$AX$2729,MATCH(AZ1975&amp;"_O",$AU$5:$AU$2729,0),1),"")</f>
        <v/>
      </c>
      <c r="AW1975" s="38">
        <v>39339</v>
      </c>
      <c r="AX1975" s="37">
        <v>1484.25</v>
      </c>
      <c r="AY1975" s="7">
        <f>AX1975/AX1974</f>
        <v>1.02112070448213</v>
      </c>
      <c r="AZ1975" s="4">
        <f>YEAR(AW1975)</f>
        <v>2007</v>
      </c>
      <c r="BA1975" s="2" t="s">
        <v>8</v>
      </c>
      <c r="BB1975" s="12" t="str">
        <f>INDEX($CD$5:$CD$10,MATCH(BA1975,$CC$5:$CC$10,0),1)</f>
        <v>Y</v>
      </c>
      <c r="BC1975" s="12" t="str">
        <f>IF(AND(BB1975="Y",AY1975&gt;1),"Y","")</f>
        <v>Y</v>
      </c>
      <c r="BD1975" s="12" t="str">
        <f>IF(AND(BB1975="Y",AY1975&lt;1),"Y","")</f>
        <v/>
      </c>
      <c r="BE1975" s="12" t="str">
        <f>IF(AY1975&gt;1,IF(AY1974&gt;1,"Y",""),"")</f>
        <v/>
      </c>
      <c r="BF1975" s="12" t="str">
        <f>IF(AY1975&lt;1,IF(AY1974&lt;1,"Y",""),"")</f>
        <v/>
      </c>
      <c r="BG1975" s="2"/>
      <c r="BH1975" s="2"/>
      <c r="BI1975" s="2"/>
      <c r="BJ1975" s="2"/>
      <c r="BK1975" s="2"/>
      <c r="BL1975" s="2"/>
      <c r="BM1975" s="4" t="str">
        <f>IF(BR1975=BR1976,IF(BR1975&gt;BR1974,BR1975&amp;"_O",""),BR1975&amp;"_C")</f>
        <v/>
      </c>
      <c r="BN1975" s="7" t="str">
        <f>IF(RIGHT(BM1975,1)="C",BP1975/INDEX($BP$5:$BP$2729,MATCH(BR1975&amp;"_O",$BM$5:$BM$2729,0),1),"")</f>
        <v/>
      </c>
      <c r="BO1975" s="38">
        <v>39759</v>
      </c>
      <c r="BP1975" s="3">
        <v>1647.4</v>
      </c>
      <c r="BQ1975" s="7">
        <f>BP1975/BP1974</f>
        <v>0.95726197739620567</v>
      </c>
      <c r="BR1975" s="4">
        <f>YEAR(BO1975)</f>
        <v>2008</v>
      </c>
      <c r="BS1975" s="2" t="s">
        <v>8</v>
      </c>
      <c r="BT1975" s="12" t="str">
        <f>INDEX($CD$5:$CD$10,MATCH(BS1975,$CC$5:$CC$10,0),1)</f>
        <v>Y</v>
      </c>
      <c r="BU1975" s="12" t="str">
        <f>IF(AND(BT1975="Y",BQ1975&gt;1),"Y","")</f>
        <v/>
      </c>
      <c r="BV1975" s="12" t="str">
        <f>IF(AND(BT1975="Y",BQ1975&lt;1),"Y","")</f>
        <v>Y</v>
      </c>
      <c r="BW1975" s="12" t="str">
        <f>IF(BQ1975&gt;1,IF(BQ1974&gt;1,"Y",""),"")</f>
        <v/>
      </c>
      <c r="BX1975" s="12" t="str">
        <f>IF(BQ1975&lt;1,IF(BQ1974&lt;1,"Y",""),"")</f>
        <v/>
      </c>
      <c r="BY1975" s="2"/>
      <c r="BZ1975" s="2"/>
      <c r="CA1975" s="2"/>
    </row>
    <row r="1976" spans="47:79">
      <c r="AU1976" s="4" t="str">
        <f>IF(AZ1976=AZ1977,IF(AZ1976&gt;AZ1975,AZ1976&amp;"_O",""),AZ1976&amp;"_C")</f>
        <v/>
      </c>
      <c r="AV1976" s="7" t="str">
        <f>IF(RIGHT(AU1976,1)="C",AX1976/INDEX($AX$5:$AX$2729,MATCH(AZ1976&amp;"_O",$AU$5:$AU$2729,0),1),"")</f>
        <v/>
      </c>
      <c r="AW1976" s="38">
        <v>39346</v>
      </c>
      <c r="AX1976" s="37">
        <v>1525.75</v>
      </c>
      <c r="AY1976" s="7">
        <f>AX1976/AX1975</f>
        <v>1.0279602492841502</v>
      </c>
      <c r="AZ1976" s="4">
        <f>YEAR(AW1976)</f>
        <v>2007</v>
      </c>
      <c r="BA1976" s="2" t="s">
        <v>8</v>
      </c>
      <c r="BB1976" s="12" t="str">
        <f>INDEX($CD$5:$CD$10,MATCH(BA1976,$CC$5:$CC$10,0),1)</f>
        <v>Y</v>
      </c>
      <c r="BC1976" s="12" t="str">
        <f>IF(AND(BB1976="Y",AY1976&gt;1),"Y","")</f>
        <v>Y</v>
      </c>
      <c r="BD1976" s="12" t="str">
        <f>IF(AND(BB1976="Y",AY1976&lt;1),"Y","")</f>
        <v/>
      </c>
      <c r="BE1976" s="12" t="str">
        <f>IF(AY1976&gt;1,IF(AY1975&gt;1,"Y",""),"")</f>
        <v>Y</v>
      </c>
      <c r="BF1976" s="12" t="str">
        <f>IF(AY1976&lt;1,IF(AY1975&lt;1,"Y",""),"")</f>
        <v/>
      </c>
      <c r="BG1976" s="2"/>
      <c r="BH1976" s="2"/>
      <c r="BI1976" s="2"/>
      <c r="BJ1976" s="2"/>
      <c r="BK1976" s="2"/>
      <c r="BL1976" s="2"/>
      <c r="BM1976" s="4" t="str">
        <f>IF(BR1976=BR1977,IF(BR1976&gt;BR1975,BR1976&amp;"_O",""),BR1976&amp;"_C")</f>
        <v/>
      </c>
      <c r="BN1976" s="7" t="str">
        <f>IF(RIGHT(BM1976,1)="C",BP1976/INDEX($BP$5:$BP$2729,MATCH(BR1976&amp;"_O",$BM$5:$BM$2729,0),1),"")</f>
        <v/>
      </c>
      <c r="BO1976" s="38">
        <v>39766</v>
      </c>
      <c r="BP1976" s="3">
        <v>1516.85</v>
      </c>
      <c r="BQ1976" s="7">
        <f>BP1976/BP1975</f>
        <v>0.92075391526041028</v>
      </c>
      <c r="BR1976" s="4">
        <f>YEAR(BO1976)</f>
        <v>2008</v>
      </c>
      <c r="BS1976" s="2" t="s">
        <v>8</v>
      </c>
      <c r="BT1976" s="12" t="str">
        <f>INDEX($CD$5:$CD$10,MATCH(BS1976,$CC$5:$CC$10,0),1)</f>
        <v>Y</v>
      </c>
      <c r="BU1976" s="12" t="str">
        <f>IF(AND(BT1976="Y",BQ1976&gt;1),"Y","")</f>
        <v/>
      </c>
      <c r="BV1976" s="12" t="str">
        <f>IF(AND(BT1976="Y",BQ1976&lt;1),"Y","")</f>
        <v>Y</v>
      </c>
      <c r="BW1976" s="12" t="str">
        <f>IF(BQ1976&gt;1,IF(BQ1975&gt;1,"Y",""),"")</f>
        <v/>
      </c>
      <c r="BX1976" s="12" t="str">
        <f>IF(BQ1976&lt;1,IF(BQ1975&lt;1,"Y",""),"")</f>
        <v>Y</v>
      </c>
      <c r="BY1976" s="2"/>
      <c r="BZ1976" s="2"/>
      <c r="CA1976" s="2"/>
    </row>
    <row r="1977" spans="47:79">
      <c r="AU1977" s="4" t="str">
        <f>IF(AZ1977=AZ1978,IF(AZ1977&gt;AZ1976,AZ1977&amp;"_O",""),AZ1977&amp;"_C")</f>
        <v/>
      </c>
      <c r="AV1977" s="7" t="str">
        <f>IF(RIGHT(AU1977,1)="C",AX1977/INDEX($AX$5:$AX$2729,MATCH(AZ1977&amp;"_O",$AU$5:$AU$2729,0),1),"")</f>
        <v/>
      </c>
      <c r="AW1977" s="38">
        <v>39353</v>
      </c>
      <c r="AX1977" s="37">
        <v>1526.75</v>
      </c>
      <c r="AY1977" s="7">
        <f>AX1977/AX1976</f>
        <v>1.0006554153694904</v>
      </c>
      <c r="AZ1977" s="4">
        <f>YEAR(AW1977)</f>
        <v>2007</v>
      </c>
      <c r="BA1977" s="2" t="s">
        <v>8</v>
      </c>
      <c r="BB1977" s="12" t="str">
        <f>INDEX($CD$5:$CD$10,MATCH(BA1977,$CC$5:$CC$10,0),1)</f>
        <v>Y</v>
      </c>
      <c r="BC1977" s="12" t="str">
        <f>IF(AND(BB1977="Y",AY1977&gt;1),"Y","")</f>
        <v>Y</v>
      </c>
      <c r="BD1977" s="12" t="str">
        <f>IF(AND(BB1977="Y",AY1977&lt;1),"Y","")</f>
        <v/>
      </c>
      <c r="BE1977" s="12" t="str">
        <f>IF(AY1977&gt;1,IF(AY1976&gt;1,"Y",""),"")</f>
        <v>Y</v>
      </c>
      <c r="BF1977" s="12" t="str">
        <f>IF(AY1977&lt;1,IF(AY1976&lt;1,"Y",""),"")</f>
        <v/>
      </c>
      <c r="BG1977" s="2"/>
      <c r="BH1977" s="2"/>
      <c r="BI1977" s="2"/>
      <c r="BJ1977" s="2"/>
      <c r="BK1977" s="2"/>
      <c r="BL1977" s="2"/>
      <c r="BM1977" s="4" t="str">
        <f>IF(BR1977=BR1978,IF(BR1977&gt;BR1976,BR1977&amp;"_O",""),BR1977&amp;"_C")</f>
        <v/>
      </c>
      <c r="BN1977" s="7" t="str">
        <f>IF(RIGHT(BM1977,1)="C",BP1977/INDEX($BP$5:$BP$2729,MATCH(BR1977&amp;"_O",$BM$5:$BM$2729,0),1),"")</f>
        <v/>
      </c>
      <c r="BO1977" s="38">
        <v>39773</v>
      </c>
      <c r="BP1977" s="3">
        <v>1384.35</v>
      </c>
      <c r="BQ1977" s="7">
        <f>BP1977/BP1976</f>
        <v>0.91264792167979691</v>
      </c>
      <c r="BR1977" s="4">
        <f>YEAR(BO1977)</f>
        <v>2008</v>
      </c>
      <c r="BS1977" s="2" t="s">
        <v>8</v>
      </c>
      <c r="BT1977" s="12" t="str">
        <f>INDEX($CD$5:$CD$10,MATCH(BS1977,$CC$5:$CC$10,0),1)</f>
        <v>Y</v>
      </c>
      <c r="BU1977" s="12" t="str">
        <f>IF(AND(BT1977="Y",BQ1977&gt;1),"Y","")</f>
        <v/>
      </c>
      <c r="BV1977" s="12" t="str">
        <f>IF(AND(BT1977="Y",BQ1977&lt;1),"Y","")</f>
        <v>Y</v>
      </c>
      <c r="BW1977" s="12" t="str">
        <f>IF(BQ1977&gt;1,IF(BQ1976&gt;1,"Y",""),"")</f>
        <v/>
      </c>
      <c r="BX1977" s="12" t="str">
        <f>IF(BQ1977&lt;1,IF(BQ1976&lt;1,"Y",""),"")</f>
        <v>Y</v>
      </c>
      <c r="BY1977" s="2"/>
      <c r="BZ1977" s="2"/>
      <c r="CA1977" s="2"/>
    </row>
    <row r="1978" spans="47:79">
      <c r="AU1978" s="4" t="str">
        <f>IF(AZ1978=AZ1979,IF(AZ1978&gt;AZ1977,AZ1978&amp;"_O",""),AZ1978&amp;"_C")</f>
        <v/>
      </c>
      <c r="AV1978" s="7" t="str">
        <f>IF(RIGHT(AU1978,1)="C",AX1978/INDEX($AX$5:$AX$2729,MATCH(AZ1978&amp;"_O",$AU$5:$AU$2729,0),1),"")</f>
        <v/>
      </c>
      <c r="AW1978" s="38">
        <v>39360</v>
      </c>
      <c r="AX1978" s="37">
        <v>1557.59</v>
      </c>
      <c r="AY1978" s="7">
        <f>AX1978/AX1977</f>
        <v>1.0201997707548713</v>
      </c>
      <c r="AZ1978" s="4">
        <f>YEAR(AW1978)</f>
        <v>2007</v>
      </c>
      <c r="BA1978" s="2" t="s">
        <v>8</v>
      </c>
      <c r="BB1978" s="12" t="str">
        <f>INDEX($CD$5:$CD$10,MATCH(BA1978,$CC$5:$CC$10,0),1)</f>
        <v>Y</v>
      </c>
      <c r="BC1978" s="12" t="str">
        <f>IF(AND(BB1978="Y",AY1978&gt;1),"Y","")</f>
        <v>Y</v>
      </c>
      <c r="BD1978" s="12" t="str">
        <f>IF(AND(BB1978="Y",AY1978&lt;1),"Y","")</f>
        <v/>
      </c>
      <c r="BE1978" s="12" t="str">
        <f>IF(AY1978&gt;1,IF(AY1977&gt;1,"Y",""),"")</f>
        <v>Y</v>
      </c>
      <c r="BF1978" s="12" t="str">
        <f>IF(AY1978&lt;1,IF(AY1977&lt;1,"Y",""),"")</f>
        <v/>
      </c>
      <c r="BG1978" s="2"/>
      <c r="BH1978" s="2"/>
      <c r="BI1978" s="2"/>
      <c r="BJ1978" s="2"/>
      <c r="BK1978" s="2"/>
      <c r="BL1978" s="2"/>
      <c r="BM1978" s="4" t="str">
        <f>IF(BR1978=BR1979,IF(BR1978&gt;BR1977,BR1978&amp;"_O",""),BR1978&amp;"_C")</f>
        <v/>
      </c>
      <c r="BN1978" s="7" t="str">
        <f>IF(RIGHT(BM1978,1)="C",BP1978/INDEX($BP$5:$BP$2729,MATCH(BR1978&amp;"_O",$BM$5:$BM$2729,0),1),"")</f>
        <v/>
      </c>
      <c r="BO1978" s="38">
        <v>39780</v>
      </c>
      <c r="BP1978" s="3">
        <v>1535.57</v>
      </c>
      <c r="BQ1978" s="7">
        <f>BP1978/BP1977</f>
        <v>1.1092353812258462</v>
      </c>
      <c r="BR1978" s="4">
        <f>YEAR(BO1978)</f>
        <v>2008</v>
      </c>
      <c r="BS1978" s="2" t="s">
        <v>8</v>
      </c>
      <c r="BT1978" s="12" t="str">
        <f>INDEX($CD$5:$CD$10,MATCH(BS1978,$CC$5:$CC$10,0),1)</f>
        <v>Y</v>
      </c>
      <c r="BU1978" s="12" t="str">
        <f>IF(AND(BT1978="Y",BQ1978&gt;1),"Y","")</f>
        <v>Y</v>
      </c>
      <c r="BV1978" s="12" t="str">
        <f>IF(AND(BT1978="Y",BQ1978&lt;1),"Y","")</f>
        <v/>
      </c>
      <c r="BW1978" s="12" t="str">
        <f>IF(BQ1978&gt;1,IF(BQ1977&gt;1,"Y",""),"")</f>
        <v/>
      </c>
      <c r="BX1978" s="12" t="str">
        <f>IF(BQ1978&lt;1,IF(BQ1977&lt;1,"Y",""),"")</f>
        <v/>
      </c>
      <c r="BY1978" s="2"/>
      <c r="BZ1978" s="2"/>
      <c r="CA1978" s="2"/>
    </row>
    <row r="1979" spans="47:79">
      <c r="AU1979" s="4" t="str">
        <f>IF(AZ1979=AZ1980,IF(AZ1979&gt;AZ1978,AZ1979&amp;"_O",""),AZ1979&amp;"_C")</f>
        <v/>
      </c>
      <c r="AV1979" s="7" t="str">
        <f>IF(RIGHT(AU1979,1)="C",AX1979/INDEX($AX$5:$AX$2729,MATCH(AZ1979&amp;"_O",$AU$5:$AU$2729,0),1),"")</f>
        <v/>
      </c>
      <c r="AW1979" s="38">
        <v>39367</v>
      </c>
      <c r="AX1979" s="37">
        <v>1561.8</v>
      </c>
      <c r="AY1979" s="7">
        <f>AX1979/AX1978</f>
        <v>1.0027028935727631</v>
      </c>
      <c r="AZ1979" s="4">
        <f>YEAR(AW1979)</f>
        <v>2007</v>
      </c>
      <c r="BA1979" s="2" t="s">
        <v>8</v>
      </c>
      <c r="BB1979" s="12" t="str">
        <f>INDEX($CD$5:$CD$10,MATCH(BA1979,$CC$5:$CC$10,0),1)</f>
        <v>Y</v>
      </c>
      <c r="BC1979" s="12" t="str">
        <f>IF(AND(BB1979="Y",AY1979&gt;1),"Y","")</f>
        <v>Y</v>
      </c>
      <c r="BD1979" s="12" t="str">
        <f>IF(AND(BB1979="Y",AY1979&lt;1),"Y","")</f>
        <v/>
      </c>
      <c r="BE1979" s="12" t="str">
        <f>IF(AY1979&gt;1,IF(AY1978&gt;1,"Y",""),"")</f>
        <v>Y</v>
      </c>
      <c r="BF1979" s="12" t="str">
        <f>IF(AY1979&lt;1,IF(AY1978&lt;1,"Y",""),"")</f>
        <v/>
      </c>
      <c r="BG1979" s="2"/>
      <c r="BH1979" s="2"/>
      <c r="BI1979" s="2"/>
      <c r="BJ1979" s="2"/>
      <c r="BK1979" s="2"/>
      <c r="BL1979" s="2"/>
      <c r="BM1979" s="4" t="str">
        <f>IF(BR1979=BR1980,IF(BR1979&gt;BR1978,BR1979&amp;"_O",""),BR1979&amp;"_C")</f>
        <v/>
      </c>
      <c r="BN1979" s="7" t="str">
        <f>IF(RIGHT(BM1979,1)="C",BP1979/INDEX($BP$5:$BP$2729,MATCH(BR1979&amp;"_O",$BM$5:$BM$2729,0),1),"")</f>
        <v/>
      </c>
      <c r="BO1979" s="38">
        <v>39787</v>
      </c>
      <c r="BP1979" s="3">
        <v>1509.31</v>
      </c>
      <c r="BQ1979" s="7">
        <f>BP1979/BP1978</f>
        <v>0.98289885840437097</v>
      </c>
      <c r="BR1979" s="4">
        <f>YEAR(BO1979)</f>
        <v>2008</v>
      </c>
      <c r="BS1979" s="2" t="s">
        <v>8</v>
      </c>
      <c r="BT1979" s="12" t="str">
        <f>INDEX($CD$5:$CD$10,MATCH(BS1979,$CC$5:$CC$10,0),1)</f>
        <v>Y</v>
      </c>
      <c r="BU1979" s="12" t="str">
        <f>IF(AND(BT1979="Y",BQ1979&gt;1),"Y","")</f>
        <v/>
      </c>
      <c r="BV1979" s="12" t="str">
        <f>IF(AND(BT1979="Y",BQ1979&lt;1),"Y","")</f>
        <v>Y</v>
      </c>
      <c r="BW1979" s="12" t="str">
        <f>IF(BQ1979&gt;1,IF(BQ1978&gt;1,"Y",""),"")</f>
        <v/>
      </c>
      <c r="BX1979" s="12" t="str">
        <f>IF(BQ1979&lt;1,IF(BQ1978&lt;1,"Y",""),"")</f>
        <v/>
      </c>
      <c r="BY1979" s="2"/>
      <c r="BZ1979" s="2"/>
      <c r="CA1979" s="2"/>
    </row>
    <row r="1980" spans="47:79">
      <c r="AU1980" s="4" t="str">
        <f>IF(AZ1980=AZ1981,IF(AZ1980&gt;AZ1979,AZ1980&amp;"_O",""),AZ1980&amp;"_C")</f>
        <v/>
      </c>
      <c r="AV1980" s="7" t="str">
        <f>IF(RIGHT(AU1980,1)="C",AX1980/INDEX($AX$5:$AX$2729,MATCH(AZ1980&amp;"_O",$AU$5:$AU$2729,0),1),"")</f>
        <v/>
      </c>
      <c r="AW1980" s="38">
        <v>39374</v>
      </c>
      <c r="AX1980" s="37">
        <v>1500.63</v>
      </c>
      <c r="AY1980" s="7">
        <f>AX1980/AX1979</f>
        <v>0.96083365347675764</v>
      </c>
      <c r="AZ1980" s="4">
        <f>YEAR(AW1980)</f>
        <v>2007</v>
      </c>
      <c r="BA1980" s="2" t="s">
        <v>8</v>
      </c>
      <c r="BB1980" s="12" t="str">
        <f>INDEX($CD$5:$CD$10,MATCH(BA1980,$CC$5:$CC$10,0),1)</f>
        <v>Y</v>
      </c>
      <c r="BC1980" s="12" t="str">
        <f>IF(AND(BB1980="Y",AY1980&gt;1),"Y","")</f>
        <v/>
      </c>
      <c r="BD1980" s="12" t="str">
        <f>IF(AND(BB1980="Y",AY1980&lt;1),"Y","")</f>
        <v>Y</v>
      </c>
      <c r="BE1980" s="12" t="str">
        <f>IF(AY1980&gt;1,IF(AY1979&gt;1,"Y",""),"")</f>
        <v/>
      </c>
      <c r="BF1980" s="12" t="str">
        <f>IF(AY1980&lt;1,IF(AY1979&lt;1,"Y",""),"")</f>
        <v/>
      </c>
      <c r="BG1980" s="2"/>
      <c r="BH1980" s="2"/>
      <c r="BI1980" s="2"/>
      <c r="BJ1980" s="2"/>
      <c r="BK1980" s="2"/>
      <c r="BL1980" s="2"/>
      <c r="BM1980" s="4" t="str">
        <f>IF(BR1980=BR1981,IF(BR1980&gt;BR1979,BR1980&amp;"_O",""),BR1980&amp;"_C")</f>
        <v/>
      </c>
      <c r="BN1980" s="7" t="str">
        <f>IF(RIGHT(BM1980,1)="C",BP1980/INDEX($BP$5:$BP$2729,MATCH(BR1980&amp;"_O",$BM$5:$BM$2729,0),1),"")</f>
        <v/>
      </c>
      <c r="BO1980" s="38">
        <v>39794</v>
      </c>
      <c r="BP1980" s="3">
        <v>1540.72</v>
      </c>
      <c r="BQ1980" s="7">
        <f>BP1980/BP1979</f>
        <v>1.0208108340897497</v>
      </c>
      <c r="BR1980" s="4">
        <f>YEAR(BO1980)</f>
        <v>2008</v>
      </c>
      <c r="BS1980" s="2" t="s">
        <v>8</v>
      </c>
      <c r="BT1980" s="12" t="str">
        <f>INDEX($CD$5:$CD$10,MATCH(BS1980,$CC$5:$CC$10,0),1)</f>
        <v>Y</v>
      </c>
      <c r="BU1980" s="12" t="str">
        <f>IF(AND(BT1980="Y",BQ1980&gt;1),"Y","")</f>
        <v>Y</v>
      </c>
      <c r="BV1980" s="12" t="str">
        <f>IF(AND(BT1980="Y",BQ1980&lt;1),"Y","")</f>
        <v/>
      </c>
      <c r="BW1980" s="12" t="str">
        <f>IF(BQ1980&gt;1,IF(BQ1979&gt;1,"Y",""),"")</f>
        <v/>
      </c>
      <c r="BX1980" s="12" t="str">
        <f>IF(BQ1980&lt;1,IF(BQ1979&lt;1,"Y",""),"")</f>
        <v/>
      </c>
      <c r="BY1980" s="2"/>
      <c r="BZ1980" s="2"/>
      <c r="CA1980" s="2"/>
    </row>
    <row r="1981" spans="47:79">
      <c r="AU1981" s="4" t="str">
        <f>IF(AZ1981=AZ1982,IF(AZ1981&gt;AZ1980,AZ1981&amp;"_O",""),AZ1981&amp;"_C")</f>
        <v/>
      </c>
      <c r="AV1981" s="7" t="str">
        <f>IF(RIGHT(AU1981,1)="C",AX1981/INDEX($AX$5:$AX$2729,MATCH(AZ1981&amp;"_O",$AU$5:$AU$2729,0),1),"")</f>
        <v/>
      </c>
      <c r="AW1981" s="38">
        <v>39381</v>
      </c>
      <c r="AX1981" s="37">
        <v>1535.28</v>
      </c>
      <c r="AY1981" s="7">
        <f>AX1981/AX1980</f>
        <v>1.0230903020731292</v>
      </c>
      <c r="AZ1981" s="4">
        <f>YEAR(AW1981)</f>
        <v>2007</v>
      </c>
      <c r="BA1981" s="2" t="s">
        <v>8</v>
      </c>
      <c r="BB1981" s="12" t="str">
        <f>INDEX($CD$5:$CD$10,MATCH(BA1981,$CC$5:$CC$10,0),1)</f>
        <v>Y</v>
      </c>
      <c r="BC1981" s="12" t="str">
        <f>IF(AND(BB1981="Y",AY1981&gt;1),"Y","")</f>
        <v>Y</v>
      </c>
      <c r="BD1981" s="12" t="str">
        <f>IF(AND(BB1981="Y",AY1981&lt;1),"Y","")</f>
        <v/>
      </c>
      <c r="BE1981" s="12" t="str">
        <f>IF(AY1981&gt;1,IF(AY1980&gt;1,"Y",""),"")</f>
        <v/>
      </c>
      <c r="BF1981" s="12" t="str">
        <f>IF(AY1981&lt;1,IF(AY1980&lt;1,"Y",""),"")</f>
        <v/>
      </c>
      <c r="BG1981" s="2"/>
      <c r="BH1981" s="2"/>
      <c r="BI1981" s="2"/>
      <c r="BJ1981" s="2"/>
      <c r="BK1981" s="2"/>
      <c r="BL1981" s="2"/>
      <c r="BM1981" s="4" t="str">
        <f>IF(BR1981=BR1982,IF(BR1981&gt;BR1980,BR1981&amp;"_O",""),BR1981&amp;"_C")</f>
        <v/>
      </c>
      <c r="BN1981" s="7" t="str">
        <f>IF(RIGHT(BM1981,1)="C",BP1981/INDEX($BP$5:$BP$2729,MATCH(BR1981&amp;"_O",$BM$5:$BM$2729,0),1),"")</f>
        <v/>
      </c>
      <c r="BO1981" s="38">
        <v>39801</v>
      </c>
      <c r="BP1981" s="3">
        <v>1564.32</v>
      </c>
      <c r="BQ1981" s="7">
        <f>BP1981/BP1980</f>
        <v>1.01531751388961</v>
      </c>
      <c r="BR1981" s="4">
        <f>YEAR(BO1981)</f>
        <v>2008</v>
      </c>
      <c r="BS1981" s="2" t="s">
        <v>8</v>
      </c>
      <c r="BT1981" s="12" t="str">
        <f>INDEX($CD$5:$CD$10,MATCH(BS1981,$CC$5:$CC$10,0),1)</f>
        <v>Y</v>
      </c>
      <c r="BU1981" s="12" t="str">
        <f>IF(AND(BT1981="Y",BQ1981&gt;1),"Y","")</f>
        <v>Y</v>
      </c>
      <c r="BV1981" s="12" t="str">
        <f>IF(AND(BT1981="Y",BQ1981&lt;1),"Y","")</f>
        <v/>
      </c>
      <c r="BW1981" s="12" t="str">
        <f>IF(BQ1981&gt;1,IF(BQ1980&gt;1,"Y",""),"")</f>
        <v>Y</v>
      </c>
      <c r="BX1981" s="12" t="str">
        <f>IF(BQ1981&lt;1,IF(BQ1980&lt;1,"Y",""),"")</f>
        <v/>
      </c>
      <c r="BY1981" s="2"/>
      <c r="BZ1981" s="2"/>
      <c r="CA1981" s="2"/>
    </row>
    <row r="1982" spans="47:79">
      <c r="AU1982" s="4" t="str">
        <f>IF(AZ1982=AZ1983,IF(AZ1982&gt;AZ1981,AZ1982&amp;"_O",""),AZ1982&amp;"_C")</f>
        <v/>
      </c>
      <c r="AV1982" s="7" t="str">
        <f>IF(RIGHT(AU1982,1)="C",AX1982/INDEX($AX$5:$AX$2729,MATCH(AZ1982&amp;"_O",$AU$5:$AU$2729,0),1),"")</f>
        <v/>
      </c>
      <c r="AW1982" s="38">
        <v>39388</v>
      </c>
      <c r="AX1982" s="37">
        <v>1509.65</v>
      </c>
      <c r="AY1982" s="7">
        <f>AX1982/AX1981</f>
        <v>0.98330597675993958</v>
      </c>
      <c r="AZ1982" s="4">
        <f>YEAR(AW1982)</f>
        <v>2007</v>
      </c>
      <c r="BA1982" s="2" t="s">
        <v>8</v>
      </c>
      <c r="BB1982" s="12" t="str">
        <f>INDEX($CD$5:$CD$10,MATCH(BA1982,$CC$5:$CC$10,0),1)</f>
        <v>Y</v>
      </c>
      <c r="BC1982" s="12" t="str">
        <f>IF(AND(BB1982="Y",AY1982&gt;1),"Y","")</f>
        <v/>
      </c>
      <c r="BD1982" s="12" t="str">
        <f>IF(AND(BB1982="Y",AY1982&lt;1),"Y","")</f>
        <v>Y</v>
      </c>
      <c r="BE1982" s="12" t="str">
        <f>IF(AY1982&gt;1,IF(AY1981&gt;1,"Y",""),"")</f>
        <v/>
      </c>
      <c r="BF1982" s="12" t="str">
        <f>IF(AY1982&lt;1,IF(AY1981&lt;1,"Y",""),"")</f>
        <v/>
      </c>
      <c r="BG1982" s="2"/>
      <c r="BH1982" s="2"/>
      <c r="BI1982" s="2"/>
      <c r="BJ1982" s="2"/>
      <c r="BK1982" s="2"/>
      <c r="BL1982" s="2"/>
      <c r="BM1982" s="4" t="str">
        <f>IF(BR1982=BR1983,IF(BR1982&gt;BR1981,BR1982&amp;"_O",""),BR1982&amp;"_C")</f>
        <v>2008_C</v>
      </c>
      <c r="BN1982" s="7">
        <f>IF(RIGHT(BM1982,1)="C",BP1982/INDEX($BP$5:$BP$2729,MATCH(BR1982&amp;"_O",$BM$5:$BM$2729,0),1),"")</f>
        <v>0.61095961511588448</v>
      </c>
      <c r="BO1982" s="38">
        <v>39808</v>
      </c>
      <c r="BP1982" s="3">
        <v>1530.24</v>
      </c>
      <c r="BQ1982" s="7">
        <f>BP1982/BP1981</f>
        <v>0.97821417612764661</v>
      </c>
      <c r="BR1982" s="4">
        <f>YEAR(BO1982)</f>
        <v>2008</v>
      </c>
      <c r="BS1982" s="2" t="s">
        <v>8</v>
      </c>
      <c r="BT1982" s="12" t="str">
        <f>INDEX($CD$5:$CD$10,MATCH(BS1982,$CC$5:$CC$10,0),1)</f>
        <v>Y</v>
      </c>
      <c r="BU1982" s="12" t="str">
        <f>IF(AND(BT1982="Y",BQ1982&gt;1),"Y","")</f>
        <v/>
      </c>
      <c r="BV1982" s="12" t="str">
        <f>IF(AND(BT1982="Y",BQ1982&lt;1),"Y","")</f>
        <v>Y</v>
      </c>
      <c r="BW1982" s="12" t="str">
        <f>IF(BQ1982&gt;1,IF(BQ1981&gt;1,"Y",""),"")</f>
        <v/>
      </c>
      <c r="BX1982" s="12" t="str">
        <f>IF(BQ1982&lt;1,IF(BQ1981&lt;1,"Y",""),"")</f>
        <v/>
      </c>
      <c r="BY1982" s="2"/>
      <c r="BZ1982" s="2"/>
      <c r="CA1982" s="2"/>
    </row>
    <row r="1983" spans="47:79">
      <c r="AU1983" s="4" t="str">
        <f>IF(AZ1983=AZ1984,IF(AZ1983&gt;AZ1982,AZ1983&amp;"_O",""),AZ1983&amp;"_C")</f>
        <v/>
      </c>
      <c r="AV1983" s="7" t="str">
        <f>IF(RIGHT(AU1983,1)="C",AX1983/INDEX($AX$5:$AX$2729,MATCH(AZ1983&amp;"_O",$AU$5:$AU$2729,0),1),"")</f>
        <v/>
      </c>
      <c r="AW1983" s="38">
        <v>39395</v>
      </c>
      <c r="AX1983" s="37">
        <v>1453.7</v>
      </c>
      <c r="AY1983" s="7">
        <f>AX1983/AX1982</f>
        <v>0.9629384294372868</v>
      </c>
      <c r="AZ1983" s="4">
        <f>YEAR(AW1983)</f>
        <v>2007</v>
      </c>
      <c r="BA1983" s="2" t="s">
        <v>8</v>
      </c>
      <c r="BB1983" s="12" t="str">
        <f>INDEX($CD$5:$CD$10,MATCH(BA1983,$CC$5:$CC$10,0),1)</f>
        <v>Y</v>
      </c>
      <c r="BC1983" s="12" t="str">
        <f>IF(AND(BB1983="Y",AY1983&gt;1),"Y","")</f>
        <v/>
      </c>
      <c r="BD1983" s="12" t="str">
        <f>IF(AND(BB1983="Y",AY1983&lt;1),"Y","")</f>
        <v>Y</v>
      </c>
      <c r="BE1983" s="12" t="str">
        <f>IF(AY1983&gt;1,IF(AY1982&gt;1,"Y",""),"")</f>
        <v/>
      </c>
      <c r="BF1983" s="12" t="str">
        <f>IF(AY1983&lt;1,IF(AY1982&lt;1,"Y",""),"")</f>
        <v>Y</v>
      </c>
      <c r="BG1983" s="2"/>
      <c r="BH1983" s="2"/>
      <c r="BI1983" s="2"/>
      <c r="BJ1983" s="2"/>
      <c r="BK1983" s="2"/>
      <c r="BL1983" s="2"/>
      <c r="BM1983" s="4" t="str">
        <f>IF(BR1983=BR1984,IF(BR1983&gt;BR1982,BR1983&amp;"_O",""),BR1983&amp;"_C")</f>
        <v>2009_O</v>
      </c>
      <c r="BN1983" s="7" t="str">
        <f>IF(RIGHT(BM1983,1)="C",BP1983/INDEX($BP$5:$BP$2729,MATCH(BR1983&amp;"_O",$BM$5:$BM$2729,0),1),"")</f>
        <v/>
      </c>
      <c r="BO1983" s="38">
        <v>39815</v>
      </c>
      <c r="BP1983" s="3">
        <v>1632.21</v>
      </c>
      <c r="BQ1983" s="7">
        <f>BP1983/BP1982</f>
        <v>1.0666366060225847</v>
      </c>
      <c r="BR1983" s="4">
        <f>YEAR(BO1983)</f>
        <v>2009</v>
      </c>
      <c r="BS1983" s="2" t="s">
        <v>8</v>
      </c>
      <c r="BT1983" s="12" t="str">
        <f>INDEX($CD$5:$CD$10,MATCH(BS1983,$CC$5:$CC$10,0),1)</f>
        <v>Y</v>
      </c>
      <c r="BU1983" s="12" t="str">
        <f>IF(AND(BT1983="Y",BQ1983&gt;1),"Y","")</f>
        <v>Y</v>
      </c>
      <c r="BV1983" s="12" t="str">
        <f>IF(AND(BT1983="Y",BQ1983&lt;1),"Y","")</f>
        <v/>
      </c>
      <c r="BW1983" s="12" t="str">
        <f>IF(BQ1983&gt;1,IF(BQ1982&gt;1,"Y",""),"")</f>
        <v/>
      </c>
      <c r="BX1983" s="12" t="str">
        <f>IF(BQ1983&lt;1,IF(BQ1982&lt;1,"Y",""),"")</f>
        <v/>
      </c>
      <c r="BY1983" s="2"/>
      <c r="BZ1983" s="2"/>
      <c r="CA1983" s="2"/>
    </row>
    <row r="1984" spans="47:79">
      <c r="AU1984" s="4" t="str">
        <f>IF(AZ1984=AZ1985,IF(AZ1984&gt;AZ1983,AZ1984&amp;"_O",""),AZ1984&amp;"_C")</f>
        <v/>
      </c>
      <c r="AV1984" s="7" t="str">
        <f>IF(RIGHT(AU1984,1)="C",AX1984/INDEX($AX$5:$AX$2729,MATCH(AZ1984&amp;"_O",$AU$5:$AU$2729,0),1),"")</f>
        <v/>
      </c>
      <c r="AW1984" s="38">
        <v>39402</v>
      </c>
      <c r="AX1984" s="37">
        <v>1458.74</v>
      </c>
      <c r="AY1984" s="7">
        <f>AX1984/AX1983</f>
        <v>1.0034670152025864</v>
      </c>
      <c r="AZ1984" s="4">
        <f>YEAR(AW1984)</f>
        <v>2007</v>
      </c>
      <c r="BA1984" s="2" t="s">
        <v>8</v>
      </c>
      <c r="BB1984" s="12" t="str">
        <f>INDEX($CD$5:$CD$10,MATCH(BA1984,$CC$5:$CC$10,0),1)</f>
        <v>Y</v>
      </c>
      <c r="BC1984" s="12" t="str">
        <f>IF(AND(BB1984="Y",AY1984&gt;1),"Y","")</f>
        <v>Y</v>
      </c>
      <c r="BD1984" s="12" t="str">
        <f>IF(AND(BB1984="Y",AY1984&lt;1),"Y","")</f>
        <v/>
      </c>
      <c r="BE1984" s="12" t="str">
        <f>IF(AY1984&gt;1,IF(AY1983&gt;1,"Y",""),"")</f>
        <v/>
      </c>
      <c r="BF1984" s="12" t="str">
        <f>IF(AY1984&lt;1,IF(AY1983&lt;1,"Y",""),"")</f>
        <v/>
      </c>
      <c r="BG1984" s="2"/>
      <c r="BH1984" s="2"/>
      <c r="BI1984" s="2"/>
      <c r="BJ1984" s="2"/>
      <c r="BK1984" s="2"/>
      <c r="BL1984" s="2"/>
      <c r="BM1984" s="4" t="str">
        <f>IF(BR1984=BR1985,IF(BR1984&gt;BR1983,BR1984&amp;"_O",""),BR1984&amp;"_C")</f>
        <v/>
      </c>
      <c r="BN1984" s="7" t="str">
        <f>IF(RIGHT(BM1984,1)="C",BP1984/INDEX($BP$5:$BP$2729,MATCH(BR1984&amp;"_O",$BM$5:$BM$2729,0),1),"")</f>
        <v/>
      </c>
      <c r="BO1984" s="38">
        <v>39822</v>
      </c>
      <c r="BP1984" s="3">
        <v>1571.59</v>
      </c>
      <c r="BQ1984" s="7">
        <f>BP1984/BP1983</f>
        <v>0.96286017117895362</v>
      </c>
      <c r="BR1984" s="4">
        <f>YEAR(BO1984)</f>
        <v>2009</v>
      </c>
      <c r="BS1984" s="2" t="s">
        <v>8</v>
      </c>
      <c r="BT1984" s="12" t="str">
        <f>INDEX($CD$5:$CD$10,MATCH(BS1984,$CC$5:$CC$10,0),1)</f>
        <v>Y</v>
      </c>
      <c r="BU1984" s="12" t="str">
        <f>IF(AND(BT1984="Y",BQ1984&gt;1),"Y","")</f>
        <v/>
      </c>
      <c r="BV1984" s="12" t="str">
        <f>IF(AND(BT1984="Y",BQ1984&lt;1),"Y","")</f>
        <v>Y</v>
      </c>
      <c r="BW1984" s="12" t="str">
        <f>IF(BQ1984&gt;1,IF(BQ1983&gt;1,"Y",""),"")</f>
        <v/>
      </c>
      <c r="BX1984" s="12" t="str">
        <f>IF(BQ1984&lt;1,IF(BQ1983&lt;1,"Y",""),"")</f>
        <v/>
      </c>
      <c r="BY1984" s="2"/>
      <c r="BZ1984" s="2"/>
      <c r="CA1984" s="2"/>
    </row>
    <row r="1985" spans="47:79">
      <c r="AU1985" s="4" t="str">
        <f>IF(AZ1985=AZ1986,IF(AZ1985&gt;AZ1984,AZ1985&amp;"_O",""),AZ1985&amp;"_C")</f>
        <v/>
      </c>
      <c r="AV1985" s="7" t="str">
        <f>IF(RIGHT(AU1985,1)="C",AX1985/INDEX($AX$5:$AX$2729,MATCH(AZ1985&amp;"_O",$AU$5:$AU$2729,0),1),"")</f>
        <v/>
      </c>
      <c r="AW1985" s="38">
        <v>39409</v>
      </c>
      <c r="AX1985" s="37">
        <v>1440.7</v>
      </c>
      <c r="AY1985" s="7">
        <f>AX1985/AX1984</f>
        <v>0.98763316286658354</v>
      </c>
      <c r="AZ1985" s="4">
        <f>YEAR(AW1985)</f>
        <v>2007</v>
      </c>
      <c r="BA1985" s="2" t="s">
        <v>8</v>
      </c>
      <c r="BB1985" s="12" t="str">
        <f>INDEX($CD$5:$CD$10,MATCH(BA1985,$CC$5:$CC$10,0),1)</f>
        <v>Y</v>
      </c>
      <c r="BC1985" s="12" t="str">
        <f>IF(AND(BB1985="Y",AY1985&gt;1),"Y","")</f>
        <v/>
      </c>
      <c r="BD1985" s="12" t="str">
        <f>IF(AND(BB1985="Y",AY1985&lt;1),"Y","")</f>
        <v>Y</v>
      </c>
      <c r="BE1985" s="12" t="str">
        <f>IF(AY1985&gt;1,IF(AY1984&gt;1,"Y",""),"")</f>
        <v/>
      </c>
      <c r="BF1985" s="12" t="str">
        <f>IF(AY1985&lt;1,IF(AY1984&lt;1,"Y",""),"")</f>
        <v/>
      </c>
      <c r="BG1985" s="2"/>
      <c r="BH1985" s="2"/>
      <c r="BI1985" s="2"/>
      <c r="BJ1985" s="2"/>
      <c r="BK1985" s="2"/>
      <c r="BL1985" s="2"/>
      <c r="BM1985" s="4" t="str">
        <f>IF(BR1985=BR1986,IF(BR1985&gt;BR1984,BR1985&amp;"_O",""),BR1985&amp;"_C")</f>
        <v/>
      </c>
      <c r="BN1985" s="7" t="str">
        <f>IF(RIGHT(BM1985,1)="C",BP1985/INDEX($BP$5:$BP$2729,MATCH(BR1985&amp;"_O",$BM$5:$BM$2729,0),1),"")</f>
        <v/>
      </c>
      <c r="BO1985" s="38">
        <v>39829</v>
      </c>
      <c r="BP1985" s="3">
        <v>1529.33</v>
      </c>
      <c r="BQ1985" s="7">
        <f>BP1985/BP1984</f>
        <v>0.97311003506003479</v>
      </c>
      <c r="BR1985" s="4">
        <f>YEAR(BO1985)</f>
        <v>2009</v>
      </c>
      <c r="BS1985" s="2" t="s">
        <v>8</v>
      </c>
      <c r="BT1985" s="12" t="str">
        <f>INDEX($CD$5:$CD$10,MATCH(BS1985,$CC$5:$CC$10,0),1)</f>
        <v>Y</v>
      </c>
      <c r="BU1985" s="12" t="str">
        <f>IF(AND(BT1985="Y",BQ1985&gt;1),"Y","")</f>
        <v/>
      </c>
      <c r="BV1985" s="12" t="str">
        <f>IF(AND(BT1985="Y",BQ1985&lt;1),"Y","")</f>
        <v>Y</v>
      </c>
      <c r="BW1985" s="12" t="str">
        <f>IF(BQ1985&gt;1,IF(BQ1984&gt;1,"Y",""),"")</f>
        <v/>
      </c>
      <c r="BX1985" s="12" t="str">
        <f>IF(BQ1985&lt;1,IF(BQ1984&lt;1,"Y",""),"")</f>
        <v>Y</v>
      </c>
      <c r="BY1985" s="2"/>
      <c r="BZ1985" s="2"/>
      <c r="CA1985" s="2"/>
    </row>
    <row r="1986" spans="47:79">
      <c r="AU1986" s="4" t="str">
        <f>IF(AZ1986=AZ1987,IF(AZ1986&gt;AZ1985,AZ1986&amp;"_O",""),AZ1986&amp;"_C")</f>
        <v/>
      </c>
      <c r="AV1986" s="7" t="str">
        <f>IF(RIGHT(AU1986,1)="C",AX1986/INDEX($AX$5:$AX$2729,MATCH(AZ1986&amp;"_O",$AU$5:$AU$2729,0),1),"")</f>
        <v/>
      </c>
      <c r="AW1986" s="38">
        <v>39416</v>
      </c>
      <c r="AX1986" s="37">
        <v>1481.14</v>
      </c>
      <c r="AY1986" s="7">
        <f>AX1986/AX1985</f>
        <v>1.028069688345943</v>
      </c>
      <c r="AZ1986" s="4">
        <f>YEAR(AW1986)</f>
        <v>2007</v>
      </c>
      <c r="BA1986" s="2" t="s">
        <v>8</v>
      </c>
      <c r="BB1986" s="12" t="str">
        <f>INDEX($CD$5:$CD$10,MATCH(BA1986,$CC$5:$CC$10,0),1)</f>
        <v>Y</v>
      </c>
      <c r="BC1986" s="12" t="str">
        <f>IF(AND(BB1986="Y",AY1986&gt;1),"Y","")</f>
        <v>Y</v>
      </c>
      <c r="BD1986" s="12" t="str">
        <f>IF(AND(BB1986="Y",AY1986&lt;1),"Y","")</f>
        <v/>
      </c>
      <c r="BE1986" s="12" t="str">
        <f>IF(AY1986&gt;1,IF(AY1985&gt;1,"Y",""),"")</f>
        <v/>
      </c>
      <c r="BF1986" s="12" t="str">
        <f>IF(AY1986&lt;1,IF(AY1985&lt;1,"Y",""),"")</f>
        <v/>
      </c>
      <c r="BG1986" s="2"/>
      <c r="BH1986" s="2"/>
      <c r="BI1986" s="2"/>
      <c r="BJ1986" s="2"/>
      <c r="BK1986" s="2"/>
      <c r="BL1986" s="2"/>
      <c r="BM1986" s="4" t="str">
        <f>IF(BR1986=BR1987,IF(BR1986&gt;BR1985,BR1986&amp;"_O",""),BR1986&amp;"_C")</f>
        <v/>
      </c>
      <c r="BN1986" s="7" t="str">
        <f>IF(RIGHT(BM1986,1)="C",BP1986/INDEX($BP$5:$BP$2729,MATCH(BR1986&amp;"_O",$BM$5:$BM$2729,0),1),"")</f>
        <v/>
      </c>
      <c r="BO1986" s="38">
        <v>39836</v>
      </c>
      <c r="BP1986" s="3">
        <v>1477.29</v>
      </c>
      <c r="BQ1986" s="7">
        <f>BP1986/BP1985</f>
        <v>0.96597202696605711</v>
      </c>
      <c r="BR1986" s="4">
        <f>YEAR(BO1986)</f>
        <v>2009</v>
      </c>
      <c r="BS1986" s="2" t="s">
        <v>8</v>
      </c>
      <c r="BT1986" s="12" t="str">
        <f>INDEX($CD$5:$CD$10,MATCH(BS1986,$CC$5:$CC$10,0),1)</f>
        <v>Y</v>
      </c>
      <c r="BU1986" s="12" t="str">
        <f>IF(AND(BT1986="Y",BQ1986&gt;1),"Y","")</f>
        <v/>
      </c>
      <c r="BV1986" s="12" t="str">
        <f>IF(AND(BT1986="Y",BQ1986&lt;1),"Y","")</f>
        <v>Y</v>
      </c>
      <c r="BW1986" s="12" t="str">
        <f>IF(BQ1986&gt;1,IF(BQ1985&gt;1,"Y",""),"")</f>
        <v/>
      </c>
      <c r="BX1986" s="12" t="str">
        <f>IF(BQ1986&lt;1,IF(BQ1985&lt;1,"Y",""),"")</f>
        <v>Y</v>
      </c>
      <c r="BY1986" s="2"/>
      <c r="BZ1986" s="2"/>
      <c r="CA1986" s="2"/>
    </row>
    <row r="1987" spans="47:79">
      <c r="AU1987" s="4" t="str">
        <f>IF(AZ1987=AZ1988,IF(AZ1987&gt;AZ1986,AZ1987&amp;"_O",""),AZ1987&amp;"_C")</f>
        <v/>
      </c>
      <c r="AV1987" s="7" t="str">
        <f>IF(RIGHT(AU1987,1)="C",AX1987/INDEX($AX$5:$AX$2729,MATCH(AZ1987&amp;"_O",$AU$5:$AU$2729,0),1),"")</f>
        <v/>
      </c>
      <c r="AW1987" s="38">
        <v>39423</v>
      </c>
      <c r="AX1987" s="37">
        <v>1504.66</v>
      </c>
      <c r="AY1987" s="7">
        <f>AX1987/AX1986</f>
        <v>1.0158796602616904</v>
      </c>
      <c r="AZ1987" s="4">
        <f>YEAR(AW1987)</f>
        <v>2007</v>
      </c>
      <c r="BA1987" s="2" t="s">
        <v>8</v>
      </c>
      <c r="BB1987" s="12" t="str">
        <f>INDEX($CD$5:$CD$10,MATCH(BA1987,$CC$5:$CC$10,0),1)</f>
        <v>Y</v>
      </c>
      <c r="BC1987" s="12" t="str">
        <f>IF(AND(BB1987="Y",AY1987&gt;1),"Y","")</f>
        <v>Y</v>
      </c>
      <c r="BD1987" s="12" t="str">
        <f>IF(AND(BB1987="Y",AY1987&lt;1),"Y","")</f>
        <v/>
      </c>
      <c r="BE1987" s="12" t="str">
        <f>IF(AY1987&gt;1,IF(AY1986&gt;1,"Y",""),"")</f>
        <v>Y</v>
      </c>
      <c r="BF1987" s="12" t="str">
        <f>IF(AY1987&lt;1,IF(AY1986&lt;1,"Y",""),"")</f>
        <v/>
      </c>
      <c r="BG1987" s="2"/>
      <c r="BH1987" s="2"/>
      <c r="BI1987" s="2"/>
      <c r="BJ1987" s="2"/>
      <c r="BK1987" s="2"/>
      <c r="BL1987" s="2"/>
      <c r="BM1987" s="4" t="str">
        <f>IF(BR1987=BR1988,IF(BR1987&gt;BR1986,BR1987&amp;"_O",""),BR1987&amp;"_C")</f>
        <v/>
      </c>
      <c r="BN1987" s="7" t="str">
        <f>IF(RIGHT(BM1987,1)="C",BP1987/INDEX($BP$5:$BP$2729,MATCH(BR1987&amp;"_O",$BM$5:$BM$2729,0),1),"")</f>
        <v/>
      </c>
      <c r="BO1987" s="38">
        <v>39843</v>
      </c>
      <c r="BP1987" s="3">
        <v>1476.42</v>
      </c>
      <c r="BQ1987" s="7">
        <f>BP1987/BP1986</f>
        <v>0.99941108380886634</v>
      </c>
      <c r="BR1987" s="4">
        <f>YEAR(BO1987)</f>
        <v>2009</v>
      </c>
      <c r="BS1987" s="2" t="s">
        <v>8</v>
      </c>
      <c r="BT1987" s="12" t="str">
        <f>INDEX($CD$5:$CD$10,MATCH(BS1987,$CC$5:$CC$10,0),1)</f>
        <v>Y</v>
      </c>
      <c r="BU1987" s="12" t="str">
        <f>IF(AND(BT1987="Y",BQ1987&gt;1),"Y","")</f>
        <v/>
      </c>
      <c r="BV1987" s="12" t="str">
        <f>IF(AND(BT1987="Y",BQ1987&lt;1),"Y","")</f>
        <v>Y</v>
      </c>
      <c r="BW1987" s="12" t="str">
        <f>IF(BQ1987&gt;1,IF(BQ1986&gt;1,"Y",""),"")</f>
        <v/>
      </c>
      <c r="BX1987" s="12" t="str">
        <f>IF(BQ1987&lt;1,IF(BQ1986&lt;1,"Y",""),"")</f>
        <v>Y</v>
      </c>
      <c r="BY1987" s="2"/>
      <c r="BZ1987" s="2"/>
      <c r="CA1987" s="2"/>
    </row>
    <row r="1988" spans="47:79">
      <c r="AU1988" s="4" t="str">
        <f>IF(AZ1988=AZ1989,IF(AZ1988&gt;AZ1987,AZ1988&amp;"_O",""),AZ1988&amp;"_C")</f>
        <v/>
      </c>
      <c r="AV1988" s="7" t="str">
        <f>IF(RIGHT(AU1988,1)="C",AX1988/INDEX($AX$5:$AX$2729,MATCH(AZ1988&amp;"_O",$AU$5:$AU$2729,0),1),"")</f>
        <v/>
      </c>
      <c r="AW1988" s="38">
        <v>39430</v>
      </c>
      <c r="AX1988" s="37">
        <v>1467.95</v>
      </c>
      <c r="AY1988" s="7">
        <f>AX1988/AX1987</f>
        <v>0.97560246168569642</v>
      </c>
      <c r="AZ1988" s="4">
        <f>YEAR(AW1988)</f>
        <v>2007</v>
      </c>
      <c r="BA1988" s="2" t="s">
        <v>8</v>
      </c>
      <c r="BB1988" s="12" t="str">
        <f>INDEX($CD$5:$CD$10,MATCH(BA1988,$CC$5:$CC$10,0),1)</f>
        <v>Y</v>
      </c>
      <c r="BC1988" s="12" t="str">
        <f>IF(AND(BB1988="Y",AY1988&gt;1),"Y","")</f>
        <v/>
      </c>
      <c r="BD1988" s="12" t="str">
        <f>IF(AND(BB1988="Y",AY1988&lt;1),"Y","")</f>
        <v>Y</v>
      </c>
      <c r="BE1988" s="12" t="str">
        <f>IF(AY1988&gt;1,IF(AY1987&gt;1,"Y",""),"")</f>
        <v/>
      </c>
      <c r="BF1988" s="12" t="str">
        <f>IF(AY1988&lt;1,IF(AY1987&lt;1,"Y",""),"")</f>
        <v/>
      </c>
      <c r="BG1988" s="2"/>
      <c r="BH1988" s="2"/>
      <c r="BI1988" s="2"/>
      <c r="BJ1988" s="2"/>
      <c r="BK1988" s="2"/>
      <c r="BL1988" s="2"/>
      <c r="BM1988" s="4" t="str">
        <f>IF(BR1988=BR1989,IF(BR1988&gt;BR1987,BR1988&amp;"_O",""),BR1988&amp;"_C")</f>
        <v/>
      </c>
      <c r="BN1988" s="7" t="str">
        <f>IF(RIGHT(BM1988,1)="C",BP1988/INDEX($BP$5:$BP$2729,MATCH(BR1988&amp;"_O",$BM$5:$BM$2729,0),1),"")</f>
        <v/>
      </c>
      <c r="BO1988" s="38">
        <v>39850</v>
      </c>
      <c r="BP1988" s="3">
        <v>1591.71</v>
      </c>
      <c r="BQ1988" s="7">
        <f>BP1988/BP1987</f>
        <v>1.0780875360669728</v>
      </c>
      <c r="BR1988" s="4">
        <f>YEAR(BO1988)</f>
        <v>2009</v>
      </c>
      <c r="BS1988" s="2" t="s">
        <v>8</v>
      </c>
      <c r="BT1988" s="12" t="str">
        <f>INDEX($CD$5:$CD$10,MATCH(BS1988,$CC$5:$CC$10,0),1)</f>
        <v>Y</v>
      </c>
      <c r="BU1988" s="12" t="str">
        <f>IF(AND(BT1988="Y",BQ1988&gt;1),"Y","")</f>
        <v>Y</v>
      </c>
      <c r="BV1988" s="12" t="str">
        <f>IF(AND(BT1988="Y",BQ1988&lt;1),"Y","")</f>
        <v/>
      </c>
      <c r="BW1988" s="12" t="str">
        <f>IF(BQ1988&gt;1,IF(BQ1987&gt;1,"Y",""),"")</f>
        <v/>
      </c>
      <c r="BX1988" s="12" t="str">
        <f>IF(BQ1988&lt;1,IF(BQ1987&lt;1,"Y",""),"")</f>
        <v/>
      </c>
      <c r="BY1988" s="2"/>
      <c r="BZ1988" s="2"/>
      <c r="CA1988" s="2"/>
    </row>
    <row r="1989" spans="47:79">
      <c r="AU1989" s="4" t="str">
        <f>IF(AZ1989=AZ1990,IF(AZ1989&gt;AZ1988,AZ1989&amp;"_O",""),AZ1989&amp;"_C")</f>
        <v/>
      </c>
      <c r="AV1989" s="7" t="str">
        <f>IF(RIGHT(AU1989,1)="C",AX1989/INDEX($AX$5:$AX$2729,MATCH(AZ1989&amp;"_O",$AU$5:$AU$2729,0),1),"")</f>
        <v/>
      </c>
      <c r="AW1989" s="38">
        <v>39437</v>
      </c>
      <c r="AX1989" s="37">
        <v>1484.46</v>
      </c>
      <c r="AY1989" s="7">
        <f>AX1989/AX1988</f>
        <v>1.0112469770768759</v>
      </c>
      <c r="AZ1989" s="4">
        <f>YEAR(AW1989)</f>
        <v>2007</v>
      </c>
      <c r="BA1989" s="2" t="s">
        <v>8</v>
      </c>
      <c r="BB1989" s="12" t="str">
        <f>INDEX($CD$5:$CD$10,MATCH(BA1989,$CC$5:$CC$10,0),1)</f>
        <v>Y</v>
      </c>
      <c r="BC1989" s="12" t="str">
        <f>IF(AND(BB1989="Y",AY1989&gt;1),"Y","")</f>
        <v>Y</v>
      </c>
      <c r="BD1989" s="12" t="str">
        <f>IF(AND(BB1989="Y",AY1989&lt;1),"Y","")</f>
        <v/>
      </c>
      <c r="BE1989" s="12" t="str">
        <f>IF(AY1989&gt;1,IF(AY1988&gt;1,"Y",""),"")</f>
        <v/>
      </c>
      <c r="BF1989" s="12" t="str">
        <f>IF(AY1989&lt;1,IF(AY1988&lt;1,"Y",""),"")</f>
        <v/>
      </c>
      <c r="BG1989" s="2"/>
      <c r="BH1989" s="2"/>
      <c r="BI1989" s="2"/>
      <c r="BJ1989" s="2"/>
      <c r="BK1989" s="2"/>
      <c r="BL1989" s="2"/>
      <c r="BM1989" s="4" t="str">
        <f>IF(BR1989=BR1990,IF(BR1989&gt;BR1988,BR1989&amp;"_O",""),BR1989&amp;"_C")</f>
        <v/>
      </c>
      <c r="BN1989" s="7" t="str">
        <f>IF(RIGHT(BM1989,1)="C",BP1989/INDEX($BP$5:$BP$2729,MATCH(BR1989&amp;"_O",$BM$5:$BM$2729,0),1),"")</f>
        <v/>
      </c>
      <c r="BO1989" s="38">
        <v>39857</v>
      </c>
      <c r="BP1989" s="3">
        <v>1534.36</v>
      </c>
      <c r="BQ1989" s="7">
        <f>BP1989/BP1988</f>
        <v>0.96396956732068018</v>
      </c>
      <c r="BR1989" s="4">
        <f>YEAR(BO1989)</f>
        <v>2009</v>
      </c>
      <c r="BS1989" s="2" t="s">
        <v>8</v>
      </c>
      <c r="BT1989" s="12" t="str">
        <f>INDEX($CD$5:$CD$10,MATCH(BS1989,$CC$5:$CC$10,0),1)</f>
        <v>Y</v>
      </c>
      <c r="BU1989" s="12" t="str">
        <f>IF(AND(BT1989="Y",BQ1989&gt;1),"Y","")</f>
        <v/>
      </c>
      <c r="BV1989" s="12" t="str">
        <f>IF(AND(BT1989="Y",BQ1989&lt;1),"Y","")</f>
        <v>Y</v>
      </c>
      <c r="BW1989" s="12" t="str">
        <f>IF(BQ1989&gt;1,IF(BQ1988&gt;1,"Y",""),"")</f>
        <v/>
      </c>
      <c r="BX1989" s="12" t="str">
        <f>IF(BQ1989&lt;1,IF(BQ1988&lt;1,"Y",""),"")</f>
        <v/>
      </c>
      <c r="BY1989" s="2"/>
      <c r="BZ1989" s="2"/>
      <c r="CA1989" s="2"/>
    </row>
    <row r="1990" spans="47:79">
      <c r="AU1990" s="4" t="str">
        <f>IF(AZ1990=AZ1991,IF(AZ1990&gt;AZ1989,AZ1990&amp;"_O",""),AZ1990&amp;"_C")</f>
        <v>2007_C</v>
      </c>
      <c r="AV1990" s="7">
        <f>IF(RIGHT(AU1990,1)="C",AX1990/INDEX($AX$5:$AX$2729,MATCH(AZ1990&amp;"_O",$AU$5:$AU$2729,0),1),"")</f>
        <v>1.0487901767030099</v>
      </c>
      <c r="AW1990" s="38">
        <v>39444</v>
      </c>
      <c r="AX1990" s="37">
        <v>1478.49</v>
      </c>
      <c r="AY1990" s="7">
        <f>AX1990/AX1989</f>
        <v>0.99597833555636395</v>
      </c>
      <c r="AZ1990" s="4">
        <f>YEAR(AW1990)</f>
        <v>2007</v>
      </c>
      <c r="BA1990" s="2" t="s">
        <v>8</v>
      </c>
      <c r="BB1990" s="12" t="str">
        <f>INDEX($CD$5:$CD$10,MATCH(BA1990,$CC$5:$CC$10,0),1)</f>
        <v>Y</v>
      </c>
      <c r="BC1990" s="12" t="str">
        <f>IF(AND(BB1990="Y",AY1990&gt;1),"Y","")</f>
        <v/>
      </c>
      <c r="BD1990" s="12" t="str">
        <f>IF(AND(BB1990="Y",AY1990&lt;1),"Y","")</f>
        <v>Y</v>
      </c>
      <c r="BE1990" s="12" t="str">
        <f>IF(AY1990&gt;1,IF(AY1989&gt;1,"Y",""),"")</f>
        <v/>
      </c>
      <c r="BF1990" s="12" t="str">
        <f>IF(AY1990&lt;1,IF(AY1989&lt;1,"Y",""),"")</f>
        <v/>
      </c>
      <c r="BG1990" s="2"/>
      <c r="BH1990" s="2"/>
      <c r="BI1990" s="2"/>
      <c r="BJ1990" s="2"/>
      <c r="BK1990" s="2"/>
      <c r="BL1990" s="2"/>
      <c r="BM1990" s="4" t="str">
        <f>IF(BR1990=BR1991,IF(BR1990&gt;BR1989,BR1990&amp;"_O",""),BR1990&amp;"_C")</f>
        <v/>
      </c>
      <c r="BN1990" s="7" t="str">
        <f>IF(RIGHT(BM1990,1)="C",BP1990/INDEX($BP$5:$BP$2729,MATCH(BR1990&amp;"_O",$BM$5:$BM$2729,0),1),"")</f>
        <v/>
      </c>
      <c r="BO1990" s="38">
        <v>39864</v>
      </c>
      <c r="BP1990" s="3">
        <v>1441.23</v>
      </c>
      <c r="BQ1990" s="7">
        <f>BP1990/BP1989</f>
        <v>0.9393036836205324</v>
      </c>
      <c r="BR1990" s="4">
        <f>YEAR(BO1990)</f>
        <v>2009</v>
      </c>
      <c r="BS1990" s="2" t="s">
        <v>8</v>
      </c>
      <c r="BT1990" s="12" t="str">
        <f>INDEX($CD$5:$CD$10,MATCH(BS1990,$CC$5:$CC$10,0),1)</f>
        <v>Y</v>
      </c>
      <c r="BU1990" s="12" t="str">
        <f>IF(AND(BT1990="Y",BQ1990&gt;1),"Y","")</f>
        <v/>
      </c>
      <c r="BV1990" s="12" t="str">
        <f>IF(AND(BT1990="Y",BQ1990&lt;1),"Y","")</f>
        <v>Y</v>
      </c>
      <c r="BW1990" s="12" t="str">
        <f>IF(BQ1990&gt;1,IF(BQ1989&gt;1,"Y",""),"")</f>
        <v/>
      </c>
      <c r="BX1990" s="12" t="str">
        <f>IF(BQ1990&lt;1,IF(BQ1989&lt;1,"Y",""),"")</f>
        <v>Y</v>
      </c>
      <c r="BY1990" s="2"/>
      <c r="BZ1990" s="2"/>
      <c r="CA1990" s="2"/>
    </row>
    <row r="1991" spans="47:79">
      <c r="AU1991" s="4" t="str">
        <f>IF(AZ1991=AZ1992,IF(AZ1991&gt;AZ1990,AZ1991&amp;"_O",""),AZ1991&amp;"_C")</f>
        <v>2008_O</v>
      </c>
      <c r="AV1991" s="7" t="str">
        <f>IF(RIGHT(AU1991,1)="C",AX1991/INDEX($AX$5:$AX$2729,MATCH(AZ1991&amp;"_O",$AU$5:$AU$2729,0),1),"")</f>
        <v/>
      </c>
      <c r="AW1991" s="38">
        <v>39451</v>
      </c>
      <c r="AX1991" s="37">
        <v>1411.63</v>
      </c>
      <c r="AY1991" s="7">
        <f>AX1991/AX1990</f>
        <v>0.95477818585178131</v>
      </c>
      <c r="AZ1991" s="4">
        <f>YEAR(AW1991)</f>
        <v>2008</v>
      </c>
      <c r="BA1991" s="2" t="s">
        <v>8</v>
      </c>
      <c r="BB1991" s="12" t="str">
        <f>INDEX($CD$5:$CD$10,MATCH(BA1991,$CC$5:$CC$10,0),1)</f>
        <v>Y</v>
      </c>
      <c r="BC1991" s="12" t="str">
        <f>IF(AND(BB1991="Y",AY1991&gt;1),"Y","")</f>
        <v/>
      </c>
      <c r="BD1991" s="12" t="str">
        <f>IF(AND(BB1991="Y",AY1991&lt;1),"Y","")</f>
        <v>Y</v>
      </c>
      <c r="BE1991" s="12" t="str">
        <f>IF(AY1991&gt;1,IF(AY1990&gt;1,"Y",""),"")</f>
        <v/>
      </c>
      <c r="BF1991" s="12" t="str">
        <f>IF(AY1991&lt;1,IF(AY1990&lt;1,"Y",""),"")</f>
        <v>Y</v>
      </c>
      <c r="BG1991" s="2"/>
      <c r="BH1991" s="2"/>
      <c r="BI1991" s="2"/>
      <c r="BJ1991" s="2"/>
      <c r="BK1991" s="2"/>
      <c r="BL1991" s="2"/>
      <c r="BM1991" s="4" t="str">
        <f>IF(BR1991=BR1992,IF(BR1991&gt;BR1990,BR1991&amp;"_O",""),BR1991&amp;"_C")</f>
        <v/>
      </c>
      <c r="BN1991" s="7" t="str">
        <f>IF(RIGHT(BM1991,1)="C",BP1991/INDEX($BP$5:$BP$2729,MATCH(BR1991&amp;"_O",$BM$5:$BM$2729,0),1),"")</f>
        <v/>
      </c>
      <c r="BO1991" s="38">
        <v>39871</v>
      </c>
      <c r="BP1991" s="3">
        <v>1377.84</v>
      </c>
      <c r="BQ1991" s="7">
        <f>BP1991/BP1990</f>
        <v>0.95601673570491863</v>
      </c>
      <c r="BR1991" s="4">
        <f>YEAR(BO1991)</f>
        <v>2009</v>
      </c>
      <c r="BS1991" s="2" t="s">
        <v>8</v>
      </c>
      <c r="BT1991" s="12" t="str">
        <f>INDEX($CD$5:$CD$10,MATCH(BS1991,$CC$5:$CC$10,0),1)</f>
        <v>Y</v>
      </c>
      <c r="BU1991" s="12" t="str">
        <f>IF(AND(BT1991="Y",BQ1991&gt;1),"Y","")</f>
        <v/>
      </c>
      <c r="BV1991" s="12" t="str">
        <f>IF(AND(BT1991="Y",BQ1991&lt;1),"Y","")</f>
        <v>Y</v>
      </c>
      <c r="BW1991" s="12" t="str">
        <f>IF(BQ1991&gt;1,IF(BQ1990&gt;1,"Y",""),"")</f>
        <v/>
      </c>
      <c r="BX1991" s="12" t="str">
        <f>IF(BQ1991&lt;1,IF(BQ1990&lt;1,"Y",""),"")</f>
        <v>Y</v>
      </c>
      <c r="BY1991" s="2"/>
      <c r="BZ1991" s="2"/>
      <c r="CA1991" s="2"/>
    </row>
    <row r="1992" spans="47:79">
      <c r="AU1992" s="4" t="str">
        <f>IF(AZ1992=AZ1993,IF(AZ1992&gt;AZ1991,AZ1992&amp;"_O",""),AZ1992&amp;"_C")</f>
        <v/>
      </c>
      <c r="AV1992" s="7" t="str">
        <f>IF(RIGHT(AU1992,1)="C",AX1992/INDEX($AX$5:$AX$2729,MATCH(AZ1992&amp;"_O",$AU$5:$AU$2729,0),1),"")</f>
        <v/>
      </c>
      <c r="AW1992" s="38">
        <v>39458</v>
      </c>
      <c r="AX1992" s="37">
        <v>1401.02</v>
      </c>
      <c r="AY1992" s="7">
        <f>AX1992/AX1991</f>
        <v>0.99248386616889683</v>
      </c>
      <c r="AZ1992" s="4">
        <f>YEAR(AW1992)</f>
        <v>2008</v>
      </c>
      <c r="BA1992" s="2" t="s">
        <v>8</v>
      </c>
      <c r="BB1992" s="12" t="str">
        <f>INDEX($CD$5:$CD$10,MATCH(BA1992,$CC$5:$CC$10,0),1)</f>
        <v>Y</v>
      </c>
      <c r="BC1992" s="12" t="str">
        <f>IF(AND(BB1992="Y",AY1992&gt;1),"Y","")</f>
        <v/>
      </c>
      <c r="BD1992" s="12" t="str">
        <f>IF(AND(BB1992="Y",AY1992&lt;1),"Y","")</f>
        <v>Y</v>
      </c>
      <c r="BE1992" s="12" t="str">
        <f>IF(AY1992&gt;1,IF(AY1991&gt;1,"Y",""),"")</f>
        <v/>
      </c>
      <c r="BF1992" s="12" t="str">
        <f>IF(AY1992&lt;1,IF(AY1991&lt;1,"Y",""),"")</f>
        <v>Y</v>
      </c>
      <c r="BG1992" s="2"/>
      <c r="BH1992" s="2"/>
      <c r="BI1992" s="2"/>
      <c r="BJ1992" s="2"/>
      <c r="BK1992" s="2"/>
      <c r="BL1992" s="2"/>
      <c r="BM1992" s="4" t="str">
        <f>IF(BR1992=BR1993,IF(BR1992&gt;BR1991,BR1992&amp;"_O",""),BR1992&amp;"_C")</f>
        <v/>
      </c>
      <c r="BN1992" s="7" t="str">
        <f>IF(RIGHT(BM1992,1)="C",BP1992/INDEX($BP$5:$BP$2729,MATCH(BR1992&amp;"_O",$BM$5:$BM$2729,0),1),"")</f>
        <v/>
      </c>
      <c r="BO1992" s="38">
        <v>39878</v>
      </c>
      <c r="BP1992" s="3">
        <v>1293.8499999999999</v>
      </c>
      <c r="BQ1992" s="7">
        <f>BP1992/BP1991</f>
        <v>0.93904226905881671</v>
      </c>
      <c r="BR1992" s="4">
        <f>YEAR(BO1992)</f>
        <v>2009</v>
      </c>
      <c r="BS1992" s="2" t="s">
        <v>8</v>
      </c>
      <c r="BT1992" s="12" t="str">
        <f>INDEX($CD$5:$CD$10,MATCH(BS1992,$CC$5:$CC$10,0),1)</f>
        <v>Y</v>
      </c>
      <c r="BU1992" s="12" t="str">
        <f>IF(AND(BT1992="Y",BQ1992&gt;1),"Y","")</f>
        <v/>
      </c>
      <c r="BV1992" s="12" t="str">
        <f>IF(AND(BT1992="Y",BQ1992&lt;1),"Y","")</f>
        <v>Y</v>
      </c>
      <c r="BW1992" s="12" t="str">
        <f>IF(BQ1992&gt;1,IF(BQ1991&gt;1,"Y",""),"")</f>
        <v/>
      </c>
      <c r="BX1992" s="12" t="str">
        <f>IF(BQ1992&lt;1,IF(BQ1991&lt;1,"Y",""),"")</f>
        <v>Y</v>
      </c>
      <c r="BY1992" s="2"/>
      <c r="BZ1992" s="2"/>
      <c r="CA1992" s="2"/>
    </row>
    <row r="1993" spans="47:79">
      <c r="AU1993" s="4" t="str">
        <f>IF(AZ1993=AZ1994,IF(AZ1993&gt;AZ1992,AZ1993&amp;"_O",""),AZ1993&amp;"_C")</f>
        <v/>
      </c>
      <c r="AV1993" s="7" t="str">
        <f>IF(RIGHT(AU1993,1)="C",AX1993/INDEX($AX$5:$AX$2729,MATCH(AZ1993&amp;"_O",$AU$5:$AU$2729,0),1),"")</f>
        <v/>
      </c>
      <c r="AW1993" s="38">
        <v>39465</v>
      </c>
      <c r="AX1993" s="37">
        <v>1325.19</v>
      </c>
      <c r="AY1993" s="7">
        <f>AX1993/AX1992</f>
        <v>0.94587514810637974</v>
      </c>
      <c r="AZ1993" s="4">
        <f>YEAR(AW1993)</f>
        <v>2008</v>
      </c>
      <c r="BA1993" s="2" t="s">
        <v>8</v>
      </c>
      <c r="BB1993" s="12" t="str">
        <f>INDEX($CD$5:$CD$10,MATCH(BA1993,$CC$5:$CC$10,0),1)</f>
        <v>Y</v>
      </c>
      <c r="BC1993" s="12" t="str">
        <f>IF(AND(BB1993="Y",AY1993&gt;1),"Y","")</f>
        <v/>
      </c>
      <c r="BD1993" s="12" t="str">
        <f>IF(AND(BB1993="Y",AY1993&lt;1),"Y","")</f>
        <v>Y</v>
      </c>
      <c r="BE1993" s="12" t="str">
        <f>IF(AY1993&gt;1,IF(AY1992&gt;1,"Y",""),"")</f>
        <v/>
      </c>
      <c r="BF1993" s="12" t="str">
        <f>IF(AY1993&lt;1,IF(AY1992&lt;1,"Y",""),"")</f>
        <v>Y</v>
      </c>
      <c r="BG1993" s="2"/>
      <c r="BH1993" s="2"/>
      <c r="BI1993" s="2"/>
      <c r="BJ1993" s="2"/>
      <c r="BK1993" s="2"/>
      <c r="BL1993" s="2"/>
      <c r="BM1993" s="4" t="str">
        <f>IF(BR1993=BR1994,IF(BR1993&gt;BR1992,BR1993&amp;"_O",""),BR1993&amp;"_C")</f>
        <v/>
      </c>
      <c r="BN1993" s="7" t="str">
        <f>IF(RIGHT(BM1993,1)="C",BP1993/INDEX($BP$5:$BP$2729,MATCH(BR1993&amp;"_O",$BM$5:$BM$2729,0),1),"")</f>
        <v/>
      </c>
      <c r="BO1993" s="38">
        <v>39885</v>
      </c>
      <c r="BP1993" s="3">
        <v>1431.5</v>
      </c>
      <c r="BQ1993" s="7">
        <f>BP1993/BP1992</f>
        <v>1.1063879120454458</v>
      </c>
      <c r="BR1993" s="4">
        <f>YEAR(BO1993)</f>
        <v>2009</v>
      </c>
      <c r="BS1993" s="2" t="s">
        <v>8</v>
      </c>
      <c r="BT1993" s="12" t="str">
        <f>INDEX($CD$5:$CD$10,MATCH(BS1993,$CC$5:$CC$10,0),1)</f>
        <v>Y</v>
      </c>
      <c r="BU1993" s="12" t="str">
        <f>IF(AND(BT1993="Y",BQ1993&gt;1),"Y","")</f>
        <v>Y</v>
      </c>
      <c r="BV1993" s="12" t="str">
        <f>IF(AND(BT1993="Y",BQ1993&lt;1),"Y","")</f>
        <v/>
      </c>
      <c r="BW1993" s="12" t="str">
        <f>IF(BQ1993&gt;1,IF(BQ1992&gt;1,"Y",""),"")</f>
        <v/>
      </c>
      <c r="BX1993" s="12" t="str">
        <f>IF(BQ1993&lt;1,IF(BQ1992&lt;1,"Y",""),"")</f>
        <v/>
      </c>
      <c r="BY1993" s="2"/>
      <c r="BZ1993" s="2"/>
      <c r="CA1993" s="2"/>
    </row>
    <row r="1994" spans="47:79">
      <c r="AU1994" s="4" t="str">
        <f>IF(AZ1994=AZ1995,IF(AZ1994&gt;AZ1993,AZ1994&amp;"_O",""),AZ1994&amp;"_C")</f>
        <v/>
      </c>
      <c r="AV1994" s="7" t="str">
        <f>IF(RIGHT(AU1994,1)="C",AX1994/INDEX($AX$5:$AX$2729,MATCH(AZ1994&amp;"_O",$AU$5:$AU$2729,0),1),"")</f>
        <v/>
      </c>
      <c r="AW1994" s="38">
        <v>39472</v>
      </c>
      <c r="AX1994" s="37">
        <v>1330.61</v>
      </c>
      <c r="AY1994" s="7">
        <f>AX1994/AX1993</f>
        <v>1.0040899795501022</v>
      </c>
      <c r="AZ1994" s="4">
        <f>YEAR(AW1994)</f>
        <v>2008</v>
      </c>
      <c r="BA1994" s="2" t="s">
        <v>8</v>
      </c>
      <c r="BB1994" s="12" t="str">
        <f>INDEX($CD$5:$CD$10,MATCH(BA1994,$CC$5:$CC$10,0),1)</f>
        <v>Y</v>
      </c>
      <c r="BC1994" s="12" t="str">
        <f>IF(AND(BB1994="Y",AY1994&gt;1),"Y","")</f>
        <v>Y</v>
      </c>
      <c r="BD1994" s="12" t="str">
        <f>IF(AND(BB1994="Y",AY1994&lt;1),"Y","")</f>
        <v/>
      </c>
      <c r="BE1994" s="12" t="str">
        <f>IF(AY1994&gt;1,IF(AY1993&gt;1,"Y",""),"")</f>
        <v/>
      </c>
      <c r="BF1994" s="12" t="str">
        <f>IF(AY1994&lt;1,IF(AY1993&lt;1,"Y",""),"")</f>
        <v/>
      </c>
      <c r="BG1994" s="2"/>
      <c r="BH1994" s="2"/>
      <c r="BI1994" s="2"/>
      <c r="BJ1994" s="2"/>
      <c r="BK1994" s="2"/>
      <c r="BL1994" s="2"/>
      <c r="BM1994" s="4" t="str">
        <f>IF(BR1994=BR1995,IF(BR1994&gt;BR1993,BR1994&amp;"_O",""),BR1994&amp;"_C")</f>
        <v/>
      </c>
      <c r="BN1994" s="7" t="str">
        <f>IF(RIGHT(BM1994,1)="C",BP1994/INDEX($BP$5:$BP$2729,MATCH(BR1994&amp;"_O",$BM$5:$BM$2729,0),1),"")</f>
        <v/>
      </c>
      <c r="BO1994" s="38">
        <v>39892</v>
      </c>
      <c r="BP1994" s="3">
        <v>1457.27</v>
      </c>
      <c r="BQ1994" s="7">
        <f>BP1994/BP1993</f>
        <v>1.0180020957038072</v>
      </c>
      <c r="BR1994" s="4">
        <f>YEAR(BO1994)</f>
        <v>2009</v>
      </c>
      <c r="BS1994" s="2" t="s">
        <v>8</v>
      </c>
      <c r="BT1994" s="12" t="str">
        <f>INDEX($CD$5:$CD$10,MATCH(BS1994,$CC$5:$CC$10,0),1)</f>
        <v>Y</v>
      </c>
      <c r="BU1994" s="12" t="str">
        <f>IF(AND(BT1994="Y",BQ1994&gt;1),"Y","")</f>
        <v>Y</v>
      </c>
      <c r="BV1994" s="12" t="str">
        <f>IF(AND(BT1994="Y",BQ1994&lt;1),"Y","")</f>
        <v/>
      </c>
      <c r="BW1994" s="12" t="str">
        <f>IF(BQ1994&gt;1,IF(BQ1993&gt;1,"Y",""),"")</f>
        <v>Y</v>
      </c>
      <c r="BX1994" s="12" t="str">
        <f>IF(BQ1994&lt;1,IF(BQ1993&lt;1,"Y",""),"")</f>
        <v/>
      </c>
      <c r="BY1994" s="2"/>
      <c r="BZ1994" s="2"/>
      <c r="CA1994" s="2"/>
    </row>
    <row r="1995" spans="47:79">
      <c r="AU1995" s="4" t="str">
        <f>IF(AZ1995=AZ1996,IF(AZ1995&gt;AZ1994,AZ1995&amp;"_O",""),AZ1995&amp;"_C")</f>
        <v/>
      </c>
      <c r="AV1995" s="7" t="str">
        <f>IF(RIGHT(AU1995,1)="C",AX1995/INDEX($AX$5:$AX$2729,MATCH(AZ1995&amp;"_O",$AU$5:$AU$2729,0),1),"")</f>
        <v/>
      </c>
      <c r="AW1995" s="38">
        <v>39479</v>
      </c>
      <c r="AX1995" s="37">
        <v>1395.42</v>
      </c>
      <c r="AY1995" s="7">
        <f>AX1995/AX1994</f>
        <v>1.0487069840148504</v>
      </c>
      <c r="AZ1995" s="4">
        <f>YEAR(AW1995)</f>
        <v>2008</v>
      </c>
      <c r="BA1995" s="2" t="s">
        <v>8</v>
      </c>
      <c r="BB1995" s="12" t="str">
        <f>INDEX($CD$5:$CD$10,MATCH(BA1995,$CC$5:$CC$10,0),1)</f>
        <v>Y</v>
      </c>
      <c r="BC1995" s="12" t="str">
        <f>IF(AND(BB1995="Y",AY1995&gt;1),"Y","")</f>
        <v>Y</v>
      </c>
      <c r="BD1995" s="12" t="str">
        <f>IF(AND(BB1995="Y",AY1995&lt;1),"Y","")</f>
        <v/>
      </c>
      <c r="BE1995" s="12" t="str">
        <f>IF(AY1995&gt;1,IF(AY1994&gt;1,"Y",""),"")</f>
        <v>Y</v>
      </c>
      <c r="BF1995" s="12" t="str">
        <f>IF(AY1995&lt;1,IF(AY1994&lt;1,"Y",""),"")</f>
        <v/>
      </c>
      <c r="BG1995" s="2"/>
      <c r="BH1995" s="2"/>
      <c r="BI1995" s="2"/>
      <c r="BJ1995" s="2"/>
      <c r="BK1995" s="2"/>
      <c r="BL1995" s="2"/>
      <c r="BM1995" s="4" t="str">
        <f>IF(BR1995=BR1996,IF(BR1995&gt;BR1994,BR1995&amp;"_O",""),BR1995&amp;"_C")</f>
        <v/>
      </c>
      <c r="BN1995" s="7" t="str">
        <f>IF(RIGHT(BM1995,1)="C",BP1995/INDEX($BP$5:$BP$2729,MATCH(BR1995&amp;"_O",$BM$5:$BM$2729,0),1),"")</f>
        <v/>
      </c>
      <c r="BO1995" s="38">
        <v>39899</v>
      </c>
      <c r="BP1995" s="3">
        <v>1545.2</v>
      </c>
      <c r="BQ1995" s="7">
        <f>BP1995/BP1994</f>
        <v>1.0603388527863746</v>
      </c>
      <c r="BR1995" s="4">
        <f>YEAR(BO1995)</f>
        <v>2009</v>
      </c>
      <c r="BS1995" s="2" t="s">
        <v>8</v>
      </c>
      <c r="BT1995" s="12" t="str">
        <f>INDEX($CD$5:$CD$10,MATCH(BS1995,$CC$5:$CC$10,0),1)</f>
        <v>Y</v>
      </c>
      <c r="BU1995" s="12" t="str">
        <f>IF(AND(BT1995="Y",BQ1995&gt;1),"Y","")</f>
        <v>Y</v>
      </c>
      <c r="BV1995" s="12" t="str">
        <f>IF(AND(BT1995="Y",BQ1995&lt;1),"Y","")</f>
        <v/>
      </c>
      <c r="BW1995" s="12" t="str">
        <f>IF(BQ1995&gt;1,IF(BQ1994&gt;1,"Y",""),"")</f>
        <v>Y</v>
      </c>
      <c r="BX1995" s="12" t="str">
        <f>IF(BQ1995&lt;1,IF(BQ1994&lt;1,"Y",""),"")</f>
        <v/>
      </c>
      <c r="BY1995" s="2"/>
      <c r="BZ1995" s="2"/>
      <c r="CA1995" s="2"/>
    </row>
    <row r="1996" spans="47:79">
      <c r="AU1996" s="4" t="str">
        <f>IF(AZ1996=AZ1997,IF(AZ1996&gt;AZ1995,AZ1996&amp;"_O",""),AZ1996&amp;"_C")</f>
        <v/>
      </c>
      <c r="AV1996" s="7" t="str">
        <f>IF(RIGHT(AU1996,1)="C",AX1996/INDEX($AX$5:$AX$2729,MATCH(AZ1996&amp;"_O",$AU$5:$AU$2729,0),1),"")</f>
        <v/>
      </c>
      <c r="AW1996" s="38">
        <v>39486</v>
      </c>
      <c r="AX1996" s="37">
        <v>1331.29</v>
      </c>
      <c r="AY1996" s="7">
        <f>AX1996/AX1995</f>
        <v>0.9540425104986312</v>
      </c>
      <c r="AZ1996" s="4">
        <f>YEAR(AW1996)</f>
        <v>2008</v>
      </c>
      <c r="BA1996" s="2" t="s">
        <v>8</v>
      </c>
      <c r="BB1996" s="12" t="str">
        <f>INDEX($CD$5:$CD$10,MATCH(BA1996,$CC$5:$CC$10,0),1)</f>
        <v>Y</v>
      </c>
      <c r="BC1996" s="12" t="str">
        <f>IF(AND(BB1996="Y",AY1996&gt;1),"Y","")</f>
        <v/>
      </c>
      <c r="BD1996" s="12" t="str">
        <f>IF(AND(BB1996="Y",AY1996&lt;1),"Y","")</f>
        <v>Y</v>
      </c>
      <c r="BE1996" s="12" t="str">
        <f>IF(AY1996&gt;1,IF(AY1995&gt;1,"Y",""),"")</f>
        <v/>
      </c>
      <c r="BF1996" s="12" t="str">
        <f>IF(AY1996&lt;1,IF(AY1995&lt;1,"Y",""),"")</f>
        <v/>
      </c>
      <c r="BG1996" s="2"/>
      <c r="BH1996" s="2"/>
      <c r="BI1996" s="2"/>
      <c r="BJ1996" s="2"/>
      <c r="BK1996" s="2"/>
      <c r="BL1996" s="2"/>
      <c r="BM1996" s="4" t="str">
        <f>IF(BR1996=BR1997,IF(BR1996&gt;BR1995,BR1996&amp;"_O",""),BR1996&amp;"_C")</f>
        <v/>
      </c>
      <c r="BN1996" s="7" t="str">
        <f>IF(RIGHT(BM1996,1)="C",BP1996/INDEX($BP$5:$BP$2729,MATCH(BR1996&amp;"_O",$BM$5:$BM$2729,0),1),"")</f>
        <v/>
      </c>
      <c r="BO1996" s="38">
        <v>39906</v>
      </c>
      <c r="BP1996" s="3">
        <v>1621.87</v>
      </c>
      <c r="BQ1996" s="7">
        <f>BP1996/BP1995</f>
        <v>1.0496181724048665</v>
      </c>
      <c r="BR1996" s="4">
        <f>YEAR(BO1996)</f>
        <v>2009</v>
      </c>
      <c r="BS1996" s="2" t="s">
        <v>8</v>
      </c>
      <c r="BT1996" s="12" t="str">
        <f>INDEX($CD$5:$CD$10,MATCH(BS1996,$CC$5:$CC$10,0),1)</f>
        <v>Y</v>
      </c>
      <c r="BU1996" s="12" t="str">
        <f>IF(AND(BT1996="Y",BQ1996&gt;1),"Y","")</f>
        <v>Y</v>
      </c>
      <c r="BV1996" s="12" t="str">
        <f>IF(AND(BT1996="Y",BQ1996&lt;1),"Y","")</f>
        <v/>
      </c>
      <c r="BW1996" s="12" t="str">
        <f>IF(BQ1996&gt;1,IF(BQ1995&gt;1,"Y",""),"")</f>
        <v>Y</v>
      </c>
      <c r="BX1996" s="12" t="str">
        <f>IF(BQ1996&lt;1,IF(BQ1995&lt;1,"Y",""),"")</f>
        <v/>
      </c>
      <c r="BY1996" s="2"/>
      <c r="BZ1996" s="2"/>
      <c r="CA1996" s="2"/>
    </row>
    <row r="1997" spans="47:79">
      <c r="AU1997" s="4" t="str">
        <f>IF(AZ1997=AZ1998,IF(AZ1997&gt;AZ1996,AZ1997&amp;"_O",""),AZ1997&amp;"_C")</f>
        <v/>
      </c>
      <c r="AV1997" s="7" t="str">
        <f>IF(RIGHT(AU1997,1)="C",AX1997/INDEX($AX$5:$AX$2729,MATCH(AZ1997&amp;"_O",$AU$5:$AU$2729,0),1),"")</f>
        <v/>
      </c>
      <c r="AW1997" s="38">
        <v>39493</v>
      </c>
      <c r="AX1997" s="37">
        <v>1349.99</v>
      </c>
      <c r="AY1997" s="7">
        <f>AX1997/AX1996</f>
        <v>1.0140465263015572</v>
      </c>
      <c r="AZ1997" s="4">
        <f>YEAR(AW1997)</f>
        <v>2008</v>
      </c>
      <c r="BA1997" s="2" t="s">
        <v>8</v>
      </c>
      <c r="BB1997" s="12" t="str">
        <f>INDEX($CD$5:$CD$10,MATCH(BA1997,$CC$5:$CC$10,0),1)</f>
        <v>Y</v>
      </c>
      <c r="BC1997" s="12" t="str">
        <f>IF(AND(BB1997="Y",AY1997&gt;1),"Y","")</f>
        <v>Y</v>
      </c>
      <c r="BD1997" s="12" t="str">
        <f>IF(AND(BB1997="Y",AY1997&lt;1),"Y","")</f>
        <v/>
      </c>
      <c r="BE1997" s="12" t="str">
        <f>IF(AY1997&gt;1,IF(AY1996&gt;1,"Y",""),"")</f>
        <v/>
      </c>
      <c r="BF1997" s="12" t="str">
        <f>IF(AY1997&lt;1,IF(AY1996&lt;1,"Y",""),"")</f>
        <v/>
      </c>
      <c r="BG1997" s="2"/>
      <c r="BH1997" s="2"/>
      <c r="BI1997" s="2"/>
      <c r="BJ1997" s="2"/>
      <c r="BK1997" s="2"/>
      <c r="BL1997" s="2"/>
      <c r="BM1997" s="4" t="str">
        <f>IF(BR1997=BR1998,IF(BR1997&gt;BR1996,BR1997&amp;"_O",""),BR1997&amp;"_C")</f>
        <v/>
      </c>
      <c r="BN1997" s="7" t="str">
        <f>IF(RIGHT(BM1997,1)="C",BP1997/INDEX($BP$5:$BP$2729,MATCH(BR1997&amp;"_O",$BM$5:$BM$2729,0),1),"")</f>
        <v/>
      </c>
      <c r="BO1997" s="38">
        <v>39912</v>
      </c>
      <c r="BP1997" s="3">
        <v>1652.54</v>
      </c>
      <c r="BQ1997" s="7">
        <f>BP1997/BP1996</f>
        <v>1.0189102702436077</v>
      </c>
      <c r="BR1997" s="4">
        <f>YEAR(BO1997)</f>
        <v>2009</v>
      </c>
      <c r="BS1997" s="2" t="s">
        <v>8</v>
      </c>
      <c r="BT1997" s="12" t="str">
        <f>INDEX($CD$5:$CD$10,MATCH(BS1997,$CC$5:$CC$10,0),1)</f>
        <v>Y</v>
      </c>
      <c r="BU1997" s="12" t="str">
        <f>IF(AND(BT1997="Y",BQ1997&gt;1),"Y","")</f>
        <v>Y</v>
      </c>
      <c r="BV1997" s="12" t="str">
        <f>IF(AND(BT1997="Y",BQ1997&lt;1),"Y","")</f>
        <v/>
      </c>
      <c r="BW1997" s="12" t="str">
        <f>IF(BQ1997&gt;1,IF(BQ1996&gt;1,"Y",""),"")</f>
        <v>Y</v>
      </c>
      <c r="BX1997" s="12" t="str">
        <f>IF(BQ1997&lt;1,IF(BQ1996&lt;1,"Y",""),"")</f>
        <v/>
      </c>
      <c r="BY1997" s="2"/>
      <c r="BZ1997" s="2"/>
      <c r="CA1997" s="2"/>
    </row>
    <row r="1998" spans="47:79">
      <c r="AU1998" s="4" t="str">
        <f>IF(AZ1998=AZ1999,IF(AZ1998&gt;AZ1997,AZ1998&amp;"_O",""),AZ1998&amp;"_C")</f>
        <v/>
      </c>
      <c r="AV1998" s="7" t="str">
        <f>IF(RIGHT(AU1998,1)="C",AX1998/INDEX($AX$5:$AX$2729,MATCH(AZ1998&amp;"_O",$AU$5:$AU$2729,0),1),"")</f>
        <v/>
      </c>
      <c r="AW1998" s="38">
        <v>39500</v>
      </c>
      <c r="AX1998" s="37">
        <v>1353.14</v>
      </c>
      <c r="AY1998" s="7">
        <f>AX1998/AX1997</f>
        <v>1.0023333506174121</v>
      </c>
      <c r="AZ1998" s="4">
        <f>YEAR(AW1998)</f>
        <v>2008</v>
      </c>
      <c r="BA1998" s="2" t="s">
        <v>8</v>
      </c>
      <c r="BB1998" s="12" t="str">
        <f>INDEX($CD$5:$CD$10,MATCH(BA1998,$CC$5:$CC$10,0),1)</f>
        <v>Y</v>
      </c>
      <c r="BC1998" s="12" t="str">
        <f>IF(AND(BB1998="Y",AY1998&gt;1),"Y","")</f>
        <v>Y</v>
      </c>
      <c r="BD1998" s="12" t="str">
        <f>IF(AND(BB1998="Y",AY1998&lt;1),"Y","")</f>
        <v/>
      </c>
      <c r="BE1998" s="12" t="str">
        <f>IF(AY1998&gt;1,IF(AY1997&gt;1,"Y",""),"")</f>
        <v>Y</v>
      </c>
      <c r="BF1998" s="12" t="str">
        <f>IF(AY1998&lt;1,IF(AY1997&lt;1,"Y",""),"")</f>
        <v/>
      </c>
      <c r="BG1998" s="2"/>
      <c r="BH1998" s="2"/>
      <c r="BI1998" s="2"/>
      <c r="BJ1998" s="2"/>
      <c r="BK1998" s="2"/>
      <c r="BL1998" s="2"/>
      <c r="BM1998" s="4" t="str">
        <f>IF(BR1998=BR1999,IF(BR1998&gt;BR1997,BR1998&amp;"_O",""),BR1998&amp;"_C")</f>
        <v/>
      </c>
      <c r="BN1998" s="7" t="str">
        <f>IF(RIGHT(BM1998,1)="C",BP1998/INDEX($BP$5:$BP$2729,MATCH(BR1998&amp;"_O",$BM$5:$BM$2729,0),1),"")</f>
        <v/>
      </c>
      <c r="BO1998" s="38">
        <v>39920</v>
      </c>
      <c r="BP1998" s="3">
        <v>1673.07</v>
      </c>
      <c r="BQ1998" s="7">
        <f>BP1998/BP1997</f>
        <v>1.0124232998898666</v>
      </c>
      <c r="BR1998" s="4">
        <f>YEAR(BO1998)</f>
        <v>2009</v>
      </c>
      <c r="BS1998" s="2" t="s">
        <v>8</v>
      </c>
      <c r="BT1998" s="12" t="str">
        <f>INDEX($CD$5:$CD$10,MATCH(BS1998,$CC$5:$CC$10,0),1)</f>
        <v>Y</v>
      </c>
      <c r="BU1998" s="12" t="str">
        <f>IF(AND(BT1998="Y",BQ1998&gt;1),"Y","")</f>
        <v>Y</v>
      </c>
      <c r="BV1998" s="12" t="str">
        <f>IF(AND(BT1998="Y",BQ1998&lt;1),"Y","")</f>
        <v/>
      </c>
      <c r="BW1998" s="12" t="str">
        <f>IF(BQ1998&gt;1,IF(BQ1997&gt;1,"Y",""),"")</f>
        <v>Y</v>
      </c>
      <c r="BX1998" s="12" t="str">
        <f>IF(BQ1998&lt;1,IF(BQ1997&lt;1,"Y",""),"")</f>
        <v/>
      </c>
      <c r="BY1998" s="2"/>
      <c r="BZ1998" s="2"/>
      <c r="CA1998" s="2"/>
    </row>
    <row r="1999" spans="47:79">
      <c r="AU1999" s="4" t="str">
        <f>IF(AZ1999=AZ2000,IF(AZ1999&gt;AZ1998,AZ1999&amp;"_O",""),AZ1999&amp;"_C")</f>
        <v/>
      </c>
      <c r="AV1999" s="7" t="str">
        <f>IF(RIGHT(AU1999,1)="C",AX1999/INDEX($AX$5:$AX$2729,MATCH(AZ1999&amp;"_O",$AU$5:$AU$2729,0),1),"")</f>
        <v/>
      </c>
      <c r="AW1999" s="38">
        <v>39507</v>
      </c>
      <c r="AX1999" s="37">
        <v>1330.63</v>
      </c>
      <c r="AY1999" s="7">
        <f>AX1999/AX1998</f>
        <v>0.98336461859083313</v>
      </c>
      <c r="AZ1999" s="4">
        <f>YEAR(AW1999)</f>
        <v>2008</v>
      </c>
      <c r="BA1999" s="2" t="s">
        <v>8</v>
      </c>
      <c r="BB1999" s="12" t="str">
        <f>INDEX($CD$5:$CD$10,MATCH(BA1999,$CC$5:$CC$10,0),1)</f>
        <v>Y</v>
      </c>
      <c r="BC1999" s="12" t="str">
        <f>IF(AND(BB1999="Y",AY1999&gt;1),"Y","")</f>
        <v/>
      </c>
      <c r="BD1999" s="12" t="str">
        <f>IF(AND(BB1999="Y",AY1999&lt;1),"Y","")</f>
        <v>Y</v>
      </c>
      <c r="BE1999" s="12" t="str">
        <f>IF(AY1999&gt;1,IF(AY1998&gt;1,"Y",""),"")</f>
        <v/>
      </c>
      <c r="BF1999" s="12" t="str">
        <f>IF(AY1999&lt;1,IF(AY1998&lt;1,"Y",""),"")</f>
        <v/>
      </c>
      <c r="BG1999" s="2"/>
      <c r="BH1999" s="2"/>
      <c r="BI1999" s="2"/>
      <c r="BJ1999" s="2"/>
      <c r="BK1999" s="2"/>
      <c r="BL1999" s="2"/>
      <c r="BM1999" s="4" t="str">
        <f>IF(BR1999=BR2000,IF(BR1999&gt;BR1998,BR1999&amp;"_O",""),BR1999&amp;"_C")</f>
        <v/>
      </c>
      <c r="BN1999" s="7" t="str">
        <f>IF(RIGHT(BM1999,1)="C",BP1999/INDEX($BP$5:$BP$2729,MATCH(BR1999&amp;"_O",$BM$5:$BM$2729,0),1),"")</f>
        <v/>
      </c>
      <c r="BO1999" s="38">
        <v>39927</v>
      </c>
      <c r="BP1999" s="3">
        <v>1694.29</v>
      </c>
      <c r="BQ1999" s="7">
        <f>BP1999/BP1998</f>
        <v>1.0126832708733047</v>
      </c>
      <c r="BR1999" s="4">
        <f>YEAR(BO1999)</f>
        <v>2009</v>
      </c>
      <c r="BS1999" s="2" t="s">
        <v>8</v>
      </c>
      <c r="BT1999" s="12" t="str">
        <f>INDEX($CD$5:$CD$10,MATCH(BS1999,$CC$5:$CC$10,0),1)</f>
        <v>Y</v>
      </c>
      <c r="BU1999" s="12" t="str">
        <f>IF(AND(BT1999="Y",BQ1999&gt;1),"Y","")</f>
        <v>Y</v>
      </c>
      <c r="BV1999" s="12" t="str">
        <f>IF(AND(BT1999="Y",BQ1999&lt;1),"Y","")</f>
        <v/>
      </c>
      <c r="BW1999" s="12" t="str">
        <f>IF(BQ1999&gt;1,IF(BQ1998&gt;1,"Y",""),"")</f>
        <v>Y</v>
      </c>
      <c r="BX1999" s="12" t="str">
        <f>IF(BQ1999&lt;1,IF(BQ1998&lt;1,"Y",""),"")</f>
        <v/>
      </c>
      <c r="BY1999" s="2"/>
      <c r="BZ1999" s="2"/>
      <c r="CA1999" s="2"/>
    </row>
    <row r="2000" spans="47:79">
      <c r="AU2000" s="4" t="str">
        <f>IF(AZ2000=AZ2001,IF(AZ2000&gt;AZ1999,AZ2000&amp;"_O",""),AZ2000&amp;"_C")</f>
        <v/>
      </c>
      <c r="AV2000" s="7" t="str">
        <f>IF(RIGHT(AU2000,1)="C",AX2000/INDEX($AX$5:$AX$2729,MATCH(AZ2000&amp;"_O",$AU$5:$AU$2729,0),1),"")</f>
        <v/>
      </c>
      <c r="AW2000" s="38">
        <v>39514</v>
      </c>
      <c r="AX2000" s="37">
        <v>1293.3699999999999</v>
      </c>
      <c r="AY2000" s="7">
        <f>AX2000/AX1999</f>
        <v>0.97199822640403399</v>
      </c>
      <c r="AZ2000" s="4">
        <f>YEAR(AW2000)</f>
        <v>2008</v>
      </c>
      <c r="BA2000" s="2" t="s">
        <v>8</v>
      </c>
      <c r="BB2000" s="12" t="str">
        <f>INDEX($CD$5:$CD$10,MATCH(BA2000,$CC$5:$CC$10,0),1)</f>
        <v>Y</v>
      </c>
      <c r="BC2000" s="12" t="str">
        <f>IF(AND(BB2000="Y",AY2000&gt;1),"Y","")</f>
        <v/>
      </c>
      <c r="BD2000" s="12" t="str">
        <f>IF(AND(BB2000="Y",AY2000&lt;1),"Y","")</f>
        <v>Y</v>
      </c>
      <c r="BE2000" s="12" t="str">
        <f>IF(AY2000&gt;1,IF(AY1999&gt;1,"Y",""),"")</f>
        <v/>
      </c>
      <c r="BF2000" s="12" t="str">
        <f>IF(AY2000&lt;1,IF(AY1999&lt;1,"Y",""),"")</f>
        <v>Y</v>
      </c>
      <c r="BG2000" s="2"/>
      <c r="BH2000" s="2"/>
      <c r="BI2000" s="2"/>
      <c r="BJ2000" s="2"/>
      <c r="BK2000" s="2"/>
      <c r="BL2000" s="2"/>
      <c r="BM2000" s="4" t="str">
        <f>IF(BR2000=BR2001,IF(BR2000&gt;BR1999,BR2000&amp;"_O",""),BR2000&amp;"_C")</f>
        <v/>
      </c>
      <c r="BN2000" s="7" t="str">
        <f>IF(RIGHT(BM2000,1)="C",BP2000/INDEX($BP$5:$BP$2729,MATCH(BR2000&amp;"_O",$BM$5:$BM$2729,0),1),"")</f>
        <v/>
      </c>
      <c r="BO2000" s="38">
        <v>39934</v>
      </c>
      <c r="BP2000" s="3">
        <v>1719.2</v>
      </c>
      <c r="BQ2000" s="7">
        <f>BP2000/BP1999</f>
        <v>1.0147023236872084</v>
      </c>
      <c r="BR2000" s="4">
        <f>YEAR(BO2000)</f>
        <v>2009</v>
      </c>
      <c r="BS2000" s="2" t="s">
        <v>8</v>
      </c>
      <c r="BT2000" s="12" t="str">
        <f>INDEX($CD$5:$CD$10,MATCH(BS2000,$CC$5:$CC$10,0),1)</f>
        <v>Y</v>
      </c>
      <c r="BU2000" s="12" t="str">
        <f>IF(AND(BT2000="Y",BQ2000&gt;1),"Y","")</f>
        <v>Y</v>
      </c>
      <c r="BV2000" s="12" t="str">
        <f>IF(AND(BT2000="Y",BQ2000&lt;1),"Y","")</f>
        <v/>
      </c>
      <c r="BW2000" s="12" t="str">
        <f>IF(BQ2000&gt;1,IF(BQ1999&gt;1,"Y",""),"")</f>
        <v>Y</v>
      </c>
      <c r="BX2000" s="12" t="str">
        <f>IF(BQ2000&lt;1,IF(BQ1999&lt;1,"Y",""),"")</f>
        <v/>
      </c>
      <c r="BY2000" s="2"/>
      <c r="BZ2000" s="2"/>
      <c r="CA2000" s="2"/>
    </row>
    <row r="2001" spans="47:79">
      <c r="AU2001" s="4" t="str">
        <f>IF(AZ2001=AZ2002,IF(AZ2001&gt;AZ2000,AZ2001&amp;"_O",""),AZ2001&amp;"_C")</f>
        <v/>
      </c>
      <c r="AV2001" s="7" t="str">
        <f>IF(RIGHT(AU2001,1)="C",AX2001/INDEX($AX$5:$AX$2729,MATCH(AZ2001&amp;"_O",$AU$5:$AU$2729,0),1),"")</f>
        <v/>
      </c>
      <c r="AW2001" s="38">
        <v>39521</v>
      </c>
      <c r="AX2001" s="37">
        <v>1288.1400000000001</v>
      </c>
      <c r="AY2001" s="7">
        <f>AX2001/AX2000</f>
        <v>0.99595630020798398</v>
      </c>
      <c r="AZ2001" s="4">
        <f>YEAR(AW2001)</f>
        <v>2008</v>
      </c>
      <c r="BA2001" s="2" t="s">
        <v>8</v>
      </c>
      <c r="BB2001" s="12" t="str">
        <f>INDEX($CD$5:$CD$10,MATCH(BA2001,$CC$5:$CC$10,0),1)</f>
        <v>Y</v>
      </c>
      <c r="BC2001" s="12" t="str">
        <f>IF(AND(BB2001="Y",AY2001&gt;1),"Y","")</f>
        <v/>
      </c>
      <c r="BD2001" s="12" t="str">
        <f>IF(AND(BB2001="Y",AY2001&lt;1),"Y","")</f>
        <v>Y</v>
      </c>
      <c r="BE2001" s="12" t="str">
        <f>IF(AY2001&gt;1,IF(AY2000&gt;1,"Y",""),"")</f>
        <v/>
      </c>
      <c r="BF2001" s="12" t="str">
        <f>IF(AY2001&lt;1,IF(AY2000&lt;1,"Y",""),"")</f>
        <v>Y</v>
      </c>
      <c r="BG2001" s="2"/>
      <c r="BH2001" s="2"/>
      <c r="BI2001" s="2"/>
      <c r="BJ2001" s="2"/>
      <c r="BK2001" s="2"/>
      <c r="BL2001" s="2"/>
      <c r="BM2001" s="4" t="str">
        <f>IF(BR2001=BR2002,IF(BR2001&gt;BR2000,BR2001&amp;"_O",""),BR2001&amp;"_C")</f>
        <v/>
      </c>
      <c r="BN2001" s="7" t="str">
        <f>IF(RIGHT(BM2001,1)="C",BP2001/INDEX($BP$5:$BP$2729,MATCH(BR2001&amp;"_O",$BM$5:$BM$2729,0),1),"")</f>
        <v/>
      </c>
      <c r="BO2001" s="38">
        <v>39941</v>
      </c>
      <c r="BP2001" s="3">
        <v>1739</v>
      </c>
      <c r="BQ2001" s="7">
        <f>BP2001/BP2000</f>
        <v>1.0115169846440204</v>
      </c>
      <c r="BR2001" s="4">
        <f>YEAR(BO2001)</f>
        <v>2009</v>
      </c>
      <c r="BS2001" s="2" t="s">
        <v>8</v>
      </c>
      <c r="BT2001" s="12" t="str">
        <f>INDEX($CD$5:$CD$10,MATCH(BS2001,$CC$5:$CC$10,0),1)</f>
        <v>Y</v>
      </c>
      <c r="BU2001" s="12" t="str">
        <f>IF(AND(BT2001="Y",BQ2001&gt;1),"Y","")</f>
        <v>Y</v>
      </c>
      <c r="BV2001" s="12" t="str">
        <f>IF(AND(BT2001="Y",BQ2001&lt;1),"Y","")</f>
        <v/>
      </c>
      <c r="BW2001" s="12" t="str">
        <f>IF(BQ2001&gt;1,IF(BQ2000&gt;1,"Y",""),"")</f>
        <v>Y</v>
      </c>
      <c r="BX2001" s="12" t="str">
        <f>IF(BQ2001&lt;1,IF(BQ2000&lt;1,"Y",""),"")</f>
        <v/>
      </c>
      <c r="BY2001" s="2"/>
      <c r="BZ2001" s="2"/>
      <c r="CA2001" s="2"/>
    </row>
    <row r="2002" spans="47:79">
      <c r="AU2002" s="4" t="str">
        <f>IF(AZ2002=AZ2003,IF(AZ2002&gt;AZ2001,AZ2002&amp;"_O",""),AZ2002&amp;"_C")</f>
        <v/>
      </c>
      <c r="AV2002" s="7" t="str">
        <f>IF(RIGHT(AU2002,1)="C",AX2002/INDEX($AX$5:$AX$2729,MATCH(AZ2002&amp;"_O",$AU$5:$AU$2729,0),1),"")</f>
        <v/>
      </c>
      <c r="AW2002" s="38">
        <v>39527</v>
      </c>
      <c r="AX2002" s="37">
        <v>1329.51</v>
      </c>
      <c r="AY2002" s="7">
        <f>AX2002/AX2001</f>
        <v>1.0321160743397455</v>
      </c>
      <c r="AZ2002" s="4">
        <f>YEAR(AW2002)</f>
        <v>2008</v>
      </c>
      <c r="BA2002" s="2" t="s">
        <v>8</v>
      </c>
      <c r="BB2002" s="12" t="str">
        <f>INDEX($CD$5:$CD$10,MATCH(BA2002,$CC$5:$CC$10,0),1)</f>
        <v>Y</v>
      </c>
      <c r="BC2002" s="12" t="str">
        <f>IF(AND(BB2002="Y",AY2002&gt;1),"Y","")</f>
        <v>Y</v>
      </c>
      <c r="BD2002" s="12" t="str">
        <f>IF(AND(BB2002="Y",AY2002&lt;1),"Y","")</f>
        <v/>
      </c>
      <c r="BE2002" s="12" t="str">
        <f>IF(AY2002&gt;1,IF(AY2001&gt;1,"Y",""),"")</f>
        <v/>
      </c>
      <c r="BF2002" s="12" t="str">
        <f>IF(AY2002&lt;1,IF(AY2001&lt;1,"Y",""),"")</f>
        <v/>
      </c>
      <c r="BG2002" s="2"/>
      <c r="BH2002" s="2"/>
      <c r="BI2002" s="2"/>
      <c r="BJ2002" s="2"/>
      <c r="BK2002" s="2"/>
      <c r="BL2002" s="2"/>
      <c r="BM2002" s="4" t="str">
        <f>IF(BR2002=BR2003,IF(BR2002&gt;BR2001,BR2002&amp;"_O",""),BR2002&amp;"_C")</f>
        <v/>
      </c>
      <c r="BN2002" s="7" t="str">
        <f>IF(RIGHT(BM2002,1)="C",BP2002/INDEX($BP$5:$BP$2729,MATCH(BR2002&amp;"_O",$BM$5:$BM$2729,0),1),"")</f>
        <v/>
      </c>
      <c r="BO2002" s="38">
        <v>39948</v>
      </c>
      <c r="BP2002" s="3">
        <v>1680.14</v>
      </c>
      <c r="BQ2002" s="7">
        <f>BP2002/BP2001</f>
        <v>0.96615296147211049</v>
      </c>
      <c r="BR2002" s="4">
        <f>YEAR(BO2002)</f>
        <v>2009</v>
      </c>
      <c r="BS2002" s="2" t="s">
        <v>8</v>
      </c>
      <c r="BT2002" s="12" t="str">
        <f>INDEX($CD$5:$CD$10,MATCH(BS2002,$CC$5:$CC$10,0),1)</f>
        <v>Y</v>
      </c>
      <c r="BU2002" s="12" t="str">
        <f>IF(AND(BT2002="Y",BQ2002&gt;1),"Y","")</f>
        <v/>
      </c>
      <c r="BV2002" s="12" t="str">
        <f>IF(AND(BT2002="Y",BQ2002&lt;1),"Y","")</f>
        <v>Y</v>
      </c>
      <c r="BW2002" s="12" t="str">
        <f>IF(BQ2002&gt;1,IF(BQ2001&gt;1,"Y",""),"")</f>
        <v/>
      </c>
      <c r="BX2002" s="12" t="str">
        <f>IF(BQ2002&lt;1,IF(BQ2001&lt;1,"Y",""),"")</f>
        <v/>
      </c>
      <c r="BY2002" s="2"/>
      <c r="BZ2002" s="2"/>
      <c r="CA2002" s="2"/>
    </row>
    <row r="2003" spans="47:79">
      <c r="AU2003" s="4" t="str">
        <f>IF(AZ2003=AZ2004,IF(AZ2003&gt;AZ2002,AZ2003&amp;"_O",""),AZ2003&amp;"_C")</f>
        <v/>
      </c>
      <c r="AV2003" s="7" t="str">
        <f>IF(RIGHT(AU2003,1)="C",AX2003/INDEX($AX$5:$AX$2729,MATCH(AZ2003&amp;"_O",$AU$5:$AU$2729,0),1),"")</f>
        <v/>
      </c>
      <c r="AW2003" s="38">
        <v>39535</v>
      </c>
      <c r="AX2003" s="37">
        <v>1315.22</v>
      </c>
      <c r="AY2003" s="7">
        <f>AX2003/AX2002</f>
        <v>0.98925167919007762</v>
      </c>
      <c r="AZ2003" s="4">
        <f>YEAR(AW2003)</f>
        <v>2008</v>
      </c>
      <c r="BA2003" s="2" t="s">
        <v>8</v>
      </c>
      <c r="BB2003" s="12" t="str">
        <f>INDEX($CD$5:$CD$10,MATCH(BA2003,$CC$5:$CC$10,0),1)</f>
        <v>Y</v>
      </c>
      <c r="BC2003" s="12" t="str">
        <f>IF(AND(BB2003="Y",AY2003&gt;1),"Y","")</f>
        <v/>
      </c>
      <c r="BD2003" s="12" t="str">
        <f>IF(AND(BB2003="Y",AY2003&lt;1),"Y","")</f>
        <v>Y</v>
      </c>
      <c r="BE2003" s="12" t="str">
        <f>IF(AY2003&gt;1,IF(AY2002&gt;1,"Y",""),"")</f>
        <v/>
      </c>
      <c r="BF2003" s="12" t="str">
        <f>IF(AY2003&lt;1,IF(AY2002&lt;1,"Y",""),"")</f>
        <v/>
      </c>
      <c r="BG2003" s="2"/>
      <c r="BH2003" s="2"/>
      <c r="BI2003" s="2"/>
      <c r="BJ2003" s="2"/>
      <c r="BK2003" s="2"/>
      <c r="BL2003" s="2"/>
      <c r="BM2003" s="4" t="str">
        <f>IF(BR2003=BR2004,IF(BR2003&gt;BR2002,BR2003&amp;"_O",""),BR2003&amp;"_C")</f>
        <v/>
      </c>
      <c r="BN2003" s="7" t="str">
        <f>IF(RIGHT(BM2003,1)="C",BP2003/INDEX($BP$5:$BP$2729,MATCH(BR2003&amp;"_O",$BM$5:$BM$2729,0),1),"")</f>
        <v/>
      </c>
      <c r="BO2003" s="38">
        <v>39955</v>
      </c>
      <c r="BP2003" s="3">
        <v>1692.01</v>
      </c>
      <c r="BQ2003" s="7">
        <f>BP2003/BP2002</f>
        <v>1.0070648874498553</v>
      </c>
      <c r="BR2003" s="4">
        <f>YEAR(BO2003)</f>
        <v>2009</v>
      </c>
      <c r="BS2003" s="2" t="s">
        <v>8</v>
      </c>
      <c r="BT2003" s="12" t="str">
        <f>INDEX($CD$5:$CD$10,MATCH(BS2003,$CC$5:$CC$10,0),1)</f>
        <v>Y</v>
      </c>
      <c r="BU2003" s="12" t="str">
        <f>IF(AND(BT2003="Y",BQ2003&gt;1),"Y","")</f>
        <v>Y</v>
      </c>
      <c r="BV2003" s="12" t="str">
        <f>IF(AND(BT2003="Y",BQ2003&lt;1),"Y","")</f>
        <v/>
      </c>
      <c r="BW2003" s="12" t="str">
        <f>IF(BQ2003&gt;1,IF(BQ2002&gt;1,"Y",""),"")</f>
        <v/>
      </c>
      <c r="BX2003" s="12" t="str">
        <f>IF(BQ2003&lt;1,IF(BQ2002&lt;1,"Y",""),"")</f>
        <v/>
      </c>
      <c r="BY2003" s="2"/>
      <c r="BZ2003" s="2"/>
      <c r="CA2003" s="2"/>
    </row>
    <row r="2004" spans="47:79">
      <c r="AU2004" s="4" t="str">
        <f>IF(AZ2004=AZ2005,IF(AZ2004&gt;AZ2003,AZ2004&amp;"_O",""),AZ2004&amp;"_C")</f>
        <v/>
      </c>
      <c r="AV2004" s="7" t="str">
        <f>IF(RIGHT(AU2004,1)="C",AX2004/INDEX($AX$5:$AX$2729,MATCH(AZ2004&amp;"_O",$AU$5:$AU$2729,0),1),"")</f>
        <v/>
      </c>
      <c r="AW2004" s="38">
        <v>39542</v>
      </c>
      <c r="AX2004" s="37">
        <v>1370.4</v>
      </c>
      <c r="AY2004" s="7">
        <f>AX2004/AX2003</f>
        <v>1.0419549581058682</v>
      </c>
      <c r="AZ2004" s="4">
        <f>YEAR(AW2004)</f>
        <v>2008</v>
      </c>
      <c r="BA2004" s="2" t="s">
        <v>8</v>
      </c>
      <c r="BB2004" s="12" t="str">
        <f>INDEX($CD$5:$CD$10,MATCH(BA2004,$CC$5:$CC$10,0),1)</f>
        <v>Y</v>
      </c>
      <c r="BC2004" s="12" t="str">
        <f>IF(AND(BB2004="Y",AY2004&gt;1),"Y","")</f>
        <v>Y</v>
      </c>
      <c r="BD2004" s="12" t="str">
        <f>IF(AND(BB2004="Y",AY2004&lt;1),"Y","")</f>
        <v/>
      </c>
      <c r="BE2004" s="12" t="str">
        <f>IF(AY2004&gt;1,IF(AY2003&gt;1,"Y",""),"")</f>
        <v/>
      </c>
      <c r="BF2004" s="12" t="str">
        <f>IF(AY2004&lt;1,IF(AY2003&lt;1,"Y",""),"")</f>
        <v/>
      </c>
      <c r="BG2004" s="2"/>
      <c r="BH2004" s="2"/>
      <c r="BI2004" s="2"/>
      <c r="BJ2004" s="2"/>
      <c r="BK2004" s="2"/>
      <c r="BL2004" s="2"/>
      <c r="BM2004" s="4" t="str">
        <f>IF(BR2004=BR2005,IF(BR2004&gt;BR2003,BR2004&amp;"_O",""),BR2004&amp;"_C")</f>
        <v/>
      </c>
      <c r="BN2004" s="7" t="str">
        <f>IF(RIGHT(BM2004,1)="C",BP2004/INDEX($BP$5:$BP$2729,MATCH(BR2004&amp;"_O",$BM$5:$BM$2729,0),1),"")</f>
        <v/>
      </c>
      <c r="BO2004" s="38">
        <v>39962</v>
      </c>
      <c r="BP2004" s="3">
        <v>1774.33</v>
      </c>
      <c r="BQ2004" s="7">
        <f>BP2004/BP2003</f>
        <v>1.0486521947269816</v>
      </c>
      <c r="BR2004" s="4">
        <f>YEAR(BO2004)</f>
        <v>2009</v>
      </c>
      <c r="BS2004" s="2" t="s">
        <v>8</v>
      </c>
      <c r="BT2004" s="12" t="str">
        <f>INDEX($CD$5:$CD$10,MATCH(BS2004,$CC$5:$CC$10,0),1)</f>
        <v>Y</v>
      </c>
      <c r="BU2004" s="12" t="str">
        <f>IF(AND(BT2004="Y",BQ2004&gt;1),"Y","")</f>
        <v>Y</v>
      </c>
      <c r="BV2004" s="12" t="str">
        <f>IF(AND(BT2004="Y",BQ2004&lt;1),"Y","")</f>
        <v/>
      </c>
      <c r="BW2004" s="12" t="str">
        <f>IF(BQ2004&gt;1,IF(BQ2003&gt;1,"Y",""),"")</f>
        <v>Y</v>
      </c>
      <c r="BX2004" s="12" t="str">
        <f>IF(BQ2004&lt;1,IF(BQ2003&lt;1,"Y",""),"")</f>
        <v/>
      </c>
      <c r="BY2004" s="2"/>
      <c r="BZ2004" s="2"/>
      <c r="CA2004" s="2"/>
    </row>
    <row r="2005" spans="47:79">
      <c r="AU2005" s="4" t="str">
        <f>IF(AZ2005=AZ2006,IF(AZ2005&gt;AZ2004,AZ2005&amp;"_O",""),AZ2005&amp;"_C")</f>
        <v/>
      </c>
      <c r="AV2005" s="7" t="str">
        <f>IF(RIGHT(AU2005,1)="C",AX2005/INDEX($AX$5:$AX$2729,MATCH(AZ2005&amp;"_O",$AU$5:$AU$2729,0),1),"")</f>
        <v/>
      </c>
      <c r="AW2005" s="38">
        <v>39549</v>
      </c>
      <c r="AX2005" s="37">
        <v>1332.83</v>
      </c>
      <c r="AY2005" s="7">
        <f>AX2005/AX2004</f>
        <v>0.97258464681844703</v>
      </c>
      <c r="AZ2005" s="4">
        <f>YEAR(AW2005)</f>
        <v>2008</v>
      </c>
      <c r="BA2005" s="2" t="s">
        <v>8</v>
      </c>
      <c r="BB2005" s="12" t="str">
        <f>INDEX($CD$5:$CD$10,MATCH(BA2005,$CC$5:$CC$10,0),1)</f>
        <v>Y</v>
      </c>
      <c r="BC2005" s="12" t="str">
        <f>IF(AND(BB2005="Y",AY2005&gt;1),"Y","")</f>
        <v/>
      </c>
      <c r="BD2005" s="12" t="str">
        <f>IF(AND(BB2005="Y",AY2005&lt;1),"Y","")</f>
        <v>Y</v>
      </c>
      <c r="BE2005" s="12" t="str">
        <f>IF(AY2005&gt;1,IF(AY2004&gt;1,"Y",""),"")</f>
        <v/>
      </c>
      <c r="BF2005" s="12" t="str">
        <f>IF(AY2005&lt;1,IF(AY2004&lt;1,"Y",""),"")</f>
        <v/>
      </c>
      <c r="BG2005" s="2"/>
      <c r="BH2005" s="2"/>
      <c r="BI2005" s="2"/>
      <c r="BJ2005" s="2"/>
      <c r="BK2005" s="2"/>
      <c r="BL2005" s="2"/>
      <c r="BM2005" s="4" t="str">
        <f>IF(BR2005=BR2006,IF(BR2005&gt;BR2004,BR2005&amp;"_O",""),BR2005&amp;"_C")</f>
        <v/>
      </c>
      <c r="BN2005" s="7" t="str">
        <f>IF(RIGHT(BM2005,1)="C",BP2005/INDEX($BP$5:$BP$2729,MATCH(BR2005&amp;"_O",$BM$5:$BM$2729,0),1),"")</f>
        <v/>
      </c>
      <c r="BO2005" s="38">
        <v>39969</v>
      </c>
      <c r="BP2005" s="3">
        <v>1849.42</v>
      </c>
      <c r="BQ2005" s="7">
        <f>BP2005/BP2004</f>
        <v>1.0423201997373657</v>
      </c>
      <c r="BR2005" s="4">
        <f>YEAR(BO2005)</f>
        <v>2009</v>
      </c>
      <c r="BS2005" s="2" t="s">
        <v>8</v>
      </c>
      <c r="BT2005" s="12" t="str">
        <f>INDEX($CD$5:$CD$10,MATCH(BS2005,$CC$5:$CC$10,0),1)</f>
        <v>Y</v>
      </c>
      <c r="BU2005" s="12" t="str">
        <f>IF(AND(BT2005="Y",BQ2005&gt;1),"Y","")</f>
        <v>Y</v>
      </c>
      <c r="BV2005" s="12" t="str">
        <f>IF(AND(BT2005="Y",BQ2005&lt;1),"Y","")</f>
        <v/>
      </c>
      <c r="BW2005" s="12" t="str">
        <f>IF(BQ2005&gt;1,IF(BQ2004&gt;1,"Y",""),"")</f>
        <v>Y</v>
      </c>
      <c r="BX2005" s="12" t="str">
        <f>IF(BQ2005&lt;1,IF(BQ2004&lt;1,"Y",""),"")</f>
        <v/>
      </c>
      <c r="BY2005" s="2"/>
      <c r="BZ2005" s="2"/>
      <c r="CA2005" s="2"/>
    </row>
    <row r="2006" spans="47:79">
      <c r="AU2006" s="4" t="str">
        <f>IF(AZ2006=AZ2007,IF(AZ2006&gt;AZ2005,AZ2006&amp;"_O",""),AZ2006&amp;"_C")</f>
        <v/>
      </c>
      <c r="AV2006" s="7" t="str">
        <f>IF(RIGHT(AU2006,1)="C",AX2006/INDEX($AX$5:$AX$2729,MATCH(AZ2006&amp;"_O",$AU$5:$AU$2729,0),1),"")</f>
        <v/>
      </c>
      <c r="AW2006" s="38">
        <v>39556</v>
      </c>
      <c r="AX2006" s="37">
        <v>1390.33</v>
      </c>
      <c r="AY2006" s="7">
        <f>AX2006/AX2005</f>
        <v>1.0431412858354028</v>
      </c>
      <c r="AZ2006" s="4">
        <f>YEAR(AW2006)</f>
        <v>2008</v>
      </c>
      <c r="BA2006" s="2" t="s">
        <v>8</v>
      </c>
      <c r="BB2006" s="12" t="str">
        <f>INDEX($CD$5:$CD$10,MATCH(BA2006,$CC$5:$CC$10,0),1)</f>
        <v>Y</v>
      </c>
      <c r="BC2006" s="12" t="str">
        <f>IF(AND(BB2006="Y",AY2006&gt;1),"Y","")</f>
        <v>Y</v>
      </c>
      <c r="BD2006" s="12" t="str">
        <f>IF(AND(BB2006="Y",AY2006&lt;1),"Y","")</f>
        <v/>
      </c>
      <c r="BE2006" s="12" t="str">
        <f>IF(AY2006&gt;1,IF(AY2005&gt;1,"Y",""),"")</f>
        <v/>
      </c>
      <c r="BF2006" s="12" t="str">
        <f>IF(AY2006&lt;1,IF(AY2005&lt;1,"Y",""),"")</f>
        <v/>
      </c>
      <c r="BG2006" s="2"/>
      <c r="BH2006" s="2"/>
      <c r="BI2006" s="2"/>
      <c r="BJ2006" s="2"/>
      <c r="BK2006" s="2"/>
      <c r="BL2006" s="2"/>
      <c r="BM2006" s="4" t="str">
        <f>IF(BR2006=BR2007,IF(BR2006&gt;BR2005,BR2006&amp;"_O",""),BR2006&amp;"_C")</f>
        <v/>
      </c>
      <c r="BN2006" s="7" t="str">
        <f>IF(RIGHT(BM2006,1)="C",BP2006/INDEX($BP$5:$BP$2729,MATCH(BR2006&amp;"_O",$BM$5:$BM$2729,0),1),"")</f>
        <v/>
      </c>
      <c r="BO2006" s="38">
        <v>39976</v>
      </c>
      <c r="BP2006" s="3">
        <v>1858.8</v>
      </c>
      <c r="BQ2006" s="7">
        <f>BP2006/BP2005</f>
        <v>1.0050718603670339</v>
      </c>
      <c r="BR2006" s="4">
        <f>YEAR(BO2006)</f>
        <v>2009</v>
      </c>
      <c r="BS2006" s="2" t="s">
        <v>8</v>
      </c>
      <c r="BT2006" s="12" t="str">
        <f>INDEX($CD$5:$CD$10,MATCH(BS2006,$CC$5:$CC$10,0),1)</f>
        <v>Y</v>
      </c>
      <c r="BU2006" s="12" t="str">
        <f>IF(AND(BT2006="Y",BQ2006&gt;1),"Y","")</f>
        <v>Y</v>
      </c>
      <c r="BV2006" s="12" t="str">
        <f>IF(AND(BT2006="Y",BQ2006&lt;1),"Y","")</f>
        <v/>
      </c>
      <c r="BW2006" s="12" t="str">
        <f>IF(BQ2006&gt;1,IF(BQ2005&gt;1,"Y",""),"")</f>
        <v>Y</v>
      </c>
      <c r="BX2006" s="12" t="str">
        <f>IF(BQ2006&lt;1,IF(BQ2005&lt;1,"Y",""),"")</f>
        <v/>
      </c>
      <c r="BY2006" s="2"/>
      <c r="BZ2006" s="2"/>
      <c r="CA2006" s="2"/>
    </row>
    <row r="2007" spans="47:79">
      <c r="AU2007" s="4" t="str">
        <f>IF(AZ2007=AZ2008,IF(AZ2007&gt;AZ2006,AZ2007&amp;"_O",""),AZ2007&amp;"_C")</f>
        <v/>
      </c>
      <c r="AV2007" s="7" t="str">
        <f>IF(RIGHT(AU2007,1)="C",AX2007/INDEX($AX$5:$AX$2729,MATCH(AZ2007&amp;"_O",$AU$5:$AU$2729,0),1),"")</f>
        <v/>
      </c>
      <c r="AW2007" s="38">
        <v>39563</v>
      </c>
      <c r="AX2007" s="37">
        <v>1397.84</v>
      </c>
      <c r="AY2007" s="7">
        <f>AX2007/AX2006</f>
        <v>1.0054015953047117</v>
      </c>
      <c r="AZ2007" s="4">
        <f>YEAR(AW2007)</f>
        <v>2008</v>
      </c>
      <c r="BA2007" s="2" t="s">
        <v>8</v>
      </c>
      <c r="BB2007" s="12" t="str">
        <f>INDEX($CD$5:$CD$10,MATCH(BA2007,$CC$5:$CC$10,0),1)</f>
        <v>Y</v>
      </c>
      <c r="BC2007" s="12" t="str">
        <f>IF(AND(BB2007="Y",AY2007&gt;1),"Y","")</f>
        <v>Y</v>
      </c>
      <c r="BD2007" s="12" t="str">
        <f>IF(AND(BB2007="Y",AY2007&lt;1),"Y","")</f>
        <v/>
      </c>
      <c r="BE2007" s="12" t="str">
        <f>IF(AY2007&gt;1,IF(AY2006&gt;1,"Y",""),"")</f>
        <v>Y</v>
      </c>
      <c r="BF2007" s="12" t="str">
        <f>IF(AY2007&lt;1,IF(AY2006&lt;1,"Y",""),"")</f>
        <v/>
      </c>
      <c r="BG2007" s="2"/>
      <c r="BH2007" s="2"/>
      <c r="BI2007" s="2"/>
      <c r="BJ2007" s="2"/>
      <c r="BK2007" s="2"/>
      <c r="BL2007" s="2"/>
      <c r="BM2007" s="4" t="str">
        <f>IF(BR2007=BR2008,IF(BR2007&gt;BR2006,BR2007&amp;"_O",""),BR2007&amp;"_C")</f>
        <v/>
      </c>
      <c r="BN2007" s="7" t="str">
        <f>IF(RIGHT(BM2007,1)="C",BP2007/INDEX($BP$5:$BP$2729,MATCH(BR2007&amp;"_O",$BM$5:$BM$2729,0),1),"")</f>
        <v/>
      </c>
      <c r="BO2007" s="38">
        <v>39983</v>
      </c>
      <c r="BP2007" s="3">
        <v>1827.47</v>
      </c>
      <c r="BQ2007" s="7">
        <f>BP2007/BP2006</f>
        <v>0.98314503981063051</v>
      </c>
      <c r="BR2007" s="4">
        <f>YEAR(BO2007)</f>
        <v>2009</v>
      </c>
      <c r="BS2007" s="2" t="s">
        <v>8</v>
      </c>
      <c r="BT2007" s="12" t="str">
        <f>INDEX($CD$5:$CD$10,MATCH(BS2007,$CC$5:$CC$10,0),1)</f>
        <v>Y</v>
      </c>
      <c r="BU2007" s="12" t="str">
        <f>IF(AND(BT2007="Y",BQ2007&gt;1),"Y","")</f>
        <v/>
      </c>
      <c r="BV2007" s="12" t="str">
        <f>IF(AND(BT2007="Y",BQ2007&lt;1),"Y","")</f>
        <v>Y</v>
      </c>
      <c r="BW2007" s="12" t="str">
        <f>IF(BQ2007&gt;1,IF(BQ2006&gt;1,"Y",""),"")</f>
        <v/>
      </c>
      <c r="BX2007" s="12" t="str">
        <f>IF(BQ2007&lt;1,IF(BQ2006&lt;1,"Y",""),"")</f>
        <v/>
      </c>
      <c r="BY2007" s="2"/>
      <c r="BZ2007" s="2"/>
      <c r="CA2007" s="2"/>
    </row>
    <row r="2008" spans="47:79">
      <c r="AU2008" s="4" t="str">
        <f>IF(AZ2008=AZ2009,IF(AZ2008&gt;AZ2007,AZ2008&amp;"_O",""),AZ2008&amp;"_C")</f>
        <v/>
      </c>
      <c r="AV2008" s="7" t="str">
        <f>IF(RIGHT(AU2008,1)="C",AX2008/INDEX($AX$5:$AX$2729,MATCH(AZ2008&amp;"_O",$AU$5:$AU$2729,0),1),"")</f>
        <v/>
      </c>
      <c r="AW2008" s="38">
        <v>39570</v>
      </c>
      <c r="AX2008" s="37">
        <v>1413.9</v>
      </c>
      <c r="AY2008" s="7">
        <f>AX2008/AX2007</f>
        <v>1.0114891546958165</v>
      </c>
      <c r="AZ2008" s="4">
        <f>YEAR(AW2008)</f>
        <v>2008</v>
      </c>
      <c r="BA2008" s="2" t="s">
        <v>8</v>
      </c>
      <c r="BB2008" s="12" t="str">
        <f>INDEX($CD$5:$CD$10,MATCH(BA2008,$CC$5:$CC$10,0),1)</f>
        <v>Y</v>
      </c>
      <c r="BC2008" s="12" t="str">
        <f>IF(AND(BB2008="Y",AY2008&gt;1),"Y","")</f>
        <v>Y</v>
      </c>
      <c r="BD2008" s="12" t="str">
        <f>IF(AND(BB2008="Y",AY2008&lt;1),"Y","")</f>
        <v/>
      </c>
      <c r="BE2008" s="12" t="str">
        <f>IF(AY2008&gt;1,IF(AY2007&gt;1,"Y",""),"")</f>
        <v>Y</v>
      </c>
      <c r="BF2008" s="12" t="str">
        <f>IF(AY2008&lt;1,IF(AY2007&lt;1,"Y",""),"")</f>
        <v/>
      </c>
      <c r="BG2008" s="2"/>
      <c r="BH2008" s="2"/>
      <c r="BI2008" s="2"/>
      <c r="BJ2008" s="2"/>
      <c r="BK2008" s="2"/>
      <c r="BL2008" s="2"/>
      <c r="BM2008" s="4" t="str">
        <f>IF(BR2008=BR2009,IF(BR2008&gt;BR2007,BR2008&amp;"_O",""),BR2008&amp;"_C")</f>
        <v/>
      </c>
      <c r="BN2008" s="7" t="str">
        <f>IF(RIGHT(BM2008,1)="C",BP2008/INDEX($BP$5:$BP$2729,MATCH(BR2008&amp;"_O",$BM$5:$BM$2729,0),1),"")</f>
        <v/>
      </c>
      <c r="BO2008" s="38">
        <v>39990</v>
      </c>
      <c r="BP2008" s="3">
        <v>1838.22</v>
      </c>
      <c r="BQ2008" s="7">
        <f>BP2008/BP2007</f>
        <v>1.0058824495066951</v>
      </c>
      <c r="BR2008" s="4">
        <f>YEAR(BO2008)</f>
        <v>2009</v>
      </c>
      <c r="BS2008" s="2" t="s">
        <v>8</v>
      </c>
      <c r="BT2008" s="12" t="str">
        <f>INDEX($CD$5:$CD$10,MATCH(BS2008,$CC$5:$CC$10,0),1)</f>
        <v>Y</v>
      </c>
      <c r="BU2008" s="12" t="str">
        <f>IF(AND(BT2008="Y",BQ2008&gt;1),"Y","")</f>
        <v>Y</v>
      </c>
      <c r="BV2008" s="12" t="str">
        <f>IF(AND(BT2008="Y",BQ2008&lt;1),"Y","")</f>
        <v/>
      </c>
      <c r="BW2008" s="12" t="str">
        <f>IF(BQ2008&gt;1,IF(BQ2007&gt;1,"Y",""),"")</f>
        <v/>
      </c>
      <c r="BX2008" s="12" t="str">
        <f>IF(BQ2008&lt;1,IF(BQ2007&lt;1,"Y",""),"")</f>
        <v/>
      </c>
      <c r="BY2008" s="2"/>
      <c r="BZ2008" s="2"/>
      <c r="CA2008" s="2"/>
    </row>
    <row r="2009" spans="47:79">
      <c r="AU2009" s="4" t="str">
        <f>IF(AZ2009=AZ2010,IF(AZ2009&gt;AZ2008,AZ2009&amp;"_O",""),AZ2009&amp;"_C")</f>
        <v/>
      </c>
      <c r="AV2009" s="7" t="str">
        <f>IF(RIGHT(AU2009,1)="C",AX2009/INDEX($AX$5:$AX$2729,MATCH(AZ2009&amp;"_O",$AU$5:$AU$2729,0),1),"")</f>
        <v/>
      </c>
      <c r="AW2009" s="38">
        <v>39577</v>
      </c>
      <c r="AX2009" s="37">
        <v>1388.28</v>
      </c>
      <c r="AY2009" s="7">
        <f>AX2009/AX2008</f>
        <v>0.98187990664120506</v>
      </c>
      <c r="AZ2009" s="4">
        <f>YEAR(AW2009)</f>
        <v>2008</v>
      </c>
      <c r="BA2009" s="2" t="s">
        <v>8</v>
      </c>
      <c r="BB2009" s="12" t="str">
        <f>INDEX($CD$5:$CD$10,MATCH(BA2009,$CC$5:$CC$10,0),1)</f>
        <v>Y</v>
      </c>
      <c r="BC2009" s="12" t="str">
        <f>IF(AND(BB2009="Y",AY2009&gt;1),"Y","")</f>
        <v/>
      </c>
      <c r="BD2009" s="12" t="str">
        <f>IF(AND(BB2009="Y",AY2009&lt;1),"Y","")</f>
        <v>Y</v>
      </c>
      <c r="BE2009" s="12" t="str">
        <f>IF(AY2009&gt;1,IF(AY2008&gt;1,"Y",""),"")</f>
        <v/>
      </c>
      <c r="BF2009" s="12" t="str">
        <f>IF(AY2009&lt;1,IF(AY2008&lt;1,"Y",""),"")</f>
        <v/>
      </c>
      <c r="BG2009" s="2"/>
      <c r="BH2009" s="2"/>
      <c r="BI2009" s="2"/>
      <c r="BJ2009" s="2"/>
      <c r="BK2009" s="2"/>
      <c r="BL2009" s="2"/>
      <c r="BM2009" s="4" t="str">
        <f>IF(BR2009=BR2010,IF(BR2009&gt;BR2008,BR2009&amp;"_O",""),BR2009&amp;"_C")</f>
        <v/>
      </c>
      <c r="BN2009" s="7" t="str">
        <f>IF(RIGHT(BM2009,1)="C",BP2009/INDEX($BP$5:$BP$2729,MATCH(BR2009&amp;"_O",$BM$5:$BM$2729,0),1),"")</f>
        <v/>
      </c>
      <c r="BO2009" s="38">
        <v>39996</v>
      </c>
      <c r="BP2009" s="3">
        <v>1796.52</v>
      </c>
      <c r="BQ2009" s="7">
        <f>BP2009/BP2008</f>
        <v>0.97731501126089371</v>
      </c>
      <c r="BR2009" s="4">
        <f>YEAR(BO2009)</f>
        <v>2009</v>
      </c>
      <c r="BS2009" s="2" t="s">
        <v>8</v>
      </c>
      <c r="BT2009" s="12" t="str">
        <f>INDEX($CD$5:$CD$10,MATCH(BS2009,$CC$5:$CC$10,0),1)</f>
        <v>Y</v>
      </c>
      <c r="BU2009" s="12" t="str">
        <f>IF(AND(BT2009="Y",BQ2009&gt;1),"Y","")</f>
        <v/>
      </c>
      <c r="BV2009" s="12" t="str">
        <f>IF(AND(BT2009="Y",BQ2009&lt;1),"Y","")</f>
        <v>Y</v>
      </c>
      <c r="BW2009" s="12" t="str">
        <f>IF(BQ2009&gt;1,IF(BQ2008&gt;1,"Y",""),"")</f>
        <v/>
      </c>
      <c r="BX2009" s="12" t="str">
        <f>IF(BQ2009&lt;1,IF(BQ2008&lt;1,"Y",""),"")</f>
        <v/>
      </c>
      <c r="BY2009" s="2"/>
      <c r="BZ2009" s="2"/>
      <c r="CA2009" s="2"/>
    </row>
    <row r="2010" spans="47:79">
      <c r="AU2010" s="4" t="str">
        <f>IF(AZ2010=AZ2011,IF(AZ2010&gt;AZ2009,AZ2010&amp;"_O",""),AZ2010&amp;"_C")</f>
        <v/>
      </c>
      <c r="AV2010" s="7" t="str">
        <f>IF(RIGHT(AU2010,1)="C",AX2010/INDEX($AX$5:$AX$2729,MATCH(AZ2010&amp;"_O",$AU$5:$AU$2729,0),1),"")</f>
        <v/>
      </c>
      <c r="AW2010" s="38">
        <v>39584</v>
      </c>
      <c r="AX2010" s="37">
        <v>1425.35</v>
      </c>
      <c r="AY2010" s="7">
        <f>AX2010/AX2009</f>
        <v>1.0267021062033594</v>
      </c>
      <c r="AZ2010" s="4">
        <f>YEAR(AW2010)</f>
        <v>2008</v>
      </c>
      <c r="BA2010" s="2" t="s">
        <v>8</v>
      </c>
      <c r="BB2010" s="12" t="str">
        <f>INDEX($CD$5:$CD$10,MATCH(BA2010,$CC$5:$CC$10,0),1)</f>
        <v>Y</v>
      </c>
      <c r="BC2010" s="12" t="str">
        <f>IF(AND(BB2010="Y",AY2010&gt;1),"Y","")</f>
        <v>Y</v>
      </c>
      <c r="BD2010" s="12" t="str">
        <f>IF(AND(BB2010="Y",AY2010&lt;1),"Y","")</f>
        <v/>
      </c>
      <c r="BE2010" s="12" t="str">
        <f>IF(AY2010&gt;1,IF(AY2009&gt;1,"Y",""),"")</f>
        <v/>
      </c>
      <c r="BF2010" s="12" t="str">
        <f>IF(AY2010&lt;1,IF(AY2009&lt;1,"Y",""),"")</f>
        <v/>
      </c>
      <c r="BG2010" s="2"/>
      <c r="BH2010" s="2"/>
      <c r="BI2010" s="2"/>
      <c r="BJ2010" s="2"/>
      <c r="BK2010" s="2"/>
      <c r="BL2010" s="2"/>
      <c r="BM2010" s="4" t="str">
        <f>IF(BR2010=BR2011,IF(BR2010&gt;BR2009,BR2010&amp;"_O",""),BR2010&amp;"_C")</f>
        <v/>
      </c>
      <c r="BN2010" s="7" t="str">
        <f>IF(RIGHT(BM2010,1)="C",BP2010/INDEX($BP$5:$BP$2729,MATCH(BR2010&amp;"_O",$BM$5:$BM$2729,0),1),"")</f>
        <v/>
      </c>
      <c r="BO2010" s="38">
        <v>40004</v>
      </c>
      <c r="BP2010" s="3">
        <v>1756.03</v>
      </c>
      <c r="BQ2010" s="7">
        <f>BP2010/BP2009</f>
        <v>0.97746198205419366</v>
      </c>
      <c r="BR2010" s="4">
        <f>YEAR(BO2010)</f>
        <v>2009</v>
      </c>
      <c r="BS2010" s="2" t="s">
        <v>8</v>
      </c>
      <c r="BT2010" s="12" t="str">
        <f>INDEX($CD$5:$CD$10,MATCH(BS2010,$CC$5:$CC$10,0),1)</f>
        <v>Y</v>
      </c>
      <c r="BU2010" s="12" t="str">
        <f>IF(AND(BT2010="Y",BQ2010&gt;1),"Y","")</f>
        <v/>
      </c>
      <c r="BV2010" s="12" t="str">
        <f>IF(AND(BT2010="Y",BQ2010&lt;1),"Y","")</f>
        <v>Y</v>
      </c>
      <c r="BW2010" s="12" t="str">
        <f>IF(BQ2010&gt;1,IF(BQ2009&gt;1,"Y",""),"")</f>
        <v/>
      </c>
      <c r="BX2010" s="12" t="str">
        <f>IF(BQ2010&lt;1,IF(BQ2009&lt;1,"Y",""),"")</f>
        <v>Y</v>
      </c>
      <c r="BY2010" s="2"/>
      <c r="BZ2010" s="2"/>
      <c r="CA2010" s="2"/>
    </row>
    <row r="2011" spans="47:79">
      <c r="AU2011" s="4" t="str">
        <f>IF(AZ2011=AZ2012,IF(AZ2011&gt;AZ2010,AZ2011&amp;"_O",""),AZ2011&amp;"_C")</f>
        <v/>
      </c>
      <c r="AV2011" s="7" t="str">
        <f>IF(RIGHT(AU2011,1)="C",AX2011/INDEX($AX$5:$AX$2729,MATCH(AZ2011&amp;"_O",$AU$5:$AU$2729,0),1),"")</f>
        <v/>
      </c>
      <c r="AW2011" s="38">
        <v>39591</v>
      </c>
      <c r="AX2011" s="37">
        <v>1375.93</v>
      </c>
      <c r="AY2011" s="7">
        <f>AX2011/AX2010</f>
        <v>0.96532781422106861</v>
      </c>
      <c r="AZ2011" s="4">
        <f>YEAR(AW2011)</f>
        <v>2008</v>
      </c>
      <c r="BA2011" s="2" t="s">
        <v>8</v>
      </c>
      <c r="BB2011" s="12" t="str">
        <f>INDEX($CD$5:$CD$10,MATCH(BA2011,$CC$5:$CC$10,0),1)</f>
        <v>Y</v>
      </c>
      <c r="BC2011" s="12" t="str">
        <f>IF(AND(BB2011="Y",AY2011&gt;1),"Y","")</f>
        <v/>
      </c>
      <c r="BD2011" s="12" t="str">
        <f>IF(AND(BB2011="Y",AY2011&lt;1),"Y","")</f>
        <v>Y</v>
      </c>
      <c r="BE2011" s="12" t="str">
        <f>IF(AY2011&gt;1,IF(AY2010&gt;1,"Y",""),"")</f>
        <v/>
      </c>
      <c r="BF2011" s="12" t="str">
        <f>IF(AY2011&lt;1,IF(AY2010&lt;1,"Y",""),"")</f>
        <v/>
      </c>
      <c r="BG2011" s="2"/>
      <c r="BH2011" s="2"/>
      <c r="BI2011" s="2"/>
      <c r="BJ2011" s="2"/>
      <c r="BK2011" s="2"/>
      <c r="BL2011" s="2"/>
      <c r="BM2011" s="4" t="str">
        <f>IF(BR2011=BR2012,IF(BR2011&gt;BR2010,BR2011&amp;"_O",""),BR2011&amp;"_C")</f>
        <v/>
      </c>
      <c r="BN2011" s="7" t="str">
        <f>IF(RIGHT(BM2011,1)="C",BP2011/INDEX($BP$5:$BP$2729,MATCH(BR2011&amp;"_O",$BM$5:$BM$2729,0),1),"")</f>
        <v/>
      </c>
      <c r="BO2011" s="38">
        <v>40011</v>
      </c>
      <c r="BP2011" s="3">
        <v>1886.61</v>
      </c>
      <c r="BQ2011" s="7">
        <f>BP2011/BP2010</f>
        <v>1.0743609163852554</v>
      </c>
      <c r="BR2011" s="4">
        <f>YEAR(BO2011)</f>
        <v>2009</v>
      </c>
      <c r="BS2011" s="2" t="s">
        <v>8</v>
      </c>
      <c r="BT2011" s="12" t="str">
        <f>INDEX($CD$5:$CD$10,MATCH(BS2011,$CC$5:$CC$10,0),1)</f>
        <v>Y</v>
      </c>
      <c r="BU2011" s="12" t="str">
        <f>IF(AND(BT2011="Y",BQ2011&gt;1),"Y","")</f>
        <v>Y</v>
      </c>
      <c r="BV2011" s="12" t="str">
        <f>IF(AND(BT2011="Y",BQ2011&lt;1),"Y","")</f>
        <v/>
      </c>
      <c r="BW2011" s="12" t="str">
        <f>IF(BQ2011&gt;1,IF(BQ2010&gt;1,"Y",""),"")</f>
        <v/>
      </c>
      <c r="BX2011" s="12" t="str">
        <f>IF(BQ2011&lt;1,IF(BQ2010&lt;1,"Y",""),"")</f>
        <v/>
      </c>
      <c r="BY2011" s="2"/>
      <c r="BZ2011" s="2"/>
      <c r="CA2011" s="2"/>
    </row>
    <row r="2012" spans="47:79">
      <c r="AU2012" s="4" t="str">
        <f>IF(AZ2012=AZ2013,IF(AZ2012&gt;AZ2011,AZ2012&amp;"_O",""),AZ2012&amp;"_C")</f>
        <v/>
      </c>
      <c r="AV2012" s="7" t="str">
        <f>IF(RIGHT(AU2012,1)="C",AX2012/INDEX($AX$5:$AX$2729,MATCH(AZ2012&amp;"_O",$AU$5:$AU$2729,0),1),"")</f>
        <v/>
      </c>
      <c r="AW2012" s="38">
        <v>39598</v>
      </c>
      <c r="AX2012" s="37">
        <v>1400.38</v>
      </c>
      <c r="AY2012" s="7">
        <f>AX2012/AX2011</f>
        <v>1.017769799335722</v>
      </c>
      <c r="AZ2012" s="4">
        <f>YEAR(AW2012)</f>
        <v>2008</v>
      </c>
      <c r="BA2012" s="2" t="s">
        <v>8</v>
      </c>
      <c r="BB2012" s="12" t="str">
        <f>INDEX($CD$5:$CD$10,MATCH(BA2012,$CC$5:$CC$10,0),1)</f>
        <v>Y</v>
      </c>
      <c r="BC2012" s="12" t="str">
        <f>IF(AND(BB2012="Y",AY2012&gt;1),"Y","")</f>
        <v>Y</v>
      </c>
      <c r="BD2012" s="12" t="str">
        <f>IF(AND(BB2012="Y",AY2012&lt;1),"Y","")</f>
        <v/>
      </c>
      <c r="BE2012" s="12" t="str">
        <f>IF(AY2012&gt;1,IF(AY2011&gt;1,"Y",""),"")</f>
        <v/>
      </c>
      <c r="BF2012" s="12" t="str">
        <f>IF(AY2012&lt;1,IF(AY2011&lt;1,"Y",""),"")</f>
        <v/>
      </c>
      <c r="BG2012" s="2"/>
      <c r="BH2012" s="2"/>
      <c r="BI2012" s="2"/>
      <c r="BJ2012" s="2"/>
      <c r="BK2012" s="2"/>
      <c r="BL2012" s="2"/>
      <c r="BM2012" s="4" t="str">
        <f>IF(BR2012=BR2013,IF(BR2012&gt;BR2011,BR2012&amp;"_O",""),BR2012&amp;"_C")</f>
        <v/>
      </c>
      <c r="BN2012" s="7" t="str">
        <f>IF(RIGHT(BM2012,1)="C",BP2012/INDEX($BP$5:$BP$2729,MATCH(BR2012&amp;"_O",$BM$5:$BM$2729,0),1),"")</f>
        <v/>
      </c>
      <c r="BO2012" s="38">
        <v>40018</v>
      </c>
      <c r="BP2012" s="3">
        <v>1965.96</v>
      </c>
      <c r="BQ2012" s="7">
        <f>BP2012/BP2011</f>
        <v>1.0420595671601445</v>
      </c>
      <c r="BR2012" s="4">
        <f>YEAR(BO2012)</f>
        <v>2009</v>
      </c>
      <c r="BS2012" s="2" t="s">
        <v>8</v>
      </c>
      <c r="BT2012" s="12" t="str">
        <f>INDEX($CD$5:$CD$10,MATCH(BS2012,$CC$5:$CC$10,0),1)</f>
        <v>Y</v>
      </c>
      <c r="BU2012" s="12" t="str">
        <f>IF(AND(BT2012="Y",BQ2012&gt;1),"Y","")</f>
        <v>Y</v>
      </c>
      <c r="BV2012" s="12" t="str">
        <f>IF(AND(BT2012="Y",BQ2012&lt;1),"Y","")</f>
        <v/>
      </c>
      <c r="BW2012" s="12" t="str">
        <f>IF(BQ2012&gt;1,IF(BQ2011&gt;1,"Y",""),"")</f>
        <v>Y</v>
      </c>
      <c r="BX2012" s="12" t="str">
        <f>IF(BQ2012&lt;1,IF(BQ2011&lt;1,"Y",""),"")</f>
        <v/>
      </c>
      <c r="BY2012" s="2"/>
      <c r="BZ2012" s="2"/>
      <c r="CA2012" s="2"/>
    </row>
    <row r="2013" spans="47:79">
      <c r="AU2013" s="4" t="str">
        <f>IF(AZ2013=AZ2014,IF(AZ2013&gt;AZ2012,AZ2013&amp;"_O",""),AZ2013&amp;"_C")</f>
        <v/>
      </c>
      <c r="AV2013" s="7" t="str">
        <f>IF(RIGHT(AU2013,1)="C",AX2013/INDEX($AX$5:$AX$2729,MATCH(AZ2013&amp;"_O",$AU$5:$AU$2729,0),1),"")</f>
        <v/>
      </c>
      <c r="AW2013" s="38">
        <v>39605</v>
      </c>
      <c r="AX2013" s="37">
        <v>1360.68</v>
      </c>
      <c r="AY2013" s="7">
        <f>AX2013/AX2012</f>
        <v>0.97165055199303041</v>
      </c>
      <c r="AZ2013" s="4">
        <f>YEAR(AW2013)</f>
        <v>2008</v>
      </c>
      <c r="BA2013" s="2" t="s">
        <v>8</v>
      </c>
      <c r="BB2013" s="12" t="str">
        <f>INDEX($CD$5:$CD$10,MATCH(BA2013,$CC$5:$CC$10,0),1)</f>
        <v>Y</v>
      </c>
      <c r="BC2013" s="12" t="str">
        <f>IF(AND(BB2013="Y",AY2013&gt;1),"Y","")</f>
        <v/>
      </c>
      <c r="BD2013" s="12" t="str">
        <f>IF(AND(BB2013="Y",AY2013&lt;1),"Y","")</f>
        <v>Y</v>
      </c>
      <c r="BE2013" s="12" t="str">
        <f>IF(AY2013&gt;1,IF(AY2012&gt;1,"Y",""),"")</f>
        <v/>
      </c>
      <c r="BF2013" s="12" t="str">
        <f>IF(AY2013&lt;1,IF(AY2012&lt;1,"Y",""),"")</f>
        <v/>
      </c>
      <c r="BG2013" s="2"/>
      <c r="BH2013" s="2"/>
      <c r="BI2013" s="2"/>
      <c r="BJ2013" s="2"/>
      <c r="BK2013" s="2"/>
      <c r="BL2013" s="2"/>
      <c r="BM2013" s="4" t="str">
        <f>IF(BR2013=BR2014,IF(BR2013&gt;BR2012,BR2013&amp;"_O",""),BR2013&amp;"_C")</f>
        <v/>
      </c>
      <c r="BN2013" s="7" t="str">
        <f>IF(RIGHT(BM2013,1)="C",BP2013/INDEX($BP$5:$BP$2729,MATCH(BR2013&amp;"_O",$BM$5:$BM$2729,0),1),"")</f>
        <v/>
      </c>
      <c r="BO2013" s="38">
        <v>40025</v>
      </c>
      <c r="BP2013" s="3">
        <v>1978.5</v>
      </c>
      <c r="BQ2013" s="7">
        <f>BP2013/BP2012</f>
        <v>1.0063785631447231</v>
      </c>
      <c r="BR2013" s="4">
        <f>YEAR(BO2013)</f>
        <v>2009</v>
      </c>
      <c r="BS2013" s="2" t="s">
        <v>8</v>
      </c>
      <c r="BT2013" s="12" t="str">
        <f>INDEX($CD$5:$CD$10,MATCH(BS2013,$CC$5:$CC$10,0),1)</f>
        <v>Y</v>
      </c>
      <c r="BU2013" s="12" t="str">
        <f>IF(AND(BT2013="Y",BQ2013&gt;1),"Y","")</f>
        <v>Y</v>
      </c>
      <c r="BV2013" s="12" t="str">
        <f>IF(AND(BT2013="Y",BQ2013&lt;1),"Y","")</f>
        <v/>
      </c>
      <c r="BW2013" s="12" t="str">
        <f>IF(BQ2013&gt;1,IF(BQ2012&gt;1,"Y",""),"")</f>
        <v>Y</v>
      </c>
      <c r="BX2013" s="12" t="str">
        <f>IF(BQ2013&lt;1,IF(BQ2012&lt;1,"Y",""),"")</f>
        <v/>
      </c>
      <c r="BY2013" s="2"/>
      <c r="BZ2013" s="2"/>
      <c r="CA2013" s="2"/>
    </row>
    <row r="2014" spans="47:79">
      <c r="AU2014" s="4" t="str">
        <f>IF(AZ2014=AZ2015,IF(AZ2014&gt;AZ2013,AZ2014&amp;"_O",""),AZ2014&amp;"_C")</f>
        <v/>
      </c>
      <c r="AV2014" s="7" t="str">
        <f>IF(RIGHT(AU2014,1)="C",AX2014/INDEX($AX$5:$AX$2729,MATCH(AZ2014&amp;"_O",$AU$5:$AU$2729,0),1),"")</f>
        <v/>
      </c>
      <c r="AW2014" s="38">
        <v>39612</v>
      </c>
      <c r="AX2014" s="37">
        <v>1360.03</v>
      </c>
      <c r="AY2014" s="7">
        <f>AX2014/AX2013</f>
        <v>0.99952229767469203</v>
      </c>
      <c r="AZ2014" s="4">
        <f>YEAR(AW2014)</f>
        <v>2008</v>
      </c>
      <c r="BA2014" s="2" t="s">
        <v>8</v>
      </c>
      <c r="BB2014" s="12" t="str">
        <f>INDEX($CD$5:$CD$10,MATCH(BA2014,$CC$5:$CC$10,0),1)</f>
        <v>Y</v>
      </c>
      <c r="BC2014" s="12" t="str">
        <f>IF(AND(BB2014="Y",AY2014&gt;1),"Y","")</f>
        <v/>
      </c>
      <c r="BD2014" s="12" t="str">
        <f>IF(AND(BB2014="Y",AY2014&lt;1),"Y","")</f>
        <v>Y</v>
      </c>
      <c r="BE2014" s="12" t="str">
        <f>IF(AY2014&gt;1,IF(AY2013&gt;1,"Y",""),"")</f>
        <v/>
      </c>
      <c r="BF2014" s="12" t="str">
        <f>IF(AY2014&lt;1,IF(AY2013&lt;1,"Y",""),"")</f>
        <v>Y</v>
      </c>
      <c r="BG2014" s="2"/>
      <c r="BH2014" s="2"/>
      <c r="BI2014" s="2"/>
      <c r="BJ2014" s="2"/>
      <c r="BK2014" s="2"/>
      <c r="BL2014" s="2"/>
      <c r="BM2014" s="4" t="str">
        <f>IF(BR2014=BR2015,IF(BR2014&gt;BR2013,BR2014&amp;"_O",""),BR2014&amp;"_C")</f>
        <v/>
      </c>
      <c r="BN2014" s="7" t="str">
        <f>IF(RIGHT(BM2014,1)="C",BP2014/INDEX($BP$5:$BP$2729,MATCH(BR2014&amp;"_O",$BM$5:$BM$2729,0),1),"")</f>
        <v/>
      </c>
      <c r="BO2014" s="38">
        <v>40032</v>
      </c>
      <c r="BP2014" s="3">
        <v>2000.25</v>
      </c>
      <c r="BQ2014" s="7">
        <f>BP2014/BP2013</f>
        <v>1.0109931766489766</v>
      </c>
      <c r="BR2014" s="4">
        <f>YEAR(BO2014)</f>
        <v>2009</v>
      </c>
      <c r="BS2014" s="2" t="s">
        <v>8</v>
      </c>
      <c r="BT2014" s="12" t="str">
        <f>INDEX($CD$5:$CD$10,MATCH(BS2014,$CC$5:$CC$10,0),1)</f>
        <v>Y</v>
      </c>
      <c r="BU2014" s="12" t="str">
        <f>IF(AND(BT2014="Y",BQ2014&gt;1),"Y","")</f>
        <v>Y</v>
      </c>
      <c r="BV2014" s="12" t="str">
        <f>IF(AND(BT2014="Y",BQ2014&lt;1),"Y","")</f>
        <v/>
      </c>
      <c r="BW2014" s="12" t="str">
        <f>IF(BQ2014&gt;1,IF(BQ2013&gt;1,"Y",""),"")</f>
        <v>Y</v>
      </c>
      <c r="BX2014" s="12" t="str">
        <f>IF(BQ2014&lt;1,IF(BQ2013&lt;1,"Y",""),"")</f>
        <v/>
      </c>
      <c r="BY2014" s="2"/>
      <c r="BZ2014" s="2"/>
      <c r="CA2014" s="2"/>
    </row>
    <row r="2015" spans="47:79">
      <c r="AU2015" s="4" t="str">
        <f>IF(AZ2015=AZ2016,IF(AZ2015&gt;AZ2014,AZ2015&amp;"_O",""),AZ2015&amp;"_C")</f>
        <v/>
      </c>
      <c r="AV2015" s="7" t="str">
        <f>IF(RIGHT(AU2015,1)="C",AX2015/INDEX($AX$5:$AX$2729,MATCH(AZ2015&amp;"_O",$AU$5:$AU$2729,0),1),"")</f>
        <v/>
      </c>
      <c r="AW2015" s="38">
        <v>39619</v>
      </c>
      <c r="AX2015" s="37">
        <v>1317.93</v>
      </c>
      <c r="AY2015" s="7">
        <f>AX2015/AX2014</f>
        <v>0.96904480048234232</v>
      </c>
      <c r="AZ2015" s="4">
        <f>YEAR(AW2015)</f>
        <v>2008</v>
      </c>
      <c r="BA2015" s="2" t="s">
        <v>8</v>
      </c>
      <c r="BB2015" s="12" t="str">
        <f>INDEX($CD$5:$CD$10,MATCH(BA2015,$CC$5:$CC$10,0),1)</f>
        <v>Y</v>
      </c>
      <c r="BC2015" s="12" t="str">
        <f>IF(AND(BB2015="Y",AY2015&gt;1),"Y","")</f>
        <v/>
      </c>
      <c r="BD2015" s="12" t="str">
        <f>IF(AND(BB2015="Y",AY2015&lt;1),"Y","")</f>
        <v>Y</v>
      </c>
      <c r="BE2015" s="12" t="str">
        <f>IF(AY2015&gt;1,IF(AY2014&gt;1,"Y",""),"")</f>
        <v/>
      </c>
      <c r="BF2015" s="12" t="str">
        <f>IF(AY2015&lt;1,IF(AY2014&lt;1,"Y",""),"")</f>
        <v>Y</v>
      </c>
      <c r="BG2015" s="2"/>
      <c r="BH2015" s="2"/>
      <c r="BI2015" s="2"/>
      <c r="BJ2015" s="2"/>
      <c r="BK2015" s="2"/>
      <c r="BL2015" s="2"/>
      <c r="BM2015" s="4" t="str">
        <f>IF(BR2015=BR2016,IF(BR2015&gt;BR2014,BR2015&amp;"_O",""),BR2015&amp;"_C")</f>
        <v/>
      </c>
      <c r="BN2015" s="7" t="str">
        <f>IF(RIGHT(BM2015,1)="C",BP2015/INDEX($BP$5:$BP$2729,MATCH(BR2015&amp;"_O",$BM$5:$BM$2729,0),1),"")</f>
        <v/>
      </c>
      <c r="BO2015" s="38">
        <v>40039</v>
      </c>
      <c r="BP2015" s="3">
        <v>1985.52</v>
      </c>
      <c r="BQ2015" s="7">
        <f>BP2015/BP2014</f>
        <v>0.99263592050993621</v>
      </c>
      <c r="BR2015" s="4">
        <f>YEAR(BO2015)</f>
        <v>2009</v>
      </c>
      <c r="BS2015" s="2" t="s">
        <v>8</v>
      </c>
      <c r="BT2015" s="12" t="str">
        <f>INDEX($CD$5:$CD$10,MATCH(BS2015,$CC$5:$CC$10,0),1)</f>
        <v>Y</v>
      </c>
      <c r="BU2015" s="12" t="str">
        <f>IF(AND(BT2015="Y",BQ2015&gt;1),"Y","")</f>
        <v/>
      </c>
      <c r="BV2015" s="12" t="str">
        <f>IF(AND(BT2015="Y",BQ2015&lt;1),"Y","")</f>
        <v>Y</v>
      </c>
      <c r="BW2015" s="12" t="str">
        <f>IF(BQ2015&gt;1,IF(BQ2014&gt;1,"Y",""),"")</f>
        <v/>
      </c>
      <c r="BX2015" s="12" t="str">
        <f>IF(BQ2015&lt;1,IF(BQ2014&lt;1,"Y",""),"")</f>
        <v/>
      </c>
      <c r="BY2015" s="2"/>
      <c r="BZ2015" s="2"/>
      <c r="CA2015" s="2"/>
    </row>
    <row r="2016" spans="47:79">
      <c r="AU2016" s="4" t="str">
        <f>IF(AZ2016=AZ2017,IF(AZ2016&gt;AZ2015,AZ2016&amp;"_O",""),AZ2016&amp;"_C")</f>
        <v/>
      </c>
      <c r="AV2016" s="7" t="str">
        <f>IF(RIGHT(AU2016,1)="C",AX2016/INDEX($AX$5:$AX$2729,MATCH(AZ2016&amp;"_O",$AU$5:$AU$2729,0),1),"")</f>
        <v/>
      </c>
      <c r="AW2016" s="38">
        <v>39626</v>
      </c>
      <c r="AX2016" s="37">
        <v>1278.3800000000001</v>
      </c>
      <c r="AY2016" s="7">
        <f>AX2016/AX2015</f>
        <v>0.96999081893575534</v>
      </c>
      <c r="AZ2016" s="4">
        <f>YEAR(AW2016)</f>
        <v>2008</v>
      </c>
      <c r="BA2016" s="2" t="s">
        <v>8</v>
      </c>
      <c r="BB2016" s="12" t="str">
        <f>INDEX($CD$5:$CD$10,MATCH(BA2016,$CC$5:$CC$10,0),1)</f>
        <v>Y</v>
      </c>
      <c r="BC2016" s="12" t="str">
        <f>IF(AND(BB2016="Y",AY2016&gt;1),"Y","")</f>
        <v/>
      </c>
      <c r="BD2016" s="12" t="str">
        <f>IF(AND(BB2016="Y",AY2016&lt;1),"Y","")</f>
        <v>Y</v>
      </c>
      <c r="BE2016" s="12" t="str">
        <f>IF(AY2016&gt;1,IF(AY2015&gt;1,"Y",""),"")</f>
        <v/>
      </c>
      <c r="BF2016" s="12" t="str">
        <f>IF(AY2016&lt;1,IF(AY2015&lt;1,"Y",""),"")</f>
        <v>Y</v>
      </c>
      <c r="BG2016" s="2"/>
      <c r="BH2016" s="2"/>
      <c r="BI2016" s="2"/>
      <c r="BJ2016" s="2"/>
      <c r="BK2016" s="2"/>
      <c r="BL2016" s="2"/>
      <c r="BM2016" s="4" t="str">
        <f>IF(BR2016=BR2017,IF(BR2016&gt;BR2015,BR2016&amp;"_O",""),BR2016&amp;"_C")</f>
        <v/>
      </c>
      <c r="BN2016" s="7" t="str">
        <f>IF(RIGHT(BM2016,1)="C",BP2016/INDEX($BP$5:$BP$2729,MATCH(BR2016&amp;"_O",$BM$5:$BM$2729,0),1),"")</f>
        <v/>
      </c>
      <c r="BO2016" s="38">
        <v>40046</v>
      </c>
      <c r="BP2016" s="3">
        <v>2020.9</v>
      </c>
      <c r="BQ2016" s="7">
        <f>BP2016/BP2015</f>
        <v>1.0178190096297193</v>
      </c>
      <c r="BR2016" s="4">
        <f>YEAR(BO2016)</f>
        <v>2009</v>
      </c>
      <c r="BS2016" s="2" t="s">
        <v>8</v>
      </c>
      <c r="BT2016" s="12" t="str">
        <f>INDEX($CD$5:$CD$10,MATCH(BS2016,$CC$5:$CC$10,0),1)</f>
        <v>Y</v>
      </c>
      <c r="BU2016" s="12" t="str">
        <f>IF(AND(BT2016="Y",BQ2016&gt;1),"Y","")</f>
        <v>Y</v>
      </c>
      <c r="BV2016" s="12" t="str">
        <f>IF(AND(BT2016="Y",BQ2016&lt;1),"Y","")</f>
        <v/>
      </c>
      <c r="BW2016" s="12" t="str">
        <f>IF(BQ2016&gt;1,IF(BQ2015&gt;1,"Y",""),"")</f>
        <v/>
      </c>
      <c r="BX2016" s="12" t="str">
        <f>IF(BQ2016&lt;1,IF(BQ2015&lt;1,"Y",""),"")</f>
        <v/>
      </c>
      <c r="BY2016" s="2"/>
      <c r="BZ2016" s="2"/>
      <c r="CA2016" s="2"/>
    </row>
    <row r="2017" spans="47:79">
      <c r="AU2017" s="4" t="str">
        <f>IF(AZ2017=AZ2018,IF(AZ2017&gt;AZ2016,AZ2017&amp;"_O",""),AZ2017&amp;"_C")</f>
        <v/>
      </c>
      <c r="AV2017" s="7" t="str">
        <f>IF(RIGHT(AU2017,1)="C",AX2017/INDEX($AX$5:$AX$2729,MATCH(AZ2017&amp;"_O",$AU$5:$AU$2729,0),1),"")</f>
        <v/>
      </c>
      <c r="AW2017" s="38">
        <v>39632</v>
      </c>
      <c r="AX2017" s="37">
        <v>1262.9000000000001</v>
      </c>
      <c r="AY2017" s="7">
        <f>AX2017/AX2016</f>
        <v>0.98789092445125859</v>
      </c>
      <c r="AZ2017" s="4">
        <f>YEAR(AW2017)</f>
        <v>2008</v>
      </c>
      <c r="BA2017" s="2" t="s">
        <v>8</v>
      </c>
      <c r="BB2017" s="12" t="str">
        <f>INDEX($CD$5:$CD$10,MATCH(BA2017,$CC$5:$CC$10,0),1)</f>
        <v>Y</v>
      </c>
      <c r="BC2017" s="12" t="str">
        <f>IF(AND(BB2017="Y",AY2017&gt;1),"Y","")</f>
        <v/>
      </c>
      <c r="BD2017" s="12" t="str">
        <f>IF(AND(BB2017="Y",AY2017&lt;1),"Y","")</f>
        <v>Y</v>
      </c>
      <c r="BE2017" s="12" t="str">
        <f>IF(AY2017&gt;1,IF(AY2016&gt;1,"Y",""),"")</f>
        <v/>
      </c>
      <c r="BF2017" s="12" t="str">
        <f>IF(AY2017&lt;1,IF(AY2016&lt;1,"Y",""),"")</f>
        <v>Y</v>
      </c>
      <c r="BG2017" s="2"/>
      <c r="BH2017" s="2"/>
      <c r="BI2017" s="2"/>
      <c r="BJ2017" s="2"/>
      <c r="BK2017" s="2"/>
      <c r="BL2017" s="2"/>
      <c r="BM2017" s="4" t="str">
        <f>IF(BR2017=BR2018,IF(BR2017&gt;BR2016,BR2017&amp;"_O",""),BR2017&amp;"_C")</f>
        <v/>
      </c>
      <c r="BN2017" s="7" t="str">
        <f>IF(RIGHT(BM2017,1)="C",BP2017/INDEX($BP$5:$BP$2729,MATCH(BR2017&amp;"_O",$BM$5:$BM$2729,0),1),"")</f>
        <v/>
      </c>
      <c r="BO2017" s="38">
        <v>40053</v>
      </c>
      <c r="BP2017" s="3">
        <v>2028.77</v>
      </c>
      <c r="BQ2017" s="7">
        <f>BP2017/BP2016</f>
        <v>1.003894304517789</v>
      </c>
      <c r="BR2017" s="4">
        <f>YEAR(BO2017)</f>
        <v>2009</v>
      </c>
      <c r="BS2017" s="2" t="s">
        <v>8</v>
      </c>
      <c r="BT2017" s="12" t="str">
        <f>INDEX($CD$5:$CD$10,MATCH(BS2017,$CC$5:$CC$10,0),1)</f>
        <v>Y</v>
      </c>
      <c r="BU2017" s="12" t="str">
        <f>IF(AND(BT2017="Y",BQ2017&gt;1),"Y","")</f>
        <v>Y</v>
      </c>
      <c r="BV2017" s="12" t="str">
        <f>IF(AND(BT2017="Y",BQ2017&lt;1),"Y","")</f>
        <v/>
      </c>
      <c r="BW2017" s="12" t="str">
        <f>IF(BQ2017&gt;1,IF(BQ2016&gt;1,"Y",""),"")</f>
        <v>Y</v>
      </c>
      <c r="BX2017" s="12" t="str">
        <f>IF(BQ2017&lt;1,IF(BQ2016&lt;1,"Y",""),"")</f>
        <v/>
      </c>
      <c r="BY2017" s="2"/>
      <c r="BZ2017" s="2"/>
      <c r="CA2017" s="2"/>
    </row>
    <row r="2018" spans="47:79">
      <c r="AU2018" s="4" t="str">
        <f>IF(AZ2018=AZ2019,IF(AZ2018&gt;AZ2017,AZ2018&amp;"_O",""),AZ2018&amp;"_C")</f>
        <v/>
      </c>
      <c r="AV2018" s="7" t="str">
        <f>IF(RIGHT(AU2018,1)="C",AX2018/INDEX($AX$5:$AX$2729,MATCH(AZ2018&amp;"_O",$AU$5:$AU$2729,0),1),"")</f>
        <v/>
      </c>
      <c r="AW2018" s="38">
        <v>39640</v>
      </c>
      <c r="AX2018" s="37">
        <v>1239.49</v>
      </c>
      <c r="AY2018" s="7">
        <f>AX2018/AX2017</f>
        <v>0.98146329875682947</v>
      </c>
      <c r="AZ2018" s="4">
        <f>YEAR(AW2018)</f>
        <v>2008</v>
      </c>
      <c r="BA2018" s="2" t="s">
        <v>8</v>
      </c>
      <c r="BB2018" s="12" t="str">
        <f>INDEX($CD$5:$CD$10,MATCH(BA2018,$CC$5:$CC$10,0),1)</f>
        <v>Y</v>
      </c>
      <c r="BC2018" s="12" t="str">
        <f>IF(AND(BB2018="Y",AY2018&gt;1),"Y","")</f>
        <v/>
      </c>
      <c r="BD2018" s="12" t="str">
        <f>IF(AND(BB2018="Y",AY2018&lt;1),"Y","")</f>
        <v>Y</v>
      </c>
      <c r="BE2018" s="12" t="str">
        <f>IF(AY2018&gt;1,IF(AY2017&gt;1,"Y",""),"")</f>
        <v/>
      </c>
      <c r="BF2018" s="12" t="str">
        <f>IF(AY2018&lt;1,IF(AY2017&lt;1,"Y",""),"")</f>
        <v>Y</v>
      </c>
      <c r="BG2018" s="2"/>
      <c r="BH2018" s="2"/>
      <c r="BI2018" s="2"/>
      <c r="BJ2018" s="2"/>
      <c r="BK2018" s="2"/>
      <c r="BL2018" s="2"/>
      <c r="BM2018" s="4" t="str">
        <f>IF(BR2018=BR2019,IF(BR2018&gt;BR2017,BR2018&amp;"_O",""),BR2018&amp;"_C")</f>
        <v/>
      </c>
      <c r="BN2018" s="7" t="str">
        <f>IF(RIGHT(BM2018,1)="C",BP2018/INDEX($BP$5:$BP$2729,MATCH(BR2018&amp;"_O",$BM$5:$BM$2729,0),1),"")</f>
        <v/>
      </c>
      <c r="BO2018" s="38">
        <v>40060</v>
      </c>
      <c r="BP2018" s="3">
        <v>2018.78</v>
      </c>
      <c r="BQ2018" s="7">
        <f>BP2018/BP2017</f>
        <v>0.99507583412609613</v>
      </c>
      <c r="BR2018" s="4">
        <f>YEAR(BO2018)</f>
        <v>2009</v>
      </c>
      <c r="BS2018" s="2" t="s">
        <v>8</v>
      </c>
      <c r="BT2018" s="12" t="str">
        <f>INDEX($CD$5:$CD$10,MATCH(BS2018,$CC$5:$CC$10,0),1)</f>
        <v>Y</v>
      </c>
      <c r="BU2018" s="12" t="str">
        <f>IF(AND(BT2018="Y",BQ2018&gt;1),"Y","")</f>
        <v/>
      </c>
      <c r="BV2018" s="12" t="str">
        <f>IF(AND(BT2018="Y",BQ2018&lt;1),"Y","")</f>
        <v>Y</v>
      </c>
      <c r="BW2018" s="12" t="str">
        <f>IF(BQ2018&gt;1,IF(BQ2017&gt;1,"Y",""),"")</f>
        <v/>
      </c>
      <c r="BX2018" s="12" t="str">
        <f>IF(BQ2018&lt;1,IF(BQ2017&lt;1,"Y",""),"")</f>
        <v/>
      </c>
      <c r="BY2018" s="2"/>
      <c r="BZ2018" s="2"/>
      <c r="CA2018" s="2"/>
    </row>
    <row r="2019" spans="47:79">
      <c r="AU2019" s="4" t="str">
        <f>IF(AZ2019=AZ2020,IF(AZ2019&gt;AZ2018,AZ2019&amp;"_O",""),AZ2019&amp;"_C")</f>
        <v/>
      </c>
      <c r="AV2019" s="7" t="str">
        <f>IF(RIGHT(AU2019,1)="C",AX2019/INDEX($AX$5:$AX$2729,MATCH(AZ2019&amp;"_O",$AU$5:$AU$2729,0),1),"")</f>
        <v/>
      </c>
      <c r="AW2019" s="38">
        <v>39647</v>
      </c>
      <c r="AX2019" s="37">
        <v>1260.68</v>
      </c>
      <c r="AY2019" s="7">
        <f>AX2019/AX2018</f>
        <v>1.0170957409902461</v>
      </c>
      <c r="AZ2019" s="4">
        <f>YEAR(AW2019)</f>
        <v>2008</v>
      </c>
      <c r="BA2019" s="2" t="s">
        <v>8</v>
      </c>
      <c r="BB2019" s="12" t="str">
        <f>INDEX($CD$5:$CD$10,MATCH(BA2019,$CC$5:$CC$10,0),1)</f>
        <v>Y</v>
      </c>
      <c r="BC2019" s="12" t="str">
        <f>IF(AND(BB2019="Y",AY2019&gt;1),"Y","")</f>
        <v>Y</v>
      </c>
      <c r="BD2019" s="12" t="str">
        <f>IF(AND(BB2019="Y",AY2019&lt;1),"Y","")</f>
        <v/>
      </c>
      <c r="BE2019" s="12" t="str">
        <f>IF(AY2019&gt;1,IF(AY2018&gt;1,"Y",""),"")</f>
        <v/>
      </c>
      <c r="BF2019" s="12" t="str">
        <f>IF(AY2019&lt;1,IF(AY2018&lt;1,"Y",""),"")</f>
        <v/>
      </c>
      <c r="BG2019" s="2"/>
      <c r="BH2019" s="2"/>
      <c r="BI2019" s="2"/>
      <c r="BJ2019" s="2"/>
      <c r="BK2019" s="2"/>
      <c r="BL2019" s="2"/>
      <c r="BM2019" s="4" t="str">
        <f>IF(BR2019=BR2020,IF(BR2019&gt;BR2018,BR2019&amp;"_O",""),BR2019&amp;"_C")</f>
        <v/>
      </c>
      <c r="BN2019" s="7" t="str">
        <f>IF(RIGHT(BM2019,1)="C",BP2019/INDEX($BP$5:$BP$2729,MATCH(BR2019&amp;"_O",$BM$5:$BM$2729,0),1),"")</f>
        <v/>
      </c>
      <c r="BO2019" s="38">
        <v>40067</v>
      </c>
      <c r="BP2019" s="3">
        <v>2080.9</v>
      </c>
      <c r="BQ2019" s="7">
        <f>BP2019/BP2018</f>
        <v>1.0307710597489574</v>
      </c>
      <c r="BR2019" s="4">
        <f>YEAR(BO2019)</f>
        <v>2009</v>
      </c>
      <c r="BS2019" s="2" t="s">
        <v>8</v>
      </c>
      <c r="BT2019" s="12" t="str">
        <f>INDEX($CD$5:$CD$10,MATCH(BS2019,$CC$5:$CC$10,0),1)</f>
        <v>Y</v>
      </c>
      <c r="BU2019" s="12" t="str">
        <f>IF(AND(BT2019="Y",BQ2019&gt;1),"Y","")</f>
        <v>Y</v>
      </c>
      <c r="BV2019" s="12" t="str">
        <f>IF(AND(BT2019="Y",BQ2019&lt;1),"Y","")</f>
        <v/>
      </c>
      <c r="BW2019" s="12" t="str">
        <f>IF(BQ2019&gt;1,IF(BQ2018&gt;1,"Y",""),"")</f>
        <v/>
      </c>
      <c r="BX2019" s="12" t="str">
        <f>IF(BQ2019&lt;1,IF(BQ2018&lt;1,"Y",""),"")</f>
        <v/>
      </c>
      <c r="BY2019" s="2"/>
      <c r="BZ2019" s="2"/>
      <c r="CA2019" s="2"/>
    </row>
    <row r="2020" spans="47:79">
      <c r="AU2020" s="4" t="str">
        <f>IF(AZ2020=AZ2021,IF(AZ2020&gt;AZ2019,AZ2020&amp;"_O",""),AZ2020&amp;"_C")</f>
        <v/>
      </c>
      <c r="AV2020" s="7" t="str">
        <f>IF(RIGHT(AU2020,1)="C",AX2020/INDEX($AX$5:$AX$2729,MATCH(AZ2020&amp;"_O",$AU$5:$AU$2729,0),1),"")</f>
        <v/>
      </c>
      <c r="AW2020" s="38">
        <v>39654</v>
      </c>
      <c r="AX2020" s="37">
        <v>1257.76</v>
      </c>
      <c r="AY2020" s="7">
        <f>AX2020/AX2019</f>
        <v>0.9976837897007963</v>
      </c>
      <c r="AZ2020" s="4">
        <f>YEAR(AW2020)</f>
        <v>2008</v>
      </c>
      <c r="BA2020" s="2" t="s">
        <v>8</v>
      </c>
      <c r="BB2020" s="12" t="str">
        <f>INDEX($CD$5:$CD$10,MATCH(BA2020,$CC$5:$CC$10,0),1)</f>
        <v>Y</v>
      </c>
      <c r="BC2020" s="12" t="str">
        <f>IF(AND(BB2020="Y",AY2020&gt;1),"Y","")</f>
        <v/>
      </c>
      <c r="BD2020" s="12" t="str">
        <f>IF(AND(BB2020="Y",AY2020&lt;1),"Y","")</f>
        <v>Y</v>
      </c>
      <c r="BE2020" s="12" t="str">
        <f>IF(AY2020&gt;1,IF(AY2019&gt;1,"Y",""),"")</f>
        <v/>
      </c>
      <c r="BF2020" s="12" t="str">
        <f>IF(AY2020&lt;1,IF(AY2019&lt;1,"Y",""),"")</f>
        <v/>
      </c>
      <c r="BG2020" s="2"/>
      <c r="BH2020" s="2"/>
      <c r="BI2020" s="2"/>
      <c r="BJ2020" s="2"/>
      <c r="BK2020" s="2"/>
      <c r="BL2020" s="2"/>
      <c r="BM2020" s="4" t="str">
        <f>IF(BR2020=BR2021,IF(BR2020&gt;BR2019,BR2020&amp;"_O",""),BR2020&amp;"_C")</f>
        <v/>
      </c>
      <c r="BN2020" s="7" t="str">
        <f>IF(RIGHT(BM2020,1)="C",BP2020/INDEX($BP$5:$BP$2729,MATCH(BR2020&amp;"_O",$BM$5:$BM$2729,0),1),"")</f>
        <v/>
      </c>
      <c r="BO2020" s="38">
        <v>40074</v>
      </c>
      <c r="BP2020" s="3">
        <v>2132.86</v>
      </c>
      <c r="BQ2020" s="7">
        <f>BP2020/BP2019</f>
        <v>1.0249699649190254</v>
      </c>
      <c r="BR2020" s="4">
        <f>YEAR(BO2020)</f>
        <v>2009</v>
      </c>
      <c r="BS2020" s="2" t="s">
        <v>8</v>
      </c>
      <c r="BT2020" s="12" t="str">
        <f>INDEX($CD$5:$CD$10,MATCH(BS2020,$CC$5:$CC$10,0),1)</f>
        <v>Y</v>
      </c>
      <c r="BU2020" s="12" t="str">
        <f>IF(AND(BT2020="Y",BQ2020&gt;1),"Y","")</f>
        <v>Y</v>
      </c>
      <c r="BV2020" s="12" t="str">
        <f>IF(AND(BT2020="Y",BQ2020&lt;1),"Y","")</f>
        <v/>
      </c>
      <c r="BW2020" s="12" t="str">
        <f>IF(BQ2020&gt;1,IF(BQ2019&gt;1,"Y",""),"")</f>
        <v>Y</v>
      </c>
      <c r="BX2020" s="12" t="str">
        <f>IF(BQ2020&lt;1,IF(BQ2019&lt;1,"Y",""),"")</f>
        <v/>
      </c>
      <c r="BY2020" s="2"/>
      <c r="BZ2020" s="2"/>
      <c r="CA2020" s="2"/>
    </row>
    <row r="2021" spans="47:79">
      <c r="AU2021" s="4" t="str">
        <f>IF(AZ2021=AZ2022,IF(AZ2021&gt;AZ2020,AZ2021&amp;"_O",""),AZ2021&amp;"_C")</f>
        <v/>
      </c>
      <c r="AV2021" s="7" t="str">
        <f>IF(RIGHT(AU2021,1)="C",AX2021/INDEX($AX$5:$AX$2729,MATCH(AZ2021&amp;"_O",$AU$5:$AU$2729,0),1),"")</f>
        <v/>
      </c>
      <c r="AW2021" s="38">
        <v>39661</v>
      </c>
      <c r="AX2021" s="37">
        <v>1260.31</v>
      </c>
      <c r="AY2021" s="7">
        <f>AX2021/AX2020</f>
        <v>1.0020274138150362</v>
      </c>
      <c r="AZ2021" s="4">
        <f>YEAR(AW2021)</f>
        <v>2008</v>
      </c>
      <c r="BA2021" s="2" t="s">
        <v>8</v>
      </c>
      <c r="BB2021" s="12" t="str">
        <f>INDEX($CD$5:$CD$10,MATCH(BA2021,$CC$5:$CC$10,0),1)</f>
        <v>Y</v>
      </c>
      <c r="BC2021" s="12" t="str">
        <f>IF(AND(BB2021="Y",AY2021&gt;1),"Y","")</f>
        <v>Y</v>
      </c>
      <c r="BD2021" s="12" t="str">
        <f>IF(AND(BB2021="Y",AY2021&lt;1),"Y","")</f>
        <v/>
      </c>
      <c r="BE2021" s="12" t="str">
        <f>IF(AY2021&gt;1,IF(AY2020&gt;1,"Y",""),"")</f>
        <v/>
      </c>
      <c r="BF2021" s="12" t="str">
        <f>IF(AY2021&lt;1,IF(AY2020&lt;1,"Y",""),"")</f>
        <v/>
      </c>
      <c r="BG2021" s="2"/>
      <c r="BH2021" s="2"/>
      <c r="BI2021" s="2"/>
      <c r="BJ2021" s="2"/>
      <c r="BK2021" s="2"/>
      <c r="BL2021" s="2"/>
      <c r="BM2021" s="4" t="str">
        <f>IF(BR2021=BR2022,IF(BR2021&gt;BR2020,BR2021&amp;"_O",""),BR2021&amp;"_C")</f>
        <v/>
      </c>
      <c r="BN2021" s="7" t="str">
        <f>IF(RIGHT(BM2021,1)="C",BP2021/INDEX($BP$5:$BP$2729,MATCH(BR2021&amp;"_O",$BM$5:$BM$2729,0),1),"")</f>
        <v/>
      </c>
      <c r="BO2021" s="38">
        <v>40081</v>
      </c>
      <c r="BP2021" s="3">
        <v>2090.92</v>
      </c>
      <c r="BQ2021" s="7">
        <f>BP2021/BP2020</f>
        <v>0.98033626210815528</v>
      </c>
      <c r="BR2021" s="4">
        <f>YEAR(BO2021)</f>
        <v>2009</v>
      </c>
      <c r="BS2021" s="2" t="s">
        <v>8</v>
      </c>
      <c r="BT2021" s="12" t="str">
        <f>INDEX($CD$5:$CD$10,MATCH(BS2021,$CC$5:$CC$10,0),1)</f>
        <v>Y</v>
      </c>
      <c r="BU2021" s="12" t="str">
        <f>IF(AND(BT2021="Y",BQ2021&gt;1),"Y","")</f>
        <v/>
      </c>
      <c r="BV2021" s="12" t="str">
        <f>IF(AND(BT2021="Y",BQ2021&lt;1),"Y","")</f>
        <v>Y</v>
      </c>
      <c r="BW2021" s="12" t="str">
        <f>IF(BQ2021&gt;1,IF(BQ2020&gt;1,"Y",""),"")</f>
        <v/>
      </c>
      <c r="BX2021" s="12" t="str">
        <f>IF(BQ2021&lt;1,IF(BQ2020&lt;1,"Y",""),"")</f>
        <v/>
      </c>
      <c r="BY2021" s="2"/>
      <c r="BZ2021" s="2"/>
      <c r="CA2021" s="2"/>
    </row>
    <row r="2022" spans="47:79">
      <c r="AU2022" s="4" t="str">
        <f>IF(AZ2022=AZ2023,IF(AZ2022&gt;AZ2021,AZ2022&amp;"_O",""),AZ2022&amp;"_C")</f>
        <v/>
      </c>
      <c r="AV2022" s="7" t="str">
        <f>IF(RIGHT(AU2022,1)="C",AX2022/INDEX($AX$5:$AX$2729,MATCH(AZ2022&amp;"_O",$AU$5:$AU$2729,0),1),"")</f>
        <v/>
      </c>
      <c r="AW2022" s="38">
        <v>39668</v>
      </c>
      <c r="AX2022" s="37">
        <v>1296.32</v>
      </c>
      <c r="AY2022" s="7">
        <f>AX2022/AX2021</f>
        <v>1.0285723353778038</v>
      </c>
      <c r="AZ2022" s="4">
        <f>YEAR(AW2022)</f>
        <v>2008</v>
      </c>
      <c r="BA2022" s="2" t="s">
        <v>8</v>
      </c>
      <c r="BB2022" s="12" t="str">
        <f>INDEX($CD$5:$CD$10,MATCH(BA2022,$CC$5:$CC$10,0),1)</f>
        <v>Y</v>
      </c>
      <c r="BC2022" s="12" t="str">
        <f>IF(AND(BB2022="Y",AY2022&gt;1),"Y","")</f>
        <v>Y</v>
      </c>
      <c r="BD2022" s="12" t="str">
        <f>IF(AND(BB2022="Y",AY2022&lt;1),"Y","")</f>
        <v/>
      </c>
      <c r="BE2022" s="12" t="str">
        <f>IF(AY2022&gt;1,IF(AY2021&gt;1,"Y",""),"")</f>
        <v>Y</v>
      </c>
      <c r="BF2022" s="12" t="str">
        <f>IF(AY2022&lt;1,IF(AY2021&lt;1,"Y",""),"")</f>
        <v/>
      </c>
      <c r="BG2022" s="2"/>
      <c r="BH2022" s="2"/>
      <c r="BI2022" s="2"/>
      <c r="BJ2022" s="2"/>
      <c r="BK2022" s="2"/>
      <c r="BL2022" s="2"/>
      <c r="BM2022" s="4" t="str">
        <f>IF(BR2022=BR2023,IF(BR2022&gt;BR2021,BR2022&amp;"_O",""),BR2022&amp;"_C")</f>
        <v/>
      </c>
      <c r="BN2022" s="7" t="str">
        <f>IF(RIGHT(BM2022,1)="C",BP2022/INDEX($BP$5:$BP$2729,MATCH(BR2022&amp;"_O",$BM$5:$BM$2729,0),1),"")</f>
        <v/>
      </c>
      <c r="BO2022" s="38">
        <v>40088</v>
      </c>
      <c r="BP2022" s="3">
        <v>2048.11</v>
      </c>
      <c r="BQ2022" s="7">
        <f>BP2022/BP2021</f>
        <v>0.97952575899604</v>
      </c>
      <c r="BR2022" s="4">
        <f>YEAR(BO2022)</f>
        <v>2009</v>
      </c>
      <c r="BS2022" s="2" t="s">
        <v>8</v>
      </c>
      <c r="BT2022" s="12" t="str">
        <f>INDEX($CD$5:$CD$10,MATCH(BS2022,$CC$5:$CC$10,0),1)</f>
        <v>Y</v>
      </c>
      <c r="BU2022" s="12" t="str">
        <f>IF(AND(BT2022="Y",BQ2022&gt;1),"Y","")</f>
        <v/>
      </c>
      <c r="BV2022" s="12" t="str">
        <f>IF(AND(BT2022="Y",BQ2022&lt;1),"Y","")</f>
        <v>Y</v>
      </c>
      <c r="BW2022" s="12" t="str">
        <f>IF(BQ2022&gt;1,IF(BQ2021&gt;1,"Y",""),"")</f>
        <v/>
      </c>
      <c r="BX2022" s="12" t="str">
        <f>IF(BQ2022&lt;1,IF(BQ2021&lt;1,"Y",""),"")</f>
        <v>Y</v>
      </c>
      <c r="BY2022" s="2"/>
      <c r="BZ2022" s="2"/>
      <c r="CA2022" s="2"/>
    </row>
    <row r="2023" spans="47:79">
      <c r="AU2023" s="4" t="str">
        <f>IF(AZ2023=AZ2024,IF(AZ2023&gt;AZ2022,AZ2023&amp;"_O",""),AZ2023&amp;"_C")</f>
        <v/>
      </c>
      <c r="AV2023" s="7" t="str">
        <f>IF(RIGHT(AU2023,1)="C",AX2023/INDEX($AX$5:$AX$2729,MATCH(AZ2023&amp;"_O",$AU$5:$AU$2729,0),1),"")</f>
        <v/>
      </c>
      <c r="AW2023" s="38">
        <v>39675</v>
      </c>
      <c r="AX2023" s="37">
        <v>1298.2</v>
      </c>
      <c r="AY2023" s="7">
        <f>AX2023/AX2022</f>
        <v>1.0014502591952605</v>
      </c>
      <c r="AZ2023" s="4">
        <f>YEAR(AW2023)</f>
        <v>2008</v>
      </c>
      <c r="BA2023" s="2" t="s">
        <v>8</v>
      </c>
      <c r="BB2023" s="12" t="str">
        <f>INDEX($CD$5:$CD$10,MATCH(BA2023,$CC$5:$CC$10,0),1)</f>
        <v>Y</v>
      </c>
      <c r="BC2023" s="12" t="str">
        <f>IF(AND(BB2023="Y",AY2023&gt;1),"Y","")</f>
        <v>Y</v>
      </c>
      <c r="BD2023" s="12" t="str">
        <f>IF(AND(BB2023="Y",AY2023&lt;1),"Y","")</f>
        <v/>
      </c>
      <c r="BE2023" s="12" t="str">
        <f>IF(AY2023&gt;1,IF(AY2022&gt;1,"Y",""),"")</f>
        <v>Y</v>
      </c>
      <c r="BF2023" s="12" t="str">
        <f>IF(AY2023&lt;1,IF(AY2022&lt;1,"Y",""),"")</f>
        <v/>
      </c>
      <c r="BG2023" s="2"/>
      <c r="BH2023" s="2"/>
      <c r="BI2023" s="2"/>
      <c r="BJ2023" s="2"/>
      <c r="BK2023" s="2"/>
      <c r="BL2023" s="2"/>
      <c r="BM2023" s="4" t="str">
        <f>IF(BR2023=BR2024,IF(BR2023&gt;BR2022,BR2023&amp;"_O",""),BR2023&amp;"_C")</f>
        <v/>
      </c>
      <c r="BN2023" s="7" t="str">
        <f>IF(RIGHT(BM2023,1)="C",BP2023/INDEX($BP$5:$BP$2729,MATCH(BR2023&amp;"_O",$BM$5:$BM$2729,0),1),"")</f>
        <v/>
      </c>
      <c r="BO2023" s="38">
        <v>40095</v>
      </c>
      <c r="BP2023" s="3">
        <v>2139.2800000000002</v>
      </c>
      <c r="BQ2023" s="7">
        <f>BP2023/BP2022</f>
        <v>1.0445142106625134</v>
      </c>
      <c r="BR2023" s="4">
        <f>YEAR(BO2023)</f>
        <v>2009</v>
      </c>
      <c r="BS2023" s="2" t="s">
        <v>8</v>
      </c>
      <c r="BT2023" s="12" t="str">
        <f>INDEX($CD$5:$CD$10,MATCH(BS2023,$CC$5:$CC$10,0),1)</f>
        <v>Y</v>
      </c>
      <c r="BU2023" s="12" t="str">
        <f>IF(AND(BT2023="Y",BQ2023&gt;1),"Y","")</f>
        <v>Y</v>
      </c>
      <c r="BV2023" s="12" t="str">
        <f>IF(AND(BT2023="Y",BQ2023&lt;1),"Y","")</f>
        <v/>
      </c>
      <c r="BW2023" s="12" t="str">
        <f>IF(BQ2023&gt;1,IF(BQ2022&gt;1,"Y",""),"")</f>
        <v/>
      </c>
      <c r="BX2023" s="12" t="str">
        <f>IF(BQ2023&lt;1,IF(BQ2022&lt;1,"Y",""),"")</f>
        <v/>
      </c>
      <c r="BY2023" s="2"/>
      <c r="BZ2023" s="2"/>
      <c r="CA2023" s="2"/>
    </row>
    <row r="2024" spans="47:79">
      <c r="AU2024" s="4" t="str">
        <f>IF(AZ2024=AZ2025,IF(AZ2024&gt;AZ2023,AZ2024&amp;"_O",""),AZ2024&amp;"_C")</f>
        <v/>
      </c>
      <c r="AV2024" s="7" t="str">
        <f>IF(RIGHT(AU2024,1)="C",AX2024/INDEX($AX$5:$AX$2729,MATCH(AZ2024&amp;"_O",$AU$5:$AU$2729,0),1),"")</f>
        <v/>
      </c>
      <c r="AW2024" s="38">
        <v>39682</v>
      </c>
      <c r="AX2024" s="37">
        <v>1292.2</v>
      </c>
      <c r="AY2024" s="7">
        <f>AX2024/AX2023</f>
        <v>0.99537821599137266</v>
      </c>
      <c r="AZ2024" s="4">
        <f>YEAR(AW2024)</f>
        <v>2008</v>
      </c>
      <c r="BA2024" s="2" t="s">
        <v>8</v>
      </c>
      <c r="BB2024" s="12" t="str">
        <f>INDEX($CD$5:$CD$10,MATCH(BA2024,$CC$5:$CC$10,0),1)</f>
        <v>Y</v>
      </c>
      <c r="BC2024" s="12" t="str">
        <f>IF(AND(BB2024="Y",AY2024&gt;1),"Y","")</f>
        <v/>
      </c>
      <c r="BD2024" s="12" t="str">
        <f>IF(AND(BB2024="Y",AY2024&lt;1),"Y","")</f>
        <v>Y</v>
      </c>
      <c r="BE2024" s="12" t="str">
        <f>IF(AY2024&gt;1,IF(AY2023&gt;1,"Y",""),"")</f>
        <v/>
      </c>
      <c r="BF2024" s="12" t="str">
        <f>IF(AY2024&lt;1,IF(AY2023&lt;1,"Y",""),"")</f>
        <v/>
      </c>
      <c r="BG2024" s="2"/>
      <c r="BH2024" s="2"/>
      <c r="BI2024" s="2"/>
      <c r="BJ2024" s="2"/>
      <c r="BK2024" s="2"/>
      <c r="BL2024" s="2"/>
      <c r="BM2024" s="4" t="str">
        <f>IF(BR2024=BR2025,IF(BR2024&gt;BR2023,BR2024&amp;"_O",""),BR2024&amp;"_C")</f>
        <v/>
      </c>
      <c r="BN2024" s="7" t="str">
        <f>IF(RIGHT(BM2024,1)="C",BP2024/INDEX($BP$5:$BP$2729,MATCH(BR2024&amp;"_O",$BM$5:$BM$2729,0),1),"")</f>
        <v/>
      </c>
      <c r="BO2024" s="38">
        <v>40102</v>
      </c>
      <c r="BP2024" s="3">
        <v>2156.8000000000002</v>
      </c>
      <c r="BQ2024" s="7">
        <f>BP2024/BP2023</f>
        <v>1.0081896712912755</v>
      </c>
      <c r="BR2024" s="4">
        <f>YEAR(BO2024)</f>
        <v>2009</v>
      </c>
      <c r="BS2024" s="2" t="s">
        <v>8</v>
      </c>
      <c r="BT2024" s="12" t="str">
        <f>INDEX($CD$5:$CD$10,MATCH(BS2024,$CC$5:$CC$10,0),1)</f>
        <v>Y</v>
      </c>
      <c r="BU2024" s="12" t="str">
        <f>IF(AND(BT2024="Y",BQ2024&gt;1),"Y","")</f>
        <v>Y</v>
      </c>
      <c r="BV2024" s="12" t="str">
        <f>IF(AND(BT2024="Y",BQ2024&lt;1),"Y","")</f>
        <v/>
      </c>
      <c r="BW2024" s="12" t="str">
        <f>IF(BQ2024&gt;1,IF(BQ2023&gt;1,"Y",""),"")</f>
        <v>Y</v>
      </c>
      <c r="BX2024" s="12" t="str">
        <f>IF(BQ2024&lt;1,IF(BQ2023&lt;1,"Y",""),"")</f>
        <v/>
      </c>
      <c r="BY2024" s="2"/>
      <c r="BZ2024" s="2"/>
      <c r="CA2024" s="2"/>
    </row>
    <row r="2025" spans="47:79">
      <c r="AU2025" s="4" t="str">
        <f>IF(AZ2025=AZ2026,IF(AZ2025&gt;AZ2024,AZ2025&amp;"_O",""),AZ2025&amp;"_C")</f>
        <v/>
      </c>
      <c r="AV2025" s="7" t="str">
        <f>IF(RIGHT(AU2025,1)="C",AX2025/INDEX($AX$5:$AX$2729,MATCH(AZ2025&amp;"_O",$AU$5:$AU$2729,0),1),"")</f>
        <v/>
      </c>
      <c r="AW2025" s="38">
        <v>39689</v>
      </c>
      <c r="AX2025" s="37">
        <v>1282.83</v>
      </c>
      <c r="AY2025" s="7">
        <f>AX2025/AX2024</f>
        <v>0.99274880049527925</v>
      </c>
      <c r="AZ2025" s="4">
        <f>YEAR(AW2025)</f>
        <v>2008</v>
      </c>
      <c r="BA2025" s="2" t="s">
        <v>8</v>
      </c>
      <c r="BB2025" s="12" t="str">
        <f>INDEX($CD$5:$CD$10,MATCH(BA2025,$CC$5:$CC$10,0),1)</f>
        <v>Y</v>
      </c>
      <c r="BC2025" s="12" t="str">
        <f>IF(AND(BB2025="Y",AY2025&gt;1),"Y","")</f>
        <v/>
      </c>
      <c r="BD2025" s="12" t="str">
        <f>IF(AND(BB2025="Y",AY2025&lt;1),"Y","")</f>
        <v>Y</v>
      </c>
      <c r="BE2025" s="12" t="str">
        <f>IF(AY2025&gt;1,IF(AY2024&gt;1,"Y",""),"")</f>
        <v/>
      </c>
      <c r="BF2025" s="12" t="str">
        <f>IF(AY2025&lt;1,IF(AY2024&lt;1,"Y",""),"")</f>
        <v>Y</v>
      </c>
      <c r="BG2025" s="2"/>
      <c r="BH2025" s="2"/>
      <c r="BI2025" s="2"/>
      <c r="BJ2025" s="2"/>
      <c r="BK2025" s="2"/>
      <c r="BL2025" s="2"/>
      <c r="BM2025" s="4" t="str">
        <f>IF(BR2025=BR2026,IF(BR2025&gt;BR2024,BR2025&amp;"_O",""),BR2025&amp;"_C")</f>
        <v/>
      </c>
      <c r="BN2025" s="7" t="str">
        <f>IF(RIGHT(BM2025,1)="C",BP2025/INDEX($BP$5:$BP$2729,MATCH(BR2025&amp;"_O",$BM$5:$BM$2729,0),1),"")</f>
        <v/>
      </c>
      <c r="BO2025" s="38">
        <v>40109</v>
      </c>
      <c r="BP2025" s="3">
        <v>2154.4699999999998</v>
      </c>
      <c r="BQ2025" s="7">
        <f>BP2025/BP2024</f>
        <v>0.99891969584569718</v>
      </c>
      <c r="BR2025" s="4">
        <f>YEAR(BO2025)</f>
        <v>2009</v>
      </c>
      <c r="BS2025" s="2" t="s">
        <v>8</v>
      </c>
      <c r="BT2025" s="12" t="str">
        <f>INDEX($CD$5:$CD$10,MATCH(BS2025,$CC$5:$CC$10,0),1)</f>
        <v>Y</v>
      </c>
      <c r="BU2025" s="12" t="str">
        <f>IF(AND(BT2025="Y",BQ2025&gt;1),"Y","")</f>
        <v/>
      </c>
      <c r="BV2025" s="12" t="str">
        <f>IF(AND(BT2025="Y",BQ2025&lt;1),"Y","")</f>
        <v>Y</v>
      </c>
      <c r="BW2025" s="12" t="str">
        <f>IF(BQ2025&gt;1,IF(BQ2024&gt;1,"Y",""),"")</f>
        <v/>
      </c>
      <c r="BX2025" s="12" t="str">
        <f>IF(BQ2025&lt;1,IF(BQ2024&lt;1,"Y",""),"")</f>
        <v/>
      </c>
      <c r="BY2025" s="2"/>
      <c r="BZ2025" s="2"/>
      <c r="CA2025" s="2"/>
    </row>
    <row r="2026" spans="47:79">
      <c r="AU2026" s="4" t="str">
        <f>IF(AZ2026=AZ2027,IF(AZ2026&gt;AZ2025,AZ2026&amp;"_O",""),AZ2026&amp;"_C")</f>
        <v/>
      </c>
      <c r="AV2026" s="7" t="str">
        <f>IF(RIGHT(AU2026,1)="C",AX2026/INDEX($AX$5:$AX$2729,MATCH(AZ2026&amp;"_O",$AU$5:$AU$2729,0),1),"")</f>
        <v/>
      </c>
      <c r="AW2026" s="38">
        <v>39696</v>
      </c>
      <c r="AX2026" s="37">
        <v>1242.31</v>
      </c>
      <c r="AY2026" s="7">
        <f>AX2026/AX2025</f>
        <v>0.96841358558811375</v>
      </c>
      <c r="AZ2026" s="4">
        <f>YEAR(AW2026)</f>
        <v>2008</v>
      </c>
      <c r="BA2026" s="2" t="s">
        <v>8</v>
      </c>
      <c r="BB2026" s="12" t="str">
        <f>INDEX($CD$5:$CD$10,MATCH(BA2026,$CC$5:$CC$10,0),1)</f>
        <v>Y</v>
      </c>
      <c r="BC2026" s="12" t="str">
        <f>IF(AND(BB2026="Y",AY2026&gt;1),"Y","")</f>
        <v/>
      </c>
      <c r="BD2026" s="12" t="str">
        <f>IF(AND(BB2026="Y",AY2026&lt;1),"Y","")</f>
        <v>Y</v>
      </c>
      <c r="BE2026" s="12" t="str">
        <f>IF(AY2026&gt;1,IF(AY2025&gt;1,"Y",""),"")</f>
        <v/>
      </c>
      <c r="BF2026" s="12" t="str">
        <f>IF(AY2026&lt;1,IF(AY2025&lt;1,"Y",""),"")</f>
        <v>Y</v>
      </c>
      <c r="BG2026" s="2"/>
      <c r="BH2026" s="2"/>
      <c r="BI2026" s="2"/>
      <c r="BJ2026" s="2"/>
      <c r="BK2026" s="2"/>
      <c r="BL2026" s="2"/>
      <c r="BM2026" s="4" t="str">
        <f>IF(BR2026=BR2027,IF(BR2026&gt;BR2025,BR2026&amp;"_O",""),BR2026&amp;"_C")</f>
        <v/>
      </c>
      <c r="BN2026" s="7" t="str">
        <f>IF(RIGHT(BM2026,1)="C",BP2026/INDEX($BP$5:$BP$2729,MATCH(BR2026&amp;"_O",$BM$5:$BM$2729,0),1),"")</f>
        <v/>
      </c>
      <c r="BO2026" s="38">
        <v>40116</v>
      </c>
      <c r="BP2026" s="3">
        <v>2045.11</v>
      </c>
      <c r="BQ2026" s="7">
        <f>BP2026/BP2025</f>
        <v>0.94924041643652501</v>
      </c>
      <c r="BR2026" s="4">
        <f>YEAR(BO2026)</f>
        <v>2009</v>
      </c>
      <c r="BS2026" s="2" t="s">
        <v>8</v>
      </c>
      <c r="BT2026" s="12" t="str">
        <f>INDEX($CD$5:$CD$10,MATCH(BS2026,$CC$5:$CC$10,0),1)</f>
        <v>Y</v>
      </c>
      <c r="BU2026" s="12" t="str">
        <f>IF(AND(BT2026="Y",BQ2026&gt;1),"Y","")</f>
        <v/>
      </c>
      <c r="BV2026" s="12" t="str">
        <f>IF(AND(BT2026="Y",BQ2026&lt;1),"Y","")</f>
        <v>Y</v>
      </c>
      <c r="BW2026" s="12" t="str">
        <f>IF(BQ2026&gt;1,IF(BQ2025&gt;1,"Y",""),"")</f>
        <v/>
      </c>
      <c r="BX2026" s="12" t="str">
        <f>IF(BQ2026&lt;1,IF(BQ2025&lt;1,"Y",""),"")</f>
        <v>Y</v>
      </c>
      <c r="BY2026" s="2"/>
      <c r="BZ2026" s="2"/>
      <c r="CA2026" s="2"/>
    </row>
    <row r="2027" spans="47:79">
      <c r="AU2027" s="4" t="str">
        <f>IF(AZ2027=AZ2028,IF(AZ2027&gt;AZ2026,AZ2027&amp;"_O",""),AZ2027&amp;"_C")</f>
        <v/>
      </c>
      <c r="AV2027" s="7" t="str">
        <f>IF(RIGHT(AU2027,1)="C",AX2027/INDEX($AX$5:$AX$2729,MATCH(AZ2027&amp;"_O",$AU$5:$AU$2729,0),1),"")</f>
        <v/>
      </c>
      <c r="AW2027" s="38">
        <v>39703</v>
      </c>
      <c r="AX2027" s="37">
        <v>1251.7</v>
      </c>
      <c r="AY2027" s="7">
        <f>AX2027/AX2026</f>
        <v>1.0075584998913316</v>
      </c>
      <c r="AZ2027" s="4">
        <f>YEAR(AW2027)</f>
        <v>2008</v>
      </c>
      <c r="BA2027" s="2" t="s">
        <v>8</v>
      </c>
      <c r="BB2027" s="12" t="str">
        <f>INDEX($CD$5:$CD$10,MATCH(BA2027,$CC$5:$CC$10,0),1)</f>
        <v>Y</v>
      </c>
      <c r="BC2027" s="12" t="str">
        <f>IF(AND(BB2027="Y",AY2027&gt;1),"Y","")</f>
        <v>Y</v>
      </c>
      <c r="BD2027" s="12" t="str">
        <f>IF(AND(BB2027="Y",AY2027&lt;1),"Y","")</f>
        <v/>
      </c>
      <c r="BE2027" s="12" t="str">
        <f>IF(AY2027&gt;1,IF(AY2026&gt;1,"Y",""),"")</f>
        <v/>
      </c>
      <c r="BF2027" s="12" t="str">
        <f>IF(AY2027&lt;1,IF(AY2026&lt;1,"Y",""),"")</f>
        <v/>
      </c>
      <c r="BG2027" s="2"/>
      <c r="BH2027" s="2"/>
      <c r="BI2027" s="2"/>
      <c r="BJ2027" s="2"/>
      <c r="BK2027" s="2"/>
      <c r="BL2027" s="2"/>
      <c r="BM2027" s="4" t="str">
        <f>IF(BR2027=BR2028,IF(BR2027&gt;BR2026,BR2027&amp;"_O",""),BR2027&amp;"_C")</f>
        <v/>
      </c>
      <c r="BN2027" s="7" t="str">
        <f>IF(RIGHT(BM2027,1)="C",BP2027/INDEX($BP$5:$BP$2729,MATCH(BR2027&amp;"_O",$BM$5:$BM$2729,0),1),"")</f>
        <v/>
      </c>
      <c r="BO2027" s="38">
        <v>40123</v>
      </c>
      <c r="BP2027" s="3">
        <v>2112.44</v>
      </c>
      <c r="BQ2027" s="7">
        <f>BP2027/BP2026</f>
        <v>1.0329224344900765</v>
      </c>
      <c r="BR2027" s="4">
        <f>YEAR(BO2027)</f>
        <v>2009</v>
      </c>
      <c r="BS2027" s="2" t="s">
        <v>8</v>
      </c>
      <c r="BT2027" s="12" t="str">
        <f>INDEX($CD$5:$CD$10,MATCH(BS2027,$CC$5:$CC$10,0),1)</f>
        <v>Y</v>
      </c>
      <c r="BU2027" s="12" t="str">
        <f>IF(AND(BT2027="Y",BQ2027&gt;1),"Y","")</f>
        <v>Y</v>
      </c>
      <c r="BV2027" s="12" t="str">
        <f>IF(AND(BT2027="Y",BQ2027&lt;1),"Y","")</f>
        <v/>
      </c>
      <c r="BW2027" s="12" t="str">
        <f>IF(BQ2027&gt;1,IF(BQ2026&gt;1,"Y",""),"")</f>
        <v/>
      </c>
      <c r="BX2027" s="12" t="str">
        <f>IF(BQ2027&lt;1,IF(BQ2026&lt;1,"Y",""),"")</f>
        <v/>
      </c>
      <c r="BY2027" s="2"/>
      <c r="BZ2027" s="2"/>
      <c r="CA2027" s="2"/>
    </row>
    <row r="2028" spans="47:79">
      <c r="AU2028" s="4" t="str">
        <f>IF(AZ2028=AZ2029,IF(AZ2028&gt;AZ2027,AZ2028&amp;"_O",""),AZ2028&amp;"_C")</f>
        <v/>
      </c>
      <c r="AV2028" s="7" t="str">
        <f>IF(RIGHT(AU2028,1)="C",AX2028/INDEX($AX$5:$AX$2729,MATCH(AZ2028&amp;"_O",$AU$5:$AU$2729,0),1),"")</f>
        <v/>
      </c>
      <c r="AW2028" s="38">
        <v>39710</v>
      </c>
      <c r="AX2028" s="37">
        <v>1255.08</v>
      </c>
      <c r="AY2028" s="7">
        <f>AX2028/AX2027</f>
        <v>1.0027003275545256</v>
      </c>
      <c r="AZ2028" s="4">
        <f>YEAR(AW2028)</f>
        <v>2008</v>
      </c>
      <c r="BA2028" s="2" t="s">
        <v>8</v>
      </c>
      <c r="BB2028" s="12" t="str">
        <f>INDEX($CD$5:$CD$10,MATCH(BA2028,$CC$5:$CC$10,0),1)</f>
        <v>Y</v>
      </c>
      <c r="BC2028" s="12" t="str">
        <f>IF(AND(BB2028="Y",AY2028&gt;1),"Y","")</f>
        <v>Y</v>
      </c>
      <c r="BD2028" s="12" t="str">
        <f>IF(AND(BB2028="Y",AY2028&lt;1),"Y","")</f>
        <v/>
      </c>
      <c r="BE2028" s="12" t="str">
        <f>IF(AY2028&gt;1,IF(AY2027&gt;1,"Y",""),"")</f>
        <v>Y</v>
      </c>
      <c r="BF2028" s="12" t="str">
        <f>IF(AY2028&lt;1,IF(AY2027&lt;1,"Y",""),"")</f>
        <v/>
      </c>
      <c r="BG2028" s="2"/>
      <c r="BH2028" s="2"/>
      <c r="BI2028" s="2"/>
      <c r="BJ2028" s="2"/>
      <c r="BK2028" s="2"/>
      <c r="BL2028" s="2"/>
      <c r="BM2028" s="4" t="str">
        <f>IF(BR2028=BR2029,IF(BR2028&gt;BR2027,BR2028&amp;"_O",""),BR2028&amp;"_C")</f>
        <v/>
      </c>
      <c r="BN2028" s="7" t="str">
        <f>IF(RIGHT(BM2028,1)="C",BP2028/INDEX($BP$5:$BP$2729,MATCH(BR2028&amp;"_O",$BM$5:$BM$2729,0),1),"")</f>
        <v/>
      </c>
      <c r="BO2028" s="38">
        <v>40130</v>
      </c>
      <c r="BP2028" s="3">
        <v>2167.88</v>
      </c>
      <c r="BQ2028" s="7">
        <f>BP2028/BP2027</f>
        <v>1.0262445323890856</v>
      </c>
      <c r="BR2028" s="4">
        <f>YEAR(BO2028)</f>
        <v>2009</v>
      </c>
      <c r="BS2028" s="2" t="s">
        <v>8</v>
      </c>
      <c r="BT2028" s="12" t="str">
        <f>INDEX($CD$5:$CD$10,MATCH(BS2028,$CC$5:$CC$10,0),1)</f>
        <v>Y</v>
      </c>
      <c r="BU2028" s="12" t="str">
        <f>IF(AND(BT2028="Y",BQ2028&gt;1),"Y","")</f>
        <v>Y</v>
      </c>
      <c r="BV2028" s="12" t="str">
        <f>IF(AND(BT2028="Y",BQ2028&lt;1),"Y","")</f>
        <v/>
      </c>
      <c r="BW2028" s="12" t="str">
        <f>IF(BQ2028&gt;1,IF(BQ2027&gt;1,"Y",""),"")</f>
        <v>Y</v>
      </c>
      <c r="BX2028" s="12" t="str">
        <f>IF(BQ2028&lt;1,IF(BQ2027&lt;1,"Y",""),"")</f>
        <v/>
      </c>
      <c r="BY2028" s="2"/>
      <c r="BZ2028" s="2"/>
      <c r="CA2028" s="2"/>
    </row>
    <row r="2029" spans="47:79">
      <c r="AU2029" s="4" t="str">
        <f>IF(AZ2029=AZ2030,IF(AZ2029&gt;AZ2028,AZ2029&amp;"_O",""),AZ2029&amp;"_C")</f>
        <v/>
      </c>
      <c r="AV2029" s="7" t="str">
        <f>IF(RIGHT(AU2029,1)="C",AX2029/INDEX($AX$5:$AX$2729,MATCH(AZ2029&amp;"_O",$AU$5:$AU$2729,0),1),"")</f>
        <v/>
      </c>
      <c r="AW2029" s="38">
        <v>39717</v>
      </c>
      <c r="AX2029" s="37">
        <v>1213.27</v>
      </c>
      <c r="AY2029" s="7">
        <f>AX2029/AX2028</f>
        <v>0.96668738247761099</v>
      </c>
      <c r="AZ2029" s="4">
        <f>YEAR(AW2029)</f>
        <v>2008</v>
      </c>
      <c r="BA2029" s="2" t="s">
        <v>8</v>
      </c>
      <c r="BB2029" s="12" t="str">
        <f>INDEX($CD$5:$CD$10,MATCH(BA2029,$CC$5:$CC$10,0),1)</f>
        <v>Y</v>
      </c>
      <c r="BC2029" s="12" t="str">
        <f>IF(AND(BB2029="Y",AY2029&gt;1),"Y","")</f>
        <v/>
      </c>
      <c r="BD2029" s="12" t="str">
        <f>IF(AND(BB2029="Y",AY2029&lt;1),"Y","")</f>
        <v>Y</v>
      </c>
      <c r="BE2029" s="12" t="str">
        <f>IF(AY2029&gt;1,IF(AY2028&gt;1,"Y",""),"")</f>
        <v/>
      </c>
      <c r="BF2029" s="12" t="str">
        <f>IF(AY2029&lt;1,IF(AY2028&lt;1,"Y",""),"")</f>
        <v/>
      </c>
      <c r="BG2029" s="2"/>
      <c r="BH2029" s="2"/>
      <c r="BI2029" s="2"/>
      <c r="BJ2029" s="2"/>
      <c r="BK2029" s="2"/>
      <c r="BL2029" s="2"/>
      <c r="BM2029" s="4" t="str">
        <f>IF(BR2029=BR2030,IF(BR2029&gt;BR2028,BR2029&amp;"_O",""),BR2029&amp;"_C")</f>
        <v/>
      </c>
      <c r="BN2029" s="7" t="str">
        <f>IF(RIGHT(BM2029,1)="C",BP2029/INDEX($BP$5:$BP$2729,MATCH(BR2029&amp;"_O",$BM$5:$BM$2729,0),1),"")</f>
        <v/>
      </c>
      <c r="BO2029" s="38">
        <v>40137</v>
      </c>
      <c r="BP2029" s="3">
        <v>2146.04</v>
      </c>
      <c r="BQ2029" s="7">
        <f>BP2029/BP2028</f>
        <v>0.9899256416406812</v>
      </c>
      <c r="BR2029" s="4">
        <f>YEAR(BO2029)</f>
        <v>2009</v>
      </c>
      <c r="BS2029" s="2" t="s">
        <v>8</v>
      </c>
      <c r="BT2029" s="12" t="str">
        <f>INDEX($CD$5:$CD$10,MATCH(BS2029,$CC$5:$CC$10,0),1)</f>
        <v>Y</v>
      </c>
      <c r="BU2029" s="12" t="str">
        <f>IF(AND(BT2029="Y",BQ2029&gt;1),"Y","")</f>
        <v/>
      </c>
      <c r="BV2029" s="12" t="str">
        <f>IF(AND(BT2029="Y",BQ2029&lt;1),"Y","")</f>
        <v>Y</v>
      </c>
      <c r="BW2029" s="12" t="str">
        <f>IF(BQ2029&gt;1,IF(BQ2028&gt;1,"Y",""),"")</f>
        <v/>
      </c>
      <c r="BX2029" s="12" t="str">
        <f>IF(BQ2029&lt;1,IF(BQ2028&lt;1,"Y",""),"")</f>
        <v/>
      </c>
      <c r="BY2029" s="2"/>
      <c r="BZ2029" s="2"/>
      <c r="CA2029" s="2"/>
    </row>
    <row r="2030" spans="47:79">
      <c r="AU2030" s="4" t="str">
        <f>IF(AZ2030=AZ2031,IF(AZ2030&gt;AZ2029,AZ2030&amp;"_O",""),AZ2030&amp;"_C")</f>
        <v/>
      </c>
      <c r="AV2030" s="7" t="str">
        <f>IF(RIGHT(AU2030,1)="C",AX2030/INDEX($AX$5:$AX$2729,MATCH(AZ2030&amp;"_O",$AU$5:$AU$2729,0),1),"")</f>
        <v/>
      </c>
      <c r="AW2030" s="38">
        <v>39724</v>
      </c>
      <c r="AX2030" s="37">
        <v>1099.23</v>
      </c>
      <c r="AY2030" s="7">
        <f>AX2030/AX2029</f>
        <v>0.90600608273508787</v>
      </c>
      <c r="AZ2030" s="4">
        <f>YEAR(AW2030)</f>
        <v>2008</v>
      </c>
      <c r="BA2030" s="2" t="s">
        <v>8</v>
      </c>
      <c r="BB2030" s="12" t="str">
        <f>INDEX($CD$5:$CD$10,MATCH(BA2030,$CC$5:$CC$10,0),1)</f>
        <v>Y</v>
      </c>
      <c r="BC2030" s="12" t="str">
        <f>IF(AND(BB2030="Y",AY2030&gt;1),"Y","")</f>
        <v/>
      </c>
      <c r="BD2030" s="12" t="str">
        <f>IF(AND(BB2030="Y",AY2030&lt;1),"Y","")</f>
        <v>Y</v>
      </c>
      <c r="BE2030" s="12" t="str">
        <f>IF(AY2030&gt;1,IF(AY2029&gt;1,"Y",""),"")</f>
        <v/>
      </c>
      <c r="BF2030" s="12" t="str">
        <f>IF(AY2030&lt;1,IF(AY2029&lt;1,"Y",""),"")</f>
        <v>Y</v>
      </c>
      <c r="BG2030" s="2"/>
      <c r="BH2030" s="2"/>
      <c r="BI2030" s="2"/>
      <c r="BJ2030" s="2"/>
      <c r="BK2030" s="2"/>
      <c r="BL2030" s="2"/>
      <c r="BM2030" s="4" t="str">
        <f>IF(BR2030=BR2031,IF(BR2030&gt;BR2029,BR2030&amp;"_O",""),BR2030&amp;"_C")</f>
        <v/>
      </c>
      <c r="BN2030" s="7" t="str">
        <f>IF(RIGHT(BM2030,1)="C",BP2030/INDEX($BP$5:$BP$2729,MATCH(BR2030&amp;"_O",$BM$5:$BM$2729,0),1),"")</f>
        <v/>
      </c>
      <c r="BO2030" s="38">
        <v>40144</v>
      </c>
      <c r="BP2030" s="3">
        <v>2138.44</v>
      </c>
      <c r="BQ2030" s="7">
        <f>BP2030/BP2029</f>
        <v>0.99645859350245103</v>
      </c>
      <c r="BR2030" s="4">
        <f>YEAR(BO2030)</f>
        <v>2009</v>
      </c>
      <c r="BS2030" s="2" t="s">
        <v>8</v>
      </c>
      <c r="BT2030" s="12" t="str">
        <f>INDEX($CD$5:$CD$10,MATCH(BS2030,$CC$5:$CC$10,0),1)</f>
        <v>Y</v>
      </c>
      <c r="BU2030" s="12" t="str">
        <f>IF(AND(BT2030="Y",BQ2030&gt;1),"Y","")</f>
        <v/>
      </c>
      <c r="BV2030" s="12" t="str">
        <f>IF(AND(BT2030="Y",BQ2030&lt;1),"Y","")</f>
        <v>Y</v>
      </c>
      <c r="BW2030" s="12" t="str">
        <f>IF(BQ2030&gt;1,IF(BQ2029&gt;1,"Y",""),"")</f>
        <v/>
      </c>
      <c r="BX2030" s="12" t="str">
        <f>IF(BQ2030&lt;1,IF(BQ2029&lt;1,"Y",""),"")</f>
        <v>Y</v>
      </c>
      <c r="BY2030" s="2"/>
      <c r="BZ2030" s="2"/>
      <c r="CA2030" s="2"/>
    </row>
    <row r="2031" spans="47:79">
      <c r="AU2031" s="4" t="str">
        <f>IF(AZ2031=AZ2032,IF(AZ2031&gt;AZ2030,AZ2031&amp;"_O",""),AZ2031&amp;"_C")</f>
        <v/>
      </c>
      <c r="AV2031" s="7" t="str">
        <f>IF(RIGHT(AU2031,1)="C",AX2031/INDEX($AX$5:$AX$2729,MATCH(AZ2031&amp;"_O",$AU$5:$AU$2729,0),1),"")</f>
        <v/>
      </c>
      <c r="AW2031" s="38">
        <v>39731</v>
      </c>
      <c r="AX2031" s="37">
        <v>899.22</v>
      </c>
      <c r="AY2031" s="7">
        <f>AX2031/AX2030</f>
        <v>0.81804535902404407</v>
      </c>
      <c r="AZ2031" s="4">
        <f>YEAR(AW2031)</f>
        <v>2008</v>
      </c>
      <c r="BA2031" s="2" t="s">
        <v>8</v>
      </c>
      <c r="BB2031" s="12" t="str">
        <f>INDEX($CD$5:$CD$10,MATCH(BA2031,$CC$5:$CC$10,0),1)</f>
        <v>Y</v>
      </c>
      <c r="BC2031" s="12" t="str">
        <f>IF(AND(BB2031="Y",AY2031&gt;1),"Y","")</f>
        <v/>
      </c>
      <c r="BD2031" s="12" t="str">
        <f>IF(AND(BB2031="Y",AY2031&lt;1),"Y","")</f>
        <v>Y</v>
      </c>
      <c r="BE2031" s="12" t="str">
        <f>IF(AY2031&gt;1,IF(AY2030&gt;1,"Y",""),"")</f>
        <v/>
      </c>
      <c r="BF2031" s="12" t="str">
        <f>IF(AY2031&lt;1,IF(AY2030&lt;1,"Y",""),"")</f>
        <v>Y</v>
      </c>
      <c r="BG2031" s="2"/>
      <c r="BH2031" s="2"/>
      <c r="BI2031" s="2"/>
      <c r="BJ2031" s="2"/>
      <c r="BK2031" s="2"/>
      <c r="BL2031" s="2"/>
      <c r="BM2031" s="4" t="str">
        <f>IF(BR2031=BR2032,IF(BR2031&gt;BR2030,BR2031&amp;"_O",""),BR2031&amp;"_C")</f>
        <v/>
      </c>
      <c r="BN2031" s="7" t="str">
        <f>IF(RIGHT(BM2031,1)="C",BP2031/INDEX($BP$5:$BP$2729,MATCH(BR2031&amp;"_O",$BM$5:$BM$2729,0),1),"")</f>
        <v/>
      </c>
      <c r="BO2031" s="38">
        <v>40151</v>
      </c>
      <c r="BP2031" s="3">
        <v>2194.35</v>
      </c>
      <c r="BQ2031" s="7">
        <f>BP2031/BP2030</f>
        <v>1.0261452273620022</v>
      </c>
      <c r="BR2031" s="4">
        <f>YEAR(BO2031)</f>
        <v>2009</v>
      </c>
      <c r="BS2031" s="2" t="s">
        <v>8</v>
      </c>
      <c r="BT2031" s="12" t="str">
        <f>INDEX($CD$5:$CD$10,MATCH(BS2031,$CC$5:$CC$10,0),1)</f>
        <v>Y</v>
      </c>
      <c r="BU2031" s="12" t="str">
        <f>IF(AND(BT2031="Y",BQ2031&gt;1),"Y","")</f>
        <v>Y</v>
      </c>
      <c r="BV2031" s="12" t="str">
        <f>IF(AND(BT2031="Y",BQ2031&lt;1),"Y","")</f>
        <v/>
      </c>
      <c r="BW2031" s="12" t="str">
        <f>IF(BQ2031&gt;1,IF(BQ2030&gt;1,"Y",""),"")</f>
        <v/>
      </c>
      <c r="BX2031" s="12" t="str">
        <f>IF(BQ2031&lt;1,IF(BQ2030&lt;1,"Y",""),"")</f>
        <v/>
      </c>
      <c r="BY2031" s="2"/>
      <c r="BZ2031" s="2"/>
      <c r="CA2031" s="2"/>
    </row>
    <row r="2032" spans="47:79">
      <c r="AU2032" s="4" t="str">
        <f>IF(AZ2032=AZ2033,IF(AZ2032&gt;AZ2031,AZ2032&amp;"_O",""),AZ2032&amp;"_C")</f>
        <v/>
      </c>
      <c r="AV2032" s="7" t="str">
        <f>IF(RIGHT(AU2032,1)="C",AX2032/INDEX($AX$5:$AX$2729,MATCH(AZ2032&amp;"_O",$AU$5:$AU$2729,0),1),"")</f>
        <v/>
      </c>
      <c r="AW2032" s="38">
        <v>39738</v>
      </c>
      <c r="AX2032" s="37">
        <v>940.55</v>
      </c>
      <c r="AY2032" s="7">
        <f>AX2032/AX2031</f>
        <v>1.0459620560040923</v>
      </c>
      <c r="AZ2032" s="4">
        <f>YEAR(AW2032)</f>
        <v>2008</v>
      </c>
      <c r="BA2032" s="2" t="s">
        <v>8</v>
      </c>
      <c r="BB2032" s="12" t="str">
        <f>INDEX($CD$5:$CD$10,MATCH(BA2032,$CC$5:$CC$10,0),1)</f>
        <v>Y</v>
      </c>
      <c r="BC2032" s="12" t="str">
        <f>IF(AND(BB2032="Y",AY2032&gt;1),"Y","")</f>
        <v>Y</v>
      </c>
      <c r="BD2032" s="12" t="str">
        <f>IF(AND(BB2032="Y",AY2032&lt;1),"Y","")</f>
        <v/>
      </c>
      <c r="BE2032" s="12" t="str">
        <f>IF(AY2032&gt;1,IF(AY2031&gt;1,"Y",""),"")</f>
        <v/>
      </c>
      <c r="BF2032" s="12" t="str">
        <f>IF(AY2032&lt;1,IF(AY2031&lt;1,"Y",""),"")</f>
        <v/>
      </c>
      <c r="BG2032" s="2"/>
      <c r="BH2032" s="2"/>
      <c r="BI2032" s="2"/>
      <c r="BJ2032" s="2"/>
      <c r="BK2032" s="2"/>
      <c r="BL2032" s="2"/>
      <c r="BM2032" s="4" t="str">
        <f>IF(BR2032=BR2033,IF(BR2032&gt;BR2031,BR2032&amp;"_O",""),BR2032&amp;"_C")</f>
        <v/>
      </c>
      <c r="BN2032" s="7" t="str">
        <f>IF(RIGHT(BM2032,1)="C",BP2032/INDEX($BP$5:$BP$2729,MATCH(BR2032&amp;"_O",$BM$5:$BM$2729,0),1),"")</f>
        <v/>
      </c>
      <c r="BO2032" s="38">
        <v>40158</v>
      </c>
      <c r="BP2032" s="3">
        <v>2190.31</v>
      </c>
      <c r="BQ2032" s="7">
        <f>BP2032/BP2031</f>
        <v>0.99815890810490582</v>
      </c>
      <c r="BR2032" s="4">
        <f>YEAR(BO2032)</f>
        <v>2009</v>
      </c>
      <c r="BS2032" s="2" t="s">
        <v>8</v>
      </c>
      <c r="BT2032" s="12" t="str">
        <f>INDEX($CD$5:$CD$10,MATCH(BS2032,$CC$5:$CC$10,0),1)</f>
        <v>Y</v>
      </c>
      <c r="BU2032" s="12" t="str">
        <f>IF(AND(BT2032="Y",BQ2032&gt;1),"Y","")</f>
        <v/>
      </c>
      <c r="BV2032" s="12" t="str">
        <f>IF(AND(BT2032="Y",BQ2032&lt;1),"Y","")</f>
        <v>Y</v>
      </c>
      <c r="BW2032" s="12" t="str">
        <f>IF(BQ2032&gt;1,IF(BQ2031&gt;1,"Y",""),"")</f>
        <v/>
      </c>
      <c r="BX2032" s="12" t="str">
        <f>IF(BQ2032&lt;1,IF(BQ2031&lt;1,"Y",""),"")</f>
        <v/>
      </c>
      <c r="BY2032" s="2"/>
      <c r="BZ2032" s="2"/>
      <c r="CA2032" s="2"/>
    </row>
    <row r="2033" spans="47:79">
      <c r="AU2033" s="4" t="str">
        <f>IF(AZ2033=AZ2034,IF(AZ2033&gt;AZ2032,AZ2033&amp;"_O",""),AZ2033&amp;"_C")</f>
        <v/>
      </c>
      <c r="AV2033" s="7" t="str">
        <f>IF(RIGHT(AU2033,1)="C",AX2033/INDEX($AX$5:$AX$2729,MATCH(AZ2033&amp;"_O",$AU$5:$AU$2729,0),1),"")</f>
        <v/>
      </c>
      <c r="AW2033" s="38">
        <v>39745</v>
      </c>
      <c r="AX2033" s="37">
        <v>876.77</v>
      </c>
      <c r="AY2033" s="7">
        <f>AX2033/AX2032</f>
        <v>0.93218861304555845</v>
      </c>
      <c r="AZ2033" s="4">
        <f>YEAR(AW2033)</f>
        <v>2008</v>
      </c>
      <c r="BA2033" s="2" t="s">
        <v>8</v>
      </c>
      <c r="BB2033" s="12" t="str">
        <f>INDEX($CD$5:$CD$10,MATCH(BA2033,$CC$5:$CC$10,0),1)</f>
        <v>Y</v>
      </c>
      <c r="BC2033" s="12" t="str">
        <f>IF(AND(BB2033="Y",AY2033&gt;1),"Y","")</f>
        <v/>
      </c>
      <c r="BD2033" s="12" t="str">
        <f>IF(AND(BB2033="Y",AY2033&lt;1),"Y","")</f>
        <v>Y</v>
      </c>
      <c r="BE2033" s="12" t="str">
        <f>IF(AY2033&gt;1,IF(AY2032&gt;1,"Y",""),"")</f>
        <v/>
      </c>
      <c r="BF2033" s="12" t="str">
        <f>IF(AY2033&lt;1,IF(AY2032&lt;1,"Y",""),"")</f>
        <v/>
      </c>
      <c r="BG2033" s="2"/>
      <c r="BH2033" s="2"/>
      <c r="BI2033" s="2"/>
      <c r="BJ2033" s="2"/>
      <c r="BK2033" s="2"/>
      <c r="BL2033" s="2"/>
      <c r="BM2033" s="4" t="str">
        <f>IF(BR2033=BR2034,IF(BR2033&gt;BR2032,BR2033&amp;"_O",""),BR2033&amp;"_C")</f>
        <v/>
      </c>
      <c r="BN2033" s="7" t="str">
        <f>IF(RIGHT(BM2033,1)="C",BP2033/INDEX($BP$5:$BP$2729,MATCH(BR2033&amp;"_O",$BM$5:$BM$2729,0),1),"")</f>
        <v/>
      </c>
      <c r="BO2033" s="38">
        <v>40165</v>
      </c>
      <c r="BP2033" s="3">
        <v>2211.69</v>
      </c>
      <c r="BQ2033" s="7">
        <f>BP2033/BP2032</f>
        <v>1.0097611753587392</v>
      </c>
      <c r="BR2033" s="4">
        <f>YEAR(BO2033)</f>
        <v>2009</v>
      </c>
      <c r="BS2033" s="2" t="s">
        <v>8</v>
      </c>
      <c r="BT2033" s="12" t="str">
        <f>INDEX($CD$5:$CD$10,MATCH(BS2033,$CC$5:$CC$10,0),1)</f>
        <v>Y</v>
      </c>
      <c r="BU2033" s="12" t="str">
        <f>IF(AND(BT2033="Y",BQ2033&gt;1),"Y","")</f>
        <v>Y</v>
      </c>
      <c r="BV2033" s="12" t="str">
        <f>IF(AND(BT2033="Y",BQ2033&lt;1),"Y","")</f>
        <v/>
      </c>
      <c r="BW2033" s="12" t="str">
        <f>IF(BQ2033&gt;1,IF(BQ2032&gt;1,"Y",""),"")</f>
        <v/>
      </c>
      <c r="BX2033" s="12" t="str">
        <f>IF(BQ2033&lt;1,IF(BQ2032&lt;1,"Y",""),"")</f>
        <v/>
      </c>
      <c r="BY2033" s="2"/>
      <c r="BZ2033" s="2"/>
      <c r="CA2033" s="2"/>
    </row>
    <row r="2034" spans="47:79">
      <c r="AU2034" s="4" t="str">
        <f>IF(AZ2034=AZ2035,IF(AZ2034&gt;AZ2033,AZ2034&amp;"_O",""),AZ2034&amp;"_C")</f>
        <v/>
      </c>
      <c r="AV2034" s="7" t="str">
        <f>IF(RIGHT(AU2034,1)="C",AX2034/INDEX($AX$5:$AX$2729,MATCH(AZ2034&amp;"_O",$AU$5:$AU$2729,0),1),"")</f>
        <v/>
      </c>
      <c r="AW2034" s="38">
        <v>39752</v>
      </c>
      <c r="AX2034" s="37">
        <v>968.75</v>
      </c>
      <c r="AY2034" s="7">
        <f>AX2034/AX2033</f>
        <v>1.104907786534667</v>
      </c>
      <c r="AZ2034" s="4">
        <f>YEAR(AW2034)</f>
        <v>2008</v>
      </c>
      <c r="BA2034" s="2" t="s">
        <v>8</v>
      </c>
      <c r="BB2034" s="12" t="str">
        <f>INDEX($CD$5:$CD$10,MATCH(BA2034,$CC$5:$CC$10,0),1)</f>
        <v>Y</v>
      </c>
      <c r="BC2034" s="12" t="str">
        <f>IF(AND(BB2034="Y",AY2034&gt;1),"Y","")</f>
        <v>Y</v>
      </c>
      <c r="BD2034" s="12" t="str">
        <f>IF(AND(BB2034="Y",AY2034&lt;1),"Y","")</f>
        <v/>
      </c>
      <c r="BE2034" s="12" t="str">
        <f>IF(AY2034&gt;1,IF(AY2033&gt;1,"Y",""),"")</f>
        <v/>
      </c>
      <c r="BF2034" s="12" t="str">
        <f>IF(AY2034&lt;1,IF(AY2033&lt;1,"Y",""),"")</f>
        <v/>
      </c>
      <c r="BG2034" s="2"/>
      <c r="BH2034" s="2"/>
      <c r="BI2034" s="2"/>
      <c r="BJ2034" s="2"/>
      <c r="BK2034" s="2"/>
      <c r="BL2034" s="2"/>
      <c r="BM2034" s="4" t="str">
        <f>IF(BR2034=BR2035,IF(BR2034&gt;BR2033,BR2034&amp;"_O",""),BR2034&amp;"_C")</f>
        <v/>
      </c>
      <c r="BN2034" s="7" t="str">
        <f>IF(RIGHT(BM2034,1)="C",BP2034/INDEX($BP$5:$BP$2729,MATCH(BR2034&amp;"_O",$BM$5:$BM$2729,0),1),"")</f>
        <v/>
      </c>
      <c r="BO2034" s="38">
        <v>40171</v>
      </c>
      <c r="BP2034" s="3">
        <v>2285.69</v>
      </c>
      <c r="BQ2034" s="7">
        <f>BP2034/BP2033</f>
        <v>1.0334585769253377</v>
      </c>
      <c r="BR2034" s="4">
        <f>YEAR(BO2034)</f>
        <v>2009</v>
      </c>
      <c r="BS2034" s="2" t="s">
        <v>8</v>
      </c>
      <c r="BT2034" s="12" t="str">
        <f>INDEX($CD$5:$CD$10,MATCH(BS2034,$CC$5:$CC$10,0),1)</f>
        <v>Y</v>
      </c>
      <c r="BU2034" s="12" t="str">
        <f>IF(AND(BT2034="Y",BQ2034&gt;1),"Y","")</f>
        <v>Y</v>
      </c>
      <c r="BV2034" s="12" t="str">
        <f>IF(AND(BT2034="Y",BQ2034&lt;1),"Y","")</f>
        <v/>
      </c>
      <c r="BW2034" s="12" t="str">
        <f>IF(BQ2034&gt;1,IF(BQ2033&gt;1,"Y",""),"")</f>
        <v>Y</v>
      </c>
      <c r="BX2034" s="12" t="str">
        <f>IF(BQ2034&lt;1,IF(BQ2033&lt;1,"Y",""),"")</f>
        <v/>
      </c>
      <c r="BY2034" s="2"/>
      <c r="BZ2034" s="2"/>
      <c r="CA2034" s="2"/>
    </row>
    <row r="2035" spans="47:79">
      <c r="AU2035" s="4" t="str">
        <f>IF(AZ2035=AZ2036,IF(AZ2035&gt;AZ2034,AZ2035&amp;"_O",""),AZ2035&amp;"_C")</f>
        <v/>
      </c>
      <c r="AV2035" s="7" t="str">
        <f>IF(RIGHT(AU2035,1)="C",AX2035/INDEX($AX$5:$AX$2729,MATCH(AZ2035&amp;"_O",$AU$5:$AU$2729,0),1),"")</f>
        <v/>
      </c>
      <c r="AW2035" s="38">
        <v>39759</v>
      </c>
      <c r="AX2035" s="37">
        <v>930.99</v>
      </c>
      <c r="AY2035" s="7">
        <f>AX2035/AX2034</f>
        <v>0.96102193548387094</v>
      </c>
      <c r="AZ2035" s="4">
        <f>YEAR(AW2035)</f>
        <v>2008</v>
      </c>
      <c r="BA2035" s="2" t="s">
        <v>8</v>
      </c>
      <c r="BB2035" s="12" t="str">
        <f>INDEX($CD$5:$CD$10,MATCH(BA2035,$CC$5:$CC$10,0),1)</f>
        <v>Y</v>
      </c>
      <c r="BC2035" s="12" t="str">
        <f>IF(AND(BB2035="Y",AY2035&gt;1),"Y","")</f>
        <v/>
      </c>
      <c r="BD2035" s="12" t="str">
        <f>IF(AND(BB2035="Y",AY2035&lt;1),"Y","")</f>
        <v>Y</v>
      </c>
      <c r="BE2035" s="12" t="str">
        <f>IF(AY2035&gt;1,IF(AY2034&gt;1,"Y",""),"")</f>
        <v/>
      </c>
      <c r="BF2035" s="12" t="str">
        <f>IF(AY2035&lt;1,IF(AY2034&lt;1,"Y",""),"")</f>
        <v/>
      </c>
      <c r="BG2035" s="2"/>
      <c r="BH2035" s="2"/>
      <c r="BI2035" s="2"/>
      <c r="BJ2035" s="2"/>
      <c r="BK2035" s="2"/>
      <c r="BL2035" s="2"/>
      <c r="BM2035" s="4" t="str">
        <f>IF(BR2035=BR2036,IF(BR2035&gt;BR2034,BR2035&amp;"_O",""),BR2035&amp;"_C")</f>
        <v>2009_C</v>
      </c>
      <c r="BN2035" s="7">
        <f>IF(RIGHT(BM2035,1)="C",BP2035/INDEX($BP$5:$BP$2729,MATCH(BR2035&amp;"_O",$BM$5:$BM$2729,0),1),"")</f>
        <v>1.3902316491137783</v>
      </c>
      <c r="BO2035" s="38">
        <v>40178</v>
      </c>
      <c r="BP2035" s="3">
        <v>2269.15</v>
      </c>
      <c r="BQ2035" s="7">
        <f>BP2035/BP2034</f>
        <v>0.9927636731140268</v>
      </c>
      <c r="BR2035" s="4">
        <f>YEAR(BO2035)</f>
        <v>2009</v>
      </c>
      <c r="BS2035" s="2" t="s">
        <v>8</v>
      </c>
      <c r="BT2035" s="12" t="str">
        <f>INDEX($CD$5:$CD$10,MATCH(BS2035,$CC$5:$CC$10,0),1)</f>
        <v>Y</v>
      </c>
      <c r="BU2035" s="12" t="str">
        <f>IF(AND(BT2035="Y",BQ2035&gt;1),"Y","")</f>
        <v/>
      </c>
      <c r="BV2035" s="12" t="str">
        <f>IF(AND(BT2035="Y",BQ2035&lt;1),"Y","")</f>
        <v>Y</v>
      </c>
      <c r="BW2035" s="12" t="str">
        <f>IF(BQ2035&gt;1,IF(BQ2034&gt;1,"Y",""),"")</f>
        <v/>
      </c>
      <c r="BX2035" s="12" t="str">
        <f>IF(BQ2035&lt;1,IF(BQ2034&lt;1,"Y",""),"")</f>
        <v/>
      </c>
      <c r="BY2035" s="2"/>
      <c r="BZ2035" s="2"/>
      <c r="CA2035" s="2"/>
    </row>
    <row r="2036" spans="47:79">
      <c r="AU2036" s="4" t="str">
        <f>IF(AZ2036=AZ2037,IF(AZ2036&gt;AZ2035,AZ2036&amp;"_O",""),AZ2036&amp;"_C")</f>
        <v/>
      </c>
      <c r="AV2036" s="7" t="str">
        <f>IF(RIGHT(AU2036,1)="C",AX2036/INDEX($AX$5:$AX$2729,MATCH(AZ2036&amp;"_O",$AU$5:$AU$2729,0),1),"")</f>
        <v/>
      </c>
      <c r="AW2036" s="38">
        <v>39766</v>
      </c>
      <c r="AX2036" s="37">
        <v>873.29</v>
      </c>
      <c r="AY2036" s="7">
        <f>AX2036/AX2035</f>
        <v>0.93802296480091085</v>
      </c>
      <c r="AZ2036" s="4">
        <f>YEAR(AW2036)</f>
        <v>2008</v>
      </c>
      <c r="BA2036" s="2" t="s">
        <v>8</v>
      </c>
      <c r="BB2036" s="12" t="str">
        <f>INDEX($CD$5:$CD$10,MATCH(BA2036,$CC$5:$CC$10,0),1)</f>
        <v>Y</v>
      </c>
      <c r="BC2036" s="12" t="str">
        <f>IF(AND(BB2036="Y",AY2036&gt;1),"Y","")</f>
        <v/>
      </c>
      <c r="BD2036" s="12" t="str">
        <f>IF(AND(BB2036="Y",AY2036&lt;1),"Y","")</f>
        <v>Y</v>
      </c>
      <c r="BE2036" s="12" t="str">
        <f>IF(AY2036&gt;1,IF(AY2035&gt;1,"Y",""),"")</f>
        <v/>
      </c>
      <c r="BF2036" s="12" t="str">
        <f>IF(AY2036&lt;1,IF(AY2035&lt;1,"Y",""),"")</f>
        <v>Y</v>
      </c>
      <c r="BG2036" s="2"/>
      <c r="BH2036" s="2"/>
      <c r="BI2036" s="2"/>
      <c r="BJ2036" s="2"/>
      <c r="BK2036" s="2"/>
      <c r="BL2036" s="2"/>
      <c r="BM2036" s="4" t="str">
        <f>IF(BR2036=BR2037,IF(BR2036&gt;BR2035,BR2036&amp;"_O",""),BR2036&amp;"_C")</f>
        <v>2010_O</v>
      </c>
      <c r="BN2036" s="7" t="str">
        <f>IF(RIGHT(BM2036,1)="C",BP2036/INDEX($BP$5:$BP$2729,MATCH(BR2036&amp;"_O",$BM$5:$BM$2729,0),1),"")</f>
        <v/>
      </c>
      <c r="BO2036" s="38">
        <v>40186</v>
      </c>
      <c r="BP2036" s="3">
        <v>2317.17</v>
      </c>
      <c r="BQ2036" s="7">
        <f>BP2036/BP2035</f>
        <v>1.0211621091598175</v>
      </c>
      <c r="BR2036" s="4">
        <f>YEAR(BO2036)</f>
        <v>2010</v>
      </c>
      <c r="BS2036" s="2" t="s">
        <v>9</v>
      </c>
      <c r="BT2036" s="12" t="str">
        <f>INDEX($CD$5:$CD$10,MATCH(BS2036,$CC$5:$CC$10,0),1)</f>
        <v>Y</v>
      </c>
      <c r="BU2036" s="12" t="str">
        <f>IF(AND(BT2036="Y",BQ2036&gt;1),"Y","")</f>
        <v>Y</v>
      </c>
      <c r="BV2036" s="12" t="str">
        <f>IF(AND(BT2036="Y",BQ2036&lt;1),"Y","")</f>
        <v/>
      </c>
      <c r="BW2036" s="12" t="str">
        <f>IF(BQ2036&gt;1,IF(BQ2035&gt;1,"Y",""),"")</f>
        <v/>
      </c>
      <c r="BX2036" s="12" t="str">
        <f>IF(BQ2036&lt;1,IF(BQ2035&lt;1,"Y",""),"")</f>
        <v/>
      </c>
      <c r="BY2036" s="2"/>
      <c r="BZ2036" s="2"/>
      <c r="CA2036" s="2"/>
    </row>
    <row r="2037" spans="47:79">
      <c r="AU2037" s="4" t="str">
        <f>IF(AZ2037=AZ2038,IF(AZ2037&gt;AZ2036,AZ2037&amp;"_O",""),AZ2037&amp;"_C")</f>
        <v/>
      </c>
      <c r="AV2037" s="7" t="str">
        <f>IF(RIGHT(AU2037,1)="C",AX2037/INDEX($AX$5:$AX$2729,MATCH(AZ2037&amp;"_O",$AU$5:$AU$2729,0),1),"")</f>
        <v/>
      </c>
      <c r="AW2037" s="38">
        <v>39773</v>
      </c>
      <c r="AX2037" s="37">
        <v>800.03</v>
      </c>
      <c r="AY2037" s="7">
        <f>AX2037/AX2036</f>
        <v>0.91611034135281522</v>
      </c>
      <c r="AZ2037" s="4">
        <f>YEAR(AW2037)</f>
        <v>2008</v>
      </c>
      <c r="BA2037" s="2" t="s">
        <v>8</v>
      </c>
      <c r="BB2037" s="12" t="str">
        <f>INDEX($CD$5:$CD$10,MATCH(BA2037,$CC$5:$CC$10,0),1)</f>
        <v>Y</v>
      </c>
      <c r="BC2037" s="12" t="str">
        <f>IF(AND(BB2037="Y",AY2037&gt;1),"Y","")</f>
        <v/>
      </c>
      <c r="BD2037" s="12" t="str">
        <f>IF(AND(BB2037="Y",AY2037&lt;1),"Y","")</f>
        <v>Y</v>
      </c>
      <c r="BE2037" s="12" t="str">
        <f>IF(AY2037&gt;1,IF(AY2036&gt;1,"Y",""),"")</f>
        <v/>
      </c>
      <c r="BF2037" s="12" t="str">
        <f>IF(AY2037&lt;1,IF(AY2036&lt;1,"Y",""),"")</f>
        <v>Y</v>
      </c>
      <c r="BG2037" s="2"/>
      <c r="BH2037" s="2"/>
      <c r="BI2037" s="2"/>
      <c r="BJ2037" s="2"/>
      <c r="BK2037" s="2"/>
      <c r="BL2037" s="2"/>
      <c r="BM2037" s="4" t="str">
        <f>IF(BR2037=BR2038,IF(BR2037&gt;BR2036,BR2037&amp;"_O",""),BR2037&amp;"_C")</f>
        <v/>
      </c>
      <c r="BN2037" s="7" t="str">
        <f>IF(RIGHT(BM2037,1)="C",BP2037/INDEX($BP$5:$BP$2729,MATCH(BR2037&amp;"_O",$BM$5:$BM$2729,0),1),"")</f>
        <v/>
      </c>
      <c r="BO2037" s="38">
        <v>40193</v>
      </c>
      <c r="BP2037" s="3">
        <v>2287.9899999999998</v>
      </c>
      <c r="BQ2037" s="7">
        <f>BP2037/BP2036</f>
        <v>0.98740705256843464</v>
      </c>
      <c r="BR2037" s="4">
        <f>YEAR(BO2037)</f>
        <v>2010</v>
      </c>
      <c r="BS2037" s="2" t="s">
        <v>9</v>
      </c>
      <c r="BT2037" s="12" t="str">
        <f>INDEX($CD$5:$CD$10,MATCH(BS2037,$CC$5:$CC$10,0),1)</f>
        <v>Y</v>
      </c>
      <c r="BU2037" s="12" t="str">
        <f>IF(AND(BT2037="Y",BQ2037&gt;1),"Y","")</f>
        <v/>
      </c>
      <c r="BV2037" s="12" t="str">
        <f>IF(AND(BT2037="Y",BQ2037&lt;1),"Y","")</f>
        <v>Y</v>
      </c>
      <c r="BW2037" s="12" t="str">
        <f>IF(BQ2037&gt;1,IF(BQ2036&gt;1,"Y",""),"")</f>
        <v/>
      </c>
      <c r="BX2037" s="12" t="str">
        <f>IF(BQ2037&lt;1,IF(BQ2036&lt;1,"Y",""),"")</f>
        <v/>
      </c>
      <c r="BY2037" s="2"/>
      <c r="BZ2037" s="2"/>
      <c r="CA2037" s="2"/>
    </row>
    <row r="2038" spans="47:79">
      <c r="AU2038" s="4" t="str">
        <f>IF(AZ2038=AZ2039,IF(AZ2038&gt;AZ2037,AZ2038&amp;"_O",""),AZ2038&amp;"_C")</f>
        <v/>
      </c>
      <c r="AV2038" s="7" t="str">
        <f>IF(RIGHT(AU2038,1)="C",AX2038/INDEX($AX$5:$AX$2729,MATCH(AZ2038&amp;"_O",$AU$5:$AU$2729,0),1),"")</f>
        <v/>
      </c>
      <c r="AW2038" s="38">
        <v>39780</v>
      </c>
      <c r="AX2038" s="37">
        <v>896.24</v>
      </c>
      <c r="AY2038" s="7">
        <f>AX2038/AX2037</f>
        <v>1.1202579903253629</v>
      </c>
      <c r="AZ2038" s="4">
        <f>YEAR(AW2038)</f>
        <v>2008</v>
      </c>
      <c r="BA2038" s="2" t="s">
        <v>8</v>
      </c>
      <c r="BB2038" s="12" t="str">
        <f>INDEX($CD$5:$CD$10,MATCH(BA2038,$CC$5:$CC$10,0),1)</f>
        <v>Y</v>
      </c>
      <c r="BC2038" s="12" t="str">
        <f>IF(AND(BB2038="Y",AY2038&gt;1),"Y","")</f>
        <v>Y</v>
      </c>
      <c r="BD2038" s="12" t="str">
        <f>IF(AND(BB2038="Y",AY2038&lt;1),"Y","")</f>
        <v/>
      </c>
      <c r="BE2038" s="12" t="str">
        <f>IF(AY2038&gt;1,IF(AY2037&gt;1,"Y",""),"")</f>
        <v/>
      </c>
      <c r="BF2038" s="12" t="str">
        <f>IF(AY2038&lt;1,IF(AY2037&lt;1,"Y",""),"")</f>
        <v/>
      </c>
      <c r="BG2038" s="2"/>
      <c r="BH2038" s="2"/>
      <c r="BI2038" s="2"/>
      <c r="BJ2038" s="2"/>
      <c r="BK2038" s="2"/>
      <c r="BL2038" s="2"/>
      <c r="BM2038" s="4" t="str">
        <f>IF(BR2038=BR2039,IF(BR2038&gt;BR2037,BR2038&amp;"_O",""),BR2038&amp;"_C")</f>
        <v/>
      </c>
      <c r="BN2038" s="7" t="str">
        <f>IF(RIGHT(BM2038,1)="C",BP2038/INDEX($BP$5:$BP$2729,MATCH(BR2038&amp;"_O",$BM$5:$BM$2729,0),1),"")</f>
        <v/>
      </c>
      <c r="BO2038" s="38">
        <v>40200</v>
      </c>
      <c r="BP2038" s="3">
        <v>2205.29</v>
      </c>
      <c r="BQ2038" s="7">
        <f>BP2038/BP2037</f>
        <v>0.9638547371273477</v>
      </c>
      <c r="BR2038" s="4">
        <f>YEAR(BO2038)</f>
        <v>2010</v>
      </c>
      <c r="BS2038" s="2" t="s">
        <v>9</v>
      </c>
      <c r="BT2038" s="12" t="str">
        <f>INDEX($CD$5:$CD$10,MATCH(BS2038,$CC$5:$CC$10,0),1)</f>
        <v>Y</v>
      </c>
      <c r="BU2038" s="12" t="str">
        <f>IF(AND(BT2038="Y",BQ2038&gt;1),"Y","")</f>
        <v/>
      </c>
      <c r="BV2038" s="12" t="str">
        <f>IF(AND(BT2038="Y",BQ2038&lt;1),"Y","")</f>
        <v>Y</v>
      </c>
      <c r="BW2038" s="12" t="str">
        <f>IF(BQ2038&gt;1,IF(BQ2037&gt;1,"Y",""),"")</f>
        <v/>
      </c>
      <c r="BX2038" s="12" t="str">
        <f>IF(BQ2038&lt;1,IF(BQ2037&lt;1,"Y",""),"")</f>
        <v>Y</v>
      </c>
      <c r="BY2038" s="2"/>
      <c r="BZ2038" s="2"/>
      <c r="CA2038" s="2"/>
    </row>
    <row r="2039" spans="47:79">
      <c r="AU2039" s="4" t="str">
        <f>IF(AZ2039=AZ2040,IF(AZ2039&gt;AZ2038,AZ2039&amp;"_O",""),AZ2039&amp;"_C")</f>
        <v/>
      </c>
      <c r="AV2039" s="7" t="str">
        <f>IF(RIGHT(AU2039,1)="C",AX2039/INDEX($AX$5:$AX$2729,MATCH(AZ2039&amp;"_O",$AU$5:$AU$2729,0),1),"")</f>
        <v/>
      </c>
      <c r="AW2039" s="38">
        <v>39787</v>
      </c>
      <c r="AX2039" s="37">
        <v>876.07</v>
      </c>
      <c r="AY2039" s="7">
        <f>AX2039/AX2038</f>
        <v>0.97749486744621983</v>
      </c>
      <c r="AZ2039" s="4">
        <f>YEAR(AW2039)</f>
        <v>2008</v>
      </c>
      <c r="BA2039" s="2" t="s">
        <v>8</v>
      </c>
      <c r="BB2039" s="12" t="str">
        <f>INDEX($CD$5:$CD$10,MATCH(BA2039,$CC$5:$CC$10,0),1)</f>
        <v>Y</v>
      </c>
      <c r="BC2039" s="12" t="str">
        <f>IF(AND(BB2039="Y",AY2039&gt;1),"Y","")</f>
        <v/>
      </c>
      <c r="BD2039" s="12" t="str">
        <f>IF(AND(BB2039="Y",AY2039&lt;1),"Y","")</f>
        <v>Y</v>
      </c>
      <c r="BE2039" s="12" t="str">
        <f>IF(AY2039&gt;1,IF(AY2038&gt;1,"Y",""),"")</f>
        <v/>
      </c>
      <c r="BF2039" s="12" t="str">
        <f>IF(AY2039&lt;1,IF(AY2038&lt;1,"Y",""),"")</f>
        <v/>
      </c>
      <c r="BG2039" s="2"/>
      <c r="BH2039" s="2"/>
      <c r="BI2039" s="2"/>
      <c r="BJ2039" s="2"/>
      <c r="BK2039" s="2"/>
      <c r="BL2039" s="2"/>
      <c r="BM2039" s="4" t="str">
        <f>IF(BR2039=BR2040,IF(BR2039&gt;BR2038,BR2039&amp;"_O",""),BR2039&amp;"_C")</f>
        <v/>
      </c>
      <c r="BN2039" s="7" t="str">
        <f>IF(RIGHT(BM2039,1)="C",BP2039/INDEX($BP$5:$BP$2729,MATCH(BR2039&amp;"_O",$BM$5:$BM$2729,0),1),"")</f>
        <v/>
      </c>
      <c r="BO2039" s="38">
        <v>40207</v>
      </c>
      <c r="BP2039" s="3">
        <v>2147.35</v>
      </c>
      <c r="BQ2039" s="7">
        <f>BP2039/BP2038</f>
        <v>0.97372681143976525</v>
      </c>
      <c r="BR2039" s="4">
        <f>YEAR(BO2039)</f>
        <v>2010</v>
      </c>
      <c r="BS2039" s="2" t="s">
        <v>9</v>
      </c>
      <c r="BT2039" s="12" t="str">
        <f>INDEX($CD$5:$CD$10,MATCH(BS2039,$CC$5:$CC$10,0),1)</f>
        <v>Y</v>
      </c>
      <c r="BU2039" s="12" t="str">
        <f>IF(AND(BT2039="Y",BQ2039&gt;1),"Y","")</f>
        <v/>
      </c>
      <c r="BV2039" s="12" t="str">
        <f>IF(AND(BT2039="Y",BQ2039&lt;1),"Y","")</f>
        <v>Y</v>
      </c>
      <c r="BW2039" s="12" t="str">
        <f>IF(BQ2039&gt;1,IF(BQ2038&gt;1,"Y",""),"")</f>
        <v/>
      </c>
      <c r="BX2039" s="12" t="str">
        <f>IF(BQ2039&lt;1,IF(BQ2038&lt;1,"Y",""),"")</f>
        <v>Y</v>
      </c>
      <c r="BY2039" s="2"/>
      <c r="BZ2039" s="2"/>
      <c r="CA2039" s="2"/>
    </row>
    <row r="2040" spans="47:79">
      <c r="AU2040" s="4" t="str">
        <f>IF(AZ2040=AZ2041,IF(AZ2040&gt;AZ2039,AZ2040&amp;"_O",""),AZ2040&amp;"_C")</f>
        <v/>
      </c>
      <c r="AV2040" s="7" t="str">
        <f>IF(RIGHT(AU2040,1)="C",AX2040/INDEX($AX$5:$AX$2729,MATCH(AZ2040&amp;"_O",$AU$5:$AU$2729,0),1),"")</f>
        <v/>
      </c>
      <c r="AW2040" s="38">
        <v>39794</v>
      </c>
      <c r="AX2040" s="37">
        <v>879.73</v>
      </c>
      <c r="AY2040" s="7">
        <f>AX2040/AX2039</f>
        <v>1.004177748353442</v>
      </c>
      <c r="AZ2040" s="4">
        <f>YEAR(AW2040)</f>
        <v>2008</v>
      </c>
      <c r="BA2040" s="2" t="s">
        <v>8</v>
      </c>
      <c r="BB2040" s="12" t="str">
        <f>INDEX($CD$5:$CD$10,MATCH(BA2040,$CC$5:$CC$10,0),1)</f>
        <v>Y</v>
      </c>
      <c r="BC2040" s="12" t="str">
        <f>IF(AND(BB2040="Y",AY2040&gt;1),"Y","")</f>
        <v>Y</v>
      </c>
      <c r="BD2040" s="12" t="str">
        <f>IF(AND(BB2040="Y",AY2040&lt;1),"Y","")</f>
        <v/>
      </c>
      <c r="BE2040" s="12" t="str">
        <f>IF(AY2040&gt;1,IF(AY2039&gt;1,"Y",""),"")</f>
        <v/>
      </c>
      <c r="BF2040" s="12" t="str">
        <f>IF(AY2040&lt;1,IF(AY2039&lt;1,"Y",""),"")</f>
        <v/>
      </c>
      <c r="BG2040" s="2"/>
      <c r="BH2040" s="2"/>
      <c r="BI2040" s="2"/>
      <c r="BJ2040" s="2"/>
      <c r="BK2040" s="2"/>
      <c r="BL2040" s="2"/>
      <c r="BM2040" s="4" t="str">
        <f>IF(BR2040=BR2041,IF(BR2040&gt;BR2039,BR2040&amp;"_O",""),BR2040&amp;"_C")</f>
        <v/>
      </c>
      <c r="BN2040" s="7" t="str">
        <f>IF(RIGHT(BM2040,1)="C",BP2040/INDEX($BP$5:$BP$2729,MATCH(BR2040&amp;"_O",$BM$5:$BM$2729,0),1),"")</f>
        <v/>
      </c>
      <c r="BO2040" s="38">
        <v>40214</v>
      </c>
      <c r="BP2040" s="3">
        <v>2141.12</v>
      </c>
      <c r="BQ2040" s="7">
        <f>BP2040/BP2039</f>
        <v>0.9970987496216267</v>
      </c>
      <c r="BR2040" s="4">
        <f>YEAR(BO2040)</f>
        <v>2010</v>
      </c>
      <c r="BS2040" s="2" t="s">
        <v>9</v>
      </c>
      <c r="BT2040" s="12" t="str">
        <f>INDEX($CD$5:$CD$10,MATCH(BS2040,$CC$5:$CC$10,0),1)</f>
        <v>Y</v>
      </c>
      <c r="BU2040" s="12" t="str">
        <f>IF(AND(BT2040="Y",BQ2040&gt;1),"Y","")</f>
        <v/>
      </c>
      <c r="BV2040" s="12" t="str">
        <f>IF(AND(BT2040="Y",BQ2040&lt;1),"Y","")</f>
        <v>Y</v>
      </c>
      <c r="BW2040" s="12" t="str">
        <f>IF(BQ2040&gt;1,IF(BQ2039&gt;1,"Y",""),"")</f>
        <v/>
      </c>
      <c r="BX2040" s="12" t="str">
        <f>IF(BQ2040&lt;1,IF(BQ2039&lt;1,"Y",""),"")</f>
        <v>Y</v>
      </c>
      <c r="BY2040" s="2"/>
      <c r="BZ2040" s="2"/>
      <c r="CA2040" s="2"/>
    </row>
    <row r="2041" spans="47:79">
      <c r="AU2041" s="4" t="str">
        <f>IF(AZ2041=AZ2042,IF(AZ2041&gt;AZ2040,AZ2041&amp;"_O",""),AZ2041&amp;"_C")</f>
        <v/>
      </c>
      <c r="AV2041" s="7" t="str">
        <f>IF(RIGHT(AU2041,1)="C",AX2041/INDEX($AX$5:$AX$2729,MATCH(AZ2041&amp;"_O",$AU$5:$AU$2729,0),1),"")</f>
        <v/>
      </c>
      <c r="AW2041" s="38">
        <v>39801</v>
      </c>
      <c r="AX2041" s="37">
        <v>887.88</v>
      </c>
      <c r="AY2041" s="7">
        <f>AX2041/AX2040</f>
        <v>1.009264206063224</v>
      </c>
      <c r="AZ2041" s="4">
        <f>YEAR(AW2041)</f>
        <v>2008</v>
      </c>
      <c r="BA2041" s="2" t="s">
        <v>8</v>
      </c>
      <c r="BB2041" s="12" t="str">
        <f>INDEX($CD$5:$CD$10,MATCH(BA2041,$CC$5:$CC$10,0),1)</f>
        <v>Y</v>
      </c>
      <c r="BC2041" s="12" t="str">
        <f>IF(AND(BB2041="Y",AY2041&gt;1),"Y","")</f>
        <v>Y</v>
      </c>
      <c r="BD2041" s="12" t="str">
        <f>IF(AND(BB2041="Y",AY2041&lt;1),"Y","")</f>
        <v/>
      </c>
      <c r="BE2041" s="12" t="str">
        <f>IF(AY2041&gt;1,IF(AY2040&gt;1,"Y",""),"")</f>
        <v>Y</v>
      </c>
      <c r="BF2041" s="12" t="str">
        <f>IF(AY2041&lt;1,IF(AY2040&lt;1,"Y",""),"")</f>
        <v/>
      </c>
      <c r="BG2041" s="2"/>
      <c r="BH2041" s="2"/>
      <c r="BI2041" s="2"/>
      <c r="BJ2041" s="2"/>
      <c r="BK2041" s="2"/>
      <c r="BL2041" s="2"/>
      <c r="BM2041" s="4" t="str">
        <f>IF(BR2041=BR2042,IF(BR2041&gt;BR2040,BR2041&amp;"_O",""),BR2041&amp;"_C")</f>
        <v/>
      </c>
      <c r="BN2041" s="7" t="str">
        <f>IF(RIGHT(BM2041,1)="C",BP2041/INDEX($BP$5:$BP$2729,MATCH(BR2041&amp;"_O",$BM$5:$BM$2729,0),1),"")</f>
        <v/>
      </c>
      <c r="BO2041" s="38">
        <v>40221</v>
      </c>
      <c r="BP2041" s="3">
        <v>2183.5300000000002</v>
      </c>
      <c r="BQ2041" s="7">
        <f>BP2041/BP2040</f>
        <v>1.0198073905245855</v>
      </c>
      <c r="BR2041" s="4">
        <f>YEAR(BO2041)</f>
        <v>2010</v>
      </c>
      <c r="BS2041" s="2" t="s">
        <v>9</v>
      </c>
      <c r="BT2041" s="12" t="str">
        <f>INDEX($CD$5:$CD$10,MATCH(BS2041,$CC$5:$CC$10,0),1)</f>
        <v>Y</v>
      </c>
      <c r="BU2041" s="12" t="str">
        <f>IF(AND(BT2041="Y",BQ2041&gt;1),"Y","")</f>
        <v>Y</v>
      </c>
      <c r="BV2041" s="12" t="str">
        <f>IF(AND(BT2041="Y",BQ2041&lt;1),"Y","")</f>
        <v/>
      </c>
      <c r="BW2041" s="12" t="str">
        <f>IF(BQ2041&gt;1,IF(BQ2040&gt;1,"Y",""),"")</f>
        <v/>
      </c>
      <c r="BX2041" s="12" t="str">
        <f>IF(BQ2041&lt;1,IF(BQ2040&lt;1,"Y",""),"")</f>
        <v/>
      </c>
      <c r="BY2041" s="2"/>
      <c r="BZ2041" s="2"/>
      <c r="CA2041" s="2"/>
    </row>
    <row r="2042" spans="47:79">
      <c r="AU2042" s="4" t="str">
        <f>IF(AZ2042=AZ2043,IF(AZ2042&gt;AZ2041,AZ2042&amp;"_O",""),AZ2042&amp;"_C")</f>
        <v>2008_C</v>
      </c>
      <c r="AV2042" s="7">
        <f>IF(RIGHT(AU2042,1)="C",AX2042/INDEX($AX$5:$AX$2729,MATCH(AZ2042&amp;"_O",$AU$5:$AU$2729,0),1),"")</f>
        <v>0.61829232872636586</v>
      </c>
      <c r="AW2042" s="38">
        <v>39808</v>
      </c>
      <c r="AX2042" s="37">
        <v>872.8</v>
      </c>
      <c r="AY2042" s="7">
        <f>AX2042/AX2041</f>
        <v>0.98301572284542948</v>
      </c>
      <c r="AZ2042" s="4">
        <f>YEAR(AW2042)</f>
        <v>2008</v>
      </c>
      <c r="BA2042" s="2" t="s">
        <v>8</v>
      </c>
      <c r="BB2042" s="12" t="str">
        <f>INDEX($CD$5:$CD$10,MATCH(BA2042,$CC$5:$CC$10,0),1)</f>
        <v>Y</v>
      </c>
      <c r="BC2042" s="12" t="str">
        <f>IF(AND(BB2042="Y",AY2042&gt;1),"Y","")</f>
        <v/>
      </c>
      <c r="BD2042" s="12" t="str">
        <f>IF(AND(BB2042="Y",AY2042&lt;1),"Y","")</f>
        <v>Y</v>
      </c>
      <c r="BE2042" s="12" t="str">
        <f>IF(AY2042&gt;1,IF(AY2041&gt;1,"Y",""),"")</f>
        <v/>
      </c>
      <c r="BF2042" s="12" t="str">
        <f>IF(AY2042&lt;1,IF(AY2041&lt;1,"Y",""),"")</f>
        <v/>
      </c>
      <c r="BG2042" s="2"/>
      <c r="BH2042" s="2"/>
      <c r="BI2042" s="2"/>
      <c r="BJ2042" s="2"/>
      <c r="BK2042" s="2"/>
      <c r="BL2042" s="2"/>
      <c r="BM2042" s="4" t="str">
        <f>IF(BR2042=BR2043,IF(BR2042&gt;BR2041,BR2042&amp;"_O",""),BR2042&amp;"_C")</f>
        <v/>
      </c>
      <c r="BN2042" s="7" t="str">
        <f>IF(RIGHT(BM2042,1)="C",BP2042/INDEX($BP$5:$BP$2729,MATCH(BR2042&amp;"_O",$BM$5:$BM$2729,0),1),"")</f>
        <v/>
      </c>
      <c r="BO2042" s="38">
        <v>40228</v>
      </c>
      <c r="BP2042" s="3">
        <v>2243.87</v>
      </c>
      <c r="BQ2042" s="7">
        <f>BP2042/BP2041</f>
        <v>1.0276341520382133</v>
      </c>
      <c r="BR2042" s="4">
        <f>YEAR(BO2042)</f>
        <v>2010</v>
      </c>
      <c r="BS2042" s="2" t="s">
        <v>9</v>
      </c>
      <c r="BT2042" s="12" t="str">
        <f>INDEX($CD$5:$CD$10,MATCH(BS2042,$CC$5:$CC$10,0),1)</f>
        <v>Y</v>
      </c>
      <c r="BU2042" s="12" t="str">
        <f>IF(AND(BT2042="Y",BQ2042&gt;1),"Y","")</f>
        <v>Y</v>
      </c>
      <c r="BV2042" s="12" t="str">
        <f>IF(AND(BT2042="Y",BQ2042&lt;1),"Y","")</f>
        <v/>
      </c>
      <c r="BW2042" s="12" t="str">
        <f>IF(BQ2042&gt;1,IF(BQ2041&gt;1,"Y",""),"")</f>
        <v>Y</v>
      </c>
      <c r="BX2042" s="12" t="str">
        <f>IF(BQ2042&lt;1,IF(BQ2041&lt;1,"Y",""),"")</f>
        <v/>
      </c>
      <c r="BY2042" s="2"/>
      <c r="BZ2042" s="2"/>
      <c r="CA2042" s="2"/>
    </row>
    <row r="2043" spans="47:79">
      <c r="AU2043" s="4" t="str">
        <f>IF(AZ2043=AZ2044,IF(AZ2043&gt;AZ2042,AZ2043&amp;"_O",""),AZ2043&amp;"_C")</f>
        <v>2009_O</v>
      </c>
      <c r="AV2043" s="7" t="str">
        <f>IF(RIGHT(AU2043,1)="C",AX2043/INDEX($AX$5:$AX$2729,MATCH(AZ2043&amp;"_O",$AU$5:$AU$2729,0),1),"")</f>
        <v/>
      </c>
      <c r="AW2043" s="38">
        <v>39815</v>
      </c>
      <c r="AX2043" s="37">
        <v>931.8</v>
      </c>
      <c r="AY2043" s="7">
        <f>AX2043/AX2042</f>
        <v>1.0675985334555453</v>
      </c>
      <c r="AZ2043" s="4">
        <f>YEAR(AW2043)</f>
        <v>2009</v>
      </c>
      <c r="BA2043" s="2" t="s">
        <v>8</v>
      </c>
      <c r="BB2043" s="12" t="str">
        <f>INDEX($CD$5:$CD$10,MATCH(BA2043,$CC$5:$CC$10,0),1)</f>
        <v>Y</v>
      </c>
      <c r="BC2043" s="12" t="str">
        <f>IF(AND(BB2043="Y",AY2043&gt;1),"Y","")</f>
        <v>Y</v>
      </c>
      <c r="BD2043" s="12" t="str">
        <f>IF(AND(BB2043="Y",AY2043&lt;1),"Y","")</f>
        <v/>
      </c>
      <c r="BE2043" s="12" t="str">
        <f>IF(AY2043&gt;1,IF(AY2042&gt;1,"Y",""),"")</f>
        <v/>
      </c>
      <c r="BF2043" s="12" t="str">
        <f>IF(AY2043&lt;1,IF(AY2042&lt;1,"Y",""),"")</f>
        <v/>
      </c>
      <c r="BG2043" s="2"/>
      <c r="BH2043" s="2"/>
      <c r="BI2043" s="2"/>
      <c r="BJ2043" s="2"/>
      <c r="BK2043" s="2"/>
      <c r="BL2043" s="2"/>
      <c r="BM2043" s="4" t="str">
        <f>IF(BR2043=BR2044,IF(BR2043&gt;BR2042,BR2043&amp;"_O",""),BR2043&amp;"_C")</f>
        <v/>
      </c>
      <c r="BN2043" s="7" t="str">
        <f>IF(RIGHT(BM2043,1)="C",BP2043/INDEX($BP$5:$BP$2729,MATCH(BR2043&amp;"_O",$BM$5:$BM$2729,0),1),"")</f>
        <v/>
      </c>
      <c r="BO2043" s="38">
        <v>40235</v>
      </c>
      <c r="BP2043" s="3">
        <v>2238.2600000000002</v>
      </c>
      <c r="BQ2043" s="7">
        <f>BP2043/BP2042</f>
        <v>0.99749985516094974</v>
      </c>
      <c r="BR2043" s="4">
        <f>YEAR(BO2043)</f>
        <v>2010</v>
      </c>
      <c r="BS2043" s="2" t="s">
        <v>9</v>
      </c>
      <c r="BT2043" s="12" t="str">
        <f>INDEX($CD$5:$CD$10,MATCH(BS2043,$CC$5:$CC$10,0),1)</f>
        <v>Y</v>
      </c>
      <c r="BU2043" s="12" t="str">
        <f>IF(AND(BT2043="Y",BQ2043&gt;1),"Y","")</f>
        <v/>
      </c>
      <c r="BV2043" s="12" t="str">
        <f>IF(AND(BT2043="Y",BQ2043&lt;1),"Y","")</f>
        <v>Y</v>
      </c>
      <c r="BW2043" s="12" t="str">
        <f>IF(BQ2043&gt;1,IF(BQ2042&gt;1,"Y",""),"")</f>
        <v/>
      </c>
      <c r="BX2043" s="12" t="str">
        <f>IF(BQ2043&lt;1,IF(BQ2042&lt;1,"Y",""),"")</f>
        <v/>
      </c>
      <c r="BY2043" s="2"/>
      <c r="BZ2043" s="2"/>
      <c r="CA2043" s="2"/>
    </row>
    <row r="2044" spans="47:79">
      <c r="AU2044" s="4" t="str">
        <f>IF(AZ2044=AZ2045,IF(AZ2044&gt;AZ2043,AZ2044&amp;"_O",""),AZ2044&amp;"_C")</f>
        <v/>
      </c>
      <c r="AV2044" s="7" t="str">
        <f>IF(RIGHT(AU2044,1)="C",AX2044/INDEX($AX$5:$AX$2729,MATCH(AZ2044&amp;"_O",$AU$5:$AU$2729,0),1),"")</f>
        <v/>
      </c>
      <c r="AW2044" s="38">
        <v>39822</v>
      </c>
      <c r="AX2044" s="37">
        <v>890.35</v>
      </c>
      <c r="AY2044" s="7">
        <f>AX2044/AX2043</f>
        <v>0.95551620519424774</v>
      </c>
      <c r="AZ2044" s="4">
        <f>YEAR(AW2044)</f>
        <v>2009</v>
      </c>
      <c r="BA2044" s="2" t="s">
        <v>8</v>
      </c>
      <c r="BB2044" s="12" t="str">
        <f>INDEX($CD$5:$CD$10,MATCH(BA2044,$CC$5:$CC$10,0),1)</f>
        <v>Y</v>
      </c>
      <c r="BC2044" s="12" t="str">
        <f>IF(AND(BB2044="Y",AY2044&gt;1),"Y","")</f>
        <v/>
      </c>
      <c r="BD2044" s="12" t="str">
        <f>IF(AND(BB2044="Y",AY2044&lt;1),"Y","")</f>
        <v>Y</v>
      </c>
      <c r="BE2044" s="12" t="str">
        <f>IF(AY2044&gt;1,IF(AY2043&gt;1,"Y",""),"")</f>
        <v/>
      </c>
      <c r="BF2044" s="12" t="str">
        <f>IF(AY2044&lt;1,IF(AY2043&lt;1,"Y",""),"")</f>
        <v/>
      </c>
      <c r="BG2044" s="2"/>
      <c r="BH2044" s="2"/>
      <c r="BI2044" s="2"/>
      <c r="BJ2044" s="2"/>
      <c r="BK2044" s="2"/>
      <c r="BL2044" s="2"/>
      <c r="BM2044" s="4" t="str">
        <f>IF(BR2044=BR2045,IF(BR2044&gt;BR2043,BR2044&amp;"_O",""),BR2044&amp;"_C")</f>
        <v/>
      </c>
      <c r="BN2044" s="7" t="str">
        <f>IF(RIGHT(BM2044,1)="C",BP2044/INDEX($BP$5:$BP$2729,MATCH(BR2044&amp;"_O",$BM$5:$BM$2729,0),1),"")</f>
        <v/>
      </c>
      <c r="BO2044" s="38">
        <v>40242</v>
      </c>
      <c r="BP2044" s="3">
        <v>2326.35</v>
      </c>
      <c r="BQ2044" s="7">
        <f>BP2044/BP2043</f>
        <v>1.0393564643964506</v>
      </c>
      <c r="BR2044" s="4">
        <f>YEAR(BO2044)</f>
        <v>2010</v>
      </c>
      <c r="BS2044" s="2" t="s">
        <v>9</v>
      </c>
      <c r="BT2044" s="12" t="str">
        <f>INDEX($CD$5:$CD$10,MATCH(BS2044,$CC$5:$CC$10,0),1)</f>
        <v>Y</v>
      </c>
      <c r="BU2044" s="12" t="str">
        <f>IF(AND(BT2044="Y",BQ2044&gt;1),"Y","")</f>
        <v>Y</v>
      </c>
      <c r="BV2044" s="12" t="str">
        <f>IF(AND(BT2044="Y",BQ2044&lt;1),"Y","")</f>
        <v/>
      </c>
      <c r="BW2044" s="12" t="str">
        <f>IF(BQ2044&gt;1,IF(BQ2043&gt;1,"Y",""),"")</f>
        <v/>
      </c>
      <c r="BX2044" s="12" t="str">
        <f>IF(BQ2044&lt;1,IF(BQ2043&lt;1,"Y",""),"")</f>
        <v/>
      </c>
      <c r="BY2044" s="2"/>
      <c r="BZ2044" s="2"/>
      <c r="CA2044" s="2"/>
    </row>
    <row r="2045" spans="47:79">
      <c r="AU2045" s="4" t="str">
        <f>IF(AZ2045=AZ2046,IF(AZ2045&gt;AZ2044,AZ2045&amp;"_O",""),AZ2045&amp;"_C")</f>
        <v/>
      </c>
      <c r="AV2045" s="7" t="str">
        <f>IF(RIGHT(AU2045,1)="C",AX2045/INDEX($AX$5:$AX$2729,MATCH(AZ2045&amp;"_O",$AU$5:$AU$2729,0),1),"")</f>
        <v/>
      </c>
      <c r="AW2045" s="38">
        <v>39829</v>
      </c>
      <c r="AX2045" s="37">
        <v>850.12</v>
      </c>
      <c r="AY2045" s="7">
        <f>AX2045/AX2044</f>
        <v>0.95481552198573594</v>
      </c>
      <c r="AZ2045" s="4">
        <f>YEAR(AW2045)</f>
        <v>2009</v>
      </c>
      <c r="BA2045" s="2" t="s">
        <v>8</v>
      </c>
      <c r="BB2045" s="12" t="str">
        <f>INDEX($CD$5:$CD$10,MATCH(BA2045,$CC$5:$CC$10,0),1)</f>
        <v>Y</v>
      </c>
      <c r="BC2045" s="12" t="str">
        <f>IF(AND(BB2045="Y",AY2045&gt;1),"Y","")</f>
        <v/>
      </c>
      <c r="BD2045" s="12" t="str">
        <f>IF(AND(BB2045="Y",AY2045&lt;1),"Y","")</f>
        <v>Y</v>
      </c>
      <c r="BE2045" s="12" t="str">
        <f>IF(AY2045&gt;1,IF(AY2044&gt;1,"Y",""),"")</f>
        <v/>
      </c>
      <c r="BF2045" s="12" t="str">
        <f>IF(AY2045&lt;1,IF(AY2044&lt;1,"Y",""),"")</f>
        <v>Y</v>
      </c>
      <c r="BG2045" s="2"/>
      <c r="BH2045" s="2"/>
      <c r="BI2045" s="2"/>
      <c r="BJ2045" s="2"/>
      <c r="BK2045" s="2"/>
      <c r="BL2045" s="2"/>
      <c r="BM2045" s="4" t="str">
        <f>IF(BR2045=BR2046,IF(BR2045&gt;BR2044,BR2045&amp;"_O",""),BR2045&amp;"_C")</f>
        <v/>
      </c>
      <c r="BN2045" s="7" t="str">
        <f>IF(RIGHT(BM2045,1)="C",BP2045/INDEX($BP$5:$BP$2729,MATCH(BR2045&amp;"_O",$BM$5:$BM$2729,0),1),"")</f>
        <v/>
      </c>
      <c r="BO2045" s="38">
        <v>40249</v>
      </c>
      <c r="BP2045" s="3">
        <v>2367.66</v>
      </c>
      <c r="BQ2045" s="7">
        <f>BP2045/BP2044</f>
        <v>1.0177574311689985</v>
      </c>
      <c r="BR2045" s="4">
        <f>YEAR(BO2045)</f>
        <v>2010</v>
      </c>
      <c r="BS2045" s="2" t="s">
        <v>9</v>
      </c>
      <c r="BT2045" s="12" t="str">
        <f>INDEX($CD$5:$CD$10,MATCH(BS2045,$CC$5:$CC$10,0),1)</f>
        <v>Y</v>
      </c>
      <c r="BU2045" s="12" t="str">
        <f>IF(AND(BT2045="Y",BQ2045&gt;1),"Y","")</f>
        <v>Y</v>
      </c>
      <c r="BV2045" s="12" t="str">
        <f>IF(AND(BT2045="Y",BQ2045&lt;1),"Y","")</f>
        <v/>
      </c>
      <c r="BW2045" s="12" t="str">
        <f>IF(BQ2045&gt;1,IF(BQ2044&gt;1,"Y",""),"")</f>
        <v>Y</v>
      </c>
      <c r="BX2045" s="12" t="str">
        <f>IF(BQ2045&lt;1,IF(BQ2044&lt;1,"Y",""),"")</f>
        <v/>
      </c>
      <c r="BY2045" s="2"/>
      <c r="BZ2045" s="2"/>
      <c r="CA2045" s="2"/>
    </row>
    <row r="2046" spans="47:79">
      <c r="AU2046" s="4" t="str">
        <f>IF(AZ2046=AZ2047,IF(AZ2046&gt;AZ2045,AZ2046&amp;"_O",""),AZ2046&amp;"_C")</f>
        <v/>
      </c>
      <c r="AV2046" s="7" t="str">
        <f>IF(RIGHT(AU2046,1)="C",AX2046/INDEX($AX$5:$AX$2729,MATCH(AZ2046&amp;"_O",$AU$5:$AU$2729,0),1),"")</f>
        <v/>
      </c>
      <c r="AW2046" s="38">
        <v>39836</v>
      </c>
      <c r="AX2046" s="37">
        <v>831.95</v>
      </c>
      <c r="AY2046" s="7">
        <f>AX2046/AX2045</f>
        <v>0.97862654684044614</v>
      </c>
      <c r="AZ2046" s="4">
        <f>YEAR(AW2046)</f>
        <v>2009</v>
      </c>
      <c r="BA2046" s="2" t="s">
        <v>8</v>
      </c>
      <c r="BB2046" s="12" t="str">
        <f>INDEX($CD$5:$CD$10,MATCH(BA2046,$CC$5:$CC$10,0),1)</f>
        <v>Y</v>
      </c>
      <c r="BC2046" s="12" t="str">
        <f>IF(AND(BB2046="Y",AY2046&gt;1),"Y","")</f>
        <v/>
      </c>
      <c r="BD2046" s="12" t="str">
        <f>IF(AND(BB2046="Y",AY2046&lt;1),"Y","")</f>
        <v>Y</v>
      </c>
      <c r="BE2046" s="12" t="str">
        <f>IF(AY2046&gt;1,IF(AY2045&gt;1,"Y",""),"")</f>
        <v/>
      </c>
      <c r="BF2046" s="12" t="str">
        <f>IF(AY2046&lt;1,IF(AY2045&lt;1,"Y",""),"")</f>
        <v>Y</v>
      </c>
      <c r="BG2046" s="2"/>
      <c r="BH2046" s="2"/>
      <c r="BI2046" s="2"/>
      <c r="BJ2046" s="2"/>
      <c r="BK2046" s="2"/>
      <c r="BL2046" s="2"/>
      <c r="BM2046" s="4" t="str">
        <f>IF(BR2046=BR2047,IF(BR2046&gt;BR2045,BR2046&amp;"_O",""),BR2046&amp;"_C")</f>
        <v/>
      </c>
      <c r="BN2046" s="7" t="str">
        <f>IF(RIGHT(BM2046,1)="C",BP2046/INDEX($BP$5:$BP$2729,MATCH(BR2046&amp;"_O",$BM$5:$BM$2729,0),1),"")</f>
        <v/>
      </c>
      <c r="BO2046" s="38">
        <v>40256</v>
      </c>
      <c r="BP2046" s="3">
        <v>2374.41</v>
      </c>
      <c r="BQ2046" s="7">
        <f>BP2046/BP2045</f>
        <v>1.0028509160943717</v>
      </c>
      <c r="BR2046" s="4">
        <f>YEAR(BO2046)</f>
        <v>2010</v>
      </c>
      <c r="BS2046" s="2" t="s">
        <v>9</v>
      </c>
      <c r="BT2046" s="12" t="str">
        <f>INDEX($CD$5:$CD$10,MATCH(BS2046,$CC$5:$CC$10,0),1)</f>
        <v>Y</v>
      </c>
      <c r="BU2046" s="12" t="str">
        <f>IF(AND(BT2046="Y",BQ2046&gt;1),"Y","")</f>
        <v>Y</v>
      </c>
      <c r="BV2046" s="12" t="str">
        <f>IF(AND(BT2046="Y",BQ2046&lt;1),"Y","")</f>
        <v/>
      </c>
      <c r="BW2046" s="12" t="str">
        <f>IF(BQ2046&gt;1,IF(BQ2045&gt;1,"Y",""),"")</f>
        <v>Y</v>
      </c>
      <c r="BX2046" s="12" t="str">
        <f>IF(BQ2046&lt;1,IF(BQ2045&lt;1,"Y",""),"")</f>
        <v/>
      </c>
      <c r="BY2046" s="2"/>
      <c r="BZ2046" s="2"/>
      <c r="CA2046" s="2"/>
    </row>
    <row r="2047" spans="47:79">
      <c r="AU2047" s="4" t="str">
        <f>IF(AZ2047=AZ2048,IF(AZ2047&gt;AZ2046,AZ2047&amp;"_O",""),AZ2047&amp;"_C")</f>
        <v/>
      </c>
      <c r="AV2047" s="7" t="str">
        <f>IF(RIGHT(AU2047,1)="C",AX2047/INDEX($AX$5:$AX$2729,MATCH(AZ2047&amp;"_O",$AU$5:$AU$2729,0),1),"")</f>
        <v/>
      </c>
      <c r="AW2047" s="38">
        <v>39843</v>
      </c>
      <c r="AX2047" s="37">
        <v>825.88</v>
      </c>
      <c r="AY2047" s="7">
        <f>AX2047/AX2046</f>
        <v>0.99270388845483493</v>
      </c>
      <c r="AZ2047" s="4">
        <f>YEAR(AW2047)</f>
        <v>2009</v>
      </c>
      <c r="BA2047" s="2" t="s">
        <v>8</v>
      </c>
      <c r="BB2047" s="12" t="str">
        <f>INDEX($CD$5:$CD$10,MATCH(BA2047,$CC$5:$CC$10,0),1)</f>
        <v>Y</v>
      </c>
      <c r="BC2047" s="12" t="str">
        <f>IF(AND(BB2047="Y",AY2047&gt;1),"Y","")</f>
        <v/>
      </c>
      <c r="BD2047" s="12" t="str">
        <f>IF(AND(BB2047="Y",AY2047&lt;1),"Y","")</f>
        <v>Y</v>
      </c>
      <c r="BE2047" s="12" t="str">
        <f>IF(AY2047&gt;1,IF(AY2046&gt;1,"Y",""),"")</f>
        <v/>
      </c>
      <c r="BF2047" s="12" t="str">
        <f>IF(AY2047&lt;1,IF(AY2046&lt;1,"Y",""),"")</f>
        <v>Y</v>
      </c>
      <c r="BG2047" s="2"/>
      <c r="BH2047" s="2"/>
      <c r="BI2047" s="2"/>
      <c r="BJ2047" s="2"/>
      <c r="BK2047" s="2"/>
      <c r="BL2047" s="2"/>
      <c r="BM2047" s="4" t="str">
        <f>IF(BR2047=BR2048,IF(BR2047&gt;BR2046,BR2047&amp;"_O",""),BR2047&amp;"_C")</f>
        <v/>
      </c>
      <c r="BN2047" s="7" t="str">
        <f>IF(RIGHT(BM2047,1)="C",BP2047/INDEX($BP$5:$BP$2729,MATCH(BR2047&amp;"_O",$BM$5:$BM$2729,0),1),"")</f>
        <v/>
      </c>
      <c r="BO2047" s="38">
        <v>40263</v>
      </c>
      <c r="BP2047" s="3">
        <v>2395.13</v>
      </c>
      <c r="BQ2047" s="7">
        <f>BP2047/BP2046</f>
        <v>1.0087263783424094</v>
      </c>
      <c r="BR2047" s="4">
        <f>YEAR(BO2047)</f>
        <v>2010</v>
      </c>
      <c r="BS2047" s="2" t="s">
        <v>9</v>
      </c>
      <c r="BT2047" s="12" t="str">
        <f>INDEX($CD$5:$CD$10,MATCH(BS2047,$CC$5:$CC$10,0),1)</f>
        <v>Y</v>
      </c>
      <c r="BU2047" s="12" t="str">
        <f>IF(AND(BT2047="Y",BQ2047&gt;1),"Y","")</f>
        <v>Y</v>
      </c>
      <c r="BV2047" s="12" t="str">
        <f>IF(AND(BT2047="Y",BQ2047&lt;1),"Y","")</f>
        <v/>
      </c>
      <c r="BW2047" s="12" t="str">
        <f>IF(BQ2047&gt;1,IF(BQ2046&gt;1,"Y",""),"")</f>
        <v>Y</v>
      </c>
      <c r="BX2047" s="12" t="str">
        <f>IF(BQ2047&lt;1,IF(BQ2046&lt;1,"Y",""),"")</f>
        <v/>
      </c>
      <c r="BY2047" s="2"/>
      <c r="BZ2047" s="2"/>
      <c r="CA2047" s="2"/>
    </row>
    <row r="2048" spans="47:79">
      <c r="AU2048" s="4" t="str">
        <f>IF(AZ2048=AZ2049,IF(AZ2048&gt;AZ2047,AZ2048&amp;"_O",""),AZ2048&amp;"_C")</f>
        <v/>
      </c>
      <c r="AV2048" s="7" t="str">
        <f>IF(RIGHT(AU2048,1)="C",AX2048/INDEX($AX$5:$AX$2729,MATCH(AZ2048&amp;"_O",$AU$5:$AU$2729,0),1),"")</f>
        <v/>
      </c>
      <c r="AW2048" s="38">
        <v>39850</v>
      </c>
      <c r="AX2048" s="37">
        <v>868.6</v>
      </c>
      <c r="AY2048" s="7">
        <f>AX2048/AX2047</f>
        <v>1.0517266430958494</v>
      </c>
      <c r="AZ2048" s="4">
        <f>YEAR(AW2048)</f>
        <v>2009</v>
      </c>
      <c r="BA2048" s="2" t="s">
        <v>8</v>
      </c>
      <c r="BB2048" s="12" t="str">
        <f>INDEX($CD$5:$CD$10,MATCH(BA2048,$CC$5:$CC$10,0),1)</f>
        <v>Y</v>
      </c>
      <c r="BC2048" s="12" t="str">
        <f>IF(AND(BB2048="Y",AY2048&gt;1),"Y","")</f>
        <v>Y</v>
      </c>
      <c r="BD2048" s="12" t="str">
        <f>IF(AND(BB2048="Y",AY2048&lt;1),"Y","")</f>
        <v/>
      </c>
      <c r="BE2048" s="12" t="str">
        <f>IF(AY2048&gt;1,IF(AY2047&gt;1,"Y",""),"")</f>
        <v/>
      </c>
      <c r="BF2048" s="12" t="str">
        <f>IF(AY2048&lt;1,IF(AY2047&lt;1,"Y",""),"")</f>
        <v/>
      </c>
      <c r="BG2048" s="2"/>
      <c r="BH2048" s="2"/>
      <c r="BI2048" s="2"/>
      <c r="BJ2048" s="2"/>
      <c r="BK2048" s="2"/>
      <c r="BL2048" s="2"/>
      <c r="BM2048" s="4" t="str">
        <f>IF(BR2048=BR2049,IF(BR2048&gt;BR2047,BR2048&amp;"_O",""),BR2048&amp;"_C")</f>
        <v/>
      </c>
      <c r="BN2048" s="7" t="str">
        <f>IF(RIGHT(BM2048,1)="C",BP2048/INDEX($BP$5:$BP$2729,MATCH(BR2048&amp;"_O",$BM$5:$BM$2729,0),1),"")</f>
        <v/>
      </c>
      <c r="BO2048" s="38">
        <v>40269</v>
      </c>
      <c r="BP2048" s="3">
        <v>2402.58</v>
      </c>
      <c r="BQ2048" s="7">
        <f>BP2048/BP2047</f>
        <v>1.003110478345643</v>
      </c>
      <c r="BR2048" s="4">
        <f>YEAR(BO2048)</f>
        <v>2010</v>
      </c>
      <c r="BS2048" s="2" t="s">
        <v>9</v>
      </c>
      <c r="BT2048" s="12" t="str">
        <f>INDEX($CD$5:$CD$10,MATCH(BS2048,$CC$5:$CC$10,0),1)</f>
        <v>Y</v>
      </c>
      <c r="BU2048" s="12" t="str">
        <f>IF(AND(BT2048="Y",BQ2048&gt;1),"Y","")</f>
        <v>Y</v>
      </c>
      <c r="BV2048" s="12" t="str">
        <f>IF(AND(BT2048="Y",BQ2048&lt;1),"Y","")</f>
        <v/>
      </c>
      <c r="BW2048" s="12" t="str">
        <f>IF(BQ2048&gt;1,IF(BQ2047&gt;1,"Y",""),"")</f>
        <v>Y</v>
      </c>
      <c r="BX2048" s="12" t="str">
        <f>IF(BQ2048&lt;1,IF(BQ2047&lt;1,"Y",""),"")</f>
        <v/>
      </c>
      <c r="BY2048" s="2"/>
      <c r="BZ2048" s="2"/>
      <c r="CA2048" s="2"/>
    </row>
    <row r="2049" spans="47:79">
      <c r="AU2049" s="4" t="str">
        <f>IF(AZ2049=AZ2050,IF(AZ2049&gt;AZ2048,AZ2049&amp;"_O",""),AZ2049&amp;"_C")</f>
        <v/>
      </c>
      <c r="AV2049" s="7" t="str">
        <f>IF(RIGHT(AU2049,1)="C",AX2049/INDEX($AX$5:$AX$2729,MATCH(AZ2049&amp;"_O",$AU$5:$AU$2729,0),1),"")</f>
        <v/>
      </c>
      <c r="AW2049" s="38">
        <v>39857</v>
      </c>
      <c r="AX2049" s="37">
        <v>826.84</v>
      </c>
      <c r="AY2049" s="7">
        <f>AX2049/AX2048</f>
        <v>0.95192263412387756</v>
      </c>
      <c r="AZ2049" s="4">
        <f>YEAR(AW2049)</f>
        <v>2009</v>
      </c>
      <c r="BA2049" s="2" t="s">
        <v>8</v>
      </c>
      <c r="BB2049" s="12" t="str">
        <f>INDEX($CD$5:$CD$10,MATCH(BA2049,$CC$5:$CC$10,0),1)</f>
        <v>Y</v>
      </c>
      <c r="BC2049" s="12" t="str">
        <f>IF(AND(BB2049="Y",AY2049&gt;1),"Y","")</f>
        <v/>
      </c>
      <c r="BD2049" s="12" t="str">
        <f>IF(AND(BB2049="Y",AY2049&lt;1),"Y","")</f>
        <v>Y</v>
      </c>
      <c r="BE2049" s="12" t="str">
        <f>IF(AY2049&gt;1,IF(AY2048&gt;1,"Y",""),"")</f>
        <v/>
      </c>
      <c r="BF2049" s="12" t="str">
        <f>IF(AY2049&lt;1,IF(AY2048&lt;1,"Y",""),"")</f>
        <v/>
      </c>
      <c r="BG2049" s="2"/>
      <c r="BH2049" s="2"/>
      <c r="BI2049" s="2"/>
      <c r="BJ2049" s="2"/>
      <c r="BK2049" s="2"/>
      <c r="BL2049" s="2"/>
      <c r="BM2049" s="4" t="str">
        <f>IF(BR2049=BR2050,IF(BR2049&gt;BR2048,BR2049&amp;"_O",""),BR2049&amp;"_C")</f>
        <v/>
      </c>
      <c r="BN2049" s="7" t="str">
        <f>IF(RIGHT(BM2049,1)="C",BP2049/INDEX($BP$5:$BP$2729,MATCH(BR2049&amp;"_O",$BM$5:$BM$2729,0),1),"")</f>
        <v/>
      </c>
      <c r="BO2049" s="38">
        <v>40277</v>
      </c>
      <c r="BP2049" s="3">
        <v>2454.0500000000002</v>
      </c>
      <c r="BQ2049" s="7">
        <f>BP2049/BP2048</f>
        <v>1.0214228038192277</v>
      </c>
      <c r="BR2049" s="4">
        <f>YEAR(BO2049)</f>
        <v>2010</v>
      </c>
      <c r="BS2049" s="2" t="s">
        <v>9</v>
      </c>
      <c r="BT2049" s="12" t="str">
        <f>INDEX($CD$5:$CD$10,MATCH(BS2049,$CC$5:$CC$10,0),1)</f>
        <v>Y</v>
      </c>
      <c r="BU2049" s="12" t="str">
        <f>IF(AND(BT2049="Y",BQ2049&gt;1),"Y","")</f>
        <v>Y</v>
      </c>
      <c r="BV2049" s="12" t="str">
        <f>IF(AND(BT2049="Y",BQ2049&lt;1),"Y","")</f>
        <v/>
      </c>
      <c r="BW2049" s="12" t="str">
        <f>IF(BQ2049&gt;1,IF(BQ2048&gt;1,"Y",""),"")</f>
        <v>Y</v>
      </c>
      <c r="BX2049" s="12" t="str">
        <f>IF(BQ2049&lt;1,IF(BQ2048&lt;1,"Y",""),"")</f>
        <v/>
      </c>
      <c r="BY2049" s="2"/>
      <c r="BZ2049" s="2"/>
      <c r="CA2049" s="2"/>
    </row>
    <row r="2050" spans="47:79">
      <c r="AU2050" s="4" t="str">
        <f>IF(AZ2050=AZ2051,IF(AZ2050&gt;AZ2049,AZ2050&amp;"_O",""),AZ2050&amp;"_C")</f>
        <v/>
      </c>
      <c r="AV2050" s="7" t="str">
        <f>IF(RIGHT(AU2050,1)="C",AX2050/INDEX($AX$5:$AX$2729,MATCH(AZ2050&amp;"_O",$AU$5:$AU$2729,0),1),"")</f>
        <v/>
      </c>
      <c r="AW2050" s="38">
        <v>39864</v>
      </c>
      <c r="AX2050" s="37">
        <v>770.05</v>
      </c>
      <c r="AY2050" s="7">
        <f>AX2050/AX2049</f>
        <v>0.93131682066663435</v>
      </c>
      <c r="AZ2050" s="4">
        <f>YEAR(AW2050)</f>
        <v>2009</v>
      </c>
      <c r="BA2050" s="2" t="s">
        <v>8</v>
      </c>
      <c r="BB2050" s="12" t="str">
        <f>INDEX($CD$5:$CD$10,MATCH(BA2050,$CC$5:$CC$10,0),1)</f>
        <v>Y</v>
      </c>
      <c r="BC2050" s="12" t="str">
        <f>IF(AND(BB2050="Y",AY2050&gt;1),"Y","")</f>
        <v/>
      </c>
      <c r="BD2050" s="12" t="str">
        <f>IF(AND(BB2050="Y",AY2050&lt;1),"Y","")</f>
        <v>Y</v>
      </c>
      <c r="BE2050" s="12" t="str">
        <f>IF(AY2050&gt;1,IF(AY2049&gt;1,"Y",""),"")</f>
        <v/>
      </c>
      <c r="BF2050" s="12" t="str">
        <f>IF(AY2050&lt;1,IF(AY2049&lt;1,"Y",""),"")</f>
        <v>Y</v>
      </c>
      <c r="BG2050" s="2"/>
      <c r="BH2050" s="2"/>
      <c r="BI2050" s="2"/>
      <c r="BJ2050" s="2"/>
      <c r="BK2050" s="2"/>
      <c r="BL2050" s="2"/>
      <c r="BM2050" s="4" t="str">
        <f>IF(BR2050=BR2051,IF(BR2050&gt;BR2049,BR2050&amp;"_O",""),BR2050&amp;"_C")</f>
        <v/>
      </c>
      <c r="BN2050" s="7" t="str">
        <f>IF(RIGHT(BM2050,1)="C",BP2050/INDEX($BP$5:$BP$2729,MATCH(BR2050&amp;"_O",$BM$5:$BM$2729,0),1),"")</f>
        <v/>
      </c>
      <c r="BO2050" s="38">
        <v>40284</v>
      </c>
      <c r="BP2050" s="3">
        <v>2481.2600000000002</v>
      </c>
      <c r="BQ2050" s="7">
        <f>BP2050/BP2049</f>
        <v>1.0110877936472362</v>
      </c>
      <c r="BR2050" s="4">
        <f>YEAR(BO2050)</f>
        <v>2010</v>
      </c>
      <c r="BS2050" s="2" t="s">
        <v>9</v>
      </c>
      <c r="BT2050" s="12" t="str">
        <f>INDEX($CD$5:$CD$10,MATCH(BS2050,$CC$5:$CC$10,0),1)</f>
        <v>Y</v>
      </c>
      <c r="BU2050" s="12" t="str">
        <f>IF(AND(BT2050="Y",BQ2050&gt;1),"Y","")</f>
        <v>Y</v>
      </c>
      <c r="BV2050" s="12" t="str">
        <f>IF(AND(BT2050="Y",BQ2050&lt;1),"Y","")</f>
        <v/>
      </c>
      <c r="BW2050" s="12" t="str">
        <f>IF(BQ2050&gt;1,IF(BQ2049&gt;1,"Y",""),"")</f>
        <v>Y</v>
      </c>
      <c r="BX2050" s="12" t="str">
        <f>IF(BQ2050&lt;1,IF(BQ2049&lt;1,"Y",""),"")</f>
        <v/>
      </c>
      <c r="BY2050" s="2"/>
      <c r="BZ2050" s="2"/>
      <c r="CA2050" s="2"/>
    </row>
    <row r="2051" spans="47:79">
      <c r="AU2051" s="4" t="str">
        <f>IF(AZ2051=AZ2052,IF(AZ2051&gt;AZ2050,AZ2051&amp;"_O",""),AZ2051&amp;"_C")</f>
        <v/>
      </c>
      <c r="AV2051" s="7" t="str">
        <f>IF(RIGHT(AU2051,1)="C",AX2051/INDEX($AX$5:$AX$2729,MATCH(AZ2051&amp;"_O",$AU$5:$AU$2729,0),1),"")</f>
        <v/>
      </c>
      <c r="AW2051" s="38">
        <v>39871</v>
      </c>
      <c r="AX2051" s="37">
        <v>735.09</v>
      </c>
      <c r="AY2051" s="7">
        <f>AX2051/AX2050</f>
        <v>0.95460035062658277</v>
      </c>
      <c r="AZ2051" s="4">
        <f>YEAR(AW2051)</f>
        <v>2009</v>
      </c>
      <c r="BA2051" s="2" t="s">
        <v>8</v>
      </c>
      <c r="BB2051" s="12" t="str">
        <f>INDEX($CD$5:$CD$10,MATCH(BA2051,$CC$5:$CC$10,0),1)</f>
        <v>Y</v>
      </c>
      <c r="BC2051" s="12" t="str">
        <f>IF(AND(BB2051="Y",AY2051&gt;1),"Y","")</f>
        <v/>
      </c>
      <c r="BD2051" s="12" t="str">
        <f>IF(AND(BB2051="Y",AY2051&lt;1),"Y","")</f>
        <v>Y</v>
      </c>
      <c r="BE2051" s="12" t="str">
        <f>IF(AY2051&gt;1,IF(AY2050&gt;1,"Y",""),"")</f>
        <v/>
      </c>
      <c r="BF2051" s="12" t="str">
        <f>IF(AY2051&lt;1,IF(AY2050&lt;1,"Y",""),"")</f>
        <v>Y</v>
      </c>
      <c r="BG2051" s="2"/>
      <c r="BH2051" s="2"/>
      <c r="BI2051" s="2"/>
      <c r="BJ2051" s="2"/>
      <c r="BK2051" s="2"/>
      <c r="BL2051" s="2"/>
      <c r="BM2051" s="4" t="str">
        <f>IF(BR2051=BR2052,IF(BR2051&gt;BR2050,BR2051&amp;"_O",""),BR2051&amp;"_C")</f>
        <v/>
      </c>
      <c r="BN2051" s="7" t="str">
        <f>IF(RIGHT(BM2051,1)="C",BP2051/INDEX($BP$5:$BP$2729,MATCH(BR2051&amp;"_O",$BM$5:$BM$2729,0),1),"")</f>
        <v/>
      </c>
      <c r="BO2051" s="38">
        <v>40291</v>
      </c>
      <c r="BP2051" s="3">
        <v>2530.15</v>
      </c>
      <c r="BQ2051" s="7">
        <f>BP2051/BP2050</f>
        <v>1.019703698927158</v>
      </c>
      <c r="BR2051" s="4">
        <f>YEAR(BO2051)</f>
        <v>2010</v>
      </c>
      <c r="BS2051" s="2" t="s">
        <v>9</v>
      </c>
      <c r="BT2051" s="12" t="str">
        <f>INDEX($CD$5:$CD$10,MATCH(BS2051,$CC$5:$CC$10,0),1)</f>
        <v>Y</v>
      </c>
      <c r="BU2051" s="12" t="str">
        <f>IF(AND(BT2051="Y",BQ2051&gt;1),"Y","")</f>
        <v>Y</v>
      </c>
      <c r="BV2051" s="12" t="str">
        <f>IF(AND(BT2051="Y",BQ2051&lt;1),"Y","")</f>
        <v/>
      </c>
      <c r="BW2051" s="12" t="str">
        <f>IF(BQ2051&gt;1,IF(BQ2050&gt;1,"Y",""),"")</f>
        <v>Y</v>
      </c>
      <c r="BX2051" s="12" t="str">
        <f>IF(BQ2051&lt;1,IF(BQ2050&lt;1,"Y",""),"")</f>
        <v/>
      </c>
      <c r="BY2051" s="2"/>
      <c r="BZ2051" s="2"/>
      <c r="CA2051" s="2"/>
    </row>
    <row r="2052" spans="47:79">
      <c r="AU2052" s="4" t="str">
        <f>IF(AZ2052=AZ2053,IF(AZ2052&gt;AZ2051,AZ2052&amp;"_O",""),AZ2052&amp;"_C")</f>
        <v/>
      </c>
      <c r="AV2052" s="7" t="str">
        <f>IF(RIGHT(AU2052,1)="C",AX2052/INDEX($AX$5:$AX$2729,MATCH(AZ2052&amp;"_O",$AU$5:$AU$2729,0),1),"")</f>
        <v/>
      </c>
      <c r="AW2052" s="38">
        <v>39878</v>
      </c>
      <c r="AX2052" s="37">
        <v>683.38</v>
      </c>
      <c r="AY2052" s="7">
        <f>AX2052/AX2051</f>
        <v>0.92965487219252063</v>
      </c>
      <c r="AZ2052" s="4">
        <f>YEAR(AW2052)</f>
        <v>2009</v>
      </c>
      <c r="BA2052" s="2" t="s">
        <v>8</v>
      </c>
      <c r="BB2052" s="12" t="str">
        <f>INDEX($CD$5:$CD$10,MATCH(BA2052,$CC$5:$CC$10,0),1)</f>
        <v>Y</v>
      </c>
      <c r="BC2052" s="12" t="str">
        <f>IF(AND(BB2052="Y",AY2052&gt;1),"Y","")</f>
        <v/>
      </c>
      <c r="BD2052" s="12" t="str">
        <f>IF(AND(BB2052="Y",AY2052&lt;1),"Y","")</f>
        <v>Y</v>
      </c>
      <c r="BE2052" s="12" t="str">
        <f>IF(AY2052&gt;1,IF(AY2051&gt;1,"Y",""),"")</f>
        <v/>
      </c>
      <c r="BF2052" s="12" t="str">
        <f>IF(AY2052&lt;1,IF(AY2051&lt;1,"Y",""),"")</f>
        <v>Y</v>
      </c>
      <c r="BG2052" s="2"/>
      <c r="BH2052" s="2"/>
      <c r="BI2052" s="2"/>
      <c r="BJ2052" s="2"/>
      <c r="BK2052" s="2"/>
      <c r="BL2052" s="2"/>
      <c r="BM2052" s="4" t="str">
        <f>IF(BR2052=BR2053,IF(BR2052&gt;BR2051,BR2052&amp;"_O",""),BR2052&amp;"_C")</f>
        <v/>
      </c>
      <c r="BN2052" s="7" t="str">
        <f>IF(RIGHT(BM2052,1)="C",BP2052/INDEX($BP$5:$BP$2729,MATCH(BR2052&amp;"_O",$BM$5:$BM$2729,0),1),"")</f>
        <v/>
      </c>
      <c r="BO2052" s="38">
        <v>40298</v>
      </c>
      <c r="BP2052" s="3">
        <v>2461.19</v>
      </c>
      <c r="BQ2052" s="7">
        <f>BP2052/BP2051</f>
        <v>0.97274469893089344</v>
      </c>
      <c r="BR2052" s="4">
        <f>YEAR(BO2052)</f>
        <v>2010</v>
      </c>
      <c r="BS2052" s="2" t="s">
        <v>9</v>
      </c>
      <c r="BT2052" s="12" t="str">
        <f>INDEX($CD$5:$CD$10,MATCH(BS2052,$CC$5:$CC$10,0),1)</f>
        <v>Y</v>
      </c>
      <c r="BU2052" s="12" t="str">
        <f>IF(AND(BT2052="Y",BQ2052&gt;1),"Y","")</f>
        <v/>
      </c>
      <c r="BV2052" s="12" t="str">
        <f>IF(AND(BT2052="Y",BQ2052&lt;1),"Y","")</f>
        <v>Y</v>
      </c>
      <c r="BW2052" s="12" t="str">
        <f>IF(BQ2052&gt;1,IF(BQ2051&gt;1,"Y",""),"")</f>
        <v/>
      </c>
      <c r="BX2052" s="12" t="str">
        <f>IF(BQ2052&lt;1,IF(BQ2051&lt;1,"Y",""),"")</f>
        <v/>
      </c>
      <c r="BY2052" s="2"/>
      <c r="BZ2052" s="2"/>
      <c r="CA2052" s="2"/>
    </row>
    <row r="2053" spans="47:79">
      <c r="AU2053" s="4" t="str">
        <f>IF(AZ2053=AZ2054,IF(AZ2053&gt;AZ2052,AZ2053&amp;"_O",""),AZ2053&amp;"_C")</f>
        <v/>
      </c>
      <c r="AV2053" s="7" t="str">
        <f>IF(RIGHT(AU2053,1)="C",AX2053/INDEX($AX$5:$AX$2729,MATCH(AZ2053&amp;"_O",$AU$5:$AU$2729,0),1),"")</f>
        <v/>
      </c>
      <c r="AW2053" s="38">
        <v>39885</v>
      </c>
      <c r="AX2053" s="37">
        <v>756.55</v>
      </c>
      <c r="AY2053" s="7">
        <f>AX2053/AX2052</f>
        <v>1.1070707366326202</v>
      </c>
      <c r="AZ2053" s="4">
        <f>YEAR(AW2053)</f>
        <v>2009</v>
      </c>
      <c r="BA2053" s="2" t="s">
        <v>8</v>
      </c>
      <c r="BB2053" s="12" t="str">
        <f>INDEX($CD$5:$CD$10,MATCH(BA2053,$CC$5:$CC$10,0),1)</f>
        <v>Y</v>
      </c>
      <c r="BC2053" s="12" t="str">
        <f>IF(AND(BB2053="Y",AY2053&gt;1),"Y","")</f>
        <v>Y</v>
      </c>
      <c r="BD2053" s="12" t="str">
        <f>IF(AND(BB2053="Y",AY2053&lt;1),"Y","")</f>
        <v/>
      </c>
      <c r="BE2053" s="12" t="str">
        <f>IF(AY2053&gt;1,IF(AY2052&gt;1,"Y",""),"")</f>
        <v/>
      </c>
      <c r="BF2053" s="12" t="str">
        <f>IF(AY2053&lt;1,IF(AY2052&lt;1,"Y",""),"")</f>
        <v/>
      </c>
      <c r="BG2053" s="2"/>
      <c r="BH2053" s="2"/>
      <c r="BI2053" s="2"/>
      <c r="BJ2053" s="2"/>
      <c r="BK2053" s="2"/>
      <c r="BL2053" s="2"/>
      <c r="BM2053" s="4" t="str">
        <f>IF(BR2053=BR2054,IF(BR2053&gt;BR2052,BR2053&amp;"_O",""),BR2053&amp;"_C")</f>
        <v/>
      </c>
      <c r="BN2053" s="7" t="str">
        <f>IF(RIGHT(BM2053,1)="C",BP2053/INDEX($BP$5:$BP$2729,MATCH(BR2053&amp;"_O",$BM$5:$BM$2729,0),1),"")</f>
        <v/>
      </c>
      <c r="BO2053" s="38">
        <v>40305</v>
      </c>
      <c r="BP2053" s="3">
        <v>2265.64</v>
      </c>
      <c r="BQ2053" s="7">
        <f>BP2053/BP2052</f>
        <v>0.92054656487308972</v>
      </c>
      <c r="BR2053" s="4">
        <f>YEAR(BO2053)</f>
        <v>2010</v>
      </c>
      <c r="BS2053" s="2" t="s">
        <v>9</v>
      </c>
      <c r="BT2053" s="12" t="str">
        <f>INDEX($CD$5:$CD$10,MATCH(BS2053,$CC$5:$CC$10,0),1)</f>
        <v>Y</v>
      </c>
      <c r="BU2053" s="12" t="str">
        <f>IF(AND(BT2053="Y",BQ2053&gt;1),"Y","")</f>
        <v/>
      </c>
      <c r="BV2053" s="12" t="str">
        <f>IF(AND(BT2053="Y",BQ2053&lt;1),"Y","")</f>
        <v>Y</v>
      </c>
      <c r="BW2053" s="12" t="str">
        <f>IF(BQ2053&gt;1,IF(BQ2052&gt;1,"Y",""),"")</f>
        <v/>
      </c>
      <c r="BX2053" s="12" t="str">
        <f>IF(BQ2053&lt;1,IF(BQ2052&lt;1,"Y",""),"")</f>
        <v>Y</v>
      </c>
      <c r="BY2053" s="2"/>
      <c r="BZ2053" s="2"/>
      <c r="CA2053" s="2"/>
    </row>
    <row r="2054" spans="47:79">
      <c r="AU2054" s="4" t="str">
        <f>IF(AZ2054=AZ2055,IF(AZ2054&gt;AZ2053,AZ2054&amp;"_O",""),AZ2054&amp;"_C")</f>
        <v/>
      </c>
      <c r="AV2054" s="7" t="str">
        <f>IF(RIGHT(AU2054,1)="C",AX2054/INDEX($AX$5:$AX$2729,MATCH(AZ2054&amp;"_O",$AU$5:$AU$2729,0),1),"")</f>
        <v/>
      </c>
      <c r="AW2054" s="38">
        <v>39892</v>
      </c>
      <c r="AX2054" s="37">
        <v>768.54</v>
      </c>
      <c r="AY2054" s="7">
        <f>AX2054/AX2053</f>
        <v>1.0158482585420661</v>
      </c>
      <c r="AZ2054" s="4">
        <f>YEAR(AW2054)</f>
        <v>2009</v>
      </c>
      <c r="BA2054" s="2" t="s">
        <v>8</v>
      </c>
      <c r="BB2054" s="12" t="str">
        <f>INDEX($CD$5:$CD$10,MATCH(BA2054,$CC$5:$CC$10,0),1)</f>
        <v>Y</v>
      </c>
      <c r="BC2054" s="12" t="str">
        <f>IF(AND(BB2054="Y",AY2054&gt;1),"Y","")</f>
        <v>Y</v>
      </c>
      <c r="BD2054" s="12" t="str">
        <f>IF(AND(BB2054="Y",AY2054&lt;1),"Y","")</f>
        <v/>
      </c>
      <c r="BE2054" s="12" t="str">
        <f>IF(AY2054&gt;1,IF(AY2053&gt;1,"Y",""),"")</f>
        <v>Y</v>
      </c>
      <c r="BF2054" s="12" t="str">
        <f>IF(AY2054&lt;1,IF(AY2053&lt;1,"Y",""),"")</f>
        <v/>
      </c>
      <c r="BG2054" s="2"/>
      <c r="BH2054" s="2"/>
      <c r="BI2054" s="2"/>
      <c r="BJ2054" s="2"/>
      <c r="BK2054" s="2"/>
      <c r="BL2054" s="2"/>
      <c r="BM2054" s="4" t="str">
        <f>IF(BR2054=BR2055,IF(BR2054&gt;BR2053,BR2054&amp;"_O",""),BR2054&amp;"_C")</f>
        <v/>
      </c>
      <c r="BN2054" s="7" t="str">
        <f>IF(RIGHT(BM2054,1)="C",BP2054/INDEX($BP$5:$BP$2729,MATCH(BR2054&amp;"_O",$BM$5:$BM$2729,0),1),"")</f>
        <v/>
      </c>
      <c r="BO2054" s="38">
        <v>40312</v>
      </c>
      <c r="BP2054" s="3">
        <v>2346.85</v>
      </c>
      <c r="BQ2054" s="7">
        <f>BP2054/BP2053</f>
        <v>1.0358441764799351</v>
      </c>
      <c r="BR2054" s="4">
        <f>YEAR(BO2054)</f>
        <v>2010</v>
      </c>
      <c r="BS2054" s="2" t="s">
        <v>9</v>
      </c>
      <c r="BT2054" s="12" t="str">
        <f>INDEX($CD$5:$CD$10,MATCH(BS2054,$CC$5:$CC$10,0),1)</f>
        <v>Y</v>
      </c>
      <c r="BU2054" s="12" t="str">
        <f>IF(AND(BT2054="Y",BQ2054&gt;1),"Y","")</f>
        <v>Y</v>
      </c>
      <c r="BV2054" s="12" t="str">
        <f>IF(AND(BT2054="Y",BQ2054&lt;1),"Y","")</f>
        <v/>
      </c>
      <c r="BW2054" s="12" t="str">
        <f>IF(BQ2054&gt;1,IF(BQ2053&gt;1,"Y",""),"")</f>
        <v/>
      </c>
      <c r="BX2054" s="12" t="str">
        <f>IF(BQ2054&lt;1,IF(BQ2053&lt;1,"Y",""),"")</f>
        <v/>
      </c>
      <c r="BY2054" s="2"/>
      <c r="BZ2054" s="2"/>
      <c r="CA2054" s="2"/>
    </row>
    <row r="2055" spans="47:79">
      <c r="AU2055" s="4" t="str">
        <f>IF(AZ2055=AZ2056,IF(AZ2055&gt;AZ2054,AZ2055&amp;"_O",""),AZ2055&amp;"_C")</f>
        <v/>
      </c>
      <c r="AV2055" s="7" t="str">
        <f>IF(RIGHT(AU2055,1)="C",AX2055/INDEX($AX$5:$AX$2729,MATCH(AZ2055&amp;"_O",$AU$5:$AU$2729,0),1),"")</f>
        <v/>
      </c>
      <c r="AW2055" s="38">
        <v>39899</v>
      </c>
      <c r="AX2055" s="37">
        <v>815.94</v>
      </c>
      <c r="AY2055" s="7">
        <f>AX2055/AX2054</f>
        <v>1.0616753844952769</v>
      </c>
      <c r="AZ2055" s="4">
        <f>YEAR(AW2055)</f>
        <v>2009</v>
      </c>
      <c r="BA2055" s="2" t="s">
        <v>8</v>
      </c>
      <c r="BB2055" s="12" t="str">
        <f>INDEX($CD$5:$CD$10,MATCH(BA2055,$CC$5:$CC$10,0),1)</f>
        <v>Y</v>
      </c>
      <c r="BC2055" s="12" t="str">
        <f>IF(AND(BB2055="Y",AY2055&gt;1),"Y","")</f>
        <v>Y</v>
      </c>
      <c r="BD2055" s="12" t="str">
        <f>IF(AND(BB2055="Y",AY2055&lt;1),"Y","")</f>
        <v/>
      </c>
      <c r="BE2055" s="12" t="str">
        <f>IF(AY2055&gt;1,IF(AY2054&gt;1,"Y",""),"")</f>
        <v>Y</v>
      </c>
      <c r="BF2055" s="12" t="str">
        <f>IF(AY2055&lt;1,IF(AY2054&lt;1,"Y",""),"")</f>
        <v/>
      </c>
      <c r="BG2055" s="2"/>
      <c r="BH2055" s="2"/>
      <c r="BI2055" s="2"/>
      <c r="BJ2055" s="2"/>
      <c r="BK2055" s="2"/>
      <c r="BL2055" s="2"/>
      <c r="BM2055" s="4" t="str">
        <f>IF(BR2055=BR2056,IF(BR2055&gt;BR2054,BR2055&amp;"_O",""),BR2055&amp;"_C")</f>
        <v/>
      </c>
      <c r="BN2055" s="7" t="str">
        <f>IF(RIGHT(BM2055,1)="C",BP2055/INDEX($BP$5:$BP$2729,MATCH(BR2055&amp;"_O",$BM$5:$BM$2729,0),1),"")</f>
        <v/>
      </c>
      <c r="BO2055" s="38">
        <v>40319</v>
      </c>
      <c r="BP2055" s="3">
        <v>2229.04</v>
      </c>
      <c r="BQ2055" s="7">
        <f>BP2055/BP2054</f>
        <v>0.94980079681274898</v>
      </c>
      <c r="BR2055" s="4">
        <f>YEAR(BO2055)</f>
        <v>2010</v>
      </c>
      <c r="BS2055" s="2" t="s">
        <v>9</v>
      </c>
      <c r="BT2055" s="12" t="str">
        <f>INDEX($CD$5:$CD$10,MATCH(BS2055,$CC$5:$CC$10,0),1)</f>
        <v>Y</v>
      </c>
      <c r="BU2055" s="12" t="str">
        <f>IF(AND(BT2055="Y",BQ2055&gt;1),"Y","")</f>
        <v/>
      </c>
      <c r="BV2055" s="12" t="str">
        <f>IF(AND(BT2055="Y",BQ2055&lt;1),"Y","")</f>
        <v>Y</v>
      </c>
      <c r="BW2055" s="12" t="str">
        <f>IF(BQ2055&gt;1,IF(BQ2054&gt;1,"Y",""),"")</f>
        <v/>
      </c>
      <c r="BX2055" s="12" t="str">
        <f>IF(BQ2055&lt;1,IF(BQ2054&lt;1,"Y",""),"")</f>
        <v/>
      </c>
      <c r="BY2055" s="2"/>
      <c r="BZ2055" s="2"/>
      <c r="CA2055" s="2"/>
    </row>
    <row r="2056" spans="47:79">
      <c r="AU2056" s="4" t="str">
        <f>IF(AZ2056=AZ2057,IF(AZ2056&gt;AZ2055,AZ2056&amp;"_O",""),AZ2056&amp;"_C")</f>
        <v/>
      </c>
      <c r="AV2056" s="7" t="str">
        <f>IF(RIGHT(AU2056,1)="C",AX2056/INDEX($AX$5:$AX$2729,MATCH(AZ2056&amp;"_O",$AU$5:$AU$2729,0),1),"")</f>
        <v/>
      </c>
      <c r="AW2056" s="38">
        <v>39906</v>
      </c>
      <c r="AX2056" s="37">
        <v>842.5</v>
      </c>
      <c r="AY2056" s="7">
        <f>AX2056/AX2055</f>
        <v>1.0325514130941</v>
      </c>
      <c r="AZ2056" s="4">
        <f>YEAR(AW2056)</f>
        <v>2009</v>
      </c>
      <c r="BA2056" s="2" t="s">
        <v>8</v>
      </c>
      <c r="BB2056" s="12" t="str">
        <f>INDEX($CD$5:$CD$10,MATCH(BA2056,$CC$5:$CC$10,0),1)</f>
        <v>Y</v>
      </c>
      <c r="BC2056" s="12" t="str">
        <f>IF(AND(BB2056="Y",AY2056&gt;1),"Y","")</f>
        <v>Y</v>
      </c>
      <c r="BD2056" s="12" t="str">
        <f>IF(AND(BB2056="Y",AY2056&lt;1),"Y","")</f>
        <v/>
      </c>
      <c r="BE2056" s="12" t="str">
        <f>IF(AY2056&gt;1,IF(AY2055&gt;1,"Y",""),"")</f>
        <v>Y</v>
      </c>
      <c r="BF2056" s="12" t="str">
        <f>IF(AY2056&lt;1,IF(AY2055&lt;1,"Y",""),"")</f>
        <v/>
      </c>
      <c r="BG2056" s="2"/>
      <c r="BH2056" s="2"/>
      <c r="BI2056" s="2"/>
      <c r="BJ2056" s="2"/>
      <c r="BK2056" s="2"/>
      <c r="BL2056" s="2"/>
      <c r="BM2056" s="4" t="str">
        <f>IF(BR2056=BR2057,IF(BR2056&gt;BR2055,BR2056&amp;"_O",""),BR2056&amp;"_C")</f>
        <v/>
      </c>
      <c r="BN2056" s="7" t="str">
        <f>IF(RIGHT(BM2056,1)="C",BP2056/INDEX($BP$5:$BP$2729,MATCH(BR2056&amp;"_O",$BM$5:$BM$2729,0),1),"")</f>
        <v/>
      </c>
      <c r="BO2056" s="38">
        <v>40326</v>
      </c>
      <c r="BP2056" s="3">
        <v>2257.04</v>
      </c>
      <c r="BQ2056" s="7">
        <f>BP2056/BP2055</f>
        <v>1.0125614614363134</v>
      </c>
      <c r="BR2056" s="4">
        <f>YEAR(BO2056)</f>
        <v>2010</v>
      </c>
      <c r="BS2056" s="2" t="s">
        <v>9</v>
      </c>
      <c r="BT2056" s="12" t="str">
        <f>INDEX($CD$5:$CD$10,MATCH(BS2056,$CC$5:$CC$10,0),1)</f>
        <v>Y</v>
      </c>
      <c r="BU2056" s="12" t="str">
        <f>IF(AND(BT2056="Y",BQ2056&gt;1),"Y","")</f>
        <v>Y</v>
      </c>
      <c r="BV2056" s="12" t="str">
        <f>IF(AND(BT2056="Y",BQ2056&lt;1),"Y","")</f>
        <v/>
      </c>
      <c r="BW2056" s="12" t="str">
        <f>IF(BQ2056&gt;1,IF(BQ2055&gt;1,"Y",""),"")</f>
        <v/>
      </c>
      <c r="BX2056" s="12" t="str">
        <f>IF(BQ2056&lt;1,IF(BQ2055&lt;1,"Y",""),"")</f>
        <v/>
      </c>
      <c r="BY2056" s="2"/>
      <c r="BZ2056" s="2"/>
      <c r="CA2056" s="2"/>
    </row>
    <row r="2057" spans="47:79">
      <c r="AU2057" s="4" t="str">
        <f>IF(AZ2057=AZ2058,IF(AZ2057&gt;AZ2056,AZ2057&amp;"_O",""),AZ2057&amp;"_C")</f>
        <v/>
      </c>
      <c r="AV2057" s="7" t="str">
        <f>IF(RIGHT(AU2057,1)="C",AX2057/INDEX($AX$5:$AX$2729,MATCH(AZ2057&amp;"_O",$AU$5:$AU$2729,0),1),"")</f>
        <v/>
      </c>
      <c r="AW2057" s="38">
        <v>39912</v>
      </c>
      <c r="AX2057" s="37">
        <v>856.56</v>
      </c>
      <c r="AY2057" s="7">
        <f>AX2057/AX2056</f>
        <v>1.0166884272997032</v>
      </c>
      <c r="AZ2057" s="4">
        <f>YEAR(AW2057)</f>
        <v>2009</v>
      </c>
      <c r="BA2057" s="2" t="s">
        <v>8</v>
      </c>
      <c r="BB2057" s="12" t="str">
        <f>INDEX($CD$5:$CD$10,MATCH(BA2057,$CC$5:$CC$10,0),1)</f>
        <v>Y</v>
      </c>
      <c r="BC2057" s="12" t="str">
        <f>IF(AND(BB2057="Y",AY2057&gt;1),"Y","")</f>
        <v>Y</v>
      </c>
      <c r="BD2057" s="12" t="str">
        <f>IF(AND(BB2057="Y",AY2057&lt;1),"Y","")</f>
        <v/>
      </c>
      <c r="BE2057" s="12" t="str">
        <f>IF(AY2057&gt;1,IF(AY2056&gt;1,"Y",""),"")</f>
        <v>Y</v>
      </c>
      <c r="BF2057" s="12" t="str">
        <f>IF(AY2057&lt;1,IF(AY2056&lt;1,"Y",""),"")</f>
        <v/>
      </c>
      <c r="BG2057" s="2"/>
      <c r="BH2057" s="2"/>
      <c r="BI2057" s="2"/>
      <c r="BJ2057" s="2"/>
      <c r="BK2057" s="2"/>
      <c r="BL2057" s="2"/>
      <c r="BM2057" s="4" t="str">
        <f>IF(BR2057=BR2058,IF(BR2057&gt;BR2056,BR2057&amp;"_O",""),BR2057&amp;"_C")</f>
        <v/>
      </c>
      <c r="BN2057" s="7" t="str">
        <f>IF(RIGHT(BM2057,1)="C",BP2057/INDEX($BP$5:$BP$2729,MATCH(BR2057&amp;"_O",$BM$5:$BM$2729,0),1),"")</f>
        <v/>
      </c>
      <c r="BO2057" s="38">
        <v>40333</v>
      </c>
      <c r="BP2057" s="3">
        <v>2219.17</v>
      </c>
      <c r="BQ2057" s="7">
        <f>BP2057/BP2056</f>
        <v>0.98322138730372532</v>
      </c>
      <c r="BR2057" s="4">
        <f>YEAR(BO2057)</f>
        <v>2010</v>
      </c>
      <c r="BS2057" s="2" t="s">
        <v>9</v>
      </c>
      <c r="BT2057" s="12" t="str">
        <f>INDEX($CD$5:$CD$10,MATCH(BS2057,$CC$5:$CC$10,0),1)</f>
        <v>Y</v>
      </c>
      <c r="BU2057" s="12" t="str">
        <f>IF(AND(BT2057="Y",BQ2057&gt;1),"Y","")</f>
        <v/>
      </c>
      <c r="BV2057" s="12" t="str">
        <f>IF(AND(BT2057="Y",BQ2057&lt;1),"Y","")</f>
        <v>Y</v>
      </c>
      <c r="BW2057" s="12" t="str">
        <f>IF(BQ2057&gt;1,IF(BQ2056&gt;1,"Y",""),"")</f>
        <v/>
      </c>
      <c r="BX2057" s="12" t="str">
        <f>IF(BQ2057&lt;1,IF(BQ2056&lt;1,"Y",""),"")</f>
        <v/>
      </c>
      <c r="BY2057" s="2"/>
      <c r="BZ2057" s="2"/>
      <c r="CA2057" s="2"/>
    </row>
    <row r="2058" spans="47:79">
      <c r="AU2058" s="4" t="str">
        <f>IF(AZ2058=AZ2059,IF(AZ2058&gt;AZ2057,AZ2058&amp;"_O",""),AZ2058&amp;"_C")</f>
        <v/>
      </c>
      <c r="AV2058" s="7" t="str">
        <f>IF(RIGHT(AU2058,1)="C",AX2058/INDEX($AX$5:$AX$2729,MATCH(AZ2058&amp;"_O",$AU$5:$AU$2729,0),1),"")</f>
        <v/>
      </c>
      <c r="AW2058" s="38">
        <v>39920</v>
      </c>
      <c r="AX2058" s="37">
        <v>869.6</v>
      </c>
      <c r="AY2058" s="7">
        <f>AX2058/AX2057</f>
        <v>1.0152236854394323</v>
      </c>
      <c r="AZ2058" s="4">
        <f>YEAR(AW2058)</f>
        <v>2009</v>
      </c>
      <c r="BA2058" s="2" t="s">
        <v>8</v>
      </c>
      <c r="BB2058" s="12" t="str">
        <f>INDEX($CD$5:$CD$10,MATCH(BA2058,$CC$5:$CC$10,0),1)</f>
        <v>Y</v>
      </c>
      <c r="BC2058" s="12" t="str">
        <f>IF(AND(BB2058="Y",AY2058&gt;1),"Y","")</f>
        <v>Y</v>
      </c>
      <c r="BD2058" s="12" t="str">
        <f>IF(AND(BB2058="Y",AY2058&lt;1),"Y","")</f>
        <v/>
      </c>
      <c r="BE2058" s="12" t="str">
        <f>IF(AY2058&gt;1,IF(AY2057&gt;1,"Y",""),"")</f>
        <v>Y</v>
      </c>
      <c r="BF2058" s="12" t="str">
        <f>IF(AY2058&lt;1,IF(AY2057&lt;1,"Y",""),"")</f>
        <v/>
      </c>
      <c r="BG2058" s="2"/>
      <c r="BH2058" s="2"/>
      <c r="BI2058" s="2"/>
      <c r="BJ2058" s="2"/>
      <c r="BK2058" s="2"/>
      <c r="BL2058" s="2"/>
      <c r="BM2058" s="4" t="str">
        <f>IF(BR2058=BR2059,IF(BR2058&gt;BR2057,BR2058&amp;"_O",""),BR2058&amp;"_C")</f>
        <v/>
      </c>
      <c r="BN2058" s="7" t="str">
        <f>IF(RIGHT(BM2058,1)="C",BP2058/INDEX($BP$5:$BP$2729,MATCH(BR2058&amp;"_O",$BM$5:$BM$2729,0),1),"")</f>
        <v/>
      </c>
      <c r="BO2058" s="38">
        <v>40340</v>
      </c>
      <c r="BP2058" s="3">
        <v>2243.6</v>
      </c>
      <c r="BQ2058" s="7">
        <f>BP2058/BP2057</f>
        <v>1.011008620340037</v>
      </c>
      <c r="BR2058" s="4">
        <f>YEAR(BO2058)</f>
        <v>2010</v>
      </c>
      <c r="BS2058" s="2" t="s">
        <v>9</v>
      </c>
      <c r="BT2058" s="12" t="str">
        <f>INDEX($CD$5:$CD$10,MATCH(BS2058,$CC$5:$CC$10,0),1)</f>
        <v>Y</v>
      </c>
      <c r="BU2058" s="12" t="str">
        <f>IF(AND(BT2058="Y",BQ2058&gt;1),"Y","")</f>
        <v>Y</v>
      </c>
      <c r="BV2058" s="12" t="str">
        <f>IF(AND(BT2058="Y",BQ2058&lt;1),"Y","")</f>
        <v/>
      </c>
      <c r="BW2058" s="12" t="str">
        <f>IF(BQ2058&gt;1,IF(BQ2057&gt;1,"Y",""),"")</f>
        <v/>
      </c>
      <c r="BX2058" s="12" t="str">
        <f>IF(BQ2058&lt;1,IF(BQ2057&lt;1,"Y",""),"")</f>
        <v/>
      </c>
      <c r="BY2058" s="2"/>
      <c r="BZ2058" s="2"/>
      <c r="CA2058" s="2"/>
    </row>
    <row r="2059" spans="47:79">
      <c r="AU2059" s="4" t="str">
        <f>IF(AZ2059=AZ2060,IF(AZ2059&gt;AZ2058,AZ2059&amp;"_O",""),AZ2059&amp;"_C")</f>
        <v/>
      </c>
      <c r="AV2059" s="7" t="str">
        <f>IF(RIGHT(AU2059,1)="C",AX2059/INDEX($AX$5:$AX$2729,MATCH(AZ2059&amp;"_O",$AU$5:$AU$2729,0),1),"")</f>
        <v/>
      </c>
      <c r="AW2059" s="38">
        <v>39927</v>
      </c>
      <c r="AX2059" s="37">
        <v>866.23</v>
      </c>
      <c r="AY2059" s="7">
        <f>AX2059/AX2058</f>
        <v>0.99612465501379943</v>
      </c>
      <c r="AZ2059" s="4">
        <f>YEAR(AW2059)</f>
        <v>2009</v>
      </c>
      <c r="BA2059" s="2" t="s">
        <v>8</v>
      </c>
      <c r="BB2059" s="12" t="str">
        <f>INDEX($CD$5:$CD$10,MATCH(BA2059,$CC$5:$CC$10,0),1)</f>
        <v>Y</v>
      </c>
      <c r="BC2059" s="12" t="str">
        <f>IF(AND(BB2059="Y",AY2059&gt;1),"Y","")</f>
        <v/>
      </c>
      <c r="BD2059" s="12" t="str">
        <f>IF(AND(BB2059="Y",AY2059&lt;1),"Y","")</f>
        <v>Y</v>
      </c>
      <c r="BE2059" s="12" t="str">
        <f>IF(AY2059&gt;1,IF(AY2058&gt;1,"Y",""),"")</f>
        <v/>
      </c>
      <c r="BF2059" s="12" t="str">
        <f>IF(AY2059&lt;1,IF(AY2058&lt;1,"Y",""),"")</f>
        <v/>
      </c>
      <c r="BG2059" s="2"/>
      <c r="BH2059" s="2"/>
      <c r="BI2059" s="2"/>
      <c r="BJ2059" s="2"/>
      <c r="BK2059" s="2"/>
      <c r="BL2059" s="2"/>
      <c r="BM2059" s="4" t="str">
        <f>IF(BR2059=BR2060,IF(BR2059&gt;BR2058,BR2059&amp;"_O",""),BR2059&amp;"_C")</f>
        <v/>
      </c>
      <c r="BN2059" s="7" t="str">
        <f>IF(RIGHT(BM2059,1)="C",BP2059/INDEX($BP$5:$BP$2729,MATCH(BR2059&amp;"_O",$BM$5:$BM$2729,0),1),"")</f>
        <v/>
      </c>
      <c r="BO2059" s="38">
        <v>40347</v>
      </c>
      <c r="BP2059" s="3">
        <v>2309.8000000000002</v>
      </c>
      <c r="BQ2059" s="7">
        <f>BP2059/BP2058</f>
        <v>1.0295061508290249</v>
      </c>
      <c r="BR2059" s="4">
        <f>YEAR(BO2059)</f>
        <v>2010</v>
      </c>
      <c r="BS2059" s="2" t="s">
        <v>9</v>
      </c>
      <c r="BT2059" s="12" t="str">
        <f>INDEX($CD$5:$CD$10,MATCH(BS2059,$CC$5:$CC$10,0),1)</f>
        <v>Y</v>
      </c>
      <c r="BU2059" s="12" t="str">
        <f>IF(AND(BT2059="Y",BQ2059&gt;1),"Y","")</f>
        <v>Y</v>
      </c>
      <c r="BV2059" s="12" t="str">
        <f>IF(AND(BT2059="Y",BQ2059&lt;1),"Y","")</f>
        <v/>
      </c>
      <c r="BW2059" s="12" t="str">
        <f>IF(BQ2059&gt;1,IF(BQ2058&gt;1,"Y",""),"")</f>
        <v>Y</v>
      </c>
      <c r="BX2059" s="12" t="str">
        <f>IF(BQ2059&lt;1,IF(BQ2058&lt;1,"Y",""),"")</f>
        <v/>
      </c>
      <c r="BY2059" s="2"/>
      <c r="BZ2059" s="2"/>
      <c r="CA2059" s="2"/>
    </row>
    <row r="2060" spans="47:79">
      <c r="AU2060" s="4" t="str">
        <f>IF(AZ2060=AZ2061,IF(AZ2060&gt;AZ2059,AZ2060&amp;"_O",""),AZ2060&amp;"_C")</f>
        <v/>
      </c>
      <c r="AV2060" s="7" t="str">
        <f>IF(RIGHT(AU2060,1)="C",AX2060/INDEX($AX$5:$AX$2729,MATCH(AZ2060&amp;"_O",$AU$5:$AU$2729,0),1),"")</f>
        <v/>
      </c>
      <c r="AW2060" s="38">
        <v>39934</v>
      </c>
      <c r="AX2060" s="37">
        <v>877.52</v>
      </c>
      <c r="AY2060" s="7">
        <f>AX2060/AX2059</f>
        <v>1.0130334899507059</v>
      </c>
      <c r="AZ2060" s="4">
        <f>YEAR(AW2060)</f>
        <v>2009</v>
      </c>
      <c r="BA2060" s="2" t="s">
        <v>8</v>
      </c>
      <c r="BB2060" s="12" t="str">
        <f>INDEX($CD$5:$CD$10,MATCH(BA2060,$CC$5:$CC$10,0),1)</f>
        <v>Y</v>
      </c>
      <c r="BC2060" s="12" t="str">
        <f>IF(AND(BB2060="Y",AY2060&gt;1),"Y","")</f>
        <v>Y</v>
      </c>
      <c r="BD2060" s="12" t="str">
        <f>IF(AND(BB2060="Y",AY2060&lt;1),"Y","")</f>
        <v/>
      </c>
      <c r="BE2060" s="12" t="str">
        <f>IF(AY2060&gt;1,IF(AY2059&gt;1,"Y",""),"")</f>
        <v/>
      </c>
      <c r="BF2060" s="12" t="str">
        <f>IF(AY2060&lt;1,IF(AY2059&lt;1,"Y",""),"")</f>
        <v/>
      </c>
      <c r="BG2060" s="2"/>
      <c r="BH2060" s="2"/>
      <c r="BI2060" s="2"/>
      <c r="BJ2060" s="2"/>
      <c r="BK2060" s="2"/>
      <c r="BL2060" s="2"/>
      <c r="BM2060" s="4" t="str">
        <f>IF(BR2060=BR2061,IF(BR2060&gt;BR2059,BR2060&amp;"_O",""),BR2060&amp;"_C")</f>
        <v/>
      </c>
      <c r="BN2060" s="7" t="str">
        <f>IF(RIGHT(BM2060,1)="C",BP2060/INDEX($BP$5:$BP$2729,MATCH(BR2060&amp;"_O",$BM$5:$BM$2729,0),1),"")</f>
        <v/>
      </c>
      <c r="BO2060" s="38">
        <v>40354</v>
      </c>
      <c r="BP2060" s="3">
        <v>2223.48</v>
      </c>
      <c r="BQ2060" s="7">
        <f>BP2060/BP2059</f>
        <v>0.96262879903021903</v>
      </c>
      <c r="BR2060" s="4">
        <f>YEAR(BO2060)</f>
        <v>2010</v>
      </c>
      <c r="BS2060" s="2" t="s">
        <v>9</v>
      </c>
      <c r="BT2060" s="12" t="str">
        <f>INDEX($CD$5:$CD$10,MATCH(BS2060,$CC$5:$CC$10,0),1)</f>
        <v>Y</v>
      </c>
      <c r="BU2060" s="12" t="str">
        <f>IF(AND(BT2060="Y",BQ2060&gt;1),"Y","")</f>
        <v/>
      </c>
      <c r="BV2060" s="12" t="str">
        <f>IF(AND(BT2060="Y",BQ2060&lt;1),"Y","")</f>
        <v>Y</v>
      </c>
      <c r="BW2060" s="12" t="str">
        <f>IF(BQ2060&gt;1,IF(BQ2059&gt;1,"Y",""),"")</f>
        <v/>
      </c>
      <c r="BX2060" s="12" t="str">
        <f>IF(BQ2060&lt;1,IF(BQ2059&lt;1,"Y",""),"")</f>
        <v/>
      </c>
      <c r="BY2060" s="2"/>
      <c r="BZ2060" s="2"/>
      <c r="CA2060" s="2"/>
    </row>
    <row r="2061" spans="47:79">
      <c r="AU2061" s="4" t="str">
        <f>IF(AZ2061=AZ2062,IF(AZ2061&gt;AZ2060,AZ2061&amp;"_O",""),AZ2061&amp;"_C")</f>
        <v/>
      </c>
      <c r="AV2061" s="7" t="str">
        <f>IF(RIGHT(AU2061,1)="C",AX2061/INDEX($AX$5:$AX$2729,MATCH(AZ2061&amp;"_O",$AU$5:$AU$2729,0),1),"")</f>
        <v/>
      </c>
      <c r="AW2061" s="38">
        <v>39941</v>
      </c>
      <c r="AX2061" s="37">
        <v>929.23</v>
      </c>
      <c r="AY2061" s="7">
        <f>AX2061/AX2060</f>
        <v>1.058927431853405</v>
      </c>
      <c r="AZ2061" s="4">
        <f>YEAR(AW2061)</f>
        <v>2009</v>
      </c>
      <c r="BA2061" s="2" t="s">
        <v>8</v>
      </c>
      <c r="BB2061" s="12" t="str">
        <f>INDEX($CD$5:$CD$10,MATCH(BA2061,$CC$5:$CC$10,0),1)</f>
        <v>Y</v>
      </c>
      <c r="BC2061" s="12" t="str">
        <f>IF(AND(BB2061="Y",AY2061&gt;1),"Y","")</f>
        <v>Y</v>
      </c>
      <c r="BD2061" s="12" t="str">
        <f>IF(AND(BB2061="Y",AY2061&lt;1),"Y","")</f>
        <v/>
      </c>
      <c r="BE2061" s="12" t="str">
        <f>IF(AY2061&gt;1,IF(AY2060&gt;1,"Y",""),"")</f>
        <v>Y</v>
      </c>
      <c r="BF2061" s="12" t="str">
        <f>IF(AY2061&lt;1,IF(AY2060&lt;1,"Y",""),"")</f>
        <v/>
      </c>
      <c r="BG2061" s="2"/>
      <c r="BH2061" s="2"/>
      <c r="BI2061" s="2"/>
      <c r="BJ2061" s="2"/>
      <c r="BK2061" s="2"/>
      <c r="BL2061" s="2"/>
      <c r="BM2061" s="4" t="str">
        <f>IF(BR2061=BR2062,IF(BR2061&gt;BR2060,BR2061&amp;"_O",""),BR2061&amp;"_C")</f>
        <v/>
      </c>
      <c r="BN2061" s="7" t="str">
        <f>IF(RIGHT(BM2061,1)="C",BP2061/INDEX($BP$5:$BP$2729,MATCH(BR2061&amp;"_O",$BM$5:$BM$2729,0),1),"")</f>
        <v/>
      </c>
      <c r="BO2061" s="38">
        <v>40361</v>
      </c>
      <c r="BP2061" s="3">
        <v>2091.79</v>
      </c>
      <c r="BQ2061" s="7">
        <f>BP2061/BP2060</f>
        <v>0.94077302246928241</v>
      </c>
      <c r="BR2061" s="4">
        <f>YEAR(BO2061)</f>
        <v>2010</v>
      </c>
      <c r="BS2061" s="2" t="s">
        <v>9</v>
      </c>
      <c r="BT2061" s="12" t="str">
        <f>INDEX($CD$5:$CD$10,MATCH(BS2061,$CC$5:$CC$10,0),1)</f>
        <v>Y</v>
      </c>
      <c r="BU2061" s="12" t="str">
        <f>IF(AND(BT2061="Y",BQ2061&gt;1),"Y","")</f>
        <v/>
      </c>
      <c r="BV2061" s="12" t="str">
        <f>IF(AND(BT2061="Y",BQ2061&lt;1),"Y","")</f>
        <v>Y</v>
      </c>
      <c r="BW2061" s="12" t="str">
        <f>IF(BQ2061&gt;1,IF(BQ2060&gt;1,"Y",""),"")</f>
        <v/>
      </c>
      <c r="BX2061" s="12" t="str">
        <f>IF(BQ2061&lt;1,IF(BQ2060&lt;1,"Y",""),"")</f>
        <v>Y</v>
      </c>
      <c r="BY2061" s="2"/>
      <c r="BZ2061" s="2"/>
      <c r="CA2061" s="2"/>
    </row>
    <row r="2062" spans="47:79">
      <c r="AU2062" s="4" t="str">
        <f>IF(AZ2062=AZ2063,IF(AZ2062&gt;AZ2061,AZ2062&amp;"_O",""),AZ2062&amp;"_C")</f>
        <v/>
      </c>
      <c r="AV2062" s="7" t="str">
        <f>IF(RIGHT(AU2062,1)="C",AX2062/INDEX($AX$5:$AX$2729,MATCH(AZ2062&amp;"_O",$AU$5:$AU$2729,0),1),"")</f>
        <v/>
      </c>
      <c r="AW2062" s="38">
        <v>39948</v>
      </c>
      <c r="AX2062" s="37">
        <v>882.88</v>
      </c>
      <c r="AY2062" s="7">
        <f>AX2062/AX2061</f>
        <v>0.95011999182118523</v>
      </c>
      <c r="AZ2062" s="4">
        <f>YEAR(AW2062)</f>
        <v>2009</v>
      </c>
      <c r="BA2062" s="2" t="s">
        <v>8</v>
      </c>
      <c r="BB2062" s="12" t="str">
        <f>INDEX($CD$5:$CD$10,MATCH(BA2062,$CC$5:$CC$10,0),1)</f>
        <v>Y</v>
      </c>
      <c r="BC2062" s="12" t="str">
        <f>IF(AND(BB2062="Y",AY2062&gt;1),"Y","")</f>
        <v/>
      </c>
      <c r="BD2062" s="12" t="str">
        <f>IF(AND(BB2062="Y",AY2062&lt;1),"Y","")</f>
        <v>Y</v>
      </c>
      <c r="BE2062" s="12" t="str">
        <f>IF(AY2062&gt;1,IF(AY2061&gt;1,"Y",""),"")</f>
        <v/>
      </c>
      <c r="BF2062" s="12" t="str">
        <f>IF(AY2062&lt;1,IF(AY2061&lt;1,"Y",""),"")</f>
        <v/>
      </c>
      <c r="BG2062" s="2"/>
      <c r="BH2062" s="2"/>
      <c r="BI2062" s="2"/>
      <c r="BJ2062" s="2"/>
      <c r="BK2062" s="2"/>
      <c r="BL2062" s="2"/>
      <c r="BM2062" s="4" t="str">
        <f>IF(BR2062=BR2063,IF(BR2062&gt;BR2061,BR2062&amp;"_O",""),BR2062&amp;"_C")</f>
        <v/>
      </c>
      <c r="BN2062" s="7" t="str">
        <f>IF(RIGHT(BM2062,1)="C",BP2062/INDEX($BP$5:$BP$2729,MATCH(BR2062&amp;"_O",$BM$5:$BM$2729,0),1),"")</f>
        <v/>
      </c>
      <c r="BO2062" s="38">
        <v>40368</v>
      </c>
      <c r="BP2062" s="3">
        <v>2196.4499999999998</v>
      </c>
      <c r="BQ2062" s="7">
        <f>BP2062/BP2061</f>
        <v>1.0500337031920028</v>
      </c>
      <c r="BR2062" s="4">
        <f>YEAR(BO2062)</f>
        <v>2010</v>
      </c>
      <c r="BS2062" s="2" t="s">
        <v>9</v>
      </c>
      <c r="BT2062" s="12" t="str">
        <f>INDEX($CD$5:$CD$10,MATCH(BS2062,$CC$5:$CC$10,0),1)</f>
        <v>Y</v>
      </c>
      <c r="BU2062" s="12" t="str">
        <f>IF(AND(BT2062="Y",BQ2062&gt;1),"Y","")</f>
        <v>Y</v>
      </c>
      <c r="BV2062" s="12" t="str">
        <f>IF(AND(BT2062="Y",BQ2062&lt;1),"Y","")</f>
        <v/>
      </c>
      <c r="BW2062" s="12" t="str">
        <f>IF(BQ2062&gt;1,IF(BQ2061&gt;1,"Y",""),"")</f>
        <v/>
      </c>
      <c r="BX2062" s="12" t="str">
        <f>IF(BQ2062&lt;1,IF(BQ2061&lt;1,"Y",""),"")</f>
        <v/>
      </c>
      <c r="BY2062" s="2"/>
      <c r="BZ2062" s="2"/>
      <c r="CA2062" s="2"/>
    </row>
    <row r="2063" spans="47:79">
      <c r="AU2063" s="4" t="str">
        <f>IF(AZ2063=AZ2064,IF(AZ2063&gt;AZ2062,AZ2063&amp;"_O",""),AZ2063&amp;"_C")</f>
        <v/>
      </c>
      <c r="AV2063" s="7" t="str">
        <f>IF(RIGHT(AU2063,1)="C",AX2063/INDEX($AX$5:$AX$2729,MATCH(AZ2063&amp;"_O",$AU$5:$AU$2729,0),1),"")</f>
        <v/>
      </c>
      <c r="AW2063" s="38">
        <v>39955</v>
      </c>
      <c r="AX2063" s="37">
        <v>887</v>
      </c>
      <c r="AY2063" s="7">
        <f>AX2063/AX2062</f>
        <v>1.0046665458499457</v>
      </c>
      <c r="AZ2063" s="4">
        <f>YEAR(AW2063)</f>
        <v>2009</v>
      </c>
      <c r="BA2063" s="2" t="s">
        <v>8</v>
      </c>
      <c r="BB2063" s="12" t="str">
        <f>INDEX($CD$5:$CD$10,MATCH(BA2063,$CC$5:$CC$10,0),1)</f>
        <v>Y</v>
      </c>
      <c r="BC2063" s="12" t="str">
        <f>IF(AND(BB2063="Y",AY2063&gt;1),"Y","")</f>
        <v>Y</v>
      </c>
      <c r="BD2063" s="12" t="str">
        <f>IF(AND(BB2063="Y",AY2063&lt;1),"Y","")</f>
        <v/>
      </c>
      <c r="BE2063" s="12" t="str">
        <f>IF(AY2063&gt;1,IF(AY2062&gt;1,"Y",""),"")</f>
        <v/>
      </c>
      <c r="BF2063" s="12" t="str">
        <f>IF(AY2063&lt;1,IF(AY2062&lt;1,"Y",""),"")</f>
        <v/>
      </c>
      <c r="BG2063" s="2"/>
      <c r="BH2063" s="2"/>
      <c r="BI2063" s="2"/>
      <c r="BJ2063" s="2"/>
      <c r="BK2063" s="2"/>
      <c r="BL2063" s="2"/>
      <c r="BM2063" s="4" t="str">
        <f>IF(BR2063=BR2064,IF(BR2063&gt;BR2062,BR2063&amp;"_O",""),BR2063&amp;"_C")</f>
        <v/>
      </c>
      <c r="BN2063" s="7" t="str">
        <f>IF(RIGHT(BM2063,1)="C",BP2063/INDEX($BP$5:$BP$2729,MATCH(BR2063&amp;"_O",$BM$5:$BM$2729,0),1),"")</f>
        <v/>
      </c>
      <c r="BO2063" s="38">
        <v>40375</v>
      </c>
      <c r="BP2063" s="3">
        <v>2179.0500000000002</v>
      </c>
      <c r="BQ2063" s="7">
        <f>BP2063/BP2062</f>
        <v>0.99207812606706292</v>
      </c>
      <c r="BR2063" s="4">
        <f>YEAR(BO2063)</f>
        <v>2010</v>
      </c>
      <c r="BS2063" s="2" t="s">
        <v>9</v>
      </c>
      <c r="BT2063" s="12" t="str">
        <f>INDEX($CD$5:$CD$10,MATCH(BS2063,$CC$5:$CC$10,0),1)</f>
        <v>Y</v>
      </c>
      <c r="BU2063" s="12" t="str">
        <f>IF(AND(BT2063="Y",BQ2063&gt;1),"Y","")</f>
        <v/>
      </c>
      <c r="BV2063" s="12" t="str">
        <f>IF(AND(BT2063="Y",BQ2063&lt;1),"Y","")</f>
        <v>Y</v>
      </c>
      <c r="BW2063" s="12" t="str">
        <f>IF(BQ2063&gt;1,IF(BQ2062&gt;1,"Y",""),"")</f>
        <v/>
      </c>
      <c r="BX2063" s="12" t="str">
        <f>IF(BQ2063&lt;1,IF(BQ2062&lt;1,"Y",""),"")</f>
        <v/>
      </c>
      <c r="BY2063" s="2"/>
      <c r="BZ2063" s="2"/>
      <c r="CA2063" s="2"/>
    </row>
    <row r="2064" spans="47:79">
      <c r="AU2064" s="4" t="str">
        <f>IF(AZ2064=AZ2065,IF(AZ2064&gt;AZ2063,AZ2064&amp;"_O",""),AZ2064&amp;"_C")</f>
        <v/>
      </c>
      <c r="AV2064" s="7" t="str">
        <f>IF(RIGHT(AU2064,1)="C",AX2064/INDEX($AX$5:$AX$2729,MATCH(AZ2064&amp;"_O",$AU$5:$AU$2729,0),1),"")</f>
        <v/>
      </c>
      <c r="AW2064" s="38">
        <v>39962</v>
      </c>
      <c r="AX2064" s="37">
        <v>919.14</v>
      </c>
      <c r="AY2064" s="7">
        <f>AX2064/AX2063</f>
        <v>1.0362344983089065</v>
      </c>
      <c r="AZ2064" s="4">
        <f>YEAR(AW2064)</f>
        <v>2009</v>
      </c>
      <c r="BA2064" s="2" t="s">
        <v>8</v>
      </c>
      <c r="BB2064" s="12" t="str">
        <f>INDEX($CD$5:$CD$10,MATCH(BA2064,$CC$5:$CC$10,0),1)</f>
        <v>Y</v>
      </c>
      <c r="BC2064" s="12" t="str">
        <f>IF(AND(BB2064="Y",AY2064&gt;1),"Y","")</f>
        <v>Y</v>
      </c>
      <c r="BD2064" s="12" t="str">
        <f>IF(AND(BB2064="Y",AY2064&lt;1),"Y","")</f>
        <v/>
      </c>
      <c r="BE2064" s="12" t="str">
        <f>IF(AY2064&gt;1,IF(AY2063&gt;1,"Y",""),"")</f>
        <v>Y</v>
      </c>
      <c r="BF2064" s="12" t="str">
        <f>IF(AY2064&lt;1,IF(AY2063&lt;1,"Y",""),"")</f>
        <v/>
      </c>
      <c r="BG2064" s="2"/>
      <c r="BH2064" s="2"/>
      <c r="BI2064" s="2"/>
      <c r="BJ2064" s="2"/>
      <c r="BK2064" s="2"/>
      <c r="BL2064" s="2"/>
      <c r="BM2064" s="4" t="str">
        <f>IF(BR2064=BR2065,IF(BR2064&gt;BR2063,BR2064&amp;"_O",""),BR2064&amp;"_C")</f>
        <v/>
      </c>
      <c r="BN2064" s="7" t="str">
        <f>IF(RIGHT(BM2064,1)="C",BP2064/INDEX($BP$5:$BP$2729,MATCH(BR2064&amp;"_O",$BM$5:$BM$2729,0),1),"")</f>
        <v/>
      </c>
      <c r="BO2064" s="38">
        <v>40382</v>
      </c>
      <c r="BP2064" s="3">
        <v>2269.4699999999998</v>
      </c>
      <c r="BQ2064" s="7">
        <f>BP2064/BP2063</f>
        <v>1.0414951469677152</v>
      </c>
      <c r="BR2064" s="4">
        <f>YEAR(BO2064)</f>
        <v>2010</v>
      </c>
      <c r="BS2064" s="2" t="s">
        <v>9</v>
      </c>
      <c r="BT2064" s="12" t="str">
        <f>INDEX($CD$5:$CD$10,MATCH(BS2064,$CC$5:$CC$10,0),1)</f>
        <v>Y</v>
      </c>
      <c r="BU2064" s="12" t="str">
        <f>IF(AND(BT2064="Y",BQ2064&gt;1),"Y","")</f>
        <v>Y</v>
      </c>
      <c r="BV2064" s="12" t="str">
        <f>IF(AND(BT2064="Y",BQ2064&lt;1),"Y","")</f>
        <v/>
      </c>
      <c r="BW2064" s="12" t="str">
        <f>IF(BQ2064&gt;1,IF(BQ2063&gt;1,"Y",""),"")</f>
        <v/>
      </c>
      <c r="BX2064" s="12" t="str">
        <f>IF(BQ2064&lt;1,IF(BQ2063&lt;1,"Y",""),"")</f>
        <v/>
      </c>
      <c r="BY2064" s="2"/>
      <c r="BZ2064" s="2"/>
      <c r="CA2064" s="2"/>
    </row>
    <row r="2065" spans="47:79">
      <c r="AU2065" s="4" t="str">
        <f>IF(AZ2065=AZ2066,IF(AZ2065&gt;AZ2064,AZ2065&amp;"_O",""),AZ2065&amp;"_C")</f>
        <v/>
      </c>
      <c r="AV2065" s="7" t="str">
        <f>IF(RIGHT(AU2065,1)="C",AX2065/INDEX($AX$5:$AX$2729,MATCH(AZ2065&amp;"_O",$AU$5:$AU$2729,0),1),"")</f>
        <v/>
      </c>
      <c r="AW2065" s="38">
        <v>39969</v>
      </c>
      <c r="AX2065" s="37">
        <v>940.09</v>
      </c>
      <c r="AY2065" s="7">
        <f>AX2065/AX2064</f>
        <v>1.0227930456731293</v>
      </c>
      <c r="AZ2065" s="4">
        <f>YEAR(AW2065)</f>
        <v>2009</v>
      </c>
      <c r="BA2065" s="2" t="s">
        <v>8</v>
      </c>
      <c r="BB2065" s="12" t="str">
        <f>INDEX($CD$5:$CD$10,MATCH(BA2065,$CC$5:$CC$10,0),1)</f>
        <v>Y</v>
      </c>
      <c r="BC2065" s="12" t="str">
        <f>IF(AND(BB2065="Y",AY2065&gt;1),"Y","")</f>
        <v>Y</v>
      </c>
      <c r="BD2065" s="12" t="str">
        <f>IF(AND(BB2065="Y",AY2065&lt;1),"Y","")</f>
        <v/>
      </c>
      <c r="BE2065" s="12" t="str">
        <f>IF(AY2065&gt;1,IF(AY2064&gt;1,"Y",""),"")</f>
        <v>Y</v>
      </c>
      <c r="BF2065" s="12" t="str">
        <f>IF(AY2065&lt;1,IF(AY2064&lt;1,"Y",""),"")</f>
        <v/>
      </c>
      <c r="BG2065" s="2"/>
      <c r="BH2065" s="2"/>
      <c r="BI2065" s="2"/>
      <c r="BJ2065" s="2"/>
      <c r="BK2065" s="2"/>
      <c r="BL2065" s="2"/>
      <c r="BM2065" s="4" t="str">
        <f>IF(BR2065=BR2066,IF(BR2065&gt;BR2064,BR2065&amp;"_O",""),BR2065&amp;"_C")</f>
        <v/>
      </c>
      <c r="BN2065" s="7" t="str">
        <f>IF(RIGHT(BM2065,1)="C",BP2065/INDEX($BP$5:$BP$2729,MATCH(BR2065&amp;"_O",$BM$5:$BM$2729,0),1),"")</f>
        <v/>
      </c>
      <c r="BO2065" s="38">
        <v>40389</v>
      </c>
      <c r="BP2065" s="3">
        <v>2254.6999999999998</v>
      </c>
      <c r="BQ2065" s="7">
        <f>BP2065/BP2064</f>
        <v>0.99349187255174121</v>
      </c>
      <c r="BR2065" s="4">
        <f>YEAR(BO2065)</f>
        <v>2010</v>
      </c>
      <c r="BS2065" s="2" t="s">
        <v>9</v>
      </c>
      <c r="BT2065" s="12" t="str">
        <f>INDEX($CD$5:$CD$10,MATCH(BS2065,$CC$5:$CC$10,0),1)</f>
        <v>Y</v>
      </c>
      <c r="BU2065" s="12" t="str">
        <f>IF(AND(BT2065="Y",BQ2065&gt;1),"Y","")</f>
        <v/>
      </c>
      <c r="BV2065" s="12" t="str">
        <f>IF(AND(BT2065="Y",BQ2065&lt;1),"Y","")</f>
        <v>Y</v>
      </c>
      <c r="BW2065" s="12" t="str">
        <f>IF(BQ2065&gt;1,IF(BQ2064&gt;1,"Y",""),"")</f>
        <v/>
      </c>
      <c r="BX2065" s="12" t="str">
        <f>IF(BQ2065&lt;1,IF(BQ2064&lt;1,"Y",""),"")</f>
        <v/>
      </c>
      <c r="BY2065" s="2"/>
      <c r="BZ2065" s="2"/>
      <c r="CA2065" s="2"/>
    </row>
    <row r="2066" spans="47:79">
      <c r="AU2066" s="4" t="str">
        <f>IF(AZ2066=AZ2067,IF(AZ2066&gt;AZ2065,AZ2066&amp;"_O",""),AZ2066&amp;"_C")</f>
        <v/>
      </c>
      <c r="AV2066" s="7" t="str">
        <f>IF(RIGHT(AU2066,1)="C",AX2066/INDEX($AX$5:$AX$2729,MATCH(AZ2066&amp;"_O",$AU$5:$AU$2729,0),1),"")</f>
        <v/>
      </c>
      <c r="AW2066" s="38">
        <v>39976</v>
      </c>
      <c r="AX2066" s="37">
        <v>946.21</v>
      </c>
      <c r="AY2066" s="7">
        <f>AX2066/AX2065</f>
        <v>1.006510014998564</v>
      </c>
      <c r="AZ2066" s="4">
        <f>YEAR(AW2066)</f>
        <v>2009</v>
      </c>
      <c r="BA2066" s="2" t="s">
        <v>8</v>
      </c>
      <c r="BB2066" s="12" t="str">
        <f>INDEX($CD$5:$CD$10,MATCH(BA2066,$CC$5:$CC$10,0),1)</f>
        <v>Y</v>
      </c>
      <c r="BC2066" s="12" t="str">
        <f>IF(AND(BB2066="Y",AY2066&gt;1),"Y","")</f>
        <v>Y</v>
      </c>
      <c r="BD2066" s="12" t="str">
        <f>IF(AND(BB2066="Y",AY2066&lt;1),"Y","")</f>
        <v/>
      </c>
      <c r="BE2066" s="12" t="str">
        <f>IF(AY2066&gt;1,IF(AY2065&gt;1,"Y",""),"")</f>
        <v>Y</v>
      </c>
      <c r="BF2066" s="12" t="str">
        <f>IF(AY2066&lt;1,IF(AY2065&lt;1,"Y",""),"")</f>
        <v/>
      </c>
      <c r="BG2066" s="2"/>
      <c r="BH2066" s="2"/>
      <c r="BI2066" s="2"/>
      <c r="BJ2066" s="2"/>
      <c r="BK2066" s="2"/>
      <c r="BL2066" s="2"/>
      <c r="BM2066" s="4" t="str">
        <f>IF(BR2066=BR2067,IF(BR2066&gt;BR2065,BR2066&amp;"_O",""),BR2066&amp;"_C")</f>
        <v/>
      </c>
      <c r="BN2066" s="7" t="str">
        <f>IF(RIGHT(BM2066,1)="C",BP2066/INDEX($BP$5:$BP$2729,MATCH(BR2066&amp;"_O",$BM$5:$BM$2729,0),1),"")</f>
        <v/>
      </c>
      <c r="BO2066" s="38">
        <v>40396</v>
      </c>
      <c r="BP2066" s="3">
        <v>2288.4699999999998</v>
      </c>
      <c r="BQ2066" s="7">
        <f>BP2066/BP2065</f>
        <v>1.0149776023417749</v>
      </c>
      <c r="BR2066" s="4">
        <f>YEAR(BO2066)</f>
        <v>2010</v>
      </c>
      <c r="BS2066" s="2" t="s">
        <v>9</v>
      </c>
      <c r="BT2066" s="12" t="str">
        <f>INDEX($CD$5:$CD$10,MATCH(BS2066,$CC$5:$CC$10,0),1)</f>
        <v>Y</v>
      </c>
      <c r="BU2066" s="12" t="str">
        <f>IF(AND(BT2066="Y",BQ2066&gt;1),"Y","")</f>
        <v>Y</v>
      </c>
      <c r="BV2066" s="12" t="str">
        <f>IF(AND(BT2066="Y",BQ2066&lt;1),"Y","")</f>
        <v/>
      </c>
      <c r="BW2066" s="12" t="str">
        <f>IF(BQ2066&gt;1,IF(BQ2065&gt;1,"Y",""),"")</f>
        <v/>
      </c>
      <c r="BX2066" s="12" t="str">
        <f>IF(BQ2066&lt;1,IF(BQ2065&lt;1,"Y",""),"")</f>
        <v/>
      </c>
      <c r="BY2066" s="2"/>
      <c r="BZ2066" s="2"/>
      <c r="CA2066" s="2"/>
    </row>
    <row r="2067" spans="47:79">
      <c r="AU2067" s="4" t="str">
        <f>IF(AZ2067=AZ2068,IF(AZ2067&gt;AZ2066,AZ2067&amp;"_O",""),AZ2067&amp;"_C")</f>
        <v/>
      </c>
      <c r="AV2067" s="7" t="str">
        <f>IF(RIGHT(AU2067,1)="C",AX2067/INDEX($AX$5:$AX$2729,MATCH(AZ2067&amp;"_O",$AU$5:$AU$2729,0),1),"")</f>
        <v/>
      </c>
      <c r="AW2067" s="38">
        <v>39983</v>
      </c>
      <c r="AX2067" s="37">
        <v>921.23</v>
      </c>
      <c r="AY2067" s="7">
        <f>AX2067/AX2066</f>
        <v>0.97359994081652068</v>
      </c>
      <c r="AZ2067" s="4">
        <f>YEAR(AW2067)</f>
        <v>2009</v>
      </c>
      <c r="BA2067" s="2" t="s">
        <v>8</v>
      </c>
      <c r="BB2067" s="12" t="str">
        <f>INDEX($CD$5:$CD$10,MATCH(BA2067,$CC$5:$CC$10,0),1)</f>
        <v>Y</v>
      </c>
      <c r="BC2067" s="12" t="str">
        <f>IF(AND(BB2067="Y",AY2067&gt;1),"Y","")</f>
        <v/>
      </c>
      <c r="BD2067" s="12" t="str">
        <f>IF(AND(BB2067="Y",AY2067&lt;1),"Y","")</f>
        <v>Y</v>
      </c>
      <c r="BE2067" s="12" t="str">
        <f>IF(AY2067&gt;1,IF(AY2066&gt;1,"Y",""),"")</f>
        <v/>
      </c>
      <c r="BF2067" s="12" t="str">
        <f>IF(AY2067&lt;1,IF(AY2066&lt;1,"Y",""),"")</f>
        <v/>
      </c>
      <c r="BG2067" s="2"/>
      <c r="BH2067" s="2"/>
      <c r="BI2067" s="2"/>
      <c r="BJ2067" s="2"/>
      <c r="BK2067" s="2"/>
      <c r="BL2067" s="2"/>
      <c r="BM2067" s="4" t="str">
        <f>IF(BR2067=BR2068,IF(BR2067&gt;BR2066,BR2067&amp;"_O",""),BR2067&amp;"_C")</f>
        <v/>
      </c>
      <c r="BN2067" s="7" t="str">
        <f>IF(RIGHT(BM2067,1)="C",BP2067/INDEX($BP$5:$BP$2729,MATCH(BR2067&amp;"_O",$BM$5:$BM$2729,0),1),"")</f>
        <v/>
      </c>
      <c r="BO2067" s="38">
        <v>40403</v>
      </c>
      <c r="BP2067" s="3">
        <v>2173.48</v>
      </c>
      <c r="BQ2067" s="7">
        <f>BP2067/BP2066</f>
        <v>0.94975245469680625</v>
      </c>
      <c r="BR2067" s="4">
        <f>YEAR(BO2067)</f>
        <v>2010</v>
      </c>
      <c r="BS2067" s="2" t="s">
        <v>9</v>
      </c>
      <c r="BT2067" s="12" t="str">
        <f>INDEX($CD$5:$CD$10,MATCH(BS2067,$CC$5:$CC$10,0),1)</f>
        <v>Y</v>
      </c>
      <c r="BU2067" s="12" t="str">
        <f>IF(AND(BT2067="Y",BQ2067&gt;1),"Y","")</f>
        <v/>
      </c>
      <c r="BV2067" s="12" t="str">
        <f>IF(AND(BT2067="Y",BQ2067&lt;1),"Y","")</f>
        <v>Y</v>
      </c>
      <c r="BW2067" s="12" t="str">
        <f>IF(BQ2067&gt;1,IF(BQ2066&gt;1,"Y",""),"")</f>
        <v/>
      </c>
      <c r="BX2067" s="12" t="str">
        <f>IF(BQ2067&lt;1,IF(BQ2066&lt;1,"Y",""),"")</f>
        <v/>
      </c>
      <c r="BY2067" s="2"/>
      <c r="BZ2067" s="2"/>
      <c r="CA2067" s="2"/>
    </row>
    <row r="2068" spans="47:79">
      <c r="AU2068" s="4" t="str">
        <f>IF(AZ2068=AZ2069,IF(AZ2068&gt;AZ2067,AZ2068&amp;"_O",""),AZ2068&amp;"_C")</f>
        <v/>
      </c>
      <c r="AV2068" s="7" t="str">
        <f>IF(RIGHT(AU2068,1)="C",AX2068/INDEX($AX$5:$AX$2729,MATCH(AZ2068&amp;"_O",$AU$5:$AU$2729,0),1),"")</f>
        <v/>
      </c>
      <c r="AW2068" s="38">
        <v>39990</v>
      </c>
      <c r="AX2068" s="37">
        <v>918.9</v>
      </c>
      <c r="AY2068" s="7">
        <f>AX2068/AX2067</f>
        <v>0.99747077277118634</v>
      </c>
      <c r="AZ2068" s="4">
        <f>YEAR(AW2068)</f>
        <v>2009</v>
      </c>
      <c r="BA2068" s="2" t="s">
        <v>8</v>
      </c>
      <c r="BB2068" s="12" t="str">
        <f>INDEX($CD$5:$CD$10,MATCH(BA2068,$CC$5:$CC$10,0),1)</f>
        <v>Y</v>
      </c>
      <c r="BC2068" s="12" t="str">
        <f>IF(AND(BB2068="Y",AY2068&gt;1),"Y","")</f>
        <v/>
      </c>
      <c r="BD2068" s="12" t="str">
        <f>IF(AND(BB2068="Y",AY2068&lt;1),"Y","")</f>
        <v>Y</v>
      </c>
      <c r="BE2068" s="12" t="str">
        <f>IF(AY2068&gt;1,IF(AY2067&gt;1,"Y",""),"")</f>
        <v/>
      </c>
      <c r="BF2068" s="12" t="str">
        <f>IF(AY2068&lt;1,IF(AY2067&lt;1,"Y",""),"")</f>
        <v>Y</v>
      </c>
      <c r="BG2068" s="2"/>
      <c r="BH2068" s="2"/>
      <c r="BI2068" s="2"/>
      <c r="BJ2068" s="2"/>
      <c r="BK2068" s="2"/>
      <c r="BL2068" s="2"/>
      <c r="BM2068" s="4" t="str">
        <f>IF(BR2068=BR2069,IF(BR2068&gt;BR2067,BR2068&amp;"_O",""),BR2068&amp;"_C")</f>
        <v/>
      </c>
      <c r="BN2068" s="7" t="str">
        <f>IF(RIGHT(BM2068,1)="C",BP2068/INDEX($BP$5:$BP$2729,MATCH(BR2068&amp;"_O",$BM$5:$BM$2729,0),1),"")</f>
        <v/>
      </c>
      <c r="BO2068" s="38">
        <v>40410</v>
      </c>
      <c r="BP2068" s="3">
        <v>2179.7600000000002</v>
      </c>
      <c r="BQ2068" s="7">
        <f>BP2068/BP2067</f>
        <v>1.0028893755636124</v>
      </c>
      <c r="BR2068" s="4">
        <f>YEAR(BO2068)</f>
        <v>2010</v>
      </c>
      <c r="BS2068" s="2" t="s">
        <v>9</v>
      </c>
      <c r="BT2068" s="12" t="str">
        <f>INDEX($CD$5:$CD$10,MATCH(BS2068,$CC$5:$CC$10,0),1)</f>
        <v>Y</v>
      </c>
      <c r="BU2068" s="12" t="str">
        <f>IF(AND(BT2068="Y",BQ2068&gt;1),"Y","")</f>
        <v>Y</v>
      </c>
      <c r="BV2068" s="12" t="str">
        <f>IF(AND(BT2068="Y",BQ2068&lt;1),"Y","")</f>
        <v/>
      </c>
      <c r="BW2068" s="12" t="str">
        <f>IF(BQ2068&gt;1,IF(BQ2067&gt;1,"Y",""),"")</f>
        <v/>
      </c>
      <c r="BX2068" s="12" t="str">
        <f>IF(BQ2068&lt;1,IF(BQ2067&lt;1,"Y",""),"")</f>
        <v/>
      </c>
      <c r="BY2068" s="2"/>
      <c r="BZ2068" s="2"/>
      <c r="CA2068" s="2"/>
    </row>
    <row r="2069" spans="47:79">
      <c r="AU2069" s="4" t="str">
        <f>IF(AZ2069=AZ2070,IF(AZ2069&gt;AZ2068,AZ2069&amp;"_O",""),AZ2069&amp;"_C")</f>
        <v/>
      </c>
      <c r="AV2069" s="7" t="str">
        <f>IF(RIGHT(AU2069,1)="C",AX2069/INDEX($AX$5:$AX$2729,MATCH(AZ2069&amp;"_O",$AU$5:$AU$2729,0),1),"")</f>
        <v/>
      </c>
      <c r="AW2069" s="38">
        <v>39996</v>
      </c>
      <c r="AX2069" s="37">
        <v>896.42</v>
      </c>
      <c r="AY2069" s="7">
        <f>AX2069/AX2068</f>
        <v>0.97553596691696587</v>
      </c>
      <c r="AZ2069" s="4">
        <f>YEAR(AW2069)</f>
        <v>2009</v>
      </c>
      <c r="BA2069" s="2" t="s">
        <v>8</v>
      </c>
      <c r="BB2069" s="12" t="str">
        <f>INDEX($CD$5:$CD$10,MATCH(BA2069,$CC$5:$CC$10,0),1)</f>
        <v>Y</v>
      </c>
      <c r="BC2069" s="12" t="str">
        <f>IF(AND(BB2069="Y",AY2069&gt;1),"Y","")</f>
        <v/>
      </c>
      <c r="BD2069" s="12" t="str">
        <f>IF(AND(BB2069="Y",AY2069&lt;1),"Y","")</f>
        <v>Y</v>
      </c>
      <c r="BE2069" s="12" t="str">
        <f>IF(AY2069&gt;1,IF(AY2068&gt;1,"Y",""),"")</f>
        <v/>
      </c>
      <c r="BF2069" s="12" t="str">
        <f>IF(AY2069&lt;1,IF(AY2068&lt;1,"Y",""),"")</f>
        <v>Y</v>
      </c>
      <c r="BG2069" s="2"/>
      <c r="BH2069" s="2"/>
      <c r="BI2069" s="2"/>
      <c r="BJ2069" s="2"/>
      <c r="BK2069" s="2"/>
      <c r="BL2069" s="2"/>
      <c r="BM2069" s="4" t="str">
        <f>IF(BR2069=BR2070,IF(BR2069&gt;BR2068,BR2069&amp;"_O",""),BR2069&amp;"_C")</f>
        <v/>
      </c>
      <c r="BN2069" s="7" t="str">
        <f>IF(RIGHT(BM2069,1)="C",BP2069/INDEX($BP$5:$BP$2729,MATCH(BR2069&amp;"_O",$BM$5:$BM$2729,0),1),"")</f>
        <v/>
      </c>
      <c r="BO2069" s="38">
        <v>40417</v>
      </c>
      <c r="BP2069" s="3">
        <v>2153.63</v>
      </c>
      <c r="BQ2069" s="7">
        <f>BP2069/BP2068</f>
        <v>0.98801244173670488</v>
      </c>
      <c r="BR2069" s="4">
        <f>YEAR(BO2069)</f>
        <v>2010</v>
      </c>
      <c r="BS2069" s="2" t="s">
        <v>9</v>
      </c>
      <c r="BT2069" s="12" t="str">
        <f>INDEX($CD$5:$CD$10,MATCH(BS2069,$CC$5:$CC$10,0),1)</f>
        <v>Y</v>
      </c>
      <c r="BU2069" s="12" t="str">
        <f>IF(AND(BT2069="Y",BQ2069&gt;1),"Y","")</f>
        <v/>
      </c>
      <c r="BV2069" s="12" t="str">
        <f>IF(AND(BT2069="Y",BQ2069&lt;1),"Y","")</f>
        <v>Y</v>
      </c>
      <c r="BW2069" s="12" t="str">
        <f>IF(BQ2069&gt;1,IF(BQ2068&gt;1,"Y",""),"")</f>
        <v/>
      </c>
      <c r="BX2069" s="12" t="str">
        <f>IF(BQ2069&lt;1,IF(BQ2068&lt;1,"Y",""),"")</f>
        <v/>
      </c>
      <c r="BY2069" s="2"/>
      <c r="BZ2069" s="2"/>
      <c r="CA2069" s="2"/>
    </row>
    <row r="2070" spans="47:79">
      <c r="AU2070" s="4" t="str">
        <f>IF(AZ2070=AZ2071,IF(AZ2070&gt;AZ2069,AZ2070&amp;"_O",""),AZ2070&amp;"_C")</f>
        <v/>
      </c>
      <c r="AV2070" s="7" t="str">
        <f>IF(RIGHT(AU2070,1)="C",AX2070/INDEX($AX$5:$AX$2729,MATCH(AZ2070&amp;"_O",$AU$5:$AU$2729,0),1),"")</f>
        <v/>
      </c>
      <c r="AW2070" s="38">
        <v>40004</v>
      </c>
      <c r="AX2070" s="37">
        <v>879.13</v>
      </c>
      <c r="AY2070" s="7">
        <f>AX2070/AX2069</f>
        <v>0.98071216617210688</v>
      </c>
      <c r="AZ2070" s="4">
        <f>YEAR(AW2070)</f>
        <v>2009</v>
      </c>
      <c r="BA2070" s="2" t="s">
        <v>8</v>
      </c>
      <c r="BB2070" s="12" t="str">
        <f>INDEX($CD$5:$CD$10,MATCH(BA2070,$CC$5:$CC$10,0),1)</f>
        <v>Y</v>
      </c>
      <c r="BC2070" s="12" t="str">
        <f>IF(AND(BB2070="Y",AY2070&gt;1),"Y","")</f>
        <v/>
      </c>
      <c r="BD2070" s="12" t="str">
        <f>IF(AND(BB2070="Y",AY2070&lt;1),"Y","")</f>
        <v>Y</v>
      </c>
      <c r="BE2070" s="12" t="str">
        <f>IF(AY2070&gt;1,IF(AY2069&gt;1,"Y",""),"")</f>
        <v/>
      </c>
      <c r="BF2070" s="12" t="str">
        <f>IF(AY2070&lt;1,IF(AY2069&lt;1,"Y",""),"")</f>
        <v>Y</v>
      </c>
      <c r="BG2070" s="2"/>
      <c r="BH2070" s="2"/>
      <c r="BI2070" s="2"/>
      <c r="BJ2070" s="2"/>
      <c r="BK2070" s="2"/>
      <c r="BL2070" s="2"/>
      <c r="BM2070" s="4" t="str">
        <f>IF(BR2070=BR2071,IF(BR2070&gt;BR2069,BR2070&amp;"_O",""),BR2070&amp;"_C")</f>
        <v/>
      </c>
      <c r="BN2070" s="7" t="str">
        <f>IF(RIGHT(BM2070,1)="C",BP2070/INDEX($BP$5:$BP$2729,MATCH(BR2070&amp;"_O",$BM$5:$BM$2729,0),1),"")</f>
        <v/>
      </c>
      <c r="BO2070" s="38">
        <v>40424</v>
      </c>
      <c r="BP2070" s="3">
        <v>2233.75</v>
      </c>
      <c r="BQ2070" s="7">
        <f>BP2070/BP2069</f>
        <v>1.0372023049456034</v>
      </c>
      <c r="BR2070" s="4">
        <f>YEAR(BO2070)</f>
        <v>2010</v>
      </c>
      <c r="BS2070" s="2" t="s">
        <v>9</v>
      </c>
      <c r="BT2070" s="12" t="str">
        <f>INDEX($CD$5:$CD$10,MATCH(BS2070,$CC$5:$CC$10,0),1)</f>
        <v>Y</v>
      </c>
      <c r="BU2070" s="12" t="str">
        <f>IF(AND(BT2070="Y",BQ2070&gt;1),"Y","")</f>
        <v>Y</v>
      </c>
      <c r="BV2070" s="12" t="str">
        <f>IF(AND(BT2070="Y",BQ2070&lt;1),"Y","")</f>
        <v/>
      </c>
      <c r="BW2070" s="12" t="str">
        <f>IF(BQ2070&gt;1,IF(BQ2069&gt;1,"Y",""),"")</f>
        <v/>
      </c>
      <c r="BX2070" s="12" t="str">
        <f>IF(BQ2070&lt;1,IF(BQ2069&lt;1,"Y",""),"")</f>
        <v/>
      </c>
      <c r="BY2070" s="2"/>
      <c r="BZ2070" s="2"/>
      <c r="CA2070" s="2"/>
    </row>
    <row r="2071" spans="47:79">
      <c r="AU2071" s="4" t="str">
        <f>IF(AZ2071=AZ2072,IF(AZ2071&gt;AZ2070,AZ2071&amp;"_O",""),AZ2071&amp;"_C")</f>
        <v/>
      </c>
      <c r="AV2071" s="7" t="str">
        <f>IF(RIGHT(AU2071,1)="C",AX2071/INDEX($AX$5:$AX$2729,MATCH(AZ2071&amp;"_O",$AU$5:$AU$2729,0),1),"")</f>
        <v/>
      </c>
      <c r="AW2071" s="38">
        <v>40011</v>
      </c>
      <c r="AX2071" s="37">
        <v>940.38</v>
      </c>
      <c r="AY2071" s="7">
        <f>AX2071/AX2070</f>
        <v>1.0696711521617963</v>
      </c>
      <c r="AZ2071" s="4">
        <f>YEAR(AW2071)</f>
        <v>2009</v>
      </c>
      <c r="BA2071" s="2" t="s">
        <v>8</v>
      </c>
      <c r="BB2071" s="12" t="str">
        <f>INDEX($CD$5:$CD$10,MATCH(BA2071,$CC$5:$CC$10,0),1)</f>
        <v>Y</v>
      </c>
      <c r="BC2071" s="12" t="str">
        <f>IF(AND(BB2071="Y",AY2071&gt;1),"Y","")</f>
        <v>Y</v>
      </c>
      <c r="BD2071" s="12" t="str">
        <f>IF(AND(BB2071="Y",AY2071&lt;1),"Y","")</f>
        <v/>
      </c>
      <c r="BE2071" s="12" t="str">
        <f>IF(AY2071&gt;1,IF(AY2070&gt;1,"Y",""),"")</f>
        <v/>
      </c>
      <c r="BF2071" s="12" t="str">
        <f>IF(AY2071&lt;1,IF(AY2070&lt;1,"Y",""),"")</f>
        <v/>
      </c>
      <c r="BG2071" s="2"/>
      <c r="BH2071" s="2"/>
      <c r="BI2071" s="2"/>
      <c r="BJ2071" s="2"/>
      <c r="BK2071" s="2"/>
      <c r="BL2071" s="2"/>
      <c r="BM2071" s="4" t="str">
        <f>IF(BR2071=BR2072,IF(BR2071&gt;BR2070,BR2071&amp;"_O",""),BR2071&amp;"_C")</f>
        <v/>
      </c>
      <c r="BN2071" s="7" t="str">
        <f>IF(RIGHT(BM2071,1)="C",BP2071/INDEX($BP$5:$BP$2729,MATCH(BR2071&amp;"_O",$BM$5:$BM$2729,0),1),"")</f>
        <v/>
      </c>
      <c r="BO2071" s="38">
        <v>40431</v>
      </c>
      <c r="BP2071" s="3">
        <v>2242.48</v>
      </c>
      <c r="BQ2071" s="7">
        <f>BP2071/BP2070</f>
        <v>1.0039082260772243</v>
      </c>
      <c r="BR2071" s="4">
        <f>YEAR(BO2071)</f>
        <v>2010</v>
      </c>
      <c r="BS2071" s="2" t="s">
        <v>9</v>
      </c>
      <c r="BT2071" s="12" t="str">
        <f>INDEX($CD$5:$CD$10,MATCH(BS2071,$CC$5:$CC$10,0),1)</f>
        <v>Y</v>
      </c>
      <c r="BU2071" s="12" t="str">
        <f>IF(AND(BT2071="Y",BQ2071&gt;1),"Y","")</f>
        <v>Y</v>
      </c>
      <c r="BV2071" s="12" t="str">
        <f>IF(AND(BT2071="Y",BQ2071&lt;1),"Y","")</f>
        <v/>
      </c>
      <c r="BW2071" s="12" t="str">
        <f>IF(BQ2071&gt;1,IF(BQ2070&gt;1,"Y",""),"")</f>
        <v>Y</v>
      </c>
      <c r="BX2071" s="12" t="str">
        <f>IF(BQ2071&lt;1,IF(BQ2070&lt;1,"Y",""),"")</f>
        <v/>
      </c>
      <c r="BY2071" s="2"/>
      <c r="BZ2071" s="2"/>
      <c r="CA2071" s="2"/>
    </row>
    <row r="2072" spans="47:79">
      <c r="AU2072" s="4" t="str">
        <f>IF(AZ2072=AZ2073,IF(AZ2072&gt;AZ2071,AZ2072&amp;"_O",""),AZ2072&amp;"_C")</f>
        <v/>
      </c>
      <c r="AV2072" s="7" t="str">
        <f>IF(RIGHT(AU2072,1)="C",AX2072/INDEX($AX$5:$AX$2729,MATCH(AZ2072&amp;"_O",$AU$5:$AU$2729,0),1),"")</f>
        <v/>
      </c>
      <c r="AW2072" s="38">
        <v>40018</v>
      </c>
      <c r="AX2072" s="37">
        <v>979.26</v>
      </c>
      <c r="AY2072" s="7">
        <f>AX2072/AX2071</f>
        <v>1.0413449881962611</v>
      </c>
      <c r="AZ2072" s="4">
        <f>YEAR(AW2072)</f>
        <v>2009</v>
      </c>
      <c r="BA2072" s="2" t="s">
        <v>8</v>
      </c>
      <c r="BB2072" s="12" t="str">
        <f>INDEX($CD$5:$CD$10,MATCH(BA2072,$CC$5:$CC$10,0),1)</f>
        <v>Y</v>
      </c>
      <c r="BC2072" s="12" t="str">
        <f>IF(AND(BB2072="Y",AY2072&gt;1),"Y","")</f>
        <v>Y</v>
      </c>
      <c r="BD2072" s="12" t="str">
        <f>IF(AND(BB2072="Y",AY2072&lt;1),"Y","")</f>
        <v/>
      </c>
      <c r="BE2072" s="12" t="str">
        <f>IF(AY2072&gt;1,IF(AY2071&gt;1,"Y",""),"")</f>
        <v>Y</v>
      </c>
      <c r="BF2072" s="12" t="str">
        <f>IF(AY2072&lt;1,IF(AY2071&lt;1,"Y",""),"")</f>
        <v/>
      </c>
      <c r="BG2072" s="2"/>
      <c r="BH2072" s="2"/>
      <c r="BI2072" s="2"/>
      <c r="BJ2072" s="2"/>
      <c r="BK2072" s="2"/>
      <c r="BL2072" s="2"/>
      <c r="BM2072" s="4" t="str">
        <f>IF(BR2072=BR2073,IF(BR2072&gt;BR2071,BR2072&amp;"_O",""),BR2072&amp;"_C")</f>
        <v/>
      </c>
      <c r="BN2072" s="7" t="str">
        <f>IF(RIGHT(BM2072,1)="C",BP2072/INDEX($BP$5:$BP$2729,MATCH(BR2072&amp;"_O",$BM$5:$BM$2729,0),1),"")</f>
        <v/>
      </c>
      <c r="BO2072" s="38">
        <v>40438</v>
      </c>
      <c r="BP2072" s="3">
        <v>2315.61</v>
      </c>
      <c r="BQ2072" s="7">
        <f>BP2072/BP2071</f>
        <v>1.0326112161535443</v>
      </c>
      <c r="BR2072" s="4">
        <f>YEAR(BO2072)</f>
        <v>2010</v>
      </c>
      <c r="BS2072" s="2" t="s">
        <v>9</v>
      </c>
      <c r="BT2072" s="12" t="str">
        <f>INDEX($CD$5:$CD$10,MATCH(BS2072,$CC$5:$CC$10,0),1)</f>
        <v>Y</v>
      </c>
      <c r="BU2072" s="12" t="str">
        <f>IF(AND(BT2072="Y",BQ2072&gt;1),"Y","")</f>
        <v>Y</v>
      </c>
      <c r="BV2072" s="12" t="str">
        <f>IF(AND(BT2072="Y",BQ2072&lt;1),"Y","")</f>
        <v/>
      </c>
      <c r="BW2072" s="12" t="str">
        <f>IF(BQ2072&gt;1,IF(BQ2071&gt;1,"Y",""),"")</f>
        <v>Y</v>
      </c>
      <c r="BX2072" s="12" t="str">
        <f>IF(BQ2072&lt;1,IF(BQ2071&lt;1,"Y",""),"")</f>
        <v/>
      </c>
      <c r="BY2072" s="2"/>
      <c r="BZ2072" s="2"/>
      <c r="CA2072" s="2"/>
    </row>
    <row r="2073" spans="47:79">
      <c r="AU2073" s="4" t="str">
        <f>IF(AZ2073=AZ2074,IF(AZ2073&gt;AZ2072,AZ2073&amp;"_O",""),AZ2073&amp;"_C")</f>
        <v/>
      </c>
      <c r="AV2073" s="7" t="str">
        <f>IF(RIGHT(AU2073,1)="C",AX2073/INDEX($AX$5:$AX$2729,MATCH(AZ2073&amp;"_O",$AU$5:$AU$2729,0),1),"")</f>
        <v/>
      </c>
      <c r="AW2073" s="38">
        <v>40025</v>
      </c>
      <c r="AX2073" s="37">
        <v>987.48</v>
      </c>
      <c r="AY2073" s="7">
        <f>AX2073/AX2072</f>
        <v>1.0083940934991729</v>
      </c>
      <c r="AZ2073" s="4">
        <f>YEAR(AW2073)</f>
        <v>2009</v>
      </c>
      <c r="BA2073" s="2" t="s">
        <v>8</v>
      </c>
      <c r="BB2073" s="12" t="str">
        <f>INDEX($CD$5:$CD$10,MATCH(BA2073,$CC$5:$CC$10,0),1)</f>
        <v>Y</v>
      </c>
      <c r="BC2073" s="12" t="str">
        <f>IF(AND(BB2073="Y",AY2073&gt;1),"Y","")</f>
        <v>Y</v>
      </c>
      <c r="BD2073" s="12" t="str">
        <f>IF(AND(BB2073="Y",AY2073&lt;1),"Y","")</f>
        <v/>
      </c>
      <c r="BE2073" s="12" t="str">
        <f>IF(AY2073&gt;1,IF(AY2072&gt;1,"Y",""),"")</f>
        <v>Y</v>
      </c>
      <c r="BF2073" s="12" t="str">
        <f>IF(AY2073&lt;1,IF(AY2072&lt;1,"Y",""),"")</f>
        <v/>
      </c>
      <c r="BG2073" s="2"/>
      <c r="BH2073" s="2"/>
      <c r="BI2073" s="2"/>
      <c r="BJ2073" s="2"/>
      <c r="BK2073" s="2"/>
      <c r="BL2073" s="2"/>
      <c r="BM2073" s="4" t="str">
        <f>IF(BR2073=BR2074,IF(BR2073&gt;BR2072,BR2073&amp;"_O",""),BR2073&amp;"_C")</f>
        <v/>
      </c>
      <c r="BN2073" s="7" t="str">
        <f>IF(RIGHT(BM2073,1)="C",BP2073/INDEX($BP$5:$BP$2729,MATCH(BR2073&amp;"_O",$BM$5:$BM$2729,0),1),"")</f>
        <v/>
      </c>
      <c r="BO2073" s="38">
        <v>40445</v>
      </c>
      <c r="BP2073" s="3">
        <v>2381.2199999999998</v>
      </c>
      <c r="BQ2073" s="7">
        <f>BP2073/BP2072</f>
        <v>1.0283337867775659</v>
      </c>
      <c r="BR2073" s="4">
        <f>YEAR(BO2073)</f>
        <v>2010</v>
      </c>
      <c r="BS2073" s="2" t="s">
        <v>9</v>
      </c>
      <c r="BT2073" s="12" t="str">
        <f>INDEX($CD$5:$CD$10,MATCH(BS2073,$CC$5:$CC$10,0),1)</f>
        <v>Y</v>
      </c>
      <c r="BU2073" s="12" t="str">
        <f>IF(AND(BT2073="Y",BQ2073&gt;1),"Y","")</f>
        <v>Y</v>
      </c>
      <c r="BV2073" s="12" t="str">
        <f>IF(AND(BT2073="Y",BQ2073&lt;1),"Y","")</f>
        <v/>
      </c>
      <c r="BW2073" s="12" t="str">
        <f>IF(BQ2073&gt;1,IF(BQ2072&gt;1,"Y",""),"")</f>
        <v>Y</v>
      </c>
      <c r="BX2073" s="12" t="str">
        <f>IF(BQ2073&lt;1,IF(BQ2072&lt;1,"Y",""),"")</f>
        <v/>
      </c>
      <c r="BY2073" s="2"/>
      <c r="BZ2073" s="2"/>
      <c r="CA2073" s="2"/>
    </row>
    <row r="2074" spans="47:79">
      <c r="AU2074" s="4" t="str">
        <f>IF(AZ2074=AZ2075,IF(AZ2074&gt;AZ2073,AZ2074&amp;"_O",""),AZ2074&amp;"_C")</f>
        <v/>
      </c>
      <c r="AV2074" s="7" t="str">
        <f>IF(RIGHT(AU2074,1)="C",AX2074/INDEX($AX$5:$AX$2729,MATCH(AZ2074&amp;"_O",$AU$5:$AU$2729,0),1),"")</f>
        <v/>
      </c>
      <c r="AW2074" s="38">
        <v>40032</v>
      </c>
      <c r="AX2074" s="37">
        <v>1010.48</v>
      </c>
      <c r="AY2074" s="7">
        <f>AX2074/AX2073</f>
        <v>1.0232916109693362</v>
      </c>
      <c r="AZ2074" s="4">
        <f>YEAR(AW2074)</f>
        <v>2009</v>
      </c>
      <c r="BA2074" s="2" t="s">
        <v>8</v>
      </c>
      <c r="BB2074" s="12" t="str">
        <f>INDEX($CD$5:$CD$10,MATCH(BA2074,$CC$5:$CC$10,0),1)</f>
        <v>Y</v>
      </c>
      <c r="BC2074" s="12" t="str">
        <f>IF(AND(BB2074="Y",AY2074&gt;1),"Y","")</f>
        <v>Y</v>
      </c>
      <c r="BD2074" s="12" t="str">
        <f>IF(AND(BB2074="Y",AY2074&lt;1),"Y","")</f>
        <v/>
      </c>
      <c r="BE2074" s="12" t="str">
        <f>IF(AY2074&gt;1,IF(AY2073&gt;1,"Y",""),"")</f>
        <v>Y</v>
      </c>
      <c r="BF2074" s="12" t="str">
        <f>IF(AY2074&lt;1,IF(AY2073&lt;1,"Y",""),"")</f>
        <v/>
      </c>
      <c r="BG2074" s="2"/>
      <c r="BH2074" s="2"/>
      <c r="BI2074" s="2"/>
      <c r="BJ2074" s="2"/>
      <c r="BK2074" s="2"/>
      <c r="BL2074" s="2"/>
      <c r="BM2074" s="4" t="str">
        <f>IF(BR2074=BR2075,IF(BR2074&gt;BR2073,BR2074&amp;"_O",""),BR2074&amp;"_C")</f>
        <v/>
      </c>
      <c r="BN2074" s="7" t="str">
        <f>IF(RIGHT(BM2074,1)="C",BP2074/INDEX($BP$5:$BP$2729,MATCH(BR2074&amp;"_O",$BM$5:$BM$2729,0),1),"")</f>
        <v/>
      </c>
      <c r="BO2074" s="38">
        <v>40452</v>
      </c>
      <c r="BP2074" s="3">
        <v>2370.75</v>
      </c>
      <c r="BQ2074" s="7">
        <f>BP2074/BP2073</f>
        <v>0.9956030942122106</v>
      </c>
      <c r="BR2074" s="4">
        <f>YEAR(BO2074)</f>
        <v>2010</v>
      </c>
      <c r="BS2074" s="2" t="s">
        <v>9</v>
      </c>
      <c r="BT2074" s="12" t="str">
        <f>INDEX($CD$5:$CD$10,MATCH(BS2074,$CC$5:$CC$10,0),1)</f>
        <v>Y</v>
      </c>
      <c r="BU2074" s="12" t="str">
        <f>IF(AND(BT2074="Y",BQ2074&gt;1),"Y","")</f>
        <v/>
      </c>
      <c r="BV2074" s="12" t="str">
        <f>IF(AND(BT2074="Y",BQ2074&lt;1),"Y","")</f>
        <v>Y</v>
      </c>
      <c r="BW2074" s="12" t="str">
        <f>IF(BQ2074&gt;1,IF(BQ2073&gt;1,"Y",""),"")</f>
        <v/>
      </c>
      <c r="BX2074" s="12" t="str">
        <f>IF(BQ2074&lt;1,IF(BQ2073&lt;1,"Y",""),"")</f>
        <v/>
      </c>
      <c r="BY2074" s="2"/>
      <c r="BZ2074" s="2"/>
      <c r="CA2074" s="2"/>
    </row>
    <row r="2075" spans="47:79">
      <c r="AU2075" s="4" t="str">
        <f>IF(AZ2075=AZ2076,IF(AZ2075&gt;AZ2074,AZ2075&amp;"_O",""),AZ2075&amp;"_C")</f>
        <v/>
      </c>
      <c r="AV2075" s="7" t="str">
        <f>IF(RIGHT(AU2075,1)="C",AX2075/INDEX($AX$5:$AX$2729,MATCH(AZ2075&amp;"_O",$AU$5:$AU$2729,0),1),"")</f>
        <v/>
      </c>
      <c r="AW2075" s="38">
        <v>40039</v>
      </c>
      <c r="AX2075" s="37">
        <v>1004.09</v>
      </c>
      <c r="AY2075" s="7">
        <f>AX2075/AX2074</f>
        <v>0.99367627266249703</v>
      </c>
      <c r="AZ2075" s="4">
        <f>YEAR(AW2075)</f>
        <v>2009</v>
      </c>
      <c r="BA2075" s="2" t="s">
        <v>8</v>
      </c>
      <c r="BB2075" s="12" t="str">
        <f>INDEX($CD$5:$CD$10,MATCH(BA2075,$CC$5:$CC$10,0),1)</f>
        <v>Y</v>
      </c>
      <c r="BC2075" s="12" t="str">
        <f>IF(AND(BB2075="Y",AY2075&gt;1),"Y","")</f>
        <v/>
      </c>
      <c r="BD2075" s="12" t="str">
        <f>IF(AND(BB2075="Y",AY2075&lt;1),"Y","")</f>
        <v>Y</v>
      </c>
      <c r="BE2075" s="12" t="str">
        <f>IF(AY2075&gt;1,IF(AY2074&gt;1,"Y",""),"")</f>
        <v/>
      </c>
      <c r="BF2075" s="12" t="str">
        <f>IF(AY2075&lt;1,IF(AY2074&lt;1,"Y",""),"")</f>
        <v/>
      </c>
      <c r="BG2075" s="2"/>
      <c r="BH2075" s="2"/>
      <c r="BI2075" s="2"/>
      <c r="BJ2075" s="2"/>
      <c r="BK2075" s="2"/>
      <c r="BL2075" s="2"/>
      <c r="BM2075" s="4" t="str">
        <f>IF(BR2075=BR2076,IF(BR2075&gt;BR2074,BR2075&amp;"_O",""),BR2075&amp;"_C")</f>
        <v/>
      </c>
      <c r="BN2075" s="7" t="str">
        <f>IF(RIGHT(BM2075,1)="C",BP2075/INDEX($BP$5:$BP$2729,MATCH(BR2075&amp;"_O",$BM$5:$BM$2729,0),1),"")</f>
        <v/>
      </c>
      <c r="BO2075" s="38">
        <v>40459</v>
      </c>
      <c r="BP2075" s="3">
        <v>2401.91</v>
      </c>
      <c r="BQ2075" s="7">
        <f>BP2075/BP2074</f>
        <v>1.0131435199831276</v>
      </c>
      <c r="BR2075" s="4">
        <f>YEAR(BO2075)</f>
        <v>2010</v>
      </c>
      <c r="BS2075" s="2" t="s">
        <v>9</v>
      </c>
      <c r="BT2075" s="12" t="str">
        <f>INDEX($CD$5:$CD$10,MATCH(BS2075,$CC$5:$CC$10,0),1)</f>
        <v>Y</v>
      </c>
      <c r="BU2075" s="12" t="str">
        <f>IF(AND(BT2075="Y",BQ2075&gt;1),"Y","")</f>
        <v>Y</v>
      </c>
      <c r="BV2075" s="12" t="str">
        <f>IF(AND(BT2075="Y",BQ2075&lt;1),"Y","")</f>
        <v/>
      </c>
      <c r="BW2075" s="12" t="str">
        <f>IF(BQ2075&gt;1,IF(BQ2074&gt;1,"Y",""),"")</f>
        <v/>
      </c>
      <c r="BX2075" s="12" t="str">
        <f>IF(BQ2075&lt;1,IF(BQ2074&lt;1,"Y",""),"")</f>
        <v/>
      </c>
      <c r="BY2075" s="2"/>
      <c r="BZ2075" s="2"/>
      <c r="CA2075" s="2"/>
    </row>
    <row r="2076" spans="47:79">
      <c r="AU2076" s="4" t="str">
        <f>IF(AZ2076=AZ2077,IF(AZ2076&gt;AZ2075,AZ2076&amp;"_O",""),AZ2076&amp;"_C")</f>
        <v/>
      </c>
      <c r="AV2076" s="7" t="str">
        <f>IF(RIGHT(AU2076,1)="C",AX2076/INDEX($AX$5:$AX$2729,MATCH(AZ2076&amp;"_O",$AU$5:$AU$2729,0),1),"")</f>
        <v/>
      </c>
      <c r="AW2076" s="38">
        <v>40046</v>
      </c>
      <c r="AX2076" s="37">
        <v>1026.1300000000001</v>
      </c>
      <c r="AY2076" s="7">
        <f>AX2076/AX2075</f>
        <v>1.0219502235855353</v>
      </c>
      <c r="AZ2076" s="4">
        <f>YEAR(AW2076)</f>
        <v>2009</v>
      </c>
      <c r="BA2076" s="2" t="s">
        <v>8</v>
      </c>
      <c r="BB2076" s="12" t="str">
        <f>INDEX($CD$5:$CD$10,MATCH(BA2076,$CC$5:$CC$10,0),1)</f>
        <v>Y</v>
      </c>
      <c r="BC2076" s="12" t="str">
        <f>IF(AND(BB2076="Y",AY2076&gt;1),"Y","")</f>
        <v>Y</v>
      </c>
      <c r="BD2076" s="12" t="str">
        <f>IF(AND(BB2076="Y",AY2076&lt;1),"Y","")</f>
        <v/>
      </c>
      <c r="BE2076" s="12" t="str">
        <f>IF(AY2076&gt;1,IF(AY2075&gt;1,"Y",""),"")</f>
        <v/>
      </c>
      <c r="BF2076" s="12" t="str">
        <f>IF(AY2076&lt;1,IF(AY2075&lt;1,"Y",""),"")</f>
        <v/>
      </c>
      <c r="BG2076" s="2"/>
      <c r="BH2076" s="2"/>
      <c r="BI2076" s="2"/>
      <c r="BJ2076" s="2"/>
      <c r="BK2076" s="2"/>
      <c r="BL2076" s="2"/>
      <c r="BM2076" s="4" t="str">
        <f>IF(BR2076=BR2077,IF(BR2076&gt;BR2075,BR2076&amp;"_O",""),BR2076&amp;"_C")</f>
        <v/>
      </c>
      <c r="BN2076" s="7" t="str">
        <f>IF(RIGHT(BM2076,1)="C",BP2076/INDEX($BP$5:$BP$2729,MATCH(BR2076&amp;"_O",$BM$5:$BM$2729,0),1),"")</f>
        <v/>
      </c>
      <c r="BO2076" s="38">
        <v>40466</v>
      </c>
      <c r="BP2076" s="3">
        <v>2468.77</v>
      </c>
      <c r="BQ2076" s="7">
        <f>BP2076/BP2075</f>
        <v>1.0278361803731197</v>
      </c>
      <c r="BR2076" s="4">
        <f>YEAR(BO2076)</f>
        <v>2010</v>
      </c>
      <c r="BS2076" s="2" t="s">
        <v>9</v>
      </c>
      <c r="BT2076" s="12" t="str">
        <f>INDEX($CD$5:$CD$10,MATCH(BS2076,$CC$5:$CC$10,0),1)</f>
        <v>Y</v>
      </c>
      <c r="BU2076" s="12" t="str">
        <f>IF(AND(BT2076="Y",BQ2076&gt;1),"Y","")</f>
        <v>Y</v>
      </c>
      <c r="BV2076" s="12" t="str">
        <f>IF(AND(BT2076="Y",BQ2076&lt;1),"Y","")</f>
        <v/>
      </c>
      <c r="BW2076" s="12" t="str">
        <f>IF(BQ2076&gt;1,IF(BQ2075&gt;1,"Y",""),"")</f>
        <v>Y</v>
      </c>
      <c r="BX2076" s="12" t="str">
        <f>IF(BQ2076&lt;1,IF(BQ2075&lt;1,"Y",""),"")</f>
        <v/>
      </c>
      <c r="BY2076" s="2"/>
      <c r="BZ2076" s="2"/>
      <c r="CA2076" s="2"/>
    </row>
    <row r="2077" spans="47:79">
      <c r="AU2077" s="4" t="str">
        <f>IF(AZ2077=AZ2078,IF(AZ2077&gt;AZ2076,AZ2077&amp;"_O",""),AZ2077&amp;"_C")</f>
        <v/>
      </c>
      <c r="AV2077" s="7" t="str">
        <f>IF(RIGHT(AU2077,1)="C",AX2077/INDEX($AX$5:$AX$2729,MATCH(AZ2077&amp;"_O",$AU$5:$AU$2729,0),1),"")</f>
        <v/>
      </c>
      <c r="AW2077" s="38">
        <v>40053</v>
      </c>
      <c r="AX2077" s="37">
        <v>1028.93</v>
      </c>
      <c r="AY2077" s="7">
        <f>AX2077/AX2076</f>
        <v>1.0027286990927076</v>
      </c>
      <c r="AZ2077" s="4">
        <f>YEAR(AW2077)</f>
        <v>2009</v>
      </c>
      <c r="BA2077" s="2" t="s">
        <v>8</v>
      </c>
      <c r="BB2077" s="12" t="str">
        <f>INDEX($CD$5:$CD$10,MATCH(BA2077,$CC$5:$CC$10,0),1)</f>
        <v>Y</v>
      </c>
      <c r="BC2077" s="12" t="str">
        <f>IF(AND(BB2077="Y",AY2077&gt;1),"Y","")</f>
        <v>Y</v>
      </c>
      <c r="BD2077" s="12" t="str">
        <f>IF(AND(BB2077="Y",AY2077&lt;1),"Y","")</f>
        <v/>
      </c>
      <c r="BE2077" s="12" t="str">
        <f>IF(AY2077&gt;1,IF(AY2076&gt;1,"Y",""),"")</f>
        <v>Y</v>
      </c>
      <c r="BF2077" s="12" t="str">
        <f>IF(AY2077&lt;1,IF(AY2076&lt;1,"Y",""),"")</f>
        <v/>
      </c>
      <c r="BG2077" s="2"/>
      <c r="BH2077" s="2"/>
      <c r="BI2077" s="2"/>
      <c r="BJ2077" s="2"/>
      <c r="BK2077" s="2"/>
      <c r="BL2077" s="2"/>
      <c r="BM2077" s="4" t="str">
        <f>IF(BR2077=BR2078,IF(BR2077&gt;BR2076,BR2077&amp;"_O",""),BR2077&amp;"_C")</f>
        <v/>
      </c>
      <c r="BN2077" s="7" t="str">
        <f>IF(RIGHT(BM2077,1)="C",BP2077/INDEX($BP$5:$BP$2729,MATCH(BR2077&amp;"_O",$BM$5:$BM$2729,0),1),"")</f>
        <v/>
      </c>
      <c r="BO2077" s="38">
        <v>40473</v>
      </c>
      <c r="BP2077" s="3">
        <v>2479.39</v>
      </c>
      <c r="BQ2077" s="7">
        <f>BP2077/BP2076</f>
        <v>1.0043017373023813</v>
      </c>
      <c r="BR2077" s="4">
        <f>YEAR(BO2077)</f>
        <v>2010</v>
      </c>
      <c r="BS2077" s="2" t="s">
        <v>9</v>
      </c>
      <c r="BT2077" s="12" t="str">
        <f>INDEX($CD$5:$CD$10,MATCH(BS2077,$CC$5:$CC$10,0),1)</f>
        <v>Y</v>
      </c>
      <c r="BU2077" s="12" t="str">
        <f>IF(AND(BT2077="Y",BQ2077&gt;1),"Y","")</f>
        <v>Y</v>
      </c>
      <c r="BV2077" s="12" t="str">
        <f>IF(AND(BT2077="Y",BQ2077&lt;1),"Y","")</f>
        <v/>
      </c>
      <c r="BW2077" s="12" t="str">
        <f>IF(BQ2077&gt;1,IF(BQ2076&gt;1,"Y",""),"")</f>
        <v>Y</v>
      </c>
      <c r="BX2077" s="12" t="str">
        <f>IF(BQ2077&lt;1,IF(BQ2076&lt;1,"Y",""),"")</f>
        <v/>
      </c>
      <c r="BY2077" s="2"/>
      <c r="BZ2077" s="2"/>
      <c r="CA2077" s="2"/>
    </row>
    <row r="2078" spans="47:79">
      <c r="AU2078" s="4" t="str">
        <f>IF(AZ2078=AZ2079,IF(AZ2078&gt;AZ2077,AZ2078&amp;"_O",""),AZ2078&amp;"_C")</f>
        <v/>
      </c>
      <c r="AV2078" s="7" t="str">
        <f>IF(RIGHT(AU2078,1)="C",AX2078/INDEX($AX$5:$AX$2729,MATCH(AZ2078&amp;"_O",$AU$5:$AU$2729,0),1),"")</f>
        <v/>
      </c>
      <c r="AW2078" s="38">
        <v>40060</v>
      </c>
      <c r="AX2078" s="37">
        <v>1016.4</v>
      </c>
      <c r="AY2078" s="7">
        <f>AX2078/AX2077</f>
        <v>0.98782230083679157</v>
      </c>
      <c r="AZ2078" s="4">
        <f>YEAR(AW2078)</f>
        <v>2009</v>
      </c>
      <c r="BA2078" s="2" t="s">
        <v>8</v>
      </c>
      <c r="BB2078" s="12" t="str">
        <f>INDEX($CD$5:$CD$10,MATCH(BA2078,$CC$5:$CC$10,0),1)</f>
        <v>Y</v>
      </c>
      <c r="BC2078" s="12" t="str">
        <f>IF(AND(BB2078="Y",AY2078&gt;1),"Y","")</f>
        <v/>
      </c>
      <c r="BD2078" s="12" t="str">
        <f>IF(AND(BB2078="Y",AY2078&lt;1),"Y","")</f>
        <v>Y</v>
      </c>
      <c r="BE2078" s="12" t="str">
        <f>IF(AY2078&gt;1,IF(AY2077&gt;1,"Y",""),"")</f>
        <v/>
      </c>
      <c r="BF2078" s="12" t="str">
        <f>IF(AY2078&lt;1,IF(AY2077&lt;1,"Y",""),"")</f>
        <v/>
      </c>
      <c r="BG2078" s="2"/>
      <c r="BH2078" s="2"/>
      <c r="BI2078" s="2"/>
      <c r="BJ2078" s="2"/>
      <c r="BK2078" s="2"/>
      <c r="BL2078" s="2"/>
      <c r="BM2078" s="4" t="str">
        <f>IF(BR2078=BR2079,IF(BR2078&gt;BR2077,BR2078&amp;"_O",""),BR2078&amp;"_C")</f>
        <v/>
      </c>
      <c r="BN2078" s="7" t="str">
        <f>IF(RIGHT(BM2078,1)="C",BP2078/INDEX($BP$5:$BP$2729,MATCH(BR2078&amp;"_O",$BM$5:$BM$2729,0),1),"")</f>
        <v/>
      </c>
      <c r="BO2078" s="38">
        <v>40480</v>
      </c>
      <c r="BP2078" s="3">
        <v>2507.41</v>
      </c>
      <c r="BQ2078" s="7">
        <f>BP2078/BP2077</f>
        <v>1.011301166819258</v>
      </c>
      <c r="BR2078" s="4">
        <f>YEAR(BO2078)</f>
        <v>2010</v>
      </c>
      <c r="BS2078" s="2" t="s">
        <v>9</v>
      </c>
      <c r="BT2078" s="12" t="str">
        <f>INDEX($CD$5:$CD$10,MATCH(BS2078,$CC$5:$CC$10,0),1)</f>
        <v>Y</v>
      </c>
      <c r="BU2078" s="12" t="str">
        <f>IF(AND(BT2078="Y",BQ2078&gt;1),"Y","")</f>
        <v>Y</v>
      </c>
      <c r="BV2078" s="12" t="str">
        <f>IF(AND(BT2078="Y",BQ2078&lt;1),"Y","")</f>
        <v/>
      </c>
      <c r="BW2078" s="12" t="str">
        <f>IF(BQ2078&gt;1,IF(BQ2077&gt;1,"Y",""),"")</f>
        <v>Y</v>
      </c>
      <c r="BX2078" s="12" t="str">
        <f>IF(BQ2078&lt;1,IF(BQ2077&lt;1,"Y",""),"")</f>
        <v/>
      </c>
      <c r="BY2078" s="2"/>
      <c r="BZ2078" s="2"/>
      <c r="CA2078" s="2"/>
    </row>
    <row r="2079" spans="47:79">
      <c r="AU2079" s="4" t="str">
        <f>IF(AZ2079=AZ2080,IF(AZ2079&gt;AZ2078,AZ2079&amp;"_O",""),AZ2079&amp;"_C")</f>
        <v/>
      </c>
      <c r="AV2079" s="7" t="str">
        <f>IF(RIGHT(AU2079,1)="C",AX2079/INDEX($AX$5:$AX$2729,MATCH(AZ2079&amp;"_O",$AU$5:$AU$2729,0),1),"")</f>
        <v/>
      </c>
      <c r="AW2079" s="38">
        <v>40067</v>
      </c>
      <c r="AX2079" s="37">
        <v>1042.73</v>
      </c>
      <c r="AY2079" s="7">
        <f>AX2079/AX2078</f>
        <v>1.02590515545061</v>
      </c>
      <c r="AZ2079" s="4">
        <f>YEAR(AW2079)</f>
        <v>2009</v>
      </c>
      <c r="BA2079" s="2" t="s">
        <v>8</v>
      </c>
      <c r="BB2079" s="12" t="str">
        <f>INDEX($CD$5:$CD$10,MATCH(BA2079,$CC$5:$CC$10,0),1)</f>
        <v>Y</v>
      </c>
      <c r="BC2079" s="12" t="str">
        <f>IF(AND(BB2079="Y",AY2079&gt;1),"Y","")</f>
        <v>Y</v>
      </c>
      <c r="BD2079" s="12" t="str">
        <f>IF(AND(BB2079="Y",AY2079&lt;1),"Y","")</f>
        <v/>
      </c>
      <c r="BE2079" s="12" t="str">
        <f>IF(AY2079&gt;1,IF(AY2078&gt;1,"Y",""),"")</f>
        <v/>
      </c>
      <c r="BF2079" s="12" t="str">
        <f>IF(AY2079&lt;1,IF(AY2078&lt;1,"Y",""),"")</f>
        <v/>
      </c>
      <c r="BG2079" s="2"/>
      <c r="BH2079" s="2"/>
      <c r="BI2079" s="2"/>
      <c r="BJ2079" s="2"/>
      <c r="BK2079" s="2"/>
      <c r="BL2079" s="2"/>
      <c r="BM2079" s="4" t="str">
        <f>IF(BR2079=BR2080,IF(BR2079&gt;BR2078,BR2079&amp;"_O",""),BR2079&amp;"_C")</f>
        <v/>
      </c>
      <c r="BN2079" s="7" t="str">
        <f>IF(RIGHT(BM2079,1)="C",BP2079/INDEX($BP$5:$BP$2729,MATCH(BR2079&amp;"_O",$BM$5:$BM$2729,0),1),"")</f>
        <v/>
      </c>
      <c r="BO2079" s="38">
        <v>40487</v>
      </c>
      <c r="BP2079" s="3">
        <v>2578.98</v>
      </c>
      <c r="BQ2079" s="7">
        <f>BP2079/BP2078</f>
        <v>1.0285433973701947</v>
      </c>
      <c r="BR2079" s="4">
        <f>YEAR(BO2079)</f>
        <v>2010</v>
      </c>
      <c r="BS2079" s="2" t="s">
        <v>9</v>
      </c>
      <c r="BT2079" s="12" t="str">
        <f>INDEX($CD$5:$CD$10,MATCH(BS2079,$CC$5:$CC$10,0),1)</f>
        <v>Y</v>
      </c>
      <c r="BU2079" s="12" t="str">
        <f>IF(AND(BT2079="Y",BQ2079&gt;1),"Y","")</f>
        <v>Y</v>
      </c>
      <c r="BV2079" s="12" t="str">
        <f>IF(AND(BT2079="Y",BQ2079&lt;1),"Y","")</f>
        <v/>
      </c>
      <c r="BW2079" s="12" t="str">
        <f>IF(BQ2079&gt;1,IF(BQ2078&gt;1,"Y",""),"")</f>
        <v>Y</v>
      </c>
      <c r="BX2079" s="12" t="str">
        <f>IF(BQ2079&lt;1,IF(BQ2078&lt;1,"Y",""),"")</f>
        <v/>
      </c>
      <c r="BY2079" s="2"/>
      <c r="BZ2079" s="2"/>
      <c r="CA2079" s="2"/>
    </row>
    <row r="2080" spans="47:79">
      <c r="AU2080" s="4" t="str">
        <f>IF(AZ2080=AZ2081,IF(AZ2080&gt;AZ2079,AZ2080&amp;"_O",""),AZ2080&amp;"_C")</f>
        <v/>
      </c>
      <c r="AV2080" s="7" t="str">
        <f>IF(RIGHT(AU2080,1)="C",AX2080/INDEX($AX$5:$AX$2729,MATCH(AZ2080&amp;"_O",$AU$5:$AU$2729,0),1),"")</f>
        <v/>
      </c>
      <c r="AW2080" s="38">
        <v>40074</v>
      </c>
      <c r="AX2080" s="37">
        <v>1068.3</v>
      </c>
      <c r="AY2080" s="7">
        <f>AX2080/AX2079</f>
        <v>1.0245221677711391</v>
      </c>
      <c r="AZ2080" s="4">
        <f>YEAR(AW2080)</f>
        <v>2009</v>
      </c>
      <c r="BA2080" s="2" t="s">
        <v>8</v>
      </c>
      <c r="BB2080" s="12" t="str">
        <f>INDEX($CD$5:$CD$10,MATCH(BA2080,$CC$5:$CC$10,0),1)</f>
        <v>Y</v>
      </c>
      <c r="BC2080" s="12" t="str">
        <f>IF(AND(BB2080="Y",AY2080&gt;1),"Y","")</f>
        <v>Y</v>
      </c>
      <c r="BD2080" s="12" t="str">
        <f>IF(AND(BB2080="Y",AY2080&lt;1),"Y","")</f>
        <v/>
      </c>
      <c r="BE2080" s="12" t="str">
        <f>IF(AY2080&gt;1,IF(AY2079&gt;1,"Y",""),"")</f>
        <v>Y</v>
      </c>
      <c r="BF2080" s="12" t="str">
        <f>IF(AY2080&lt;1,IF(AY2079&lt;1,"Y",""),"")</f>
        <v/>
      </c>
      <c r="BG2080" s="2"/>
      <c r="BH2080" s="2"/>
      <c r="BI2080" s="2"/>
      <c r="BJ2080" s="2"/>
      <c r="BK2080" s="2"/>
      <c r="BL2080" s="2"/>
      <c r="BM2080" s="4" t="str">
        <f>IF(BR2080=BR2081,IF(BR2080&gt;BR2079,BR2080&amp;"_O",""),BR2080&amp;"_C")</f>
        <v/>
      </c>
      <c r="BN2080" s="7" t="str">
        <f>IF(RIGHT(BM2080,1)="C",BP2080/INDEX($BP$5:$BP$2729,MATCH(BR2080&amp;"_O",$BM$5:$BM$2729,0),1),"")</f>
        <v/>
      </c>
      <c r="BO2080" s="38">
        <v>40494</v>
      </c>
      <c r="BP2080" s="3">
        <v>2518.21</v>
      </c>
      <c r="BQ2080" s="7">
        <f>BP2080/BP2079</f>
        <v>0.97643642060039237</v>
      </c>
      <c r="BR2080" s="4">
        <f>YEAR(BO2080)</f>
        <v>2010</v>
      </c>
      <c r="BS2080" s="2" t="s">
        <v>9</v>
      </c>
      <c r="BT2080" s="12" t="str">
        <f>INDEX($CD$5:$CD$10,MATCH(BS2080,$CC$5:$CC$10,0),1)</f>
        <v>Y</v>
      </c>
      <c r="BU2080" s="12" t="str">
        <f>IF(AND(BT2080="Y",BQ2080&gt;1),"Y","")</f>
        <v/>
      </c>
      <c r="BV2080" s="12" t="str">
        <f>IF(AND(BT2080="Y",BQ2080&lt;1),"Y","")</f>
        <v>Y</v>
      </c>
      <c r="BW2080" s="12" t="str">
        <f>IF(BQ2080&gt;1,IF(BQ2079&gt;1,"Y",""),"")</f>
        <v/>
      </c>
      <c r="BX2080" s="12" t="str">
        <f>IF(BQ2080&lt;1,IF(BQ2079&lt;1,"Y",""),"")</f>
        <v/>
      </c>
      <c r="BY2080" s="2"/>
      <c r="BZ2080" s="2"/>
      <c r="CA2080" s="2"/>
    </row>
    <row r="2081" spans="47:79">
      <c r="AU2081" s="4" t="str">
        <f>IF(AZ2081=AZ2082,IF(AZ2081&gt;AZ2080,AZ2081&amp;"_O",""),AZ2081&amp;"_C")</f>
        <v/>
      </c>
      <c r="AV2081" s="7" t="str">
        <f>IF(RIGHT(AU2081,1)="C",AX2081/INDEX($AX$5:$AX$2729,MATCH(AZ2081&amp;"_O",$AU$5:$AU$2729,0),1),"")</f>
        <v/>
      </c>
      <c r="AW2081" s="38">
        <v>40081</v>
      </c>
      <c r="AX2081" s="37">
        <v>1044.3800000000001</v>
      </c>
      <c r="AY2081" s="7">
        <f>AX2081/AX2080</f>
        <v>0.97760928578114781</v>
      </c>
      <c r="AZ2081" s="4">
        <f>YEAR(AW2081)</f>
        <v>2009</v>
      </c>
      <c r="BA2081" s="2" t="s">
        <v>8</v>
      </c>
      <c r="BB2081" s="12" t="str">
        <f>INDEX($CD$5:$CD$10,MATCH(BA2081,$CC$5:$CC$10,0),1)</f>
        <v>Y</v>
      </c>
      <c r="BC2081" s="12" t="str">
        <f>IF(AND(BB2081="Y",AY2081&gt;1),"Y","")</f>
        <v/>
      </c>
      <c r="BD2081" s="12" t="str">
        <f>IF(AND(BB2081="Y",AY2081&lt;1),"Y","")</f>
        <v>Y</v>
      </c>
      <c r="BE2081" s="12" t="str">
        <f>IF(AY2081&gt;1,IF(AY2080&gt;1,"Y",""),"")</f>
        <v/>
      </c>
      <c r="BF2081" s="12" t="str">
        <f>IF(AY2081&lt;1,IF(AY2080&lt;1,"Y",""),"")</f>
        <v/>
      </c>
      <c r="BG2081" s="2"/>
      <c r="BH2081" s="2"/>
      <c r="BI2081" s="2"/>
      <c r="BJ2081" s="2"/>
      <c r="BK2081" s="2"/>
      <c r="BL2081" s="2"/>
      <c r="BM2081" s="4" t="str">
        <f>IF(BR2081=BR2082,IF(BR2081&gt;BR2080,BR2081&amp;"_O",""),BR2081&amp;"_C")</f>
        <v/>
      </c>
      <c r="BN2081" s="7" t="str">
        <f>IF(RIGHT(BM2081,1)="C",BP2081/INDEX($BP$5:$BP$2729,MATCH(BR2081&amp;"_O",$BM$5:$BM$2729,0),1),"")</f>
        <v/>
      </c>
      <c r="BO2081" s="38">
        <v>40501</v>
      </c>
      <c r="BP2081" s="3">
        <v>2518.12</v>
      </c>
      <c r="BQ2081" s="7">
        <f>BP2081/BP2080</f>
        <v>0.99996426032777241</v>
      </c>
      <c r="BR2081" s="4">
        <f>YEAR(BO2081)</f>
        <v>2010</v>
      </c>
      <c r="BS2081" s="2" t="s">
        <v>9</v>
      </c>
      <c r="BT2081" s="12" t="str">
        <f>INDEX($CD$5:$CD$10,MATCH(BS2081,$CC$5:$CC$10,0),1)</f>
        <v>Y</v>
      </c>
      <c r="BU2081" s="12" t="str">
        <f>IF(AND(BT2081="Y",BQ2081&gt;1),"Y","")</f>
        <v/>
      </c>
      <c r="BV2081" s="12" t="str">
        <f>IF(AND(BT2081="Y",BQ2081&lt;1),"Y","")</f>
        <v>Y</v>
      </c>
      <c r="BW2081" s="12" t="str">
        <f>IF(BQ2081&gt;1,IF(BQ2080&gt;1,"Y",""),"")</f>
        <v/>
      </c>
      <c r="BX2081" s="12" t="str">
        <f>IF(BQ2081&lt;1,IF(BQ2080&lt;1,"Y",""),"")</f>
        <v>Y</v>
      </c>
      <c r="BY2081" s="2"/>
      <c r="BZ2081" s="2"/>
      <c r="CA2081" s="2"/>
    </row>
    <row r="2082" spans="47:79">
      <c r="AU2082" s="4" t="str">
        <f>IF(AZ2082=AZ2083,IF(AZ2082&gt;AZ2081,AZ2082&amp;"_O",""),AZ2082&amp;"_C")</f>
        <v/>
      </c>
      <c r="AV2082" s="7" t="str">
        <f>IF(RIGHT(AU2082,1)="C",AX2082/INDEX($AX$5:$AX$2729,MATCH(AZ2082&amp;"_O",$AU$5:$AU$2729,0),1),"")</f>
        <v/>
      </c>
      <c r="AW2082" s="38">
        <v>40088</v>
      </c>
      <c r="AX2082" s="37">
        <v>1025.21</v>
      </c>
      <c r="AY2082" s="7">
        <f>AX2082/AX2081</f>
        <v>0.98164461211436449</v>
      </c>
      <c r="AZ2082" s="4">
        <f>YEAR(AW2082)</f>
        <v>2009</v>
      </c>
      <c r="BA2082" s="2" t="s">
        <v>8</v>
      </c>
      <c r="BB2082" s="12" t="str">
        <f>INDEX($CD$5:$CD$10,MATCH(BA2082,$CC$5:$CC$10,0),1)</f>
        <v>Y</v>
      </c>
      <c r="BC2082" s="12" t="str">
        <f>IF(AND(BB2082="Y",AY2082&gt;1),"Y","")</f>
        <v/>
      </c>
      <c r="BD2082" s="12" t="str">
        <f>IF(AND(BB2082="Y",AY2082&lt;1),"Y","")</f>
        <v>Y</v>
      </c>
      <c r="BE2082" s="12" t="str">
        <f>IF(AY2082&gt;1,IF(AY2081&gt;1,"Y",""),"")</f>
        <v/>
      </c>
      <c r="BF2082" s="12" t="str">
        <f>IF(AY2082&lt;1,IF(AY2081&lt;1,"Y",""),"")</f>
        <v>Y</v>
      </c>
      <c r="BG2082" s="2"/>
      <c r="BH2082" s="2"/>
      <c r="BI2082" s="2"/>
      <c r="BJ2082" s="2"/>
      <c r="BK2082" s="2"/>
      <c r="BL2082" s="2"/>
      <c r="BM2082" s="4" t="str">
        <f>IF(BR2082=BR2083,IF(BR2082&gt;BR2081,BR2082&amp;"_O",""),BR2082&amp;"_C")</f>
        <v/>
      </c>
      <c r="BN2082" s="7" t="str">
        <f>IF(RIGHT(BM2082,1)="C",BP2082/INDEX($BP$5:$BP$2729,MATCH(BR2082&amp;"_O",$BM$5:$BM$2729,0),1),"")</f>
        <v/>
      </c>
      <c r="BO2082" s="38">
        <v>40508</v>
      </c>
      <c r="BP2082" s="3">
        <v>2534.56</v>
      </c>
      <c r="BQ2082" s="7">
        <f>BP2082/BP2081</f>
        <v>1.0065286801264435</v>
      </c>
      <c r="BR2082" s="4">
        <f>YEAR(BO2082)</f>
        <v>2010</v>
      </c>
      <c r="BS2082" s="2" t="s">
        <v>9</v>
      </c>
      <c r="BT2082" s="12" t="str">
        <f>INDEX($CD$5:$CD$10,MATCH(BS2082,$CC$5:$CC$10,0),1)</f>
        <v>Y</v>
      </c>
      <c r="BU2082" s="12" t="str">
        <f>IF(AND(BT2082="Y",BQ2082&gt;1),"Y","")</f>
        <v>Y</v>
      </c>
      <c r="BV2082" s="12" t="str">
        <f>IF(AND(BT2082="Y",BQ2082&lt;1),"Y","")</f>
        <v/>
      </c>
      <c r="BW2082" s="12" t="str">
        <f>IF(BQ2082&gt;1,IF(BQ2081&gt;1,"Y",""),"")</f>
        <v/>
      </c>
      <c r="BX2082" s="12" t="str">
        <f>IF(BQ2082&lt;1,IF(BQ2081&lt;1,"Y",""),"")</f>
        <v/>
      </c>
      <c r="BY2082" s="2"/>
      <c r="BZ2082" s="2"/>
      <c r="CA2082" s="2"/>
    </row>
    <row r="2083" spans="47:79">
      <c r="AU2083" s="4" t="str">
        <f>IF(AZ2083=AZ2084,IF(AZ2083&gt;AZ2082,AZ2083&amp;"_O",""),AZ2083&amp;"_C")</f>
        <v/>
      </c>
      <c r="AV2083" s="7" t="str">
        <f>IF(RIGHT(AU2083,1)="C",AX2083/INDEX($AX$5:$AX$2729,MATCH(AZ2083&amp;"_O",$AU$5:$AU$2729,0),1),"")</f>
        <v/>
      </c>
      <c r="AW2083" s="38">
        <v>40095</v>
      </c>
      <c r="AX2083" s="37">
        <v>1071.49</v>
      </c>
      <c r="AY2083" s="7">
        <f>AX2083/AX2082</f>
        <v>1.0451419709132763</v>
      </c>
      <c r="AZ2083" s="4">
        <f>YEAR(AW2083)</f>
        <v>2009</v>
      </c>
      <c r="BA2083" s="2" t="s">
        <v>8</v>
      </c>
      <c r="BB2083" s="12" t="str">
        <f>INDEX($CD$5:$CD$10,MATCH(BA2083,$CC$5:$CC$10,0),1)</f>
        <v>Y</v>
      </c>
      <c r="BC2083" s="12" t="str">
        <f>IF(AND(BB2083="Y",AY2083&gt;1),"Y","")</f>
        <v>Y</v>
      </c>
      <c r="BD2083" s="12" t="str">
        <f>IF(AND(BB2083="Y",AY2083&lt;1),"Y","")</f>
        <v/>
      </c>
      <c r="BE2083" s="12" t="str">
        <f>IF(AY2083&gt;1,IF(AY2082&gt;1,"Y",""),"")</f>
        <v/>
      </c>
      <c r="BF2083" s="12" t="str">
        <f>IF(AY2083&lt;1,IF(AY2082&lt;1,"Y",""),"")</f>
        <v/>
      </c>
      <c r="BG2083" s="2"/>
      <c r="BH2083" s="2"/>
      <c r="BI2083" s="2"/>
      <c r="BJ2083" s="2"/>
      <c r="BK2083" s="2"/>
      <c r="BL2083" s="2"/>
      <c r="BM2083" s="4" t="str">
        <f>IF(BR2083=BR2084,IF(BR2083&gt;BR2082,BR2083&amp;"_O",""),BR2083&amp;"_C")</f>
        <v/>
      </c>
      <c r="BN2083" s="7" t="str">
        <f>IF(RIGHT(BM2083,1)="C",BP2083/INDEX($BP$5:$BP$2729,MATCH(BR2083&amp;"_O",$BM$5:$BM$2729,0),1),"")</f>
        <v/>
      </c>
      <c r="BO2083" s="38">
        <v>40515</v>
      </c>
      <c r="BP2083" s="3">
        <v>2591.46</v>
      </c>
      <c r="BQ2083" s="7">
        <f>BP2083/BP2082</f>
        <v>1.0224496559560634</v>
      </c>
      <c r="BR2083" s="4">
        <f>YEAR(BO2083)</f>
        <v>2010</v>
      </c>
      <c r="BS2083" s="2" t="s">
        <v>9</v>
      </c>
      <c r="BT2083" s="12" t="str">
        <f>INDEX($CD$5:$CD$10,MATCH(BS2083,$CC$5:$CC$10,0),1)</f>
        <v>Y</v>
      </c>
      <c r="BU2083" s="12" t="str">
        <f>IF(AND(BT2083="Y",BQ2083&gt;1),"Y","")</f>
        <v>Y</v>
      </c>
      <c r="BV2083" s="12" t="str">
        <f>IF(AND(BT2083="Y",BQ2083&lt;1),"Y","")</f>
        <v/>
      </c>
      <c r="BW2083" s="12" t="str">
        <f>IF(BQ2083&gt;1,IF(BQ2082&gt;1,"Y",""),"")</f>
        <v>Y</v>
      </c>
      <c r="BX2083" s="12" t="str">
        <f>IF(BQ2083&lt;1,IF(BQ2082&lt;1,"Y",""),"")</f>
        <v/>
      </c>
      <c r="BY2083" s="2"/>
      <c r="BZ2083" s="2"/>
      <c r="CA2083" s="2"/>
    </row>
    <row r="2084" spans="47:79">
      <c r="AU2084" s="4" t="str">
        <f>IF(AZ2084=AZ2085,IF(AZ2084&gt;AZ2083,AZ2084&amp;"_O",""),AZ2084&amp;"_C")</f>
        <v/>
      </c>
      <c r="AV2084" s="7" t="str">
        <f>IF(RIGHT(AU2084,1)="C",AX2084/INDEX($AX$5:$AX$2729,MATCH(AZ2084&amp;"_O",$AU$5:$AU$2729,0),1),"")</f>
        <v/>
      </c>
      <c r="AW2084" s="38">
        <v>40102</v>
      </c>
      <c r="AX2084" s="37">
        <v>1087.68</v>
      </c>
      <c r="AY2084" s="7">
        <f>AX2084/AX2083</f>
        <v>1.0151098003714454</v>
      </c>
      <c r="AZ2084" s="4">
        <f>YEAR(AW2084)</f>
        <v>2009</v>
      </c>
      <c r="BA2084" s="2" t="s">
        <v>8</v>
      </c>
      <c r="BB2084" s="12" t="str">
        <f>INDEX($CD$5:$CD$10,MATCH(BA2084,$CC$5:$CC$10,0),1)</f>
        <v>Y</v>
      </c>
      <c r="BC2084" s="12" t="str">
        <f>IF(AND(BB2084="Y",AY2084&gt;1),"Y","")</f>
        <v>Y</v>
      </c>
      <c r="BD2084" s="12" t="str">
        <f>IF(AND(BB2084="Y",AY2084&lt;1),"Y","")</f>
        <v/>
      </c>
      <c r="BE2084" s="12" t="str">
        <f>IF(AY2084&gt;1,IF(AY2083&gt;1,"Y",""),"")</f>
        <v>Y</v>
      </c>
      <c r="BF2084" s="12" t="str">
        <f>IF(AY2084&lt;1,IF(AY2083&lt;1,"Y",""),"")</f>
        <v/>
      </c>
      <c r="BG2084" s="2"/>
      <c r="BH2084" s="2"/>
      <c r="BI2084" s="2"/>
      <c r="BJ2084" s="2"/>
      <c r="BK2084" s="2"/>
      <c r="BL2084" s="2"/>
      <c r="BM2084" s="4" t="str">
        <f>IF(BR2084=BR2085,IF(BR2084&gt;BR2083,BR2084&amp;"_O",""),BR2084&amp;"_C")</f>
        <v/>
      </c>
      <c r="BN2084" s="7" t="str">
        <f>IF(RIGHT(BM2084,1)="C",BP2084/INDEX($BP$5:$BP$2729,MATCH(BR2084&amp;"_O",$BM$5:$BM$2729,0),1),"")</f>
        <v/>
      </c>
      <c r="BO2084" s="38">
        <v>40522</v>
      </c>
      <c r="BP2084" s="3">
        <v>2637.54</v>
      </c>
      <c r="BQ2084" s="7">
        <f>BP2084/BP2083</f>
        <v>1.0177814822532472</v>
      </c>
      <c r="BR2084" s="4">
        <f>YEAR(BO2084)</f>
        <v>2010</v>
      </c>
      <c r="BS2084" s="2" t="s">
        <v>9</v>
      </c>
      <c r="BT2084" s="12" t="str">
        <f>INDEX($CD$5:$CD$10,MATCH(BS2084,$CC$5:$CC$10,0),1)</f>
        <v>Y</v>
      </c>
      <c r="BU2084" s="12" t="str">
        <f>IF(AND(BT2084="Y",BQ2084&gt;1),"Y","")</f>
        <v>Y</v>
      </c>
      <c r="BV2084" s="12" t="str">
        <f>IF(AND(BT2084="Y",BQ2084&lt;1),"Y","")</f>
        <v/>
      </c>
      <c r="BW2084" s="12" t="str">
        <f>IF(BQ2084&gt;1,IF(BQ2083&gt;1,"Y",""),"")</f>
        <v>Y</v>
      </c>
      <c r="BX2084" s="12" t="str">
        <f>IF(BQ2084&lt;1,IF(BQ2083&lt;1,"Y",""),"")</f>
        <v/>
      </c>
      <c r="BY2084" s="2"/>
      <c r="BZ2084" s="2"/>
      <c r="CA2084" s="2"/>
    </row>
    <row r="2085" spans="47:79">
      <c r="AU2085" s="4" t="str">
        <f>IF(AZ2085=AZ2086,IF(AZ2085&gt;AZ2084,AZ2085&amp;"_O",""),AZ2085&amp;"_C")</f>
        <v/>
      </c>
      <c r="AV2085" s="7" t="str">
        <f>IF(RIGHT(AU2085,1)="C",AX2085/INDEX($AX$5:$AX$2729,MATCH(AZ2085&amp;"_O",$AU$5:$AU$2729,0),1),"")</f>
        <v/>
      </c>
      <c r="AW2085" s="38">
        <v>40109</v>
      </c>
      <c r="AX2085" s="37">
        <v>1079.5999999999999</v>
      </c>
      <c r="AY2085" s="7">
        <f>AX2085/AX2084</f>
        <v>0.99257134451309192</v>
      </c>
      <c r="AZ2085" s="4">
        <f>YEAR(AW2085)</f>
        <v>2009</v>
      </c>
      <c r="BA2085" s="2" t="s">
        <v>8</v>
      </c>
      <c r="BB2085" s="12" t="str">
        <f>INDEX($CD$5:$CD$10,MATCH(BA2085,$CC$5:$CC$10,0),1)</f>
        <v>Y</v>
      </c>
      <c r="BC2085" s="12" t="str">
        <f>IF(AND(BB2085="Y",AY2085&gt;1),"Y","")</f>
        <v/>
      </c>
      <c r="BD2085" s="12" t="str">
        <f>IF(AND(BB2085="Y",AY2085&lt;1),"Y","")</f>
        <v>Y</v>
      </c>
      <c r="BE2085" s="12" t="str">
        <f>IF(AY2085&gt;1,IF(AY2084&gt;1,"Y",""),"")</f>
        <v/>
      </c>
      <c r="BF2085" s="12" t="str">
        <f>IF(AY2085&lt;1,IF(AY2084&lt;1,"Y",""),"")</f>
        <v/>
      </c>
      <c r="BG2085" s="2"/>
      <c r="BH2085" s="2"/>
      <c r="BI2085" s="2"/>
      <c r="BJ2085" s="2"/>
      <c r="BK2085" s="2"/>
      <c r="BL2085" s="2"/>
      <c r="BM2085" s="4" t="str">
        <f>IF(BR2085=BR2086,IF(BR2085&gt;BR2084,BR2085&amp;"_O",""),BR2085&amp;"_C")</f>
        <v/>
      </c>
      <c r="BN2085" s="7" t="str">
        <f>IF(RIGHT(BM2085,1)="C",BP2085/INDEX($BP$5:$BP$2729,MATCH(BR2085&amp;"_O",$BM$5:$BM$2729,0),1),"")</f>
        <v/>
      </c>
      <c r="BO2085" s="38">
        <v>40529</v>
      </c>
      <c r="BP2085" s="3">
        <v>2642.97</v>
      </c>
      <c r="BQ2085" s="7">
        <f>BP2085/BP2084</f>
        <v>1.0020587365499669</v>
      </c>
      <c r="BR2085" s="4">
        <f>YEAR(BO2085)</f>
        <v>2010</v>
      </c>
      <c r="BS2085" s="2" t="s">
        <v>9</v>
      </c>
      <c r="BT2085" s="12" t="str">
        <f>INDEX($CD$5:$CD$10,MATCH(BS2085,$CC$5:$CC$10,0),1)</f>
        <v>Y</v>
      </c>
      <c r="BU2085" s="12" t="str">
        <f>IF(AND(BT2085="Y",BQ2085&gt;1),"Y","")</f>
        <v>Y</v>
      </c>
      <c r="BV2085" s="12" t="str">
        <f>IF(AND(BT2085="Y",BQ2085&lt;1),"Y","")</f>
        <v/>
      </c>
      <c r="BW2085" s="12" t="str">
        <f>IF(BQ2085&gt;1,IF(BQ2084&gt;1,"Y",""),"")</f>
        <v>Y</v>
      </c>
      <c r="BX2085" s="12" t="str">
        <f>IF(BQ2085&lt;1,IF(BQ2084&lt;1,"Y",""),"")</f>
        <v/>
      </c>
      <c r="BY2085" s="2"/>
      <c r="BZ2085" s="2"/>
      <c r="CA2085" s="2"/>
    </row>
    <row r="2086" spans="47:79">
      <c r="AU2086" s="4" t="str">
        <f>IF(AZ2086=AZ2087,IF(AZ2086&gt;AZ2085,AZ2086&amp;"_O",""),AZ2086&amp;"_C")</f>
        <v/>
      </c>
      <c r="AV2086" s="7" t="str">
        <f>IF(RIGHT(AU2086,1)="C",AX2086/INDEX($AX$5:$AX$2729,MATCH(AZ2086&amp;"_O",$AU$5:$AU$2729,0),1),"")</f>
        <v/>
      </c>
      <c r="AW2086" s="38">
        <v>40116</v>
      </c>
      <c r="AX2086" s="37">
        <v>1036.18</v>
      </c>
      <c r="AY2086" s="7">
        <f>AX2086/AX2085</f>
        <v>0.95978140051871075</v>
      </c>
      <c r="AZ2086" s="4">
        <f>YEAR(AW2086)</f>
        <v>2009</v>
      </c>
      <c r="BA2086" s="2" t="s">
        <v>8</v>
      </c>
      <c r="BB2086" s="12" t="str">
        <f>INDEX($CD$5:$CD$10,MATCH(BA2086,$CC$5:$CC$10,0),1)</f>
        <v>Y</v>
      </c>
      <c r="BC2086" s="12" t="str">
        <f>IF(AND(BB2086="Y",AY2086&gt;1),"Y","")</f>
        <v/>
      </c>
      <c r="BD2086" s="12" t="str">
        <f>IF(AND(BB2086="Y",AY2086&lt;1),"Y","")</f>
        <v>Y</v>
      </c>
      <c r="BE2086" s="12" t="str">
        <f>IF(AY2086&gt;1,IF(AY2085&gt;1,"Y",""),"")</f>
        <v/>
      </c>
      <c r="BF2086" s="12" t="str">
        <f>IF(AY2086&lt;1,IF(AY2085&lt;1,"Y",""),"")</f>
        <v>Y</v>
      </c>
      <c r="BG2086" s="2"/>
      <c r="BH2086" s="2"/>
      <c r="BI2086" s="2"/>
      <c r="BJ2086" s="2"/>
      <c r="BK2086" s="2"/>
      <c r="BL2086" s="2"/>
      <c r="BM2086" s="4" t="str">
        <f>IF(BR2086=BR2087,IF(BR2086&gt;BR2085,BR2086&amp;"_O",""),BR2086&amp;"_C")</f>
        <v/>
      </c>
      <c r="BN2086" s="7" t="str">
        <f>IF(RIGHT(BM2086,1)="C",BP2086/INDEX($BP$5:$BP$2729,MATCH(BR2086&amp;"_O",$BM$5:$BM$2729,0),1),"")</f>
        <v/>
      </c>
      <c r="BO2086" s="38">
        <v>40535</v>
      </c>
      <c r="BP2086" s="3">
        <v>2665.6</v>
      </c>
      <c r="BQ2086" s="7">
        <f>BP2086/BP2085</f>
        <v>1.0085623370677685</v>
      </c>
      <c r="BR2086" s="4">
        <f>YEAR(BO2086)</f>
        <v>2010</v>
      </c>
      <c r="BS2086" s="2" t="s">
        <v>9</v>
      </c>
      <c r="BT2086" s="12" t="str">
        <f>INDEX($CD$5:$CD$10,MATCH(BS2086,$CC$5:$CC$10,0),1)</f>
        <v>Y</v>
      </c>
      <c r="BU2086" s="12" t="str">
        <f>IF(AND(BT2086="Y",BQ2086&gt;1),"Y","")</f>
        <v>Y</v>
      </c>
      <c r="BV2086" s="12" t="str">
        <f>IF(AND(BT2086="Y",BQ2086&lt;1),"Y","")</f>
        <v/>
      </c>
      <c r="BW2086" s="12" t="str">
        <f>IF(BQ2086&gt;1,IF(BQ2085&gt;1,"Y",""),"")</f>
        <v>Y</v>
      </c>
      <c r="BX2086" s="12" t="str">
        <f>IF(BQ2086&lt;1,IF(BQ2085&lt;1,"Y",""),"")</f>
        <v/>
      </c>
      <c r="BY2086" s="2"/>
      <c r="BZ2086" s="2"/>
      <c r="CA2086" s="2"/>
    </row>
    <row r="2087" spans="47:79">
      <c r="AU2087" s="4" t="str">
        <f>IF(AZ2087=AZ2088,IF(AZ2087&gt;AZ2086,AZ2087&amp;"_O",""),AZ2087&amp;"_C")</f>
        <v/>
      </c>
      <c r="AV2087" s="7" t="str">
        <f>IF(RIGHT(AU2087,1)="C",AX2087/INDEX($AX$5:$AX$2729,MATCH(AZ2087&amp;"_O",$AU$5:$AU$2729,0),1),"")</f>
        <v/>
      </c>
      <c r="AW2087" s="38">
        <v>40123</v>
      </c>
      <c r="AX2087" s="37">
        <v>1069.3</v>
      </c>
      <c r="AY2087" s="7">
        <f>AX2087/AX2086</f>
        <v>1.0319635584550946</v>
      </c>
      <c r="AZ2087" s="4">
        <f>YEAR(AW2087)</f>
        <v>2009</v>
      </c>
      <c r="BA2087" s="2" t="s">
        <v>8</v>
      </c>
      <c r="BB2087" s="12" t="str">
        <f>INDEX($CD$5:$CD$10,MATCH(BA2087,$CC$5:$CC$10,0),1)</f>
        <v>Y</v>
      </c>
      <c r="BC2087" s="12" t="str">
        <f>IF(AND(BB2087="Y",AY2087&gt;1),"Y","")</f>
        <v>Y</v>
      </c>
      <c r="BD2087" s="12" t="str">
        <f>IF(AND(BB2087="Y",AY2087&lt;1),"Y","")</f>
        <v/>
      </c>
      <c r="BE2087" s="12" t="str">
        <f>IF(AY2087&gt;1,IF(AY2086&gt;1,"Y",""),"")</f>
        <v/>
      </c>
      <c r="BF2087" s="12" t="str">
        <f>IF(AY2087&lt;1,IF(AY2086&lt;1,"Y",""),"")</f>
        <v/>
      </c>
      <c r="BG2087" s="2"/>
      <c r="BH2087" s="2"/>
      <c r="BI2087" s="2"/>
      <c r="BJ2087" s="2"/>
      <c r="BK2087" s="2"/>
      <c r="BL2087" s="2"/>
      <c r="BM2087" s="4" t="str">
        <f>IF(BR2087=BR2088,IF(BR2087&gt;BR2086,BR2087&amp;"_O",""),BR2087&amp;"_C")</f>
        <v>2010_C</v>
      </c>
      <c r="BN2087" s="7">
        <f>IF(RIGHT(BM2087,1)="C",BP2087/INDEX($BP$5:$BP$2729,MATCH(BR2087&amp;"_O",$BM$5:$BM$2729,0),1),"")</f>
        <v>1.1448749983816464</v>
      </c>
      <c r="BO2087" s="38">
        <v>40543</v>
      </c>
      <c r="BP2087" s="3">
        <v>2652.87</v>
      </c>
      <c r="BQ2087" s="7">
        <f>BP2087/BP2086</f>
        <v>0.9952243397358943</v>
      </c>
      <c r="BR2087" s="4">
        <f>YEAR(BO2087)</f>
        <v>2010</v>
      </c>
      <c r="BS2087" s="2" t="s">
        <v>9</v>
      </c>
      <c r="BT2087" s="12" t="str">
        <f>INDEX($CD$5:$CD$10,MATCH(BS2087,$CC$5:$CC$10,0),1)</f>
        <v>Y</v>
      </c>
      <c r="BU2087" s="12" t="str">
        <f>IF(AND(BT2087="Y",BQ2087&gt;1),"Y","")</f>
        <v/>
      </c>
      <c r="BV2087" s="12" t="str">
        <f>IF(AND(BT2087="Y",BQ2087&lt;1),"Y","")</f>
        <v>Y</v>
      </c>
      <c r="BW2087" s="12" t="str">
        <f>IF(BQ2087&gt;1,IF(BQ2086&gt;1,"Y",""),"")</f>
        <v/>
      </c>
      <c r="BX2087" s="12" t="str">
        <f>IF(BQ2087&lt;1,IF(BQ2086&lt;1,"Y",""),"")</f>
        <v/>
      </c>
      <c r="BY2087" s="2"/>
      <c r="BZ2087" s="2"/>
      <c r="CA2087" s="2"/>
    </row>
    <row r="2088" spans="47:79">
      <c r="AU2088" s="4" t="str">
        <f>IF(AZ2088=AZ2089,IF(AZ2088&gt;AZ2087,AZ2088&amp;"_O",""),AZ2088&amp;"_C")</f>
        <v/>
      </c>
      <c r="AV2088" s="7" t="str">
        <f>IF(RIGHT(AU2088,1)="C",AX2088/INDEX($AX$5:$AX$2729,MATCH(AZ2088&amp;"_O",$AU$5:$AU$2729,0),1),"")</f>
        <v/>
      </c>
      <c r="AW2088" s="38">
        <v>40130</v>
      </c>
      <c r="AX2088" s="37">
        <v>1093.48</v>
      </c>
      <c r="AY2088" s="7">
        <f>AX2088/AX2087</f>
        <v>1.0226129243430282</v>
      </c>
      <c r="AZ2088" s="4">
        <f>YEAR(AW2088)</f>
        <v>2009</v>
      </c>
      <c r="BA2088" s="2" t="s">
        <v>8</v>
      </c>
      <c r="BB2088" s="12" t="str">
        <f>INDEX($CD$5:$CD$10,MATCH(BA2088,$CC$5:$CC$10,0),1)</f>
        <v>Y</v>
      </c>
      <c r="BC2088" s="12" t="str">
        <f>IF(AND(BB2088="Y",AY2088&gt;1),"Y","")</f>
        <v>Y</v>
      </c>
      <c r="BD2088" s="12" t="str">
        <f>IF(AND(BB2088="Y",AY2088&lt;1),"Y","")</f>
        <v/>
      </c>
      <c r="BE2088" s="12" t="str">
        <f>IF(AY2088&gt;1,IF(AY2087&gt;1,"Y",""),"")</f>
        <v>Y</v>
      </c>
      <c r="BF2088" s="12" t="str">
        <f>IF(AY2088&lt;1,IF(AY2087&lt;1,"Y",""),"")</f>
        <v/>
      </c>
      <c r="BG2088" s="2"/>
      <c r="BH2088" s="2"/>
      <c r="BI2088" s="2"/>
      <c r="BJ2088" s="2"/>
      <c r="BK2088" s="2"/>
      <c r="BL2088" s="2"/>
      <c r="BM2088" s="4" t="str">
        <f>IF(BR2088=BR2089,IF(BR2088&gt;BR2087,BR2088&amp;"_O",""),BR2088&amp;"_C")</f>
        <v>2011_O</v>
      </c>
      <c r="BN2088" s="7" t="str">
        <f>IF(RIGHT(BM2088,1)="C",BP2088/INDEX($BP$5:$BP$2729,MATCH(BR2088&amp;"_O",$BM$5:$BM$2729,0),1),"")</f>
        <v/>
      </c>
      <c r="BO2088" s="38">
        <v>40550</v>
      </c>
      <c r="BP2088" s="3">
        <v>2703.17</v>
      </c>
      <c r="BQ2088" s="7">
        <f>BP2088/BP2087</f>
        <v>1.0189605973907505</v>
      </c>
      <c r="BR2088" s="4">
        <f>YEAR(BO2088)</f>
        <v>2011</v>
      </c>
      <c r="BS2088" s="2" t="s">
        <v>9</v>
      </c>
      <c r="BT2088" s="12" t="str">
        <f>INDEX($CD$5:$CD$10,MATCH(BS2088,$CC$5:$CC$10,0),1)</f>
        <v>Y</v>
      </c>
      <c r="BU2088" s="12" t="str">
        <f>IF(AND(BT2088="Y",BQ2088&gt;1),"Y","")</f>
        <v>Y</v>
      </c>
      <c r="BV2088" s="12" t="str">
        <f>IF(AND(BT2088="Y",BQ2088&lt;1),"Y","")</f>
        <v/>
      </c>
      <c r="BW2088" s="12" t="str">
        <f>IF(BQ2088&gt;1,IF(BQ2087&gt;1,"Y",""),"")</f>
        <v/>
      </c>
      <c r="BX2088" s="12" t="str">
        <f>IF(BQ2088&lt;1,IF(BQ2087&lt;1,"Y",""),"")</f>
        <v/>
      </c>
      <c r="BY2088" s="2"/>
      <c r="BZ2088" s="2"/>
      <c r="CA2088" s="2"/>
    </row>
    <row r="2089" spans="47:79">
      <c r="AU2089" s="4" t="str">
        <f>IF(AZ2089=AZ2090,IF(AZ2089&gt;AZ2088,AZ2089&amp;"_O",""),AZ2089&amp;"_C")</f>
        <v/>
      </c>
      <c r="AV2089" s="7" t="str">
        <f>IF(RIGHT(AU2089,1)="C",AX2089/INDEX($AX$5:$AX$2729,MATCH(AZ2089&amp;"_O",$AU$5:$AU$2729,0),1),"")</f>
        <v/>
      </c>
      <c r="AW2089" s="38">
        <v>40137</v>
      </c>
      <c r="AX2089" s="37">
        <v>1091.3800000000001</v>
      </c>
      <c r="AY2089" s="7">
        <f>AX2089/AX2088</f>
        <v>0.99807952591725513</v>
      </c>
      <c r="AZ2089" s="4">
        <f>YEAR(AW2089)</f>
        <v>2009</v>
      </c>
      <c r="BA2089" s="2" t="s">
        <v>8</v>
      </c>
      <c r="BB2089" s="12" t="str">
        <f>INDEX($CD$5:$CD$10,MATCH(BA2089,$CC$5:$CC$10,0),1)</f>
        <v>Y</v>
      </c>
      <c r="BC2089" s="12" t="str">
        <f>IF(AND(BB2089="Y",AY2089&gt;1),"Y","")</f>
        <v/>
      </c>
      <c r="BD2089" s="12" t="str">
        <f>IF(AND(BB2089="Y",AY2089&lt;1),"Y","")</f>
        <v>Y</v>
      </c>
      <c r="BE2089" s="12" t="str">
        <f>IF(AY2089&gt;1,IF(AY2088&gt;1,"Y",""),"")</f>
        <v/>
      </c>
      <c r="BF2089" s="12" t="str">
        <f>IF(AY2089&lt;1,IF(AY2088&lt;1,"Y",""),"")</f>
        <v/>
      </c>
      <c r="BG2089" s="2"/>
      <c r="BH2089" s="2"/>
      <c r="BI2089" s="2"/>
      <c r="BJ2089" s="2"/>
      <c r="BK2089" s="2"/>
      <c r="BL2089" s="2"/>
      <c r="BM2089" s="4" t="str">
        <f>IF(BR2089=BR2090,IF(BR2089&gt;BR2088,BR2089&amp;"_O",""),BR2089&amp;"_C")</f>
        <v/>
      </c>
      <c r="BN2089" s="7" t="str">
        <f>IF(RIGHT(BM2089,1)="C",BP2089/INDEX($BP$5:$BP$2729,MATCH(BR2089&amp;"_O",$BM$5:$BM$2729,0),1),"")</f>
        <v/>
      </c>
      <c r="BO2089" s="38">
        <v>40557</v>
      </c>
      <c r="BP2089" s="3">
        <v>2755.3</v>
      </c>
      <c r="BQ2089" s="7">
        <f>BP2089/BP2088</f>
        <v>1.0192847656640167</v>
      </c>
      <c r="BR2089" s="4">
        <f>YEAR(BO2089)</f>
        <v>2011</v>
      </c>
      <c r="BS2089" s="2" t="s">
        <v>9</v>
      </c>
      <c r="BT2089" s="12" t="str">
        <f>INDEX($CD$5:$CD$10,MATCH(BS2089,$CC$5:$CC$10,0),1)</f>
        <v>Y</v>
      </c>
      <c r="BU2089" s="12" t="str">
        <f>IF(AND(BT2089="Y",BQ2089&gt;1),"Y","")</f>
        <v>Y</v>
      </c>
      <c r="BV2089" s="12" t="str">
        <f>IF(AND(BT2089="Y",BQ2089&lt;1),"Y","")</f>
        <v/>
      </c>
      <c r="BW2089" s="12" t="str">
        <f>IF(BQ2089&gt;1,IF(BQ2088&gt;1,"Y",""),"")</f>
        <v>Y</v>
      </c>
      <c r="BX2089" s="12" t="str">
        <f>IF(BQ2089&lt;1,IF(BQ2088&lt;1,"Y",""),"")</f>
        <v/>
      </c>
      <c r="BY2089" s="2"/>
      <c r="BZ2089" s="2"/>
      <c r="CA2089" s="2"/>
    </row>
    <row r="2090" spans="47:79">
      <c r="AU2090" s="4" t="str">
        <f>IF(AZ2090=AZ2091,IF(AZ2090&gt;AZ2089,AZ2090&amp;"_O",""),AZ2090&amp;"_C")</f>
        <v/>
      </c>
      <c r="AV2090" s="7" t="str">
        <f>IF(RIGHT(AU2090,1)="C",AX2090/INDEX($AX$5:$AX$2729,MATCH(AZ2090&amp;"_O",$AU$5:$AU$2729,0),1),"")</f>
        <v/>
      </c>
      <c r="AW2090" s="38">
        <v>40144</v>
      </c>
      <c r="AX2090" s="37">
        <v>1091.49</v>
      </c>
      <c r="AY2090" s="7">
        <f>AX2090/AX2089</f>
        <v>1.000100789825725</v>
      </c>
      <c r="AZ2090" s="4">
        <f>YEAR(AW2090)</f>
        <v>2009</v>
      </c>
      <c r="BA2090" s="2" t="s">
        <v>8</v>
      </c>
      <c r="BB2090" s="12" t="str">
        <f>INDEX($CD$5:$CD$10,MATCH(BA2090,$CC$5:$CC$10,0),1)</f>
        <v>Y</v>
      </c>
      <c r="BC2090" s="12" t="str">
        <f>IF(AND(BB2090="Y",AY2090&gt;1),"Y","")</f>
        <v>Y</v>
      </c>
      <c r="BD2090" s="12" t="str">
        <f>IF(AND(BB2090="Y",AY2090&lt;1),"Y","")</f>
        <v/>
      </c>
      <c r="BE2090" s="12" t="str">
        <f>IF(AY2090&gt;1,IF(AY2089&gt;1,"Y",""),"")</f>
        <v/>
      </c>
      <c r="BF2090" s="12" t="str">
        <f>IF(AY2090&lt;1,IF(AY2089&lt;1,"Y",""),"")</f>
        <v/>
      </c>
      <c r="BG2090" s="2"/>
      <c r="BH2090" s="2"/>
      <c r="BI2090" s="2"/>
      <c r="BJ2090" s="2"/>
      <c r="BK2090" s="2"/>
      <c r="BL2090" s="2"/>
      <c r="BM2090" s="4" t="str">
        <f>IF(BR2090=BR2091,IF(BR2090&gt;BR2089,BR2090&amp;"_O",""),BR2090&amp;"_C")</f>
        <v/>
      </c>
      <c r="BN2090" s="7" t="str">
        <f>IF(RIGHT(BM2090,1)="C",BP2090/INDEX($BP$5:$BP$2729,MATCH(BR2090&amp;"_O",$BM$5:$BM$2729,0),1),"")</f>
        <v/>
      </c>
      <c r="BO2090" s="38">
        <v>40564</v>
      </c>
      <c r="BP2090" s="3">
        <v>2689.54</v>
      </c>
      <c r="BQ2090" s="7">
        <f>BP2090/BP2089</f>
        <v>0.97613327042427311</v>
      </c>
      <c r="BR2090" s="4">
        <f>YEAR(BO2090)</f>
        <v>2011</v>
      </c>
      <c r="BS2090" s="2" t="s">
        <v>9</v>
      </c>
      <c r="BT2090" s="12" t="str">
        <f>INDEX($CD$5:$CD$10,MATCH(BS2090,$CC$5:$CC$10,0),1)</f>
        <v>Y</v>
      </c>
      <c r="BU2090" s="12" t="str">
        <f>IF(AND(BT2090="Y",BQ2090&gt;1),"Y","")</f>
        <v/>
      </c>
      <c r="BV2090" s="12" t="str">
        <f>IF(AND(BT2090="Y",BQ2090&lt;1),"Y","")</f>
        <v>Y</v>
      </c>
      <c r="BW2090" s="12" t="str">
        <f>IF(BQ2090&gt;1,IF(BQ2089&gt;1,"Y",""),"")</f>
        <v/>
      </c>
      <c r="BX2090" s="12" t="str">
        <f>IF(BQ2090&lt;1,IF(BQ2089&lt;1,"Y",""),"")</f>
        <v/>
      </c>
      <c r="BY2090" s="2"/>
      <c r="BZ2090" s="2"/>
      <c r="CA2090" s="2"/>
    </row>
    <row r="2091" spans="47:79">
      <c r="AU2091" s="4" t="str">
        <f>IF(AZ2091=AZ2092,IF(AZ2091&gt;AZ2090,AZ2091&amp;"_O",""),AZ2091&amp;"_C")</f>
        <v/>
      </c>
      <c r="AV2091" s="7" t="str">
        <f>IF(RIGHT(AU2091,1)="C",AX2091/INDEX($AX$5:$AX$2729,MATCH(AZ2091&amp;"_O",$AU$5:$AU$2729,0),1),"")</f>
        <v/>
      </c>
      <c r="AW2091" s="38">
        <v>40151</v>
      </c>
      <c r="AX2091" s="37">
        <v>1105.98</v>
      </c>
      <c r="AY2091" s="7">
        <f>AX2091/AX2090</f>
        <v>1.0132754308330814</v>
      </c>
      <c r="AZ2091" s="4">
        <f>YEAR(AW2091)</f>
        <v>2009</v>
      </c>
      <c r="BA2091" s="2" t="s">
        <v>8</v>
      </c>
      <c r="BB2091" s="12" t="str">
        <f>INDEX($CD$5:$CD$10,MATCH(BA2091,$CC$5:$CC$10,0),1)</f>
        <v>Y</v>
      </c>
      <c r="BC2091" s="12" t="str">
        <f>IF(AND(BB2091="Y",AY2091&gt;1),"Y","")</f>
        <v>Y</v>
      </c>
      <c r="BD2091" s="12" t="str">
        <f>IF(AND(BB2091="Y",AY2091&lt;1),"Y","")</f>
        <v/>
      </c>
      <c r="BE2091" s="12" t="str">
        <f>IF(AY2091&gt;1,IF(AY2090&gt;1,"Y",""),"")</f>
        <v>Y</v>
      </c>
      <c r="BF2091" s="12" t="str">
        <f>IF(AY2091&lt;1,IF(AY2090&lt;1,"Y",""),"")</f>
        <v/>
      </c>
      <c r="BG2091" s="2"/>
      <c r="BH2091" s="2"/>
      <c r="BI2091" s="2"/>
      <c r="BJ2091" s="2"/>
      <c r="BK2091" s="2"/>
      <c r="BL2091" s="2"/>
      <c r="BM2091" s="4" t="str">
        <f>IF(BR2091=BR2092,IF(BR2091&gt;BR2090,BR2091&amp;"_O",""),BR2091&amp;"_C")</f>
        <v/>
      </c>
      <c r="BN2091" s="7" t="str">
        <f>IF(RIGHT(BM2091,1)="C",BP2091/INDEX($BP$5:$BP$2729,MATCH(BR2091&amp;"_O",$BM$5:$BM$2729,0),1),"")</f>
        <v/>
      </c>
      <c r="BO2091" s="38">
        <v>40571</v>
      </c>
      <c r="BP2091" s="3">
        <v>2686.89</v>
      </c>
      <c r="BQ2091" s="7">
        <f>BP2091/BP2090</f>
        <v>0.99901470139875215</v>
      </c>
      <c r="BR2091" s="4">
        <f>YEAR(BO2091)</f>
        <v>2011</v>
      </c>
      <c r="BS2091" s="2" t="s">
        <v>9</v>
      </c>
      <c r="BT2091" s="12" t="str">
        <f>INDEX($CD$5:$CD$10,MATCH(BS2091,$CC$5:$CC$10,0),1)</f>
        <v>Y</v>
      </c>
      <c r="BU2091" s="12" t="str">
        <f>IF(AND(BT2091="Y",BQ2091&gt;1),"Y","")</f>
        <v/>
      </c>
      <c r="BV2091" s="12" t="str">
        <f>IF(AND(BT2091="Y",BQ2091&lt;1),"Y","")</f>
        <v>Y</v>
      </c>
      <c r="BW2091" s="12" t="str">
        <f>IF(BQ2091&gt;1,IF(BQ2090&gt;1,"Y",""),"")</f>
        <v/>
      </c>
      <c r="BX2091" s="12" t="str">
        <f>IF(BQ2091&lt;1,IF(BQ2090&lt;1,"Y",""),"")</f>
        <v>Y</v>
      </c>
      <c r="BY2091" s="2"/>
      <c r="BZ2091" s="2"/>
      <c r="CA2091" s="2"/>
    </row>
    <row r="2092" spans="47:79">
      <c r="AU2092" s="4" t="str">
        <f>IF(AZ2092=AZ2093,IF(AZ2092&gt;AZ2091,AZ2092&amp;"_O",""),AZ2092&amp;"_C")</f>
        <v/>
      </c>
      <c r="AV2092" s="7" t="str">
        <f>IF(RIGHT(AU2092,1)="C",AX2092/INDEX($AX$5:$AX$2729,MATCH(AZ2092&amp;"_O",$AU$5:$AU$2729,0),1),"")</f>
        <v/>
      </c>
      <c r="AW2092" s="38">
        <v>40158</v>
      </c>
      <c r="AX2092" s="37">
        <v>1106.4100000000001</v>
      </c>
      <c r="AY2092" s="7">
        <f>AX2092/AX2091</f>
        <v>1.0003887954574224</v>
      </c>
      <c r="AZ2092" s="4">
        <f>YEAR(AW2092)</f>
        <v>2009</v>
      </c>
      <c r="BA2092" s="2" t="s">
        <v>8</v>
      </c>
      <c r="BB2092" s="12" t="str">
        <f>INDEX($CD$5:$CD$10,MATCH(BA2092,$CC$5:$CC$10,0),1)</f>
        <v>Y</v>
      </c>
      <c r="BC2092" s="12" t="str">
        <f>IF(AND(BB2092="Y",AY2092&gt;1),"Y","")</f>
        <v>Y</v>
      </c>
      <c r="BD2092" s="12" t="str">
        <f>IF(AND(BB2092="Y",AY2092&lt;1),"Y","")</f>
        <v/>
      </c>
      <c r="BE2092" s="12" t="str">
        <f>IF(AY2092&gt;1,IF(AY2091&gt;1,"Y",""),"")</f>
        <v>Y</v>
      </c>
      <c r="BF2092" s="12" t="str">
        <f>IF(AY2092&lt;1,IF(AY2091&lt;1,"Y",""),"")</f>
        <v/>
      </c>
      <c r="BG2092" s="2"/>
      <c r="BH2092" s="2"/>
      <c r="BI2092" s="2"/>
      <c r="BJ2092" s="2"/>
      <c r="BK2092" s="2"/>
      <c r="BL2092" s="2"/>
      <c r="BM2092" s="4" t="str">
        <f>IF(BR2092=BR2093,IF(BR2092&gt;BR2091,BR2092&amp;"_O",""),BR2092&amp;"_C")</f>
        <v/>
      </c>
      <c r="BN2092" s="7" t="str">
        <f>IF(RIGHT(BM2092,1)="C",BP2092/INDEX($BP$5:$BP$2729,MATCH(BR2092&amp;"_O",$BM$5:$BM$2729,0),1),"")</f>
        <v/>
      </c>
      <c r="BO2092" s="38">
        <v>40578</v>
      </c>
      <c r="BP2092" s="3">
        <v>2769.3</v>
      </c>
      <c r="BQ2092" s="7">
        <f>BP2092/BP2091</f>
        <v>1.0306711476837533</v>
      </c>
      <c r="BR2092" s="4">
        <f>YEAR(BO2092)</f>
        <v>2011</v>
      </c>
      <c r="BS2092" s="2" t="s">
        <v>9</v>
      </c>
      <c r="BT2092" s="12" t="str">
        <f>INDEX($CD$5:$CD$10,MATCH(BS2092,$CC$5:$CC$10,0),1)</f>
        <v>Y</v>
      </c>
      <c r="BU2092" s="12" t="str">
        <f>IF(AND(BT2092="Y",BQ2092&gt;1),"Y","")</f>
        <v>Y</v>
      </c>
      <c r="BV2092" s="12" t="str">
        <f>IF(AND(BT2092="Y",BQ2092&lt;1),"Y","")</f>
        <v/>
      </c>
      <c r="BW2092" s="12" t="str">
        <f>IF(BQ2092&gt;1,IF(BQ2091&gt;1,"Y",""),"")</f>
        <v/>
      </c>
      <c r="BX2092" s="12" t="str">
        <f>IF(BQ2092&lt;1,IF(BQ2091&lt;1,"Y",""),"")</f>
        <v/>
      </c>
      <c r="BY2092" s="2"/>
      <c r="BZ2092" s="2"/>
      <c r="CA2092" s="2"/>
    </row>
    <row r="2093" spans="47:79">
      <c r="AU2093" s="4" t="str">
        <f>IF(AZ2093=AZ2094,IF(AZ2093&gt;AZ2092,AZ2093&amp;"_O",""),AZ2093&amp;"_C")</f>
        <v/>
      </c>
      <c r="AV2093" s="7" t="str">
        <f>IF(RIGHT(AU2093,1)="C",AX2093/INDEX($AX$5:$AX$2729,MATCH(AZ2093&amp;"_O",$AU$5:$AU$2729,0),1),"")</f>
        <v/>
      </c>
      <c r="AW2093" s="38">
        <v>40165</v>
      </c>
      <c r="AX2093" s="37">
        <v>1102.47</v>
      </c>
      <c r="AY2093" s="7">
        <f>AX2093/AX2092</f>
        <v>0.99643893312605625</v>
      </c>
      <c r="AZ2093" s="4">
        <f>YEAR(AW2093)</f>
        <v>2009</v>
      </c>
      <c r="BA2093" s="2" t="s">
        <v>8</v>
      </c>
      <c r="BB2093" s="12" t="str">
        <f>INDEX($CD$5:$CD$10,MATCH(BA2093,$CC$5:$CC$10,0),1)</f>
        <v>Y</v>
      </c>
      <c r="BC2093" s="12" t="str">
        <f>IF(AND(BB2093="Y",AY2093&gt;1),"Y","")</f>
        <v/>
      </c>
      <c r="BD2093" s="12" t="str">
        <f>IF(AND(BB2093="Y",AY2093&lt;1),"Y","")</f>
        <v>Y</v>
      </c>
      <c r="BE2093" s="12" t="str">
        <f>IF(AY2093&gt;1,IF(AY2092&gt;1,"Y",""),"")</f>
        <v/>
      </c>
      <c r="BF2093" s="12" t="str">
        <f>IF(AY2093&lt;1,IF(AY2092&lt;1,"Y",""),"")</f>
        <v/>
      </c>
      <c r="BG2093" s="2"/>
      <c r="BH2093" s="2"/>
      <c r="BI2093" s="2"/>
      <c r="BJ2093" s="2"/>
      <c r="BK2093" s="2"/>
      <c r="BL2093" s="2"/>
      <c r="BM2093" s="4" t="str">
        <f>IF(BR2093=BR2094,IF(BR2093&gt;BR2092,BR2093&amp;"_O",""),BR2093&amp;"_C")</f>
        <v/>
      </c>
      <c r="BN2093" s="7" t="str">
        <f>IF(RIGHT(BM2093,1)="C",BP2093/INDEX($BP$5:$BP$2729,MATCH(BR2093&amp;"_O",$BM$5:$BM$2729,0),1),"")</f>
        <v/>
      </c>
      <c r="BO2093" s="38">
        <v>40585</v>
      </c>
      <c r="BP2093" s="3">
        <v>2809.44</v>
      </c>
      <c r="BQ2093" s="7">
        <f>BP2093/BP2092</f>
        <v>1.0144946376340591</v>
      </c>
      <c r="BR2093" s="4">
        <f>YEAR(BO2093)</f>
        <v>2011</v>
      </c>
      <c r="BS2093" s="2" t="s">
        <v>9</v>
      </c>
      <c r="BT2093" s="12" t="str">
        <f>INDEX($CD$5:$CD$10,MATCH(BS2093,$CC$5:$CC$10,0),1)</f>
        <v>Y</v>
      </c>
      <c r="BU2093" s="12" t="str">
        <f>IF(AND(BT2093="Y",BQ2093&gt;1),"Y","")</f>
        <v>Y</v>
      </c>
      <c r="BV2093" s="12" t="str">
        <f>IF(AND(BT2093="Y",BQ2093&lt;1),"Y","")</f>
        <v/>
      </c>
      <c r="BW2093" s="12" t="str">
        <f>IF(BQ2093&gt;1,IF(BQ2092&gt;1,"Y",""),"")</f>
        <v>Y</v>
      </c>
      <c r="BX2093" s="12" t="str">
        <f>IF(BQ2093&lt;1,IF(BQ2092&lt;1,"Y",""),"")</f>
        <v/>
      </c>
      <c r="BY2093" s="2"/>
      <c r="BZ2093" s="2"/>
      <c r="CA2093" s="2"/>
    </row>
    <row r="2094" spans="47:79">
      <c r="AU2094" s="4" t="str">
        <f>IF(AZ2094=AZ2095,IF(AZ2094&gt;AZ2093,AZ2094&amp;"_O",""),AZ2094&amp;"_C")</f>
        <v/>
      </c>
      <c r="AV2094" s="7" t="str">
        <f>IF(RIGHT(AU2094,1)="C",AX2094/INDEX($AX$5:$AX$2729,MATCH(AZ2094&amp;"_O",$AU$5:$AU$2729,0),1),"")</f>
        <v/>
      </c>
      <c r="AW2094" s="38">
        <v>40171</v>
      </c>
      <c r="AX2094" s="37">
        <v>1126.48</v>
      </c>
      <c r="AY2094" s="7">
        <f>AX2094/AX2093</f>
        <v>1.0217783703864958</v>
      </c>
      <c r="AZ2094" s="4">
        <f>YEAR(AW2094)</f>
        <v>2009</v>
      </c>
      <c r="BA2094" s="2" t="s">
        <v>8</v>
      </c>
      <c r="BB2094" s="12" t="str">
        <f>INDEX($CD$5:$CD$10,MATCH(BA2094,$CC$5:$CC$10,0),1)</f>
        <v>Y</v>
      </c>
      <c r="BC2094" s="12" t="str">
        <f>IF(AND(BB2094="Y",AY2094&gt;1),"Y","")</f>
        <v>Y</v>
      </c>
      <c r="BD2094" s="12" t="str">
        <f>IF(AND(BB2094="Y",AY2094&lt;1),"Y","")</f>
        <v/>
      </c>
      <c r="BE2094" s="12" t="str">
        <f>IF(AY2094&gt;1,IF(AY2093&gt;1,"Y",""),"")</f>
        <v/>
      </c>
      <c r="BF2094" s="12" t="str">
        <f>IF(AY2094&lt;1,IF(AY2093&lt;1,"Y",""),"")</f>
        <v/>
      </c>
      <c r="BG2094" s="2"/>
      <c r="BH2094" s="2"/>
      <c r="BI2094" s="2"/>
      <c r="BJ2094" s="2"/>
      <c r="BK2094" s="2"/>
      <c r="BL2094" s="2"/>
      <c r="BM2094" s="4" t="str">
        <f>IF(BR2094=BR2095,IF(BR2094&gt;BR2093,BR2094&amp;"_O",""),BR2094&amp;"_C")</f>
        <v/>
      </c>
      <c r="BN2094" s="7" t="str">
        <f>IF(RIGHT(BM2094,1)="C",BP2094/INDEX($BP$5:$BP$2729,MATCH(BR2094&amp;"_O",$BM$5:$BM$2729,0),1),"")</f>
        <v/>
      </c>
      <c r="BO2094" s="38">
        <v>40592</v>
      </c>
      <c r="BP2094" s="3">
        <v>2833.95</v>
      </c>
      <c r="BQ2094" s="7">
        <f>BP2094/BP2093</f>
        <v>1.0087241585511701</v>
      </c>
      <c r="BR2094" s="4">
        <f>YEAR(BO2094)</f>
        <v>2011</v>
      </c>
      <c r="BS2094" s="2" t="s">
        <v>9</v>
      </c>
      <c r="BT2094" s="12" t="str">
        <f>INDEX($CD$5:$CD$10,MATCH(BS2094,$CC$5:$CC$10,0),1)</f>
        <v>Y</v>
      </c>
      <c r="BU2094" s="12" t="str">
        <f>IF(AND(BT2094="Y",BQ2094&gt;1),"Y","")</f>
        <v>Y</v>
      </c>
      <c r="BV2094" s="12" t="str">
        <f>IF(AND(BT2094="Y",BQ2094&lt;1),"Y","")</f>
        <v/>
      </c>
      <c r="BW2094" s="12" t="str">
        <f>IF(BQ2094&gt;1,IF(BQ2093&gt;1,"Y",""),"")</f>
        <v>Y</v>
      </c>
      <c r="BX2094" s="12" t="str">
        <f>IF(BQ2094&lt;1,IF(BQ2093&lt;1,"Y",""),"")</f>
        <v/>
      </c>
      <c r="BY2094" s="2"/>
      <c r="BZ2094" s="2"/>
      <c r="CA2094" s="2"/>
    </row>
    <row r="2095" spans="47:79">
      <c r="AU2095" s="4" t="str">
        <f>IF(AZ2095=AZ2096,IF(AZ2095&gt;AZ2094,AZ2095&amp;"_O",""),AZ2095&amp;"_C")</f>
        <v>2009_C</v>
      </c>
      <c r="AV2095" s="7">
        <f>IF(RIGHT(AU2095,1)="C",AX2095/INDEX($AX$5:$AX$2729,MATCH(AZ2095&amp;"_O",$AU$5:$AU$2729,0),1),"")</f>
        <v>1.19671603348358</v>
      </c>
      <c r="AW2095" s="38">
        <v>40178</v>
      </c>
      <c r="AX2095" s="37">
        <v>1115.0999999999999</v>
      </c>
      <c r="AY2095" s="7">
        <f>AX2095/AX2094</f>
        <v>0.98989773453589935</v>
      </c>
      <c r="AZ2095" s="4">
        <f>YEAR(AW2095)</f>
        <v>2009</v>
      </c>
      <c r="BA2095" s="2" t="s">
        <v>8</v>
      </c>
      <c r="BB2095" s="12" t="str">
        <f>INDEX($CD$5:$CD$10,MATCH(BA2095,$CC$5:$CC$10,0),1)</f>
        <v>Y</v>
      </c>
      <c r="BC2095" s="12" t="str">
        <f>IF(AND(BB2095="Y",AY2095&gt;1),"Y","")</f>
        <v/>
      </c>
      <c r="BD2095" s="12" t="str">
        <f>IF(AND(BB2095="Y",AY2095&lt;1),"Y","")</f>
        <v>Y</v>
      </c>
      <c r="BE2095" s="12" t="str">
        <f>IF(AY2095&gt;1,IF(AY2094&gt;1,"Y",""),"")</f>
        <v/>
      </c>
      <c r="BF2095" s="12" t="str">
        <f>IF(AY2095&lt;1,IF(AY2094&lt;1,"Y",""),"")</f>
        <v/>
      </c>
      <c r="BG2095" s="2"/>
      <c r="BH2095" s="2"/>
      <c r="BI2095" s="2"/>
      <c r="BJ2095" s="2"/>
      <c r="BK2095" s="2"/>
      <c r="BL2095" s="2"/>
      <c r="BM2095" s="4" t="str">
        <f>IF(BR2095=BR2096,IF(BR2095&gt;BR2094,BR2095&amp;"_O",""),BR2095&amp;"_C")</f>
        <v/>
      </c>
      <c r="BN2095" s="7" t="str">
        <f>IF(RIGHT(BM2095,1)="C",BP2095/INDEX($BP$5:$BP$2729,MATCH(BR2095&amp;"_O",$BM$5:$BM$2729,0),1),"")</f>
        <v/>
      </c>
      <c r="BO2095" s="38">
        <v>40599</v>
      </c>
      <c r="BP2095" s="3">
        <v>2781.05</v>
      </c>
      <c r="BQ2095" s="7">
        <f>BP2095/BP2094</f>
        <v>0.98133347447908414</v>
      </c>
      <c r="BR2095" s="4">
        <f>YEAR(BO2095)</f>
        <v>2011</v>
      </c>
      <c r="BS2095" s="2" t="s">
        <v>9</v>
      </c>
      <c r="BT2095" s="12" t="str">
        <f>INDEX($CD$5:$CD$10,MATCH(BS2095,$CC$5:$CC$10,0),1)</f>
        <v>Y</v>
      </c>
      <c r="BU2095" s="12" t="str">
        <f>IF(AND(BT2095="Y",BQ2095&gt;1),"Y","")</f>
        <v/>
      </c>
      <c r="BV2095" s="12" t="str">
        <f>IF(AND(BT2095="Y",BQ2095&lt;1),"Y","")</f>
        <v>Y</v>
      </c>
      <c r="BW2095" s="12" t="str">
        <f>IF(BQ2095&gt;1,IF(BQ2094&gt;1,"Y",""),"")</f>
        <v/>
      </c>
      <c r="BX2095" s="12" t="str">
        <f>IF(BQ2095&lt;1,IF(BQ2094&lt;1,"Y",""),"")</f>
        <v/>
      </c>
      <c r="BY2095" s="2"/>
      <c r="BZ2095" s="2"/>
      <c r="CA2095" s="2"/>
    </row>
    <row r="2096" spans="47:79">
      <c r="AU2096" s="4" t="str">
        <f>IF(AZ2096=AZ2097,IF(AZ2096&gt;AZ2095,AZ2096&amp;"_O",""),AZ2096&amp;"_C")</f>
        <v>2010_O</v>
      </c>
      <c r="AV2096" s="7" t="str">
        <f>IF(RIGHT(AU2096,1)="C",AX2096/INDEX($AX$5:$AX$2729,MATCH(AZ2096&amp;"_O",$AU$5:$AU$2729,0),1),"")</f>
        <v/>
      </c>
      <c r="AW2096" s="38">
        <v>40186</v>
      </c>
      <c r="AX2096" s="37">
        <v>1144.98</v>
      </c>
      <c r="AY2096" s="7">
        <f>AX2096/AX2095</f>
        <v>1.0267958030669897</v>
      </c>
      <c r="AZ2096" s="4">
        <f>YEAR(AW2096)</f>
        <v>2010</v>
      </c>
      <c r="BA2096" s="2" t="s">
        <v>9</v>
      </c>
      <c r="BB2096" s="12" t="str">
        <f>INDEX($CD$5:$CD$10,MATCH(BA2096,$CC$5:$CC$10,0),1)</f>
        <v>Y</v>
      </c>
      <c r="BC2096" s="12" t="str">
        <f>IF(AND(BB2096="Y",AY2096&gt;1),"Y","")</f>
        <v>Y</v>
      </c>
      <c r="BD2096" s="12" t="str">
        <f>IF(AND(BB2096="Y",AY2096&lt;1),"Y","")</f>
        <v/>
      </c>
      <c r="BE2096" s="12" t="str">
        <f>IF(AY2096&gt;1,IF(AY2095&gt;1,"Y",""),"")</f>
        <v/>
      </c>
      <c r="BF2096" s="12" t="str">
        <f>IF(AY2096&lt;1,IF(AY2095&lt;1,"Y",""),"")</f>
        <v/>
      </c>
      <c r="BG2096" s="2"/>
      <c r="BH2096" s="2"/>
      <c r="BI2096" s="2"/>
      <c r="BJ2096" s="2"/>
      <c r="BK2096" s="2"/>
      <c r="BL2096" s="2"/>
      <c r="BM2096" s="4" t="str">
        <f>IF(BR2096=BR2097,IF(BR2096&gt;BR2095,BR2096&amp;"_O",""),BR2096&amp;"_C")</f>
        <v/>
      </c>
      <c r="BN2096" s="7" t="str">
        <f>IF(RIGHT(BM2096,1)="C",BP2096/INDEX($BP$5:$BP$2729,MATCH(BR2096&amp;"_O",$BM$5:$BM$2729,0),1),"")</f>
        <v/>
      </c>
      <c r="BO2096" s="38">
        <v>40606</v>
      </c>
      <c r="BP2096" s="3">
        <v>2784.67</v>
      </c>
      <c r="BQ2096" s="7">
        <f>BP2096/BP2095</f>
        <v>1.0013016666367018</v>
      </c>
      <c r="BR2096" s="4">
        <f>YEAR(BO2096)</f>
        <v>2011</v>
      </c>
      <c r="BS2096" s="2" t="s">
        <v>9</v>
      </c>
      <c r="BT2096" s="12" t="str">
        <f>INDEX($CD$5:$CD$10,MATCH(BS2096,$CC$5:$CC$10,0),1)</f>
        <v>Y</v>
      </c>
      <c r="BU2096" s="12" t="str">
        <f>IF(AND(BT2096="Y",BQ2096&gt;1),"Y","")</f>
        <v>Y</v>
      </c>
      <c r="BV2096" s="12" t="str">
        <f>IF(AND(BT2096="Y",BQ2096&lt;1),"Y","")</f>
        <v/>
      </c>
      <c r="BW2096" s="12" t="str">
        <f>IF(BQ2096&gt;1,IF(BQ2095&gt;1,"Y",""),"")</f>
        <v/>
      </c>
      <c r="BX2096" s="12" t="str">
        <f>IF(BQ2096&lt;1,IF(BQ2095&lt;1,"Y",""),"")</f>
        <v/>
      </c>
      <c r="BY2096" s="2"/>
      <c r="BZ2096" s="2"/>
      <c r="CA2096" s="2"/>
    </row>
    <row r="2097" spans="47:79">
      <c r="AU2097" s="4" t="str">
        <f>IF(AZ2097=AZ2098,IF(AZ2097&gt;AZ2096,AZ2097&amp;"_O",""),AZ2097&amp;"_C")</f>
        <v/>
      </c>
      <c r="AV2097" s="7" t="str">
        <f>IF(RIGHT(AU2097,1)="C",AX2097/INDEX($AX$5:$AX$2729,MATCH(AZ2097&amp;"_O",$AU$5:$AU$2729,0),1),"")</f>
        <v/>
      </c>
      <c r="AW2097" s="38">
        <v>40193</v>
      </c>
      <c r="AX2097" s="37">
        <v>1136.03</v>
      </c>
      <c r="AY2097" s="7">
        <f>AX2097/AX2096</f>
        <v>0.99218326957676117</v>
      </c>
      <c r="AZ2097" s="4">
        <f>YEAR(AW2097)</f>
        <v>2010</v>
      </c>
      <c r="BA2097" s="2" t="s">
        <v>9</v>
      </c>
      <c r="BB2097" s="12" t="str">
        <f>INDEX($CD$5:$CD$10,MATCH(BA2097,$CC$5:$CC$10,0),1)</f>
        <v>Y</v>
      </c>
      <c r="BC2097" s="12" t="str">
        <f>IF(AND(BB2097="Y",AY2097&gt;1),"Y","")</f>
        <v/>
      </c>
      <c r="BD2097" s="12" t="str">
        <f>IF(AND(BB2097="Y",AY2097&lt;1),"Y","")</f>
        <v>Y</v>
      </c>
      <c r="BE2097" s="12" t="str">
        <f>IF(AY2097&gt;1,IF(AY2096&gt;1,"Y",""),"")</f>
        <v/>
      </c>
      <c r="BF2097" s="12" t="str">
        <f>IF(AY2097&lt;1,IF(AY2096&lt;1,"Y",""),"")</f>
        <v/>
      </c>
      <c r="BG2097" s="2"/>
      <c r="BH2097" s="2"/>
      <c r="BI2097" s="2"/>
      <c r="BJ2097" s="2"/>
      <c r="BK2097" s="2"/>
      <c r="BL2097" s="2"/>
      <c r="BM2097" s="4" t="str">
        <f>IF(BR2097=BR2098,IF(BR2097&gt;BR2096,BR2097&amp;"_O",""),BR2097&amp;"_C")</f>
        <v/>
      </c>
      <c r="BN2097" s="7" t="str">
        <f>IF(RIGHT(BM2097,1)="C",BP2097/INDEX($BP$5:$BP$2729,MATCH(BR2097&amp;"_O",$BM$5:$BM$2729,0),1),"")</f>
        <v/>
      </c>
      <c r="BO2097" s="38">
        <v>40613</v>
      </c>
      <c r="BP2097" s="3">
        <v>2715.61</v>
      </c>
      <c r="BQ2097" s="7">
        <f>BP2097/BP2096</f>
        <v>0.97519993392394788</v>
      </c>
      <c r="BR2097" s="4">
        <f>YEAR(BO2097)</f>
        <v>2011</v>
      </c>
      <c r="BS2097" s="2" t="s">
        <v>9</v>
      </c>
      <c r="BT2097" s="12" t="str">
        <f>INDEX($CD$5:$CD$10,MATCH(BS2097,$CC$5:$CC$10,0),1)</f>
        <v>Y</v>
      </c>
      <c r="BU2097" s="12" t="str">
        <f>IF(AND(BT2097="Y",BQ2097&gt;1),"Y","")</f>
        <v/>
      </c>
      <c r="BV2097" s="12" t="str">
        <f>IF(AND(BT2097="Y",BQ2097&lt;1),"Y","")</f>
        <v>Y</v>
      </c>
      <c r="BW2097" s="12" t="str">
        <f>IF(BQ2097&gt;1,IF(BQ2096&gt;1,"Y",""),"")</f>
        <v/>
      </c>
      <c r="BX2097" s="12" t="str">
        <f>IF(BQ2097&lt;1,IF(BQ2096&lt;1,"Y",""),"")</f>
        <v/>
      </c>
      <c r="BY2097" s="2"/>
      <c r="BZ2097" s="2"/>
      <c r="CA2097" s="2"/>
    </row>
    <row r="2098" spans="47:79">
      <c r="AU2098" s="4" t="str">
        <f>IF(AZ2098=AZ2099,IF(AZ2098&gt;AZ2097,AZ2098&amp;"_O",""),AZ2098&amp;"_C")</f>
        <v/>
      </c>
      <c r="AV2098" s="7" t="str">
        <f>IF(RIGHT(AU2098,1)="C",AX2098/INDEX($AX$5:$AX$2729,MATCH(AZ2098&amp;"_O",$AU$5:$AU$2729,0),1),"")</f>
        <v/>
      </c>
      <c r="AW2098" s="38">
        <v>40200</v>
      </c>
      <c r="AX2098" s="37">
        <v>1091.76</v>
      </c>
      <c r="AY2098" s="7">
        <f>AX2098/AX2097</f>
        <v>0.96103095868947119</v>
      </c>
      <c r="AZ2098" s="4">
        <f>YEAR(AW2098)</f>
        <v>2010</v>
      </c>
      <c r="BA2098" s="2" t="s">
        <v>9</v>
      </c>
      <c r="BB2098" s="12" t="str">
        <f>INDEX($CD$5:$CD$10,MATCH(BA2098,$CC$5:$CC$10,0),1)</f>
        <v>Y</v>
      </c>
      <c r="BC2098" s="12" t="str">
        <f>IF(AND(BB2098="Y",AY2098&gt;1),"Y","")</f>
        <v/>
      </c>
      <c r="BD2098" s="12" t="str">
        <f>IF(AND(BB2098="Y",AY2098&lt;1),"Y","")</f>
        <v>Y</v>
      </c>
      <c r="BE2098" s="12" t="str">
        <f>IF(AY2098&gt;1,IF(AY2097&gt;1,"Y",""),"")</f>
        <v/>
      </c>
      <c r="BF2098" s="12" t="str">
        <f>IF(AY2098&lt;1,IF(AY2097&lt;1,"Y",""),"")</f>
        <v>Y</v>
      </c>
      <c r="BG2098" s="2"/>
      <c r="BH2098" s="2"/>
      <c r="BI2098" s="2"/>
      <c r="BJ2098" s="2"/>
      <c r="BK2098" s="2"/>
      <c r="BL2098" s="2"/>
      <c r="BM2098" s="4" t="str">
        <f>IF(BR2098=BR2099,IF(BR2098&gt;BR2097,BR2098&amp;"_O",""),BR2098&amp;"_C")</f>
        <v/>
      </c>
      <c r="BN2098" s="7" t="str">
        <f>IF(RIGHT(BM2098,1)="C",BP2098/INDEX($BP$5:$BP$2729,MATCH(BR2098&amp;"_O",$BM$5:$BM$2729,0),1),"")</f>
        <v/>
      </c>
      <c r="BO2098" s="38">
        <v>40620</v>
      </c>
      <c r="BP2098" s="3">
        <v>2643.67</v>
      </c>
      <c r="BQ2098" s="7">
        <f>BP2098/BP2097</f>
        <v>0.97350871443248477</v>
      </c>
      <c r="BR2098" s="4">
        <f>YEAR(BO2098)</f>
        <v>2011</v>
      </c>
      <c r="BS2098" s="2" t="s">
        <v>9</v>
      </c>
      <c r="BT2098" s="12" t="str">
        <f>INDEX($CD$5:$CD$10,MATCH(BS2098,$CC$5:$CC$10,0),1)</f>
        <v>Y</v>
      </c>
      <c r="BU2098" s="12" t="str">
        <f>IF(AND(BT2098="Y",BQ2098&gt;1),"Y","")</f>
        <v/>
      </c>
      <c r="BV2098" s="12" t="str">
        <f>IF(AND(BT2098="Y",BQ2098&lt;1),"Y","")</f>
        <v>Y</v>
      </c>
      <c r="BW2098" s="12" t="str">
        <f>IF(BQ2098&gt;1,IF(BQ2097&gt;1,"Y",""),"")</f>
        <v/>
      </c>
      <c r="BX2098" s="12" t="str">
        <f>IF(BQ2098&lt;1,IF(BQ2097&lt;1,"Y",""),"")</f>
        <v>Y</v>
      </c>
      <c r="BY2098" s="2"/>
      <c r="BZ2098" s="2"/>
      <c r="CA2098" s="2"/>
    </row>
    <row r="2099" spans="47:79">
      <c r="AU2099" s="4" t="str">
        <f>IF(AZ2099=AZ2100,IF(AZ2099&gt;AZ2098,AZ2099&amp;"_O",""),AZ2099&amp;"_C")</f>
        <v/>
      </c>
      <c r="AV2099" s="7" t="str">
        <f>IF(RIGHT(AU2099,1)="C",AX2099/INDEX($AX$5:$AX$2729,MATCH(AZ2099&amp;"_O",$AU$5:$AU$2729,0),1),"")</f>
        <v/>
      </c>
      <c r="AW2099" s="38">
        <v>40207</v>
      </c>
      <c r="AX2099" s="37">
        <v>1073.8699999999999</v>
      </c>
      <c r="AY2099" s="7">
        <f>AX2099/AX2098</f>
        <v>0.98361361471385644</v>
      </c>
      <c r="AZ2099" s="4">
        <f>YEAR(AW2099)</f>
        <v>2010</v>
      </c>
      <c r="BA2099" s="2" t="s">
        <v>9</v>
      </c>
      <c r="BB2099" s="12" t="str">
        <f>INDEX($CD$5:$CD$10,MATCH(BA2099,$CC$5:$CC$10,0),1)</f>
        <v>Y</v>
      </c>
      <c r="BC2099" s="12" t="str">
        <f>IF(AND(BB2099="Y",AY2099&gt;1),"Y","")</f>
        <v/>
      </c>
      <c r="BD2099" s="12" t="str">
        <f>IF(AND(BB2099="Y",AY2099&lt;1),"Y","")</f>
        <v>Y</v>
      </c>
      <c r="BE2099" s="12" t="str">
        <f>IF(AY2099&gt;1,IF(AY2098&gt;1,"Y",""),"")</f>
        <v/>
      </c>
      <c r="BF2099" s="12" t="str">
        <f>IF(AY2099&lt;1,IF(AY2098&lt;1,"Y",""),"")</f>
        <v>Y</v>
      </c>
      <c r="BG2099" s="2"/>
      <c r="BH2099" s="2"/>
      <c r="BI2099" s="2"/>
      <c r="BJ2099" s="2"/>
      <c r="BK2099" s="2"/>
      <c r="BL2099" s="2"/>
      <c r="BM2099" s="4" t="str">
        <f>IF(BR2099=BR2100,IF(BR2099&gt;BR2098,BR2099&amp;"_O",""),BR2099&amp;"_C")</f>
        <v/>
      </c>
      <c r="BN2099" s="7" t="str">
        <f>IF(RIGHT(BM2099,1)="C",BP2099/INDEX($BP$5:$BP$2729,MATCH(BR2099&amp;"_O",$BM$5:$BM$2729,0),1),"")</f>
        <v/>
      </c>
      <c r="BO2099" s="38">
        <v>40627</v>
      </c>
      <c r="BP2099" s="3">
        <v>2743.06</v>
      </c>
      <c r="BQ2099" s="7">
        <f>BP2099/BP2098</f>
        <v>1.0375954638816494</v>
      </c>
      <c r="BR2099" s="4">
        <f>YEAR(BO2099)</f>
        <v>2011</v>
      </c>
      <c r="BS2099" s="2" t="s">
        <v>9</v>
      </c>
      <c r="BT2099" s="12" t="str">
        <f>INDEX($CD$5:$CD$10,MATCH(BS2099,$CC$5:$CC$10,0),1)</f>
        <v>Y</v>
      </c>
      <c r="BU2099" s="12" t="str">
        <f>IF(AND(BT2099="Y",BQ2099&gt;1),"Y","")</f>
        <v>Y</v>
      </c>
      <c r="BV2099" s="12" t="str">
        <f>IF(AND(BT2099="Y",BQ2099&lt;1),"Y","")</f>
        <v/>
      </c>
      <c r="BW2099" s="12" t="str">
        <f>IF(BQ2099&gt;1,IF(BQ2098&gt;1,"Y",""),"")</f>
        <v/>
      </c>
      <c r="BX2099" s="12" t="str">
        <f>IF(BQ2099&lt;1,IF(BQ2098&lt;1,"Y",""),"")</f>
        <v/>
      </c>
      <c r="BY2099" s="2"/>
      <c r="BZ2099" s="2"/>
      <c r="CA2099" s="2"/>
    </row>
    <row r="2100" spans="47:79">
      <c r="AU2100" s="4" t="str">
        <f>IF(AZ2100=AZ2101,IF(AZ2100&gt;AZ2099,AZ2100&amp;"_O",""),AZ2100&amp;"_C")</f>
        <v/>
      </c>
      <c r="AV2100" s="7" t="str">
        <f>IF(RIGHT(AU2100,1)="C",AX2100/INDEX($AX$5:$AX$2729,MATCH(AZ2100&amp;"_O",$AU$5:$AU$2729,0),1),"")</f>
        <v/>
      </c>
      <c r="AW2100" s="38">
        <v>40214</v>
      </c>
      <c r="AX2100" s="37">
        <v>1066.18</v>
      </c>
      <c r="AY2100" s="7">
        <f>AX2100/AX2099</f>
        <v>0.99283898423459094</v>
      </c>
      <c r="AZ2100" s="4">
        <f>YEAR(AW2100)</f>
        <v>2010</v>
      </c>
      <c r="BA2100" s="2" t="s">
        <v>9</v>
      </c>
      <c r="BB2100" s="12" t="str">
        <f>INDEX($CD$5:$CD$10,MATCH(BA2100,$CC$5:$CC$10,0),1)</f>
        <v>Y</v>
      </c>
      <c r="BC2100" s="12" t="str">
        <f>IF(AND(BB2100="Y",AY2100&gt;1),"Y","")</f>
        <v/>
      </c>
      <c r="BD2100" s="12" t="str">
        <f>IF(AND(BB2100="Y",AY2100&lt;1),"Y","")</f>
        <v>Y</v>
      </c>
      <c r="BE2100" s="12" t="str">
        <f>IF(AY2100&gt;1,IF(AY2099&gt;1,"Y",""),"")</f>
        <v/>
      </c>
      <c r="BF2100" s="12" t="str">
        <f>IF(AY2100&lt;1,IF(AY2099&lt;1,"Y",""),"")</f>
        <v>Y</v>
      </c>
      <c r="BG2100" s="2"/>
      <c r="BH2100" s="2"/>
      <c r="BI2100" s="2"/>
      <c r="BJ2100" s="2"/>
      <c r="BK2100" s="2"/>
      <c r="BL2100" s="2"/>
      <c r="BM2100" s="4" t="str">
        <f>IF(BR2100=BR2101,IF(BR2100&gt;BR2099,BR2100&amp;"_O",""),BR2100&amp;"_C")</f>
        <v/>
      </c>
      <c r="BN2100" s="7" t="str">
        <f>IF(RIGHT(BM2100,1)="C",BP2100/INDEX($BP$5:$BP$2729,MATCH(BR2100&amp;"_O",$BM$5:$BM$2729,0),1),"")</f>
        <v/>
      </c>
      <c r="BO2100" s="38">
        <v>40634</v>
      </c>
      <c r="BP2100" s="3">
        <v>2789.6</v>
      </c>
      <c r="BQ2100" s="7">
        <f>BP2100/BP2099</f>
        <v>1.0169664535227083</v>
      </c>
      <c r="BR2100" s="4">
        <f>YEAR(BO2100)</f>
        <v>2011</v>
      </c>
      <c r="BS2100" s="2" t="s">
        <v>9</v>
      </c>
      <c r="BT2100" s="12" t="str">
        <f>INDEX($CD$5:$CD$10,MATCH(BS2100,$CC$5:$CC$10,0),1)</f>
        <v>Y</v>
      </c>
      <c r="BU2100" s="12" t="str">
        <f>IF(AND(BT2100="Y",BQ2100&gt;1),"Y","")</f>
        <v>Y</v>
      </c>
      <c r="BV2100" s="12" t="str">
        <f>IF(AND(BT2100="Y",BQ2100&lt;1),"Y","")</f>
        <v/>
      </c>
      <c r="BW2100" s="12" t="str">
        <f>IF(BQ2100&gt;1,IF(BQ2099&gt;1,"Y",""),"")</f>
        <v>Y</v>
      </c>
      <c r="BX2100" s="12" t="str">
        <f>IF(BQ2100&lt;1,IF(BQ2099&lt;1,"Y",""),"")</f>
        <v/>
      </c>
      <c r="BY2100" s="2"/>
      <c r="BZ2100" s="2"/>
      <c r="CA2100" s="2"/>
    </row>
    <row r="2101" spans="47:79">
      <c r="AU2101" s="4" t="str">
        <f>IF(AZ2101=AZ2102,IF(AZ2101&gt;AZ2100,AZ2101&amp;"_O",""),AZ2101&amp;"_C")</f>
        <v/>
      </c>
      <c r="AV2101" s="7" t="str">
        <f>IF(RIGHT(AU2101,1)="C",AX2101/INDEX($AX$5:$AX$2729,MATCH(AZ2101&amp;"_O",$AU$5:$AU$2729,0),1),"")</f>
        <v/>
      </c>
      <c r="AW2101" s="38">
        <v>40221</v>
      </c>
      <c r="AX2101" s="37">
        <v>1075.51</v>
      </c>
      <c r="AY2101" s="7">
        <f>AX2101/AX2100</f>
        <v>1.0087508675833348</v>
      </c>
      <c r="AZ2101" s="4">
        <f>YEAR(AW2101)</f>
        <v>2010</v>
      </c>
      <c r="BA2101" s="2" t="s">
        <v>9</v>
      </c>
      <c r="BB2101" s="12" t="str">
        <f>INDEX($CD$5:$CD$10,MATCH(BA2101,$CC$5:$CC$10,0),1)</f>
        <v>Y</v>
      </c>
      <c r="BC2101" s="12" t="str">
        <f>IF(AND(BB2101="Y",AY2101&gt;1),"Y","")</f>
        <v>Y</v>
      </c>
      <c r="BD2101" s="12" t="str">
        <f>IF(AND(BB2101="Y",AY2101&lt;1),"Y","")</f>
        <v/>
      </c>
      <c r="BE2101" s="12" t="str">
        <f>IF(AY2101&gt;1,IF(AY2100&gt;1,"Y",""),"")</f>
        <v/>
      </c>
      <c r="BF2101" s="12" t="str">
        <f>IF(AY2101&lt;1,IF(AY2100&lt;1,"Y",""),"")</f>
        <v/>
      </c>
      <c r="BG2101" s="2"/>
      <c r="BH2101" s="2"/>
      <c r="BI2101" s="2"/>
      <c r="BJ2101" s="2"/>
      <c r="BK2101" s="2"/>
      <c r="BL2101" s="2"/>
      <c r="BM2101" s="4" t="str">
        <f>IF(BR2101=BR2102,IF(BR2101&gt;BR2100,BR2101&amp;"_O",""),BR2101&amp;"_C")</f>
        <v/>
      </c>
      <c r="BN2101" s="7" t="str">
        <f>IF(RIGHT(BM2101,1)="C",BP2101/INDEX($BP$5:$BP$2729,MATCH(BR2101&amp;"_O",$BM$5:$BM$2729,0),1),"")</f>
        <v/>
      </c>
      <c r="BO2101" s="38">
        <v>40641</v>
      </c>
      <c r="BP2101" s="3">
        <v>2780.41</v>
      </c>
      <c r="BQ2101" s="7">
        <f>BP2101/BP2100</f>
        <v>0.99670562087754511</v>
      </c>
      <c r="BR2101" s="4">
        <f>YEAR(BO2101)</f>
        <v>2011</v>
      </c>
      <c r="BS2101" s="2" t="s">
        <v>9</v>
      </c>
      <c r="BT2101" s="12" t="str">
        <f>INDEX($CD$5:$CD$10,MATCH(BS2101,$CC$5:$CC$10,0),1)</f>
        <v>Y</v>
      </c>
      <c r="BU2101" s="12" t="str">
        <f>IF(AND(BT2101="Y",BQ2101&gt;1),"Y","")</f>
        <v/>
      </c>
      <c r="BV2101" s="12" t="str">
        <f>IF(AND(BT2101="Y",BQ2101&lt;1),"Y","")</f>
        <v>Y</v>
      </c>
      <c r="BW2101" s="12" t="str">
        <f>IF(BQ2101&gt;1,IF(BQ2100&gt;1,"Y",""),"")</f>
        <v/>
      </c>
      <c r="BX2101" s="12" t="str">
        <f>IF(BQ2101&lt;1,IF(BQ2100&lt;1,"Y",""),"")</f>
        <v/>
      </c>
      <c r="BY2101" s="2"/>
      <c r="BZ2101" s="2"/>
      <c r="CA2101" s="2"/>
    </row>
    <row r="2102" spans="47:79">
      <c r="AU2102" s="4" t="str">
        <f>IF(AZ2102=AZ2103,IF(AZ2102&gt;AZ2101,AZ2102&amp;"_O",""),AZ2102&amp;"_C")</f>
        <v/>
      </c>
      <c r="AV2102" s="7" t="str">
        <f>IF(RIGHT(AU2102,1)="C",AX2102/INDEX($AX$5:$AX$2729,MATCH(AZ2102&amp;"_O",$AU$5:$AU$2729,0),1),"")</f>
        <v/>
      </c>
      <c r="AW2102" s="38">
        <v>40228</v>
      </c>
      <c r="AX2102" s="37">
        <v>1109.17</v>
      </c>
      <c r="AY2102" s="7">
        <f>AX2102/AX2101</f>
        <v>1.0312967801322164</v>
      </c>
      <c r="AZ2102" s="4">
        <f>YEAR(AW2102)</f>
        <v>2010</v>
      </c>
      <c r="BA2102" s="2" t="s">
        <v>9</v>
      </c>
      <c r="BB2102" s="12" t="str">
        <f>INDEX($CD$5:$CD$10,MATCH(BA2102,$CC$5:$CC$10,0),1)</f>
        <v>Y</v>
      </c>
      <c r="BC2102" s="12" t="str">
        <f>IF(AND(BB2102="Y",AY2102&gt;1),"Y","")</f>
        <v>Y</v>
      </c>
      <c r="BD2102" s="12" t="str">
        <f>IF(AND(BB2102="Y",AY2102&lt;1),"Y","")</f>
        <v/>
      </c>
      <c r="BE2102" s="12" t="str">
        <f>IF(AY2102&gt;1,IF(AY2101&gt;1,"Y",""),"")</f>
        <v>Y</v>
      </c>
      <c r="BF2102" s="12" t="str">
        <f>IF(AY2102&lt;1,IF(AY2101&lt;1,"Y",""),"")</f>
        <v/>
      </c>
      <c r="BG2102" s="2"/>
      <c r="BH2102" s="2"/>
      <c r="BI2102" s="2"/>
      <c r="BJ2102" s="2"/>
      <c r="BK2102" s="2"/>
      <c r="BL2102" s="2"/>
      <c r="BM2102" s="4" t="str">
        <f>IF(BR2102=BR2103,IF(BR2102&gt;BR2101,BR2102&amp;"_O",""),BR2102&amp;"_C")</f>
        <v/>
      </c>
      <c r="BN2102" s="7" t="str">
        <f>IF(RIGHT(BM2102,1)="C",BP2102/INDEX($BP$5:$BP$2729,MATCH(BR2102&amp;"_O",$BM$5:$BM$2729,0),1),"")</f>
        <v/>
      </c>
      <c r="BO2102" s="38">
        <v>40648</v>
      </c>
      <c r="BP2102" s="3">
        <v>2764.65</v>
      </c>
      <c r="BQ2102" s="7">
        <f>BP2102/BP2101</f>
        <v>0.99433177121359806</v>
      </c>
      <c r="BR2102" s="4">
        <f>YEAR(BO2102)</f>
        <v>2011</v>
      </c>
      <c r="BS2102" s="2" t="s">
        <v>9</v>
      </c>
      <c r="BT2102" s="12" t="str">
        <f>INDEX($CD$5:$CD$10,MATCH(BS2102,$CC$5:$CC$10,0),1)</f>
        <v>Y</v>
      </c>
      <c r="BU2102" s="12" t="str">
        <f>IF(AND(BT2102="Y",BQ2102&gt;1),"Y","")</f>
        <v/>
      </c>
      <c r="BV2102" s="12" t="str">
        <f>IF(AND(BT2102="Y",BQ2102&lt;1),"Y","")</f>
        <v>Y</v>
      </c>
      <c r="BW2102" s="12" t="str">
        <f>IF(BQ2102&gt;1,IF(BQ2101&gt;1,"Y",""),"")</f>
        <v/>
      </c>
      <c r="BX2102" s="12" t="str">
        <f>IF(BQ2102&lt;1,IF(BQ2101&lt;1,"Y",""),"")</f>
        <v>Y</v>
      </c>
      <c r="BY2102" s="2"/>
      <c r="BZ2102" s="2"/>
      <c r="CA2102" s="2"/>
    </row>
    <row r="2103" spans="47:79">
      <c r="AU2103" s="4" t="str">
        <f>IF(AZ2103=AZ2104,IF(AZ2103&gt;AZ2102,AZ2103&amp;"_O",""),AZ2103&amp;"_C")</f>
        <v/>
      </c>
      <c r="AV2103" s="7" t="str">
        <f>IF(RIGHT(AU2103,1)="C",AX2103/INDEX($AX$5:$AX$2729,MATCH(AZ2103&amp;"_O",$AU$5:$AU$2729,0),1),"")</f>
        <v/>
      </c>
      <c r="AW2103" s="38">
        <v>40235</v>
      </c>
      <c r="AX2103" s="37">
        <v>1104.49</v>
      </c>
      <c r="AY2103" s="7">
        <f>AX2103/AX2102</f>
        <v>0.99578062875844098</v>
      </c>
      <c r="AZ2103" s="4">
        <f>YEAR(AW2103)</f>
        <v>2010</v>
      </c>
      <c r="BA2103" s="2" t="s">
        <v>9</v>
      </c>
      <c r="BB2103" s="12" t="str">
        <f>INDEX($CD$5:$CD$10,MATCH(BA2103,$CC$5:$CC$10,0),1)</f>
        <v>Y</v>
      </c>
      <c r="BC2103" s="12" t="str">
        <f>IF(AND(BB2103="Y",AY2103&gt;1),"Y","")</f>
        <v/>
      </c>
      <c r="BD2103" s="12" t="str">
        <f>IF(AND(BB2103="Y",AY2103&lt;1),"Y","")</f>
        <v>Y</v>
      </c>
      <c r="BE2103" s="12" t="str">
        <f>IF(AY2103&gt;1,IF(AY2102&gt;1,"Y",""),"")</f>
        <v/>
      </c>
      <c r="BF2103" s="12" t="str">
        <f>IF(AY2103&lt;1,IF(AY2102&lt;1,"Y",""),"")</f>
        <v/>
      </c>
      <c r="BG2103" s="2"/>
      <c r="BH2103" s="2"/>
      <c r="BI2103" s="2"/>
      <c r="BJ2103" s="2"/>
      <c r="BK2103" s="2"/>
      <c r="BL2103" s="2"/>
      <c r="BM2103" s="4" t="str">
        <f>IF(BR2103=BR2104,IF(BR2103&gt;BR2102,BR2103&amp;"_O",""),BR2103&amp;"_C")</f>
        <v/>
      </c>
      <c r="BN2103" s="7" t="str">
        <f>IF(RIGHT(BM2103,1)="C",BP2103/INDEX($BP$5:$BP$2729,MATCH(BR2103&amp;"_O",$BM$5:$BM$2729,0),1),"")</f>
        <v/>
      </c>
      <c r="BO2103" s="38">
        <v>40654</v>
      </c>
      <c r="BP2103" s="3">
        <v>2820.16</v>
      </c>
      <c r="BQ2103" s="7">
        <f>BP2103/BP2102</f>
        <v>1.0200784909482212</v>
      </c>
      <c r="BR2103" s="4">
        <f>YEAR(BO2103)</f>
        <v>2011</v>
      </c>
      <c r="BS2103" s="2" t="s">
        <v>9</v>
      </c>
      <c r="BT2103" s="12" t="str">
        <f>INDEX($CD$5:$CD$10,MATCH(BS2103,$CC$5:$CC$10,0),1)</f>
        <v>Y</v>
      </c>
      <c r="BU2103" s="12" t="str">
        <f>IF(AND(BT2103="Y",BQ2103&gt;1),"Y","")</f>
        <v>Y</v>
      </c>
      <c r="BV2103" s="12" t="str">
        <f>IF(AND(BT2103="Y",BQ2103&lt;1),"Y","")</f>
        <v/>
      </c>
      <c r="BW2103" s="12" t="str">
        <f>IF(BQ2103&gt;1,IF(BQ2102&gt;1,"Y",""),"")</f>
        <v/>
      </c>
      <c r="BX2103" s="12" t="str">
        <f>IF(BQ2103&lt;1,IF(BQ2102&lt;1,"Y",""),"")</f>
        <v/>
      </c>
      <c r="BY2103" s="2"/>
      <c r="BZ2103" s="2"/>
      <c r="CA2103" s="2"/>
    </row>
    <row r="2104" spans="47:79">
      <c r="AU2104" s="4" t="str">
        <f>IF(AZ2104=AZ2105,IF(AZ2104&gt;AZ2103,AZ2104&amp;"_O",""),AZ2104&amp;"_C")</f>
        <v/>
      </c>
      <c r="AV2104" s="7" t="str">
        <f>IF(RIGHT(AU2104,1)="C",AX2104/INDEX($AX$5:$AX$2729,MATCH(AZ2104&amp;"_O",$AU$5:$AU$2729,0),1),"")</f>
        <v/>
      </c>
      <c r="AW2104" s="38">
        <v>40242</v>
      </c>
      <c r="AX2104" s="37">
        <v>1138.69</v>
      </c>
      <c r="AY2104" s="7">
        <f>AX2104/AX2103</f>
        <v>1.030964517560141</v>
      </c>
      <c r="AZ2104" s="4">
        <f>YEAR(AW2104)</f>
        <v>2010</v>
      </c>
      <c r="BA2104" s="2" t="s">
        <v>9</v>
      </c>
      <c r="BB2104" s="12" t="str">
        <f>INDEX($CD$5:$CD$10,MATCH(BA2104,$CC$5:$CC$10,0),1)</f>
        <v>Y</v>
      </c>
      <c r="BC2104" s="12" t="str">
        <f>IF(AND(BB2104="Y",AY2104&gt;1),"Y","")</f>
        <v>Y</v>
      </c>
      <c r="BD2104" s="12" t="str">
        <f>IF(AND(BB2104="Y",AY2104&lt;1),"Y","")</f>
        <v/>
      </c>
      <c r="BE2104" s="12" t="str">
        <f>IF(AY2104&gt;1,IF(AY2103&gt;1,"Y",""),"")</f>
        <v/>
      </c>
      <c r="BF2104" s="12" t="str">
        <f>IF(AY2104&lt;1,IF(AY2103&lt;1,"Y",""),"")</f>
        <v/>
      </c>
      <c r="BG2104" s="2"/>
      <c r="BH2104" s="2"/>
      <c r="BI2104" s="2"/>
      <c r="BJ2104" s="2"/>
      <c r="BK2104" s="2"/>
      <c r="BL2104" s="2"/>
      <c r="BM2104" s="4" t="str">
        <f>IF(BR2104=BR2105,IF(BR2104&gt;BR2103,BR2104&amp;"_O",""),BR2104&amp;"_C")</f>
        <v/>
      </c>
      <c r="BN2104" s="7" t="str">
        <f>IF(RIGHT(BM2104,1)="C",BP2104/INDEX($BP$5:$BP$2729,MATCH(BR2104&amp;"_O",$BM$5:$BM$2729,0),1),"")</f>
        <v/>
      </c>
      <c r="BO2104" s="38">
        <v>40662</v>
      </c>
      <c r="BP2104" s="3">
        <v>2873.54</v>
      </c>
      <c r="BQ2104" s="7">
        <f>BP2104/BP2103</f>
        <v>1.0189280040848747</v>
      </c>
      <c r="BR2104" s="4">
        <f>YEAR(BO2104)</f>
        <v>2011</v>
      </c>
      <c r="BS2104" s="2" t="s">
        <v>9</v>
      </c>
      <c r="BT2104" s="12" t="str">
        <f>INDEX($CD$5:$CD$10,MATCH(BS2104,$CC$5:$CC$10,0),1)</f>
        <v>Y</v>
      </c>
      <c r="BU2104" s="12" t="str">
        <f>IF(AND(BT2104="Y",BQ2104&gt;1),"Y","")</f>
        <v>Y</v>
      </c>
      <c r="BV2104" s="12" t="str">
        <f>IF(AND(BT2104="Y",BQ2104&lt;1),"Y","")</f>
        <v/>
      </c>
      <c r="BW2104" s="12" t="str">
        <f>IF(BQ2104&gt;1,IF(BQ2103&gt;1,"Y",""),"")</f>
        <v>Y</v>
      </c>
      <c r="BX2104" s="12" t="str">
        <f>IF(BQ2104&lt;1,IF(BQ2103&lt;1,"Y",""),"")</f>
        <v/>
      </c>
      <c r="BY2104" s="2"/>
      <c r="BZ2104" s="2"/>
      <c r="CA2104" s="2"/>
    </row>
    <row r="2105" spans="47:79">
      <c r="AU2105" s="4" t="str">
        <f>IF(AZ2105=AZ2106,IF(AZ2105&gt;AZ2104,AZ2105&amp;"_O",""),AZ2105&amp;"_C")</f>
        <v/>
      </c>
      <c r="AV2105" s="7" t="str">
        <f>IF(RIGHT(AU2105,1)="C",AX2105/INDEX($AX$5:$AX$2729,MATCH(AZ2105&amp;"_O",$AU$5:$AU$2729,0),1),"")</f>
        <v/>
      </c>
      <c r="AW2105" s="38">
        <v>40249</v>
      </c>
      <c r="AX2105" s="37">
        <v>1149.99</v>
      </c>
      <c r="AY2105" s="7">
        <f>AX2105/AX2104</f>
        <v>1.0099236842336368</v>
      </c>
      <c r="AZ2105" s="4">
        <f>YEAR(AW2105)</f>
        <v>2010</v>
      </c>
      <c r="BA2105" s="2" t="s">
        <v>9</v>
      </c>
      <c r="BB2105" s="12" t="str">
        <f>INDEX($CD$5:$CD$10,MATCH(BA2105,$CC$5:$CC$10,0),1)</f>
        <v>Y</v>
      </c>
      <c r="BC2105" s="12" t="str">
        <f>IF(AND(BB2105="Y",AY2105&gt;1),"Y","")</f>
        <v>Y</v>
      </c>
      <c r="BD2105" s="12" t="str">
        <f>IF(AND(BB2105="Y",AY2105&lt;1),"Y","")</f>
        <v/>
      </c>
      <c r="BE2105" s="12" t="str">
        <f>IF(AY2105&gt;1,IF(AY2104&gt;1,"Y",""),"")</f>
        <v>Y</v>
      </c>
      <c r="BF2105" s="12" t="str">
        <f>IF(AY2105&lt;1,IF(AY2104&lt;1,"Y",""),"")</f>
        <v/>
      </c>
      <c r="BG2105" s="2"/>
      <c r="BH2105" s="2"/>
      <c r="BI2105" s="2"/>
      <c r="BJ2105" s="2"/>
      <c r="BK2105" s="2"/>
      <c r="BL2105" s="2"/>
      <c r="BM2105" s="4" t="str">
        <f>IF(BR2105=BR2106,IF(BR2105&gt;BR2104,BR2105&amp;"_O",""),BR2105&amp;"_C")</f>
        <v/>
      </c>
      <c r="BN2105" s="7" t="str">
        <f>IF(RIGHT(BM2105,1)="C",BP2105/INDEX($BP$5:$BP$2729,MATCH(BR2105&amp;"_O",$BM$5:$BM$2729,0),1),"")</f>
        <v/>
      </c>
      <c r="BO2105" s="38">
        <v>40669</v>
      </c>
      <c r="BP2105" s="3">
        <v>2827.56</v>
      </c>
      <c r="BQ2105" s="7">
        <f>BP2105/BP2104</f>
        <v>0.98399883071055216</v>
      </c>
      <c r="BR2105" s="4">
        <f>YEAR(BO2105)</f>
        <v>2011</v>
      </c>
      <c r="BS2105" s="2" t="s">
        <v>9</v>
      </c>
      <c r="BT2105" s="12" t="str">
        <f>INDEX($CD$5:$CD$10,MATCH(BS2105,$CC$5:$CC$10,0),1)</f>
        <v>Y</v>
      </c>
      <c r="BU2105" s="12" t="str">
        <f>IF(AND(BT2105="Y",BQ2105&gt;1),"Y","")</f>
        <v/>
      </c>
      <c r="BV2105" s="12" t="str">
        <f>IF(AND(BT2105="Y",BQ2105&lt;1),"Y","")</f>
        <v>Y</v>
      </c>
      <c r="BW2105" s="12" t="str">
        <f>IF(BQ2105&gt;1,IF(BQ2104&gt;1,"Y",""),"")</f>
        <v/>
      </c>
      <c r="BX2105" s="12" t="str">
        <f>IF(BQ2105&lt;1,IF(BQ2104&lt;1,"Y",""),"")</f>
        <v/>
      </c>
      <c r="BY2105" s="2"/>
      <c r="BZ2105" s="2"/>
      <c r="CA2105" s="2"/>
    </row>
    <row r="2106" spans="47:79">
      <c r="AU2106" s="4" t="str">
        <f>IF(AZ2106=AZ2107,IF(AZ2106&gt;AZ2105,AZ2106&amp;"_O",""),AZ2106&amp;"_C")</f>
        <v/>
      </c>
      <c r="AV2106" s="7" t="str">
        <f>IF(RIGHT(AU2106,1)="C",AX2106/INDEX($AX$5:$AX$2729,MATCH(AZ2106&amp;"_O",$AU$5:$AU$2729,0),1),"")</f>
        <v/>
      </c>
      <c r="AW2106" s="38">
        <v>40256</v>
      </c>
      <c r="AX2106" s="37">
        <v>1159.9000000000001</v>
      </c>
      <c r="AY2106" s="7">
        <f>AX2106/AX2105</f>
        <v>1.008617466238837</v>
      </c>
      <c r="AZ2106" s="4">
        <f>YEAR(AW2106)</f>
        <v>2010</v>
      </c>
      <c r="BA2106" s="2" t="s">
        <v>9</v>
      </c>
      <c r="BB2106" s="12" t="str">
        <f>INDEX($CD$5:$CD$10,MATCH(BA2106,$CC$5:$CC$10,0),1)</f>
        <v>Y</v>
      </c>
      <c r="BC2106" s="12" t="str">
        <f>IF(AND(BB2106="Y",AY2106&gt;1),"Y","")</f>
        <v>Y</v>
      </c>
      <c r="BD2106" s="12" t="str">
        <f>IF(AND(BB2106="Y",AY2106&lt;1),"Y","")</f>
        <v/>
      </c>
      <c r="BE2106" s="12" t="str">
        <f>IF(AY2106&gt;1,IF(AY2105&gt;1,"Y",""),"")</f>
        <v>Y</v>
      </c>
      <c r="BF2106" s="12" t="str">
        <f>IF(AY2106&lt;1,IF(AY2105&lt;1,"Y",""),"")</f>
        <v/>
      </c>
      <c r="BG2106" s="2"/>
      <c r="BH2106" s="2"/>
      <c r="BI2106" s="2"/>
      <c r="BJ2106" s="2"/>
      <c r="BK2106" s="2"/>
      <c r="BL2106" s="2"/>
      <c r="BM2106" s="4" t="str">
        <f>IF(BR2106=BR2107,IF(BR2106&gt;BR2105,BR2106&amp;"_O",""),BR2106&amp;"_C")</f>
        <v/>
      </c>
      <c r="BN2106" s="7" t="str">
        <f>IF(RIGHT(BM2106,1)="C",BP2106/INDEX($BP$5:$BP$2729,MATCH(BR2106&amp;"_O",$BM$5:$BM$2729,0),1),"")</f>
        <v/>
      </c>
      <c r="BO2106" s="38">
        <v>40676</v>
      </c>
      <c r="BP2106" s="3">
        <v>2828.47</v>
      </c>
      <c r="BQ2106" s="7">
        <f>BP2106/BP2105</f>
        <v>1.000321832251128</v>
      </c>
      <c r="BR2106" s="4">
        <f>YEAR(BO2106)</f>
        <v>2011</v>
      </c>
      <c r="BS2106" s="2" t="s">
        <v>9</v>
      </c>
      <c r="BT2106" s="12" t="str">
        <f>INDEX($CD$5:$CD$10,MATCH(BS2106,$CC$5:$CC$10,0),1)</f>
        <v>Y</v>
      </c>
      <c r="BU2106" s="12" t="str">
        <f>IF(AND(BT2106="Y",BQ2106&gt;1),"Y","")</f>
        <v>Y</v>
      </c>
      <c r="BV2106" s="12" t="str">
        <f>IF(AND(BT2106="Y",BQ2106&lt;1),"Y","")</f>
        <v/>
      </c>
      <c r="BW2106" s="12" t="str">
        <f>IF(BQ2106&gt;1,IF(BQ2105&gt;1,"Y",""),"")</f>
        <v/>
      </c>
      <c r="BX2106" s="12" t="str">
        <f>IF(BQ2106&lt;1,IF(BQ2105&lt;1,"Y",""),"")</f>
        <v/>
      </c>
      <c r="BY2106" s="2"/>
      <c r="BZ2106" s="2"/>
      <c r="CA2106" s="2"/>
    </row>
    <row r="2107" spans="47:79">
      <c r="AU2107" s="4" t="str">
        <f>IF(AZ2107=AZ2108,IF(AZ2107&gt;AZ2106,AZ2107&amp;"_O",""),AZ2107&amp;"_C")</f>
        <v/>
      </c>
      <c r="AV2107" s="7" t="str">
        <f>IF(RIGHT(AU2107,1)="C",AX2107/INDEX($AX$5:$AX$2729,MATCH(AZ2107&amp;"_O",$AU$5:$AU$2729,0),1),"")</f>
        <v/>
      </c>
      <c r="AW2107" s="38">
        <v>40263</v>
      </c>
      <c r="AX2107" s="37">
        <v>1166.5899999999999</v>
      </c>
      <c r="AY2107" s="7">
        <f>AX2107/AX2106</f>
        <v>1.0057677385981549</v>
      </c>
      <c r="AZ2107" s="4">
        <f>YEAR(AW2107)</f>
        <v>2010</v>
      </c>
      <c r="BA2107" s="2" t="s">
        <v>9</v>
      </c>
      <c r="BB2107" s="12" t="str">
        <f>INDEX($CD$5:$CD$10,MATCH(BA2107,$CC$5:$CC$10,0),1)</f>
        <v>Y</v>
      </c>
      <c r="BC2107" s="12" t="str">
        <f>IF(AND(BB2107="Y",AY2107&gt;1),"Y","")</f>
        <v>Y</v>
      </c>
      <c r="BD2107" s="12" t="str">
        <f>IF(AND(BB2107="Y",AY2107&lt;1),"Y","")</f>
        <v/>
      </c>
      <c r="BE2107" s="12" t="str">
        <f>IF(AY2107&gt;1,IF(AY2106&gt;1,"Y",""),"")</f>
        <v>Y</v>
      </c>
      <c r="BF2107" s="12" t="str">
        <f>IF(AY2107&lt;1,IF(AY2106&lt;1,"Y",""),"")</f>
        <v/>
      </c>
      <c r="BG2107" s="2"/>
      <c r="BH2107" s="2"/>
      <c r="BI2107" s="2"/>
      <c r="BJ2107" s="2"/>
      <c r="BK2107" s="2"/>
      <c r="BL2107" s="2"/>
      <c r="BM2107" s="4" t="str">
        <f>IF(BR2107=BR2108,IF(BR2107&gt;BR2106,BR2107&amp;"_O",""),BR2107&amp;"_C")</f>
        <v/>
      </c>
      <c r="BN2107" s="7" t="str">
        <f>IF(RIGHT(BM2107,1)="C",BP2107/INDEX($BP$5:$BP$2729,MATCH(BR2107&amp;"_O",$BM$5:$BM$2729,0),1),"")</f>
        <v/>
      </c>
      <c r="BO2107" s="38">
        <v>40683</v>
      </c>
      <c r="BP2107" s="3">
        <v>2803.32</v>
      </c>
      <c r="BQ2107" s="7">
        <f>BP2107/BP2106</f>
        <v>0.99110826701361521</v>
      </c>
      <c r="BR2107" s="4">
        <f>YEAR(BO2107)</f>
        <v>2011</v>
      </c>
      <c r="BS2107" s="2" t="s">
        <v>9</v>
      </c>
      <c r="BT2107" s="12" t="str">
        <f>INDEX($CD$5:$CD$10,MATCH(BS2107,$CC$5:$CC$10,0),1)</f>
        <v>Y</v>
      </c>
      <c r="BU2107" s="12" t="str">
        <f>IF(AND(BT2107="Y",BQ2107&gt;1),"Y","")</f>
        <v/>
      </c>
      <c r="BV2107" s="12" t="str">
        <f>IF(AND(BT2107="Y",BQ2107&lt;1),"Y","")</f>
        <v>Y</v>
      </c>
      <c r="BW2107" s="12" t="str">
        <f>IF(BQ2107&gt;1,IF(BQ2106&gt;1,"Y",""),"")</f>
        <v/>
      </c>
      <c r="BX2107" s="12" t="str">
        <f>IF(BQ2107&lt;1,IF(BQ2106&lt;1,"Y",""),"")</f>
        <v/>
      </c>
      <c r="BY2107" s="2"/>
      <c r="BZ2107" s="2"/>
      <c r="CA2107" s="2"/>
    </row>
    <row r="2108" spans="47:79">
      <c r="AU2108" s="4" t="str">
        <f>IF(AZ2108=AZ2109,IF(AZ2108&gt;AZ2107,AZ2108&amp;"_O",""),AZ2108&amp;"_C")</f>
        <v/>
      </c>
      <c r="AV2108" s="7" t="str">
        <f>IF(RIGHT(AU2108,1)="C",AX2108/INDEX($AX$5:$AX$2729,MATCH(AZ2108&amp;"_O",$AU$5:$AU$2729,0),1),"")</f>
        <v/>
      </c>
      <c r="AW2108" s="38">
        <v>40269</v>
      </c>
      <c r="AX2108" s="37">
        <v>1178.0999999999999</v>
      </c>
      <c r="AY2108" s="7">
        <f>AX2108/AX2107</f>
        <v>1.0098663626466882</v>
      </c>
      <c r="AZ2108" s="4">
        <f>YEAR(AW2108)</f>
        <v>2010</v>
      </c>
      <c r="BA2108" s="2" t="s">
        <v>9</v>
      </c>
      <c r="BB2108" s="12" t="str">
        <f>INDEX($CD$5:$CD$10,MATCH(BA2108,$CC$5:$CC$10,0),1)</f>
        <v>Y</v>
      </c>
      <c r="BC2108" s="12" t="str">
        <f>IF(AND(BB2108="Y",AY2108&gt;1),"Y","")</f>
        <v>Y</v>
      </c>
      <c r="BD2108" s="12" t="str">
        <f>IF(AND(BB2108="Y",AY2108&lt;1),"Y","")</f>
        <v/>
      </c>
      <c r="BE2108" s="12" t="str">
        <f>IF(AY2108&gt;1,IF(AY2107&gt;1,"Y",""),"")</f>
        <v>Y</v>
      </c>
      <c r="BF2108" s="12" t="str">
        <f>IF(AY2108&lt;1,IF(AY2107&lt;1,"Y",""),"")</f>
        <v/>
      </c>
      <c r="BG2108" s="2"/>
      <c r="BH2108" s="2"/>
      <c r="BI2108" s="2"/>
      <c r="BJ2108" s="2"/>
      <c r="BK2108" s="2"/>
      <c r="BL2108" s="2"/>
      <c r="BM2108" s="4" t="str">
        <f>IF(BR2108=BR2109,IF(BR2108&gt;BR2107,BR2108&amp;"_O",""),BR2108&amp;"_C")</f>
        <v/>
      </c>
      <c r="BN2108" s="7" t="str">
        <f>IF(RIGHT(BM2108,1)="C",BP2108/INDEX($BP$5:$BP$2729,MATCH(BR2108&amp;"_O",$BM$5:$BM$2729,0),1),"")</f>
        <v/>
      </c>
      <c r="BO2108" s="38">
        <v>40690</v>
      </c>
      <c r="BP2108" s="3">
        <v>2796.86</v>
      </c>
      <c r="BQ2108" s="7">
        <f>BP2108/BP2107</f>
        <v>0.99769558951528903</v>
      </c>
      <c r="BR2108" s="4">
        <f>YEAR(BO2108)</f>
        <v>2011</v>
      </c>
      <c r="BS2108" s="2" t="s">
        <v>9</v>
      </c>
      <c r="BT2108" s="12" t="str">
        <f>INDEX($CD$5:$CD$10,MATCH(BS2108,$CC$5:$CC$10,0),1)</f>
        <v>Y</v>
      </c>
      <c r="BU2108" s="12" t="str">
        <f>IF(AND(BT2108="Y",BQ2108&gt;1),"Y","")</f>
        <v/>
      </c>
      <c r="BV2108" s="12" t="str">
        <f>IF(AND(BT2108="Y",BQ2108&lt;1),"Y","")</f>
        <v>Y</v>
      </c>
      <c r="BW2108" s="12" t="str">
        <f>IF(BQ2108&gt;1,IF(BQ2107&gt;1,"Y",""),"")</f>
        <v/>
      </c>
      <c r="BX2108" s="12" t="str">
        <f>IF(BQ2108&lt;1,IF(BQ2107&lt;1,"Y",""),"")</f>
        <v>Y</v>
      </c>
      <c r="BY2108" s="2"/>
      <c r="BZ2108" s="2"/>
      <c r="CA2108" s="2"/>
    </row>
    <row r="2109" spans="47:79">
      <c r="AU2109" s="4" t="str">
        <f>IF(AZ2109=AZ2110,IF(AZ2109&gt;AZ2108,AZ2109&amp;"_O",""),AZ2109&amp;"_C")</f>
        <v/>
      </c>
      <c r="AV2109" s="7" t="str">
        <f>IF(RIGHT(AU2109,1)="C",AX2109/INDEX($AX$5:$AX$2729,MATCH(AZ2109&amp;"_O",$AU$5:$AU$2729,0),1),"")</f>
        <v/>
      </c>
      <c r="AW2109" s="38">
        <v>40277</v>
      </c>
      <c r="AX2109" s="37">
        <v>1194.3699999999999</v>
      </c>
      <c r="AY2109" s="7">
        <f>AX2109/AX2108</f>
        <v>1.0138103726339021</v>
      </c>
      <c r="AZ2109" s="4">
        <f>YEAR(AW2109)</f>
        <v>2010</v>
      </c>
      <c r="BA2109" s="2" t="s">
        <v>9</v>
      </c>
      <c r="BB2109" s="12" t="str">
        <f>INDEX($CD$5:$CD$10,MATCH(BA2109,$CC$5:$CC$10,0),1)</f>
        <v>Y</v>
      </c>
      <c r="BC2109" s="12" t="str">
        <f>IF(AND(BB2109="Y",AY2109&gt;1),"Y","")</f>
        <v>Y</v>
      </c>
      <c r="BD2109" s="12" t="str">
        <f>IF(AND(BB2109="Y",AY2109&lt;1),"Y","")</f>
        <v/>
      </c>
      <c r="BE2109" s="12" t="str">
        <f>IF(AY2109&gt;1,IF(AY2108&gt;1,"Y",""),"")</f>
        <v>Y</v>
      </c>
      <c r="BF2109" s="12" t="str">
        <f>IF(AY2109&lt;1,IF(AY2108&lt;1,"Y",""),"")</f>
        <v/>
      </c>
      <c r="BG2109" s="2"/>
      <c r="BH2109" s="2"/>
      <c r="BI2109" s="2"/>
      <c r="BJ2109" s="2"/>
      <c r="BK2109" s="2"/>
      <c r="BL2109" s="2"/>
      <c r="BM2109" s="4" t="str">
        <f>IF(BR2109=BR2110,IF(BR2109&gt;BR2108,BR2109&amp;"_O",""),BR2109&amp;"_C")</f>
        <v/>
      </c>
      <c r="BN2109" s="7" t="str">
        <f>IF(RIGHT(BM2109,1)="C",BP2109/INDEX($BP$5:$BP$2729,MATCH(BR2109&amp;"_O",$BM$5:$BM$2729,0),1),"")</f>
        <v/>
      </c>
      <c r="BO2109" s="38">
        <v>40697</v>
      </c>
      <c r="BP2109" s="3">
        <v>2732.78</v>
      </c>
      <c r="BQ2109" s="7">
        <f>BP2109/BP2108</f>
        <v>0.97708859220697497</v>
      </c>
      <c r="BR2109" s="4">
        <f>YEAR(BO2109)</f>
        <v>2011</v>
      </c>
      <c r="BS2109" s="2" t="s">
        <v>9</v>
      </c>
      <c r="BT2109" s="12" t="str">
        <f>INDEX($CD$5:$CD$10,MATCH(BS2109,$CC$5:$CC$10,0),1)</f>
        <v>Y</v>
      </c>
      <c r="BU2109" s="12" t="str">
        <f>IF(AND(BT2109="Y",BQ2109&gt;1),"Y","")</f>
        <v/>
      </c>
      <c r="BV2109" s="12" t="str">
        <f>IF(AND(BT2109="Y",BQ2109&lt;1),"Y","")</f>
        <v>Y</v>
      </c>
      <c r="BW2109" s="12" t="str">
        <f>IF(BQ2109&gt;1,IF(BQ2108&gt;1,"Y",""),"")</f>
        <v/>
      </c>
      <c r="BX2109" s="12" t="str">
        <f>IF(BQ2109&lt;1,IF(BQ2108&lt;1,"Y",""),"")</f>
        <v>Y</v>
      </c>
      <c r="BY2109" s="2"/>
      <c r="BZ2109" s="2"/>
      <c r="CA2109" s="2"/>
    </row>
    <row r="2110" spans="47:79">
      <c r="AU2110" s="4" t="str">
        <f>IF(AZ2110=AZ2111,IF(AZ2110&gt;AZ2109,AZ2110&amp;"_O",""),AZ2110&amp;"_C")</f>
        <v/>
      </c>
      <c r="AV2110" s="7" t="str">
        <f>IF(RIGHT(AU2110,1)="C",AX2110/INDEX($AX$5:$AX$2729,MATCH(AZ2110&amp;"_O",$AU$5:$AU$2729,0),1),"")</f>
        <v/>
      </c>
      <c r="AW2110" s="38">
        <v>40284</v>
      </c>
      <c r="AX2110" s="37">
        <v>1192.1300000000001</v>
      </c>
      <c r="AY2110" s="7">
        <f>AX2110/AX2109</f>
        <v>0.99812453427329906</v>
      </c>
      <c r="AZ2110" s="4">
        <f>YEAR(AW2110)</f>
        <v>2010</v>
      </c>
      <c r="BA2110" s="2" t="s">
        <v>9</v>
      </c>
      <c r="BB2110" s="12" t="str">
        <f>INDEX($CD$5:$CD$10,MATCH(BA2110,$CC$5:$CC$10,0),1)</f>
        <v>Y</v>
      </c>
      <c r="BC2110" s="12" t="str">
        <f>IF(AND(BB2110="Y",AY2110&gt;1),"Y","")</f>
        <v/>
      </c>
      <c r="BD2110" s="12" t="str">
        <f>IF(AND(BB2110="Y",AY2110&lt;1),"Y","")</f>
        <v>Y</v>
      </c>
      <c r="BE2110" s="12" t="str">
        <f>IF(AY2110&gt;1,IF(AY2109&gt;1,"Y",""),"")</f>
        <v/>
      </c>
      <c r="BF2110" s="12" t="str">
        <f>IF(AY2110&lt;1,IF(AY2109&lt;1,"Y",""),"")</f>
        <v/>
      </c>
      <c r="BG2110" s="2"/>
      <c r="BH2110" s="2"/>
      <c r="BI2110" s="2"/>
      <c r="BJ2110" s="2"/>
      <c r="BK2110" s="2"/>
      <c r="BL2110" s="2"/>
      <c r="BM2110" s="4" t="str">
        <f>IF(BR2110=BR2111,IF(BR2110&gt;BR2109,BR2110&amp;"_O",""),BR2110&amp;"_C")</f>
        <v/>
      </c>
      <c r="BN2110" s="7" t="str">
        <f>IF(RIGHT(BM2110,1)="C",BP2110/INDEX($BP$5:$BP$2729,MATCH(BR2110&amp;"_O",$BM$5:$BM$2729,0),1),"")</f>
        <v/>
      </c>
      <c r="BO2110" s="38">
        <v>40704</v>
      </c>
      <c r="BP2110" s="3">
        <v>2643.73</v>
      </c>
      <c r="BQ2110" s="7">
        <f>BP2110/BP2109</f>
        <v>0.967414135056609</v>
      </c>
      <c r="BR2110" s="4">
        <f>YEAR(BO2110)</f>
        <v>2011</v>
      </c>
      <c r="BS2110" s="2" t="s">
        <v>9</v>
      </c>
      <c r="BT2110" s="12" t="str">
        <f>INDEX($CD$5:$CD$10,MATCH(BS2110,$CC$5:$CC$10,0),1)</f>
        <v>Y</v>
      </c>
      <c r="BU2110" s="12" t="str">
        <f>IF(AND(BT2110="Y",BQ2110&gt;1),"Y","")</f>
        <v/>
      </c>
      <c r="BV2110" s="12" t="str">
        <f>IF(AND(BT2110="Y",BQ2110&lt;1),"Y","")</f>
        <v>Y</v>
      </c>
      <c r="BW2110" s="12" t="str">
        <f>IF(BQ2110&gt;1,IF(BQ2109&gt;1,"Y",""),"")</f>
        <v/>
      </c>
      <c r="BX2110" s="12" t="str">
        <f>IF(BQ2110&lt;1,IF(BQ2109&lt;1,"Y",""),"")</f>
        <v>Y</v>
      </c>
      <c r="BY2110" s="2"/>
      <c r="BZ2110" s="2"/>
      <c r="CA2110" s="2"/>
    </row>
    <row r="2111" spans="47:79">
      <c r="AU2111" s="4" t="str">
        <f>IF(AZ2111=AZ2112,IF(AZ2111&gt;AZ2110,AZ2111&amp;"_O",""),AZ2111&amp;"_C")</f>
        <v/>
      </c>
      <c r="AV2111" s="7" t="str">
        <f>IF(RIGHT(AU2111,1)="C",AX2111/INDEX($AX$5:$AX$2729,MATCH(AZ2111&amp;"_O",$AU$5:$AU$2729,0),1),"")</f>
        <v/>
      </c>
      <c r="AW2111" s="38">
        <v>40291</v>
      </c>
      <c r="AX2111" s="37">
        <v>1217.28</v>
      </c>
      <c r="AY2111" s="7">
        <f>AX2111/AX2110</f>
        <v>1.0210966924748139</v>
      </c>
      <c r="AZ2111" s="4">
        <f>YEAR(AW2111)</f>
        <v>2010</v>
      </c>
      <c r="BA2111" s="2" t="s">
        <v>9</v>
      </c>
      <c r="BB2111" s="12" t="str">
        <f>INDEX($CD$5:$CD$10,MATCH(BA2111,$CC$5:$CC$10,0),1)</f>
        <v>Y</v>
      </c>
      <c r="BC2111" s="12" t="str">
        <f>IF(AND(BB2111="Y",AY2111&gt;1),"Y","")</f>
        <v>Y</v>
      </c>
      <c r="BD2111" s="12" t="str">
        <f>IF(AND(BB2111="Y",AY2111&lt;1),"Y","")</f>
        <v/>
      </c>
      <c r="BE2111" s="12" t="str">
        <f>IF(AY2111&gt;1,IF(AY2110&gt;1,"Y",""),"")</f>
        <v/>
      </c>
      <c r="BF2111" s="12" t="str">
        <f>IF(AY2111&lt;1,IF(AY2110&lt;1,"Y",""),"")</f>
        <v/>
      </c>
      <c r="BG2111" s="2"/>
      <c r="BH2111" s="2"/>
      <c r="BI2111" s="2"/>
      <c r="BJ2111" s="2"/>
      <c r="BK2111" s="2"/>
      <c r="BL2111" s="2"/>
      <c r="BM2111" s="4" t="str">
        <f>IF(BR2111=BR2112,IF(BR2111&gt;BR2110,BR2111&amp;"_O",""),BR2111&amp;"_C")</f>
        <v/>
      </c>
      <c r="BN2111" s="7" t="str">
        <f>IF(RIGHT(BM2111,1)="C",BP2111/INDEX($BP$5:$BP$2729,MATCH(BR2111&amp;"_O",$BM$5:$BM$2729,0),1),"")</f>
        <v/>
      </c>
      <c r="BO2111" s="38">
        <v>40711</v>
      </c>
      <c r="BP2111" s="3">
        <v>2616.48</v>
      </c>
      <c r="BQ2111" s="7">
        <f>BP2111/BP2110</f>
        <v>0.98969259341914639</v>
      </c>
      <c r="BR2111" s="4">
        <f>YEAR(BO2111)</f>
        <v>2011</v>
      </c>
      <c r="BS2111" s="2" t="s">
        <v>9</v>
      </c>
      <c r="BT2111" s="12" t="str">
        <f>INDEX($CD$5:$CD$10,MATCH(BS2111,$CC$5:$CC$10,0),1)</f>
        <v>Y</v>
      </c>
      <c r="BU2111" s="12" t="str">
        <f>IF(AND(BT2111="Y",BQ2111&gt;1),"Y","")</f>
        <v/>
      </c>
      <c r="BV2111" s="12" t="str">
        <f>IF(AND(BT2111="Y",BQ2111&lt;1),"Y","")</f>
        <v>Y</v>
      </c>
      <c r="BW2111" s="12" t="str">
        <f>IF(BQ2111&gt;1,IF(BQ2110&gt;1,"Y",""),"")</f>
        <v/>
      </c>
      <c r="BX2111" s="12" t="str">
        <f>IF(BQ2111&lt;1,IF(BQ2110&lt;1,"Y",""),"")</f>
        <v>Y</v>
      </c>
      <c r="BY2111" s="2"/>
      <c r="BZ2111" s="2"/>
      <c r="CA2111" s="2"/>
    </row>
    <row r="2112" spans="47:79">
      <c r="AU2112" s="4" t="str">
        <f>IF(AZ2112=AZ2113,IF(AZ2112&gt;AZ2111,AZ2112&amp;"_O",""),AZ2112&amp;"_C")</f>
        <v/>
      </c>
      <c r="AV2112" s="7" t="str">
        <f>IF(RIGHT(AU2112,1)="C",AX2112/INDEX($AX$5:$AX$2729,MATCH(AZ2112&amp;"_O",$AU$5:$AU$2729,0),1),"")</f>
        <v/>
      </c>
      <c r="AW2112" s="38">
        <v>40298</v>
      </c>
      <c r="AX2112" s="37">
        <v>1186.68</v>
      </c>
      <c r="AY2112" s="7">
        <f>AX2112/AX2111</f>
        <v>0.9748619873817036</v>
      </c>
      <c r="AZ2112" s="4">
        <f>YEAR(AW2112)</f>
        <v>2010</v>
      </c>
      <c r="BA2112" s="2" t="s">
        <v>9</v>
      </c>
      <c r="BB2112" s="12" t="str">
        <f>INDEX($CD$5:$CD$10,MATCH(BA2112,$CC$5:$CC$10,0),1)</f>
        <v>Y</v>
      </c>
      <c r="BC2112" s="12" t="str">
        <f>IF(AND(BB2112="Y",AY2112&gt;1),"Y","")</f>
        <v/>
      </c>
      <c r="BD2112" s="12" t="str">
        <f>IF(AND(BB2112="Y",AY2112&lt;1),"Y","")</f>
        <v>Y</v>
      </c>
      <c r="BE2112" s="12" t="str">
        <f>IF(AY2112&gt;1,IF(AY2111&gt;1,"Y",""),"")</f>
        <v/>
      </c>
      <c r="BF2112" s="12" t="str">
        <f>IF(AY2112&lt;1,IF(AY2111&lt;1,"Y",""),"")</f>
        <v/>
      </c>
      <c r="BG2112" s="2"/>
      <c r="BH2112" s="2"/>
      <c r="BI2112" s="2"/>
      <c r="BJ2112" s="2"/>
      <c r="BK2112" s="2"/>
      <c r="BL2112" s="2"/>
      <c r="BM2112" s="4" t="str">
        <f>IF(BR2112=BR2113,IF(BR2112&gt;BR2111,BR2112&amp;"_O",""),BR2112&amp;"_C")</f>
        <v/>
      </c>
      <c r="BN2112" s="7" t="str">
        <f>IF(RIGHT(BM2112,1)="C",BP2112/INDEX($BP$5:$BP$2729,MATCH(BR2112&amp;"_O",$BM$5:$BM$2729,0),1),"")</f>
        <v/>
      </c>
      <c r="BO2112" s="38">
        <v>40718</v>
      </c>
      <c r="BP2112" s="3">
        <v>2652.89</v>
      </c>
      <c r="BQ2112" s="7">
        <f>BP2112/BP2111</f>
        <v>1.0139156423897755</v>
      </c>
      <c r="BR2112" s="4">
        <f>YEAR(BO2112)</f>
        <v>2011</v>
      </c>
      <c r="BS2112" s="2" t="s">
        <v>9</v>
      </c>
      <c r="BT2112" s="12" t="str">
        <f>INDEX($CD$5:$CD$10,MATCH(BS2112,$CC$5:$CC$10,0),1)</f>
        <v>Y</v>
      </c>
      <c r="BU2112" s="12" t="str">
        <f>IF(AND(BT2112="Y",BQ2112&gt;1),"Y","")</f>
        <v>Y</v>
      </c>
      <c r="BV2112" s="12" t="str">
        <f>IF(AND(BT2112="Y",BQ2112&lt;1),"Y","")</f>
        <v/>
      </c>
      <c r="BW2112" s="12" t="str">
        <f>IF(BQ2112&gt;1,IF(BQ2111&gt;1,"Y",""),"")</f>
        <v/>
      </c>
      <c r="BX2112" s="12" t="str">
        <f>IF(BQ2112&lt;1,IF(BQ2111&lt;1,"Y",""),"")</f>
        <v/>
      </c>
      <c r="BY2112" s="2"/>
      <c r="BZ2112" s="2"/>
      <c r="CA2112" s="2"/>
    </row>
    <row r="2113" spans="47:79">
      <c r="AU2113" s="4" t="str">
        <f>IF(AZ2113=AZ2114,IF(AZ2113&gt;AZ2112,AZ2113&amp;"_O",""),AZ2113&amp;"_C")</f>
        <v/>
      </c>
      <c r="AV2113" s="7" t="str">
        <f>IF(RIGHT(AU2113,1)="C",AX2113/INDEX($AX$5:$AX$2729,MATCH(AZ2113&amp;"_O",$AU$5:$AU$2729,0),1),"")</f>
        <v/>
      </c>
      <c r="AW2113" s="38">
        <v>40305</v>
      </c>
      <c r="AX2113" s="37">
        <v>1110.8800000000001</v>
      </c>
      <c r="AY2113" s="7">
        <f>AX2113/AX2112</f>
        <v>0.93612431320996392</v>
      </c>
      <c r="AZ2113" s="4">
        <f>YEAR(AW2113)</f>
        <v>2010</v>
      </c>
      <c r="BA2113" s="2" t="s">
        <v>9</v>
      </c>
      <c r="BB2113" s="12" t="str">
        <f>INDEX($CD$5:$CD$10,MATCH(BA2113,$CC$5:$CC$10,0),1)</f>
        <v>Y</v>
      </c>
      <c r="BC2113" s="12" t="str">
        <f>IF(AND(BB2113="Y",AY2113&gt;1),"Y","")</f>
        <v/>
      </c>
      <c r="BD2113" s="12" t="str">
        <f>IF(AND(BB2113="Y",AY2113&lt;1),"Y","")</f>
        <v>Y</v>
      </c>
      <c r="BE2113" s="12" t="str">
        <f>IF(AY2113&gt;1,IF(AY2112&gt;1,"Y",""),"")</f>
        <v/>
      </c>
      <c r="BF2113" s="12" t="str">
        <f>IF(AY2113&lt;1,IF(AY2112&lt;1,"Y",""),"")</f>
        <v>Y</v>
      </c>
      <c r="BG2113" s="2"/>
      <c r="BH2113" s="2"/>
      <c r="BI2113" s="2"/>
      <c r="BJ2113" s="2"/>
      <c r="BK2113" s="2"/>
      <c r="BL2113" s="2"/>
      <c r="BM2113" s="4" t="str">
        <f>IF(BR2113=BR2114,IF(BR2113&gt;BR2112,BR2113&amp;"_O",""),BR2113&amp;"_C")</f>
        <v/>
      </c>
      <c r="BN2113" s="7" t="str">
        <f>IF(RIGHT(BM2113,1)="C",BP2113/INDEX($BP$5:$BP$2729,MATCH(BR2113&amp;"_O",$BM$5:$BM$2729,0),1),"")</f>
        <v/>
      </c>
      <c r="BO2113" s="38">
        <v>40725</v>
      </c>
      <c r="BP2113" s="3">
        <v>2816.03</v>
      </c>
      <c r="BQ2113" s="7">
        <f>BP2113/BP2112</f>
        <v>1.0614951995748034</v>
      </c>
      <c r="BR2113" s="4">
        <f>YEAR(BO2113)</f>
        <v>2011</v>
      </c>
      <c r="BS2113" s="2" t="s">
        <v>9</v>
      </c>
      <c r="BT2113" s="12" t="str">
        <f>INDEX($CD$5:$CD$10,MATCH(BS2113,$CC$5:$CC$10,0),1)</f>
        <v>Y</v>
      </c>
      <c r="BU2113" s="12" t="str">
        <f>IF(AND(BT2113="Y",BQ2113&gt;1),"Y","")</f>
        <v>Y</v>
      </c>
      <c r="BV2113" s="12" t="str">
        <f>IF(AND(BT2113="Y",BQ2113&lt;1),"Y","")</f>
        <v/>
      </c>
      <c r="BW2113" s="12" t="str">
        <f>IF(BQ2113&gt;1,IF(BQ2112&gt;1,"Y",""),"")</f>
        <v>Y</v>
      </c>
      <c r="BX2113" s="12" t="str">
        <f>IF(BQ2113&lt;1,IF(BQ2112&lt;1,"Y",""),"")</f>
        <v/>
      </c>
      <c r="BY2113" s="2"/>
      <c r="BZ2113" s="2"/>
      <c r="CA2113" s="2"/>
    </row>
    <row r="2114" spans="47:79">
      <c r="AU2114" s="4" t="str">
        <f>IF(AZ2114=AZ2115,IF(AZ2114&gt;AZ2113,AZ2114&amp;"_O",""),AZ2114&amp;"_C")</f>
        <v/>
      </c>
      <c r="AV2114" s="7" t="str">
        <f>IF(RIGHT(AU2114,1)="C",AX2114/INDEX($AX$5:$AX$2729,MATCH(AZ2114&amp;"_O",$AU$5:$AU$2729,0),1),"")</f>
        <v/>
      </c>
      <c r="AW2114" s="38">
        <v>40312</v>
      </c>
      <c r="AX2114" s="37">
        <v>1135.68</v>
      </c>
      <c r="AY2114" s="7">
        <f>AX2114/AX2113</f>
        <v>1.0223246435258533</v>
      </c>
      <c r="AZ2114" s="4">
        <f>YEAR(AW2114)</f>
        <v>2010</v>
      </c>
      <c r="BA2114" s="2" t="s">
        <v>9</v>
      </c>
      <c r="BB2114" s="12" t="str">
        <f>INDEX($CD$5:$CD$10,MATCH(BA2114,$CC$5:$CC$10,0),1)</f>
        <v>Y</v>
      </c>
      <c r="BC2114" s="12" t="str">
        <f>IF(AND(BB2114="Y",AY2114&gt;1),"Y","")</f>
        <v>Y</v>
      </c>
      <c r="BD2114" s="12" t="str">
        <f>IF(AND(BB2114="Y",AY2114&lt;1),"Y","")</f>
        <v/>
      </c>
      <c r="BE2114" s="12" t="str">
        <f>IF(AY2114&gt;1,IF(AY2113&gt;1,"Y",""),"")</f>
        <v/>
      </c>
      <c r="BF2114" s="12" t="str">
        <f>IF(AY2114&lt;1,IF(AY2113&lt;1,"Y",""),"")</f>
        <v/>
      </c>
      <c r="BG2114" s="2"/>
      <c r="BH2114" s="2"/>
      <c r="BI2114" s="2"/>
      <c r="BJ2114" s="2"/>
      <c r="BK2114" s="2"/>
      <c r="BL2114" s="2"/>
      <c r="BM2114" s="4" t="str">
        <f>IF(BR2114=BR2115,IF(BR2114&gt;BR2113,BR2114&amp;"_O",""),BR2114&amp;"_C")</f>
        <v/>
      </c>
      <c r="BN2114" s="7" t="str">
        <f>IF(RIGHT(BM2114,1)="C",BP2114/INDEX($BP$5:$BP$2729,MATCH(BR2114&amp;"_O",$BM$5:$BM$2729,0),1),"")</f>
        <v/>
      </c>
      <c r="BO2114" s="38">
        <v>40732</v>
      </c>
      <c r="BP2114" s="3">
        <v>2859.81</v>
      </c>
      <c r="BQ2114" s="7">
        <f>BP2114/BP2113</f>
        <v>1.0155467093745449</v>
      </c>
      <c r="BR2114" s="4">
        <f>YEAR(BO2114)</f>
        <v>2011</v>
      </c>
      <c r="BS2114" s="2" t="s">
        <v>9</v>
      </c>
      <c r="BT2114" s="12" t="str">
        <f>INDEX($CD$5:$CD$10,MATCH(BS2114,$CC$5:$CC$10,0),1)</f>
        <v>Y</v>
      </c>
      <c r="BU2114" s="12" t="str">
        <f>IF(AND(BT2114="Y",BQ2114&gt;1),"Y","")</f>
        <v>Y</v>
      </c>
      <c r="BV2114" s="12" t="str">
        <f>IF(AND(BT2114="Y",BQ2114&lt;1),"Y","")</f>
        <v/>
      </c>
      <c r="BW2114" s="12" t="str">
        <f>IF(BQ2114&gt;1,IF(BQ2113&gt;1,"Y",""),"")</f>
        <v>Y</v>
      </c>
      <c r="BX2114" s="12" t="str">
        <f>IF(BQ2114&lt;1,IF(BQ2113&lt;1,"Y",""),"")</f>
        <v/>
      </c>
      <c r="BY2114" s="2"/>
      <c r="BZ2114" s="2"/>
      <c r="CA2114" s="2"/>
    </row>
    <row r="2115" spans="47:79">
      <c r="AU2115" s="4" t="str">
        <f>IF(AZ2115=AZ2116,IF(AZ2115&gt;AZ2114,AZ2115&amp;"_O",""),AZ2115&amp;"_C")</f>
        <v/>
      </c>
      <c r="AV2115" s="7" t="str">
        <f>IF(RIGHT(AU2115,1)="C",AX2115/INDEX($AX$5:$AX$2729,MATCH(AZ2115&amp;"_O",$AU$5:$AU$2729,0),1),"")</f>
        <v/>
      </c>
      <c r="AW2115" s="38">
        <v>40319</v>
      </c>
      <c r="AX2115" s="37">
        <v>1087.69</v>
      </c>
      <c r="AY2115" s="7">
        <f>AX2115/AX2114</f>
        <v>0.95774337841645529</v>
      </c>
      <c r="AZ2115" s="4">
        <f>YEAR(AW2115)</f>
        <v>2010</v>
      </c>
      <c r="BA2115" s="2" t="s">
        <v>9</v>
      </c>
      <c r="BB2115" s="12" t="str">
        <f>INDEX($CD$5:$CD$10,MATCH(BA2115,$CC$5:$CC$10,0),1)</f>
        <v>Y</v>
      </c>
      <c r="BC2115" s="12" t="str">
        <f>IF(AND(BB2115="Y",AY2115&gt;1),"Y","")</f>
        <v/>
      </c>
      <c r="BD2115" s="12" t="str">
        <f>IF(AND(BB2115="Y",AY2115&lt;1),"Y","")</f>
        <v>Y</v>
      </c>
      <c r="BE2115" s="12" t="str">
        <f>IF(AY2115&gt;1,IF(AY2114&gt;1,"Y",""),"")</f>
        <v/>
      </c>
      <c r="BF2115" s="12" t="str">
        <f>IF(AY2115&lt;1,IF(AY2114&lt;1,"Y",""),"")</f>
        <v/>
      </c>
      <c r="BG2115" s="2"/>
      <c r="BH2115" s="2"/>
      <c r="BI2115" s="2"/>
      <c r="BJ2115" s="2"/>
      <c r="BK2115" s="2"/>
      <c r="BL2115" s="2"/>
      <c r="BM2115" s="4" t="str">
        <f>IF(BR2115=BR2116,IF(BR2115&gt;BR2114,BR2115&amp;"_O",""),BR2115&amp;"_C")</f>
        <v/>
      </c>
      <c r="BN2115" s="7" t="str">
        <f>IF(RIGHT(BM2115,1)="C",BP2115/INDEX($BP$5:$BP$2729,MATCH(BR2115&amp;"_O",$BM$5:$BM$2729,0),1),"")</f>
        <v/>
      </c>
      <c r="BO2115" s="38">
        <v>40739</v>
      </c>
      <c r="BP2115" s="3">
        <v>2789.8</v>
      </c>
      <c r="BQ2115" s="7">
        <f>BP2115/BP2114</f>
        <v>0.97551935268426937</v>
      </c>
      <c r="BR2115" s="4">
        <f>YEAR(BO2115)</f>
        <v>2011</v>
      </c>
      <c r="BS2115" s="2" t="s">
        <v>9</v>
      </c>
      <c r="BT2115" s="12" t="str">
        <f>INDEX($CD$5:$CD$10,MATCH(BS2115,$CC$5:$CC$10,0),1)</f>
        <v>Y</v>
      </c>
      <c r="BU2115" s="12" t="str">
        <f>IF(AND(BT2115="Y",BQ2115&gt;1),"Y","")</f>
        <v/>
      </c>
      <c r="BV2115" s="12" t="str">
        <f>IF(AND(BT2115="Y",BQ2115&lt;1),"Y","")</f>
        <v>Y</v>
      </c>
      <c r="BW2115" s="12" t="str">
        <f>IF(BQ2115&gt;1,IF(BQ2114&gt;1,"Y",""),"")</f>
        <v/>
      </c>
      <c r="BX2115" s="12" t="str">
        <f>IF(BQ2115&lt;1,IF(BQ2114&lt;1,"Y",""),"")</f>
        <v/>
      </c>
      <c r="BY2115" s="2"/>
      <c r="BZ2115" s="2"/>
      <c r="CA2115" s="2"/>
    </row>
    <row r="2116" spans="47:79">
      <c r="AU2116" s="4" t="str">
        <f>IF(AZ2116=AZ2117,IF(AZ2116&gt;AZ2115,AZ2116&amp;"_O",""),AZ2116&amp;"_C")</f>
        <v/>
      </c>
      <c r="AV2116" s="7" t="str">
        <f>IF(RIGHT(AU2116,1)="C",AX2116/INDEX($AX$5:$AX$2729,MATCH(AZ2116&amp;"_O",$AU$5:$AU$2729,0),1),"")</f>
        <v/>
      </c>
      <c r="AW2116" s="38">
        <v>40326</v>
      </c>
      <c r="AX2116" s="37">
        <v>1089.4100000000001</v>
      </c>
      <c r="AY2116" s="7">
        <f>AX2116/AX2115</f>
        <v>1.0015813329165479</v>
      </c>
      <c r="AZ2116" s="4">
        <f>YEAR(AW2116)</f>
        <v>2010</v>
      </c>
      <c r="BA2116" s="2" t="s">
        <v>9</v>
      </c>
      <c r="BB2116" s="12" t="str">
        <f>INDEX($CD$5:$CD$10,MATCH(BA2116,$CC$5:$CC$10,0),1)</f>
        <v>Y</v>
      </c>
      <c r="BC2116" s="12" t="str">
        <f>IF(AND(BB2116="Y",AY2116&gt;1),"Y","")</f>
        <v>Y</v>
      </c>
      <c r="BD2116" s="12" t="str">
        <f>IF(AND(BB2116="Y",AY2116&lt;1),"Y","")</f>
        <v/>
      </c>
      <c r="BE2116" s="12" t="str">
        <f>IF(AY2116&gt;1,IF(AY2115&gt;1,"Y",""),"")</f>
        <v/>
      </c>
      <c r="BF2116" s="12" t="str">
        <f>IF(AY2116&lt;1,IF(AY2115&lt;1,"Y",""),"")</f>
        <v/>
      </c>
      <c r="BG2116" s="2"/>
      <c r="BH2116" s="2"/>
      <c r="BI2116" s="2"/>
      <c r="BJ2116" s="2"/>
      <c r="BK2116" s="2"/>
      <c r="BL2116" s="2"/>
      <c r="BM2116" s="4" t="str">
        <f>IF(BR2116=BR2117,IF(BR2116&gt;BR2115,BR2116&amp;"_O",""),BR2116&amp;"_C")</f>
        <v/>
      </c>
      <c r="BN2116" s="7" t="str">
        <f>IF(RIGHT(BM2116,1)="C",BP2116/INDEX($BP$5:$BP$2729,MATCH(BR2116&amp;"_O",$BM$5:$BM$2729,0),1),"")</f>
        <v/>
      </c>
      <c r="BO2116" s="38">
        <v>40746</v>
      </c>
      <c r="BP2116" s="3">
        <v>2858.83</v>
      </c>
      <c r="BQ2116" s="7">
        <f>BP2116/BP2115</f>
        <v>1.0247437092264677</v>
      </c>
      <c r="BR2116" s="4">
        <f>YEAR(BO2116)</f>
        <v>2011</v>
      </c>
      <c r="BS2116" s="2" t="s">
        <v>9</v>
      </c>
      <c r="BT2116" s="12" t="str">
        <f>INDEX($CD$5:$CD$10,MATCH(BS2116,$CC$5:$CC$10,0),1)</f>
        <v>Y</v>
      </c>
      <c r="BU2116" s="12" t="str">
        <f>IF(AND(BT2116="Y",BQ2116&gt;1),"Y","")</f>
        <v>Y</v>
      </c>
      <c r="BV2116" s="12" t="str">
        <f>IF(AND(BT2116="Y",BQ2116&lt;1),"Y","")</f>
        <v/>
      </c>
      <c r="BW2116" s="12" t="str">
        <f>IF(BQ2116&gt;1,IF(BQ2115&gt;1,"Y",""),"")</f>
        <v/>
      </c>
      <c r="BX2116" s="12" t="str">
        <f>IF(BQ2116&lt;1,IF(BQ2115&lt;1,"Y",""),"")</f>
        <v/>
      </c>
      <c r="BY2116" s="2"/>
      <c r="BZ2116" s="2"/>
      <c r="CA2116" s="2"/>
    </row>
    <row r="2117" spans="47:79">
      <c r="AU2117" s="4" t="str">
        <f>IF(AZ2117=AZ2118,IF(AZ2117&gt;AZ2116,AZ2117&amp;"_O",""),AZ2117&amp;"_C")</f>
        <v/>
      </c>
      <c r="AV2117" s="7" t="str">
        <f>IF(RIGHT(AU2117,1)="C",AX2117/INDEX($AX$5:$AX$2729,MATCH(AZ2117&amp;"_O",$AU$5:$AU$2729,0),1),"")</f>
        <v/>
      </c>
      <c r="AW2117" s="38">
        <v>40333</v>
      </c>
      <c r="AX2117" s="37">
        <v>1064.8800000000001</v>
      </c>
      <c r="AY2117" s="7">
        <f>AX2117/AX2116</f>
        <v>0.97748322486483508</v>
      </c>
      <c r="AZ2117" s="4">
        <f>YEAR(AW2117)</f>
        <v>2010</v>
      </c>
      <c r="BA2117" s="2" t="s">
        <v>9</v>
      </c>
      <c r="BB2117" s="12" t="str">
        <f>INDEX($CD$5:$CD$10,MATCH(BA2117,$CC$5:$CC$10,0),1)</f>
        <v>Y</v>
      </c>
      <c r="BC2117" s="12" t="str">
        <f>IF(AND(BB2117="Y",AY2117&gt;1),"Y","")</f>
        <v/>
      </c>
      <c r="BD2117" s="12" t="str">
        <f>IF(AND(BB2117="Y",AY2117&lt;1),"Y","")</f>
        <v>Y</v>
      </c>
      <c r="BE2117" s="12" t="str">
        <f>IF(AY2117&gt;1,IF(AY2116&gt;1,"Y",""),"")</f>
        <v/>
      </c>
      <c r="BF2117" s="12" t="str">
        <f>IF(AY2117&lt;1,IF(AY2116&lt;1,"Y",""),"")</f>
        <v/>
      </c>
      <c r="BG2117" s="2"/>
      <c r="BH2117" s="2"/>
      <c r="BI2117" s="2"/>
      <c r="BJ2117" s="2"/>
      <c r="BK2117" s="2"/>
      <c r="BL2117" s="2"/>
      <c r="BM2117" s="4" t="str">
        <f>IF(BR2117=BR2118,IF(BR2117&gt;BR2116,BR2117&amp;"_O",""),BR2117&amp;"_C")</f>
        <v/>
      </c>
      <c r="BN2117" s="7" t="str">
        <f>IF(RIGHT(BM2117,1)="C",BP2117/INDEX($BP$5:$BP$2729,MATCH(BR2117&amp;"_O",$BM$5:$BM$2729,0),1),"")</f>
        <v/>
      </c>
      <c r="BO2117" s="38">
        <v>40753</v>
      </c>
      <c r="BP2117" s="3">
        <v>2756.38</v>
      </c>
      <c r="BQ2117" s="7">
        <f>BP2117/BP2116</f>
        <v>0.96416366135796816</v>
      </c>
      <c r="BR2117" s="4">
        <f>YEAR(BO2117)</f>
        <v>2011</v>
      </c>
      <c r="BS2117" s="2" t="s">
        <v>9</v>
      </c>
      <c r="BT2117" s="12" t="str">
        <f>INDEX($CD$5:$CD$10,MATCH(BS2117,$CC$5:$CC$10,0),1)</f>
        <v>Y</v>
      </c>
      <c r="BU2117" s="12" t="str">
        <f>IF(AND(BT2117="Y",BQ2117&gt;1),"Y","")</f>
        <v/>
      </c>
      <c r="BV2117" s="12" t="str">
        <f>IF(AND(BT2117="Y",BQ2117&lt;1),"Y","")</f>
        <v>Y</v>
      </c>
      <c r="BW2117" s="12" t="str">
        <f>IF(BQ2117&gt;1,IF(BQ2116&gt;1,"Y",""),"")</f>
        <v/>
      </c>
      <c r="BX2117" s="12" t="str">
        <f>IF(BQ2117&lt;1,IF(BQ2116&lt;1,"Y",""),"")</f>
        <v/>
      </c>
      <c r="BY2117" s="2"/>
      <c r="BZ2117" s="2"/>
      <c r="CA2117" s="2"/>
    </row>
    <row r="2118" spans="47:79">
      <c r="AU2118" s="4" t="str">
        <f>IF(AZ2118=AZ2119,IF(AZ2118&gt;AZ2117,AZ2118&amp;"_O",""),AZ2118&amp;"_C")</f>
        <v/>
      </c>
      <c r="AV2118" s="7" t="str">
        <f>IF(RIGHT(AU2118,1)="C",AX2118/INDEX($AX$5:$AX$2729,MATCH(AZ2118&amp;"_O",$AU$5:$AU$2729,0),1),"")</f>
        <v/>
      </c>
      <c r="AW2118" s="38">
        <v>40340</v>
      </c>
      <c r="AX2118" s="37">
        <v>1091.5999999999999</v>
      </c>
      <c r="AY2118" s="7">
        <f>AX2118/AX2117</f>
        <v>1.0250920291488241</v>
      </c>
      <c r="AZ2118" s="4">
        <f>YEAR(AW2118)</f>
        <v>2010</v>
      </c>
      <c r="BA2118" s="2" t="s">
        <v>9</v>
      </c>
      <c r="BB2118" s="12" t="str">
        <f>INDEX($CD$5:$CD$10,MATCH(BA2118,$CC$5:$CC$10,0),1)</f>
        <v>Y</v>
      </c>
      <c r="BC2118" s="12" t="str">
        <f>IF(AND(BB2118="Y",AY2118&gt;1),"Y","")</f>
        <v>Y</v>
      </c>
      <c r="BD2118" s="12" t="str">
        <f>IF(AND(BB2118="Y",AY2118&lt;1),"Y","")</f>
        <v/>
      </c>
      <c r="BE2118" s="12" t="str">
        <f>IF(AY2118&gt;1,IF(AY2117&gt;1,"Y",""),"")</f>
        <v/>
      </c>
      <c r="BF2118" s="12" t="str">
        <f>IF(AY2118&lt;1,IF(AY2117&lt;1,"Y",""),"")</f>
        <v/>
      </c>
      <c r="BG2118" s="2"/>
      <c r="BH2118" s="2"/>
      <c r="BI2118" s="2"/>
      <c r="BJ2118" s="2"/>
      <c r="BK2118" s="2"/>
      <c r="BL2118" s="2"/>
      <c r="BM2118" s="4" t="str">
        <f>IF(BR2118=BR2119,IF(BR2118&gt;BR2117,BR2118&amp;"_O",""),BR2118&amp;"_C")</f>
        <v/>
      </c>
      <c r="BN2118" s="7" t="str">
        <f>IF(RIGHT(BM2118,1)="C",BP2118/INDEX($BP$5:$BP$2729,MATCH(BR2118&amp;"_O",$BM$5:$BM$2729,0),1),"")</f>
        <v/>
      </c>
      <c r="BO2118" s="38">
        <v>40760</v>
      </c>
      <c r="BP2118" s="3">
        <v>2532.41</v>
      </c>
      <c r="BQ2118" s="7">
        <f>BP2118/BP2117</f>
        <v>0.91874487552514517</v>
      </c>
      <c r="BR2118" s="4">
        <f>YEAR(BO2118)</f>
        <v>2011</v>
      </c>
      <c r="BS2118" s="2" t="s">
        <v>9</v>
      </c>
      <c r="BT2118" s="12" t="str">
        <f>INDEX($CD$5:$CD$10,MATCH(BS2118,$CC$5:$CC$10,0),1)</f>
        <v>Y</v>
      </c>
      <c r="BU2118" s="12" t="str">
        <f>IF(AND(BT2118="Y",BQ2118&gt;1),"Y","")</f>
        <v/>
      </c>
      <c r="BV2118" s="12" t="str">
        <f>IF(AND(BT2118="Y",BQ2118&lt;1),"Y","")</f>
        <v>Y</v>
      </c>
      <c r="BW2118" s="12" t="str">
        <f>IF(BQ2118&gt;1,IF(BQ2117&gt;1,"Y",""),"")</f>
        <v/>
      </c>
      <c r="BX2118" s="12" t="str">
        <f>IF(BQ2118&lt;1,IF(BQ2117&lt;1,"Y",""),"")</f>
        <v>Y</v>
      </c>
      <c r="BY2118" s="2"/>
      <c r="BZ2118" s="2"/>
      <c r="CA2118" s="2"/>
    </row>
    <row r="2119" spans="47:79">
      <c r="AU2119" s="4" t="str">
        <f>IF(AZ2119=AZ2120,IF(AZ2119&gt;AZ2118,AZ2119&amp;"_O",""),AZ2119&amp;"_C")</f>
        <v/>
      </c>
      <c r="AV2119" s="7" t="str">
        <f>IF(RIGHT(AU2119,1)="C",AX2119/INDEX($AX$5:$AX$2729,MATCH(AZ2119&amp;"_O",$AU$5:$AU$2729,0),1),"")</f>
        <v/>
      </c>
      <c r="AW2119" s="38">
        <v>40347</v>
      </c>
      <c r="AX2119" s="37">
        <v>1117.51</v>
      </c>
      <c r="AY2119" s="7">
        <f>AX2119/AX2118</f>
        <v>1.0237358006595823</v>
      </c>
      <c r="AZ2119" s="4">
        <f>YEAR(AW2119)</f>
        <v>2010</v>
      </c>
      <c r="BA2119" s="2" t="s">
        <v>9</v>
      </c>
      <c r="BB2119" s="12" t="str">
        <f>INDEX($CD$5:$CD$10,MATCH(BA2119,$CC$5:$CC$10,0),1)</f>
        <v>Y</v>
      </c>
      <c r="BC2119" s="12" t="str">
        <f>IF(AND(BB2119="Y",AY2119&gt;1),"Y","")</f>
        <v>Y</v>
      </c>
      <c r="BD2119" s="12" t="str">
        <f>IF(AND(BB2119="Y",AY2119&lt;1),"Y","")</f>
        <v/>
      </c>
      <c r="BE2119" s="12" t="str">
        <f>IF(AY2119&gt;1,IF(AY2118&gt;1,"Y",""),"")</f>
        <v>Y</v>
      </c>
      <c r="BF2119" s="12" t="str">
        <f>IF(AY2119&lt;1,IF(AY2118&lt;1,"Y",""),"")</f>
        <v/>
      </c>
      <c r="BG2119" s="2"/>
      <c r="BH2119" s="2"/>
      <c r="BI2119" s="2"/>
      <c r="BJ2119" s="2"/>
      <c r="BK2119" s="2"/>
      <c r="BL2119" s="2"/>
      <c r="BM2119" s="4" t="str">
        <f>IF(BR2119=BR2120,IF(BR2119&gt;BR2118,BR2119&amp;"_O",""),BR2119&amp;"_C")</f>
        <v/>
      </c>
      <c r="BN2119" s="7" t="str">
        <f>IF(RIGHT(BM2119,1)="C",BP2119/INDEX($BP$5:$BP$2729,MATCH(BR2119&amp;"_O",$BM$5:$BM$2729,0),1),"")</f>
        <v/>
      </c>
      <c r="BO2119" s="38">
        <v>40767</v>
      </c>
      <c r="BP2119" s="3">
        <v>2507.98</v>
      </c>
      <c r="BQ2119" s="7">
        <f>BP2119/BP2118</f>
        <v>0.99035306289265967</v>
      </c>
      <c r="BR2119" s="4">
        <f>YEAR(BO2119)</f>
        <v>2011</v>
      </c>
      <c r="BS2119" s="2" t="s">
        <v>9</v>
      </c>
      <c r="BT2119" s="12" t="str">
        <f>INDEX($CD$5:$CD$10,MATCH(BS2119,$CC$5:$CC$10,0),1)</f>
        <v>Y</v>
      </c>
      <c r="BU2119" s="12" t="str">
        <f>IF(AND(BT2119="Y",BQ2119&gt;1),"Y","")</f>
        <v/>
      </c>
      <c r="BV2119" s="12" t="str">
        <f>IF(AND(BT2119="Y",BQ2119&lt;1),"Y","")</f>
        <v>Y</v>
      </c>
      <c r="BW2119" s="12" t="str">
        <f>IF(BQ2119&gt;1,IF(BQ2118&gt;1,"Y",""),"")</f>
        <v/>
      </c>
      <c r="BX2119" s="12" t="str">
        <f>IF(BQ2119&lt;1,IF(BQ2118&lt;1,"Y",""),"")</f>
        <v>Y</v>
      </c>
      <c r="BY2119" s="2"/>
      <c r="BZ2119" s="2"/>
      <c r="CA2119" s="2"/>
    </row>
    <row r="2120" spans="47:79">
      <c r="AU2120" s="4" t="str">
        <f>IF(AZ2120=AZ2121,IF(AZ2120&gt;AZ2119,AZ2120&amp;"_O",""),AZ2120&amp;"_C")</f>
        <v/>
      </c>
      <c r="AV2120" s="7" t="str">
        <f>IF(RIGHT(AU2120,1)="C",AX2120/INDEX($AX$5:$AX$2729,MATCH(AZ2120&amp;"_O",$AU$5:$AU$2729,0),1),"")</f>
        <v/>
      </c>
      <c r="AW2120" s="38">
        <v>40354</v>
      </c>
      <c r="AX2120" s="37">
        <v>1076.76</v>
      </c>
      <c r="AY2120" s="7">
        <f>AX2120/AX2119</f>
        <v>0.96353500192392016</v>
      </c>
      <c r="AZ2120" s="4">
        <f>YEAR(AW2120)</f>
        <v>2010</v>
      </c>
      <c r="BA2120" s="2" t="s">
        <v>9</v>
      </c>
      <c r="BB2120" s="12" t="str">
        <f>INDEX($CD$5:$CD$10,MATCH(BA2120,$CC$5:$CC$10,0),1)</f>
        <v>Y</v>
      </c>
      <c r="BC2120" s="12" t="str">
        <f>IF(AND(BB2120="Y",AY2120&gt;1),"Y","")</f>
        <v/>
      </c>
      <c r="BD2120" s="12" t="str">
        <f>IF(AND(BB2120="Y",AY2120&lt;1),"Y","")</f>
        <v>Y</v>
      </c>
      <c r="BE2120" s="12" t="str">
        <f>IF(AY2120&gt;1,IF(AY2119&gt;1,"Y",""),"")</f>
        <v/>
      </c>
      <c r="BF2120" s="12" t="str">
        <f>IF(AY2120&lt;1,IF(AY2119&lt;1,"Y",""),"")</f>
        <v/>
      </c>
      <c r="BG2120" s="2"/>
      <c r="BH2120" s="2"/>
      <c r="BI2120" s="2"/>
      <c r="BJ2120" s="2"/>
      <c r="BK2120" s="2"/>
      <c r="BL2120" s="2"/>
      <c r="BM2120" s="4" t="str">
        <f>IF(BR2120=BR2121,IF(BR2120&gt;BR2119,BR2120&amp;"_O",""),BR2120&amp;"_C")</f>
        <v/>
      </c>
      <c r="BN2120" s="7" t="str">
        <f>IF(RIGHT(BM2120,1)="C",BP2120/INDEX($BP$5:$BP$2729,MATCH(BR2120&amp;"_O",$BM$5:$BM$2729,0),1),"")</f>
        <v/>
      </c>
      <c r="BO2120" s="38">
        <v>40774</v>
      </c>
      <c r="BP2120" s="3">
        <v>2341.84</v>
      </c>
      <c r="BQ2120" s="7">
        <f>BP2120/BP2119</f>
        <v>0.93375545259531578</v>
      </c>
      <c r="BR2120" s="4">
        <f>YEAR(BO2120)</f>
        <v>2011</v>
      </c>
      <c r="BS2120" s="2" t="s">
        <v>9</v>
      </c>
      <c r="BT2120" s="12" t="str">
        <f>INDEX($CD$5:$CD$10,MATCH(BS2120,$CC$5:$CC$10,0),1)</f>
        <v>Y</v>
      </c>
      <c r="BU2120" s="12" t="str">
        <f>IF(AND(BT2120="Y",BQ2120&gt;1),"Y","")</f>
        <v/>
      </c>
      <c r="BV2120" s="12" t="str">
        <f>IF(AND(BT2120="Y",BQ2120&lt;1),"Y","")</f>
        <v>Y</v>
      </c>
      <c r="BW2120" s="12" t="str">
        <f>IF(BQ2120&gt;1,IF(BQ2119&gt;1,"Y",""),"")</f>
        <v/>
      </c>
      <c r="BX2120" s="12" t="str">
        <f>IF(BQ2120&lt;1,IF(BQ2119&lt;1,"Y",""),"")</f>
        <v>Y</v>
      </c>
      <c r="BY2120" s="2"/>
      <c r="BZ2120" s="2"/>
      <c r="CA2120" s="2"/>
    </row>
    <row r="2121" spans="47:79">
      <c r="AU2121" s="4" t="str">
        <f>IF(AZ2121=AZ2122,IF(AZ2121&gt;AZ2120,AZ2121&amp;"_O",""),AZ2121&amp;"_C")</f>
        <v/>
      </c>
      <c r="AV2121" s="7" t="str">
        <f>IF(RIGHT(AU2121,1)="C",AX2121/INDEX($AX$5:$AX$2729,MATCH(AZ2121&amp;"_O",$AU$5:$AU$2729,0),1),"")</f>
        <v/>
      </c>
      <c r="AW2121" s="38">
        <v>40361</v>
      </c>
      <c r="AX2121" s="37">
        <v>1022.58</v>
      </c>
      <c r="AY2121" s="7">
        <f>AX2121/AX2120</f>
        <v>0.94968238047475761</v>
      </c>
      <c r="AZ2121" s="4">
        <f>YEAR(AW2121)</f>
        <v>2010</v>
      </c>
      <c r="BA2121" s="2" t="s">
        <v>9</v>
      </c>
      <c r="BB2121" s="12" t="str">
        <f>INDEX($CD$5:$CD$10,MATCH(BA2121,$CC$5:$CC$10,0),1)</f>
        <v>Y</v>
      </c>
      <c r="BC2121" s="12" t="str">
        <f>IF(AND(BB2121="Y",AY2121&gt;1),"Y","")</f>
        <v/>
      </c>
      <c r="BD2121" s="12" t="str">
        <f>IF(AND(BB2121="Y",AY2121&lt;1),"Y","")</f>
        <v>Y</v>
      </c>
      <c r="BE2121" s="12" t="str">
        <f>IF(AY2121&gt;1,IF(AY2120&gt;1,"Y",""),"")</f>
        <v/>
      </c>
      <c r="BF2121" s="12" t="str">
        <f>IF(AY2121&lt;1,IF(AY2120&lt;1,"Y",""),"")</f>
        <v>Y</v>
      </c>
      <c r="BG2121" s="2"/>
      <c r="BH2121" s="2"/>
      <c r="BI2121" s="2"/>
      <c r="BJ2121" s="2"/>
      <c r="BK2121" s="2"/>
      <c r="BL2121" s="2"/>
      <c r="BM2121" s="4" t="str">
        <f>IF(BR2121=BR2122,IF(BR2121&gt;BR2120,BR2121&amp;"_O",""),BR2121&amp;"_C")</f>
        <v/>
      </c>
      <c r="BN2121" s="7" t="str">
        <f>IF(RIGHT(BM2121,1)="C",BP2121/INDEX($BP$5:$BP$2729,MATCH(BR2121&amp;"_O",$BM$5:$BM$2729,0),1),"")</f>
        <v/>
      </c>
      <c r="BO2121" s="38">
        <v>40781</v>
      </c>
      <c r="BP2121" s="3">
        <v>2479.85</v>
      </c>
      <c r="BQ2121" s="7">
        <f>BP2121/BP2120</f>
        <v>1.0589322925562805</v>
      </c>
      <c r="BR2121" s="4">
        <f>YEAR(BO2121)</f>
        <v>2011</v>
      </c>
      <c r="BS2121" s="2" t="s">
        <v>9</v>
      </c>
      <c r="BT2121" s="12" t="str">
        <f>INDEX($CD$5:$CD$10,MATCH(BS2121,$CC$5:$CC$10,0),1)</f>
        <v>Y</v>
      </c>
      <c r="BU2121" s="12" t="str">
        <f>IF(AND(BT2121="Y",BQ2121&gt;1),"Y","")</f>
        <v>Y</v>
      </c>
      <c r="BV2121" s="12" t="str">
        <f>IF(AND(BT2121="Y",BQ2121&lt;1),"Y","")</f>
        <v/>
      </c>
      <c r="BW2121" s="12" t="str">
        <f>IF(BQ2121&gt;1,IF(BQ2120&gt;1,"Y",""),"")</f>
        <v/>
      </c>
      <c r="BX2121" s="12" t="str">
        <f>IF(BQ2121&lt;1,IF(BQ2120&lt;1,"Y",""),"")</f>
        <v/>
      </c>
      <c r="BY2121" s="2"/>
      <c r="BZ2121" s="2"/>
      <c r="CA2121" s="2"/>
    </row>
    <row r="2122" spans="47:79">
      <c r="AU2122" s="4" t="str">
        <f>IF(AZ2122=AZ2123,IF(AZ2122&gt;AZ2121,AZ2122&amp;"_O",""),AZ2122&amp;"_C")</f>
        <v/>
      </c>
      <c r="AV2122" s="7" t="str">
        <f>IF(RIGHT(AU2122,1)="C",AX2122/INDEX($AX$5:$AX$2729,MATCH(AZ2122&amp;"_O",$AU$5:$AU$2729,0),1),"")</f>
        <v/>
      </c>
      <c r="AW2122" s="38">
        <v>40368</v>
      </c>
      <c r="AX2122" s="37">
        <v>1077.96</v>
      </c>
      <c r="AY2122" s="7">
        <f>AX2122/AX2121</f>
        <v>1.0541571319603356</v>
      </c>
      <c r="AZ2122" s="4">
        <f>YEAR(AW2122)</f>
        <v>2010</v>
      </c>
      <c r="BA2122" s="2" t="s">
        <v>9</v>
      </c>
      <c r="BB2122" s="12" t="str">
        <f>INDEX($CD$5:$CD$10,MATCH(BA2122,$CC$5:$CC$10,0),1)</f>
        <v>Y</v>
      </c>
      <c r="BC2122" s="12" t="str">
        <f>IF(AND(BB2122="Y",AY2122&gt;1),"Y","")</f>
        <v>Y</v>
      </c>
      <c r="BD2122" s="12" t="str">
        <f>IF(AND(BB2122="Y",AY2122&lt;1),"Y","")</f>
        <v/>
      </c>
      <c r="BE2122" s="12" t="str">
        <f>IF(AY2122&gt;1,IF(AY2121&gt;1,"Y",""),"")</f>
        <v/>
      </c>
      <c r="BF2122" s="12" t="str">
        <f>IF(AY2122&lt;1,IF(AY2121&lt;1,"Y",""),"")</f>
        <v/>
      </c>
      <c r="BG2122" s="2"/>
      <c r="BH2122" s="2"/>
      <c r="BI2122" s="2"/>
      <c r="BJ2122" s="2"/>
      <c r="BK2122" s="2"/>
      <c r="BL2122" s="2"/>
      <c r="BM2122" s="4" t="str">
        <f>IF(BR2122=BR2123,IF(BR2122&gt;BR2121,BR2122&amp;"_O",""),BR2122&amp;"_C")</f>
        <v/>
      </c>
      <c r="BN2122" s="7" t="str">
        <f>IF(RIGHT(BM2122,1)="C",BP2122/INDEX($BP$5:$BP$2729,MATCH(BR2122&amp;"_O",$BM$5:$BM$2729,0),1),"")</f>
        <v/>
      </c>
      <c r="BO2122" s="38">
        <v>40788</v>
      </c>
      <c r="BP2122" s="3">
        <v>2480.33</v>
      </c>
      <c r="BQ2122" s="7">
        <f>BP2122/BP2121</f>
        <v>1.0001935600943606</v>
      </c>
      <c r="BR2122" s="4">
        <f>YEAR(BO2122)</f>
        <v>2011</v>
      </c>
      <c r="BS2122" s="2" t="s">
        <v>9</v>
      </c>
      <c r="BT2122" s="12" t="str">
        <f>INDEX($CD$5:$CD$10,MATCH(BS2122,$CC$5:$CC$10,0),1)</f>
        <v>Y</v>
      </c>
      <c r="BU2122" s="12" t="str">
        <f>IF(AND(BT2122="Y",BQ2122&gt;1),"Y","")</f>
        <v>Y</v>
      </c>
      <c r="BV2122" s="12" t="str">
        <f>IF(AND(BT2122="Y",BQ2122&lt;1),"Y","")</f>
        <v/>
      </c>
      <c r="BW2122" s="12" t="str">
        <f>IF(BQ2122&gt;1,IF(BQ2121&gt;1,"Y",""),"")</f>
        <v>Y</v>
      </c>
      <c r="BX2122" s="12" t="str">
        <f>IF(BQ2122&lt;1,IF(BQ2121&lt;1,"Y",""),"")</f>
        <v/>
      </c>
      <c r="BY2122" s="2"/>
      <c r="BZ2122" s="2"/>
      <c r="CA2122" s="2"/>
    </row>
    <row r="2123" spans="47:79">
      <c r="AU2123" s="4" t="str">
        <f>IF(AZ2123=AZ2124,IF(AZ2123&gt;AZ2122,AZ2123&amp;"_O",""),AZ2123&amp;"_C")</f>
        <v/>
      </c>
      <c r="AV2123" s="7" t="str">
        <f>IF(RIGHT(AU2123,1)="C",AX2123/INDEX($AX$5:$AX$2729,MATCH(AZ2123&amp;"_O",$AU$5:$AU$2729,0),1),"")</f>
        <v/>
      </c>
      <c r="AW2123" s="38">
        <v>40375</v>
      </c>
      <c r="AX2123" s="37">
        <v>1064.8800000000001</v>
      </c>
      <c r="AY2123" s="7">
        <f>AX2123/AX2122</f>
        <v>0.98786596905265511</v>
      </c>
      <c r="AZ2123" s="4">
        <f>YEAR(AW2123)</f>
        <v>2010</v>
      </c>
      <c r="BA2123" s="2" t="s">
        <v>9</v>
      </c>
      <c r="BB2123" s="12" t="str">
        <f>INDEX($CD$5:$CD$10,MATCH(BA2123,$CC$5:$CC$10,0),1)</f>
        <v>Y</v>
      </c>
      <c r="BC2123" s="12" t="str">
        <f>IF(AND(BB2123="Y",AY2123&gt;1),"Y","")</f>
        <v/>
      </c>
      <c r="BD2123" s="12" t="str">
        <f>IF(AND(BB2123="Y",AY2123&lt;1),"Y","")</f>
        <v>Y</v>
      </c>
      <c r="BE2123" s="12" t="str">
        <f>IF(AY2123&gt;1,IF(AY2122&gt;1,"Y",""),"")</f>
        <v/>
      </c>
      <c r="BF2123" s="12" t="str">
        <f>IF(AY2123&lt;1,IF(AY2122&lt;1,"Y",""),"")</f>
        <v/>
      </c>
      <c r="BG2123" s="2"/>
      <c r="BH2123" s="2"/>
      <c r="BI2123" s="2"/>
      <c r="BJ2123" s="2"/>
      <c r="BK2123" s="2"/>
      <c r="BL2123" s="2"/>
      <c r="BM2123" s="4" t="str">
        <f>IF(BR2123=BR2124,IF(BR2123&gt;BR2122,BR2123&amp;"_O",""),BR2123&amp;"_C")</f>
        <v/>
      </c>
      <c r="BN2123" s="7" t="str">
        <f>IF(RIGHT(BM2123,1)="C",BP2123/INDEX($BP$5:$BP$2729,MATCH(BR2123&amp;"_O",$BM$5:$BM$2729,0),1),"")</f>
        <v/>
      </c>
      <c r="BO2123" s="38">
        <v>40795</v>
      </c>
      <c r="BP2123" s="3">
        <v>2467.9899999999998</v>
      </c>
      <c r="BQ2123" s="7">
        <f>BP2123/BP2122</f>
        <v>0.99502485556357412</v>
      </c>
      <c r="BR2123" s="4">
        <f>YEAR(BO2123)</f>
        <v>2011</v>
      </c>
      <c r="BS2123" s="2" t="s">
        <v>9</v>
      </c>
      <c r="BT2123" s="12" t="str">
        <f>INDEX($CD$5:$CD$10,MATCH(BS2123,$CC$5:$CC$10,0),1)</f>
        <v>Y</v>
      </c>
      <c r="BU2123" s="12" t="str">
        <f>IF(AND(BT2123="Y",BQ2123&gt;1),"Y","")</f>
        <v/>
      </c>
      <c r="BV2123" s="12" t="str">
        <f>IF(AND(BT2123="Y",BQ2123&lt;1),"Y","")</f>
        <v>Y</v>
      </c>
      <c r="BW2123" s="12" t="str">
        <f>IF(BQ2123&gt;1,IF(BQ2122&gt;1,"Y",""),"")</f>
        <v/>
      </c>
      <c r="BX2123" s="12" t="str">
        <f>IF(BQ2123&lt;1,IF(BQ2122&lt;1,"Y",""),"")</f>
        <v/>
      </c>
      <c r="BY2123" s="2"/>
      <c r="BZ2123" s="2"/>
      <c r="CA2123" s="2"/>
    </row>
    <row r="2124" spans="47:79">
      <c r="AU2124" s="4" t="str">
        <f>IF(AZ2124=AZ2125,IF(AZ2124&gt;AZ2123,AZ2124&amp;"_O",""),AZ2124&amp;"_C")</f>
        <v/>
      </c>
      <c r="AV2124" s="7" t="str">
        <f>IF(RIGHT(AU2124,1)="C",AX2124/INDEX($AX$5:$AX$2729,MATCH(AZ2124&amp;"_O",$AU$5:$AU$2729,0),1),"")</f>
        <v/>
      </c>
      <c r="AW2124" s="38">
        <v>40382</v>
      </c>
      <c r="AX2124" s="37">
        <v>1102.6600000000001</v>
      </c>
      <c r="AY2124" s="7">
        <f>AX2124/AX2123</f>
        <v>1.0354781759447074</v>
      </c>
      <c r="AZ2124" s="4">
        <f>YEAR(AW2124)</f>
        <v>2010</v>
      </c>
      <c r="BA2124" s="2" t="s">
        <v>9</v>
      </c>
      <c r="BB2124" s="12" t="str">
        <f>INDEX($CD$5:$CD$10,MATCH(BA2124,$CC$5:$CC$10,0),1)</f>
        <v>Y</v>
      </c>
      <c r="BC2124" s="12" t="str">
        <f>IF(AND(BB2124="Y",AY2124&gt;1),"Y","")</f>
        <v>Y</v>
      </c>
      <c r="BD2124" s="12" t="str">
        <f>IF(AND(BB2124="Y",AY2124&lt;1),"Y","")</f>
        <v/>
      </c>
      <c r="BE2124" s="12" t="str">
        <f>IF(AY2124&gt;1,IF(AY2123&gt;1,"Y",""),"")</f>
        <v/>
      </c>
      <c r="BF2124" s="12" t="str">
        <f>IF(AY2124&lt;1,IF(AY2123&lt;1,"Y",""),"")</f>
        <v/>
      </c>
      <c r="BG2124" s="2"/>
      <c r="BH2124" s="2"/>
      <c r="BI2124" s="2"/>
      <c r="BJ2124" s="2"/>
      <c r="BK2124" s="2"/>
      <c r="BL2124" s="2"/>
      <c r="BM2124" s="4" t="str">
        <f>IF(BR2124=BR2125,IF(BR2124&gt;BR2123,BR2124&amp;"_O",""),BR2124&amp;"_C")</f>
        <v/>
      </c>
      <c r="BN2124" s="7" t="str">
        <f>IF(RIGHT(BM2124,1)="C",BP2124/INDEX($BP$5:$BP$2729,MATCH(BR2124&amp;"_O",$BM$5:$BM$2729,0),1),"")</f>
        <v/>
      </c>
      <c r="BO2124" s="38">
        <v>40802</v>
      </c>
      <c r="BP2124" s="3">
        <v>2622.31</v>
      </c>
      <c r="BQ2124" s="7">
        <f>BP2124/BP2123</f>
        <v>1.0625286164044425</v>
      </c>
      <c r="BR2124" s="4">
        <f>YEAR(BO2124)</f>
        <v>2011</v>
      </c>
      <c r="BS2124" s="2" t="s">
        <v>9</v>
      </c>
      <c r="BT2124" s="12" t="str">
        <f>INDEX($CD$5:$CD$10,MATCH(BS2124,$CC$5:$CC$10,0),1)</f>
        <v>Y</v>
      </c>
      <c r="BU2124" s="12" t="str">
        <f>IF(AND(BT2124="Y",BQ2124&gt;1),"Y","")</f>
        <v>Y</v>
      </c>
      <c r="BV2124" s="12" t="str">
        <f>IF(AND(BT2124="Y",BQ2124&lt;1),"Y","")</f>
        <v/>
      </c>
      <c r="BW2124" s="12" t="str">
        <f>IF(BQ2124&gt;1,IF(BQ2123&gt;1,"Y",""),"")</f>
        <v/>
      </c>
      <c r="BX2124" s="12" t="str">
        <f>IF(BQ2124&lt;1,IF(BQ2123&lt;1,"Y",""),"")</f>
        <v/>
      </c>
      <c r="BY2124" s="2"/>
      <c r="BZ2124" s="2"/>
      <c r="CA2124" s="2"/>
    </row>
    <row r="2125" spans="47:79">
      <c r="AU2125" s="4" t="str">
        <f>IF(AZ2125=AZ2126,IF(AZ2125&gt;AZ2124,AZ2125&amp;"_O",""),AZ2125&amp;"_C")</f>
        <v/>
      </c>
      <c r="AV2125" s="7" t="str">
        <f>IF(RIGHT(AU2125,1)="C",AX2125/INDEX($AX$5:$AX$2729,MATCH(AZ2125&amp;"_O",$AU$5:$AU$2729,0),1),"")</f>
        <v/>
      </c>
      <c r="AW2125" s="38">
        <v>40389</v>
      </c>
      <c r="AX2125" s="37">
        <v>1101.5999999999999</v>
      </c>
      <c r="AY2125" s="7">
        <f>AX2125/AX2124</f>
        <v>0.99903868826292763</v>
      </c>
      <c r="AZ2125" s="4">
        <f>YEAR(AW2125)</f>
        <v>2010</v>
      </c>
      <c r="BA2125" s="2" t="s">
        <v>9</v>
      </c>
      <c r="BB2125" s="12" t="str">
        <f>INDEX($CD$5:$CD$10,MATCH(BA2125,$CC$5:$CC$10,0),1)</f>
        <v>Y</v>
      </c>
      <c r="BC2125" s="12" t="str">
        <f>IF(AND(BB2125="Y",AY2125&gt;1),"Y","")</f>
        <v/>
      </c>
      <c r="BD2125" s="12" t="str">
        <f>IF(AND(BB2125="Y",AY2125&lt;1),"Y","")</f>
        <v>Y</v>
      </c>
      <c r="BE2125" s="12" t="str">
        <f>IF(AY2125&gt;1,IF(AY2124&gt;1,"Y",""),"")</f>
        <v/>
      </c>
      <c r="BF2125" s="12" t="str">
        <f>IF(AY2125&lt;1,IF(AY2124&lt;1,"Y",""),"")</f>
        <v/>
      </c>
      <c r="BG2125" s="2"/>
      <c r="BH2125" s="2"/>
      <c r="BI2125" s="2"/>
      <c r="BJ2125" s="2"/>
      <c r="BK2125" s="2"/>
      <c r="BL2125" s="2"/>
      <c r="BM2125" s="4" t="str">
        <f>IF(BR2125=BR2126,IF(BR2125&gt;BR2124,BR2125&amp;"_O",""),BR2125&amp;"_C")</f>
        <v/>
      </c>
      <c r="BN2125" s="7" t="str">
        <f>IF(RIGHT(BM2125,1)="C",BP2125/INDEX($BP$5:$BP$2729,MATCH(BR2125&amp;"_O",$BM$5:$BM$2729,0),1),"")</f>
        <v/>
      </c>
      <c r="BO2125" s="38">
        <v>40809</v>
      </c>
      <c r="BP2125" s="3">
        <v>2483.23</v>
      </c>
      <c r="BQ2125" s="7">
        <f>BP2125/BP2124</f>
        <v>0.94696279234720537</v>
      </c>
      <c r="BR2125" s="4">
        <f>YEAR(BO2125)</f>
        <v>2011</v>
      </c>
      <c r="BS2125" s="2" t="s">
        <v>9</v>
      </c>
      <c r="BT2125" s="12" t="str">
        <f>INDEX($CD$5:$CD$10,MATCH(BS2125,$CC$5:$CC$10,0),1)</f>
        <v>Y</v>
      </c>
      <c r="BU2125" s="12" t="str">
        <f>IF(AND(BT2125="Y",BQ2125&gt;1),"Y","")</f>
        <v/>
      </c>
      <c r="BV2125" s="12" t="str">
        <f>IF(AND(BT2125="Y",BQ2125&lt;1),"Y","")</f>
        <v>Y</v>
      </c>
      <c r="BW2125" s="12" t="str">
        <f>IF(BQ2125&gt;1,IF(BQ2124&gt;1,"Y",""),"")</f>
        <v/>
      </c>
      <c r="BX2125" s="12" t="str">
        <f>IF(BQ2125&lt;1,IF(BQ2124&lt;1,"Y",""),"")</f>
        <v/>
      </c>
      <c r="BY2125" s="2"/>
      <c r="BZ2125" s="2"/>
      <c r="CA2125" s="2"/>
    </row>
    <row r="2126" spans="47:79">
      <c r="AU2126" s="4" t="str">
        <f>IF(AZ2126=AZ2127,IF(AZ2126&gt;AZ2125,AZ2126&amp;"_O",""),AZ2126&amp;"_C")</f>
        <v/>
      </c>
      <c r="AV2126" s="7" t="str">
        <f>IF(RIGHT(AU2126,1)="C",AX2126/INDEX($AX$5:$AX$2729,MATCH(AZ2126&amp;"_O",$AU$5:$AU$2729,0),1),"")</f>
        <v/>
      </c>
      <c r="AW2126" s="38">
        <v>40396</v>
      </c>
      <c r="AX2126" s="37">
        <v>1121.6400000000001</v>
      </c>
      <c r="AY2126" s="7">
        <f>AX2126/AX2125</f>
        <v>1.0181917211328977</v>
      </c>
      <c r="AZ2126" s="4">
        <f>YEAR(AW2126)</f>
        <v>2010</v>
      </c>
      <c r="BA2126" s="2" t="s">
        <v>9</v>
      </c>
      <c r="BB2126" s="12" t="str">
        <f>INDEX($CD$5:$CD$10,MATCH(BA2126,$CC$5:$CC$10,0),1)</f>
        <v>Y</v>
      </c>
      <c r="BC2126" s="12" t="str">
        <f>IF(AND(BB2126="Y",AY2126&gt;1),"Y","")</f>
        <v>Y</v>
      </c>
      <c r="BD2126" s="12" t="str">
        <f>IF(AND(BB2126="Y",AY2126&lt;1),"Y","")</f>
        <v/>
      </c>
      <c r="BE2126" s="12" t="str">
        <f>IF(AY2126&gt;1,IF(AY2125&gt;1,"Y",""),"")</f>
        <v/>
      </c>
      <c r="BF2126" s="12" t="str">
        <f>IF(AY2126&lt;1,IF(AY2125&lt;1,"Y",""),"")</f>
        <v/>
      </c>
      <c r="BG2126" s="2"/>
      <c r="BH2126" s="2"/>
      <c r="BI2126" s="2"/>
      <c r="BJ2126" s="2"/>
      <c r="BK2126" s="2"/>
      <c r="BL2126" s="2"/>
      <c r="BM2126" s="4" t="str">
        <f>IF(BR2126=BR2127,IF(BR2126&gt;BR2125,BR2126&amp;"_O",""),BR2126&amp;"_C")</f>
        <v/>
      </c>
      <c r="BN2126" s="7" t="str">
        <f>IF(RIGHT(BM2126,1)="C",BP2126/INDEX($BP$5:$BP$2729,MATCH(BR2126&amp;"_O",$BM$5:$BM$2729,0),1),"")</f>
        <v/>
      </c>
      <c r="BO2126" s="38">
        <v>40816</v>
      </c>
      <c r="BP2126" s="3">
        <v>2415.4</v>
      </c>
      <c r="BQ2126" s="7">
        <f>BP2126/BP2125</f>
        <v>0.97268476943335902</v>
      </c>
      <c r="BR2126" s="4">
        <f>YEAR(BO2126)</f>
        <v>2011</v>
      </c>
      <c r="BS2126" s="2" t="s">
        <v>9</v>
      </c>
      <c r="BT2126" s="12" t="str">
        <f>INDEX($CD$5:$CD$10,MATCH(BS2126,$CC$5:$CC$10,0),1)</f>
        <v>Y</v>
      </c>
      <c r="BU2126" s="12" t="str">
        <f>IF(AND(BT2126="Y",BQ2126&gt;1),"Y","")</f>
        <v/>
      </c>
      <c r="BV2126" s="12" t="str">
        <f>IF(AND(BT2126="Y",BQ2126&lt;1),"Y","")</f>
        <v>Y</v>
      </c>
      <c r="BW2126" s="12" t="str">
        <f>IF(BQ2126&gt;1,IF(BQ2125&gt;1,"Y",""),"")</f>
        <v/>
      </c>
      <c r="BX2126" s="12" t="str">
        <f>IF(BQ2126&lt;1,IF(BQ2125&lt;1,"Y",""),"")</f>
        <v>Y</v>
      </c>
      <c r="BY2126" s="2"/>
      <c r="BZ2126" s="2"/>
      <c r="CA2126" s="2"/>
    </row>
    <row r="2127" spans="47:79">
      <c r="AU2127" s="4" t="str">
        <f>IF(AZ2127=AZ2128,IF(AZ2127&gt;AZ2126,AZ2127&amp;"_O",""),AZ2127&amp;"_C")</f>
        <v/>
      </c>
      <c r="AV2127" s="7" t="str">
        <f>IF(RIGHT(AU2127,1)="C",AX2127/INDEX($AX$5:$AX$2729,MATCH(AZ2127&amp;"_O",$AU$5:$AU$2729,0),1),"")</f>
        <v/>
      </c>
      <c r="AW2127" s="38">
        <v>40403</v>
      </c>
      <c r="AX2127" s="37">
        <v>1079.25</v>
      </c>
      <c r="AY2127" s="7">
        <f>AX2127/AX2126</f>
        <v>0.96220712528083874</v>
      </c>
      <c r="AZ2127" s="4">
        <f>YEAR(AW2127)</f>
        <v>2010</v>
      </c>
      <c r="BA2127" s="2" t="s">
        <v>9</v>
      </c>
      <c r="BB2127" s="12" t="str">
        <f>INDEX($CD$5:$CD$10,MATCH(BA2127,$CC$5:$CC$10,0),1)</f>
        <v>Y</v>
      </c>
      <c r="BC2127" s="12" t="str">
        <f>IF(AND(BB2127="Y",AY2127&gt;1),"Y","")</f>
        <v/>
      </c>
      <c r="BD2127" s="12" t="str">
        <f>IF(AND(BB2127="Y",AY2127&lt;1),"Y","")</f>
        <v>Y</v>
      </c>
      <c r="BE2127" s="12" t="str">
        <f>IF(AY2127&gt;1,IF(AY2126&gt;1,"Y",""),"")</f>
        <v/>
      </c>
      <c r="BF2127" s="12" t="str">
        <f>IF(AY2127&lt;1,IF(AY2126&lt;1,"Y",""),"")</f>
        <v/>
      </c>
      <c r="BG2127" s="2"/>
      <c r="BH2127" s="2"/>
      <c r="BI2127" s="2"/>
      <c r="BJ2127" s="2"/>
      <c r="BK2127" s="2"/>
      <c r="BL2127" s="2"/>
      <c r="BM2127" s="4" t="str">
        <f>IF(BR2127=BR2128,IF(BR2127&gt;BR2126,BR2127&amp;"_O",""),BR2127&amp;"_C")</f>
        <v/>
      </c>
      <c r="BN2127" s="7" t="str">
        <f>IF(RIGHT(BM2127,1)="C",BP2127/INDEX($BP$5:$BP$2729,MATCH(BR2127&amp;"_O",$BM$5:$BM$2729,0),1),"")</f>
        <v/>
      </c>
      <c r="BO2127" s="38">
        <v>40823</v>
      </c>
      <c r="BP2127" s="3">
        <v>2479.35</v>
      </c>
      <c r="BQ2127" s="7">
        <f>BP2127/BP2126</f>
        <v>1.0264759460130826</v>
      </c>
      <c r="BR2127" s="4">
        <f>YEAR(BO2127)</f>
        <v>2011</v>
      </c>
      <c r="BS2127" s="2" t="s">
        <v>9</v>
      </c>
      <c r="BT2127" s="12" t="str">
        <f>INDEX($CD$5:$CD$10,MATCH(BS2127,$CC$5:$CC$10,0),1)</f>
        <v>Y</v>
      </c>
      <c r="BU2127" s="12" t="str">
        <f>IF(AND(BT2127="Y",BQ2127&gt;1),"Y","")</f>
        <v>Y</v>
      </c>
      <c r="BV2127" s="12" t="str">
        <f>IF(AND(BT2127="Y",BQ2127&lt;1),"Y","")</f>
        <v/>
      </c>
      <c r="BW2127" s="12" t="str">
        <f>IF(BQ2127&gt;1,IF(BQ2126&gt;1,"Y",""),"")</f>
        <v/>
      </c>
      <c r="BX2127" s="12" t="str">
        <f>IF(BQ2127&lt;1,IF(BQ2126&lt;1,"Y",""),"")</f>
        <v/>
      </c>
      <c r="BY2127" s="2"/>
      <c r="BZ2127" s="2"/>
      <c r="CA2127" s="2"/>
    </row>
    <row r="2128" spans="47:79">
      <c r="AU2128" s="4" t="str">
        <f>IF(AZ2128=AZ2129,IF(AZ2128&gt;AZ2127,AZ2128&amp;"_O",""),AZ2128&amp;"_C")</f>
        <v/>
      </c>
      <c r="AV2128" s="7" t="str">
        <f>IF(RIGHT(AU2128,1)="C",AX2128/INDEX($AX$5:$AX$2729,MATCH(AZ2128&amp;"_O",$AU$5:$AU$2729,0),1),"")</f>
        <v/>
      </c>
      <c r="AW2128" s="38">
        <v>40410</v>
      </c>
      <c r="AX2128" s="37">
        <v>1071.69</v>
      </c>
      <c r="AY2128" s="7">
        <f>AX2128/AX2127</f>
        <v>0.99299513551077145</v>
      </c>
      <c r="AZ2128" s="4">
        <f>YEAR(AW2128)</f>
        <v>2010</v>
      </c>
      <c r="BA2128" s="2" t="s">
        <v>9</v>
      </c>
      <c r="BB2128" s="12" t="str">
        <f>INDEX($CD$5:$CD$10,MATCH(BA2128,$CC$5:$CC$10,0),1)</f>
        <v>Y</v>
      </c>
      <c r="BC2128" s="12" t="str">
        <f>IF(AND(BB2128="Y",AY2128&gt;1),"Y","")</f>
        <v/>
      </c>
      <c r="BD2128" s="12" t="str">
        <f>IF(AND(BB2128="Y",AY2128&lt;1),"Y","")</f>
        <v>Y</v>
      </c>
      <c r="BE2128" s="12" t="str">
        <f>IF(AY2128&gt;1,IF(AY2127&gt;1,"Y",""),"")</f>
        <v/>
      </c>
      <c r="BF2128" s="12" t="str">
        <f>IF(AY2128&lt;1,IF(AY2127&lt;1,"Y",""),"")</f>
        <v>Y</v>
      </c>
      <c r="BG2128" s="2"/>
      <c r="BH2128" s="2"/>
      <c r="BI2128" s="2"/>
      <c r="BJ2128" s="2"/>
      <c r="BK2128" s="2"/>
      <c r="BL2128" s="2"/>
      <c r="BM2128" s="4" t="str">
        <f>IF(BR2128=BR2129,IF(BR2128&gt;BR2127,BR2128&amp;"_O",""),BR2128&amp;"_C")</f>
        <v/>
      </c>
      <c r="BN2128" s="7" t="str">
        <f>IF(RIGHT(BM2128,1)="C",BP2128/INDEX($BP$5:$BP$2729,MATCH(BR2128&amp;"_O",$BM$5:$BM$2729,0),1),"")</f>
        <v/>
      </c>
      <c r="BO2128" s="38">
        <v>40830</v>
      </c>
      <c r="BP2128" s="3">
        <v>2667.85</v>
      </c>
      <c r="BQ2128" s="7">
        <f>BP2128/BP2127</f>
        <v>1.0760279912073729</v>
      </c>
      <c r="BR2128" s="4">
        <f>YEAR(BO2128)</f>
        <v>2011</v>
      </c>
      <c r="BS2128" s="2" t="s">
        <v>9</v>
      </c>
      <c r="BT2128" s="12" t="str">
        <f>INDEX($CD$5:$CD$10,MATCH(BS2128,$CC$5:$CC$10,0),1)</f>
        <v>Y</v>
      </c>
      <c r="BU2128" s="12" t="str">
        <f>IF(AND(BT2128="Y",BQ2128&gt;1),"Y","")</f>
        <v>Y</v>
      </c>
      <c r="BV2128" s="12" t="str">
        <f>IF(AND(BT2128="Y",BQ2128&lt;1),"Y","")</f>
        <v/>
      </c>
      <c r="BW2128" s="12" t="str">
        <f>IF(BQ2128&gt;1,IF(BQ2127&gt;1,"Y",""),"")</f>
        <v>Y</v>
      </c>
      <c r="BX2128" s="12" t="str">
        <f>IF(BQ2128&lt;1,IF(BQ2127&lt;1,"Y",""),"")</f>
        <v/>
      </c>
      <c r="BY2128" s="2"/>
      <c r="BZ2128" s="2"/>
      <c r="CA2128" s="2"/>
    </row>
    <row r="2129" spans="47:79">
      <c r="AU2129" s="4" t="str">
        <f>IF(AZ2129=AZ2130,IF(AZ2129&gt;AZ2128,AZ2129&amp;"_O",""),AZ2129&amp;"_C")</f>
        <v/>
      </c>
      <c r="AV2129" s="7" t="str">
        <f>IF(RIGHT(AU2129,1)="C",AX2129/INDEX($AX$5:$AX$2729,MATCH(AZ2129&amp;"_O",$AU$5:$AU$2729,0),1),"")</f>
        <v/>
      </c>
      <c r="AW2129" s="38">
        <v>40417</v>
      </c>
      <c r="AX2129" s="37">
        <v>1064.5899999999999</v>
      </c>
      <c r="AY2129" s="7">
        <f>AX2129/AX2128</f>
        <v>0.99337494984557084</v>
      </c>
      <c r="AZ2129" s="4">
        <f>YEAR(AW2129)</f>
        <v>2010</v>
      </c>
      <c r="BA2129" s="2" t="s">
        <v>9</v>
      </c>
      <c r="BB2129" s="12" t="str">
        <f>INDEX($CD$5:$CD$10,MATCH(BA2129,$CC$5:$CC$10,0),1)</f>
        <v>Y</v>
      </c>
      <c r="BC2129" s="12" t="str">
        <f>IF(AND(BB2129="Y",AY2129&gt;1),"Y","")</f>
        <v/>
      </c>
      <c r="BD2129" s="12" t="str">
        <f>IF(AND(BB2129="Y",AY2129&lt;1),"Y","")</f>
        <v>Y</v>
      </c>
      <c r="BE2129" s="12" t="str">
        <f>IF(AY2129&gt;1,IF(AY2128&gt;1,"Y",""),"")</f>
        <v/>
      </c>
      <c r="BF2129" s="12" t="str">
        <f>IF(AY2129&lt;1,IF(AY2128&lt;1,"Y",""),"")</f>
        <v>Y</v>
      </c>
      <c r="BG2129" s="2"/>
      <c r="BH2129" s="2"/>
      <c r="BI2129" s="2"/>
      <c r="BJ2129" s="2"/>
      <c r="BK2129" s="2"/>
      <c r="BL2129" s="2"/>
      <c r="BM2129" s="4" t="str">
        <f>IF(BR2129=BR2130,IF(BR2129&gt;BR2128,BR2129&amp;"_O",""),BR2129&amp;"_C")</f>
        <v/>
      </c>
      <c r="BN2129" s="7" t="str">
        <f>IF(RIGHT(BM2129,1)="C",BP2129/INDEX($BP$5:$BP$2729,MATCH(BR2129&amp;"_O",$BM$5:$BM$2729,0),1),"")</f>
        <v/>
      </c>
      <c r="BO2129" s="38">
        <v>40837</v>
      </c>
      <c r="BP2129" s="3">
        <v>2637.46</v>
      </c>
      <c r="BQ2129" s="7">
        <f>BP2129/BP2128</f>
        <v>0.98860880484285107</v>
      </c>
      <c r="BR2129" s="4">
        <f>YEAR(BO2129)</f>
        <v>2011</v>
      </c>
      <c r="BS2129" s="2" t="s">
        <v>9</v>
      </c>
      <c r="BT2129" s="12" t="str">
        <f>INDEX($CD$5:$CD$10,MATCH(BS2129,$CC$5:$CC$10,0),1)</f>
        <v>Y</v>
      </c>
      <c r="BU2129" s="12" t="str">
        <f>IF(AND(BT2129="Y",BQ2129&gt;1),"Y","")</f>
        <v/>
      </c>
      <c r="BV2129" s="12" t="str">
        <f>IF(AND(BT2129="Y",BQ2129&lt;1),"Y","")</f>
        <v>Y</v>
      </c>
      <c r="BW2129" s="12" t="str">
        <f>IF(BQ2129&gt;1,IF(BQ2128&gt;1,"Y",""),"")</f>
        <v/>
      </c>
      <c r="BX2129" s="12" t="str">
        <f>IF(BQ2129&lt;1,IF(BQ2128&lt;1,"Y",""),"")</f>
        <v/>
      </c>
      <c r="BY2129" s="2"/>
      <c r="BZ2129" s="2"/>
      <c r="CA2129" s="2"/>
    </row>
    <row r="2130" spans="47:79">
      <c r="AU2130" s="4" t="str">
        <f>IF(AZ2130=AZ2131,IF(AZ2130&gt;AZ2129,AZ2130&amp;"_O",""),AZ2130&amp;"_C")</f>
        <v/>
      </c>
      <c r="AV2130" s="7" t="str">
        <f>IF(RIGHT(AU2130,1)="C",AX2130/INDEX($AX$5:$AX$2729,MATCH(AZ2130&amp;"_O",$AU$5:$AU$2729,0),1),"")</f>
        <v/>
      </c>
      <c r="AW2130" s="38">
        <v>40424</v>
      </c>
      <c r="AX2130" s="37">
        <v>1104.51</v>
      </c>
      <c r="AY2130" s="7">
        <f>AX2130/AX2129</f>
        <v>1.0374980039263944</v>
      </c>
      <c r="AZ2130" s="4">
        <f>YEAR(AW2130)</f>
        <v>2010</v>
      </c>
      <c r="BA2130" s="2" t="s">
        <v>9</v>
      </c>
      <c r="BB2130" s="12" t="str">
        <f>INDEX($CD$5:$CD$10,MATCH(BA2130,$CC$5:$CC$10,0),1)</f>
        <v>Y</v>
      </c>
      <c r="BC2130" s="12" t="str">
        <f>IF(AND(BB2130="Y",AY2130&gt;1),"Y","")</f>
        <v>Y</v>
      </c>
      <c r="BD2130" s="12" t="str">
        <f>IF(AND(BB2130="Y",AY2130&lt;1),"Y","")</f>
        <v/>
      </c>
      <c r="BE2130" s="12" t="str">
        <f>IF(AY2130&gt;1,IF(AY2129&gt;1,"Y",""),"")</f>
        <v/>
      </c>
      <c r="BF2130" s="12" t="str">
        <f>IF(AY2130&lt;1,IF(AY2129&lt;1,"Y",""),"")</f>
        <v/>
      </c>
      <c r="BG2130" s="2"/>
      <c r="BH2130" s="2"/>
      <c r="BI2130" s="2"/>
      <c r="BJ2130" s="2"/>
      <c r="BK2130" s="2"/>
      <c r="BL2130" s="2"/>
      <c r="BM2130" s="4" t="str">
        <f>IF(BR2130=BR2131,IF(BR2130&gt;BR2129,BR2130&amp;"_O",""),BR2130&amp;"_C")</f>
        <v/>
      </c>
      <c r="BN2130" s="7" t="str">
        <f>IF(RIGHT(BM2130,1)="C",BP2130/INDEX($BP$5:$BP$2729,MATCH(BR2130&amp;"_O",$BM$5:$BM$2729,0),1),"")</f>
        <v/>
      </c>
      <c r="BO2130" s="38">
        <v>40844</v>
      </c>
      <c r="BP2130" s="3">
        <v>2737.15</v>
      </c>
      <c r="BQ2130" s="7">
        <f>BP2130/BP2129</f>
        <v>1.0377977296338143</v>
      </c>
      <c r="BR2130" s="4">
        <f>YEAR(BO2130)</f>
        <v>2011</v>
      </c>
      <c r="BS2130" s="2" t="s">
        <v>9</v>
      </c>
      <c r="BT2130" s="12" t="str">
        <f>INDEX($CD$5:$CD$10,MATCH(BS2130,$CC$5:$CC$10,0),1)</f>
        <v>Y</v>
      </c>
      <c r="BU2130" s="12" t="str">
        <f>IF(AND(BT2130="Y",BQ2130&gt;1),"Y","")</f>
        <v>Y</v>
      </c>
      <c r="BV2130" s="12" t="str">
        <f>IF(AND(BT2130="Y",BQ2130&lt;1),"Y","")</f>
        <v/>
      </c>
      <c r="BW2130" s="12" t="str">
        <f>IF(BQ2130&gt;1,IF(BQ2129&gt;1,"Y",""),"")</f>
        <v/>
      </c>
      <c r="BX2130" s="12" t="str">
        <f>IF(BQ2130&lt;1,IF(BQ2129&lt;1,"Y",""),"")</f>
        <v/>
      </c>
      <c r="BY2130" s="2"/>
      <c r="BZ2130" s="2"/>
      <c r="CA2130" s="2"/>
    </row>
    <row r="2131" spans="47:79">
      <c r="AU2131" s="4" t="str">
        <f>IF(AZ2131=AZ2132,IF(AZ2131&gt;AZ2130,AZ2131&amp;"_O",""),AZ2131&amp;"_C")</f>
        <v/>
      </c>
      <c r="AV2131" s="7" t="str">
        <f>IF(RIGHT(AU2131,1)="C",AX2131/INDEX($AX$5:$AX$2729,MATCH(AZ2131&amp;"_O",$AU$5:$AU$2729,0),1),"")</f>
        <v/>
      </c>
      <c r="AW2131" s="38">
        <v>40431</v>
      </c>
      <c r="AX2131" s="37">
        <v>1109.55</v>
      </c>
      <c r="AY2131" s="7">
        <f>AX2131/AX2130</f>
        <v>1.0045631094331422</v>
      </c>
      <c r="AZ2131" s="4">
        <f>YEAR(AW2131)</f>
        <v>2010</v>
      </c>
      <c r="BA2131" s="2" t="s">
        <v>9</v>
      </c>
      <c r="BB2131" s="12" t="str">
        <f>INDEX($CD$5:$CD$10,MATCH(BA2131,$CC$5:$CC$10,0),1)</f>
        <v>Y</v>
      </c>
      <c r="BC2131" s="12" t="str">
        <f>IF(AND(BB2131="Y",AY2131&gt;1),"Y","")</f>
        <v>Y</v>
      </c>
      <c r="BD2131" s="12" t="str">
        <f>IF(AND(BB2131="Y",AY2131&lt;1),"Y","")</f>
        <v/>
      </c>
      <c r="BE2131" s="12" t="str">
        <f>IF(AY2131&gt;1,IF(AY2130&gt;1,"Y",""),"")</f>
        <v>Y</v>
      </c>
      <c r="BF2131" s="12" t="str">
        <f>IF(AY2131&lt;1,IF(AY2130&lt;1,"Y",""),"")</f>
        <v/>
      </c>
      <c r="BG2131" s="2"/>
      <c r="BH2131" s="2"/>
      <c r="BI2131" s="2"/>
      <c r="BJ2131" s="2"/>
      <c r="BK2131" s="2"/>
      <c r="BL2131" s="2"/>
      <c r="BM2131" s="4" t="str">
        <f>IF(BR2131=BR2132,IF(BR2131&gt;BR2130,BR2131&amp;"_O",""),BR2131&amp;"_C")</f>
        <v/>
      </c>
      <c r="BN2131" s="7" t="str">
        <f>IF(RIGHT(BM2131,1)="C",BP2131/INDEX($BP$5:$BP$2729,MATCH(BR2131&amp;"_O",$BM$5:$BM$2729,0),1),"")</f>
        <v/>
      </c>
      <c r="BO2131" s="38">
        <v>40851</v>
      </c>
      <c r="BP2131" s="3">
        <v>2686.15</v>
      </c>
      <c r="BQ2131" s="7">
        <f>BP2131/BP2130</f>
        <v>0.98136748077379754</v>
      </c>
      <c r="BR2131" s="4">
        <f>YEAR(BO2131)</f>
        <v>2011</v>
      </c>
      <c r="BS2131" s="2" t="s">
        <v>9</v>
      </c>
      <c r="BT2131" s="12" t="str">
        <f>INDEX($CD$5:$CD$10,MATCH(BS2131,$CC$5:$CC$10,0),1)</f>
        <v>Y</v>
      </c>
      <c r="BU2131" s="12" t="str">
        <f>IF(AND(BT2131="Y",BQ2131&gt;1),"Y","")</f>
        <v/>
      </c>
      <c r="BV2131" s="12" t="str">
        <f>IF(AND(BT2131="Y",BQ2131&lt;1),"Y","")</f>
        <v>Y</v>
      </c>
      <c r="BW2131" s="12" t="str">
        <f>IF(BQ2131&gt;1,IF(BQ2130&gt;1,"Y",""),"")</f>
        <v/>
      </c>
      <c r="BX2131" s="12" t="str">
        <f>IF(BQ2131&lt;1,IF(BQ2130&lt;1,"Y",""),"")</f>
        <v/>
      </c>
      <c r="BY2131" s="2"/>
      <c r="BZ2131" s="2"/>
      <c r="CA2131" s="2"/>
    </row>
    <row r="2132" spans="47:79">
      <c r="AU2132" s="4" t="str">
        <f>IF(AZ2132=AZ2133,IF(AZ2132&gt;AZ2131,AZ2132&amp;"_O",""),AZ2132&amp;"_C")</f>
        <v/>
      </c>
      <c r="AV2132" s="7" t="str">
        <f>IF(RIGHT(AU2132,1)="C",AX2132/INDEX($AX$5:$AX$2729,MATCH(AZ2132&amp;"_O",$AU$5:$AU$2729,0),1),"")</f>
        <v/>
      </c>
      <c r="AW2132" s="38">
        <v>40438</v>
      </c>
      <c r="AX2132" s="37">
        <v>1125.5899999999999</v>
      </c>
      <c r="AY2132" s="7">
        <f>AX2132/AX2131</f>
        <v>1.0144563111171194</v>
      </c>
      <c r="AZ2132" s="4">
        <f>YEAR(AW2132)</f>
        <v>2010</v>
      </c>
      <c r="BA2132" s="2" t="s">
        <v>9</v>
      </c>
      <c r="BB2132" s="12" t="str">
        <f>INDEX($CD$5:$CD$10,MATCH(BA2132,$CC$5:$CC$10,0),1)</f>
        <v>Y</v>
      </c>
      <c r="BC2132" s="12" t="str">
        <f>IF(AND(BB2132="Y",AY2132&gt;1),"Y","")</f>
        <v>Y</v>
      </c>
      <c r="BD2132" s="12" t="str">
        <f>IF(AND(BB2132="Y",AY2132&lt;1),"Y","")</f>
        <v/>
      </c>
      <c r="BE2132" s="12" t="str">
        <f>IF(AY2132&gt;1,IF(AY2131&gt;1,"Y",""),"")</f>
        <v>Y</v>
      </c>
      <c r="BF2132" s="12" t="str">
        <f>IF(AY2132&lt;1,IF(AY2131&lt;1,"Y",""),"")</f>
        <v/>
      </c>
      <c r="BG2132" s="2"/>
      <c r="BH2132" s="2"/>
      <c r="BI2132" s="2"/>
      <c r="BJ2132" s="2"/>
      <c r="BK2132" s="2"/>
      <c r="BL2132" s="2"/>
      <c r="BM2132" s="4" t="str">
        <f>IF(BR2132=BR2133,IF(BR2132&gt;BR2131,BR2132&amp;"_O",""),BR2132&amp;"_C")</f>
        <v/>
      </c>
      <c r="BN2132" s="7" t="str">
        <f>IF(RIGHT(BM2132,1)="C",BP2132/INDEX($BP$5:$BP$2729,MATCH(BR2132&amp;"_O",$BM$5:$BM$2729,0),1),"")</f>
        <v/>
      </c>
      <c r="BO2132" s="38">
        <v>40858</v>
      </c>
      <c r="BP2132" s="3">
        <v>2678.75</v>
      </c>
      <c r="BQ2132" s="7">
        <f>BP2132/BP2131</f>
        <v>0.99724512778511998</v>
      </c>
      <c r="BR2132" s="4">
        <f>YEAR(BO2132)</f>
        <v>2011</v>
      </c>
      <c r="BS2132" s="2" t="s">
        <v>9</v>
      </c>
      <c r="BT2132" s="12" t="str">
        <f>INDEX($CD$5:$CD$10,MATCH(BS2132,$CC$5:$CC$10,0),1)</f>
        <v>Y</v>
      </c>
      <c r="BU2132" s="12" t="str">
        <f>IF(AND(BT2132="Y",BQ2132&gt;1),"Y","")</f>
        <v/>
      </c>
      <c r="BV2132" s="12" t="str">
        <f>IF(AND(BT2132="Y",BQ2132&lt;1),"Y","")</f>
        <v>Y</v>
      </c>
      <c r="BW2132" s="12" t="str">
        <f>IF(BQ2132&gt;1,IF(BQ2131&gt;1,"Y",""),"")</f>
        <v/>
      </c>
      <c r="BX2132" s="12" t="str">
        <f>IF(BQ2132&lt;1,IF(BQ2131&lt;1,"Y",""),"")</f>
        <v>Y</v>
      </c>
      <c r="BY2132" s="2"/>
      <c r="BZ2132" s="2"/>
      <c r="CA2132" s="2"/>
    </row>
    <row r="2133" spans="47:79">
      <c r="AU2133" s="4" t="str">
        <f>IF(AZ2133=AZ2134,IF(AZ2133&gt;AZ2132,AZ2133&amp;"_O",""),AZ2133&amp;"_C")</f>
        <v/>
      </c>
      <c r="AV2133" s="7" t="str">
        <f>IF(RIGHT(AU2133,1)="C",AX2133/INDEX($AX$5:$AX$2729,MATCH(AZ2133&amp;"_O",$AU$5:$AU$2729,0),1),"")</f>
        <v/>
      </c>
      <c r="AW2133" s="38">
        <v>40445</v>
      </c>
      <c r="AX2133" s="37">
        <v>1148.67</v>
      </c>
      <c r="AY2133" s="7">
        <f>AX2133/AX2132</f>
        <v>1.0205048019261012</v>
      </c>
      <c r="AZ2133" s="4">
        <f>YEAR(AW2133)</f>
        <v>2010</v>
      </c>
      <c r="BA2133" s="2" t="s">
        <v>9</v>
      </c>
      <c r="BB2133" s="12" t="str">
        <f>INDEX($CD$5:$CD$10,MATCH(BA2133,$CC$5:$CC$10,0),1)</f>
        <v>Y</v>
      </c>
      <c r="BC2133" s="12" t="str">
        <f>IF(AND(BB2133="Y",AY2133&gt;1),"Y","")</f>
        <v>Y</v>
      </c>
      <c r="BD2133" s="12" t="str">
        <f>IF(AND(BB2133="Y",AY2133&lt;1),"Y","")</f>
        <v/>
      </c>
      <c r="BE2133" s="12" t="str">
        <f>IF(AY2133&gt;1,IF(AY2132&gt;1,"Y",""),"")</f>
        <v>Y</v>
      </c>
      <c r="BF2133" s="12" t="str">
        <f>IF(AY2133&lt;1,IF(AY2132&lt;1,"Y",""),"")</f>
        <v/>
      </c>
      <c r="BG2133" s="2"/>
      <c r="BH2133" s="2"/>
      <c r="BI2133" s="2"/>
      <c r="BJ2133" s="2"/>
      <c r="BK2133" s="2"/>
      <c r="BL2133" s="2"/>
      <c r="BM2133" s="4" t="str">
        <f>IF(BR2133=BR2134,IF(BR2133&gt;BR2132,BR2133&amp;"_O",""),BR2133&amp;"_C")</f>
        <v/>
      </c>
      <c r="BN2133" s="7" t="str">
        <f>IF(RIGHT(BM2133,1)="C",BP2133/INDEX($BP$5:$BP$2729,MATCH(BR2133&amp;"_O",$BM$5:$BM$2729,0),1),"")</f>
        <v/>
      </c>
      <c r="BO2133" s="38">
        <v>40865</v>
      </c>
      <c r="BP2133" s="3">
        <v>2572.5</v>
      </c>
      <c r="BQ2133" s="7">
        <f>BP2133/BP2132</f>
        <v>0.96033597760149325</v>
      </c>
      <c r="BR2133" s="4">
        <f>YEAR(BO2133)</f>
        <v>2011</v>
      </c>
      <c r="BS2133" s="2" t="s">
        <v>9</v>
      </c>
      <c r="BT2133" s="12" t="str">
        <f>INDEX($CD$5:$CD$10,MATCH(BS2133,$CC$5:$CC$10,0),1)</f>
        <v>Y</v>
      </c>
      <c r="BU2133" s="12" t="str">
        <f>IF(AND(BT2133="Y",BQ2133&gt;1),"Y","")</f>
        <v/>
      </c>
      <c r="BV2133" s="12" t="str">
        <f>IF(AND(BT2133="Y",BQ2133&lt;1),"Y","")</f>
        <v>Y</v>
      </c>
      <c r="BW2133" s="12" t="str">
        <f>IF(BQ2133&gt;1,IF(BQ2132&gt;1,"Y",""),"")</f>
        <v/>
      </c>
      <c r="BX2133" s="12" t="str">
        <f>IF(BQ2133&lt;1,IF(BQ2132&lt;1,"Y",""),"")</f>
        <v>Y</v>
      </c>
      <c r="BY2133" s="2"/>
      <c r="BZ2133" s="2"/>
      <c r="CA2133" s="2"/>
    </row>
    <row r="2134" spans="47:79">
      <c r="AU2134" s="4" t="str">
        <f>IF(AZ2134=AZ2135,IF(AZ2134&gt;AZ2133,AZ2134&amp;"_O",""),AZ2134&amp;"_C")</f>
        <v/>
      </c>
      <c r="AV2134" s="7" t="str">
        <f>IF(RIGHT(AU2134,1)="C",AX2134/INDEX($AX$5:$AX$2729,MATCH(AZ2134&amp;"_O",$AU$5:$AU$2729,0),1),"")</f>
        <v/>
      </c>
      <c r="AW2134" s="38">
        <v>40452</v>
      </c>
      <c r="AX2134" s="37">
        <v>1146.24</v>
      </c>
      <c r="AY2134" s="7">
        <f>AX2134/AX2133</f>
        <v>0.99788450991146271</v>
      </c>
      <c r="AZ2134" s="4">
        <f>YEAR(AW2134)</f>
        <v>2010</v>
      </c>
      <c r="BA2134" s="2" t="s">
        <v>9</v>
      </c>
      <c r="BB2134" s="12" t="str">
        <f>INDEX($CD$5:$CD$10,MATCH(BA2134,$CC$5:$CC$10,0),1)</f>
        <v>Y</v>
      </c>
      <c r="BC2134" s="12" t="str">
        <f>IF(AND(BB2134="Y",AY2134&gt;1),"Y","")</f>
        <v/>
      </c>
      <c r="BD2134" s="12" t="str">
        <f>IF(AND(BB2134="Y",AY2134&lt;1),"Y","")</f>
        <v>Y</v>
      </c>
      <c r="BE2134" s="12" t="str">
        <f>IF(AY2134&gt;1,IF(AY2133&gt;1,"Y",""),"")</f>
        <v/>
      </c>
      <c r="BF2134" s="12" t="str">
        <f>IF(AY2134&lt;1,IF(AY2133&lt;1,"Y",""),"")</f>
        <v/>
      </c>
      <c r="BG2134" s="2"/>
      <c r="BH2134" s="2"/>
      <c r="BI2134" s="2"/>
      <c r="BJ2134" s="2"/>
      <c r="BK2134" s="2"/>
      <c r="BL2134" s="2"/>
      <c r="BM2134" s="4" t="str">
        <f>IF(BR2134=BR2135,IF(BR2134&gt;BR2133,BR2134&amp;"_O",""),BR2134&amp;"_C")</f>
        <v/>
      </c>
      <c r="BN2134" s="7" t="str">
        <f>IF(RIGHT(BM2134,1)="C",BP2134/INDEX($BP$5:$BP$2729,MATCH(BR2134&amp;"_O",$BM$5:$BM$2729,0),1),"")</f>
        <v/>
      </c>
      <c r="BO2134" s="38">
        <v>40872</v>
      </c>
      <c r="BP2134" s="3">
        <v>2441.5100000000002</v>
      </c>
      <c r="BQ2134" s="7">
        <f>BP2134/BP2133</f>
        <v>0.94908066083576292</v>
      </c>
      <c r="BR2134" s="4">
        <f>YEAR(BO2134)</f>
        <v>2011</v>
      </c>
      <c r="BS2134" s="2" t="s">
        <v>9</v>
      </c>
      <c r="BT2134" s="12" t="str">
        <f>INDEX($CD$5:$CD$10,MATCH(BS2134,$CC$5:$CC$10,0),1)</f>
        <v>Y</v>
      </c>
      <c r="BU2134" s="12" t="str">
        <f>IF(AND(BT2134="Y",BQ2134&gt;1),"Y","")</f>
        <v/>
      </c>
      <c r="BV2134" s="12" t="str">
        <f>IF(AND(BT2134="Y",BQ2134&lt;1),"Y","")</f>
        <v>Y</v>
      </c>
      <c r="BW2134" s="12" t="str">
        <f>IF(BQ2134&gt;1,IF(BQ2133&gt;1,"Y",""),"")</f>
        <v/>
      </c>
      <c r="BX2134" s="12" t="str">
        <f>IF(BQ2134&lt;1,IF(BQ2133&lt;1,"Y",""),"")</f>
        <v>Y</v>
      </c>
      <c r="BY2134" s="2"/>
      <c r="BZ2134" s="2"/>
      <c r="CA2134" s="2"/>
    </row>
    <row r="2135" spans="47:79">
      <c r="AU2135" s="4" t="str">
        <f>IF(AZ2135=AZ2136,IF(AZ2135&gt;AZ2134,AZ2135&amp;"_O",""),AZ2135&amp;"_C")</f>
        <v/>
      </c>
      <c r="AV2135" s="7" t="str">
        <f>IF(RIGHT(AU2135,1)="C",AX2135/INDEX($AX$5:$AX$2729,MATCH(AZ2135&amp;"_O",$AU$5:$AU$2729,0),1),"")</f>
        <v/>
      </c>
      <c r="AW2135" s="38">
        <v>40459</v>
      </c>
      <c r="AX2135" s="37">
        <v>1165.1500000000001</v>
      </c>
      <c r="AY2135" s="7">
        <f>AX2135/AX2134</f>
        <v>1.0164974176437744</v>
      </c>
      <c r="AZ2135" s="4">
        <f>YEAR(AW2135)</f>
        <v>2010</v>
      </c>
      <c r="BA2135" s="2" t="s">
        <v>9</v>
      </c>
      <c r="BB2135" s="12" t="str">
        <f>INDEX($CD$5:$CD$10,MATCH(BA2135,$CC$5:$CC$10,0),1)</f>
        <v>Y</v>
      </c>
      <c r="BC2135" s="12" t="str">
        <f>IF(AND(BB2135="Y",AY2135&gt;1),"Y","")</f>
        <v>Y</v>
      </c>
      <c r="BD2135" s="12" t="str">
        <f>IF(AND(BB2135="Y",AY2135&lt;1),"Y","")</f>
        <v/>
      </c>
      <c r="BE2135" s="12" t="str">
        <f>IF(AY2135&gt;1,IF(AY2134&gt;1,"Y",""),"")</f>
        <v/>
      </c>
      <c r="BF2135" s="12" t="str">
        <f>IF(AY2135&lt;1,IF(AY2134&lt;1,"Y",""),"")</f>
        <v/>
      </c>
      <c r="BG2135" s="2"/>
      <c r="BH2135" s="2"/>
      <c r="BI2135" s="2"/>
      <c r="BJ2135" s="2"/>
      <c r="BK2135" s="2"/>
      <c r="BL2135" s="2"/>
      <c r="BM2135" s="4" t="str">
        <f>IF(BR2135=BR2136,IF(BR2135&gt;BR2134,BR2135&amp;"_O",""),BR2135&amp;"_C")</f>
        <v/>
      </c>
      <c r="BN2135" s="7" t="str">
        <f>IF(RIGHT(BM2135,1)="C",BP2135/INDEX($BP$5:$BP$2729,MATCH(BR2135&amp;"_O",$BM$5:$BM$2729,0),1),"")</f>
        <v/>
      </c>
      <c r="BO2135" s="38">
        <v>40879</v>
      </c>
      <c r="BP2135" s="3">
        <v>2626.93</v>
      </c>
      <c r="BQ2135" s="7">
        <f>BP2135/BP2134</f>
        <v>1.0759448046495814</v>
      </c>
      <c r="BR2135" s="4">
        <f>YEAR(BO2135)</f>
        <v>2011</v>
      </c>
      <c r="BS2135" s="2" t="s">
        <v>9</v>
      </c>
      <c r="BT2135" s="12" t="str">
        <f>INDEX($CD$5:$CD$10,MATCH(BS2135,$CC$5:$CC$10,0),1)</f>
        <v>Y</v>
      </c>
      <c r="BU2135" s="12" t="str">
        <f>IF(AND(BT2135="Y",BQ2135&gt;1),"Y","")</f>
        <v>Y</v>
      </c>
      <c r="BV2135" s="12" t="str">
        <f>IF(AND(BT2135="Y",BQ2135&lt;1),"Y","")</f>
        <v/>
      </c>
      <c r="BW2135" s="12" t="str">
        <f>IF(BQ2135&gt;1,IF(BQ2134&gt;1,"Y",""),"")</f>
        <v/>
      </c>
      <c r="BX2135" s="12" t="str">
        <f>IF(BQ2135&lt;1,IF(BQ2134&lt;1,"Y",""),"")</f>
        <v/>
      </c>
      <c r="BY2135" s="2"/>
      <c r="BZ2135" s="2"/>
      <c r="CA2135" s="2"/>
    </row>
    <row r="2136" spans="47:79">
      <c r="AU2136" s="4" t="str">
        <f>IF(AZ2136=AZ2137,IF(AZ2136&gt;AZ2135,AZ2136&amp;"_O",""),AZ2136&amp;"_C")</f>
        <v/>
      </c>
      <c r="AV2136" s="7" t="str">
        <f>IF(RIGHT(AU2136,1)="C",AX2136/INDEX($AX$5:$AX$2729,MATCH(AZ2136&amp;"_O",$AU$5:$AU$2729,0),1),"")</f>
        <v/>
      </c>
      <c r="AW2136" s="38">
        <v>40466</v>
      </c>
      <c r="AX2136" s="37">
        <v>1176.19</v>
      </c>
      <c r="AY2136" s="7">
        <f>AX2136/AX2135</f>
        <v>1.0094751748701885</v>
      </c>
      <c r="AZ2136" s="4">
        <f>YEAR(AW2136)</f>
        <v>2010</v>
      </c>
      <c r="BA2136" s="2" t="s">
        <v>9</v>
      </c>
      <c r="BB2136" s="12" t="str">
        <f>INDEX($CD$5:$CD$10,MATCH(BA2136,$CC$5:$CC$10,0),1)</f>
        <v>Y</v>
      </c>
      <c r="BC2136" s="12" t="str">
        <f>IF(AND(BB2136="Y",AY2136&gt;1),"Y","")</f>
        <v>Y</v>
      </c>
      <c r="BD2136" s="12" t="str">
        <f>IF(AND(BB2136="Y",AY2136&lt;1),"Y","")</f>
        <v/>
      </c>
      <c r="BE2136" s="12" t="str">
        <f>IF(AY2136&gt;1,IF(AY2135&gt;1,"Y",""),"")</f>
        <v>Y</v>
      </c>
      <c r="BF2136" s="12" t="str">
        <f>IF(AY2136&lt;1,IF(AY2135&lt;1,"Y",""),"")</f>
        <v/>
      </c>
      <c r="BG2136" s="2"/>
      <c r="BH2136" s="2"/>
      <c r="BI2136" s="2"/>
      <c r="BJ2136" s="2"/>
      <c r="BK2136" s="2"/>
      <c r="BL2136" s="2"/>
      <c r="BM2136" s="4" t="str">
        <f>IF(BR2136=BR2137,IF(BR2136&gt;BR2135,BR2136&amp;"_O",""),BR2136&amp;"_C")</f>
        <v/>
      </c>
      <c r="BN2136" s="7" t="str">
        <f>IF(RIGHT(BM2136,1)="C",BP2136/INDEX($BP$5:$BP$2729,MATCH(BR2136&amp;"_O",$BM$5:$BM$2729,0),1),"")</f>
        <v/>
      </c>
      <c r="BO2136" s="38">
        <v>40886</v>
      </c>
      <c r="BP2136" s="3">
        <v>2646.85</v>
      </c>
      <c r="BQ2136" s="7">
        <f>BP2136/BP2135</f>
        <v>1.0075829961209473</v>
      </c>
      <c r="BR2136" s="4">
        <f>YEAR(BO2136)</f>
        <v>2011</v>
      </c>
      <c r="BS2136" s="2" t="s">
        <v>9</v>
      </c>
      <c r="BT2136" s="12" t="str">
        <f>INDEX($CD$5:$CD$10,MATCH(BS2136,$CC$5:$CC$10,0),1)</f>
        <v>Y</v>
      </c>
      <c r="BU2136" s="12" t="str">
        <f>IF(AND(BT2136="Y",BQ2136&gt;1),"Y","")</f>
        <v>Y</v>
      </c>
      <c r="BV2136" s="12" t="str">
        <f>IF(AND(BT2136="Y",BQ2136&lt;1),"Y","")</f>
        <v/>
      </c>
      <c r="BW2136" s="12" t="str">
        <f>IF(BQ2136&gt;1,IF(BQ2135&gt;1,"Y",""),"")</f>
        <v>Y</v>
      </c>
      <c r="BX2136" s="12" t="str">
        <f>IF(BQ2136&lt;1,IF(BQ2135&lt;1,"Y",""),"")</f>
        <v/>
      </c>
      <c r="BY2136" s="2"/>
      <c r="BZ2136" s="2"/>
      <c r="CA2136" s="2"/>
    </row>
    <row r="2137" spans="47:79">
      <c r="AU2137" s="4" t="str">
        <f>IF(AZ2137=AZ2138,IF(AZ2137&gt;AZ2136,AZ2137&amp;"_O",""),AZ2137&amp;"_C")</f>
        <v/>
      </c>
      <c r="AV2137" s="7" t="str">
        <f>IF(RIGHT(AU2137,1)="C",AX2137/INDEX($AX$5:$AX$2729,MATCH(AZ2137&amp;"_O",$AU$5:$AU$2729,0),1),"")</f>
        <v/>
      </c>
      <c r="AW2137" s="38">
        <v>40473</v>
      </c>
      <c r="AX2137" s="37">
        <v>1183.08</v>
      </c>
      <c r="AY2137" s="7">
        <f>AX2137/AX2136</f>
        <v>1.0058578971084602</v>
      </c>
      <c r="AZ2137" s="4">
        <f>YEAR(AW2137)</f>
        <v>2010</v>
      </c>
      <c r="BA2137" s="2" t="s">
        <v>9</v>
      </c>
      <c r="BB2137" s="12" t="str">
        <f>INDEX($CD$5:$CD$10,MATCH(BA2137,$CC$5:$CC$10,0),1)</f>
        <v>Y</v>
      </c>
      <c r="BC2137" s="12" t="str">
        <f>IF(AND(BB2137="Y",AY2137&gt;1),"Y","")</f>
        <v>Y</v>
      </c>
      <c r="BD2137" s="12" t="str">
        <f>IF(AND(BB2137="Y",AY2137&lt;1),"Y","")</f>
        <v/>
      </c>
      <c r="BE2137" s="12" t="str">
        <f>IF(AY2137&gt;1,IF(AY2136&gt;1,"Y",""),"")</f>
        <v>Y</v>
      </c>
      <c r="BF2137" s="12" t="str">
        <f>IF(AY2137&lt;1,IF(AY2136&lt;1,"Y",""),"")</f>
        <v/>
      </c>
      <c r="BG2137" s="2"/>
      <c r="BH2137" s="2"/>
      <c r="BI2137" s="2"/>
      <c r="BJ2137" s="2"/>
      <c r="BK2137" s="2"/>
      <c r="BL2137" s="2"/>
      <c r="BM2137" s="4" t="str">
        <f>IF(BR2137=BR2138,IF(BR2137&gt;BR2136,BR2137&amp;"_O",""),BR2137&amp;"_C")</f>
        <v/>
      </c>
      <c r="BN2137" s="7" t="str">
        <f>IF(RIGHT(BM2137,1)="C",BP2137/INDEX($BP$5:$BP$2729,MATCH(BR2137&amp;"_O",$BM$5:$BM$2729,0),1),"")</f>
        <v/>
      </c>
      <c r="BO2137" s="38">
        <v>40893</v>
      </c>
      <c r="BP2137" s="3">
        <v>2555.33</v>
      </c>
      <c r="BQ2137" s="7">
        <f>BP2137/BP2136</f>
        <v>0.96542305004061435</v>
      </c>
      <c r="BR2137" s="4">
        <f>YEAR(BO2137)</f>
        <v>2011</v>
      </c>
      <c r="BS2137" s="2" t="s">
        <v>9</v>
      </c>
      <c r="BT2137" s="12" t="str">
        <f>INDEX($CD$5:$CD$10,MATCH(BS2137,$CC$5:$CC$10,0),1)</f>
        <v>Y</v>
      </c>
      <c r="BU2137" s="12" t="str">
        <f>IF(AND(BT2137="Y",BQ2137&gt;1),"Y","")</f>
        <v/>
      </c>
      <c r="BV2137" s="12" t="str">
        <f>IF(AND(BT2137="Y",BQ2137&lt;1),"Y","")</f>
        <v>Y</v>
      </c>
      <c r="BW2137" s="12" t="str">
        <f>IF(BQ2137&gt;1,IF(BQ2136&gt;1,"Y",""),"")</f>
        <v/>
      </c>
      <c r="BX2137" s="12" t="str">
        <f>IF(BQ2137&lt;1,IF(BQ2136&lt;1,"Y",""),"")</f>
        <v/>
      </c>
      <c r="BY2137" s="2"/>
      <c r="BZ2137" s="2"/>
      <c r="CA2137" s="2"/>
    </row>
    <row r="2138" spans="47:79">
      <c r="AU2138" s="4" t="str">
        <f>IF(AZ2138=AZ2139,IF(AZ2138&gt;AZ2137,AZ2138&amp;"_O",""),AZ2138&amp;"_C")</f>
        <v/>
      </c>
      <c r="AV2138" s="7" t="str">
        <f>IF(RIGHT(AU2138,1)="C",AX2138/INDEX($AX$5:$AX$2729,MATCH(AZ2138&amp;"_O",$AU$5:$AU$2729,0),1),"")</f>
        <v/>
      </c>
      <c r="AW2138" s="38">
        <v>40480</v>
      </c>
      <c r="AX2138" s="37">
        <v>1183.26</v>
      </c>
      <c r="AY2138" s="7">
        <f>AX2138/AX2137</f>
        <v>1.0001521452479969</v>
      </c>
      <c r="AZ2138" s="4">
        <f>YEAR(AW2138)</f>
        <v>2010</v>
      </c>
      <c r="BA2138" s="2" t="s">
        <v>9</v>
      </c>
      <c r="BB2138" s="12" t="str">
        <f>INDEX($CD$5:$CD$10,MATCH(BA2138,$CC$5:$CC$10,0),1)</f>
        <v>Y</v>
      </c>
      <c r="BC2138" s="12" t="str">
        <f>IF(AND(BB2138="Y",AY2138&gt;1),"Y","")</f>
        <v>Y</v>
      </c>
      <c r="BD2138" s="12" t="str">
        <f>IF(AND(BB2138="Y",AY2138&lt;1),"Y","")</f>
        <v/>
      </c>
      <c r="BE2138" s="12" t="str">
        <f>IF(AY2138&gt;1,IF(AY2137&gt;1,"Y",""),"")</f>
        <v>Y</v>
      </c>
      <c r="BF2138" s="12" t="str">
        <f>IF(AY2138&lt;1,IF(AY2137&lt;1,"Y",""),"")</f>
        <v/>
      </c>
      <c r="BG2138" s="2"/>
      <c r="BH2138" s="2"/>
      <c r="BI2138" s="2"/>
      <c r="BJ2138" s="2"/>
      <c r="BK2138" s="2"/>
      <c r="BL2138" s="2"/>
      <c r="BM2138" s="4" t="str">
        <f>IF(BR2138=BR2139,IF(BR2138&gt;BR2137,BR2138&amp;"_O",""),BR2138&amp;"_C")</f>
        <v/>
      </c>
      <c r="BN2138" s="7" t="str">
        <f>IF(RIGHT(BM2138,1)="C",BP2138/INDEX($BP$5:$BP$2729,MATCH(BR2138&amp;"_O",$BM$5:$BM$2729,0),1),"")</f>
        <v/>
      </c>
      <c r="BO2138" s="38">
        <v>40900</v>
      </c>
      <c r="BP2138" s="3">
        <v>2618.64</v>
      </c>
      <c r="BQ2138" s="7">
        <f>BP2138/BP2137</f>
        <v>1.024775664982605</v>
      </c>
      <c r="BR2138" s="4">
        <f>YEAR(BO2138)</f>
        <v>2011</v>
      </c>
      <c r="BS2138" s="2" t="s">
        <v>9</v>
      </c>
      <c r="BT2138" s="12" t="str">
        <f>INDEX($CD$5:$CD$10,MATCH(BS2138,$CC$5:$CC$10,0),1)</f>
        <v>Y</v>
      </c>
      <c r="BU2138" s="12" t="str">
        <f>IF(AND(BT2138="Y",BQ2138&gt;1),"Y","")</f>
        <v>Y</v>
      </c>
      <c r="BV2138" s="12" t="str">
        <f>IF(AND(BT2138="Y",BQ2138&lt;1),"Y","")</f>
        <v/>
      </c>
      <c r="BW2138" s="12" t="str">
        <f>IF(BQ2138&gt;1,IF(BQ2137&gt;1,"Y",""),"")</f>
        <v/>
      </c>
      <c r="BX2138" s="12" t="str">
        <f>IF(BQ2138&lt;1,IF(BQ2137&lt;1,"Y",""),"")</f>
        <v/>
      </c>
      <c r="BY2138" s="2"/>
      <c r="BZ2138" s="2"/>
      <c r="CA2138" s="2"/>
    </row>
    <row r="2139" spans="47:79">
      <c r="AU2139" s="4" t="str">
        <f>IF(AZ2139=AZ2140,IF(AZ2139&gt;AZ2138,AZ2139&amp;"_O",""),AZ2139&amp;"_C")</f>
        <v/>
      </c>
      <c r="AV2139" s="7" t="str">
        <f>IF(RIGHT(AU2139,1)="C",AX2139/INDEX($AX$5:$AX$2729,MATCH(AZ2139&amp;"_O",$AU$5:$AU$2729,0),1),"")</f>
        <v/>
      </c>
      <c r="AW2139" s="38">
        <v>40487</v>
      </c>
      <c r="AX2139" s="37">
        <v>1225.8499999999999</v>
      </c>
      <c r="AY2139" s="7">
        <f>AX2139/AX2138</f>
        <v>1.0359937798962189</v>
      </c>
      <c r="AZ2139" s="4">
        <f>YEAR(AW2139)</f>
        <v>2010</v>
      </c>
      <c r="BA2139" s="2" t="s">
        <v>9</v>
      </c>
      <c r="BB2139" s="12" t="str">
        <f>INDEX($CD$5:$CD$10,MATCH(BA2139,$CC$5:$CC$10,0),1)</f>
        <v>Y</v>
      </c>
      <c r="BC2139" s="12" t="str">
        <f>IF(AND(BB2139="Y",AY2139&gt;1),"Y","")</f>
        <v>Y</v>
      </c>
      <c r="BD2139" s="12" t="str">
        <f>IF(AND(BB2139="Y",AY2139&lt;1),"Y","")</f>
        <v/>
      </c>
      <c r="BE2139" s="12" t="str">
        <f>IF(AY2139&gt;1,IF(AY2138&gt;1,"Y",""),"")</f>
        <v>Y</v>
      </c>
      <c r="BF2139" s="12" t="str">
        <f>IF(AY2139&lt;1,IF(AY2138&lt;1,"Y",""),"")</f>
        <v/>
      </c>
      <c r="BG2139" s="2"/>
      <c r="BH2139" s="2"/>
      <c r="BI2139" s="2"/>
      <c r="BJ2139" s="2"/>
      <c r="BK2139" s="2"/>
      <c r="BL2139" s="2"/>
      <c r="BM2139" s="4" t="str">
        <f>IF(BR2139=BR2140,IF(BR2139&gt;BR2138,BR2139&amp;"_O",""),BR2139&amp;"_C")</f>
        <v>2011_C</v>
      </c>
      <c r="BN2139" s="7">
        <f>IF(RIGHT(BM2139,1)="C",BP2139/INDEX($BP$5:$BP$2729,MATCH(BR2139&amp;"_O",$BM$5:$BM$2729,0),1),"")</f>
        <v>0.96373886954945487</v>
      </c>
      <c r="BO2139" s="38">
        <v>40907</v>
      </c>
      <c r="BP2139" s="3">
        <v>2605.15</v>
      </c>
      <c r="BQ2139" s="7">
        <f>BP2139/BP2138</f>
        <v>0.99484847096202622</v>
      </c>
      <c r="BR2139" s="4">
        <f>YEAR(BO2139)</f>
        <v>2011</v>
      </c>
      <c r="BS2139" s="2" t="s">
        <v>9</v>
      </c>
      <c r="BT2139" s="12" t="str">
        <f>INDEX($CD$5:$CD$10,MATCH(BS2139,$CC$5:$CC$10,0),1)</f>
        <v>Y</v>
      </c>
      <c r="BU2139" s="12" t="str">
        <f>IF(AND(BT2139="Y",BQ2139&gt;1),"Y","")</f>
        <v/>
      </c>
      <c r="BV2139" s="12" t="str">
        <f>IF(AND(BT2139="Y",BQ2139&lt;1),"Y","")</f>
        <v>Y</v>
      </c>
      <c r="BW2139" s="12" t="str">
        <f>IF(BQ2139&gt;1,IF(BQ2138&gt;1,"Y",""),"")</f>
        <v/>
      </c>
      <c r="BX2139" s="12" t="str">
        <f>IF(BQ2139&lt;1,IF(BQ2138&lt;1,"Y",""),"")</f>
        <v/>
      </c>
      <c r="BY2139" s="2"/>
      <c r="BZ2139" s="2"/>
      <c r="CA2139" s="2"/>
    </row>
    <row r="2140" spans="47:79">
      <c r="AU2140" s="4" t="str">
        <f>IF(AZ2140=AZ2141,IF(AZ2140&gt;AZ2139,AZ2140&amp;"_O",""),AZ2140&amp;"_C")</f>
        <v/>
      </c>
      <c r="AV2140" s="7" t="str">
        <f>IF(RIGHT(AU2140,1)="C",AX2140/INDEX($AX$5:$AX$2729,MATCH(AZ2140&amp;"_O",$AU$5:$AU$2729,0),1),"")</f>
        <v/>
      </c>
      <c r="AW2140" s="38">
        <v>40494</v>
      </c>
      <c r="AX2140" s="37">
        <v>1199.21</v>
      </c>
      <c r="AY2140" s="7">
        <f>AX2140/AX2139</f>
        <v>0.97826814047395694</v>
      </c>
      <c r="AZ2140" s="4">
        <f>YEAR(AW2140)</f>
        <v>2010</v>
      </c>
      <c r="BA2140" s="2" t="s">
        <v>9</v>
      </c>
      <c r="BB2140" s="12" t="str">
        <f>INDEX($CD$5:$CD$10,MATCH(BA2140,$CC$5:$CC$10,0),1)</f>
        <v>Y</v>
      </c>
      <c r="BC2140" s="12" t="str">
        <f>IF(AND(BB2140="Y",AY2140&gt;1),"Y","")</f>
        <v/>
      </c>
      <c r="BD2140" s="12" t="str">
        <f>IF(AND(BB2140="Y",AY2140&lt;1),"Y","")</f>
        <v>Y</v>
      </c>
      <c r="BE2140" s="12" t="str">
        <f>IF(AY2140&gt;1,IF(AY2139&gt;1,"Y",""),"")</f>
        <v/>
      </c>
      <c r="BF2140" s="12" t="str">
        <f>IF(AY2140&lt;1,IF(AY2139&lt;1,"Y",""),"")</f>
        <v/>
      </c>
      <c r="BG2140" s="2"/>
      <c r="BH2140" s="2"/>
      <c r="BI2140" s="2"/>
      <c r="BJ2140" s="2"/>
      <c r="BK2140" s="2"/>
      <c r="BL2140" s="2"/>
      <c r="BM2140" s="4" t="str">
        <f>IF(BR2140=BR2141,IF(BR2140&gt;BR2139,BR2140&amp;"_O",""),BR2140&amp;"_C")</f>
        <v>2012_O</v>
      </c>
      <c r="BN2140" s="7" t="str">
        <f>IF(RIGHT(BM2140,1)="C",BP2140/INDEX($BP$5:$BP$2729,MATCH(BR2140&amp;"_O",$BM$5:$BM$2729,0),1),"")</f>
        <v/>
      </c>
      <c r="BO2140" s="38">
        <v>40914</v>
      </c>
      <c r="BP2140" s="3">
        <v>2674.22</v>
      </c>
      <c r="BQ2140" s="7">
        <f>BP2140/BP2139</f>
        <v>1.0265128687407634</v>
      </c>
      <c r="BR2140" s="4">
        <f>YEAR(BO2140)</f>
        <v>2012</v>
      </c>
      <c r="BS2140" s="2" t="s">
        <v>9</v>
      </c>
      <c r="BT2140" s="12" t="str">
        <f>INDEX($CD$5:$CD$10,MATCH(BS2140,$CC$5:$CC$10,0),1)</f>
        <v>Y</v>
      </c>
      <c r="BU2140" s="12" t="str">
        <f>IF(AND(BT2140="Y",BQ2140&gt;1),"Y","")</f>
        <v>Y</v>
      </c>
      <c r="BV2140" s="12" t="str">
        <f>IF(AND(BT2140="Y",BQ2140&lt;1),"Y","")</f>
        <v/>
      </c>
      <c r="BW2140" s="12" t="str">
        <f>IF(BQ2140&gt;1,IF(BQ2139&gt;1,"Y",""),"")</f>
        <v/>
      </c>
      <c r="BX2140" s="12" t="str">
        <f>IF(BQ2140&lt;1,IF(BQ2139&lt;1,"Y",""),"")</f>
        <v/>
      </c>
      <c r="BY2140" s="2"/>
      <c r="BZ2140" s="2"/>
      <c r="CA2140" s="2"/>
    </row>
    <row r="2141" spans="47:79">
      <c r="AU2141" s="4" t="str">
        <f>IF(AZ2141=AZ2142,IF(AZ2141&gt;AZ2140,AZ2141&amp;"_O",""),AZ2141&amp;"_C")</f>
        <v/>
      </c>
      <c r="AV2141" s="7" t="str">
        <f>IF(RIGHT(AU2141,1)="C",AX2141/INDEX($AX$5:$AX$2729,MATCH(AZ2141&amp;"_O",$AU$5:$AU$2729,0),1),"")</f>
        <v/>
      </c>
      <c r="AW2141" s="38">
        <v>40501</v>
      </c>
      <c r="AX2141" s="37">
        <v>1199.73</v>
      </c>
      <c r="AY2141" s="7">
        <f>AX2141/AX2140</f>
        <v>1.0004336187990426</v>
      </c>
      <c r="AZ2141" s="4">
        <f>YEAR(AW2141)</f>
        <v>2010</v>
      </c>
      <c r="BA2141" s="2" t="s">
        <v>9</v>
      </c>
      <c r="BB2141" s="12" t="str">
        <f>INDEX($CD$5:$CD$10,MATCH(BA2141,$CC$5:$CC$10,0),1)</f>
        <v>Y</v>
      </c>
      <c r="BC2141" s="12" t="str">
        <f>IF(AND(BB2141="Y",AY2141&gt;1),"Y","")</f>
        <v>Y</v>
      </c>
      <c r="BD2141" s="12" t="str">
        <f>IF(AND(BB2141="Y",AY2141&lt;1),"Y","")</f>
        <v/>
      </c>
      <c r="BE2141" s="12" t="str">
        <f>IF(AY2141&gt;1,IF(AY2140&gt;1,"Y",""),"")</f>
        <v/>
      </c>
      <c r="BF2141" s="12" t="str">
        <f>IF(AY2141&lt;1,IF(AY2140&lt;1,"Y",""),"")</f>
        <v/>
      </c>
      <c r="BG2141" s="2"/>
      <c r="BH2141" s="2"/>
      <c r="BI2141" s="2"/>
      <c r="BJ2141" s="2"/>
      <c r="BK2141" s="2"/>
      <c r="BL2141" s="2"/>
      <c r="BM2141" s="4" t="str">
        <f>IF(BR2141=BR2142,IF(BR2141&gt;BR2140,BR2141&amp;"_O",""),BR2141&amp;"_C")</f>
        <v/>
      </c>
      <c r="BN2141" s="7" t="str">
        <f>IF(RIGHT(BM2141,1)="C",BP2141/INDEX($BP$5:$BP$2729,MATCH(BR2141&amp;"_O",$BM$5:$BM$2729,0),1),"")</f>
        <v/>
      </c>
      <c r="BO2141" s="38">
        <v>40921</v>
      </c>
      <c r="BP2141" s="3">
        <v>2710.67</v>
      </c>
      <c r="BQ2141" s="7">
        <f>BP2141/BP2140</f>
        <v>1.0136301426210261</v>
      </c>
      <c r="BR2141" s="4">
        <f>YEAR(BO2141)</f>
        <v>2012</v>
      </c>
      <c r="BS2141" s="2" t="s">
        <v>9</v>
      </c>
      <c r="BT2141" s="12" t="str">
        <f>INDEX($CD$5:$CD$10,MATCH(BS2141,$CC$5:$CC$10,0),1)</f>
        <v>Y</v>
      </c>
      <c r="BU2141" s="12" t="str">
        <f>IF(AND(BT2141="Y",BQ2141&gt;1),"Y","")</f>
        <v>Y</v>
      </c>
      <c r="BV2141" s="12" t="str">
        <f>IF(AND(BT2141="Y",BQ2141&lt;1),"Y","")</f>
        <v/>
      </c>
      <c r="BW2141" s="12" t="str">
        <f>IF(BQ2141&gt;1,IF(BQ2140&gt;1,"Y",""),"")</f>
        <v>Y</v>
      </c>
      <c r="BX2141" s="12" t="str">
        <f>IF(BQ2141&lt;1,IF(BQ2140&lt;1,"Y",""),"")</f>
        <v/>
      </c>
      <c r="BY2141" s="2"/>
      <c r="BZ2141" s="2"/>
      <c r="CA2141" s="2"/>
    </row>
    <row r="2142" spans="47:79">
      <c r="AU2142" s="4" t="str">
        <f>IF(AZ2142=AZ2143,IF(AZ2142&gt;AZ2141,AZ2142&amp;"_O",""),AZ2142&amp;"_C")</f>
        <v/>
      </c>
      <c r="AV2142" s="7" t="str">
        <f>IF(RIGHT(AU2142,1)="C",AX2142/INDEX($AX$5:$AX$2729,MATCH(AZ2142&amp;"_O",$AU$5:$AU$2729,0),1),"")</f>
        <v/>
      </c>
      <c r="AW2142" s="38">
        <v>40508</v>
      </c>
      <c r="AX2142" s="37">
        <v>1189.4000000000001</v>
      </c>
      <c r="AY2142" s="7">
        <f>AX2142/AX2141</f>
        <v>0.99138972935577174</v>
      </c>
      <c r="AZ2142" s="4">
        <f>YEAR(AW2142)</f>
        <v>2010</v>
      </c>
      <c r="BA2142" s="2" t="s">
        <v>9</v>
      </c>
      <c r="BB2142" s="12" t="str">
        <f>INDEX($CD$5:$CD$10,MATCH(BA2142,$CC$5:$CC$10,0),1)</f>
        <v>Y</v>
      </c>
      <c r="BC2142" s="12" t="str">
        <f>IF(AND(BB2142="Y",AY2142&gt;1),"Y","")</f>
        <v/>
      </c>
      <c r="BD2142" s="12" t="str">
        <f>IF(AND(BB2142="Y",AY2142&lt;1),"Y","")</f>
        <v>Y</v>
      </c>
      <c r="BE2142" s="12" t="str">
        <f>IF(AY2142&gt;1,IF(AY2141&gt;1,"Y",""),"")</f>
        <v/>
      </c>
      <c r="BF2142" s="12" t="str">
        <f>IF(AY2142&lt;1,IF(AY2141&lt;1,"Y",""),"")</f>
        <v/>
      </c>
      <c r="BG2142" s="2"/>
      <c r="BH2142" s="2"/>
      <c r="BI2142" s="2"/>
      <c r="BJ2142" s="2"/>
      <c r="BK2142" s="2"/>
      <c r="BL2142" s="2"/>
      <c r="BM2142" s="4" t="str">
        <f>IF(BR2142=BR2143,IF(BR2142&gt;BR2141,BR2142&amp;"_O",""),BR2142&amp;"_C")</f>
        <v/>
      </c>
      <c r="BN2142" s="7" t="str">
        <f>IF(RIGHT(BM2142,1)="C",BP2142/INDEX($BP$5:$BP$2729,MATCH(BR2142&amp;"_O",$BM$5:$BM$2729,0),1),"")</f>
        <v/>
      </c>
      <c r="BO2142" s="38">
        <v>40928</v>
      </c>
      <c r="BP2142" s="3">
        <v>2786.7</v>
      </c>
      <c r="BQ2142" s="7">
        <f>BP2142/BP2141</f>
        <v>1.0280484160742547</v>
      </c>
      <c r="BR2142" s="4">
        <f>YEAR(BO2142)</f>
        <v>2012</v>
      </c>
      <c r="BS2142" s="2" t="s">
        <v>9</v>
      </c>
      <c r="BT2142" s="12" t="str">
        <f>INDEX($CD$5:$CD$10,MATCH(BS2142,$CC$5:$CC$10,0),1)</f>
        <v>Y</v>
      </c>
      <c r="BU2142" s="12" t="str">
        <f>IF(AND(BT2142="Y",BQ2142&gt;1),"Y","")</f>
        <v>Y</v>
      </c>
      <c r="BV2142" s="12" t="str">
        <f>IF(AND(BT2142="Y",BQ2142&lt;1),"Y","")</f>
        <v/>
      </c>
      <c r="BW2142" s="12" t="str">
        <f>IF(BQ2142&gt;1,IF(BQ2141&gt;1,"Y",""),"")</f>
        <v>Y</v>
      </c>
      <c r="BX2142" s="12" t="str">
        <f>IF(BQ2142&lt;1,IF(BQ2141&lt;1,"Y",""),"")</f>
        <v/>
      </c>
      <c r="BY2142" s="2"/>
      <c r="BZ2142" s="2"/>
      <c r="CA2142" s="2"/>
    </row>
    <row r="2143" spans="47:79">
      <c r="AU2143" s="4" t="str">
        <f>IF(AZ2143=AZ2144,IF(AZ2143&gt;AZ2142,AZ2143&amp;"_O",""),AZ2143&amp;"_C")</f>
        <v/>
      </c>
      <c r="AV2143" s="7" t="str">
        <f>IF(RIGHT(AU2143,1)="C",AX2143/INDEX($AX$5:$AX$2729,MATCH(AZ2143&amp;"_O",$AU$5:$AU$2729,0),1),"")</f>
        <v/>
      </c>
      <c r="AW2143" s="38">
        <v>40515</v>
      </c>
      <c r="AX2143" s="37">
        <v>1224.71</v>
      </c>
      <c r="AY2143" s="7">
        <f>AX2143/AX2142</f>
        <v>1.0296872372624852</v>
      </c>
      <c r="AZ2143" s="4">
        <f>YEAR(AW2143)</f>
        <v>2010</v>
      </c>
      <c r="BA2143" s="2" t="s">
        <v>9</v>
      </c>
      <c r="BB2143" s="12" t="str">
        <f>INDEX($CD$5:$CD$10,MATCH(BA2143,$CC$5:$CC$10,0),1)</f>
        <v>Y</v>
      </c>
      <c r="BC2143" s="12" t="str">
        <f>IF(AND(BB2143="Y",AY2143&gt;1),"Y","")</f>
        <v>Y</v>
      </c>
      <c r="BD2143" s="12" t="str">
        <f>IF(AND(BB2143="Y",AY2143&lt;1),"Y","")</f>
        <v/>
      </c>
      <c r="BE2143" s="12" t="str">
        <f>IF(AY2143&gt;1,IF(AY2142&gt;1,"Y",""),"")</f>
        <v/>
      </c>
      <c r="BF2143" s="12" t="str">
        <f>IF(AY2143&lt;1,IF(AY2142&lt;1,"Y",""),"")</f>
        <v/>
      </c>
      <c r="BG2143" s="2"/>
      <c r="BH2143" s="2"/>
      <c r="BI2143" s="2"/>
      <c r="BJ2143" s="2"/>
      <c r="BK2143" s="2"/>
      <c r="BL2143" s="2"/>
      <c r="BM2143" s="4" t="str">
        <f>IF(BR2143=BR2144,IF(BR2143&gt;BR2142,BR2143&amp;"_O",""),BR2143&amp;"_C")</f>
        <v/>
      </c>
      <c r="BN2143" s="7" t="str">
        <f>IF(RIGHT(BM2143,1)="C",BP2143/INDEX($BP$5:$BP$2729,MATCH(BR2143&amp;"_O",$BM$5:$BM$2729,0),1),"")</f>
        <v/>
      </c>
      <c r="BO2143" s="38">
        <v>40935</v>
      </c>
      <c r="BP2143" s="3">
        <v>2816.55</v>
      </c>
      <c r="BQ2143" s="7">
        <f>BP2143/BP2142</f>
        <v>1.0107115943589193</v>
      </c>
      <c r="BR2143" s="4">
        <f>YEAR(BO2143)</f>
        <v>2012</v>
      </c>
      <c r="BS2143" s="2" t="s">
        <v>9</v>
      </c>
      <c r="BT2143" s="12" t="str">
        <f>INDEX($CD$5:$CD$10,MATCH(BS2143,$CC$5:$CC$10,0),1)</f>
        <v>Y</v>
      </c>
      <c r="BU2143" s="12" t="str">
        <f>IF(AND(BT2143="Y",BQ2143&gt;1),"Y","")</f>
        <v>Y</v>
      </c>
      <c r="BV2143" s="12" t="str">
        <f>IF(AND(BT2143="Y",BQ2143&lt;1),"Y","")</f>
        <v/>
      </c>
      <c r="BW2143" s="12" t="str">
        <f>IF(BQ2143&gt;1,IF(BQ2142&gt;1,"Y",""),"")</f>
        <v>Y</v>
      </c>
      <c r="BX2143" s="12" t="str">
        <f>IF(BQ2143&lt;1,IF(BQ2142&lt;1,"Y",""),"")</f>
        <v/>
      </c>
      <c r="BY2143" s="2"/>
      <c r="BZ2143" s="2"/>
      <c r="CA2143" s="2"/>
    </row>
    <row r="2144" spans="47:79">
      <c r="AU2144" s="4" t="str">
        <f>IF(AZ2144=AZ2145,IF(AZ2144&gt;AZ2143,AZ2144&amp;"_O",""),AZ2144&amp;"_C")</f>
        <v/>
      </c>
      <c r="AV2144" s="7" t="str">
        <f>IF(RIGHT(AU2144,1)="C",AX2144/INDEX($AX$5:$AX$2729,MATCH(AZ2144&amp;"_O",$AU$5:$AU$2729,0),1),"")</f>
        <v/>
      </c>
      <c r="AW2144" s="38">
        <v>40522</v>
      </c>
      <c r="AX2144" s="37">
        <v>1240.4000000000001</v>
      </c>
      <c r="AY2144" s="7">
        <f>AX2144/AX2143</f>
        <v>1.0128111961198978</v>
      </c>
      <c r="AZ2144" s="4">
        <f>YEAR(AW2144)</f>
        <v>2010</v>
      </c>
      <c r="BA2144" s="2" t="s">
        <v>9</v>
      </c>
      <c r="BB2144" s="12" t="str">
        <f>INDEX($CD$5:$CD$10,MATCH(BA2144,$CC$5:$CC$10,0),1)</f>
        <v>Y</v>
      </c>
      <c r="BC2144" s="12" t="str">
        <f>IF(AND(BB2144="Y",AY2144&gt;1),"Y","")</f>
        <v>Y</v>
      </c>
      <c r="BD2144" s="12" t="str">
        <f>IF(AND(BB2144="Y",AY2144&lt;1),"Y","")</f>
        <v/>
      </c>
      <c r="BE2144" s="12" t="str">
        <f>IF(AY2144&gt;1,IF(AY2143&gt;1,"Y",""),"")</f>
        <v>Y</v>
      </c>
      <c r="BF2144" s="12" t="str">
        <f>IF(AY2144&lt;1,IF(AY2143&lt;1,"Y",""),"")</f>
        <v/>
      </c>
      <c r="BG2144" s="2"/>
      <c r="BH2144" s="2"/>
      <c r="BI2144" s="2"/>
      <c r="BJ2144" s="2"/>
      <c r="BK2144" s="2"/>
      <c r="BL2144" s="2"/>
      <c r="BM2144" s="4" t="str">
        <f>IF(BR2144=BR2145,IF(BR2144&gt;BR2143,BR2144&amp;"_O",""),BR2144&amp;"_C")</f>
        <v/>
      </c>
      <c r="BN2144" s="7" t="str">
        <f>IF(RIGHT(BM2144,1)="C",BP2144/INDEX($BP$5:$BP$2729,MATCH(BR2144&amp;"_O",$BM$5:$BM$2729,0),1),"")</f>
        <v/>
      </c>
      <c r="BO2144" s="38">
        <v>40942</v>
      </c>
      <c r="BP2144" s="3">
        <v>2905.66</v>
      </c>
      <c r="BQ2144" s="7">
        <f>BP2144/BP2143</f>
        <v>1.0316379968401057</v>
      </c>
      <c r="BR2144" s="4">
        <f>YEAR(BO2144)</f>
        <v>2012</v>
      </c>
      <c r="BS2144" s="2" t="s">
        <v>9</v>
      </c>
      <c r="BT2144" s="12" t="str">
        <f>INDEX($CD$5:$CD$10,MATCH(BS2144,$CC$5:$CC$10,0),1)</f>
        <v>Y</v>
      </c>
      <c r="BU2144" s="12" t="str">
        <f>IF(AND(BT2144="Y",BQ2144&gt;1),"Y","")</f>
        <v>Y</v>
      </c>
      <c r="BV2144" s="12" t="str">
        <f>IF(AND(BT2144="Y",BQ2144&lt;1),"Y","")</f>
        <v/>
      </c>
      <c r="BW2144" s="12" t="str">
        <f>IF(BQ2144&gt;1,IF(BQ2143&gt;1,"Y",""),"")</f>
        <v>Y</v>
      </c>
      <c r="BX2144" s="12" t="str">
        <f>IF(BQ2144&lt;1,IF(BQ2143&lt;1,"Y",""),"")</f>
        <v/>
      </c>
      <c r="BY2144" s="2"/>
      <c r="BZ2144" s="2"/>
      <c r="CA2144" s="2"/>
    </row>
    <row r="2145" spans="47:79">
      <c r="AU2145" s="4" t="str">
        <f>IF(AZ2145=AZ2146,IF(AZ2145&gt;AZ2144,AZ2145&amp;"_O",""),AZ2145&amp;"_C")</f>
        <v/>
      </c>
      <c r="AV2145" s="7" t="str">
        <f>IF(RIGHT(AU2145,1)="C",AX2145/INDEX($AX$5:$AX$2729,MATCH(AZ2145&amp;"_O",$AU$5:$AU$2729,0),1),"")</f>
        <v/>
      </c>
      <c r="AW2145" s="38">
        <v>40529</v>
      </c>
      <c r="AX2145" s="37">
        <v>1243.9100000000001</v>
      </c>
      <c r="AY2145" s="7">
        <f>AX2145/AX2144</f>
        <v>1.0028297323444051</v>
      </c>
      <c r="AZ2145" s="4">
        <f>YEAR(AW2145)</f>
        <v>2010</v>
      </c>
      <c r="BA2145" s="2" t="s">
        <v>9</v>
      </c>
      <c r="BB2145" s="12" t="str">
        <f>INDEX($CD$5:$CD$10,MATCH(BA2145,$CC$5:$CC$10,0),1)</f>
        <v>Y</v>
      </c>
      <c r="BC2145" s="12" t="str">
        <f>IF(AND(BB2145="Y",AY2145&gt;1),"Y","")</f>
        <v>Y</v>
      </c>
      <c r="BD2145" s="12" t="str">
        <f>IF(AND(BB2145="Y",AY2145&lt;1),"Y","")</f>
        <v/>
      </c>
      <c r="BE2145" s="12" t="str">
        <f>IF(AY2145&gt;1,IF(AY2144&gt;1,"Y",""),"")</f>
        <v>Y</v>
      </c>
      <c r="BF2145" s="12" t="str">
        <f>IF(AY2145&lt;1,IF(AY2144&lt;1,"Y",""),"")</f>
        <v/>
      </c>
      <c r="BG2145" s="2"/>
      <c r="BH2145" s="2"/>
      <c r="BI2145" s="2"/>
      <c r="BJ2145" s="2"/>
      <c r="BK2145" s="2"/>
      <c r="BL2145" s="2"/>
      <c r="BM2145" s="4" t="str">
        <f>IF(BR2145=BR2146,IF(BR2145&gt;BR2144,BR2145&amp;"_O",""),BR2145&amp;"_C")</f>
        <v/>
      </c>
      <c r="BN2145" s="7" t="str">
        <f>IF(RIGHT(BM2145,1)="C",BP2145/INDEX($BP$5:$BP$2729,MATCH(BR2145&amp;"_O",$BM$5:$BM$2729,0),1),"")</f>
        <v/>
      </c>
      <c r="BO2145" s="38">
        <v>40949</v>
      </c>
      <c r="BP2145" s="3">
        <v>2903.88</v>
      </c>
      <c r="BQ2145" s="7">
        <f>BP2145/BP2144</f>
        <v>0.99938740251784453</v>
      </c>
      <c r="BR2145" s="4">
        <f>YEAR(BO2145)</f>
        <v>2012</v>
      </c>
      <c r="BS2145" s="2" t="s">
        <v>9</v>
      </c>
      <c r="BT2145" s="12" t="str">
        <f>INDEX($CD$5:$CD$10,MATCH(BS2145,$CC$5:$CC$10,0),1)</f>
        <v>Y</v>
      </c>
      <c r="BU2145" s="12" t="str">
        <f>IF(AND(BT2145="Y",BQ2145&gt;1),"Y","")</f>
        <v/>
      </c>
      <c r="BV2145" s="12" t="str">
        <f>IF(AND(BT2145="Y",BQ2145&lt;1),"Y","")</f>
        <v>Y</v>
      </c>
      <c r="BW2145" s="12" t="str">
        <f>IF(BQ2145&gt;1,IF(BQ2144&gt;1,"Y",""),"")</f>
        <v/>
      </c>
      <c r="BX2145" s="12" t="str">
        <f>IF(BQ2145&lt;1,IF(BQ2144&lt;1,"Y",""),"")</f>
        <v/>
      </c>
      <c r="BY2145" s="2"/>
      <c r="BZ2145" s="2"/>
      <c r="CA2145" s="2"/>
    </row>
    <row r="2146" spans="47:79">
      <c r="AU2146" s="4" t="str">
        <f>IF(AZ2146=AZ2147,IF(AZ2146&gt;AZ2145,AZ2146&amp;"_O",""),AZ2146&amp;"_C")</f>
        <v/>
      </c>
      <c r="AV2146" s="7" t="str">
        <f>IF(RIGHT(AU2146,1)="C",AX2146/INDEX($AX$5:$AX$2729,MATCH(AZ2146&amp;"_O",$AU$5:$AU$2729,0),1),"")</f>
        <v/>
      </c>
      <c r="AW2146" s="38">
        <v>40535</v>
      </c>
      <c r="AX2146" s="37">
        <v>1256.77</v>
      </c>
      <c r="AY2146" s="7">
        <f>AX2146/AX2145</f>
        <v>1.0103383685314853</v>
      </c>
      <c r="AZ2146" s="4">
        <f>YEAR(AW2146)</f>
        <v>2010</v>
      </c>
      <c r="BA2146" s="2" t="s">
        <v>9</v>
      </c>
      <c r="BB2146" s="12" t="str">
        <f>INDEX($CD$5:$CD$10,MATCH(BA2146,$CC$5:$CC$10,0),1)</f>
        <v>Y</v>
      </c>
      <c r="BC2146" s="12" t="str">
        <f>IF(AND(BB2146="Y",AY2146&gt;1),"Y","")</f>
        <v>Y</v>
      </c>
      <c r="BD2146" s="12" t="str">
        <f>IF(AND(BB2146="Y",AY2146&lt;1),"Y","")</f>
        <v/>
      </c>
      <c r="BE2146" s="12" t="str">
        <f>IF(AY2146&gt;1,IF(AY2145&gt;1,"Y",""),"")</f>
        <v>Y</v>
      </c>
      <c r="BF2146" s="12" t="str">
        <f>IF(AY2146&lt;1,IF(AY2145&lt;1,"Y",""),"")</f>
        <v/>
      </c>
      <c r="BG2146" s="2"/>
      <c r="BH2146" s="2"/>
      <c r="BI2146" s="2"/>
      <c r="BJ2146" s="2"/>
      <c r="BK2146" s="2"/>
      <c r="BL2146" s="2"/>
      <c r="BM2146" s="4" t="str">
        <f>IF(BR2146=BR2147,IF(BR2146&gt;BR2145,BR2146&amp;"_O",""),BR2146&amp;"_C")</f>
        <v/>
      </c>
      <c r="BN2146" s="7" t="str">
        <f>IF(RIGHT(BM2146,1)="C",BP2146/INDEX($BP$5:$BP$2729,MATCH(BR2146&amp;"_O",$BM$5:$BM$2729,0),1),"")</f>
        <v/>
      </c>
      <c r="BO2146" s="38">
        <v>40956</v>
      </c>
      <c r="BP2146" s="3">
        <v>2951.78</v>
      </c>
      <c r="BQ2146" s="7">
        <f>BP2146/BP2145</f>
        <v>1.0164951719768034</v>
      </c>
      <c r="BR2146" s="4">
        <f>YEAR(BO2146)</f>
        <v>2012</v>
      </c>
      <c r="BS2146" s="2" t="s">
        <v>9</v>
      </c>
      <c r="BT2146" s="12" t="str">
        <f>INDEX($CD$5:$CD$10,MATCH(BS2146,$CC$5:$CC$10,0),1)</f>
        <v>Y</v>
      </c>
      <c r="BU2146" s="12" t="str">
        <f>IF(AND(BT2146="Y",BQ2146&gt;1),"Y","")</f>
        <v>Y</v>
      </c>
      <c r="BV2146" s="12" t="str">
        <f>IF(AND(BT2146="Y",BQ2146&lt;1),"Y","")</f>
        <v/>
      </c>
      <c r="BW2146" s="12" t="str">
        <f>IF(BQ2146&gt;1,IF(BQ2145&gt;1,"Y",""),"")</f>
        <v/>
      </c>
      <c r="BX2146" s="12" t="str">
        <f>IF(BQ2146&lt;1,IF(BQ2145&lt;1,"Y",""),"")</f>
        <v/>
      </c>
      <c r="BY2146" s="2"/>
      <c r="BZ2146" s="2"/>
      <c r="CA2146" s="2"/>
    </row>
    <row r="2147" spans="47:79">
      <c r="AU2147" s="4" t="str">
        <f>IF(AZ2147=AZ2148,IF(AZ2147&gt;AZ2146,AZ2147&amp;"_O",""),AZ2147&amp;"_C")</f>
        <v>2010_C</v>
      </c>
      <c r="AV2147" s="7">
        <f>IF(RIGHT(AU2147,1)="C",AX2147/INDEX($AX$5:$AX$2729,MATCH(AZ2147&amp;"_O",$AU$5:$AU$2729,0),1),"")</f>
        <v>1.0983947317857081</v>
      </c>
      <c r="AW2147" s="38">
        <v>40543</v>
      </c>
      <c r="AX2147" s="37">
        <v>1257.6400000000001</v>
      </c>
      <c r="AY2147" s="7">
        <f>AX2147/AX2146</f>
        <v>1.0006922507698306</v>
      </c>
      <c r="AZ2147" s="4">
        <f>YEAR(AW2147)</f>
        <v>2010</v>
      </c>
      <c r="BA2147" s="2" t="s">
        <v>9</v>
      </c>
      <c r="BB2147" s="12" t="str">
        <f>INDEX($CD$5:$CD$10,MATCH(BA2147,$CC$5:$CC$10,0),1)</f>
        <v>Y</v>
      </c>
      <c r="BC2147" s="12" t="str">
        <f>IF(AND(BB2147="Y",AY2147&gt;1),"Y","")</f>
        <v>Y</v>
      </c>
      <c r="BD2147" s="12" t="str">
        <f>IF(AND(BB2147="Y",AY2147&lt;1),"Y","")</f>
        <v/>
      </c>
      <c r="BE2147" s="12" t="str">
        <f>IF(AY2147&gt;1,IF(AY2146&gt;1,"Y",""),"")</f>
        <v>Y</v>
      </c>
      <c r="BF2147" s="12" t="str">
        <f>IF(AY2147&lt;1,IF(AY2146&lt;1,"Y",""),"")</f>
        <v/>
      </c>
      <c r="BG2147" s="2"/>
      <c r="BH2147" s="2"/>
      <c r="BI2147" s="2"/>
      <c r="BJ2147" s="2"/>
      <c r="BK2147" s="2"/>
      <c r="BL2147" s="2"/>
      <c r="BM2147" s="4" t="str">
        <f>IF(BR2147=BR2148,IF(BR2147&gt;BR2146,BR2147&amp;"_O",""),BR2147&amp;"_C")</f>
        <v/>
      </c>
      <c r="BN2147" s="7" t="str">
        <f>IF(RIGHT(BM2147,1)="C",BP2147/INDEX($BP$5:$BP$2729,MATCH(BR2147&amp;"_O",$BM$5:$BM$2729,0),1),"")</f>
        <v/>
      </c>
      <c r="BO2147" s="38">
        <v>40963</v>
      </c>
      <c r="BP2147" s="3">
        <v>2963.75</v>
      </c>
      <c r="BQ2147" s="7">
        <f>BP2147/BP2146</f>
        <v>1.0040551802641118</v>
      </c>
      <c r="BR2147" s="4">
        <f>YEAR(BO2147)</f>
        <v>2012</v>
      </c>
      <c r="BS2147" s="2" t="s">
        <v>9</v>
      </c>
      <c r="BT2147" s="12" t="str">
        <f>INDEX($CD$5:$CD$10,MATCH(BS2147,$CC$5:$CC$10,0),1)</f>
        <v>Y</v>
      </c>
      <c r="BU2147" s="12" t="str">
        <f>IF(AND(BT2147="Y",BQ2147&gt;1),"Y","")</f>
        <v>Y</v>
      </c>
      <c r="BV2147" s="12" t="str">
        <f>IF(AND(BT2147="Y",BQ2147&lt;1),"Y","")</f>
        <v/>
      </c>
      <c r="BW2147" s="12" t="str">
        <f>IF(BQ2147&gt;1,IF(BQ2146&gt;1,"Y",""),"")</f>
        <v>Y</v>
      </c>
      <c r="BX2147" s="12" t="str">
        <f>IF(BQ2147&lt;1,IF(BQ2146&lt;1,"Y",""),"")</f>
        <v/>
      </c>
      <c r="BY2147" s="2"/>
      <c r="BZ2147" s="2"/>
      <c r="CA2147" s="2"/>
    </row>
    <row r="2148" spans="47:79">
      <c r="AU2148" s="4" t="str">
        <f>IF(AZ2148=AZ2149,IF(AZ2148&gt;AZ2147,AZ2148&amp;"_O",""),AZ2148&amp;"_C")</f>
        <v>2011_O</v>
      </c>
      <c r="AV2148" s="7" t="str">
        <f>IF(RIGHT(AU2148,1)="C",AX2148/INDEX($AX$5:$AX$2729,MATCH(AZ2148&amp;"_O",$AU$5:$AU$2729,0),1),"")</f>
        <v/>
      </c>
      <c r="AW2148" s="38">
        <v>40550</v>
      </c>
      <c r="AX2148" s="37">
        <v>1271.5</v>
      </c>
      <c r="AY2148" s="7">
        <f>AX2148/AX2147</f>
        <v>1.0110206418370915</v>
      </c>
      <c r="AZ2148" s="4">
        <f>YEAR(AW2148)</f>
        <v>2011</v>
      </c>
      <c r="BA2148" s="2" t="s">
        <v>9</v>
      </c>
      <c r="BB2148" s="12" t="str">
        <f>INDEX($CD$5:$CD$10,MATCH(BA2148,$CC$5:$CC$10,0),1)</f>
        <v>Y</v>
      </c>
      <c r="BC2148" s="12" t="str">
        <f>IF(AND(BB2148="Y",AY2148&gt;1),"Y","")</f>
        <v>Y</v>
      </c>
      <c r="BD2148" s="12" t="str">
        <f>IF(AND(BB2148="Y",AY2148&lt;1),"Y","")</f>
        <v/>
      </c>
      <c r="BE2148" s="12" t="str">
        <f>IF(AY2148&gt;1,IF(AY2147&gt;1,"Y",""),"")</f>
        <v>Y</v>
      </c>
      <c r="BF2148" s="12" t="str">
        <f>IF(AY2148&lt;1,IF(AY2147&lt;1,"Y",""),"")</f>
        <v/>
      </c>
      <c r="BG2148" s="2"/>
      <c r="BH2148" s="2"/>
      <c r="BI2148" s="2"/>
      <c r="BJ2148" s="2"/>
      <c r="BK2148" s="2"/>
      <c r="BL2148" s="2"/>
      <c r="BM2148" s="4" t="str">
        <f>IF(BR2148=BR2149,IF(BR2148&gt;BR2147,BR2148&amp;"_O",""),BR2148&amp;"_C")</f>
        <v/>
      </c>
      <c r="BN2148" s="7" t="str">
        <f>IF(RIGHT(BM2148,1)="C",BP2148/INDEX($BP$5:$BP$2729,MATCH(BR2148&amp;"_O",$BM$5:$BM$2729,0),1),"")</f>
        <v/>
      </c>
      <c r="BO2148" s="38">
        <v>40970</v>
      </c>
      <c r="BP2148" s="3">
        <v>2976.19</v>
      </c>
      <c r="BQ2148" s="7">
        <f>BP2148/BP2147</f>
        <v>1.0041973850695909</v>
      </c>
      <c r="BR2148" s="4">
        <f>YEAR(BO2148)</f>
        <v>2012</v>
      </c>
      <c r="BS2148" s="2" t="s">
        <v>9</v>
      </c>
      <c r="BT2148" s="12" t="str">
        <f>INDEX($CD$5:$CD$10,MATCH(BS2148,$CC$5:$CC$10,0),1)</f>
        <v>Y</v>
      </c>
      <c r="BU2148" s="12" t="str">
        <f>IF(AND(BT2148="Y",BQ2148&gt;1),"Y","")</f>
        <v>Y</v>
      </c>
      <c r="BV2148" s="12" t="str">
        <f>IF(AND(BT2148="Y",BQ2148&lt;1),"Y","")</f>
        <v/>
      </c>
      <c r="BW2148" s="12" t="str">
        <f>IF(BQ2148&gt;1,IF(BQ2147&gt;1,"Y",""),"")</f>
        <v>Y</v>
      </c>
      <c r="BX2148" s="12" t="str">
        <f>IF(BQ2148&lt;1,IF(BQ2147&lt;1,"Y",""),"")</f>
        <v/>
      </c>
      <c r="BY2148" s="2"/>
      <c r="BZ2148" s="2"/>
      <c r="CA2148" s="2"/>
    </row>
    <row r="2149" spans="47:79">
      <c r="AU2149" s="4" t="str">
        <f>IF(AZ2149=AZ2150,IF(AZ2149&gt;AZ2148,AZ2149&amp;"_O",""),AZ2149&amp;"_C")</f>
        <v/>
      </c>
      <c r="AV2149" s="7" t="str">
        <f>IF(RIGHT(AU2149,1)="C",AX2149/INDEX($AX$5:$AX$2729,MATCH(AZ2149&amp;"_O",$AU$5:$AU$2729,0),1),"")</f>
        <v/>
      </c>
      <c r="AW2149" s="38">
        <v>40557</v>
      </c>
      <c r="AX2149" s="37">
        <v>1293.24</v>
      </c>
      <c r="AY2149" s="7">
        <f>AX2149/AX2148</f>
        <v>1.0170979158474243</v>
      </c>
      <c r="AZ2149" s="4">
        <f>YEAR(AW2149)</f>
        <v>2011</v>
      </c>
      <c r="BA2149" s="2" t="s">
        <v>9</v>
      </c>
      <c r="BB2149" s="12" t="str">
        <f>INDEX($CD$5:$CD$10,MATCH(BA2149,$CC$5:$CC$10,0),1)</f>
        <v>Y</v>
      </c>
      <c r="BC2149" s="12" t="str">
        <f>IF(AND(BB2149="Y",AY2149&gt;1),"Y","")</f>
        <v>Y</v>
      </c>
      <c r="BD2149" s="12" t="str">
        <f>IF(AND(BB2149="Y",AY2149&lt;1),"Y","")</f>
        <v/>
      </c>
      <c r="BE2149" s="12" t="str">
        <f>IF(AY2149&gt;1,IF(AY2148&gt;1,"Y",""),"")</f>
        <v>Y</v>
      </c>
      <c r="BF2149" s="12" t="str">
        <f>IF(AY2149&lt;1,IF(AY2148&lt;1,"Y",""),"")</f>
        <v/>
      </c>
      <c r="BG2149" s="2"/>
      <c r="BH2149" s="2"/>
      <c r="BI2149" s="2"/>
      <c r="BJ2149" s="2"/>
      <c r="BK2149" s="2"/>
      <c r="BL2149" s="2"/>
      <c r="BM2149" s="4" t="str">
        <f>IF(BR2149=BR2150,IF(BR2149&gt;BR2148,BR2149&amp;"_O",""),BR2149&amp;"_C")</f>
        <v/>
      </c>
      <c r="BN2149" s="7" t="str">
        <f>IF(RIGHT(BM2149,1)="C",BP2149/INDEX($BP$5:$BP$2729,MATCH(BR2149&amp;"_O",$BM$5:$BM$2729,0),1),"")</f>
        <v/>
      </c>
      <c r="BO2149" s="38">
        <v>40977</v>
      </c>
      <c r="BP2149" s="3">
        <v>2988.34</v>
      </c>
      <c r="BQ2149" s="7">
        <f>BP2149/BP2148</f>
        <v>1.0040824006531841</v>
      </c>
      <c r="BR2149" s="4">
        <f>YEAR(BO2149)</f>
        <v>2012</v>
      </c>
      <c r="BS2149" s="2" t="s">
        <v>9</v>
      </c>
      <c r="BT2149" s="12" t="str">
        <f>INDEX($CD$5:$CD$10,MATCH(BS2149,$CC$5:$CC$10,0),1)</f>
        <v>Y</v>
      </c>
      <c r="BU2149" s="12" t="str">
        <f>IF(AND(BT2149="Y",BQ2149&gt;1),"Y","")</f>
        <v>Y</v>
      </c>
      <c r="BV2149" s="12" t="str">
        <f>IF(AND(BT2149="Y",BQ2149&lt;1),"Y","")</f>
        <v/>
      </c>
      <c r="BW2149" s="12" t="str">
        <f>IF(BQ2149&gt;1,IF(BQ2148&gt;1,"Y",""),"")</f>
        <v>Y</v>
      </c>
      <c r="BX2149" s="12" t="str">
        <f>IF(BQ2149&lt;1,IF(BQ2148&lt;1,"Y",""),"")</f>
        <v/>
      </c>
      <c r="BY2149" s="2"/>
      <c r="BZ2149" s="2"/>
      <c r="CA2149" s="2"/>
    </row>
    <row r="2150" spans="47:79">
      <c r="AU2150" s="4" t="str">
        <f>IF(AZ2150=AZ2151,IF(AZ2150&gt;AZ2149,AZ2150&amp;"_O",""),AZ2150&amp;"_C")</f>
        <v/>
      </c>
      <c r="AV2150" s="7" t="str">
        <f>IF(RIGHT(AU2150,1)="C",AX2150/INDEX($AX$5:$AX$2729,MATCH(AZ2150&amp;"_O",$AU$5:$AU$2729,0),1),"")</f>
        <v/>
      </c>
      <c r="AW2150" s="38">
        <v>40564</v>
      </c>
      <c r="AX2150" s="37">
        <v>1283.3499999999999</v>
      </c>
      <c r="AY2150" s="7">
        <f>AX2150/AX2149</f>
        <v>0.99235254090501368</v>
      </c>
      <c r="AZ2150" s="4">
        <f>YEAR(AW2150)</f>
        <v>2011</v>
      </c>
      <c r="BA2150" s="2" t="s">
        <v>9</v>
      </c>
      <c r="BB2150" s="12" t="str">
        <f>INDEX($CD$5:$CD$10,MATCH(BA2150,$CC$5:$CC$10,0),1)</f>
        <v>Y</v>
      </c>
      <c r="BC2150" s="12" t="str">
        <f>IF(AND(BB2150="Y",AY2150&gt;1),"Y","")</f>
        <v/>
      </c>
      <c r="BD2150" s="12" t="str">
        <f>IF(AND(BB2150="Y",AY2150&lt;1),"Y","")</f>
        <v>Y</v>
      </c>
      <c r="BE2150" s="12" t="str">
        <f>IF(AY2150&gt;1,IF(AY2149&gt;1,"Y",""),"")</f>
        <v/>
      </c>
      <c r="BF2150" s="12" t="str">
        <f>IF(AY2150&lt;1,IF(AY2149&lt;1,"Y",""),"")</f>
        <v/>
      </c>
      <c r="BG2150" s="2"/>
      <c r="BH2150" s="2"/>
      <c r="BI2150" s="2"/>
      <c r="BJ2150" s="2"/>
      <c r="BK2150" s="2"/>
      <c r="BL2150" s="2"/>
      <c r="BM2150" s="4" t="str">
        <f>IF(BR2150=BR2151,IF(BR2150&gt;BR2149,BR2150&amp;"_O",""),BR2150&amp;"_C")</f>
        <v/>
      </c>
      <c r="BN2150" s="7" t="str">
        <f>IF(RIGHT(BM2150,1)="C",BP2150/INDEX($BP$5:$BP$2729,MATCH(BR2150&amp;"_O",$BM$5:$BM$2729,0),1),"")</f>
        <v/>
      </c>
      <c r="BO2150" s="38">
        <v>40984</v>
      </c>
      <c r="BP2150" s="3">
        <v>3055.26</v>
      </c>
      <c r="BQ2150" s="7">
        <f>BP2150/BP2149</f>
        <v>1.0223937035277111</v>
      </c>
      <c r="BR2150" s="4">
        <f>YEAR(BO2150)</f>
        <v>2012</v>
      </c>
      <c r="BS2150" s="2" t="s">
        <v>9</v>
      </c>
      <c r="BT2150" s="12" t="str">
        <f>INDEX($CD$5:$CD$10,MATCH(BS2150,$CC$5:$CC$10,0),1)</f>
        <v>Y</v>
      </c>
      <c r="BU2150" s="12" t="str">
        <f>IF(AND(BT2150="Y",BQ2150&gt;1),"Y","")</f>
        <v>Y</v>
      </c>
      <c r="BV2150" s="12" t="str">
        <f>IF(AND(BT2150="Y",BQ2150&lt;1),"Y","")</f>
        <v/>
      </c>
      <c r="BW2150" s="12" t="str">
        <f>IF(BQ2150&gt;1,IF(BQ2149&gt;1,"Y",""),"")</f>
        <v>Y</v>
      </c>
      <c r="BX2150" s="12" t="str">
        <f>IF(BQ2150&lt;1,IF(BQ2149&lt;1,"Y",""),"")</f>
        <v/>
      </c>
      <c r="BY2150" s="2"/>
      <c r="BZ2150" s="2"/>
      <c r="CA2150" s="2"/>
    </row>
    <row r="2151" spans="47:79">
      <c r="AU2151" s="4" t="str">
        <f>IF(AZ2151=AZ2152,IF(AZ2151&gt;AZ2150,AZ2151&amp;"_O",""),AZ2151&amp;"_C")</f>
        <v/>
      </c>
      <c r="AV2151" s="7" t="str">
        <f>IF(RIGHT(AU2151,1)="C",AX2151/INDEX($AX$5:$AX$2729,MATCH(AZ2151&amp;"_O",$AU$5:$AU$2729,0),1),"")</f>
        <v/>
      </c>
      <c r="AW2151" s="38">
        <v>40571</v>
      </c>
      <c r="AX2151" s="37">
        <v>1276.3399999999999</v>
      </c>
      <c r="AY2151" s="7">
        <f>AX2151/AX2150</f>
        <v>0.99453773327619122</v>
      </c>
      <c r="AZ2151" s="4">
        <f>YEAR(AW2151)</f>
        <v>2011</v>
      </c>
      <c r="BA2151" s="2" t="s">
        <v>9</v>
      </c>
      <c r="BB2151" s="12" t="str">
        <f>INDEX($CD$5:$CD$10,MATCH(BA2151,$CC$5:$CC$10,0),1)</f>
        <v>Y</v>
      </c>
      <c r="BC2151" s="12" t="str">
        <f>IF(AND(BB2151="Y",AY2151&gt;1),"Y","")</f>
        <v/>
      </c>
      <c r="BD2151" s="12" t="str">
        <f>IF(AND(BB2151="Y",AY2151&lt;1),"Y","")</f>
        <v>Y</v>
      </c>
      <c r="BE2151" s="12" t="str">
        <f>IF(AY2151&gt;1,IF(AY2150&gt;1,"Y",""),"")</f>
        <v/>
      </c>
      <c r="BF2151" s="12" t="str">
        <f>IF(AY2151&lt;1,IF(AY2150&lt;1,"Y",""),"")</f>
        <v>Y</v>
      </c>
      <c r="BG2151" s="2"/>
      <c r="BH2151" s="2"/>
      <c r="BI2151" s="2"/>
      <c r="BJ2151" s="2"/>
      <c r="BK2151" s="2"/>
      <c r="BL2151" s="2"/>
      <c r="BM2151" s="4" t="str">
        <f>IF(BR2151=BR2152,IF(BR2151&gt;BR2150,BR2151&amp;"_O",""),BR2151&amp;"_C")</f>
        <v/>
      </c>
      <c r="BN2151" s="7" t="str">
        <f>IF(RIGHT(BM2151,1)="C",BP2151/INDEX($BP$5:$BP$2729,MATCH(BR2151&amp;"_O",$BM$5:$BM$2729,0),1),"")</f>
        <v/>
      </c>
      <c r="BO2151" s="38">
        <v>40991</v>
      </c>
      <c r="BP2151" s="3">
        <v>3067.92</v>
      </c>
      <c r="BQ2151" s="7">
        <f>BP2151/BP2150</f>
        <v>1.0041436735335127</v>
      </c>
      <c r="BR2151" s="4">
        <f>YEAR(BO2151)</f>
        <v>2012</v>
      </c>
      <c r="BS2151" s="2" t="s">
        <v>9</v>
      </c>
      <c r="BT2151" s="12" t="str">
        <f>INDEX($CD$5:$CD$10,MATCH(BS2151,$CC$5:$CC$10,0),1)</f>
        <v>Y</v>
      </c>
      <c r="BU2151" s="12" t="str">
        <f>IF(AND(BT2151="Y",BQ2151&gt;1),"Y","")</f>
        <v>Y</v>
      </c>
      <c r="BV2151" s="12" t="str">
        <f>IF(AND(BT2151="Y",BQ2151&lt;1),"Y","")</f>
        <v/>
      </c>
      <c r="BW2151" s="12" t="str">
        <f>IF(BQ2151&gt;1,IF(BQ2150&gt;1,"Y",""),"")</f>
        <v>Y</v>
      </c>
      <c r="BX2151" s="12" t="str">
        <f>IF(BQ2151&lt;1,IF(BQ2150&lt;1,"Y",""),"")</f>
        <v/>
      </c>
      <c r="BY2151" s="2"/>
      <c r="BZ2151" s="2"/>
      <c r="CA2151" s="2"/>
    </row>
    <row r="2152" spans="47:79">
      <c r="AU2152" s="4" t="str">
        <f>IF(AZ2152=AZ2153,IF(AZ2152&gt;AZ2151,AZ2152&amp;"_O",""),AZ2152&amp;"_C")</f>
        <v/>
      </c>
      <c r="AV2152" s="7" t="str">
        <f>IF(RIGHT(AU2152,1)="C",AX2152/INDEX($AX$5:$AX$2729,MATCH(AZ2152&amp;"_O",$AU$5:$AU$2729,0),1),"")</f>
        <v/>
      </c>
      <c r="AW2152" s="38">
        <v>40578</v>
      </c>
      <c r="AX2152" s="37">
        <v>1310.87</v>
      </c>
      <c r="AY2152" s="7">
        <f>AX2152/AX2151</f>
        <v>1.0270539198019337</v>
      </c>
      <c r="AZ2152" s="4">
        <f>YEAR(AW2152)</f>
        <v>2011</v>
      </c>
      <c r="BA2152" s="2" t="s">
        <v>9</v>
      </c>
      <c r="BB2152" s="12" t="str">
        <f>INDEX($CD$5:$CD$10,MATCH(BA2152,$CC$5:$CC$10,0),1)</f>
        <v>Y</v>
      </c>
      <c r="BC2152" s="12" t="str">
        <f>IF(AND(BB2152="Y",AY2152&gt;1),"Y","")</f>
        <v>Y</v>
      </c>
      <c r="BD2152" s="12" t="str">
        <f>IF(AND(BB2152="Y",AY2152&lt;1),"Y","")</f>
        <v/>
      </c>
      <c r="BE2152" s="12" t="str">
        <f>IF(AY2152&gt;1,IF(AY2151&gt;1,"Y",""),"")</f>
        <v/>
      </c>
      <c r="BF2152" s="12" t="str">
        <f>IF(AY2152&lt;1,IF(AY2151&lt;1,"Y",""),"")</f>
        <v/>
      </c>
      <c r="BG2152" s="2"/>
      <c r="BH2152" s="2"/>
      <c r="BI2152" s="2"/>
      <c r="BJ2152" s="2"/>
      <c r="BK2152" s="2"/>
      <c r="BL2152" s="2"/>
      <c r="BM2152" s="4" t="str">
        <f>IF(BR2152=BR2153,IF(BR2152&gt;BR2151,BR2152&amp;"_O",""),BR2152&amp;"_C")</f>
        <v/>
      </c>
      <c r="BN2152" s="7" t="str">
        <f>IF(RIGHT(BM2152,1)="C",BP2152/INDEX($BP$5:$BP$2729,MATCH(BR2152&amp;"_O",$BM$5:$BM$2729,0),1),"")</f>
        <v/>
      </c>
      <c r="BO2152" s="38">
        <v>40998</v>
      </c>
      <c r="BP2152" s="3">
        <v>3091.57</v>
      </c>
      <c r="BQ2152" s="7">
        <f>BP2152/BP2151</f>
        <v>1.0077088059662573</v>
      </c>
      <c r="BR2152" s="4">
        <f>YEAR(BO2152)</f>
        <v>2012</v>
      </c>
      <c r="BS2152" s="2" t="s">
        <v>9</v>
      </c>
      <c r="BT2152" s="12" t="str">
        <f>INDEX($CD$5:$CD$10,MATCH(BS2152,$CC$5:$CC$10,0),1)</f>
        <v>Y</v>
      </c>
      <c r="BU2152" s="12" t="str">
        <f>IF(AND(BT2152="Y",BQ2152&gt;1),"Y","")</f>
        <v>Y</v>
      </c>
      <c r="BV2152" s="12" t="str">
        <f>IF(AND(BT2152="Y",BQ2152&lt;1),"Y","")</f>
        <v/>
      </c>
      <c r="BW2152" s="12" t="str">
        <f>IF(BQ2152&gt;1,IF(BQ2151&gt;1,"Y",""),"")</f>
        <v>Y</v>
      </c>
      <c r="BX2152" s="12" t="str">
        <f>IF(BQ2152&lt;1,IF(BQ2151&lt;1,"Y",""),"")</f>
        <v/>
      </c>
      <c r="BY2152" s="2"/>
      <c r="BZ2152" s="2"/>
      <c r="CA2152" s="2"/>
    </row>
    <row r="2153" spans="47:79">
      <c r="AU2153" s="4" t="str">
        <f>IF(AZ2153=AZ2154,IF(AZ2153&gt;AZ2152,AZ2153&amp;"_O",""),AZ2153&amp;"_C")</f>
        <v/>
      </c>
      <c r="AV2153" s="7" t="str">
        <f>IF(RIGHT(AU2153,1)="C",AX2153/INDEX($AX$5:$AX$2729,MATCH(AZ2153&amp;"_O",$AU$5:$AU$2729,0),1),"")</f>
        <v/>
      </c>
      <c r="AW2153" s="38">
        <v>40585</v>
      </c>
      <c r="AX2153" s="37">
        <v>1329.15</v>
      </c>
      <c r="AY2153" s="7">
        <f>AX2153/AX2152</f>
        <v>1.013944937331696</v>
      </c>
      <c r="AZ2153" s="4">
        <f>YEAR(AW2153)</f>
        <v>2011</v>
      </c>
      <c r="BA2153" s="2" t="s">
        <v>9</v>
      </c>
      <c r="BB2153" s="12" t="str">
        <f>INDEX($CD$5:$CD$10,MATCH(BA2153,$CC$5:$CC$10,0),1)</f>
        <v>Y</v>
      </c>
      <c r="BC2153" s="12" t="str">
        <f>IF(AND(BB2153="Y",AY2153&gt;1),"Y","")</f>
        <v>Y</v>
      </c>
      <c r="BD2153" s="12" t="str">
        <f>IF(AND(BB2153="Y",AY2153&lt;1),"Y","")</f>
        <v/>
      </c>
      <c r="BE2153" s="12" t="str">
        <f>IF(AY2153&gt;1,IF(AY2152&gt;1,"Y",""),"")</f>
        <v>Y</v>
      </c>
      <c r="BF2153" s="12" t="str">
        <f>IF(AY2153&lt;1,IF(AY2152&lt;1,"Y",""),"")</f>
        <v/>
      </c>
      <c r="BG2153" s="2"/>
      <c r="BH2153" s="2"/>
      <c r="BI2153" s="2"/>
      <c r="BJ2153" s="2"/>
      <c r="BK2153" s="2"/>
      <c r="BL2153" s="2"/>
      <c r="BM2153" s="4" t="str">
        <f>IF(BR2153=BR2154,IF(BR2153&gt;BR2152,BR2153&amp;"_O",""),BR2153&amp;"_C")</f>
        <v/>
      </c>
      <c r="BN2153" s="7" t="str">
        <f>IF(RIGHT(BM2153,1)="C",BP2153/INDEX($BP$5:$BP$2729,MATCH(BR2153&amp;"_O",$BM$5:$BM$2729,0),1),"")</f>
        <v/>
      </c>
      <c r="BO2153" s="38">
        <v>41004</v>
      </c>
      <c r="BP2153" s="3">
        <v>3080.5</v>
      </c>
      <c r="BQ2153" s="7">
        <f>BP2153/BP2152</f>
        <v>0.99641929505073468</v>
      </c>
      <c r="BR2153" s="4">
        <f>YEAR(BO2153)</f>
        <v>2012</v>
      </c>
      <c r="BS2153" s="2" t="s">
        <v>9</v>
      </c>
      <c r="BT2153" s="12" t="str">
        <f>INDEX($CD$5:$CD$10,MATCH(BS2153,$CC$5:$CC$10,0),1)</f>
        <v>Y</v>
      </c>
      <c r="BU2153" s="12" t="str">
        <f>IF(AND(BT2153="Y",BQ2153&gt;1),"Y","")</f>
        <v/>
      </c>
      <c r="BV2153" s="12" t="str">
        <f>IF(AND(BT2153="Y",BQ2153&lt;1),"Y","")</f>
        <v>Y</v>
      </c>
      <c r="BW2153" s="12" t="str">
        <f>IF(BQ2153&gt;1,IF(BQ2152&gt;1,"Y",""),"")</f>
        <v/>
      </c>
      <c r="BX2153" s="12" t="str">
        <f>IF(BQ2153&lt;1,IF(BQ2152&lt;1,"Y",""),"")</f>
        <v/>
      </c>
      <c r="BY2153" s="2"/>
      <c r="BZ2153" s="2"/>
      <c r="CA2153" s="2"/>
    </row>
    <row r="2154" spans="47:79">
      <c r="AU2154" s="4" t="str">
        <f>IF(AZ2154=AZ2155,IF(AZ2154&gt;AZ2153,AZ2154&amp;"_O",""),AZ2154&amp;"_C")</f>
        <v/>
      </c>
      <c r="AV2154" s="7" t="str">
        <f>IF(RIGHT(AU2154,1)="C",AX2154/INDEX($AX$5:$AX$2729,MATCH(AZ2154&amp;"_O",$AU$5:$AU$2729,0),1),"")</f>
        <v/>
      </c>
      <c r="AW2154" s="38">
        <v>40592</v>
      </c>
      <c r="AX2154" s="37">
        <v>1343.01</v>
      </c>
      <c r="AY2154" s="7">
        <f>AX2154/AX2153</f>
        <v>1.0104277169619682</v>
      </c>
      <c r="AZ2154" s="4">
        <f>YEAR(AW2154)</f>
        <v>2011</v>
      </c>
      <c r="BA2154" s="2" t="s">
        <v>9</v>
      </c>
      <c r="BB2154" s="12" t="str">
        <f>INDEX($CD$5:$CD$10,MATCH(BA2154,$CC$5:$CC$10,0),1)</f>
        <v>Y</v>
      </c>
      <c r="BC2154" s="12" t="str">
        <f>IF(AND(BB2154="Y",AY2154&gt;1),"Y","")</f>
        <v>Y</v>
      </c>
      <c r="BD2154" s="12" t="str">
        <f>IF(AND(BB2154="Y",AY2154&lt;1),"Y","")</f>
        <v/>
      </c>
      <c r="BE2154" s="12" t="str">
        <f>IF(AY2154&gt;1,IF(AY2153&gt;1,"Y",""),"")</f>
        <v>Y</v>
      </c>
      <c r="BF2154" s="12" t="str">
        <f>IF(AY2154&lt;1,IF(AY2153&lt;1,"Y",""),"")</f>
        <v/>
      </c>
      <c r="BG2154" s="2"/>
      <c r="BH2154" s="2"/>
      <c r="BI2154" s="2"/>
      <c r="BJ2154" s="2"/>
      <c r="BK2154" s="2"/>
      <c r="BL2154" s="2"/>
      <c r="BM2154" s="4" t="str">
        <f>IF(BR2154=BR2155,IF(BR2154&gt;BR2153,BR2154&amp;"_O",""),BR2154&amp;"_C")</f>
        <v/>
      </c>
      <c r="BN2154" s="7" t="str">
        <f>IF(RIGHT(BM2154,1)="C",BP2154/INDEX($BP$5:$BP$2729,MATCH(BR2154&amp;"_O",$BM$5:$BM$2729,0),1),"")</f>
        <v/>
      </c>
      <c r="BO2154" s="38">
        <v>41012</v>
      </c>
      <c r="BP2154" s="3">
        <v>3011.33</v>
      </c>
      <c r="BQ2154" s="7">
        <f>BP2154/BP2153</f>
        <v>0.97754585294595031</v>
      </c>
      <c r="BR2154" s="4">
        <f>YEAR(BO2154)</f>
        <v>2012</v>
      </c>
      <c r="BS2154" s="2" t="s">
        <v>9</v>
      </c>
      <c r="BT2154" s="12" t="str">
        <f>INDEX($CD$5:$CD$10,MATCH(BS2154,$CC$5:$CC$10,0),1)</f>
        <v>Y</v>
      </c>
      <c r="BU2154" s="12" t="str">
        <f>IF(AND(BT2154="Y",BQ2154&gt;1),"Y","")</f>
        <v/>
      </c>
      <c r="BV2154" s="12" t="str">
        <f>IF(AND(BT2154="Y",BQ2154&lt;1),"Y","")</f>
        <v>Y</v>
      </c>
      <c r="BW2154" s="12" t="str">
        <f>IF(BQ2154&gt;1,IF(BQ2153&gt;1,"Y",""),"")</f>
        <v/>
      </c>
      <c r="BX2154" s="12" t="str">
        <f>IF(BQ2154&lt;1,IF(BQ2153&lt;1,"Y",""),"")</f>
        <v>Y</v>
      </c>
      <c r="BY2154" s="2"/>
      <c r="BZ2154" s="2"/>
      <c r="CA2154" s="2"/>
    </row>
    <row r="2155" spans="47:79">
      <c r="AU2155" s="4" t="str">
        <f>IF(AZ2155=AZ2156,IF(AZ2155&gt;AZ2154,AZ2155&amp;"_O",""),AZ2155&amp;"_C")</f>
        <v/>
      </c>
      <c r="AV2155" s="7" t="str">
        <f>IF(RIGHT(AU2155,1)="C",AX2155/INDEX($AX$5:$AX$2729,MATCH(AZ2155&amp;"_O",$AU$5:$AU$2729,0),1),"")</f>
        <v/>
      </c>
      <c r="AW2155" s="38">
        <v>40599</v>
      </c>
      <c r="AX2155" s="37">
        <v>1319.88</v>
      </c>
      <c r="AY2155" s="7">
        <f>AX2155/AX2154</f>
        <v>0.98277749234927525</v>
      </c>
      <c r="AZ2155" s="4">
        <f>YEAR(AW2155)</f>
        <v>2011</v>
      </c>
      <c r="BA2155" s="2" t="s">
        <v>9</v>
      </c>
      <c r="BB2155" s="12" t="str">
        <f>INDEX($CD$5:$CD$10,MATCH(BA2155,$CC$5:$CC$10,0),1)</f>
        <v>Y</v>
      </c>
      <c r="BC2155" s="12" t="str">
        <f>IF(AND(BB2155="Y",AY2155&gt;1),"Y","")</f>
        <v/>
      </c>
      <c r="BD2155" s="12" t="str">
        <f>IF(AND(BB2155="Y",AY2155&lt;1),"Y","")</f>
        <v>Y</v>
      </c>
      <c r="BE2155" s="12" t="str">
        <f>IF(AY2155&gt;1,IF(AY2154&gt;1,"Y",""),"")</f>
        <v/>
      </c>
      <c r="BF2155" s="12" t="str">
        <f>IF(AY2155&lt;1,IF(AY2154&lt;1,"Y",""),"")</f>
        <v/>
      </c>
      <c r="BG2155" s="2"/>
      <c r="BH2155" s="2"/>
      <c r="BI2155" s="2"/>
      <c r="BJ2155" s="2"/>
      <c r="BK2155" s="2"/>
      <c r="BL2155" s="2"/>
      <c r="BM2155" s="4" t="str">
        <f>IF(BR2155=BR2156,IF(BR2155&gt;BR2154,BR2155&amp;"_O",""),BR2155&amp;"_C")</f>
        <v/>
      </c>
      <c r="BN2155" s="7" t="str">
        <f>IF(RIGHT(BM2155,1)="C",BP2155/INDEX($BP$5:$BP$2729,MATCH(BR2155&amp;"_O",$BM$5:$BM$2729,0),1),"")</f>
        <v/>
      </c>
      <c r="BO2155" s="38">
        <v>41019</v>
      </c>
      <c r="BP2155" s="3">
        <v>3000.45</v>
      </c>
      <c r="BQ2155" s="7">
        <f>BP2155/BP2154</f>
        <v>0.99638697851115621</v>
      </c>
      <c r="BR2155" s="4">
        <f>YEAR(BO2155)</f>
        <v>2012</v>
      </c>
      <c r="BS2155" s="2" t="s">
        <v>9</v>
      </c>
      <c r="BT2155" s="12" t="str">
        <f>INDEX($CD$5:$CD$10,MATCH(BS2155,$CC$5:$CC$10,0),1)</f>
        <v>Y</v>
      </c>
      <c r="BU2155" s="12" t="str">
        <f>IF(AND(BT2155="Y",BQ2155&gt;1),"Y","")</f>
        <v/>
      </c>
      <c r="BV2155" s="12" t="str">
        <f>IF(AND(BT2155="Y",BQ2155&lt;1),"Y","")</f>
        <v>Y</v>
      </c>
      <c r="BW2155" s="12" t="str">
        <f>IF(BQ2155&gt;1,IF(BQ2154&gt;1,"Y",""),"")</f>
        <v/>
      </c>
      <c r="BX2155" s="12" t="str">
        <f>IF(BQ2155&lt;1,IF(BQ2154&lt;1,"Y",""),"")</f>
        <v>Y</v>
      </c>
      <c r="BY2155" s="2"/>
      <c r="BZ2155" s="2"/>
      <c r="CA2155" s="2"/>
    </row>
    <row r="2156" spans="47:79">
      <c r="AU2156" s="4" t="str">
        <f>IF(AZ2156=AZ2157,IF(AZ2156&gt;AZ2155,AZ2156&amp;"_O",""),AZ2156&amp;"_C")</f>
        <v/>
      </c>
      <c r="AV2156" s="7" t="str">
        <f>IF(RIGHT(AU2156,1)="C",AX2156/INDEX($AX$5:$AX$2729,MATCH(AZ2156&amp;"_O",$AU$5:$AU$2729,0),1),"")</f>
        <v/>
      </c>
      <c r="AW2156" s="38">
        <v>40606</v>
      </c>
      <c r="AX2156" s="37">
        <v>1330.06</v>
      </c>
      <c r="AY2156" s="7">
        <f>AX2156/AX2155</f>
        <v>1.0077128223777918</v>
      </c>
      <c r="AZ2156" s="4">
        <f>YEAR(AW2156)</f>
        <v>2011</v>
      </c>
      <c r="BA2156" s="2" t="s">
        <v>9</v>
      </c>
      <c r="BB2156" s="12" t="str">
        <f>INDEX($CD$5:$CD$10,MATCH(BA2156,$CC$5:$CC$10,0),1)</f>
        <v>Y</v>
      </c>
      <c r="BC2156" s="12" t="str">
        <f>IF(AND(BB2156="Y",AY2156&gt;1),"Y","")</f>
        <v>Y</v>
      </c>
      <c r="BD2156" s="12" t="str">
        <f>IF(AND(BB2156="Y",AY2156&lt;1),"Y","")</f>
        <v/>
      </c>
      <c r="BE2156" s="12" t="str">
        <f>IF(AY2156&gt;1,IF(AY2155&gt;1,"Y",""),"")</f>
        <v/>
      </c>
      <c r="BF2156" s="12" t="str">
        <f>IF(AY2156&lt;1,IF(AY2155&lt;1,"Y",""),"")</f>
        <v/>
      </c>
      <c r="BG2156" s="2"/>
      <c r="BH2156" s="2"/>
      <c r="BI2156" s="2"/>
      <c r="BJ2156" s="2"/>
      <c r="BK2156" s="2"/>
      <c r="BL2156" s="2"/>
      <c r="BM2156" s="4" t="str">
        <f>IF(BR2156=BR2157,IF(BR2156&gt;BR2155,BR2156&amp;"_O",""),BR2156&amp;"_C")</f>
        <v/>
      </c>
      <c r="BN2156" s="7" t="str">
        <f>IF(RIGHT(BM2156,1)="C",BP2156/INDEX($BP$5:$BP$2729,MATCH(BR2156&amp;"_O",$BM$5:$BM$2729,0),1),"")</f>
        <v/>
      </c>
      <c r="BO2156" s="38">
        <v>41026</v>
      </c>
      <c r="BP2156" s="3">
        <v>3069.2</v>
      </c>
      <c r="BQ2156" s="7">
        <f>BP2156/BP2155</f>
        <v>1.0229132296822143</v>
      </c>
      <c r="BR2156" s="4">
        <f>YEAR(BO2156)</f>
        <v>2012</v>
      </c>
      <c r="BS2156" s="2" t="s">
        <v>9</v>
      </c>
      <c r="BT2156" s="12" t="str">
        <f>INDEX($CD$5:$CD$10,MATCH(BS2156,$CC$5:$CC$10,0),1)</f>
        <v>Y</v>
      </c>
      <c r="BU2156" s="12" t="str">
        <f>IF(AND(BT2156="Y",BQ2156&gt;1),"Y","")</f>
        <v>Y</v>
      </c>
      <c r="BV2156" s="12" t="str">
        <f>IF(AND(BT2156="Y",BQ2156&lt;1),"Y","")</f>
        <v/>
      </c>
      <c r="BW2156" s="12" t="str">
        <f>IF(BQ2156&gt;1,IF(BQ2155&gt;1,"Y",""),"")</f>
        <v/>
      </c>
      <c r="BX2156" s="12" t="str">
        <f>IF(BQ2156&lt;1,IF(BQ2155&lt;1,"Y",""),"")</f>
        <v/>
      </c>
      <c r="BY2156" s="2"/>
      <c r="BZ2156" s="2"/>
      <c r="CA2156" s="2"/>
    </row>
    <row r="2157" spans="47:79">
      <c r="AU2157" s="4" t="str">
        <f>IF(AZ2157=AZ2158,IF(AZ2157&gt;AZ2156,AZ2157&amp;"_O",""),AZ2157&amp;"_C")</f>
        <v/>
      </c>
      <c r="AV2157" s="7" t="str">
        <f>IF(RIGHT(AU2157,1)="C",AX2157/INDEX($AX$5:$AX$2729,MATCH(AZ2157&amp;"_O",$AU$5:$AU$2729,0),1),"")</f>
        <v/>
      </c>
      <c r="AW2157" s="38">
        <v>40613</v>
      </c>
      <c r="AX2157" s="37">
        <v>1289.8599999999999</v>
      </c>
      <c r="AY2157" s="7">
        <f>AX2157/AX2156</f>
        <v>0.96977579958798843</v>
      </c>
      <c r="AZ2157" s="4">
        <f>YEAR(AW2157)</f>
        <v>2011</v>
      </c>
      <c r="BA2157" s="2" t="s">
        <v>9</v>
      </c>
      <c r="BB2157" s="12" t="str">
        <f>INDEX($CD$5:$CD$10,MATCH(BA2157,$CC$5:$CC$10,0),1)</f>
        <v>Y</v>
      </c>
      <c r="BC2157" s="12" t="str">
        <f>IF(AND(BB2157="Y",AY2157&gt;1),"Y","")</f>
        <v/>
      </c>
      <c r="BD2157" s="12" t="str">
        <f>IF(AND(BB2157="Y",AY2157&lt;1),"Y","")</f>
        <v>Y</v>
      </c>
      <c r="BE2157" s="12" t="str">
        <f>IF(AY2157&gt;1,IF(AY2156&gt;1,"Y",""),"")</f>
        <v/>
      </c>
      <c r="BF2157" s="12" t="str">
        <f>IF(AY2157&lt;1,IF(AY2156&lt;1,"Y",""),"")</f>
        <v/>
      </c>
      <c r="BG2157" s="2"/>
      <c r="BH2157" s="2"/>
      <c r="BI2157" s="2"/>
      <c r="BJ2157" s="2"/>
      <c r="BK2157" s="2"/>
      <c r="BL2157" s="2"/>
      <c r="BM2157" s="4" t="str">
        <f>IF(BR2157=BR2158,IF(BR2157&gt;BR2156,BR2157&amp;"_O",""),BR2157&amp;"_C")</f>
        <v/>
      </c>
      <c r="BN2157" s="7" t="str">
        <f>IF(RIGHT(BM2157,1)="C",BP2157/INDEX($BP$5:$BP$2729,MATCH(BR2157&amp;"_O",$BM$5:$BM$2729,0),1),"")</f>
        <v/>
      </c>
      <c r="BO2157" s="38">
        <v>41033</v>
      </c>
      <c r="BP2157" s="3">
        <v>2956.34</v>
      </c>
      <c r="BQ2157" s="7">
        <f>BP2157/BP2156</f>
        <v>0.96322820278900045</v>
      </c>
      <c r="BR2157" s="4">
        <f>YEAR(BO2157)</f>
        <v>2012</v>
      </c>
      <c r="BS2157" s="2" t="s">
        <v>9</v>
      </c>
      <c r="BT2157" s="12" t="str">
        <f>INDEX($CD$5:$CD$10,MATCH(BS2157,$CC$5:$CC$10,0),1)</f>
        <v>Y</v>
      </c>
      <c r="BU2157" s="12" t="str">
        <f>IF(AND(BT2157="Y",BQ2157&gt;1),"Y","")</f>
        <v/>
      </c>
      <c r="BV2157" s="12" t="str">
        <f>IF(AND(BT2157="Y",BQ2157&lt;1),"Y","")</f>
        <v>Y</v>
      </c>
      <c r="BW2157" s="12" t="str">
        <f>IF(BQ2157&gt;1,IF(BQ2156&gt;1,"Y",""),"")</f>
        <v/>
      </c>
      <c r="BX2157" s="12" t="str">
        <f>IF(BQ2157&lt;1,IF(BQ2156&lt;1,"Y",""),"")</f>
        <v/>
      </c>
      <c r="BY2157" s="2"/>
      <c r="BZ2157" s="2"/>
      <c r="CA2157" s="2"/>
    </row>
    <row r="2158" spans="47:79">
      <c r="AU2158" s="4" t="str">
        <f>IF(AZ2158=AZ2159,IF(AZ2158&gt;AZ2157,AZ2158&amp;"_O",""),AZ2158&amp;"_C")</f>
        <v/>
      </c>
      <c r="AV2158" s="7" t="str">
        <f>IF(RIGHT(AU2158,1)="C",AX2158/INDEX($AX$5:$AX$2729,MATCH(AZ2158&amp;"_O",$AU$5:$AU$2729,0),1),"")</f>
        <v/>
      </c>
      <c r="AW2158" s="38">
        <v>40620</v>
      </c>
      <c r="AX2158" s="37">
        <v>1287.71</v>
      </c>
      <c r="AY2158" s="7">
        <f>AX2158/AX2157</f>
        <v>0.99833315243514809</v>
      </c>
      <c r="AZ2158" s="4">
        <f>YEAR(AW2158)</f>
        <v>2011</v>
      </c>
      <c r="BA2158" s="2" t="s">
        <v>9</v>
      </c>
      <c r="BB2158" s="12" t="str">
        <f>INDEX($CD$5:$CD$10,MATCH(BA2158,$CC$5:$CC$10,0),1)</f>
        <v>Y</v>
      </c>
      <c r="BC2158" s="12" t="str">
        <f>IF(AND(BB2158="Y",AY2158&gt;1),"Y","")</f>
        <v/>
      </c>
      <c r="BD2158" s="12" t="str">
        <f>IF(AND(BB2158="Y",AY2158&lt;1),"Y","")</f>
        <v>Y</v>
      </c>
      <c r="BE2158" s="12" t="str">
        <f>IF(AY2158&gt;1,IF(AY2157&gt;1,"Y",""),"")</f>
        <v/>
      </c>
      <c r="BF2158" s="12" t="str">
        <f>IF(AY2158&lt;1,IF(AY2157&lt;1,"Y",""),"")</f>
        <v>Y</v>
      </c>
      <c r="BG2158" s="2"/>
      <c r="BH2158" s="2"/>
      <c r="BI2158" s="2"/>
      <c r="BJ2158" s="2"/>
      <c r="BK2158" s="2"/>
      <c r="BL2158" s="2"/>
      <c r="BM2158" s="4" t="str">
        <f>IF(BR2158=BR2159,IF(BR2158&gt;BR2157,BR2158&amp;"_O",""),BR2158&amp;"_C")</f>
        <v/>
      </c>
      <c r="BN2158" s="7" t="str">
        <f>IF(RIGHT(BM2158,1)="C",BP2158/INDEX($BP$5:$BP$2729,MATCH(BR2158&amp;"_O",$BM$5:$BM$2729,0),1),"")</f>
        <v/>
      </c>
      <c r="BO2158" s="38">
        <v>41040</v>
      </c>
      <c r="BP2158" s="3">
        <v>2933.82</v>
      </c>
      <c r="BQ2158" s="7">
        <f>BP2158/BP2157</f>
        <v>0.99238247292260029</v>
      </c>
      <c r="BR2158" s="4">
        <f>YEAR(BO2158)</f>
        <v>2012</v>
      </c>
      <c r="BS2158" s="2" t="s">
        <v>9</v>
      </c>
      <c r="BT2158" s="12" t="str">
        <f>INDEX($CD$5:$CD$10,MATCH(BS2158,$CC$5:$CC$10,0),1)</f>
        <v>Y</v>
      </c>
      <c r="BU2158" s="12" t="str">
        <f>IF(AND(BT2158="Y",BQ2158&gt;1),"Y","")</f>
        <v/>
      </c>
      <c r="BV2158" s="12" t="str">
        <f>IF(AND(BT2158="Y",BQ2158&lt;1),"Y","")</f>
        <v>Y</v>
      </c>
      <c r="BW2158" s="12" t="str">
        <f>IF(BQ2158&gt;1,IF(BQ2157&gt;1,"Y",""),"")</f>
        <v/>
      </c>
      <c r="BX2158" s="12" t="str">
        <f>IF(BQ2158&lt;1,IF(BQ2157&lt;1,"Y",""),"")</f>
        <v>Y</v>
      </c>
      <c r="BY2158" s="2"/>
      <c r="BZ2158" s="2"/>
      <c r="CA2158" s="2"/>
    </row>
    <row r="2159" spans="47:79">
      <c r="AU2159" s="4" t="str">
        <f>IF(AZ2159=AZ2160,IF(AZ2159&gt;AZ2158,AZ2159&amp;"_O",""),AZ2159&amp;"_C")</f>
        <v/>
      </c>
      <c r="AV2159" s="7" t="str">
        <f>IF(RIGHT(AU2159,1)="C",AX2159/INDEX($AX$5:$AX$2729,MATCH(AZ2159&amp;"_O",$AU$5:$AU$2729,0),1),"")</f>
        <v/>
      </c>
      <c r="AW2159" s="38">
        <v>40627</v>
      </c>
      <c r="AX2159" s="37">
        <v>1312.98</v>
      </c>
      <c r="AY2159" s="7">
        <f>AX2159/AX2158</f>
        <v>1.0196239836609173</v>
      </c>
      <c r="AZ2159" s="4">
        <f>YEAR(AW2159)</f>
        <v>2011</v>
      </c>
      <c r="BA2159" s="2" t="s">
        <v>9</v>
      </c>
      <c r="BB2159" s="12" t="str">
        <f>INDEX($CD$5:$CD$10,MATCH(BA2159,$CC$5:$CC$10,0),1)</f>
        <v>Y</v>
      </c>
      <c r="BC2159" s="12" t="str">
        <f>IF(AND(BB2159="Y",AY2159&gt;1),"Y","")</f>
        <v>Y</v>
      </c>
      <c r="BD2159" s="12" t="str">
        <f>IF(AND(BB2159="Y",AY2159&lt;1),"Y","")</f>
        <v/>
      </c>
      <c r="BE2159" s="12" t="str">
        <f>IF(AY2159&gt;1,IF(AY2158&gt;1,"Y",""),"")</f>
        <v/>
      </c>
      <c r="BF2159" s="12" t="str">
        <f>IF(AY2159&lt;1,IF(AY2158&lt;1,"Y",""),"")</f>
        <v/>
      </c>
      <c r="BG2159" s="2"/>
      <c r="BH2159" s="2"/>
      <c r="BI2159" s="2"/>
      <c r="BJ2159" s="2"/>
      <c r="BK2159" s="2"/>
      <c r="BL2159" s="2"/>
      <c r="BM2159" s="4" t="str">
        <f>IF(BR2159=BR2160,IF(BR2159&gt;BR2158,BR2159&amp;"_O",""),BR2159&amp;"_C")</f>
        <v/>
      </c>
      <c r="BN2159" s="7" t="str">
        <f>IF(RIGHT(BM2159,1)="C",BP2159/INDEX($BP$5:$BP$2729,MATCH(BR2159&amp;"_O",$BM$5:$BM$2729,0),1),"")</f>
        <v/>
      </c>
      <c r="BO2159" s="38">
        <v>41047</v>
      </c>
      <c r="BP2159" s="3">
        <v>2778.79</v>
      </c>
      <c r="BQ2159" s="7">
        <f>BP2159/BP2158</f>
        <v>0.94715763066582126</v>
      </c>
      <c r="BR2159" s="4">
        <f>YEAR(BO2159)</f>
        <v>2012</v>
      </c>
      <c r="BS2159" s="2" t="s">
        <v>9</v>
      </c>
      <c r="BT2159" s="12" t="str">
        <f>INDEX($CD$5:$CD$10,MATCH(BS2159,$CC$5:$CC$10,0),1)</f>
        <v>Y</v>
      </c>
      <c r="BU2159" s="12" t="str">
        <f>IF(AND(BT2159="Y",BQ2159&gt;1),"Y","")</f>
        <v/>
      </c>
      <c r="BV2159" s="12" t="str">
        <f>IF(AND(BT2159="Y",BQ2159&lt;1),"Y","")</f>
        <v>Y</v>
      </c>
      <c r="BW2159" s="12" t="str">
        <f>IF(BQ2159&gt;1,IF(BQ2158&gt;1,"Y",""),"")</f>
        <v/>
      </c>
      <c r="BX2159" s="12" t="str">
        <f>IF(BQ2159&lt;1,IF(BQ2158&lt;1,"Y",""),"")</f>
        <v>Y</v>
      </c>
      <c r="BY2159" s="2"/>
      <c r="BZ2159" s="2"/>
      <c r="CA2159" s="2"/>
    </row>
    <row r="2160" spans="47:79">
      <c r="AU2160" s="4" t="str">
        <f>IF(AZ2160=AZ2161,IF(AZ2160&gt;AZ2159,AZ2160&amp;"_O",""),AZ2160&amp;"_C")</f>
        <v/>
      </c>
      <c r="AV2160" s="7" t="str">
        <f>IF(RIGHT(AU2160,1)="C",AX2160/INDEX($AX$5:$AX$2729,MATCH(AZ2160&amp;"_O",$AU$5:$AU$2729,0),1),"")</f>
        <v/>
      </c>
      <c r="AW2160" s="38">
        <v>40634</v>
      </c>
      <c r="AX2160" s="37">
        <v>1333.86</v>
      </c>
      <c r="AY2160" s="7">
        <f>AX2160/AX2159</f>
        <v>1.0159027555636795</v>
      </c>
      <c r="AZ2160" s="4">
        <f>YEAR(AW2160)</f>
        <v>2011</v>
      </c>
      <c r="BA2160" s="2" t="s">
        <v>9</v>
      </c>
      <c r="BB2160" s="12" t="str">
        <f>INDEX($CD$5:$CD$10,MATCH(BA2160,$CC$5:$CC$10,0),1)</f>
        <v>Y</v>
      </c>
      <c r="BC2160" s="12" t="str">
        <f>IF(AND(BB2160="Y",AY2160&gt;1),"Y","")</f>
        <v>Y</v>
      </c>
      <c r="BD2160" s="12" t="str">
        <f>IF(AND(BB2160="Y",AY2160&lt;1),"Y","")</f>
        <v/>
      </c>
      <c r="BE2160" s="12" t="str">
        <f>IF(AY2160&gt;1,IF(AY2159&gt;1,"Y",""),"")</f>
        <v>Y</v>
      </c>
      <c r="BF2160" s="12" t="str">
        <f>IF(AY2160&lt;1,IF(AY2159&lt;1,"Y",""),"")</f>
        <v/>
      </c>
      <c r="BG2160" s="2"/>
      <c r="BH2160" s="2"/>
      <c r="BI2160" s="2"/>
      <c r="BJ2160" s="2"/>
      <c r="BK2160" s="2"/>
      <c r="BL2160" s="2"/>
      <c r="BM2160" s="4" t="str">
        <f>IF(BR2160=BR2161,IF(BR2160&gt;BR2159,BR2160&amp;"_O",""),BR2160&amp;"_C")</f>
        <v/>
      </c>
      <c r="BN2160" s="7" t="str">
        <f>IF(RIGHT(BM2160,1)="C",BP2160/INDEX($BP$5:$BP$2729,MATCH(BR2160&amp;"_O",$BM$5:$BM$2729,0),1),"")</f>
        <v/>
      </c>
      <c r="BO2160" s="38">
        <v>41054</v>
      </c>
      <c r="BP2160" s="3">
        <v>2837.53</v>
      </c>
      <c r="BQ2160" s="7">
        <f>BP2160/BP2159</f>
        <v>1.0211386970587919</v>
      </c>
      <c r="BR2160" s="4">
        <f>YEAR(BO2160)</f>
        <v>2012</v>
      </c>
      <c r="BS2160" s="2" t="s">
        <v>9</v>
      </c>
      <c r="BT2160" s="12" t="str">
        <f>INDEX($CD$5:$CD$10,MATCH(BS2160,$CC$5:$CC$10,0),1)</f>
        <v>Y</v>
      </c>
      <c r="BU2160" s="12" t="str">
        <f>IF(AND(BT2160="Y",BQ2160&gt;1),"Y","")</f>
        <v>Y</v>
      </c>
      <c r="BV2160" s="12" t="str">
        <f>IF(AND(BT2160="Y",BQ2160&lt;1),"Y","")</f>
        <v/>
      </c>
      <c r="BW2160" s="12" t="str">
        <f>IF(BQ2160&gt;1,IF(BQ2159&gt;1,"Y",""),"")</f>
        <v/>
      </c>
      <c r="BX2160" s="12" t="str">
        <f>IF(BQ2160&lt;1,IF(BQ2159&lt;1,"Y",""),"")</f>
        <v/>
      </c>
      <c r="BY2160" s="2"/>
      <c r="BZ2160" s="2"/>
      <c r="CA2160" s="2"/>
    </row>
    <row r="2161" spans="47:79">
      <c r="AU2161" s="4" t="str">
        <f>IF(AZ2161=AZ2162,IF(AZ2161&gt;AZ2160,AZ2161&amp;"_O",""),AZ2161&amp;"_C")</f>
        <v/>
      </c>
      <c r="AV2161" s="7" t="str">
        <f>IF(RIGHT(AU2161,1)="C",AX2161/INDEX($AX$5:$AX$2729,MATCH(AZ2161&amp;"_O",$AU$5:$AU$2729,0),1),"")</f>
        <v/>
      </c>
      <c r="AW2161" s="38">
        <v>40641</v>
      </c>
      <c r="AX2161" s="37">
        <v>1339.13</v>
      </c>
      <c r="AY2161" s="7">
        <f>AX2161/AX2160</f>
        <v>1.0039509393789454</v>
      </c>
      <c r="AZ2161" s="4">
        <f>YEAR(AW2161)</f>
        <v>2011</v>
      </c>
      <c r="BA2161" s="2" t="s">
        <v>9</v>
      </c>
      <c r="BB2161" s="12" t="str">
        <f>INDEX($CD$5:$CD$10,MATCH(BA2161,$CC$5:$CC$10,0),1)</f>
        <v>Y</v>
      </c>
      <c r="BC2161" s="12" t="str">
        <f>IF(AND(BB2161="Y",AY2161&gt;1),"Y","")</f>
        <v>Y</v>
      </c>
      <c r="BD2161" s="12" t="str">
        <f>IF(AND(BB2161="Y",AY2161&lt;1),"Y","")</f>
        <v/>
      </c>
      <c r="BE2161" s="12" t="str">
        <f>IF(AY2161&gt;1,IF(AY2160&gt;1,"Y",""),"")</f>
        <v>Y</v>
      </c>
      <c r="BF2161" s="12" t="str">
        <f>IF(AY2161&lt;1,IF(AY2160&lt;1,"Y",""),"")</f>
        <v/>
      </c>
      <c r="BG2161" s="2"/>
      <c r="BH2161" s="2"/>
      <c r="BI2161" s="2"/>
      <c r="BJ2161" s="2"/>
      <c r="BK2161" s="2"/>
      <c r="BL2161" s="2"/>
      <c r="BM2161" s="4" t="str">
        <f>IF(BR2161=BR2162,IF(BR2161&gt;BR2160,BR2161&amp;"_O",""),BR2161&amp;"_C")</f>
        <v/>
      </c>
      <c r="BN2161" s="7" t="str">
        <f>IF(RIGHT(BM2161,1)="C",BP2161/INDEX($BP$5:$BP$2729,MATCH(BR2161&amp;"_O",$BM$5:$BM$2729,0),1),"")</f>
        <v/>
      </c>
      <c r="BO2161" s="38">
        <v>41061</v>
      </c>
      <c r="BP2161" s="3">
        <v>2747.48</v>
      </c>
      <c r="BQ2161" s="7">
        <f>BP2161/BP2160</f>
        <v>0.96826465270851758</v>
      </c>
      <c r="BR2161" s="4">
        <f>YEAR(BO2161)</f>
        <v>2012</v>
      </c>
      <c r="BS2161" s="2" t="s">
        <v>9</v>
      </c>
      <c r="BT2161" s="12" t="str">
        <f>INDEX($CD$5:$CD$10,MATCH(BS2161,$CC$5:$CC$10,0),1)</f>
        <v>Y</v>
      </c>
      <c r="BU2161" s="12" t="str">
        <f>IF(AND(BT2161="Y",BQ2161&gt;1),"Y","")</f>
        <v/>
      </c>
      <c r="BV2161" s="12" t="str">
        <f>IF(AND(BT2161="Y",BQ2161&lt;1),"Y","")</f>
        <v>Y</v>
      </c>
      <c r="BW2161" s="12" t="str">
        <f>IF(BQ2161&gt;1,IF(BQ2160&gt;1,"Y",""),"")</f>
        <v/>
      </c>
      <c r="BX2161" s="12" t="str">
        <f>IF(BQ2161&lt;1,IF(BQ2160&lt;1,"Y",""),"")</f>
        <v/>
      </c>
      <c r="BY2161" s="2"/>
      <c r="BZ2161" s="2"/>
      <c r="CA2161" s="2"/>
    </row>
    <row r="2162" spans="47:79">
      <c r="AU2162" s="4" t="str">
        <f>IF(AZ2162=AZ2163,IF(AZ2162&gt;AZ2161,AZ2162&amp;"_O",""),AZ2162&amp;"_C")</f>
        <v/>
      </c>
      <c r="AV2162" s="7" t="str">
        <f>IF(RIGHT(AU2162,1)="C",AX2162/INDEX($AX$5:$AX$2729,MATCH(AZ2162&amp;"_O",$AU$5:$AU$2729,0),1),"")</f>
        <v/>
      </c>
      <c r="AW2162" s="38">
        <v>40648</v>
      </c>
      <c r="AX2162" s="37">
        <v>1318.74</v>
      </c>
      <c r="AY2162" s="7">
        <f>AX2162/AX2161</f>
        <v>0.98477369635509615</v>
      </c>
      <c r="AZ2162" s="4">
        <f>YEAR(AW2162)</f>
        <v>2011</v>
      </c>
      <c r="BA2162" s="2" t="s">
        <v>9</v>
      </c>
      <c r="BB2162" s="12" t="str">
        <f>INDEX($CD$5:$CD$10,MATCH(BA2162,$CC$5:$CC$10,0),1)</f>
        <v>Y</v>
      </c>
      <c r="BC2162" s="12" t="str">
        <f>IF(AND(BB2162="Y",AY2162&gt;1),"Y","")</f>
        <v/>
      </c>
      <c r="BD2162" s="12" t="str">
        <f>IF(AND(BB2162="Y",AY2162&lt;1),"Y","")</f>
        <v>Y</v>
      </c>
      <c r="BE2162" s="12" t="str">
        <f>IF(AY2162&gt;1,IF(AY2161&gt;1,"Y",""),"")</f>
        <v/>
      </c>
      <c r="BF2162" s="12" t="str">
        <f>IF(AY2162&lt;1,IF(AY2161&lt;1,"Y",""),"")</f>
        <v/>
      </c>
      <c r="BG2162" s="2"/>
      <c r="BH2162" s="2"/>
      <c r="BI2162" s="2"/>
      <c r="BJ2162" s="2"/>
      <c r="BK2162" s="2"/>
      <c r="BL2162" s="2"/>
      <c r="BM2162" s="4" t="str">
        <f>IF(BR2162=BR2163,IF(BR2162&gt;BR2161,BR2162&amp;"_O",""),BR2162&amp;"_C")</f>
        <v/>
      </c>
      <c r="BN2162" s="7" t="str">
        <f>IF(RIGHT(BM2162,1)="C",BP2162/INDEX($BP$5:$BP$2729,MATCH(BR2162&amp;"_O",$BM$5:$BM$2729,0),1),"")</f>
        <v/>
      </c>
      <c r="BO2162" s="38">
        <v>41068</v>
      </c>
      <c r="BP2162" s="3">
        <v>2858.42</v>
      </c>
      <c r="BQ2162" s="7">
        <f>BP2162/BP2161</f>
        <v>1.0403788198640209</v>
      </c>
      <c r="BR2162" s="4">
        <f>YEAR(BO2162)</f>
        <v>2012</v>
      </c>
      <c r="BS2162" s="2" t="s">
        <v>9</v>
      </c>
      <c r="BT2162" s="12" t="str">
        <f>INDEX($CD$5:$CD$10,MATCH(BS2162,$CC$5:$CC$10,0),1)</f>
        <v>Y</v>
      </c>
      <c r="BU2162" s="12" t="str">
        <f>IF(AND(BT2162="Y",BQ2162&gt;1),"Y","")</f>
        <v>Y</v>
      </c>
      <c r="BV2162" s="12" t="str">
        <f>IF(AND(BT2162="Y",BQ2162&lt;1),"Y","")</f>
        <v/>
      </c>
      <c r="BW2162" s="12" t="str">
        <f>IF(BQ2162&gt;1,IF(BQ2161&gt;1,"Y",""),"")</f>
        <v/>
      </c>
      <c r="BX2162" s="12" t="str">
        <f>IF(BQ2162&lt;1,IF(BQ2161&lt;1,"Y",""),"")</f>
        <v/>
      </c>
      <c r="BY2162" s="2"/>
      <c r="BZ2162" s="2"/>
      <c r="CA2162" s="2"/>
    </row>
    <row r="2163" spans="47:79">
      <c r="AU2163" s="4" t="str">
        <f>IF(AZ2163=AZ2164,IF(AZ2163&gt;AZ2162,AZ2163&amp;"_O",""),AZ2163&amp;"_C")</f>
        <v/>
      </c>
      <c r="AV2163" s="7" t="str">
        <f>IF(RIGHT(AU2163,1)="C",AX2163/INDEX($AX$5:$AX$2729,MATCH(AZ2163&amp;"_O",$AU$5:$AU$2729,0),1),"")</f>
        <v/>
      </c>
      <c r="AW2163" s="38">
        <v>40654</v>
      </c>
      <c r="AX2163" s="37">
        <v>1337.27</v>
      </c>
      <c r="AY2163" s="7">
        <f>AX2163/AX2162</f>
        <v>1.0140512913842001</v>
      </c>
      <c r="AZ2163" s="4">
        <f>YEAR(AW2163)</f>
        <v>2011</v>
      </c>
      <c r="BA2163" s="2" t="s">
        <v>9</v>
      </c>
      <c r="BB2163" s="12" t="str">
        <f>INDEX($CD$5:$CD$10,MATCH(BA2163,$CC$5:$CC$10,0),1)</f>
        <v>Y</v>
      </c>
      <c r="BC2163" s="12" t="str">
        <f>IF(AND(BB2163="Y",AY2163&gt;1),"Y","")</f>
        <v>Y</v>
      </c>
      <c r="BD2163" s="12" t="str">
        <f>IF(AND(BB2163="Y",AY2163&lt;1),"Y","")</f>
        <v/>
      </c>
      <c r="BE2163" s="12" t="str">
        <f>IF(AY2163&gt;1,IF(AY2162&gt;1,"Y",""),"")</f>
        <v/>
      </c>
      <c r="BF2163" s="12" t="str">
        <f>IF(AY2163&lt;1,IF(AY2162&lt;1,"Y",""),"")</f>
        <v/>
      </c>
      <c r="BG2163" s="2"/>
      <c r="BH2163" s="2"/>
      <c r="BI2163" s="2"/>
      <c r="BJ2163" s="2"/>
      <c r="BK2163" s="2"/>
      <c r="BL2163" s="2"/>
      <c r="BM2163" s="4" t="str">
        <f>IF(BR2163=BR2164,IF(BR2163&gt;BR2162,BR2163&amp;"_O",""),BR2163&amp;"_C")</f>
        <v/>
      </c>
      <c r="BN2163" s="7" t="str">
        <f>IF(RIGHT(BM2163,1)="C",BP2163/INDEX($BP$5:$BP$2729,MATCH(BR2163&amp;"_O",$BM$5:$BM$2729,0),1),"")</f>
        <v/>
      </c>
      <c r="BO2163" s="38">
        <v>41075</v>
      </c>
      <c r="BP2163" s="3">
        <v>2872.8</v>
      </c>
      <c r="BQ2163" s="7">
        <f>BP2163/BP2162</f>
        <v>1.0050307512541894</v>
      </c>
      <c r="BR2163" s="4">
        <f>YEAR(BO2163)</f>
        <v>2012</v>
      </c>
      <c r="BS2163" s="2" t="s">
        <v>9</v>
      </c>
      <c r="BT2163" s="12" t="str">
        <f>INDEX($CD$5:$CD$10,MATCH(BS2163,$CC$5:$CC$10,0),1)</f>
        <v>Y</v>
      </c>
      <c r="BU2163" s="12" t="str">
        <f>IF(AND(BT2163="Y",BQ2163&gt;1),"Y","")</f>
        <v>Y</v>
      </c>
      <c r="BV2163" s="12" t="str">
        <f>IF(AND(BT2163="Y",BQ2163&lt;1),"Y","")</f>
        <v/>
      </c>
      <c r="BW2163" s="12" t="str">
        <f>IF(BQ2163&gt;1,IF(BQ2162&gt;1,"Y",""),"")</f>
        <v>Y</v>
      </c>
      <c r="BX2163" s="12" t="str">
        <f>IF(BQ2163&lt;1,IF(BQ2162&lt;1,"Y",""),"")</f>
        <v/>
      </c>
      <c r="BY2163" s="2"/>
      <c r="BZ2163" s="2"/>
      <c r="CA2163" s="2"/>
    </row>
    <row r="2164" spans="47:79">
      <c r="AU2164" s="4" t="str">
        <f>IF(AZ2164=AZ2165,IF(AZ2164&gt;AZ2163,AZ2164&amp;"_O",""),AZ2164&amp;"_C")</f>
        <v/>
      </c>
      <c r="AV2164" s="7" t="str">
        <f>IF(RIGHT(AU2164,1)="C",AX2164/INDEX($AX$5:$AX$2729,MATCH(AZ2164&amp;"_O",$AU$5:$AU$2729,0),1),"")</f>
        <v/>
      </c>
      <c r="AW2164" s="38">
        <v>40662</v>
      </c>
      <c r="AX2164" s="37">
        <v>1361.3</v>
      </c>
      <c r="AY2164" s="7">
        <f>AX2164/AX2163</f>
        <v>1.0179694452130086</v>
      </c>
      <c r="AZ2164" s="4">
        <f>YEAR(AW2164)</f>
        <v>2011</v>
      </c>
      <c r="BA2164" s="2" t="s">
        <v>9</v>
      </c>
      <c r="BB2164" s="12" t="str">
        <f>INDEX($CD$5:$CD$10,MATCH(BA2164,$CC$5:$CC$10,0),1)</f>
        <v>Y</v>
      </c>
      <c r="BC2164" s="12" t="str">
        <f>IF(AND(BB2164="Y",AY2164&gt;1),"Y","")</f>
        <v>Y</v>
      </c>
      <c r="BD2164" s="12" t="str">
        <f>IF(AND(BB2164="Y",AY2164&lt;1),"Y","")</f>
        <v/>
      </c>
      <c r="BE2164" s="12" t="str">
        <f>IF(AY2164&gt;1,IF(AY2163&gt;1,"Y",""),"")</f>
        <v>Y</v>
      </c>
      <c r="BF2164" s="12" t="str">
        <f>IF(AY2164&lt;1,IF(AY2163&lt;1,"Y",""),"")</f>
        <v/>
      </c>
      <c r="BG2164" s="2"/>
      <c r="BH2164" s="2"/>
      <c r="BI2164" s="2"/>
      <c r="BJ2164" s="2"/>
      <c r="BK2164" s="2"/>
      <c r="BL2164" s="2"/>
      <c r="BM2164" s="4" t="str">
        <f>IF(BR2164=BR2165,IF(BR2164&gt;BR2163,BR2164&amp;"_O",""),BR2164&amp;"_C")</f>
        <v/>
      </c>
      <c r="BN2164" s="7" t="str">
        <f>IF(RIGHT(BM2164,1)="C",BP2164/INDEX($BP$5:$BP$2729,MATCH(BR2164&amp;"_O",$BM$5:$BM$2729,0),1),"")</f>
        <v/>
      </c>
      <c r="BO2164" s="38">
        <v>41082</v>
      </c>
      <c r="BP2164" s="3">
        <v>2892.42</v>
      </c>
      <c r="BQ2164" s="7">
        <f>BP2164/BP2163</f>
        <v>1.006829573934837</v>
      </c>
      <c r="BR2164" s="4">
        <f>YEAR(BO2164)</f>
        <v>2012</v>
      </c>
      <c r="BS2164" s="2" t="s">
        <v>9</v>
      </c>
      <c r="BT2164" s="12" t="str">
        <f>INDEX($CD$5:$CD$10,MATCH(BS2164,$CC$5:$CC$10,0),1)</f>
        <v>Y</v>
      </c>
      <c r="BU2164" s="12" t="str">
        <f>IF(AND(BT2164="Y",BQ2164&gt;1),"Y","")</f>
        <v>Y</v>
      </c>
      <c r="BV2164" s="12" t="str">
        <f>IF(AND(BT2164="Y",BQ2164&lt;1),"Y","")</f>
        <v/>
      </c>
      <c r="BW2164" s="12" t="str">
        <f>IF(BQ2164&gt;1,IF(BQ2163&gt;1,"Y",""),"")</f>
        <v>Y</v>
      </c>
      <c r="BX2164" s="12" t="str">
        <f>IF(BQ2164&lt;1,IF(BQ2163&lt;1,"Y",""),"")</f>
        <v/>
      </c>
      <c r="BY2164" s="2"/>
      <c r="BZ2164" s="2"/>
      <c r="CA2164" s="2"/>
    </row>
    <row r="2165" spans="47:79">
      <c r="AU2165" s="4" t="str">
        <f>IF(AZ2165=AZ2166,IF(AZ2165&gt;AZ2164,AZ2165&amp;"_O",""),AZ2165&amp;"_C")</f>
        <v/>
      </c>
      <c r="AV2165" s="7" t="str">
        <f>IF(RIGHT(AU2165,1)="C",AX2165/INDEX($AX$5:$AX$2729,MATCH(AZ2165&amp;"_O",$AU$5:$AU$2729,0),1),"")</f>
        <v/>
      </c>
      <c r="AW2165" s="38">
        <v>40669</v>
      </c>
      <c r="AX2165" s="37">
        <v>1348.3</v>
      </c>
      <c r="AY2165" s="7">
        <f>AX2165/AX2164</f>
        <v>0.99045030485565266</v>
      </c>
      <c r="AZ2165" s="4">
        <f>YEAR(AW2165)</f>
        <v>2011</v>
      </c>
      <c r="BA2165" s="2" t="s">
        <v>9</v>
      </c>
      <c r="BB2165" s="12" t="str">
        <f>INDEX($CD$5:$CD$10,MATCH(BA2165,$CC$5:$CC$10,0),1)</f>
        <v>Y</v>
      </c>
      <c r="BC2165" s="12" t="str">
        <f>IF(AND(BB2165="Y",AY2165&gt;1),"Y","")</f>
        <v/>
      </c>
      <c r="BD2165" s="12" t="str">
        <f>IF(AND(BB2165="Y",AY2165&lt;1),"Y","")</f>
        <v>Y</v>
      </c>
      <c r="BE2165" s="12" t="str">
        <f>IF(AY2165&gt;1,IF(AY2164&gt;1,"Y",""),"")</f>
        <v/>
      </c>
      <c r="BF2165" s="12" t="str">
        <f>IF(AY2165&lt;1,IF(AY2164&lt;1,"Y",""),"")</f>
        <v/>
      </c>
      <c r="BG2165" s="2"/>
      <c r="BH2165" s="2"/>
      <c r="BI2165" s="2"/>
      <c r="BJ2165" s="2"/>
      <c r="BK2165" s="2"/>
      <c r="BL2165" s="2"/>
      <c r="BM2165" s="4" t="str">
        <f>IF(BR2165=BR2166,IF(BR2165&gt;BR2164,BR2165&amp;"_O",""),BR2165&amp;"_C")</f>
        <v/>
      </c>
      <c r="BN2165" s="7" t="str">
        <f>IF(RIGHT(BM2165,1)="C",BP2165/INDEX($BP$5:$BP$2729,MATCH(BR2165&amp;"_O",$BM$5:$BM$2729,0),1),"")</f>
        <v/>
      </c>
      <c r="BO2165" s="38">
        <v>41089</v>
      </c>
      <c r="BP2165" s="3">
        <v>2935.05</v>
      </c>
      <c r="BQ2165" s="7">
        <f>BP2165/BP2164</f>
        <v>1.0147385234509512</v>
      </c>
      <c r="BR2165" s="4">
        <f>YEAR(BO2165)</f>
        <v>2012</v>
      </c>
      <c r="BS2165" s="2" t="s">
        <v>9</v>
      </c>
      <c r="BT2165" s="12" t="str">
        <f>INDEX($CD$5:$CD$10,MATCH(BS2165,$CC$5:$CC$10,0),1)</f>
        <v>Y</v>
      </c>
      <c r="BU2165" s="12" t="str">
        <f>IF(AND(BT2165="Y",BQ2165&gt;1),"Y","")</f>
        <v>Y</v>
      </c>
      <c r="BV2165" s="12" t="str">
        <f>IF(AND(BT2165="Y",BQ2165&lt;1),"Y","")</f>
        <v/>
      </c>
      <c r="BW2165" s="12" t="str">
        <f>IF(BQ2165&gt;1,IF(BQ2164&gt;1,"Y",""),"")</f>
        <v>Y</v>
      </c>
      <c r="BX2165" s="12" t="str">
        <f>IF(BQ2165&lt;1,IF(BQ2164&lt;1,"Y",""),"")</f>
        <v/>
      </c>
      <c r="BY2165" s="2"/>
      <c r="BZ2165" s="2"/>
      <c r="CA2165" s="2"/>
    </row>
    <row r="2166" spans="47:79">
      <c r="AU2166" s="4" t="str">
        <f>IF(AZ2166=AZ2167,IF(AZ2166&gt;AZ2165,AZ2166&amp;"_O",""),AZ2166&amp;"_C")</f>
        <v/>
      </c>
      <c r="AV2166" s="7" t="str">
        <f>IF(RIGHT(AU2166,1)="C",AX2166/INDEX($AX$5:$AX$2729,MATCH(AZ2166&amp;"_O",$AU$5:$AU$2729,0),1),"")</f>
        <v/>
      </c>
      <c r="AW2166" s="38">
        <v>40676</v>
      </c>
      <c r="AX2166" s="37">
        <v>1349.27</v>
      </c>
      <c r="AY2166" s="7">
        <f>AX2166/AX2165</f>
        <v>1.0007194244604316</v>
      </c>
      <c r="AZ2166" s="4">
        <f>YEAR(AW2166)</f>
        <v>2011</v>
      </c>
      <c r="BA2166" s="2" t="s">
        <v>9</v>
      </c>
      <c r="BB2166" s="12" t="str">
        <f>INDEX($CD$5:$CD$10,MATCH(BA2166,$CC$5:$CC$10,0),1)</f>
        <v>Y</v>
      </c>
      <c r="BC2166" s="12" t="str">
        <f>IF(AND(BB2166="Y",AY2166&gt;1),"Y","")</f>
        <v>Y</v>
      </c>
      <c r="BD2166" s="12" t="str">
        <f>IF(AND(BB2166="Y",AY2166&lt;1),"Y","")</f>
        <v/>
      </c>
      <c r="BE2166" s="12" t="str">
        <f>IF(AY2166&gt;1,IF(AY2165&gt;1,"Y",""),"")</f>
        <v/>
      </c>
      <c r="BF2166" s="12" t="str">
        <f>IF(AY2166&lt;1,IF(AY2165&lt;1,"Y",""),"")</f>
        <v/>
      </c>
      <c r="BG2166" s="2"/>
      <c r="BH2166" s="2"/>
      <c r="BI2166" s="2"/>
      <c r="BJ2166" s="2"/>
      <c r="BK2166" s="2"/>
      <c r="BL2166" s="2"/>
      <c r="BM2166" s="4" t="str">
        <f>IF(BR2166=BR2167,IF(BR2166&gt;BR2165,BR2166&amp;"_O",""),BR2166&amp;"_C")</f>
        <v/>
      </c>
      <c r="BN2166" s="7" t="str">
        <f>IF(RIGHT(BM2166,1)="C",BP2166/INDEX($BP$5:$BP$2729,MATCH(BR2166&amp;"_O",$BM$5:$BM$2729,0),1),"")</f>
        <v/>
      </c>
      <c r="BO2166" s="38">
        <v>41096</v>
      </c>
      <c r="BP2166" s="3">
        <v>2937.33</v>
      </c>
      <c r="BQ2166" s="7">
        <f>BP2166/BP2165</f>
        <v>1.0007768181121275</v>
      </c>
      <c r="BR2166" s="4">
        <f>YEAR(BO2166)</f>
        <v>2012</v>
      </c>
      <c r="BS2166" s="2" t="s">
        <v>9</v>
      </c>
      <c r="BT2166" s="12" t="str">
        <f>INDEX($CD$5:$CD$10,MATCH(BS2166,$CC$5:$CC$10,0),1)</f>
        <v>Y</v>
      </c>
      <c r="BU2166" s="12" t="str">
        <f>IF(AND(BT2166="Y",BQ2166&gt;1),"Y","")</f>
        <v>Y</v>
      </c>
      <c r="BV2166" s="12" t="str">
        <f>IF(AND(BT2166="Y",BQ2166&lt;1),"Y","")</f>
        <v/>
      </c>
      <c r="BW2166" s="12" t="str">
        <f>IF(BQ2166&gt;1,IF(BQ2165&gt;1,"Y",""),"")</f>
        <v>Y</v>
      </c>
      <c r="BX2166" s="12" t="str">
        <f>IF(BQ2166&lt;1,IF(BQ2165&lt;1,"Y",""),"")</f>
        <v/>
      </c>
      <c r="BY2166" s="2"/>
      <c r="BZ2166" s="2"/>
      <c r="CA2166" s="2"/>
    </row>
    <row r="2167" spans="47:79">
      <c r="AU2167" s="4" t="str">
        <f>IF(AZ2167=AZ2168,IF(AZ2167&gt;AZ2166,AZ2167&amp;"_O",""),AZ2167&amp;"_C")</f>
        <v/>
      </c>
      <c r="AV2167" s="7" t="str">
        <f>IF(RIGHT(AU2167,1)="C",AX2167/INDEX($AX$5:$AX$2729,MATCH(AZ2167&amp;"_O",$AU$5:$AU$2729,0),1),"")</f>
        <v/>
      </c>
      <c r="AW2167" s="38">
        <v>40683</v>
      </c>
      <c r="AX2167" s="37">
        <v>1342.55</v>
      </c>
      <c r="AY2167" s="7">
        <f>AX2167/AX2166</f>
        <v>0.99501952907868696</v>
      </c>
      <c r="AZ2167" s="4">
        <f>YEAR(AW2167)</f>
        <v>2011</v>
      </c>
      <c r="BA2167" s="2" t="s">
        <v>9</v>
      </c>
      <c r="BB2167" s="12" t="str">
        <f>INDEX($CD$5:$CD$10,MATCH(BA2167,$CC$5:$CC$10,0),1)</f>
        <v>Y</v>
      </c>
      <c r="BC2167" s="12" t="str">
        <f>IF(AND(BB2167="Y",AY2167&gt;1),"Y","")</f>
        <v/>
      </c>
      <c r="BD2167" s="12" t="str">
        <f>IF(AND(BB2167="Y",AY2167&lt;1),"Y","")</f>
        <v>Y</v>
      </c>
      <c r="BE2167" s="12" t="str">
        <f>IF(AY2167&gt;1,IF(AY2166&gt;1,"Y",""),"")</f>
        <v/>
      </c>
      <c r="BF2167" s="12" t="str">
        <f>IF(AY2167&lt;1,IF(AY2166&lt;1,"Y",""),"")</f>
        <v/>
      </c>
      <c r="BG2167" s="2"/>
      <c r="BH2167" s="2"/>
      <c r="BI2167" s="2"/>
      <c r="BJ2167" s="2"/>
      <c r="BK2167" s="2"/>
      <c r="BL2167" s="2"/>
      <c r="BM2167" s="4" t="str">
        <f>IF(BR2167=BR2168,IF(BR2167&gt;BR2166,BR2167&amp;"_O",""),BR2167&amp;"_C")</f>
        <v/>
      </c>
      <c r="BN2167" s="7" t="str">
        <f>IF(RIGHT(BM2167,1)="C",BP2167/INDEX($BP$5:$BP$2729,MATCH(BR2167&amp;"_O",$BM$5:$BM$2729,0),1),"")</f>
        <v/>
      </c>
      <c r="BO2167" s="38">
        <v>41103</v>
      </c>
      <c r="BP2167" s="3">
        <v>2908.47</v>
      </c>
      <c r="BQ2167" s="7">
        <f>BP2167/BP2166</f>
        <v>0.99017475053875459</v>
      </c>
      <c r="BR2167" s="4">
        <f>YEAR(BO2167)</f>
        <v>2012</v>
      </c>
      <c r="BS2167" s="2" t="s">
        <v>9</v>
      </c>
      <c r="BT2167" s="12" t="str">
        <f>INDEX($CD$5:$CD$10,MATCH(BS2167,$CC$5:$CC$10,0),1)</f>
        <v>Y</v>
      </c>
      <c r="BU2167" s="12" t="str">
        <f>IF(AND(BT2167="Y",BQ2167&gt;1),"Y","")</f>
        <v/>
      </c>
      <c r="BV2167" s="12" t="str">
        <f>IF(AND(BT2167="Y",BQ2167&lt;1),"Y","")</f>
        <v>Y</v>
      </c>
      <c r="BW2167" s="12" t="str">
        <f>IF(BQ2167&gt;1,IF(BQ2166&gt;1,"Y",""),"")</f>
        <v/>
      </c>
      <c r="BX2167" s="12" t="str">
        <f>IF(BQ2167&lt;1,IF(BQ2166&lt;1,"Y",""),"")</f>
        <v/>
      </c>
      <c r="BY2167" s="2"/>
      <c r="BZ2167" s="2"/>
      <c r="CA2167" s="2"/>
    </row>
    <row r="2168" spans="47:79">
      <c r="AU2168" s="4" t="str">
        <f>IF(AZ2168=AZ2169,IF(AZ2168&gt;AZ2167,AZ2168&amp;"_O",""),AZ2168&amp;"_C")</f>
        <v/>
      </c>
      <c r="AV2168" s="7" t="str">
        <f>IF(RIGHT(AU2168,1)="C",AX2168/INDEX($AX$5:$AX$2729,MATCH(AZ2168&amp;"_O",$AU$5:$AU$2729,0),1),"")</f>
        <v/>
      </c>
      <c r="AW2168" s="38">
        <v>40690</v>
      </c>
      <c r="AX2168" s="37">
        <v>1329.17</v>
      </c>
      <c r="AY2168" s="7">
        <f>AX2168/AX2167</f>
        <v>0.99003389073032666</v>
      </c>
      <c r="AZ2168" s="4">
        <f>YEAR(AW2168)</f>
        <v>2011</v>
      </c>
      <c r="BA2168" s="2" t="s">
        <v>9</v>
      </c>
      <c r="BB2168" s="12" t="str">
        <f>INDEX($CD$5:$CD$10,MATCH(BA2168,$CC$5:$CC$10,0),1)</f>
        <v>Y</v>
      </c>
      <c r="BC2168" s="12" t="str">
        <f>IF(AND(BB2168="Y",AY2168&gt;1),"Y","")</f>
        <v/>
      </c>
      <c r="BD2168" s="12" t="str">
        <f>IF(AND(BB2168="Y",AY2168&lt;1),"Y","")</f>
        <v>Y</v>
      </c>
      <c r="BE2168" s="12" t="str">
        <f>IF(AY2168&gt;1,IF(AY2167&gt;1,"Y",""),"")</f>
        <v/>
      </c>
      <c r="BF2168" s="12" t="str">
        <f>IF(AY2168&lt;1,IF(AY2167&lt;1,"Y",""),"")</f>
        <v>Y</v>
      </c>
      <c r="BG2168" s="2"/>
      <c r="BH2168" s="2"/>
      <c r="BI2168" s="2"/>
      <c r="BJ2168" s="2"/>
      <c r="BK2168" s="2"/>
      <c r="BL2168" s="2"/>
      <c r="BM2168" s="4" t="str">
        <f>IF(BR2168=BR2169,IF(BR2168&gt;BR2167,BR2168&amp;"_O",""),BR2168&amp;"_C")</f>
        <v/>
      </c>
      <c r="BN2168" s="7" t="str">
        <f>IF(RIGHT(BM2168,1)="C",BP2168/INDEX($BP$5:$BP$2729,MATCH(BR2168&amp;"_O",$BM$5:$BM$2729,0),1),"")</f>
        <v/>
      </c>
      <c r="BO2168" s="38">
        <v>41110</v>
      </c>
      <c r="BP2168" s="3">
        <v>2925.3</v>
      </c>
      <c r="BQ2168" s="7">
        <f>BP2168/BP2167</f>
        <v>1.0057865475662462</v>
      </c>
      <c r="BR2168" s="4">
        <f>YEAR(BO2168)</f>
        <v>2012</v>
      </c>
      <c r="BS2168" s="2" t="s">
        <v>9</v>
      </c>
      <c r="BT2168" s="12" t="str">
        <f>INDEX($CD$5:$CD$10,MATCH(BS2168,$CC$5:$CC$10,0),1)</f>
        <v>Y</v>
      </c>
      <c r="BU2168" s="12" t="str">
        <f>IF(AND(BT2168="Y",BQ2168&gt;1),"Y","")</f>
        <v>Y</v>
      </c>
      <c r="BV2168" s="12" t="str">
        <f>IF(AND(BT2168="Y",BQ2168&lt;1),"Y","")</f>
        <v/>
      </c>
      <c r="BW2168" s="12" t="str">
        <f>IF(BQ2168&gt;1,IF(BQ2167&gt;1,"Y",""),"")</f>
        <v/>
      </c>
      <c r="BX2168" s="12" t="str">
        <f>IF(BQ2168&lt;1,IF(BQ2167&lt;1,"Y",""),"")</f>
        <v/>
      </c>
      <c r="BY2168" s="2"/>
      <c r="BZ2168" s="2"/>
      <c r="CA2168" s="2"/>
    </row>
    <row r="2169" spans="47:79">
      <c r="AU2169" s="4" t="str">
        <f>IF(AZ2169=AZ2170,IF(AZ2169&gt;AZ2168,AZ2169&amp;"_O",""),AZ2169&amp;"_C")</f>
        <v/>
      </c>
      <c r="AV2169" s="7" t="str">
        <f>IF(RIGHT(AU2169,1)="C",AX2169/INDEX($AX$5:$AX$2729,MATCH(AZ2169&amp;"_O",$AU$5:$AU$2729,0),1),"")</f>
        <v/>
      </c>
      <c r="AW2169" s="38">
        <v>40697</v>
      </c>
      <c r="AX2169" s="37">
        <v>1296.3699999999999</v>
      </c>
      <c r="AY2169" s="7">
        <f>AX2169/AX2168</f>
        <v>0.97532294589856816</v>
      </c>
      <c r="AZ2169" s="4">
        <f>YEAR(AW2169)</f>
        <v>2011</v>
      </c>
      <c r="BA2169" s="2" t="s">
        <v>9</v>
      </c>
      <c r="BB2169" s="12" t="str">
        <f>INDEX($CD$5:$CD$10,MATCH(BA2169,$CC$5:$CC$10,0),1)</f>
        <v>Y</v>
      </c>
      <c r="BC2169" s="12" t="str">
        <f>IF(AND(BB2169="Y",AY2169&gt;1),"Y","")</f>
        <v/>
      </c>
      <c r="BD2169" s="12" t="str">
        <f>IF(AND(BB2169="Y",AY2169&lt;1),"Y","")</f>
        <v>Y</v>
      </c>
      <c r="BE2169" s="12" t="str">
        <f>IF(AY2169&gt;1,IF(AY2168&gt;1,"Y",""),"")</f>
        <v/>
      </c>
      <c r="BF2169" s="12" t="str">
        <f>IF(AY2169&lt;1,IF(AY2168&lt;1,"Y",""),"")</f>
        <v>Y</v>
      </c>
      <c r="BG2169" s="2"/>
      <c r="BH2169" s="2"/>
      <c r="BI2169" s="2"/>
      <c r="BJ2169" s="2"/>
      <c r="BK2169" s="2"/>
      <c r="BL2169" s="2"/>
      <c r="BM2169" s="4" t="str">
        <f>IF(BR2169=BR2170,IF(BR2169&gt;BR2168,BR2169&amp;"_O",""),BR2169&amp;"_C")</f>
        <v/>
      </c>
      <c r="BN2169" s="7" t="str">
        <f>IF(RIGHT(BM2169,1)="C",BP2169/INDEX($BP$5:$BP$2729,MATCH(BR2169&amp;"_O",$BM$5:$BM$2729,0),1),"")</f>
        <v/>
      </c>
      <c r="BO2169" s="38">
        <v>41117</v>
      </c>
      <c r="BP2169" s="3">
        <v>2958.09</v>
      </c>
      <c r="BQ2169" s="7">
        <f>BP2169/BP2168</f>
        <v>1.0112091067582811</v>
      </c>
      <c r="BR2169" s="4">
        <f>YEAR(BO2169)</f>
        <v>2012</v>
      </c>
      <c r="BS2169" s="2" t="s">
        <v>9</v>
      </c>
      <c r="BT2169" s="12" t="str">
        <f>INDEX($CD$5:$CD$10,MATCH(BS2169,$CC$5:$CC$10,0),1)</f>
        <v>Y</v>
      </c>
      <c r="BU2169" s="12" t="str">
        <f>IF(AND(BT2169="Y",BQ2169&gt;1),"Y","")</f>
        <v>Y</v>
      </c>
      <c r="BV2169" s="12" t="str">
        <f>IF(AND(BT2169="Y",BQ2169&lt;1),"Y","")</f>
        <v/>
      </c>
      <c r="BW2169" s="12" t="str">
        <f>IF(BQ2169&gt;1,IF(BQ2168&gt;1,"Y",""),"")</f>
        <v>Y</v>
      </c>
      <c r="BX2169" s="12" t="str">
        <f>IF(BQ2169&lt;1,IF(BQ2168&lt;1,"Y",""),"")</f>
        <v/>
      </c>
      <c r="BY2169" s="2"/>
      <c r="BZ2169" s="2"/>
      <c r="CA2169" s="2"/>
    </row>
    <row r="2170" spans="47:79">
      <c r="AU2170" s="4" t="str">
        <f>IF(AZ2170=AZ2171,IF(AZ2170&gt;AZ2169,AZ2170&amp;"_O",""),AZ2170&amp;"_C")</f>
        <v/>
      </c>
      <c r="AV2170" s="7" t="str">
        <f>IF(RIGHT(AU2170,1)="C",AX2170/INDEX($AX$5:$AX$2729,MATCH(AZ2170&amp;"_O",$AU$5:$AU$2729,0),1),"")</f>
        <v/>
      </c>
      <c r="AW2170" s="38">
        <v>40704</v>
      </c>
      <c r="AX2170" s="37">
        <v>1283.72</v>
      </c>
      <c r="AY2170" s="7">
        <f>AX2170/AX2169</f>
        <v>0.99024198338437341</v>
      </c>
      <c r="AZ2170" s="4">
        <f>YEAR(AW2170)</f>
        <v>2011</v>
      </c>
      <c r="BA2170" s="2" t="s">
        <v>9</v>
      </c>
      <c r="BB2170" s="12" t="str">
        <f>INDEX($CD$5:$CD$10,MATCH(BA2170,$CC$5:$CC$10,0),1)</f>
        <v>Y</v>
      </c>
      <c r="BC2170" s="12" t="str">
        <f>IF(AND(BB2170="Y",AY2170&gt;1),"Y","")</f>
        <v/>
      </c>
      <c r="BD2170" s="12" t="str">
        <f>IF(AND(BB2170="Y",AY2170&lt;1),"Y","")</f>
        <v>Y</v>
      </c>
      <c r="BE2170" s="12" t="str">
        <f>IF(AY2170&gt;1,IF(AY2169&gt;1,"Y",""),"")</f>
        <v/>
      </c>
      <c r="BF2170" s="12" t="str">
        <f>IF(AY2170&lt;1,IF(AY2169&lt;1,"Y",""),"")</f>
        <v>Y</v>
      </c>
      <c r="BG2170" s="2"/>
      <c r="BH2170" s="2"/>
      <c r="BI2170" s="2"/>
      <c r="BJ2170" s="2"/>
      <c r="BK2170" s="2"/>
      <c r="BL2170" s="2"/>
      <c r="BM2170" s="4" t="str">
        <f>IF(BR2170=BR2171,IF(BR2170&gt;BR2169,BR2170&amp;"_O",""),BR2170&amp;"_C")</f>
        <v/>
      </c>
      <c r="BN2170" s="7" t="str">
        <f>IF(RIGHT(BM2170,1)="C",BP2170/INDEX($BP$5:$BP$2729,MATCH(BR2170&amp;"_O",$BM$5:$BM$2729,0),1),"")</f>
        <v/>
      </c>
      <c r="BO2170" s="38">
        <v>41124</v>
      </c>
      <c r="BP2170" s="3">
        <v>2967.9</v>
      </c>
      <c r="BQ2170" s="7">
        <f>BP2170/BP2169</f>
        <v>1.0033163291177754</v>
      </c>
      <c r="BR2170" s="4">
        <f>YEAR(BO2170)</f>
        <v>2012</v>
      </c>
      <c r="BS2170" s="2" t="s">
        <v>9</v>
      </c>
      <c r="BT2170" s="12" t="str">
        <f>INDEX($CD$5:$CD$10,MATCH(BS2170,$CC$5:$CC$10,0),1)</f>
        <v>Y</v>
      </c>
      <c r="BU2170" s="12" t="str">
        <f>IF(AND(BT2170="Y",BQ2170&gt;1),"Y","")</f>
        <v>Y</v>
      </c>
      <c r="BV2170" s="12" t="str">
        <f>IF(AND(BT2170="Y",BQ2170&lt;1),"Y","")</f>
        <v/>
      </c>
      <c r="BW2170" s="12" t="str">
        <f>IF(BQ2170&gt;1,IF(BQ2169&gt;1,"Y",""),"")</f>
        <v>Y</v>
      </c>
      <c r="BX2170" s="12" t="str">
        <f>IF(BQ2170&lt;1,IF(BQ2169&lt;1,"Y",""),"")</f>
        <v/>
      </c>
      <c r="BY2170" s="2"/>
      <c r="BZ2170" s="2"/>
      <c r="CA2170" s="2"/>
    </row>
    <row r="2171" spans="47:79">
      <c r="AU2171" s="4" t="str">
        <f>IF(AZ2171=AZ2172,IF(AZ2171&gt;AZ2170,AZ2171&amp;"_O",""),AZ2171&amp;"_C")</f>
        <v/>
      </c>
      <c r="AV2171" s="7" t="str">
        <f>IF(RIGHT(AU2171,1)="C",AX2171/INDEX($AX$5:$AX$2729,MATCH(AZ2171&amp;"_O",$AU$5:$AU$2729,0),1),"")</f>
        <v/>
      </c>
      <c r="AW2171" s="38">
        <v>40711</v>
      </c>
      <c r="AX2171" s="37">
        <v>1279.4000000000001</v>
      </c>
      <c r="AY2171" s="7">
        <f>AX2171/AX2170</f>
        <v>0.99663478017013063</v>
      </c>
      <c r="AZ2171" s="4">
        <f>YEAR(AW2171)</f>
        <v>2011</v>
      </c>
      <c r="BA2171" s="2" t="s">
        <v>9</v>
      </c>
      <c r="BB2171" s="12" t="str">
        <f>INDEX($CD$5:$CD$10,MATCH(BA2171,$CC$5:$CC$10,0),1)</f>
        <v>Y</v>
      </c>
      <c r="BC2171" s="12" t="str">
        <f>IF(AND(BB2171="Y",AY2171&gt;1),"Y","")</f>
        <v/>
      </c>
      <c r="BD2171" s="12" t="str">
        <f>IF(AND(BB2171="Y",AY2171&lt;1),"Y","")</f>
        <v>Y</v>
      </c>
      <c r="BE2171" s="12" t="str">
        <f>IF(AY2171&gt;1,IF(AY2170&gt;1,"Y",""),"")</f>
        <v/>
      </c>
      <c r="BF2171" s="12" t="str">
        <f>IF(AY2171&lt;1,IF(AY2170&lt;1,"Y",""),"")</f>
        <v>Y</v>
      </c>
      <c r="BG2171" s="2"/>
      <c r="BH2171" s="2"/>
      <c r="BI2171" s="2"/>
      <c r="BJ2171" s="2"/>
      <c r="BK2171" s="2"/>
      <c r="BL2171" s="2"/>
      <c r="BM2171" s="4" t="str">
        <f>IF(BR2171=BR2172,IF(BR2171&gt;BR2170,BR2171&amp;"_O",""),BR2171&amp;"_C")</f>
        <v/>
      </c>
      <c r="BN2171" s="7" t="str">
        <f>IF(RIGHT(BM2171,1)="C",BP2171/INDEX($BP$5:$BP$2729,MATCH(BR2171&amp;"_O",$BM$5:$BM$2729,0),1),"")</f>
        <v/>
      </c>
      <c r="BO2171" s="38">
        <v>41131</v>
      </c>
      <c r="BP2171" s="3">
        <v>3020.86</v>
      </c>
      <c r="BQ2171" s="7">
        <f>BP2171/BP2170</f>
        <v>1.0178442669901278</v>
      </c>
      <c r="BR2171" s="4">
        <f>YEAR(BO2171)</f>
        <v>2012</v>
      </c>
      <c r="BS2171" s="2" t="s">
        <v>9</v>
      </c>
      <c r="BT2171" s="12" t="str">
        <f>INDEX($CD$5:$CD$10,MATCH(BS2171,$CC$5:$CC$10,0),1)</f>
        <v>Y</v>
      </c>
      <c r="BU2171" s="12" t="str">
        <f>IF(AND(BT2171="Y",BQ2171&gt;1),"Y","")</f>
        <v>Y</v>
      </c>
      <c r="BV2171" s="12" t="str">
        <f>IF(AND(BT2171="Y",BQ2171&lt;1),"Y","")</f>
        <v/>
      </c>
      <c r="BW2171" s="12" t="str">
        <f>IF(BQ2171&gt;1,IF(BQ2170&gt;1,"Y",""),"")</f>
        <v>Y</v>
      </c>
      <c r="BX2171" s="12" t="str">
        <f>IF(BQ2171&lt;1,IF(BQ2170&lt;1,"Y",""),"")</f>
        <v/>
      </c>
      <c r="BY2171" s="2"/>
      <c r="BZ2171" s="2"/>
      <c r="CA2171" s="2"/>
    </row>
    <row r="2172" spans="47:79">
      <c r="AU2172" s="4" t="str">
        <f>IF(AZ2172=AZ2173,IF(AZ2172&gt;AZ2171,AZ2172&amp;"_O",""),AZ2172&amp;"_C")</f>
        <v/>
      </c>
      <c r="AV2172" s="7" t="str">
        <f>IF(RIGHT(AU2172,1)="C",AX2172/INDEX($AX$5:$AX$2729,MATCH(AZ2172&amp;"_O",$AU$5:$AU$2729,0),1),"")</f>
        <v/>
      </c>
      <c r="AW2172" s="38">
        <v>40718</v>
      </c>
      <c r="AX2172" s="37">
        <v>1283.0999999999999</v>
      </c>
      <c r="AY2172" s="7">
        <f>AX2172/AX2171</f>
        <v>1.0028919806159136</v>
      </c>
      <c r="AZ2172" s="4">
        <f>YEAR(AW2172)</f>
        <v>2011</v>
      </c>
      <c r="BA2172" s="2" t="s">
        <v>9</v>
      </c>
      <c r="BB2172" s="12" t="str">
        <f>INDEX($CD$5:$CD$10,MATCH(BA2172,$CC$5:$CC$10,0),1)</f>
        <v>Y</v>
      </c>
      <c r="BC2172" s="12" t="str">
        <f>IF(AND(BB2172="Y",AY2172&gt;1),"Y","")</f>
        <v>Y</v>
      </c>
      <c r="BD2172" s="12" t="str">
        <f>IF(AND(BB2172="Y",AY2172&lt;1),"Y","")</f>
        <v/>
      </c>
      <c r="BE2172" s="12" t="str">
        <f>IF(AY2172&gt;1,IF(AY2171&gt;1,"Y",""),"")</f>
        <v/>
      </c>
      <c r="BF2172" s="12" t="str">
        <f>IF(AY2172&lt;1,IF(AY2171&lt;1,"Y",""),"")</f>
        <v/>
      </c>
      <c r="BG2172" s="2"/>
      <c r="BH2172" s="2"/>
      <c r="BI2172" s="2"/>
      <c r="BJ2172" s="2"/>
      <c r="BK2172" s="2"/>
      <c r="BL2172" s="2"/>
      <c r="BM2172" s="4" t="str">
        <f>IF(BR2172=BR2173,IF(BR2172&gt;BR2171,BR2172&amp;"_O",""),BR2172&amp;"_C")</f>
        <v/>
      </c>
      <c r="BN2172" s="7" t="str">
        <f>IF(RIGHT(BM2172,1)="C",BP2172/INDEX($BP$5:$BP$2729,MATCH(BR2172&amp;"_O",$BM$5:$BM$2729,0),1),"")</f>
        <v/>
      </c>
      <c r="BO2172" s="38">
        <v>41138</v>
      </c>
      <c r="BP2172" s="3">
        <v>3076.59</v>
      </c>
      <c r="BQ2172" s="7">
        <f>BP2172/BP2171</f>
        <v>1.0184483888693947</v>
      </c>
      <c r="BR2172" s="4">
        <f>YEAR(BO2172)</f>
        <v>2012</v>
      </c>
      <c r="BS2172" s="2" t="s">
        <v>9</v>
      </c>
      <c r="BT2172" s="12" t="str">
        <f>INDEX($CD$5:$CD$10,MATCH(BS2172,$CC$5:$CC$10,0),1)</f>
        <v>Y</v>
      </c>
      <c r="BU2172" s="12" t="str">
        <f>IF(AND(BT2172="Y",BQ2172&gt;1),"Y","")</f>
        <v>Y</v>
      </c>
      <c r="BV2172" s="12" t="str">
        <f>IF(AND(BT2172="Y",BQ2172&lt;1),"Y","")</f>
        <v/>
      </c>
      <c r="BW2172" s="12" t="str">
        <f>IF(BQ2172&gt;1,IF(BQ2171&gt;1,"Y",""),"")</f>
        <v>Y</v>
      </c>
      <c r="BX2172" s="12" t="str">
        <f>IF(BQ2172&lt;1,IF(BQ2171&lt;1,"Y",""),"")</f>
        <v/>
      </c>
      <c r="BY2172" s="2"/>
      <c r="BZ2172" s="2"/>
      <c r="CA2172" s="2"/>
    </row>
    <row r="2173" spans="47:79">
      <c r="AU2173" s="4" t="str">
        <f>IF(AZ2173=AZ2174,IF(AZ2173&gt;AZ2172,AZ2173&amp;"_O",""),AZ2173&amp;"_C")</f>
        <v/>
      </c>
      <c r="AV2173" s="7" t="str">
        <f>IF(RIGHT(AU2173,1)="C",AX2173/INDEX($AX$5:$AX$2729,MATCH(AZ2173&amp;"_O",$AU$5:$AU$2729,0),1),"")</f>
        <v/>
      </c>
      <c r="AW2173" s="38">
        <v>40725</v>
      </c>
      <c r="AX2173" s="37">
        <v>1320.96</v>
      </c>
      <c r="AY2173" s="7">
        <f>AX2173/AX2172</f>
        <v>1.0295066635492169</v>
      </c>
      <c r="AZ2173" s="4">
        <f>YEAR(AW2173)</f>
        <v>2011</v>
      </c>
      <c r="BA2173" s="2" t="s">
        <v>9</v>
      </c>
      <c r="BB2173" s="12" t="str">
        <f>INDEX($CD$5:$CD$10,MATCH(BA2173,$CC$5:$CC$10,0),1)</f>
        <v>Y</v>
      </c>
      <c r="BC2173" s="12" t="str">
        <f>IF(AND(BB2173="Y",AY2173&gt;1),"Y","")</f>
        <v>Y</v>
      </c>
      <c r="BD2173" s="12" t="str">
        <f>IF(AND(BB2173="Y",AY2173&lt;1),"Y","")</f>
        <v/>
      </c>
      <c r="BE2173" s="12" t="str">
        <f>IF(AY2173&gt;1,IF(AY2172&gt;1,"Y",""),"")</f>
        <v>Y</v>
      </c>
      <c r="BF2173" s="12" t="str">
        <f>IF(AY2173&lt;1,IF(AY2172&lt;1,"Y",""),"")</f>
        <v/>
      </c>
      <c r="BG2173" s="2"/>
      <c r="BH2173" s="2"/>
      <c r="BI2173" s="2"/>
      <c r="BJ2173" s="2"/>
      <c r="BK2173" s="2"/>
      <c r="BL2173" s="2"/>
      <c r="BM2173" s="4" t="str">
        <f>IF(BR2173=BR2174,IF(BR2173&gt;BR2172,BR2173&amp;"_O",""),BR2173&amp;"_C")</f>
        <v/>
      </c>
      <c r="BN2173" s="7" t="str">
        <f>IF(RIGHT(BM2173,1)="C",BP2173/INDEX($BP$5:$BP$2729,MATCH(BR2173&amp;"_O",$BM$5:$BM$2729,0),1),"")</f>
        <v/>
      </c>
      <c r="BO2173" s="38">
        <v>41145</v>
      </c>
      <c r="BP2173" s="3">
        <v>3069.79</v>
      </c>
      <c r="BQ2173" s="7">
        <f>BP2173/BP2172</f>
        <v>0.9977897607416002</v>
      </c>
      <c r="BR2173" s="4">
        <f>YEAR(BO2173)</f>
        <v>2012</v>
      </c>
      <c r="BS2173" s="2" t="s">
        <v>9</v>
      </c>
      <c r="BT2173" s="12" t="str">
        <f>INDEX($CD$5:$CD$10,MATCH(BS2173,$CC$5:$CC$10,0),1)</f>
        <v>Y</v>
      </c>
      <c r="BU2173" s="12" t="str">
        <f>IF(AND(BT2173="Y",BQ2173&gt;1),"Y","")</f>
        <v/>
      </c>
      <c r="BV2173" s="12" t="str">
        <f>IF(AND(BT2173="Y",BQ2173&lt;1),"Y","")</f>
        <v>Y</v>
      </c>
      <c r="BW2173" s="12" t="str">
        <f>IF(BQ2173&gt;1,IF(BQ2172&gt;1,"Y",""),"")</f>
        <v/>
      </c>
      <c r="BX2173" s="12" t="str">
        <f>IF(BQ2173&lt;1,IF(BQ2172&lt;1,"Y",""),"")</f>
        <v/>
      </c>
      <c r="BY2173" s="2"/>
      <c r="BZ2173" s="2"/>
      <c r="CA2173" s="2"/>
    </row>
    <row r="2174" spans="47:79">
      <c r="AU2174" s="4" t="str">
        <f>IF(AZ2174=AZ2175,IF(AZ2174&gt;AZ2173,AZ2174&amp;"_O",""),AZ2174&amp;"_C")</f>
        <v/>
      </c>
      <c r="AV2174" s="7" t="str">
        <f>IF(RIGHT(AU2174,1)="C",AX2174/INDEX($AX$5:$AX$2729,MATCH(AZ2174&amp;"_O",$AU$5:$AU$2729,0),1),"")</f>
        <v/>
      </c>
      <c r="AW2174" s="38">
        <v>40732</v>
      </c>
      <c r="AX2174" s="37">
        <v>1338.81</v>
      </c>
      <c r="AY2174" s="7">
        <f>AX2174/AX2173</f>
        <v>1.0135128997093024</v>
      </c>
      <c r="AZ2174" s="4">
        <f>YEAR(AW2174)</f>
        <v>2011</v>
      </c>
      <c r="BA2174" s="2" t="s">
        <v>9</v>
      </c>
      <c r="BB2174" s="12" t="str">
        <f>INDEX($CD$5:$CD$10,MATCH(BA2174,$CC$5:$CC$10,0),1)</f>
        <v>Y</v>
      </c>
      <c r="BC2174" s="12" t="str">
        <f>IF(AND(BB2174="Y",AY2174&gt;1),"Y","")</f>
        <v>Y</v>
      </c>
      <c r="BD2174" s="12" t="str">
        <f>IF(AND(BB2174="Y",AY2174&lt;1),"Y","")</f>
        <v/>
      </c>
      <c r="BE2174" s="12" t="str">
        <f>IF(AY2174&gt;1,IF(AY2173&gt;1,"Y",""),"")</f>
        <v>Y</v>
      </c>
      <c r="BF2174" s="12" t="str">
        <f>IF(AY2174&lt;1,IF(AY2173&lt;1,"Y",""),"")</f>
        <v/>
      </c>
      <c r="BG2174" s="2"/>
      <c r="BH2174" s="2"/>
      <c r="BI2174" s="2"/>
      <c r="BJ2174" s="2"/>
      <c r="BK2174" s="2"/>
      <c r="BL2174" s="2"/>
      <c r="BM2174" s="4" t="str">
        <f>IF(BR2174=BR2175,IF(BR2174&gt;BR2173,BR2174&amp;"_O",""),BR2174&amp;"_C")</f>
        <v/>
      </c>
      <c r="BN2174" s="7" t="str">
        <f>IF(RIGHT(BM2174,1)="C",BP2174/INDEX($BP$5:$BP$2729,MATCH(BR2174&amp;"_O",$BM$5:$BM$2729,0),1),"")</f>
        <v/>
      </c>
      <c r="BO2174" s="38">
        <v>41152</v>
      </c>
      <c r="BP2174" s="3">
        <v>3066.96</v>
      </c>
      <c r="BQ2174" s="7">
        <f>BP2174/BP2173</f>
        <v>0.99907811283507997</v>
      </c>
      <c r="BR2174" s="4">
        <f>YEAR(BO2174)</f>
        <v>2012</v>
      </c>
      <c r="BS2174" s="2" t="s">
        <v>9</v>
      </c>
      <c r="BT2174" s="12" t="str">
        <f>INDEX($CD$5:$CD$10,MATCH(BS2174,$CC$5:$CC$10,0),1)</f>
        <v>Y</v>
      </c>
      <c r="BU2174" s="12" t="str">
        <f>IF(AND(BT2174="Y",BQ2174&gt;1),"Y","")</f>
        <v/>
      </c>
      <c r="BV2174" s="12" t="str">
        <f>IF(AND(BT2174="Y",BQ2174&lt;1),"Y","")</f>
        <v>Y</v>
      </c>
      <c r="BW2174" s="12" t="str">
        <f>IF(BQ2174&gt;1,IF(BQ2173&gt;1,"Y",""),"")</f>
        <v/>
      </c>
      <c r="BX2174" s="12" t="str">
        <f>IF(BQ2174&lt;1,IF(BQ2173&lt;1,"Y",""),"")</f>
        <v>Y</v>
      </c>
      <c r="BY2174" s="2"/>
      <c r="BZ2174" s="2"/>
      <c r="CA2174" s="2"/>
    </row>
    <row r="2175" spans="47:79">
      <c r="AU2175" s="4" t="str">
        <f>IF(AZ2175=AZ2176,IF(AZ2175&gt;AZ2174,AZ2175&amp;"_O",""),AZ2175&amp;"_C")</f>
        <v/>
      </c>
      <c r="AV2175" s="7" t="str">
        <f>IF(RIGHT(AU2175,1)="C",AX2175/INDEX($AX$5:$AX$2729,MATCH(AZ2175&amp;"_O",$AU$5:$AU$2729,0),1),"")</f>
        <v/>
      </c>
      <c r="AW2175" s="38">
        <v>40739</v>
      </c>
      <c r="AX2175" s="37">
        <v>1316.02</v>
      </c>
      <c r="AY2175" s="7">
        <f>AX2175/AX2174</f>
        <v>0.98297742024633816</v>
      </c>
      <c r="AZ2175" s="4">
        <f>YEAR(AW2175)</f>
        <v>2011</v>
      </c>
      <c r="BA2175" s="2" t="s">
        <v>9</v>
      </c>
      <c r="BB2175" s="12" t="str">
        <f>INDEX($CD$5:$CD$10,MATCH(BA2175,$CC$5:$CC$10,0),1)</f>
        <v>Y</v>
      </c>
      <c r="BC2175" s="12" t="str">
        <f>IF(AND(BB2175="Y",AY2175&gt;1),"Y","")</f>
        <v/>
      </c>
      <c r="BD2175" s="12" t="str">
        <f>IF(AND(BB2175="Y",AY2175&lt;1),"Y","")</f>
        <v>Y</v>
      </c>
      <c r="BE2175" s="12" t="str">
        <f>IF(AY2175&gt;1,IF(AY2174&gt;1,"Y",""),"")</f>
        <v/>
      </c>
      <c r="BF2175" s="12" t="str">
        <f>IF(AY2175&lt;1,IF(AY2174&lt;1,"Y",""),"")</f>
        <v/>
      </c>
      <c r="BG2175" s="2"/>
      <c r="BH2175" s="2"/>
      <c r="BI2175" s="2"/>
      <c r="BJ2175" s="2"/>
      <c r="BK2175" s="2"/>
      <c r="BL2175" s="2"/>
      <c r="BM2175" s="4" t="str">
        <f>IF(BR2175=BR2176,IF(BR2175&gt;BR2174,BR2175&amp;"_O",""),BR2175&amp;"_C")</f>
        <v/>
      </c>
      <c r="BN2175" s="7" t="str">
        <f>IF(RIGHT(BM2175,1)="C",BP2175/INDEX($BP$5:$BP$2729,MATCH(BR2175&amp;"_O",$BM$5:$BM$2729,0),1),"")</f>
        <v/>
      </c>
      <c r="BO2175" s="38">
        <v>41159</v>
      </c>
      <c r="BP2175" s="3">
        <v>3136.42</v>
      </c>
      <c r="BQ2175" s="7">
        <f>BP2175/BP2174</f>
        <v>1.0226478336854736</v>
      </c>
      <c r="BR2175" s="4">
        <f>YEAR(BO2175)</f>
        <v>2012</v>
      </c>
      <c r="BS2175" s="2" t="s">
        <v>9</v>
      </c>
      <c r="BT2175" s="12" t="str">
        <f>INDEX($CD$5:$CD$10,MATCH(BS2175,$CC$5:$CC$10,0),1)</f>
        <v>Y</v>
      </c>
      <c r="BU2175" s="12" t="str">
        <f>IF(AND(BT2175="Y",BQ2175&gt;1),"Y","")</f>
        <v>Y</v>
      </c>
      <c r="BV2175" s="12" t="str">
        <f>IF(AND(BT2175="Y",BQ2175&lt;1),"Y","")</f>
        <v/>
      </c>
      <c r="BW2175" s="12" t="str">
        <f>IF(BQ2175&gt;1,IF(BQ2174&gt;1,"Y",""),"")</f>
        <v/>
      </c>
      <c r="BX2175" s="12" t="str">
        <f>IF(BQ2175&lt;1,IF(BQ2174&lt;1,"Y",""),"")</f>
        <v/>
      </c>
      <c r="BY2175" s="2"/>
      <c r="BZ2175" s="2"/>
      <c r="CA2175" s="2"/>
    </row>
    <row r="2176" spans="47:79">
      <c r="AU2176" s="4" t="str">
        <f>IF(AZ2176=AZ2177,IF(AZ2176&gt;AZ2175,AZ2176&amp;"_O",""),AZ2176&amp;"_C")</f>
        <v/>
      </c>
      <c r="AV2176" s="7" t="str">
        <f>IF(RIGHT(AU2176,1)="C",AX2176/INDEX($AX$5:$AX$2729,MATCH(AZ2176&amp;"_O",$AU$5:$AU$2729,0),1),"")</f>
        <v/>
      </c>
      <c r="AW2176" s="38">
        <v>40746</v>
      </c>
      <c r="AX2176" s="37">
        <v>1344.09</v>
      </c>
      <c r="AY2176" s="7">
        <f>AX2176/AX2175</f>
        <v>1.0213294630780687</v>
      </c>
      <c r="AZ2176" s="4">
        <f>YEAR(AW2176)</f>
        <v>2011</v>
      </c>
      <c r="BA2176" s="2" t="s">
        <v>9</v>
      </c>
      <c r="BB2176" s="12" t="str">
        <f>INDEX($CD$5:$CD$10,MATCH(BA2176,$CC$5:$CC$10,0),1)</f>
        <v>Y</v>
      </c>
      <c r="BC2176" s="12" t="str">
        <f>IF(AND(BB2176="Y",AY2176&gt;1),"Y","")</f>
        <v>Y</v>
      </c>
      <c r="BD2176" s="12" t="str">
        <f>IF(AND(BB2176="Y",AY2176&lt;1),"Y","")</f>
        <v/>
      </c>
      <c r="BE2176" s="12" t="str">
        <f>IF(AY2176&gt;1,IF(AY2175&gt;1,"Y",""),"")</f>
        <v/>
      </c>
      <c r="BF2176" s="12" t="str">
        <f>IF(AY2176&lt;1,IF(AY2175&lt;1,"Y",""),"")</f>
        <v/>
      </c>
      <c r="BG2176" s="2"/>
      <c r="BH2176" s="2"/>
      <c r="BI2176" s="2"/>
      <c r="BJ2176" s="2"/>
      <c r="BK2176" s="2"/>
      <c r="BL2176" s="2"/>
      <c r="BM2176" s="4" t="str">
        <f>IF(BR2176=BR2177,IF(BR2176&gt;BR2175,BR2176&amp;"_O",""),BR2176&amp;"_C")</f>
        <v/>
      </c>
      <c r="BN2176" s="7" t="str">
        <f>IF(RIGHT(BM2176,1)="C",BP2176/INDEX($BP$5:$BP$2729,MATCH(BR2176&amp;"_O",$BM$5:$BM$2729,0),1),"")</f>
        <v/>
      </c>
      <c r="BO2176" s="38">
        <v>41166</v>
      </c>
      <c r="BP2176" s="3">
        <v>3183.95</v>
      </c>
      <c r="BQ2176" s="7">
        <f>BP2176/BP2175</f>
        <v>1.0151542204169084</v>
      </c>
      <c r="BR2176" s="4">
        <f>YEAR(BO2176)</f>
        <v>2012</v>
      </c>
      <c r="BS2176" s="2" t="s">
        <v>9</v>
      </c>
      <c r="BT2176" s="12" t="str">
        <f>INDEX($CD$5:$CD$10,MATCH(BS2176,$CC$5:$CC$10,0),1)</f>
        <v>Y</v>
      </c>
      <c r="BU2176" s="12" t="str">
        <f>IF(AND(BT2176="Y",BQ2176&gt;1),"Y","")</f>
        <v>Y</v>
      </c>
      <c r="BV2176" s="12" t="str">
        <f>IF(AND(BT2176="Y",BQ2176&lt;1),"Y","")</f>
        <v/>
      </c>
      <c r="BW2176" s="12" t="str">
        <f>IF(BQ2176&gt;1,IF(BQ2175&gt;1,"Y",""),"")</f>
        <v>Y</v>
      </c>
      <c r="BX2176" s="12" t="str">
        <f>IF(BQ2176&lt;1,IF(BQ2175&lt;1,"Y",""),"")</f>
        <v/>
      </c>
      <c r="BY2176" s="2"/>
      <c r="BZ2176" s="2"/>
      <c r="CA2176" s="2"/>
    </row>
    <row r="2177" spans="47:79">
      <c r="AU2177" s="4" t="str">
        <f>IF(AZ2177=AZ2178,IF(AZ2177&gt;AZ2176,AZ2177&amp;"_O",""),AZ2177&amp;"_C")</f>
        <v/>
      </c>
      <c r="AV2177" s="7" t="str">
        <f>IF(RIGHT(AU2177,1)="C",AX2177/INDEX($AX$5:$AX$2729,MATCH(AZ2177&amp;"_O",$AU$5:$AU$2729,0),1),"")</f>
        <v/>
      </c>
      <c r="AW2177" s="38">
        <v>40753</v>
      </c>
      <c r="AX2177" s="37">
        <v>1292.28</v>
      </c>
      <c r="AY2177" s="7">
        <f>AX2177/AX2176</f>
        <v>0.96145347409771675</v>
      </c>
      <c r="AZ2177" s="4">
        <f>YEAR(AW2177)</f>
        <v>2011</v>
      </c>
      <c r="BA2177" s="2" t="s">
        <v>9</v>
      </c>
      <c r="BB2177" s="12" t="str">
        <f>INDEX($CD$5:$CD$10,MATCH(BA2177,$CC$5:$CC$10,0),1)</f>
        <v>Y</v>
      </c>
      <c r="BC2177" s="12" t="str">
        <f>IF(AND(BB2177="Y",AY2177&gt;1),"Y","")</f>
        <v/>
      </c>
      <c r="BD2177" s="12" t="str">
        <f>IF(AND(BB2177="Y",AY2177&lt;1),"Y","")</f>
        <v>Y</v>
      </c>
      <c r="BE2177" s="12" t="str">
        <f>IF(AY2177&gt;1,IF(AY2176&gt;1,"Y",""),"")</f>
        <v/>
      </c>
      <c r="BF2177" s="12" t="str">
        <f>IF(AY2177&lt;1,IF(AY2176&lt;1,"Y",""),"")</f>
        <v/>
      </c>
      <c r="BG2177" s="2"/>
      <c r="BH2177" s="2"/>
      <c r="BI2177" s="2"/>
      <c r="BJ2177" s="2"/>
      <c r="BK2177" s="2"/>
      <c r="BL2177" s="2"/>
      <c r="BM2177" s="4" t="str">
        <f>IF(BR2177=BR2178,IF(BR2177&gt;BR2176,BR2177&amp;"_O",""),BR2177&amp;"_C")</f>
        <v/>
      </c>
      <c r="BN2177" s="7" t="str">
        <f>IF(RIGHT(BM2177,1)="C",BP2177/INDEX($BP$5:$BP$2729,MATCH(BR2177&amp;"_O",$BM$5:$BM$2729,0),1),"")</f>
        <v/>
      </c>
      <c r="BO2177" s="38">
        <v>41173</v>
      </c>
      <c r="BP2177" s="3">
        <v>3179.96</v>
      </c>
      <c r="BQ2177" s="7">
        <f>BP2177/BP2176</f>
        <v>0.99874683961745636</v>
      </c>
      <c r="BR2177" s="4">
        <f>YEAR(BO2177)</f>
        <v>2012</v>
      </c>
      <c r="BS2177" s="2" t="s">
        <v>9</v>
      </c>
      <c r="BT2177" s="12" t="str">
        <f>INDEX($CD$5:$CD$10,MATCH(BS2177,$CC$5:$CC$10,0),1)</f>
        <v>Y</v>
      </c>
      <c r="BU2177" s="12" t="str">
        <f>IF(AND(BT2177="Y",BQ2177&gt;1),"Y","")</f>
        <v/>
      </c>
      <c r="BV2177" s="12" t="str">
        <f>IF(AND(BT2177="Y",BQ2177&lt;1),"Y","")</f>
        <v>Y</v>
      </c>
      <c r="BW2177" s="12" t="str">
        <f>IF(BQ2177&gt;1,IF(BQ2176&gt;1,"Y",""),"")</f>
        <v/>
      </c>
      <c r="BX2177" s="12" t="str">
        <f>IF(BQ2177&lt;1,IF(BQ2176&lt;1,"Y",""),"")</f>
        <v/>
      </c>
      <c r="BY2177" s="2"/>
      <c r="BZ2177" s="2"/>
      <c r="CA2177" s="2"/>
    </row>
    <row r="2178" spans="47:79">
      <c r="AU2178" s="4" t="str">
        <f>IF(AZ2178=AZ2179,IF(AZ2178&gt;AZ2177,AZ2178&amp;"_O",""),AZ2178&amp;"_C")</f>
        <v/>
      </c>
      <c r="AV2178" s="7" t="str">
        <f>IF(RIGHT(AU2178,1)="C",AX2178/INDEX($AX$5:$AX$2729,MATCH(AZ2178&amp;"_O",$AU$5:$AU$2729,0),1),"")</f>
        <v/>
      </c>
      <c r="AW2178" s="38">
        <v>40760</v>
      </c>
      <c r="AX2178" s="37">
        <v>1215.1099999999999</v>
      </c>
      <c r="AY2178" s="7">
        <f>AX2178/AX2177</f>
        <v>0.94028383941560645</v>
      </c>
      <c r="AZ2178" s="4">
        <f>YEAR(AW2178)</f>
        <v>2011</v>
      </c>
      <c r="BA2178" s="2" t="s">
        <v>9</v>
      </c>
      <c r="BB2178" s="12" t="str">
        <f>INDEX($CD$5:$CD$10,MATCH(BA2178,$CC$5:$CC$10,0),1)</f>
        <v>Y</v>
      </c>
      <c r="BC2178" s="12" t="str">
        <f>IF(AND(BB2178="Y",AY2178&gt;1),"Y","")</f>
        <v/>
      </c>
      <c r="BD2178" s="12" t="str">
        <f>IF(AND(BB2178="Y",AY2178&lt;1),"Y","")</f>
        <v>Y</v>
      </c>
      <c r="BE2178" s="12" t="str">
        <f>IF(AY2178&gt;1,IF(AY2177&gt;1,"Y",""),"")</f>
        <v/>
      </c>
      <c r="BF2178" s="12" t="str">
        <f>IF(AY2178&lt;1,IF(AY2177&lt;1,"Y",""),"")</f>
        <v>Y</v>
      </c>
      <c r="BG2178" s="2"/>
      <c r="BH2178" s="2"/>
      <c r="BI2178" s="2"/>
      <c r="BJ2178" s="2"/>
      <c r="BK2178" s="2"/>
      <c r="BL2178" s="2"/>
      <c r="BM2178" s="4" t="str">
        <f>IF(BR2178=BR2179,IF(BR2178&gt;BR2177,BR2178&amp;"_O",""),BR2178&amp;"_C")</f>
        <v/>
      </c>
      <c r="BN2178" s="7" t="str">
        <f>IF(RIGHT(BM2178,1)="C",BP2178/INDEX($BP$5:$BP$2729,MATCH(BR2178&amp;"_O",$BM$5:$BM$2729,0),1),"")</f>
        <v/>
      </c>
      <c r="BO2178" s="38">
        <v>41180</v>
      </c>
      <c r="BP2178" s="3">
        <v>3116.23</v>
      </c>
      <c r="BQ2178" s="7">
        <f>BP2178/BP2177</f>
        <v>0.97995886740713722</v>
      </c>
      <c r="BR2178" s="4">
        <f>YEAR(BO2178)</f>
        <v>2012</v>
      </c>
      <c r="BS2178" s="2" t="s">
        <v>9</v>
      </c>
      <c r="BT2178" s="12" t="str">
        <f>INDEX($CD$5:$CD$10,MATCH(BS2178,$CC$5:$CC$10,0),1)</f>
        <v>Y</v>
      </c>
      <c r="BU2178" s="12" t="str">
        <f>IF(AND(BT2178="Y",BQ2178&gt;1),"Y","")</f>
        <v/>
      </c>
      <c r="BV2178" s="12" t="str">
        <f>IF(AND(BT2178="Y",BQ2178&lt;1),"Y","")</f>
        <v>Y</v>
      </c>
      <c r="BW2178" s="12" t="str">
        <f>IF(BQ2178&gt;1,IF(BQ2177&gt;1,"Y",""),"")</f>
        <v/>
      </c>
      <c r="BX2178" s="12" t="str">
        <f>IF(BQ2178&lt;1,IF(BQ2177&lt;1,"Y",""),"")</f>
        <v>Y</v>
      </c>
      <c r="BY2178" s="2"/>
      <c r="BZ2178" s="2"/>
      <c r="CA2178" s="2"/>
    </row>
    <row r="2179" spans="47:79">
      <c r="AU2179" s="4" t="str">
        <f>IF(AZ2179=AZ2180,IF(AZ2179&gt;AZ2178,AZ2179&amp;"_O",""),AZ2179&amp;"_C")</f>
        <v/>
      </c>
      <c r="AV2179" s="7" t="str">
        <f>IF(RIGHT(AU2179,1)="C",AX2179/INDEX($AX$5:$AX$2729,MATCH(AZ2179&amp;"_O",$AU$5:$AU$2729,0),1),"")</f>
        <v/>
      </c>
      <c r="AW2179" s="38">
        <v>40767</v>
      </c>
      <c r="AX2179" s="37">
        <v>1178.81</v>
      </c>
      <c r="AY2179" s="7">
        <f>AX2179/AX2178</f>
        <v>0.97012616141748487</v>
      </c>
      <c r="AZ2179" s="4">
        <f>YEAR(AW2179)</f>
        <v>2011</v>
      </c>
      <c r="BA2179" s="2" t="s">
        <v>9</v>
      </c>
      <c r="BB2179" s="12" t="str">
        <f>INDEX($CD$5:$CD$10,MATCH(BA2179,$CC$5:$CC$10,0),1)</f>
        <v>Y</v>
      </c>
      <c r="BC2179" s="12" t="str">
        <f>IF(AND(BB2179="Y",AY2179&gt;1),"Y","")</f>
        <v/>
      </c>
      <c r="BD2179" s="12" t="str">
        <f>IF(AND(BB2179="Y",AY2179&lt;1),"Y","")</f>
        <v>Y</v>
      </c>
      <c r="BE2179" s="12" t="str">
        <f>IF(AY2179&gt;1,IF(AY2178&gt;1,"Y",""),"")</f>
        <v/>
      </c>
      <c r="BF2179" s="12" t="str">
        <f>IF(AY2179&lt;1,IF(AY2178&lt;1,"Y",""),"")</f>
        <v>Y</v>
      </c>
      <c r="BG2179" s="2"/>
      <c r="BH2179" s="2"/>
      <c r="BI2179" s="2"/>
      <c r="BJ2179" s="2"/>
      <c r="BK2179" s="2"/>
      <c r="BL2179" s="2"/>
      <c r="BM2179" s="4" t="str">
        <f>IF(BR2179=BR2180,IF(BR2179&gt;BR2178,BR2179&amp;"_O",""),BR2179&amp;"_C")</f>
        <v/>
      </c>
      <c r="BN2179" s="7" t="str">
        <f>IF(RIGHT(BM2179,1)="C",BP2179/INDEX($BP$5:$BP$2729,MATCH(BR2179&amp;"_O",$BM$5:$BM$2729,0),1),"")</f>
        <v/>
      </c>
      <c r="BO2179" s="38">
        <v>41187</v>
      </c>
      <c r="BP2179" s="3">
        <v>3136.19</v>
      </c>
      <c r="BQ2179" s="7">
        <f>BP2179/BP2178</f>
        <v>1.0064051754844796</v>
      </c>
      <c r="BR2179" s="4">
        <f>YEAR(BO2179)</f>
        <v>2012</v>
      </c>
      <c r="BS2179" s="2" t="s">
        <v>9</v>
      </c>
      <c r="BT2179" s="12" t="str">
        <f>INDEX($CD$5:$CD$10,MATCH(BS2179,$CC$5:$CC$10,0),1)</f>
        <v>Y</v>
      </c>
      <c r="BU2179" s="12" t="str">
        <f>IF(AND(BT2179="Y",BQ2179&gt;1),"Y","")</f>
        <v>Y</v>
      </c>
      <c r="BV2179" s="12" t="str">
        <f>IF(AND(BT2179="Y",BQ2179&lt;1),"Y","")</f>
        <v/>
      </c>
      <c r="BW2179" s="12" t="str">
        <f>IF(BQ2179&gt;1,IF(BQ2178&gt;1,"Y",""),"")</f>
        <v/>
      </c>
      <c r="BX2179" s="12" t="str">
        <f>IF(BQ2179&lt;1,IF(BQ2178&lt;1,"Y",""),"")</f>
        <v/>
      </c>
      <c r="BY2179" s="2"/>
      <c r="BZ2179" s="2"/>
      <c r="CA2179" s="2"/>
    </row>
    <row r="2180" spans="47:79">
      <c r="AU2180" s="4" t="str">
        <f>IF(AZ2180=AZ2181,IF(AZ2180&gt;AZ2179,AZ2180&amp;"_O",""),AZ2180&amp;"_C")</f>
        <v/>
      </c>
      <c r="AV2180" s="7" t="str">
        <f>IF(RIGHT(AU2180,1)="C",AX2180/INDEX($AX$5:$AX$2729,MATCH(AZ2180&amp;"_O",$AU$5:$AU$2729,0),1),"")</f>
        <v/>
      </c>
      <c r="AW2180" s="38">
        <v>40774</v>
      </c>
      <c r="AX2180" s="37">
        <v>1126.95</v>
      </c>
      <c r="AY2180" s="7">
        <f>AX2180/AX2179</f>
        <v>0.95600648111230824</v>
      </c>
      <c r="AZ2180" s="4">
        <f>YEAR(AW2180)</f>
        <v>2011</v>
      </c>
      <c r="BA2180" s="2" t="s">
        <v>9</v>
      </c>
      <c r="BB2180" s="12" t="str">
        <f>INDEX($CD$5:$CD$10,MATCH(BA2180,$CC$5:$CC$10,0),1)</f>
        <v>Y</v>
      </c>
      <c r="BC2180" s="12" t="str">
        <f>IF(AND(BB2180="Y",AY2180&gt;1),"Y","")</f>
        <v/>
      </c>
      <c r="BD2180" s="12" t="str">
        <f>IF(AND(BB2180="Y",AY2180&lt;1),"Y","")</f>
        <v>Y</v>
      </c>
      <c r="BE2180" s="12" t="str">
        <f>IF(AY2180&gt;1,IF(AY2179&gt;1,"Y",""),"")</f>
        <v/>
      </c>
      <c r="BF2180" s="12" t="str">
        <f>IF(AY2180&lt;1,IF(AY2179&lt;1,"Y",""),"")</f>
        <v>Y</v>
      </c>
      <c r="BG2180" s="2"/>
      <c r="BH2180" s="2"/>
      <c r="BI2180" s="2"/>
      <c r="BJ2180" s="2"/>
      <c r="BK2180" s="2"/>
      <c r="BL2180" s="2"/>
      <c r="BM2180" s="4" t="str">
        <f>IF(BR2180=BR2181,IF(BR2180&gt;BR2179,BR2180&amp;"_O",""),BR2180&amp;"_C")</f>
        <v/>
      </c>
      <c r="BN2180" s="7" t="str">
        <f>IF(RIGHT(BM2180,1)="C",BP2180/INDEX($BP$5:$BP$2729,MATCH(BR2180&amp;"_O",$BM$5:$BM$2729,0),1),"")</f>
        <v/>
      </c>
      <c r="BO2180" s="38">
        <v>41194</v>
      </c>
      <c r="BP2180" s="3">
        <v>3044.11</v>
      </c>
      <c r="BQ2180" s="7">
        <f>BP2180/BP2179</f>
        <v>0.97063953395680747</v>
      </c>
      <c r="BR2180" s="4">
        <f>YEAR(BO2180)</f>
        <v>2012</v>
      </c>
      <c r="BS2180" s="2" t="s">
        <v>9</v>
      </c>
      <c r="BT2180" s="12" t="str">
        <f>INDEX($CD$5:$CD$10,MATCH(BS2180,$CC$5:$CC$10,0),1)</f>
        <v>Y</v>
      </c>
      <c r="BU2180" s="12" t="str">
        <f>IF(AND(BT2180="Y",BQ2180&gt;1),"Y","")</f>
        <v/>
      </c>
      <c r="BV2180" s="12" t="str">
        <f>IF(AND(BT2180="Y",BQ2180&lt;1),"Y","")</f>
        <v>Y</v>
      </c>
      <c r="BW2180" s="12" t="str">
        <f>IF(BQ2180&gt;1,IF(BQ2179&gt;1,"Y",""),"")</f>
        <v/>
      </c>
      <c r="BX2180" s="12" t="str">
        <f>IF(BQ2180&lt;1,IF(BQ2179&lt;1,"Y",""),"")</f>
        <v/>
      </c>
      <c r="BY2180" s="2"/>
      <c r="BZ2180" s="2"/>
      <c r="CA2180" s="2"/>
    </row>
    <row r="2181" spans="47:79">
      <c r="AU2181" s="4" t="str">
        <f>IF(AZ2181=AZ2182,IF(AZ2181&gt;AZ2180,AZ2181&amp;"_O",""),AZ2181&amp;"_C")</f>
        <v/>
      </c>
      <c r="AV2181" s="7" t="str">
        <f>IF(RIGHT(AU2181,1)="C",AX2181/INDEX($AX$5:$AX$2729,MATCH(AZ2181&amp;"_O",$AU$5:$AU$2729,0),1),"")</f>
        <v/>
      </c>
      <c r="AW2181" s="38">
        <v>40781</v>
      </c>
      <c r="AX2181" s="37">
        <v>1152.1099999999999</v>
      </c>
      <c r="AY2181" s="7">
        <f>AX2181/AX2180</f>
        <v>1.0223257464838722</v>
      </c>
      <c r="AZ2181" s="4">
        <f>YEAR(AW2181)</f>
        <v>2011</v>
      </c>
      <c r="BA2181" s="2" t="s">
        <v>9</v>
      </c>
      <c r="BB2181" s="12" t="str">
        <f>INDEX($CD$5:$CD$10,MATCH(BA2181,$CC$5:$CC$10,0),1)</f>
        <v>Y</v>
      </c>
      <c r="BC2181" s="12" t="str">
        <f>IF(AND(BB2181="Y",AY2181&gt;1),"Y","")</f>
        <v>Y</v>
      </c>
      <c r="BD2181" s="12" t="str">
        <f>IF(AND(BB2181="Y",AY2181&lt;1),"Y","")</f>
        <v/>
      </c>
      <c r="BE2181" s="12" t="str">
        <f>IF(AY2181&gt;1,IF(AY2180&gt;1,"Y",""),"")</f>
        <v/>
      </c>
      <c r="BF2181" s="12" t="str">
        <f>IF(AY2181&lt;1,IF(AY2180&lt;1,"Y",""),"")</f>
        <v/>
      </c>
      <c r="BG2181" s="2"/>
      <c r="BH2181" s="2"/>
      <c r="BI2181" s="2"/>
      <c r="BJ2181" s="2"/>
      <c r="BK2181" s="2"/>
      <c r="BL2181" s="2"/>
      <c r="BM2181" s="4" t="str">
        <f>IF(BR2181=BR2182,IF(BR2181&gt;BR2180,BR2181&amp;"_O",""),BR2181&amp;"_C")</f>
        <v/>
      </c>
      <c r="BN2181" s="7" t="str">
        <f>IF(RIGHT(BM2181,1)="C",BP2181/INDEX($BP$5:$BP$2729,MATCH(BR2181&amp;"_O",$BM$5:$BM$2729,0),1),"")</f>
        <v/>
      </c>
      <c r="BO2181" s="38">
        <v>41201</v>
      </c>
      <c r="BP2181" s="3">
        <v>3005.62</v>
      </c>
      <c r="BQ2181" s="7">
        <f>BP2181/BP2180</f>
        <v>0.98735591026605474</v>
      </c>
      <c r="BR2181" s="4">
        <f>YEAR(BO2181)</f>
        <v>2012</v>
      </c>
      <c r="BS2181" s="2" t="s">
        <v>9</v>
      </c>
      <c r="BT2181" s="12" t="str">
        <f>INDEX($CD$5:$CD$10,MATCH(BS2181,$CC$5:$CC$10,0),1)</f>
        <v>Y</v>
      </c>
      <c r="BU2181" s="12" t="str">
        <f>IF(AND(BT2181="Y",BQ2181&gt;1),"Y","")</f>
        <v/>
      </c>
      <c r="BV2181" s="12" t="str">
        <f>IF(AND(BT2181="Y",BQ2181&lt;1),"Y","")</f>
        <v>Y</v>
      </c>
      <c r="BW2181" s="12" t="str">
        <f>IF(BQ2181&gt;1,IF(BQ2180&gt;1,"Y",""),"")</f>
        <v/>
      </c>
      <c r="BX2181" s="12" t="str">
        <f>IF(BQ2181&lt;1,IF(BQ2180&lt;1,"Y",""),"")</f>
        <v>Y</v>
      </c>
      <c r="BY2181" s="2"/>
      <c r="BZ2181" s="2"/>
      <c r="CA2181" s="2"/>
    </row>
    <row r="2182" spans="47:79">
      <c r="AU2182" s="4" t="str">
        <f>IF(AZ2182=AZ2183,IF(AZ2182&gt;AZ2181,AZ2182&amp;"_O",""),AZ2182&amp;"_C")</f>
        <v/>
      </c>
      <c r="AV2182" s="7" t="str">
        <f>IF(RIGHT(AU2182,1)="C",AX2182/INDEX($AX$5:$AX$2729,MATCH(AZ2182&amp;"_O",$AU$5:$AU$2729,0),1),"")</f>
        <v/>
      </c>
      <c r="AW2182" s="38">
        <v>40788</v>
      </c>
      <c r="AX2182" s="37">
        <v>1180.8800000000001</v>
      </c>
      <c r="AY2182" s="7">
        <f>AX2182/AX2181</f>
        <v>1.0249715738948539</v>
      </c>
      <c r="AZ2182" s="4">
        <f>YEAR(AW2182)</f>
        <v>2011</v>
      </c>
      <c r="BA2182" s="2" t="s">
        <v>9</v>
      </c>
      <c r="BB2182" s="12" t="str">
        <f>INDEX($CD$5:$CD$10,MATCH(BA2182,$CC$5:$CC$10,0),1)</f>
        <v>Y</v>
      </c>
      <c r="BC2182" s="12" t="str">
        <f>IF(AND(BB2182="Y",AY2182&gt;1),"Y","")</f>
        <v>Y</v>
      </c>
      <c r="BD2182" s="12" t="str">
        <f>IF(AND(BB2182="Y",AY2182&lt;1),"Y","")</f>
        <v/>
      </c>
      <c r="BE2182" s="12" t="str">
        <f>IF(AY2182&gt;1,IF(AY2181&gt;1,"Y",""),"")</f>
        <v>Y</v>
      </c>
      <c r="BF2182" s="12" t="str">
        <f>IF(AY2182&lt;1,IF(AY2181&lt;1,"Y",""),"")</f>
        <v/>
      </c>
      <c r="BG2182" s="2"/>
      <c r="BH2182" s="2"/>
      <c r="BI2182" s="2"/>
      <c r="BJ2182" s="2"/>
      <c r="BK2182" s="2"/>
      <c r="BL2182" s="2"/>
      <c r="BM2182" s="4" t="str">
        <f>IF(BR2182=BR2183,IF(BR2182&gt;BR2181,BR2182&amp;"_O",""),BR2182&amp;"_C")</f>
        <v/>
      </c>
      <c r="BN2182" s="7" t="str">
        <f>IF(RIGHT(BM2182,1)="C",BP2182/INDEX($BP$5:$BP$2729,MATCH(BR2182&amp;"_O",$BM$5:$BM$2729,0),1),"")</f>
        <v/>
      </c>
      <c r="BO2182" s="38">
        <v>41208</v>
      </c>
      <c r="BP2182" s="3">
        <v>2987.95</v>
      </c>
      <c r="BQ2182" s="7">
        <f>BP2182/BP2181</f>
        <v>0.99412101330174807</v>
      </c>
      <c r="BR2182" s="4">
        <f>YEAR(BO2182)</f>
        <v>2012</v>
      </c>
      <c r="BS2182" s="2" t="s">
        <v>9</v>
      </c>
      <c r="BT2182" s="12" t="str">
        <f>INDEX($CD$5:$CD$10,MATCH(BS2182,$CC$5:$CC$10,0),1)</f>
        <v>Y</v>
      </c>
      <c r="BU2182" s="12" t="str">
        <f>IF(AND(BT2182="Y",BQ2182&gt;1),"Y","")</f>
        <v/>
      </c>
      <c r="BV2182" s="12" t="str">
        <f>IF(AND(BT2182="Y",BQ2182&lt;1),"Y","")</f>
        <v>Y</v>
      </c>
      <c r="BW2182" s="12" t="str">
        <f>IF(BQ2182&gt;1,IF(BQ2181&gt;1,"Y",""),"")</f>
        <v/>
      </c>
      <c r="BX2182" s="12" t="str">
        <f>IF(BQ2182&lt;1,IF(BQ2181&lt;1,"Y",""),"")</f>
        <v>Y</v>
      </c>
      <c r="BY2182" s="2"/>
      <c r="BZ2182" s="2"/>
      <c r="CA2182" s="2"/>
    </row>
    <row r="2183" spans="47:79">
      <c r="AU2183" s="4" t="str">
        <f>IF(AZ2183=AZ2184,IF(AZ2183&gt;AZ2182,AZ2183&amp;"_O",""),AZ2183&amp;"_C")</f>
        <v/>
      </c>
      <c r="AV2183" s="7" t="str">
        <f>IF(RIGHT(AU2183,1)="C",AX2183/INDEX($AX$5:$AX$2729,MATCH(AZ2183&amp;"_O",$AU$5:$AU$2729,0),1),"")</f>
        <v/>
      </c>
      <c r="AW2183" s="38">
        <v>40795</v>
      </c>
      <c r="AX2183" s="37">
        <v>1172.72</v>
      </c>
      <c r="AY2183" s="7">
        <f>AX2183/AX2182</f>
        <v>0.99308989905832934</v>
      </c>
      <c r="AZ2183" s="4">
        <f>YEAR(AW2183)</f>
        <v>2011</v>
      </c>
      <c r="BA2183" s="2" t="s">
        <v>9</v>
      </c>
      <c r="BB2183" s="12" t="str">
        <f>INDEX($CD$5:$CD$10,MATCH(BA2183,$CC$5:$CC$10,0),1)</f>
        <v>Y</v>
      </c>
      <c r="BC2183" s="12" t="str">
        <f>IF(AND(BB2183="Y",AY2183&gt;1),"Y","")</f>
        <v/>
      </c>
      <c r="BD2183" s="12" t="str">
        <f>IF(AND(BB2183="Y",AY2183&lt;1),"Y","")</f>
        <v>Y</v>
      </c>
      <c r="BE2183" s="12" t="str">
        <f>IF(AY2183&gt;1,IF(AY2182&gt;1,"Y",""),"")</f>
        <v/>
      </c>
      <c r="BF2183" s="12" t="str">
        <f>IF(AY2183&lt;1,IF(AY2182&lt;1,"Y",""),"")</f>
        <v/>
      </c>
      <c r="BG2183" s="2"/>
      <c r="BH2183" s="2"/>
      <c r="BI2183" s="2"/>
      <c r="BJ2183" s="2"/>
      <c r="BK2183" s="2"/>
      <c r="BL2183" s="2"/>
      <c r="BM2183" s="4" t="str">
        <f>IF(BR2183=BR2184,IF(BR2183&gt;BR2182,BR2183&amp;"_O",""),BR2183&amp;"_C")</f>
        <v/>
      </c>
      <c r="BN2183" s="7" t="str">
        <f>IF(RIGHT(BM2183,1)="C",BP2183/INDEX($BP$5:$BP$2729,MATCH(BR2183&amp;"_O",$BM$5:$BM$2729,0),1),"")</f>
        <v/>
      </c>
      <c r="BO2183" s="38">
        <v>41215</v>
      </c>
      <c r="BP2183" s="3">
        <v>2982.13</v>
      </c>
      <c r="BQ2183" s="7">
        <f>BP2183/BP2182</f>
        <v>0.99805217624123577</v>
      </c>
      <c r="BR2183" s="4">
        <f>YEAR(BO2183)</f>
        <v>2012</v>
      </c>
      <c r="BS2183" s="2" t="s">
        <v>9</v>
      </c>
      <c r="BT2183" s="12" t="str">
        <f>INDEX($CD$5:$CD$10,MATCH(BS2183,$CC$5:$CC$10,0),1)</f>
        <v>Y</v>
      </c>
      <c r="BU2183" s="12" t="str">
        <f>IF(AND(BT2183="Y",BQ2183&gt;1),"Y","")</f>
        <v/>
      </c>
      <c r="BV2183" s="12" t="str">
        <f>IF(AND(BT2183="Y",BQ2183&lt;1),"Y","")</f>
        <v>Y</v>
      </c>
      <c r="BW2183" s="12" t="str">
        <f>IF(BQ2183&gt;1,IF(BQ2182&gt;1,"Y",""),"")</f>
        <v/>
      </c>
      <c r="BX2183" s="12" t="str">
        <f>IF(BQ2183&lt;1,IF(BQ2182&lt;1,"Y",""),"")</f>
        <v>Y</v>
      </c>
      <c r="BY2183" s="2"/>
      <c r="BZ2183" s="2"/>
      <c r="CA2183" s="2"/>
    </row>
    <row r="2184" spans="47:79">
      <c r="AU2184" s="4" t="str">
        <f>IF(AZ2184=AZ2185,IF(AZ2184&gt;AZ2183,AZ2184&amp;"_O",""),AZ2184&amp;"_C")</f>
        <v/>
      </c>
      <c r="AV2184" s="7" t="str">
        <f>IF(RIGHT(AU2184,1)="C",AX2184/INDEX($AX$5:$AX$2729,MATCH(AZ2184&amp;"_O",$AU$5:$AU$2729,0),1),"")</f>
        <v/>
      </c>
      <c r="AW2184" s="38">
        <v>40802</v>
      </c>
      <c r="AX2184" s="37">
        <v>1216.74</v>
      </c>
      <c r="AY2184" s="7">
        <f>AX2184/AX2183</f>
        <v>1.0375366668940582</v>
      </c>
      <c r="AZ2184" s="4">
        <f>YEAR(AW2184)</f>
        <v>2011</v>
      </c>
      <c r="BA2184" s="2" t="s">
        <v>9</v>
      </c>
      <c r="BB2184" s="12" t="str">
        <f>INDEX($CD$5:$CD$10,MATCH(BA2184,$CC$5:$CC$10,0),1)</f>
        <v>Y</v>
      </c>
      <c r="BC2184" s="12" t="str">
        <f>IF(AND(BB2184="Y",AY2184&gt;1),"Y","")</f>
        <v>Y</v>
      </c>
      <c r="BD2184" s="12" t="str">
        <f>IF(AND(BB2184="Y",AY2184&lt;1),"Y","")</f>
        <v/>
      </c>
      <c r="BE2184" s="12" t="str">
        <f>IF(AY2184&gt;1,IF(AY2183&gt;1,"Y",""),"")</f>
        <v/>
      </c>
      <c r="BF2184" s="12" t="str">
        <f>IF(AY2184&lt;1,IF(AY2183&lt;1,"Y",""),"")</f>
        <v/>
      </c>
      <c r="BG2184" s="2"/>
      <c r="BH2184" s="2"/>
      <c r="BI2184" s="2"/>
      <c r="BJ2184" s="2"/>
      <c r="BK2184" s="2"/>
      <c r="BL2184" s="2"/>
      <c r="BM2184" s="4" t="str">
        <f>IF(BR2184=BR2185,IF(BR2184&gt;BR2183,BR2184&amp;"_O",""),BR2184&amp;"_C")</f>
        <v/>
      </c>
      <c r="BN2184" s="7" t="str">
        <f>IF(RIGHT(BM2184,1)="C",BP2184/INDEX($BP$5:$BP$2729,MATCH(BR2184&amp;"_O",$BM$5:$BM$2729,0),1),"")</f>
        <v/>
      </c>
      <c r="BO2184" s="38">
        <v>41222</v>
      </c>
      <c r="BP2184" s="3">
        <v>2904.87</v>
      </c>
      <c r="BQ2184" s="7">
        <f>BP2184/BP2183</f>
        <v>0.97409234339213913</v>
      </c>
      <c r="BR2184" s="4">
        <f>YEAR(BO2184)</f>
        <v>2012</v>
      </c>
      <c r="BS2184" s="2" t="s">
        <v>9</v>
      </c>
      <c r="BT2184" s="12" t="str">
        <f>INDEX($CD$5:$CD$10,MATCH(BS2184,$CC$5:$CC$10,0),1)</f>
        <v>Y</v>
      </c>
      <c r="BU2184" s="12" t="str">
        <f>IF(AND(BT2184="Y",BQ2184&gt;1),"Y","")</f>
        <v/>
      </c>
      <c r="BV2184" s="12" t="str">
        <f>IF(AND(BT2184="Y",BQ2184&lt;1),"Y","")</f>
        <v>Y</v>
      </c>
      <c r="BW2184" s="12" t="str">
        <f>IF(BQ2184&gt;1,IF(BQ2183&gt;1,"Y",""),"")</f>
        <v/>
      </c>
      <c r="BX2184" s="12" t="str">
        <f>IF(BQ2184&lt;1,IF(BQ2183&lt;1,"Y",""),"")</f>
        <v>Y</v>
      </c>
      <c r="BY2184" s="2"/>
      <c r="BZ2184" s="2"/>
      <c r="CA2184" s="2"/>
    </row>
    <row r="2185" spans="47:79">
      <c r="AU2185" s="4" t="str">
        <f>IF(AZ2185=AZ2186,IF(AZ2185&gt;AZ2184,AZ2185&amp;"_O",""),AZ2185&amp;"_C")</f>
        <v/>
      </c>
      <c r="AV2185" s="7" t="str">
        <f>IF(RIGHT(AU2185,1)="C",AX2185/INDEX($AX$5:$AX$2729,MATCH(AZ2185&amp;"_O",$AU$5:$AU$2729,0),1),"")</f>
        <v/>
      </c>
      <c r="AW2185" s="38">
        <v>40809</v>
      </c>
      <c r="AX2185" s="37">
        <v>1122.8599999999999</v>
      </c>
      <c r="AY2185" s="7">
        <f>AX2185/AX2184</f>
        <v>0.92284300672288233</v>
      </c>
      <c r="AZ2185" s="4">
        <f>YEAR(AW2185)</f>
        <v>2011</v>
      </c>
      <c r="BA2185" s="2" t="s">
        <v>9</v>
      </c>
      <c r="BB2185" s="12" t="str">
        <f>INDEX($CD$5:$CD$10,MATCH(BA2185,$CC$5:$CC$10,0),1)</f>
        <v>Y</v>
      </c>
      <c r="BC2185" s="12" t="str">
        <f>IF(AND(BB2185="Y",AY2185&gt;1),"Y","")</f>
        <v/>
      </c>
      <c r="BD2185" s="12" t="str">
        <f>IF(AND(BB2185="Y",AY2185&lt;1),"Y","")</f>
        <v>Y</v>
      </c>
      <c r="BE2185" s="12" t="str">
        <f>IF(AY2185&gt;1,IF(AY2184&gt;1,"Y",""),"")</f>
        <v/>
      </c>
      <c r="BF2185" s="12" t="str">
        <f>IF(AY2185&lt;1,IF(AY2184&lt;1,"Y",""),"")</f>
        <v/>
      </c>
      <c r="BG2185" s="2"/>
      <c r="BH2185" s="2"/>
      <c r="BI2185" s="2"/>
      <c r="BJ2185" s="2"/>
      <c r="BK2185" s="2"/>
      <c r="BL2185" s="2"/>
      <c r="BM2185" s="4" t="str">
        <f>IF(BR2185=BR2186,IF(BR2185&gt;BR2184,BR2185&amp;"_O",""),BR2185&amp;"_C")</f>
        <v/>
      </c>
      <c r="BN2185" s="7" t="str">
        <f>IF(RIGHT(BM2185,1)="C",BP2185/INDEX($BP$5:$BP$2729,MATCH(BR2185&amp;"_O",$BM$5:$BM$2729,0),1),"")</f>
        <v/>
      </c>
      <c r="BO2185" s="38">
        <v>41229</v>
      </c>
      <c r="BP2185" s="3">
        <v>2853.13</v>
      </c>
      <c r="BQ2185" s="7">
        <f>BP2185/BP2184</f>
        <v>0.98218853167267395</v>
      </c>
      <c r="BR2185" s="4">
        <f>YEAR(BO2185)</f>
        <v>2012</v>
      </c>
      <c r="BS2185" s="2" t="s">
        <v>9</v>
      </c>
      <c r="BT2185" s="12" t="str">
        <f>INDEX($CD$5:$CD$10,MATCH(BS2185,$CC$5:$CC$10,0),1)</f>
        <v>Y</v>
      </c>
      <c r="BU2185" s="12" t="str">
        <f>IF(AND(BT2185="Y",BQ2185&gt;1),"Y","")</f>
        <v/>
      </c>
      <c r="BV2185" s="12" t="str">
        <f>IF(AND(BT2185="Y",BQ2185&lt;1),"Y","")</f>
        <v>Y</v>
      </c>
      <c r="BW2185" s="12" t="str">
        <f>IF(BQ2185&gt;1,IF(BQ2184&gt;1,"Y",""),"")</f>
        <v/>
      </c>
      <c r="BX2185" s="12" t="str">
        <f>IF(BQ2185&lt;1,IF(BQ2184&lt;1,"Y",""),"")</f>
        <v>Y</v>
      </c>
      <c r="BY2185" s="2"/>
      <c r="BZ2185" s="2"/>
      <c r="CA2185" s="2"/>
    </row>
    <row r="2186" spans="47:79">
      <c r="AU2186" s="4" t="str">
        <f>IF(AZ2186=AZ2187,IF(AZ2186&gt;AZ2185,AZ2186&amp;"_O",""),AZ2186&amp;"_C")</f>
        <v/>
      </c>
      <c r="AV2186" s="7" t="str">
        <f>IF(RIGHT(AU2186,1)="C",AX2186/INDEX($AX$5:$AX$2729,MATCH(AZ2186&amp;"_O",$AU$5:$AU$2729,0),1),"")</f>
        <v/>
      </c>
      <c r="AW2186" s="38">
        <v>40816</v>
      </c>
      <c r="AX2186" s="37">
        <v>1144.67</v>
      </c>
      <c r="AY2186" s="7">
        <f>AX2186/AX2185</f>
        <v>1.0194236146981817</v>
      </c>
      <c r="AZ2186" s="4">
        <f>YEAR(AW2186)</f>
        <v>2011</v>
      </c>
      <c r="BA2186" s="2" t="s">
        <v>9</v>
      </c>
      <c r="BB2186" s="12" t="str">
        <f>INDEX($CD$5:$CD$10,MATCH(BA2186,$CC$5:$CC$10,0),1)</f>
        <v>Y</v>
      </c>
      <c r="BC2186" s="12" t="str">
        <f>IF(AND(BB2186="Y",AY2186&gt;1),"Y","")</f>
        <v>Y</v>
      </c>
      <c r="BD2186" s="12" t="str">
        <f>IF(AND(BB2186="Y",AY2186&lt;1),"Y","")</f>
        <v/>
      </c>
      <c r="BE2186" s="12" t="str">
        <f>IF(AY2186&gt;1,IF(AY2185&gt;1,"Y",""),"")</f>
        <v/>
      </c>
      <c r="BF2186" s="12" t="str">
        <f>IF(AY2186&lt;1,IF(AY2185&lt;1,"Y",""),"")</f>
        <v/>
      </c>
      <c r="BG2186" s="2"/>
      <c r="BH2186" s="2"/>
      <c r="BI2186" s="2"/>
      <c r="BJ2186" s="2"/>
      <c r="BK2186" s="2"/>
      <c r="BL2186" s="2"/>
      <c r="BM2186" s="4" t="str">
        <f>IF(BR2186=BR2187,IF(BR2186&gt;BR2185,BR2186&amp;"_O",""),BR2186&amp;"_C")</f>
        <v/>
      </c>
      <c r="BN2186" s="7" t="str">
        <f>IF(RIGHT(BM2186,1)="C",BP2186/INDEX($BP$5:$BP$2729,MATCH(BR2186&amp;"_O",$BM$5:$BM$2729,0),1),"")</f>
        <v/>
      </c>
      <c r="BO2186" s="38">
        <v>41236</v>
      </c>
      <c r="BP2186" s="3">
        <v>2966.85</v>
      </c>
      <c r="BQ2186" s="7">
        <f>BP2186/BP2185</f>
        <v>1.0398579805336594</v>
      </c>
      <c r="BR2186" s="4">
        <f>YEAR(BO2186)</f>
        <v>2012</v>
      </c>
      <c r="BS2186" s="2" t="s">
        <v>9</v>
      </c>
      <c r="BT2186" s="12" t="str">
        <f>INDEX($CD$5:$CD$10,MATCH(BS2186,$CC$5:$CC$10,0),1)</f>
        <v>Y</v>
      </c>
      <c r="BU2186" s="12" t="str">
        <f>IF(AND(BT2186="Y",BQ2186&gt;1),"Y","")</f>
        <v>Y</v>
      </c>
      <c r="BV2186" s="12" t="str">
        <f>IF(AND(BT2186="Y",BQ2186&lt;1),"Y","")</f>
        <v/>
      </c>
      <c r="BW2186" s="12" t="str">
        <f>IF(BQ2186&gt;1,IF(BQ2185&gt;1,"Y",""),"")</f>
        <v/>
      </c>
      <c r="BX2186" s="12" t="str">
        <f>IF(BQ2186&lt;1,IF(BQ2185&lt;1,"Y",""),"")</f>
        <v/>
      </c>
      <c r="BY2186" s="2"/>
      <c r="BZ2186" s="2"/>
      <c r="CA2186" s="2"/>
    </row>
    <row r="2187" spans="47:79">
      <c r="AU2187" s="4" t="str">
        <f>IF(AZ2187=AZ2188,IF(AZ2187&gt;AZ2186,AZ2187&amp;"_O",""),AZ2187&amp;"_C")</f>
        <v/>
      </c>
      <c r="AV2187" s="7" t="str">
        <f>IF(RIGHT(AU2187,1)="C",AX2187/INDEX($AX$5:$AX$2729,MATCH(AZ2187&amp;"_O",$AU$5:$AU$2729,0),1),"")</f>
        <v/>
      </c>
      <c r="AW2187" s="38">
        <v>40823</v>
      </c>
      <c r="AX2187" s="37">
        <v>1155.46</v>
      </c>
      <c r="AY2187" s="7">
        <f>AX2187/AX2186</f>
        <v>1.0094262975355341</v>
      </c>
      <c r="AZ2187" s="4">
        <f>YEAR(AW2187)</f>
        <v>2011</v>
      </c>
      <c r="BA2187" s="2" t="s">
        <v>9</v>
      </c>
      <c r="BB2187" s="12" t="str">
        <f>INDEX($CD$5:$CD$10,MATCH(BA2187,$CC$5:$CC$10,0),1)</f>
        <v>Y</v>
      </c>
      <c r="BC2187" s="12" t="str">
        <f>IF(AND(BB2187="Y",AY2187&gt;1),"Y","")</f>
        <v>Y</v>
      </c>
      <c r="BD2187" s="12" t="str">
        <f>IF(AND(BB2187="Y",AY2187&lt;1),"Y","")</f>
        <v/>
      </c>
      <c r="BE2187" s="12" t="str">
        <f>IF(AY2187&gt;1,IF(AY2186&gt;1,"Y",""),"")</f>
        <v>Y</v>
      </c>
      <c r="BF2187" s="12" t="str">
        <f>IF(AY2187&lt;1,IF(AY2186&lt;1,"Y",""),"")</f>
        <v/>
      </c>
      <c r="BG2187" s="2"/>
      <c r="BH2187" s="2"/>
      <c r="BI2187" s="2"/>
      <c r="BJ2187" s="2"/>
      <c r="BK2187" s="2"/>
      <c r="BL2187" s="2"/>
      <c r="BM2187" s="4" t="str">
        <f>IF(BR2187=BR2188,IF(BR2187&gt;BR2186,BR2187&amp;"_O",""),BR2187&amp;"_C")</f>
        <v/>
      </c>
      <c r="BN2187" s="7" t="str">
        <f>IF(RIGHT(BM2187,1)="C",BP2187/INDEX($BP$5:$BP$2729,MATCH(BR2187&amp;"_O",$BM$5:$BM$2729,0),1),"")</f>
        <v/>
      </c>
      <c r="BO2187" s="38">
        <v>41243</v>
      </c>
      <c r="BP2187" s="3">
        <v>3010.24</v>
      </c>
      <c r="BQ2187" s="7">
        <f>BP2187/BP2186</f>
        <v>1.0146249389082698</v>
      </c>
      <c r="BR2187" s="4">
        <f>YEAR(BO2187)</f>
        <v>2012</v>
      </c>
      <c r="BS2187" s="2" t="s">
        <v>9</v>
      </c>
      <c r="BT2187" s="12" t="str">
        <f>INDEX($CD$5:$CD$10,MATCH(BS2187,$CC$5:$CC$10,0),1)</f>
        <v>Y</v>
      </c>
      <c r="BU2187" s="12" t="str">
        <f>IF(AND(BT2187="Y",BQ2187&gt;1),"Y","")</f>
        <v>Y</v>
      </c>
      <c r="BV2187" s="12" t="str">
        <f>IF(AND(BT2187="Y",BQ2187&lt;1),"Y","")</f>
        <v/>
      </c>
      <c r="BW2187" s="12" t="str">
        <f>IF(BQ2187&gt;1,IF(BQ2186&gt;1,"Y",""),"")</f>
        <v>Y</v>
      </c>
      <c r="BX2187" s="12" t="str">
        <f>IF(BQ2187&lt;1,IF(BQ2186&lt;1,"Y",""),"")</f>
        <v/>
      </c>
      <c r="BY2187" s="2"/>
      <c r="BZ2187" s="2"/>
      <c r="CA2187" s="2"/>
    </row>
    <row r="2188" spans="47:79">
      <c r="AU2188" s="4" t="str">
        <f>IF(AZ2188=AZ2189,IF(AZ2188&gt;AZ2187,AZ2188&amp;"_O",""),AZ2188&amp;"_C")</f>
        <v/>
      </c>
      <c r="AV2188" s="7" t="str">
        <f>IF(RIGHT(AU2188,1)="C",AX2188/INDEX($AX$5:$AX$2729,MATCH(AZ2188&amp;"_O",$AU$5:$AU$2729,0),1),"")</f>
        <v/>
      </c>
      <c r="AW2188" s="38">
        <v>40830</v>
      </c>
      <c r="AX2188" s="37">
        <v>1224.58</v>
      </c>
      <c r="AY2188" s="7">
        <f>AX2188/AX2187</f>
        <v>1.0598203312966263</v>
      </c>
      <c r="AZ2188" s="4">
        <f>YEAR(AW2188)</f>
        <v>2011</v>
      </c>
      <c r="BA2188" s="2" t="s">
        <v>9</v>
      </c>
      <c r="BB2188" s="12" t="str">
        <f>INDEX($CD$5:$CD$10,MATCH(BA2188,$CC$5:$CC$10,0),1)</f>
        <v>Y</v>
      </c>
      <c r="BC2188" s="12" t="str">
        <f>IF(AND(BB2188="Y",AY2188&gt;1),"Y","")</f>
        <v>Y</v>
      </c>
      <c r="BD2188" s="12" t="str">
        <f>IF(AND(BB2188="Y",AY2188&lt;1),"Y","")</f>
        <v/>
      </c>
      <c r="BE2188" s="12" t="str">
        <f>IF(AY2188&gt;1,IF(AY2187&gt;1,"Y",""),"")</f>
        <v>Y</v>
      </c>
      <c r="BF2188" s="12" t="str">
        <f>IF(AY2188&lt;1,IF(AY2187&lt;1,"Y",""),"")</f>
        <v/>
      </c>
      <c r="BG2188" s="2"/>
      <c r="BH2188" s="2"/>
      <c r="BI2188" s="2"/>
      <c r="BJ2188" s="2"/>
      <c r="BK2188" s="2"/>
      <c r="BL2188" s="2"/>
      <c r="BM2188" s="4" t="str">
        <f>IF(BR2188=BR2189,IF(BR2188&gt;BR2187,BR2188&amp;"_O",""),BR2188&amp;"_C")</f>
        <v/>
      </c>
      <c r="BN2188" s="7" t="str">
        <f>IF(RIGHT(BM2188,1)="C",BP2188/INDEX($BP$5:$BP$2729,MATCH(BR2188&amp;"_O",$BM$5:$BM$2729,0),1),"")</f>
        <v/>
      </c>
      <c r="BO2188" s="38">
        <v>41250</v>
      </c>
      <c r="BP2188" s="3">
        <v>2978.04</v>
      </c>
      <c r="BQ2188" s="7">
        <f>BP2188/BP2187</f>
        <v>0.98930317848410765</v>
      </c>
      <c r="BR2188" s="4">
        <f>YEAR(BO2188)</f>
        <v>2012</v>
      </c>
      <c r="BS2188" s="2" t="s">
        <v>9</v>
      </c>
      <c r="BT2188" s="12" t="str">
        <f>INDEX($CD$5:$CD$10,MATCH(BS2188,$CC$5:$CC$10,0),1)</f>
        <v>Y</v>
      </c>
      <c r="BU2188" s="12" t="str">
        <f>IF(AND(BT2188="Y",BQ2188&gt;1),"Y","")</f>
        <v/>
      </c>
      <c r="BV2188" s="12" t="str">
        <f>IF(AND(BT2188="Y",BQ2188&lt;1),"Y","")</f>
        <v>Y</v>
      </c>
      <c r="BW2188" s="12" t="str">
        <f>IF(BQ2188&gt;1,IF(BQ2187&gt;1,"Y",""),"")</f>
        <v/>
      </c>
      <c r="BX2188" s="12" t="str">
        <f>IF(BQ2188&lt;1,IF(BQ2187&lt;1,"Y",""),"")</f>
        <v/>
      </c>
      <c r="BY2188" s="2"/>
      <c r="BZ2188" s="2"/>
      <c r="CA2188" s="2"/>
    </row>
    <row r="2189" spans="47:79">
      <c r="AU2189" s="4" t="str">
        <f>IF(AZ2189=AZ2190,IF(AZ2189&gt;AZ2188,AZ2189&amp;"_O",""),AZ2189&amp;"_C")</f>
        <v/>
      </c>
      <c r="AV2189" s="7" t="str">
        <f>IF(RIGHT(AU2189,1)="C",AX2189/INDEX($AX$5:$AX$2729,MATCH(AZ2189&amp;"_O",$AU$5:$AU$2729,0),1),"")</f>
        <v/>
      </c>
      <c r="AW2189" s="38">
        <v>40837</v>
      </c>
      <c r="AX2189" s="37">
        <v>1238.25</v>
      </c>
      <c r="AY2189" s="7">
        <f>AX2189/AX2188</f>
        <v>1.0111630109915237</v>
      </c>
      <c r="AZ2189" s="4">
        <f>YEAR(AW2189)</f>
        <v>2011</v>
      </c>
      <c r="BA2189" s="2" t="s">
        <v>9</v>
      </c>
      <c r="BB2189" s="12" t="str">
        <f>INDEX($CD$5:$CD$10,MATCH(BA2189,$CC$5:$CC$10,0),1)</f>
        <v>Y</v>
      </c>
      <c r="BC2189" s="12" t="str">
        <f>IF(AND(BB2189="Y",AY2189&gt;1),"Y","")</f>
        <v>Y</v>
      </c>
      <c r="BD2189" s="12" t="str">
        <f>IF(AND(BB2189="Y",AY2189&lt;1),"Y","")</f>
        <v/>
      </c>
      <c r="BE2189" s="12" t="str">
        <f>IF(AY2189&gt;1,IF(AY2188&gt;1,"Y",""),"")</f>
        <v>Y</v>
      </c>
      <c r="BF2189" s="12" t="str">
        <f>IF(AY2189&lt;1,IF(AY2188&lt;1,"Y",""),"")</f>
        <v/>
      </c>
      <c r="BG2189" s="2"/>
      <c r="BH2189" s="2"/>
      <c r="BI2189" s="2"/>
      <c r="BJ2189" s="2"/>
      <c r="BK2189" s="2"/>
      <c r="BL2189" s="2"/>
      <c r="BM2189" s="4" t="str">
        <f>IF(BR2189=BR2190,IF(BR2189&gt;BR2188,BR2189&amp;"_O",""),BR2189&amp;"_C")</f>
        <v/>
      </c>
      <c r="BN2189" s="7" t="str">
        <f>IF(RIGHT(BM2189,1)="C",BP2189/INDEX($BP$5:$BP$2729,MATCH(BR2189&amp;"_O",$BM$5:$BM$2729,0),1),"")</f>
        <v/>
      </c>
      <c r="BO2189" s="38">
        <v>41257</v>
      </c>
      <c r="BP2189" s="3">
        <v>2971.33</v>
      </c>
      <c r="BQ2189" s="7">
        <f>BP2189/BP2188</f>
        <v>0.99774684020362381</v>
      </c>
      <c r="BR2189" s="4">
        <f>YEAR(BO2189)</f>
        <v>2012</v>
      </c>
      <c r="BS2189" s="2" t="s">
        <v>9</v>
      </c>
      <c r="BT2189" s="12" t="str">
        <f>INDEX($CD$5:$CD$10,MATCH(BS2189,$CC$5:$CC$10,0),1)</f>
        <v>Y</v>
      </c>
      <c r="BU2189" s="12" t="str">
        <f>IF(AND(BT2189="Y",BQ2189&gt;1),"Y","")</f>
        <v/>
      </c>
      <c r="BV2189" s="12" t="str">
        <f>IF(AND(BT2189="Y",BQ2189&lt;1),"Y","")</f>
        <v>Y</v>
      </c>
      <c r="BW2189" s="12" t="str">
        <f>IF(BQ2189&gt;1,IF(BQ2188&gt;1,"Y",""),"")</f>
        <v/>
      </c>
      <c r="BX2189" s="12" t="str">
        <f>IF(BQ2189&lt;1,IF(BQ2188&lt;1,"Y",""),"")</f>
        <v>Y</v>
      </c>
      <c r="BY2189" s="2"/>
      <c r="BZ2189" s="2"/>
      <c r="CA2189" s="2"/>
    </row>
    <row r="2190" spans="47:79">
      <c r="AU2190" s="4" t="str">
        <f>IF(AZ2190=AZ2191,IF(AZ2190&gt;AZ2189,AZ2190&amp;"_O",""),AZ2190&amp;"_C")</f>
        <v/>
      </c>
      <c r="AV2190" s="7" t="str">
        <f>IF(RIGHT(AU2190,1)="C",AX2190/INDEX($AX$5:$AX$2729,MATCH(AZ2190&amp;"_O",$AU$5:$AU$2729,0),1),"")</f>
        <v/>
      </c>
      <c r="AW2190" s="38">
        <v>40844</v>
      </c>
      <c r="AX2190" s="37">
        <v>1285.08</v>
      </c>
      <c r="AY2190" s="7">
        <f>AX2190/AX2189</f>
        <v>1.0378195033313142</v>
      </c>
      <c r="AZ2190" s="4">
        <f>YEAR(AW2190)</f>
        <v>2011</v>
      </c>
      <c r="BA2190" s="2" t="s">
        <v>9</v>
      </c>
      <c r="BB2190" s="12" t="str">
        <f>INDEX($CD$5:$CD$10,MATCH(BA2190,$CC$5:$CC$10,0),1)</f>
        <v>Y</v>
      </c>
      <c r="BC2190" s="12" t="str">
        <f>IF(AND(BB2190="Y",AY2190&gt;1),"Y","")</f>
        <v>Y</v>
      </c>
      <c r="BD2190" s="12" t="str">
        <f>IF(AND(BB2190="Y",AY2190&lt;1),"Y","")</f>
        <v/>
      </c>
      <c r="BE2190" s="12" t="str">
        <f>IF(AY2190&gt;1,IF(AY2189&gt;1,"Y",""),"")</f>
        <v>Y</v>
      </c>
      <c r="BF2190" s="12" t="str">
        <f>IF(AY2190&lt;1,IF(AY2189&lt;1,"Y",""),"")</f>
        <v/>
      </c>
      <c r="BG2190" s="2"/>
      <c r="BH2190" s="2"/>
      <c r="BI2190" s="2"/>
      <c r="BJ2190" s="2"/>
      <c r="BK2190" s="2"/>
      <c r="BL2190" s="2"/>
      <c r="BM2190" s="4" t="str">
        <f>IF(BR2190=BR2191,IF(BR2190&gt;BR2189,BR2190&amp;"_O",""),BR2190&amp;"_C")</f>
        <v/>
      </c>
      <c r="BN2190" s="7" t="str">
        <f>IF(RIGHT(BM2190,1)="C",BP2190/INDEX($BP$5:$BP$2729,MATCH(BR2190&amp;"_O",$BM$5:$BM$2729,0),1),"")</f>
        <v/>
      </c>
      <c r="BO2190" s="38">
        <v>41264</v>
      </c>
      <c r="BP2190" s="3">
        <v>3021.01</v>
      </c>
      <c r="BQ2190" s="7">
        <f>BP2190/BP2189</f>
        <v>1.0167197854159586</v>
      </c>
      <c r="BR2190" s="4">
        <f>YEAR(BO2190)</f>
        <v>2012</v>
      </c>
      <c r="BS2190" s="2" t="s">
        <v>9</v>
      </c>
      <c r="BT2190" s="12" t="str">
        <f>INDEX($CD$5:$CD$10,MATCH(BS2190,$CC$5:$CC$10,0),1)</f>
        <v>Y</v>
      </c>
      <c r="BU2190" s="12" t="str">
        <f>IF(AND(BT2190="Y",BQ2190&gt;1),"Y","")</f>
        <v>Y</v>
      </c>
      <c r="BV2190" s="12" t="str">
        <f>IF(AND(BT2190="Y",BQ2190&lt;1),"Y","")</f>
        <v/>
      </c>
      <c r="BW2190" s="12" t="str">
        <f>IF(BQ2190&gt;1,IF(BQ2189&gt;1,"Y",""),"")</f>
        <v/>
      </c>
      <c r="BX2190" s="12" t="str">
        <f>IF(BQ2190&lt;1,IF(BQ2189&lt;1,"Y",""),"")</f>
        <v/>
      </c>
      <c r="BY2190" s="2"/>
      <c r="BZ2190" s="2"/>
      <c r="CA2190" s="2"/>
    </row>
    <row r="2191" spans="47:79">
      <c r="AU2191" s="4" t="str">
        <f>IF(AZ2191=AZ2192,IF(AZ2191&gt;AZ2190,AZ2191&amp;"_O",""),AZ2191&amp;"_C")</f>
        <v/>
      </c>
      <c r="AV2191" s="7" t="str">
        <f>IF(RIGHT(AU2191,1)="C",AX2191/INDEX($AX$5:$AX$2729,MATCH(AZ2191&amp;"_O",$AU$5:$AU$2729,0),1),"")</f>
        <v/>
      </c>
      <c r="AW2191" s="38">
        <v>40851</v>
      </c>
      <c r="AX2191" s="37">
        <v>1253.23</v>
      </c>
      <c r="AY2191" s="7">
        <f>AX2191/AX2190</f>
        <v>0.97521555078283073</v>
      </c>
      <c r="AZ2191" s="4">
        <f>YEAR(AW2191)</f>
        <v>2011</v>
      </c>
      <c r="BA2191" s="2" t="s">
        <v>9</v>
      </c>
      <c r="BB2191" s="12" t="str">
        <f>INDEX($CD$5:$CD$10,MATCH(BA2191,$CC$5:$CC$10,0),1)</f>
        <v>Y</v>
      </c>
      <c r="BC2191" s="12" t="str">
        <f>IF(AND(BB2191="Y",AY2191&gt;1),"Y","")</f>
        <v/>
      </c>
      <c r="BD2191" s="12" t="str">
        <f>IF(AND(BB2191="Y",AY2191&lt;1),"Y","")</f>
        <v>Y</v>
      </c>
      <c r="BE2191" s="12" t="str">
        <f>IF(AY2191&gt;1,IF(AY2190&gt;1,"Y",""),"")</f>
        <v/>
      </c>
      <c r="BF2191" s="12" t="str">
        <f>IF(AY2191&lt;1,IF(AY2190&lt;1,"Y",""),"")</f>
        <v/>
      </c>
      <c r="BG2191" s="2"/>
      <c r="BH2191" s="2"/>
      <c r="BI2191" s="2"/>
      <c r="BJ2191" s="2"/>
      <c r="BK2191" s="2"/>
      <c r="BL2191" s="2"/>
      <c r="BM2191" s="4" t="str">
        <f>IF(BR2191=BR2192,IF(BR2191&gt;BR2190,BR2191&amp;"_O",""),BR2191&amp;"_C")</f>
        <v>2012_C</v>
      </c>
      <c r="BN2191" s="7">
        <f>IF(RIGHT(BM2191,1)="C",BP2191/INDEX($BP$5:$BP$2729,MATCH(BR2191&amp;"_O",$BM$5:$BM$2729,0),1),"")</f>
        <v>1.1069807270905161</v>
      </c>
      <c r="BO2191" s="38">
        <v>41271</v>
      </c>
      <c r="BP2191" s="3">
        <v>2960.31</v>
      </c>
      <c r="BQ2191" s="7">
        <f>BP2191/BP2190</f>
        <v>0.97990738196828209</v>
      </c>
      <c r="BR2191" s="4">
        <f>YEAR(BO2191)</f>
        <v>2012</v>
      </c>
      <c r="BS2191" s="2" t="s">
        <v>9</v>
      </c>
      <c r="BT2191" s="12" t="str">
        <f>INDEX($CD$5:$CD$10,MATCH(BS2191,$CC$5:$CC$10,0),1)</f>
        <v>Y</v>
      </c>
      <c r="BU2191" s="12" t="str">
        <f>IF(AND(BT2191="Y",BQ2191&gt;1),"Y","")</f>
        <v/>
      </c>
      <c r="BV2191" s="12" t="str">
        <f>IF(AND(BT2191="Y",BQ2191&lt;1),"Y","")</f>
        <v>Y</v>
      </c>
      <c r="BW2191" s="12" t="str">
        <f>IF(BQ2191&gt;1,IF(BQ2190&gt;1,"Y",""),"")</f>
        <v/>
      </c>
      <c r="BX2191" s="12" t="str">
        <f>IF(BQ2191&lt;1,IF(BQ2190&lt;1,"Y",""),"")</f>
        <v/>
      </c>
      <c r="BY2191" s="2"/>
      <c r="BZ2191" s="2"/>
      <c r="CA2191" s="2"/>
    </row>
    <row r="2192" spans="47:79">
      <c r="AU2192" s="4" t="str">
        <f>IF(AZ2192=AZ2193,IF(AZ2192&gt;AZ2191,AZ2192&amp;"_O",""),AZ2192&amp;"_C")</f>
        <v/>
      </c>
      <c r="AV2192" s="7" t="str">
        <f>IF(RIGHT(AU2192,1)="C",AX2192/INDEX($AX$5:$AX$2729,MATCH(AZ2192&amp;"_O",$AU$5:$AU$2729,0),1),"")</f>
        <v/>
      </c>
      <c r="AW2192" s="38">
        <v>40858</v>
      </c>
      <c r="AX2192" s="37">
        <v>1263.8499999999999</v>
      </c>
      <c r="AY2192" s="7">
        <f>AX2192/AX2191</f>
        <v>1.0084741029180597</v>
      </c>
      <c r="AZ2192" s="4">
        <f>YEAR(AW2192)</f>
        <v>2011</v>
      </c>
      <c r="BA2192" s="2" t="s">
        <v>9</v>
      </c>
      <c r="BB2192" s="12" t="str">
        <f>INDEX($CD$5:$CD$10,MATCH(BA2192,$CC$5:$CC$10,0),1)</f>
        <v>Y</v>
      </c>
      <c r="BC2192" s="12" t="str">
        <f>IF(AND(BB2192="Y",AY2192&gt;1),"Y","")</f>
        <v>Y</v>
      </c>
      <c r="BD2192" s="12" t="str">
        <f>IF(AND(BB2192="Y",AY2192&lt;1),"Y","")</f>
        <v/>
      </c>
      <c r="BE2192" s="12" t="str">
        <f>IF(AY2192&gt;1,IF(AY2191&gt;1,"Y",""),"")</f>
        <v/>
      </c>
      <c r="BF2192" s="12" t="str">
        <f>IF(AY2192&lt;1,IF(AY2191&lt;1,"Y",""),"")</f>
        <v/>
      </c>
      <c r="BG2192" s="2"/>
      <c r="BH2192" s="2"/>
      <c r="BI2192" s="2"/>
      <c r="BJ2192" s="2"/>
      <c r="BK2192" s="2"/>
      <c r="BL2192" s="2"/>
      <c r="BM2192" s="4" t="str">
        <f>IF(BR2192=BR2193,IF(BR2192&gt;BR2191,BR2192&amp;"_O",""),BR2192&amp;"_C")</f>
        <v>2013_O</v>
      </c>
      <c r="BN2192" s="7" t="str">
        <f>IF(RIGHT(BM2192,1)="C",BP2192/INDEX($BP$5:$BP$2729,MATCH(BR2192&amp;"_O",$BM$5:$BM$2729,0),1),"")</f>
        <v/>
      </c>
      <c r="BO2192" s="38">
        <v>41278</v>
      </c>
      <c r="BP2192" s="3">
        <v>3101.66</v>
      </c>
      <c r="BQ2192" s="7">
        <f>BP2192/BP2191</f>
        <v>1.0477483777036865</v>
      </c>
      <c r="BR2192" s="4">
        <f>YEAR(BO2192)</f>
        <v>2013</v>
      </c>
      <c r="BS2192" s="2" t="s">
        <v>9</v>
      </c>
      <c r="BT2192" s="12" t="str">
        <f>INDEX($CD$5:$CD$10,MATCH(BS2192,$CC$5:$CC$10,0),1)</f>
        <v>Y</v>
      </c>
      <c r="BU2192" s="12" t="str">
        <f>IF(AND(BT2192="Y",BQ2192&gt;1),"Y","")</f>
        <v>Y</v>
      </c>
      <c r="BV2192" s="12" t="str">
        <f>IF(AND(BT2192="Y",BQ2192&lt;1),"Y","")</f>
        <v/>
      </c>
      <c r="BW2192" s="12" t="str">
        <f>IF(BQ2192&gt;1,IF(BQ2191&gt;1,"Y",""),"")</f>
        <v/>
      </c>
      <c r="BX2192" s="12" t="str">
        <f>IF(BQ2192&lt;1,IF(BQ2191&lt;1,"Y",""),"")</f>
        <v/>
      </c>
      <c r="BY2192" s="2"/>
      <c r="BZ2192" s="2"/>
      <c r="CA2192" s="2"/>
    </row>
    <row r="2193" spans="47:79">
      <c r="AU2193" s="4" t="str">
        <f>IF(AZ2193=AZ2194,IF(AZ2193&gt;AZ2192,AZ2193&amp;"_O",""),AZ2193&amp;"_C")</f>
        <v/>
      </c>
      <c r="AV2193" s="7" t="str">
        <f>IF(RIGHT(AU2193,1)="C",AX2193/INDEX($AX$5:$AX$2729,MATCH(AZ2193&amp;"_O",$AU$5:$AU$2729,0),1),"")</f>
        <v/>
      </c>
      <c r="AW2193" s="38">
        <v>40865</v>
      </c>
      <c r="AX2193" s="37">
        <v>1215.6500000000001</v>
      </c>
      <c r="AY2193" s="7">
        <f>AX2193/AX2192</f>
        <v>0.96186256280413041</v>
      </c>
      <c r="AZ2193" s="4">
        <f>YEAR(AW2193)</f>
        <v>2011</v>
      </c>
      <c r="BA2193" s="2" t="s">
        <v>9</v>
      </c>
      <c r="BB2193" s="12" t="str">
        <f>INDEX($CD$5:$CD$10,MATCH(BA2193,$CC$5:$CC$10,0),1)</f>
        <v>Y</v>
      </c>
      <c r="BC2193" s="12" t="str">
        <f>IF(AND(BB2193="Y",AY2193&gt;1),"Y","")</f>
        <v/>
      </c>
      <c r="BD2193" s="12" t="str">
        <f>IF(AND(BB2193="Y",AY2193&lt;1),"Y","")</f>
        <v>Y</v>
      </c>
      <c r="BE2193" s="12" t="str">
        <f>IF(AY2193&gt;1,IF(AY2192&gt;1,"Y",""),"")</f>
        <v/>
      </c>
      <c r="BF2193" s="12" t="str">
        <f>IF(AY2193&lt;1,IF(AY2192&lt;1,"Y",""),"")</f>
        <v/>
      </c>
      <c r="BG2193" s="2"/>
      <c r="BH2193" s="2"/>
      <c r="BI2193" s="2"/>
      <c r="BJ2193" s="2"/>
      <c r="BK2193" s="2"/>
      <c r="BL2193" s="2"/>
      <c r="BM2193" s="4" t="str">
        <f>IF(BR2193=BR2194,IF(BR2193&gt;BR2192,BR2193&amp;"_O",""),BR2193&amp;"_C")</f>
        <v/>
      </c>
      <c r="BN2193" s="7" t="str">
        <f>IF(RIGHT(BM2193,1)="C",BP2193/INDEX($BP$5:$BP$2729,MATCH(BR2193&amp;"_O",$BM$5:$BM$2729,0),1),"")</f>
        <v/>
      </c>
      <c r="BO2193" s="38">
        <v>41285</v>
      </c>
      <c r="BP2193" s="3">
        <v>3125.63</v>
      </c>
      <c r="BQ2193" s="7">
        <f>BP2193/BP2192</f>
        <v>1.0077281197810206</v>
      </c>
      <c r="BR2193" s="4">
        <f>YEAR(BO2193)</f>
        <v>2013</v>
      </c>
      <c r="BS2193" s="2" t="s">
        <v>9</v>
      </c>
      <c r="BT2193" s="12" t="str">
        <f>INDEX($CD$5:$CD$10,MATCH(BS2193,$CC$5:$CC$10,0),1)</f>
        <v>Y</v>
      </c>
      <c r="BU2193" s="12" t="str">
        <f>IF(AND(BT2193="Y",BQ2193&gt;1),"Y","")</f>
        <v>Y</v>
      </c>
      <c r="BV2193" s="12" t="str">
        <f>IF(AND(BT2193="Y",BQ2193&lt;1),"Y","")</f>
        <v/>
      </c>
      <c r="BW2193" s="12" t="str">
        <f>IF(BQ2193&gt;1,IF(BQ2192&gt;1,"Y",""),"")</f>
        <v>Y</v>
      </c>
      <c r="BX2193" s="12" t="str">
        <f>IF(BQ2193&lt;1,IF(BQ2192&lt;1,"Y",""),"")</f>
        <v/>
      </c>
      <c r="BY2193" s="2"/>
      <c r="BZ2193" s="2"/>
      <c r="CA2193" s="2"/>
    </row>
    <row r="2194" spans="47:79">
      <c r="AU2194" s="4" t="str">
        <f>IF(AZ2194=AZ2195,IF(AZ2194&gt;AZ2193,AZ2194&amp;"_O",""),AZ2194&amp;"_C")</f>
        <v/>
      </c>
      <c r="AV2194" s="7" t="str">
        <f>IF(RIGHT(AU2194,1)="C",AX2194/INDEX($AX$5:$AX$2729,MATCH(AZ2194&amp;"_O",$AU$5:$AU$2729,0),1),"")</f>
        <v/>
      </c>
      <c r="AW2194" s="38">
        <v>40872</v>
      </c>
      <c r="AX2194" s="37">
        <v>1158.67</v>
      </c>
      <c r="AY2194" s="7">
        <f>AX2194/AX2193</f>
        <v>0.95312795623740387</v>
      </c>
      <c r="AZ2194" s="4">
        <f>YEAR(AW2194)</f>
        <v>2011</v>
      </c>
      <c r="BA2194" s="2" t="s">
        <v>9</v>
      </c>
      <c r="BB2194" s="12" t="str">
        <f>INDEX($CD$5:$CD$10,MATCH(BA2194,$CC$5:$CC$10,0),1)</f>
        <v>Y</v>
      </c>
      <c r="BC2194" s="12" t="str">
        <f>IF(AND(BB2194="Y",AY2194&gt;1),"Y","")</f>
        <v/>
      </c>
      <c r="BD2194" s="12" t="str">
        <f>IF(AND(BB2194="Y",AY2194&lt;1),"Y","")</f>
        <v>Y</v>
      </c>
      <c r="BE2194" s="12" t="str">
        <f>IF(AY2194&gt;1,IF(AY2193&gt;1,"Y",""),"")</f>
        <v/>
      </c>
      <c r="BF2194" s="12" t="str">
        <f>IF(AY2194&lt;1,IF(AY2193&lt;1,"Y",""),"")</f>
        <v>Y</v>
      </c>
      <c r="BG2194" s="2"/>
      <c r="BH2194" s="2"/>
      <c r="BI2194" s="2"/>
      <c r="BJ2194" s="2"/>
      <c r="BK2194" s="2"/>
      <c r="BL2194" s="2"/>
      <c r="BM2194" s="4" t="str">
        <f>IF(BR2194=BR2195,IF(BR2194&gt;BR2193,BR2194&amp;"_O",""),BR2194&amp;"_C")</f>
        <v/>
      </c>
      <c r="BN2194" s="7" t="str">
        <f>IF(RIGHT(BM2194,1)="C",BP2194/INDEX($BP$5:$BP$2729,MATCH(BR2194&amp;"_O",$BM$5:$BM$2729,0),1),"")</f>
        <v/>
      </c>
      <c r="BO2194" s="38">
        <v>41292</v>
      </c>
      <c r="BP2194" s="3">
        <v>3134.71</v>
      </c>
      <c r="BQ2194" s="7">
        <f>BP2194/BP2193</f>
        <v>1.0029050143491072</v>
      </c>
      <c r="BR2194" s="4">
        <f>YEAR(BO2194)</f>
        <v>2013</v>
      </c>
      <c r="BS2194" s="2" t="s">
        <v>9</v>
      </c>
      <c r="BT2194" s="12" t="str">
        <f>INDEX($CD$5:$CD$10,MATCH(BS2194,$CC$5:$CC$10,0),1)</f>
        <v>Y</v>
      </c>
      <c r="BU2194" s="12" t="str">
        <f>IF(AND(BT2194="Y",BQ2194&gt;1),"Y","")</f>
        <v>Y</v>
      </c>
      <c r="BV2194" s="12" t="str">
        <f>IF(AND(BT2194="Y",BQ2194&lt;1),"Y","")</f>
        <v/>
      </c>
      <c r="BW2194" s="12" t="str">
        <f>IF(BQ2194&gt;1,IF(BQ2193&gt;1,"Y",""),"")</f>
        <v>Y</v>
      </c>
      <c r="BX2194" s="12" t="str">
        <f>IF(BQ2194&lt;1,IF(BQ2193&lt;1,"Y",""),"")</f>
        <v/>
      </c>
      <c r="BY2194" s="2"/>
      <c r="BZ2194" s="2"/>
      <c r="CA2194" s="2"/>
    </row>
    <row r="2195" spans="47:79">
      <c r="AU2195" s="4" t="str">
        <f>IF(AZ2195=AZ2196,IF(AZ2195&gt;AZ2194,AZ2195&amp;"_O",""),AZ2195&amp;"_C")</f>
        <v/>
      </c>
      <c r="AV2195" s="7" t="str">
        <f>IF(RIGHT(AU2195,1)="C",AX2195/INDEX($AX$5:$AX$2729,MATCH(AZ2195&amp;"_O",$AU$5:$AU$2729,0),1),"")</f>
        <v/>
      </c>
      <c r="AW2195" s="38">
        <v>40879</v>
      </c>
      <c r="AX2195" s="37">
        <v>1244.28</v>
      </c>
      <c r="AY2195" s="7">
        <f>AX2195/AX2194</f>
        <v>1.0738864387616835</v>
      </c>
      <c r="AZ2195" s="4">
        <f>YEAR(AW2195)</f>
        <v>2011</v>
      </c>
      <c r="BA2195" s="2" t="s">
        <v>9</v>
      </c>
      <c r="BB2195" s="12" t="str">
        <f>INDEX($CD$5:$CD$10,MATCH(BA2195,$CC$5:$CC$10,0),1)</f>
        <v>Y</v>
      </c>
      <c r="BC2195" s="12" t="str">
        <f>IF(AND(BB2195="Y",AY2195&gt;1),"Y","")</f>
        <v>Y</v>
      </c>
      <c r="BD2195" s="12" t="str">
        <f>IF(AND(BB2195="Y",AY2195&lt;1),"Y","")</f>
        <v/>
      </c>
      <c r="BE2195" s="12" t="str">
        <f>IF(AY2195&gt;1,IF(AY2194&gt;1,"Y",""),"")</f>
        <v/>
      </c>
      <c r="BF2195" s="12" t="str">
        <f>IF(AY2195&lt;1,IF(AY2194&lt;1,"Y",""),"")</f>
        <v/>
      </c>
      <c r="BG2195" s="2"/>
      <c r="BH2195" s="2"/>
      <c r="BI2195" s="2"/>
      <c r="BJ2195" s="2"/>
      <c r="BK2195" s="2"/>
      <c r="BL2195" s="2"/>
      <c r="BM2195" s="4" t="str">
        <f>IF(BR2195=BR2196,IF(BR2195&gt;BR2194,BR2195&amp;"_O",""),BR2195&amp;"_C")</f>
        <v/>
      </c>
      <c r="BN2195" s="7" t="str">
        <f>IF(RIGHT(BM2195,1)="C",BP2195/INDEX($BP$5:$BP$2729,MATCH(BR2195&amp;"_O",$BM$5:$BM$2729,0),1),"")</f>
        <v/>
      </c>
      <c r="BO2195" s="38">
        <v>41299</v>
      </c>
      <c r="BP2195" s="3">
        <v>3149.71</v>
      </c>
      <c r="BQ2195" s="7">
        <f>BP2195/BP2194</f>
        <v>1.0047851316389713</v>
      </c>
      <c r="BR2195" s="4">
        <f>YEAR(BO2195)</f>
        <v>2013</v>
      </c>
      <c r="BS2195" s="2" t="s">
        <v>9</v>
      </c>
      <c r="BT2195" s="12" t="str">
        <f>INDEX($CD$5:$CD$10,MATCH(BS2195,$CC$5:$CC$10,0),1)</f>
        <v>Y</v>
      </c>
      <c r="BU2195" s="12" t="str">
        <f>IF(AND(BT2195="Y",BQ2195&gt;1),"Y","")</f>
        <v>Y</v>
      </c>
      <c r="BV2195" s="12" t="str">
        <f>IF(AND(BT2195="Y",BQ2195&lt;1),"Y","")</f>
        <v/>
      </c>
      <c r="BW2195" s="12" t="str">
        <f>IF(BQ2195&gt;1,IF(BQ2194&gt;1,"Y",""),"")</f>
        <v>Y</v>
      </c>
      <c r="BX2195" s="12" t="str">
        <f>IF(BQ2195&lt;1,IF(BQ2194&lt;1,"Y",""),"")</f>
        <v/>
      </c>
      <c r="BY2195" s="2"/>
      <c r="BZ2195" s="2"/>
      <c r="CA2195" s="2"/>
    </row>
    <row r="2196" spans="47:79">
      <c r="AU2196" s="4" t="str">
        <f>IF(AZ2196=AZ2197,IF(AZ2196&gt;AZ2195,AZ2196&amp;"_O",""),AZ2196&amp;"_C")</f>
        <v/>
      </c>
      <c r="AV2196" s="7" t="str">
        <f>IF(RIGHT(AU2196,1)="C",AX2196/INDEX($AX$5:$AX$2729,MATCH(AZ2196&amp;"_O",$AU$5:$AU$2729,0),1),"")</f>
        <v/>
      </c>
      <c r="AW2196" s="38">
        <v>40886</v>
      </c>
      <c r="AX2196" s="37">
        <v>1255.19</v>
      </c>
      <c r="AY2196" s="7">
        <f>AX2196/AX2195</f>
        <v>1.0087681229305301</v>
      </c>
      <c r="AZ2196" s="4">
        <f>YEAR(AW2196)</f>
        <v>2011</v>
      </c>
      <c r="BA2196" s="2" t="s">
        <v>9</v>
      </c>
      <c r="BB2196" s="12" t="str">
        <f>INDEX($CD$5:$CD$10,MATCH(BA2196,$CC$5:$CC$10,0),1)</f>
        <v>Y</v>
      </c>
      <c r="BC2196" s="12" t="str">
        <f>IF(AND(BB2196="Y",AY2196&gt;1),"Y","")</f>
        <v>Y</v>
      </c>
      <c r="BD2196" s="12" t="str">
        <f>IF(AND(BB2196="Y",AY2196&lt;1),"Y","")</f>
        <v/>
      </c>
      <c r="BE2196" s="12" t="str">
        <f>IF(AY2196&gt;1,IF(AY2195&gt;1,"Y",""),"")</f>
        <v>Y</v>
      </c>
      <c r="BF2196" s="12" t="str">
        <f>IF(AY2196&lt;1,IF(AY2195&lt;1,"Y",""),"")</f>
        <v/>
      </c>
      <c r="BG2196" s="2"/>
      <c r="BH2196" s="2"/>
      <c r="BI2196" s="2"/>
      <c r="BJ2196" s="2"/>
      <c r="BK2196" s="2"/>
      <c r="BL2196" s="2"/>
      <c r="BM2196" s="4" t="str">
        <f>IF(BR2196=BR2197,IF(BR2196&gt;BR2195,BR2196&amp;"_O",""),BR2196&amp;"_C")</f>
        <v/>
      </c>
      <c r="BN2196" s="7" t="str">
        <f>IF(RIGHT(BM2196,1)="C",BP2196/INDEX($BP$5:$BP$2729,MATCH(BR2196&amp;"_O",$BM$5:$BM$2729,0),1),"")</f>
        <v/>
      </c>
      <c r="BO2196" s="38">
        <v>41306</v>
      </c>
      <c r="BP2196" s="3">
        <v>3179.1</v>
      </c>
      <c r="BQ2196" s="7">
        <f>BP2196/BP2195</f>
        <v>1.0093310177762396</v>
      </c>
      <c r="BR2196" s="4">
        <f>YEAR(BO2196)</f>
        <v>2013</v>
      </c>
      <c r="BS2196" s="2" t="s">
        <v>9</v>
      </c>
      <c r="BT2196" s="12" t="str">
        <f>INDEX($CD$5:$CD$10,MATCH(BS2196,$CC$5:$CC$10,0),1)</f>
        <v>Y</v>
      </c>
      <c r="BU2196" s="12" t="str">
        <f>IF(AND(BT2196="Y",BQ2196&gt;1),"Y","")</f>
        <v>Y</v>
      </c>
      <c r="BV2196" s="12" t="str">
        <f>IF(AND(BT2196="Y",BQ2196&lt;1),"Y","")</f>
        <v/>
      </c>
      <c r="BW2196" s="12" t="str">
        <f>IF(BQ2196&gt;1,IF(BQ2195&gt;1,"Y",""),"")</f>
        <v>Y</v>
      </c>
      <c r="BX2196" s="12" t="str">
        <f>IF(BQ2196&lt;1,IF(BQ2195&lt;1,"Y",""),"")</f>
        <v/>
      </c>
      <c r="BY2196" s="2"/>
      <c r="BZ2196" s="2"/>
      <c r="CA2196" s="2"/>
    </row>
    <row r="2197" spans="47:79">
      <c r="AU2197" s="4" t="str">
        <f>IF(AZ2197=AZ2198,IF(AZ2197&gt;AZ2196,AZ2197&amp;"_O",""),AZ2197&amp;"_C")</f>
        <v/>
      </c>
      <c r="AV2197" s="7" t="str">
        <f>IF(RIGHT(AU2197,1)="C",AX2197/INDEX($AX$5:$AX$2729,MATCH(AZ2197&amp;"_O",$AU$5:$AU$2729,0),1),"")</f>
        <v/>
      </c>
      <c r="AW2197" s="38">
        <v>40893</v>
      </c>
      <c r="AX2197" s="37">
        <v>1219.6600000000001</v>
      </c>
      <c r="AY2197" s="7">
        <f>AX2197/AX2196</f>
        <v>0.9716935284697934</v>
      </c>
      <c r="AZ2197" s="4">
        <f>YEAR(AW2197)</f>
        <v>2011</v>
      </c>
      <c r="BA2197" s="2" t="s">
        <v>9</v>
      </c>
      <c r="BB2197" s="12" t="str">
        <f>INDEX($CD$5:$CD$10,MATCH(BA2197,$CC$5:$CC$10,0),1)</f>
        <v>Y</v>
      </c>
      <c r="BC2197" s="12" t="str">
        <f>IF(AND(BB2197="Y",AY2197&gt;1),"Y","")</f>
        <v/>
      </c>
      <c r="BD2197" s="12" t="str">
        <f>IF(AND(BB2197="Y",AY2197&lt;1),"Y","")</f>
        <v>Y</v>
      </c>
      <c r="BE2197" s="12" t="str">
        <f>IF(AY2197&gt;1,IF(AY2196&gt;1,"Y",""),"")</f>
        <v/>
      </c>
      <c r="BF2197" s="12" t="str">
        <f>IF(AY2197&lt;1,IF(AY2196&lt;1,"Y",""),"")</f>
        <v/>
      </c>
      <c r="BG2197" s="2"/>
      <c r="BH2197" s="2"/>
      <c r="BI2197" s="2"/>
      <c r="BJ2197" s="2"/>
      <c r="BK2197" s="2"/>
      <c r="BL2197" s="2"/>
      <c r="BM2197" s="4" t="str">
        <f>IF(BR2197=BR2198,IF(BR2197&gt;BR2196,BR2197&amp;"_O",""),BR2197&amp;"_C")</f>
        <v/>
      </c>
      <c r="BN2197" s="7" t="str">
        <f>IF(RIGHT(BM2197,1)="C",BP2197/INDEX($BP$5:$BP$2729,MATCH(BR2197&amp;"_O",$BM$5:$BM$2729,0),1),"")</f>
        <v/>
      </c>
      <c r="BO2197" s="38">
        <v>41313</v>
      </c>
      <c r="BP2197" s="3">
        <v>3193.87</v>
      </c>
      <c r="BQ2197" s="7">
        <f>BP2197/BP2196</f>
        <v>1.0046459689849327</v>
      </c>
      <c r="BR2197" s="4">
        <f>YEAR(BO2197)</f>
        <v>2013</v>
      </c>
      <c r="BS2197" s="2" t="s">
        <v>9</v>
      </c>
      <c r="BT2197" s="12" t="str">
        <f>INDEX($CD$5:$CD$10,MATCH(BS2197,$CC$5:$CC$10,0),1)</f>
        <v>Y</v>
      </c>
      <c r="BU2197" s="12" t="str">
        <f>IF(AND(BT2197="Y",BQ2197&gt;1),"Y","")</f>
        <v>Y</v>
      </c>
      <c r="BV2197" s="12" t="str">
        <f>IF(AND(BT2197="Y",BQ2197&lt;1),"Y","")</f>
        <v/>
      </c>
      <c r="BW2197" s="12" t="str">
        <f>IF(BQ2197&gt;1,IF(BQ2196&gt;1,"Y",""),"")</f>
        <v>Y</v>
      </c>
      <c r="BX2197" s="12" t="str">
        <f>IF(BQ2197&lt;1,IF(BQ2196&lt;1,"Y",""),"")</f>
        <v/>
      </c>
      <c r="BY2197" s="2"/>
      <c r="BZ2197" s="2"/>
      <c r="CA2197" s="2"/>
    </row>
    <row r="2198" spans="47:79">
      <c r="AU2198" s="4" t="str">
        <f>IF(AZ2198=AZ2199,IF(AZ2198&gt;AZ2197,AZ2198&amp;"_O",""),AZ2198&amp;"_C")</f>
        <v/>
      </c>
      <c r="AV2198" s="7" t="str">
        <f>IF(RIGHT(AU2198,1)="C",AX2198/INDEX($AX$5:$AX$2729,MATCH(AZ2198&amp;"_O",$AU$5:$AU$2729,0),1),"")</f>
        <v/>
      </c>
      <c r="AW2198" s="38">
        <v>40900</v>
      </c>
      <c r="AX2198" s="37">
        <v>1265.33</v>
      </c>
      <c r="AY2198" s="7">
        <f>AX2198/AX2197</f>
        <v>1.0374448616827638</v>
      </c>
      <c r="AZ2198" s="4">
        <f>YEAR(AW2198)</f>
        <v>2011</v>
      </c>
      <c r="BA2198" s="2" t="s">
        <v>9</v>
      </c>
      <c r="BB2198" s="12" t="str">
        <f>INDEX($CD$5:$CD$10,MATCH(BA2198,$CC$5:$CC$10,0),1)</f>
        <v>Y</v>
      </c>
      <c r="BC2198" s="12" t="str">
        <f>IF(AND(BB2198="Y",AY2198&gt;1),"Y","")</f>
        <v>Y</v>
      </c>
      <c r="BD2198" s="12" t="str">
        <f>IF(AND(BB2198="Y",AY2198&lt;1),"Y","")</f>
        <v/>
      </c>
      <c r="BE2198" s="12" t="str">
        <f>IF(AY2198&gt;1,IF(AY2197&gt;1,"Y",""),"")</f>
        <v/>
      </c>
      <c r="BF2198" s="12" t="str">
        <f>IF(AY2198&lt;1,IF(AY2197&lt;1,"Y",""),"")</f>
        <v/>
      </c>
      <c r="BG2198" s="2"/>
      <c r="BH2198" s="2"/>
      <c r="BI2198" s="2"/>
      <c r="BJ2198" s="2"/>
      <c r="BK2198" s="2"/>
      <c r="BL2198" s="2"/>
      <c r="BM2198" s="4" t="str">
        <f>IF(BR2198=BR2199,IF(BR2198&gt;BR2197,BR2198&amp;"_O",""),BR2198&amp;"_C")</f>
        <v/>
      </c>
      <c r="BN2198" s="7" t="str">
        <f>IF(RIGHT(BM2198,1)="C",BP2198/INDEX($BP$5:$BP$2729,MATCH(BR2198&amp;"_O",$BM$5:$BM$2729,0),1),"")</f>
        <v/>
      </c>
      <c r="BO2198" s="38">
        <v>41320</v>
      </c>
      <c r="BP2198" s="3">
        <v>3192.03</v>
      </c>
      <c r="BQ2198" s="7">
        <f>BP2198/BP2197</f>
        <v>0.99942389640154428</v>
      </c>
      <c r="BR2198" s="4">
        <f>YEAR(BO2198)</f>
        <v>2013</v>
      </c>
      <c r="BS2198" s="2" t="s">
        <v>9</v>
      </c>
      <c r="BT2198" s="12" t="str">
        <f>INDEX($CD$5:$CD$10,MATCH(BS2198,$CC$5:$CC$10,0),1)</f>
        <v>Y</v>
      </c>
      <c r="BU2198" s="12" t="str">
        <f>IF(AND(BT2198="Y",BQ2198&gt;1),"Y","")</f>
        <v/>
      </c>
      <c r="BV2198" s="12" t="str">
        <f>IF(AND(BT2198="Y",BQ2198&lt;1),"Y","")</f>
        <v>Y</v>
      </c>
      <c r="BW2198" s="12" t="str">
        <f>IF(BQ2198&gt;1,IF(BQ2197&gt;1,"Y",""),"")</f>
        <v/>
      </c>
      <c r="BX2198" s="12" t="str">
        <f>IF(BQ2198&lt;1,IF(BQ2197&lt;1,"Y",""),"")</f>
        <v/>
      </c>
      <c r="BY2198" s="2"/>
      <c r="BZ2198" s="2"/>
      <c r="CA2198" s="2"/>
    </row>
    <row r="2199" spans="47:79">
      <c r="AU2199" s="4" t="str">
        <f>IF(AZ2199=AZ2200,IF(AZ2199&gt;AZ2198,AZ2199&amp;"_O",""),AZ2199&amp;"_C")</f>
        <v>2011_C</v>
      </c>
      <c r="AV2199" s="7">
        <f>IF(RIGHT(AU2199,1)="C",AX2199/INDEX($AX$5:$AX$2729,MATCH(AZ2199&amp;"_O",$AU$5:$AU$2729,0),1),"")</f>
        <v>0.98906802988596143</v>
      </c>
      <c r="AW2199" s="38">
        <v>40907</v>
      </c>
      <c r="AX2199" s="37">
        <v>1257.5999999999999</v>
      </c>
      <c r="AY2199" s="7">
        <f>AX2199/AX2198</f>
        <v>0.99389092173583171</v>
      </c>
      <c r="AZ2199" s="4">
        <f>YEAR(AW2199)</f>
        <v>2011</v>
      </c>
      <c r="BA2199" s="2" t="s">
        <v>9</v>
      </c>
      <c r="BB2199" s="12" t="str">
        <f>INDEX($CD$5:$CD$10,MATCH(BA2199,$CC$5:$CC$10,0),1)</f>
        <v>Y</v>
      </c>
      <c r="BC2199" s="12" t="str">
        <f>IF(AND(BB2199="Y",AY2199&gt;1),"Y","")</f>
        <v/>
      </c>
      <c r="BD2199" s="12" t="str">
        <f>IF(AND(BB2199="Y",AY2199&lt;1),"Y","")</f>
        <v>Y</v>
      </c>
      <c r="BE2199" s="12" t="str">
        <f>IF(AY2199&gt;1,IF(AY2198&gt;1,"Y",""),"")</f>
        <v/>
      </c>
      <c r="BF2199" s="12" t="str">
        <f>IF(AY2199&lt;1,IF(AY2198&lt;1,"Y",""),"")</f>
        <v/>
      </c>
      <c r="BG2199" s="2"/>
      <c r="BH2199" s="2"/>
      <c r="BI2199" s="2"/>
      <c r="BJ2199" s="2"/>
      <c r="BK2199" s="2"/>
      <c r="BL2199" s="2"/>
      <c r="BM2199" s="4" t="str">
        <f>IF(BR2199=BR2200,IF(BR2199&gt;BR2198,BR2199&amp;"_O",""),BR2199&amp;"_C")</f>
        <v/>
      </c>
      <c r="BN2199" s="7" t="str">
        <f>IF(RIGHT(BM2199,1)="C",BP2199/INDEX($BP$5:$BP$2729,MATCH(BR2199&amp;"_O",$BM$5:$BM$2729,0),1),"")</f>
        <v/>
      </c>
      <c r="BO2199" s="38">
        <v>41327</v>
      </c>
      <c r="BP2199" s="3">
        <v>3161.82</v>
      </c>
      <c r="BQ2199" s="7">
        <f>BP2199/BP2198</f>
        <v>0.99053580323493196</v>
      </c>
      <c r="BR2199" s="4">
        <f>YEAR(BO2199)</f>
        <v>2013</v>
      </c>
      <c r="BS2199" s="2" t="s">
        <v>9</v>
      </c>
      <c r="BT2199" s="12" t="str">
        <f>INDEX($CD$5:$CD$10,MATCH(BS2199,$CC$5:$CC$10,0),1)</f>
        <v>Y</v>
      </c>
      <c r="BU2199" s="12" t="str">
        <f>IF(AND(BT2199="Y",BQ2199&gt;1),"Y","")</f>
        <v/>
      </c>
      <c r="BV2199" s="12" t="str">
        <f>IF(AND(BT2199="Y",BQ2199&lt;1),"Y","")</f>
        <v>Y</v>
      </c>
      <c r="BW2199" s="12" t="str">
        <f>IF(BQ2199&gt;1,IF(BQ2198&gt;1,"Y",""),"")</f>
        <v/>
      </c>
      <c r="BX2199" s="12" t="str">
        <f>IF(BQ2199&lt;1,IF(BQ2198&lt;1,"Y",""),"")</f>
        <v>Y</v>
      </c>
      <c r="BY2199" s="2"/>
      <c r="BZ2199" s="2"/>
      <c r="CA2199" s="2"/>
    </row>
    <row r="2200" spans="47:79">
      <c r="AU2200" s="4" t="str">
        <f>IF(AZ2200=AZ2201,IF(AZ2200&gt;AZ2199,AZ2200&amp;"_O",""),AZ2200&amp;"_C")</f>
        <v>2012_O</v>
      </c>
      <c r="AV2200" s="7" t="str">
        <f>IF(RIGHT(AU2200,1)="C",AX2200/INDEX($AX$5:$AX$2729,MATCH(AZ2200&amp;"_O",$AU$5:$AU$2729,0),1),"")</f>
        <v/>
      </c>
      <c r="AW2200" s="38">
        <v>40914</v>
      </c>
      <c r="AX2200" s="37">
        <v>1277.81</v>
      </c>
      <c r="AY2200" s="7">
        <f>AX2200/AX2199</f>
        <v>1.0160702926208651</v>
      </c>
      <c r="AZ2200" s="4">
        <f>YEAR(AW2200)</f>
        <v>2012</v>
      </c>
      <c r="BA2200" s="2" t="s">
        <v>9</v>
      </c>
      <c r="BB2200" s="12" t="str">
        <f>INDEX($CD$5:$CD$10,MATCH(BA2200,$CC$5:$CC$10,0),1)</f>
        <v>Y</v>
      </c>
      <c r="BC2200" s="12" t="str">
        <f>IF(AND(BB2200="Y",AY2200&gt;1),"Y","")</f>
        <v>Y</v>
      </c>
      <c r="BD2200" s="12" t="str">
        <f>IF(AND(BB2200="Y",AY2200&lt;1),"Y","")</f>
        <v/>
      </c>
      <c r="BE2200" s="12" t="str">
        <f>IF(AY2200&gt;1,IF(AY2199&gt;1,"Y",""),"")</f>
        <v/>
      </c>
      <c r="BF2200" s="12" t="str">
        <f>IF(AY2200&lt;1,IF(AY2199&lt;1,"Y",""),"")</f>
        <v/>
      </c>
      <c r="BG2200" s="2"/>
      <c r="BH2200" s="2"/>
      <c r="BI2200" s="2"/>
      <c r="BJ2200" s="2"/>
      <c r="BK2200" s="2"/>
      <c r="BL2200" s="2"/>
      <c r="BM2200" s="4" t="str">
        <f>IF(BR2200=BR2201,IF(BR2200&gt;BR2199,BR2200&amp;"_O",""),BR2200&amp;"_C")</f>
        <v/>
      </c>
      <c r="BN2200" s="7" t="str">
        <f>IF(RIGHT(BM2200,1)="C",BP2200/INDEX($BP$5:$BP$2729,MATCH(BR2200&amp;"_O",$BM$5:$BM$2729,0),1),"")</f>
        <v/>
      </c>
      <c r="BO2200" s="38">
        <v>41334</v>
      </c>
      <c r="BP2200" s="3">
        <v>3169.74</v>
      </c>
      <c r="BQ2200" s="7">
        <f>BP2200/BP2199</f>
        <v>1.0025048864261721</v>
      </c>
      <c r="BR2200" s="4">
        <f>YEAR(BO2200)</f>
        <v>2013</v>
      </c>
      <c r="BS2200" s="2" t="s">
        <v>9</v>
      </c>
      <c r="BT2200" s="12" t="str">
        <f>INDEX($CD$5:$CD$10,MATCH(BS2200,$CC$5:$CC$10,0),1)</f>
        <v>Y</v>
      </c>
      <c r="BU2200" s="12" t="str">
        <f>IF(AND(BT2200="Y",BQ2200&gt;1),"Y","")</f>
        <v>Y</v>
      </c>
      <c r="BV2200" s="12" t="str">
        <f>IF(AND(BT2200="Y",BQ2200&lt;1),"Y","")</f>
        <v/>
      </c>
      <c r="BW2200" s="12" t="str">
        <f>IF(BQ2200&gt;1,IF(BQ2199&gt;1,"Y",""),"")</f>
        <v/>
      </c>
      <c r="BX2200" s="12" t="str">
        <f>IF(BQ2200&lt;1,IF(BQ2199&lt;1,"Y",""),"")</f>
        <v/>
      </c>
      <c r="BY2200" s="2"/>
      <c r="BZ2200" s="2"/>
      <c r="CA2200" s="2"/>
    </row>
    <row r="2201" spans="47:79">
      <c r="AU2201" s="4" t="str">
        <f>IF(AZ2201=AZ2202,IF(AZ2201&gt;AZ2200,AZ2201&amp;"_O",""),AZ2201&amp;"_C")</f>
        <v/>
      </c>
      <c r="AV2201" s="7" t="str">
        <f>IF(RIGHT(AU2201,1)="C",AX2201/INDEX($AX$5:$AX$2729,MATCH(AZ2201&amp;"_O",$AU$5:$AU$2729,0),1),"")</f>
        <v/>
      </c>
      <c r="AW2201" s="38">
        <v>40921</v>
      </c>
      <c r="AX2201" s="37">
        <v>1289.0899999999999</v>
      </c>
      <c r="AY2201" s="7">
        <f>AX2201/AX2200</f>
        <v>1.0088276034778254</v>
      </c>
      <c r="AZ2201" s="4">
        <f>YEAR(AW2201)</f>
        <v>2012</v>
      </c>
      <c r="BA2201" s="2" t="s">
        <v>9</v>
      </c>
      <c r="BB2201" s="12" t="str">
        <f>INDEX($CD$5:$CD$10,MATCH(BA2201,$CC$5:$CC$10,0),1)</f>
        <v>Y</v>
      </c>
      <c r="BC2201" s="12" t="str">
        <f>IF(AND(BB2201="Y",AY2201&gt;1),"Y","")</f>
        <v>Y</v>
      </c>
      <c r="BD2201" s="12" t="str">
        <f>IF(AND(BB2201="Y",AY2201&lt;1),"Y","")</f>
        <v/>
      </c>
      <c r="BE2201" s="12" t="str">
        <f>IF(AY2201&gt;1,IF(AY2200&gt;1,"Y",""),"")</f>
        <v>Y</v>
      </c>
      <c r="BF2201" s="12" t="str">
        <f>IF(AY2201&lt;1,IF(AY2200&lt;1,"Y",""),"")</f>
        <v/>
      </c>
      <c r="BG2201" s="2"/>
      <c r="BH2201" s="2"/>
      <c r="BI2201" s="2"/>
      <c r="BJ2201" s="2"/>
      <c r="BK2201" s="2"/>
      <c r="BL2201" s="2"/>
      <c r="BM2201" s="4" t="str">
        <f>IF(BR2201=BR2202,IF(BR2201&gt;BR2200,BR2201&amp;"_O",""),BR2201&amp;"_C")</f>
        <v/>
      </c>
      <c r="BN2201" s="7" t="str">
        <f>IF(RIGHT(BM2201,1)="C",BP2201/INDEX($BP$5:$BP$2729,MATCH(BR2201&amp;"_O",$BM$5:$BM$2729,0),1),"")</f>
        <v/>
      </c>
      <c r="BO2201" s="38">
        <v>41341</v>
      </c>
      <c r="BP2201" s="3">
        <v>3244.37</v>
      </c>
      <c r="BQ2201" s="7">
        <f>BP2201/BP2200</f>
        <v>1.0235445178468896</v>
      </c>
      <c r="BR2201" s="4">
        <f>YEAR(BO2201)</f>
        <v>2013</v>
      </c>
      <c r="BS2201" s="2" t="s">
        <v>9</v>
      </c>
      <c r="BT2201" s="12" t="str">
        <f>INDEX($CD$5:$CD$10,MATCH(BS2201,$CC$5:$CC$10,0),1)</f>
        <v>Y</v>
      </c>
      <c r="BU2201" s="12" t="str">
        <f>IF(AND(BT2201="Y",BQ2201&gt;1),"Y","")</f>
        <v>Y</v>
      </c>
      <c r="BV2201" s="12" t="str">
        <f>IF(AND(BT2201="Y",BQ2201&lt;1),"Y","")</f>
        <v/>
      </c>
      <c r="BW2201" s="12" t="str">
        <f>IF(BQ2201&gt;1,IF(BQ2200&gt;1,"Y",""),"")</f>
        <v>Y</v>
      </c>
      <c r="BX2201" s="12" t="str">
        <f>IF(BQ2201&lt;1,IF(BQ2200&lt;1,"Y",""),"")</f>
        <v/>
      </c>
      <c r="BY2201" s="2"/>
      <c r="BZ2201" s="2"/>
      <c r="CA2201" s="2"/>
    </row>
    <row r="2202" spans="47:79">
      <c r="AU2202" s="4" t="str">
        <f>IF(AZ2202=AZ2203,IF(AZ2202&gt;AZ2201,AZ2202&amp;"_O",""),AZ2202&amp;"_C")</f>
        <v/>
      </c>
      <c r="AV2202" s="7" t="str">
        <f>IF(RIGHT(AU2202,1)="C",AX2202/INDEX($AX$5:$AX$2729,MATCH(AZ2202&amp;"_O",$AU$5:$AU$2729,0),1),"")</f>
        <v/>
      </c>
      <c r="AW2202" s="38">
        <v>40928</v>
      </c>
      <c r="AX2202" s="37">
        <v>1315.38</v>
      </c>
      <c r="AY2202" s="7">
        <f>AX2202/AX2201</f>
        <v>1.0203942315897263</v>
      </c>
      <c r="AZ2202" s="4">
        <f>YEAR(AW2202)</f>
        <v>2012</v>
      </c>
      <c r="BA2202" s="2" t="s">
        <v>9</v>
      </c>
      <c r="BB2202" s="12" t="str">
        <f>INDEX($CD$5:$CD$10,MATCH(BA2202,$CC$5:$CC$10,0),1)</f>
        <v>Y</v>
      </c>
      <c r="BC2202" s="12" t="str">
        <f>IF(AND(BB2202="Y",AY2202&gt;1),"Y","")</f>
        <v>Y</v>
      </c>
      <c r="BD2202" s="12" t="str">
        <f>IF(AND(BB2202="Y",AY2202&lt;1),"Y","")</f>
        <v/>
      </c>
      <c r="BE2202" s="12" t="str">
        <f>IF(AY2202&gt;1,IF(AY2201&gt;1,"Y",""),"")</f>
        <v>Y</v>
      </c>
      <c r="BF2202" s="12" t="str">
        <f>IF(AY2202&lt;1,IF(AY2201&lt;1,"Y",""),"")</f>
        <v/>
      </c>
      <c r="BG2202" s="2"/>
      <c r="BH2202" s="2"/>
      <c r="BI2202" s="2"/>
      <c r="BJ2202" s="2"/>
      <c r="BK2202" s="2"/>
      <c r="BL2202" s="2"/>
      <c r="BM2202" s="4" t="str">
        <f>IF(BR2202=BR2203,IF(BR2202&gt;BR2201,BR2202&amp;"_O",""),BR2202&amp;"_C")</f>
        <v/>
      </c>
      <c r="BN2202" s="7" t="str">
        <f>IF(RIGHT(BM2202,1)="C",BP2202/INDEX($BP$5:$BP$2729,MATCH(BR2202&amp;"_O",$BM$5:$BM$2729,0),1),"")</f>
        <v/>
      </c>
      <c r="BO2202" s="38">
        <v>41348</v>
      </c>
      <c r="BP2202" s="3">
        <v>3249.07</v>
      </c>
      <c r="BQ2202" s="7">
        <f>BP2202/BP2201</f>
        <v>1.0014486633768653</v>
      </c>
      <c r="BR2202" s="4">
        <f>YEAR(BO2202)</f>
        <v>2013</v>
      </c>
      <c r="BS2202" s="2" t="s">
        <v>9</v>
      </c>
      <c r="BT2202" s="12" t="str">
        <f>INDEX($CD$5:$CD$10,MATCH(BS2202,$CC$5:$CC$10,0),1)</f>
        <v>Y</v>
      </c>
      <c r="BU2202" s="12" t="str">
        <f>IF(AND(BT2202="Y",BQ2202&gt;1),"Y","")</f>
        <v>Y</v>
      </c>
      <c r="BV2202" s="12" t="str">
        <f>IF(AND(BT2202="Y",BQ2202&lt;1),"Y","")</f>
        <v/>
      </c>
      <c r="BW2202" s="12" t="str">
        <f>IF(BQ2202&gt;1,IF(BQ2201&gt;1,"Y",""),"")</f>
        <v>Y</v>
      </c>
      <c r="BX2202" s="12" t="str">
        <f>IF(BQ2202&lt;1,IF(BQ2201&lt;1,"Y",""),"")</f>
        <v/>
      </c>
      <c r="BY2202" s="2"/>
      <c r="BZ2202" s="2"/>
      <c r="CA2202" s="2"/>
    </row>
    <row r="2203" spans="47:79">
      <c r="AU2203" s="4" t="str">
        <f>IF(AZ2203=AZ2204,IF(AZ2203&gt;AZ2202,AZ2203&amp;"_O",""),AZ2203&amp;"_C")</f>
        <v/>
      </c>
      <c r="AV2203" s="7" t="str">
        <f>IF(RIGHT(AU2203,1)="C",AX2203/INDEX($AX$5:$AX$2729,MATCH(AZ2203&amp;"_O",$AU$5:$AU$2729,0),1),"")</f>
        <v/>
      </c>
      <c r="AW2203" s="38">
        <v>40935</v>
      </c>
      <c r="AX2203" s="37">
        <v>1316.32</v>
      </c>
      <c r="AY2203" s="7">
        <f>AX2203/AX2202</f>
        <v>1.0007146223904877</v>
      </c>
      <c r="AZ2203" s="4">
        <f>YEAR(AW2203)</f>
        <v>2012</v>
      </c>
      <c r="BA2203" s="2" t="s">
        <v>9</v>
      </c>
      <c r="BB2203" s="12" t="str">
        <f>INDEX($CD$5:$CD$10,MATCH(BA2203,$CC$5:$CC$10,0),1)</f>
        <v>Y</v>
      </c>
      <c r="BC2203" s="12" t="str">
        <f>IF(AND(BB2203="Y",AY2203&gt;1),"Y","")</f>
        <v>Y</v>
      </c>
      <c r="BD2203" s="12" t="str">
        <f>IF(AND(BB2203="Y",AY2203&lt;1),"Y","")</f>
        <v/>
      </c>
      <c r="BE2203" s="12" t="str">
        <f>IF(AY2203&gt;1,IF(AY2202&gt;1,"Y",""),"")</f>
        <v>Y</v>
      </c>
      <c r="BF2203" s="12" t="str">
        <f>IF(AY2203&lt;1,IF(AY2202&lt;1,"Y",""),"")</f>
        <v/>
      </c>
      <c r="BG2203" s="2"/>
      <c r="BH2203" s="2"/>
      <c r="BI2203" s="2"/>
      <c r="BJ2203" s="2"/>
      <c r="BK2203" s="2"/>
      <c r="BL2203" s="2"/>
      <c r="BM2203" s="4" t="str">
        <f>IF(BR2203=BR2204,IF(BR2203&gt;BR2202,BR2203&amp;"_O",""),BR2203&amp;"_C")</f>
        <v/>
      </c>
      <c r="BN2203" s="7" t="str">
        <f>IF(RIGHT(BM2203,1)="C",BP2203/INDEX($BP$5:$BP$2729,MATCH(BR2203&amp;"_O",$BM$5:$BM$2729,0),1),"")</f>
        <v/>
      </c>
      <c r="BO2203" s="38">
        <v>41355</v>
      </c>
      <c r="BP2203" s="3">
        <v>3245</v>
      </c>
      <c r="BQ2203" s="7">
        <f>BP2203/BP2202</f>
        <v>0.99874733385245618</v>
      </c>
      <c r="BR2203" s="4">
        <f>YEAR(BO2203)</f>
        <v>2013</v>
      </c>
      <c r="BS2203" s="2" t="s">
        <v>9</v>
      </c>
      <c r="BT2203" s="12" t="str">
        <f>INDEX($CD$5:$CD$10,MATCH(BS2203,$CC$5:$CC$10,0),1)</f>
        <v>Y</v>
      </c>
      <c r="BU2203" s="12" t="str">
        <f>IF(AND(BT2203="Y",BQ2203&gt;1),"Y","")</f>
        <v/>
      </c>
      <c r="BV2203" s="12" t="str">
        <f>IF(AND(BT2203="Y",BQ2203&lt;1),"Y","")</f>
        <v>Y</v>
      </c>
      <c r="BW2203" s="12" t="str">
        <f>IF(BQ2203&gt;1,IF(BQ2202&gt;1,"Y",""),"")</f>
        <v/>
      </c>
      <c r="BX2203" s="12" t="str">
        <f>IF(BQ2203&lt;1,IF(BQ2202&lt;1,"Y",""),"")</f>
        <v/>
      </c>
      <c r="BY2203" s="2"/>
      <c r="BZ2203" s="2"/>
      <c r="CA2203" s="2"/>
    </row>
    <row r="2204" spans="47:79">
      <c r="AU2204" s="4" t="str">
        <f>IF(AZ2204=AZ2205,IF(AZ2204&gt;AZ2203,AZ2204&amp;"_O",""),AZ2204&amp;"_C")</f>
        <v/>
      </c>
      <c r="AV2204" s="7" t="str">
        <f>IF(RIGHT(AU2204,1)="C",AX2204/INDEX($AX$5:$AX$2729,MATCH(AZ2204&amp;"_O",$AU$5:$AU$2729,0),1),"")</f>
        <v/>
      </c>
      <c r="AW2204" s="38">
        <v>40942</v>
      </c>
      <c r="AX2204" s="37">
        <v>1344.9</v>
      </c>
      <c r="AY2204" s="7">
        <f>AX2204/AX2203</f>
        <v>1.0217120457031725</v>
      </c>
      <c r="AZ2204" s="4">
        <f>YEAR(AW2204)</f>
        <v>2012</v>
      </c>
      <c r="BA2204" s="2" t="s">
        <v>9</v>
      </c>
      <c r="BB2204" s="12" t="str">
        <f>INDEX($CD$5:$CD$10,MATCH(BA2204,$CC$5:$CC$10,0),1)</f>
        <v>Y</v>
      </c>
      <c r="BC2204" s="12" t="str">
        <f>IF(AND(BB2204="Y",AY2204&gt;1),"Y","")</f>
        <v>Y</v>
      </c>
      <c r="BD2204" s="12" t="str">
        <f>IF(AND(BB2204="Y",AY2204&lt;1),"Y","")</f>
        <v/>
      </c>
      <c r="BE2204" s="12" t="str">
        <f>IF(AY2204&gt;1,IF(AY2203&gt;1,"Y",""),"")</f>
        <v>Y</v>
      </c>
      <c r="BF2204" s="12" t="str">
        <f>IF(AY2204&lt;1,IF(AY2203&lt;1,"Y",""),"")</f>
        <v/>
      </c>
      <c r="BG2204" s="2"/>
      <c r="BH2204" s="2"/>
      <c r="BI2204" s="2"/>
      <c r="BJ2204" s="2"/>
      <c r="BK2204" s="2"/>
      <c r="BL2204" s="2"/>
      <c r="BM2204" s="4" t="str">
        <f>IF(BR2204=BR2205,IF(BR2204&gt;BR2203,BR2204&amp;"_O",""),BR2204&amp;"_C")</f>
        <v/>
      </c>
      <c r="BN2204" s="7" t="str">
        <f>IF(RIGHT(BM2204,1)="C",BP2204/INDEX($BP$5:$BP$2729,MATCH(BR2204&amp;"_O",$BM$5:$BM$2729,0),1),"")</f>
        <v/>
      </c>
      <c r="BO2204" s="38">
        <v>41361</v>
      </c>
      <c r="BP2204" s="3">
        <v>3267.52</v>
      </c>
      <c r="BQ2204" s="7">
        <f>BP2204/BP2203</f>
        <v>1.0069399075500771</v>
      </c>
      <c r="BR2204" s="4">
        <f>YEAR(BO2204)</f>
        <v>2013</v>
      </c>
      <c r="BS2204" s="2" t="s">
        <v>9</v>
      </c>
      <c r="BT2204" s="12" t="str">
        <f>INDEX($CD$5:$CD$10,MATCH(BS2204,$CC$5:$CC$10,0),1)</f>
        <v>Y</v>
      </c>
      <c r="BU2204" s="12" t="str">
        <f>IF(AND(BT2204="Y",BQ2204&gt;1),"Y","")</f>
        <v>Y</v>
      </c>
      <c r="BV2204" s="12" t="str">
        <f>IF(AND(BT2204="Y",BQ2204&lt;1),"Y","")</f>
        <v/>
      </c>
      <c r="BW2204" s="12" t="str">
        <f>IF(BQ2204&gt;1,IF(BQ2203&gt;1,"Y",""),"")</f>
        <v/>
      </c>
      <c r="BX2204" s="12" t="str">
        <f>IF(BQ2204&lt;1,IF(BQ2203&lt;1,"Y",""),"")</f>
        <v/>
      </c>
      <c r="BY2204" s="2"/>
      <c r="BZ2204" s="2"/>
      <c r="CA2204" s="2"/>
    </row>
    <row r="2205" spans="47:79">
      <c r="AU2205" s="4" t="str">
        <f>IF(AZ2205=AZ2206,IF(AZ2205&gt;AZ2204,AZ2205&amp;"_O",""),AZ2205&amp;"_C")</f>
        <v/>
      </c>
      <c r="AV2205" s="7" t="str">
        <f>IF(RIGHT(AU2205,1)="C",AX2205/INDEX($AX$5:$AX$2729,MATCH(AZ2205&amp;"_O",$AU$5:$AU$2729,0),1),"")</f>
        <v/>
      </c>
      <c r="AW2205" s="38">
        <v>40949</v>
      </c>
      <c r="AX2205" s="37">
        <v>1342.64</v>
      </c>
      <c r="AY2205" s="7">
        <f>AX2205/AX2204</f>
        <v>0.99831957766376678</v>
      </c>
      <c r="AZ2205" s="4">
        <f>YEAR(AW2205)</f>
        <v>2012</v>
      </c>
      <c r="BA2205" s="2" t="s">
        <v>9</v>
      </c>
      <c r="BB2205" s="12" t="str">
        <f>INDEX($CD$5:$CD$10,MATCH(BA2205,$CC$5:$CC$10,0),1)</f>
        <v>Y</v>
      </c>
      <c r="BC2205" s="12" t="str">
        <f>IF(AND(BB2205="Y",AY2205&gt;1),"Y","")</f>
        <v/>
      </c>
      <c r="BD2205" s="12" t="str">
        <f>IF(AND(BB2205="Y",AY2205&lt;1),"Y","")</f>
        <v>Y</v>
      </c>
      <c r="BE2205" s="12" t="str">
        <f>IF(AY2205&gt;1,IF(AY2204&gt;1,"Y",""),"")</f>
        <v/>
      </c>
      <c r="BF2205" s="12" t="str">
        <f>IF(AY2205&lt;1,IF(AY2204&lt;1,"Y",""),"")</f>
        <v/>
      </c>
      <c r="BG2205" s="2"/>
      <c r="BH2205" s="2"/>
      <c r="BI2205" s="2"/>
      <c r="BJ2205" s="2"/>
      <c r="BK2205" s="2"/>
      <c r="BL2205" s="2"/>
      <c r="BM2205" s="4" t="str">
        <f>IF(BR2205=BR2206,IF(BR2205&gt;BR2204,BR2205&amp;"_O",""),BR2205&amp;"_C")</f>
        <v/>
      </c>
      <c r="BN2205" s="7" t="str">
        <f>IF(RIGHT(BM2205,1)="C",BP2205/INDEX($BP$5:$BP$2729,MATCH(BR2205&amp;"_O",$BM$5:$BM$2729,0),1),"")</f>
        <v/>
      </c>
      <c r="BO2205" s="38">
        <v>41369</v>
      </c>
      <c r="BP2205" s="3">
        <v>3203.86</v>
      </c>
      <c r="BQ2205" s="7">
        <f>BP2205/BP2204</f>
        <v>0.9805173342473803</v>
      </c>
      <c r="BR2205" s="4">
        <f>YEAR(BO2205)</f>
        <v>2013</v>
      </c>
      <c r="BS2205" s="2" t="s">
        <v>9</v>
      </c>
      <c r="BT2205" s="12" t="str">
        <f>INDEX($CD$5:$CD$10,MATCH(BS2205,$CC$5:$CC$10,0),1)</f>
        <v>Y</v>
      </c>
      <c r="BU2205" s="12" t="str">
        <f>IF(AND(BT2205="Y",BQ2205&gt;1),"Y","")</f>
        <v/>
      </c>
      <c r="BV2205" s="12" t="str">
        <f>IF(AND(BT2205="Y",BQ2205&lt;1),"Y","")</f>
        <v>Y</v>
      </c>
      <c r="BW2205" s="12" t="str">
        <f>IF(BQ2205&gt;1,IF(BQ2204&gt;1,"Y",""),"")</f>
        <v/>
      </c>
      <c r="BX2205" s="12" t="str">
        <f>IF(BQ2205&lt;1,IF(BQ2204&lt;1,"Y",""),"")</f>
        <v/>
      </c>
      <c r="BY2205" s="2"/>
      <c r="BZ2205" s="2"/>
      <c r="CA2205" s="2"/>
    </row>
    <row r="2206" spans="47:79">
      <c r="AU2206" s="4" t="str">
        <f>IF(AZ2206=AZ2207,IF(AZ2206&gt;AZ2205,AZ2206&amp;"_O",""),AZ2206&amp;"_C")</f>
        <v/>
      </c>
      <c r="AV2206" s="7" t="str">
        <f>IF(RIGHT(AU2206,1)="C",AX2206/INDEX($AX$5:$AX$2729,MATCH(AZ2206&amp;"_O",$AU$5:$AU$2729,0),1),"")</f>
        <v/>
      </c>
      <c r="AW2206" s="38">
        <v>40956</v>
      </c>
      <c r="AX2206" s="37">
        <v>1361.23</v>
      </c>
      <c r="AY2206" s="7">
        <f>AX2206/AX2205</f>
        <v>1.0138458559256389</v>
      </c>
      <c r="AZ2206" s="4">
        <f>YEAR(AW2206)</f>
        <v>2012</v>
      </c>
      <c r="BA2206" s="2" t="s">
        <v>9</v>
      </c>
      <c r="BB2206" s="12" t="str">
        <f>INDEX($CD$5:$CD$10,MATCH(BA2206,$CC$5:$CC$10,0),1)</f>
        <v>Y</v>
      </c>
      <c r="BC2206" s="12" t="str">
        <f>IF(AND(BB2206="Y",AY2206&gt;1),"Y","")</f>
        <v>Y</v>
      </c>
      <c r="BD2206" s="12" t="str">
        <f>IF(AND(BB2206="Y",AY2206&lt;1),"Y","")</f>
        <v/>
      </c>
      <c r="BE2206" s="12" t="str">
        <f>IF(AY2206&gt;1,IF(AY2205&gt;1,"Y",""),"")</f>
        <v/>
      </c>
      <c r="BF2206" s="12" t="str">
        <f>IF(AY2206&lt;1,IF(AY2205&lt;1,"Y",""),"")</f>
        <v/>
      </c>
      <c r="BG2206" s="2"/>
      <c r="BH2206" s="2"/>
      <c r="BI2206" s="2"/>
      <c r="BJ2206" s="2"/>
      <c r="BK2206" s="2"/>
      <c r="BL2206" s="2"/>
      <c r="BM2206" s="4" t="str">
        <f>IF(BR2206=BR2207,IF(BR2206&gt;BR2205,BR2206&amp;"_O",""),BR2206&amp;"_C")</f>
        <v/>
      </c>
      <c r="BN2206" s="7" t="str">
        <f>IF(RIGHT(BM2206,1)="C",BP2206/INDEX($BP$5:$BP$2729,MATCH(BR2206&amp;"_O",$BM$5:$BM$2729,0),1),"")</f>
        <v/>
      </c>
      <c r="BO2206" s="38">
        <v>41376</v>
      </c>
      <c r="BP2206" s="3">
        <v>3294.95</v>
      </c>
      <c r="BQ2206" s="7">
        <f>BP2206/BP2205</f>
        <v>1.028431329708539</v>
      </c>
      <c r="BR2206" s="4">
        <f>YEAR(BO2206)</f>
        <v>2013</v>
      </c>
      <c r="BS2206" s="2" t="s">
        <v>9</v>
      </c>
      <c r="BT2206" s="12" t="str">
        <f>INDEX($CD$5:$CD$10,MATCH(BS2206,$CC$5:$CC$10,0),1)</f>
        <v>Y</v>
      </c>
      <c r="BU2206" s="12" t="str">
        <f>IF(AND(BT2206="Y",BQ2206&gt;1),"Y","")</f>
        <v>Y</v>
      </c>
      <c r="BV2206" s="12" t="str">
        <f>IF(AND(BT2206="Y",BQ2206&lt;1),"Y","")</f>
        <v/>
      </c>
      <c r="BW2206" s="12" t="str">
        <f>IF(BQ2206&gt;1,IF(BQ2205&gt;1,"Y",""),"")</f>
        <v/>
      </c>
      <c r="BX2206" s="12" t="str">
        <f>IF(BQ2206&lt;1,IF(BQ2205&lt;1,"Y",""),"")</f>
        <v/>
      </c>
      <c r="BY2206" s="2"/>
      <c r="BZ2206" s="2"/>
      <c r="CA2206" s="2"/>
    </row>
    <row r="2207" spans="47:79">
      <c r="AU2207" s="4" t="str">
        <f>IF(AZ2207=AZ2208,IF(AZ2207&gt;AZ2206,AZ2207&amp;"_O",""),AZ2207&amp;"_C")</f>
        <v/>
      </c>
      <c r="AV2207" s="7" t="str">
        <f>IF(RIGHT(AU2207,1)="C",AX2207/INDEX($AX$5:$AX$2729,MATCH(AZ2207&amp;"_O",$AU$5:$AU$2729,0),1),"")</f>
        <v/>
      </c>
      <c r="AW2207" s="38">
        <v>40963</v>
      </c>
      <c r="AX2207" s="37">
        <v>1365.74</v>
      </c>
      <c r="AY2207" s="7">
        <f>AX2207/AX2206</f>
        <v>1.0033131799916253</v>
      </c>
      <c r="AZ2207" s="4">
        <f>YEAR(AW2207)</f>
        <v>2012</v>
      </c>
      <c r="BA2207" s="2" t="s">
        <v>9</v>
      </c>
      <c r="BB2207" s="12" t="str">
        <f>INDEX($CD$5:$CD$10,MATCH(BA2207,$CC$5:$CC$10,0),1)</f>
        <v>Y</v>
      </c>
      <c r="BC2207" s="12" t="str">
        <f>IF(AND(BB2207="Y",AY2207&gt;1),"Y","")</f>
        <v>Y</v>
      </c>
      <c r="BD2207" s="12" t="str">
        <f>IF(AND(BB2207="Y",AY2207&lt;1),"Y","")</f>
        <v/>
      </c>
      <c r="BE2207" s="12" t="str">
        <f>IF(AY2207&gt;1,IF(AY2206&gt;1,"Y",""),"")</f>
        <v>Y</v>
      </c>
      <c r="BF2207" s="12" t="str">
        <f>IF(AY2207&lt;1,IF(AY2206&lt;1,"Y",""),"")</f>
        <v/>
      </c>
      <c r="BG2207" s="2"/>
      <c r="BH2207" s="2"/>
      <c r="BI2207" s="2"/>
      <c r="BJ2207" s="2"/>
      <c r="BK2207" s="2"/>
      <c r="BL2207" s="2"/>
      <c r="BM2207" s="4" t="str">
        <f>IF(BR2207=BR2208,IF(BR2207&gt;BR2206,BR2207&amp;"_O",""),BR2207&amp;"_C")</f>
        <v/>
      </c>
      <c r="BN2207" s="7" t="str">
        <f>IF(RIGHT(BM2207,1)="C",BP2207/INDEX($BP$5:$BP$2729,MATCH(BR2207&amp;"_O",$BM$5:$BM$2729,0),1),"")</f>
        <v/>
      </c>
      <c r="BO2207" s="38">
        <v>41383</v>
      </c>
      <c r="BP2207" s="3">
        <v>3206.06</v>
      </c>
      <c r="BQ2207" s="7">
        <f>BP2207/BP2206</f>
        <v>0.97302235238774493</v>
      </c>
      <c r="BR2207" s="4">
        <f>YEAR(BO2207)</f>
        <v>2013</v>
      </c>
      <c r="BS2207" s="2" t="s">
        <v>9</v>
      </c>
      <c r="BT2207" s="12" t="str">
        <f>INDEX($CD$5:$CD$10,MATCH(BS2207,$CC$5:$CC$10,0),1)</f>
        <v>Y</v>
      </c>
      <c r="BU2207" s="12" t="str">
        <f>IF(AND(BT2207="Y",BQ2207&gt;1),"Y","")</f>
        <v/>
      </c>
      <c r="BV2207" s="12" t="str">
        <f>IF(AND(BT2207="Y",BQ2207&lt;1),"Y","")</f>
        <v>Y</v>
      </c>
      <c r="BW2207" s="12" t="str">
        <f>IF(BQ2207&gt;1,IF(BQ2206&gt;1,"Y",""),"")</f>
        <v/>
      </c>
      <c r="BX2207" s="12" t="str">
        <f>IF(BQ2207&lt;1,IF(BQ2206&lt;1,"Y",""),"")</f>
        <v/>
      </c>
      <c r="BY2207" s="2"/>
      <c r="BZ2207" s="2"/>
      <c r="CA2207" s="2"/>
    </row>
    <row r="2208" spans="47:79">
      <c r="AU2208" s="4" t="str">
        <f>IF(AZ2208=AZ2209,IF(AZ2208&gt;AZ2207,AZ2208&amp;"_O",""),AZ2208&amp;"_C")</f>
        <v/>
      </c>
      <c r="AV2208" s="7" t="str">
        <f>IF(RIGHT(AU2208,1)="C",AX2208/INDEX($AX$5:$AX$2729,MATCH(AZ2208&amp;"_O",$AU$5:$AU$2729,0),1),"")</f>
        <v/>
      </c>
      <c r="AW2208" s="38">
        <v>40970</v>
      </c>
      <c r="AX2208" s="37">
        <v>1369.63</v>
      </c>
      <c r="AY2208" s="7">
        <f>AX2208/AX2207</f>
        <v>1.0028482727312666</v>
      </c>
      <c r="AZ2208" s="4">
        <f>YEAR(AW2208)</f>
        <v>2012</v>
      </c>
      <c r="BA2208" s="2" t="s">
        <v>9</v>
      </c>
      <c r="BB2208" s="12" t="str">
        <f>INDEX($CD$5:$CD$10,MATCH(BA2208,$CC$5:$CC$10,0),1)</f>
        <v>Y</v>
      </c>
      <c r="BC2208" s="12" t="str">
        <f>IF(AND(BB2208="Y",AY2208&gt;1),"Y","")</f>
        <v>Y</v>
      </c>
      <c r="BD2208" s="12" t="str">
        <f>IF(AND(BB2208="Y",AY2208&lt;1),"Y","")</f>
        <v/>
      </c>
      <c r="BE2208" s="12" t="str">
        <f>IF(AY2208&gt;1,IF(AY2207&gt;1,"Y",""),"")</f>
        <v>Y</v>
      </c>
      <c r="BF2208" s="12" t="str">
        <f>IF(AY2208&lt;1,IF(AY2207&lt;1,"Y",""),"")</f>
        <v/>
      </c>
      <c r="BG2208" s="2"/>
      <c r="BH2208" s="2"/>
      <c r="BI2208" s="2"/>
      <c r="BJ2208" s="2"/>
      <c r="BK2208" s="2"/>
      <c r="BL2208" s="2"/>
      <c r="BM2208" s="4" t="str">
        <f>IF(BR2208=BR2209,IF(BR2208&gt;BR2207,BR2208&amp;"_O",""),BR2208&amp;"_C")</f>
        <v/>
      </c>
      <c r="BN2208" s="7" t="str">
        <f>IF(RIGHT(BM2208,1)="C",BP2208/INDEX($BP$5:$BP$2729,MATCH(BR2208&amp;"_O",$BM$5:$BM$2729,0),1),"")</f>
        <v/>
      </c>
      <c r="BO2208" s="38">
        <v>41390</v>
      </c>
      <c r="BP2208" s="3">
        <v>3279.26</v>
      </c>
      <c r="BQ2208" s="7">
        <f>BP2208/BP2207</f>
        <v>1.0228317623500496</v>
      </c>
      <c r="BR2208" s="4">
        <f>YEAR(BO2208)</f>
        <v>2013</v>
      </c>
      <c r="BS2208" s="2" t="s">
        <v>9</v>
      </c>
      <c r="BT2208" s="12" t="str">
        <f>INDEX($CD$5:$CD$10,MATCH(BS2208,$CC$5:$CC$10,0),1)</f>
        <v>Y</v>
      </c>
      <c r="BU2208" s="12" t="str">
        <f>IF(AND(BT2208="Y",BQ2208&gt;1),"Y","")</f>
        <v>Y</v>
      </c>
      <c r="BV2208" s="12" t="str">
        <f>IF(AND(BT2208="Y",BQ2208&lt;1),"Y","")</f>
        <v/>
      </c>
      <c r="BW2208" s="12" t="str">
        <f>IF(BQ2208&gt;1,IF(BQ2207&gt;1,"Y",""),"")</f>
        <v/>
      </c>
      <c r="BX2208" s="12" t="str">
        <f>IF(BQ2208&lt;1,IF(BQ2207&lt;1,"Y",""),"")</f>
        <v/>
      </c>
      <c r="BY2208" s="2"/>
      <c r="BZ2208" s="2"/>
      <c r="CA2208" s="2"/>
    </row>
    <row r="2209" spans="47:79">
      <c r="AU2209" s="4" t="str">
        <f>IF(AZ2209=AZ2210,IF(AZ2209&gt;AZ2208,AZ2209&amp;"_O",""),AZ2209&amp;"_C")</f>
        <v/>
      </c>
      <c r="AV2209" s="7" t="str">
        <f>IF(RIGHT(AU2209,1)="C",AX2209/INDEX($AX$5:$AX$2729,MATCH(AZ2209&amp;"_O",$AU$5:$AU$2729,0),1),"")</f>
        <v/>
      </c>
      <c r="AW2209" s="38">
        <v>40977</v>
      </c>
      <c r="AX2209" s="37">
        <v>1370.87</v>
      </c>
      <c r="AY2209" s="7">
        <f>AX2209/AX2208</f>
        <v>1.0009053540007153</v>
      </c>
      <c r="AZ2209" s="4">
        <f>YEAR(AW2209)</f>
        <v>2012</v>
      </c>
      <c r="BA2209" s="2" t="s">
        <v>9</v>
      </c>
      <c r="BB2209" s="12" t="str">
        <f>INDEX($CD$5:$CD$10,MATCH(BA2209,$CC$5:$CC$10,0),1)</f>
        <v>Y</v>
      </c>
      <c r="BC2209" s="12" t="str">
        <f>IF(AND(BB2209="Y",AY2209&gt;1),"Y","")</f>
        <v>Y</v>
      </c>
      <c r="BD2209" s="12" t="str">
        <f>IF(AND(BB2209="Y",AY2209&lt;1),"Y","")</f>
        <v/>
      </c>
      <c r="BE2209" s="12" t="str">
        <f>IF(AY2209&gt;1,IF(AY2208&gt;1,"Y",""),"")</f>
        <v>Y</v>
      </c>
      <c r="BF2209" s="12" t="str">
        <f>IF(AY2209&lt;1,IF(AY2208&lt;1,"Y",""),"")</f>
        <v/>
      </c>
      <c r="BG2209" s="2"/>
      <c r="BH2209" s="2"/>
      <c r="BI2209" s="2"/>
      <c r="BJ2209" s="2"/>
      <c r="BK2209" s="2"/>
      <c r="BL2209" s="2"/>
      <c r="BM2209" s="4" t="str">
        <f>IF(BR2209=BR2210,IF(BR2209&gt;BR2208,BR2209&amp;"_O",""),BR2209&amp;"_C")</f>
        <v/>
      </c>
      <c r="BN2209" s="7" t="str">
        <f>IF(RIGHT(BM2209,1)="C",BP2209/INDEX($BP$5:$BP$2729,MATCH(BR2209&amp;"_O",$BM$5:$BM$2729,0),1),"")</f>
        <v/>
      </c>
      <c r="BO2209" s="38">
        <v>41397</v>
      </c>
      <c r="BP2209" s="3">
        <v>3378.63</v>
      </c>
      <c r="BQ2209" s="7">
        <f>BP2209/BP2208</f>
        <v>1.0303025682623519</v>
      </c>
      <c r="BR2209" s="4">
        <f>YEAR(BO2209)</f>
        <v>2013</v>
      </c>
      <c r="BS2209" s="2" t="s">
        <v>9</v>
      </c>
      <c r="BT2209" s="12" t="str">
        <f>INDEX($CD$5:$CD$10,MATCH(BS2209,$CC$5:$CC$10,0),1)</f>
        <v>Y</v>
      </c>
      <c r="BU2209" s="12" t="str">
        <f>IF(AND(BT2209="Y",BQ2209&gt;1),"Y","")</f>
        <v>Y</v>
      </c>
      <c r="BV2209" s="12" t="str">
        <f>IF(AND(BT2209="Y",BQ2209&lt;1),"Y","")</f>
        <v/>
      </c>
      <c r="BW2209" s="12" t="str">
        <f>IF(BQ2209&gt;1,IF(BQ2208&gt;1,"Y",""),"")</f>
        <v>Y</v>
      </c>
      <c r="BX2209" s="12" t="str">
        <f>IF(BQ2209&lt;1,IF(BQ2208&lt;1,"Y",""),"")</f>
        <v/>
      </c>
      <c r="BY2209" s="2"/>
      <c r="BZ2209" s="2"/>
      <c r="CA2209" s="2"/>
    </row>
    <row r="2210" spans="47:79">
      <c r="AU2210" s="4" t="str">
        <f>IF(AZ2210=AZ2211,IF(AZ2210&gt;AZ2209,AZ2210&amp;"_O",""),AZ2210&amp;"_C")</f>
        <v/>
      </c>
      <c r="AV2210" s="7" t="str">
        <f>IF(RIGHT(AU2210,1)="C",AX2210/INDEX($AX$5:$AX$2729,MATCH(AZ2210&amp;"_O",$AU$5:$AU$2729,0),1),"")</f>
        <v/>
      </c>
      <c r="AW2210" s="38">
        <v>40984</v>
      </c>
      <c r="AX2210" s="37">
        <v>1404.17</v>
      </c>
      <c r="AY2210" s="7">
        <f>AX2210/AX2209</f>
        <v>1.0242911435803541</v>
      </c>
      <c r="AZ2210" s="4">
        <f>YEAR(AW2210)</f>
        <v>2012</v>
      </c>
      <c r="BA2210" s="2" t="s">
        <v>9</v>
      </c>
      <c r="BB2210" s="12" t="str">
        <f>INDEX($CD$5:$CD$10,MATCH(BA2210,$CC$5:$CC$10,0),1)</f>
        <v>Y</v>
      </c>
      <c r="BC2210" s="12" t="str">
        <f>IF(AND(BB2210="Y",AY2210&gt;1),"Y","")</f>
        <v>Y</v>
      </c>
      <c r="BD2210" s="12" t="str">
        <f>IF(AND(BB2210="Y",AY2210&lt;1),"Y","")</f>
        <v/>
      </c>
      <c r="BE2210" s="12" t="str">
        <f>IF(AY2210&gt;1,IF(AY2209&gt;1,"Y",""),"")</f>
        <v>Y</v>
      </c>
      <c r="BF2210" s="12" t="str">
        <f>IF(AY2210&lt;1,IF(AY2209&lt;1,"Y",""),"")</f>
        <v/>
      </c>
      <c r="BG2210" s="2"/>
      <c r="BH2210" s="2"/>
      <c r="BI2210" s="2"/>
      <c r="BJ2210" s="2"/>
      <c r="BK2210" s="2"/>
      <c r="BL2210" s="2"/>
      <c r="BM2210" s="4" t="str">
        <f>IF(BR2210=BR2211,IF(BR2210&gt;BR2209,BR2210&amp;"_O",""),BR2210&amp;"_C")</f>
        <v/>
      </c>
      <c r="BN2210" s="7" t="str">
        <f>IF(RIGHT(BM2210,1)="C",BP2210/INDEX($BP$5:$BP$2729,MATCH(BR2210&amp;"_O",$BM$5:$BM$2729,0),1),"")</f>
        <v/>
      </c>
      <c r="BO2210" s="38">
        <v>41404</v>
      </c>
      <c r="BP2210" s="3">
        <v>3436.58</v>
      </c>
      <c r="BQ2210" s="7">
        <f>BP2210/BP2209</f>
        <v>1.0171519225248102</v>
      </c>
      <c r="BR2210" s="4">
        <f>YEAR(BO2210)</f>
        <v>2013</v>
      </c>
      <c r="BS2210" s="2" t="s">
        <v>9</v>
      </c>
      <c r="BT2210" s="12" t="str">
        <f>INDEX($CD$5:$CD$10,MATCH(BS2210,$CC$5:$CC$10,0),1)</f>
        <v>Y</v>
      </c>
      <c r="BU2210" s="12" t="str">
        <f>IF(AND(BT2210="Y",BQ2210&gt;1),"Y","")</f>
        <v>Y</v>
      </c>
      <c r="BV2210" s="12" t="str">
        <f>IF(AND(BT2210="Y",BQ2210&lt;1),"Y","")</f>
        <v/>
      </c>
      <c r="BW2210" s="12" t="str">
        <f>IF(BQ2210&gt;1,IF(BQ2209&gt;1,"Y",""),"")</f>
        <v>Y</v>
      </c>
      <c r="BX2210" s="12" t="str">
        <f>IF(BQ2210&lt;1,IF(BQ2209&lt;1,"Y",""),"")</f>
        <v/>
      </c>
      <c r="BY2210" s="2"/>
      <c r="BZ2210" s="2"/>
      <c r="CA2210" s="2"/>
    </row>
    <row r="2211" spans="47:79">
      <c r="AU2211" s="4" t="str">
        <f>IF(AZ2211=AZ2212,IF(AZ2211&gt;AZ2210,AZ2211&amp;"_O",""),AZ2211&amp;"_C")</f>
        <v/>
      </c>
      <c r="AV2211" s="7" t="str">
        <f>IF(RIGHT(AU2211,1)="C",AX2211/INDEX($AX$5:$AX$2729,MATCH(AZ2211&amp;"_O",$AU$5:$AU$2729,0),1),"")</f>
        <v/>
      </c>
      <c r="AW2211" s="38">
        <v>40991</v>
      </c>
      <c r="AX2211" s="37">
        <v>1397.11</v>
      </c>
      <c r="AY2211" s="7">
        <f>AX2211/AX2210</f>
        <v>0.99497211876054881</v>
      </c>
      <c r="AZ2211" s="4">
        <f>YEAR(AW2211)</f>
        <v>2012</v>
      </c>
      <c r="BA2211" s="2" t="s">
        <v>9</v>
      </c>
      <c r="BB2211" s="12" t="str">
        <f>INDEX($CD$5:$CD$10,MATCH(BA2211,$CC$5:$CC$10,0),1)</f>
        <v>Y</v>
      </c>
      <c r="BC2211" s="12" t="str">
        <f>IF(AND(BB2211="Y",AY2211&gt;1),"Y","")</f>
        <v/>
      </c>
      <c r="BD2211" s="12" t="str">
        <f>IF(AND(BB2211="Y",AY2211&lt;1),"Y","")</f>
        <v>Y</v>
      </c>
      <c r="BE2211" s="12" t="str">
        <f>IF(AY2211&gt;1,IF(AY2210&gt;1,"Y",""),"")</f>
        <v/>
      </c>
      <c r="BF2211" s="12" t="str">
        <f>IF(AY2211&lt;1,IF(AY2210&lt;1,"Y",""),"")</f>
        <v/>
      </c>
      <c r="BG2211" s="2"/>
      <c r="BH2211" s="2"/>
      <c r="BI2211" s="2"/>
      <c r="BJ2211" s="2"/>
      <c r="BK2211" s="2"/>
      <c r="BL2211" s="2"/>
      <c r="BM2211" s="4" t="str">
        <f>IF(BR2211=BR2212,IF(BR2211&gt;BR2210,BR2211&amp;"_O",""),BR2211&amp;"_C")</f>
        <v/>
      </c>
      <c r="BN2211" s="7" t="str">
        <f>IF(RIGHT(BM2211,1)="C",BP2211/INDEX($BP$5:$BP$2729,MATCH(BR2211&amp;"_O",$BM$5:$BM$2729,0),1),"")</f>
        <v/>
      </c>
      <c r="BO2211" s="38">
        <v>41411</v>
      </c>
      <c r="BP2211" s="3">
        <v>3498.97</v>
      </c>
      <c r="BQ2211" s="7">
        <f>BP2211/BP2210</f>
        <v>1.0181546770335623</v>
      </c>
      <c r="BR2211" s="4">
        <f>YEAR(BO2211)</f>
        <v>2013</v>
      </c>
      <c r="BS2211" s="2" t="s">
        <v>9</v>
      </c>
      <c r="BT2211" s="12" t="str">
        <f>INDEX($CD$5:$CD$10,MATCH(BS2211,$CC$5:$CC$10,0),1)</f>
        <v>Y</v>
      </c>
      <c r="BU2211" s="12" t="str">
        <f>IF(AND(BT2211="Y",BQ2211&gt;1),"Y","")</f>
        <v>Y</v>
      </c>
      <c r="BV2211" s="12" t="str">
        <f>IF(AND(BT2211="Y",BQ2211&lt;1),"Y","")</f>
        <v/>
      </c>
      <c r="BW2211" s="12" t="str">
        <f>IF(BQ2211&gt;1,IF(BQ2210&gt;1,"Y",""),"")</f>
        <v>Y</v>
      </c>
      <c r="BX2211" s="12" t="str">
        <f>IF(BQ2211&lt;1,IF(BQ2210&lt;1,"Y",""),"")</f>
        <v/>
      </c>
      <c r="BY2211" s="2"/>
      <c r="BZ2211" s="2"/>
      <c r="CA2211" s="2"/>
    </row>
    <row r="2212" spans="47:79">
      <c r="AU2212" s="4" t="str">
        <f>IF(AZ2212=AZ2213,IF(AZ2212&gt;AZ2211,AZ2212&amp;"_O",""),AZ2212&amp;"_C")</f>
        <v/>
      </c>
      <c r="AV2212" s="7" t="str">
        <f>IF(RIGHT(AU2212,1)="C",AX2212/INDEX($AX$5:$AX$2729,MATCH(AZ2212&amp;"_O",$AU$5:$AU$2729,0),1),"")</f>
        <v/>
      </c>
      <c r="AW2212" s="38">
        <v>40998</v>
      </c>
      <c r="AX2212" s="37">
        <v>1408.47</v>
      </c>
      <c r="AY2212" s="7">
        <f>AX2212/AX2211</f>
        <v>1.0081310705670994</v>
      </c>
      <c r="AZ2212" s="4">
        <f>YEAR(AW2212)</f>
        <v>2012</v>
      </c>
      <c r="BA2212" s="2" t="s">
        <v>9</v>
      </c>
      <c r="BB2212" s="12" t="str">
        <f>INDEX($CD$5:$CD$10,MATCH(BA2212,$CC$5:$CC$10,0),1)</f>
        <v>Y</v>
      </c>
      <c r="BC2212" s="12" t="str">
        <f>IF(AND(BB2212="Y",AY2212&gt;1),"Y","")</f>
        <v>Y</v>
      </c>
      <c r="BD2212" s="12" t="str">
        <f>IF(AND(BB2212="Y",AY2212&lt;1),"Y","")</f>
        <v/>
      </c>
      <c r="BE2212" s="12" t="str">
        <f>IF(AY2212&gt;1,IF(AY2211&gt;1,"Y",""),"")</f>
        <v/>
      </c>
      <c r="BF2212" s="12" t="str">
        <f>IF(AY2212&lt;1,IF(AY2211&lt;1,"Y",""),"")</f>
        <v/>
      </c>
      <c r="BG2212" s="2"/>
      <c r="BH2212" s="2"/>
      <c r="BI2212" s="2"/>
      <c r="BJ2212" s="2"/>
      <c r="BK2212" s="2"/>
      <c r="BL2212" s="2"/>
      <c r="BM2212" s="4" t="str">
        <f>IF(BR2212=BR2213,IF(BR2212&gt;BR2211,BR2212&amp;"_O",""),BR2212&amp;"_C")</f>
        <v/>
      </c>
      <c r="BN2212" s="7" t="str">
        <f>IF(RIGHT(BM2212,1)="C",BP2212/INDEX($BP$5:$BP$2729,MATCH(BR2212&amp;"_O",$BM$5:$BM$2729,0),1),"")</f>
        <v/>
      </c>
      <c r="BO2212" s="38">
        <v>41418</v>
      </c>
      <c r="BP2212" s="3">
        <v>3459.14</v>
      </c>
      <c r="BQ2212" s="7">
        <f>BP2212/BP2211</f>
        <v>0.98861665004272692</v>
      </c>
      <c r="BR2212" s="4">
        <f>YEAR(BO2212)</f>
        <v>2013</v>
      </c>
      <c r="BS2212" s="2" t="s">
        <v>9</v>
      </c>
      <c r="BT2212" s="12" t="str">
        <f>INDEX($CD$5:$CD$10,MATCH(BS2212,$CC$5:$CC$10,0),1)</f>
        <v>Y</v>
      </c>
      <c r="BU2212" s="12" t="str">
        <f>IF(AND(BT2212="Y",BQ2212&gt;1),"Y","")</f>
        <v/>
      </c>
      <c r="BV2212" s="12" t="str">
        <f>IF(AND(BT2212="Y",BQ2212&lt;1),"Y","")</f>
        <v>Y</v>
      </c>
      <c r="BW2212" s="12" t="str">
        <f>IF(BQ2212&gt;1,IF(BQ2211&gt;1,"Y",""),"")</f>
        <v/>
      </c>
      <c r="BX2212" s="12" t="str">
        <f>IF(BQ2212&lt;1,IF(BQ2211&lt;1,"Y",""),"")</f>
        <v/>
      </c>
      <c r="BY2212" s="2"/>
      <c r="BZ2212" s="2"/>
      <c r="CA2212" s="2"/>
    </row>
    <row r="2213" spans="47:79">
      <c r="AU2213" s="4" t="str">
        <f>IF(AZ2213=AZ2214,IF(AZ2213&gt;AZ2212,AZ2213&amp;"_O",""),AZ2213&amp;"_C")</f>
        <v/>
      </c>
      <c r="AV2213" s="7" t="str">
        <f>IF(RIGHT(AU2213,1)="C",AX2213/INDEX($AX$5:$AX$2729,MATCH(AZ2213&amp;"_O",$AU$5:$AU$2729,0),1),"")</f>
        <v/>
      </c>
      <c r="AW2213" s="38">
        <v>41004</v>
      </c>
      <c r="AX2213" s="37">
        <v>1398.08</v>
      </c>
      <c r="AY2213" s="7">
        <f>AX2213/AX2212</f>
        <v>0.99262320106214541</v>
      </c>
      <c r="AZ2213" s="4">
        <f>YEAR(AW2213)</f>
        <v>2012</v>
      </c>
      <c r="BA2213" s="2" t="s">
        <v>9</v>
      </c>
      <c r="BB2213" s="12" t="str">
        <f>INDEX($CD$5:$CD$10,MATCH(BA2213,$CC$5:$CC$10,0),1)</f>
        <v>Y</v>
      </c>
      <c r="BC2213" s="12" t="str">
        <f>IF(AND(BB2213="Y",AY2213&gt;1),"Y","")</f>
        <v/>
      </c>
      <c r="BD2213" s="12" t="str">
        <f>IF(AND(BB2213="Y",AY2213&lt;1),"Y","")</f>
        <v>Y</v>
      </c>
      <c r="BE2213" s="12" t="str">
        <f>IF(AY2213&gt;1,IF(AY2212&gt;1,"Y",""),"")</f>
        <v/>
      </c>
      <c r="BF2213" s="12" t="str">
        <f>IF(AY2213&lt;1,IF(AY2212&lt;1,"Y",""),"")</f>
        <v/>
      </c>
      <c r="BG2213" s="2"/>
      <c r="BH2213" s="2"/>
      <c r="BI2213" s="2"/>
      <c r="BJ2213" s="2"/>
      <c r="BK2213" s="2"/>
      <c r="BL2213" s="2"/>
      <c r="BM2213" s="4" t="str">
        <f>IF(BR2213=BR2214,IF(BR2213&gt;BR2212,BR2213&amp;"_O",""),BR2213&amp;"_C")</f>
        <v/>
      </c>
      <c r="BN2213" s="7" t="str">
        <f>IF(RIGHT(BM2213,1)="C",BP2213/INDEX($BP$5:$BP$2729,MATCH(BR2213&amp;"_O",$BM$5:$BM$2729,0),1),"")</f>
        <v/>
      </c>
      <c r="BO2213" s="38">
        <v>41425</v>
      </c>
      <c r="BP2213" s="3">
        <v>3455.91</v>
      </c>
      <c r="BQ2213" s="7">
        <f>BP2213/BP2212</f>
        <v>0.99906624189827531</v>
      </c>
      <c r="BR2213" s="4">
        <f>YEAR(BO2213)</f>
        <v>2013</v>
      </c>
      <c r="BS2213" s="2" t="s">
        <v>9</v>
      </c>
      <c r="BT2213" s="12" t="str">
        <f>INDEX($CD$5:$CD$10,MATCH(BS2213,$CC$5:$CC$10,0),1)</f>
        <v>Y</v>
      </c>
      <c r="BU2213" s="12" t="str">
        <f>IF(AND(BT2213="Y",BQ2213&gt;1),"Y","")</f>
        <v/>
      </c>
      <c r="BV2213" s="12" t="str">
        <f>IF(AND(BT2213="Y",BQ2213&lt;1),"Y","")</f>
        <v>Y</v>
      </c>
      <c r="BW2213" s="12" t="str">
        <f>IF(BQ2213&gt;1,IF(BQ2212&gt;1,"Y",""),"")</f>
        <v/>
      </c>
      <c r="BX2213" s="12" t="str">
        <f>IF(BQ2213&lt;1,IF(BQ2212&lt;1,"Y",""),"")</f>
        <v>Y</v>
      </c>
      <c r="BY2213" s="2"/>
      <c r="BZ2213" s="2"/>
      <c r="CA2213" s="2"/>
    </row>
    <row r="2214" spans="47:79">
      <c r="AU2214" s="4" t="str">
        <f>IF(AZ2214=AZ2215,IF(AZ2214&gt;AZ2213,AZ2214&amp;"_O",""),AZ2214&amp;"_C")</f>
        <v/>
      </c>
      <c r="AV2214" s="7" t="str">
        <f>IF(RIGHT(AU2214,1)="C",AX2214/INDEX($AX$5:$AX$2729,MATCH(AZ2214&amp;"_O",$AU$5:$AU$2729,0),1),"")</f>
        <v/>
      </c>
      <c r="AW2214" s="38">
        <v>41012</v>
      </c>
      <c r="AX2214" s="37">
        <v>1370.26</v>
      </c>
      <c r="AY2214" s="7">
        <f>AX2214/AX2213</f>
        <v>0.98010128175783939</v>
      </c>
      <c r="AZ2214" s="4">
        <f>YEAR(AW2214)</f>
        <v>2012</v>
      </c>
      <c r="BA2214" s="2" t="s">
        <v>9</v>
      </c>
      <c r="BB2214" s="12" t="str">
        <f>INDEX($CD$5:$CD$10,MATCH(BA2214,$CC$5:$CC$10,0),1)</f>
        <v>Y</v>
      </c>
      <c r="BC2214" s="12" t="str">
        <f>IF(AND(BB2214="Y",AY2214&gt;1),"Y","")</f>
        <v/>
      </c>
      <c r="BD2214" s="12" t="str">
        <f>IF(AND(BB2214="Y",AY2214&lt;1),"Y","")</f>
        <v>Y</v>
      </c>
      <c r="BE2214" s="12" t="str">
        <f>IF(AY2214&gt;1,IF(AY2213&gt;1,"Y",""),"")</f>
        <v/>
      </c>
      <c r="BF2214" s="12" t="str">
        <f>IF(AY2214&lt;1,IF(AY2213&lt;1,"Y",""),"")</f>
        <v>Y</v>
      </c>
      <c r="BG2214" s="2"/>
      <c r="BH2214" s="2"/>
      <c r="BI2214" s="2"/>
      <c r="BJ2214" s="2"/>
      <c r="BK2214" s="2"/>
      <c r="BL2214" s="2"/>
      <c r="BM2214" s="4" t="str">
        <f>IF(BR2214=BR2215,IF(BR2214&gt;BR2213,BR2214&amp;"_O",""),BR2214&amp;"_C")</f>
        <v/>
      </c>
      <c r="BN2214" s="7" t="str">
        <f>IF(RIGHT(BM2214,1)="C",BP2214/INDEX($BP$5:$BP$2729,MATCH(BR2214&amp;"_O",$BM$5:$BM$2729,0),1),"")</f>
        <v/>
      </c>
      <c r="BO2214" s="38">
        <v>41432</v>
      </c>
      <c r="BP2214" s="3">
        <v>3469.22</v>
      </c>
      <c r="BQ2214" s="7">
        <f>BP2214/BP2213</f>
        <v>1.0038513734443315</v>
      </c>
      <c r="BR2214" s="4">
        <f>YEAR(BO2214)</f>
        <v>2013</v>
      </c>
      <c r="BS2214" s="2" t="s">
        <v>9</v>
      </c>
      <c r="BT2214" s="12" t="str">
        <f>INDEX($CD$5:$CD$10,MATCH(BS2214,$CC$5:$CC$10,0),1)</f>
        <v>Y</v>
      </c>
      <c r="BU2214" s="12" t="str">
        <f>IF(AND(BT2214="Y",BQ2214&gt;1),"Y","")</f>
        <v>Y</v>
      </c>
      <c r="BV2214" s="12" t="str">
        <f>IF(AND(BT2214="Y",BQ2214&lt;1),"Y","")</f>
        <v/>
      </c>
      <c r="BW2214" s="12" t="str">
        <f>IF(BQ2214&gt;1,IF(BQ2213&gt;1,"Y",""),"")</f>
        <v/>
      </c>
      <c r="BX2214" s="12" t="str">
        <f>IF(BQ2214&lt;1,IF(BQ2213&lt;1,"Y",""),"")</f>
        <v/>
      </c>
      <c r="BY2214" s="2"/>
      <c r="BZ2214" s="2"/>
      <c r="CA2214" s="2"/>
    </row>
    <row r="2215" spans="47:79">
      <c r="AU2215" s="4" t="str">
        <f>IF(AZ2215=AZ2216,IF(AZ2215&gt;AZ2214,AZ2215&amp;"_O",""),AZ2215&amp;"_C")</f>
        <v/>
      </c>
      <c r="AV2215" s="7" t="str">
        <f>IF(RIGHT(AU2215,1)="C",AX2215/INDEX($AX$5:$AX$2729,MATCH(AZ2215&amp;"_O",$AU$5:$AU$2729,0),1),"")</f>
        <v/>
      </c>
      <c r="AW2215" s="38">
        <v>41019</v>
      </c>
      <c r="AX2215" s="37">
        <v>1378.53</v>
      </c>
      <c r="AY2215" s="7">
        <f>AX2215/AX2214</f>
        <v>1.0060353509552931</v>
      </c>
      <c r="AZ2215" s="4">
        <f>YEAR(AW2215)</f>
        <v>2012</v>
      </c>
      <c r="BA2215" s="2" t="s">
        <v>9</v>
      </c>
      <c r="BB2215" s="12" t="str">
        <f>INDEX($CD$5:$CD$10,MATCH(BA2215,$CC$5:$CC$10,0),1)</f>
        <v>Y</v>
      </c>
      <c r="BC2215" s="12" t="str">
        <f>IF(AND(BB2215="Y",AY2215&gt;1),"Y","")</f>
        <v>Y</v>
      </c>
      <c r="BD2215" s="12" t="str">
        <f>IF(AND(BB2215="Y",AY2215&lt;1),"Y","")</f>
        <v/>
      </c>
      <c r="BE2215" s="12" t="str">
        <f>IF(AY2215&gt;1,IF(AY2214&gt;1,"Y",""),"")</f>
        <v/>
      </c>
      <c r="BF2215" s="12" t="str">
        <f>IF(AY2215&lt;1,IF(AY2214&lt;1,"Y",""),"")</f>
        <v/>
      </c>
      <c r="BG2215" s="2"/>
      <c r="BH2215" s="2"/>
      <c r="BI2215" s="2"/>
      <c r="BJ2215" s="2"/>
      <c r="BK2215" s="2"/>
      <c r="BL2215" s="2"/>
      <c r="BM2215" s="4" t="str">
        <f>IF(BR2215=BR2216,IF(BR2215&gt;BR2214,BR2215&amp;"_O",""),BR2215&amp;"_C")</f>
        <v/>
      </c>
      <c r="BN2215" s="7" t="str">
        <f>IF(RIGHT(BM2215,1)="C",BP2215/INDEX($BP$5:$BP$2729,MATCH(BR2215&amp;"_O",$BM$5:$BM$2729,0),1),"")</f>
        <v/>
      </c>
      <c r="BO2215" s="38">
        <v>41439</v>
      </c>
      <c r="BP2215" s="3">
        <v>3423.56</v>
      </c>
      <c r="BQ2215" s="7">
        <f>BP2215/BP2214</f>
        <v>0.9868385400752907</v>
      </c>
      <c r="BR2215" s="4">
        <f>YEAR(BO2215)</f>
        <v>2013</v>
      </c>
      <c r="BS2215" s="2" t="s">
        <v>9</v>
      </c>
      <c r="BT2215" s="12" t="str">
        <f>INDEX($CD$5:$CD$10,MATCH(BS2215,$CC$5:$CC$10,0),1)</f>
        <v>Y</v>
      </c>
      <c r="BU2215" s="12" t="str">
        <f>IF(AND(BT2215="Y",BQ2215&gt;1),"Y","")</f>
        <v/>
      </c>
      <c r="BV2215" s="12" t="str">
        <f>IF(AND(BT2215="Y",BQ2215&lt;1),"Y","")</f>
        <v>Y</v>
      </c>
      <c r="BW2215" s="12" t="str">
        <f>IF(BQ2215&gt;1,IF(BQ2214&gt;1,"Y",""),"")</f>
        <v/>
      </c>
      <c r="BX2215" s="12" t="str">
        <f>IF(BQ2215&lt;1,IF(BQ2214&lt;1,"Y",""),"")</f>
        <v/>
      </c>
      <c r="BY2215" s="2"/>
      <c r="BZ2215" s="2"/>
      <c r="CA2215" s="2"/>
    </row>
    <row r="2216" spans="47:79">
      <c r="AU2216" s="4" t="str">
        <f>IF(AZ2216=AZ2217,IF(AZ2216&gt;AZ2215,AZ2216&amp;"_O",""),AZ2216&amp;"_C")</f>
        <v/>
      </c>
      <c r="AV2216" s="7" t="str">
        <f>IF(RIGHT(AU2216,1)="C",AX2216/INDEX($AX$5:$AX$2729,MATCH(AZ2216&amp;"_O",$AU$5:$AU$2729,0),1),"")</f>
        <v/>
      </c>
      <c r="AW2216" s="38">
        <v>41026</v>
      </c>
      <c r="AX2216" s="37">
        <v>1403.36</v>
      </c>
      <c r="AY2216" s="7">
        <f>AX2216/AX2215</f>
        <v>1.0180119402551993</v>
      </c>
      <c r="AZ2216" s="4">
        <f>YEAR(AW2216)</f>
        <v>2012</v>
      </c>
      <c r="BA2216" s="2" t="s">
        <v>9</v>
      </c>
      <c r="BB2216" s="12" t="str">
        <f>INDEX($CD$5:$CD$10,MATCH(BA2216,$CC$5:$CC$10,0),1)</f>
        <v>Y</v>
      </c>
      <c r="BC2216" s="12" t="str">
        <f>IF(AND(BB2216="Y",AY2216&gt;1),"Y","")</f>
        <v>Y</v>
      </c>
      <c r="BD2216" s="12" t="str">
        <f>IF(AND(BB2216="Y",AY2216&lt;1),"Y","")</f>
        <v/>
      </c>
      <c r="BE2216" s="12" t="str">
        <f>IF(AY2216&gt;1,IF(AY2215&gt;1,"Y",""),"")</f>
        <v>Y</v>
      </c>
      <c r="BF2216" s="12" t="str">
        <f>IF(AY2216&lt;1,IF(AY2215&lt;1,"Y",""),"")</f>
        <v/>
      </c>
      <c r="BG2216" s="2"/>
      <c r="BH2216" s="2"/>
      <c r="BI2216" s="2"/>
      <c r="BJ2216" s="2"/>
      <c r="BK2216" s="2"/>
      <c r="BL2216" s="2"/>
      <c r="BM2216" s="4" t="str">
        <f>IF(BR2216=BR2217,IF(BR2216&gt;BR2215,BR2216&amp;"_O",""),BR2216&amp;"_C")</f>
        <v/>
      </c>
      <c r="BN2216" s="7" t="str">
        <f>IF(RIGHT(BM2216,1)="C",BP2216/INDEX($BP$5:$BP$2729,MATCH(BR2216&amp;"_O",$BM$5:$BM$2729,0),1),"")</f>
        <v/>
      </c>
      <c r="BO2216" s="38">
        <v>41446</v>
      </c>
      <c r="BP2216" s="3">
        <v>3357.25</v>
      </c>
      <c r="BQ2216" s="7">
        <f>BP2216/BP2215</f>
        <v>0.98063127271027817</v>
      </c>
      <c r="BR2216" s="4">
        <f>YEAR(BO2216)</f>
        <v>2013</v>
      </c>
      <c r="BS2216" s="2" t="s">
        <v>9</v>
      </c>
      <c r="BT2216" s="12" t="str">
        <f>INDEX($CD$5:$CD$10,MATCH(BS2216,$CC$5:$CC$10,0),1)</f>
        <v>Y</v>
      </c>
      <c r="BU2216" s="12" t="str">
        <f>IF(AND(BT2216="Y",BQ2216&gt;1),"Y","")</f>
        <v/>
      </c>
      <c r="BV2216" s="12" t="str">
        <f>IF(AND(BT2216="Y",BQ2216&lt;1),"Y","")</f>
        <v>Y</v>
      </c>
      <c r="BW2216" s="12" t="str">
        <f>IF(BQ2216&gt;1,IF(BQ2215&gt;1,"Y",""),"")</f>
        <v/>
      </c>
      <c r="BX2216" s="12" t="str">
        <f>IF(BQ2216&lt;1,IF(BQ2215&lt;1,"Y",""),"")</f>
        <v>Y</v>
      </c>
      <c r="BY2216" s="2"/>
      <c r="BZ2216" s="2"/>
      <c r="CA2216" s="2"/>
    </row>
    <row r="2217" spans="47:79">
      <c r="AU2217" s="4" t="str">
        <f>IF(AZ2217=AZ2218,IF(AZ2217&gt;AZ2216,AZ2217&amp;"_O",""),AZ2217&amp;"_C")</f>
        <v/>
      </c>
      <c r="AV2217" s="7" t="str">
        <f>IF(RIGHT(AU2217,1)="C",AX2217/INDEX($AX$5:$AX$2729,MATCH(AZ2217&amp;"_O",$AU$5:$AU$2729,0),1),"")</f>
        <v/>
      </c>
      <c r="AW2217" s="38">
        <v>41033</v>
      </c>
      <c r="AX2217" s="37">
        <v>1369.1</v>
      </c>
      <c r="AY2217" s="7">
        <f>AX2217/AX2216</f>
        <v>0.97558716223919739</v>
      </c>
      <c r="AZ2217" s="4">
        <f>YEAR(AW2217)</f>
        <v>2012</v>
      </c>
      <c r="BA2217" s="2" t="s">
        <v>9</v>
      </c>
      <c r="BB2217" s="12" t="str">
        <f>INDEX($CD$5:$CD$10,MATCH(BA2217,$CC$5:$CC$10,0),1)</f>
        <v>Y</v>
      </c>
      <c r="BC2217" s="12" t="str">
        <f>IF(AND(BB2217="Y",AY2217&gt;1),"Y","")</f>
        <v/>
      </c>
      <c r="BD2217" s="12" t="str">
        <f>IF(AND(BB2217="Y",AY2217&lt;1),"Y","")</f>
        <v>Y</v>
      </c>
      <c r="BE2217" s="12" t="str">
        <f>IF(AY2217&gt;1,IF(AY2216&gt;1,"Y",""),"")</f>
        <v/>
      </c>
      <c r="BF2217" s="12" t="str">
        <f>IF(AY2217&lt;1,IF(AY2216&lt;1,"Y",""),"")</f>
        <v/>
      </c>
      <c r="BG2217" s="2"/>
      <c r="BH2217" s="2"/>
      <c r="BI2217" s="2"/>
      <c r="BJ2217" s="2"/>
      <c r="BK2217" s="2"/>
      <c r="BL2217" s="2"/>
      <c r="BM2217" s="4" t="str">
        <f>IF(BR2217=BR2218,IF(BR2217&gt;BR2216,BR2217&amp;"_O",""),BR2217&amp;"_C")</f>
        <v/>
      </c>
      <c r="BN2217" s="7" t="str">
        <f>IF(RIGHT(BM2217,1)="C",BP2217/INDEX($BP$5:$BP$2729,MATCH(BR2217&amp;"_O",$BM$5:$BM$2729,0),1),"")</f>
        <v/>
      </c>
      <c r="BO2217" s="38">
        <v>41453</v>
      </c>
      <c r="BP2217" s="3">
        <v>3403.25</v>
      </c>
      <c r="BQ2217" s="7">
        <f>BP2217/BP2216</f>
        <v>1.0137016903715839</v>
      </c>
      <c r="BR2217" s="4">
        <f>YEAR(BO2217)</f>
        <v>2013</v>
      </c>
      <c r="BS2217" s="2" t="s">
        <v>9</v>
      </c>
      <c r="BT2217" s="12" t="str">
        <f>INDEX($CD$5:$CD$10,MATCH(BS2217,$CC$5:$CC$10,0),1)</f>
        <v>Y</v>
      </c>
      <c r="BU2217" s="12" t="str">
        <f>IF(AND(BT2217="Y",BQ2217&gt;1),"Y","")</f>
        <v>Y</v>
      </c>
      <c r="BV2217" s="12" t="str">
        <f>IF(AND(BT2217="Y",BQ2217&lt;1),"Y","")</f>
        <v/>
      </c>
      <c r="BW2217" s="12" t="str">
        <f>IF(BQ2217&gt;1,IF(BQ2216&gt;1,"Y",""),"")</f>
        <v/>
      </c>
      <c r="BX2217" s="12" t="str">
        <f>IF(BQ2217&lt;1,IF(BQ2216&lt;1,"Y",""),"")</f>
        <v/>
      </c>
      <c r="BY2217" s="2"/>
      <c r="BZ2217" s="2"/>
      <c r="CA2217" s="2"/>
    </row>
    <row r="2218" spans="47:79">
      <c r="AU2218" s="4" t="str">
        <f>IF(AZ2218=AZ2219,IF(AZ2218&gt;AZ2217,AZ2218&amp;"_O",""),AZ2218&amp;"_C")</f>
        <v/>
      </c>
      <c r="AV2218" s="7" t="str">
        <f>IF(RIGHT(AU2218,1)="C",AX2218/INDEX($AX$5:$AX$2729,MATCH(AZ2218&amp;"_O",$AU$5:$AU$2729,0),1),"")</f>
        <v/>
      </c>
      <c r="AW2218" s="38">
        <v>41040</v>
      </c>
      <c r="AX2218" s="37">
        <v>1353.39</v>
      </c>
      <c r="AY2218" s="7">
        <f>AX2218/AX2217</f>
        <v>0.98852530859688859</v>
      </c>
      <c r="AZ2218" s="4">
        <f>YEAR(AW2218)</f>
        <v>2012</v>
      </c>
      <c r="BA2218" s="2" t="s">
        <v>9</v>
      </c>
      <c r="BB2218" s="12" t="str">
        <f>INDEX($CD$5:$CD$10,MATCH(BA2218,$CC$5:$CC$10,0),1)</f>
        <v>Y</v>
      </c>
      <c r="BC2218" s="12" t="str">
        <f>IF(AND(BB2218="Y",AY2218&gt;1),"Y","")</f>
        <v/>
      </c>
      <c r="BD2218" s="12" t="str">
        <f>IF(AND(BB2218="Y",AY2218&lt;1),"Y","")</f>
        <v>Y</v>
      </c>
      <c r="BE2218" s="12" t="str">
        <f>IF(AY2218&gt;1,IF(AY2217&gt;1,"Y",""),"")</f>
        <v/>
      </c>
      <c r="BF2218" s="12" t="str">
        <f>IF(AY2218&lt;1,IF(AY2217&lt;1,"Y",""),"")</f>
        <v>Y</v>
      </c>
      <c r="BG2218" s="2"/>
      <c r="BH2218" s="2"/>
      <c r="BI2218" s="2"/>
      <c r="BJ2218" s="2"/>
      <c r="BK2218" s="2"/>
      <c r="BL2218" s="2"/>
      <c r="BM2218" s="4" t="str">
        <f>IF(BR2218=BR2219,IF(BR2218&gt;BR2217,BR2218&amp;"_O",""),BR2218&amp;"_C")</f>
        <v/>
      </c>
      <c r="BN2218" s="7" t="str">
        <f>IF(RIGHT(BM2218,1)="C",BP2218/INDEX($BP$5:$BP$2729,MATCH(BR2218&amp;"_O",$BM$5:$BM$2729,0),1),"")</f>
        <v/>
      </c>
      <c r="BO2218" s="38">
        <v>41460</v>
      </c>
      <c r="BP2218" s="3">
        <v>3479.38</v>
      </c>
      <c r="BQ2218" s="7">
        <f>BP2218/BP2217</f>
        <v>1.0223697935796665</v>
      </c>
      <c r="BR2218" s="4">
        <f>YEAR(BO2218)</f>
        <v>2013</v>
      </c>
      <c r="BS2218" s="2" t="s">
        <v>9</v>
      </c>
      <c r="BT2218" s="12" t="str">
        <f>INDEX($CD$5:$CD$10,MATCH(BS2218,$CC$5:$CC$10,0),1)</f>
        <v>Y</v>
      </c>
      <c r="BU2218" s="12" t="str">
        <f>IF(AND(BT2218="Y",BQ2218&gt;1),"Y","")</f>
        <v>Y</v>
      </c>
      <c r="BV2218" s="12" t="str">
        <f>IF(AND(BT2218="Y",BQ2218&lt;1),"Y","")</f>
        <v/>
      </c>
      <c r="BW2218" s="12" t="str">
        <f>IF(BQ2218&gt;1,IF(BQ2217&gt;1,"Y",""),"")</f>
        <v>Y</v>
      </c>
      <c r="BX2218" s="12" t="str">
        <f>IF(BQ2218&lt;1,IF(BQ2217&lt;1,"Y",""),"")</f>
        <v/>
      </c>
      <c r="BY2218" s="2"/>
      <c r="BZ2218" s="2"/>
      <c r="CA2218" s="2"/>
    </row>
    <row r="2219" spans="47:79">
      <c r="AU2219" s="4" t="str">
        <f>IF(AZ2219=AZ2220,IF(AZ2219&gt;AZ2218,AZ2219&amp;"_O",""),AZ2219&amp;"_C")</f>
        <v/>
      </c>
      <c r="AV2219" s="7" t="str">
        <f>IF(RIGHT(AU2219,1)="C",AX2219/INDEX($AX$5:$AX$2729,MATCH(AZ2219&amp;"_O",$AU$5:$AU$2729,0),1),"")</f>
        <v/>
      </c>
      <c r="AW2219" s="38">
        <v>41047</v>
      </c>
      <c r="AX2219" s="37">
        <v>1295.22</v>
      </c>
      <c r="AY2219" s="7">
        <f>AX2219/AX2218</f>
        <v>0.95701904107463476</v>
      </c>
      <c r="AZ2219" s="4">
        <f>YEAR(AW2219)</f>
        <v>2012</v>
      </c>
      <c r="BA2219" s="2" t="s">
        <v>9</v>
      </c>
      <c r="BB2219" s="12" t="str">
        <f>INDEX($CD$5:$CD$10,MATCH(BA2219,$CC$5:$CC$10,0),1)</f>
        <v>Y</v>
      </c>
      <c r="BC2219" s="12" t="str">
        <f>IF(AND(BB2219="Y",AY2219&gt;1),"Y","")</f>
        <v/>
      </c>
      <c r="BD2219" s="12" t="str">
        <f>IF(AND(BB2219="Y",AY2219&lt;1),"Y","")</f>
        <v>Y</v>
      </c>
      <c r="BE2219" s="12" t="str">
        <f>IF(AY2219&gt;1,IF(AY2218&gt;1,"Y",""),"")</f>
        <v/>
      </c>
      <c r="BF2219" s="12" t="str">
        <f>IF(AY2219&lt;1,IF(AY2218&lt;1,"Y",""),"")</f>
        <v>Y</v>
      </c>
      <c r="BG2219" s="2"/>
      <c r="BH2219" s="2"/>
      <c r="BI2219" s="2"/>
      <c r="BJ2219" s="2"/>
      <c r="BK2219" s="2"/>
      <c r="BL2219" s="2"/>
      <c r="BM2219" s="4" t="str">
        <f>IF(BR2219=BR2220,IF(BR2219&gt;BR2218,BR2219&amp;"_O",""),BR2219&amp;"_C")</f>
        <v/>
      </c>
      <c r="BN2219" s="7" t="str">
        <f>IF(RIGHT(BM2219,1)="C",BP2219/INDEX($BP$5:$BP$2729,MATCH(BR2219&amp;"_O",$BM$5:$BM$2729,0),1),"")</f>
        <v/>
      </c>
      <c r="BO2219" s="38">
        <v>41467</v>
      </c>
      <c r="BP2219" s="3">
        <v>3600.08</v>
      </c>
      <c r="BQ2219" s="7">
        <f>BP2219/BP2218</f>
        <v>1.0346900884640367</v>
      </c>
      <c r="BR2219" s="4">
        <f>YEAR(BO2219)</f>
        <v>2013</v>
      </c>
      <c r="BS2219" s="2" t="s">
        <v>9</v>
      </c>
      <c r="BT2219" s="12" t="str">
        <f>INDEX($CD$5:$CD$10,MATCH(BS2219,$CC$5:$CC$10,0),1)</f>
        <v>Y</v>
      </c>
      <c r="BU2219" s="12" t="str">
        <f>IF(AND(BT2219="Y",BQ2219&gt;1),"Y","")</f>
        <v>Y</v>
      </c>
      <c r="BV2219" s="12" t="str">
        <f>IF(AND(BT2219="Y",BQ2219&lt;1),"Y","")</f>
        <v/>
      </c>
      <c r="BW2219" s="12" t="str">
        <f>IF(BQ2219&gt;1,IF(BQ2218&gt;1,"Y",""),"")</f>
        <v>Y</v>
      </c>
      <c r="BX2219" s="12" t="str">
        <f>IF(BQ2219&lt;1,IF(BQ2218&lt;1,"Y",""),"")</f>
        <v/>
      </c>
      <c r="BY2219" s="2"/>
      <c r="BZ2219" s="2"/>
      <c r="CA2219" s="2"/>
    </row>
    <row r="2220" spans="47:79">
      <c r="AU2220" s="4" t="str">
        <f>IF(AZ2220=AZ2221,IF(AZ2220&gt;AZ2219,AZ2220&amp;"_O",""),AZ2220&amp;"_C")</f>
        <v/>
      </c>
      <c r="AV2220" s="7" t="str">
        <f>IF(RIGHT(AU2220,1)="C",AX2220/INDEX($AX$5:$AX$2729,MATCH(AZ2220&amp;"_O",$AU$5:$AU$2729,0),1),"")</f>
        <v/>
      </c>
      <c r="AW2220" s="38">
        <v>41054</v>
      </c>
      <c r="AX2220" s="37">
        <v>1317.82</v>
      </c>
      <c r="AY2220" s="7">
        <f>AX2220/AX2219</f>
        <v>1.0174487731813899</v>
      </c>
      <c r="AZ2220" s="4">
        <f>YEAR(AW2220)</f>
        <v>2012</v>
      </c>
      <c r="BA2220" s="2" t="s">
        <v>9</v>
      </c>
      <c r="BB2220" s="12" t="str">
        <f>INDEX($CD$5:$CD$10,MATCH(BA2220,$CC$5:$CC$10,0),1)</f>
        <v>Y</v>
      </c>
      <c r="BC2220" s="12" t="str">
        <f>IF(AND(BB2220="Y",AY2220&gt;1),"Y","")</f>
        <v>Y</v>
      </c>
      <c r="BD2220" s="12" t="str">
        <f>IF(AND(BB2220="Y",AY2220&lt;1),"Y","")</f>
        <v/>
      </c>
      <c r="BE2220" s="12" t="str">
        <f>IF(AY2220&gt;1,IF(AY2219&gt;1,"Y",""),"")</f>
        <v/>
      </c>
      <c r="BF2220" s="12" t="str">
        <f>IF(AY2220&lt;1,IF(AY2219&lt;1,"Y",""),"")</f>
        <v/>
      </c>
      <c r="BG2220" s="2"/>
      <c r="BH2220" s="2"/>
      <c r="BI2220" s="2"/>
      <c r="BJ2220" s="2"/>
      <c r="BK2220" s="2"/>
      <c r="BL2220" s="2"/>
      <c r="BM2220" s="4" t="str">
        <f>IF(BR2220=BR2221,IF(BR2220&gt;BR2219,BR2220&amp;"_O",""),BR2220&amp;"_C")</f>
        <v/>
      </c>
      <c r="BN2220" s="7" t="str">
        <f>IF(RIGHT(BM2220,1)="C",BP2220/INDEX($BP$5:$BP$2729,MATCH(BR2220&amp;"_O",$BM$5:$BM$2729,0),1),"")</f>
        <v/>
      </c>
      <c r="BO2220" s="38">
        <v>41474</v>
      </c>
      <c r="BP2220" s="3">
        <v>3587.61</v>
      </c>
      <c r="BQ2220" s="7">
        <f>BP2220/BP2219</f>
        <v>0.99653618808470923</v>
      </c>
      <c r="BR2220" s="4">
        <f>YEAR(BO2220)</f>
        <v>2013</v>
      </c>
      <c r="BS2220" s="2" t="s">
        <v>9</v>
      </c>
      <c r="BT2220" s="12" t="str">
        <f>INDEX($CD$5:$CD$10,MATCH(BS2220,$CC$5:$CC$10,0),1)</f>
        <v>Y</v>
      </c>
      <c r="BU2220" s="12" t="str">
        <f>IF(AND(BT2220="Y",BQ2220&gt;1),"Y","")</f>
        <v/>
      </c>
      <c r="BV2220" s="12" t="str">
        <f>IF(AND(BT2220="Y",BQ2220&lt;1),"Y","")</f>
        <v>Y</v>
      </c>
      <c r="BW2220" s="12" t="str">
        <f>IF(BQ2220&gt;1,IF(BQ2219&gt;1,"Y",""),"")</f>
        <v/>
      </c>
      <c r="BX2220" s="12" t="str">
        <f>IF(BQ2220&lt;1,IF(BQ2219&lt;1,"Y",""),"")</f>
        <v/>
      </c>
      <c r="BY2220" s="2"/>
      <c r="BZ2220" s="2"/>
      <c r="CA2220" s="2"/>
    </row>
    <row r="2221" spans="47:79">
      <c r="AU2221" s="4" t="str">
        <f>IF(AZ2221=AZ2222,IF(AZ2221&gt;AZ2220,AZ2221&amp;"_O",""),AZ2221&amp;"_C")</f>
        <v/>
      </c>
      <c r="AV2221" s="7" t="str">
        <f>IF(RIGHT(AU2221,1)="C",AX2221/INDEX($AX$5:$AX$2729,MATCH(AZ2221&amp;"_O",$AU$5:$AU$2729,0),1),"")</f>
        <v/>
      </c>
      <c r="AW2221" s="38">
        <v>41061</v>
      </c>
      <c r="AX2221" s="37">
        <v>1278.04</v>
      </c>
      <c r="AY2221" s="7">
        <f>AX2221/AX2220</f>
        <v>0.96981378336950419</v>
      </c>
      <c r="AZ2221" s="4">
        <f>YEAR(AW2221)</f>
        <v>2012</v>
      </c>
      <c r="BA2221" s="2" t="s">
        <v>9</v>
      </c>
      <c r="BB2221" s="12" t="str">
        <f>INDEX($CD$5:$CD$10,MATCH(BA2221,$CC$5:$CC$10,0),1)</f>
        <v>Y</v>
      </c>
      <c r="BC2221" s="12" t="str">
        <f>IF(AND(BB2221="Y",AY2221&gt;1),"Y","")</f>
        <v/>
      </c>
      <c r="BD2221" s="12" t="str">
        <f>IF(AND(BB2221="Y",AY2221&lt;1),"Y","")</f>
        <v>Y</v>
      </c>
      <c r="BE2221" s="12" t="str">
        <f>IF(AY2221&gt;1,IF(AY2220&gt;1,"Y",""),"")</f>
        <v/>
      </c>
      <c r="BF2221" s="12" t="str">
        <f>IF(AY2221&lt;1,IF(AY2220&lt;1,"Y",""),"")</f>
        <v/>
      </c>
      <c r="BG2221" s="2"/>
      <c r="BH2221" s="2"/>
      <c r="BI2221" s="2"/>
      <c r="BJ2221" s="2"/>
      <c r="BK2221" s="2"/>
      <c r="BL2221" s="2"/>
      <c r="BM2221" s="4" t="str">
        <f>IF(BR2221=BR2222,IF(BR2221&gt;BR2220,BR2221&amp;"_O",""),BR2221&amp;"_C")</f>
        <v/>
      </c>
      <c r="BN2221" s="7" t="str">
        <f>IF(RIGHT(BM2221,1)="C",BP2221/INDEX($BP$5:$BP$2729,MATCH(BR2221&amp;"_O",$BM$5:$BM$2729,0),1),"")</f>
        <v/>
      </c>
      <c r="BO2221" s="38">
        <v>41481</v>
      </c>
      <c r="BP2221" s="3">
        <v>3613.16</v>
      </c>
      <c r="BQ2221" s="7">
        <f>BP2221/BP2220</f>
        <v>1.0071217328527906</v>
      </c>
      <c r="BR2221" s="4">
        <f>YEAR(BO2221)</f>
        <v>2013</v>
      </c>
      <c r="BS2221" s="2" t="s">
        <v>9</v>
      </c>
      <c r="BT2221" s="12" t="str">
        <f>INDEX($CD$5:$CD$10,MATCH(BS2221,$CC$5:$CC$10,0),1)</f>
        <v>Y</v>
      </c>
      <c r="BU2221" s="12" t="str">
        <f>IF(AND(BT2221="Y",BQ2221&gt;1),"Y","")</f>
        <v>Y</v>
      </c>
      <c r="BV2221" s="12" t="str">
        <f>IF(AND(BT2221="Y",BQ2221&lt;1),"Y","")</f>
        <v/>
      </c>
      <c r="BW2221" s="12" t="str">
        <f>IF(BQ2221&gt;1,IF(BQ2220&gt;1,"Y",""),"")</f>
        <v/>
      </c>
      <c r="BX2221" s="12" t="str">
        <f>IF(BQ2221&lt;1,IF(BQ2220&lt;1,"Y",""),"")</f>
        <v/>
      </c>
      <c r="BY2221" s="2"/>
      <c r="BZ2221" s="2"/>
      <c r="CA2221" s="2"/>
    </row>
    <row r="2222" spans="47:79">
      <c r="AU2222" s="4" t="str">
        <f>IF(AZ2222=AZ2223,IF(AZ2222&gt;AZ2221,AZ2222&amp;"_O",""),AZ2222&amp;"_C")</f>
        <v/>
      </c>
      <c r="AV2222" s="7" t="str">
        <f>IF(RIGHT(AU2222,1)="C",AX2222/INDEX($AX$5:$AX$2729,MATCH(AZ2222&amp;"_O",$AU$5:$AU$2729,0),1),"")</f>
        <v/>
      </c>
      <c r="AW2222" s="38">
        <v>41068</v>
      </c>
      <c r="AX2222" s="37">
        <v>1325.66</v>
      </c>
      <c r="AY2222" s="7">
        <f>AX2222/AX2221</f>
        <v>1.0372601796500893</v>
      </c>
      <c r="AZ2222" s="4">
        <f>YEAR(AW2222)</f>
        <v>2012</v>
      </c>
      <c r="BA2222" s="2" t="s">
        <v>9</v>
      </c>
      <c r="BB2222" s="12" t="str">
        <f>INDEX($CD$5:$CD$10,MATCH(BA2222,$CC$5:$CC$10,0),1)</f>
        <v>Y</v>
      </c>
      <c r="BC2222" s="12" t="str">
        <f>IF(AND(BB2222="Y",AY2222&gt;1),"Y","")</f>
        <v>Y</v>
      </c>
      <c r="BD2222" s="12" t="str">
        <f>IF(AND(BB2222="Y",AY2222&lt;1),"Y","")</f>
        <v/>
      </c>
      <c r="BE2222" s="12" t="str">
        <f>IF(AY2222&gt;1,IF(AY2221&gt;1,"Y",""),"")</f>
        <v/>
      </c>
      <c r="BF2222" s="12" t="str">
        <f>IF(AY2222&lt;1,IF(AY2221&lt;1,"Y",""),"")</f>
        <v/>
      </c>
      <c r="BG2222" s="2"/>
      <c r="BH2222" s="2"/>
      <c r="BI2222" s="2"/>
      <c r="BJ2222" s="2"/>
      <c r="BK2222" s="2"/>
      <c r="BL2222" s="2"/>
      <c r="BM2222" s="4" t="str">
        <f>IF(BR2222=BR2223,IF(BR2222&gt;BR2221,BR2222&amp;"_O",""),BR2222&amp;"_C")</f>
        <v/>
      </c>
      <c r="BN2222" s="7" t="str">
        <f>IF(RIGHT(BM2222,1)="C",BP2222/INDEX($BP$5:$BP$2729,MATCH(BR2222&amp;"_O",$BM$5:$BM$2729,0),1),"")</f>
        <v/>
      </c>
      <c r="BO2222" s="38">
        <v>41488</v>
      </c>
      <c r="BP2222" s="3">
        <v>3689.59</v>
      </c>
      <c r="BQ2222" s="7">
        <f>BP2222/BP2221</f>
        <v>1.0211532287526708</v>
      </c>
      <c r="BR2222" s="4">
        <f>YEAR(BO2222)</f>
        <v>2013</v>
      </c>
      <c r="BS2222" s="2" t="s">
        <v>9</v>
      </c>
      <c r="BT2222" s="12" t="str">
        <f>INDEX($CD$5:$CD$10,MATCH(BS2222,$CC$5:$CC$10,0),1)</f>
        <v>Y</v>
      </c>
      <c r="BU2222" s="12" t="str">
        <f>IF(AND(BT2222="Y",BQ2222&gt;1),"Y","")</f>
        <v>Y</v>
      </c>
      <c r="BV2222" s="12" t="str">
        <f>IF(AND(BT2222="Y",BQ2222&lt;1),"Y","")</f>
        <v/>
      </c>
      <c r="BW2222" s="12" t="str">
        <f>IF(BQ2222&gt;1,IF(BQ2221&gt;1,"Y",""),"")</f>
        <v>Y</v>
      </c>
      <c r="BX2222" s="12" t="str">
        <f>IF(BQ2222&lt;1,IF(BQ2221&lt;1,"Y",""),"")</f>
        <v/>
      </c>
      <c r="BY2222" s="2"/>
      <c r="BZ2222" s="2"/>
      <c r="CA2222" s="2"/>
    </row>
    <row r="2223" spans="47:79">
      <c r="AU2223" s="4" t="str">
        <f>IF(AZ2223=AZ2224,IF(AZ2223&gt;AZ2222,AZ2223&amp;"_O",""),AZ2223&amp;"_C")</f>
        <v/>
      </c>
      <c r="AV2223" s="7" t="str">
        <f>IF(RIGHT(AU2223,1)="C",AX2223/INDEX($AX$5:$AX$2729,MATCH(AZ2223&amp;"_O",$AU$5:$AU$2729,0),1),"")</f>
        <v/>
      </c>
      <c r="AW2223" s="38">
        <v>41075</v>
      </c>
      <c r="AX2223" s="37">
        <v>1342.84</v>
      </c>
      <c r="AY2223" s="7">
        <f>AX2223/AX2222</f>
        <v>1.0129595823966928</v>
      </c>
      <c r="AZ2223" s="4">
        <f>YEAR(AW2223)</f>
        <v>2012</v>
      </c>
      <c r="BA2223" s="2" t="s">
        <v>9</v>
      </c>
      <c r="BB2223" s="12" t="str">
        <f>INDEX($CD$5:$CD$10,MATCH(BA2223,$CC$5:$CC$10,0),1)</f>
        <v>Y</v>
      </c>
      <c r="BC2223" s="12" t="str">
        <f>IF(AND(BB2223="Y",AY2223&gt;1),"Y","")</f>
        <v>Y</v>
      </c>
      <c r="BD2223" s="12" t="str">
        <f>IF(AND(BB2223="Y",AY2223&lt;1),"Y","")</f>
        <v/>
      </c>
      <c r="BE2223" s="12" t="str">
        <f>IF(AY2223&gt;1,IF(AY2222&gt;1,"Y",""),"")</f>
        <v>Y</v>
      </c>
      <c r="BF2223" s="12" t="str">
        <f>IF(AY2223&lt;1,IF(AY2222&lt;1,"Y",""),"")</f>
        <v/>
      </c>
      <c r="BG2223" s="2"/>
      <c r="BH2223" s="2"/>
      <c r="BI2223" s="2"/>
      <c r="BJ2223" s="2"/>
      <c r="BK2223" s="2"/>
      <c r="BL2223" s="2"/>
      <c r="BM2223" s="4" t="str">
        <f>IF(BR2223=BR2224,IF(BR2223&gt;BR2222,BR2223&amp;"_O",""),BR2223&amp;"_C")</f>
        <v/>
      </c>
      <c r="BN2223" s="7" t="str">
        <f>IF(RIGHT(BM2223,1)="C",BP2223/INDEX($BP$5:$BP$2729,MATCH(BR2223&amp;"_O",$BM$5:$BM$2729,0),1),"")</f>
        <v/>
      </c>
      <c r="BO2223" s="38">
        <v>41495</v>
      </c>
      <c r="BP2223" s="3">
        <v>3660.11</v>
      </c>
      <c r="BQ2223" s="7">
        <f>BP2223/BP2222</f>
        <v>0.99200995232532607</v>
      </c>
      <c r="BR2223" s="4">
        <f>YEAR(BO2223)</f>
        <v>2013</v>
      </c>
      <c r="BS2223" s="2" t="s">
        <v>9</v>
      </c>
      <c r="BT2223" s="12" t="str">
        <f>INDEX($CD$5:$CD$10,MATCH(BS2223,$CC$5:$CC$10,0),1)</f>
        <v>Y</v>
      </c>
      <c r="BU2223" s="12" t="str">
        <f>IF(AND(BT2223="Y",BQ2223&gt;1),"Y","")</f>
        <v/>
      </c>
      <c r="BV2223" s="12" t="str">
        <f>IF(AND(BT2223="Y",BQ2223&lt;1),"Y","")</f>
        <v>Y</v>
      </c>
      <c r="BW2223" s="12" t="str">
        <f>IF(BQ2223&gt;1,IF(BQ2222&gt;1,"Y",""),"")</f>
        <v/>
      </c>
      <c r="BX2223" s="12" t="str">
        <f>IF(BQ2223&lt;1,IF(BQ2222&lt;1,"Y",""),"")</f>
        <v/>
      </c>
      <c r="BY2223" s="2"/>
      <c r="BZ2223" s="2"/>
      <c r="CA2223" s="2"/>
    </row>
    <row r="2224" spans="47:79">
      <c r="AU2224" s="4" t="str">
        <f>IF(AZ2224=AZ2225,IF(AZ2224&gt;AZ2223,AZ2224&amp;"_O",""),AZ2224&amp;"_C")</f>
        <v/>
      </c>
      <c r="AV2224" s="7" t="str">
        <f>IF(RIGHT(AU2224,1)="C",AX2224/INDEX($AX$5:$AX$2729,MATCH(AZ2224&amp;"_O",$AU$5:$AU$2729,0),1),"")</f>
        <v/>
      </c>
      <c r="AW2224" s="38">
        <v>41082</v>
      </c>
      <c r="AX2224" s="37">
        <v>1335.02</v>
      </c>
      <c r="AY2224" s="7">
        <f>AX2224/AX2223</f>
        <v>0.99417652140240098</v>
      </c>
      <c r="AZ2224" s="4">
        <f>YEAR(AW2224)</f>
        <v>2012</v>
      </c>
      <c r="BA2224" s="2" t="s">
        <v>9</v>
      </c>
      <c r="BB2224" s="12" t="str">
        <f>INDEX($CD$5:$CD$10,MATCH(BA2224,$CC$5:$CC$10,0),1)</f>
        <v>Y</v>
      </c>
      <c r="BC2224" s="12" t="str">
        <f>IF(AND(BB2224="Y",AY2224&gt;1),"Y","")</f>
        <v/>
      </c>
      <c r="BD2224" s="12" t="str">
        <f>IF(AND(BB2224="Y",AY2224&lt;1),"Y","")</f>
        <v>Y</v>
      </c>
      <c r="BE2224" s="12" t="str">
        <f>IF(AY2224&gt;1,IF(AY2223&gt;1,"Y",""),"")</f>
        <v/>
      </c>
      <c r="BF2224" s="12" t="str">
        <f>IF(AY2224&lt;1,IF(AY2223&lt;1,"Y",""),"")</f>
        <v/>
      </c>
      <c r="BG2224" s="2"/>
      <c r="BH2224" s="2"/>
      <c r="BI2224" s="2"/>
      <c r="BJ2224" s="2"/>
      <c r="BK2224" s="2"/>
      <c r="BL2224" s="2"/>
      <c r="BM2224" s="4" t="str">
        <f>IF(BR2224=BR2225,IF(BR2224&gt;BR2223,BR2224&amp;"_O",""),BR2224&amp;"_C")</f>
        <v/>
      </c>
      <c r="BN2224" s="7" t="str">
        <f>IF(RIGHT(BM2224,1)="C",BP2224/INDEX($BP$5:$BP$2729,MATCH(BR2224&amp;"_O",$BM$5:$BM$2729,0),1),"")</f>
        <v/>
      </c>
      <c r="BO2224" s="38">
        <v>41502</v>
      </c>
      <c r="BP2224" s="3">
        <v>3602.78</v>
      </c>
      <c r="BQ2224" s="7">
        <f>BP2224/BP2223</f>
        <v>0.98433653633360751</v>
      </c>
      <c r="BR2224" s="4">
        <f>YEAR(BO2224)</f>
        <v>2013</v>
      </c>
      <c r="BS2224" s="2" t="s">
        <v>9</v>
      </c>
      <c r="BT2224" s="12" t="str">
        <f>INDEX($CD$5:$CD$10,MATCH(BS2224,$CC$5:$CC$10,0),1)</f>
        <v>Y</v>
      </c>
      <c r="BU2224" s="12" t="str">
        <f>IF(AND(BT2224="Y",BQ2224&gt;1),"Y","")</f>
        <v/>
      </c>
      <c r="BV2224" s="12" t="str">
        <f>IF(AND(BT2224="Y",BQ2224&lt;1),"Y","")</f>
        <v>Y</v>
      </c>
      <c r="BW2224" s="12" t="str">
        <f>IF(BQ2224&gt;1,IF(BQ2223&gt;1,"Y",""),"")</f>
        <v/>
      </c>
      <c r="BX2224" s="12" t="str">
        <f>IF(BQ2224&lt;1,IF(BQ2223&lt;1,"Y",""),"")</f>
        <v>Y</v>
      </c>
      <c r="BY2224" s="2"/>
      <c r="BZ2224" s="2"/>
      <c r="CA2224" s="2"/>
    </row>
    <row r="2225" spans="47:79">
      <c r="AU2225" s="4" t="str">
        <f>IF(AZ2225=AZ2226,IF(AZ2225&gt;AZ2224,AZ2225&amp;"_O",""),AZ2225&amp;"_C")</f>
        <v/>
      </c>
      <c r="AV2225" s="7" t="str">
        <f>IF(RIGHT(AU2225,1)="C",AX2225/INDEX($AX$5:$AX$2729,MATCH(AZ2225&amp;"_O",$AU$5:$AU$2729,0),1),"")</f>
        <v/>
      </c>
      <c r="AW2225" s="38">
        <v>41089</v>
      </c>
      <c r="AX2225" s="37">
        <v>1362.16</v>
      </c>
      <c r="AY2225" s="7">
        <f>AX2225/AX2224</f>
        <v>1.0203292834564277</v>
      </c>
      <c r="AZ2225" s="4">
        <f>YEAR(AW2225)</f>
        <v>2012</v>
      </c>
      <c r="BA2225" s="2" t="s">
        <v>9</v>
      </c>
      <c r="BB2225" s="12" t="str">
        <f>INDEX($CD$5:$CD$10,MATCH(BA2225,$CC$5:$CC$10,0),1)</f>
        <v>Y</v>
      </c>
      <c r="BC2225" s="12" t="str">
        <f>IF(AND(BB2225="Y",AY2225&gt;1),"Y","")</f>
        <v>Y</v>
      </c>
      <c r="BD2225" s="12" t="str">
        <f>IF(AND(BB2225="Y",AY2225&lt;1),"Y","")</f>
        <v/>
      </c>
      <c r="BE2225" s="12" t="str">
        <f>IF(AY2225&gt;1,IF(AY2224&gt;1,"Y",""),"")</f>
        <v/>
      </c>
      <c r="BF2225" s="12" t="str">
        <f>IF(AY2225&lt;1,IF(AY2224&lt;1,"Y",""),"")</f>
        <v/>
      </c>
      <c r="BG2225" s="2"/>
      <c r="BH2225" s="2"/>
      <c r="BI2225" s="2"/>
      <c r="BJ2225" s="2"/>
      <c r="BK2225" s="2"/>
      <c r="BL2225" s="2"/>
      <c r="BM2225" s="4" t="str">
        <f>IF(BR2225=BR2226,IF(BR2225&gt;BR2224,BR2225&amp;"_O",""),BR2225&amp;"_C")</f>
        <v/>
      </c>
      <c r="BN2225" s="7" t="str">
        <f>IF(RIGHT(BM2225,1)="C",BP2225/INDEX($BP$5:$BP$2729,MATCH(BR2225&amp;"_O",$BM$5:$BM$2729,0),1),"")</f>
        <v/>
      </c>
      <c r="BO2225" s="38">
        <v>41509</v>
      </c>
      <c r="BP2225" s="3">
        <v>3657.79</v>
      </c>
      <c r="BQ2225" s="7">
        <f>BP2225/BP2224</f>
        <v>1.0152687646761667</v>
      </c>
      <c r="BR2225" s="4">
        <f>YEAR(BO2225)</f>
        <v>2013</v>
      </c>
      <c r="BS2225" s="2" t="s">
        <v>9</v>
      </c>
      <c r="BT2225" s="12" t="str">
        <f>INDEX($CD$5:$CD$10,MATCH(BS2225,$CC$5:$CC$10,0),1)</f>
        <v>Y</v>
      </c>
      <c r="BU2225" s="12" t="str">
        <f>IF(AND(BT2225="Y",BQ2225&gt;1),"Y","")</f>
        <v>Y</v>
      </c>
      <c r="BV2225" s="12" t="str">
        <f>IF(AND(BT2225="Y",BQ2225&lt;1),"Y","")</f>
        <v/>
      </c>
      <c r="BW2225" s="12" t="str">
        <f>IF(BQ2225&gt;1,IF(BQ2224&gt;1,"Y",""),"")</f>
        <v/>
      </c>
      <c r="BX2225" s="12" t="str">
        <f>IF(BQ2225&lt;1,IF(BQ2224&lt;1,"Y",""),"")</f>
        <v/>
      </c>
      <c r="BY2225" s="2"/>
      <c r="BZ2225" s="2"/>
      <c r="CA2225" s="2"/>
    </row>
    <row r="2226" spans="47:79">
      <c r="AU2226" s="4" t="str">
        <f>IF(AZ2226=AZ2227,IF(AZ2226&gt;AZ2225,AZ2226&amp;"_O",""),AZ2226&amp;"_C")</f>
        <v/>
      </c>
      <c r="AV2226" s="7" t="str">
        <f>IF(RIGHT(AU2226,1)="C",AX2226/INDEX($AX$5:$AX$2729,MATCH(AZ2226&amp;"_O",$AU$5:$AU$2729,0),1),"")</f>
        <v/>
      </c>
      <c r="AW2226" s="38">
        <v>41096</v>
      </c>
      <c r="AX2226" s="37">
        <v>1354.68</v>
      </c>
      <c r="AY2226" s="7">
        <f>AX2226/AX2225</f>
        <v>0.99450872144241498</v>
      </c>
      <c r="AZ2226" s="4">
        <f>YEAR(AW2226)</f>
        <v>2012</v>
      </c>
      <c r="BA2226" s="2" t="s">
        <v>9</v>
      </c>
      <c r="BB2226" s="12" t="str">
        <f>INDEX($CD$5:$CD$10,MATCH(BA2226,$CC$5:$CC$10,0),1)</f>
        <v>Y</v>
      </c>
      <c r="BC2226" s="12" t="str">
        <f>IF(AND(BB2226="Y",AY2226&gt;1),"Y","")</f>
        <v/>
      </c>
      <c r="BD2226" s="12" t="str">
        <f>IF(AND(BB2226="Y",AY2226&lt;1),"Y","")</f>
        <v>Y</v>
      </c>
      <c r="BE2226" s="12" t="str">
        <f>IF(AY2226&gt;1,IF(AY2225&gt;1,"Y",""),"")</f>
        <v/>
      </c>
      <c r="BF2226" s="12" t="str">
        <f>IF(AY2226&lt;1,IF(AY2225&lt;1,"Y",""),"")</f>
        <v/>
      </c>
      <c r="BG2226" s="2"/>
      <c r="BH2226" s="2"/>
      <c r="BI2226" s="2"/>
      <c r="BJ2226" s="2"/>
      <c r="BK2226" s="2"/>
      <c r="BL2226" s="2"/>
      <c r="BM2226" s="4" t="str">
        <f>IF(BR2226=BR2227,IF(BR2226&gt;BR2225,BR2226&amp;"_O",""),BR2226&amp;"_C")</f>
        <v/>
      </c>
      <c r="BN2226" s="7" t="str">
        <f>IF(RIGHT(BM2226,1)="C",BP2226/INDEX($BP$5:$BP$2729,MATCH(BR2226&amp;"_O",$BM$5:$BM$2729,0),1),"")</f>
        <v/>
      </c>
      <c r="BO2226" s="38">
        <v>41516</v>
      </c>
      <c r="BP2226" s="3">
        <v>3589.87</v>
      </c>
      <c r="BQ2226" s="7">
        <f>BP2226/BP2225</f>
        <v>0.98143141076989104</v>
      </c>
      <c r="BR2226" s="4">
        <f>YEAR(BO2226)</f>
        <v>2013</v>
      </c>
      <c r="BS2226" s="2" t="s">
        <v>9</v>
      </c>
      <c r="BT2226" s="12" t="str">
        <f>INDEX($CD$5:$CD$10,MATCH(BS2226,$CC$5:$CC$10,0),1)</f>
        <v>Y</v>
      </c>
      <c r="BU2226" s="12" t="str">
        <f>IF(AND(BT2226="Y",BQ2226&gt;1),"Y","")</f>
        <v/>
      </c>
      <c r="BV2226" s="12" t="str">
        <f>IF(AND(BT2226="Y",BQ2226&lt;1),"Y","")</f>
        <v>Y</v>
      </c>
      <c r="BW2226" s="12" t="str">
        <f>IF(BQ2226&gt;1,IF(BQ2225&gt;1,"Y",""),"")</f>
        <v/>
      </c>
      <c r="BX2226" s="12" t="str">
        <f>IF(BQ2226&lt;1,IF(BQ2225&lt;1,"Y",""),"")</f>
        <v/>
      </c>
      <c r="BY2226" s="2"/>
      <c r="BZ2226" s="2"/>
      <c r="CA2226" s="2"/>
    </row>
    <row r="2227" spans="47:79">
      <c r="AU2227" s="4" t="str">
        <f>IF(AZ2227=AZ2228,IF(AZ2227&gt;AZ2226,AZ2227&amp;"_O",""),AZ2227&amp;"_C")</f>
        <v/>
      </c>
      <c r="AV2227" s="7" t="str">
        <f>IF(RIGHT(AU2227,1)="C",AX2227/INDEX($AX$5:$AX$2729,MATCH(AZ2227&amp;"_O",$AU$5:$AU$2729,0),1),"")</f>
        <v/>
      </c>
      <c r="AW2227" s="38">
        <v>41103</v>
      </c>
      <c r="AX2227" s="37">
        <v>1356.78</v>
      </c>
      <c r="AY2227" s="7">
        <f>AX2227/AX2226</f>
        <v>1.0015501815927008</v>
      </c>
      <c r="AZ2227" s="4">
        <f>YEAR(AW2227)</f>
        <v>2012</v>
      </c>
      <c r="BA2227" s="2" t="s">
        <v>9</v>
      </c>
      <c r="BB2227" s="12" t="str">
        <f>INDEX($CD$5:$CD$10,MATCH(BA2227,$CC$5:$CC$10,0),1)</f>
        <v>Y</v>
      </c>
      <c r="BC2227" s="12" t="str">
        <f>IF(AND(BB2227="Y",AY2227&gt;1),"Y","")</f>
        <v>Y</v>
      </c>
      <c r="BD2227" s="12" t="str">
        <f>IF(AND(BB2227="Y",AY2227&lt;1),"Y","")</f>
        <v/>
      </c>
      <c r="BE2227" s="12" t="str">
        <f>IF(AY2227&gt;1,IF(AY2226&gt;1,"Y",""),"")</f>
        <v/>
      </c>
      <c r="BF2227" s="12" t="str">
        <f>IF(AY2227&lt;1,IF(AY2226&lt;1,"Y",""),"")</f>
        <v/>
      </c>
      <c r="BG2227" s="2"/>
      <c r="BH2227" s="2"/>
      <c r="BI2227" s="2"/>
      <c r="BJ2227" s="2"/>
      <c r="BK2227" s="2"/>
      <c r="BL2227" s="2"/>
      <c r="BM2227" s="4" t="str">
        <f>IF(BR2227=BR2228,IF(BR2227&gt;BR2226,BR2227&amp;"_O",""),BR2227&amp;"_C")</f>
        <v/>
      </c>
      <c r="BN2227" s="7" t="str">
        <f>IF(RIGHT(BM2227,1)="C",BP2227/INDEX($BP$5:$BP$2729,MATCH(BR2227&amp;"_O",$BM$5:$BM$2729,0),1),"")</f>
        <v/>
      </c>
      <c r="BO2227" s="38">
        <v>41523</v>
      </c>
      <c r="BP2227" s="3">
        <v>3660.01</v>
      </c>
      <c r="BQ2227" s="7">
        <f>BP2227/BP2226</f>
        <v>1.0195383119722998</v>
      </c>
      <c r="BR2227" s="4">
        <f>YEAR(BO2227)</f>
        <v>2013</v>
      </c>
      <c r="BS2227" s="2" t="s">
        <v>9</v>
      </c>
      <c r="BT2227" s="12" t="str">
        <f>INDEX($CD$5:$CD$10,MATCH(BS2227,$CC$5:$CC$10,0),1)</f>
        <v>Y</v>
      </c>
      <c r="BU2227" s="12" t="str">
        <f>IF(AND(BT2227="Y",BQ2227&gt;1),"Y","")</f>
        <v>Y</v>
      </c>
      <c r="BV2227" s="12" t="str">
        <f>IF(AND(BT2227="Y",BQ2227&lt;1),"Y","")</f>
        <v/>
      </c>
      <c r="BW2227" s="12" t="str">
        <f>IF(BQ2227&gt;1,IF(BQ2226&gt;1,"Y",""),"")</f>
        <v/>
      </c>
      <c r="BX2227" s="12" t="str">
        <f>IF(BQ2227&lt;1,IF(BQ2226&lt;1,"Y",""),"")</f>
        <v/>
      </c>
      <c r="BY2227" s="2"/>
      <c r="BZ2227" s="2"/>
      <c r="CA2227" s="2"/>
    </row>
    <row r="2228" spans="47:79">
      <c r="AU2228" s="4" t="str">
        <f>IF(AZ2228=AZ2229,IF(AZ2228&gt;AZ2227,AZ2228&amp;"_O",""),AZ2228&amp;"_C")</f>
        <v/>
      </c>
      <c r="AV2228" s="7" t="str">
        <f>IF(RIGHT(AU2228,1)="C",AX2228/INDEX($AX$5:$AX$2729,MATCH(AZ2228&amp;"_O",$AU$5:$AU$2729,0),1),"")</f>
        <v/>
      </c>
      <c r="AW2228" s="38">
        <v>41110</v>
      </c>
      <c r="AX2228" s="37">
        <v>1362.66</v>
      </c>
      <c r="AY2228" s="7">
        <f>AX2228/AX2227</f>
        <v>1.0043337902976166</v>
      </c>
      <c r="AZ2228" s="4">
        <f>YEAR(AW2228)</f>
        <v>2012</v>
      </c>
      <c r="BA2228" s="2" t="s">
        <v>9</v>
      </c>
      <c r="BB2228" s="12" t="str">
        <f>INDEX($CD$5:$CD$10,MATCH(BA2228,$CC$5:$CC$10,0),1)</f>
        <v>Y</v>
      </c>
      <c r="BC2228" s="12" t="str">
        <f>IF(AND(BB2228="Y",AY2228&gt;1),"Y","")</f>
        <v>Y</v>
      </c>
      <c r="BD2228" s="12" t="str">
        <f>IF(AND(BB2228="Y",AY2228&lt;1),"Y","")</f>
        <v/>
      </c>
      <c r="BE2228" s="12" t="str">
        <f>IF(AY2228&gt;1,IF(AY2227&gt;1,"Y",""),"")</f>
        <v>Y</v>
      </c>
      <c r="BF2228" s="12" t="str">
        <f>IF(AY2228&lt;1,IF(AY2227&lt;1,"Y",""),"")</f>
        <v/>
      </c>
      <c r="BG2228" s="2"/>
      <c r="BH2228" s="2"/>
      <c r="BI2228" s="2"/>
      <c r="BJ2228" s="2"/>
      <c r="BK2228" s="2"/>
      <c r="BL2228" s="2"/>
      <c r="BM2228" s="4" t="str">
        <f>IF(BR2228=BR2229,IF(BR2228&gt;BR2227,BR2228&amp;"_O",""),BR2228&amp;"_C")</f>
        <v/>
      </c>
      <c r="BN2228" s="7" t="str">
        <f>IF(RIGHT(BM2228,1)="C",BP2228/INDEX($BP$5:$BP$2729,MATCH(BR2228&amp;"_O",$BM$5:$BM$2729,0),1),"")</f>
        <v/>
      </c>
      <c r="BO2228" s="38">
        <v>41530</v>
      </c>
      <c r="BP2228" s="3">
        <v>3722.18</v>
      </c>
      <c r="BQ2228" s="7">
        <f>BP2228/BP2227</f>
        <v>1.0169862923871791</v>
      </c>
      <c r="BR2228" s="4">
        <f>YEAR(BO2228)</f>
        <v>2013</v>
      </c>
      <c r="BS2228" s="2" t="s">
        <v>9</v>
      </c>
      <c r="BT2228" s="12" t="str">
        <f>INDEX($CD$5:$CD$10,MATCH(BS2228,$CC$5:$CC$10,0),1)</f>
        <v>Y</v>
      </c>
      <c r="BU2228" s="12" t="str">
        <f>IF(AND(BT2228="Y",BQ2228&gt;1),"Y","")</f>
        <v>Y</v>
      </c>
      <c r="BV2228" s="12" t="str">
        <f>IF(AND(BT2228="Y",BQ2228&lt;1),"Y","")</f>
        <v/>
      </c>
      <c r="BW2228" s="12" t="str">
        <f>IF(BQ2228&gt;1,IF(BQ2227&gt;1,"Y",""),"")</f>
        <v>Y</v>
      </c>
      <c r="BX2228" s="12" t="str">
        <f>IF(BQ2228&lt;1,IF(BQ2227&lt;1,"Y",""),"")</f>
        <v/>
      </c>
      <c r="BY2228" s="2"/>
      <c r="BZ2228" s="2"/>
      <c r="CA2228" s="2"/>
    </row>
    <row r="2229" spans="47:79">
      <c r="AU2229" s="4" t="str">
        <f>IF(AZ2229=AZ2230,IF(AZ2229&gt;AZ2228,AZ2229&amp;"_O",""),AZ2229&amp;"_C")</f>
        <v/>
      </c>
      <c r="AV2229" s="7" t="str">
        <f>IF(RIGHT(AU2229,1)="C",AX2229/INDEX($AX$5:$AX$2729,MATCH(AZ2229&amp;"_O",$AU$5:$AU$2729,0),1),"")</f>
        <v/>
      </c>
      <c r="AW2229" s="38">
        <v>41117</v>
      </c>
      <c r="AX2229" s="37">
        <v>1385.97</v>
      </c>
      <c r="AY2229" s="7">
        <f>AX2229/AX2228</f>
        <v>1.0171062480736206</v>
      </c>
      <c r="AZ2229" s="4">
        <f>YEAR(AW2229)</f>
        <v>2012</v>
      </c>
      <c r="BA2229" s="2" t="s">
        <v>9</v>
      </c>
      <c r="BB2229" s="12" t="str">
        <f>INDEX($CD$5:$CD$10,MATCH(BA2229,$CC$5:$CC$10,0),1)</f>
        <v>Y</v>
      </c>
      <c r="BC2229" s="12" t="str">
        <f>IF(AND(BB2229="Y",AY2229&gt;1),"Y","")</f>
        <v>Y</v>
      </c>
      <c r="BD2229" s="12" t="str">
        <f>IF(AND(BB2229="Y",AY2229&lt;1),"Y","")</f>
        <v/>
      </c>
      <c r="BE2229" s="12" t="str">
        <f>IF(AY2229&gt;1,IF(AY2228&gt;1,"Y",""),"")</f>
        <v>Y</v>
      </c>
      <c r="BF2229" s="12" t="str">
        <f>IF(AY2229&lt;1,IF(AY2228&lt;1,"Y",""),"")</f>
        <v/>
      </c>
      <c r="BG2229" s="2"/>
      <c r="BH2229" s="2"/>
      <c r="BI2229" s="2"/>
      <c r="BJ2229" s="2"/>
      <c r="BK2229" s="2"/>
      <c r="BL2229" s="2"/>
      <c r="BM2229" s="4" t="str">
        <f>IF(BR2229=BR2230,IF(BR2229&gt;BR2228,BR2229&amp;"_O",""),BR2229&amp;"_C")</f>
        <v/>
      </c>
      <c r="BN2229" s="7" t="str">
        <f>IF(RIGHT(BM2229,1)="C",BP2229/INDEX($BP$5:$BP$2729,MATCH(BR2229&amp;"_O",$BM$5:$BM$2729,0),1),"")</f>
        <v/>
      </c>
      <c r="BO2229" s="38">
        <v>41537</v>
      </c>
      <c r="BP2229" s="3">
        <v>3774.73</v>
      </c>
      <c r="BQ2229" s="7">
        <f>BP2229/BP2228</f>
        <v>1.0141180705930397</v>
      </c>
      <c r="BR2229" s="4">
        <f>YEAR(BO2229)</f>
        <v>2013</v>
      </c>
      <c r="BS2229" s="2" t="s">
        <v>9</v>
      </c>
      <c r="BT2229" s="12" t="str">
        <f>INDEX($CD$5:$CD$10,MATCH(BS2229,$CC$5:$CC$10,0),1)</f>
        <v>Y</v>
      </c>
      <c r="BU2229" s="12" t="str">
        <f>IF(AND(BT2229="Y",BQ2229&gt;1),"Y","")</f>
        <v>Y</v>
      </c>
      <c r="BV2229" s="12" t="str">
        <f>IF(AND(BT2229="Y",BQ2229&lt;1),"Y","")</f>
        <v/>
      </c>
      <c r="BW2229" s="12" t="str">
        <f>IF(BQ2229&gt;1,IF(BQ2228&gt;1,"Y",""),"")</f>
        <v>Y</v>
      </c>
      <c r="BX2229" s="12" t="str">
        <f>IF(BQ2229&lt;1,IF(BQ2228&lt;1,"Y",""),"")</f>
        <v/>
      </c>
      <c r="BY2229" s="2"/>
      <c r="BZ2229" s="2"/>
      <c r="CA2229" s="2"/>
    </row>
    <row r="2230" spans="47:79">
      <c r="AU2230" s="4" t="str">
        <f>IF(AZ2230=AZ2231,IF(AZ2230&gt;AZ2229,AZ2230&amp;"_O",""),AZ2230&amp;"_C")</f>
        <v/>
      </c>
      <c r="AV2230" s="7" t="str">
        <f>IF(RIGHT(AU2230,1)="C",AX2230/INDEX($AX$5:$AX$2729,MATCH(AZ2230&amp;"_O",$AU$5:$AU$2729,0),1),"")</f>
        <v/>
      </c>
      <c r="AW2230" s="38">
        <v>41124</v>
      </c>
      <c r="AX2230" s="37">
        <v>1390.99</v>
      </c>
      <c r="AY2230" s="7">
        <f>AX2230/AX2229</f>
        <v>1.0036220120204622</v>
      </c>
      <c r="AZ2230" s="4">
        <f>YEAR(AW2230)</f>
        <v>2012</v>
      </c>
      <c r="BA2230" s="2" t="s">
        <v>9</v>
      </c>
      <c r="BB2230" s="12" t="str">
        <f>INDEX($CD$5:$CD$10,MATCH(BA2230,$CC$5:$CC$10,0),1)</f>
        <v>Y</v>
      </c>
      <c r="BC2230" s="12" t="str">
        <f>IF(AND(BB2230="Y",AY2230&gt;1),"Y","")</f>
        <v>Y</v>
      </c>
      <c r="BD2230" s="12" t="str">
        <f>IF(AND(BB2230="Y",AY2230&lt;1),"Y","")</f>
        <v/>
      </c>
      <c r="BE2230" s="12" t="str">
        <f>IF(AY2230&gt;1,IF(AY2229&gt;1,"Y",""),"")</f>
        <v>Y</v>
      </c>
      <c r="BF2230" s="12" t="str">
        <f>IF(AY2230&lt;1,IF(AY2229&lt;1,"Y",""),"")</f>
        <v/>
      </c>
      <c r="BG2230" s="2"/>
      <c r="BH2230" s="2"/>
      <c r="BI2230" s="2"/>
      <c r="BJ2230" s="2"/>
      <c r="BK2230" s="2"/>
      <c r="BL2230" s="2"/>
      <c r="BM2230" s="4" t="str">
        <f>IF(BR2230=BR2231,IF(BR2230&gt;BR2229,BR2230&amp;"_O",""),BR2230&amp;"_C")</f>
        <v/>
      </c>
      <c r="BN2230" s="7" t="str">
        <f>IF(RIGHT(BM2230,1)="C",BP2230/INDEX($BP$5:$BP$2729,MATCH(BR2230&amp;"_O",$BM$5:$BM$2729,0),1),"")</f>
        <v/>
      </c>
      <c r="BO2230" s="38">
        <v>41544</v>
      </c>
      <c r="BP2230" s="3">
        <v>3781.59</v>
      </c>
      <c r="BQ2230" s="7">
        <f>BP2230/BP2229</f>
        <v>1.0018173485255899</v>
      </c>
      <c r="BR2230" s="4">
        <f>YEAR(BO2230)</f>
        <v>2013</v>
      </c>
      <c r="BS2230" s="2" t="s">
        <v>9</v>
      </c>
      <c r="BT2230" s="12" t="str">
        <f>INDEX($CD$5:$CD$10,MATCH(BS2230,$CC$5:$CC$10,0),1)</f>
        <v>Y</v>
      </c>
      <c r="BU2230" s="12" t="str">
        <f>IF(AND(BT2230="Y",BQ2230&gt;1),"Y","")</f>
        <v>Y</v>
      </c>
      <c r="BV2230" s="12" t="str">
        <f>IF(AND(BT2230="Y",BQ2230&lt;1),"Y","")</f>
        <v/>
      </c>
      <c r="BW2230" s="12" t="str">
        <f>IF(BQ2230&gt;1,IF(BQ2229&gt;1,"Y",""),"")</f>
        <v>Y</v>
      </c>
      <c r="BX2230" s="12" t="str">
        <f>IF(BQ2230&lt;1,IF(BQ2229&lt;1,"Y",""),"")</f>
        <v/>
      </c>
      <c r="BY2230" s="2"/>
      <c r="BZ2230" s="2"/>
      <c r="CA2230" s="2"/>
    </row>
    <row r="2231" spans="47:79">
      <c r="AU2231" s="4" t="str">
        <f>IF(AZ2231=AZ2232,IF(AZ2231&gt;AZ2230,AZ2231&amp;"_O",""),AZ2231&amp;"_C")</f>
        <v/>
      </c>
      <c r="AV2231" s="7" t="str">
        <f>IF(RIGHT(AU2231,1)="C",AX2231/INDEX($AX$5:$AX$2729,MATCH(AZ2231&amp;"_O",$AU$5:$AU$2729,0),1),"")</f>
        <v/>
      </c>
      <c r="AW2231" s="38">
        <v>41131</v>
      </c>
      <c r="AX2231" s="37">
        <v>1405.87</v>
      </c>
      <c r="AY2231" s="7">
        <f>AX2231/AX2230</f>
        <v>1.0106974169476415</v>
      </c>
      <c r="AZ2231" s="4">
        <f>YEAR(AW2231)</f>
        <v>2012</v>
      </c>
      <c r="BA2231" s="2" t="s">
        <v>9</v>
      </c>
      <c r="BB2231" s="12" t="str">
        <f>INDEX($CD$5:$CD$10,MATCH(BA2231,$CC$5:$CC$10,0),1)</f>
        <v>Y</v>
      </c>
      <c r="BC2231" s="12" t="str">
        <f>IF(AND(BB2231="Y",AY2231&gt;1),"Y","")</f>
        <v>Y</v>
      </c>
      <c r="BD2231" s="12" t="str">
        <f>IF(AND(BB2231="Y",AY2231&lt;1),"Y","")</f>
        <v/>
      </c>
      <c r="BE2231" s="12" t="str">
        <f>IF(AY2231&gt;1,IF(AY2230&gt;1,"Y",""),"")</f>
        <v>Y</v>
      </c>
      <c r="BF2231" s="12" t="str">
        <f>IF(AY2231&lt;1,IF(AY2230&lt;1,"Y",""),"")</f>
        <v/>
      </c>
      <c r="BG2231" s="2"/>
      <c r="BH2231" s="2"/>
      <c r="BI2231" s="2"/>
      <c r="BJ2231" s="2"/>
      <c r="BK2231" s="2"/>
      <c r="BL2231" s="2"/>
      <c r="BM2231" s="4" t="str">
        <f>IF(BR2231=BR2232,IF(BR2231&gt;BR2230,BR2231&amp;"_O",""),BR2231&amp;"_C")</f>
        <v/>
      </c>
      <c r="BN2231" s="7" t="str">
        <f>IF(RIGHT(BM2231,1)="C",BP2231/INDEX($BP$5:$BP$2729,MATCH(BR2231&amp;"_O",$BM$5:$BM$2729,0),1),"")</f>
        <v/>
      </c>
      <c r="BO2231" s="38">
        <v>41551</v>
      </c>
      <c r="BP2231" s="3">
        <v>3807.75</v>
      </c>
      <c r="BQ2231" s="7">
        <f>BP2231/BP2230</f>
        <v>1.0069177250838932</v>
      </c>
      <c r="BR2231" s="4">
        <f>YEAR(BO2231)</f>
        <v>2013</v>
      </c>
      <c r="BS2231" s="2" t="s">
        <v>9</v>
      </c>
      <c r="BT2231" s="12" t="str">
        <f>INDEX($CD$5:$CD$10,MATCH(BS2231,$CC$5:$CC$10,0),1)</f>
        <v>Y</v>
      </c>
      <c r="BU2231" s="12" t="str">
        <f>IF(AND(BT2231="Y",BQ2231&gt;1),"Y","")</f>
        <v>Y</v>
      </c>
      <c r="BV2231" s="12" t="str">
        <f>IF(AND(BT2231="Y",BQ2231&lt;1),"Y","")</f>
        <v/>
      </c>
      <c r="BW2231" s="12" t="str">
        <f>IF(BQ2231&gt;1,IF(BQ2230&gt;1,"Y",""),"")</f>
        <v>Y</v>
      </c>
      <c r="BX2231" s="12" t="str">
        <f>IF(BQ2231&lt;1,IF(BQ2230&lt;1,"Y",""),"")</f>
        <v/>
      </c>
      <c r="BY2231" s="2"/>
      <c r="BZ2231" s="2"/>
      <c r="CA2231" s="2"/>
    </row>
    <row r="2232" spans="47:79">
      <c r="AU2232" s="4" t="str">
        <f>IF(AZ2232=AZ2233,IF(AZ2232&gt;AZ2231,AZ2232&amp;"_O",""),AZ2232&amp;"_C")</f>
        <v/>
      </c>
      <c r="AV2232" s="7" t="str">
        <f>IF(RIGHT(AU2232,1)="C",AX2232/INDEX($AX$5:$AX$2729,MATCH(AZ2232&amp;"_O",$AU$5:$AU$2729,0),1),"")</f>
        <v/>
      </c>
      <c r="AW2232" s="38">
        <v>41138</v>
      </c>
      <c r="AX2232" s="37">
        <v>1418.16</v>
      </c>
      <c r="AY2232" s="7">
        <f>AX2232/AX2231</f>
        <v>1.0087419178160144</v>
      </c>
      <c r="AZ2232" s="4">
        <f>YEAR(AW2232)</f>
        <v>2012</v>
      </c>
      <c r="BA2232" s="2" t="s">
        <v>9</v>
      </c>
      <c r="BB2232" s="12" t="str">
        <f>INDEX($CD$5:$CD$10,MATCH(BA2232,$CC$5:$CC$10,0),1)</f>
        <v>Y</v>
      </c>
      <c r="BC2232" s="12" t="str">
        <f>IF(AND(BB2232="Y",AY2232&gt;1),"Y","")</f>
        <v>Y</v>
      </c>
      <c r="BD2232" s="12" t="str">
        <f>IF(AND(BB2232="Y",AY2232&lt;1),"Y","")</f>
        <v/>
      </c>
      <c r="BE2232" s="12" t="str">
        <f>IF(AY2232&gt;1,IF(AY2231&gt;1,"Y",""),"")</f>
        <v>Y</v>
      </c>
      <c r="BF2232" s="12" t="str">
        <f>IF(AY2232&lt;1,IF(AY2231&lt;1,"Y",""),"")</f>
        <v/>
      </c>
      <c r="BG2232" s="2"/>
      <c r="BH2232" s="2"/>
      <c r="BI2232" s="2"/>
      <c r="BJ2232" s="2"/>
      <c r="BK2232" s="2"/>
      <c r="BL2232" s="2"/>
      <c r="BM2232" s="4" t="str">
        <f>IF(BR2232=BR2233,IF(BR2232&gt;BR2231,BR2232&amp;"_O",""),BR2232&amp;"_C")</f>
        <v/>
      </c>
      <c r="BN2232" s="7" t="str">
        <f>IF(RIGHT(BM2232,1)="C",BP2232/INDEX($BP$5:$BP$2729,MATCH(BR2232&amp;"_O",$BM$5:$BM$2729,0),1),"")</f>
        <v/>
      </c>
      <c r="BO2232" s="38">
        <v>41558</v>
      </c>
      <c r="BP2232" s="3">
        <v>3791.87</v>
      </c>
      <c r="BQ2232" s="7">
        <f>BP2232/BP2231</f>
        <v>0.995829558138008</v>
      </c>
      <c r="BR2232" s="4">
        <f>YEAR(BO2232)</f>
        <v>2013</v>
      </c>
      <c r="BS2232" s="2" t="s">
        <v>9</v>
      </c>
      <c r="BT2232" s="12" t="str">
        <f>INDEX($CD$5:$CD$10,MATCH(BS2232,$CC$5:$CC$10,0),1)</f>
        <v>Y</v>
      </c>
      <c r="BU2232" s="12" t="str">
        <f>IF(AND(BT2232="Y",BQ2232&gt;1),"Y","")</f>
        <v/>
      </c>
      <c r="BV2232" s="12" t="str">
        <f>IF(AND(BT2232="Y",BQ2232&lt;1),"Y","")</f>
        <v>Y</v>
      </c>
      <c r="BW2232" s="12" t="str">
        <f>IF(BQ2232&gt;1,IF(BQ2231&gt;1,"Y",""),"")</f>
        <v/>
      </c>
      <c r="BX2232" s="12" t="str">
        <f>IF(BQ2232&lt;1,IF(BQ2231&lt;1,"Y",""),"")</f>
        <v/>
      </c>
      <c r="BY2232" s="2"/>
      <c r="BZ2232" s="2"/>
      <c r="CA2232" s="2"/>
    </row>
    <row r="2233" spans="47:79">
      <c r="AU2233" s="4" t="str">
        <f>IF(AZ2233=AZ2234,IF(AZ2233&gt;AZ2232,AZ2233&amp;"_O",""),AZ2233&amp;"_C")</f>
        <v/>
      </c>
      <c r="AV2233" s="7" t="str">
        <f>IF(RIGHT(AU2233,1)="C",AX2233/INDEX($AX$5:$AX$2729,MATCH(AZ2233&amp;"_O",$AU$5:$AU$2729,0),1),"")</f>
        <v/>
      </c>
      <c r="AW2233" s="38">
        <v>41145</v>
      </c>
      <c r="AX2233" s="37">
        <v>1411.13</v>
      </c>
      <c r="AY2233" s="7">
        <f>AX2233/AX2232</f>
        <v>0.995042872454448</v>
      </c>
      <c r="AZ2233" s="4">
        <f>YEAR(AW2233)</f>
        <v>2012</v>
      </c>
      <c r="BA2233" s="2" t="s">
        <v>9</v>
      </c>
      <c r="BB2233" s="12" t="str">
        <f>INDEX($CD$5:$CD$10,MATCH(BA2233,$CC$5:$CC$10,0),1)</f>
        <v>Y</v>
      </c>
      <c r="BC2233" s="12" t="str">
        <f>IF(AND(BB2233="Y",AY2233&gt;1),"Y","")</f>
        <v/>
      </c>
      <c r="BD2233" s="12" t="str">
        <f>IF(AND(BB2233="Y",AY2233&lt;1),"Y","")</f>
        <v>Y</v>
      </c>
      <c r="BE2233" s="12" t="str">
        <f>IF(AY2233&gt;1,IF(AY2232&gt;1,"Y",""),"")</f>
        <v/>
      </c>
      <c r="BF2233" s="12" t="str">
        <f>IF(AY2233&lt;1,IF(AY2232&lt;1,"Y",""),"")</f>
        <v/>
      </c>
      <c r="BG2233" s="2"/>
      <c r="BH2233" s="2"/>
      <c r="BI2233" s="2"/>
      <c r="BJ2233" s="2"/>
      <c r="BK2233" s="2"/>
      <c r="BL2233" s="2"/>
      <c r="BM2233" s="4" t="str">
        <f>IF(BR2233=BR2234,IF(BR2233&gt;BR2232,BR2233&amp;"_O",""),BR2233&amp;"_C")</f>
        <v/>
      </c>
      <c r="BN2233" s="7" t="str">
        <f>IF(RIGHT(BM2233,1)="C",BP2233/INDEX($BP$5:$BP$2729,MATCH(BR2233&amp;"_O",$BM$5:$BM$2729,0),1),"")</f>
        <v/>
      </c>
      <c r="BO2233" s="38">
        <v>41565</v>
      </c>
      <c r="BP2233" s="3">
        <v>3914.28</v>
      </c>
      <c r="BQ2233" s="7">
        <f>BP2233/BP2232</f>
        <v>1.0322822248653041</v>
      </c>
      <c r="BR2233" s="4">
        <f>YEAR(BO2233)</f>
        <v>2013</v>
      </c>
      <c r="BS2233" s="2" t="s">
        <v>9</v>
      </c>
      <c r="BT2233" s="12" t="str">
        <f>INDEX($CD$5:$CD$10,MATCH(BS2233,$CC$5:$CC$10,0),1)</f>
        <v>Y</v>
      </c>
      <c r="BU2233" s="12" t="str">
        <f>IF(AND(BT2233="Y",BQ2233&gt;1),"Y","")</f>
        <v>Y</v>
      </c>
      <c r="BV2233" s="12" t="str">
        <f>IF(AND(BT2233="Y",BQ2233&lt;1),"Y","")</f>
        <v/>
      </c>
      <c r="BW2233" s="12" t="str">
        <f>IF(BQ2233&gt;1,IF(BQ2232&gt;1,"Y",""),"")</f>
        <v/>
      </c>
      <c r="BX2233" s="12" t="str">
        <f>IF(BQ2233&lt;1,IF(BQ2232&lt;1,"Y",""),"")</f>
        <v/>
      </c>
      <c r="BY2233" s="2"/>
      <c r="BZ2233" s="2"/>
      <c r="CA2233" s="2"/>
    </row>
    <row r="2234" spans="47:79">
      <c r="AU2234" s="4" t="str">
        <f>IF(AZ2234=AZ2235,IF(AZ2234&gt;AZ2233,AZ2234&amp;"_O",""),AZ2234&amp;"_C")</f>
        <v/>
      </c>
      <c r="AV2234" s="7" t="str">
        <f>IF(RIGHT(AU2234,1)="C",AX2234/INDEX($AX$5:$AX$2729,MATCH(AZ2234&amp;"_O",$AU$5:$AU$2729,0),1),"")</f>
        <v/>
      </c>
      <c r="AW2234" s="38">
        <v>41152</v>
      </c>
      <c r="AX2234" s="37">
        <v>1406.58</v>
      </c>
      <c r="AY2234" s="7">
        <f>AX2234/AX2233</f>
        <v>0.99677563371198952</v>
      </c>
      <c r="AZ2234" s="4">
        <f>YEAR(AW2234)</f>
        <v>2012</v>
      </c>
      <c r="BA2234" s="2" t="s">
        <v>9</v>
      </c>
      <c r="BB2234" s="12" t="str">
        <f>INDEX($CD$5:$CD$10,MATCH(BA2234,$CC$5:$CC$10,0),1)</f>
        <v>Y</v>
      </c>
      <c r="BC2234" s="12" t="str">
        <f>IF(AND(BB2234="Y",AY2234&gt;1),"Y","")</f>
        <v/>
      </c>
      <c r="BD2234" s="12" t="str">
        <f>IF(AND(BB2234="Y",AY2234&lt;1),"Y","")</f>
        <v>Y</v>
      </c>
      <c r="BE2234" s="12" t="str">
        <f>IF(AY2234&gt;1,IF(AY2233&gt;1,"Y",""),"")</f>
        <v/>
      </c>
      <c r="BF2234" s="12" t="str">
        <f>IF(AY2234&lt;1,IF(AY2233&lt;1,"Y",""),"")</f>
        <v>Y</v>
      </c>
      <c r="BG2234" s="2"/>
      <c r="BH2234" s="2"/>
      <c r="BI2234" s="2"/>
      <c r="BJ2234" s="2"/>
      <c r="BK2234" s="2"/>
      <c r="BL2234" s="2"/>
      <c r="BM2234" s="4" t="str">
        <f>IF(BR2234=BR2235,IF(BR2234&gt;BR2233,BR2234&amp;"_O",""),BR2234&amp;"_C")</f>
        <v/>
      </c>
      <c r="BN2234" s="7" t="str">
        <f>IF(RIGHT(BM2234,1)="C",BP2234/INDEX($BP$5:$BP$2729,MATCH(BR2234&amp;"_O",$BM$5:$BM$2729,0),1),"")</f>
        <v/>
      </c>
      <c r="BO2234" s="38">
        <v>41572</v>
      </c>
      <c r="BP2234" s="3">
        <v>3943.36</v>
      </c>
      <c r="BQ2234" s="7">
        <f>BP2234/BP2233</f>
        <v>1.0074292079258509</v>
      </c>
      <c r="BR2234" s="4">
        <f>YEAR(BO2234)</f>
        <v>2013</v>
      </c>
      <c r="BS2234" s="2" t="s">
        <v>9</v>
      </c>
      <c r="BT2234" s="12" t="str">
        <f>INDEX($CD$5:$CD$10,MATCH(BS2234,$CC$5:$CC$10,0),1)</f>
        <v>Y</v>
      </c>
      <c r="BU2234" s="12" t="str">
        <f>IF(AND(BT2234="Y",BQ2234&gt;1),"Y","")</f>
        <v>Y</v>
      </c>
      <c r="BV2234" s="12" t="str">
        <f>IF(AND(BT2234="Y",BQ2234&lt;1),"Y","")</f>
        <v/>
      </c>
      <c r="BW2234" s="12" t="str">
        <f>IF(BQ2234&gt;1,IF(BQ2233&gt;1,"Y",""),"")</f>
        <v>Y</v>
      </c>
      <c r="BX2234" s="12" t="str">
        <f>IF(BQ2234&lt;1,IF(BQ2233&lt;1,"Y",""),"")</f>
        <v/>
      </c>
      <c r="BY2234" s="2"/>
      <c r="BZ2234" s="2"/>
      <c r="CA2234" s="2"/>
    </row>
    <row r="2235" spans="47:79">
      <c r="AU2235" s="4" t="str">
        <f>IF(AZ2235=AZ2236,IF(AZ2235&gt;AZ2234,AZ2235&amp;"_O",""),AZ2235&amp;"_C")</f>
        <v/>
      </c>
      <c r="AV2235" s="7" t="str">
        <f>IF(RIGHT(AU2235,1)="C",AX2235/INDEX($AX$5:$AX$2729,MATCH(AZ2235&amp;"_O",$AU$5:$AU$2729,0),1),"")</f>
        <v/>
      </c>
      <c r="AW2235" s="38">
        <v>41159</v>
      </c>
      <c r="AX2235" s="37">
        <v>1437.92</v>
      </c>
      <c r="AY2235" s="7">
        <f>AX2235/AX2234</f>
        <v>1.0222809936157204</v>
      </c>
      <c r="AZ2235" s="4">
        <f>YEAR(AW2235)</f>
        <v>2012</v>
      </c>
      <c r="BA2235" s="2" t="s">
        <v>9</v>
      </c>
      <c r="BB2235" s="12" t="str">
        <f>INDEX($CD$5:$CD$10,MATCH(BA2235,$CC$5:$CC$10,0),1)</f>
        <v>Y</v>
      </c>
      <c r="BC2235" s="12" t="str">
        <f>IF(AND(BB2235="Y",AY2235&gt;1),"Y","")</f>
        <v>Y</v>
      </c>
      <c r="BD2235" s="12" t="str">
        <f>IF(AND(BB2235="Y",AY2235&lt;1),"Y","")</f>
        <v/>
      </c>
      <c r="BE2235" s="12" t="str">
        <f>IF(AY2235&gt;1,IF(AY2234&gt;1,"Y",""),"")</f>
        <v/>
      </c>
      <c r="BF2235" s="12" t="str">
        <f>IF(AY2235&lt;1,IF(AY2234&lt;1,"Y",""),"")</f>
        <v/>
      </c>
      <c r="BG2235" s="2"/>
      <c r="BH2235" s="2"/>
      <c r="BI2235" s="2"/>
      <c r="BJ2235" s="2"/>
      <c r="BK2235" s="2"/>
      <c r="BL2235" s="2"/>
      <c r="BM2235" s="4" t="str">
        <f>IF(BR2235=BR2236,IF(BR2235&gt;BR2234,BR2235&amp;"_O",""),BR2235&amp;"_C")</f>
        <v/>
      </c>
      <c r="BN2235" s="7" t="str">
        <f>IF(RIGHT(BM2235,1)="C",BP2235/INDEX($BP$5:$BP$2729,MATCH(BR2235&amp;"_O",$BM$5:$BM$2729,0),1),"")</f>
        <v/>
      </c>
      <c r="BO2235" s="38">
        <v>41579</v>
      </c>
      <c r="BP2235" s="3">
        <v>3922.04</v>
      </c>
      <c r="BQ2235" s="7">
        <f>BP2235/BP2234</f>
        <v>0.99459344315507581</v>
      </c>
      <c r="BR2235" s="4">
        <f>YEAR(BO2235)</f>
        <v>2013</v>
      </c>
      <c r="BS2235" s="2" t="s">
        <v>9</v>
      </c>
      <c r="BT2235" s="12" t="str">
        <f>INDEX($CD$5:$CD$10,MATCH(BS2235,$CC$5:$CC$10,0),1)</f>
        <v>Y</v>
      </c>
      <c r="BU2235" s="12" t="str">
        <f>IF(AND(BT2235="Y",BQ2235&gt;1),"Y","")</f>
        <v/>
      </c>
      <c r="BV2235" s="12" t="str">
        <f>IF(AND(BT2235="Y",BQ2235&lt;1),"Y","")</f>
        <v>Y</v>
      </c>
      <c r="BW2235" s="12" t="str">
        <f>IF(BQ2235&gt;1,IF(BQ2234&gt;1,"Y",""),"")</f>
        <v/>
      </c>
      <c r="BX2235" s="12" t="str">
        <f>IF(BQ2235&lt;1,IF(BQ2234&lt;1,"Y",""),"")</f>
        <v/>
      </c>
      <c r="BY2235" s="2"/>
      <c r="BZ2235" s="2"/>
      <c r="CA2235" s="2"/>
    </row>
    <row r="2236" spans="47:79">
      <c r="AU2236" s="4" t="str">
        <f>IF(AZ2236=AZ2237,IF(AZ2236&gt;AZ2235,AZ2236&amp;"_O",""),AZ2236&amp;"_C")</f>
        <v/>
      </c>
      <c r="AV2236" s="7" t="str">
        <f>IF(RIGHT(AU2236,1)="C",AX2236/INDEX($AX$5:$AX$2729,MATCH(AZ2236&amp;"_O",$AU$5:$AU$2729,0),1),"")</f>
        <v/>
      </c>
      <c r="AW2236" s="38">
        <v>41166</v>
      </c>
      <c r="AX2236" s="37">
        <v>1465.77</v>
      </c>
      <c r="AY2236" s="7">
        <f>AX2236/AX2235</f>
        <v>1.0193682541448759</v>
      </c>
      <c r="AZ2236" s="4">
        <f>YEAR(AW2236)</f>
        <v>2012</v>
      </c>
      <c r="BA2236" s="2" t="s">
        <v>9</v>
      </c>
      <c r="BB2236" s="12" t="str">
        <f>INDEX($CD$5:$CD$10,MATCH(BA2236,$CC$5:$CC$10,0),1)</f>
        <v>Y</v>
      </c>
      <c r="BC2236" s="12" t="str">
        <f>IF(AND(BB2236="Y",AY2236&gt;1),"Y","")</f>
        <v>Y</v>
      </c>
      <c r="BD2236" s="12" t="str">
        <f>IF(AND(BB2236="Y",AY2236&lt;1),"Y","")</f>
        <v/>
      </c>
      <c r="BE2236" s="12" t="str">
        <f>IF(AY2236&gt;1,IF(AY2235&gt;1,"Y",""),"")</f>
        <v>Y</v>
      </c>
      <c r="BF2236" s="12" t="str">
        <f>IF(AY2236&lt;1,IF(AY2235&lt;1,"Y",""),"")</f>
        <v/>
      </c>
      <c r="BG2236" s="2"/>
      <c r="BH2236" s="2"/>
      <c r="BI2236" s="2"/>
      <c r="BJ2236" s="2"/>
      <c r="BK2236" s="2"/>
      <c r="BL2236" s="2"/>
      <c r="BM2236" s="4" t="str">
        <f>IF(BR2236=BR2237,IF(BR2236&gt;BR2235,BR2236&amp;"_O",""),BR2236&amp;"_C")</f>
        <v/>
      </c>
      <c r="BN2236" s="7" t="str">
        <f>IF(RIGHT(BM2236,1)="C",BP2236/INDEX($BP$5:$BP$2729,MATCH(BR2236&amp;"_O",$BM$5:$BM$2729,0),1),"")</f>
        <v/>
      </c>
      <c r="BO2236" s="38">
        <v>41586</v>
      </c>
      <c r="BP2236" s="3">
        <v>3919.23</v>
      </c>
      <c r="BQ2236" s="7">
        <f>BP2236/BP2235</f>
        <v>0.99928353611895848</v>
      </c>
      <c r="BR2236" s="4">
        <f>YEAR(BO2236)</f>
        <v>2013</v>
      </c>
      <c r="BS2236" s="2" t="s">
        <v>9</v>
      </c>
      <c r="BT2236" s="12" t="str">
        <f>INDEX($CD$5:$CD$10,MATCH(BS2236,$CC$5:$CC$10,0),1)</f>
        <v>Y</v>
      </c>
      <c r="BU2236" s="12" t="str">
        <f>IF(AND(BT2236="Y",BQ2236&gt;1),"Y","")</f>
        <v/>
      </c>
      <c r="BV2236" s="12" t="str">
        <f>IF(AND(BT2236="Y",BQ2236&lt;1),"Y","")</f>
        <v>Y</v>
      </c>
      <c r="BW2236" s="12" t="str">
        <f>IF(BQ2236&gt;1,IF(BQ2235&gt;1,"Y",""),"")</f>
        <v/>
      </c>
      <c r="BX2236" s="12" t="str">
        <f>IF(BQ2236&lt;1,IF(BQ2235&lt;1,"Y",""),"")</f>
        <v>Y</v>
      </c>
      <c r="BY2236" s="2"/>
      <c r="BZ2236" s="2"/>
      <c r="CA2236" s="2"/>
    </row>
    <row r="2237" spans="47:79">
      <c r="AU2237" s="4" t="str">
        <f>IF(AZ2237=AZ2238,IF(AZ2237&gt;AZ2236,AZ2237&amp;"_O",""),AZ2237&amp;"_C")</f>
        <v/>
      </c>
      <c r="AV2237" s="7" t="str">
        <f>IF(RIGHT(AU2237,1)="C",AX2237/INDEX($AX$5:$AX$2729,MATCH(AZ2237&amp;"_O",$AU$5:$AU$2729,0),1),"")</f>
        <v/>
      </c>
      <c r="AW2237" s="38">
        <v>41173</v>
      </c>
      <c r="AX2237" s="37">
        <v>1460.15</v>
      </c>
      <c r="AY2237" s="7">
        <f>AX2237/AX2236</f>
        <v>0.9961658377508068</v>
      </c>
      <c r="AZ2237" s="4">
        <f>YEAR(AW2237)</f>
        <v>2012</v>
      </c>
      <c r="BA2237" s="2" t="s">
        <v>9</v>
      </c>
      <c r="BB2237" s="12" t="str">
        <f>INDEX($CD$5:$CD$10,MATCH(BA2237,$CC$5:$CC$10,0),1)</f>
        <v>Y</v>
      </c>
      <c r="BC2237" s="12" t="str">
        <f>IF(AND(BB2237="Y",AY2237&gt;1),"Y","")</f>
        <v/>
      </c>
      <c r="BD2237" s="12" t="str">
        <f>IF(AND(BB2237="Y",AY2237&lt;1),"Y","")</f>
        <v>Y</v>
      </c>
      <c r="BE2237" s="12" t="str">
        <f>IF(AY2237&gt;1,IF(AY2236&gt;1,"Y",""),"")</f>
        <v/>
      </c>
      <c r="BF2237" s="12" t="str">
        <f>IF(AY2237&lt;1,IF(AY2236&lt;1,"Y",""),"")</f>
        <v/>
      </c>
      <c r="BG2237" s="2"/>
      <c r="BH2237" s="2"/>
      <c r="BI2237" s="2"/>
      <c r="BJ2237" s="2"/>
      <c r="BK2237" s="2"/>
      <c r="BL2237" s="2"/>
      <c r="BM2237" s="4" t="str">
        <f>IF(BR2237=BR2238,IF(BR2237&gt;BR2236,BR2237&amp;"_O",""),BR2237&amp;"_C")</f>
        <v/>
      </c>
      <c r="BN2237" s="7" t="str">
        <f>IF(RIGHT(BM2237,1)="C",BP2237/INDEX($BP$5:$BP$2729,MATCH(BR2237&amp;"_O",$BM$5:$BM$2729,0),1),"")</f>
        <v/>
      </c>
      <c r="BO2237" s="38">
        <v>41593</v>
      </c>
      <c r="BP2237" s="3">
        <v>3985.97</v>
      </c>
      <c r="BQ2237" s="7">
        <f>BP2237/BP2236</f>
        <v>1.0170288551577733</v>
      </c>
      <c r="BR2237" s="4">
        <f>YEAR(BO2237)</f>
        <v>2013</v>
      </c>
      <c r="BS2237" s="2" t="s">
        <v>9</v>
      </c>
      <c r="BT2237" s="12" t="str">
        <f>INDEX($CD$5:$CD$10,MATCH(BS2237,$CC$5:$CC$10,0),1)</f>
        <v>Y</v>
      </c>
      <c r="BU2237" s="12" t="str">
        <f>IF(AND(BT2237="Y",BQ2237&gt;1),"Y","")</f>
        <v>Y</v>
      </c>
      <c r="BV2237" s="12" t="str">
        <f>IF(AND(BT2237="Y",BQ2237&lt;1),"Y","")</f>
        <v/>
      </c>
      <c r="BW2237" s="12" t="str">
        <f>IF(BQ2237&gt;1,IF(BQ2236&gt;1,"Y",""),"")</f>
        <v/>
      </c>
      <c r="BX2237" s="12" t="str">
        <f>IF(BQ2237&lt;1,IF(BQ2236&lt;1,"Y",""),"")</f>
        <v/>
      </c>
      <c r="BY2237" s="2"/>
      <c r="BZ2237" s="2"/>
      <c r="CA2237" s="2"/>
    </row>
    <row r="2238" spans="47:79">
      <c r="AU2238" s="4" t="str">
        <f>IF(AZ2238=AZ2239,IF(AZ2238&gt;AZ2237,AZ2238&amp;"_O",""),AZ2238&amp;"_C")</f>
        <v/>
      </c>
      <c r="AV2238" s="7" t="str">
        <f>IF(RIGHT(AU2238,1)="C",AX2238/INDEX($AX$5:$AX$2729,MATCH(AZ2238&amp;"_O",$AU$5:$AU$2729,0),1),"")</f>
        <v/>
      </c>
      <c r="AW2238" s="38">
        <v>41180</v>
      </c>
      <c r="AX2238" s="37">
        <v>1440.67</v>
      </c>
      <c r="AY2238" s="7">
        <f>AX2238/AX2237</f>
        <v>0.98665890490703012</v>
      </c>
      <c r="AZ2238" s="4">
        <f>YEAR(AW2238)</f>
        <v>2012</v>
      </c>
      <c r="BA2238" s="2" t="s">
        <v>9</v>
      </c>
      <c r="BB2238" s="12" t="str">
        <f>INDEX($CD$5:$CD$10,MATCH(BA2238,$CC$5:$CC$10,0),1)</f>
        <v>Y</v>
      </c>
      <c r="BC2238" s="12" t="str">
        <f>IF(AND(BB2238="Y",AY2238&gt;1),"Y","")</f>
        <v/>
      </c>
      <c r="BD2238" s="12" t="str">
        <f>IF(AND(BB2238="Y",AY2238&lt;1),"Y","")</f>
        <v>Y</v>
      </c>
      <c r="BE2238" s="12" t="str">
        <f>IF(AY2238&gt;1,IF(AY2237&gt;1,"Y",""),"")</f>
        <v/>
      </c>
      <c r="BF2238" s="12" t="str">
        <f>IF(AY2238&lt;1,IF(AY2237&lt;1,"Y",""),"")</f>
        <v>Y</v>
      </c>
      <c r="BG2238" s="2"/>
      <c r="BH2238" s="2"/>
      <c r="BI2238" s="2"/>
      <c r="BJ2238" s="2"/>
      <c r="BK2238" s="2"/>
      <c r="BL2238" s="2"/>
      <c r="BM2238" s="4" t="str">
        <f>IF(BR2238=BR2239,IF(BR2238&gt;BR2237,BR2238&amp;"_O",""),BR2238&amp;"_C")</f>
        <v/>
      </c>
      <c r="BN2238" s="7" t="str">
        <f>IF(RIGHT(BM2238,1)="C",BP2238/INDEX($BP$5:$BP$2729,MATCH(BR2238&amp;"_O",$BM$5:$BM$2729,0),1),"")</f>
        <v/>
      </c>
      <c r="BO2238" s="38">
        <v>41600</v>
      </c>
      <c r="BP2238" s="3">
        <v>3991.65</v>
      </c>
      <c r="BQ2238" s="7">
        <f>BP2238/BP2237</f>
        <v>1.0014249981811203</v>
      </c>
      <c r="BR2238" s="4">
        <f>YEAR(BO2238)</f>
        <v>2013</v>
      </c>
      <c r="BS2238" s="2" t="s">
        <v>9</v>
      </c>
      <c r="BT2238" s="12" t="str">
        <f>INDEX($CD$5:$CD$10,MATCH(BS2238,$CC$5:$CC$10,0),1)</f>
        <v>Y</v>
      </c>
      <c r="BU2238" s="12" t="str">
        <f>IF(AND(BT2238="Y",BQ2238&gt;1),"Y","")</f>
        <v>Y</v>
      </c>
      <c r="BV2238" s="12" t="str">
        <f>IF(AND(BT2238="Y",BQ2238&lt;1),"Y","")</f>
        <v/>
      </c>
      <c r="BW2238" s="12" t="str">
        <f>IF(BQ2238&gt;1,IF(BQ2237&gt;1,"Y",""),"")</f>
        <v>Y</v>
      </c>
      <c r="BX2238" s="12" t="str">
        <f>IF(BQ2238&lt;1,IF(BQ2237&lt;1,"Y",""),"")</f>
        <v/>
      </c>
      <c r="BY2238" s="2"/>
      <c r="BZ2238" s="2"/>
      <c r="CA2238" s="2"/>
    </row>
    <row r="2239" spans="47:79">
      <c r="AU2239" s="4" t="str">
        <f>IF(AZ2239=AZ2240,IF(AZ2239&gt;AZ2238,AZ2239&amp;"_O",""),AZ2239&amp;"_C")</f>
        <v/>
      </c>
      <c r="AV2239" s="7" t="str">
        <f>IF(RIGHT(AU2239,1)="C",AX2239/INDEX($AX$5:$AX$2729,MATCH(AZ2239&amp;"_O",$AU$5:$AU$2729,0),1),"")</f>
        <v/>
      </c>
      <c r="AW2239" s="38">
        <v>41187</v>
      </c>
      <c r="AX2239" s="37">
        <v>1460.93</v>
      </c>
      <c r="AY2239" s="7">
        <f>AX2239/AX2238</f>
        <v>1.0140629012889837</v>
      </c>
      <c r="AZ2239" s="4">
        <f>YEAR(AW2239)</f>
        <v>2012</v>
      </c>
      <c r="BA2239" s="2" t="s">
        <v>9</v>
      </c>
      <c r="BB2239" s="12" t="str">
        <f>INDEX($CD$5:$CD$10,MATCH(BA2239,$CC$5:$CC$10,0),1)</f>
        <v>Y</v>
      </c>
      <c r="BC2239" s="12" t="str">
        <f>IF(AND(BB2239="Y",AY2239&gt;1),"Y","")</f>
        <v>Y</v>
      </c>
      <c r="BD2239" s="12" t="str">
        <f>IF(AND(BB2239="Y",AY2239&lt;1),"Y","")</f>
        <v/>
      </c>
      <c r="BE2239" s="12" t="str">
        <f>IF(AY2239&gt;1,IF(AY2238&gt;1,"Y",""),"")</f>
        <v/>
      </c>
      <c r="BF2239" s="12" t="str">
        <f>IF(AY2239&lt;1,IF(AY2238&lt;1,"Y",""),"")</f>
        <v/>
      </c>
      <c r="BG2239" s="2"/>
      <c r="BH2239" s="2"/>
      <c r="BI2239" s="2"/>
      <c r="BJ2239" s="2"/>
      <c r="BK2239" s="2"/>
      <c r="BL2239" s="2"/>
      <c r="BM2239" s="4" t="str">
        <f>IF(BR2239=BR2240,IF(BR2239&gt;BR2238,BR2239&amp;"_O",""),BR2239&amp;"_C")</f>
        <v/>
      </c>
      <c r="BN2239" s="7" t="str">
        <f>IF(RIGHT(BM2239,1)="C",BP2239/INDEX($BP$5:$BP$2729,MATCH(BR2239&amp;"_O",$BM$5:$BM$2729,0),1),"")</f>
        <v/>
      </c>
      <c r="BO2239" s="38">
        <v>41607</v>
      </c>
      <c r="BP2239" s="3">
        <v>4059.89</v>
      </c>
      <c r="BQ2239" s="7">
        <f>BP2239/BP2238</f>
        <v>1.0170956872471284</v>
      </c>
      <c r="BR2239" s="4">
        <f>YEAR(BO2239)</f>
        <v>2013</v>
      </c>
      <c r="BS2239" s="2" t="s">
        <v>9</v>
      </c>
      <c r="BT2239" s="12" t="str">
        <f>INDEX($CD$5:$CD$10,MATCH(BS2239,$CC$5:$CC$10,0),1)</f>
        <v>Y</v>
      </c>
      <c r="BU2239" s="12" t="str">
        <f>IF(AND(BT2239="Y",BQ2239&gt;1),"Y","")</f>
        <v>Y</v>
      </c>
      <c r="BV2239" s="12" t="str">
        <f>IF(AND(BT2239="Y",BQ2239&lt;1),"Y","")</f>
        <v/>
      </c>
      <c r="BW2239" s="12" t="str">
        <f>IF(BQ2239&gt;1,IF(BQ2238&gt;1,"Y",""),"")</f>
        <v>Y</v>
      </c>
      <c r="BX2239" s="12" t="str">
        <f>IF(BQ2239&lt;1,IF(BQ2238&lt;1,"Y",""),"")</f>
        <v/>
      </c>
      <c r="BY2239" s="2"/>
      <c r="BZ2239" s="2"/>
      <c r="CA2239" s="2"/>
    </row>
    <row r="2240" spans="47:79">
      <c r="AU2240" s="4" t="str">
        <f>IF(AZ2240=AZ2241,IF(AZ2240&gt;AZ2239,AZ2240&amp;"_O",""),AZ2240&amp;"_C")</f>
        <v/>
      </c>
      <c r="AV2240" s="7" t="str">
        <f>IF(RIGHT(AU2240,1)="C",AX2240/INDEX($AX$5:$AX$2729,MATCH(AZ2240&amp;"_O",$AU$5:$AU$2729,0),1),"")</f>
        <v/>
      </c>
      <c r="AW2240" s="38">
        <v>41194</v>
      </c>
      <c r="AX2240" s="37">
        <v>1428.59</v>
      </c>
      <c r="AY2240" s="7">
        <f>AX2240/AX2239</f>
        <v>0.97786341576940705</v>
      </c>
      <c r="AZ2240" s="4">
        <f>YEAR(AW2240)</f>
        <v>2012</v>
      </c>
      <c r="BA2240" s="2" t="s">
        <v>9</v>
      </c>
      <c r="BB2240" s="12" t="str">
        <f>INDEX($CD$5:$CD$10,MATCH(BA2240,$CC$5:$CC$10,0),1)</f>
        <v>Y</v>
      </c>
      <c r="BC2240" s="12" t="str">
        <f>IF(AND(BB2240="Y",AY2240&gt;1),"Y","")</f>
        <v/>
      </c>
      <c r="BD2240" s="12" t="str">
        <f>IF(AND(BB2240="Y",AY2240&lt;1),"Y","")</f>
        <v>Y</v>
      </c>
      <c r="BE2240" s="12" t="str">
        <f>IF(AY2240&gt;1,IF(AY2239&gt;1,"Y",""),"")</f>
        <v/>
      </c>
      <c r="BF2240" s="12" t="str">
        <f>IF(AY2240&lt;1,IF(AY2239&lt;1,"Y",""),"")</f>
        <v/>
      </c>
      <c r="BG2240" s="2"/>
      <c r="BH2240" s="2"/>
      <c r="BI2240" s="2"/>
      <c r="BJ2240" s="2"/>
      <c r="BK2240" s="2"/>
      <c r="BL2240" s="2"/>
      <c r="BM2240" s="4" t="str">
        <f>IF(BR2240=BR2241,IF(BR2240&gt;BR2239,BR2240&amp;"_O",""),BR2240&amp;"_C")</f>
        <v/>
      </c>
      <c r="BN2240" s="7" t="str">
        <f>IF(RIGHT(BM2240,1)="C",BP2240/INDEX($BP$5:$BP$2729,MATCH(BR2240&amp;"_O",$BM$5:$BM$2729,0),1),"")</f>
        <v/>
      </c>
      <c r="BO2240" s="38">
        <v>41614</v>
      </c>
      <c r="BP2240" s="3">
        <v>4062.52</v>
      </c>
      <c r="BQ2240" s="7">
        <f>BP2240/BP2239</f>
        <v>1.0006478008024848</v>
      </c>
      <c r="BR2240" s="4">
        <f>YEAR(BO2240)</f>
        <v>2013</v>
      </c>
      <c r="BS2240" s="2" t="s">
        <v>9</v>
      </c>
      <c r="BT2240" s="12" t="str">
        <f>INDEX($CD$5:$CD$10,MATCH(BS2240,$CC$5:$CC$10,0),1)</f>
        <v>Y</v>
      </c>
      <c r="BU2240" s="12" t="str">
        <f>IF(AND(BT2240="Y",BQ2240&gt;1),"Y","")</f>
        <v>Y</v>
      </c>
      <c r="BV2240" s="12" t="str">
        <f>IF(AND(BT2240="Y",BQ2240&lt;1),"Y","")</f>
        <v/>
      </c>
      <c r="BW2240" s="12" t="str">
        <f>IF(BQ2240&gt;1,IF(BQ2239&gt;1,"Y",""),"")</f>
        <v>Y</v>
      </c>
      <c r="BX2240" s="12" t="str">
        <f>IF(BQ2240&lt;1,IF(BQ2239&lt;1,"Y",""),"")</f>
        <v/>
      </c>
      <c r="BY2240" s="2"/>
      <c r="BZ2240" s="2"/>
      <c r="CA2240" s="2"/>
    </row>
    <row r="2241" spans="47:79">
      <c r="AU2241" s="4" t="str">
        <f>IF(AZ2241=AZ2242,IF(AZ2241&gt;AZ2240,AZ2241&amp;"_O",""),AZ2241&amp;"_C")</f>
        <v/>
      </c>
      <c r="AV2241" s="7" t="str">
        <f>IF(RIGHT(AU2241,1)="C",AX2241/INDEX($AX$5:$AX$2729,MATCH(AZ2241&amp;"_O",$AU$5:$AU$2729,0),1),"")</f>
        <v/>
      </c>
      <c r="AW2241" s="38">
        <v>41201</v>
      </c>
      <c r="AX2241" s="37">
        <v>1433.19</v>
      </c>
      <c r="AY2241" s="7">
        <f>AX2241/AX2240</f>
        <v>1.0032199581405443</v>
      </c>
      <c r="AZ2241" s="4">
        <f>YEAR(AW2241)</f>
        <v>2012</v>
      </c>
      <c r="BA2241" s="2" t="s">
        <v>9</v>
      </c>
      <c r="BB2241" s="12" t="str">
        <f>INDEX($CD$5:$CD$10,MATCH(BA2241,$CC$5:$CC$10,0),1)</f>
        <v>Y</v>
      </c>
      <c r="BC2241" s="12" t="str">
        <f>IF(AND(BB2241="Y",AY2241&gt;1),"Y","")</f>
        <v>Y</v>
      </c>
      <c r="BD2241" s="12" t="str">
        <f>IF(AND(BB2241="Y",AY2241&lt;1),"Y","")</f>
        <v/>
      </c>
      <c r="BE2241" s="12" t="str">
        <f>IF(AY2241&gt;1,IF(AY2240&gt;1,"Y",""),"")</f>
        <v/>
      </c>
      <c r="BF2241" s="12" t="str">
        <f>IF(AY2241&lt;1,IF(AY2240&lt;1,"Y",""),"")</f>
        <v/>
      </c>
      <c r="BG2241" s="2"/>
      <c r="BH2241" s="2"/>
      <c r="BI2241" s="2"/>
      <c r="BJ2241" s="2"/>
      <c r="BK2241" s="2"/>
      <c r="BL2241" s="2"/>
      <c r="BM2241" s="4" t="str">
        <f>IF(BR2241=BR2242,IF(BR2241&gt;BR2240,BR2241&amp;"_O",""),BR2241&amp;"_C")</f>
        <v/>
      </c>
      <c r="BN2241" s="7" t="str">
        <f>IF(RIGHT(BM2241,1)="C",BP2241/INDEX($BP$5:$BP$2729,MATCH(BR2241&amp;"_O",$BM$5:$BM$2729,0),1),"")</f>
        <v/>
      </c>
      <c r="BO2241" s="38">
        <v>41621</v>
      </c>
      <c r="BP2241" s="3">
        <v>4000.98</v>
      </c>
      <c r="BQ2241" s="7">
        <f>BP2241/BP2240</f>
        <v>0.9848517668836092</v>
      </c>
      <c r="BR2241" s="4">
        <f>YEAR(BO2241)</f>
        <v>2013</v>
      </c>
      <c r="BS2241" s="2" t="s">
        <v>9</v>
      </c>
      <c r="BT2241" s="12" t="str">
        <f>INDEX($CD$5:$CD$10,MATCH(BS2241,$CC$5:$CC$10,0),1)</f>
        <v>Y</v>
      </c>
      <c r="BU2241" s="12" t="str">
        <f>IF(AND(BT2241="Y",BQ2241&gt;1),"Y","")</f>
        <v/>
      </c>
      <c r="BV2241" s="12" t="str">
        <f>IF(AND(BT2241="Y",BQ2241&lt;1),"Y","")</f>
        <v>Y</v>
      </c>
      <c r="BW2241" s="12" t="str">
        <f>IF(BQ2241&gt;1,IF(BQ2240&gt;1,"Y",""),"")</f>
        <v/>
      </c>
      <c r="BX2241" s="12" t="str">
        <f>IF(BQ2241&lt;1,IF(BQ2240&lt;1,"Y",""),"")</f>
        <v/>
      </c>
      <c r="BY2241" s="2"/>
      <c r="BZ2241" s="2"/>
      <c r="CA2241" s="2"/>
    </row>
    <row r="2242" spans="47:79">
      <c r="AU2242" s="4" t="str">
        <f>IF(AZ2242=AZ2243,IF(AZ2242&gt;AZ2241,AZ2242&amp;"_O",""),AZ2242&amp;"_C")</f>
        <v/>
      </c>
      <c r="AV2242" s="7" t="str">
        <f>IF(RIGHT(AU2242,1)="C",AX2242/INDEX($AX$5:$AX$2729,MATCH(AZ2242&amp;"_O",$AU$5:$AU$2729,0),1),"")</f>
        <v/>
      </c>
      <c r="AW2242" s="38">
        <v>41208</v>
      </c>
      <c r="AX2242" s="37">
        <v>1411.94</v>
      </c>
      <c r="AY2242" s="7">
        <f>AX2242/AX2241</f>
        <v>0.98517293589824095</v>
      </c>
      <c r="AZ2242" s="4">
        <f>YEAR(AW2242)</f>
        <v>2012</v>
      </c>
      <c r="BA2242" s="2" t="s">
        <v>9</v>
      </c>
      <c r="BB2242" s="12" t="str">
        <f>INDEX($CD$5:$CD$10,MATCH(BA2242,$CC$5:$CC$10,0),1)</f>
        <v>Y</v>
      </c>
      <c r="BC2242" s="12" t="str">
        <f>IF(AND(BB2242="Y",AY2242&gt;1),"Y","")</f>
        <v/>
      </c>
      <c r="BD2242" s="12" t="str">
        <f>IF(AND(BB2242="Y",AY2242&lt;1),"Y","")</f>
        <v>Y</v>
      </c>
      <c r="BE2242" s="12" t="str">
        <f>IF(AY2242&gt;1,IF(AY2241&gt;1,"Y",""),"")</f>
        <v/>
      </c>
      <c r="BF2242" s="12" t="str">
        <f>IF(AY2242&lt;1,IF(AY2241&lt;1,"Y",""),"")</f>
        <v/>
      </c>
      <c r="BG2242" s="2"/>
      <c r="BH2242" s="2"/>
      <c r="BI2242" s="2"/>
      <c r="BJ2242" s="2"/>
      <c r="BK2242" s="2"/>
      <c r="BL2242" s="2"/>
      <c r="BM2242" s="4" t="str">
        <f>IF(BR2242=BR2243,IF(BR2242&gt;BR2241,BR2242&amp;"_O",""),BR2242&amp;"_C")</f>
        <v/>
      </c>
      <c r="BN2242" s="7" t="str">
        <f>IF(RIGHT(BM2242,1)="C",BP2242/INDEX($BP$5:$BP$2729,MATCH(BR2242&amp;"_O",$BM$5:$BM$2729,0),1),"")</f>
        <v/>
      </c>
      <c r="BO2242" s="38">
        <v>41628</v>
      </c>
      <c r="BP2242" s="3">
        <v>4104.74</v>
      </c>
      <c r="BQ2242" s="7">
        <f>BP2242/BP2241</f>
        <v>1.0259336462566671</v>
      </c>
      <c r="BR2242" s="4">
        <f>YEAR(BO2242)</f>
        <v>2013</v>
      </c>
      <c r="BS2242" s="2" t="s">
        <v>9</v>
      </c>
      <c r="BT2242" s="12" t="str">
        <f>INDEX($CD$5:$CD$10,MATCH(BS2242,$CC$5:$CC$10,0),1)</f>
        <v>Y</v>
      </c>
      <c r="BU2242" s="12" t="str">
        <f>IF(AND(BT2242="Y",BQ2242&gt;1),"Y","")</f>
        <v>Y</v>
      </c>
      <c r="BV2242" s="12" t="str">
        <f>IF(AND(BT2242="Y",BQ2242&lt;1),"Y","")</f>
        <v/>
      </c>
      <c r="BW2242" s="12" t="str">
        <f>IF(BQ2242&gt;1,IF(BQ2241&gt;1,"Y",""),"")</f>
        <v/>
      </c>
      <c r="BX2242" s="12" t="str">
        <f>IF(BQ2242&lt;1,IF(BQ2241&lt;1,"Y",""),"")</f>
        <v/>
      </c>
      <c r="BY2242" s="2"/>
      <c r="BZ2242" s="2"/>
      <c r="CA2242" s="2"/>
    </row>
    <row r="2243" spans="47:79">
      <c r="AU2243" s="4" t="str">
        <f>IF(AZ2243=AZ2244,IF(AZ2243&gt;AZ2242,AZ2243&amp;"_O",""),AZ2243&amp;"_C")</f>
        <v/>
      </c>
      <c r="AV2243" s="7" t="str">
        <f>IF(RIGHT(AU2243,1)="C",AX2243/INDEX($AX$5:$AX$2729,MATCH(AZ2243&amp;"_O",$AU$5:$AU$2729,0),1),"")</f>
        <v/>
      </c>
      <c r="AW2243" s="38">
        <v>41215</v>
      </c>
      <c r="AX2243" s="37">
        <v>1414.2</v>
      </c>
      <c r="AY2243" s="7">
        <f>AX2243/AX2242</f>
        <v>1.0016006345878721</v>
      </c>
      <c r="AZ2243" s="4">
        <f>YEAR(AW2243)</f>
        <v>2012</v>
      </c>
      <c r="BA2243" s="2" t="s">
        <v>9</v>
      </c>
      <c r="BB2243" s="12" t="str">
        <f>INDEX($CD$5:$CD$10,MATCH(BA2243,$CC$5:$CC$10,0),1)</f>
        <v>Y</v>
      </c>
      <c r="BC2243" s="12" t="str">
        <f>IF(AND(BB2243="Y",AY2243&gt;1),"Y","")</f>
        <v>Y</v>
      </c>
      <c r="BD2243" s="12" t="str">
        <f>IF(AND(BB2243="Y",AY2243&lt;1),"Y","")</f>
        <v/>
      </c>
      <c r="BE2243" s="12" t="str">
        <f>IF(AY2243&gt;1,IF(AY2242&gt;1,"Y",""),"")</f>
        <v/>
      </c>
      <c r="BF2243" s="12" t="str">
        <f>IF(AY2243&lt;1,IF(AY2242&lt;1,"Y",""),"")</f>
        <v/>
      </c>
      <c r="BG2243" s="2"/>
      <c r="BH2243" s="2"/>
      <c r="BI2243" s="2"/>
      <c r="BJ2243" s="2"/>
      <c r="BK2243" s="2"/>
      <c r="BL2243" s="2"/>
      <c r="BM2243" s="4" t="str">
        <f>IF(BR2243=BR2244,IF(BR2243&gt;BR2242,BR2243&amp;"_O",""),BR2243&amp;"_C")</f>
        <v>2013_C</v>
      </c>
      <c r="BN2243" s="7">
        <f>IF(RIGHT(BM2243,1)="C",BP2243/INDEX($BP$5:$BP$2729,MATCH(BR2243&amp;"_O",$BM$5:$BM$2729,0),1),"")</f>
        <v>1.3401178723651208</v>
      </c>
      <c r="BO2243" s="38">
        <v>41635</v>
      </c>
      <c r="BP2243" s="3">
        <v>4156.59</v>
      </c>
      <c r="BQ2243" s="7">
        <f>BP2243/BP2242</f>
        <v>1.0126317379419891</v>
      </c>
      <c r="BR2243" s="4">
        <f>YEAR(BO2243)</f>
        <v>2013</v>
      </c>
      <c r="BS2243" s="2" t="s">
        <v>9</v>
      </c>
      <c r="BT2243" s="12" t="str">
        <f>INDEX($CD$5:$CD$10,MATCH(BS2243,$CC$5:$CC$10,0),1)</f>
        <v>Y</v>
      </c>
      <c r="BU2243" s="12" t="str">
        <f>IF(AND(BT2243="Y",BQ2243&gt;1),"Y","")</f>
        <v>Y</v>
      </c>
      <c r="BV2243" s="12" t="str">
        <f>IF(AND(BT2243="Y",BQ2243&lt;1),"Y","")</f>
        <v/>
      </c>
      <c r="BW2243" s="12" t="str">
        <f>IF(BQ2243&gt;1,IF(BQ2242&gt;1,"Y",""),"")</f>
        <v>Y</v>
      </c>
      <c r="BX2243" s="12" t="str">
        <f>IF(BQ2243&lt;1,IF(BQ2242&lt;1,"Y",""),"")</f>
        <v/>
      </c>
      <c r="BY2243" s="2"/>
      <c r="BZ2243" s="2"/>
      <c r="CA2243" s="2"/>
    </row>
    <row r="2244" spans="47:79">
      <c r="AU2244" s="4" t="str">
        <f>IF(AZ2244=AZ2245,IF(AZ2244&gt;AZ2243,AZ2244&amp;"_O",""),AZ2244&amp;"_C")</f>
        <v/>
      </c>
      <c r="AV2244" s="7" t="str">
        <f>IF(RIGHT(AU2244,1)="C",AX2244/INDEX($AX$5:$AX$2729,MATCH(AZ2244&amp;"_O",$AU$5:$AU$2729,0),1),"")</f>
        <v/>
      </c>
      <c r="AW2244" s="38">
        <v>41222</v>
      </c>
      <c r="AX2244" s="37">
        <v>1379.85</v>
      </c>
      <c r="AY2244" s="7">
        <f>AX2244/AX2243</f>
        <v>0.97571064913025018</v>
      </c>
      <c r="AZ2244" s="4">
        <f>YEAR(AW2244)</f>
        <v>2012</v>
      </c>
      <c r="BA2244" s="2" t="s">
        <v>9</v>
      </c>
      <c r="BB2244" s="12" t="str">
        <f>INDEX($CD$5:$CD$10,MATCH(BA2244,$CC$5:$CC$10,0),1)</f>
        <v>Y</v>
      </c>
      <c r="BC2244" s="12" t="str">
        <f>IF(AND(BB2244="Y",AY2244&gt;1),"Y","")</f>
        <v/>
      </c>
      <c r="BD2244" s="12" t="str">
        <f>IF(AND(BB2244="Y",AY2244&lt;1),"Y","")</f>
        <v>Y</v>
      </c>
      <c r="BE2244" s="12" t="str">
        <f>IF(AY2244&gt;1,IF(AY2243&gt;1,"Y",""),"")</f>
        <v/>
      </c>
      <c r="BF2244" s="12" t="str">
        <f>IF(AY2244&lt;1,IF(AY2243&lt;1,"Y",""),"")</f>
        <v/>
      </c>
      <c r="BG2244" s="2"/>
      <c r="BH2244" s="2"/>
      <c r="BI2244" s="2"/>
      <c r="BJ2244" s="2"/>
      <c r="BK2244" s="2"/>
      <c r="BL2244" s="2"/>
      <c r="BM2244" s="4" t="str">
        <f>IF(BR2244=BR2245,IF(BR2244&gt;BR2243,BR2244&amp;"_O",""),BR2244&amp;"_C")</f>
        <v>2014_O</v>
      </c>
      <c r="BN2244" s="7" t="str">
        <f>IF(RIGHT(BM2244,1)="C",BP2244/INDEX($BP$5:$BP$2729,MATCH(BR2244&amp;"_O",$BM$5:$BM$2729,0),1),"")</f>
        <v/>
      </c>
      <c r="BO2244" s="38">
        <v>41642</v>
      </c>
      <c r="BP2244" s="3">
        <v>4131.91</v>
      </c>
      <c r="BQ2244" s="7">
        <f>BP2244/BP2243</f>
        <v>0.9940624406063624</v>
      </c>
      <c r="BR2244" s="4">
        <f>YEAR(BO2244)</f>
        <v>2014</v>
      </c>
      <c r="BS2244" s="2" t="s">
        <v>9</v>
      </c>
      <c r="BT2244" s="12" t="str">
        <f>INDEX($CD$5:$CD$10,MATCH(BS2244,$CC$5:$CC$10,0),1)</f>
        <v>Y</v>
      </c>
      <c r="BU2244" s="12" t="str">
        <f>IF(AND(BT2244="Y",BQ2244&gt;1),"Y","")</f>
        <v/>
      </c>
      <c r="BV2244" s="12" t="str">
        <f>IF(AND(BT2244="Y",BQ2244&lt;1),"Y","")</f>
        <v>Y</v>
      </c>
      <c r="BW2244" s="12" t="str">
        <f>IF(BQ2244&gt;1,IF(BQ2243&gt;1,"Y",""),"")</f>
        <v/>
      </c>
      <c r="BX2244" s="12" t="str">
        <f>IF(BQ2244&lt;1,IF(BQ2243&lt;1,"Y",""),"")</f>
        <v/>
      </c>
      <c r="BY2244" s="2"/>
      <c r="BZ2244" s="2"/>
      <c r="CA2244" s="2"/>
    </row>
    <row r="2245" spans="47:79">
      <c r="AU2245" s="4" t="str">
        <f>IF(AZ2245=AZ2246,IF(AZ2245&gt;AZ2244,AZ2245&amp;"_O",""),AZ2245&amp;"_C")</f>
        <v/>
      </c>
      <c r="AV2245" s="7" t="str">
        <f>IF(RIGHT(AU2245,1)="C",AX2245/INDEX($AX$5:$AX$2729,MATCH(AZ2245&amp;"_O",$AU$5:$AU$2729,0),1),"")</f>
        <v/>
      </c>
      <c r="AW2245" s="38">
        <v>41229</v>
      </c>
      <c r="AX2245" s="37">
        <v>1359.88</v>
      </c>
      <c r="AY2245" s="7">
        <f>AX2245/AX2244</f>
        <v>0.98552741239989872</v>
      </c>
      <c r="AZ2245" s="4">
        <f>YEAR(AW2245)</f>
        <v>2012</v>
      </c>
      <c r="BA2245" s="2" t="s">
        <v>9</v>
      </c>
      <c r="BB2245" s="12" t="str">
        <f>INDEX($CD$5:$CD$10,MATCH(BA2245,$CC$5:$CC$10,0),1)</f>
        <v>Y</v>
      </c>
      <c r="BC2245" s="12" t="str">
        <f>IF(AND(BB2245="Y",AY2245&gt;1),"Y","")</f>
        <v/>
      </c>
      <c r="BD2245" s="12" t="str">
        <f>IF(AND(BB2245="Y",AY2245&lt;1),"Y","")</f>
        <v>Y</v>
      </c>
      <c r="BE2245" s="12" t="str">
        <f>IF(AY2245&gt;1,IF(AY2244&gt;1,"Y",""),"")</f>
        <v/>
      </c>
      <c r="BF2245" s="12" t="str">
        <f>IF(AY2245&lt;1,IF(AY2244&lt;1,"Y",""),"")</f>
        <v>Y</v>
      </c>
      <c r="BG2245" s="2"/>
      <c r="BH2245" s="2"/>
      <c r="BI2245" s="2"/>
      <c r="BJ2245" s="2"/>
      <c r="BK2245" s="2"/>
      <c r="BL2245" s="2"/>
      <c r="BM2245" s="4" t="str">
        <f>IF(BR2245=BR2246,IF(BR2245&gt;BR2244,BR2245&amp;"_O",""),BR2245&amp;"_C")</f>
        <v/>
      </c>
      <c r="BN2245" s="7" t="str">
        <f>IF(RIGHT(BM2245,1)="C",BP2245/INDEX($BP$5:$BP$2729,MATCH(BR2245&amp;"_O",$BM$5:$BM$2729,0),1),"")</f>
        <v/>
      </c>
      <c r="BO2245" s="38">
        <v>41649</v>
      </c>
      <c r="BP2245" s="3">
        <v>4174.66</v>
      </c>
      <c r="BQ2245" s="7">
        <f>BP2245/BP2244</f>
        <v>1.0103463047355823</v>
      </c>
      <c r="BR2245" s="4">
        <f>YEAR(BO2245)</f>
        <v>2014</v>
      </c>
      <c r="BS2245" s="2" t="s">
        <v>9</v>
      </c>
      <c r="BT2245" s="12" t="str">
        <f>INDEX($CD$5:$CD$10,MATCH(BS2245,$CC$5:$CC$10,0),1)</f>
        <v>Y</v>
      </c>
      <c r="BU2245" s="12" t="str">
        <f>IF(AND(BT2245="Y",BQ2245&gt;1),"Y","")</f>
        <v>Y</v>
      </c>
      <c r="BV2245" s="12" t="str">
        <f>IF(AND(BT2245="Y",BQ2245&lt;1),"Y","")</f>
        <v/>
      </c>
      <c r="BW2245" s="12" t="str">
        <f>IF(BQ2245&gt;1,IF(BQ2244&gt;1,"Y",""),"")</f>
        <v/>
      </c>
      <c r="BX2245" s="12" t="str">
        <f>IF(BQ2245&lt;1,IF(BQ2244&lt;1,"Y",""),"")</f>
        <v/>
      </c>
      <c r="BY2245" s="2"/>
      <c r="BZ2245" s="2"/>
      <c r="CA2245" s="2"/>
    </row>
    <row r="2246" spans="47:79">
      <c r="AU2246" s="4" t="str">
        <f>IF(AZ2246=AZ2247,IF(AZ2246&gt;AZ2245,AZ2246&amp;"_O",""),AZ2246&amp;"_C")</f>
        <v/>
      </c>
      <c r="AV2246" s="7" t="str">
        <f>IF(RIGHT(AU2246,1)="C",AX2246/INDEX($AX$5:$AX$2729,MATCH(AZ2246&amp;"_O",$AU$5:$AU$2729,0),1),"")</f>
        <v/>
      </c>
      <c r="AW2246" s="38">
        <v>41236</v>
      </c>
      <c r="AX2246" s="37">
        <v>1409.15</v>
      </c>
      <c r="AY2246" s="7">
        <f>AX2246/AX2245</f>
        <v>1.0362311380415918</v>
      </c>
      <c r="AZ2246" s="4">
        <f>YEAR(AW2246)</f>
        <v>2012</v>
      </c>
      <c r="BA2246" s="2" t="s">
        <v>9</v>
      </c>
      <c r="BB2246" s="12" t="str">
        <f>INDEX($CD$5:$CD$10,MATCH(BA2246,$CC$5:$CC$10,0),1)</f>
        <v>Y</v>
      </c>
      <c r="BC2246" s="12" t="str">
        <f>IF(AND(BB2246="Y",AY2246&gt;1),"Y","")</f>
        <v>Y</v>
      </c>
      <c r="BD2246" s="12" t="str">
        <f>IF(AND(BB2246="Y",AY2246&lt;1),"Y","")</f>
        <v/>
      </c>
      <c r="BE2246" s="12" t="str">
        <f>IF(AY2246&gt;1,IF(AY2245&gt;1,"Y",""),"")</f>
        <v/>
      </c>
      <c r="BF2246" s="12" t="str">
        <f>IF(AY2246&lt;1,IF(AY2245&lt;1,"Y",""),"")</f>
        <v/>
      </c>
      <c r="BG2246" s="2"/>
      <c r="BH2246" s="2"/>
      <c r="BI2246" s="2"/>
      <c r="BJ2246" s="2"/>
      <c r="BK2246" s="2"/>
      <c r="BL2246" s="2"/>
      <c r="BM2246" s="4" t="str">
        <f>IF(BR2246=BR2247,IF(BR2246&gt;BR2245,BR2246&amp;"_O",""),BR2246&amp;"_C")</f>
        <v/>
      </c>
      <c r="BN2246" s="7" t="str">
        <f>IF(RIGHT(BM2246,1)="C",BP2246/INDEX($BP$5:$BP$2729,MATCH(BR2246&amp;"_O",$BM$5:$BM$2729,0),1),"")</f>
        <v/>
      </c>
      <c r="BO2246" s="38">
        <v>41656</v>
      </c>
      <c r="BP2246" s="3">
        <v>4197.58</v>
      </c>
      <c r="BQ2246" s="7">
        <f>BP2246/BP2245</f>
        <v>1.0054902674708839</v>
      </c>
      <c r="BR2246" s="4">
        <f>YEAR(BO2246)</f>
        <v>2014</v>
      </c>
      <c r="BS2246" s="2" t="s">
        <v>9</v>
      </c>
      <c r="BT2246" s="12" t="str">
        <f>INDEX($CD$5:$CD$10,MATCH(BS2246,$CC$5:$CC$10,0),1)</f>
        <v>Y</v>
      </c>
      <c r="BU2246" s="12" t="str">
        <f>IF(AND(BT2246="Y",BQ2246&gt;1),"Y","")</f>
        <v>Y</v>
      </c>
      <c r="BV2246" s="12" t="str">
        <f>IF(AND(BT2246="Y",BQ2246&lt;1),"Y","")</f>
        <v/>
      </c>
      <c r="BW2246" s="12" t="str">
        <f>IF(BQ2246&gt;1,IF(BQ2245&gt;1,"Y",""),"")</f>
        <v>Y</v>
      </c>
      <c r="BX2246" s="12" t="str">
        <f>IF(BQ2246&lt;1,IF(BQ2245&lt;1,"Y",""),"")</f>
        <v/>
      </c>
      <c r="BY2246" s="2"/>
      <c r="BZ2246" s="2"/>
      <c r="CA2246" s="2"/>
    </row>
    <row r="2247" spans="47:79">
      <c r="AU2247" s="4" t="str">
        <f>IF(AZ2247=AZ2248,IF(AZ2247&gt;AZ2246,AZ2247&amp;"_O",""),AZ2247&amp;"_C")</f>
        <v/>
      </c>
      <c r="AV2247" s="7" t="str">
        <f>IF(RIGHT(AU2247,1)="C",AX2247/INDEX($AX$5:$AX$2729,MATCH(AZ2247&amp;"_O",$AU$5:$AU$2729,0),1),"")</f>
        <v/>
      </c>
      <c r="AW2247" s="38">
        <v>41243</v>
      </c>
      <c r="AX2247" s="37">
        <v>1416.18</v>
      </c>
      <c r="AY2247" s="7">
        <f>AX2247/AX2246</f>
        <v>1.004988823049356</v>
      </c>
      <c r="AZ2247" s="4">
        <f>YEAR(AW2247)</f>
        <v>2012</v>
      </c>
      <c r="BA2247" s="2" t="s">
        <v>9</v>
      </c>
      <c r="BB2247" s="12" t="str">
        <f>INDEX($CD$5:$CD$10,MATCH(BA2247,$CC$5:$CC$10,0),1)</f>
        <v>Y</v>
      </c>
      <c r="BC2247" s="12" t="str">
        <f>IF(AND(BB2247="Y",AY2247&gt;1),"Y","")</f>
        <v>Y</v>
      </c>
      <c r="BD2247" s="12" t="str">
        <f>IF(AND(BB2247="Y",AY2247&lt;1),"Y","")</f>
        <v/>
      </c>
      <c r="BE2247" s="12" t="str">
        <f>IF(AY2247&gt;1,IF(AY2246&gt;1,"Y",""),"")</f>
        <v>Y</v>
      </c>
      <c r="BF2247" s="12" t="str">
        <f>IF(AY2247&lt;1,IF(AY2246&lt;1,"Y",""),"")</f>
        <v/>
      </c>
      <c r="BG2247" s="2"/>
      <c r="BH2247" s="2"/>
      <c r="BI2247" s="2"/>
      <c r="BJ2247" s="2"/>
      <c r="BK2247" s="2"/>
      <c r="BL2247" s="2"/>
      <c r="BM2247" s="4" t="str">
        <f>IF(BR2247=BR2248,IF(BR2247&gt;BR2246,BR2247&amp;"_O",""),BR2247&amp;"_C")</f>
        <v/>
      </c>
      <c r="BN2247" s="7" t="str">
        <f>IF(RIGHT(BM2247,1)="C",BP2247/INDEX($BP$5:$BP$2729,MATCH(BR2247&amp;"_O",$BM$5:$BM$2729,0),1),"")</f>
        <v/>
      </c>
      <c r="BO2247" s="38">
        <v>41663</v>
      </c>
      <c r="BP2247" s="3">
        <v>4128.17</v>
      </c>
      <c r="BQ2247" s="7">
        <f>BP2247/BP2246</f>
        <v>0.98346428180046597</v>
      </c>
      <c r="BR2247" s="4">
        <f>YEAR(BO2247)</f>
        <v>2014</v>
      </c>
      <c r="BS2247" s="2" t="s">
        <v>9</v>
      </c>
      <c r="BT2247" s="12" t="str">
        <f>INDEX($CD$5:$CD$10,MATCH(BS2247,$CC$5:$CC$10,0),1)</f>
        <v>Y</v>
      </c>
      <c r="BU2247" s="12" t="str">
        <f>IF(AND(BT2247="Y",BQ2247&gt;1),"Y","")</f>
        <v/>
      </c>
      <c r="BV2247" s="12" t="str">
        <f>IF(AND(BT2247="Y",BQ2247&lt;1),"Y","")</f>
        <v>Y</v>
      </c>
      <c r="BW2247" s="12" t="str">
        <f>IF(BQ2247&gt;1,IF(BQ2246&gt;1,"Y",""),"")</f>
        <v/>
      </c>
      <c r="BX2247" s="12" t="str">
        <f>IF(BQ2247&lt;1,IF(BQ2246&lt;1,"Y",""),"")</f>
        <v/>
      </c>
      <c r="BY2247" s="2"/>
      <c r="BZ2247" s="2"/>
      <c r="CA2247" s="2"/>
    </row>
    <row r="2248" spans="47:79">
      <c r="AU2248" s="4" t="str">
        <f>IF(AZ2248=AZ2249,IF(AZ2248&gt;AZ2247,AZ2248&amp;"_O",""),AZ2248&amp;"_C")</f>
        <v/>
      </c>
      <c r="AV2248" s="7" t="str">
        <f>IF(RIGHT(AU2248,1)="C",AX2248/INDEX($AX$5:$AX$2729,MATCH(AZ2248&amp;"_O",$AU$5:$AU$2729,0),1),"")</f>
        <v/>
      </c>
      <c r="AW2248" s="38">
        <v>41250</v>
      </c>
      <c r="AX2248" s="37">
        <v>1418.07</v>
      </c>
      <c r="AY2248" s="7">
        <f>AX2248/AX2247</f>
        <v>1.0013345761132058</v>
      </c>
      <c r="AZ2248" s="4">
        <f>YEAR(AW2248)</f>
        <v>2012</v>
      </c>
      <c r="BA2248" s="2" t="s">
        <v>9</v>
      </c>
      <c r="BB2248" s="12" t="str">
        <f>INDEX($CD$5:$CD$10,MATCH(BA2248,$CC$5:$CC$10,0),1)</f>
        <v>Y</v>
      </c>
      <c r="BC2248" s="12" t="str">
        <f>IF(AND(BB2248="Y",AY2248&gt;1),"Y","")</f>
        <v>Y</v>
      </c>
      <c r="BD2248" s="12" t="str">
        <f>IF(AND(BB2248="Y",AY2248&lt;1),"Y","")</f>
        <v/>
      </c>
      <c r="BE2248" s="12" t="str">
        <f>IF(AY2248&gt;1,IF(AY2247&gt;1,"Y",""),"")</f>
        <v>Y</v>
      </c>
      <c r="BF2248" s="12" t="str">
        <f>IF(AY2248&lt;1,IF(AY2247&lt;1,"Y",""),"")</f>
        <v/>
      </c>
      <c r="BG2248" s="2"/>
      <c r="BH2248" s="2"/>
      <c r="BI2248" s="2"/>
      <c r="BJ2248" s="2"/>
      <c r="BK2248" s="2"/>
      <c r="BL2248" s="2"/>
      <c r="BM2248" s="4" t="str">
        <f>IF(BR2248=BR2249,IF(BR2248&gt;BR2247,BR2248&amp;"_O",""),BR2248&amp;"_C")</f>
        <v/>
      </c>
      <c r="BN2248" s="7" t="str">
        <f>IF(RIGHT(BM2248,1)="C",BP2248/INDEX($BP$5:$BP$2729,MATCH(BR2248&amp;"_O",$BM$5:$BM$2729,0),1),"")</f>
        <v/>
      </c>
      <c r="BO2248" s="38">
        <v>41670</v>
      </c>
      <c r="BP2248" s="3">
        <v>4103.88</v>
      </c>
      <c r="BQ2248" s="7">
        <f>BP2248/BP2247</f>
        <v>0.99411603688801575</v>
      </c>
      <c r="BR2248" s="4">
        <f>YEAR(BO2248)</f>
        <v>2014</v>
      </c>
      <c r="BS2248" s="2" t="s">
        <v>9</v>
      </c>
      <c r="BT2248" s="12" t="str">
        <f>INDEX($CD$5:$CD$10,MATCH(BS2248,$CC$5:$CC$10,0),1)</f>
        <v>Y</v>
      </c>
      <c r="BU2248" s="12" t="str">
        <f>IF(AND(BT2248="Y",BQ2248&gt;1),"Y","")</f>
        <v/>
      </c>
      <c r="BV2248" s="12" t="str">
        <f>IF(AND(BT2248="Y",BQ2248&lt;1),"Y","")</f>
        <v>Y</v>
      </c>
      <c r="BW2248" s="12" t="str">
        <f>IF(BQ2248&gt;1,IF(BQ2247&gt;1,"Y",""),"")</f>
        <v/>
      </c>
      <c r="BX2248" s="12" t="str">
        <f>IF(BQ2248&lt;1,IF(BQ2247&lt;1,"Y",""),"")</f>
        <v>Y</v>
      </c>
      <c r="BY2248" s="2"/>
      <c r="BZ2248" s="2"/>
      <c r="CA2248" s="2"/>
    </row>
    <row r="2249" spans="47:79">
      <c r="AU2249" s="4" t="str">
        <f>IF(AZ2249=AZ2250,IF(AZ2249&gt;AZ2248,AZ2249&amp;"_O",""),AZ2249&amp;"_C")</f>
        <v/>
      </c>
      <c r="AV2249" s="7" t="str">
        <f>IF(RIGHT(AU2249,1)="C",AX2249/INDEX($AX$5:$AX$2729,MATCH(AZ2249&amp;"_O",$AU$5:$AU$2729,0),1),"")</f>
        <v/>
      </c>
      <c r="AW2249" s="38">
        <v>41257</v>
      </c>
      <c r="AX2249" s="37">
        <v>1413.58</v>
      </c>
      <c r="AY2249" s="7">
        <f>AX2249/AX2248</f>
        <v>0.9968337247103457</v>
      </c>
      <c r="AZ2249" s="4">
        <f>YEAR(AW2249)</f>
        <v>2012</v>
      </c>
      <c r="BA2249" s="2" t="s">
        <v>9</v>
      </c>
      <c r="BB2249" s="12" t="str">
        <f>INDEX($CD$5:$CD$10,MATCH(BA2249,$CC$5:$CC$10,0),1)</f>
        <v>Y</v>
      </c>
      <c r="BC2249" s="12" t="str">
        <f>IF(AND(BB2249="Y",AY2249&gt;1),"Y","")</f>
        <v/>
      </c>
      <c r="BD2249" s="12" t="str">
        <f>IF(AND(BB2249="Y",AY2249&lt;1),"Y","")</f>
        <v>Y</v>
      </c>
      <c r="BE2249" s="12" t="str">
        <f>IF(AY2249&gt;1,IF(AY2248&gt;1,"Y",""),"")</f>
        <v/>
      </c>
      <c r="BF2249" s="12" t="str">
        <f>IF(AY2249&lt;1,IF(AY2248&lt;1,"Y",""),"")</f>
        <v/>
      </c>
      <c r="BG2249" s="2"/>
      <c r="BH2249" s="2"/>
      <c r="BI2249" s="2"/>
      <c r="BJ2249" s="2"/>
      <c r="BK2249" s="2"/>
      <c r="BL2249" s="2"/>
      <c r="BM2249" s="4" t="str">
        <f>IF(BR2249=BR2250,IF(BR2249&gt;BR2248,BR2249&amp;"_O",""),BR2249&amp;"_C")</f>
        <v/>
      </c>
      <c r="BN2249" s="7" t="str">
        <f>IF(RIGHT(BM2249,1)="C",BP2249/INDEX($BP$5:$BP$2729,MATCH(BR2249&amp;"_O",$BM$5:$BM$2729,0),1),"")</f>
        <v/>
      </c>
      <c r="BO2249" s="38">
        <v>41677</v>
      </c>
      <c r="BP2249" s="3">
        <v>4125.8599999999997</v>
      </c>
      <c r="BQ2249" s="7">
        <f>BP2249/BP2248</f>
        <v>1.0053559070928</v>
      </c>
      <c r="BR2249" s="4">
        <f>YEAR(BO2249)</f>
        <v>2014</v>
      </c>
      <c r="BS2249" s="2" t="s">
        <v>9</v>
      </c>
      <c r="BT2249" s="12" t="str">
        <f>INDEX($CD$5:$CD$10,MATCH(BS2249,$CC$5:$CC$10,0),1)</f>
        <v>Y</v>
      </c>
      <c r="BU2249" s="12" t="str">
        <f>IF(AND(BT2249="Y",BQ2249&gt;1),"Y","")</f>
        <v>Y</v>
      </c>
      <c r="BV2249" s="12" t="str">
        <f>IF(AND(BT2249="Y",BQ2249&lt;1),"Y","")</f>
        <v/>
      </c>
      <c r="BW2249" s="12" t="str">
        <f>IF(BQ2249&gt;1,IF(BQ2248&gt;1,"Y",""),"")</f>
        <v/>
      </c>
      <c r="BX2249" s="12" t="str">
        <f>IF(BQ2249&lt;1,IF(BQ2248&lt;1,"Y",""),"")</f>
        <v/>
      </c>
      <c r="BY2249" s="2"/>
      <c r="BZ2249" s="2"/>
      <c r="CA2249" s="2"/>
    </row>
    <row r="2250" spans="47:79">
      <c r="AU2250" s="4" t="str">
        <f>IF(AZ2250=AZ2251,IF(AZ2250&gt;AZ2249,AZ2250&amp;"_O",""),AZ2250&amp;"_C")</f>
        <v/>
      </c>
      <c r="AV2250" s="7" t="str">
        <f>IF(RIGHT(AU2250,1)="C",AX2250/INDEX($AX$5:$AX$2729,MATCH(AZ2250&amp;"_O",$AU$5:$AU$2729,0),1),"")</f>
        <v/>
      </c>
      <c r="AW2250" s="38">
        <v>41264</v>
      </c>
      <c r="AX2250" s="37">
        <v>1430.15</v>
      </c>
      <c r="AY2250" s="7">
        <f>AX2250/AX2249</f>
        <v>1.0117220107811373</v>
      </c>
      <c r="AZ2250" s="4">
        <f>YEAR(AW2250)</f>
        <v>2012</v>
      </c>
      <c r="BA2250" s="2" t="s">
        <v>9</v>
      </c>
      <c r="BB2250" s="12" t="str">
        <f>INDEX($CD$5:$CD$10,MATCH(BA2250,$CC$5:$CC$10,0),1)</f>
        <v>Y</v>
      </c>
      <c r="BC2250" s="12" t="str">
        <f>IF(AND(BB2250="Y",AY2250&gt;1),"Y","")</f>
        <v>Y</v>
      </c>
      <c r="BD2250" s="12" t="str">
        <f>IF(AND(BB2250="Y",AY2250&lt;1),"Y","")</f>
        <v/>
      </c>
      <c r="BE2250" s="12" t="str">
        <f>IF(AY2250&gt;1,IF(AY2249&gt;1,"Y",""),"")</f>
        <v/>
      </c>
      <c r="BF2250" s="12" t="str">
        <f>IF(AY2250&lt;1,IF(AY2249&lt;1,"Y",""),"")</f>
        <v/>
      </c>
      <c r="BG2250" s="2"/>
      <c r="BH2250" s="2"/>
      <c r="BI2250" s="2"/>
      <c r="BJ2250" s="2"/>
      <c r="BK2250" s="2"/>
      <c r="BL2250" s="2"/>
      <c r="BM2250" s="4" t="str">
        <f>IF(BR2250=BR2251,IF(BR2250&gt;BR2249,BR2250&amp;"_O",""),BR2250&amp;"_C")</f>
        <v/>
      </c>
      <c r="BN2250" s="7" t="str">
        <f>IF(RIGHT(BM2250,1)="C",BP2250/INDEX($BP$5:$BP$2729,MATCH(BR2250&amp;"_O",$BM$5:$BM$2729,0),1),"")</f>
        <v/>
      </c>
      <c r="BO2250" s="38">
        <v>41684</v>
      </c>
      <c r="BP2250" s="3">
        <v>4244.03</v>
      </c>
      <c r="BQ2250" s="7">
        <f>BP2250/BP2249</f>
        <v>1.0286413014498796</v>
      </c>
      <c r="BR2250" s="4">
        <f>YEAR(BO2250)</f>
        <v>2014</v>
      </c>
      <c r="BS2250" s="2" t="s">
        <v>9</v>
      </c>
      <c r="BT2250" s="12" t="str">
        <f>INDEX($CD$5:$CD$10,MATCH(BS2250,$CC$5:$CC$10,0),1)</f>
        <v>Y</v>
      </c>
      <c r="BU2250" s="12" t="str">
        <f>IF(AND(BT2250="Y",BQ2250&gt;1),"Y","")</f>
        <v>Y</v>
      </c>
      <c r="BV2250" s="12" t="str">
        <f>IF(AND(BT2250="Y",BQ2250&lt;1),"Y","")</f>
        <v/>
      </c>
      <c r="BW2250" s="12" t="str">
        <f>IF(BQ2250&gt;1,IF(BQ2249&gt;1,"Y",""),"")</f>
        <v>Y</v>
      </c>
      <c r="BX2250" s="12" t="str">
        <f>IF(BQ2250&lt;1,IF(BQ2249&lt;1,"Y",""),"")</f>
        <v/>
      </c>
      <c r="BY2250" s="2"/>
      <c r="BZ2250" s="2"/>
      <c r="CA2250" s="2"/>
    </row>
    <row r="2251" spans="47:79">
      <c r="AU2251" s="4" t="str">
        <f>IF(AZ2251=AZ2252,IF(AZ2251&gt;AZ2250,AZ2251&amp;"_O",""),AZ2251&amp;"_C")</f>
        <v>2012_C</v>
      </c>
      <c r="AV2251" s="7">
        <f>IF(RIGHT(AU2251,1)="C",AX2251/INDEX($AX$5:$AX$2729,MATCH(AZ2251&amp;"_O",$AU$5:$AU$2729,0),1),"")</f>
        <v>1.097526236294911</v>
      </c>
      <c r="AW2251" s="38">
        <v>41271</v>
      </c>
      <c r="AX2251" s="37">
        <v>1402.43</v>
      </c>
      <c r="AY2251" s="7">
        <f>AX2251/AX2250</f>
        <v>0.98061741775338251</v>
      </c>
      <c r="AZ2251" s="4">
        <f>YEAR(AW2251)</f>
        <v>2012</v>
      </c>
      <c r="BA2251" s="2" t="s">
        <v>9</v>
      </c>
      <c r="BB2251" s="12" t="str">
        <f>INDEX($CD$5:$CD$10,MATCH(BA2251,$CC$5:$CC$10,0),1)</f>
        <v>Y</v>
      </c>
      <c r="BC2251" s="12" t="str">
        <f>IF(AND(BB2251="Y",AY2251&gt;1),"Y","")</f>
        <v/>
      </c>
      <c r="BD2251" s="12" t="str">
        <f>IF(AND(BB2251="Y",AY2251&lt;1),"Y","")</f>
        <v>Y</v>
      </c>
      <c r="BE2251" s="12" t="str">
        <f>IF(AY2251&gt;1,IF(AY2250&gt;1,"Y",""),"")</f>
        <v/>
      </c>
      <c r="BF2251" s="12" t="str">
        <f>IF(AY2251&lt;1,IF(AY2250&lt;1,"Y",""),"")</f>
        <v/>
      </c>
      <c r="BG2251" s="2"/>
      <c r="BH2251" s="2"/>
      <c r="BI2251" s="2"/>
      <c r="BJ2251" s="2"/>
      <c r="BK2251" s="2"/>
      <c r="BL2251" s="2"/>
      <c r="BM2251" s="4" t="str">
        <f>IF(BR2251=BR2252,IF(BR2251&gt;BR2250,BR2251&amp;"_O",""),BR2251&amp;"_C")</f>
        <v/>
      </c>
      <c r="BN2251" s="7" t="str">
        <f>IF(RIGHT(BM2251,1)="C",BP2251/INDEX($BP$5:$BP$2729,MATCH(BR2251&amp;"_O",$BM$5:$BM$2729,0),1),"")</f>
        <v/>
      </c>
      <c r="BO2251" s="38">
        <v>41691</v>
      </c>
      <c r="BP2251" s="3">
        <v>4263.41</v>
      </c>
      <c r="BQ2251" s="7">
        <f>BP2251/BP2250</f>
        <v>1.0045664144692663</v>
      </c>
      <c r="BR2251" s="4">
        <f>YEAR(BO2251)</f>
        <v>2014</v>
      </c>
      <c r="BS2251" s="2" t="s">
        <v>9</v>
      </c>
      <c r="BT2251" s="12" t="str">
        <f>INDEX($CD$5:$CD$10,MATCH(BS2251,$CC$5:$CC$10,0),1)</f>
        <v>Y</v>
      </c>
      <c r="BU2251" s="12" t="str">
        <f>IF(AND(BT2251="Y",BQ2251&gt;1),"Y","")</f>
        <v>Y</v>
      </c>
      <c r="BV2251" s="12" t="str">
        <f>IF(AND(BT2251="Y",BQ2251&lt;1),"Y","")</f>
        <v/>
      </c>
      <c r="BW2251" s="12" t="str">
        <f>IF(BQ2251&gt;1,IF(BQ2250&gt;1,"Y",""),"")</f>
        <v>Y</v>
      </c>
      <c r="BX2251" s="12" t="str">
        <f>IF(BQ2251&lt;1,IF(BQ2250&lt;1,"Y",""),"")</f>
        <v/>
      </c>
      <c r="BY2251" s="2"/>
      <c r="BZ2251" s="2"/>
      <c r="CA2251" s="2"/>
    </row>
    <row r="2252" spans="47:79">
      <c r="AU2252" s="4" t="str">
        <f>IF(AZ2252=AZ2253,IF(AZ2252&gt;AZ2251,AZ2252&amp;"_O",""),AZ2252&amp;"_C")</f>
        <v>2013_O</v>
      </c>
      <c r="AV2252" s="7" t="str">
        <f>IF(RIGHT(AU2252,1)="C",AX2252/INDEX($AX$5:$AX$2729,MATCH(AZ2252&amp;"_O",$AU$5:$AU$2729,0),1),"")</f>
        <v/>
      </c>
      <c r="AW2252" s="38">
        <v>41278</v>
      </c>
      <c r="AX2252" s="37">
        <v>1466.47</v>
      </c>
      <c r="AY2252" s="7">
        <f>AX2252/AX2251</f>
        <v>1.0456635981831535</v>
      </c>
      <c r="AZ2252" s="4">
        <f>YEAR(AW2252)</f>
        <v>2013</v>
      </c>
      <c r="BA2252" s="2" t="s">
        <v>9</v>
      </c>
      <c r="BB2252" s="12" t="str">
        <f>INDEX($CD$5:$CD$10,MATCH(BA2252,$CC$5:$CC$10,0),1)</f>
        <v>Y</v>
      </c>
      <c r="BC2252" s="12" t="str">
        <f>IF(AND(BB2252="Y",AY2252&gt;1),"Y","")</f>
        <v>Y</v>
      </c>
      <c r="BD2252" s="12" t="str">
        <f>IF(AND(BB2252="Y",AY2252&lt;1),"Y","")</f>
        <v/>
      </c>
      <c r="BE2252" s="12" t="str">
        <f>IF(AY2252&gt;1,IF(AY2251&gt;1,"Y",""),"")</f>
        <v/>
      </c>
      <c r="BF2252" s="12" t="str">
        <f>IF(AY2252&lt;1,IF(AY2251&lt;1,"Y",""),"")</f>
        <v/>
      </c>
      <c r="BG2252" s="2"/>
      <c r="BH2252" s="2"/>
      <c r="BI2252" s="2"/>
      <c r="BJ2252" s="2"/>
      <c r="BK2252" s="2"/>
      <c r="BL2252" s="2"/>
      <c r="BM2252" s="4" t="str">
        <f>IF(BR2252=BR2253,IF(BR2252&gt;BR2251,BR2252&amp;"_O",""),BR2252&amp;"_C")</f>
        <v/>
      </c>
      <c r="BN2252" s="7" t="str">
        <f>IF(RIGHT(BM2252,1)="C",BP2252/INDEX($BP$5:$BP$2729,MATCH(BR2252&amp;"_O",$BM$5:$BM$2729,0),1),"")</f>
        <v/>
      </c>
      <c r="BO2252" s="38">
        <v>41698</v>
      </c>
      <c r="BP2252" s="3">
        <v>4308.12</v>
      </c>
      <c r="BQ2252" s="7">
        <f>BP2252/BP2251</f>
        <v>1.0104869107123171</v>
      </c>
      <c r="BR2252" s="4">
        <f>YEAR(BO2252)</f>
        <v>2014</v>
      </c>
      <c r="BS2252" s="2" t="s">
        <v>9</v>
      </c>
      <c r="BT2252" s="12" t="str">
        <f>INDEX($CD$5:$CD$10,MATCH(BS2252,$CC$5:$CC$10,0),1)</f>
        <v>Y</v>
      </c>
      <c r="BU2252" s="12" t="str">
        <f>IF(AND(BT2252="Y",BQ2252&gt;1),"Y","")</f>
        <v>Y</v>
      </c>
      <c r="BV2252" s="12" t="str">
        <f>IF(AND(BT2252="Y",BQ2252&lt;1),"Y","")</f>
        <v/>
      </c>
      <c r="BW2252" s="12" t="str">
        <f>IF(BQ2252&gt;1,IF(BQ2251&gt;1,"Y",""),"")</f>
        <v>Y</v>
      </c>
      <c r="BX2252" s="12" t="str">
        <f>IF(BQ2252&lt;1,IF(BQ2251&lt;1,"Y",""),"")</f>
        <v/>
      </c>
      <c r="BY2252" s="2"/>
      <c r="BZ2252" s="2"/>
      <c r="CA2252" s="2"/>
    </row>
    <row r="2253" spans="47:79">
      <c r="AU2253" s="4" t="str">
        <f>IF(AZ2253=AZ2254,IF(AZ2253&gt;AZ2252,AZ2253&amp;"_O",""),AZ2253&amp;"_C")</f>
        <v/>
      </c>
      <c r="AV2253" s="7" t="str">
        <f>IF(RIGHT(AU2253,1)="C",AX2253/INDEX($AX$5:$AX$2729,MATCH(AZ2253&amp;"_O",$AU$5:$AU$2729,0),1),"")</f>
        <v/>
      </c>
      <c r="AW2253" s="38">
        <v>41285</v>
      </c>
      <c r="AX2253" s="37">
        <v>1472.05</v>
      </c>
      <c r="AY2253" s="7">
        <f>AX2253/AX2252</f>
        <v>1.0038050556779203</v>
      </c>
      <c r="AZ2253" s="4">
        <f>YEAR(AW2253)</f>
        <v>2013</v>
      </c>
      <c r="BA2253" s="2" t="s">
        <v>9</v>
      </c>
      <c r="BB2253" s="12" t="str">
        <f>INDEX($CD$5:$CD$10,MATCH(BA2253,$CC$5:$CC$10,0),1)</f>
        <v>Y</v>
      </c>
      <c r="BC2253" s="12" t="str">
        <f>IF(AND(BB2253="Y",AY2253&gt;1),"Y","")</f>
        <v>Y</v>
      </c>
      <c r="BD2253" s="12" t="str">
        <f>IF(AND(BB2253="Y",AY2253&lt;1),"Y","")</f>
        <v/>
      </c>
      <c r="BE2253" s="12" t="str">
        <f>IF(AY2253&gt;1,IF(AY2252&gt;1,"Y",""),"")</f>
        <v>Y</v>
      </c>
      <c r="BF2253" s="12" t="str">
        <f>IF(AY2253&lt;1,IF(AY2252&lt;1,"Y",""),"")</f>
        <v/>
      </c>
      <c r="BG2253" s="2"/>
      <c r="BH2253" s="2"/>
      <c r="BI2253" s="2"/>
      <c r="BJ2253" s="2"/>
      <c r="BK2253" s="2"/>
      <c r="BL2253" s="2"/>
      <c r="BM2253" s="4" t="str">
        <f>IF(BR2253=BR2254,IF(BR2253&gt;BR2252,BR2253&amp;"_O",""),BR2253&amp;"_C")</f>
        <v/>
      </c>
      <c r="BN2253" s="7" t="str">
        <f>IF(RIGHT(BM2253,1)="C",BP2253/INDEX($BP$5:$BP$2729,MATCH(BR2253&amp;"_O",$BM$5:$BM$2729,0),1),"")</f>
        <v/>
      </c>
      <c r="BO2253" s="38">
        <v>41705</v>
      </c>
      <c r="BP2253" s="3">
        <v>4336.22</v>
      </c>
      <c r="BQ2253" s="7">
        <f>BP2253/BP2252</f>
        <v>1.0065225666880218</v>
      </c>
      <c r="BR2253" s="4">
        <f>YEAR(BO2253)</f>
        <v>2014</v>
      </c>
      <c r="BS2253" s="2" t="s">
        <v>9</v>
      </c>
      <c r="BT2253" s="12" t="str">
        <f>INDEX($CD$5:$CD$10,MATCH(BS2253,$CC$5:$CC$10,0),1)</f>
        <v>Y</v>
      </c>
      <c r="BU2253" s="12" t="str">
        <f>IF(AND(BT2253="Y",BQ2253&gt;1),"Y","")</f>
        <v>Y</v>
      </c>
      <c r="BV2253" s="12" t="str">
        <f>IF(AND(BT2253="Y",BQ2253&lt;1),"Y","")</f>
        <v/>
      </c>
      <c r="BW2253" s="12" t="str">
        <f>IF(BQ2253&gt;1,IF(BQ2252&gt;1,"Y",""),"")</f>
        <v>Y</v>
      </c>
      <c r="BX2253" s="12" t="str">
        <f>IF(BQ2253&lt;1,IF(BQ2252&lt;1,"Y",""),"")</f>
        <v/>
      </c>
      <c r="BY2253" s="2"/>
      <c r="BZ2253" s="2"/>
      <c r="CA2253" s="2"/>
    </row>
    <row r="2254" spans="47:79">
      <c r="AU2254" s="4" t="str">
        <f>IF(AZ2254=AZ2255,IF(AZ2254&gt;AZ2253,AZ2254&amp;"_O",""),AZ2254&amp;"_C")</f>
        <v/>
      </c>
      <c r="AV2254" s="7" t="str">
        <f>IF(RIGHT(AU2254,1)="C",AX2254/INDEX($AX$5:$AX$2729,MATCH(AZ2254&amp;"_O",$AU$5:$AU$2729,0),1),"")</f>
        <v/>
      </c>
      <c r="AW2254" s="38">
        <v>41292</v>
      </c>
      <c r="AX2254" s="37">
        <v>1485.98</v>
      </c>
      <c r="AY2254" s="7">
        <f>AX2254/AX2253</f>
        <v>1.0094629937841786</v>
      </c>
      <c r="AZ2254" s="4">
        <f>YEAR(AW2254)</f>
        <v>2013</v>
      </c>
      <c r="BA2254" s="2" t="s">
        <v>9</v>
      </c>
      <c r="BB2254" s="12" t="str">
        <f>INDEX($CD$5:$CD$10,MATCH(BA2254,$CC$5:$CC$10,0),1)</f>
        <v>Y</v>
      </c>
      <c r="BC2254" s="12" t="str">
        <f>IF(AND(BB2254="Y",AY2254&gt;1),"Y","")</f>
        <v>Y</v>
      </c>
      <c r="BD2254" s="12" t="str">
        <f>IF(AND(BB2254="Y",AY2254&lt;1),"Y","")</f>
        <v/>
      </c>
      <c r="BE2254" s="12" t="str">
        <f>IF(AY2254&gt;1,IF(AY2253&gt;1,"Y",""),"")</f>
        <v>Y</v>
      </c>
      <c r="BF2254" s="12" t="str">
        <f>IF(AY2254&lt;1,IF(AY2253&lt;1,"Y",""),"")</f>
        <v/>
      </c>
      <c r="BG2254" s="2"/>
      <c r="BH2254" s="2"/>
      <c r="BI2254" s="2"/>
      <c r="BJ2254" s="2"/>
      <c r="BK2254" s="2"/>
      <c r="BL2254" s="2"/>
      <c r="BM2254" s="4" t="str">
        <f>IF(BR2254=BR2255,IF(BR2254&gt;BR2253,BR2254&amp;"_O",""),BR2254&amp;"_C")</f>
        <v/>
      </c>
      <c r="BN2254" s="7" t="str">
        <f>IF(RIGHT(BM2254,1)="C",BP2254/INDEX($BP$5:$BP$2729,MATCH(BR2254&amp;"_O",$BM$5:$BM$2729,0),1),"")</f>
        <v/>
      </c>
      <c r="BO2254" s="38">
        <v>41712</v>
      </c>
      <c r="BP2254" s="3">
        <v>4245.3999999999996</v>
      </c>
      <c r="BQ2254" s="7">
        <f>BP2254/BP2253</f>
        <v>0.97905549072694642</v>
      </c>
      <c r="BR2254" s="4">
        <f>YEAR(BO2254)</f>
        <v>2014</v>
      </c>
      <c r="BS2254" s="2" t="s">
        <v>9</v>
      </c>
      <c r="BT2254" s="12" t="str">
        <f>INDEX($CD$5:$CD$10,MATCH(BS2254,$CC$5:$CC$10,0),1)</f>
        <v>Y</v>
      </c>
      <c r="BU2254" s="12" t="str">
        <f>IF(AND(BT2254="Y",BQ2254&gt;1),"Y","")</f>
        <v/>
      </c>
      <c r="BV2254" s="12" t="str">
        <f>IF(AND(BT2254="Y",BQ2254&lt;1),"Y","")</f>
        <v>Y</v>
      </c>
      <c r="BW2254" s="12" t="str">
        <f>IF(BQ2254&gt;1,IF(BQ2253&gt;1,"Y",""),"")</f>
        <v/>
      </c>
      <c r="BX2254" s="12" t="str">
        <f>IF(BQ2254&lt;1,IF(BQ2253&lt;1,"Y",""),"")</f>
        <v/>
      </c>
      <c r="BY2254" s="2"/>
      <c r="BZ2254" s="2"/>
      <c r="CA2254" s="2"/>
    </row>
    <row r="2255" spans="47:79">
      <c r="AU2255" s="4" t="str">
        <f>IF(AZ2255=AZ2256,IF(AZ2255&gt;AZ2254,AZ2255&amp;"_O",""),AZ2255&amp;"_C")</f>
        <v/>
      </c>
      <c r="AV2255" s="7" t="str">
        <f>IF(RIGHT(AU2255,1)="C",AX2255/INDEX($AX$5:$AX$2729,MATCH(AZ2255&amp;"_O",$AU$5:$AU$2729,0),1),"")</f>
        <v/>
      </c>
      <c r="AW2255" s="38">
        <v>41299</v>
      </c>
      <c r="AX2255" s="37">
        <v>1502.96</v>
      </c>
      <c r="AY2255" s="7">
        <f>AX2255/AX2254</f>
        <v>1.0114268025141657</v>
      </c>
      <c r="AZ2255" s="4">
        <f>YEAR(AW2255)</f>
        <v>2013</v>
      </c>
      <c r="BA2255" s="2" t="s">
        <v>9</v>
      </c>
      <c r="BB2255" s="12" t="str">
        <f>INDEX($CD$5:$CD$10,MATCH(BA2255,$CC$5:$CC$10,0),1)</f>
        <v>Y</v>
      </c>
      <c r="BC2255" s="12" t="str">
        <f>IF(AND(BB2255="Y",AY2255&gt;1),"Y","")</f>
        <v>Y</v>
      </c>
      <c r="BD2255" s="12" t="str">
        <f>IF(AND(BB2255="Y",AY2255&lt;1),"Y","")</f>
        <v/>
      </c>
      <c r="BE2255" s="12" t="str">
        <f>IF(AY2255&gt;1,IF(AY2254&gt;1,"Y",""),"")</f>
        <v>Y</v>
      </c>
      <c r="BF2255" s="12" t="str">
        <f>IF(AY2255&lt;1,IF(AY2254&lt;1,"Y",""),"")</f>
        <v/>
      </c>
      <c r="BG2255" s="2"/>
      <c r="BH2255" s="2"/>
      <c r="BI2255" s="2"/>
      <c r="BJ2255" s="2"/>
      <c r="BK2255" s="2"/>
      <c r="BL2255" s="2"/>
      <c r="BM2255" s="4" t="str">
        <f>IF(BR2255=BR2256,IF(BR2255&gt;BR2254,BR2255&amp;"_O",""),BR2255&amp;"_C")</f>
        <v/>
      </c>
      <c r="BN2255" s="7" t="str">
        <f>IF(RIGHT(BM2255,1)="C",BP2255/INDEX($BP$5:$BP$2729,MATCH(BR2255&amp;"_O",$BM$5:$BM$2729,0),1),"")</f>
        <v/>
      </c>
      <c r="BO2255" s="38">
        <v>41719</v>
      </c>
      <c r="BP2255" s="3">
        <v>4276.79</v>
      </c>
      <c r="BQ2255" s="7">
        <f>BP2255/BP2254</f>
        <v>1.007393885146276</v>
      </c>
      <c r="BR2255" s="4">
        <f>YEAR(BO2255)</f>
        <v>2014</v>
      </c>
      <c r="BS2255" s="2" t="s">
        <v>9</v>
      </c>
      <c r="BT2255" s="12" t="str">
        <f>INDEX($CD$5:$CD$10,MATCH(BS2255,$CC$5:$CC$10,0),1)</f>
        <v>Y</v>
      </c>
      <c r="BU2255" s="12" t="str">
        <f>IF(AND(BT2255="Y",BQ2255&gt;1),"Y","")</f>
        <v>Y</v>
      </c>
      <c r="BV2255" s="12" t="str">
        <f>IF(AND(BT2255="Y",BQ2255&lt;1),"Y","")</f>
        <v/>
      </c>
      <c r="BW2255" s="12" t="str">
        <f>IF(BQ2255&gt;1,IF(BQ2254&gt;1,"Y",""),"")</f>
        <v/>
      </c>
      <c r="BX2255" s="12" t="str">
        <f>IF(BQ2255&lt;1,IF(BQ2254&lt;1,"Y",""),"")</f>
        <v/>
      </c>
      <c r="BY2255" s="2"/>
      <c r="BZ2255" s="2"/>
      <c r="CA2255" s="2"/>
    </row>
    <row r="2256" spans="47:79">
      <c r="AU2256" s="4" t="str">
        <f>IF(AZ2256=AZ2257,IF(AZ2256&gt;AZ2255,AZ2256&amp;"_O",""),AZ2256&amp;"_C")</f>
        <v/>
      </c>
      <c r="AV2256" s="7" t="str">
        <f>IF(RIGHT(AU2256,1)="C",AX2256/INDEX($AX$5:$AX$2729,MATCH(AZ2256&amp;"_O",$AU$5:$AU$2729,0),1),"")</f>
        <v/>
      </c>
      <c r="AW2256" s="38">
        <v>41306</v>
      </c>
      <c r="AX2256" s="37">
        <v>1513.17</v>
      </c>
      <c r="AY2256" s="7">
        <f>AX2256/AX2255</f>
        <v>1.006793261297706</v>
      </c>
      <c r="AZ2256" s="4">
        <f>YEAR(AW2256)</f>
        <v>2013</v>
      </c>
      <c r="BA2256" s="2" t="s">
        <v>9</v>
      </c>
      <c r="BB2256" s="12" t="str">
        <f>INDEX($CD$5:$CD$10,MATCH(BA2256,$CC$5:$CC$10,0),1)</f>
        <v>Y</v>
      </c>
      <c r="BC2256" s="12" t="str">
        <f>IF(AND(BB2256="Y",AY2256&gt;1),"Y","")</f>
        <v>Y</v>
      </c>
      <c r="BD2256" s="12" t="str">
        <f>IF(AND(BB2256="Y",AY2256&lt;1),"Y","")</f>
        <v/>
      </c>
      <c r="BE2256" s="12" t="str">
        <f>IF(AY2256&gt;1,IF(AY2255&gt;1,"Y",""),"")</f>
        <v>Y</v>
      </c>
      <c r="BF2256" s="12" t="str">
        <f>IF(AY2256&lt;1,IF(AY2255&lt;1,"Y",""),"")</f>
        <v/>
      </c>
      <c r="BG2256" s="2"/>
      <c r="BH2256" s="2"/>
      <c r="BI2256" s="2"/>
      <c r="BJ2256" s="2"/>
      <c r="BK2256" s="2"/>
      <c r="BL2256" s="2"/>
      <c r="BM2256" s="4" t="str">
        <f>IF(BR2256=BR2257,IF(BR2256&gt;BR2255,BR2256&amp;"_O",""),BR2256&amp;"_C")</f>
        <v/>
      </c>
      <c r="BN2256" s="7" t="str">
        <f>IF(RIGHT(BM2256,1)="C",BP2256/INDEX($BP$5:$BP$2729,MATCH(BR2256&amp;"_O",$BM$5:$BM$2729,0),1),"")</f>
        <v/>
      </c>
      <c r="BO2256" s="38">
        <v>41726</v>
      </c>
      <c r="BP2256" s="3">
        <v>4155.76</v>
      </c>
      <c r="BQ2256" s="7">
        <f>BP2256/BP2255</f>
        <v>0.97170073817045033</v>
      </c>
      <c r="BR2256" s="4">
        <f>YEAR(BO2256)</f>
        <v>2014</v>
      </c>
      <c r="BS2256" s="2" t="s">
        <v>9</v>
      </c>
      <c r="BT2256" s="12" t="str">
        <f>INDEX($CD$5:$CD$10,MATCH(BS2256,$CC$5:$CC$10,0),1)</f>
        <v>Y</v>
      </c>
      <c r="BU2256" s="12" t="str">
        <f>IF(AND(BT2256="Y",BQ2256&gt;1),"Y","")</f>
        <v/>
      </c>
      <c r="BV2256" s="12" t="str">
        <f>IF(AND(BT2256="Y",BQ2256&lt;1),"Y","")</f>
        <v>Y</v>
      </c>
      <c r="BW2256" s="12" t="str">
        <f>IF(BQ2256&gt;1,IF(BQ2255&gt;1,"Y",""),"")</f>
        <v/>
      </c>
      <c r="BX2256" s="12" t="str">
        <f>IF(BQ2256&lt;1,IF(BQ2255&lt;1,"Y",""),"")</f>
        <v/>
      </c>
      <c r="BY2256" s="2"/>
      <c r="BZ2256" s="2"/>
      <c r="CA2256" s="2"/>
    </row>
    <row r="2257" spans="47:79">
      <c r="AU2257" s="4" t="str">
        <f>IF(AZ2257=AZ2258,IF(AZ2257&gt;AZ2256,AZ2257&amp;"_O",""),AZ2257&amp;"_C")</f>
        <v/>
      </c>
      <c r="AV2257" s="7" t="str">
        <f>IF(RIGHT(AU2257,1)="C",AX2257/INDEX($AX$5:$AX$2729,MATCH(AZ2257&amp;"_O",$AU$5:$AU$2729,0),1),"")</f>
        <v/>
      </c>
      <c r="AW2257" s="38">
        <v>41313</v>
      </c>
      <c r="AX2257" s="37">
        <v>1517.93</v>
      </c>
      <c r="AY2257" s="7">
        <f>AX2257/AX2256</f>
        <v>1.0031457139647231</v>
      </c>
      <c r="AZ2257" s="4">
        <f>YEAR(AW2257)</f>
        <v>2013</v>
      </c>
      <c r="BA2257" s="2" t="s">
        <v>9</v>
      </c>
      <c r="BB2257" s="12" t="str">
        <f>INDEX($CD$5:$CD$10,MATCH(BA2257,$CC$5:$CC$10,0),1)</f>
        <v>Y</v>
      </c>
      <c r="BC2257" s="12" t="str">
        <f>IF(AND(BB2257="Y",AY2257&gt;1),"Y","")</f>
        <v>Y</v>
      </c>
      <c r="BD2257" s="12" t="str">
        <f>IF(AND(BB2257="Y",AY2257&lt;1),"Y","")</f>
        <v/>
      </c>
      <c r="BE2257" s="12" t="str">
        <f>IF(AY2257&gt;1,IF(AY2256&gt;1,"Y",""),"")</f>
        <v>Y</v>
      </c>
      <c r="BF2257" s="12" t="str">
        <f>IF(AY2257&lt;1,IF(AY2256&lt;1,"Y",""),"")</f>
        <v/>
      </c>
      <c r="BG2257" s="2"/>
      <c r="BH2257" s="2"/>
      <c r="BI2257" s="2"/>
      <c r="BJ2257" s="2"/>
      <c r="BK2257" s="2"/>
      <c r="BL2257" s="2"/>
      <c r="BM2257" s="4" t="str">
        <f>IF(BR2257=BR2258,IF(BR2257&gt;BR2256,BR2257&amp;"_O",""),BR2257&amp;"_C")</f>
        <v/>
      </c>
      <c r="BN2257" s="7" t="str">
        <f>IF(RIGHT(BM2257,1)="C",BP2257/INDEX($BP$5:$BP$2729,MATCH(BR2257&amp;"_O",$BM$5:$BM$2729,0),1),"")</f>
        <v/>
      </c>
      <c r="BO2257" s="38">
        <v>41733</v>
      </c>
      <c r="BP2257" s="3">
        <v>4127.7299999999996</v>
      </c>
      <c r="BQ2257" s="7">
        <f>BP2257/BP2256</f>
        <v>0.9932551446666793</v>
      </c>
      <c r="BR2257" s="4">
        <f>YEAR(BO2257)</f>
        <v>2014</v>
      </c>
      <c r="BS2257" s="2" t="s">
        <v>9</v>
      </c>
      <c r="BT2257" s="12" t="str">
        <f>INDEX($CD$5:$CD$10,MATCH(BS2257,$CC$5:$CC$10,0),1)</f>
        <v>Y</v>
      </c>
      <c r="BU2257" s="12" t="str">
        <f>IF(AND(BT2257="Y",BQ2257&gt;1),"Y","")</f>
        <v/>
      </c>
      <c r="BV2257" s="12" t="str">
        <f>IF(AND(BT2257="Y",BQ2257&lt;1),"Y","")</f>
        <v>Y</v>
      </c>
      <c r="BW2257" s="12" t="str">
        <f>IF(BQ2257&gt;1,IF(BQ2256&gt;1,"Y",""),"")</f>
        <v/>
      </c>
      <c r="BX2257" s="12" t="str">
        <f>IF(BQ2257&lt;1,IF(BQ2256&lt;1,"Y",""),"")</f>
        <v>Y</v>
      </c>
      <c r="BY2257" s="2"/>
      <c r="BZ2257" s="2"/>
      <c r="CA2257" s="2"/>
    </row>
    <row r="2258" spans="47:79">
      <c r="AU2258" s="4" t="str">
        <f>IF(AZ2258=AZ2259,IF(AZ2258&gt;AZ2257,AZ2258&amp;"_O",""),AZ2258&amp;"_C")</f>
        <v/>
      </c>
      <c r="AV2258" s="7" t="str">
        <f>IF(RIGHT(AU2258,1)="C",AX2258/INDEX($AX$5:$AX$2729,MATCH(AZ2258&amp;"_O",$AU$5:$AU$2729,0),1),"")</f>
        <v/>
      </c>
      <c r="AW2258" s="38">
        <v>41320</v>
      </c>
      <c r="AX2258" s="37">
        <v>1519.79</v>
      </c>
      <c r="AY2258" s="7">
        <f>AX2258/AX2257</f>
        <v>1.0012253529477644</v>
      </c>
      <c r="AZ2258" s="4">
        <f>YEAR(AW2258)</f>
        <v>2013</v>
      </c>
      <c r="BA2258" s="2" t="s">
        <v>9</v>
      </c>
      <c r="BB2258" s="12" t="str">
        <f>INDEX($CD$5:$CD$10,MATCH(BA2258,$CC$5:$CC$10,0),1)</f>
        <v>Y</v>
      </c>
      <c r="BC2258" s="12" t="str">
        <f>IF(AND(BB2258="Y",AY2258&gt;1),"Y","")</f>
        <v>Y</v>
      </c>
      <c r="BD2258" s="12" t="str">
        <f>IF(AND(BB2258="Y",AY2258&lt;1),"Y","")</f>
        <v/>
      </c>
      <c r="BE2258" s="12" t="str">
        <f>IF(AY2258&gt;1,IF(AY2257&gt;1,"Y",""),"")</f>
        <v>Y</v>
      </c>
      <c r="BF2258" s="12" t="str">
        <f>IF(AY2258&lt;1,IF(AY2257&lt;1,"Y",""),"")</f>
        <v/>
      </c>
      <c r="BG2258" s="2"/>
      <c r="BH2258" s="2"/>
      <c r="BI2258" s="2"/>
      <c r="BJ2258" s="2"/>
      <c r="BK2258" s="2"/>
      <c r="BL2258" s="2"/>
      <c r="BM2258" s="4" t="str">
        <f>IF(BR2258=BR2259,IF(BR2258&gt;BR2257,BR2258&amp;"_O",""),BR2258&amp;"_C")</f>
        <v/>
      </c>
      <c r="BN2258" s="7" t="str">
        <f>IF(RIGHT(BM2258,1)="C",BP2258/INDEX($BP$5:$BP$2729,MATCH(BR2258&amp;"_O",$BM$5:$BM$2729,0),1),"")</f>
        <v/>
      </c>
      <c r="BO2258" s="38">
        <v>41740</v>
      </c>
      <c r="BP2258" s="3">
        <v>3999.73</v>
      </c>
      <c r="BQ2258" s="7">
        <f>BP2258/BP2257</f>
        <v>0.96899021980604361</v>
      </c>
      <c r="BR2258" s="4">
        <f>YEAR(BO2258)</f>
        <v>2014</v>
      </c>
      <c r="BS2258" s="2" t="s">
        <v>9</v>
      </c>
      <c r="BT2258" s="12" t="str">
        <f>INDEX($CD$5:$CD$10,MATCH(BS2258,$CC$5:$CC$10,0),1)</f>
        <v>Y</v>
      </c>
      <c r="BU2258" s="12" t="str">
        <f>IF(AND(BT2258="Y",BQ2258&gt;1),"Y","")</f>
        <v/>
      </c>
      <c r="BV2258" s="12" t="str">
        <f>IF(AND(BT2258="Y",BQ2258&lt;1),"Y","")</f>
        <v>Y</v>
      </c>
      <c r="BW2258" s="12" t="str">
        <f>IF(BQ2258&gt;1,IF(BQ2257&gt;1,"Y",""),"")</f>
        <v/>
      </c>
      <c r="BX2258" s="12" t="str">
        <f>IF(BQ2258&lt;1,IF(BQ2257&lt;1,"Y",""),"")</f>
        <v>Y</v>
      </c>
      <c r="BY2258" s="2"/>
      <c r="BZ2258" s="2"/>
      <c r="CA2258" s="2"/>
    </row>
    <row r="2259" spans="47:79">
      <c r="AU2259" s="4" t="str">
        <f>IF(AZ2259=AZ2260,IF(AZ2259&gt;AZ2258,AZ2259&amp;"_O",""),AZ2259&amp;"_C")</f>
        <v/>
      </c>
      <c r="AV2259" s="7" t="str">
        <f>IF(RIGHT(AU2259,1)="C",AX2259/INDEX($AX$5:$AX$2729,MATCH(AZ2259&amp;"_O",$AU$5:$AU$2729,0),1),"")</f>
        <v/>
      </c>
      <c r="AW2259" s="38">
        <v>41327</v>
      </c>
      <c r="AX2259" s="37">
        <v>1515.6</v>
      </c>
      <c r="AY2259" s="7">
        <f>AX2259/AX2258</f>
        <v>0.99724304015686371</v>
      </c>
      <c r="AZ2259" s="4">
        <f>YEAR(AW2259)</f>
        <v>2013</v>
      </c>
      <c r="BA2259" s="2" t="s">
        <v>9</v>
      </c>
      <c r="BB2259" s="12" t="str">
        <f>INDEX($CD$5:$CD$10,MATCH(BA2259,$CC$5:$CC$10,0),1)</f>
        <v>Y</v>
      </c>
      <c r="BC2259" s="12" t="str">
        <f>IF(AND(BB2259="Y",AY2259&gt;1),"Y","")</f>
        <v/>
      </c>
      <c r="BD2259" s="12" t="str">
        <f>IF(AND(BB2259="Y",AY2259&lt;1),"Y","")</f>
        <v>Y</v>
      </c>
      <c r="BE2259" s="12" t="str">
        <f>IF(AY2259&gt;1,IF(AY2258&gt;1,"Y",""),"")</f>
        <v/>
      </c>
      <c r="BF2259" s="12" t="str">
        <f>IF(AY2259&lt;1,IF(AY2258&lt;1,"Y",""),"")</f>
        <v/>
      </c>
      <c r="BG2259" s="2"/>
      <c r="BH2259" s="2"/>
      <c r="BI2259" s="2"/>
      <c r="BJ2259" s="2"/>
      <c r="BK2259" s="2"/>
      <c r="BL2259" s="2"/>
      <c r="BM2259" s="4" t="str">
        <f>IF(BR2259=BR2260,IF(BR2259&gt;BR2258,BR2259&amp;"_O",""),BR2259&amp;"_C")</f>
        <v/>
      </c>
      <c r="BN2259" s="7" t="str">
        <f>IF(RIGHT(BM2259,1)="C",BP2259/INDEX($BP$5:$BP$2729,MATCH(BR2259&amp;"_O",$BM$5:$BM$2729,0),1),"")</f>
        <v/>
      </c>
      <c r="BO2259" s="38">
        <v>41746</v>
      </c>
      <c r="BP2259" s="3">
        <v>4095.52</v>
      </c>
      <c r="BQ2259" s="7">
        <f>BP2259/BP2258</f>
        <v>1.0239491165653682</v>
      </c>
      <c r="BR2259" s="4">
        <f>YEAR(BO2259)</f>
        <v>2014</v>
      </c>
      <c r="BS2259" s="2" t="s">
        <v>9</v>
      </c>
      <c r="BT2259" s="12" t="str">
        <f>INDEX($CD$5:$CD$10,MATCH(BS2259,$CC$5:$CC$10,0),1)</f>
        <v>Y</v>
      </c>
      <c r="BU2259" s="12" t="str">
        <f>IF(AND(BT2259="Y",BQ2259&gt;1),"Y","")</f>
        <v>Y</v>
      </c>
      <c r="BV2259" s="12" t="str">
        <f>IF(AND(BT2259="Y",BQ2259&lt;1),"Y","")</f>
        <v/>
      </c>
      <c r="BW2259" s="12" t="str">
        <f>IF(BQ2259&gt;1,IF(BQ2258&gt;1,"Y",""),"")</f>
        <v/>
      </c>
      <c r="BX2259" s="12" t="str">
        <f>IF(BQ2259&lt;1,IF(BQ2258&lt;1,"Y",""),"")</f>
        <v/>
      </c>
      <c r="BY2259" s="2"/>
      <c r="BZ2259" s="2"/>
      <c r="CA2259" s="2"/>
    </row>
    <row r="2260" spans="47:79">
      <c r="AU2260" s="4" t="str">
        <f>IF(AZ2260=AZ2261,IF(AZ2260&gt;AZ2259,AZ2260&amp;"_O",""),AZ2260&amp;"_C")</f>
        <v/>
      </c>
      <c r="AV2260" s="7" t="str">
        <f>IF(RIGHT(AU2260,1)="C",AX2260/INDEX($AX$5:$AX$2729,MATCH(AZ2260&amp;"_O",$AU$5:$AU$2729,0),1),"")</f>
        <v/>
      </c>
      <c r="AW2260" s="38">
        <v>41334</v>
      </c>
      <c r="AX2260" s="37">
        <v>1518.2</v>
      </c>
      <c r="AY2260" s="7">
        <f>AX2260/AX2259</f>
        <v>1.0017154922143046</v>
      </c>
      <c r="AZ2260" s="4">
        <f>YEAR(AW2260)</f>
        <v>2013</v>
      </c>
      <c r="BA2260" s="2" t="s">
        <v>9</v>
      </c>
      <c r="BB2260" s="12" t="str">
        <f>INDEX($CD$5:$CD$10,MATCH(BA2260,$CC$5:$CC$10,0),1)</f>
        <v>Y</v>
      </c>
      <c r="BC2260" s="12" t="str">
        <f>IF(AND(BB2260="Y",AY2260&gt;1),"Y","")</f>
        <v>Y</v>
      </c>
      <c r="BD2260" s="12" t="str">
        <f>IF(AND(BB2260="Y",AY2260&lt;1),"Y","")</f>
        <v/>
      </c>
      <c r="BE2260" s="12" t="str">
        <f>IF(AY2260&gt;1,IF(AY2259&gt;1,"Y",""),"")</f>
        <v/>
      </c>
      <c r="BF2260" s="12" t="str">
        <f>IF(AY2260&lt;1,IF(AY2259&lt;1,"Y",""),"")</f>
        <v/>
      </c>
      <c r="BG2260" s="2"/>
      <c r="BH2260" s="2"/>
      <c r="BI2260" s="2"/>
      <c r="BJ2260" s="2"/>
      <c r="BK2260" s="2"/>
      <c r="BL2260" s="2"/>
      <c r="BM2260" s="4" t="str">
        <f>IF(BR2260=BR2261,IF(BR2260&gt;BR2259,BR2260&amp;"_O",""),BR2260&amp;"_C")</f>
        <v/>
      </c>
      <c r="BN2260" s="7" t="str">
        <f>IF(RIGHT(BM2260,1)="C",BP2260/INDEX($BP$5:$BP$2729,MATCH(BR2260&amp;"_O",$BM$5:$BM$2729,0),1),"")</f>
        <v/>
      </c>
      <c r="BO2260" s="38">
        <v>41754</v>
      </c>
      <c r="BP2260" s="3">
        <v>4075.56</v>
      </c>
      <c r="BQ2260" s="7">
        <f>BP2260/BP2259</f>
        <v>0.99512638199789039</v>
      </c>
      <c r="BR2260" s="4">
        <f>YEAR(BO2260)</f>
        <v>2014</v>
      </c>
      <c r="BS2260" s="2" t="s">
        <v>9</v>
      </c>
      <c r="BT2260" s="12" t="str">
        <f>INDEX($CD$5:$CD$10,MATCH(BS2260,$CC$5:$CC$10,0),1)</f>
        <v>Y</v>
      </c>
      <c r="BU2260" s="12" t="str">
        <f>IF(AND(BT2260="Y",BQ2260&gt;1),"Y","")</f>
        <v/>
      </c>
      <c r="BV2260" s="12" t="str">
        <f>IF(AND(BT2260="Y",BQ2260&lt;1),"Y","")</f>
        <v>Y</v>
      </c>
      <c r="BW2260" s="12" t="str">
        <f>IF(BQ2260&gt;1,IF(BQ2259&gt;1,"Y",""),"")</f>
        <v/>
      </c>
      <c r="BX2260" s="12" t="str">
        <f>IF(BQ2260&lt;1,IF(BQ2259&lt;1,"Y",""),"")</f>
        <v/>
      </c>
      <c r="BY2260" s="2"/>
      <c r="BZ2260" s="2"/>
      <c r="CA2260" s="2"/>
    </row>
    <row r="2261" spans="47:79">
      <c r="AU2261" s="4" t="str">
        <f>IF(AZ2261=AZ2262,IF(AZ2261&gt;AZ2260,AZ2261&amp;"_O",""),AZ2261&amp;"_C")</f>
        <v/>
      </c>
      <c r="AV2261" s="7" t="str">
        <f>IF(RIGHT(AU2261,1)="C",AX2261/INDEX($AX$5:$AX$2729,MATCH(AZ2261&amp;"_O",$AU$5:$AU$2729,0),1),"")</f>
        <v/>
      </c>
      <c r="AW2261" s="38">
        <v>41341</v>
      </c>
      <c r="AX2261" s="37">
        <v>1551.18</v>
      </c>
      <c r="AY2261" s="7">
        <f>AX2261/AX2260</f>
        <v>1.0217230931366093</v>
      </c>
      <c r="AZ2261" s="4">
        <f>YEAR(AW2261)</f>
        <v>2013</v>
      </c>
      <c r="BA2261" s="2" t="s">
        <v>9</v>
      </c>
      <c r="BB2261" s="12" t="str">
        <f>INDEX($CD$5:$CD$10,MATCH(BA2261,$CC$5:$CC$10,0),1)</f>
        <v>Y</v>
      </c>
      <c r="BC2261" s="12" t="str">
        <f>IF(AND(BB2261="Y",AY2261&gt;1),"Y","")</f>
        <v>Y</v>
      </c>
      <c r="BD2261" s="12" t="str">
        <f>IF(AND(BB2261="Y",AY2261&lt;1),"Y","")</f>
        <v/>
      </c>
      <c r="BE2261" s="12" t="str">
        <f>IF(AY2261&gt;1,IF(AY2260&gt;1,"Y",""),"")</f>
        <v>Y</v>
      </c>
      <c r="BF2261" s="12" t="str">
        <f>IF(AY2261&lt;1,IF(AY2260&lt;1,"Y",""),"")</f>
        <v/>
      </c>
      <c r="BG2261" s="2"/>
      <c r="BH2261" s="2"/>
      <c r="BI2261" s="2"/>
      <c r="BJ2261" s="2"/>
      <c r="BK2261" s="2"/>
      <c r="BL2261" s="2"/>
      <c r="BM2261" s="4" t="str">
        <f>IF(BR2261=BR2262,IF(BR2261&gt;BR2260,BR2261&amp;"_O",""),BR2261&amp;"_C")</f>
        <v/>
      </c>
      <c r="BN2261" s="7" t="str">
        <f>IF(RIGHT(BM2261,1)="C",BP2261/INDEX($BP$5:$BP$2729,MATCH(BR2261&amp;"_O",$BM$5:$BM$2729,0),1),"")</f>
        <v/>
      </c>
      <c r="BO2261" s="38">
        <v>41761</v>
      </c>
      <c r="BP2261" s="3">
        <v>4123.8999999999996</v>
      </c>
      <c r="BQ2261" s="7">
        <f>BP2261/BP2260</f>
        <v>1.0118609467165247</v>
      </c>
      <c r="BR2261" s="4">
        <f>YEAR(BO2261)</f>
        <v>2014</v>
      </c>
      <c r="BS2261" s="2" t="s">
        <v>9</v>
      </c>
      <c r="BT2261" s="12" t="str">
        <f>INDEX($CD$5:$CD$10,MATCH(BS2261,$CC$5:$CC$10,0),1)</f>
        <v>Y</v>
      </c>
      <c r="BU2261" s="12" t="str">
        <f>IF(AND(BT2261="Y",BQ2261&gt;1),"Y","")</f>
        <v>Y</v>
      </c>
      <c r="BV2261" s="12" t="str">
        <f>IF(AND(BT2261="Y",BQ2261&lt;1),"Y","")</f>
        <v/>
      </c>
      <c r="BW2261" s="12" t="str">
        <f>IF(BQ2261&gt;1,IF(BQ2260&gt;1,"Y",""),"")</f>
        <v/>
      </c>
      <c r="BX2261" s="12" t="str">
        <f>IF(BQ2261&lt;1,IF(BQ2260&lt;1,"Y",""),"")</f>
        <v/>
      </c>
      <c r="BY2261" s="2"/>
      <c r="BZ2261" s="2"/>
      <c r="CA2261" s="2"/>
    </row>
    <row r="2262" spans="47:79">
      <c r="AU2262" s="4" t="str">
        <f>IF(AZ2262=AZ2263,IF(AZ2262&gt;AZ2261,AZ2262&amp;"_O",""),AZ2262&amp;"_C")</f>
        <v/>
      </c>
      <c r="AV2262" s="7" t="str">
        <f>IF(RIGHT(AU2262,1)="C",AX2262/INDEX($AX$5:$AX$2729,MATCH(AZ2262&amp;"_O",$AU$5:$AU$2729,0),1),"")</f>
        <v/>
      </c>
      <c r="AW2262" s="38">
        <v>41348</v>
      </c>
      <c r="AX2262" s="37">
        <v>1560.7</v>
      </c>
      <c r="AY2262" s="7">
        <f>AX2262/AX2261</f>
        <v>1.0061372632447556</v>
      </c>
      <c r="AZ2262" s="4">
        <f>YEAR(AW2262)</f>
        <v>2013</v>
      </c>
      <c r="BA2262" s="2" t="s">
        <v>9</v>
      </c>
      <c r="BB2262" s="12" t="str">
        <f>INDEX($CD$5:$CD$10,MATCH(BA2262,$CC$5:$CC$10,0),1)</f>
        <v>Y</v>
      </c>
      <c r="BC2262" s="12" t="str">
        <f>IF(AND(BB2262="Y",AY2262&gt;1),"Y","")</f>
        <v>Y</v>
      </c>
      <c r="BD2262" s="12" t="str">
        <f>IF(AND(BB2262="Y",AY2262&lt;1),"Y","")</f>
        <v/>
      </c>
      <c r="BE2262" s="12" t="str">
        <f>IF(AY2262&gt;1,IF(AY2261&gt;1,"Y",""),"")</f>
        <v>Y</v>
      </c>
      <c r="BF2262" s="12" t="str">
        <f>IF(AY2262&lt;1,IF(AY2261&lt;1,"Y",""),"")</f>
        <v/>
      </c>
      <c r="BG2262" s="2"/>
      <c r="BH2262" s="2"/>
      <c r="BI2262" s="2"/>
      <c r="BJ2262" s="2"/>
      <c r="BK2262" s="2"/>
      <c r="BL2262" s="2"/>
      <c r="BM2262" s="4" t="str">
        <f>IF(BR2262=BR2263,IF(BR2262&gt;BR2261,BR2262&amp;"_O",""),BR2262&amp;"_C")</f>
        <v/>
      </c>
      <c r="BN2262" s="7" t="str">
        <f>IF(RIGHT(BM2262,1)="C",BP2262/INDEX($BP$5:$BP$2729,MATCH(BR2262&amp;"_O",$BM$5:$BM$2729,0),1),"")</f>
        <v/>
      </c>
      <c r="BO2262" s="38">
        <v>41768</v>
      </c>
      <c r="BP2262" s="3">
        <v>4071.87</v>
      </c>
      <c r="BQ2262" s="7">
        <f>BP2262/BP2261</f>
        <v>0.98738330221392379</v>
      </c>
      <c r="BR2262" s="4">
        <f>YEAR(BO2262)</f>
        <v>2014</v>
      </c>
      <c r="BS2262" s="2" t="s">
        <v>9</v>
      </c>
      <c r="BT2262" s="12" t="str">
        <f>INDEX($CD$5:$CD$10,MATCH(BS2262,$CC$5:$CC$10,0),1)</f>
        <v>Y</v>
      </c>
      <c r="BU2262" s="12" t="str">
        <f>IF(AND(BT2262="Y",BQ2262&gt;1),"Y","")</f>
        <v/>
      </c>
      <c r="BV2262" s="12" t="str">
        <f>IF(AND(BT2262="Y",BQ2262&lt;1),"Y","")</f>
        <v>Y</v>
      </c>
      <c r="BW2262" s="12" t="str">
        <f>IF(BQ2262&gt;1,IF(BQ2261&gt;1,"Y",""),"")</f>
        <v/>
      </c>
      <c r="BX2262" s="12" t="str">
        <f>IF(BQ2262&lt;1,IF(BQ2261&lt;1,"Y",""),"")</f>
        <v/>
      </c>
      <c r="BY2262" s="2"/>
      <c r="BZ2262" s="2"/>
      <c r="CA2262" s="2"/>
    </row>
    <row r="2263" spans="47:79">
      <c r="AU2263" s="4" t="str">
        <f>IF(AZ2263=AZ2264,IF(AZ2263&gt;AZ2262,AZ2263&amp;"_O",""),AZ2263&amp;"_C")</f>
        <v/>
      </c>
      <c r="AV2263" s="7" t="str">
        <f>IF(RIGHT(AU2263,1)="C",AX2263/INDEX($AX$5:$AX$2729,MATCH(AZ2263&amp;"_O",$AU$5:$AU$2729,0),1),"")</f>
        <v/>
      </c>
      <c r="AW2263" s="38">
        <v>41355</v>
      </c>
      <c r="AX2263" s="37">
        <v>1556.89</v>
      </c>
      <c r="AY2263" s="7">
        <f>AX2263/AX2262</f>
        <v>0.99755878772345741</v>
      </c>
      <c r="AZ2263" s="4">
        <f>YEAR(AW2263)</f>
        <v>2013</v>
      </c>
      <c r="BA2263" s="2" t="s">
        <v>9</v>
      </c>
      <c r="BB2263" s="12" t="str">
        <f>INDEX($CD$5:$CD$10,MATCH(BA2263,$CC$5:$CC$10,0),1)</f>
        <v>Y</v>
      </c>
      <c r="BC2263" s="12" t="str">
        <f>IF(AND(BB2263="Y",AY2263&gt;1),"Y","")</f>
        <v/>
      </c>
      <c r="BD2263" s="12" t="str">
        <f>IF(AND(BB2263="Y",AY2263&lt;1),"Y","")</f>
        <v>Y</v>
      </c>
      <c r="BE2263" s="12" t="str">
        <f>IF(AY2263&gt;1,IF(AY2262&gt;1,"Y",""),"")</f>
        <v/>
      </c>
      <c r="BF2263" s="12" t="str">
        <f>IF(AY2263&lt;1,IF(AY2262&lt;1,"Y",""),"")</f>
        <v/>
      </c>
      <c r="BG2263" s="2"/>
      <c r="BH2263" s="2"/>
      <c r="BI2263" s="2"/>
      <c r="BJ2263" s="2"/>
      <c r="BK2263" s="2"/>
      <c r="BL2263" s="2"/>
      <c r="BM2263" s="4" t="str">
        <f>IF(BR2263=BR2264,IF(BR2263&gt;BR2262,BR2263&amp;"_O",""),BR2263&amp;"_C")</f>
        <v/>
      </c>
      <c r="BN2263" s="7" t="str">
        <f>IF(RIGHT(BM2263,1)="C",BP2263/INDEX($BP$5:$BP$2729,MATCH(BR2263&amp;"_O",$BM$5:$BM$2729,0),1),"")</f>
        <v/>
      </c>
      <c r="BO2263" s="38">
        <v>41775</v>
      </c>
      <c r="BP2263" s="3">
        <v>4090.59</v>
      </c>
      <c r="BQ2263" s="7">
        <f>BP2263/BP2262</f>
        <v>1.0045973962822978</v>
      </c>
      <c r="BR2263" s="4">
        <f>YEAR(BO2263)</f>
        <v>2014</v>
      </c>
      <c r="BS2263" s="2" t="s">
        <v>9</v>
      </c>
      <c r="BT2263" s="12" t="str">
        <f>INDEX($CD$5:$CD$10,MATCH(BS2263,$CC$5:$CC$10,0),1)</f>
        <v>Y</v>
      </c>
      <c r="BU2263" s="12" t="str">
        <f>IF(AND(BT2263="Y",BQ2263&gt;1),"Y","")</f>
        <v>Y</v>
      </c>
      <c r="BV2263" s="12" t="str">
        <f>IF(AND(BT2263="Y",BQ2263&lt;1),"Y","")</f>
        <v/>
      </c>
      <c r="BW2263" s="12" t="str">
        <f>IF(BQ2263&gt;1,IF(BQ2262&gt;1,"Y",""),"")</f>
        <v/>
      </c>
      <c r="BX2263" s="12" t="str">
        <f>IF(BQ2263&lt;1,IF(BQ2262&lt;1,"Y",""),"")</f>
        <v/>
      </c>
      <c r="BY2263" s="2"/>
      <c r="BZ2263" s="2"/>
      <c r="CA2263" s="2"/>
    </row>
    <row r="2264" spans="47:79">
      <c r="AU2264" s="4" t="str">
        <f>IF(AZ2264=AZ2265,IF(AZ2264&gt;AZ2263,AZ2264&amp;"_O",""),AZ2264&amp;"_C")</f>
        <v/>
      </c>
      <c r="AV2264" s="7" t="str">
        <f>IF(RIGHT(AU2264,1)="C",AX2264/INDEX($AX$5:$AX$2729,MATCH(AZ2264&amp;"_O",$AU$5:$AU$2729,0),1),"")</f>
        <v/>
      </c>
      <c r="AW2264" s="38">
        <v>41361</v>
      </c>
      <c r="AX2264" s="37">
        <v>1569.19</v>
      </c>
      <c r="AY2264" s="7">
        <f>AX2264/AX2263</f>
        <v>1.0079003654721914</v>
      </c>
      <c r="AZ2264" s="4">
        <f>YEAR(AW2264)</f>
        <v>2013</v>
      </c>
      <c r="BA2264" s="2" t="s">
        <v>9</v>
      </c>
      <c r="BB2264" s="12" t="str">
        <f>INDEX($CD$5:$CD$10,MATCH(BA2264,$CC$5:$CC$10,0),1)</f>
        <v>Y</v>
      </c>
      <c r="BC2264" s="12" t="str">
        <f>IF(AND(BB2264="Y",AY2264&gt;1),"Y","")</f>
        <v>Y</v>
      </c>
      <c r="BD2264" s="12" t="str">
        <f>IF(AND(BB2264="Y",AY2264&lt;1),"Y","")</f>
        <v/>
      </c>
      <c r="BE2264" s="12" t="str">
        <f>IF(AY2264&gt;1,IF(AY2263&gt;1,"Y",""),"")</f>
        <v/>
      </c>
      <c r="BF2264" s="12" t="str">
        <f>IF(AY2264&lt;1,IF(AY2263&lt;1,"Y",""),"")</f>
        <v/>
      </c>
      <c r="BG2264" s="2"/>
      <c r="BH2264" s="2"/>
      <c r="BI2264" s="2"/>
      <c r="BJ2264" s="2"/>
      <c r="BK2264" s="2"/>
      <c r="BL2264" s="2"/>
      <c r="BM2264" s="4" t="str">
        <f>IF(BR2264=BR2265,IF(BR2264&gt;BR2263,BR2264&amp;"_O",""),BR2264&amp;"_C")</f>
        <v/>
      </c>
      <c r="BN2264" s="7" t="str">
        <f>IF(RIGHT(BM2264,1)="C",BP2264/INDEX($BP$5:$BP$2729,MATCH(BR2264&amp;"_O",$BM$5:$BM$2729,0),1),"")</f>
        <v/>
      </c>
      <c r="BO2264" s="38">
        <v>41782</v>
      </c>
      <c r="BP2264" s="3">
        <v>4185.8100000000004</v>
      </c>
      <c r="BQ2264" s="7">
        <f>BP2264/BP2263</f>
        <v>1.0232778156696223</v>
      </c>
      <c r="BR2264" s="4">
        <f>YEAR(BO2264)</f>
        <v>2014</v>
      </c>
      <c r="BS2264" s="2" t="s">
        <v>9</v>
      </c>
      <c r="BT2264" s="12" t="str">
        <f>INDEX($CD$5:$CD$10,MATCH(BS2264,$CC$5:$CC$10,0),1)</f>
        <v>Y</v>
      </c>
      <c r="BU2264" s="12" t="str">
        <f>IF(AND(BT2264="Y",BQ2264&gt;1),"Y","")</f>
        <v>Y</v>
      </c>
      <c r="BV2264" s="12" t="str">
        <f>IF(AND(BT2264="Y",BQ2264&lt;1),"Y","")</f>
        <v/>
      </c>
      <c r="BW2264" s="12" t="str">
        <f>IF(BQ2264&gt;1,IF(BQ2263&gt;1,"Y",""),"")</f>
        <v>Y</v>
      </c>
      <c r="BX2264" s="12" t="str">
        <f>IF(BQ2264&lt;1,IF(BQ2263&lt;1,"Y",""),"")</f>
        <v/>
      </c>
      <c r="BY2264" s="2"/>
      <c r="BZ2264" s="2"/>
      <c r="CA2264" s="2"/>
    </row>
    <row r="2265" spans="47:79">
      <c r="AU2265" s="4" t="str">
        <f>IF(AZ2265=AZ2266,IF(AZ2265&gt;AZ2264,AZ2265&amp;"_O",""),AZ2265&amp;"_C")</f>
        <v/>
      </c>
      <c r="AV2265" s="7" t="str">
        <f>IF(RIGHT(AU2265,1)="C",AX2265/INDEX($AX$5:$AX$2729,MATCH(AZ2265&amp;"_O",$AU$5:$AU$2729,0),1),"")</f>
        <v/>
      </c>
      <c r="AW2265" s="38">
        <v>41369</v>
      </c>
      <c r="AX2265" s="37">
        <v>1553.28</v>
      </c>
      <c r="AY2265" s="7">
        <f>AX2265/AX2264</f>
        <v>0.98986101109489599</v>
      </c>
      <c r="AZ2265" s="4">
        <f>YEAR(AW2265)</f>
        <v>2013</v>
      </c>
      <c r="BA2265" s="2" t="s">
        <v>9</v>
      </c>
      <c r="BB2265" s="12" t="str">
        <f>INDEX($CD$5:$CD$10,MATCH(BA2265,$CC$5:$CC$10,0),1)</f>
        <v>Y</v>
      </c>
      <c r="BC2265" s="12" t="str">
        <f>IF(AND(BB2265="Y",AY2265&gt;1),"Y","")</f>
        <v/>
      </c>
      <c r="BD2265" s="12" t="str">
        <f>IF(AND(BB2265="Y",AY2265&lt;1),"Y","")</f>
        <v>Y</v>
      </c>
      <c r="BE2265" s="12" t="str">
        <f>IF(AY2265&gt;1,IF(AY2264&gt;1,"Y",""),"")</f>
        <v/>
      </c>
      <c r="BF2265" s="12" t="str">
        <f>IF(AY2265&lt;1,IF(AY2264&lt;1,"Y",""),"")</f>
        <v/>
      </c>
      <c r="BG2265" s="2"/>
      <c r="BH2265" s="2"/>
      <c r="BI2265" s="2"/>
      <c r="BJ2265" s="2"/>
      <c r="BK2265" s="2"/>
      <c r="BL2265" s="2"/>
      <c r="BM2265" s="4" t="str">
        <f>IF(BR2265=BR2266,IF(BR2265&gt;BR2264,BR2265&amp;"_O",""),BR2265&amp;"_C")</f>
        <v/>
      </c>
      <c r="BN2265" s="7" t="str">
        <f>IF(RIGHT(BM2265,1)="C",BP2265/INDEX($BP$5:$BP$2729,MATCH(BR2265&amp;"_O",$BM$5:$BM$2729,0),1),"")</f>
        <v/>
      </c>
      <c r="BO2265" s="38">
        <v>41789</v>
      </c>
      <c r="BP2265" s="3">
        <v>4242.62</v>
      </c>
      <c r="BQ2265" s="7">
        <f>BP2265/BP2264</f>
        <v>1.0135720445982974</v>
      </c>
      <c r="BR2265" s="4">
        <f>YEAR(BO2265)</f>
        <v>2014</v>
      </c>
      <c r="BS2265" s="2" t="s">
        <v>9</v>
      </c>
      <c r="BT2265" s="12" t="str">
        <f>INDEX($CD$5:$CD$10,MATCH(BS2265,$CC$5:$CC$10,0),1)</f>
        <v>Y</v>
      </c>
      <c r="BU2265" s="12" t="str">
        <f>IF(AND(BT2265="Y",BQ2265&gt;1),"Y","")</f>
        <v>Y</v>
      </c>
      <c r="BV2265" s="12" t="str">
        <f>IF(AND(BT2265="Y",BQ2265&lt;1),"Y","")</f>
        <v/>
      </c>
      <c r="BW2265" s="12" t="str">
        <f>IF(BQ2265&gt;1,IF(BQ2264&gt;1,"Y",""),"")</f>
        <v>Y</v>
      </c>
      <c r="BX2265" s="12" t="str">
        <f>IF(BQ2265&lt;1,IF(BQ2264&lt;1,"Y",""),"")</f>
        <v/>
      </c>
      <c r="BY2265" s="2"/>
      <c r="BZ2265" s="2"/>
      <c r="CA2265" s="2"/>
    </row>
    <row r="2266" spans="47:79">
      <c r="AU2266" s="4" t="str">
        <f>IF(AZ2266=AZ2267,IF(AZ2266&gt;AZ2265,AZ2266&amp;"_O",""),AZ2266&amp;"_C")</f>
        <v/>
      </c>
      <c r="AV2266" s="7" t="str">
        <f>IF(RIGHT(AU2266,1)="C",AX2266/INDEX($AX$5:$AX$2729,MATCH(AZ2266&amp;"_O",$AU$5:$AU$2729,0),1),"")</f>
        <v/>
      </c>
      <c r="AW2266" s="38">
        <v>41376</v>
      </c>
      <c r="AX2266" s="37">
        <v>1588.85</v>
      </c>
      <c r="AY2266" s="7">
        <f>AX2266/AX2265</f>
        <v>1.0228999278945199</v>
      </c>
      <c r="AZ2266" s="4">
        <f>YEAR(AW2266)</f>
        <v>2013</v>
      </c>
      <c r="BA2266" s="2" t="s">
        <v>9</v>
      </c>
      <c r="BB2266" s="12" t="str">
        <f>INDEX($CD$5:$CD$10,MATCH(BA2266,$CC$5:$CC$10,0),1)</f>
        <v>Y</v>
      </c>
      <c r="BC2266" s="12" t="str">
        <f>IF(AND(BB2266="Y",AY2266&gt;1),"Y","")</f>
        <v>Y</v>
      </c>
      <c r="BD2266" s="12" t="str">
        <f>IF(AND(BB2266="Y",AY2266&lt;1),"Y","")</f>
        <v/>
      </c>
      <c r="BE2266" s="12" t="str">
        <f>IF(AY2266&gt;1,IF(AY2265&gt;1,"Y",""),"")</f>
        <v/>
      </c>
      <c r="BF2266" s="12" t="str">
        <f>IF(AY2266&lt;1,IF(AY2265&lt;1,"Y",""),"")</f>
        <v/>
      </c>
      <c r="BG2266" s="2"/>
      <c r="BH2266" s="2"/>
      <c r="BI2266" s="2"/>
      <c r="BJ2266" s="2"/>
      <c r="BK2266" s="2"/>
      <c r="BL2266" s="2"/>
      <c r="BM2266" s="4" t="str">
        <f>IF(BR2266=BR2267,IF(BR2266&gt;BR2265,BR2266&amp;"_O",""),BR2266&amp;"_C")</f>
        <v/>
      </c>
      <c r="BN2266" s="7" t="str">
        <f>IF(RIGHT(BM2266,1)="C",BP2266/INDEX($BP$5:$BP$2729,MATCH(BR2266&amp;"_O",$BM$5:$BM$2729,0),1),"")</f>
        <v/>
      </c>
      <c r="BO2266" s="38">
        <v>41796</v>
      </c>
      <c r="BP2266" s="3">
        <v>4321.3999999999996</v>
      </c>
      <c r="BQ2266" s="7">
        <f>BP2266/BP2265</f>
        <v>1.0185687146150255</v>
      </c>
      <c r="BR2266" s="4">
        <f>YEAR(BO2266)</f>
        <v>2014</v>
      </c>
      <c r="BS2266" s="2" t="s">
        <v>9</v>
      </c>
      <c r="BT2266" s="12" t="str">
        <f>INDEX($CD$5:$CD$10,MATCH(BS2266,$CC$5:$CC$10,0),1)</f>
        <v>Y</v>
      </c>
      <c r="BU2266" s="12" t="str">
        <f>IF(AND(BT2266="Y",BQ2266&gt;1),"Y","")</f>
        <v>Y</v>
      </c>
      <c r="BV2266" s="12" t="str">
        <f>IF(AND(BT2266="Y",BQ2266&lt;1),"Y","")</f>
        <v/>
      </c>
      <c r="BW2266" s="12" t="str">
        <f>IF(BQ2266&gt;1,IF(BQ2265&gt;1,"Y",""),"")</f>
        <v>Y</v>
      </c>
      <c r="BX2266" s="12" t="str">
        <f>IF(BQ2266&lt;1,IF(BQ2265&lt;1,"Y",""),"")</f>
        <v/>
      </c>
      <c r="BY2266" s="2"/>
      <c r="BZ2266" s="2"/>
      <c r="CA2266" s="2"/>
    </row>
    <row r="2267" spans="47:79">
      <c r="AU2267" s="4" t="str">
        <f>IF(AZ2267=AZ2268,IF(AZ2267&gt;AZ2266,AZ2267&amp;"_O",""),AZ2267&amp;"_C")</f>
        <v/>
      </c>
      <c r="AV2267" s="7" t="str">
        <f>IF(RIGHT(AU2267,1)="C",AX2267/INDEX($AX$5:$AX$2729,MATCH(AZ2267&amp;"_O",$AU$5:$AU$2729,0),1),"")</f>
        <v/>
      </c>
      <c r="AW2267" s="38">
        <v>41383</v>
      </c>
      <c r="AX2267" s="37">
        <v>1555.25</v>
      </c>
      <c r="AY2267" s="7">
        <f>AX2267/AX2266</f>
        <v>0.97885262926015681</v>
      </c>
      <c r="AZ2267" s="4">
        <f>YEAR(AW2267)</f>
        <v>2013</v>
      </c>
      <c r="BA2267" s="2" t="s">
        <v>9</v>
      </c>
      <c r="BB2267" s="12" t="str">
        <f>INDEX($CD$5:$CD$10,MATCH(BA2267,$CC$5:$CC$10,0),1)</f>
        <v>Y</v>
      </c>
      <c r="BC2267" s="12" t="str">
        <f>IF(AND(BB2267="Y",AY2267&gt;1),"Y","")</f>
        <v/>
      </c>
      <c r="BD2267" s="12" t="str">
        <f>IF(AND(BB2267="Y",AY2267&lt;1),"Y","")</f>
        <v>Y</v>
      </c>
      <c r="BE2267" s="12" t="str">
        <f>IF(AY2267&gt;1,IF(AY2266&gt;1,"Y",""),"")</f>
        <v/>
      </c>
      <c r="BF2267" s="12" t="str">
        <f>IF(AY2267&lt;1,IF(AY2266&lt;1,"Y",""),"")</f>
        <v/>
      </c>
      <c r="BG2267" s="2"/>
      <c r="BH2267" s="2"/>
      <c r="BI2267" s="2"/>
      <c r="BJ2267" s="2"/>
      <c r="BK2267" s="2"/>
      <c r="BL2267" s="2"/>
      <c r="BM2267" s="4" t="str">
        <f>IF(BR2267=BR2268,IF(BR2267&gt;BR2266,BR2267&amp;"_O",""),BR2267&amp;"_C")</f>
        <v/>
      </c>
      <c r="BN2267" s="7" t="str">
        <f>IF(RIGHT(BM2267,1)="C",BP2267/INDEX($BP$5:$BP$2729,MATCH(BR2267&amp;"_O",$BM$5:$BM$2729,0),1),"")</f>
        <v/>
      </c>
      <c r="BO2267" s="38">
        <v>41803</v>
      </c>
      <c r="BP2267" s="3">
        <v>4310.6499999999996</v>
      </c>
      <c r="BQ2267" s="7">
        <f>BP2267/BP2266</f>
        <v>0.99751238024714217</v>
      </c>
      <c r="BR2267" s="4">
        <f>YEAR(BO2267)</f>
        <v>2014</v>
      </c>
      <c r="BS2267" s="2" t="s">
        <v>9</v>
      </c>
      <c r="BT2267" s="12" t="str">
        <f>INDEX($CD$5:$CD$10,MATCH(BS2267,$CC$5:$CC$10,0),1)</f>
        <v>Y</v>
      </c>
      <c r="BU2267" s="12" t="str">
        <f>IF(AND(BT2267="Y",BQ2267&gt;1),"Y","")</f>
        <v/>
      </c>
      <c r="BV2267" s="12" t="str">
        <f>IF(AND(BT2267="Y",BQ2267&lt;1),"Y","")</f>
        <v>Y</v>
      </c>
      <c r="BW2267" s="12" t="str">
        <f>IF(BQ2267&gt;1,IF(BQ2266&gt;1,"Y",""),"")</f>
        <v/>
      </c>
      <c r="BX2267" s="12" t="str">
        <f>IF(BQ2267&lt;1,IF(BQ2266&lt;1,"Y",""),"")</f>
        <v/>
      </c>
      <c r="BY2267" s="2"/>
      <c r="BZ2267" s="2"/>
      <c r="CA2267" s="2"/>
    </row>
    <row r="2268" spans="47:79">
      <c r="AU2268" s="4" t="str">
        <f>IF(AZ2268=AZ2269,IF(AZ2268&gt;AZ2267,AZ2268&amp;"_O",""),AZ2268&amp;"_C")</f>
        <v/>
      </c>
      <c r="AV2268" s="7" t="str">
        <f>IF(RIGHT(AU2268,1)="C",AX2268/INDEX($AX$5:$AX$2729,MATCH(AZ2268&amp;"_O",$AU$5:$AU$2729,0),1),"")</f>
        <v/>
      </c>
      <c r="AW2268" s="38">
        <v>41390</v>
      </c>
      <c r="AX2268" s="37">
        <v>1582.24</v>
      </c>
      <c r="AY2268" s="7">
        <f>AX2268/AX2267</f>
        <v>1.0173541231313294</v>
      </c>
      <c r="AZ2268" s="4">
        <f>YEAR(AW2268)</f>
        <v>2013</v>
      </c>
      <c r="BA2268" s="2" t="s">
        <v>9</v>
      </c>
      <c r="BB2268" s="12" t="str">
        <f>INDEX($CD$5:$CD$10,MATCH(BA2268,$CC$5:$CC$10,0),1)</f>
        <v>Y</v>
      </c>
      <c r="BC2268" s="12" t="str">
        <f>IF(AND(BB2268="Y",AY2268&gt;1),"Y","")</f>
        <v>Y</v>
      </c>
      <c r="BD2268" s="12" t="str">
        <f>IF(AND(BB2268="Y",AY2268&lt;1),"Y","")</f>
        <v/>
      </c>
      <c r="BE2268" s="12" t="str">
        <f>IF(AY2268&gt;1,IF(AY2267&gt;1,"Y",""),"")</f>
        <v/>
      </c>
      <c r="BF2268" s="12" t="str">
        <f>IF(AY2268&lt;1,IF(AY2267&lt;1,"Y",""),"")</f>
        <v/>
      </c>
      <c r="BG2268" s="2"/>
      <c r="BH2268" s="2"/>
      <c r="BI2268" s="2"/>
      <c r="BJ2268" s="2"/>
      <c r="BK2268" s="2"/>
      <c r="BL2268" s="2"/>
      <c r="BM2268" s="4" t="str">
        <f>IF(BR2268=BR2269,IF(BR2268&gt;BR2267,BR2268&amp;"_O",""),BR2268&amp;"_C")</f>
        <v/>
      </c>
      <c r="BN2268" s="7" t="str">
        <f>IF(RIGHT(BM2268,1)="C",BP2268/INDEX($BP$5:$BP$2729,MATCH(BR2268&amp;"_O",$BM$5:$BM$2729,0),1),"")</f>
        <v/>
      </c>
      <c r="BO2268" s="38">
        <v>41810</v>
      </c>
      <c r="BP2268" s="3">
        <v>4368.04</v>
      </c>
      <c r="BQ2268" s="7">
        <f>BP2268/BP2267</f>
        <v>1.0133135374015521</v>
      </c>
      <c r="BR2268" s="4">
        <f>YEAR(BO2268)</f>
        <v>2014</v>
      </c>
      <c r="BS2268" s="2" t="s">
        <v>9</v>
      </c>
      <c r="BT2268" s="12" t="str">
        <f>INDEX($CD$5:$CD$10,MATCH(BS2268,$CC$5:$CC$10,0),1)</f>
        <v>Y</v>
      </c>
      <c r="BU2268" s="12" t="str">
        <f>IF(AND(BT2268="Y",BQ2268&gt;1),"Y","")</f>
        <v>Y</v>
      </c>
      <c r="BV2268" s="12" t="str">
        <f>IF(AND(BT2268="Y",BQ2268&lt;1),"Y","")</f>
        <v/>
      </c>
      <c r="BW2268" s="12" t="str">
        <f>IF(BQ2268&gt;1,IF(BQ2267&gt;1,"Y",""),"")</f>
        <v/>
      </c>
      <c r="BX2268" s="12" t="str">
        <f>IF(BQ2268&lt;1,IF(BQ2267&lt;1,"Y",""),"")</f>
        <v/>
      </c>
      <c r="BY2268" s="2"/>
      <c r="BZ2268" s="2"/>
      <c r="CA2268" s="2"/>
    </row>
    <row r="2269" spans="47:79">
      <c r="AU2269" s="4" t="str">
        <f>IF(AZ2269=AZ2270,IF(AZ2269&gt;AZ2268,AZ2269&amp;"_O",""),AZ2269&amp;"_C")</f>
        <v/>
      </c>
      <c r="AV2269" s="7" t="str">
        <f>IF(RIGHT(AU2269,1)="C",AX2269/INDEX($AX$5:$AX$2729,MATCH(AZ2269&amp;"_O",$AU$5:$AU$2729,0),1),"")</f>
        <v/>
      </c>
      <c r="AW2269" s="38">
        <v>41397</v>
      </c>
      <c r="AX2269" s="37">
        <v>1614.42</v>
      </c>
      <c r="AY2269" s="7">
        <f>AX2269/AX2268</f>
        <v>1.0203382546263526</v>
      </c>
      <c r="AZ2269" s="4">
        <f>YEAR(AW2269)</f>
        <v>2013</v>
      </c>
      <c r="BA2269" s="2" t="s">
        <v>9</v>
      </c>
      <c r="BB2269" s="12" t="str">
        <f>INDEX($CD$5:$CD$10,MATCH(BA2269,$CC$5:$CC$10,0),1)</f>
        <v>Y</v>
      </c>
      <c r="BC2269" s="12" t="str">
        <f>IF(AND(BB2269="Y",AY2269&gt;1),"Y","")</f>
        <v>Y</v>
      </c>
      <c r="BD2269" s="12" t="str">
        <f>IF(AND(BB2269="Y",AY2269&lt;1),"Y","")</f>
        <v/>
      </c>
      <c r="BE2269" s="12" t="str">
        <f>IF(AY2269&gt;1,IF(AY2268&gt;1,"Y",""),"")</f>
        <v>Y</v>
      </c>
      <c r="BF2269" s="12" t="str">
        <f>IF(AY2269&lt;1,IF(AY2268&lt;1,"Y",""),"")</f>
        <v/>
      </c>
      <c r="BG2269" s="2"/>
      <c r="BH2269" s="2"/>
      <c r="BI2269" s="2"/>
      <c r="BJ2269" s="2"/>
      <c r="BK2269" s="2"/>
      <c r="BL2269" s="2"/>
      <c r="BM2269" s="4" t="str">
        <f>IF(BR2269=BR2270,IF(BR2269&gt;BR2268,BR2269&amp;"_O",""),BR2269&amp;"_C")</f>
        <v/>
      </c>
      <c r="BN2269" s="7" t="str">
        <f>IF(RIGHT(BM2269,1)="C",BP2269/INDEX($BP$5:$BP$2729,MATCH(BR2269&amp;"_O",$BM$5:$BM$2729,0),1),"")</f>
        <v/>
      </c>
      <c r="BO2269" s="38">
        <v>41817</v>
      </c>
      <c r="BP2269" s="3">
        <v>4397.93</v>
      </c>
      <c r="BQ2269" s="7">
        <f>BP2269/BP2268</f>
        <v>1.0068428860541572</v>
      </c>
      <c r="BR2269" s="4">
        <f>YEAR(BO2269)</f>
        <v>2014</v>
      </c>
      <c r="BS2269" s="2" t="s">
        <v>9</v>
      </c>
      <c r="BT2269" s="12" t="str">
        <f>INDEX($CD$5:$CD$10,MATCH(BS2269,$CC$5:$CC$10,0),1)</f>
        <v>Y</v>
      </c>
      <c r="BU2269" s="12" t="str">
        <f>IF(AND(BT2269="Y",BQ2269&gt;1),"Y","")</f>
        <v>Y</v>
      </c>
      <c r="BV2269" s="12" t="str">
        <f>IF(AND(BT2269="Y",BQ2269&lt;1),"Y","")</f>
        <v/>
      </c>
      <c r="BW2269" s="12" t="str">
        <f>IF(BQ2269&gt;1,IF(BQ2268&gt;1,"Y",""),"")</f>
        <v>Y</v>
      </c>
      <c r="BX2269" s="12" t="str">
        <f>IF(BQ2269&lt;1,IF(BQ2268&lt;1,"Y",""),"")</f>
        <v/>
      </c>
      <c r="BY2269" s="2"/>
      <c r="BZ2269" s="2"/>
      <c r="CA2269" s="2"/>
    </row>
    <row r="2270" spans="47:79">
      <c r="AU2270" s="4" t="str">
        <f>IF(AZ2270=AZ2271,IF(AZ2270&gt;AZ2269,AZ2270&amp;"_O",""),AZ2270&amp;"_C")</f>
        <v/>
      </c>
      <c r="AV2270" s="7" t="str">
        <f>IF(RIGHT(AU2270,1)="C",AX2270/INDEX($AX$5:$AX$2729,MATCH(AZ2270&amp;"_O",$AU$5:$AU$2729,0),1),"")</f>
        <v/>
      </c>
      <c r="AW2270" s="38">
        <v>41404</v>
      </c>
      <c r="AX2270" s="37">
        <v>1633.7</v>
      </c>
      <c r="AY2270" s="7">
        <f>AX2270/AX2269</f>
        <v>1.0119423693958201</v>
      </c>
      <c r="AZ2270" s="4">
        <f>YEAR(AW2270)</f>
        <v>2013</v>
      </c>
      <c r="BA2270" s="2" t="s">
        <v>9</v>
      </c>
      <c r="BB2270" s="12" t="str">
        <f>INDEX($CD$5:$CD$10,MATCH(BA2270,$CC$5:$CC$10,0),1)</f>
        <v>Y</v>
      </c>
      <c r="BC2270" s="12" t="str">
        <f>IF(AND(BB2270="Y",AY2270&gt;1),"Y","")</f>
        <v>Y</v>
      </c>
      <c r="BD2270" s="12" t="str">
        <f>IF(AND(BB2270="Y",AY2270&lt;1),"Y","")</f>
        <v/>
      </c>
      <c r="BE2270" s="12" t="str">
        <f>IF(AY2270&gt;1,IF(AY2269&gt;1,"Y",""),"")</f>
        <v>Y</v>
      </c>
      <c r="BF2270" s="12" t="str">
        <f>IF(AY2270&lt;1,IF(AY2269&lt;1,"Y",""),"")</f>
        <v/>
      </c>
      <c r="BG2270" s="2"/>
      <c r="BH2270" s="2"/>
      <c r="BI2270" s="2"/>
      <c r="BJ2270" s="2"/>
      <c r="BK2270" s="2"/>
      <c r="BL2270" s="2"/>
      <c r="BM2270" s="4" t="str">
        <f>IF(BR2270=BR2271,IF(BR2270&gt;BR2269,BR2270&amp;"_O",""),BR2270&amp;"_C")</f>
        <v/>
      </c>
      <c r="BN2270" s="7" t="str">
        <f>IF(RIGHT(BM2270,1)="C",BP2270/INDEX($BP$5:$BP$2729,MATCH(BR2270&amp;"_O",$BM$5:$BM$2729,0),1),"")</f>
        <v/>
      </c>
      <c r="BO2270" s="38">
        <v>41823</v>
      </c>
      <c r="BP2270" s="3">
        <v>4485.93</v>
      </c>
      <c r="BQ2270" s="7">
        <f>BP2270/BP2269</f>
        <v>1.0200094135195421</v>
      </c>
      <c r="BR2270" s="4">
        <f>YEAR(BO2270)</f>
        <v>2014</v>
      </c>
      <c r="BS2270" s="2" t="s">
        <v>9</v>
      </c>
      <c r="BT2270" s="12" t="str">
        <f>INDEX($CD$5:$CD$10,MATCH(BS2270,$CC$5:$CC$10,0),1)</f>
        <v>Y</v>
      </c>
      <c r="BU2270" s="12" t="str">
        <f>IF(AND(BT2270="Y",BQ2270&gt;1),"Y","")</f>
        <v>Y</v>
      </c>
      <c r="BV2270" s="12" t="str">
        <f>IF(AND(BT2270="Y",BQ2270&lt;1),"Y","")</f>
        <v/>
      </c>
      <c r="BW2270" s="12" t="str">
        <f>IF(BQ2270&gt;1,IF(BQ2269&gt;1,"Y",""),"")</f>
        <v>Y</v>
      </c>
      <c r="BX2270" s="12" t="str">
        <f>IF(BQ2270&lt;1,IF(BQ2269&lt;1,"Y",""),"")</f>
        <v/>
      </c>
      <c r="BY2270" s="2"/>
      <c r="BZ2270" s="2"/>
      <c r="CA2270" s="2"/>
    </row>
    <row r="2271" spans="47:79">
      <c r="AU2271" s="4" t="str">
        <f>IF(AZ2271=AZ2272,IF(AZ2271&gt;AZ2270,AZ2271&amp;"_O",""),AZ2271&amp;"_C")</f>
        <v/>
      </c>
      <c r="AV2271" s="7" t="str">
        <f>IF(RIGHT(AU2271,1)="C",AX2271/INDEX($AX$5:$AX$2729,MATCH(AZ2271&amp;"_O",$AU$5:$AU$2729,0),1),"")</f>
        <v/>
      </c>
      <c r="AW2271" s="38">
        <v>41411</v>
      </c>
      <c r="AX2271" s="37">
        <v>1666.12</v>
      </c>
      <c r="AY2271" s="7">
        <f>AX2271/AX2270</f>
        <v>1.019844524698537</v>
      </c>
      <c r="AZ2271" s="4">
        <f>YEAR(AW2271)</f>
        <v>2013</v>
      </c>
      <c r="BA2271" s="2" t="s">
        <v>9</v>
      </c>
      <c r="BB2271" s="12" t="str">
        <f>INDEX($CD$5:$CD$10,MATCH(BA2271,$CC$5:$CC$10,0),1)</f>
        <v>Y</v>
      </c>
      <c r="BC2271" s="12" t="str">
        <f>IF(AND(BB2271="Y",AY2271&gt;1),"Y","")</f>
        <v>Y</v>
      </c>
      <c r="BD2271" s="12" t="str">
        <f>IF(AND(BB2271="Y",AY2271&lt;1),"Y","")</f>
        <v/>
      </c>
      <c r="BE2271" s="12" t="str">
        <f>IF(AY2271&gt;1,IF(AY2270&gt;1,"Y",""),"")</f>
        <v>Y</v>
      </c>
      <c r="BF2271" s="12" t="str">
        <f>IF(AY2271&lt;1,IF(AY2270&lt;1,"Y",""),"")</f>
        <v/>
      </c>
      <c r="BG2271" s="2"/>
      <c r="BH2271" s="2"/>
      <c r="BI2271" s="2"/>
      <c r="BJ2271" s="2"/>
      <c r="BK2271" s="2"/>
      <c r="BL2271" s="2"/>
      <c r="BM2271" s="4" t="str">
        <f>IF(BR2271=BR2272,IF(BR2271&gt;BR2270,BR2271&amp;"_O",""),BR2271&amp;"_C")</f>
        <v/>
      </c>
      <c r="BN2271" s="7" t="str">
        <f>IF(RIGHT(BM2271,1)="C",BP2271/INDEX($BP$5:$BP$2729,MATCH(BR2271&amp;"_O",$BM$5:$BM$2729,0),1),"")</f>
        <v/>
      </c>
      <c r="BO2271" s="38">
        <v>41831</v>
      </c>
      <c r="BP2271" s="3">
        <v>4415.49</v>
      </c>
      <c r="BQ2271" s="7">
        <f>BP2271/BP2270</f>
        <v>0.98429757040346133</v>
      </c>
      <c r="BR2271" s="4">
        <f>YEAR(BO2271)</f>
        <v>2014</v>
      </c>
      <c r="BS2271" s="2" t="s">
        <v>9</v>
      </c>
      <c r="BT2271" s="12" t="str">
        <f>INDEX($CD$5:$CD$10,MATCH(BS2271,$CC$5:$CC$10,0),1)</f>
        <v>Y</v>
      </c>
      <c r="BU2271" s="12" t="str">
        <f>IF(AND(BT2271="Y",BQ2271&gt;1),"Y","")</f>
        <v/>
      </c>
      <c r="BV2271" s="12" t="str">
        <f>IF(AND(BT2271="Y",BQ2271&lt;1),"Y","")</f>
        <v>Y</v>
      </c>
      <c r="BW2271" s="12" t="str">
        <f>IF(BQ2271&gt;1,IF(BQ2270&gt;1,"Y",""),"")</f>
        <v/>
      </c>
      <c r="BX2271" s="12" t="str">
        <f>IF(BQ2271&lt;1,IF(BQ2270&lt;1,"Y",""),"")</f>
        <v/>
      </c>
      <c r="BY2271" s="2"/>
      <c r="BZ2271" s="2"/>
      <c r="CA2271" s="2"/>
    </row>
    <row r="2272" spans="47:79">
      <c r="AU2272" s="4" t="str">
        <f>IF(AZ2272=AZ2273,IF(AZ2272&gt;AZ2271,AZ2272&amp;"_O",""),AZ2272&amp;"_C")</f>
        <v/>
      </c>
      <c r="AV2272" s="7" t="str">
        <f>IF(RIGHT(AU2272,1)="C",AX2272/INDEX($AX$5:$AX$2729,MATCH(AZ2272&amp;"_O",$AU$5:$AU$2729,0),1),"")</f>
        <v/>
      </c>
      <c r="AW2272" s="38">
        <v>41418</v>
      </c>
      <c r="AX2272" s="37">
        <v>1649.6</v>
      </c>
      <c r="AY2272" s="7">
        <f>AX2272/AX2271</f>
        <v>0.99008474779727751</v>
      </c>
      <c r="AZ2272" s="4">
        <f>YEAR(AW2272)</f>
        <v>2013</v>
      </c>
      <c r="BA2272" s="2" t="s">
        <v>9</v>
      </c>
      <c r="BB2272" s="12" t="str">
        <f>INDEX($CD$5:$CD$10,MATCH(BA2272,$CC$5:$CC$10,0),1)</f>
        <v>Y</v>
      </c>
      <c r="BC2272" s="12" t="str">
        <f>IF(AND(BB2272="Y",AY2272&gt;1),"Y","")</f>
        <v/>
      </c>
      <c r="BD2272" s="12" t="str">
        <f>IF(AND(BB2272="Y",AY2272&lt;1),"Y","")</f>
        <v>Y</v>
      </c>
      <c r="BE2272" s="12" t="str">
        <f>IF(AY2272&gt;1,IF(AY2271&gt;1,"Y",""),"")</f>
        <v/>
      </c>
      <c r="BF2272" s="12" t="str">
        <f>IF(AY2272&lt;1,IF(AY2271&lt;1,"Y",""),"")</f>
        <v/>
      </c>
      <c r="BG2272" s="2"/>
      <c r="BH2272" s="2"/>
      <c r="BI2272" s="2"/>
      <c r="BJ2272" s="2"/>
      <c r="BK2272" s="2"/>
      <c r="BL2272" s="2"/>
      <c r="BM2272" s="4" t="str">
        <f>IF(BR2272=BR2273,IF(BR2272&gt;BR2271,BR2272&amp;"_O",""),BR2272&amp;"_C")</f>
        <v/>
      </c>
      <c r="BN2272" s="7" t="str">
        <f>IF(RIGHT(BM2272,1)="C",BP2272/INDEX($BP$5:$BP$2729,MATCH(BR2272&amp;"_O",$BM$5:$BM$2729,0),1),"")</f>
        <v/>
      </c>
      <c r="BO2272" s="38">
        <v>41838</v>
      </c>
      <c r="BP2272" s="3">
        <v>4432.1499999999996</v>
      </c>
      <c r="BQ2272" s="7">
        <f>BP2272/BP2271</f>
        <v>1.0037730806773426</v>
      </c>
      <c r="BR2272" s="4">
        <f>YEAR(BO2272)</f>
        <v>2014</v>
      </c>
      <c r="BS2272" s="2" t="s">
        <v>9</v>
      </c>
      <c r="BT2272" s="12" t="str">
        <f>INDEX($CD$5:$CD$10,MATCH(BS2272,$CC$5:$CC$10,0),1)</f>
        <v>Y</v>
      </c>
      <c r="BU2272" s="12" t="str">
        <f>IF(AND(BT2272="Y",BQ2272&gt;1),"Y","")</f>
        <v>Y</v>
      </c>
      <c r="BV2272" s="12" t="str">
        <f>IF(AND(BT2272="Y",BQ2272&lt;1),"Y","")</f>
        <v/>
      </c>
      <c r="BW2272" s="12" t="str">
        <f>IF(BQ2272&gt;1,IF(BQ2271&gt;1,"Y",""),"")</f>
        <v/>
      </c>
      <c r="BX2272" s="12" t="str">
        <f>IF(BQ2272&lt;1,IF(BQ2271&lt;1,"Y",""),"")</f>
        <v/>
      </c>
      <c r="BY2272" s="2"/>
      <c r="BZ2272" s="2"/>
      <c r="CA2272" s="2"/>
    </row>
    <row r="2273" spans="47:79">
      <c r="AU2273" s="4" t="str">
        <f>IF(AZ2273=AZ2274,IF(AZ2273&gt;AZ2272,AZ2273&amp;"_O",""),AZ2273&amp;"_C")</f>
        <v/>
      </c>
      <c r="AV2273" s="7" t="str">
        <f>IF(RIGHT(AU2273,1)="C",AX2273/INDEX($AX$5:$AX$2729,MATCH(AZ2273&amp;"_O",$AU$5:$AU$2729,0),1),"")</f>
        <v/>
      </c>
      <c r="AW2273" s="38">
        <v>41425</v>
      </c>
      <c r="AX2273" s="37">
        <v>1630.74</v>
      </c>
      <c r="AY2273" s="7">
        <f>AX2273/AX2272</f>
        <v>0.98856692531522794</v>
      </c>
      <c r="AZ2273" s="4">
        <f>YEAR(AW2273)</f>
        <v>2013</v>
      </c>
      <c r="BA2273" s="2" t="s">
        <v>9</v>
      </c>
      <c r="BB2273" s="12" t="str">
        <f>INDEX($CD$5:$CD$10,MATCH(BA2273,$CC$5:$CC$10,0),1)</f>
        <v>Y</v>
      </c>
      <c r="BC2273" s="12" t="str">
        <f>IF(AND(BB2273="Y",AY2273&gt;1),"Y","")</f>
        <v/>
      </c>
      <c r="BD2273" s="12" t="str">
        <f>IF(AND(BB2273="Y",AY2273&lt;1),"Y","")</f>
        <v>Y</v>
      </c>
      <c r="BE2273" s="12" t="str">
        <f>IF(AY2273&gt;1,IF(AY2272&gt;1,"Y",""),"")</f>
        <v/>
      </c>
      <c r="BF2273" s="12" t="str">
        <f>IF(AY2273&lt;1,IF(AY2272&lt;1,"Y",""),"")</f>
        <v>Y</v>
      </c>
      <c r="BG2273" s="2"/>
      <c r="BH2273" s="2"/>
      <c r="BI2273" s="2"/>
      <c r="BJ2273" s="2"/>
      <c r="BK2273" s="2"/>
      <c r="BL2273" s="2"/>
      <c r="BM2273" s="4" t="str">
        <f>IF(BR2273=BR2274,IF(BR2273&gt;BR2272,BR2273&amp;"_O",""),BR2273&amp;"_C")</f>
        <v/>
      </c>
      <c r="BN2273" s="7" t="str">
        <f>IF(RIGHT(BM2273,1)="C",BP2273/INDEX($BP$5:$BP$2729,MATCH(BR2273&amp;"_O",$BM$5:$BM$2729,0),1),"")</f>
        <v/>
      </c>
      <c r="BO2273" s="38">
        <v>41845</v>
      </c>
      <c r="BP2273" s="3">
        <v>4449.5600000000004</v>
      </c>
      <c r="BQ2273" s="7">
        <f>BP2273/BP2272</f>
        <v>1.0039281161513036</v>
      </c>
      <c r="BR2273" s="4">
        <f>YEAR(BO2273)</f>
        <v>2014</v>
      </c>
      <c r="BS2273" s="2" t="s">
        <v>9</v>
      </c>
      <c r="BT2273" s="12" t="str">
        <f>INDEX($CD$5:$CD$10,MATCH(BS2273,$CC$5:$CC$10,0),1)</f>
        <v>Y</v>
      </c>
      <c r="BU2273" s="12" t="str">
        <f>IF(AND(BT2273="Y",BQ2273&gt;1),"Y","")</f>
        <v>Y</v>
      </c>
      <c r="BV2273" s="12" t="str">
        <f>IF(AND(BT2273="Y",BQ2273&lt;1),"Y","")</f>
        <v/>
      </c>
      <c r="BW2273" s="12" t="str">
        <f>IF(BQ2273&gt;1,IF(BQ2272&gt;1,"Y",""),"")</f>
        <v>Y</v>
      </c>
      <c r="BX2273" s="12" t="str">
        <f>IF(BQ2273&lt;1,IF(BQ2272&lt;1,"Y",""),"")</f>
        <v/>
      </c>
      <c r="BY2273" s="2"/>
      <c r="BZ2273" s="2"/>
      <c r="CA2273" s="2"/>
    </row>
    <row r="2274" spans="47:79">
      <c r="AU2274" s="4" t="str">
        <f>IF(AZ2274=AZ2275,IF(AZ2274&gt;AZ2273,AZ2274&amp;"_O",""),AZ2274&amp;"_C")</f>
        <v/>
      </c>
      <c r="AV2274" s="7" t="str">
        <f>IF(RIGHT(AU2274,1)="C",AX2274/INDEX($AX$5:$AX$2729,MATCH(AZ2274&amp;"_O",$AU$5:$AU$2729,0),1),"")</f>
        <v/>
      </c>
      <c r="AW2274" s="38">
        <v>41432</v>
      </c>
      <c r="AX2274" s="37">
        <v>1643.38</v>
      </c>
      <c r="AY2274" s="7">
        <f>AX2274/AX2273</f>
        <v>1.0077510823307212</v>
      </c>
      <c r="AZ2274" s="4">
        <f>YEAR(AW2274)</f>
        <v>2013</v>
      </c>
      <c r="BA2274" s="2" t="s">
        <v>9</v>
      </c>
      <c r="BB2274" s="12" t="str">
        <f>INDEX($CD$5:$CD$10,MATCH(BA2274,$CC$5:$CC$10,0),1)</f>
        <v>Y</v>
      </c>
      <c r="BC2274" s="12" t="str">
        <f>IF(AND(BB2274="Y",AY2274&gt;1),"Y","")</f>
        <v>Y</v>
      </c>
      <c r="BD2274" s="12" t="str">
        <f>IF(AND(BB2274="Y",AY2274&lt;1),"Y","")</f>
        <v/>
      </c>
      <c r="BE2274" s="12" t="str">
        <f>IF(AY2274&gt;1,IF(AY2273&gt;1,"Y",""),"")</f>
        <v/>
      </c>
      <c r="BF2274" s="12" t="str">
        <f>IF(AY2274&lt;1,IF(AY2273&lt;1,"Y",""),"")</f>
        <v/>
      </c>
      <c r="BG2274" s="2"/>
      <c r="BH2274" s="2"/>
      <c r="BI2274" s="2"/>
      <c r="BJ2274" s="2"/>
      <c r="BK2274" s="2"/>
      <c r="BL2274" s="2"/>
      <c r="BM2274" s="4" t="str">
        <f>IF(BR2274=BR2275,IF(BR2274&gt;BR2273,BR2274&amp;"_O",""),BR2274&amp;"_C")</f>
        <v/>
      </c>
      <c r="BN2274" s="7" t="str">
        <f>IF(RIGHT(BM2274,1)="C",BP2274/INDEX($BP$5:$BP$2729,MATCH(BR2274&amp;"_O",$BM$5:$BM$2729,0),1),"")</f>
        <v/>
      </c>
      <c r="BO2274" s="38">
        <v>41852</v>
      </c>
      <c r="BP2274" s="3">
        <v>4352.6400000000003</v>
      </c>
      <c r="BQ2274" s="7">
        <f>BP2274/BP2273</f>
        <v>0.97821807100027869</v>
      </c>
      <c r="BR2274" s="4">
        <f>YEAR(BO2274)</f>
        <v>2014</v>
      </c>
      <c r="BS2274" s="2" t="s">
        <v>9</v>
      </c>
      <c r="BT2274" s="12" t="str">
        <f>INDEX($CD$5:$CD$10,MATCH(BS2274,$CC$5:$CC$10,0),1)</f>
        <v>Y</v>
      </c>
      <c r="BU2274" s="12" t="str">
        <f>IF(AND(BT2274="Y",BQ2274&gt;1),"Y","")</f>
        <v/>
      </c>
      <c r="BV2274" s="12" t="str">
        <f>IF(AND(BT2274="Y",BQ2274&lt;1),"Y","")</f>
        <v>Y</v>
      </c>
      <c r="BW2274" s="12" t="str">
        <f>IF(BQ2274&gt;1,IF(BQ2273&gt;1,"Y",""),"")</f>
        <v/>
      </c>
      <c r="BX2274" s="12" t="str">
        <f>IF(BQ2274&lt;1,IF(BQ2273&lt;1,"Y",""),"")</f>
        <v/>
      </c>
      <c r="BY2274" s="2"/>
      <c r="BZ2274" s="2"/>
      <c r="CA2274" s="2"/>
    </row>
    <row r="2275" spans="47:79">
      <c r="AU2275" s="4" t="str">
        <f>IF(AZ2275=AZ2276,IF(AZ2275&gt;AZ2274,AZ2275&amp;"_O",""),AZ2275&amp;"_C")</f>
        <v/>
      </c>
      <c r="AV2275" s="7" t="str">
        <f>IF(RIGHT(AU2275,1)="C",AX2275/INDEX($AX$5:$AX$2729,MATCH(AZ2275&amp;"_O",$AU$5:$AU$2729,0),1),"")</f>
        <v/>
      </c>
      <c r="AW2275" s="38">
        <v>41439</v>
      </c>
      <c r="AX2275" s="37">
        <v>1626.73</v>
      </c>
      <c r="AY2275" s="7">
        <f>AX2275/AX2274</f>
        <v>0.98986844186980483</v>
      </c>
      <c r="AZ2275" s="4">
        <f>YEAR(AW2275)</f>
        <v>2013</v>
      </c>
      <c r="BA2275" s="2" t="s">
        <v>9</v>
      </c>
      <c r="BB2275" s="12" t="str">
        <f>INDEX($CD$5:$CD$10,MATCH(BA2275,$CC$5:$CC$10,0),1)</f>
        <v>Y</v>
      </c>
      <c r="BC2275" s="12" t="str">
        <f>IF(AND(BB2275="Y",AY2275&gt;1),"Y","")</f>
        <v/>
      </c>
      <c r="BD2275" s="12" t="str">
        <f>IF(AND(BB2275="Y",AY2275&lt;1),"Y","")</f>
        <v>Y</v>
      </c>
      <c r="BE2275" s="12" t="str">
        <f>IF(AY2275&gt;1,IF(AY2274&gt;1,"Y",""),"")</f>
        <v/>
      </c>
      <c r="BF2275" s="12" t="str">
        <f>IF(AY2275&lt;1,IF(AY2274&lt;1,"Y",""),"")</f>
        <v/>
      </c>
      <c r="BG2275" s="2"/>
      <c r="BH2275" s="2"/>
      <c r="BI2275" s="2"/>
      <c r="BJ2275" s="2"/>
      <c r="BK2275" s="2"/>
      <c r="BL2275" s="2"/>
      <c r="BM2275" s="4" t="str">
        <f>IF(BR2275=BR2276,IF(BR2275&gt;BR2274,BR2275&amp;"_O",""),BR2275&amp;"_C")</f>
        <v/>
      </c>
      <c r="BN2275" s="7" t="str">
        <f>IF(RIGHT(BM2275,1)="C",BP2275/INDEX($BP$5:$BP$2729,MATCH(BR2275&amp;"_O",$BM$5:$BM$2729,0),1),"")</f>
        <v/>
      </c>
      <c r="BO2275" s="38">
        <v>41859</v>
      </c>
      <c r="BP2275" s="3">
        <v>4370.8999999999996</v>
      </c>
      <c r="BQ2275" s="7">
        <f>BP2275/BP2274</f>
        <v>1.0041951551242463</v>
      </c>
      <c r="BR2275" s="4">
        <f>YEAR(BO2275)</f>
        <v>2014</v>
      </c>
      <c r="BS2275" s="2" t="s">
        <v>9</v>
      </c>
      <c r="BT2275" s="12" t="str">
        <f>INDEX($CD$5:$CD$10,MATCH(BS2275,$CC$5:$CC$10,0),1)</f>
        <v>Y</v>
      </c>
      <c r="BU2275" s="12" t="str">
        <f>IF(AND(BT2275="Y",BQ2275&gt;1),"Y","")</f>
        <v>Y</v>
      </c>
      <c r="BV2275" s="12" t="str">
        <f>IF(AND(BT2275="Y",BQ2275&lt;1),"Y","")</f>
        <v/>
      </c>
      <c r="BW2275" s="12" t="str">
        <f>IF(BQ2275&gt;1,IF(BQ2274&gt;1,"Y",""),"")</f>
        <v/>
      </c>
      <c r="BX2275" s="12" t="str">
        <f>IF(BQ2275&lt;1,IF(BQ2274&lt;1,"Y",""),"")</f>
        <v/>
      </c>
      <c r="BY2275" s="2"/>
      <c r="BZ2275" s="2"/>
      <c r="CA2275" s="2"/>
    </row>
    <row r="2276" spans="47:79">
      <c r="AU2276" s="4" t="str">
        <f>IF(AZ2276=AZ2277,IF(AZ2276&gt;AZ2275,AZ2276&amp;"_O",""),AZ2276&amp;"_C")</f>
        <v/>
      </c>
      <c r="AV2276" s="7" t="str">
        <f>IF(RIGHT(AU2276,1)="C",AX2276/INDEX($AX$5:$AX$2729,MATCH(AZ2276&amp;"_O",$AU$5:$AU$2729,0),1),"")</f>
        <v/>
      </c>
      <c r="AW2276" s="38">
        <v>41446</v>
      </c>
      <c r="AX2276" s="37">
        <v>1592.43</v>
      </c>
      <c r="AY2276" s="7">
        <f>AX2276/AX2275</f>
        <v>0.97891475536813122</v>
      </c>
      <c r="AZ2276" s="4">
        <f>YEAR(AW2276)</f>
        <v>2013</v>
      </c>
      <c r="BA2276" s="2" t="s">
        <v>9</v>
      </c>
      <c r="BB2276" s="12" t="str">
        <f>INDEX($CD$5:$CD$10,MATCH(BA2276,$CC$5:$CC$10,0),1)</f>
        <v>Y</v>
      </c>
      <c r="BC2276" s="12" t="str">
        <f>IF(AND(BB2276="Y",AY2276&gt;1),"Y","")</f>
        <v/>
      </c>
      <c r="BD2276" s="12" t="str">
        <f>IF(AND(BB2276="Y",AY2276&lt;1),"Y","")</f>
        <v>Y</v>
      </c>
      <c r="BE2276" s="12" t="str">
        <f>IF(AY2276&gt;1,IF(AY2275&gt;1,"Y",""),"")</f>
        <v/>
      </c>
      <c r="BF2276" s="12" t="str">
        <f>IF(AY2276&lt;1,IF(AY2275&lt;1,"Y",""),"")</f>
        <v>Y</v>
      </c>
      <c r="BG2276" s="2"/>
      <c r="BH2276" s="2"/>
      <c r="BI2276" s="2"/>
      <c r="BJ2276" s="2"/>
      <c r="BK2276" s="2"/>
      <c r="BL2276" s="2"/>
      <c r="BM2276" s="4" t="str">
        <f>IF(BR2276=BR2277,IF(BR2276&gt;BR2275,BR2276&amp;"_O",""),BR2276&amp;"_C")</f>
        <v/>
      </c>
      <c r="BN2276" s="7" t="str">
        <f>IF(RIGHT(BM2276,1)="C",BP2276/INDEX($BP$5:$BP$2729,MATCH(BR2276&amp;"_O",$BM$5:$BM$2729,0),1),"")</f>
        <v/>
      </c>
      <c r="BO2276" s="38">
        <v>41866</v>
      </c>
      <c r="BP2276" s="3">
        <v>4464.93</v>
      </c>
      <c r="BQ2276" s="7">
        <f>BP2276/BP2275</f>
        <v>1.0215127319316391</v>
      </c>
      <c r="BR2276" s="4">
        <f>YEAR(BO2276)</f>
        <v>2014</v>
      </c>
      <c r="BS2276" s="2" t="s">
        <v>9</v>
      </c>
      <c r="BT2276" s="12" t="str">
        <f>INDEX($CD$5:$CD$10,MATCH(BS2276,$CC$5:$CC$10,0),1)</f>
        <v>Y</v>
      </c>
      <c r="BU2276" s="12" t="str">
        <f>IF(AND(BT2276="Y",BQ2276&gt;1),"Y","")</f>
        <v>Y</v>
      </c>
      <c r="BV2276" s="12" t="str">
        <f>IF(AND(BT2276="Y",BQ2276&lt;1),"Y","")</f>
        <v/>
      </c>
      <c r="BW2276" s="12" t="str">
        <f>IF(BQ2276&gt;1,IF(BQ2275&gt;1,"Y",""),"")</f>
        <v>Y</v>
      </c>
      <c r="BX2276" s="12" t="str">
        <f>IF(BQ2276&lt;1,IF(BQ2275&lt;1,"Y",""),"")</f>
        <v/>
      </c>
      <c r="BY2276" s="2"/>
      <c r="BZ2276" s="2"/>
      <c r="CA2276" s="2"/>
    </row>
    <row r="2277" spans="47:79">
      <c r="AU2277" s="4" t="str">
        <f>IF(AZ2277=AZ2278,IF(AZ2277&gt;AZ2276,AZ2277&amp;"_O",""),AZ2277&amp;"_C")</f>
        <v/>
      </c>
      <c r="AV2277" s="7" t="str">
        <f>IF(RIGHT(AU2277,1)="C",AX2277/INDEX($AX$5:$AX$2729,MATCH(AZ2277&amp;"_O",$AU$5:$AU$2729,0),1),"")</f>
        <v/>
      </c>
      <c r="AW2277" s="38">
        <v>41453</v>
      </c>
      <c r="AX2277" s="37">
        <v>1606.28</v>
      </c>
      <c r="AY2277" s="7">
        <f>AX2277/AX2276</f>
        <v>1.0086973995717237</v>
      </c>
      <c r="AZ2277" s="4">
        <f>YEAR(AW2277)</f>
        <v>2013</v>
      </c>
      <c r="BA2277" s="2" t="s">
        <v>9</v>
      </c>
      <c r="BB2277" s="12" t="str">
        <f>INDEX($CD$5:$CD$10,MATCH(BA2277,$CC$5:$CC$10,0),1)</f>
        <v>Y</v>
      </c>
      <c r="BC2277" s="12" t="str">
        <f>IF(AND(BB2277="Y",AY2277&gt;1),"Y","")</f>
        <v>Y</v>
      </c>
      <c r="BD2277" s="12" t="str">
        <f>IF(AND(BB2277="Y",AY2277&lt;1),"Y","")</f>
        <v/>
      </c>
      <c r="BE2277" s="12" t="str">
        <f>IF(AY2277&gt;1,IF(AY2276&gt;1,"Y",""),"")</f>
        <v/>
      </c>
      <c r="BF2277" s="12" t="str">
        <f>IF(AY2277&lt;1,IF(AY2276&lt;1,"Y",""),"")</f>
        <v/>
      </c>
      <c r="BG2277" s="2"/>
      <c r="BH2277" s="2"/>
      <c r="BI2277" s="2"/>
      <c r="BJ2277" s="2"/>
      <c r="BK2277" s="2"/>
      <c r="BL2277" s="2"/>
      <c r="BM2277" s="4" t="str">
        <f>IF(BR2277=BR2278,IF(BR2277&gt;BR2276,BR2277&amp;"_O",""),BR2277&amp;"_C")</f>
        <v/>
      </c>
      <c r="BN2277" s="7" t="str">
        <f>IF(RIGHT(BM2277,1)="C",BP2277/INDEX($BP$5:$BP$2729,MATCH(BR2277&amp;"_O",$BM$5:$BM$2729,0),1),"")</f>
        <v/>
      </c>
      <c r="BO2277" s="38">
        <v>41873</v>
      </c>
      <c r="BP2277" s="3">
        <v>4538.55</v>
      </c>
      <c r="BQ2277" s="7">
        <f>BP2277/BP2276</f>
        <v>1.0164885003796251</v>
      </c>
      <c r="BR2277" s="4">
        <f>YEAR(BO2277)</f>
        <v>2014</v>
      </c>
      <c r="BS2277" s="2" t="s">
        <v>9</v>
      </c>
      <c r="BT2277" s="12" t="str">
        <f>INDEX($CD$5:$CD$10,MATCH(BS2277,$CC$5:$CC$10,0),1)</f>
        <v>Y</v>
      </c>
      <c r="BU2277" s="12" t="str">
        <f>IF(AND(BT2277="Y",BQ2277&gt;1),"Y","")</f>
        <v>Y</v>
      </c>
      <c r="BV2277" s="12" t="str">
        <f>IF(AND(BT2277="Y",BQ2277&lt;1),"Y","")</f>
        <v/>
      </c>
      <c r="BW2277" s="12" t="str">
        <f>IF(BQ2277&gt;1,IF(BQ2276&gt;1,"Y",""),"")</f>
        <v>Y</v>
      </c>
      <c r="BX2277" s="12" t="str">
        <f>IF(BQ2277&lt;1,IF(BQ2276&lt;1,"Y",""),"")</f>
        <v/>
      </c>
      <c r="BY2277" s="2"/>
      <c r="BZ2277" s="2"/>
      <c r="CA2277" s="2"/>
    </row>
    <row r="2278" spans="47:79">
      <c r="AU2278" s="4" t="str">
        <f>IF(AZ2278=AZ2279,IF(AZ2278&gt;AZ2277,AZ2278&amp;"_O",""),AZ2278&amp;"_C")</f>
        <v/>
      </c>
      <c r="AV2278" s="7" t="str">
        <f>IF(RIGHT(AU2278,1)="C",AX2278/INDEX($AX$5:$AX$2729,MATCH(AZ2278&amp;"_O",$AU$5:$AU$2729,0),1),"")</f>
        <v/>
      </c>
      <c r="AW2278" s="38">
        <v>41460</v>
      </c>
      <c r="AX2278" s="37">
        <v>1631.89</v>
      </c>
      <c r="AY2278" s="7">
        <f>AX2278/AX2277</f>
        <v>1.0159436710909679</v>
      </c>
      <c r="AZ2278" s="4">
        <f>YEAR(AW2278)</f>
        <v>2013</v>
      </c>
      <c r="BA2278" s="2" t="s">
        <v>9</v>
      </c>
      <c r="BB2278" s="12" t="str">
        <f>INDEX($CD$5:$CD$10,MATCH(BA2278,$CC$5:$CC$10,0),1)</f>
        <v>Y</v>
      </c>
      <c r="BC2278" s="12" t="str">
        <f>IF(AND(BB2278="Y",AY2278&gt;1),"Y","")</f>
        <v>Y</v>
      </c>
      <c r="BD2278" s="12" t="str">
        <f>IF(AND(BB2278="Y",AY2278&lt;1),"Y","")</f>
        <v/>
      </c>
      <c r="BE2278" s="12" t="str">
        <f>IF(AY2278&gt;1,IF(AY2277&gt;1,"Y",""),"")</f>
        <v>Y</v>
      </c>
      <c r="BF2278" s="12" t="str">
        <f>IF(AY2278&lt;1,IF(AY2277&lt;1,"Y",""),"")</f>
        <v/>
      </c>
      <c r="BG2278" s="2"/>
      <c r="BH2278" s="2"/>
      <c r="BI2278" s="2"/>
      <c r="BJ2278" s="2"/>
      <c r="BK2278" s="2"/>
      <c r="BL2278" s="2"/>
      <c r="BM2278" s="4" t="str">
        <f>IF(BR2278=BR2279,IF(BR2278&gt;BR2277,BR2278&amp;"_O",""),BR2278&amp;"_C")</f>
        <v/>
      </c>
      <c r="BN2278" s="7" t="str">
        <f>IF(RIGHT(BM2278,1)="C",BP2278/INDEX($BP$5:$BP$2729,MATCH(BR2278&amp;"_O",$BM$5:$BM$2729,0),1),"")</f>
        <v/>
      </c>
      <c r="BO2278" s="38">
        <v>41880</v>
      </c>
      <c r="BP2278" s="3">
        <v>4580.2700000000004</v>
      </c>
      <c r="BQ2278" s="7">
        <f>BP2278/BP2277</f>
        <v>1.0091923631997004</v>
      </c>
      <c r="BR2278" s="4">
        <f>YEAR(BO2278)</f>
        <v>2014</v>
      </c>
      <c r="BS2278" s="2" t="s">
        <v>9</v>
      </c>
      <c r="BT2278" s="12" t="str">
        <f>INDEX($CD$5:$CD$10,MATCH(BS2278,$CC$5:$CC$10,0),1)</f>
        <v>Y</v>
      </c>
      <c r="BU2278" s="12" t="str">
        <f>IF(AND(BT2278="Y",BQ2278&gt;1),"Y","")</f>
        <v>Y</v>
      </c>
      <c r="BV2278" s="12" t="str">
        <f>IF(AND(BT2278="Y",BQ2278&lt;1),"Y","")</f>
        <v/>
      </c>
      <c r="BW2278" s="12" t="str">
        <f>IF(BQ2278&gt;1,IF(BQ2277&gt;1,"Y",""),"")</f>
        <v>Y</v>
      </c>
      <c r="BX2278" s="12" t="str">
        <f>IF(BQ2278&lt;1,IF(BQ2277&lt;1,"Y",""),"")</f>
        <v/>
      </c>
      <c r="BY2278" s="2"/>
      <c r="BZ2278" s="2"/>
      <c r="CA2278" s="2"/>
    </row>
    <row r="2279" spans="47:79">
      <c r="AU2279" s="4" t="str">
        <f>IF(AZ2279=AZ2280,IF(AZ2279&gt;AZ2278,AZ2279&amp;"_O",""),AZ2279&amp;"_C")</f>
        <v/>
      </c>
      <c r="AV2279" s="7" t="str">
        <f>IF(RIGHT(AU2279,1)="C",AX2279/INDEX($AX$5:$AX$2729,MATCH(AZ2279&amp;"_O",$AU$5:$AU$2729,0),1),"")</f>
        <v/>
      </c>
      <c r="AW2279" s="38">
        <v>41467</v>
      </c>
      <c r="AX2279" s="37">
        <v>1680.19</v>
      </c>
      <c r="AY2279" s="7">
        <f>AX2279/AX2278</f>
        <v>1.0295975831704343</v>
      </c>
      <c r="AZ2279" s="4">
        <f>YEAR(AW2279)</f>
        <v>2013</v>
      </c>
      <c r="BA2279" s="2" t="s">
        <v>9</v>
      </c>
      <c r="BB2279" s="12" t="str">
        <f>INDEX($CD$5:$CD$10,MATCH(BA2279,$CC$5:$CC$10,0),1)</f>
        <v>Y</v>
      </c>
      <c r="BC2279" s="12" t="str">
        <f>IF(AND(BB2279="Y",AY2279&gt;1),"Y","")</f>
        <v>Y</v>
      </c>
      <c r="BD2279" s="12" t="str">
        <f>IF(AND(BB2279="Y",AY2279&lt;1),"Y","")</f>
        <v/>
      </c>
      <c r="BE2279" s="12" t="str">
        <f>IF(AY2279&gt;1,IF(AY2278&gt;1,"Y",""),"")</f>
        <v>Y</v>
      </c>
      <c r="BF2279" s="12" t="str">
        <f>IF(AY2279&lt;1,IF(AY2278&lt;1,"Y",""),"")</f>
        <v/>
      </c>
      <c r="BG2279" s="2"/>
      <c r="BH2279" s="2"/>
      <c r="BI2279" s="2"/>
      <c r="BJ2279" s="2"/>
      <c r="BK2279" s="2"/>
      <c r="BL2279" s="2"/>
      <c r="BM2279" s="4" t="str">
        <f>IF(BR2279=BR2280,IF(BR2279&gt;BR2278,BR2279&amp;"_O",""),BR2279&amp;"_C")</f>
        <v/>
      </c>
      <c r="BN2279" s="7" t="str">
        <f>IF(RIGHT(BM2279,1)="C",BP2279/INDEX($BP$5:$BP$2729,MATCH(BR2279&amp;"_O",$BM$5:$BM$2729,0),1),"")</f>
        <v/>
      </c>
      <c r="BO2279" s="38">
        <v>41887</v>
      </c>
      <c r="BP2279" s="3">
        <v>4582.8999999999996</v>
      </c>
      <c r="BQ2279" s="7">
        <f>BP2279/BP2278</f>
        <v>1.0005742019575263</v>
      </c>
      <c r="BR2279" s="4">
        <f>YEAR(BO2279)</f>
        <v>2014</v>
      </c>
      <c r="BS2279" s="2" t="s">
        <v>9</v>
      </c>
      <c r="BT2279" s="12" t="str">
        <f>INDEX($CD$5:$CD$10,MATCH(BS2279,$CC$5:$CC$10,0),1)</f>
        <v>Y</v>
      </c>
      <c r="BU2279" s="12" t="str">
        <f>IF(AND(BT2279="Y",BQ2279&gt;1),"Y","")</f>
        <v>Y</v>
      </c>
      <c r="BV2279" s="12" t="str">
        <f>IF(AND(BT2279="Y",BQ2279&lt;1),"Y","")</f>
        <v/>
      </c>
      <c r="BW2279" s="12" t="str">
        <f>IF(BQ2279&gt;1,IF(BQ2278&gt;1,"Y",""),"")</f>
        <v>Y</v>
      </c>
      <c r="BX2279" s="12" t="str">
        <f>IF(BQ2279&lt;1,IF(BQ2278&lt;1,"Y",""),"")</f>
        <v/>
      </c>
      <c r="BY2279" s="2"/>
      <c r="BZ2279" s="2"/>
      <c r="CA2279" s="2"/>
    </row>
    <row r="2280" spans="47:79">
      <c r="AU2280" s="4" t="str">
        <f>IF(AZ2280=AZ2281,IF(AZ2280&gt;AZ2279,AZ2280&amp;"_O",""),AZ2280&amp;"_C")</f>
        <v/>
      </c>
      <c r="AV2280" s="7" t="str">
        <f>IF(RIGHT(AU2280,1)="C",AX2280/INDEX($AX$5:$AX$2729,MATCH(AZ2280&amp;"_O",$AU$5:$AU$2729,0),1),"")</f>
        <v/>
      </c>
      <c r="AW2280" s="38">
        <v>41474</v>
      </c>
      <c r="AX2280" s="37">
        <v>1692.09</v>
      </c>
      <c r="AY2280" s="7">
        <f>AX2280/AX2279</f>
        <v>1.0070825323326529</v>
      </c>
      <c r="AZ2280" s="4">
        <f>YEAR(AW2280)</f>
        <v>2013</v>
      </c>
      <c r="BA2280" s="2" t="s">
        <v>9</v>
      </c>
      <c r="BB2280" s="12" t="str">
        <f>INDEX($CD$5:$CD$10,MATCH(BA2280,$CC$5:$CC$10,0),1)</f>
        <v>Y</v>
      </c>
      <c r="BC2280" s="12" t="str">
        <f>IF(AND(BB2280="Y",AY2280&gt;1),"Y","")</f>
        <v>Y</v>
      </c>
      <c r="BD2280" s="12" t="str">
        <f>IF(AND(BB2280="Y",AY2280&lt;1),"Y","")</f>
        <v/>
      </c>
      <c r="BE2280" s="12" t="str">
        <f>IF(AY2280&gt;1,IF(AY2279&gt;1,"Y",""),"")</f>
        <v>Y</v>
      </c>
      <c r="BF2280" s="12" t="str">
        <f>IF(AY2280&lt;1,IF(AY2279&lt;1,"Y",""),"")</f>
        <v/>
      </c>
      <c r="BG2280" s="2"/>
      <c r="BH2280" s="2"/>
      <c r="BI2280" s="2"/>
      <c r="BJ2280" s="2"/>
      <c r="BK2280" s="2"/>
      <c r="BL2280" s="2"/>
      <c r="BM2280" s="4" t="str">
        <f>IF(BR2280=BR2281,IF(BR2280&gt;BR2279,BR2280&amp;"_O",""),BR2280&amp;"_C")</f>
        <v/>
      </c>
      <c r="BN2280" s="7" t="str">
        <f>IF(RIGHT(BM2280,1)="C",BP2280/INDEX($BP$5:$BP$2729,MATCH(BR2280&amp;"_O",$BM$5:$BM$2729,0),1),"")</f>
        <v/>
      </c>
      <c r="BO2280" s="38">
        <v>41894</v>
      </c>
      <c r="BP2280" s="3">
        <v>4567.6000000000004</v>
      </c>
      <c r="BQ2280" s="7">
        <f>BP2280/BP2279</f>
        <v>0.99666150254205865</v>
      </c>
      <c r="BR2280" s="4">
        <f>YEAR(BO2280)</f>
        <v>2014</v>
      </c>
      <c r="BS2280" s="2" t="s">
        <v>9</v>
      </c>
      <c r="BT2280" s="12" t="str">
        <f>INDEX($CD$5:$CD$10,MATCH(BS2280,$CC$5:$CC$10,0),1)</f>
        <v>Y</v>
      </c>
      <c r="BU2280" s="12" t="str">
        <f>IF(AND(BT2280="Y",BQ2280&gt;1),"Y","")</f>
        <v/>
      </c>
      <c r="BV2280" s="12" t="str">
        <f>IF(AND(BT2280="Y",BQ2280&lt;1),"Y","")</f>
        <v>Y</v>
      </c>
      <c r="BW2280" s="12" t="str">
        <f>IF(BQ2280&gt;1,IF(BQ2279&gt;1,"Y",""),"")</f>
        <v/>
      </c>
      <c r="BX2280" s="12" t="str">
        <f>IF(BQ2280&lt;1,IF(BQ2279&lt;1,"Y",""),"")</f>
        <v/>
      </c>
      <c r="BY2280" s="2"/>
      <c r="BZ2280" s="2"/>
      <c r="CA2280" s="2"/>
    </row>
    <row r="2281" spans="47:79">
      <c r="AU2281" s="4" t="str">
        <f>IF(AZ2281=AZ2282,IF(AZ2281&gt;AZ2280,AZ2281&amp;"_O",""),AZ2281&amp;"_C")</f>
        <v/>
      </c>
      <c r="AV2281" s="7" t="str">
        <f>IF(RIGHT(AU2281,1)="C",AX2281/INDEX($AX$5:$AX$2729,MATCH(AZ2281&amp;"_O",$AU$5:$AU$2729,0),1),"")</f>
        <v/>
      </c>
      <c r="AW2281" s="38">
        <v>41481</v>
      </c>
      <c r="AX2281" s="37">
        <v>1691.65</v>
      </c>
      <c r="AY2281" s="7">
        <f>AX2281/AX2280</f>
        <v>0.99973996655024266</v>
      </c>
      <c r="AZ2281" s="4">
        <f>YEAR(AW2281)</f>
        <v>2013</v>
      </c>
      <c r="BA2281" s="2" t="s">
        <v>9</v>
      </c>
      <c r="BB2281" s="12" t="str">
        <f>INDEX($CD$5:$CD$10,MATCH(BA2281,$CC$5:$CC$10,0),1)</f>
        <v>Y</v>
      </c>
      <c r="BC2281" s="12" t="str">
        <f>IF(AND(BB2281="Y",AY2281&gt;1),"Y","")</f>
        <v/>
      </c>
      <c r="BD2281" s="12" t="str">
        <f>IF(AND(BB2281="Y",AY2281&lt;1),"Y","")</f>
        <v>Y</v>
      </c>
      <c r="BE2281" s="12" t="str">
        <f>IF(AY2281&gt;1,IF(AY2280&gt;1,"Y",""),"")</f>
        <v/>
      </c>
      <c r="BF2281" s="12" t="str">
        <f>IF(AY2281&lt;1,IF(AY2280&lt;1,"Y",""),"")</f>
        <v/>
      </c>
      <c r="BG2281" s="2"/>
      <c r="BH2281" s="2"/>
      <c r="BI2281" s="2"/>
      <c r="BJ2281" s="2"/>
      <c r="BK2281" s="2"/>
      <c r="BL2281" s="2"/>
      <c r="BM2281" s="4" t="str">
        <f>IF(BR2281=BR2282,IF(BR2281&gt;BR2280,BR2281&amp;"_O",""),BR2281&amp;"_C")</f>
        <v/>
      </c>
      <c r="BN2281" s="7" t="str">
        <f>IF(RIGHT(BM2281,1)="C",BP2281/INDEX($BP$5:$BP$2729,MATCH(BR2281&amp;"_O",$BM$5:$BM$2729,0),1),"")</f>
        <v/>
      </c>
      <c r="BO2281" s="38">
        <v>41901</v>
      </c>
      <c r="BP2281" s="3">
        <v>4579.79</v>
      </c>
      <c r="BQ2281" s="7">
        <f>BP2281/BP2280</f>
        <v>1.0026687976180051</v>
      </c>
      <c r="BR2281" s="4">
        <f>YEAR(BO2281)</f>
        <v>2014</v>
      </c>
      <c r="BS2281" s="2" t="s">
        <v>9</v>
      </c>
      <c r="BT2281" s="12" t="str">
        <f>INDEX($CD$5:$CD$10,MATCH(BS2281,$CC$5:$CC$10,0),1)</f>
        <v>Y</v>
      </c>
      <c r="BU2281" s="12" t="str">
        <f>IF(AND(BT2281="Y",BQ2281&gt;1),"Y","")</f>
        <v>Y</v>
      </c>
      <c r="BV2281" s="12" t="str">
        <f>IF(AND(BT2281="Y",BQ2281&lt;1),"Y","")</f>
        <v/>
      </c>
      <c r="BW2281" s="12" t="str">
        <f>IF(BQ2281&gt;1,IF(BQ2280&gt;1,"Y",""),"")</f>
        <v/>
      </c>
      <c r="BX2281" s="12" t="str">
        <f>IF(BQ2281&lt;1,IF(BQ2280&lt;1,"Y",""),"")</f>
        <v/>
      </c>
      <c r="BY2281" s="2"/>
      <c r="BZ2281" s="2"/>
      <c r="CA2281" s="2"/>
    </row>
    <row r="2282" spans="47:79">
      <c r="AU2282" s="4" t="str">
        <f>IF(AZ2282=AZ2283,IF(AZ2282&gt;AZ2281,AZ2282&amp;"_O",""),AZ2282&amp;"_C")</f>
        <v/>
      </c>
      <c r="AV2282" s="7" t="str">
        <f>IF(RIGHT(AU2282,1)="C",AX2282/INDEX($AX$5:$AX$2729,MATCH(AZ2282&amp;"_O",$AU$5:$AU$2729,0),1),"")</f>
        <v/>
      </c>
      <c r="AW2282" s="38">
        <v>41488</v>
      </c>
      <c r="AX2282" s="37">
        <v>1709.67</v>
      </c>
      <c r="AY2282" s="7">
        <f>AX2282/AX2281</f>
        <v>1.0106523216977508</v>
      </c>
      <c r="AZ2282" s="4">
        <f>YEAR(AW2282)</f>
        <v>2013</v>
      </c>
      <c r="BA2282" s="2" t="s">
        <v>9</v>
      </c>
      <c r="BB2282" s="12" t="str">
        <f>INDEX($CD$5:$CD$10,MATCH(BA2282,$CC$5:$CC$10,0),1)</f>
        <v>Y</v>
      </c>
      <c r="BC2282" s="12" t="str">
        <f>IF(AND(BB2282="Y",AY2282&gt;1),"Y","")</f>
        <v>Y</v>
      </c>
      <c r="BD2282" s="12" t="str">
        <f>IF(AND(BB2282="Y",AY2282&lt;1),"Y","")</f>
        <v/>
      </c>
      <c r="BE2282" s="12" t="str">
        <f>IF(AY2282&gt;1,IF(AY2281&gt;1,"Y",""),"")</f>
        <v/>
      </c>
      <c r="BF2282" s="12" t="str">
        <f>IF(AY2282&lt;1,IF(AY2281&lt;1,"Y",""),"")</f>
        <v/>
      </c>
      <c r="BG2282" s="2"/>
      <c r="BH2282" s="2"/>
      <c r="BI2282" s="2"/>
      <c r="BJ2282" s="2"/>
      <c r="BK2282" s="2"/>
      <c r="BL2282" s="2"/>
      <c r="BM2282" s="4" t="str">
        <f>IF(BR2282=BR2283,IF(BR2282&gt;BR2281,BR2282&amp;"_O",""),BR2282&amp;"_C")</f>
        <v/>
      </c>
      <c r="BN2282" s="7" t="str">
        <f>IF(RIGHT(BM2282,1)="C",BP2282/INDEX($BP$5:$BP$2729,MATCH(BR2282&amp;"_O",$BM$5:$BM$2729,0),1),"")</f>
        <v/>
      </c>
      <c r="BO2282" s="38">
        <v>41908</v>
      </c>
      <c r="BP2282" s="3">
        <v>4512.1899999999996</v>
      </c>
      <c r="BQ2282" s="7">
        <f>BP2282/BP2281</f>
        <v>0.98523949788090714</v>
      </c>
      <c r="BR2282" s="4">
        <f>YEAR(BO2282)</f>
        <v>2014</v>
      </c>
      <c r="BS2282" s="2" t="s">
        <v>9</v>
      </c>
      <c r="BT2282" s="12" t="str">
        <f>INDEX($CD$5:$CD$10,MATCH(BS2282,$CC$5:$CC$10,0),1)</f>
        <v>Y</v>
      </c>
      <c r="BU2282" s="12" t="str">
        <f>IF(AND(BT2282="Y",BQ2282&gt;1),"Y","")</f>
        <v/>
      </c>
      <c r="BV2282" s="12" t="str">
        <f>IF(AND(BT2282="Y",BQ2282&lt;1),"Y","")</f>
        <v>Y</v>
      </c>
      <c r="BW2282" s="12" t="str">
        <f>IF(BQ2282&gt;1,IF(BQ2281&gt;1,"Y",""),"")</f>
        <v/>
      </c>
      <c r="BX2282" s="12" t="str">
        <f>IF(BQ2282&lt;1,IF(BQ2281&lt;1,"Y",""),"")</f>
        <v/>
      </c>
      <c r="BY2282" s="2"/>
      <c r="BZ2282" s="2"/>
      <c r="CA2282" s="2"/>
    </row>
    <row r="2283" spans="47:79">
      <c r="AU2283" s="4" t="str">
        <f>IF(AZ2283=AZ2284,IF(AZ2283&gt;AZ2282,AZ2283&amp;"_O",""),AZ2283&amp;"_C")</f>
        <v/>
      </c>
      <c r="AV2283" s="7" t="str">
        <f>IF(RIGHT(AU2283,1)="C",AX2283/INDEX($AX$5:$AX$2729,MATCH(AZ2283&amp;"_O",$AU$5:$AU$2729,0),1),"")</f>
        <v/>
      </c>
      <c r="AW2283" s="38">
        <v>41495</v>
      </c>
      <c r="AX2283" s="37">
        <v>1691.42</v>
      </c>
      <c r="AY2283" s="7">
        <f>AX2283/AX2282</f>
        <v>0.98932542537448742</v>
      </c>
      <c r="AZ2283" s="4">
        <f>YEAR(AW2283)</f>
        <v>2013</v>
      </c>
      <c r="BA2283" s="2" t="s">
        <v>9</v>
      </c>
      <c r="BB2283" s="12" t="str">
        <f>INDEX($CD$5:$CD$10,MATCH(BA2283,$CC$5:$CC$10,0),1)</f>
        <v>Y</v>
      </c>
      <c r="BC2283" s="12" t="str">
        <f>IF(AND(BB2283="Y",AY2283&gt;1),"Y","")</f>
        <v/>
      </c>
      <c r="BD2283" s="12" t="str">
        <f>IF(AND(BB2283="Y",AY2283&lt;1),"Y","")</f>
        <v>Y</v>
      </c>
      <c r="BE2283" s="12" t="str">
        <f>IF(AY2283&gt;1,IF(AY2282&gt;1,"Y",""),"")</f>
        <v/>
      </c>
      <c r="BF2283" s="12" t="str">
        <f>IF(AY2283&lt;1,IF(AY2282&lt;1,"Y",""),"")</f>
        <v/>
      </c>
      <c r="BG2283" s="2"/>
      <c r="BH2283" s="2"/>
      <c r="BI2283" s="2"/>
      <c r="BJ2283" s="2"/>
      <c r="BK2283" s="2"/>
      <c r="BL2283" s="2"/>
      <c r="BM2283" s="4" t="str">
        <f>IF(BR2283=BR2284,IF(BR2283&gt;BR2282,BR2283&amp;"_O",""),BR2283&amp;"_C")</f>
        <v/>
      </c>
      <c r="BN2283" s="7" t="str">
        <f>IF(RIGHT(BM2283,1)="C",BP2283/INDEX($BP$5:$BP$2729,MATCH(BR2283&amp;"_O",$BM$5:$BM$2729,0),1),"")</f>
        <v/>
      </c>
      <c r="BO2283" s="38">
        <v>41915</v>
      </c>
      <c r="BP2283" s="3">
        <v>4475.62</v>
      </c>
      <c r="BQ2283" s="7">
        <f>BP2283/BP2282</f>
        <v>0.99189528809735417</v>
      </c>
      <c r="BR2283" s="4">
        <f>YEAR(BO2283)</f>
        <v>2014</v>
      </c>
      <c r="BS2283" s="2" t="s">
        <v>9</v>
      </c>
      <c r="BT2283" s="12" t="str">
        <f>INDEX($CD$5:$CD$10,MATCH(BS2283,$CC$5:$CC$10,0),1)</f>
        <v>Y</v>
      </c>
      <c r="BU2283" s="12" t="str">
        <f>IF(AND(BT2283="Y",BQ2283&gt;1),"Y","")</f>
        <v/>
      </c>
      <c r="BV2283" s="12" t="str">
        <f>IF(AND(BT2283="Y",BQ2283&lt;1),"Y","")</f>
        <v>Y</v>
      </c>
      <c r="BW2283" s="12" t="str">
        <f>IF(BQ2283&gt;1,IF(BQ2282&gt;1,"Y",""),"")</f>
        <v/>
      </c>
      <c r="BX2283" s="12" t="str">
        <f>IF(BQ2283&lt;1,IF(BQ2282&lt;1,"Y",""),"")</f>
        <v>Y</v>
      </c>
      <c r="BY2283" s="2"/>
      <c r="BZ2283" s="2"/>
      <c r="CA2283" s="2"/>
    </row>
    <row r="2284" spans="47:79">
      <c r="AU2284" s="4" t="str">
        <f>IF(AZ2284=AZ2285,IF(AZ2284&gt;AZ2283,AZ2284&amp;"_O",""),AZ2284&amp;"_C")</f>
        <v/>
      </c>
      <c r="AV2284" s="7" t="str">
        <f>IF(RIGHT(AU2284,1)="C",AX2284/INDEX($AX$5:$AX$2729,MATCH(AZ2284&amp;"_O",$AU$5:$AU$2729,0),1),"")</f>
        <v/>
      </c>
      <c r="AW2284" s="38">
        <v>41502</v>
      </c>
      <c r="AX2284" s="37">
        <v>1655.83</v>
      </c>
      <c r="AY2284" s="7">
        <f>AX2284/AX2283</f>
        <v>0.97895850823568353</v>
      </c>
      <c r="AZ2284" s="4">
        <f>YEAR(AW2284)</f>
        <v>2013</v>
      </c>
      <c r="BA2284" s="2" t="s">
        <v>9</v>
      </c>
      <c r="BB2284" s="12" t="str">
        <f>INDEX($CD$5:$CD$10,MATCH(BA2284,$CC$5:$CC$10,0),1)</f>
        <v>Y</v>
      </c>
      <c r="BC2284" s="12" t="str">
        <f>IF(AND(BB2284="Y",AY2284&gt;1),"Y","")</f>
        <v/>
      </c>
      <c r="BD2284" s="12" t="str">
        <f>IF(AND(BB2284="Y",AY2284&lt;1),"Y","")</f>
        <v>Y</v>
      </c>
      <c r="BE2284" s="12" t="str">
        <f>IF(AY2284&gt;1,IF(AY2283&gt;1,"Y",""),"")</f>
        <v/>
      </c>
      <c r="BF2284" s="12" t="str">
        <f>IF(AY2284&lt;1,IF(AY2283&lt;1,"Y",""),"")</f>
        <v>Y</v>
      </c>
      <c r="BG2284" s="2"/>
      <c r="BH2284" s="2"/>
      <c r="BI2284" s="2"/>
      <c r="BJ2284" s="2"/>
      <c r="BK2284" s="2"/>
      <c r="BL2284" s="2"/>
      <c r="BM2284" s="4" t="str">
        <f>IF(BR2284=BR2285,IF(BR2284&gt;BR2283,BR2284&amp;"_O",""),BR2284&amp;"_C")</f>
        <v/>
      </c>
      <c r="BN2284" s="7" t="str">
        <f>IF(RIGHT(BM2284,1)="C",BP2284/INDEX($BP$5:$BP$2729,MATCH(BR2284&amp;"_O",$BM$5:$BM$2729,0),1),"")</f>
        <v/>
      </c>
      <c r="BO2284" s="38">
        <v>41922</v>
      </c>
      <c r="BP2284" s="3">
        <v>4276.24</v>
      </c>
      <c r="BQ2284" s="7">
        <f>BP2284/BP2283</f>
        <v>0.95545198207175763</v>
      </c>
      <c r="BR2284" s="4">
        <f>YEAR(BO2284)</f>
        <v>2014</v>
      </c>
      <c r="BS2284" s="2" t="s">
        <v>9</v>
      </c>
      <c r="BT2284" s="12" t="str">
        <f>INDEX($CD$5:$CD$10,MATCH(BS2284,$CC$5:$CC$10,0),1)</f>
        <v>Y</v>
      </c>
      <c r="BU2284" s="12" t="str">
        <f>IF(AND(BT2284="Y",BQ2284&gt;1),"Y","")</f>
        <v/>
      </c>
      <c r="BV2284" s="12" t="str">
        <f>IF(AND(BT2284="Y",BQ2284&lt;1),"Y","")</f>
        <v>Y</v>
      </c>
      <c r="BW2284" s="12" t="str">
        <f>IF(BQ2284&gt;1,IF(BQ2283&gt;1,"Y",""),"")</f>
        <v/>
      </c>
      <c r="BX2284" s="12" t="str">
        <f>IF(BQ2284&lt;1,IF(BQ2283&lt;1,"Y",""),"")</f>
        <v>Y</v>
      </c>
      <c r="BY2284" s="2"/>
      <c r="BZ2284" s="2"/>
      <c r="CA2284" s="2"/>
    </row>
    <row r="2285" spans="47:79">
      <c r="AU2285" s="4" t="str">
        <f>IF(AZ2285=AZ2286,IF(AZ2285&gt;AZ2284,AZ2285&amp;"_O",""),AZ2285&amp;"_C")</f>
        <v/>
      </c>
      <c r="AV2285" s="7" t="str">
        <f>IF(RIGHT(AU2285,1)="C",AX2285/INDEX($AX$5:$AX$2729,MATCH(AZ2285&amp;"_O",$AU$5:$AU$2729,0),1),"")</f>
        <v/>
      </c>
      <c r="AW2285" s="38">
        <v>41509</v>
      </c>
      <c r="AX2285" s="37">
        <v>1663.5</v>
      </c>
      <c r="AY2285" s="7">
        <f>AX2285/AX2284</f>
        <v>1.0046321180314404</v>
      </c>
      <c r="AZ2285" s="4">
        <f>YEAR(AW2285)</f>
        <v>2013</v>
      </c>
      <c r="BA2285" s="2" t="s">
        <v>9</v>
      </c>
      <c r="BB2285" s="12" t="str">
        <f>INDEX($CD$5:$CD$10,MATCH(BA2285,$CC$5:$CC$10,0),1)</f>
        <v>Y</v>
      </c>
      <c r="BC2285" s="12" t="str">
        <f>IF(AND(BB2285="Y",AY2285&gt;1),"Y","")</f>
        <v>Y</v>
      </c>
      <c r="BD2285" s="12" t="str">
        <f>IF(AND(BB2285="Y",AY2285&lt;1),"Y","")</f>
        <v/>
      </c>
      <c r="BE2285" s="12" t="str">
        <f>IF(AY2285&gt;1,IF(AY2284&gt;1,"Y",""),"")</f>
        <v/>
      </c>
      <c r="BF2285" s="12" t="str">
        <f>IF(AY2285&lt;1,IF(AY2284&lt;1,"Y",""),"")</f>
        <v/>
      </c>
      <c r="BG2285" s="2"/>
      <c r="BH2285" s="2"/>
      <c r="BI2285" s="2"/>
      <c r="BJ2285" s="2"/>
      <c r="BK2285" s="2"/>
      <c r="BL2285" s="2"/>
      <c r="BM2285" s="4" t="str">
        <f>IF(BR2285=BR2286,IF(BR2285&gt;BR2284,BR2285&amp;"_O",""),BR2285&amp;"_C")</f>
        <v/>
      </c>
      <c r="BN2285" s="7" t="str">
        <f>IF(RIGHT(BM2285,1)="C",BP2285/INDEX($BP$5:$BP$2729,MATCH(BR2285&amp;"_O",$BM$5:$BM$2729,0),1),"")</f>
        <v/>
      </c>
      <c r="BO2285" s="38">
        <v>41929</v>
      </c>
      <c r="BP2285" s="3">
        <v>4258.4399999999996</v>
      </c>
      <c r="BQ2285" s="7">
        <f>BP2285/BP2284</f>
        <v>0.9958374646886049</v>
      </c>
      <c r="BR2285" s="4">
        <f>YEAR(BO2285)</f>
        <v>2014</v>
      </c>
      <c r="BS2285" s="2" t="s">
        <v>9</v>
      </c>
      <c r="BT2285" s="12" t="str">
        <f>INDEX($CD$5:$CD$10,MATCH(BS2285,$CC$5:$CC$10,0),1)</f>
        <v>Y</v>
      </c>
      <c r="BU2285" s="12" t="str">
        <f>IF(AND(BT2285="Y",BQ2285&gt;1),"Y","")</f>
        <v/>
      </c>
      <c r="BV2285" s="12" t="str">
        <f>IF(AND(BT2285="Y",BQ2285&lt;1),"Y","")</f>
        <v>Y</v>
      </c>
      <c r="BW2285" s="12" t="str">
        <f>IF(BQ2285&gt;1,IF(BQ2284&gt;1,"Y",""),"")</f>
        <v/>
      </c>
      <c r="BX2285" s="12" t="str">
        <f>IF(BQ2285&lt;1,IF(BQ2284&lt;1,"Y",""),"")</f>
        <v>Y</v>
      </c>
      <c r="BY2285" s="2"/>
      <c r="BZ2285" s="2"/>
      <c r="CA2285" s="2"/>
    </row>
    <row r="2286" spans="47:79">
      <c r="AU2286" s="4" t="str">
        <f>IF(AZ2286=AZ2287,IF(AZ2286&gt;AZ2285,AZ2286&amp;"_O",""),AZ2286&amp;"_C")</f>
        <v/>
      </c>
      <c r="AV2286" s="7" t="str">
        <f>IF(RIGHT(AU2286,1)="C",AX2286/INDEX($AX$5:$AX$2729,MATCH(AZ2286&amp;"_O",$AU$5:$AU$2729,0),1),"")</f>
        <v/>
      </c>
      <c r="AW2286" s="38">
        <v>41516</v>
      </c>
      <c r="AX2286" s="37">
        <v>1632.97</v>
      </c>
      <c r="AY2286" s="7">
        <f>AX2286/AX2285</f>
        <v>0.98164712954613764</v>
      </c>
      <c r="AZ2286" s="4">
        <f>YEAR(AW2286)</f>
        <v>2013</v>
      </c>
      <c r="BA2286" s="2" t="s">
        <v>9</v>
      </c>
      <c r="BB2286" s="12" t="str">
        <f>INDEX($CD$5:$CD$10,MATCH(BA2286,$CC$5:$CC$10,0),1)</f>
        <v>Y</v>
      </c>
      <c r="BC2286" s="12" t="str">
        <f>IF(AND(BB2286="Y",AY2286&gt;1),"Y","")</f>
        <v/>
      </c>
      <c r="BD2286" s="12" t="str">
        <f>IF(AND(BB2286="Y",AY2286&lt;1),"Y","")</f>
        <v>Y</v>
      </c>
      <c r="BE2286" s="12" t="str">
        <f>IF(AY2286&gt;1,IF(AY2285&gt;1,"Y",""),"")</f>
        <v/>
      </c>
      <c r="BF2286" s="12" t="str">
        <f>IF(AY2286&lt;1,IF(AY2285&lt;1,"Y",""),"")</f>
        <v/>
      </c>
      <c r="BG2286" s="2"/>
      <c r="BH2286" s="2"/>
      <c r="BI2286" s="2"/>
      <c r="BJ2286" s="2"/>
      <c r="BK2286" s="2"/>
      <c r="BL2286" s="2"/>
      <c r="BM2286" s="4" t="str">
        <f>IF(BR2286=BR2287,IF(BR2286&gt;BR2285,BR2286&amp;"_O",""),BR2286&amp;"_C")</f>
        <v/>
      </c>
      <c r="BN2286" s="7" t="str">
        <f>IF(RIGHT(BM2286,1)="C",BP2286/INDEX($BP$5:$BP$2729,MATCH(BR2286&amp;"_O",$BM$5:$BM$2729,0),1),"")</f>
        <v/>
      </c>
      <c r="BO2286" s="38">
        <v>41936</v>
      </c>
      <c r="BP2286" s="3">
        <v>4483.72</v>
      </c>
      <c r="BQ2286" s="7">
        <f>BP2286/BP2285</f>
        <v>1.0529020016719739</v>
      </c>
      <c r="BR2286" s="4">
        <f>YEAR(BO2286)</f>
        <v>2014</v>
      </c>
      <c r="BS2286" s="2" t="s">
        <v>9</v>
      </c>
      <c r="BT2286" s="12" t="str">
        <f>INDEX($CD$5:$CD$10,MATCH(BS2286,$CC$5:$CC$10,0),1)</f>
        <v>Y</v>
      </c>
      <c r="BU2286" s="12" t="str">
        <f>IF(AND(BT2286="Y",BQ2286&gt;1),"Y","")</f>
        <v>Y</v>
      </c>
      <c r="BV2286" s="12" t="str">
        <f>IF(AND(BT2286="Y",BQ2286&lt;1),"Y","")</f>
        <v/>
      </c>
      <c r="BW2286" s="12" t="str">
        <f>IF(BQ2286&gt;1,IF(BQ2285&gt;1,"Y",""),"")</f>
        <v/>
      </c>
      <c r="BX2286" s="12" t="str">
        <f>IF(BQ2286&lt;1,IF(BQ2285&lt;1,"Y",""),"")</f>
        <v/>
      </c>
      <c r="BY2286" s="2"/>
      <c r="BZ2286" s="2"/>
      <c r="CA2286" s="2"/>
    </row>
    <row r="2287" spans="47:79">
      <c r="AU2287" s="4" t="str">
        <f>IF(AZ2287=AZ2288,IF(AZ2287&gt;AZ2286,AZ2287&amp;"_O",""),AZ2287&amp;"_C")</f>
        <v/>
      </c>
      <c r="AV2287" s="7" t="str">
        <f>IF(RIGHT(AU2287,1)="C",AX2287/INDEX($AX$5:$AX$2729,MATCH(AZ2287&amp;"_O",$AU$5:$AU$2729,0),1),"")</f>
        <v/>
      </c>
      <c r="AW2287" s="38">
        <v>41523</v>
      </c>
      <c r="AX2287" s="37">
        <v>1655.17</v>
      </c>
      <c r="AY2287" s="7">
        <f>AX2287/AX2286</f>
        <v>1.0135948608976282</v>
      </c>
      <c r="AZ2287" s="4">
        <f>YEAR(AW2287)</f>
        <v>2013</v>
      </c>
      <c r="BA2287" s="2" t="s">
        <v>9</v>
      </c>
      <c r="BB2287" s="12" t="str">
        <f>INDEX($CD$5:$CD$10,MATCH(BA2287,$CC$5:$CC$10,0),1)</f>
        <v>Y</v>
      </c>
      <c r="BC2287" s="12" t="str">
        <f>IF(AND(BB2287="Y",AY2287&gt;1),"Y","")</f>
        <v>Y</v>
      </c>
      <c r="BD2287" s="12" t="str">
        <f>IF(AND(BB2287="Y",AY2287&lt;1),"Y","")</f>
        <v/>
      </c>
      <c r="BE2287" s="12" t="str">
        <f>IF(AY2287&gt;1,IF(AY2286&gt;1,"Y",""),"")</f>
        <v/>
      </c>
      <c r="BF2287" s="12" t="str">
        <f>IF(AY2287&lt;1,IF(AY2286&lt;1,"Y",""),"")</f>
        <v/>
      </c>
      <c r="BG2287" s="2"/>
      <c r="BH2287" s="2"/>
      <c r="BI2287" s="2"/>
      <c r="BJ2287" s="2"/>
      <c r="BK2287" s="2"/>
      <c r="BL2287" s="2"/>
      <c r="BM2287" s="4" t="str">
        <f>IF(BR2287=BR2288,IF(BR2287&gt;BR2286,BR2287&amp;"_O",""),BR2287&amp;"_C")</f>
        <v/>
      </c>
      <c r="BN2287" s="7" t="str">
        <f>IF(RIGHT(BM2287,1)="C",BP2287/INDEX($BP$5:$BP$2729,MATCH(BR2287&amp;"_O",$BM$5:$BM$2729,0),1),"")</f>
        <v/>
      </c>
      <c r="BO2287" s="38">
        <v>41943</v>
      </c>
      <c r="BP2287" s="3">
        <v>4630.74</v>
      </c>
      <c r="BQ2287" s="7">
        <f>BP2287/BP2286</f>
        <v>1.0327897370933063</v>
      </c>
      <c r="BR2287" s="4">
        <f>YEAR(BO2287)</f>
        <v>2014</v>
      </c>
      <c r="BS2287" s="2" t="s">
        <v>9</v>
      </c>
      <c r="BT2287" s="12" t="str">
        <f>INDEX($CD$5:$CD$10,MATCH(BS2287,$CC$5:$CC$10,0),1)</f>
        <v>Y</v>
      </c>
      <c r="BU2287" s="12" t="str">
        <f>IF(AND(BT2287="Y",BQ2287&gt;1),"Y","")</f>
        <v>Y</v>
      </c>
      <c r="BV2287" s="12" t="str">
        <f>IF(AND(BT2287="Y",BQ2287&lt;1),"Y","")</f>
        <v/>
      </c>
      <c r="BW2287" s="12" t="str">
        <f>IF(BQ2287&gt;1,IF(BQ2286&gt;1,"Y",""),"")</f>
        <v>Y</v>
      </c>
      <c r="BX2287" s="12" t="str">
        <f>IF(BQ2287&lt;1,IF(BQ2286&lt;1,"Y",""),"")</f>
        <v/>
      </c>
      <c r="BY2287" s="2"/>
      <c r="BZ2287" s="2"/>
      <c r="CA2287" s="2"/>
    </row>
    <row r="2288" spans="47:79">
      <c r="AU2288" s="4" t="str">
        <f>IF(AZ2288=AZ2289,IF(AZ2288&gt;AZ2287,AZ2288&amp;"_O",""),AZ2288&amp;"_C")</f>
        <v/>
      </c>
      <c r="AV2288" s="7" t="str">
        <f>IF(RIGHT(AU2288,1)="C",AX2288/INDEX($AX$5:$AX$2729,MATCH(AZ2288&amp;"_O",$AU$5:$AU$2729,0),1),"")</f>
        <v/>
      </c>
      <c r="AW2288" s="38">
        <v>41530</v>
      </c>
      <c r="AX2288" s="37">
        <v>1687.99</v>
      </c>
      <c r="AY2288" s="7">
        <f>AX2288/AX2287</f>
        <v>1.0198287789169693</v>
      </c>
      <c r="AZ2288" s="4">
        <f>YEAR(AW2288)</f>
        <v>2013</v>
      </c>
      <c r="BA2288" s="2" t="s">
        <v>9</v>
      </c>
      <c r="BB2288" s="12" t="str">
        <f>INDEX($CD$5:$CD$10,MATCH(BA2288,$CC$5:$CC$10,0),1)</f>
        <v>Y</v>
      </c>
      <c r="BC2288" s="12" t="str">
        <f>IF(AND(BB2288="Y",AY2288&gt;1),"Y","")</f>
        <v>Y</v>
      </c>
      <c r="BD2288" s="12" t="str">
        <f>IF(AND(BB2288="Y",AY2288&lt;1),"Y","")</f>
        <v/>
      </c>
      <c r="BE2288" s="12" t="str">
        <f>IF(AY2288&gt;1,IF(AY2287&gt;1,"Y",""),"")</f>
        <v>Y</v>
      </c>
      <c r="BF2288" s="12" t="str">
        <f>IF(AY2288&lt;1,IF(AY2287&lt;1,"Y",""),"")</f>
        <v/>
      </c>
      <c r="BG2288" s="2"/>
      <c r="BH2288" s="2"/>
      <c r="BI2288" s="2"/>
      <c r="BJ2288" s="2"/>
      <c r="BK2288" s="2"/>
      <c r="BL2288" s="2"/>
      <c r="BM2288" s="4" t="str">
        <f>IF(BR2288=BR2289,IF(BR2288&gt;BR2287,BR2288&amp;"_O",""),BR2288&amp;"_C")</f>
        <v/>
      </c>
      <c r="BN2288" s="7" t="str">
        <f>IF(RIGHT(BM2288,1)="C",BP2288/INDEX($BP$5:$BP$2729,MATCH(BR2288&amp;"_O",$BM$5:$BM$2729,0),1),"")</f>
        <v/>
      </c>
      <c r="BO2288" s="38">
        <v>41950</v>
      </c>
      <c r="BP2288" s="3">
        <v>4632.53</v>
      </c>
      <c r="BQ2288" s="7">
        <f>BP2288/BP2287</f>
        <v>1.0003865472904978</v>
      </c>
      <c r="BR2288" s="4">
        <f>YEAR(BO2288)</f>
        <v>2014</v>
      </c>
      <c r="BS2288" s="2" t="s">
        <v>9</v>
      </c>
      <c r="BT2288" s="12" t="str">
        <f>INDEX($CD$5:$CD$10,MATCH(BS2288,$CC$5:$CC$10,0),1)</f>
        <v>Y</v>
      </c>
      <c r="BU2288" s="12" t="str">
        <f>IF(AND(BT2288="Y",BQ2288&gt;1),"Y","")</f>
        <v>Y</v>
      </c>
      <c r="BV2288" s="12" t="str">
        <f>IF(AND(BT2288="Y",BQ2288&lt;1),"Y","")</f>
        <v/>
      </c>
      <c r="BW2288" s="12" t="str">
        <f>IF(BQ2288&gt;1,IF(BQ2287&gt;1,"Y",""),"")</f>
        <v>Y</v>
      </c>
      <c r="BX2288" s="12" t="str">
        <f>IF(BQ2288&lt;1,IF(BQ2287&lt;1,"Y",""),"")</f>
        <v/>
      </c>
      <c r="BY2288" s="2"/>
      <c r="BZ2288" s="2"/>
      <c r="CA2288" s="2"/>
    </row>
    <row r="2289" spans="47:79">
      <c r="AU2289" s="4" t="str">
        <f>IF(AZ2289=AZ2290,IF(AZ2289&gt;AZ2288,AZ2289&amp;"_O",""),AZ2289&amp;"_C")</f>
        <v/>
      </c>
      <c r="AV2289" s="7" t="str">
        <f>IF(RIGHT(AU2289,1)="C",AX2289/INDEX($AX$5:$AX$2729,MATCH(AZ2289&amp;"_O",$AU$5:$AU$2729,0),1),"")</f>
        <v/>
      </c>
      <c r="AW2289" s="38">
        <v>41537</v>
      </c>
      <c r="AX2289" s="37">
        <v>1709.91</v>
      </c>
      <c r="AY2289" s="7">
        <f>AX2289/AX2288</f>
        <v>1.0129858589209653</v>
      </c>
      <c r="AZ2289" s="4">
        <f>YEAR(AW2289)</f>
        <v>2013</v>
      </c>
      <c r="BA2289" s="2" t="s">
        <v>9</v>
      </c>
      <c r="BB2289" s="12" t="str">
        <f>INDEX($CD$5:$CD$10,MATCH(BA2289,$CC$5:$CC$10,0),1)</f>
        <v>Y</v>
      </c>
      <c r="BC2289" s="12" t="str">
        <f>IF(AND(BB2289="Y",AY2289&gt;1),"Y","")</f>
        <v>Y</v>
      </c>
      <c r="BD2289" s="12" t="str">
        <f>IF(AND(BB2289="Y",AY2289&lt;1),"Y","")</f>
        <v/>
      </c>
      <c r="BE2289" s="12" t="str">
        <f>IF(AY2289&gt;1,IF(AY2288&gt;1,"Y",""),"")</f>
        <v>Y</v>
      </c>
      <c r="BF2289" s="12" t="str">
        <f>IF(AY2289&lt;1,IF(AY2288&lt;1,"Y",""),"")</f>
        <v/>
      </c>
      <c r="BG2289" s="2"/>
      <c r="BH2289" s="2"/>
      <c r="BI2289" s="2"/>
      <c r="BJ2289" s="2"/>
      <c r="BK2289" s="2"/>
      <c r="BL2289" s="2"/>
      <c r="BM2289" s="4" t="str">
        <f>IF(BR2289=BR2290,IF(BR2289&gt;BR2288,BR2289&amp;"_O",""),BR2289&amp;"_C")</f>
        <v/>
      </c>
      <c r="BN2289" s="7" t="str">
        <f>IF(RIGHT(BM2289,1)="C",BP2289/INDEX($BP$5:$BP$2729,MATCH(BR2289&amp;"_O",$BM$5:$BM$2729,0),1),"")</f>
        <v/>
      </c>
      <c r="BO2289" s="38">
        <v>41957</v>
      </c>
      <c r="BP2289" s="3">
        <v>4688.54</v>
      </c>
      <c r="BQ2289" s="7">
        <f>BP2289/BP2288</f>
        <v>1.0120905854900022</v>
      </c>
      <c r="BR2289" s="4">
        <f>YEAR(BO2289)</f>
        <v>2014</v>
      </c>
      <c r="BS2289" s="2" t="s">
        <v>9</v>
      </c>
      <c r="BT2289" s="12" t="str">
        <f>INDEX($CD$5:$CD$10,MATCH(BS2289,$CC$5:$CC$10,0),1)</f>
        <v>Y</v>
      </c>
      <c r="BU2289" s="12" t="str">
        <f>IF(AND(BT2289="Y",BQ2289&gt;1),"Y","")</f>
        <v>Y</v>
      </c>
      <c r="BV2289" s="12" t="str">
        <f>IF(AND(BT2289="Y",BQ2289&lt;1),"Y","")</f>
        <v/>
      </c>
      <c r="BW2289" s="12" t="str">
        <f>IF(BQ2289&gt;1,IF(BQ2288&gt;1,"Y",""),"")</f>
        <v>Y</v>
      </c>
      <c r="BX2289" s="12" t="str">
        <f>IF(BQ2289&lt;1,IF(BQ2288&lt;1,"Y",""),"")</f>
        <v/>
      </c>
      <c r="BY2289" s="2"/>
      <c r="BZ2289" s="2"/>
      <c r="CA2289" s="2"/>
    </row>
    <row r="2290" spans="47:79">
      <c r="AU2290" s="4" t="str">
        <f>IF(AZ2290=AZ2291,IF(AZ2290&gt;AZ2289,AZ2290&amp;"_O",""),AZ2290&amp;"_C")</f>
        <v/>
      </c>
      <c r="AV2290" s="7" t="str">
        <f>IF(RIGHT(AU2290,1)="C",AX2290/INDEX($AX$5:$AX$2729,MATCH(AZ2290&amp;"_O",$AU$5:$AU$2729,0),1),"")</f>
        <v/>
      </c>
      <c r="AW2290" s="38">
        <v>41544</v>
      </c>
      <c r="AX2290" s="37">
        <v>1691.75</v>
      </c>
      <c r="AY2290" s="7">
        <f>AX2290/AX2289</f>
        <v>0.98937955798843213</v>
      </c>
      <c r="AZ2290" s="4">
        <f>YEAR(AW2290)</f>
        <v>2013</v>
      </c>
      <c r="BA2290" s="2" t="s">
        <v>9</v>
      </c>
      <c r="BB2290" s="12" t="str">
        <f>INDEX($CD$5:$CD$10,MATCH(BA2290,$CC$5:$CC$10,0),1)</f>
        <v>Y</v>
      </c>
      <c r="BC2290" s="12" t="str">
        <f>IF(AND(BB2290="Y",AY2290&gt;1),"Y","")</f>
        <v/>
      </c>
      <c r="BD2290" s="12" t="str">
        <f>IF(AND(BB2290="Y",AY2290&lt;1),"Y","")</f>
        <v>Y</v>
      </c>
      <c r="BE2290" s="12" t="str">
        <f>IF(AY2290&gt;1,IF(AY2289&gt;1,"Y",""),"")</f>
        <v/>
      </c>
      <c r="BF2290" s="12" t="str">
        <f>IF(AY2290&lt;1,IF(AY2289&lt;1,"Y",""),"")</f>
        <v/>
      </c>
      <c r="BG2290" s="2"/>
      <c r="BH2290" s="2"/>
      <c r="BI2290" s="2"/>
      <c r="BJ2290" s="2"/>
      <c r="BK2290" s="2"/>
      <c r="BL2290" s="2"/>
      <c r="BM2290" s="4" t="str">
        <f>IF(BR2290=BR2291,IF(BR2290&gt;BR2289,BR2290&amp;"_O",""),BR2290&amp;"_C")</f>
        <v/>
      </c>
      <c r="BN2290" s="7" t="str">
        <f>IF(RIGHT(BM2290,1)="C",BP2290/INDEX($BP$5:$BP$2729,MATCH(BR2290&amp;"_O",$BM$5:$BM$2729,0),1),"")</f>
        <v/>
      </c>
      <c r="BO2290" s="38">
        <v>41964</v>
      </c>
      <c r="BP2290" s="3">
        <v>4712.97</v>
      </c>
      <c r="BQ2290" s="7">
        <f>BP2290/BP2289</f>
        <v>1.0052105772799209</v>
      </c>
      <c r="BR2290" s="4">
        <f>YEAR(BO2290)</f>
        <v>2014</v>
      </c>
      <c r="BS2290" s="2" t="s">
        <v>9</v>
      </c>
      <c r="BT2290" s="12" t="str">
        <f>INDEX($CD$5:$CD$10,MATCH(BS2290,$CC$5:$CC$10,0),1)</f>
        <v>Y</v>
      </c>
      <c r="BU2290" s="12" t="str">
        <f>IF(AND(BT2290="Y",BQ2290&gt;1),"Y","")</f>
        <v>Y</v>
      </c>
      <c r="BV2290" s="12" t="str">
        <f>IF(AND(BT2290="Y",BQ2290&lt;1),"Y","")</f>
        <v/>
      </c>
      <c r="BW2290" s="12" t="str">
        <f>IF(BQ2290&gt;1,IF(BQ2289&gt;1,"Y",""),"")</f>
        <v>Y</v>
      </c>
      <c r="BX2290" s="12" t="str">
        <f>IF(BQ2290&lt;1,IF(BQ2289&lt;1,"Y",""),"")</f>
        <v/>
      </c>
      <c r="BY2290" s="2"/>
      <c r="BZ2290" s="2"/>
      <c r="CA2290" s="2"/>
    </row>
    <row r="2291" spans="47:79">
      <c r="AU2291" s="4" t="str">
        <f>IF(AZ2291=AZ2292,IF(AZ2291&gt;AZ2290,AZ2291&amp;"_O",""),AZ2291&amp;"_C")</f>
        <v/>
      </c>
      <c r="AV2291" s="7" t="str">
        <f>IF(RIGHT(AU2291,1)="C",AX2291/INDEX($AX$5:$AX$2729,MATCH(AZ2291&amp;"_O",$AU$5:$AU$2729,0),1),"")</f>
        <v/>
      </c>
      <c r="AW2291" s="38">
        <v>41551</v>
      </c>
      <c r="AX2291" s="37">
        <v>1690.5</v>
      </c>
      <c r="AY2291" s="7">
        <f>AX2291/AX2290</f>
        <v>0.99926112014186497</v>
      </c>
      <c r="AZ2291" s="4">
        <f>YEAR(AW2291)</f>
        <v>2013</v>
      </c>
      <c r="BA2291" s="2" t="s">
        <v>9</v>
      </c>
      <c r="BB2291" s="12" t="str">
        <f>INDEX($CD$5:$CD$10,MATCH(BA2291,$CC$5:$CC$10,0),1)</f>
        <v>Y</v>
      </c>
      <c r="BC2291" s="12" t="str">
        <f>IF(AND(BB2291="Y",AY2291&gt;1),"Y","")</f>
        <v/>
      </c>
      <c r="BD2291" s="12" t="str">
        <f>IF(AND(BB2291="Y",AY2291&lt;1),"Y","")</f>
        <v>Y</v>
      </c>
      <c r="BE2291" s="12" t="str">
        <f>IF(AY2291&gt;1,IF(AY2290&gt;1,"Y",""),"")</f>
        <v/>
      </c>
      <c r="BF2291" s="12" t="str">
        <f>IF(AY2291&lt;1,IF(AY2290&lt;1,"Y",""),"")</f>
        <v>Y</v>
      </c>
      <c r="BG2291" s="2"/>
      <c r="BH2291" s="2"/>
      <c r="BI2291" s="2"/>
      <c r="BJ2291" s="2"/>
      <c r="BK2291" s="2"/>
      <c r="BL2291" s="2"/>
      <c r="BM2291" s="4" t="str">
        <f>IF(BR2291=BR2292,IF(BR2291&gt;BR2290,BR2291&amp;"_O",""),BR2291&amp;"_C")</f>
        <v/>
      </c>
      <c r="BN2291" s="7" t="str">
        <f>IF(RIGHT(BM2291,1)="C",BP2291/INDEX($BP$5:$BP$2729,MATCH(BR2291&amp;"_O",$BM$5:$BM$2729,0),1),"")</f>
        <v/>
      </c>
      <c r="BO2291" s="38">
        <v>41971</v>
      </c>
      <c r="BP2291" s="3">
        <v>4791.63</v>
      </c>
      <c r="BQ2291" s="7">
        <f>BP2291/BP2290</f>
        <v>1.0166901126041541</v>
      </c>
      <c r="BR2291" s="4">
        <f>YEAR(BO2291)</f>
        <v>2014</v>
      </c>
      <c r="BS2291" s="2" t="s">
        <v>9</v>
      </c>
      <c r="BT2291" s="12" t="str">
        <f>INDEX($CD$5:$CD$10,MATCH(BS2291,$CC$5:$CC$10,0),1)</f>
        <v>Y</v>
      </c>
      <c r="BU2291" s="12" t="str">
        <f>IF(AND(BT2291="Y",BQ2291&gt;1),"Y","")</f>
        <v>Y</v>
      </c>
      <c r="BV2291" s="12" t="str">
        <f>IF(AND(BT2291="Y",BQ2291&lt;1),"Y","")</f>
        <v/>
      </c>
      <c r="BW2291" s="12" t="str">
        <f>IF(BQ2291&gt;1,IF(BQ2290&gt;1,"Y",""),"")</f>
        <v>Y</v>
      </c>
      <c r="BX2291" s="12" t="str">
        <f>IF(BQ2291&lt;1,IF(BQ2290&lt;1,"Y",""),"")</f>
        <v/>
      </c>
      <c r="BY2291" s="2"/>
      <c r="BZ2291" s="2"/>
      <c r="CA2291" s="2"/>
    </row>
    <row r="2292" spans="47:79">
      <c r="AU2292" s="4" t="str">
        <f>IF(AZ2292=AZ2293,IF(AZ2292&gt;AZ2291,AZ2292&amp;"_O",""),AZ2292&amp;"_C")</f>
        <v/>
      </c>
      <c r="AV2292" s="7" t="str">
        <f>IF(RIGHT(AU2292,1)="C",AX2292/INDEX($AX$5:$AX$2729,MATCH(AZ2292&amp;"_O",$AU$5:$AU$2729,0),1),"")</f>
        <v/>
      </c>
      <c r="AW2292" s="38">
        <v>41558</v>
      </c>
      <c r="AX2292" s="37">
        <v>1703.2</v>
      </c>
      <c r="AY2292" s="7">
        <f>AX2292/AX2291</f>
        <v>1.0075125702454895</v>
      </c>
      <c r="AZ2292" s="4">
        <f>YEAR(AW2292)</f>
        <v>2013</v>
      </c>
      <c r="BA2292" s="2" t="s">
        <v>9</v>
      </c>
      <c r="BB2292" s="12" t="str">
        <f>INDEX($CD$5:$CD$10,MATCH(BA2292,$CC$5:$CC$10,0),1)</f>
        <v>Y</v>
      </c>
      <c r="BC2292" s="12" t="str">
        <f>IF(AND(BB2292="Y",AY2292&gt;1),"Y","")</f>
        <v>Y</v>
      </c>
      <c r="BD2292" s="12" t="str">
        <f>IF(AND(BB2292="Y",AY2292&lt;1),"Y","")</f>
        <v/>
      </c>
      <c r="BE2292" s="12" t="str">
        <f>IF(AY2292&gt;1,IF(AY2291&gt;1,"Y",""),"")</f>
        <v/>
      </c>
      <c r="BF2292" s="12" t="str">
        <f>IF(AY2292&lt;1,IF(AY2291&lt;1,"Y",""),"")</f>
        <v/>
      </c>
      <c r="BG2292" s="2"/>
      <c r="BH2292" s="2"/>
      <c r="BI2292" s="2"/>
      <c r="BJ2292" s="2"/>
      <c r="BK2292" s="2"/>
      <c r="BL2292" s="2"/>
      <c r="BM2292" s="4" t="str">
        <f>IF(BR2292=BR2293,IF(BR2292&gt;BR2291,BR2292&amp;"_O",""),BR2292&amp;"_C")</f>
        <v/>
      </c>
      <c r="BN2292" s="7" t="str">
        <f>IF(RIGHT(BM2292,1)="C",BP2292/INDEX($BP$5:$BP$2729,MATCH(BR2292&amp;"_O",$BM$5:$BM$2729,0),1),"")</f>
        <v/>
      </c>
      <c r="BO2292" s="38">
        <v>41978</v>
      </c>
      <c r="BP2292" s="3">
        <v>4780.76</v>
      </c>
      <c r="BQ2292" s="7">
        <f>BP2292/BP2291</f>
        <v>0.99773146090161391</v>
      </c>
      <c r="BR2292" s="4">
        <f>YEAR(BO2292)</f>
        <v>2014</v>
      </c>
      <c r="BS2292" s="2" t="s">
        <v>9</v>
      </c>
      <c r="BT2292" s="12" t="str">
        <f>INDEX($CD$5:$CD$10,MATCH(BS2292,$CC$5:$CC$10,0),1)</f>
        <v>Y</v>
      </c>
      <c r="BU2292" s="12" t="str">
        <f>IF(AND(BT2292="Y",BQ2292&gt;1),"Y","")</f>
        <v/>
      </c>
      <c r="BV2292" s="12" t="str">
        <f>IF(AND(BT2292="Y",BQ2292&lt;1),"Y","")</f>
        <v>Y</v>
      </c>
      <c r="BW2292" s="12" t="str">
        <f>IF(BQ2292&gt;1,IF(BQ2291&gt;1,"Y",""),"")</f>
        <v/>
      </c>
      <c r="BX2292" s="12" t="str">
        <f>IF(BQ2292&lt;1,IF(BQ2291&lt;1,"Y",""),"")</f>
        <v/>
      </c>
      <c r="BY2292" s="2"/>
      <c r="BZ2292" s="2"/>
      <c r="CA2292" s="2"/>
    </row>
    <row r="2293" spans="47:79">
      <c r="AU2293" s="4" t="str">
        <f>IF(AZ2293=AZ2294,IF(AZ2293&gt;AZ2292,AZ2293&amp;"_O",""),AZ2293&amp;"_C")</f>
        <v/>
      </c>
      <c r="AV2293" s="7" t="str">
        <f>IF(RIGHT(AU2293,1)="C",AX2293/INDEX($AX$5:$AX$2729,MATCH(AZ2293&amp;"_O",$AU$5:$AU$2729,0),1),"")</f>
        <v/>
      </c>
      <c r="AW2293" s="38">
        <v>41565</v>
      </c>
      <c r="AX2293" s="37">
        <v>1744.5</v>
      </c>
      <c r="AY2293" s="7">
        <f>AX2293/AX2292</f>
        <v>1.024248473461719</v>
      </c>
      <c r="AZ2293" s="4">
        <f>YEAR(AW2293)</f>
        <v>2013</v>
      </c>
      <c r="BA2293" s="2" t="s">
        <v>9</v>
      </c>
      <c r="BB2293" s="12" t="str">
        <f>INDEX($CD$5:$CD$10,MATCH(BA2293,$CC$5:$CC$10,0),1)</f>
        <v>Y</v>
      </c>
      <c r="BC2293" s="12" t="str">
        <f>IF(AND(BB2293="Y",AY2293&gt;1),"Y","")</f>
        <v>Y</v>
      </c>
      <c r="BD2293" s="12" t="str">
        <f>IF(AND(BB2293="Y",AY2293&lt;1),"Y","")</f>
        <v/>
      </c>
      <c r="BE2293" s="12" t="str">
        <f>IF(AY2293&gt;1,IF(AY2292&gt;1,"Y",""),"")</f>
        <v>Y</v>
      </c>
      <c r="BF2293" s="12" t="str">
        <f>IF(AY2293&lt;1,IF(AY2292&lt;1,"Y",""),"")</f>
        <v/>
      </c>
      <c r="BG2293" s="2"/>
      <c r="BH2293" s="2"/>
      <c r="BI2293" s="2"/>
      <c r="BJ2293" s="2"/>
      <c r="BK2293" s="2"/>
      <c r="BL2293" s="2"/>
      <c r="BM2293" s="4" t="str">
        <f>IF(BR2293=BR2294,IF(BR2293&gt;BR2292,BR2293&amp;"_O",""),BR2293&amp;"_C")</f>
        <v/>
      </c>
      <c r="BN2293" s="7" t="str">
        <f>IF(RIGHT(BM2293,1)="C",BP2293/INDEX($BP$5:$BP$2729,MATCH(BR2293&amp;"_O",$BM$5:$BM$2729,0),1),"")</f>
        <v/>
      </c>
      <c r="BO2293" s="38">
        <v>41985</v>
      </c>
      <c r="BP2293" s="3">
        <v>4653.6000000000004</v>
      </c>
      <c r="BQ2293" s="7">
        <f>BP2293/BP2292</f>
        <v>0.97340171855520885</v>
      </c>
      <c r="BR2293" s="4">
        <f>YEAR(BO2293)</f>
        <v>2014</v>
      </c>
      <c r="BS2293" s="2" t="s">
        <v>9</v>
      </c>
      <c r="BT2293" s="12" t="str">
        <f>INDEX($CD$5:$CD$10,MATCH(BS2293,$CC$5:$CC$10,0),1)</f>
        <v>Y</v>
      </c>
      <c r="BU2293" s="12" t="str">
        <f>IF(AND(BT2293="Y",BQ2293&gt;1),"Y","")</f>
        <v/>
      </c>
      <c r="BV2293" s="12" t="str">
        <f>IF(AND(BT2293="Y",BQ2293&lt;1),"Y","")</f>
        <v>Y</v>
      </c>
      <c r="BW2293" s="12" t="str">
        <f>IF(BQ2293&gt;1,IF(BQ2292&gt;1,"Y",""),"")</f>
        <v/>
      </c>
      <c r="BX2293" s="12" t="str">
        <f>IF(BQ2293&lt;1,IF(BQ2292&lt;1,"Y",""),"")</f>
        <v>Y</v>
      </c>
      <c r="BY2293" s="2"/>
      <c r="BZ2293" s="2"/>
      <c r="CA2293" s="2"/>
    </row>
    <row r="2294" spans="47:79">
      <c r="AU2294" s="4" t="str">
        <f>IF(AZ2294=AZ2295,IF(AZ2294&gt;AZ2293,AZ2294&amp;"_O",""),AZ2294&amp;"_C")</f>
        <v/>
      </c>
      <c r="AV2294" s="7" t="str">
        <f>IF(RIGHT(AU2294,1)="C",AX2294/INDEX($AX$5:$AX$2729,MATCH(AZ2294&amp;"_O",$AU$5:$AU$2729,0),1),"")</f>
        <v/>
      </c>
      <c r="AW2294" s="38">
        <v>41572</v>
      </c>
      <c r="AX2294" s="37">
        <v>1759.77</v>
      </c>
      <c r="AY2294" s="7">
        <f>AX2294/AX2293</f>
        <v>1.0087532244196045</v>
      </c>
      <c r="AZ2294" s="4">
        <f>YEAR(AW2294)</f>
        <v>2013</v>
      </c>
      <c r="BA2294" s="2" t="s">
        <v>9</v>
      </c>
      <c r="BB2294" s="12" t="str">
        <f>INDEX($CD$5:$CD$10,MATCH(BA2294,$CC$5:$CC$10,0),1)</f>
        <v>Y</v>
      </c>
      <c r="BC2294" s="12" t="str">
        <f>IF(AND(BB2294="Y",AY2294&gt;1),"Y","")</f>
        <v>Y</v>
      </c>
      <c r="BD2294" s="12" t="str">
        <f>IF(AND(BB2294="Y",AY2294&lt;1),"Y","")</f>
        <v/>
      </c>
      <c r="BE2294" s="12" t="str">
        <f>IF(AY2294&gt;1,IF(AY2293&gt;1,"Y",""),"")</f>
        <v>Y</v>
      </c>
      <c r="BF2294" s="12" t="str">
        <f>IF(AY2294&lt;1,IF(AY2293&lt;1,"Y",""),"")</f>
        <v/>
      </c>
      <c r="BG2294" s="2"/>
      <c r="BH2294" s="2"/>
      <c r="BI2294" s="2"/>
      <c r="BJ2294" s="2"/>
      <c r="BK2294" s="2"/>
      <c r="BL2294" s="2"/>
      <c r="BM2294" s="4" t="str">
        <f>IF(BR2294=BR2295,IF(BR2294&gt;BR2293,BR2294&amp;"_O",""),BR2294&amp;"_C")</f>
        <v/>
      </c>
      <c r="BN2294" s="7" t="str">
        <f>IF(RIGHT(BM2294,1)="C",BP2294/INDEX($BP$5:$BP$2729,MATCH(BR2294&amp;"_O",$BM$5:$BM$2729,0),1),"")</f>
        <v/>
      </c>
      <c r="BO2294" s="38">
        <v>41992</v>
      </c>
      <c r="BP2294" s="3">
        <v>4765.38</v>
      </c>
      <c r="BQ2294" s="7">
        <f>BP2294/BP2293</f>
        <v>1.0240201134605467</v>
      </c>
      <c r="BR2294" s="4">
        <f>YEAR(BO2294)</f>
        <v>2014</v>
      </c>
      <c r="BS2294" s="2" t="s">
        <v>9</v>
      </c>
      <c r="BT2294" s="12" t="str">
        <f>INDEX($CD$5:$CD$10,MATCH(BS2294,$CC$5:$CC$10,0),1)</f>
        <v>Y</v>
      </c>
      <c r="BU2294" s="12" t="str">
        <f>IF(AND(BT2294="Y",BQ2294&gt;1),"Y","")</f>
        <v>Y</v>
      </c>
      <c r="BV2294" s="12" t="str">
        <f>IF(AND(BT2294="Y",BQ2294&lt;1),"Y","")</f>
        <v/>
      </c>
      <c r="BW2294" s="12" t="str">
        <f>IF(BQ2294&gt;1,IF(BQ2293&gt;1,"Y",""),"")</f>
        <v/>
      </c>
      <c r="BX2294" s="12" t="str">
        <f>IF(BQ2294&lt;1,IF(BQ2293&lt;1,"Y",""),"")</f>
        <v/>
      </c>
      <c r="BY2294" s="2"/>
      <c r="BZ2294" s="2"/>
      <c r="CA2294" s="2"/>
    </row>
    <row r="2295" spans="47:79">
      <c r="AU2295" s="4" t="str">
        <f>IF(AZ2295=AZ2296,IF(AZ2295&gt;AZ2294,AZ2295&amp;"_O",""),AZ2295&amp;"_C")</f>
        <v/>
      </c>
      <c r="AV2295" s="7" t="str">
        <f>IF(RIGHT(AU2295,1)="C",AX2295/INDEX($AX$5:$AX$2729,MATCH(AZ2295&amp;"_O",$AU$5:$AU$2729,0),1),"")</f>
        <v/>
      </c>
      <c r="AW2295" s="38">
        <v>41579</v>
      </c>
      <c r="AX2295" s="37">
        <v>1761.64</v>
      </c>
      <c r="AY2295" s="7">
        <f>AX2295/AX2294</f>
        <v>1.0010626388675794</v>
      </c>
      <c r="AZ2295" s="4">
        <f>YEAR(AW2295)</f>
        <v>2013</v>
      </c>
      <c r="BA2295" s="2" t="s">
        <v>9</v>
      </c>
      <c r="BB2295" s="12" t="str">
        <f>INDEX($CD$5:$CD$10,MATCH(BA2295,$CC$5:$CC$10,0),1)</f>
        <v>Y</v>
      </c>
      <c r="BC2295" s="12" t="str">
        <f>IF(AND(BB2295="Y",AY2295&gt;1),"Y","")</f>
        <v>Y</v>
      </c>
      <c r="BD2295" s="12" t="str">
        <f>IF(AND(BB2295="Y",AY2295&lt;1),"Y","")</f>
        <v/>
      </c>
      <c r="BE2295" s="12" t="str">
        <f>IF(AY2295&gt;1,IF(AY2294&gt;1,"Y",""),"")</f>
        <v>Y</v>
      </c>
      <c r="BF2295" s="12" t="str">
        <f>IF(AY2295&lt;1,IF(AY2294&lt;1,"Y",""),"")</f>
        <v/>
      </c>
      <c r="BG2295" s="2"/>
      <c r="BH2295" s="2"/>
      <c r="BI2295" s="2"/>
      <c r="BJ2295" s="2"/>
      <c r="BK2295" s="2"/>
      <c r="BL2295" s="2"/>
      <c r="BM2295" s="4" t="str">
        <f>IF(BR2295=BR2296,IF(BR2295&gt;BR2294,BR2295&amp;"_O",""),BR2295&amp;"_C")</f>
        <v>2014_C</v>
      </c>
      <c r="BN2295" s="7">
        <f>IF(RIGHT(BM2295,1)="C",BP2295/INDEX($BP$5:$BP$2729,MATCH(BR2295&amp;"_O",$BM$5:$BM$2729,0),1),"")</f>
        <v>1.1633506054100888</v>
      </c>
      <c r="BO2295" s="38">
        <v>41999</v>
      </c>
      <c r="BP2295" s="3">
        <v>4806.8599999999997</v>
      </c>
      <c r="BQ2295" s="7">
        <f>BP2295/BP2294</f>
        <v>1.0087044474942186</v>
      </c>
      <c r="BR2295" s="4">
        <f>YEAR(BO2295)</f>
        <v>2014</v>
      </c>
      <c r="BS2295" s="2" t="s">
        <v>9</v>
      </c>
      <c r="BT2295" s="12" t="str">
        <f>INDEX($CD$5:$CD$10,MATCH(BS2295,$CC$5:$CC$10,0),1)</f>
        <v>Y</v>
      </c>
      <c r="BU2295" s="12" t="str">
        <f>IF(AND(BT2295="Y",BQ2295&gt;1),"Y","")</f>
        <v>Y</v>
      </c>
      <c r="BV2295" s="12" t="str">
        <f>IF(AND(BT2295="Y",BQ2295&lt;1),"Y","")</f>
        <v/>
      </c>
      <c r="BW2295" s="12" t="str">
        <f>IF(BQ2295&gt;1,IF(BQ2294&gt;1,"Y",""),"")</f>
        <v>Y</v>
      </c>
      <c r="BX2295" s="12" t="str">
        <f>IF(BQ2295&lt;1,IF(BQ2294&lt;1,"Y",""),"")</f>
        <v/>
      </c>
      <c r="BY2295" s="2"/>
      <c r="BZ2295" s="2"/>
      <c r="CA2295" s="2"/>
    </row>
    <row r="2296" spans="47:79">
      <c r="AU2296" s="4" t="str">
        <f>IF(AZ2296=AZ2297,IF(AZ2296&gt;AZ2295,AZ2296&amp;"_O",""),AZ2296&amp;"_C")</f>
        <v/>
      </c>
      <c r="AV2296" s="7" t="str">
        <f>IF(RIGHT(AU2296,1)="C",AX2296/INDEX($AX$5:$AX$2729,MATCH(AZ2296&amp;"_O",$AU$5:$AU$2729,0),1),"")</f>
        <v/>
      </c>
      <c r="AW2296" s="38">
        <v>41586</v>
      </c>
      <c r="AX2296" s="37">
        <v>1770.61</v>
      </c>
      <c r="AY2296" s="7">
        <f>AX2296/AX2295</f>
        <v>1.0050918462341907</v>
      </c>
      <c r="AZ2296" s="4">
        <f>YEAR(AW2296)</f>
        <v>2013</v>
      </c>
      <c r="BA2296" s="2" t="s">
        <v>9</v>
      </c>
      <c r="BB2296" s="12" t="str">
        <f>INDEX($CD$5:$CD$10,MATCH(BA2296,$CC$5:$CC$10,0),1)</f>
        <v>Y</v>
      </c>
      <c r="BC2296" s="12" t="str">
        <f>IF(AND(BB2296="Y",AY2296&gt;1),"Y","")</f>
        <v>Y</v>
      </c>
      <c r="BD2296" s="12" t="str">
        <f>IF(AND(BB2296="Y",AY2296&lt;1),"Y","")</f>
        <v/>
      </c>
      <c r="BE2296" s="12" t="str">
        <f>IF(AY2296&gt;1,IF(AY2295&gt;1,"Y",""),"")</f>
        <v>Y</v>
      </c>
      <c r="BF2296" s="12" t="str">
        <f>IF(AY2296&lt;1,IF(AY2295&lt;1,"Y",""),"")</f>
        <v/>
      </c>
      <c r="BG2296" s="2"/>
      <c r="BH2296" s="2"/>
      <c r="BI2296" s="2"/>
      <c r="BJ2296" s="2"/>
      <c r="BK2296" s="2"/>
      <c r="BL2296" s="2"/>
      <c r="BM2296" s="4" t="str">
        <f>IF(BR2296=BR2297,IF(BR2296&gt;BR2295,BR2296&amp;"_O",""),BR2296&amp;"_C")</f>
        <v>2015_O</v>
      </c>
      <c r="BN2296" s="7" t="str">
        <f>IF(RIGHT(BM2296,1)="C",BP2296/INDEX($BP$5:$BP$2729,MATCH(BR2296&amp;"_O",$BM$5:$BM$2729,0),1),"")</f>
        <v/>
      </c>
      <c r="BO2296" s="38">
        <v>42006</v>
      </c>
      <c r="BP2296" s="3">
        <v>4726.8100000000004</v>
      </c>
      <c r="BQ2296" s="7">
        <f>BP2296/BP2295</f>
        <v>0.9833467169836444</v>
      </c>
      <c r="BR2296" s="4">
        <f>YEAR(BO2296)</f>
        <v>2015</v>
      </c>
      <c r="BS2296" s="2" t="s">
        <v>9</v>
      </c>
      <c r="BT2296" s="12" t="str">
        <f>INDEX($CD$5:$CD$10,MATCH(BS2296,$CC$5:$CC$10,0),1)</f>
        <v>Y</v>
      </c>
      <c r="BU2296" s="12" t="str">
        <f>IF(AND(BT2296="Y",BQ2296&gt;1),"Y","")</f>
        <v/>
      </c>
      <c r="BV2296" s="12" t="str">
        <f>IF(AND(BT2296="Y",BQ2296&lt;1),"Y","")</f>
        <v>Y</v>
      </c>
      <c r="BW2296" s="12" t="str">
        <f>IF(BQ2296&gt;1,IF(BQ2295&gt;1,"Y",""),"")</f>
        <v/>
      </c>
      <c r="BX2296" s="12" t="str">
        <f>IF(BQ2296&lt;1,IF(BQ2295&lt;1,"Y",""),"")</f>
        <v/>
      </c>
      <c r="BY2296" s="2"/>
      <c r="BZ2296" s="2"/>
      <c r="CA2296" s="2"/>
    </row>
    <row r="2297" spans="47:79">
      <c r="AU2297" s="4" t="str">
        <f>IF(AZ2297=AZ2298,IF(AZ2297&gt;AZ2296,AZ2297&amp;"_O",""),AZ2297&amp;"_C")</f>
        <v/>
      </c>
      <c r="AV2297" s="7" t="str">
        <f>IF(RIGHT(AU2297,1)="C",AX2297/INDEX($AX$5:$AX$2729,MATCH(AZ2297&amp;"_O",$AU$5:$AU$2729,0),1),"")</f>
        <v/>
      </c>
      <c r="AW2297" s="38">
        <v>41593</v>
      </c>
      <c r="AX2297" s="37">
        <v>1798.18</v>
      </c>
      <c r="AY2297" s="7">
        <f>AX2297/AX2296</f>
        <v>1.0155709049423647</v>
      </c>
      <c r="AZ2297" s="4">
        <f>YEAR(AW2297)</f>
        <v>2013</v>
      </c>
      <c r="BA2297" s="2" t="s">
        <v>9</v>
      </c>
      <c r="BB2297" s="12" t="str">
        <f>INDEX($CD$5:$CD$10,MATCH(BA2297,$CC$5:$CC$10,0),1)</f>
        <v>Y</v>
      </c>
      <c r="BC2297" s="12" t="str">
        <f>IF(AND(BB2297="Y",AY2297&gt;1),"Y","")</f>
        <v>Y</v>
      </c>
      <c r="BD2297" s="12" t="str">
        <f>IF(AND(BB2297="Y",AY2297&lt;1),"Y","")</f>
        <v/>
      </c>
      <c r="BE2297" s="12" t="str">
        <f>IF(AY2297&gt;1,IF(AY2296&gt;1,"Y",""),"")</f>
        <v>Y</v>
      </c>
      <c r="BF2297" s="12" t="str">
        <f>IF(AY2297&lt;1,IF(AY2296&lt;1,"Y",""),"")</f>
        <v/>
      </c>
      <c r="BG2297" s="2"/>
      <c r="BH2297" s="2"/>
      <c r="BI2297" s="2"/>
      <c r="BJ2297" s="2"/>
      <c r="BK2297" s="2"/>
      <c r="BL2297" s="2"/>
      <c r="BM2297" s="4" t="str">
        <f>IF(BR2297=BR2298,IF(BR2297&gt;BR2296,BR2297&amp;"_O",""),BR2297&amp;"_C")</f>
        <v/>
      </c>
      <c r="BN2297" s="7" t="str">
        <f>IF(RIGHT(BM2297,1)="C",BP2297/INDEX($BP$5:$BP$2729,MATCH(BR2297&amp;"_O",$BM$5:$BM$2729,0),1),"")</f>
        <v/>
      </c>
      <c r="BO2297" s="38">
        <v>42013</v>
      </c>
      <c r="BP2297" s="3">
        <v>4704.07</v>
      </c>
      <c r="BQ2297" s="7">
        <f>BP2297/BP2296</f>
        <v>0.99518914447587259</v>
      </c>
      <c r="BR2297" s="4">
        <f>YEAR(BO2297)</f>
        <v>2015</v>
      </c>
      <c r="BS2297" s="2" t="s">
        <v>9</v>
      </c>
      <c r="BT2297" s="12" t="str">
        <f>INDEX($CD$5:$CD$10,MATCH(BS2297,$CC$5:$CC$10,0),1)</f>
        <v>Y</v>
      </c>
      <c r="BU2297" s="12" t="str">
        <f>IF(AND(BT2297="Y",BQ2297&gt;1),"Y","")</f>
        <v/>
      </c>
      <c r="BV2297" s="12" t="str">
        <f>IF(AND(BT2297="Y",BQ2297&lt;1),"Y","")</f>
        <v>Y</v>
      </c>
      <c r="BW2297" s="12" t="str">
        <f>IF(BQ2297&gt;1,IF(BQ2296&gt;1,"Y",""),"")</f>
        <v/>
      </c>
      <c r="BX2297" s="12" t="str">
        <f>IF(BQ2297&lt;1,IF(BQ2296&lt;1,"Y",""),"")</f>
        <v>Y</v>
      </c>
      <c r="BY2297" s="2"/>
      <c r="BZ2297" s="2"/>
      <c r="CA2297" s="2"/>
    </row>
    <row r="2298" spans="47:79">
      <c r="AU2298" s="4" t="str">
        <f>IF(AZ2298=AZ2299,IF(AZ2298&gt;AZ2297,AZ2298&amp;"_O",""),AZ2298&amp;"_C")</f>
        <v/>
      </c>
      <c r="AV2298" s="7" t="str">
        <f>IF(RIGHT(AU2298,1)="C",AX2298/INDEX($AX$5:$AX$2729,MATCH(AZ2298&amp;"_O",$AU$5:$AU$2729,0),1),"")</f>
        <v/>
      </c>
      <c r="AW2298" s="38">
        <v>41600</v>
      </c>
      <c r="AX2298" s="37">
        <v>1804.76</v>
      </c>
      <c r="AY2298" s="7">
        <f>AX2298/AX2297</f>
        <v>1.003659255469419</v>
      </c>
      <c r="AZ2298" s="4">
        <f>YEAR(AW2298)</f>
        <v>2013</v>
      </c>
      <c r="BA2298" s="2" t="s">
        <v>9</v>
      </c>
      <c r="BB2298" s="12" t="str">
        <f>INDEX($CD$5:$CD$10,MATCH(BA2298,$CC$5:$CC$10,0),1)</f>
        <v>Y</v>
      </c>
      <c r="BC2298" s="12" t="str">
        <f>IF(AND(BB2298="Y",AY2298&gt;1),"Y","")</f>
        <v>Y</v>
      </c>
      <c r="BD2298" s="12" t="str">
        <f>IF(AND(BB2298="Y",AY2298&lt;1),"Y","")</f>
        <v/>
      </c>
      <c r="BE2298" s="12" t="str">
        <f>IF(AY2298&gt;1,IF(AY2297&gt;1,"Y",""),"")</f>
        <v>Y</v>
      </c>
      <c r="BF2298" s="12" t="str">
        <f>IF(AY2298&lt;1,IF(AY2297&lt;1,"Y",""),"")</f>
        <v/>
      </c>
      <c r="BG2298" s="2"/>
      <c r="BH2298" s="2"/>
      <c r="BI2298" s="2"/>
      <c r="BJ2298" s="2"/>
      <c r="BK2298" s="2"/>
      <c r="BL2298" s="2"/>
      <c r="BM2298" s="4" t="str">
        <f>IF(BR2298=BR2299,IF(BR2298&gt;BR2297,BR2298&amp;"_O",""),BR2298&amp;"_C")</f>
        <v/>
      </c>
      <c r="BN2298" s="7" t="str">
        <f>IF(RIGHT(BM2298,1)="C",BP2298/INDEX($BP$5:$BP$2729,MATCH(BR2298&amp;"_O",$BM$5:$BM$2729,0),1),"")</f>
        <v/>
      </c>
      <c r="BO2298" s="38">
        <v>42020</v>
      </c>
      <c r="BP2298" s="3">
        <v>4634.38</v>
      </c>
      <c r="BQ2298" s="7">
        <f>BP2298/BP2297</f>
        <v>0.98518516943838008</v>
      </c>
      <c r="BR2298" s="4">
        <f>YEAR(BO2298)</f>
        <v>2015</v>
      </c>
      <c r="BS2298" s="2" t="s">
        <v>9</v>
      </c>
      <c r="BT2298" s="12" t="str">
        <f>INDEX($CD$5:$CD$10,MATCH(BS2298,$CC$5:$CC$10,0),1)</f>
        <v>Y</v>
      </c>
      <c r="BU2298" s="12" t="str">
        <f>IF(AND(BT2298="Y",BQ2298&gt;1),"Y","")</f>
        <v/>
      </c>
      <c r="BV2298" s="12" t="str">
        <f>IF(AND(BT2298="Y",BQ2298&lt;1),"Y","")</f>
        <v>Y</v>
      </c>
      <c r="BW2298" s="12" t="str">
        <f>IF(BQ2298&gt;1,IF(BQ2297&gt;1,"Y",""),"")</f>
        <v/>
      </c>
      <c r="BX2298" s="12" t="str">
        <f>IF(BQ2298&lt;1,IF(BQ2297&lt;1,"Y",""),"")</f>
        <v>Y</v>
      </c>
      <c r="BY2298" s="2"/>
      <c r="BZ2298" s="2"/>
      <c r="CA2298" s="2"/>
    </row>
    <row r="2299" spans="47:79">
      <c r="AU2299" s="4" t="str">
        <f>IF(AZ2299=AZ2300,IF(AZ2299&gt;AZ2298,AZ2299&amp;"_O",""),AZ2299&amp;"_C")</f>
        <v/>
      </c>
      <c r="AV2299" s="7" t="str">
        <f>IF(RIGHT(AU2299,1)="C",AX2299/INDEX($AX$5:$AX$2729,MATCH(AZ2299&amp;"_O",$AU$5:$AU$2729,0),1),"")</f>
        <v/>
      </c>
      <c r="AW2299" s="38">
        <v>41607</v>
      </c>
      <c r="AX2299" s="37">
        <v>1805.81</v>
      </c>
      <c r="AY2299" s="7">
        <f>AX2299/AX2298</f>
        <v>1.0005817948092821</v>
      </c>
      <c r="AZ2299" s="4">
        <f>YEAR(AW2299)</f>
        <v>2013</v>
      </c>
      <c r="BA2299" s="2" t="s">
        <v>9</v>
      </c>
      <c r="BB2299" s="12" t="str">
        <f>INDEX($CD$5:$CD$10,MATCH(BA2299,$CC$5:$CC$10,0),1)</f>
        <v>Y</v>
      </c>
      <c r="BC2299" s="12" t="str">
        <f>IF(AND(BB2299="Y",AY2299&gt;1),"Y","")</f>
        <v>Y</v>
      </c>
      <c r="BD2299" s="12" t="str">
        <f>IF(AND(BB2299="Y",AY2299&lt;1),"Y","")</f>
        <v/>
      </c>
      <c r="BE2299" s="12" t="str">
        <f>IF(AY2299&gt;1,IF(AY2298&gt;1,"Y",""),"")</f>
        <v>Y</v>
      </c>
      <c r="BF2299" s="12" t="str">
        <f>IF(AY2299&lt;1,IF(AY2298&lt;1,"Y",""),"")</f>
        <v/>
      </c>
      <c r="BG2299" s="2"/>
      <c r="BH2299" s="2"/>
      <c r="BI2299" s="2"/>
      <c r="BJ2299" s="2"/>
      <c r="BK2299" s="2"/>
      <c r="BL2299" s="2"/>
      <c r="BM2299" s="4" t="str">
        <f>IF(BR2299=BR2300,IF(BR2299&gt;BR2298,BR2299&amp;"_O",""),BR2299&amp;"_C")</f>
        <v/>
      </c>
      <c r="BN2299" s="7" t="str">
        <f>IF(RIGHT(BM2299,1)="C",BP2299/INDEX($BP$5:$BP$2729,MATCH(BR2299&amp;"_O",$BM$5:$BM$2729,0),1),"")</f>
        <v/>
      </c>
      <c r="BO2299" s="38">
        <v>42027</v>
      </c>
      <c r="BP2299" s="3">
        <v>4757.88</v>
      </c>
      <c r="BQ2299" s="7">
        <f>BP2299/BP2298</f>
        <v>1.0266486563466959</v>
      </c>
      <c r="BR2299" s="4">
        <f>YEAR(BO2299)</f>
        <v>2015</v>
      </c>
      <c r="BS2299" s="2" t="s">
        <v>9</v>
      </c>
      <c r="BT2299" s="12" t="str">
        <f>INDEX($CD$5:$CD$10,MATCH(BS2299,$CC$5:$CC$10,0),1)</f>
        <v>Y</v>
      </c>
      <c r="BU2299" s="12" t="str">
        <f>IF(AND(BT2299="Y",BQ2299&gt;1),"Y","")</f>
        <v>Y</v>
      </c>
      <c r="BV2299" s="12" t="str">
        <f>IF(AND(BT2299="Y",BQ2299&lt;1),"Y","")</f>
        <v/>
      </c>
      <c r="BW2299" s="12" t="str">
        <f>IF(BQ2299&gt;1,IF(BQ2298&gt;1,"Y",""),"")</f>
        <v/>
      </c>
      <c r="BX2299" s="12" t="str">
        <f>IF(BQ2299&lt;1,IF(BQ2298&lt;1,"Y",""),"")</f>
        <v/>
      </c>
      <c r="BY2299" s="2"/>
      <c r="BZ2299" s="2"/>
      <c r="CA2299" s="2"/>
    </row>
    <row r="2300" spans="47:79">
      <c r="AU2300" s="4" t="str">
        <f>IF(AZ2300=AZ2301,IF(AZ2300&gt;AZ2299,AZ2300&amp;"_O",""),AZ2300&amp;"_C")</f>
        <v/>
      </c>
      <c r="AV2300" s="7" t="str">
        <f>IF(RIGHT(AU2300,1)="C",AX2300/INDEX($AX$5:$AX$2729,MATCH(AZ2300&amp;"_O",$AU$5:$AU$2729,0),1),"")</f>
        <v/>
      </c>
      <c r="AW2300" s="38">
        <v>41614</v>
      </c>
      <c r="AX2300" s="37">
        <v>1805.09</v>
      </c>
      <c r="AY2300" s="7">
        <f>AX2300/AX2299</f>
        <v>0.9996012869570996</v>
      </c>
      <c r="AZ2300" s="4">
        <f>YEAR(AW2300)</f>
        <v>2013</v>
      </c>
      <c r="BA2300" s="2" t="s">
        <v>9</v>
      </c>
      <c r="BB2300" s="12" t="str">
        <f>INDEX($CD$5:$CD$10,MATCH(BA2300,$CC$5:$CC$10,0),1)</f>
        <v>Y</v>
      </c>
      <c r="BC2300" s="12" t="str">
        <f>IF(AND(BB2300="Y",AY2300&gt;1),"Y","")</f>
        <v/>
      </c>
      <c r="BD2300" s="12" t="str">
        <f>IF(AND(BB2300="Y",AY2300&lt;1),"Y","")</f>
        <v>Y</v>
      </c>
      <c r="BE2300" s="12" t="str">
        <f>IF(AY2300&gt;1,IF(AY2299&gt;1,"Y",""),"")</f>
        <v/>
      </c>
      <c r="BF2300" s="12" t="str">
        <f>IF(AY2300&lt;1,IF(AY2299&lt;1,"Y",""),"")</f>
        <v/>
      </c>
      <c r="BG2300" s="2"/>
      <c r="BH2300" s="2"/>
      <c r="BI2300" s="2"/>
      <c r="BJ2300" s="2"/>
      <c r="BK2300" s="2"/>
      <c r="BL2300" s="2"/>
      <c r="BM2300" s="4" t="str">
        <f>IF(BR2300=BR2301,IF(BR2300&gt;BR2299,BR2300&amp;"_O",""),BR2300&amp;"_C")</f>
        <v/>
      </c>
      <c r="BN2300" s="7" t="str">
        <f>IF(RIGHT(BM2300,1)="C",BP2300/INDEX($BP$5:$BP$2729,MATCH(BR2300&amp;"_O",$BM$5:$BM$2729,0),1),"")</f>
        <v/>
      </c>
      <c r="BO2300" s="38">
        <v>42034</v>
      </c>
      <c r="BP2300" s="3">
        <v>4635.24</v>
      </c>
      <c r="BQ2300" s="7">
        <f>BP2300/BP2299</f>
        <v>0.9742238139675653</v>
      </c>
      <c r="BR2300" s="4">
        <f>YEAR(BO2300)</f>
        <v>2015</v>
      </c>
      <c r="BS2300" s="2" t="s">
        <v>9</v>
      </c>
      <c r="BT2300" s="12" t="str">
        <f>INDEX($CD$5:$CD$10,MATCH(BS2300,$CC$5:$CC$10,0),1)</f>
        <v>Y</v>
      </c>
      <c r="BU2300" s="12" t="str">
        <f>IF(AND(BT2300="Y",BQ2300&gt;1),"Y","")</f>
        <v/>
      </c>
      <c r="BV2300" s="12" t="str">
        <f>IF(AND(BT2300="Y",BQ2300&lt;1),"Y","")</f>
        <v>Y</v>
      </c>
      <c r="BW2300" s="12" t="str">
        <f>IF(BQ2300&gt;1,IF(BQ2299&gt;1,"Y",""),"")</f>
        <v/>
      </c>
      <c r="BX2300" s="12" t="str">
        <f>IF(BQ2300&lt;1,IF(BQ2299&lt;1,"Y",""),"")</f>
        <v/>
      </c>
      <c r="BY2300" s="2"/>
      <c r="BZ2300" s="2"/>
      <c r="CA2300" s="2"/>
    </row>
    <row r="2301" spans="47:79">
      <c r="AU2301" s="4" t="str">
        <f>IF(AZ2301=AZ2302,IF(AZ2301&gt;AZ2300,AZ2301&amp;"_O",""),AZ2301&amp;"_C")</f>
        <v/>
      </c>
      <c r="AV2301" s="7" t="str">
        <f>IF(RIGHT(AU2301,1)="C",AX2301/INDEX($AX$5:$AX$2729,MATCH(AZ2301&amp;"_O",$AU$5:$AU$2729,0),1),"")</f>
        <v/>
      </c>
      <c r="AW2301" s="38">
        <v>41621</v>
      </c>
      <c r="AX2301" s="37">
        <v>1775.32</v>
      </c>
      <c r="AY2301" s="7">
        <f>AX2301/AX2300</f>
        <v>0.9835077475361339</v>
      </c>
      <c r="AZ2301" s="4">
        <f>YEAR(AW2301)</f>
        <v>2013</v>
      </c>
      <c r="BA2301" s="2" t="s">
        <v>9</v>
      </c>
      <c r="BB2301" s="12" t="str">
        <f>INDEX($CD$5:$CD$10,MATCH(BA2301,$CC$5:$CC$10,0),1)</f>
        <v>Y</v>
      </c>
      <c r="BC2301" s="12" t="str">
        <f>IF(AND(BB2301="Y",AY2301&gt;1),"Y","")</f>
        <v/>
      </c>
      <c r="BD2301" s="12" t="str">
        <f>IF(AND(BB2301="Y",AY2301&lt;1),"Y","")</f>
        <v>Y</v>
      </c>
      <c r="BE2301" s="12" t="str">
        <f>IF(AY2301&gt;1,IF(AY2300&gt;1,"Y",""),"")</f>
        <v/>
      </c>
      <c r="BF2301" s="12" t="str">
        <f>IF(AY2301&lt;1,IF(AY2300&lt;1,"Y",""),"")</f>
        <v>Y</v>
      </c>
      <c r="BG2301" s="2"/>
      <c r="BH2301" s="2"/>
      <c r="BI2301" s="2"/>
      <c r="BJ2301" s="2"/>
      <c r="BK2301" s="2"/>
      <c r="BL2301" s="2"/>
      <c r="BM2301" s="4" t="str">
        <f>IF(BR2301=BR2302,IF(BR2301&gt;BR2300,BR2301&amp;"_O",""),BR2301&amp;"_C")</f>
        <v/>
      </c>
      <c r="BN2301" s="7" t="str">
        <f>IF(RIGHT(BM2301,1)="C",BP2301/INDEX($BP$5:$BP$2729,MATCH(BR2301&amp;"_O",$BM$5:$BM$2729,0),1),"")</f>
        <v/>
      </c>
      <c r="BO2301" s="38">
        <v>42041</v>
      </c>
      <c r="BP2301" s="3">
        <v>4744.3999999999996</v>
      </c>
      <c r="BQ2301" s="7">
        <f>BP2301/BP2300</f>
        <v>1.0235500211423787</v>
      </c>
      <c r="BR2301" s="4">
        <f>YEAR(BO2301)</f>
        <v>2015</v>
      </c>
      <c r="BS2301" s="2" t="s">
        <v>9</v>
      </c>
      <c r="BT2301" s="12" t="str">
        <f>INDEX($CD$5:$CD$10,MATCH(BS2301,$CC$5:$CC$10,0),1)</f>
        <v>Y</v>
      </c>
      <c r="BU2301" s="12" t="str">
        <f>IF(AND(BT2301="Y",BQ2301&gt;1),"Y","")</f>
        <v>Y</v>
      </c>
      <c r="BV2301" s="12" t="str">
        <f>IF(AND(BT2301="Y",BQ2301&lt;1),"Y","")</f>
        <v/>
      </c>
      <c r="BW2301" s="12" t="str">
        <f>IF(BQ2301&gt;1,IF(BQ2300&gt;1,"Y",""),"")</f>
        <v/>
      </c>
      <c r="BX2301" s="12" t="str">
        <f>IF(BQ2301&lt;1,IF(BQ2300&lt;1,"Y",""),"")</f>
        <v/>
      </c>
      <c r="BY2301" s="2"/>
      <c r="BZ2301" s="2"/>
      <c r="CA2301" s="2"/>
    </row>
    <row r="2302" spans="47:79">
      <c r="AU2302" s="4" t="str">
        <f>IF(AZ2302=AZ2303,IF(AZ2302&gt;AZ2301,AZ2302&amp;"_O",""),AZ2302&amp;"_C")</f>
        <v/>
      </c>
      <c r="AV2302" s="7" t="str">
        <f>IF(RIGHT(AU2302,1)="C",AX2302/INDEX($AX$5:$AX$2729,MATCH(AZ2302&amp;"_O",$AU$5:$AU$2729,0),1),"")</f>
        <v/>
      </c>
      <c r="AW2302" s="38">
        <v>41628</v>
      </c>
      <c r="AX2302" s="37">
        <v>1818.31</v>
      </c>
      <c r="AY2302" s="7">
        <f>AX2302/AX2301</f>
        <v>1.0242153527251425</v>
      </c>
      <c r="AZ2302" s="4">
        <f>YEAR(AW2302)</f>
        <v>2013</v>
      </c>
      <c r="BA2302" s="2" t="s">
        <v>9</v>
      </c>
      <c r="BB2302" s="12" t="str">
        <f>INDEX($CD$5:$CD$10,MATCH(BA2302,$CC$5:$CC$10,0),1)</f>
        <v>Y</v>
      </c>
      <c r="BC2302" s="12" t="str">
        <f>IF(AND(BB2302="Y",AY2302&gt;1),"Y","")</f>
        <v>Y</v>
      </c>
      <c r="BD2302" s="12" t="str">
        <f>IF(AND(BB2302="Y",AY2302&lt;1),"Y","")</f>
        <v/>
      </c>
      <c r="BE2302" s="12" t="str">
        <f>IF(AY2302&gt;1,IF(AY2301&gt;1,"Y",""),"")</f>
        <v/>
      </c>
      <c r="BF2302" s="12" t="str">
        <f>IF(AY2302&lt;1,IF(AY2301&lt;1,"Y",""),"")</f>
        <v/>
      </c>
      <c r="BG2302" s="2"/>
      <c r="BH2302" s="2"/>
      <c r="BI2302" s="2"/>
      <c r="BJ2302" s="2"/>
      <c r="BK2302" s="2"/>
      <c r="BL2302" s="2"/>
      <c r="BM2302" s="4" t="str">
        <f>IF(BR2302=BR2303,IF(BR2302&gt;BR2301,BR2302&amp;"_O",""),BR2302&amp;"_C")</f>
        <v/>
      </c>
      <c r="BN2302" s="7" t="str">
        <f>IF(RIGHT(BM2302,1)="C",BP2302/INDEX($BP$5:$BP$2729,MATCH(BR2302&amp;"_O",$BM$5:$BM$2729,0),1),"")</f>
        <v/>
      </c>
      <c r="BO2302" s="38">
        <v>42048</v>
      </c>
      <c r="BP2302" s="3">
        <v>4893.84</v>
      </c>
      <c r="BQ2302" s="7">
        <f>BP2302/BP2301</f>
        <v>1.0314981873366496</v>
      </c>
      <c r="BR2302" s="4">
        <f>YEAR(BO2302)</f>
        <v>2015</v>
      </c>
      <c r="BS2302" s="2" t="s">
        <v>9</v>
      </c>
      <c r="BT2302" s="12" t="str">
        <f>INDEX($CD$5:$CD$10,MATCH(BS2302,$CC$5:$CC$10,0),1)</f>
        <v>Y</v>
      </c>
      <c r="BU2302" s="12" t="str">
        <f>IF(AND(BT2302="Y",BQ2302&gt;1),"Y","")</f>
        <v>Y</v>
      </c>
      <c r="BV2302" s="12" t="str">
        <f>IF(AND(BT2302="Y",BQ2302&lt;1),"Y","")</f>
        <v/>
      </c>
      <c r="BW2302" s="12" t="str">
        <f>IF(BQ2302&gt;1,IF(BQ2301&gt;1,"Y",""),"")</f>
        <v>Y</v>
      </c>
      <c r="BX2302" s="12" t="str">
        <f>IF(BQ2302&lt;1,IF(BQ2301&lt;1,"Y",""),"")</f>
        <v/>
      </c>
      <c r="BY2302" s="2"/>
      <c r="BZ2302" s="2"/>
      <c r="CA2302" s="2"/>
    </row>
    <row r="2303" spans="47:79">
      <c r="AU2303" s="4" t="str">
        <f>IF(AZ2303=AZ2304,IF(AZ2303&gt;AZ2302,AZ2303&amp;"_O",""),AZ2303&amp;"_C")</f>
        <v>2013_C</v>
      </c>
      <c r="AV2303" s="7">
        <f>IF(RIGHT(AU2303,1)="C",AX2303/INDEX($AX$5:$AX$2729,MATCH(AZ2303&amp;"_O",$AU$5:$AU$2729,0),1),"")</f>
        <v>1.255668373713748</v>
      </c>
      <c r="AW2303" s="38">
        <v>41635</v>
      </c>
      <c r="AX2303" s="37">
        <v>1841.4</v>
      </c>
      <c r="AY2303" s="7">
        <f>AX2303/AX2302</f>
        <v>1.0126986047483653</v>
      </c>
      <c r="AZ2303" s="4">
        <f>YEAR(AW2303)</f>
        <v>2013</v>
      </c>
      <c r="BA2303" s="2" t="s">
        <v>9</v>
      </c>
      <c r="BB2303" s="12" t="str">
        <f>INDEX($CD$5:$CD$10,MATCH(BA2303,$CC$5:$CC$10,0),1)</f>
        <v>Y</v>
      </c>
      <c r="BC2303" s="12" t="str">
        <f>IF(AND(BB2303="Y",AY2303&gt;1),"Y","")</f>
        <v>Y</v>
      </c>
      <c r="BD2303" s="12" t="str">
        <f>IF(AND(BB2303="Y",AY2303&lt;1),"Y","")</f>
        <v/>
      </c>
      <c r="BE2303" s="12" t="str">
        <f>IF(AY2303&gt;1,IF(AY2302&gt;1,"Y",""),"")</f>
        <v>Y</v>
      </c>
      <c r="BF2303" s="12" t="str">
        <f>IF(AY2303&lt;1,IF(AY2302&lt;1,"Y",""),"")</f>
        <v/>
      </c>
      <c r="BG2303" s="2"/>
      <c r="BH2303" s="2"/>
      <c r="BI2303" s="2"/>
      <c r="BJ2303" s="2"/>
      <c r="BK2303" s="2"/>
      <c r="BL2303" s="2"/>
      <c r="BM2303" s="4" t="str">
        <f>IF(BR2303=BR2304,IF(BR2303&gt;BR2302,BR2303&amp;"_O",""),BR2303&amp;"_C")</f>
        <v/>
      </c>
      <c r="BN2303" s="7" t="str">
        <f>IF(RIGHT(BM2303,1)="C",BP2303/INDEX($BP$5:$BP$2729,MATCH(BR2303&amp;"_O",$BM$5:$BM$2729,0),1),"")</f>
        <v/>
      </c>
      <c r="BO2303" s="38">
        <v>42055</v>
      </c>
      <c r="BP2303" s="3">
        <v>4955.97</v>
      </c>
      <c r="BQ2303" s="7">
        <f>BP2303/BP2302</f>
        <v>1.0126955519591978</v>
      </c>
      <c r="BR2303" s="4">
        <f>YEAR(BO2303)</f>
        <v>2015</v>
      </c>
      <c r="BS2303" s="2" t="s">
        <v>9</v>
      </c>
      <c r="BT2303" s="12" t="str">
        <f>INDEX($CD$5:$CD$10,MATCH(BS2303,$CC$5:$CC$10,0),1)</f>
        <v>Y</v>
      </c>
      <c r="BU2303" s="12" t="str">
        <f>IF(AND(BT2303="Y",BQ2303&gt;1),"Y","")</f>
        <v>Y</v>
      </c>
      <c r="BV2303" s="12" t="str">
        <f>IF(AND(BT2303="Y",BQ2303&lt;1),"Y","")</f>
        <v/>
      </c>
      <c r="BW2303" s="12" t="str">
        <f>IF(BQ2303&gt;1,IF(BQ2302&gt;1,"Y",""),"")</f>
        <v>Y</v>
      </c>
      <c r="BX2303" s="12" t="str">
        <f>IF(BQ2303&lt;1,IF(BQ2302&lt;1,"Y",""),"")</f>
        <v/>
      </c>
      <c r="BY2303" s="2"/>
      <c r="BZ2303" s="2"/>
      <c r="CA2303" s="2"/>
    </row>
    <row r="2304" spans="47:79">
      <c r="AU2304" s="4" t="str">
        <f>IF(AZ2304=AZ2305,IF(AZ2304&gt;AZ2303,AZ2304&amp;"_O",""),AZ2304&amp;"_C")</f>
        <v>2014_O</v>
      </c>
      <c r="AV2304" s="7" t="str">
        <f>IF(RIGHT(AU2304,1)="C",AX2304/INDEX($AX$5:$AX$2729,MATCH(AZ2304&amp;"_O",$AU$5:$AU$2729,0),1),"")</f>
        <v/>
      </c>
      <c r="AW2304" s="38">
        <v>41642</v>
      </c>
      <c r="AX2304" s="37">
        <v>1831.37</v>
      </c>
      <c r="AY2304" s="7">
        <f>AX2304/AX2303</f>
        <v>0.9945530574562832</v>
      </c>
      <c r="AZ2304" s="4">
        <f>YEAR(AW2304)</f>
        <v>2014</v>
      </c>
      <c r="BA2304" s="2" t="s">
        <v>9</v>
      </c>
      <c r="BB2304" s="12" t="str">
        <f>INDEX($CD$5:$CD$10,MATCH(BA2304,$CC$5:$CC$10,0),1)</f>
        <v>Y</v>
      </c>
      <c r="BC2304" s="12" t="str">
        <f>IF(AND(BB2304="Y",AY2304&gt;1),"Y","")</f>
        <v/>
      </c>
      <c r="BD2304" s="12" t="str">
        <f>IF(AND(BB2304="Y",AY2304&lt;1),"Y","")</f>
        <v>Y</v>
      </c>
      <c r="BE2304" s="12" t="str">
        <f>IF(AY2304&gt;1,IF(AY2303&gt;1,"Y",""),"")</f>
        <v/>
      </c>
      <c r="BF2304" s="12" t="str">
        <f>IF(AY2304&lt;1,IF(AY2303&lt;1,"Y",""),"")</f>
        <v/>
      </c>
      <c r="BG2304" s="2"/>
      <c r="BH2304" s="2"/>
      <c r="BI2304" s="2"/>
      <c r="BJ2304" s="2"/>
      <c r="BK2304" s="2"/>
      <c r="BL2304" s="2"/>
      <c r="BM2304" s="4" t="str">
        <f>IF(BR2304=BR2305,IF(BR2304&gt;BR2303,BR2304&amp;"_O",""),BR2304&amp;"_C")</f>
        <v/>
      </c>
      <c r="BN2304" s="7" t="str">
        <f>IF(RIGHT(BM2304,1)="C",BP2304/INDEX($BP$5:$BP$2729,MATCH(BR2304&amp;"_O",$BM$5:$BM$2729,0),1),"")</f>
        <v/>
      </c>
      <c r="BO2304" s="38">
        <v>42062</v>
      </c>
      <c r="BP2304" s="3">
        <v>4963.53</v>
      </c>
      <c r="BQ2304" s="7">
        <f>BP2304/BP2303</f>
        <v>1.0015254329626693</v>
      </c>
      <c r="BR2304" s="4">
        <f>YEAR(BO2304)</f>
        <v>2015</v>
      </c>
      <c r="BS2304" s="2" t="s">
        <v>9</v>
      </c>
      <c r="BT2304" s="12" t="str">
        <f>INDEX($CD$5:$CD$10,MATCH(BS2304,$CC$5:$CC$10,0),1)</f>
        <v>Y</v>
      </c>
      <c r="BU2304" s="12" t="str">
        <f>IF(AND(BT2304="Y",BQ2304&gt;1),"Y","")</f>
        <v>Y</v>
      </c>
      <c r="BV2304" s="12" t="str">
        <f>IF(AND(BT2304="Y",BQ2304&lt;1),"Y","")</f>
        <v/>
      </c>
      <c r="BW2304" s="12" t="str">
        <f>IF(BQ2304&gt;1,IF(BQ2303&gt;1,"Y",""),"")</f>
        <v>Y</v>
      </c>
      <c r="BX2304" s="12" t="str">
        <f>IF(BQ2304&lt;1,IF(BQ2303&lt;1,"Y",""),"")</f>
        <v/>
      </c>
      <c r="BY2304" s="2"/>
      <c r="BZ2304" s="2"/>
      <c r="CA2304" s="2"/>
    </row>
    <row r="2305" spans="47:79">
      <c r="AU2305" s="4" t="str">
        <f>IF(AZ2305=AZ2306,IF(AZ2305&gt;AZ2304,AZ2305&amp;"_O",""),AZ2305&amp;"_C")</f>
        <v/>
      </c>
      <c r="AV2305" s="7" t="str">
        <f>IF(RIGHT(AU2305,1)="C",AX2305/INDEX($AX$5:$AX$2729,MATCH(AZ2305&amp;"_O",$AU$5:$AU$2729,0),1),"")</f>
        <v/>
      </c>
      <c r="AW2305" s="38">
        <v>41649</v>
      </c>
      <c r="AX2305" s="37">
        <v>1842.37</v>
      </c>
      <c r="AY2305" s="7">
        <f>AX2305/AX2304</f>
        <v>1.006006432343</v>
      </c>
      <c r="AZ2305" s="4">
        <f>YEAR(AW2305)</f>
        <v>2014</v>
      </c>
      <c r="BA2305" s="2" t="s">
        <v>9</v>
      </c>
      <c r="BB2305" s="12" t="str">
        <f>INDEX($CD$5:$CD$10,MATCH(BA2305,$CC$5:$CC$10,0),1)</f>
        <v>Y</v>
      </c>
      <c r="BC2305" s="12" t="str">
        <f>IF(AND(BB2305="Y",AY2305&gt;1),"Y","")</f>
        <v>Y</v>
      </c>
      <c r="BD2305" s="12" t="str">
        <f>IF(AND(BB2305="Y",AY2305&lt;1),"Y","")</f>
        <v/>
      </c>
      <c r="BE2305" s="12" t="str">
        <f>IF(AY2305&gt;1,IF(AY2304&gt;1,"Y",""),"")</f>
        <v/>
      </c>
      <c r="BF2305" s="12" t="str">
        <f>IF(AY2305&lt;1,IF(AY2304&lt;1,"Y",""),"")</f>
        <v/>
      </c>
      <c r="BG2305" s="2"/>
      <c r="BH2305" s="2"/>
      <c r="BI2305" s="2"/>
      <c r="BJ2305" s="2"/>
      <c r="BK2305" s="2"/>
      <c r="BL2305" s="2"/>
      <c r="BM2305" s="4" t="str">
        <f>IF(BR2305=BR2306,IF(BR2305&gt;BR2304,BR2305&amp;"_O",""),BR2305&amp;"_C")</f>
        <v/>
      </c>
      <c r="BN2305" s="7" t="str">
        <f>IF(RIGHT(BM2305,1)="C",BP2305/INDEX($BP$5:$BP$2729,MATCH(BR2305&amp;"_O",$BM$5:$BM$2729,0),1),"")</f>
        <v/>
      </c>
      <c r="BO2305" s="38">
        <v>42069</v>
      </c>
      <c r="BP2305" s="3">
        <v>4927.37</v>
      </c>
      <c r="BQ2305" s="7">
        <f>BP2305/BP2304</f>
        <v>0.99271486220492278</v>
      </c>
      <c r="BR2305" s="4">
        <f>YEAR(BO2305)</f>
        <v>2015</v>
      </c>
      <c r="BS2305" s="2" t="s">
        <v>9</v>
      </c>
      <c r="BT2305" s="12" t="str">
        <f>INDEX($CD$5:$CD$10,MATCH(BS2305,$CC$5:$CC$10,0),1)</f>
        <v>Y</v>
      </c>
      <c r="BU2305" s="12" t="str">
        <f>IF(AND(BT2305="Y",BQ2305&gt;1),"Y","")</f>
        <v/>
      </c>
      <c r="BV2305" s="12" t="str">
        <f>IF(AND(BT2305="Y",BQ2305&lt;1),"Y","")</f>
        <v>Y</v>
      </c>
      <c r="BW2305" s="12" t="str">
        <f>IF(BQ2305&gt;1,IF(BQ2304&gt;1,"Y",""),"")</f>
        <v/>
      </c>
      <c r="BX2305" s="12" t="str">
        <f>IF(BQ2305&lt;1,IF(BQ2304&lt;1,"Y",""),"")</f>
        <v/>
      </c>
      <c r="BY2305" s="2"/>
      <c r="BZ2305" s="2"/>
      <c r="CA2305" s="2"/>
    </row>
    <row r="2306" spans="47:79">
      <c r="AU2306" s="4" t="str">
        <f>IF(AZ2306=AZ2307,IF(AZ2306&gt;AZ2305,AZ2306&amp;"_O",""),AZ2306&amp;"_C")</f>
        <v/>
      </c>
      <c r="AV2306" s="7" t="str">
        <f>IF(RIGHT(AU2306,1)="C",AX2306/INDEX($AX$5:$AX$2729,MATCH(AZ2306&amp;"_O",$AU$5:$AU$2729,0),1),"")</f>
        <v/>
      </c>
      <c r="AW2306" s="38">
        <v>41656</v>
      </c>
      <c r="AX2306" s="37">
        <v>1838.7</v>
      </c>
      <c r="AY2306" s="7">
        <f>AX2306/AX2305</f>
        <v>0.99800800056449035</v>
      </c>
      <c r="AZ2306" s="4">
        <f>YEAR(AW2306)</f>
        <v>2014</v>
      </c>
      <c r="BA2306" s="2" t="s">
        <v>9</v>
      </c>
      <c r="BB2306" s="12" t="str">
        <f>INDEX($CD$5:$CD$10,MATCH(BA2306,$CC$5:$CC$10,0),1)</f>
        <v>Y</v>
      </c>
      <c r="BC2306" s="12" t="str">
        <f>IF(AND(BB2306="Y",AY2306&gt;1),"Y","")</f>
        <v/>
      </c>
      <c r="BD2306" s="12" t="str">
        <f>IF(AND(BB2306="Y",AY2306&lt;1),"Y","")</f>
        <v>Y</v>
      </c>
      <c r="BE2306" s="12" t="str">
        <f>IF(AY2306&gt;1,IF(AY2305&gt;1,"Y",""),"")</f>
        <v/>
      </c>
      <c r="BF2306" s="12" t="str">
        <f>IF(AY2306&lt;1,IF(AY2305&lt;1,"Y",""),"")</f>
        <v/>
      </c>
      <c r="BG2306" s="2"/>
      <c r="BH2306" s="2"/>
      <c r="BI2306" s="2"/>
      <c r="BJ2306" s="2"/>
      <c r="BK2306" s="2"/>
      <c r="BL2306" s="2"/>
      <c r="BM2306" s="4" t="str">
        <f>IF(BR2306=BR2307,IF(BR2306&gt;BR2305,BR2306&amp;"_O",""),BR2306&amp;"_C")</f>
        <v/>
      </c>
      <c r="BN2306" s="7" t="str">
        <f>IF(RIGHT(BM2306,1)="C",BP2306/INDEX($BP$5:$BP$2729,MATCH(BR2306&amp;"_O",$BM$5:$BM$2729,0),1),"")</f>
        <v/>
      </c>
      <c r="BO2306" s="38">
        <v>42076</v>
      </c>
      <c r="BP2306" s="3">
        <v>4871.76</v>
      </c>
      <c r="BQ2306" s="7">
        <f>BP2306/BP2305</f>
        <v>0.98871406044198029</v>
      </c>
      <c r="BR2306" s="4">
        <f>YEAR(BO2306)</f>
        <v>2015</v>
      </c>
      <c r="BS2306" s="2" t="s">
        <v>9</v>
      </c>
      <c r="BT2306" s="12" t="str">
        <f>INDEX($CD$5:$CD$10,MATCH(BS2306,$CC$5:$CC$10,0),1)</f>
        <v>Y</v>
      </c>
      <c r="BU2306" s="12" t="str">
        <f>IF(AND(BT2306="Y",BQ2306&gt;1),"Y","")</f>
        <v/>
      </c>
      <c r="BV2306" s="12" t="str">
        <f>IF(AND(BT2306="Y",BQ2306&lt;1),"Y","")</f>
        <v>Y</v>
      </c>
      <c r="BW2306" s="12" t="str">
        <f>IF(BQ2306&gt;1,IF(BQ2305&gt;1,"Y",""),"")</f>
        <v/>
      </c>
      <c r="BX2306" s="12" t="str">
        <f>IF(BQ2306&lt;1,IF(BQ2305&lt;1,"Y",""),"")</f>
        <v>Y</v>
      </c>
      <c r="BY2306" s="2"/>
      <c r="BZ2306" s="2"/>
      <c r="CA2306" s="2"/>
    </row>
    <row r="2307" spans="47:79">
      <c r="AU2307" s="4" t="str">
        <f>IF(AZ2307=AZ2308,IF(AZ2307&gt;AZ2306,AZ2307&amp;"_O",""),AZ2307&amp;"_C")</f>
        <v/>
      </c>
      <c r="AV2307" s="7" t="str">
        <f>IF(RIGHT(AU2307,1)="C",AX2307/INDEX($AX$5:$AX$2729,MATCH(AZ2307&amp;"_O",$AU$5:$AU$2729,0),1),"")</f>
        <v/>
      </c>
      <c r="AW2307" s="38">
        <v>41663</v>
      </c>
      <c r="AX2307" s="37">
        <v>1790.29</v>
      </c>
      <c r="AY2307" s="7">
        <f>AX2307/AX2306</f>
        <v>0.97367161581552175</v>
      </c>
      <c r="AZ2307" s="4">
        <f>YEAR(AW2307)</f>
        <v>2014</v>
      </c>
      <c r="BA2307" s="2" t="s">
        <v>9</v>
      </c>
      <c r="BB2307" s="12" t="str">
        <f>INDEX($CD$5:$CD$10,MATCH(BA2307,$CC$5:$CC$10,0),1)</f>
        <v>Y</v>
      </c>
      <c r="BC2307" s="12" t="str">
        <f>IF(AND(BB2307="Y",AY2307&gt;1),"Y","")</f>
        <v/>
      </c>
      <c r="BD2307" s="12" t="str">
        <f>IF(AND(BB2307="Y",AY2307&lt;1),"Y","")</f>
        <v>Y</v>
      </c>
      <c r="BE2307" s="12" t="str">
        <f>IF(AY2307&gt;1,IF(AY2306&gt;1,"Y",""),"")</f>
        <v/>
      </c>
      <c r="BF2307" s="12" t="str">
        <f>IF(AY2307&lt;1,IF(AY2306&lt;1,"Y",""),"")</f>
        <v>Y</v>
      </c>
      <c r="BG2307" s="2"/>
      <c r="BH2307" s="2"/>
      <c r="BI2307" s="2"/>
      <c r="BJ2307" s="2"/>
      <c r="BK2307" s="2"/>
      <c r="BL2307" s="2"/>
      <c r="BM2307" s="4" t="str">
        <f>IF(BR2307=BR2308,IF(BR2307&gt;BR2306,BR2307&amp;"_O",""),BR2307&amp;"_C")</f>
        <v/>
      </c>
      <c r="BN2307" s="7" t="str">
        <f>IF(RIGHT(BM2307,1)="C",BP2307/INDEX($BP$5:$BP$2729,MATCH(BR2307&amp;"_O",$BM$5:$BM$2729,0),1),"")</f>
        <v/>
      </c>
      <c r="BO2307" s="38">
        <v>42083</v>
      </c>
      <c r="BP2307" s="3">
        <v>5026.42</v>
      </c>
      <c r="BQ2307" s="7">
        <f>BP2307/BP2306</f>
        <v>1.0317462272361528</v>
      </c>
      <c r="BR2307" s="4">
        <f>YEAR(BO2307)</f>
        <v>2015</v>
      </c>
      <c r="BS2307" s="2" t="s">
        <v>9</v>
      </c>
      <c r="BT2307" s="12" t="str">
        <f>INDEX($CD$5:$CD$10,MATCH(BS2307,$CC$5:$CC$10,0),1)</f>
        <v>Y</v>
      </c>
      <c r="BU2307" s="12" t="str">
        <f>IF(AND(BT2307="Y",BQ2307&gt;1),"Y","")</f>
        <v>Y</v>
      </c>
      <c r="BV2307" s="12" t="str">
        <f>IF(AND(BT2307="Y",BQ2307&lt;1),"Y","")</f>
        <v/>
      </c>
      <c r="BW2307" s="12" t="str">
        <f>IF(BQ2307&gt;1,IF(BQ2306&gt;1,"Y",""),"")</f>
        <v/>
      </c>
      <c r="BX2307" s="12" t="str">
        <f>IF(BQ2307&lt;1,IF(BQ2306&lt;1,"Y",""),"")</f>
        <v/>
      </c>
      <c r="BY2307" s="2"/>
      <c r="BZ2307" s="2"/>
      <c r="CA2307" s="2"/>
    </row>
    <row r="2308" spans="47:79">
      <c r="AU2308" s="4" t="str">
        <f>IF(AZ2308=AZ2309,IF(AZ2308&gt;AZ2307,AZ2308&amp;"_O",""),AZ2308&amp;"_C")</f>
        <v/>
      </c>
      <c r="AV2308" s="7" t="str">
        <f>IF(RIGHT(AU2308,1)="C",AX2308/INDEX($AX$5:$AX$2729,MATCH(AZ2308&amp;"_O",$AU$5:$AU$2729,0),1),"")</f>
        <v/>
      </c>
      <c r="AW2308" s="38">
        <v>41670</v>
      </c>
      <c r="AX2308" s="37">
        <v>1782.59</v>
      </c>
      <c r="AY2308" s="7">
        <f>AX2308/AX2307</f>
        <v>0.99569902082902773</v>
      </c>
      <c r="AZ2308" s="4">
        <f>YEAR(AW2308)</f>
        <v>2014</v>
      </c>
      <c r="BA2308" s="2" t="s">
        <v>9</v>
      </c>
      <c r="BB2308" s="12" t="str">
        <f>INDEX($CD$5:$CD$10,MATCH(BA2308,$CC$5:$CC$10,0),1)</f>
        <v>Y</v>
      </c>
      <c r="BC2308" s="12" t="str">
        <f>IF(AND(BB2308="Y",AY2308&gt;1),"Y","")</f>
        <v/>
      </c>
      <c r="BD2308" s="12" t="str">
        <f>IF(AND(BB2308="Y",AY2308&lt;1),"Y","")</f>
        <v>Y</v>
      </c>
      <c r="BE2308" s="12" t="str">
        <f>IF(AY2308&gt;1,IF(AY2307&gt;1,"Y",""),"")</f>
        <v/>
      </c>
      <c r="BF2308" s="12" t="str">
        <f>IF(AY2308&lt;1,IF(AY2307&lt;1,"Y",""),"")</f>
        <v>Y</v>
      </c>
      <c r="BG2308" s="2"/>
      <c r="BH2308" s="2"/>
      <c r="BI2308" s="2"/>
      <c r="BJ2308" s="2"/>
      <c r="BK2308" s="2"/>
      <c r="BL2308" s="2"/>
      <c r="BM2308" s="4" t="str">
        <f>IF(BR2308=BR2309,IF(BR2308&gt;BR2307,BR2308&amp;"_O",""),BR2308&amp;"_C")</f>
        <v/>
      </c>
      <c r="BN2308" s="7" t="str">
        <f>IF(RIGHT(BM2308,1)="C",BP2308/INDEX($BP$5:$BP$2729,MATCH(BR2308&amp;"_O",$BM$5:$BM$2729,0),1),"")</f>
        <v/>
      </c>
      <c r="BO2308" s="38">
        <v>42090</v>
      </c>
      <c r="BP2308" s="3">
        <v>4891.22</v>
      </c>
      <c r="BQ2308" s="7">
        <f>BP2308/BP2307</f>
        <v>0.97310212835377863</v>
      </c>
      <c r="BR2308" s="4">
        <f>YEAR(BO2308)</f>
        <v>2015</v>
      </c>
      <c r="BS2308" s="2" t="s">
        <v>9</v>
      </c>
      <c r="BT2308" s="12" t="str">
        <f>INDEX($CD$5:$CD$10,MATCH(BS2308,$CC$5:$CC$10,0),1)</f>
        <v>Y</v>
      </c>
      <c r="BU2308" s="12" t="str">
        <f>IF(AND(BT2308="Y",BQ2308&gt;1),"Y","")</f>
        <v/>
      </c>
      <c r="BV2308" s="12" t="str">
        <f>IF(AND(BT2308="Y",BQ2308&lt;1),"Y","")</f>
        <v>Y</v>
      </c>
      <c r="BW2308" s="12" t="str">
        <f>IF(BQ2308&gt;1,IF(BQ2307&gt;1,"Y",""),"")</f>
        <v/>
      </c>
      <c r="BX2308" s="12" t="str">
        <f>IF(BQ2308&lt;1,IF(BQ2307&lt;1,"Y",""),"")</f>
        <v/>
      </c>
      <c r="BY2308" s="2"/>
      <c r="BZ2308" s="2"/>
      <c r="CA2308" s="2"/>
    </row>
    <row r="2309" spans="47:79">
      <c r="AU2309" s="4" t="str">
        <f>IF(AZ2309=AZ2310,IF(AZ2309&gt;AZ2308,AZ2309&amp;"_O",""),AZ2309&amp;"_C")</f>
        <v/>
      </c>
      <c r="AV2309" s="7" t="str">
        <f>IF(RIGHT(AU2309,1)="C",AX2309/INDEX($AX$5:$AX$2729,MATCH(AZ2309&amp;"_O",$AU$5:$AU$2729,0),1),"")</f>
        <v/>
      </c>
      <c r="AW2309" s="38">
        <v>41677</v>
      </c>
      <c r="AX2309" s="37">
        <v>1797.02</v>
      </c>
      <c r="AY2309" s="7">
        <f>AX2309/AX2308</f>
        <v>1.0080949629471725</v>
      </c>
      <c r="AZ2309" s="4">
        <f>YEAR(AW2309)</f>
        <v>2014</v>
      </c>
      <c r="BA2309" s="2" t="s">
        <v>9</v>
      </c>
      <c r="BB2309" s="12" t="str">
        <f>INDEX($CD$5:$CD$10,MATCH(BA2309,$CC$5:$CC$10,0),1)</f>
        <v>Y</v>
      </c>
      <c r="BC2309" s="12" t="str">
        <f>IF(AND(BB2309="Y",AY2309&gt;1),"Y","")</f>
        <v>Y</v>
      </c>
      <c r="BD2309" s="12" t="str">
        <f>IF(AND(BB2309="Y",AY2309&lt;1),"Y","")</f>
        <v/>
      </c>
      <c r="BE2309" s="12" t="str">
        <f>IF(AY2309&gt;1,IF(AY2308&gt;1,"Y",""),"")</f>
        <v/>
      </c>
      <c r="BF2309" s="12" t="str">
        <f>IF(AY2309&lt;1,IF(AY2308&lt;1,"Y",""),"")</f>
        <v/>
      </c>
      <c r="BG2309" s="2"/>
      <c r="BH2309" s="2"/>
      <c r="BI2309" s="2"/>
      <c r="BJ2309" s="2"/>
      <c r="BK2309" s="2"/>
      <c r="BL2309" s="2"/>
      <c r="BM2309" s="4" t="str">
        <f>IF(BR2309=BR2310,IF(BR2309&gt;BR2308,BR2309&amp;"_O",""),BR2309&amp;"_C")</f>
        <v/>
      </c>
      <c r="BN2309" s="7" t="str">
        <f>IF(RIGHT(BM2309,1)="C",BP2309/INDEX($BP$5:$BP$2729,MATCH(BR2309&amp;"_O",$BM$5:$BM$2729,0),1),"")</f>
        <v/>
      </c>
      <c r="BO2309" s="38">
        <v>42096</v>
      </c>
      <c r="BP2309" s="3">
        <v>4886.9399999999996</v>
      </c>
      <c r="BQ2309" s="7">
        <f>BP2309/BP2308</f>
        <v>0.99912496268824535</v>
      </c>
      <c r="BR2309" s="4">
        <f>YEAR(BO2309)</f>
        <v>2015</v>
      </c>
      <c r="BS2309" s="2" t="s">
        <v>9</v>
      </c>
      <c r="BT2309" s="12" t="str">
        <f>INDEX($CD$5:$CD$10,MATCH(BS2309,$CC$5:$CC$10,0),1)</f>
        <v>Y</v>
      </c>
      <c r="BU2309" s="12" t="str">
        <f>IF(AND(BT2309="Y",BQ2309&gt;1),"Y","")</f>
        <v/>
      </c>
      <c r="BV2309" s="12" t="str">
        <f>IF(AND(BT2309="Y",BQ2309&lt;1),"Y","")</f>
        <v>Y</v>
      </c>
      <c r="BW2309" s="12" t="str">
        <f>IF(BQ2309&gt;1,IF(BQ2308&gt;1,"Y",""),"")</f>
        <v/>
      </c>
      <c r="BX2309" s="12" t="str">
        <f>IF(BQ2309&lt;1,IF(BQ2308&lt;1,"Y",""),"")</f>
        <v>Y</v>
      </c>
      <c r="BY2309" s="2"/>
      <c r="BZ2309" s="2"/>
      <c r="CA2309" s="2"/>
    </row>
    <row r="2310" spans="47:79">
      <c r="AU2310" s="4" t="str">
        <f>IF(AZ2310=AZ2311,IF(AZ2310&gt;AZ2309,AZ2310&amp;"_O",""),AZ2310&amp;"_C")</f>
        <v/>
      </c>
      <c r="AV2310" s="7" t="str">
        <f>IF(RIGHT(AU2310,1)="C",AX2310/INDEX($AX$5:$AX$2729,MATCH(AZ2310&amp;"_O",$AU$5:$AU$2729,0),1),"")</f>
        <v/>
      </c>
      <c r="AW2310" s="38">
        <v>41684</v>
      </c>
      <c r="AX2310" s="37">
        <v>1838.63</v>
      </c>
      <c r="AY2310" s="7">
        <f>AX2310/AX2309</f>
        <v>1.0231550010573061</v>
      </c>
      <c r="AZ2310" s="4">
        <f>YEAR(AW2310)</f>
        <v>2014</v>
      </c>
      <c r="BA2310" s="2" t="s">
        <v>9</v>
      </c>
      <c r="BB2310" s="12" t="str">
        <f>INDEX($CD$5:$CD$10,MATCH(BA2310,$CC$5:$CC$10,0),1)</f>
        <v>Y</v>
      </c>
      <c r="BC2310" s="12" t="str">
        <f>IF(AND(BB2310="Y",AY2310&gt;1),"Y","")</f>
        <v>Y</v>
      </c>
      <c r="BD2310" s="12" t="str">
        <f>IF(AND(BB2310="Y",AY2310&lt;1),"Y","")</f>
        <v/>
      </c>
      <c r="BE2310" s="12" t="str">
        <f>IF(AY2310&gt;1,IF(AY2309&gt;1,"Y",""),"")</f>
        <v>Y</v>
      </c>
      <c r="BF2310" s="12" t="str">
        <f>IF(AY2310&lt;1,IF(AY2309&lt;1,"Y",""),"")</f>
        <v/>
      </c>
      <c r="BG2310" s="2"/>
      <c r="BH2310" s="2"/>
      <c r="BI2310" s="2"/>
      <c r="BJ2310" s="2"/>
      <c r="BK2310" s="2"/>
      <c r="BL2310" s="2"/>
      <c r="BM2310" s="4" t="str">
        <f>IF(BR2310=BR2311,IF(BR2310&gt;BR2309,BR2310&amp;"_O",""),BR2310&amp;"_C")</f>
        <v/>
      </c>
      <c r="BN2310" s="7" t="str">
        <f>IF(RIGHT(BM2310,1)="C",BP2310/INDEX($BP$5:$BP$2729,MATCH(BR2310&amp;"_O",$BM$5:$BM$2729,0),1),"")</f>
        <v/>
      </c>
      <c r="BO2310" s="38">
        <v>42104</v>
      </c>
      <c r="BP2310" s="3">
        <v>4995.9799999999996</v>
      </c>
      <c r="BQ2310" s="7">
        <f>BP2310/BP2309</f>
        <v>1.0223125309498378</v>
      </c>
      <c r="BR2310" s="4">
        <f>YEAR(BO2310)</f>
        <v>2015</v>
      </c>
      <c r="BS2310" s="2" t="s">
        <v>9</v>
      </c>
      <c r="BT2310" s="12" t="str">
        <f>INDEX($CD$5:$CD$10,MATCH(BS2310,$CC$5:$CC$10,0),1)</f>
        <v>Y</v>
      </c>
      <c r="BU2310" s="12" t="str">
        <f>IF(AND(BT2310="Y",BQ2310&gt;1),"Y","")</f>
        <v>Y</v>
      </c>
      <c r="BV2310" s="12" t="str">
        <f>IF(AND(BT2310="Y",BQ2310&lt;1),"Y","")</f>
        <v/>
      </c>
      <c r="BW2310" s="12" t="str">
        <f>IF(BQ2310&gt;1,IF(BQ2309&gt;1,"Y",""),"")</f>
        <v/>
      </c>
      <c r="BX2310" s="12" t="str">
        <f>IF(BQ2310&lt;1,IF(BQ2309&lt;1,"Y",""),"")</f>
        <v/>
      </c>
      <c r="BY2310" s="2"/>
      <c r="BZ2310" s="2"/>
      <c r="CA2310" s="2"/>
    </row>
    <row r="2311" spans="47:79">
      <c r="AU2311" s="4" t="str">
        <f>IF(AZ2311=AZ2312,IF(AZ2311&gt;AZ2310,AZ2311&amp;"_O",""),AZ2311&amp;"_C")</f>
        <v/>
      </c>
      <c r="AV2311" s="7" t="str">
        <f>IF(RIGHT(AU2311,1)="C",AX2311/INDEX($AX$5:$AX$2729,MATCH(AZ2311&amp;"_O",$AU$5:$AU$2729,0),1),"")</f>
        <v/>
      </c>
      <c r="AW2311" s="38">
        <v>41691</v>
      </c>
      <c r="AX2311" s="37">
        <v>1836.25</v>
      </c>
      <c r="AY2311" s="7">
        <f>AX2311/AX2310</f>
        <v>0.99870555794259852</v>
      </c>
      <c r="AZ2311" s="4">
        <f>YEAR(AW2311)</f>
        <v>2014</v>
      </c>
      <c r="BA2311" s="2" t="s">
        <v>9</v>
      </c>
      <c r="BB2311" s="12" t="str">
        <f>INDEX($CD$5:$CD$10,MATCH(BA2311,$CC$5:$CC$10,0),1)</f>
        <v>Y</v>
      </c>
      <c r="BC2311" s="12" t="str">
        <f>IF(AND(BB2311="Y",AY2311&gt;1),"Y","")</f>
        <v/>
      </c>
      <c r="BD2311" s="12" t="str">
        <f>IF(AND(BB2311="Y",AY2311&lt;1),"Y","")</f>
        <v>Y</v>
      </c>
      <c r="BE2311" s="12" t="str">
        <f>IF(AY2311&gt;1,IF(AY2310&gt;1,"Y",""),"")</f>
        <v/>
      </c>
      <c r="BF2311" s="12" t="str">
        <f>IF(AY2311&lt;1,IF(AY2310&lt;1,"Y",""),"")</f>
        <v/>
      </c>
      <c r="BG2311" s="2"/>
      <c r="BH2311" s="2"/>
      <c r="BI2311" s="2"/>
      <c r="BJ2311" s="2"/>
      <c r="BK2311" s="2"/>
      <c r="BL2311" s="2"/>
      <c r="BM2311" s="4" t="str">
        <f>IF(BR2311=BR2312,IF(BR2311&gt;BR2310,BR2311&amp;"_O",""),BR2311&amp;"_C")</f>
        <v/>
      </c>
      <c r="BN2311" s="7" t="str">
        <f>IF(RIGHT(BM2311,1)="C",BP2311/INDEX($BP$5:$BP$2729,MATCH(BR2311&amp;"_O",$BM$5:$BM$2729,0),1),"")</f>
        <v/>
      </c>
      <c r="BO2311" s="38">
        <v>42111</v>
      </c>
      <c r="BP2311" s="3">
        <v>4931.8100000000004</v>
      </c>
      <c r="BQ2311" s="7">
        <f>BP2311/BP2310</f>
        <v>0.98715567316122177</v>
      </c>
      <c r="BR2311" s="4">
        <f>YEAR(BO2311)</f>
        <v>2015</v>
      </c>
      <c r="BS2311" s="2" t="s">
        <v>9</v>
      </c>
      <c r="BT2311" s="12" t="str">
        <f>INDEX($CD$5:$CD$10,MATCH(BS2311,$CC$5:$CC$10,0),1)</f>
        <v>Y</v>
      </c>
      <c r="BU2311" s="12" t="str">
        <f>IF(AND(BT2311="Y",BQ2311&gt;1),"Y","")</f>
        <v/>
      </c>
      <c r="BV2311" s="12" t="str">
        <f>IF(AND(BT2311="Y",BQ2311&lt;1),"Y","")</f>
        <v>Y</v>
      </c>
      <c r="BW2311" s="12" t="str">
        <f>IF(BQ2311&gt;1,IF(BQ2310&gt;1,"Y",""),"")</f>
        <v/>
      </c>
      <c r="BX2311" s="12" t="str">
        <f>IF(BQ2311&lt;1,IF(BQ2310&lt;1,"Y",""),"")</f>
        <v/>
      </c>
      <c r="BY2311" s="2"/>
      <c r="BZ2311" s="2"/>
      <c r="CA2311" s="2"/>
    </row>
    <row r="2312" spans="47:79">
      <c r="AU2312" s="4" t="str">
        <f>IF(AZ2312=AZ2313,IF(AZ2312&gt;AZ2311,AZ2312&amp;"_O",""),AZ2312&amp;"_C")</f>
        <v/>
      </c>
      <c r="AV2312" s="7" t="str">
        <f>IF(RIGHT(AU2312,1)="C",AX2312/INDEX($AX$5:$AX$2729,MATCH(AZ2312&amp;"_O",$AU$5:$AU$2729,0),1),"")</f>
        <v/>
      </c>
      <c r="AW2312" s="38">
        <v>41698</v>
      </c>
      <c r="AX2312" s="37">
        <v>1859.45</v>
      </c>
      <c r="AY2312" s="7">
        <f>AX2312/AX2311</f>
        <v>1.0126344452008169</v>
      </c>
      <c r="AZ2312" s="4">
        <f>YEAR(AW2312)</f>
        <v>2014</v>
      </c>
      <c r="BA2312" s="2" t="s">
        <v>9</v>
      </c>
      <c r="BB2312" s="12" t="str">
        <f>INDEX($CD$5:$CD$10,MATCH(BA2312,$CC$5:$CC$10,0),1)</f>
        <v>Y</v>
      </c>
      <c r="BC2312" s="12" t="str">
        <f>IF(AND(BB2312="Y",AY2312&gt;1),"Y","")</f>
        <v>Y</v>
      </c>
      <c r="BD2312" s="12" t="str">
        <f>IF(AND(BB2312="Y",AY2312&lt;1),"Y","")</f>
        <v/>
      </c>
      <c r="BE2312" s="12" t="str">
        <f>IF(AY2312&gt;1,IF(AY2311&gt;1,"Y",""),"")</f>
        <v/>
      </c>
      <c r="BF2312" s="12" t="str">
        <f>IF(AY2312&lt;1,IF(AY2311&lt;1,"Y",""),"")</f>
        <v/>
      </c>
      <c r="BG2312" s="2"/>
      <c r="BH2312" s="2"/>
      <c r="BI2312" s="2"/>
      <c r="BJ2312" s="2"/>
      <c r="BK2312" s="2"/>
      <c r="BL2312" s="2"/>
      <c r="BM2312" s="4" t="str">
        <f>IF(BR2312=BR2313,IF(BR2312&gt;BR2311,BR2312&amp;"_O",""),BR2312&amp;"_C")</f>
        <v/>
      </c>
      <c r="BN2312" s="7" t="str">
        <f>IF(RIGHT(BM2312,1)="C",BP2312/INDEX($BP$5:$BP$2729,MATCH(BR2312&amp;"_O",$BM$5:$BM$2729,0),1),"")</f>
        <v/>
      </c>
      <c r="BO2312" s="38">
        <v>42118</v>
      </c>
      <c r="BP2312" s="3">
        <v>5092.08</v>
      </c>
      <c r="BQ2312" s="7">
        <f>BP2312/BP2311</f>
        <v>1.0324971967695429</v>
      </c>
      <c r="BR2312" s="4">
        <f>YEAR(BO2312)</f>
        <v>2015</v>
      </c>
      <c r="BS2312" s="2" t="s">
        <v>9</v>
      </c>
      <c r="BT2312" s="12" t="str">
        <f>INDEX($CD$5:$CD$10,MATCH(BS2312,$CC$5:$CC$10,0),1)</f>
        <v>Y</v>
      </c>
      <c r="BU2312" s="12" t="str">
        <f>IF(AND(BT2312="Y",BQ2312&gt;1),"Y","")</f>
        <v>Y</v>
      </c>
      <c r="BV2312" s="12" t="str">
        <f>IF(AND(BT2312="Y",BQ2312&lt;1),"Y","")</f>
        <v/>
      </c>
      <c r="BW2312" s="12" t="str">
        <f>IF(BQ2312&gt;1,IF(BQ2311&gt;1,"Y",""),"")</f>
        <v/>
      </c>
      <c r="BX2312" s="12" t="str">
        <f>IF(BQ2312&lt;1,IF(BQ2311&lt;1,"Y",""),"")</f>
        <v/>
      </c>
      <c r="BY2312" s="2"/>
      <c r="BZ2312" s="2"/>
      <c r="CA2312" s="2"/>
    </row>
    <row r="2313" spans="47:79">
      <c r="AU2313" s="4" t="str">
        <f>IF(AZ2313=AZ2314,IF(AZ2313&gt;AZ2312,AZ2313&amp;"_O",""),AZ2313&amp;"_C")</f>
        <v/>
      </c>
      <c r="AV2313" s="7" t="str">
        <f>IF(RIGHT(AU2313,1)="C",AX2313/INDEX($AX$5:$AX$2729,MATCH(AZ2313&amp;"_O",$AU$5:$AU$2729,0),1),"")</f>
        <v/>
      </c>
      <c r="AW2313" s="38">
        <v>41705</v>
      </c>
      <c r="AX2313" s="37">
        <v>1878.04</v>
      </c>
      <c r="AY2313" s="7">
        <f>AX2313/AX2312</f>
        <v>1.0099975799295491</v>
      </c>
      <c r="AZ2313" s="4">
        <f>YEAR(AW2313)</f>
        <v>2014</v>
      </c>
      <c r="BA2313" s="2" t="s">
        <v>9</v>
      </c>
      <c r="BB2313" s="12" t="str">
        <f>INDEX($CD$5:$CD$10,MATCH(BA2313,$CC$5:$CC$10,0),1)</f>
        <v>Y</v>
      </c>
      <c r="BC2313" s="12" t="str">
        <f>IF(AND(BB2313="Y",AY2313&gt;1),"Y","")</f>
        <v>Y</v>
      </c>
      <c r="BD2313" s="12" t="str">
        <f>IF(AND(BB2313="Y",AY2313&lt;1),"Y","")</f>
        <v/>
      </c>
      <c r="BE2313" s="12" t="str">
        <f>IF(AY2313&gt;1,IF(AY2312&gt;1,"Y",""),"")</f>
        <v>Y</v>
      </c>
      <c r="BF2313" s="12" t="str">
        <f>IF(AY2313&lt;1,IF(AY2312&lt;1,"Y",""),"")</f>
        <v/>
      </c>
      <c r="BG2313" s="2"/>
      <c r="BH2313" s="2"/>
      <c r="BI2313" s="2"/>
      <c r="BJ2313" s="2"/>
      <c r="BK2313" s="2"/>
      <c r="BL2313" s="2"/>
      <c r="BM2313" s="4" t="str">
        <f>IF(BR2313=BR2314,IF(BR2313&gt;BR2312,BR2313&amp;"_O",""),BR2313&amp;"_C")</f>
        <v/>
      </c>
      <c r="BN2313" s="7" t="str">
        <f>IF(RIGHT(BM2313,1)="C",BP2313/INDEX($BP$5:$BP$2729,MATCH(BR2313&amp;"_O",$BM$5:$BM$2729,0),1),"")</f>
        <v/>
      </c>
      <c r="BO2313" s="38">
        <v>42125</v>
      </c>
      <c r="BP2313" s="3">
        <v>5005.3900000000003</v>
      </c>
      <c r="BQ2313" s="7">
        <f>BP2313/BP2312</f>
        <v>0.98297552277261957</v>
      </c>
      <c r="BR2313" s="4">
        <f>YEAR(BO2313)</f>
        <v>2015</v>
      </c>
      <c r="BS2313" s="2" t="s">
        <v>9</v>
      </c>
      <c r="BT2313" s="12" t="str">
        <f>INDEX($CD$5:$CD$10,MATCH(BS2313,$CC$5:$CC$10,0),1)</f>
        <v>Y</v>
      </c>
      <c r="BU2313" s="12" t="str">
        <f>IF(AND(BT2313="Y",BQ2313&gt;1),"Y","")</f>
        <v/>
      </c>
      <c r="BV2313" s="12" t="str">
        <f>IF(AND(BT2313="Y",BQ2313&lt;1),"Y","")</f>
        <v>Y</v>
      </c>
      <c r="BW2313" s="12" t="str">
        <f>IF(BQ2313&gt;1,IF(BQ2312&gt;1,"Y",""),"")</f>
        <v/>
      </c>
      <c r="BX2313" s="12" t="str">
        <f>IF(BQ2313&lt;1,IF(BQ2312&lt;1,"Y",""),"")</f>
        <v/>
      </c>
      <c r="BY2313" s="2"/>
      <c r="BZ2313" s="2"/>
      <c r="CA2313" s="2"/>
    </row>
    <row r="2314" spans="47:79">
      <c r="AU2314" s="4" t="str">
        <f>IF(AZ2314=AZ2315,IF(AZ2314&gt;AZ2313,AZ2314&amp;"_O",""),AZ2314&amp;"_C")</f>
        <v/>
      </c>
      <c r="AV2314" s="7" t="str">
        <f>IF(RIGHT(AU2314,1)="C",AX2314/INDEX($AX$5:$AX$2729,MATCH(AZ2314&amp;"_O",$AU$5:$AU$2729,0),1),"")</f>
        <v/>
      </c>
      <c r="AW2314" s="38">
        <v>41712</v>
      </c>
      <c r="AX2314" s="37">
        <v>1841.13</v>
      </c>
      <c r="AY2314" s="7">
        <f>AX2314/AX2313</f>
        <v>0.98034653149027717</v>
      </c>
      <c r="AZ2314" s="4">
        <f>YEAR(AW2314)</f>
        <v>2014</v>
      </c>
      <c r="BA2314" s="2" t="s">
        <v>9</v>
      </c>
      <c r="BB2314" s="12" t="str">
        <f>INDEX($CD$5:$CD$10,MATCH(BA2314,$CC$5:$CC$10,0),1)</f>
        <v>Y</v>
      </c>
      <c r="BC2314" s="12" t="str">
        <f>IF(AND(BB2314="Y",AY2314&gt;1),"Y","")</f>
        <v/>
      </c>
      <c r="BD2314" s="12" t="str">
        <f>IF(AND(BB2314="Y",AY2314&lt;1),"Y","")</f>
        <v>Y</v>
      </c>
      <c r="BE2314" s="12" t="str">
        <f>IF(AY2314&gt;1,IF(AY2313&gt;1,"Y",""),"")</f>
        <v/>
      </c>
      <c r="BF2314" s="12" t="str">
        <f>IF(AY2314&lt;1,IF(AY2313&lt;1,"Y",""),"")</f>
        <v/>
      </c>
      <c r="BG2314" s="2"/>
      <c r="BH2314" s="2"/>
      <c r="BI2314" s="2"/>
      <c r="BJ2314" s="2"/>
      <c r="BK2314" s="2"/>
      <c r="BL2314" s="2"/>
      <c r="BM2314" s="4" t="str">
        <f>IF(BR2314=BR2315,IF(BR2314&gt;BR2313,BR2314&amp;"_O",""),BR2314&amp;"_C")</f>
        <v/>
      </c>
      <c r="BN2314" s="7" t="str">
        <f>IF(RIGHT(BM2314,1)="C",BP2314/INDEX($BP$5:$BP$2729,MATCH(BR2314&amp;"_O",$BM$5:$BM$2729,0),1),"")</f>
        <v/>
      </c>
      <c r="BO2314" s="38">
        <v>42132</v>
      </c>
      <c r="BP2314" s="3">
        <v>5003.55</v>
      </c>
      <c r="BQ2314" s="7">
        <f>BP2314/BP2313</f>
        <v>0.99963239627681355</v>
      </c>
      <c r="BR2314" s="4">
        <f>YEAR(BO2314)</f>
        <v>2015</v>
      </c>
      <c r="BS2314" s="2" t="s">
        <v>9</v>
      </c>
      <c r="BT2314" s="12" t="str">
        <f>INDEX($CD$5:$CD$10,MATCH(BS2314,$CC$5:$CC$10,0),1)</f>
        <v>Y</v>
      </c>
      <c r="BU2314" s="12" t="str">
        <f>IF(AND(BT2314="Y",BQ2314&gt;1),"Y","")</f>
        <v/>
      </c>
      <c r="BV2314" s="12" t="str">
        <f>IF(AND(BT2314="Y",BQ2314&lt;1),"Y","")</f>
        <v>Y</v>
      </c>
      <c r="BW2314" s="12" t="str">
        <f>IF(BQ2314&gt;1,IF(BQ2313&gt;1,"Y",""),"")</f>
        <v/>
      </c>
      <c r="BX2314" s="12" t="str">
        <f>IF(BQ2314&lt;1,IF(BQ2313&lt;1,"Y",""),"")</f>
        <v>Y</v>
      </c>
      <c r="BY2314" s="2"/>
      <c r="BZ2314" s="2"/>
      <c r="CA2314" s="2"/>
    </row>
    <row r="2315" spans="47:79">
      <c r="AU2315" s="4" t="str">
        <f>IF(AZ2315=AZ2316,IF(AZ2315&gt;AZ2314,AZ2315&amp;"_O",""),AZ2315&amp;"_C")</f>
        <v/>
      </c>
      <c r="AV2315" s="7" t="str">
        <f>IF(RIGHT(AU2315,1)="C",AX2315/INDEX($AX$5:$AX$2729,MATCH(AZ2315&amp;"_O",$AU$5:$AU$2729,0),1),"")</f>
        <v/>
      </c>
      <c r="AW2315" s="38">
        <v>41719</v>
      </c>
      <c r="AX2315" s="37">
        <v>1866.4</v>
      </c>
      <c r="AY2315" s="7">
        <f>AX2315/AX2314</f>
        <v>1.013725266548261</v>
      </c>
      <c r="AZ2315" s="4">
        <f>YEAR(AW2315)</f>
        <v>2014</v>
      </c>
      <c r="BA2315" s="2" t="s">
        <v>9</v>
      </c>
      <c r="BB2315" s="12" t="str">
        <f>INDEX($CD$5:$CD$10,MATCH(BA2315,$CC$5:$CC$10,0),1)</f>
        <v>Y</v>
      </c>
      <c r="BC2315" s="12" t="str">
        <f>IF(AND(BB2315="Y",AY2315&gt;1),"Y","")</f>
        <v>Y</v>
      </c>
      <c r="BD2315" s="12" t="str">
        <f>IF(AND(BB2315="Y",AY2315&lt;1),"Y","")</f>
        <v/>
      </c>
      <c r="BE2315" s="12" t="str">
        <f>IF(AY2315&gt;1,IF(AY2314&gt;1,"Y",""),"")</f>
        <v/>
      </c>
      <c r="BF2315" s="12" t="str">
        <f>IF(AY2315&lt;1,IF(AY2314&lt;1,"Y",""),"")</f>
        <v/>
      </c>
      <c r="BG2315" s="2"/>
      <c r="BH2315" s="2"/>
      <c r="BI2315" s="2"/>
      <c r="BJ2315" s="2"/>
      <c r="BK2315" s="2"/>
      <c r="BL2315" s="2"/>
      <c r="BM2315" s="4" t="str">
        <f>IF(BR2315=BR2316,IF(BR2315&gt;BR2314,BR2315&amp;"_O",""),BR2315&amp;"_C")</f>
        <v/>
      </c>
      <c r="BN2315" s="7" t="str">
        <f>IF(RIGHT(BM2315,1)="C",BP2315/INDEX($BP$5:$BP$2729,MATCH(BR2315&amp;"_O",$BM$5:$BM$2729,0),1),"")</f>
        <v/>
      </c>
      <c r="BO2315" s="38">
        <v>42139</v>
      </c>
      <c r="BP2315" s="3">
        <v>5048.29</v>
      </c>
      <c r="BQ2315" s="7">
        <f>BP2315/BP2314</f>
        <v>1.0089416514274865</v>
      </c>
      <c r="BR2315" s="4">
        <f>YEAR(BO2315)</f>
        <v>2015</v>
      </c>
      <c r="BS2315" s="2" t="s">
        <v>9</v>
      </c>
      <c r="BT2315" s="12" t="str">
        <f>INDEX($CD$5:$CD$10,MATCH(BS2315,$CC$5:$CC$10,0),1)</f>
        <v>Y</v>
      </c>
      <c r="BU2315" s="12" t="str">
        <f>IF(AND(BT2315="Y",BQ2315&gt;1),"Y","")</f>
        <v>Y</v>
      </c>
      <c r="BV2315" s="12" t="str">
        <f>IF(AND(BT2315="Y",BQ2315&lt;1),"Y","")</f>
        <v/>
      </c>
      <c r="BW2315" s="12" t="str">
        <f>IF(BQ2315&gt;1,IF(BQ2314&gt;1,"Y",""),"")</f>
        <v/>
      </c>
      <c r="BX2315" s="12" t="str">
        <f>IF(BQ2315&lt;1,IF(BQ2314&lt;1,"Y",""),"")</f>
        <v/>
      </c>
      <c r="BY2315" s="2"/>
      <c r="BZ2315" s="2"/>
      <c r="CA2315" s="2"/>
    </row>
    <row r="2316" spans="47:79">
      <c r="AU2316" s="4" t="str">
        <f>IF(AZ2316=AZ2317,IF(AZ2316&gt;AZ2315,AZ2316&amp;"_O",""),AZ2316&amp;"_C")</f>
        <v/>
      </c>
      <c r="AV2316" s="7" t="str">
        <f>IF(RIGHT(AU2316,1)="C",AX2316/INDEX($AX$5:$AX$2729,MATCH(AZ2316&amp;"_O",$AU$5:$AU$2729,0),1),"")</f>
        <v/>
      </c>
      <c r="AW2316" s="38">
        <v>41726</v>
      </c>
      <c r="AX2316" s="37">
        <v>1857.62</v>
      </c>
      <c r="AY2316" s="7">
        <f>AX2316/AX2315</f>
        <v>0.99529575653664804</v>
      </c>
      <c r="AZ2316" s="4">
        <f>YEAR(AW2316)</f>
        <v>2014</v>
      </c>
      <c r="BA2316" s="2" t="s">
        <v>9</v>
      </c>
      <c r="BB2316" s="12" t="str">
        <f>INDEX($CD$5:$CD$10,MATCH(BA2316,$CC$5:$CC$10,0),1)</f>
        <v>Y</v>
      </c>
      <c r="BC2316" s="12" t="str">
        <f>IF(AND(BB2316="Y",AY2316&gt;1),"Y","")</f>
        <v/>
      </c>
      <c r="BD2316" s="12" t="str">
        <f>IF(AND(BB2316="Y",AY2316&lt;1),"Y","")</f>
        <v>Y</v>
      </c>
      <c r="BE2316" s="12" t="str">
        <f>IF(AY2316&gt;1,IF(AY2315&gt;1,"Y",""),"")</f>
        <v/>
      </c>
      <c r="BF2316" s="12" t="str">
        <f>IF(AY2316&lt;1,IF(AY2315&lt;1,"Y",""),"")</f>
        <v/>
      </c>
      <c r="BG2316" s="2"/>
      <c r="BH2316" s="2"/>
      <c r="BI2316" s="2"/>
      <c r="BJ2316" s="2"/>
      <c r="BK2316" s="2"/>
      <c r="BL2316" s="2"/>
      <c r="BM2316" s="4" t="str">
        <f>IF(BR2316=BR2317,IF(BR2316&gt;BR2315,BR2316&amp;"_O",""),BR2316&amp;"_C")</f>
        <v/>
      </c>
      <c r="BN2316" s="7" t="str">
        <f>IF(RIGHT(BM2316,1)="C",BP2316/INDEX($BP$5:$BP$2729,MATCH(BR2316&amp;"_O",$BM$5:$BM$2729,0),1),"")</f>
        <v/>
      </c>
      <c r="BO2316" s="38">
        <v>42146</v>
      </c>
      <c r="BP2316" s="3">
        <v>5089.3599999999997</v>
      </c>
      <c r="BQ2316" s="7">
        <f>BP2316/BP2315</f>
        <v>1.008135428036028</v>
      </c>
      <c r="BR2316" s="4">
        <f>YEAR(BO2316)</f>
        <v>2015</v>
      </c>
      <c r="BS2316" s="2" t="s">
        <v>9</v>
      </c>
      <c r="BT2316" s="12" t="str">
        <f>INDEX($CD$5:$CD$10,MATCH(BS2316,$CC$5:$CC$10,0),1)</f>
        <v>Y</v>
      </c>
      <c r="BU2316" s="12" t="str">
        <f>IF(AND(BT2316="Y",BQ2316&gt;1),"Y","")</f>
        <v>Y</v>
      </c>
      <c r="BV2316" s="12" t="str">
        <f>IF(AND(BT2316="Y",BQ2316&lt;1),"Y","")</f>
        <v/>
      </c>
      <c r="BW2316" s="12" t="str">
        <f>IF(BQ2316&gt;1,IF(BQ2315&gt;1,"Y",""),"")</f>
        <v>Y</v>
      </c>
      <c r="BX2316" s="12" t="str">
        <f>IF(BQ2316&lt;1,IF(BQ2315&lt;1,"Y",""),"")</f>
        <v/>
      </c>
      <c r="BY2316" s="2"/>
      <c r="BZ2316" s="2"/>
      <c r="CA2316" s="2"/>
    </row>
    <row r="2317" spans="47:79">
      <c r="AU2317" s="4" t="str">
        <f>IF(AZ2317=AZ2318,IF(AZ2317&gt;AZ2316,AZ2317&amp;"_O",""),AZ2317&amp;"_C")</f>
        <v/>
      </c>
      <c r="AV2317" s="7" t="str">
        <f>IF(RIGHT(AU2317,1)="C",AX2317/INDEX($AX$5:$AX$2729,MATCH(AZ2317&amp;"_O",$AU$5:$AU$2729,0),1),"")</f>
        <v/>
      </c>
      <c r="AW2317" s="38">
        <v>41733</v>
      </c>
      <c r="AX2317" s="37">
        <v>1865.09</v>
      </c>
      <c r="AY2317" s="7">
        <f>AX2317/AX2316</f>
        <v>1.0040212745340813</v>
      </c>
      <c r="AZ2317" s="4">
        <f>YEAR(AW2317)</f>
        <v>2014</v>
      </c>
      <c r="BA2317" s="2" t="s">
        <v>9</v>
      </c>
      <c r="BB2317" s="12" t="str">
        <f>INDEX($CD$5:$CD$10,MATCH(BA2317,$CC$5:$CC$10,0),1)</f>
        <v>Y</v>
      </c>
      <c r="BC2317" s="12" t="str">
        <f>IF(AND(BB2317="Y",AY2317&gt;1),"Y","")</f>
        <v>Y</v>
      </c>
      <c r="BD2317" s="12" t="str">
        <f>IF(AND(BB2317="Y",AY2317&lt;1),"Y","")</f>
        <v/>
      </c>
      <c r="BE2317" s="12" t="str">
        <f>IF(AY2317&gt;1,IF(AY2316&gt;1,"Y",""),"")</f>
        <v/>
      </c>
      <c r="BF2317" s="12" t="str">
        <f>IF(AY2317&lt;1,IF(AY2316&lt;1,"Y",""),"")</f>
        <v/>
      </c>
      <c r="BG2317" s="2"/>
      <c r="BH2317" s="2"/>
      <c r="BI2317" s="2"/>
      <c r="BJ2317" s="2"/>
      <c r="BK2317" s="2"/>
      <c r="BL2317" s="2"/>
      <c r="BM2317" s="4" t="str">
        <f>IF(BR2317=BR2318,IF(BR2317&gt;BR2316,BR2317&amp;"_O",""),BR2317&amp;"_C")</f>
        <v/>
      </c>
      <c r="BN2317" s="7" t="str">
        <f>IF(RIGHT(BM2317,1)="C",BP2317/INDEX($BP$5:$BP$2729,MATCH(BR2317&amp;"_O",$BM$5:$BM$2729,0),1),"")</f>
        <v/>
      </c>
      <c r="BO2317" s="38">
        <v>42153</v>
      </c>
      <c r="BP2317" s="3">
        <v>5070.03</v>
      </c>
      <c r="BQ2317" s="7">
        <f>BP2317/BP2316</f>
        <v>0.99620188000062881</v>
      </c>
      <c r="BR2317" s="4">
        <f>YEAR(BO2317)</f>
        <v>2015</v>
      </c>
      <c r="BS2317" s="2" t="s">
        <v>9</v>
      </c>
      <c r="BT2317" s="12" t="str">
        <f>INDEX($CD$5:$CD$10,MATCH(BS2317,$CC$5:$CC$10,0),1)</f>
        <v>Y</v>
      </c>
      <c r="BU2317" s="12" t="str">
        <f>IF(AND(BT2317="Y",BQ2317&gt;1),"Y","")</f>
        <v/>
      </c>
      <c r="BV2317" s="12" t="str">
        <f>IF(AND(BT2317="Y",BQ2317&lt;1),"Y","")</f>
        <v>Y</v>
      </c>
      <c r="BW2317" s="12" t="str">
        <f>IF(BQ2317&gt;1,IF(BQ2316&gt;1,"Y",""),"")</f>
        <v/>
      </c>
      <c r="BX2317" s="12" t="str">
        <f>IF(BQ2317&lt;1,IF(BQ2316&lt;1,"Y",""),"")</f>
        <v/>
      </c>
      <c r="BY2317" s="2"/>
      <c r="BZ2317" s="2"/>
      <c r="CA2317" s="2"/>
    </row>
    <row r="2318" spans="47:79">
      <c r="AU2318" s="4" t="str">
        <f>IF(AZ2318=AZ2319,IF(AZ2318&gt;AZ2317,AZ2318&amp;"_O",""),AZ2318&amp;"_C")</f>
        <v/>
      </c>
      <c r="AV2318" s="7" t="str">
        <f>IF(RIGHT(AU2318,1)="C",AX2318/INDEX($AX$5:$AX$2729,MATCH(AZ2318&amp;"_O",$AU$5:$AU$2729,0),1),"")</f>
        <v/>
      </c>
      <c r="AW2318" s="38">
        <v>41740</v>
      </c>
      <c r="AX2318" s="37">
        <v>1815.69</v>
      </c>
      <c r="AY2318" s="7">
        <f>AX2318/AX2317</f>
        <v>0.97351334251966404</v>
      </c>
      <c r="AZ2318" s="4">
        <f>YEAR(AW2318)</f>
        <v>2014</v>
      </c>
      <c r="BA2318" s="2" t="s">
        <v>9</v>
      </c>
      <c r="BB2318" s="12" t="str">
        <f>INDEX($CD$5:$CD$10,MATCH(BA2318,$CC$5:$CC$10,0),1)</f>
        <v>Y</v>
      </c>
      <c r="BC2318" s="12" t="str">
        <f>IF(AND(BB2318="Y",AY2318&gt;1),"Y","")</f>
        <v/>
      </c>
      <c r="BD2318" s="12" t="str">
        <f>IF(AND(BB2318="Y",AY2318&lt;1),"Y","")</f>
        <v>Y</v>
      </c>
      <c r="BE2318" s="12" t="str">
        <f>IF(AY2318&gt;1,IF(AY2317&gt;1,"Y",""),"")</f>
        <v/>
      </c>
      <c r="BF2318" s="12" t="str">
        <f>IF(AY2318&lt;1,IF(AY2317&lt;1,"Y",""),"")</f>
        <v/>
      </c>
      <c r="BG2318" s="2"/>
      <c r="BH2318" s="2"/>
      <c r="BI2318" s="2"/>
      <c r="BJ2318" s="2"/>
      <c r="BK2318" s="2"/>
      <c r="BL2318" s="2"/>
      <c r="BM2318" s="4" t="str">
        <f>IF(BR2318=BR2319,IF(BR2318&gt;BR2317,BR2318&amp;"_O",""),BR2318&amp;"_C")</f>
        <v/>
      </c>
      <c r="BN2318" s="7" t="str">
        <f>IF(RIGHT(BM2318,1)="C",BP2318/INDEX($BP$5:$BP$2729,MATCH(BR2318&amp;"_O",$BM$5:$BM$2729,0),1),"")</f>
        <v/>
      </c>
      <c r="BO2318" s="38">
        <v>42160</v>
      </c>
      <c r="BP2318" s="3">
        <v>5068.46</v>
      </c>
      <c r="BQ2318" s="7">
        <f>BP2318/BP2317</f>
        <v>0.99969033713804456</v>
      </c>
      <c r="BR2318" s="4">
        <f>YEAR(BO2318)</f>
        <v>2015</v>
      </c>
      <c r="BS2318" s="2" t="s">
        <v>9</v>
      </c>
      <c r="BT2318" s="12" t="str">
        <f>INDEX($CD$5:$CD$10,MATCH(BS2318,$CC$5:$CC$10,0),1)</f>
        <v>Y</v>
      </c>
      <c r="BU2318" s="12" t="str">
        <f>IF(AND(BT2318="Y",BQ2318&gt;1),"Y","")</f>
        <v/>
      </c>
      <c r="BV2318" s="12" t="str">
        <f>IF(AND(BT2318="Y",BQ2318&lt;1),"Y","")</f>
        <v>Y</v>
      </c>
      <c r="BW2318" s="12" t="str">
        <f>IF(BQ2318&gt;1,IF(BQ2317&gt;1,"Y",""),"")</f>
        <v/>
      </c>
      <c r="BX2318" s="12" t="str">
        <f>IF(BQ2318&lt;1,IF(BQ2317&lt;1,"Y",""),"")</f>
        <v>Y</v>
      </c>
      <c r="BY2318" s="2"/>
      <c r="BZ2318" s="2"/>
      <c r="CA2318" s="2"/>
    </row>
    <row r="2319" spans="47:79">
      <c r="AU2319" s="4" t="str">
        <f>IF(AZ2319=AZ2320,IF(AZ2319&gt;AZ2318,AZ2319&amp;"_O",""),AZ2319&amp;"_C")</f>
        <v/>
      </c>
      <c r="AV2319" s="7" t="str">
        <f>IF(RIGHT(AU2319,1)="C",AX2319/INDEX($AX$5:$AX$2729,MATCH(AZ2319&amp;"_O",$AU$5:$AU$2729,0),1),"")</f>
        <v/>
      </c>
      <c r="AW2319" s="38">
        <v>41746</v>
      </c>
      <c r="AX2319" s="37">
        <v>1864.85</v>
      </c>
      <c r="AY2319" s="7">
        <f>AX2319/AX2318</f>
        <v>1.0270751064333667</v>
      </c>
      <c r="AZ2319" s="4">
        <f>YEAR(AW2319)</f>
        <v>2014</v>
      </c>
      <c r="BA2319" s="2" t="s">
        <v>9</v>
      </c>
      <c r="BB2319" s="12" t="str">
        <f>INDEX($CD$5:$CD$10,MATCH(BA2319,$CC$5:$CC$10,0),1)</f>
        <v>Y</v>
      </c>
      <c r="BC2319" s="12" t="str">
        <f>IF(AND(BB2319="Y",AY2319&gt;1),"Y","")</f>
        <v>Y</v>
      </c>
      <c r="BD2319" s="12" t="str">
        <f>IF(AND(BB2319="Y",AY2319&lt;1),"Y","")</f>
        <v/>
      </c>
      <c r="BE2319" s="12" t="str">
        <f>IF(AY2319&gt;1,IF(AY2318&gt;1,"Y",""),"")</f>
        <v/>
      </c>
      <c r="BF2319" s="12" t="str">
        <f>IF(AY2319&lt;1,IF(AY2318&lt;1,"Y",""),"")</f>
        <v/>
      </c>
      <c r="BG2319" s="2"/>
      <c r="BH2319" s="2"/>
      <c r="BI2319" s="2"/>
      <c r="BJ2319" s="2"/>
      <c r="BK2319" s="2"/>
      <c r="BL2319" s="2"/>
      <c r="BM2319" s="4" t="str">
        <f>IF(BR2319=BR2320,IF(BR2319&gt;BR2318,BR2319&amp;"_O",""),BR2319&amp;"_C")</f>
        <v/>
      </c>
      <c r="BN2319" s="7" t="str">
        <f>IF(RIGHT(BM2319,1)="C",BP2319/INDEX($BP$5:$BP$2729,MATCH(BR2319&amp;"_O",$BM$5:$BM$2729,0),1),"")</f>
        <v/>
      </c>
      <c r="BO2319" s="38">
        <v>42167</v>
      </c>
      <c r="BP2319" s="3">
        <v>5051.1000000000004</v>
      </c>
      <c r="BQ2319" s="7">
        <f>BP2319/BP2318</f>
        <v>0.9965748965168908</v>
      </c>
      <c r="BR2319" s="4">
        <f>YEAR(BO2319)</f>
        <v>2015</v>
      </c>
      <c r="BS2319" s="2" t="s">
        <v>9</v>
      </c>
      <c r="BT2319" s="12" t="str">
        <f>INDEX($CD$5:$CD$10,MATCH(BS2319,$CC$5:$CC$10,0),1)</f>
        <v>Y</v>
      </c>
      <c r="BU2319" s="12" t="str">
        <f>IF(AND(BT2319="Y",BQ2319&gt;1),"Y","")</f>
        <v/>
      </c>
      <c r="BV2319" s="12" t="str">
        <f>IF(AND(BT2319="Y",BQ2319&lt;1),"Y","")</f>
        <v>Y</v>
      </c>
      <c r="BW2319" s="12" t="str">
        <f>IF(BQ2319&gt;1,IF(BQ2318&gt;1,"Y",""),"")</f>
        <v/>
      </c>
      <c r="BX2319" s="12" t="str">
        <f>IF(BQ2319&lt;1,IF(BQ2318&lt;1,"Y",""),"")</f>
        <v>Y</v>
      </c>
      <c r="BY2319" s="2"/>
      <c r="BZ2319" s="2"/>
      <c r="CA2319" s="2"/>
    </row>
    <row r="2320" spans="47:79">
      <c r="AU2320" s="4" t="str">
        <f>IF(AZ2320=AZ2321,IF(AZ2320&gt;AZ2319,AZ2320&amp;"_O",""),AZ2320&amp;"_C")</f>
        <v/>
      </c>
      <c r="AV2320" s="7" t="str">
        <f>IF(RIGHT(AU2320,1)="C",AX2320/INDEX($AX$5:$AX$2729,MATCH(AZ2320&amp;"_O",$AU$5:$AU$2729,0),1),"")</f>
        <v/>
      </c>
      <c r="AW2320" s="38">
        <v>41754</v>
      </c>
      <c r="AX2320" s="37">
        <v>1863.4</v>
      </c>
      <c r="AY2320" s="7">
        <f>AX2320/AX2319</f>
        <v>0.99922245757031403</v>
      </c>
      <c r="AZ2320" s="4">
        <f>YEAR(AW2320)</f>
        <v>2014</v>
      </c>
      <c r="BA2320" s="2" t="s">
        <v>9</v>
      </c>
      <c r="BB2320" s="12" t="str">
        <f>INDEX($CD$5:$CD$10,MATCH(BA2320,$CC$5:$CC$10,0),1)</f>
        <v>Y</v>
      </c>
      <c r="BC2320" s="12" t="str">
        <f>IF(AND(BB2320="Y",AY2320&gt;1),"Y","")</f>
        <v/>
      </c>
      <c r="BD2320" s="12" t="str">
        <f>IF(AND(BB2320="Y",AY2320&lt;1),"Y","")</f>
        <v>Y</v>
      </c>
      <c r="BE2320" s="12" t="str">
        <f>IF(AY2320&gt;1,IF(AY2319&gt;1,"Y",""),"")</f>
        <v/>
      </c>
      <c r="BF2320" s="12" t="str">
        <f>IF(AY2320&lt;1,IF(AY2319&lt;1,"Y",""),"")</f>
        <v/>
      </c>
      <c r="BG2320" s="2"/>
      <c r="BH2320" s="2"/>
      <c r="BI2320" s="2"/>
      <c r="BJ2320" s="2"/>
      <c r="BK2320" s="2"/>
      <c r="BL2320" s="2"/>
      <c r="BM2320" s="4" t="str">
        <f>IF(BR2320=BR2321,IF(BR2320&gt;BR2319,BR2320&amp;"_O",""),BR2320&amp;"_C")</f>
        <v/>
      </c>
      <c r="BN2320" s="7" t="str">
        <f>IF(RIGHT(BM2320,1)="C",BP2320/INDEX($BP$5:$BP$2729,MATCH(BR2320&amp;"_O",$BM$5:$BM$2729,0),1),"")</f>
        <v/>
      </c>
      <c r="BO2320" s="38">
        <v>42174</v>
      </c>
      <c r="BP2320" s="3">
        <v>5117</v>
      </c>
      <c r="BQ2320" s="7">
        <f>BP2320/BP2319</f>
        <v>1.0130466631030863</v>
      </c>
      <c r="BR2320" s="4">
        <f>YEAR(BO2320)</f>
        <v>2015</v>
      </c>
      <c r="BS2320" s="2" t="s">
        <v>9</v>
      </c>
      <c r="BT2320" s="12" t="str">
        <f>INDEX($CD$5:$CD$10,MATCH(BS2320,$CC$5:$CC$10,0),1)</f>
        <v>Y</v>
      </c>
      <c r="BU2320" s="12" t="str">
        <f>IF(AND(BT2320="Y",BQ2320&gt;1),"Y","")</f>
        <v>Y</v>
      </c>
      <c r="BV2320" s="12" t="str">
        <f>IF(AND(BT2320="Y",BQ2320&lt;1),"Y","")</f>
        <v/>
      </c>
      <c r="BW2320" s="12" t="str">
        <f>IF(BQ2320&gt;1,IF(BQ2319&gt;1,"Y",""),"")</f>
        <v/>
      </c>
      <c r="BX2320" s="12" t="str">
        <f>IF(BQ2320&lt;1,IF(BQ2319&lt;1,"Y",""),"")</f>
        <v/>
      </c>
      <c r="BY2320" s="2"/>
      <c r="BZ2320" s="2"/>
      <c r="CA2320" s="2"/>
    </row>
    <row r="2321" spans="47:79">
      <c r="AU2321" s="4" t="str">
        <f>IF(AZ2321=AZ2322,IF(AZ2321&gt;AZ2320,AZ2321&amp;"_O",""),AZ2321&amp;"_C")</f>
        <v/>
      </c>
      <c r="AV2321" s="7" t="str">
        <f>IF(RIGHT(AU2321,1)="C",AX2321/INDEX($AX$5:$AX$2729,MATCH(AZ2321&amp;"_O",$AU$5:$AU$2729,0),1),"")</f>
        <v/>
      </c>
      <c r="AW2321" s="38">
        <v>41761</v>
      </c>
      <c r="AX2321" s="37">
        <v>1881.14</v>
      </c>
      <c r="AY2321" s="7">
        <f>AX2321/AX2320</f>
        <v>1.0095202318342815</v>
      </c>
      <c r="AZ2321" s="4">
        <f>YEAR(AW2321)</f>
        <v>2014</v>
      </c>
      <c r="BA2321" s="2" t="s">
        <v>9</v>
      </c>
      <c r="BB2321" s="12" t="str">
        <f>INDEX($CD$5:$CD$10,MATCH(BA2321,$CC$5:$CC$10,0),1)</f>
        <v>Y</v>
      </c>
      <c r="BC2321" s="12" t="str">
        <f>IF(AND(BB2321="Y",AY2321&gt;1),"Y","")</f>
        <v>Y</v>
      </c>
      <c r="BD2321" s="12" t="str">
        <f>IF(AND(BB2321="Y",AY2321&lt;1),"Y","")</f>
        <v/>
      </c>
      <c r="BE2321" s="12" t="str">
        <f>IF(AY2321&gt;1,IF(AY2320&gt;1,"Y",""),"")</f>
        <v/>
      </c>
      <c r="BF2321" s="12" t="str">
        <f>IF(AY2321&lt;1,IF(AY2320&lt;1,"Y",""),"")</f>
        <v/>
      </c>
      <c r="BG2321" s="2"/>
      <c r="BH2321" s="2"/>
      <c r="BI2321" s="2"/>
      <c r="BJ2321" s="2"/>
      <c r="BK2321" s="2"/>
      <c r="BL2321" s="2"/>
      <c r="BM2321" s="4" t="str">
        <f>IF(BR2321=BR2322,IF(BR2321&gt;BR2320,BR2321&amp;"_O",""),BR2321&amp;"_C")</f>
        <v/>
      </c>
      <c r="BN2321" s="7" t="str">
        <f>IF(RIGHT(BM2321,1)="C",BP2321/INDEX($BP$5:$BP$2729,MATCH(BR2321&amp;"_O",$BM$5:$BM$2729,0),1),"")</f>
        <v/>
      </c>
      <c r="BO2321" s="38">
        <v>42181</v>
      </c>
      <c r="BP2321" s="3">
        <v>5080.51</v>
      </c>
      <c r="BQ2321" s="7">
        <f>BP2321/BP2320</f>
        <v>0.99286886847762368</v>
      </c>
      <c r="BR2321" s="4">
        <f>YEAR(BO2321)</f>
        <v>2015</v>
      </c>
      <c r="BS2321" s="2" t="s">
        <v>9</v>
      </c>
      <c r="BT2321" s="12" t="str">
        <f>INDEX($CD$5:$CD$10,MATCH(BS2321,$CC$5:$CC$10,0),1)</f>
        <v>Y</v>
      </c>
      <c r="BU2321" s="12" t="str">
        <f>IF(AND(BT2321="Y",BQ2321&gt;1),"Y","")</f>
        <v/>
      </c>
      <c r="BV2321" s="12" t="str">
        <f>IF(AND(BT2321="Y",BQ2321&lt;1),"Y","")</f>
        <v>Y</v>
      </c>
      <c r="BW2321" s="12" t="str">
        <f>IF(BQ2321&gt;1,IF(BQ2320&gt;1,"Y",""),"")</f>
        <v/>
      </c>
      <c r="BX2321" s="12" t="str">
        <f>IF(BQ2321&lt;1,IF(BQ2320&lt;1,"Y",""),"")</f>
        <v/>
      </c>
      <c r="BY2321" s="2"/>
      <c r="BZ2321" s="2"/>
      <c r="CA2321" s="2"/>
    </row>
    <row r="2322" spans="47:79">
      <c r="AU2322" s="4" t="str">
        <f>IF(AZ2322=AZ2323,IF(AZ2322&gt;AZ2321,AZ2322&amp;"_O",""),AZ2322&amp;"_C")</f>
        <v/>
      </c>
      <c r="AV2322" s="7" t="str">
        <f>IF(RIGHT(AU2322,1)="C",AX2322/INDEX($AX$5:$AX$2729,MATCH(AZ2322&amp;"_O",$AU$5:$AU$2729,0),1),"")</f>
        <v/>
      </c>
      <c r="AW2322" s="38">
        <v>41768</v>
      </c>
      <c r="AX2322" s="37">
        <v>1878.48</v>
      </c>
      <c r="AY2322" s="7">
        <f>AX2322/AX2321</f>
        <v>0.99858596383044318</v>
      </c>
      <c r="AZ2322" s="4">
        <f>YEAR(AW2322)</f>
        <v>2014</v>
      </c>
      <c r="BA2322" s="2" t="s">
        <v>9</v>
      </c>
      <c r="BB2322" s="12" t="str">
        <f>INDEX($CD$5:$CD$10,MATCH(BA2322,$CC$5:$CC$10,0),1)</f>
        <v>Y</v>
      </c>
      <c r="BC2322" s="12" t="str">
        <f>IF(AND(BB2322="Y",AY2322&gt;1),"Y","")</f>
        <v/>
      </c>
      <c r="BD2322" s="12" t="str">
        <f>IF(AND(BB2322="Y",AY2322&lt;1),"Y","")</f>
        <v>Y</v>
      </c>
      <c r="BE2322" s="12" t="str">
        <f>IF(AY2322&gt;1,IF(AY2321&gt;1,"Y",""),"")</f>
        <v/>
      </c>
      <c r="BF2322" s="12" t="str">
        <f>IF(AY2322&lt;1,IF(AY2321&lt;1,"Y",""),"")</f>
        <v/>
      </c>
      <c r="BG2322" s="2"/>
      <c r="BH2322" s="2"/>
      <c r="BI2322" s="2"/>
      <c r="BJ2322" s="2"/>
      <c r="BK2322" s="2"/>
      <c r="BL2322" s="2"/>
      <c r="BM2322" s="4" t="str">
        <f>IF(BR2322=BR2323,IF(BR2322&gt;BR2321,BR2322&amp;"_O",""),BR2322&amp;"_C")</f>
        <v/>
      </c>
      <c r="BN2322" s="7" t="str">
        <f>IF(RIGHT(BM2322,1)="C",BP2322/INDEX($BP$5:$BP$2729,MATCH(BR2322&amp;"_O",$BM$5:$BM$2729,0),1),"")</f>
        <v/>
      </c>
      <c r="BO2322" s="38">
        <v>42187</v>
      </c>
      <c r="BP2322" s="3">
        <v>5009.21</v>
      </c>
      <c r="BQ2322" s="7">
        <f>BP2322/BP2321</f>
        <v>0.9859659758567545</v>
      </c>
      <c r="BR2322" s="4">
        <f>YEAR(BO2322)</f>
        <v>2015</v>
      </c>
      <c r="BS2322" s="2" t="s">
        <v>9</v>
      </c>
      <c r="BT2322" s="12" t="str">
        <f>INDEX($CD$5:$CD$10,MATCH(BS2322,$CC$5:$CC$10,0),1)</f>
        <v>Y</v>
      </c>
      <c r="BU2322" s="12" t="str">
        <f>IF(AND(BT2322="Y",BQ2322&gt;1),"Y","")</f>
        <v/>
      </c>
      <c r="BV2322" s="12" t="str">
        <f>IF(AND(BT2322="Y",BQ2322&lt;1),"Y","")</f>
        <v>Y</v>
      </c>
      <c r="BW2322" s="12" t="str">
        <f>IF(BQ2322&gt;1,IF(BQ2321&gt;1,"Y",""),"")</f>
        <v/>
      </c>
      <c r="BX2322" s="12" t="str">
        <f>IF(BQ2322&lt;1,IF(BQ2321&lt;1,"Y",""),"")</f>
        <v>Y</v>
      </c>
      <c r="BY2322" s="2"/>
      <c r="BZ2322" s="2"/>
      <c r="CA2322" s="2"/>
    </row>
    <row r="2323" spans="47:79">
      <c r="AU2323" s="4" t="str">
        <f>IF(AZ2323=AZ2324,IF(AZ2323&gt;AZ2322,AZ2323&amp;"_O",""),AZ2323&amp;"_C")</f>
        <v/>
      </c>
      <c r="AV2323" s="7" t="str">
        <f>IF(RIGHT(AU2323,1)="C",AX2323/INDEX($AX$5:$AX$2729,MATCH(AZ2323&amp;"_O",$AU$5:$AU$2729,0),1),"")</f>
        <v/>
      </c>
      <c r="AW2323" s="38">
        <v>41775</v>
      </c>
      <c r="AX2323" s="37">
        <v>1877.86</v>
      </c>
      <c r="AY2323" s="7">
        <f>AX2323/AX2322</f>
        <v>0.99966994591371738</v>
      </c>
      <c r="AZ2323" s="4">
        <f>YEAR(AW2323)</f>
        <v>2014</v>
      </c>
      <c r="BA2323" s="2" t="s">
        <v>9</v>
      </c>
      <c r="BB2323" s="12" t="str">
        <f>INDEX($CD$5:$CD$10,MATCH(BA2323,$CC$5:$CC$10,0),1)</f>
        <v>Y</v>
      </c>
      <c r="BC2323" s="12" t="str">
        <f>IF(AND(BB2323="Y",AY2323&gt;1),"Y","")</f>
        <v/>
      </c>
      <c r="BD2323" s="12" t="str">
        <f>IF(AND(BB2323="Y",AY2323&lt;1),"Y","")</f>
        <v>Y</v>
      </c>
      <c r="BE2323" s="12" t="str">
        <f>IF(AY2323&gt;1,IF(AY2322&gt;1,"Y",""),"")</f>
        <v/>
      </c>
      <c r="BF2323" s="12" t="str">
        <f>IF(AY2323&lt;1,IF(AY2322&lt;1,"Y",""),"")</f>
        <v>Y</v>
      </c>
      <c r="BG2323" s="2"/>
      <c r="BH2323" s="2"/>
      <c r="BI2323" s="2"/>
      <c r="BJ2323" s="2"/>
      <c r="BK2323" s="2"/>
      <c r="BL2323" s="2"/>
      <c r="BM2323" s="4" t="str">
        <f>IF(BR2323=BR2324,IF(BR2323&gt;BR2322,BR2323&amp;"_O",""),BR2323&amp;"_C")</f>
        <v/>
      </c>
      <c r="BN2323" s="7" t="str">
        <f>IF(RIGHT(BM2323,1)="C",BP2323/INDEX($BP$5:$BP$2729,MATCH(BR2323&amp;"_O",$BM$5:$BM$2729,0),1),"")</f>
        <v/>
      </c>
      <c r="BO2323" s="38">
        <v>42195</v>
      </c>
      <c r="BP2323" s="3">
        <v>4997.7</v>
      </c>
      <c r="BQ2323" s="7">
        <f>BP2323/BP2322</f>
        <v>0.99770223248775747</v>
      </c>
      <c r="BR2323" s="4">
        <f>YEAR(BO2323)</f>
        <v>2015</v>
      </c>
      <c r="BS2323" s="2" t="s">
        <v>9</v>
      </c>
      <c r="BT2323" s="12" t="str">
        <f>INDEX($CD$5:$CD$10,MATCH(BS2323,$CC$5:$CC$10,0),1)</f>
        <v>Y</v>
      </c>
      <c r="BU2323" s="12" t="str">
        <f>IF(AND(BT2323="Y",BQ2323&gt;1),"Y","")</f>
        <v/>
      </c>
      <c r="BV2323" s="12" t="str">
        <f>IF(AND(BT2323="Y",BQ2323&lt;1),"Y","")</f>
        <v>Y</v>
      </c>
      <c r="BW2323" s="12" t="str">
        <f>IF(BQ2323&gt;1,IF(BQ2322&gt;1,"Y",""),"")</f>
        <v/>
      </c>
      <c r="BX2323" s="12" t="str">
        <f>IF(BQ2323&lt;1,IF(BQ2322&lt;1,"Y",""),"")</f>
        <v>Y</v>
      </c>
      <c r="BY2323" s="2"/>
      <c r="BZ2323" s="2"/>
      <c r="CA2323" s="2"/>
    </row>
    <row r="2324" spans="47:79">
      <c r="AU2324" s="4" t="str">
        <f>IF(AZ2324=AZ2325,IF(AZ2324&gt;AZ2323,AZ2324&amp;"_O",""),AZ2324&amp;"_C")</f>
        <v/>
      </c>
      <c r="AV2324" s="7" t="str">
        <f>IF(RIGHT(AU2324,1)="C",AX2324/INDEX($AX$5:$AX$2729,MATCH(AZ2324&amp;"_O",$AU$5:$AU$2729,0),1),"")</f>
        <v/>
      </c>
      <c r="AW2324" s="38">
        <v>41782</v>
      </c>
      <c r="AX2324" s="37">
        <v>1900.53</v>
      </c>
      <c r="AY2324" s="7">
        <f>AX2324/AX2323</f>
        <v>1.0120722524575847</v>
      </c>
      <c r="AZ2324" s="4">
        <f>YEAR(AW2324)</f>
        <v>2014</v>
      </c>
      <c r="BA2324" s="2" t="s">
        <v>9</v>
      </c>
      <c r="BB2324" s="12" t="str">
        <f>INDEX($CD$5:$CD$10,MATCH(BA2324,$CC$5:$CC$10,0),1)</f>
        <v>Y</v>
      </c>
      <c r="BC2324" s="12" t="str">
        <f>IF(AND(BB2324="Y",AY2324&gt;1),"Y","")</f>
        <v>Y</v>
      </c>
      <c r="BD2324" s="12" t="str">
        <f>IF(AND(BB2324="Y",AY2324&lt;1),"Y","")</f>
        <v/>
      </c>
      <c r="BE2324" s="12" t="str">
        <f>IF(AY2324&gt;1,IF(AY2323&gt;1,"Y",""),"")</f>
        <v/>
      </c>
      <c r="BF2324" s="12" t="str">
        <f>IF(AY2324&lt;1,IF(AY2323&lt;1,"Y",""),"")</f>
        <v/>
      </c>
      <c r="BG2324" s="2"/>
      <c r="BH2324" s="2"/>
      <c r="BI2324" s="2"/>
      <c r="BJ2324" s="2"/>
      <c r="BK2324" s="2"/>
      <c r="BL2324" s="2"/>
      <c r="BM2324" s="4" t="str">
        <f>IF(BR2324=BR2325,IF(BR2324&gt;BR2323,BR2324&amp;"_O",""),BR2324&amp;"_C")</f>
        <v/>
      </c>
      <c r="BN2324" s="7" t="str">
        <f>IF(RIGHT(BM2324,1)="C",BP2324/INDEX($BP$5:$BP$2729,MATCH(BR2324&amp;"_O",$BM$5:$BM$2729,0),1),"")</f>
        <v/>
      </c>
      <c r="BO2324" s="38">
        <v>42202</v>
      </c>
      <c r="BP2324" s="3">
        <v>5210.1400000000003</v>
      </c>
      <c r="BQ2324" s="7">
        <f>BP2324/BP2323</f>
        <v>1.0425075534745984</v>
      </c>
      <c r="BR2324" s="4">
        <f>YEAR(BO2324)</f>
        <v>2015</v>
      </c>
      <c r="BS2324" s="2" t="s">
        <v>9</v>
      </c>
      <c r="BT2324" s="12" t="str">
        <f>INDEX($CD$5:$CD$10,MATCH(BS2324,$CC$5:$CC$10,0),1)</f>
        <v>Y</v>
      </c>
      <c r="BU2324" s="12" t="str">
        <f>IF(AND(BT2324="Y",BQ2324&gt;1),"Y","")</f>
        <v>Y</v>
      </c>
      <c r="BV2324" s="12" t="str">
        <f>IF(AND(BT2324="Y",BQ2324&lt;1),"Y","")</f>
        <v/>
      </c>
      <c r="BW2324" s="12" t="str">
        <f>IF(BQ2324&gt;1,IF(BQ2323&gt;1,"Y",""),"")</f>
        <v/>
      </c>
      <c r="BX2324" s="12" t="str">
        <f>IF(BQ2324&lt;1,IF(BQ2323&lt;1,"Y",""),"")</f>
        <v/>
      </c>
      <c r="BY2324" s="2"/>
      <c r="BZ2324" s="2"/>
      <c r="CA2324" s="2"/>
    </row>
    <row r="2325" spans="47:79">
      <c r="AU2325" s="4" t="str">
        <f>IF(AZ2325=AZ2326,IF(AZ2325&gt;AZ2324,AZ2325&amp;"_O",""),AZ2325&amp;"_C")</f>
        <v/>
      </c>
      <c r="AV2325" s="7" t="str">
        <f>IF(RIGHT(AU2325,1)="C",AX2325/INDEX($AX$5:$AX$2729,MATCH(AZ2325&amp;"_O",$AU$5:$AU$2729,0),1),"")</f>
        <v/>
      </c>
      <c r="AW2325" s="38">
        <v>41789</v>
      </c>
      <c r="AX2325" s="37">
        <v>1923.57</v>
      </c>
      <c r="AY2325" s="7">
        <f>AX2325/AX2324</f>
        <v>1.0121229341289009</v>
      </c>
      <c r="AZ2325" s="4">
        <f>YEAR(AW2325)</f>
        <v>2014</v>
      </c>
      <c r="BA2325" s="2" t="s">
        <v>9</v>
      </c>
      <c r="BB2325" s="12" t="str">
        <f>INDEX($CD$5:$CD$10,MATCH(BA2325,$CC$5:$CC$10,0),1)</f>
        <v>Y</v>
      </c>
      <c r="BC2325" s="12" t="str">
        <f>IF(AND(BB2325="Y",AY2325&gt;1),"Y","")</f>
        <v>Y</v>
      </c>
      <c r="BD2325" s="12" t="str">
        <f>IF(AND(BB2325="Y",AY2325&lt;1),"Y","")</f>
        <v/>
      </c>
      <c r="BE2325" s="12" t="str">
        <f>IF(AY2325&gt;1,IF(AY2324&gt;1,"Y",""),"")</f>
        <v>Y</v>
      </c>
      <c r="BF2325" s="12" t="str">
        <f>IF(AY2325&lt;1,IF(AY2324&lt;1,"Y",""),"")</f>
        <v/>
      </c>
      <c r="BG2325" s="2"/>
      <c r="BH2325" s="2"/>
      <c r="BI2325" s="2"/>
      <c r="BJ2325" s="2"/>
      <c r="BK2325" s="2"/>
      <c r="BL2325" s="2"/>
      <c r="BM2325" s="4" t="str">
        <f>IF(BR2325=BR2326,IF(BR2325&gt;BR2324,BR2325&amp;"_O",""),BR2325&amp;"_C")</f>
        <v/>
      </c>
      <c r="BN2325" s="7" t="str">
        <f>IF(RIGHT(BM2325,1)="C",BP2325/INDEX($BP$5:$BP$2729,MATCH(BR2325&amp;"_O",$BM$5:$BM$2729,0),1),"")</f>
        <v/>
      </c>
      <c r="BO2325" s="38">
        <v>42209</v>
      </c>
      <c r="BP2325" s="3">
        <v>5088.63</v>
      </c>
      <c r="BQ2325" s="7">
        <f>BP2325/BP2324</f>
        <v>0.97667816987643319</v>
      </c>
      <c r="BR2325" s="4">
        <f>YEAR(BO2325)</f>
        <v>2015</v>
      </c>
      <c r="BS2325" s="2" t="s">
        <v>9</v>
      </c>
      <c r="BT2325" s="12" t="str">
        <f>INDEX($CD$5:$CD$10,MATCH(BS2325,$CC$5:$CC$10,0),1)</f>
        <v>Y</v>
      </c>
      <c r="BU2325" s="12" t="str">
        <f>IF(AND(BT2325="Y",BQ2325&gt;1),"Y","")</f>
        <v/>
      </c>
      <c r="BV2325" s="12" t="str">
        <f>IF(AND(BT2325="Y",BQ2325&lt;1),"Y","")</f>
        <v>Y</v>
      </c>
      <c r="BW2325" s="12" t="str">
        <f>IF(BQ2325&gt;1,IF(BQ2324&gt;1,"Y",""),"")</f>
        <v/>
      </c>
      <c r="BX2325" s="12" t="str">
        <f>IF(BQ2325&lt;1,IF(BQ2324&lt;1,"Y",""),"")</f>
        <v/>
      </c>
      <c r="BY2325" s="2"/>
      <c r="BZ2325" s="2"/>
      <c r="CA2325" s="2"/>
    </row>
    <row r="2326" spans="47:79">
      <c r="AU2326" s="4" t="str">
        <f>IF(AZ2326=AZ2327,IF(AZ2326&gt;AZ2325,AZ2326&amp;"_O",""),AZ2326&amp;"_C")</f>
        <v/>
      </c>
      <c r="AV2326" s="7" t="str">
        <f>IF(RIGHT(AU2326,1)="C",AX2326/INDEX($AX$5:$AX$2729,MATCH(AZ2326&amp;"_O",$AU$5:$AU$2729,0),1),"")</f>
        <v/>
      </c>
      <c r="AW2326" s="38">
        <v>41796</v>
      </c>
      <c r="AX2326" s="37">
        <v>1949.44</v>
      </c>
      <c r="AY2326" s="7">
        <f>AX2326/AX2325</f>
        <v>1.013448951688787</v>
      </c>
      <c r="AZ2326" s="4">
        <f>YEAR(AW2326)</f>
        <v>2014</v>
      </c>
      <c r="BA2326" s="2" t="s">
        <v>9</v>
      </c>
      <c r="BB2326" s="12" t="str">
        <f>INDEX($CD$5:$CD$10,MATCH(BA2326,$CC$5:$CC$10,0),1)</f>
        <v>Y</v>
      </c>
      <c r="BC2326" s="12" t="str">
        <f>IF(AND(BB2326="Y",AY2326&gt;1),"Y","")</f>
        <v>Y</v>
      </c>
      <c r="BD2326" s="12" t="str">
        <f>IF(AND(BB2326="Y",AY2326&lt;1),"Y","")</f>
        <v/>
      </c>
      <c r="BE2326" s="12" t="str">
        <f>IF(AY2326&gt;1,IF(AY2325&gt;1,"Y",""),"")</f>
        <v>Y</v>
      </c>
      <c r="BF2326" s="12" t="str">
        <f>IF(AY2326&lt;1,IF(AY2325&lt;1,"Y",""),"")</f>
        <v/>
      </c>
      <c r="BG2326" s="2"/>
      <c r="BH2326" s="2"/>
      <c r="BI2326" s="2"/>
      <c r="BJ2326" s="2"/>
      <c r="BK2326" s="2"/>
      <c r="BL2326" s="2"/>
      <c r="BM2326" s="4" t="str">
        <f>IF(BR2326=BR2327,IF(BR2326&gt;BR2325,BR2326&amp;"_O",""),BR2326&amp;"_C")</f>
        <v/>
      </c>
      <c r="BN2326" s="7" t="str">
        <f>IF(RIGHT(BM2326,1)="C",BP2326/INDEX($BP$5:$BP$2729,MATCH(BR2326&amp;"_O",$BM$5:$BM$2729,0),1),"")</f>
        <v/>
      </c>
      <c r="BO2326" s="38">
        <v>42216</v>
      </c>
      <c r="BP2326" s="3">
        <v>5128.28</v>
      </c>
      <c r="BQ2326" s="7">
        <f>BP2326/BP2325</f>
        <v>1.0077918811153492</v>
      </c>
      <c r="BR2326" s="4">
        <f>YEAR(BO2326)</f>
        <v>2015</v>
      </c>
      <c r="BS2326" s="2" t="s">
        <v>9</v>
      </c>
      <c r="BT2326" s="12" t="str">
        <f>INDEX($CD$5:$CD$10,MATCH(BS2326,$CC$5:$CC$10,0),1)</f>
        <v>Y</v>
      </c>
      <c r="BU2326" s="12" t="str">
        <f>IF(AND(BT2326="Y",BQ2326&gt;1),"Y","")</f>
        <v>Y</v>
      </c>
      <c r="BV2326" s="12" t="str">
        <f>IF(AND(BT2326="Y",BQ2326&lt;1),"Y","")</f>
        <v/>
      </c>
      <c r="BW2326" s="12" t="str">
        <f>IF(BQ2326&gt;1,IF(BQ2325&gt;1,"Y",""),"")</f>
        <v/>
      </c>
      <c r="BX2326" s="12" t="str">
        <f>IF(BQ2326&lt;1,IF(BQ2325&lt;1,"Y",""),"")</f>
        <v/>
      </c>
      <c r="BY2326" s="2"/>
      <c r="BZ2326" s="2"/>
      <c r="CA2326" s="2"/>
    </row>
    <row r="2327" spans="47:79">
      <c r="AU2327" s="4" t="str">
        <f>IF(AZ2327=AZ2328,IF(AZ2327&gt;AZ2326,AZ2327&amp;"_O",""),AZ2327&amp;"_C")</f>
        <v/>
      </c>
      <c r="AV2327" s="7" t="str">
        <f>IF(RIGHT(AU2327,1)="C",AX2327/INDEX($AX$5:$AX$2729,MATCH(AZ2327&amp;"_O",$AU$5:$AU$2729,0),1),"")</f>
        <v/>
      </c>
      <c r="AW2327" s="38">
        <v>41803</v>
      </c>
      <c r="AX2327" s="37">
        <v>1936.16</v>
      </c>
      <c r="AY2327" s="7">
        <f>AX2327/AX2326</f>
        <v>0.99318778726198298</v>
      </c>
      <c r="AZ2327" s="4">
        <f>YEAR(AW2327)</f>
        <v>2014</v>
      </c>
      <c r="BA2327" s="2" t="s">
        <v>9</v>
      </c>
      <c r="BB2327" s="12" t="str">
        <f>INDEX($CD$5:$CD$10,MATCH(BA2327,$CC$5:$CC$10,0),1)</f>
        <v>Y</v>
      </c>
      <c r="BC2327" s="12" t="str">
        <f>IF(AND(BB2327="Y",AY2327&gt;1),"Y","")</f>
        <v/>
      </c>
      <c r="BD2327" s="12" t="str">
        <f>IF(AND(BB2327="Y",AY2327&lt;1),"Y","")</f>
        <v>Y</v>
      </c>
      <c r="BE2327" s="12" t="str">
        <f>IF(AY2327&gt;1,IF(AY2326&gt;1,"Y",""),"")</f>
        <v/>
      </c>
      <c r="BF2327" s="12" t="str">
        <f>IF(AY2327&lt;1,IF(AY2326&lt;1,"Y",""),"")</f>
        <v/>
      </c>
      <c r="BG2327" s="2"/>
      <c r="BH2327" s="2"/>
      <c r="BI2327" s="2"/>
      <c r="BJ2327" s="2"/>
      <c r="BK2327" s="2"/>
      <c r="BL2327" s="2"/>
      <c r="BM2327" s="4" t="str">
        <f>IF(BR2327=BR2328,IF(BR2327&gt;BR2326,BR2327&amp;"_O",""),BR2327&amp;"_C")</f>
        <v/>
      </c>
      <c r="BN2327" s="7" t="str">
        <f>IF(RIGHT(BM2327,1)="C",BP2327/INDEX($BP$5:$BP$2729,MATCH(BR2327&amp;"_O",$BM$5:$BM$2729,0),1),"")</f>
        <v/>
      </c>
      <c r="BO2327" s="38">
        <v>42223</v>
      </c>
      <c r="BP2327" s="3">
        <v>5043.54</v>
      </c>
      <c r="BQ2327" s="7">
        <f>BP2327/BP2326</f>
        <v>0.98347594125125781</v>
      </c>
      <c r="BR2327" s="4">
        <f>YEAR(BO2327)</f>
        <v>2015</v>
      </c>
      <c r="BS2327" s="2" t="s">
        <v>9</v>
      </c>
      <c r="BT2327" s="12" t="str">
        <f>INDEX($CD$5:$CD$10,MATCH(BS2327,$CC$5:$CC$10,0),1)</f>
        <v>Y</v>
      </c>
      <c r="BU2327" s="12" t="str">
        <f>IF(AND(BT2327="Y",BQ2327&gt;1),"Y","")</f>
        <v/>
      </c>
      <c r="BV2327" s="12" t="str">
        <f>IF(AND(BT2327="Y",BQ2327&lt;1),"Y","")</f>
        <v>Y</v>
      </c>
      <c r="BW2327" s="12" t="str">
        <f>IF(BQ2327&gt;1,IF(BQ2326&gt;1,"Y",""),"")</f>
        <v/>
      </c>
      <c r="BX2327" s="12" t="str">
        <f>IF(BQ2327&lt;1,IF(BQ2326&lt;1,"Y",""),"")</f>
        <v/>
      </c>
      <c r="BY2327" s="2"/>
      <c r="BZ2327" s="2"/>
      <c r="CA2327" s="2"/>
    </row>
    <row r="2328" spans="47:79">
      <c r="AU2328" s="4" t="str">
        <f>IF(AZ2328=AZ2329,IF(AZ2328&gt;AZ2327,AZ2328&amp;"_O",""),AZ2328&amp;"_C")</f>
        <v/>
      </c>
      <c r="AV2328" s="7" t="str">
        <f>IF(RIGHT(AU2328,1)="C",AX2328/INDEX($AX$5:$AX$2729,MATCH(AZ2328&amp;"_O",$AU$5:$AU$2729,0),1),"")</f>
        <v/>
      </c>
      <c r="AW2328" s="38">
        <v>41810</v>
      </c>
      <c r="AX2328" s="37">
        <v>1962.87</v>
      </c>
      <c r="AY2328" s="7">
        <f>AX2328/AX2327</f>
        <v>1.0137953474919428</v>
      </c>
      <c r="AZ2328" s="4">
        <f>YEAR(AW2328)</f>
        <v>2014</v>
      </c>
      <c r="BA2328" s="2" t="s">
        <v>9</v>
      </c>
      <c r="BB2328" s="12" t="str">
        <f>INDEX($CD$5:$CD$10,MATCH(BA2328,$CC$5:$CC$10,0),1)</f>
        <v>Y</v>
      </c>
      <c r="BC2328" s="12" t="str">
        <f>IF(AND(BB2328="Y",AY2328&gt;1),"Y","")</f>
        <v>Y</v>
      </c>
      <c r="BD2328" s="12" t="str">
        <f>IF(AND(BB2328="Y",AY2328&lt;1),"Y","")</f>
        <v/>
      </c>
      <c r="BE2328" s="12" t="str">
        <f>IF(AY2328&gt;1,IF(AY2327&gt;1,"Y",""),"")</f>
        <v/>
      </c>
      <c r="BF2328" s="12" t="str">
        <f>IF(AY2328&lt;1,IF(AY2327&lt;1,"Y",""),"")</f>
        <v/>
      </c>
      <c r="BG2328" s="2"/>
      <c r="BH2328" s="2"/>
      <c r="BI2328" s="2"/>
      <c r="BJ2328" s="2"/>
      <c r="BK2328" s="2"/>
      <c r="BL2328" s="2"/>
      <c r="BM2328" s="4" t="str">
        <f>IF(BR2328=BR2329,IF(BR2328&gt;BR2327,BR2328&amp;"_O",""),BR2328&amp;"_C")</f>
        <v/>
      </c>
      <c r="BN2328" s="7" t="str">
        <f>IF(RIGHT(BM2328,1)="C",BP2328/INDEX($BP$5:$BP$2729,MATCH(BR2328&amp;"_O",$BM$5:$BM$2729,0),1),"")</f>
        <v/>
      </c>
      <c r="BO2328" s="38">
        <v>42230</v>
      </c>
      <c r="BP2328" s="3">
        <v>5048.24</v>
      </c>
      <c r="BQ2328" s="7">
        <f>BP2328/BP2327</f>
        <v>1.0009318851441646</v>
      </c>
      <c r="BR2328" s="4">
        <f>YEAR(BO2328)</f>
        <v>2015</v>
      </c>
      <c r="BS2328" s="2" t="s">
        <v>9</v>
      </c>
      <c r="BT2328" s="12" t="str">
        <f>INDEX($CD$5:$CD$10,MATCH(BS2328,$CC$5:$CC$10,0),1)</f>
        <v>Y</v>
      </c>
      <c r="BU2328" s="12" t="str">
        <f>IF(AND(BT2328="Y",BQ2328&gt;1),"Y","")</f>
        <v>Y</v>
      </c>
      <c r="BV2328" s="12" t="str">
        <f>IF(AND(BT2328="Y",BQ2328&lt;1),"Y","")</f>
        <v/>
      </c>
      <c r="BW2328" s="12" t="str">
        <f>IF(BQ2328&gt;1,IF(BQ2327&gt;1,"Y",""),"")</f>
        <v/>
      </c>
      <c r="BX2328" s="12" t="str">
        <f>IF(BQ2328&lt;1,IF(BQ2327&lt;1,"Y",""),"")</f>
        <v/>
      </c>
      <c r="BY2328" s="2"/>
      <c r="BZ2328" s="2"/>
      <c r="CA2328" s="2"/>
    </row>
    <row r="2329" spans="47:79">
      <c r="AU2329" s="4" t="str">
        <f>IF(AZ2329=AZ2330,IF(AZ2329&gt;AZ2328,AZ2329&amp;"_O",""),AZ2329&amp;"_C")</f>
        <v/>
      </c>
      <c r="AV2329" s="7" t="str">
        <f>IF(RIGHT(AU2329,1)="C",AX2329/INDEX($AX$5:$AX$2729,MATCH(AZ2329&amp;"_O",$AU$5:$AU$2729,0),1),"")</f>
        <v/>
      </c>
      <c r="AW2329" s="38">
        <v>41817</v>
      </c>
      <c r="AX2329" s="37">
        <v>1960.96</v>
      </c>
      <c r="AY2329" s="7">
        <f>AX2329/AX2328</f>
        <v>0.99902693504918827</v>
      </c>
      <c r="AZ2329" s="4">
        <f>YEAR(AW2329)</f>
        <v>2014</v>
      </c>
      <c r="BA2329" s="2" t="s">
        <v>9</v>
      </c>
      <c r="BB2329" s="12" t="str">
        <f>INDEX($CD$5:$CD$10,MATCH(BA2329,$CC$5:$CC$10,0),1)</f>
        <v>Y</v>
      </c>
      <c r="BC2329" s="12" t="str">
        <f>IF(AND(BB2329="Y",AY2329&gt;1),"Y","")</f>
        <v/>
      </c>
      <c r="BD2329" s="12" t="str">
        <f>IF(AND(BB2329="Y",AY2329&lt;1),"Y","")</f>
        <v>Y</v>
      </c>
      <c r="BE2329" s="12" t="str">
        <f>IF(AY2329&gt;1,IF(AY2328&gt;1,"Y",""),"")</f>
        <v/>
      </c>
      <c r="BF2329" s="12" t="str">
        <f>IF(AY2329&lt;1,IF(AY2328&lt;1,"Y",""),"")</f>
        <v/>
      </c>
      <c r="BG2329" s="2"/>
      <c r="BH2329" s="2"/>
      <c r="BI2329" s="2"/>
      <c r="BJ2329" s="2"/>
      <c r="BK2329" s="2"/>
      <c r="BL2329" s="2"/>
      <c r="BM2329" s="4" t="str">
        <f>IF(BR2329=BR2330,IF(BR2329&gt;BR2328,BR2329&amp;"_O",""),BR2329&amp;"_C")</f>
        <v/>
      </c>
      <c r="BN2329" s="7" t="str">
        <f>IF(RIGHT(BM2329,1)="C",BP2329/INDEX($BP$5:$BP$2729,MATCH(BR2329&amp;"_O",$BM$5:$BM$2729,0),1),"")</f>
        <v/>
      </c>
      <c r="BO2329" s="38">
        <v>42237</v>
      </c>
      <c r="BP2329" s="3">
        <v>4706.04</v>
      </c>
      <c r="BQ2329" s="7">
        <f>BP2329/BP2328</f>
        <v>0.93221399933442151</v>
      </c>
      <c r="BR2329" s="4">
        <f>YEAR(BO2329)</f>
        <v>2015</v>
      </c>
      <c r="BS2329" s="2" t="s">
        <v>9</v>
      </c>
      <c r="BT2329" s="12" t="str">
        <f>INDEX($CD$5:$CD$10,MATCH(BS2329,$CC$5:$CC$10,0),1)</f>
        <v>Y</v>
      </c>
      <c r="BU2329" s="12" t="str">
        <f>IF(AND(BT2329="Y",BQ2329&gt;1),"Y","")</f>
        <v/>
      </c>
      <c r="BV2329" s="12" t="str">
        <f>IF(AND(BT2329="Y",BQ2329&lt;1),"Y","")</f>
        <v>Y</v>
      </c>
      <c r="BW2329" s="12" t="str">
        <f>IF(BQ2329&gt;1,IF(BQ2328&gt;1,"Y",""),"")</f>
        <v/>
      </c>
      <c r="BX2329" s="12" t="str">
        <f>IF(BQ2329&lt;1,IF(BQ2328&lt;1,"Y",""),"")</f>
        <v/>
      </c>
      <c r="BY2329" s="2"/>
      <c r="BZ2329" s="2"/>
      <c r="CA2329" s="2"/>
    </row>
    <row r="2330" spans="47:79">
      <c r="AU2330" s="4" t="str">
        <f>IF(AZ2330=AZ2331,IF(AZ2330&gt;AZ2329,AZ2330&amp;"_O",""),AZ2330&amp;"_C")</f>
        <v/>
      </c>
      <c r="AV2330" s="7" t="str">
        <f>IF(RIGHT(AU2330,1)="C",AX2330/INDEX($AX$5:$AX$2729,MATCH(AZ2330&amp;"_O",$AU$5:$AU$2729,0),1),"")</f>
        <v/>
      </c>
      <c r="AW2330" s="38">
        <v>41823</v>
      </c>
      <c r="AX2330" s="37">
        <v>1985.44</v>
      </c>
      <c r="AY2330" s="7">
        <f>AX2330/AX2329</f>
        <v>1.012483681462141</v>
      </c>
      <c r="AZ2330" s="4">
        <f>YEAR(AW2330)</f>
        <v>2014</v>
      </c>
      <c r="BA2330" s="2" t="s">
        <v>9</v>
      </c>
      <c r="BB2330" s="12" t="str">
        <f>INDEX($CD$5:$CD$10,MATCH(BA2330,$CC$5:$CC$10,0),1)</f>
        <v>Y</v>
      </c>
      <c r="BC2330" s="12" t="str">
        <f>IF(AND(BB2330="Y",AY2330&gt;1),"Y","")</f>
        <v>Y</v>
      </c>
      <c r="BD2330" s="12" t="str">
        <f>IF(AND(BB2330="Y",AY2330&lt;1),"Y","")</f>
        <v/>
      </c>
      <c r="BE2330" s="12" t="str">
        <f>IF(AY2330&gt;1,IF(AY2329&gt;1,"Y",""),"")</f>
        <v/>
      </c>
      <c r="BF2330" s="12" t="str">
        <f>IF(AY2330&lt;1,IF(AY2329&lt;1,"Y",""),"")</f>
        <v/>
      </c>
      <c r="BG2330" s="2"/>
      <c r="BH2330" s="2"/>
      <c r="BI2330" s="2"/>
      <c r="BJ2330" s="2"/>
      <c r="BK2330" s="2"/>
      <c r="BL2330" s="2"/>
      <c r="BM2330" s="4" t="str">
        <f>IF(BR2330=BR2331,IF(BR2330&gt;BR2329,BR2330&amp;"_O",""),BR2330&amp;"_C")</f>
        <v/>
      </c>
      <c r="BN2330" s="7" t="str">
        <f>IF(RIGHT(BM2330,1)="C",BP2330/INDEX($BP$5:$BP$2729,MATCH(BR2330&amp;"_O",$BM$5:$BM$2729,0),1),"")</f>
        <v/>
      </c>
      <c r="BO2330" s="38">
        <v>42244</v>
      </c>
      <c r="BP2330" s="3">
        <v>4828.32</v>
      </c>
      <c r="BQ2330" s="7">
        <f>BP2330/BP2329</f>
        <v>1.0259836295484102</v>
      </c>
      <c r="BR2330" s="4">
        <f>YEAR(BO2330)</f>
        <v>2015</v>
      </c>
      <c r="BS2330" s="2" t="s">
        <v>9</v>
      </c>
      <c r="BT2330" s="12" t="str">
        <f>INDEX($CD$5:$CD$10,MATCH(BS2330,$CC$5:$CC$10,0),1)</f>
        <v>Y</v>
      </c>
      <c r="BU2330" s="12" t="str">
        <f>IF(AND(BT2330="Y",BQ2330&gt;1),"Y","")</f>
        <v>Y</v>
      </c>
      <c r="BV2330" s="12" t="str">
        <f>IF(AND(BT2330="Y",BQ2330&lt;1),"Y","")</f>
        <v/>
      </c>
      <c r="BW2330" s="12" t="str">
        <f>IF(BQ2330&gt;1,IF(BQ2329&gt;1,"Y",""),"")</f>
        <v/>
      </c>
      <c r="BX2330" s="12" t="str">
        <f>IF(BQ2330&lt;1,IF(BQ2329&lt;1,"Y",""),"")</f>
        <v/>
      </c>
      <c r="BY2330" s="2"/>
      <c r="BZ2330" s="2"/>
      <c r="CA2330" s="2"/>
    </row>
    <row r="2331" spans="47:79">
      <c r="AU2331" s="4" t="str">
        <f>IF(AZ2331=AZ2332,IF(AZ2331&gt;AZ2330,AZ2331&amp;"_O",""),AZ2331&amp;"_C")</f>
        <v/>
      </c>
      <c r="AV2331" s="7" t="str">
        <f>IF(RIGHT(AU2331,1)="C",AX2331/INDEX($AX$5:$AX$2729,MATCH(AZ2331&amp;"_O",$AU$5:$AU$2729,0),1),"")</f>
        <v/>
      </c>
      <c r="AW2331" s="38">
        <v>41831</v>
      </c>
      <c r="AX2331" s="37">
        <v>1967.57</v>
      </c>
      <c r="AY2331" s="7">
        <f>AX2331/AX2330</f>
        <v>0.99099947618663864</v>
      </c>
      <c r="AZ2331" s="4">
        <f>YEAR(AW2331)</f>
        <v>2014</v>
      </c>
      <c r="BA2331" s="2" t="s">
        <v>9</v>
      </c>
      <c r="BB2331" s="12" t="str">
        <f>INDEX($CD$5:$CD$10,MATCH(BA2331,$CC$5:$CC$10,0),1)</f>
        <v>Y</v>
      </c>
      <c r="BC2331" s="12" t="str">
        <f>IF(AND(BB2331="Y",AY2331&gt;1),"Y","")</f>
        <v/>
      </c>
      <c r="BD2331" s="12" t="str">
        <f>IF(AND(BB2331="Y",AY2331&lt;1),"Y","")</f>
        <v>Y</v>
      </c>
      <c r="BE2331" s="12" t="str">
        <f>IF(AY2331&gt;1,IF(AY2330&gt;1,"Y",""),"")</f>
        <v/>
      </c>
      <c r="BF2331" s="12" t="str">
        <f>IF(AY2331&lt;1,IF(AY2330&lt;1,"Y",""),"")</f>
        <v/>
      </c>
      <c r="BG2331" s="2"/>
      <c r="BH2331" s="2"/>
      <c r="BI2331" s="2"/>
      <c r="BJ2331" s="2"/>
      <c r="BK2331" s="2"/>
      <c r="BL2331" s="2"/>
      <c r="BM2331" s="4" t="str">
        <f>IF(BR2331=BR2332,IF(BR2331&gt;BR2330,BR2331&amp;"_O",""),BR2331&amp;"_C")</f>
        <v/>
      </c>
      <c r="BN2331" s="7" t="str">
        <f>IF(RIGHT(BM2331,1)="C",BP2331/INDEX($BP$5:$BP$2729,MATCH(BR2331&amp;"_O",$BM$5:$BM$2729,0),1),"")</f>
        <v/>
      </c>
      <c r="BO2331" s="38">
        <v>42251</v>
      </c>
      <c r="BP2331" s="3">
        <v>4683.92</v>
      </c>
      <c r="BQ2331" s="7">
        <f>BP2331/BP2330</f>
        <v>0.97009311727474579</v>
      </c>
      <c r="BR2331" s="4">
        <f>YEAR(BO2331)</f>
        <v>2015</v>
      </c>
      <c r="BS2331" s="2" t="s">
        <v>9</v>
      </c>
      <c r="BT2331" s="12" t="str">
        <f>INDEX($CD$5:$CD$10,MATCH(BS2331,$CC$5:$CC$10,0),1)</f>
        <v>Y</v>
      </c>
      <c r="BU2331" s="12" t="str">
        <f>IF(AND(BT2331="Y",BQ2331&gt;1),"Y","")</f>
        <v/>
      </c>
      <c r="BV2331" s="12" t="str">
        <f>IF(AND(BT2331="Y",BQ2331&lt;1),"Y","")</f>
        <v>Y</v>
      </c>
      <c r="BW2331" s="12" t="str">
        <f>IF(BQ2331&gt;1,IF(BQ2330&gt;1,"Y",""),"")</f>
        <v/>
      </c>
      <c r="BX2331" s="12" t="str">
        <f>IF(BQ2331&lt;1,IF(BQ2330&lt;1,"Y",""),"")</f>
        <v/>
      </c>
      <c r="BY2331" s="2"/>
      <c r="BZ2331" s="2"/>
      <c r="CA2331" s="2"/>
    </row>
    <row r="2332" spans="47:79">
      <c r="AU2332" s="4" t="str">
        <f>IF(AZ2332=AZ2333,IF(AZ2332&gt;AZ2331,AZ2332&amp;"_O",""),AZ2332&amp;"_C")</f>
        <v/>
      </c>
      <c r="AV2332" s="7" t="str">
        <f>IF(RIGHT(AU2332,1)="C",AX2332/INDEX($AX$5:$AX$2729,MATCH(AZ2332&amp;"_O",$AU$5:$AU$2729,0),1),"")</f>
        <v/>
      </c>
      <c r="AW2332" s="38">
        <v>41838</v>
      </c>
      <c r="AX2332" s="37">
        <v>1978.22</v>
      </c>
      <c r="AY2332" s="7">
        <f>AX2332/AX2331</f>
        <v>1.005412768033666</v>
      </c>
      <c r="AZ2332" s="4">
        <f>YEAR(AW2332)</f>
        <v>2014</v>
      </c>
      <c r="BA2332" s="2" t="s">
        <v>9</v>
      </c>
      <c r="BB2332" s="12" t="str">
        <f>INDEX($CD$5:$CD$10,MATCH(BA2332,$CC$5:$CC$10,0),1)</f>
        <v>Y</v>
      </c>
      <c r="BC2332" s="12" t="str">
        <f>IF(AND(BB2332="Y",AY2332&gt;1),"Y","")</f>
        <v>Y</v>
      </c>
      <c r="BD2332" s="12" t="str">
        <f>IF(AND(BB2332="Y",AY2332&lt;1),"Y","")</f>
        <v/>
      </c>
      <c r="BE2332" s="12" t="str">
        <f>IF(AY2332&gt;1,IF(AY2331&gt;1,"Y",""),"")</f>
        <v/>
      </c>
      <c r="BF2332" s="12" t="str">
        <f>IF(AY2332&lt;1,IF(AY2331&lt;1,"Y",""),"")</f>
        <v/>
      </c>
      <c r="BG2332" s="2"/>
      <c r="BH2332" s="2"/>
      <c r="BI2332" s="2"/>
      <c r="BJ2332" s="2"/>
      <c r="BK2332" s="2"/>
      <c r="BL2332" s="2"/>
      <c r="BM2332" s="4" t="str">
        <f>IF(BR2332=BR2333,IF(BR2332&gt;BR2331,BR2332&amp;"_O",""),BR2332&amp;"_C")</f>
        <v/>
      </c>
      <c r="BN2332" s="7" t="str">
        <f>IF(RIGHT(BM2332,1)="C",BP2332/INDEX($BP$5:$BP$2729,MATCH(BR2332&amp;"_O",$BM$5:$BM$2729,0),1),"")</f>
        <v/>
      </c>
      <c r="BO2332" s="38">
        <v>42258</v>
      </c>
      <c r="BP2332" s="3">
        <v>4822.34</v>
      </c>
      <c r="BQ2332" s="7">
        <f>BP2332/BP2331</f>
        <v>1.029552169977284</v>
      </c>
      <c r="BR2332" s="4">
        <f>YEAR(BO2332)</f>
        <v>2015</v>
      </c>
      <c r="BS2332" s="2" t="s">
        <v>9</v>
      </c>
      <c r="BT2332" s="12" t="str">
        <f>INDEX($CD$5:$CD$10,MATCH(BS2332,$CC$5:$CC$10,0),1)</f>
        <v>Y</v>
      </c>
      <c r="BU2332" s="12" t="str">
        <f>IF(AND(BT2332="Y",BQ2332&gt;1),"Y","")</f>
        <v>Y</v>
      </c>
      <c r="BV2332" s="12" t="str">
        <f>IF(AND(BT2332="Y",BQ2332&lt;1),"Y","")</f>
        <v/>
      </c>
      <c r="BW2332" s="12" t="str">
        <f>IF(BQ2332&gt;1,IF(BQ2331&gt;1,"Y",""),"")</f>
        <v/>
      </c>
      <c r="BX2332" s="12" t="str">
        <f>IF(BQ2332&lt;1,IF(BQ2331&lt;1,"Y",""),"")</f>
        <v/>
      </c>
      <c r="BY2332" s="2"/>
      <c r="BZ2332" s="2"/>
      <c r="CA2332" s="2"/>
    </row>
    <row r="2333" spans="47:79">
      <c r="AU2333" s="4" t="str">
        <f>IF(AZ2333=AZ2334,IF(AZ2333&gt;AZ2332,AZ2333&amp;"_O",""),AZ2333&amp;"_C")</f>
        <v/>
      </c>
      <c r="AV2333" s="7" t="str">
        <f>IF(RIGHT(AU2333,1)="C",AX2333/INDEX($AX$5:$AX$2729,MATCH(AZ2333&amp;"_O",$AU$5:$AU$2729,0),1),"")</f>
        <v/>
      </c>
      <c r="AW2333" s="38">
        <v>41845</v>
      </c>
      <c r="AX2333" s="37">
        <v>1978.34</v>
      </c>
      <c r="AY2333" s="7">
        <f>AX2333/AX2332</f>
        <v>1.0000606605938671</v>
      </c>
      <c r="AZ2333" s="4">
        <f>YEAR(AW2333)</f>
        <v>2014</v>
      </c>
      <c r="BA2333" s="2" t="s">
        <v>9</v>
      </c>
      <c r="BB2333" s="12" t="str">
        <f>INDEX($CD$5:$CD$10,MATCH(BA2333,$CC$5:$CC$10,0),1)</f>
        <v>Y</v>
      </c>
      <c r="BC2333" s="12" t="str">
        <f>IF(AND(BB2333="Y",AY2333&gt;1),"Y","")</f>
        <v>Y</v>
      </c>
      <c r="BD2333" s="12" t="str">
        <f>IF(AND(BB2333="Y",AY2333&lt;1),"Y","")</f>
        <v/>
      </c>
      <c r="BE2333" s="12" t="str">
        <f>IF(AY2333&gt;1,IF(AY2332&gt;1,"Y",""),"")</f>
        <v>Y</v>
      </c>
      <c r="BF2333" s="12" t="str">
        <f>IF(AY2333&lt;1,IF(AY2332&lt;1,"Y",""),"")</f>
        <v/>
      </c>
      <c r="BG2333" s="2"/>
      <c r="BH2333" s="2"/>
      <c r="BI2333" s="2"/>
      <c r="BJ2333" s="2"/>
      <c r="BK2333" s="2"/>
      <c r="BL2333" s="2"/>
      <c r="BM2333" s="4" t="str">
        <f>IF(BR2333=BR2334,IF(BR2333&gt;BR2332,BR2333&amp;"_O",""),BR2333&amp;"_C")</f>
        <v/>
      </c>
      <c r="BN2333" s="7" t="str">
        <f>IF(RIGHT(BM2333,1)="C",BP2333/INDEX($BP$5:$BP$2729,MATCH(BR2333&amp;"_O",$BM$5:$BM$2729,0),1),"")</f>
        <v/>
      </c>
      <c r="BO2333" s="38">
        <v>42265</v>
      </c>
      <c r="BP2333" s="3">
        <v>4827.2299999999996</v>
      </c>
      <c r="BQ2333" s="7">
        <f>BP2333/BP2332</f>
        <v>1.0010140305328947</v>
      </c>
      <c r="BR2333" s="4">
        <f>YEAR(BO2333)</f>
        <v>2015</v>
      </c>
      <c r="BS2333" s="2" t="s">
        <v>9</v>
      </c>
      <c r="BT2333" s="12" t="str">
        <f>INDEX($CD$5:$CD$10,MATCH(BS2333,$CC$5:$CC$10,0),1)</f>
        <v>Y</v>
      </c>
      <c r="BU2333" s="12" t="str">
        <f>IF(AND(BT2333="Y",BQ2333&gt;1),"Y","")</f>
        <v>Y</v>
      </c>
      <c r="BV2333" s="12" t="str">
        <f>IF(AND(BT2333="Y",BQ2333&lt;1),"Y","")</f>
        <v/>
      </c>
      <c r="BW2333" s="12" t="str">
        <f>IF(BQ2333&gt;1,IF(BQ2332&gt;1,"Y",""),"")</f>
        <v>Y</v>
      </c>
      <c r="BX2333" s="12" t="str">
        <f>IF(BQ2333&lt;1,IF(BQ2332&lt;1,"Y",""),"")</f>
        <v/>
      </c>
      <c r="BY2333" s="2"/>
      <c r="BZ2333" s="2"/>
      <c r="CA2333" s="2"/>
    </row>
    <row r="2334" spans="47:79">
      <c r="AU2334" s="4" t="str">
        <f>IF(AZ2334=AZ2335,IF(AZ2334&gt;AZ2333,AZ2334&amp;"_O",""),AZ2334&amp;"_C")</f>
        <v/>
      </c>
      <c r="AV2334" s="7" t="str">
        <f>IF(RIGHT(AU2334,1)="C",AX2334/INDEX($AX$5:$AX$2729,MATCH(AZ2334&amp;"_O",$AU$5:$AU$2729,0),1),"")</f>
        <v/>
      </c>
      <c r="AW2334" s="38">
        <v>41852</v>
      </c>
      <c r="AX2334" s="37">
        <v>1925.15</v>
      </c>
      <c r="AY2334" s="7">
        <f>AX2334/AX2333</f>
        <v>0.97311382269983937</v>
      </c>
      <c r="AZ2334" s="4">
        <f>YEAR(AW2334)</f>
        <v>2014</v>
      </c>
      <c r="BA2334" s="2" t="s">
        <v>9</v>
      </c>
      <c r="BB2334" s="12" t="str">
        <f>INDEX($CD$5:$CD$10,MATCH(BA2334,$CC$5:$CC$10,0),1)</f>
        <v>Y</v>
      </c>
      <c r="BC2334" s="12" t="str">
        <f>IF(AND(BB2334="Y",AY2334&gt;1),"Y","")</f>
        <v/>
      </c>
      <c r="BD2334" s="12" t="str">
        <f>IF(AND(BB2334="Y",AY2334&lt;1),"Y","")</f>
        <v>Y</v>
      </c>
      <c r="BE2334" s="12" t="str">
        <f>IF(AY2334&gt;1,IF(AY2333&gt;1,"Y",""),"")</f>
        <v/>
      </c>
      <c r="BF2334" s="12" t="str">
        <f>IF(AY2334&lt;1,IF(AY2333&lt;1,"Y",""),"")</f>
        <v/>
      </c>
      <c r="BG2334" s="2"/>
      <c r="BH2334" s="2"/>
      <c r="BI2334" s="2"/>
      <c r="BJ2334" s="2"/>
      <c r="BK2334" s="2"/>
      <c r="BL2334" s="2"/>
      <c r="BM2334" s="4" t="str">
        <f>IF(BR2334=BR2335,IF(BR2334&gt;BR2333,BR2334&amp;"_O",""),BR2334&amp;"_C")</f>
        <v/>
      </c>
      <c r="BN2334" s="7" t="str">
        <f>IF(RIGHT(BM2334,1)="C",BP2334/INDEX($BP$5:$BP$2729,MATCH(BR2334&amp;"_O",$BM$5:$BM$2729,0),1),"")</f>
        <v/>
      </c>
      <c r="BO2334" s="38">
        <v>42272</v>
      </c>
      <c r="BP2334" s="3">
        <v>4686.5</v>
      </c>
      <c r="BQ2334" s="7">
        <f>BP2334/BP2333</f>
        <v>0.97084663461239684</v>
      </c>
      <c r="BR2334" s="4">
        <f>YEAR(BO2334)</f>
        <v>2015</v>
      </c>
      <c r="BS2334" s="2" t="s">
        <v>9</v>
      </c>
      <c r="BT2334" s="12" t="str">
        <f>INDEX($CD$5:$CD$10,MATCH(BS2334,$CC$5:$CC$10,0),1)</f>
        <v>Y</v>
      </c>
      <c r="BU2334" s="12" t="str">
        <f>IF(AND(BT2334="Y",BQ2334&gt;1),"Y","")</f>
        <v/>
      </c>
      <c r="BV2334" s="12" t="str">
        <f>IF(AND(BT2334="Y",BQ2334&lt;1),"Y","")</f>
        <v>Y</v>
      </c>
      <c r="BW2334" s="12" t="str">
        <f>IF(BQ2334&gt;1,IF(BQ2333&gt;1,"Y",""),"")</f>
        <v/>
      </c>
      <c r="BX2334" s="12" t="str">
        <f>IF(BQ2334&lt;1,IF(BQ2333&lt;1,"Y",""),"")</f>
        <v/>
      </c>
      <c r="BY2334" s="2"/>
      <c r="BZ2334" s="2"/>
      <c r="CA2334" s="2"/>
    </row>
    <row r="2335" spans="47:79">
      <c r="AU2335" s="4" t="str">
        <f>IF(AZ2335=AZ2336,IF(AZ2335&gt;AZ2334,AZ2335&amp;"_O",""),AZ2335&amp;"_C")</f>
        <v/>
      </c>
      <c r="AV2335" s="7" t="str">
        <f>IF(RIGHT(AU2335,1)="C",AX2335/INDEX($AX$5:$AX$2729,MATCH(AZ2335&amp;"_O",$AU$5:$AU$2729,0),1),"")</f>
        <v/>
      </c>
      <c r="AW2335" s="38">
        <v>41859</v>
      </c>
      <c r="AX2335" s="37">
        <v>1931.59</v>
      </c>
      <c r="AY2335" s="7">
        <f>AX2335/AX2334</f>
        <v>1.0033451938809963</v>
      </c>
      <c r="AZ2335" s="4">
        <f>YEAR(AW2335)</f>
        <v>2014</v>
      </c>
      <c r="BA2335" s="2" t="s">
        <v>9</v>
      </c>
      <c r="BB2335" s="12" t="str">
        <f>INDEX($CD$5:$CD$10,MATCH(BA2335,$CC$5:$CC$10,0),1)</f>
        <v>Y</v>
      </c>
      <c r="BC2335" s="12" t="str">
        <f>IF(AND(BB2335="Y",AY2335&gt;1),"Y","")</f>
        <v>Y</v>
      </c>
      <c r="BD2335" s="12" t="str">
        <f>IF(AND(BB2335="Y",AY2335&lt;1),"Y","")</f>
        <v/>
      </c>
      <c r="BE2335" s="12" t="str">
        <f>IF(AY2335&gt;1,IF(AY2334&gt;1,"Y",""),"")</f>
        <v/>
      </c>
      <c r="BF2335" s="12" t="str">
        <f>IF(AY2335&lt;1,IF(AY2334&lt;1,"Y",""),"")</f>
        <v/>
      </c>
      <c r="BG2335" s="2"/>
      <c r="BH2335" s="2"/>
      <c r="BI2335" s="2"/>
      <c r="BJ2335" s="2"/>
      <c r="BK2335" s="2"/>
      <c r="BL2335" s="2"/>
      <c r="BM2335" s="4" t="str">
        <f>IF(BR2335=BR2336,IF(BR2335&gt;BR2334,BR2335&amp;"_O",""),BR2335&amp;"_C")</f>
        <v/>
      </c>
      <c r="BN2335" s="7" t="str">
        <f>IF(RIGHT(BM2335,1)="C",BP2335/INDEX($BP$5:$BP$2729,MATCH(BR2335&amp;"_O",$BM$5:$BM$2729,0),1),"")</f>
        <v/>
      </c>
      <c r="BO2335" s="38">
        <v>42279</v>
      </c>
      <c r="BP2335" s="3">
        <v>4707.78</v>
      </c>
      <c r="BQ2335" s="7">
        <f>BP2335/BP2334</f>
        <v>1.0045407020164301</v>
      </c>
      <c r="BR2335" s="4">
        <f>YEAR(BO2335)</f>
        <v>2015</v>
      </c>
      <c r="BS2335" s="2" t="s">
        <v>9</v>
      </c>
      <c r="BT2335" s="12" t="str">
        <f>INDEX($CD$5:$CD$10,MATCH(BS2335,$CC$5:$CC$10,0),1)</f>
        <v>Y</v>
      </c>
      <c r="BU2335" s="12" t="str">
        <f>IF(AND(BT2335="Y",BQ2335&gt;1),"Y","")</f>
        <v>Y</v>
      </c>
      <c r="BV2335" s="12" t="str">
        <f>IF(AND(BT2335="Y",BQ2335&lt;1),"Y","")</f>
        <v/>
      </c>
      <c r="BW2335" s="12" t="str">
        <f>IF(BQ2335&gt;1,IF(BQ2334&gt;1,"Y",""),"")</f>
        <v/>
      </c>
      <c r="BX2335" s="12" t="str">
        <f>IF(BQ2335&lt;1,IF(BQ2334&lt;1,"Y",""),"")</f>
        <v/>
      </c>
      <c r="BY2335" s="2"/>
      <c r="BZ2335" s="2"/>
      <c r="CA2335" s="2"/>
    </row>
    <row r="2336" spans="47:79">
      <c r="AU2336" s="4" t="str">
        <f>IF(AZ2336=AZ2337,IF(AZ2336&gt;AZ2335,AZ2336&amp;"_O",""),AZ2336&amp;"_C")</f>
        <v/>
      </c>
      <c r="AV2336" s="7" t="str">
        <f>IF(RIGHT(AU2336,1)="C",AX2336/INDEX($AX$5:$AX$2729,MATCH(AZ2336&amp;"_O",$AU$5:$AU$2729,0),1),"")</f>
        <v/>
      </c>
      <c r="AW2336" s="38">
        <v>41866</v>
      </c>
      <c r="AX2336" s="37">
        <v>1955.06</v>
      </c>
      <c r="AY2336" s="7">
        <f>AX2336/AX2335</f>
        <v>1.0121506116722494</v>
      </c>
      <c r="AZ2336" s="4">
        <f>YEAR(AW2336)</f>
        <v>2014</v>
      </c>
      <c r="BA2336" s="2" t="s">
        <v>9</v>
      </c>
      <c r="BB2336" s="12" t="str">
        <f>INDEX($CD$5:$CD$10,MATCH(BA2336,$CC$5:$CC$10,0),1)</f>
        <v>Y</v>
      </c>
      <c r="BC2336" s="12" t="str">
        <f>IF(AND(BB2336="Y",AY2336&gt;1),"Y","")</f>
        <v>Y</v>
      </c>
      <c r="BD2336" s="12" t="str">
        <f>IF(AND(BB2336="Y",AY2336&lt;1),"Y","")</f>
        <v/>
      </c>
      <c r="BE2336" s="12" t="str">
        <f>IF(AY2336&gt;1,IF(AY2335&gt;1,"Y",""),"")</f>
        <v>Y</v>
      </c>
      <c r="BF2336" s="12" t="str">
        <f>IF(AY2336&lt;1,IF(AY2335&lt;1,"Y",""),"")</f>
        <v/>
      </c>
      <c r="BG2336" s="2"/>
      <c r="BH2336" s="2"/>
      <c r="BI2336" s="2"/>
      <c r="BJ2336" s="2"/>
      <c r="BK2336" s="2"/>
      <c r="BL2336" s="2"/>
      <c r="BM2336" s="4" t="str">
        <f>IF(BR2336=BR2337,IF(BR2336&gt;BR2335,BR2336&amp;"_O",""),BR2336&amp;"_C")</f>
        <v/>
      </c>
      <c r="BN2336" s="7" t="str">
        <f>IF(RIGHT(BM2336,1)="C",BP2336/INDEX($BP$5:$BP$2729,MATCH(BR2336&amp;"_O",$BM$5:$BM$2729,0),1),"")</f>
        <v/>
      </c>
      <c r="BO2336" s="38">
        <v>42286</v>
      </c>
      <c r="BP2336" s="3">
        <v>4830.47</v>
      </c>
      <c r="BQ2336" s="7">
        <f>BP2336/BP2335</f>
        <v>1.0260611158550315</v>
      </c>
      <c r="BR2336" s="4">
        <f>YEAR(BO2336)</f>
        <v>2015</v>
      </c>
      <c r="BS2336" s="2" t="s">
        <v>9</v>
      </c>
      <c r="BT2336" s="12" t="str">
        <f>INDEX($CD$5:$CD$10,MATCH(BS2336,$CC$5:$CC$10,0),1)</f>
        <v>Y</v>
      </c>
      <c r="BU2336" s="12" t="str">
        <f>IF(AND(BT2336="Y",BQ2336&gt;1),"Y","")</f>
        <v>Y</v>
      </c>
      <c r="BV2336" s="12" t="str">
        <f>IF(AND(BT2336="Y",BQ2336&lt;1),"Y","")</f>
        <v/>
      </c>
      <c r="BW2336" s="12" t="str">
        <f>IF(BQ2336&gt;1,IF(BQ2335&gt;1,"Y",""),"")</f>
        <v>Y</v>
      </c>
      <c r="BX2336" s="12" t="str">
        <f>IF(BQ2336&lt;1,IF(BQ2335&lt;1,"Y",""),"")</f>
        <v/>
      </c>
      <c r="BY2336" s="2"/>
      <c r="BZ2336" s="2"/>
      <c r="CA2336" s="2"/>
    </row>
    <row r="2337" spans="47:79">
      <c r="AU2337" s="4" t="str">
        <f>IF(AZ2337=AZ2338,IF(AZ2337&gt;AZ2336,AZ2337&amp;"_O",""),AZ2337&amp;"_C")</f>
        <v/>
      </c>
      <c r="AV2337" s="7" t="str">
        <f>IF(RIGHT(AU2337,1)="C",AX2337/INDEX($AX$5:$AX$2729,MATCH(AZ2337&amp;"_O",$AU$5:$AU$2729,0),1),"")</f>
        <v/>
      </c>
      <c r="AW2337" s="38">
        <v>41873</v>
      </c>
      <c r="AX2337" s="37">
        <v>1988.4</v>
      </c>
      <c r="AY2337" s="7">
        <f>AX2337/AX2336</f>
        <v>1.017053185068489</v>
      </c>
      <c r="AZ2337" s="4">
        <f>YEAR(AW2337)</f>
        <v>2014</v>
      </c>
      <c r="BA2337" s="2" t="s">
        <v>9</v>
      </c>
      <c r="BB2337" s="12" t="str">
        <f>INDEX($CD$5:$CD$10,MATCH(BA2337,$CC$5:$CC$10,0),1)</f>
        <v>Y</v>
      </c>
      <c r="BC2337" s="12" t="str">
        <f>IF(AND(BB2337="Y",AY2337&gt;1),"Y","")</f>
        <v>Y</v>
      </c>
      <c r="BD2337" s="12" t="str">
        <f>IF(AND(BB2337="Y",AY2337&lt;1),"Y","")</f>
        <v/>
      </c>
      <c r="BE2337" s="12" t="str">
        <f>IF(AY2337&gt;1,IF(AY2336&gt;1,"Y",""),"")</f>
        <v>Y</v>
      </c>
      <c r="BF2337" s="12" t="str">
        <f>IF(AY2337&lt;1,IF(AY2336&lt;1,"Y",""),"")</f>
        <v/>
      </c>
      <c r="BG2337" s="2"/>
      <c r="BH2337" s="2"/>
      <c r="BI2337" s="2"/>
      <c r="BJ2337" s="2"/>
      <c r="BK2337" s="2"/>
      <c r="BL2337" s="2"/>
      <c r="BM2337" s="4" t="str">
        <f>IF(BR2337=BR2338,IF(BR2337&gt;BR2336,BR2337&amp;"_O",""),BR2337&amp;"_C")</f>
        <v/>
      </c>
      <c r="BN2337" s="7" t="str">
        <f>IF(RIGHT(BM2337,1)="C",BP2337/INDEX($BP$5:$BP$2729,MATCH(BR2337&amp;"_O",$BM$5:$BM$2729,0),1),"")</f>
        <v/>
      </c>
      <c r="BO2337" s="38">
        <v>42293</v>
      </c>
      <c r="BP2337" s="3">
        <v>4886.6899999999996</v>
      </c>
      <c r="BQ2337" s="7">
        <f>BP2337/BP2336</f>
        <v>1.0116386190163689</v>
      </c>
      <c r="BR2337" s="4">
        <f>YEAR(BO2337)</f>
        <v>2015</v>
      </c>
      <c r="BS2337" s="2" t="s">
        <v>9</v>
      </c>
      <c r="BT2337" s="12" t="str">
        <f>INDEX($CD$5:$CD$10,MATCH(BS2337,$CC$5:$CC$10,0),1)</f>
        <v>Y</v>
      </c>
      <c r="BU2337" s="12" t="str">
        <f>IF(AND(BT2337="Y",BQ2337&gt;1),"Y","")</f>
        <v>Y</v>
      </c>
      <c r="BV2337" s="12" t="str">
        <f>IF(AND(BT2337="Y",BQ2337&lt;1),"Y","")</f>
        <v/>
      </c>
      <c r="BW2337" s="12" t="str">
        <f>IF(BQ2337&gt;1,IF(BQ2336&gt;1,"Y",""),"")</f>
        <v>Y</v>
      </c>
      <c r="BX2337" s="12" t="str">
        <f>IF(BQ2337&lt;1,IF(BQ2336&lt;1,"Y",""),"")</f>
        <v/>
      </c>
      <c r="BY2337" s="2"/>
      <c r="BZ2337" s="2"/>
      <c r="CA2337" s="2"/>
    </row>
    <row r="2338" spans="47:79">
      <c r="AU2338" s="4" t="str">
        <f>IF(AZ2338=AZ2339,IF(AZ2338&gt;AZ2337,AZ2338&amp;"_O",""),AZ2338&amp;"_C")</f>
        <v/>
      </c>
      <c r="AV2338" s="7" t="str">
        <f>IF(RIGHT(AU2338,1)="C",AX2338/INDEX($AX$5:$AX$2729,MATCH(AZ2338&amp;"_O",$AU$5:$AU$2729,0),1),"")</f>
        <v/>
      </c>
      <c r="AW2338" s="38">
        <v>41880</v>
      </c>
      <c r="AX2338" s="37">
        <v>2003.37</v>
      </c>
      <c r="AY2338" s="7">
        <f>AX2338/AX2337</f>
        <v>1.007528666264333</v>
      </c>
      <c r="AZ2338" s="4">
        <f>YEAR(AW2338)</f>
        <v>2014</v>
      </c>
      <c r="BA2338" s="2" t="s">
        <v>9</v>
      </c>
      <c r="BB2338" s="12" t="str">
        <f>INDEX($CD$5:$CD$10,MATCH(BA2338,$CC$5:$CC$10,0),1)</f>
        <v>Y</v>
      </c>
      <c r="BC2338" s="12" t="str">
        <f>IF(AND(BB2338="Y",AY2338&gt;1),"Y","")</f>
        <v>Y</v>
      </c>
      <c r="BD2338" s="12" t="str">
        <f>IF(AND(BB2338="Y",AY2338&lt;1),"Y","")</f>
        <v/>
      </c>
      <c r="BE2338" s="12" t="str">
        <f>IF(AY2338&gt;1,IF(AY2337&gt;1,"Y",""),"")</f>
        <v>Y</v>
      </c>
      <c r="BF2338" s="12" t="str">
        <f>IF(AY2338&lt;1,IF(AY2337&lt;1,"Y",""),"")</f>
        <v/>
      </c>
      <c r="BG2338" s="2"/>
      <c r="BH2338" s="2"/>
      <c r="BI2338" s="2"/>
      <c r="BJ2338" s="2"/>
      <c r="BK2338" s="2"/>
      <c r="BL2338" s="2"/>
      <c r="BM2338" s="4" t="str">
        <f>IF(BR2338=BR2339,IF(BR2338&gt;BR2337,BR2338&amp;"_O",""),BR2338&amp;"_C")</f>
        <v/>
      </c>
      <c r="BN2338" s="7" t="str">
        <f>IF(RIGHT(BM2338,1)="C",BP2338/INDEX($BP$5:$BP$2729,MATCH(BR2338&amp;"_O",$BM$5:$BM$2729,0),1),"")</f>
        <v/>
      </c>
      <c r="BO2338" s="38">
        <v>42300</v>
      </c>
      <c r="BP2338" s="3">
        <v>5031.8599999999997</v>
      </c>
      <c r="BQ2338" s="7">
        <f>BP2338/BP2337</f>
        <v>1.0297072251360329</v>
      </c>
      <c r="BR2338" s="4">
        <f>YEAR(BO2338)</f>
        <v>2015</v>
      </c>
      <c r="BS2338" s="2" t="s">
        <v>9</v>
      </c>
      <c r="BT2338" s="12" t="str">
        <f>INDEX($CD$5:$CD$10,MATCH(BS2338,$CC$5:$CC$10,0),1)</f>
        <v>Y</v>
      </c>
      <c r="BU2338" s="12" t="str">
        <f>IF(AND(BT2338="Y",BQ2338&gt;1),"Y","")</f>
        <v>Y</v>
      </c>
      <c r="BV2338" s="12" t="str">
        <f>IF(AND(BT2338="Y",BQ2338&lt;1),"Y","")</f>
        <v/>
      </c>
      <c r="BW2338" s="12" t="str">
        <f>IF(BQ2338&gt;1,IF(BQ2337&gt;1,"Y",""),"")</f>
        <v>Y</v>
      </c>
      <c r="BX2338" s="12" t="str">
        <f>IF(BQ2338&lt;1,IF(BQ2337&lt;1,"Y",""),"")</f>
        <v/>
      </c>
      <c r="BY2338" s="2"/>
      <c r="BZ2338" s="2"/>
      <c r="CA2338" s="2"/>
    </row>
    <row r="2339" spans="47:79">
      <c r="AU2339" s="4" t="str">
        <f>IF(AZ2339=AZ2340,IF(AZ2339&gt;AZ2338,AZ2339&amp;"_O",""),AZ2339&amp;"_C")</f>
        <v/>
      </c>
      <c r="AV2339" s="7" t="str">
        <f>IF(RIGHT(AU2339,1)="C",AX2339/INDEX($AX$5:$AX$2729,MATCH(AZ2339&amp;"_O",$AU$5:$AU$2729,0),1),"")</f>
        <v/>
      </c>
      <c r="AW2339" s="38">
        <v>41887</v>
      </c>
      <c r="AX2339" s="37">
        <v>2007.71</v>
      </c>
      <c r="AY2339" s="7">
        <f>AX2339/AX2338</f>
        <v>1.0021663497007542</v>
      </c>
      <c r="AZ2339" s="4">
        <f>YEAR(AW2339)</f>
        <v>2014</v>
      </c>
      <c r="BA2339" s="2" t="s">
        <v>9</v>
      </c>
      <c r="BB2339" s="12" t="str">
        <f>INDEX($CD$5:$CD$10,MATCH(BA2339,$CC$5:$CC$10,0),1)</f>
        <v>Y</v>
      </c>
      <c r="BC2339" s="12" t="str">
        <f>IF(AND(BB2339="Y",AY2339&gt;1),"Y","")</f>
        <v>Y</v>
      </c>
      <c r="BD2339" s="12" t="str">
        <f>IF(AND(BB2339="Y",AY2339&lt;1),"Y","")</f>
        <v/>
      </c>
      <c r="BE2339" s="12" t="str">
        <f>IF(AY2339&gt;1,IF(AY2338&gt;1,"Y",""),"")</f>
        <v>Y</v>
      </c>
      <c r="BF2339" s="12" t="str">
        <f>IF(AY2339&lt;1,IF(AY2338&lt;1,"Y",""),"")</f>
        <v/>
      </c>
      <c r="BG2339" s="2"/>
      <c r="BH2339" s="2"/>
      <c r="BI2339" s="2"/>
      <c r="BJ2339" s="2"/>
      <c r="BK2339" s="2"/>
      <c r="BL2339" s="2"/>
      <c r="BM2339" s="4" t="str">
        <f>IF(BR2339=BR2340,IF(BR2339&gt;BR2338,BR2339&amp;"_O",""),BR2339&amp;"_C")</f>
        <v/>
      </c>
      <c r="BN2339" s="7" t="str">
        <f>IF(RIGHT(BM2339,1)="C",BP2339/INDEX($BP$5:$BP$2729,MATCH(BR2339&amp;"_O",$BM$5:$BM$2729,0),1),"")</f>
        <v/>
      </c>
      <c r="BO2339" s="38">
        <v>42307</v>
      </c>
      <c r="BP2339" s="3">
        <v>5053.75</v>
      </c>
      <c r="BQ2339" s="7">
        <f>BP2339/BP2338</f>
        <v>1.0043502800157398</v>
      </c>
      <c r="BR2339" s="4">
        <f>YEAR(BO2339)</f>
        <v>2015</v>
      </c>
      <c r="BS2339" s="2" t="s">
        <v>9</v>
      </c>
      <c r="BT2339" s="12" t="str">
        <f>INDEX($CD$5:$CD$10,MATCH(BS2339,$CC$5:$CC$10,0),1)</f>
        <v>Y</v>
      </c>
      <c r="BU2339" s="12" t="str">
        <f>IF(AND(BT2339="Y",BQ2339&gt;1),"Y","")</f>
        <v>Y</v>
      </c>
      <c r="BV2339" s="12" t="str">
        <f>IF(AND(BT2339="Y",BQ2339&lt;1),"Y","")</f>
        <v/>
      </c>
      <c r="BW2339" s="12" t="str">
        <f>IF(BQ2339&gt;1,IF(BQ2338&gt;1,"Y",""),"")</f>
        <v>Y</v>
      </c>
      <c r="BX2339" s="12" t="str">
        <f>IF(BQ2339&lt;1,IF(BQ2338&lt;1,"Y",""),"")</f>
        <v/>
      </c>
      <c r="BY2339" s="2"/>
      <c r="BZ2339" s="2"/>
      <c r="CA2339" s="2"/>
    </row>
    <row r="2340" spans="47:79">
      <c r="AU2340" s="4" t="str">
        <f>IF(AZ2340=AZ2341,IF(AZ2340&gt;AZ2339,AZ2340&amp;"_O",""),AZ2340&amp;"_C")</f>
        <v/>
      </c>
      <c r="AV2340" s="7" t="str">
        <f>IF(RIGHT(AU2340,1)="C",AX2340/INDEX($AX$5:$AX$2729,MATCH(AZ2340&amp;"_O",$AU$5:$AU$2729,0),1),"")</f>
        <v/>
      </c>
      <c r="AW2340" s="38">
        <v>41894</v>
      </c>
      <c r="AX2340" s="37">
        <v>1985.54</v>
      </c>
      <c r="AY2340" s="7">
        <f>AX2340/AX2339</f>
        <v>0.98895756857315043</v>
      </c>
      <c r="AZ2340" s="4">
        <f>YEAR(AW2340)</f>
        <v>2014</v>
      </c>
      <c r="BA2340" s="2" t="s">
        <v>9</v>
      </c>
      <c r="BB2340" s="12" t="str">
        <f>INDEX($CD$5:$CD$10,MATCH(BA2340,$CC$5:$CC$10,0),1)</f>
        <v>Y</v>
      </c>
      <c r="BC2340" s="12" t="str">
        <f>IF(AND(BB2340="Y",AY2340&gt;1),"Y","")</f>
        <v/>
      </c>
      <c r="BD2340" s="12" t="str">
        <f>IF(AND(BB2340="Y",AY2340&lt;1),"Y","")</f>
        <v>Y</v>
      </c>
      <c r="BE2340" s="12" t="str">
        <f>IF(AY2340&gt;1,IF(AY2339&gt;1,"Y",""),"")</f>
        <v/>
      </c>
      <c r="BF2340" s="12" t="str">
        <f>IF(AY2340&lt;1,IF(AY2339&lt;1,"Y",""),"")</f>
        <v/>
      </c>
      <c r="BG2340" s="2"/>
      <c r="BH2340" s="2"/>
      <c r="BI2340" s="2"/>
      <c r="BJ2340" s="2"/>
      <c r="BK2340" s="2"/>
      <c r="BL2340" s="2"/>
      <c r="BM2340" s="4" t="str">
        <f>IF(BR2340=BR2341,IF(BR2340&gt;BR2339,BR2340&amp;"_O",""),BR2340&amp;"_C")</f>
        <v/>
      </c>
      <c r="BN2340" s="7" t="str">
        <f>IF(RIGHT(BM2340,1)="C",BP2340/INDEX($BP$5:$BP$2729,MATCH(BR2340&amp;"_O",$BM$5:$BM$2729,0),1),"")</f>
        <v/>
      </c>
      <c r="BO2340" s="38">
        <v>42314</v>
      </c>
      <c r="BP2340" s="3">
        <v>5147.12</v>
      </c>
      <c r="BQ2340" s="7">
        <f>BP2340/BP2339</f>
        <v>1.0184753895622063</v>
      </c>
      <c r="BR2340" s="4">
        <f>YEAR(BO2340)</f>
        <v>2015</v>
      </c>
      <c r="BS2340" s="2" t="s">
        <v>9</v>
      </c>
      <c r="BT2340" s="12" t="str">
        <f>INDEX($CD$5:$CD$10,MATCH(BS2340,$CC$5:$CC$10,0),1)</f>
        <v>Y</v>
      </c>
      <c r="BU2340" s="12" t="str">
        <f>IF(AND(BT2340="Y",BQ2340&gt;1),"Y","")</f>
        <v>Y</v>
      </c>
      <c r="BV2340" s="12" t="str">
        <f>IF(AND(BT2340="Y",BQ2340&lt;1),"Y","")</f>
        <v/>
      </c>
      <c r="BW2340" s="12" t="str">
        <f>IF(BQ2340&gt;1,IF(BQ2339&gt;1,"Y",""),"")</f>
        <v>Y</v>
      </c>
      <c r="BX2340" s="12" t="str">
        <f>IF(BQ2340&lt;1,IF(BQ2339&lt;1,"Y",""),"")</f>
        <v/>
      </c>
      <c r="BY2340" s="2"/>
      <c r="BZ2340" s="2"/>
      <c r="CA2340" s="2"/>
    </row>
    <row r="2341" spans="47:79">
      <c r="AU2341" s="4" t="str">
        <f>IF(AZ2341=AZ2342,IF(AZ2341&gt;AZ2340,AZ2341&amp;"_O",""),AZ2341&amp;"_C")</f>
        <v/>
      </c>
      <c r="AV2341" s="7" t="str">
        <f>IF(RIGHT(AU2341,1)="C",AX2341/INDEX($AX$5:$AX$2729,MATCH(AZ2341&amp;"_O",$AU$5:$AU$2729,0),1),"")</f>
        <v/>
      </c>
      <c r="AW2341" s="38">
        <v>41901</v>
      </c>
      <c r="AX2341" s="37">
        <v>2010.4</v>
      </c>
      <c r="AY2341" s="7">
        <f>AX2341/AX2340</f>
        <v>1.0125205233840668</v>
      </c>
      <c r="AZ2341" s="4">
        <f>YEAR(AW2341)</f>
        <v>2014</v>
      </c>
      <c r="BA2341" s="2" t="s">
        <v>9</v>
      </c>
      <c r="BB2341" s="12" t="str">
        <f>INDEX($CD$5:$CD$10,MATCH(BA2341,$CC$5:$CC$10,0),1)</f>
        <v>Y</v>
      </c>
      <c r="BC2341" s="12" t="str">
        <f>IF(AND(BB2341="Y",AY2341&gt;1),"Y","")</f>
        <v>Y</v>
      </c>
      <c r="BD2341" s="12" t="str">
        <f>IF(AND(BB2341="Y",AY2341&lt;1),"Y","")</f>
        <v/>
      </c>
      <c r="BE2341" s="12" t="str">
        <f>IF(AY2341&gt;1,IF(AY2340&gt;1,"Y",""),"")</f>
        <v/>
      </c>
      <c r="BF2341" s="12" t="str">
        <f>IF(AY2341&lt;1,IF(AY2340&lt;1,"Y",""),"")</f>
        <v/>
      </c>
      <c r="BG2341" s="2"/>
      <c r="BH2341" s="2"/>
      <c r="BI2341" s="2"/>
      <c r="BJ2341" s="2"/>
      <c r="BK2341" s="2"/>
      <c r="BL2341" s="2"/>
      <c r="BM2341" s="4" t="str">
        <f>IF(BR2341=BR2342,IF(BR2341&gt;BR2340,BR2341&amp;"_O",""),BR2341&amp;"_C")</f>
        <v/>
      </c>
      <c r="BN2341" s="7" t="str">
        <f>IF(RIGHT(BM2341,1)="C",BP2341/INDEX($BP$5:$BP$2729,MATCH(BR2341&amp;"_O",$BM$5:$BM$2729,0),1),"")</f>
        <v/>
      </c>
      <c r="BO2341" s="38">
        <v>42321</v>
      </c>
      <c r="BP2341" s="3">
        <v>4927.88</v>
      </c>
      <c r="BQ2341" s="7">
        <f>BP2341/BP2340</f>
        <v>0.95740530626835985</v>
      </c>
      <c r="BR2341" s="4">
        <f>YEAR(BO2341)</f>
        <v>2015</v>
      </c>
      <c r="BS2341" s="2" t="s">
        <v>9</v>
      </c>
      <c r="BT2341" s="12" t="str">
        <f>INDEX($CD$5:$CD$10,MATCH(BS2341,$CC$5:$CC$10,0),1)</f>
        <v>Y</v>
      </c>
      <c r="BU2341" s="12" t="str">
        <f>IF(AND(BT2341="Y",BQ2341&gt;1),"Y","")</f>
        <v/>
      </c>
      <c r="BV2341" s="12" t="str">
        <f>IF(AND(BT2341="Y",BQ2341&lt;1),"Y","")</f>
        <v>Y</v>
      </c>
      <c r="BW2341" s="12" t="str">
        <f>IF(BQ2341&gt;1,IF(BQ2340&gt;1,"Y",""),"")</f>
        <v/>
      </c>
      <c r="BX2341" s="12" t="str">
        <f>IF(BQ2341&lt;1,IF(BQ2340&lt;1,"Y",""),"")</f>
        <v/>
      </c>
      <c r="BY2341" s="2"/>
      <c r="BZ2341" s="2"/>
      <c r="CA2341" s="2"/>
    </row>
    <row r="2342" spans="47:79">
      <c r="AU2342" s="4" t="str">
        <f>IF(AZ2342=AZ2343,IF(AZ2342&gt;AZ2341,AZ2342&amp;"_O",""),AZ2342&amp;"_C")</f>
        <v/>
      </c>
      <c r="AV2342" s="7" t="str">
        <f>IF(RIGHT(AU2342,1)="C",AX2342/INDEX($AX$5:$AX$2729,MATCH(AZ2342&amp;"_O",$AU$5:$AU$2729,0),1),"")</f>
        <v/>
      </c>
      <c r="AW2342" s="38">
        <v>41908</v>
      </c>
      <c r="AX2342" s="37">
        <v>1982.85</v>
      </c>
      <c r="AY2342" s="7">
        <f>AX2342/AX2341</f>
        <v>0.98629625945085542</v>
      </c>
      <c r="AZ2342" s="4">
        <f>YEAR(AW2342)</f>
        <v>2014</v>
      </c>
      <c r="BA2342" s="2" t="s">
        <v>9</v>
      </c>
      <c r="BB2342" s="12" t="str">
        <f>INDEX($CD$5:$CD$10,MATCH(BA2342,$CC$5:$CC$10,0),1)</f>
        <v>Y</v>
      </c>
      <c r="BC2342" s="12" t="str">
        <f>IF(AND(BB2342="Y",AY2342&gt;1),"Y","")</f>
        <v/>
      </c>
      <c r="BD2342" s="12" t="str">
        <f>IF(AND(BB2342="Y",AY2342&lt;1),"Y","")</f>
        <v>Y</v>
      </c>
      <c r="BE2342" s="12" t="str">
        <f>IF(AY2342&gt;1,IF(AY2341&gt;1,"Y",""),"")</f>
        <v/>
      </c>
      <c r="BF2342" s="12" t="str">
        <f>IF(AY2342&lt;1,IF(AY2341&lt;1,"Y",""),"")</f>
        <v/>
      </c>
      <c r="BG2342" s="2"/>
      <c r="BH2342" s="2"/>
      <c r="BI2342" s="2"/>
      <c r="BJ2342" s="2"/>
      <c r="BK2342" s="2"/>
      <c r="BL2342" s="2"/>
      <c r="BM2342" s="4" t="str">
        <f>IF(BR2342=BR2343,IF(BR2342&gt;BR2341,BR2342&amp;"_O",""),BR2342&amp;"_C")</f>
        <v/>
      </c>
      <c r="BN2342" s="7" t="str">
        <f>IF(RIGHT(BM2342,1)="C",BP2342/INDEX($BP$5:$BP$2729,MATCH(BR2342&amp;"_O",$BM$5:$BM$2729,0),1),"")</f>
        <v/>
      </c>
      <c r="BO2342" s="38">
        <v>42328</v>
      </c>
      <c r="BP2342" s="3">
        <v>5104.92</v>
      </c>
      <c r="BQ2342" s="7">
        <f>BP2342/BP2341</f>
        <v>1.0359261995016111</v>
      </c>
      <c r="BR2342" s="4">
        <f>YEAR(BO2342)</f>
        <v>2015</v>
      </c>
      <c r="BS2342" s="2" t="s">
        <v>9</v>
      </c>
      <c r="BT2342" s="12" t="str">
        <f>INDEX($CD$5:$CD$10,MATCH(BS2342,$CC$5:$CC$10,0),1)</f>
        <v>Y</v>
      </c>
      <c r="BU2342" s="12" t="str">
        <f>IF(AND(BT2342="Y",BQ2342&gt;1),"Y","")</f>
        <v>Y</v>
      </c>
      <c r="BV2342" s="12" t="str">
        <f>IF(AND(BT2342="Y",BQ2342&lt;1),"Y","")</f>
        <v/>
      </c>
      <c r="BW2342" s="12" t="str">
        <f>IF(BQ2342&gt;1,IF(BQ2341&gt;1,"Y",""),"")</f>
        <v/>
      </c>
      <c r="BX2342" s="12" t="str">
        <f>IF(BQ2342&lt;1,IF(BQ2341&lt;1,"Y",""),"")</f>
        <v/>
      </c>
      <c r="BY2342" s="2"/>
      <c r="BZ2342" s="2"/>
      <c r="CA2342" s="2"/>
    </row>
    <row r="2343" spans="47:79">
      <c r="AU2343" s="4" t="str">
        <f>IF(AZ2343=AZ2344,IF(AZ2343&gt;AZ2342,AZ2343&amp;"_O",""),AZ2343&amp;"_C")</f>
        <v/>
      </c>
      <c r="AV2343" s="7" t="str">
        <f>IF(RIGHT(AU2343,1)="C",AX2343/INDEX($AX$5:$AX$2729,MATCH(AZ2343&amp;"_O",$AU$5:$AU$2729,0),1),"")</f>
        <v/>
      </c>
      <c r="AW2343" s="38">
        <v>41915</v>
      </c>
      <c r="AX2343" s="37">
        <v>1967.9</v>
      </c>
      <c r="AY2343" s="7">
        <f>AX2343/AX2342</f>
        <v>0.99246034747963796</v>
      </c>
      <c r="AZ2343" s="4">
        <f>YEAR(AW2343)</f>
        <v>2014</v>
      </c>
      <c r="BA2343" s="2" t="s">
        <v>9</v>
      </c>
      <c r="BB2343" s="12" t="str">
        <f>INDEX($CD$5:$CD$10,MATCH(BA2343,$CC$5:$CC$10,0),1)</f>
        <v>Y</v>
      </c>
      <c r="BC2343" s="12" t="str">
        <f>IF(AND(BB2343="Y",AY2343&gt;1),"Y","")</f>
        <v/>
      </c>
      <c r="BD2343" s="12" t="str">
        <f>IF(AND(BB2343="Y",AY2343&lt;1),"Y","")</f>
        <v>Y</v>
      </c>
      <c r="BE2343" s="12" t="str">
        <f>IF(AY2343&gt;1,IF(AY2342&gt;1,"Y",""),"")</f>
        <v/>
      </c>
      <c r="BF2343" s="12" t="str">
        <f>IF(AY2343&lt;1,IF(AY2342&lt;1,"Y",""),"")</f>
        <v>Y</v>
      </c>
      <c r="BG2343" s="2"/>
      <c r="BH2343" s="2"/>
      <c r="BI2343" s="2"/>
      <c r="BJ2343" s="2"/>
      <c r="BK2343" s="2"/>
      <c r="BL2343" s="2"/>
      <c r="BM2343" s="4" t="str">
        <f>IF(BR2343=BR2344,IF(BR2343&gt;BR2342,BR2343&amp;"_O",""),BR2343&amp;"_C")</f>
        <v/>
      </c>
      <c r="BN2343" s="7" t="str">
        <f>IF(RIGHT(BM2343,1)="C",BP2343/INDEX($BP$5:$BP$2729,MATCH(BR2343&amp;"_O",$BM$5:$BM$2729,0),1),"")</f>
        <v/>
      </c>
      <c r="BO2343" s="38">
        <v>42335</v>
      </c>
      <c r="BP2343" s="3">
        <v>5127.5200000000004</v>
      </c>
      <c r="BQ2343" s="7">
        <f>BP2343/BP2342</f>
        <v>1.0044271016979698</v>
      </c>
      <c r="BR2343" s="4">
        <f>YEAR(BO2343)</f>
        <v>2015</v>
      </c>
      <c r="BS2343" s="2" t="s">
        <v>9</v>
      </c>
      <c r="BT2343" s="12" t="str">
        <f>INDEX($CD$5:$CD$10,MATCH(BS2343,$CC$5:$CC$10,0),1)</f>
        <v>Y</v>
      </c>
      <c r="BU2343" s="12" t="str">
        <f>IF(AND(BT2343="Y",BQ2343&gt;1),"Y","")</f>
        <v>Y</v>
      </c>
      <c r="BV2343" s="12" t="str">
        <f>IF(AND(BT2343="Y",BQ2343&lt;1),"Y","")</f>
        <v/>
      </c>
      <c r="BW2343" s="12" t="str">
        <f>IF(BQ2343&gt;1,IF(BQ2342&gt;1,"Y",""),"")</f>
        <v>Y</v>
      </c>
      <c r="BX2343" s="12" t="str">
        <f>IF(BQ2343&lt;1,IF(BQ2342&lt;1,"Y",""),"")</f>
        <v/>
      </c>
      <c r="BY2343" s="2"/>
      <c r="BZ2343" s="2"/>
      <c r="CA2343" s="2"/>
    </row>
    <row r="2344" spans="47:79">
      <c r="AU2344" s="4" t="str">
        <f>IF(AZ2344=AZ2345,IF(AZ2344&gt;AZ2343,AZ2344&amp;"_O",""),AZ2344&amp;"_C")</f>
        <v/>
      </c>
      <c r="AV2344" s="7" t="str">
        <f>IF(RIGHT(AU2344,1)="C",AX2344/INDEX($AX$5:$AX$2729,MATCH(AZ2344&amp;"_O",$AU$5:$AU$2729,0),1),"")</f>
        <v/>
      </c>
      <c r="AW2344" s="38">
        <v>41922</v>
      </c>
      <c r="AX2344" s="37">
        <v>1906.13</v>
      </c>
      <c r="AY2344" s="7">
        <f>AX2344/AX2343</f>
        <v>0.96861120991920324</v>
      </c>
      <c r="AZ2344" s="4">
        <f>YEAR(AW2344)</f>
        <v>2014</v>
      </c>
      <c r="BA2344" s="2" t="s">
        <v>9</v>
      </c>
      <c r="BB2344" s="12" t="str">
        <f>INDEX($CD$5:$CD$10,MATCH(BA2344,$CC$5:$CC$10,0),1)</f>
        <v>Y</v>
      </c>
      <c r="BC2344" s="12" t="str">
        <f>IF(AND(BB2344="Y",AY2344&gt;1),"Y","")</f>
        <v/>
      </c>
      <c r="BD2344" s="12" t="str">
        <f>IF(AND(BB2344="Y",AY2344&lt;1),"Y","")</f>
        <v>Y</v>
      </c>
      <c r="BE2344" s="12" t="str">
        <f>IF(AY2344&gt;1,IF(AY2343&gt;1,"Y",""),"")</f>
        <v/>
      </c>
      <c r="BF2344" s="12" t="str">
        <f>IF(AY2344&lt;1,IF(AY2343&lt;1,"Y",""),"")</f>
        <v>Y</v>
      </c>
      <c r="BG2344" s="2"/>
      <c r="BH2344" s="2"/>
      <c r="BI2344" s="2"/>
      <c r="BJ2344" s="2"/>
      <c r="BK2344" s="2"/>
      <c r="BL2344" s="2"/>
      <c r="BM2344" s="4" t="str">
        <f>IF(BR2344=BR2345,IF(BR2344&gt;BR2343,BR2344&amp;"_O",""),BR2344&amp;"_C")</f>
        <v/>
      </c>
      <c r="BN2344" s="7" t="str">
        <f>IF(RIGHT(BM2344,1)="C",BP2344/INDEX($BP$5:$BP$2729,MATCH(BR2344&amp;"_O",$BM$5:$BM$2729,0),1),"")</f>
        <v/>
      </c>
      <c r="BO2344" s="38">
        <v>42342</v>
      </c>
      <c r="BP2344" s="3">
        <v>5142.2700000000004</v>
      </c>
      <c r="BQ2344" s="7">
        <f>BP2344/BP2343</f>
        <v>1.0028766343183448</v>
      </c>
      <c r="BR2344" s="4">
        <f>YEAR(BO2344)</f>
        <v>2015</v>
      </c>
      <c r="BS2344" s="2" t="s">
        <v>9</v>
      </c>
      <c r="BT2344" s="12" t="str">
        <f>INDEX($CD$5:$CD$10,MATCH(BS2344,$CC$5:$CC$10,0),1)</f>
        <v>Y</v>
      </c>
      <c r="BU2344" s="12" t="str">
        <f>IF(AND(BT2344="Y",BQ2344&gt;1),"Y","")</f>
        <v>Y</v>
      </c>
      <c r="BV2344" s="12" t="str">
        <f>IF(AND(BT2344="Y",BQ2344&lt;1),"Y","")</f>
        <v/>
      </c>
      <c r="BW2344" s="12" t="str">
        <f>IF(BQ2344&gt;1,IF(BQ2343&gt;1,"Y",""),"")</f>
        <v>Y</v>
      </c>
      <c r="BX2344" s="12" t="str">
        <f>IF(BQ2344&lt;1,IF(BQ2343&lt;1,"Y",""),"")</f>
        <v/>
      </c>
      <c r="BY2344" s="2"/>
      <c r="BZ2344" s="2"/>
      <c r="CA2344" s="2"/>
    </row>
    <row r="2345" spans="47:79">
      <c r="AU2345" s="4" t="str">
        <f>IF(AZ2345=AZ2346,IF(AZ2345&gt;AZ2344,AZ2345&amp;"_O",""),AZ2345&amp;"_C")</f>
        <v/>
      </c>
      <c r="AV2345" s="7" t="str">
        <f>IF(RIGHT(AU2345,1)="C",AX2345/INDEX($AX$5:$AX$2729,MATCH(AZ2345&amp;"_O",$AU$5:$AU$2729,0),1),"")</f>
        <v/>
      </c>
      <c r="AW2345" s="38">
        <v>41929</v>
      </c>
      <c r="AX2345" s="37">
        <v>1886.76</v>
      </c>
      <c r="AY2345" s="7">
        <f>AX2345/AX2344</f>
        <v>0.98983804882143389</v>
      </c>
      <c r="AZ2345" s="4">
        <f>YEAR(AW2345)</f>
        <v>2014</v>
      </c>
      <c r="BA2345" s="2" t="s">
        <v>9</v>
      </c>
      <c r="BB2345" s="12" t="str">
        <f>INDEX($CD$5:$CD$10,MATCH(BA2345,$CC$5:$CC$10,0),1)</f>
        <v>Y</v>
      </c>
      <c r="BC2345" s="12" t="str">
        <f>IF(AND(BB2345="Y",AY2345&gt;1),"Y","")</f>
        <v/>
      </c>
      <c r="BD2345" s="12" t="str">
        <f>IF(AND(BB2345="Y",AY2345&lt;1),"Y","")</f>
        <v>Y</v>
      </c>
      <c r="BE2345" s="12" t="str">
        <f>IF(AY2345&gt;1,IF(AY2344&gt;1,"Y",""),"")</f>
        <v/>
      </c>
      <c r="BF2345" s="12" t="str">
        <f>IF(AY2345&lt;1,IF(AY2344&lt;1,"Y",""),"")</f>
        <v>Y</v>
      </c>
      <c r="BG2345" s="2"/>
      <c r="BH2345" s="2"/>
      <c r="BI2345" s="2"/>
      <c r="BJ2345" s="2"/>
      <c r="BK2345" s="2"/>
      <c r="BL2345" s="2"/>
      <c r="BM2345" s="4" t="str">
        <f>IF(BR2345=BR2346,IF(BR2345&gt;BR2344,BR2345&amp;"_O",""),BR2345&amp;"_C")</f>
        <v/>
      </c>
      <c r="BN2345" s="7" t="str">
        <f>IF(RIGHT(BM2345,1)="C",BP2345/INDEX($BP$5:$BP$2729,MATCH(BR2345&amp;"_O",$BM$5:$BM$2729,0),1),"")</f>
        <v/>
      </c>
      <c r="BO2345" s="38">
        <v>42349</v>
      </c>
      <c r="BP2345" s="3">
        <v>4933.47</v>
      </c>
      <c r="BQ2345" s="7">
        <f>BP2345/BP2344</f>
        <v>0.95939536430409134</v>
      </c>
      <c r="BR2345" s="4">
        <f>YEAR(BO2345)</f>
        <v>2015</v>
      </c>
      <c r="BS2345" s="2" t="s">
        <v>9</v>
      </c>
      <c r="BT2345" s="12" t="str">
        <f>INDEX($CD$5:$CD$10,MATCH(BS2345,$CC$5:$CC$10,0),1)</f>
        <v>Y</v>
      </c>
      <c r="BU2345" s="12" t="str">
        <f>IF(AND(BT2345="Y",BQ2345&gt;1),"Y","")</f>
        <v/>
      </c>
      <c r="BV2345" s="12" t="str">
        <f>IF(AND(BT2345="Y",BQ2345&lt;1),"Y","")</f>
        <v>Y</v>
      </c>
      <c r="BW2345" s="12" t="str">
        <f>IF(BQ2345&gt;1,IF(BQ2344&gt;1,"Y",""),"")</f>
        <v/>
      </c>
      <c r="BX2345" s="12" t="str">
        <f>IF(BQ2345&lt;1,IF(BQ2344&lt;1,"Y",""),"")</f>
        <v/>
      </c>
      <c r="BY2345" s="2"/>
      <c r="BZ2345" s="2"/>
      <c r="CA2345" s="2"/>
    </row>
    <row r="2346" spans="47:79">
      <c r="AU2346" s="4" t="str">
        <f>IF(AZ2346=AZ2347,IF(AZ2346&gt;AZ2345,AZ2346&amp;"_O",""),AZ2346&amp;"_C")</f>
        <v/>
      </c>
      <c r="AV2346" s="7" t="str">
        <f>IF(RIGHT(AU2346,1)="C",AX2346/INDEX($AX$5:$AX$2729,MATCH(AZ2346&amp;"_O",$AU$5:$AU$2729,0),1),"")</f>
        <v/>
      </c>
      <c r="AW2346" s="38">
        <v>41936</v>
      </c>
      <c r="AX2346" s="37">
        <v>1964.58</v>
      </c>
      <c r="AY2346" s="7">
        <f>AX2346/AX2345</f>
        <v>1.0412453094193219</v>
      </c>
      <c r="AZ2346" s="4">
        <f>YEAR(AW2346)</f>
        <v>2014</v>
      </c>
      <c r="BA2346" s="2" t="s">
        <v>9</v>
      </c>
      <c r="BB2346" s="12" t="str">
        <f>INDEX($CD$5:$CD$10,MATCH(BA2346,$CC$5:$CC$10,0),1)</f>
        <v>Y</v>
      </c>
      <c r="BC2346" s="12" t="str">
        <f>IF(AND(BB2346="Y",AY2346&gt;1),"Y","")</f>
        <v>Y</v>
      </c>
      <c r="BD2346" s="12" t="str">
        <f>IF(AND(BB2346="Y",AY2346&lt;1),"Y","")</f>
        <v/>
      </c>
      <c r="BE2346" s="12" t="str">
        <f>IF(AY2346&gt;1,IF(AY2345&gt;1,"Y",""),"")</f>
        <v/>
      </c>
      <c r="BF2346" s="12" t="str">
        <f>IF(AY2346&lt;1,IF(AY2345&lt;1,"Y",""),"")</f>
        <v/>
      </c>
      <c r="BG2346" s="2"/>
      <c r="BH2346" s="2"/>
      <c r="BI2346" s="2"/>
      <c r="BJ2346" s="2"/>
      <c r="BK2346" s="2"/>
      <c r="BL2346" s="2"/>
      <c r="BM2346" s="4" t="str">
        <f>IF(BR2346=BR2347,IF(BR2346&gt;BR2345,BR2346&amp;"_O",""),BR2346&amp;"_C")</f>
        <v/>
      </c>
      <c r="BN2346" s="7" t="str">
        <f>IF(RIGHT(BM2346,1)="C",BP2346/INDEX($BP$5:$BP$2729,MATCH(BR2346&amp;"_O",$BM$5:$BM$2729,0),1),"")</f>
        <v/>
      </c>
      <c r="BO2346" s="38">
        <v>42356</v>
      </c>
      <c r="BP2346" s="3">
        <v>4923.08</v>
      </c>
      <c r="BQ2346" s="7">
        <f>BP2346/BP2345</f>
        <v>0.99789397726144069</v>
      </c>
      <c r="BR2346" s="4">
        <f>YEAR(BO2346)</f>
        <v>2015</v>
      </c>
      <c r="BS2346" s="2" t="s">
        <v>9</v>
      </c>
      <c r="BT2346" s="12" t="str">
        <f>INDEX($CD$5:$CD$10,MATCH(BS2346,$CC$5:$CC$10,0),1)</f>
        <v>Y</v>
      </c>
      <c r="BU2346" s="12" t="str">
        <f>IF(AND(BT2346="Y",BQ2346&gt;1),"Y","")</f>
        <v/>
      </c>
      <c r="BV2346" s="12" t="str">
        <f>IF(AND(BT2346="Y",BQ2346&lt;1),"Y","")</f>
        <v>Y</v>
      </c>
      <c r="BW2346" s="12" t="str">
        <f>IF(BQ2346&gt;1,IF(BQ2345&gt;1,"Y",""),"")</f>
        <v/>
      </c>
      <c r="BX2346" s="12" t="str">
        <f>IF(BQ2346&lt;1,IF(BQ2345&lt;1,"Y",""),"")</f>
        <v>Y</v>
      </c>
      <c r="BY2346" s="2"/>
      <c r="BZ2346" s="2"/>
      <c r="CA2346" s="2"/>
    </row>
    <row r="2347" spans="47:79">
      <c r="AU2347" s="4" t="str">
        <f>IF(AZ2347=AZ2348,IF(AZ2347&gt;AZ2346,AZ2347&amp;"_O",""),AZ2347&amp;"_C")</f>
        <v/>
      </c>
      <c r="AV2347" s="7" t="str">
        <f>IF(RIGHT(AU2347,1)="C",AX2347/INDEX($AX$5:$AX$2729,MATCH(AZ2347&amp;"_O",$AU$5:$AU$2729,0),1),"")</f>
        <v/>
      </c>
      <c r="AW2347" s="38">
        <v>41943</v>
      </c>
      <c r="AX2347" s="37">
        <v>2018.05</v>
      </c>
      <c r="AY2347" s="7">
        <f>AX2347/AX2346</f>
        <v>1.0272170133056429</v>
      </c>
      <c r="AZ2347" s="4">
        <f>YEAR(AW2347)</f>
        <v>2014</v>
      </c>
      <c r="BA2347" s="2" t="s">
        <v>9</v>
      </c>
      <c r="BB2347" s="12" t="str">
        <f>INDEX($CD$5:$CD$10,MATCH(BA2347,$CC$5:$CC$10,0),1)</f>
        <v>Y</v>
      </c>
      <c r="BC2347" s="12" t="str">
        <f>IF(AND(BB2347="Y",AY2347&gt;1),"Y","")</f>
        <v>Y</v>
      </c>
      <c r="BD2347" s="12" t="str">
        <f>IF(AND(BB2347="Y",AY2347&lt;1),"Y","")</f>
        <v/>
      </c>
      <c r="BE2347" s="12" t="str">
        <f>IF(AY2347&gt;1,IF(AY2346&gt;1,"Y",""),"")</f>
        <v>Y</v>
      </c>
      <c r="BF2347" s="12" t="str">
        <f>IF(AY2347&lt;1,IF(AY2346&lt;1,"Y",""),"")</f>
        <v/>
      </c>
      <c r="BG2347" s="2"/>
      <c r="BH2347" s="2"/>
      <c r="BI2347" s="2"/>
      <c r="BJ2347" s="2"/>
      <c r="BK2347" s="2"/>
      <c r="BL2347" s="2"/>
      <c r="BM2347" s="4" t="str">
        <f>IF(BR2347=BR2348,IF(BR2347&gt;BR2346,BR2347&amp;"_O",""),BR2347&amp;"_C")</f>
        <v/>
      </c>
      <c r="BN2347" s="7" t="str">
        <f>IF(RIGHT(BM2347,1)="C",BP2347/INDEX($BP$5:$BP$2729,MATCH(BR2347&amp;"_O",$BM$5:$BM$2729,0),1),"")</f>
        <v/>
      </c>
      <c r="BO2347" s="38">
        <v>42362</v>
      </c>
      <c r="BP2347" s="3">
        <v>5048.49</v>
      </c>
      <c r="BQ2347" s="7">
        <f>BP2347/BP2346</f>
        <v>1.0254738903288185</v>
      </c>
      <c r="BR2347" s="4">
        <f>YEAR(BO2347)</f>
        <v>2015</v>
      </c>
      <c r="BS2347" s="2" t="s">
        <v>9</v>
      </c>
      <c r="BT2347" s="12" t="str">
        <f>INDEX($CD$5:$CD$10,MATCH(BS2347,$CC$5:$CC$10,0),1)</f>
        <v>Y</v>
      </c>
      <c r="BU2347" s="12" t="str">
        <f>IF(AND(BT2347="Y",BQ2347&gt;1),"Y","")</f>
        <v>Y</v>
      </c>
      <c r="BV2347" s="12" t="str">
        <f>IF(AND(BT2347="Y",BQ2347&lt;1),"Y","")</f>
        <v/>
      </c>
      <c r="BW2347" s="12" t="str">
        <f>IF(BQ2347&gt;1,IF(BQ2346&gt;1,"Y",""),"")</f>
        <v/>
      </c>
      <c r="BX2347" s="12" t="str">
        <f>IF(BQ2347&lt;1,IF(BQ2346&lt;1,"Y",""),"")</f>
        <v/>
      </c>
      <c r="BY2347" s="2"/>
      <c r="BZ2347" s="2"/>
      <c r="CA2347" s="2"/>
    </row>
    <row r="2348" spans="47:79">
      <c r="AU2348" s="4" t="str">
        <f>IF(AZ2348=AZ2349,IF(AZ2348&gt;AZ2347,AZ2348&amp;"_O",""),AZ2348&amp;"_C")</f>
        <v/>
      </c>
      <c r="AV2348" s="7" t="str">
        <f>IF(RIGHT(AU2348,1)="C",AX2348/INDEX($AX$5:$AX$2729,MATCH(AZ2348&amp;"_O",$AU$5:$AU$2729,0),1),"")</f>
        <v/>
      </c>
      <c r="AW2348" s="38">
        <v>41950</v>
      </c>
      <c r="AX2348" s="37">
        <v>2031.92</v>
      </c>
      <c r="AY2348" s="7">
        <f>AX2348/AX2347</f>
        <v>1.0068729714328188</v>
      </c>
      <c r="AZ2348" s="4">
        <f>YEAR(AW2348)</f>
        <v>2014</v>
      </c>
      <c r="BA2348" s="2" t="s">
        <v>9</v>
      </c>
      <c r="BB2348" s="12" t="str">
        <f>INDEX($CD$5:$CD$10,MATCH(BA2348,$CC$5:$CC$10,0),1)</f>
        <v>Y</v>
      </c>
      <c r="BC2348" s="12" t="str">
        <f>IF(AND(BB2348="Y",AY2348&gt;1),"Y","")</f>
        <v>Y</v>
      </c>
      <c r="BD2348" s="12" t="str">
        <f>IF(AND(BB2348="Y",AY2348&lt;1),"Y","")</f>
        <v/>
      </c>
      <c r="BE2348" s="12" t="str">
        <f>IF(AY2348&gt;1,IF(AY2347&gt;1,"Y",""),"")</f>
        <v>Y</v>
      </c>
      <c r="BF2348" s="12" t="str">
        <f>IF(AY2348&lt;1,IF(AY2347&lt;1,"Y",""),"")</f>
        <v/>
      </c>
      <c r="BG2348" s="2"/>
      <c r="BH2348" s="2"/>
      <c r="BI2348" s="2"/>
      <c r="BJ2348" s="2"/>
      <c r="BK2348" s="2"/>
      <c r="BL2348" s="2"/>
      <c r="BM2348" s="4" t="str">
        <f>IF(BR2348=BR2349,IF(BR2348&gt;BR2347,BR2348&amp;"_O",""),BR2348&amp;"_C")</f>
        <v>2015_C</v>
      </c>
      <c r="BN2348" s="7">
        <f>IF(RIGHT(BM2348,1)="C",BP2348/INDEX($BP$5:$BP$2729,MATCH(BR2348&amp;"_O",$BM$5:$BM$2729,0),1),"")</f>
        <v>1.0593635030813593</v>
      </c>
      <c r="BO2348" s="38">
        <v>42369</v>
      </c>
      <c r="BP2348" s="3">
        <v>5007.41</v>
      </c>
      <c r="BQ2348" s="7">
        <f>BP2348/BP2347</f>
        <v>0.99186291346521438</v>
      </c>
      <c r="BR2348" s="4">
        <f>YEAR(BO2348)</f>
        <v>2015</v>
      </c>
      <c r="BS2348" s="2" t="s">
        <v>9</v>
      </c>
      <c r="BT2348" s="12" t="str">
        <f>INDEX($CD$5:$CD$10,MATCH(BS2348,$CC$5:$CC$10,0),1)</f>
        <v>Y</v>
      </c>
      <c r="BU2348" s="12" t="str">
        <f>IF(AND(BT2348="Y",BQ2348&gt;1),"Y","")</f>
        <v/>
      </c>
      <c r="BV2348" s="12" t="str">
        <f>IF(AND(BT2348="Y",BQ2348&lt;1),"Y","")</f>
        <v>Y</v>
      </c>
      <c r="BW2348" s="12" t="str">
        <f>IF(BQ2348&gt;1,IF(BQ2347&gt;1,"Y",""),"")</f>
        <v/>
      </c>
      <c r="BX2348" s="12" t="str">
        <f>IF(BQ2348&lt;1,IF(BQ2347&lt;1,"Y",""),"")</f>
        <v/>
      </c>
      <c r="BY2348" s="2"/>
      <c r="BZ2348" s="2"/>
      <c r="CA2348" s="2"/>
    </row>
    <row r="2349" spans="47:79">
      <c r="AU2349" s="4" t="str">
        <f>IF(AZ2349=AZ2350,IF(AZ2349&gt;AZ2348,AZ2349&amp;"_O",""),AZ2349&amp;"_C")</f>
        <v/>
      </c>
      <c r="AV2349" s="7" t="str">
        <f>IF(RIGHT(AU2349,1)="C",AX2349/INDEX($AX$5:$AX$2729,MATCH(AZ2349&amp;"_O",$AU$5:$AU$2729,0),1),"")</f>
        <v/>
      </c>
      <c r="AW2349" s="38">
        <v>41957</v>
      </c>
      <c r="AX2349" s="37">
        <v>2039.82</v>
      </c>
      <c r="AY2349" s="7">
        <f>AX2349/AX2348</f>
        <v>1.003887948344423</v>
      </c>
      <c r="AZ2349" s="4">
        <f>YEAR(AW2349)</f>
        <v>2014</v>
      </c>
      <c r="BA2349" s="2" t="s">
        <v>9</v>
      </c>
      <c r="BB2349" s="12" t="str">
        <f>INDEX($CD$5:$CD$10,MATCH(BA2349,$CC$5:$CC$10,0),1)</f>
        <v>Y</v>
      </c>
      <c r="BC2349" s="12" t="str">
        <f>IF(AND(BB2349="Y",AY2349&gt;1),"Y","")</f>
        <v>Y</v>
      </c>
      <c r="BD2349" s="12" t="str">
        <f>IF(AND(BB2349="Y",AY2349&lt;1),"Y","")</f>
        <v/>
      </c>
      <c r="BE2349" s="12" t="str">
        <f>IF(AY2349&gt;1,IF(AY2348&gt;1,"Y",""),"")</f>
        <v>Y</v>
      </c>
      <c r="BF2349" s="12" t="str">
        <f>IF(AY2349&lt;1,IF(AY2348&lt;1,"Y",""),"")</f>
        <v/>
      </c>
      <c r="BG2349" s="2"/>
      <c r="BH2349" s="2"/>
      <c r="BI2349" s="2"/>
      <c r="BJ2349" s="2"/>
      <c r="BK2349" s="2"/>
      <c r="BL2349" s="2"/>
      <c r="BM2349" s="4" t="str">
        <f>IF(BR2349=BR2350,IF(BR2349&gt;BR2348,BR2349&amp;"_O",""),BR2349&amp;"_C")</f>
        <v>2016_O</v>
      </c>
      <c r="BN2349" s="7" t="str">
        <f>IF(RIGHT(BM2349,1)="C",BP2349/INDEX($BP$5:$BP$2729,MATCH(BR2349&amp;"_O",$BM$5:$BM$2729,0),1),"")</f>
        <v/>
      </c>
      <c r="BO2349" s="38">
        <v>42377</v>
      </c>
      <c r="BP2349" s="3">
        <v>4643.63</v>
      </c>
      <c r="BQ2349" s="7">
        <f>BP2349/BP2348</f>
        <v>0.92735166483271791</v>
      </c>
      <c r="BR2349" s="4">
        <f>YEAR(BO2349)</f>
        <v>2016</v>
      </c>
      <c r="BS2349" s="2" t="s">
        <v>9</v>
      </c>
      <c r="BT2349" s="12" t="str">
        <f>INDEX($CD$5:$CD$10,MATCH(BS2349,$CC$5:$CC$10,0),1)</f>
        <v>Y</v>
      </c>
      <c r="BU2349" s="12" t="str">
        <f>IF(AND(BT2349="Y",BQ2349&gt;1),"Y","")</f>
        <v/>
      </c>
      <c r="BV2349" s="12" t="str">
        <f>IF(AND(BT2349="Y",BQ2349&lt;1),"Y","")</f>
        <v>Y</v>
      </c>
      <c r="BW2349" s="12" t="str">
        <f>IF(BQ2349&gt;1,IF(BQ2348&gt;1,"Y",""),"")</f>
        <v/>
      </c>
      <c r="BX2349" s="12" t="str">
        <f>IF(BQ2349&lt;1,IF(BQ2348&lt;1,"Y",""),"")</f>
        <v>Y</v>
      </c>
      <c r="BY2349" s="2"/>
      <c r="BZ2349" s="2"/>
      <c r="CA2349" s="2"/>
    </row>
    <row r="2350" spans="47:79">
      <c r="AU2350" s="4" t="str">
        <f>IF(AZ2350=AZ2351,IF(AZ2350&gt;AZ2349,AZ2350&amp;"_O",""),AZ2350&amp;"_C")</f>
        <v/>
      </c>
      <c r="AV2350" s="7" t="str">
        <f>IF(RIGHT(AU2350,1)="C",AX2350/INDEX($AX$5:$AX$2729,MATCH(AZ2350&amp;"_O",$AU$5:$AU$2729,0),1),"")</f>
        <v/>
      </c>
      <c r="AW2350" s="38">
        <v>41964</v>
      </c>
      <c r="AX2350" s="37">
        <v>2063.5</v>
      </c>
      <c r="AY2350" s="7">
        <f>AX2350/AX2349</f>
        <v>1.0116088674490886</v>
      </c>
      <c r="AZ2350" s="4">
        <f>YEAR(AW2350)</f>
        <v>2014</v>
      </c>
      <c r="BA2350" s="2" t="s">
        <v>9</v>
      </c>
      <c r="BB2350" s="12" t="str">
        <f>INDEX($CD$5:$CD$10,MATCH(BA2350,$CC$5:$CC$10,0),1)</f>
        <v>Y</v>
      </c>
      <c r="BC2350" s="12" t="str">
        <f>IF(AND(BB2350="Y",AY2350&gt;1),"Y","")</f>
        <v>Y</v>
      </c>
      <c r="BD2350" s="12" t="str">
        <f>IF(AND(BB2350="Y",AY2350&lt;1),"Y","")</f>
        <v/>
      </c>
      <c r="BE2350" s="12" t="str">
        <f>IF(AY2350&gt;1,IF(AY2349&gt;1,"Y",""),"")</f>
        <v>Y</v>
      </c>
      <c r="BF2350" s="12" t="str">
        <f>IF(AY2350&lt;1,IF(AY2349&lt;1,"Y",""),"")</f>
        <v/>
      </c>
      <c r="BG2350" s="2"/>
      <c r="BH2350" s="2"/>
      <c r="BI2350" s="2"/>
      <c r="BJ2350" s="2"/>
      <c r="BK2350" s="2"/>
      <c r="BL2350" s="2"/>
      <c r="BM2350" s="4" t="str">
        <f>IF(BR2350=BR2351,IF(BR2350&gt;BR2349,BR2350&amp;"_O",""),BR2350&amp;"_C")</f>
        <v/>
      </c>
      <c r="BN2350" s="7" t="str">
        <f>IF(RIGHT(BM2350,1)="C",BP2350/INDEX($BP$5:$BP$2729,MATCH(BR2350&amp;"_O",$BM$5:$BM$2729,0),1),"")</f>
        <v/>
      </c>
      <c r="BO2350" s="38">
        <v>42384</v>
      </c>
      <c r="BP2350" s="3">
        <v>4488.42</v>
      </c>
      <c r="BQ2350" s="7">
        <f>BP2350/BP2349</f>
        <v>0.96657571770360684</v>
      </c>
      <c r="BR2350" s="4">
        <f>YEAR(BO2350)</f>
        <v>2016</v>
      </c>
      <c r="BS2350" s="2" t="s">
        <v>9</v>
      </c>
      <c r="BT2350" s="12" t="str">
        <f>INDEX($CD$5:$CD$10,MATCH(BS2350,$CC$5:$CC$10,0),1)</f>
        <v>Y</v>
      </c>
      <c r="BU2350" s="12" t="str">
        <f>IF(AND(BT2350="Y",BQ2350&gt;1),"Y","")</f>
        <v/>
      </c>
      <c r="BV2350" s="12" t="str">
        <f>IF(AND(BT2350="Y",BQ2350&lt;1),"Y","")</f>
        <v>Y</v>
      </c>
      <c r="BW2350" s="12" t="str">
        <f>IF(BQ2350&gt;1,IF(BQ2349&gt;1,"Y",""),"")</f>
        <v/>
      </c>
      <c r="BX2350" s="12" t="str">
        <f>IF(BQ2350&lt;1,IF(BQ2349&lt;1,"Y",""),"")</f>
        <v>Y</v>
      </c>
      <c r="BY2350" s="2"/>
      <c r="BZ2350" s="2"/>
      <c r="CA2350" s="2"/>
    </row>
    <row r="2351" spans="47:79">
      <c r="AU2351" s="4" t="str">
        <f>IF(AZ2351=AZ2352,IF(AZ2351&gt;AZ2350,AZ2351&amp;"_O",""),AZ2351&amp;"_C")</f>
        <v/>
      </c>
      <c r="AV2351" s="7" t="str">
        <f>IF(RIGHT(AU2351,1)="C",AX2351/INDEX($AX$5:$AX$2729,MATCH(AZ2351&amp;"_O",$AU$5:$AU$2729,0),1),"")</f>
        <v/>
      </c>
      <c r="AW2351" s="38">
        <v>41971</v>
      </c>
      <c r="AX2351" s="37">
        <v>2067.56</v>
      </c>
      <c r="AY2351" s="7">
        <f>AX2351/AX2350</f>
        <v>1.0019675308941118</v>
      </c>
      <c r="AZ2351" s="4">
        <f>YEAR(AW2351)</f>
        <v>2014</v>
      </c>
      <c r="BA2351" s="2" t="s">
        <v>9</v>
      </c>
      <c r="BB2351" s="12" t="str">
        <f>INDEX($CD$5:$CD$10,MATCH(BA2351,$CC$5:$CC$10,0),1)</f>
        <v>Y</v>
      </c>
      <c r="BC2351" s="12" t="str">
        <f>IF(AND(BB2351="Y",AY2351&gt;1),"Y","")</f>
        <v>Y</v>
      </c>
      <c r="BD2351" s="12" t="str">
        <f>IF(AND(BB2351="Y",AY2351&lt;1),"Y","")</f>
        <v/>
      </c>
      <c r="BE2351" s="12" t="str">
        <f>IF(AY2351&gt;1,IF(AY2350&gt;1,"Y",""),"")</f>
        <v>Y</v>
      </c>
      <c r="BF2351" s="12" t="str">
        <f>IF(AY2351&lt;1,IF(AY2350&lt;1,"Y",""),"")</f>
        <v/>
      </c>
      <c r="BG2351" s="2"/>
      <c r="BH2351" s="2"/>
      <c r="BI2351" s="2"/>
      <c r="BJ2351" s="2"/>
      <c r="BK2351" s="2"/>
      <c r="BL2351" s="2"/>
      <c r="BM2351" s="4" t="str">
        <f>IF(BR2351=BR2352,IF(BR2351&gt;BR2350,BR2351&amp;"_O",""),BR2351&amp;"_C")</f>
        <v/>
      </c>
      <c r="BN2351" s="7" t="str">
        <f>IF(RIGHT(BM2351,1)="C",BP2351/INDEX($BP$5:$BP$2729,MATCH(BR2351&amp;"_O",$BM$5:$BM$2729,0),1),"")</f>
        <v/>
      </c>
      <c r="BO2351" s="38">
        <v>42391</v>
      </c>
      <c r="BP2351" s="3">
        <v>4591.18</v>
      </c>
      <c r="BQ2351" s="7">
        <f>BP2351/BP2350</f>
        <v>1.0228944706600542</v>
      </c>
      <c r="BR2351" s="4">
        <f>YEAR(BO2351)</f>
        <v>2016</v>
      </c>
      <c r="BS2351" s="2" t="s">
        <v>9</v>
      </c>
      <c r="BT2351" s="12" t="str">
        <f>INDEX($CD$5:$CD$10,MATCH(BS2351,$CC$5:$CC$10,0),1)</f>
        <v>Y</v>
      </c>
      <c r="BU2351" s="12" t="str">
        <f>IF(AND(BT2351="Y",BQ2351&gt;1),"Y","")</f>
        <v>Y</v>
      </c>
      <c r="BV2351" s="12" t="str">
        <f>IF(AND(BT2351="Y",BQ2351&lt;1),"Y","")</f>
        <v/>
      </c>
      <c r="BW2351" s="12" t="str">
        <f>IF(BQ2351&gt;1,IF(BQ2350&gt;1,"Y",""),"")</f>
        <v/>
      </c>
      <c r="BX2351" s="12" t="str">
        <f>IF(BQ2351&lt;1,IF(BQ2350&lt;1,"Y",""),"")</f>
        <v/>
      </c>
      <c r="BY2351" s="2"/>
      <c r="BZ2351" s="2"/>
      <c r="CA2351" s="2"/>
    </row>
    <row r="2352" spans="47:79">
      <c r="AU2352" s="4" t="str">
        <f>IF(AZ2352=AZ2353,IF(AZ2352&gt;AZ2351,AZ2352&amp;"_O",""),AZ2352&amp;"_C")</f>
        <v/>
      </c>
      <c r="AV2352" s="7" t="str">
        <f>IF(RIGHT(AU2352,1)="C",AX2352/INDEX($AX$5:$AX$2729,MATCH(AZ2352&amp;"_O",$AU$5:$AU$2729,0),1),"")</f>
        <v/>
      </c>
      <c r="AW2352" s="38">
        <v>41978</v>
      </c>
      <c r="AX2352" s="37">
        <v>2075.37</v>
      </c>
      <c r="AY2352" s="7">
        <f>AX2352/AX2351</f>
        <v>1.0037773994466908</v>
      </c>
      <c r="AZ2352" s="4">
        <f>YEAR(AW2352)</f>
        <v>2014</v>
      </c>
      <c r="BA2352" s="2" t="s">
        <v>9</v>
      </c>
      <c r="BB2352" s="12" t="str">
        <f>INDEX($CD$5:$CD$10,MATCH(BA2352,$CC$5:$CC$10,0),1)</f>
        <v>Y</v>
      </c>
      <c r="BC2352" s="12" t="str">
        <f>IF(AND(BB2352="Y",AY2352&gt;1),"Y","")</f>
        <v>Y</v>
      </c>
      <c r="BD2352" s="12" t="str">
        <f>IF(AND(BB2352="Y",AY2352&lt;1),"Y","")</f>
        <v/>
      </c>
      <c r="BE2352" s="12" t="str">
        <f>IF(AY2352&gt;1,IF(AY2351&gt;1,"Y",""),"")</f>
        <v>Y</v>
      </c>
      <c r="BF2352" s="12" t="str">
        <f>IF(AY2352&lt;1,IF(AY2351&lt;1,"Y",""),"")</f>
        <v/>
      </c>
      <c r="BG2352" s="2"/>
      <c r="BH2352" s="2"/>
      <c r="BI2352" s="2"/>
      <c r="BJ2352" s="2"/>
      <c r="BK2352" s="2"/>
      <c r="BL2352" s="2"/>
      <c r="BM2352" s="4" t="str">
        <f>IF(BR2352=BR2353,IF(BR2352&gt;BR2351,BR2352&amp;"_O",""),BR2352&amp;"_C")</f>
        <v/>
      </c>
      <c r="BN2352" s="7" t="str">
        <f>IF(RIGHT(BM2352,1)="C",BP2352/INDEX($BP$5:$BP$2729,MATCH(BR2352&amp;"_O",$BM$5:$BM$2729,0),1),"")</f>
        <v/>
      </c>
      <c r="BO2352" s="38">
        <v>42398</v>
      </c>
      <c r="BP2352" s="3">
        <v>4613.95</v>
      </c>
      <c r="BQ2352" s="7">
        <f>BP2352/BP2351</f>
        <v>1.0049595093200441</v>
      </c>
      <c r="BR2352" s="4">
        <f>YEAR(BO2352)</f>
        <v>2016</v>
      </c>
      <c r="BS2352" s="2" t="s">
        <v>9</v>
      </c>
      <c r="BT2352" s="12" t="str">
        <f>INDEX($CD$5:$CD$10,MATCH(BS2352,$CC$5:$CC$10,0),1)</f>
        <v>Y</v>
      </c>
      <c r="BU2352" s="12" t="str">
        <f>IF(AND(BT2352="Y",BQ2352&gt;1),"Y","")</f>
        <v>Y</v>
      </c>
      <c r="BV2352" s="12" t="str">
        <f>IF(AND(BT2352="Y",BQ2352&lt;1),"Y","")</f>
        <v/>
      </c>
      <c r="BW2352" s="12" t="str">
        <f>IF(BQ2352&gt;1,IF(BQ2351&gt;1,"Y",""),"")</f>
        <v>Y</v>
      </c>
      <c r="BX2352" s="12" t="str">
        <f>IF(BQ2352&lt;1,IF(BQ2351&lt;1,"Y",""),"")</f>
        <v/>
      </c>
      <c r="BY2352" s="2"/>
      <c r="BZ2352" s="2"/>
      <c r="CA2352" s="2"/>
    </row>
    <row r="2353" spans="47:79">
      <c r="AU2353" s="4" t="str">
        <f>IF(AZ2353=AZ2354,IF(AZ2353&gt;AZ2352,AZ2353&amp;"_O",""),AZ2353&amp;"_C")</f>
        <v/>
      </c>
      <c r="AV2353" s="7" t="str">
        <f>IF(RIGHT(AU2353,1)="C",AX2353/INDEX($AX$5:$AX$2729,MATCH(AZ2353&amp;"_O",$AU$5:$AU$2729,0),1),"")</f>
        <v/>
      </c>
      <c r="AW2353" s="38">
        <v>41985</v>
      </c>
      <c r="AX2353" s="37">
        <v>2002.33</v>
      </c>
      <c r="AY2353" s="7">
        <f>AX2353/AX2352</f>
        <v>0.96480627550749987</v>
      </c>
      <c r="AZ2353" s="4">
        <f>YEAR(AW2353)</f>
        <v>2014</v>
      </c>
      <c r="BA2353" s="2" t="s">
        <v>9</v>
      </c>
      <c r="BB2353" s="12" t="str">
        <f>INDEX($CD$5:$CD$10,MATCH(BA2353,$CC$5:$CC$10,0),1)</f>
        <v>Y</v>
      </c>
      <c r="BC2353" s="12" t="str">
        <f>IF(AND(BB2353="Y",AY2353&gt;1),"Y","")</f>
        <v/>
      </c>
      <c r="BD2353" s="12" t="str">
        <f>IF(AND(BB2353="Y",AY2353&lt;1),"Y","")</f>
        <v>Y</v>
      </c>
      <c r="BE2353" s="12" t="str">
        <f>IF(AY2353&gt;1,IF(AY2352&gt;1,"Y",""),"")</f>
        <v/>
      </c>
      <c r="BF2353" s="12" t="str">
        <f>IF(AY2353&lt;1,IF(AY2352&lt;1,"Y",""),"")</f>
        <v/>
      </c>
      <c r="BG2353" s="2"/>
      <c r="BH2353" s="2"/>
      <c r="BI2353" s="2"/>
      <c r="BJ2353" s="2"/>
      <c r="BK2353" s="2"/>
      <c r="BL2353" s="2"/>
      <c r="BM2353" s="4" t="str">
        <f>IF(BR2353=BR2354,IF(BR2353&gt;BR2352,BR2353&amp;"_O",""),BR2353&amp;"_C")</f>
        <v/>
      </c>
      <c r="BN2353" s="7" t="str">
        <f>IF(RIGHT(BM2353,1)="C",BP2353/INDEX($BP$5:$BP$2729,MATCH(BR2353&amp;"_O",$BM$5:$BM$2729,0),1),"")</f>
        <v/>
      </c>
      <c r="BO2353" s="38">
        <v>42405</v>
      </c>
      <c r="BP2353" s="3">
        <v>4363.1400000000003</v>
      </c>
      <c r="BQ2353" s="7">
        <f>BP2353/BP2352</f>
        <v>0.94564093672449867</v>
      </c>
      <c r="BR2353" s="4">
        <f>YEAR(BO2353)</f>
        <v>2016</v>
      </c>
      <c r="BS2353" s="2" t="s">
        <v>9</v>
      </c>
      <c r="BT2353" s="12" t="str">
        <f>INDEX($CD$5:$CD$10,MATCH(BS2353,$CC$5:$CC$10,0),1)</f>
        <v>Y</v>
      </c>
      <c r="BU2353" s="12" t="str">
        <f>IF(AND(BT2353="Y",BQ2353&gt;1),"Y","")</f>
        <v/>
      </c>
      <c r="BV2353" s="12" t="str">
        <f>IF(AND(BT2353="Y",BQ2353&lt;1),"Y","")</f>
        <v>Y</v>
      </c>
      <c r="BW2353" s="12" t="str">
        <f>IF(BQ2353&gt;1,IF(BQ2352&gt;1,"Y",""),"")</f>
        <v/>
      </c>
      <c r="BX2353" s="12" t="str">
        <f>IF(BQ2353&lt;1,IF(BQ2352&lt;1,"Y",""),"")</f>
        <v/>
      </c>
      <c r="BY2353" s="2"/>
      <c r="BZ2353" s="2"/>
      <c r="CA2353" s="2"/>
    </row>
    <row r="2354" spans="47:79">
      <c r="AU2354" s="4" t="str">
        <f>IF(AZ2354=AZ2355,IF(AZ2354&gt;AZ2353,AZ2354&amp;"_O",""),AZ2354&amp;"_C")</f>
        <v/>
      </c>
      <c r="AV2354" s="7" t="str">
        <f>IF(RIGHT(AU2354,1)="C",AX2354/INDEX($AX$5:$AX$2729,MATCH(AZ2354&amp;"_O",$AU$5:$AU$2729,0),1),"")</f>
        <v/>
      </c>
      <c r="AW2354" s="38">
        <v>41992</v>
      </c>
      <c r="AX2354" s="37">
        <v>2070.65</v>
      </c>
      <c r="AY2354" s="7">
        <f>AX2354/AX2353</f>
        <v>1.0341202499088562</v>
      </c>
      <c r="AZ2354" s="4">
        <f>YEAR(AW2354)</f>
        <v>2014</v>
      </c>
      <c r="BA2354" s="2" t="s">
        <v>9</v>
      </c>
      <c r="BB2354" s="12" t="str">
        <f>INDEX($CD$5:$CD$10,MATCH(BA2354,$CC$5:$CC$10,0),1)</f>
        <v>Y</v>
      </c>
      <c r="BC2354" s="12" t="str">
        <f>IF(AND(BB2354="Y",AY2354&gt;1),"Y","")</f>
        <v>Y</v>
      </c>
      <c r="BD2354" s="12" t="str">
        <f>IF(AND(BB2354="Y",AY2354&lt;1),"Y","")</f>
        <v/>
      </c>
      <c r="BE2354" s="12" t="str">
        <f>IF(AY2354&gt;1,IF(AY2353&gt;1,"Y",""),"")</f>
        <v/>
      </c>
      <c r="BF2354" s="12" t="str">
        <f>IF(AY2354&lt;1,IF(AY2353&lt;1,"Y",""),"")</f>
        <v/>
      </c>
      <c r="BG2354" s="2"/>
      <c r="BH2354" s="2"/>
      <c r="BI2354" s="2"/>
      <c r="BJ2354" s="2"/>
      <c r="BK2354" s="2"/>
      <c r="BL2354" s="2"/>
      <c r="BM2354" s="4" t="str">
        <f>IF(BR2354=BR2355,IF(BR2354&gt;BR2353,BR2354&amp;"_O",""),BR2354&amp;"_C")</f>
        <v/>
      </c>
      <c r="BN2354" s="7" t="str">
        <f>IF(RIGHT(BM2354,1)="C",BP2354/INDEX($BP$5:$BP$2729,MATCH(BR2354&amp;"_O",$BM$5:$BM$2729,0),1),"")</f>
        <v/>
      </c>
      <c r="BO2354" s="38">
        <v>42412</v>
      </c>
      <c r="BP2354" s="3">
        <v>4337.51</v>
      </c>
      <c r="BQ2354" s="7">
        <f>BP2354/BP2353</f>
        <v>0.99412579014196201</v>
      </c>
      <c r="BR2354" s="4">
        <f>YEAR(BO2354)</f>
        <v>2016</v>
      </c>
      <c r="BS2354" s="2" t="s">
        <v>9</v>
      </c>
      <c r="BT2354" s="12" t="str">
        <f>INDEX($CD$5:$CD$10,MATCH(BS2354,$CC$5:$CC$10,0),1)</f>
        <v>Y</v>
      </c>
      <c r="BU2354" s="12" t="str">
        <f>IF(AND(BT2354="Y",BQ2354&gt;1),"Y","")</f>
        <v/>
      </c>
      <c r="BV2354" s="12" t="str">
        <f>IF(AND(BT2354="Y",BQ2354&lt;1),"Y","")</f>
        <v>Y</v>
      </c>
      <c r="BW2354" s="12" t="str">
        <f>IF(BQ2354&gt;1,IF(BQ2353&gt;1,"Y",""),"")</f>
        <v/>
      </c>
      <c r="BX2354" s="12" t="str">
        <f>IF(BQ2354&lt;1,IF(BQ2353&lt;1,"Y",""),"")</f>
        <v>Y</v>
      </c>
      <c r="BY2354" s="2"/>
      <c r="BZ2354" s="2"/>
      <c r="CA2354" s="2"/>
    </row>
    <row r="2355" spans="47:79">
      <c r="AU2355" s="4" t="str">
        <f>IF(AZ2355=AZ2356,IF(AZ2355&gt;AZ2354,AZ2355&amp;"_O",""),AZ2355&amp;"_C")</f>
        <v>2014_C</v>
      </c>
      <c r="AV2355" s="7">
        <f>IF(RIGHT(AU2355,1)="C",AX2355/INDEX($AX$5:$AX$2729,MATCH(AZ2355&amp;"_O",$AU$5:$AU$2729,0),1),"")</f>
        <v>1.1405505168262011</v>
      </c>
      <c r="AW2355" s="38">
        <v>41999</v>
      </c>
      <c r="AX2355" s="37">
        <v>2088.77</v>
      </c>
      <c r="AY2355" s="7">
        <f>AX2355/AX2354</f>
        <v>1.0087508753290029</v>
      </c>
      <c r="AZ2355" s="4">
        <f>YEAR(AW2355)</f>
        <v>2014</v>
      </c>
      <c r="BA2355" s="2" t="s">
        <v>9</v>
      </c>
      <c r="BB2355" s="12" t="str">
        <f>INDEX($CD$5:$CD$10,MATCH(BA2355,$CC$5:$CC$10,0),1)</f>
        <v>Y</v>
      </c>
      <c r="BC2355" s="12" t="str">
        <f>IF(AND(BB2355="Y",AY2355&gt;1),"Y","")</f>
        <v>Y</v>
      </c>
      <c r="BD2355" s="12" t="str">
        <f>IF(AND(BB2355="Y",AY2355&lt;1),"Y","")</f>
        <v/>
      </c>
      <c r="BE2355" s="12" t="str">
        <f>IF(AY2355&gt;1,IF(AY2354&gt;1,"Y",""),"")</f>
        <v>Y</v>
      </c>
      <c r="BF2355" s="12" t="str">
        <f>IF(AY2355&lt;1,IF(AY2354&lt;1,"Y",""),"")</f>
        <v/>
      </c>
      <c r="BG2355" s="2"/>
      <c r="BH2355" s="2"/>
      <c r="BI2355" s="2"/>
      <c r="BJ2355" s="2"/>
      <c r="BK2355" s="2"/>
      <c r="BL2355" s="2"/>
      <c r="BM2355" s="4" t="str">
        <f>IF(BR2355=BR2356,IF(BR2355&gt;BR2354,BR2355&amp;"_O",""),BR2355&amp;"_C")</f>
        <v/>
      </c>
      <c r="BN2355" s="7" t="str">
        <f>IF(RIGHT(BM2355,1)="C",BP2355/INDEX($BP$5:$BP$2729,MATCH(BR2355&amp;"_O",$BM$5:$BM$2729,0),1),"")</f>
        <v/>
      </c>
      <c r="BO2355" s="38">
        <v>42419</v>
      </c>
      <c r="BP2355" s="3">
        <v>4504.43</v>
      </c>
      <c r="BQ2355" s="7">
        <f>BP2355/BP2354</f>
        <v>1.0384829083967531</v>
      </c>
      <c r="BR2355" s="4">
        <f>YEAR(BO2355)</f>
        <v>2016</v>
      </c>
      <c r="BS2355" s="2" t="s">
        <v>9</v>
      </c>
      <c r="BT2355" s="12" t="str">
        <f>INDEX($CD$5:$CD$10,MATCH(BS2355,$CC$5:$CC$10,0),1)</f>
        <v>Y</v>
      </c>
      <c r="BU2355" s="12" t="str">
        <f>IF(AND(BT2355="Y",BQ2355&gt;1),"Y","")</f>
        <v>Y</v>
      </c>
      <c r="BV2355" s="12" t="str">
        <f>IF(AND(BT2355="Y",BQ2355&lt;1),"Y","")</f>
        <v/>
      </c>
      <c r="BW2355" s="12" t="str">
        <f>IF(BQ2355&gt;1,IF(BQ2354&gt;1,"Y",""),"")</f>
        <v/>
      </c>
      <c r="BX2355" s="12" t="str">
        <f>IF(BQ2355&lt;1,IF(BQ2354&lt;1,"Y",""),"")</f>
        <v/>
      </c>
      <c r="BY2355" s="2"/>
      <c r="BZ2355" s="2"/>
      <c r="CA2355" s="2"/>
    </row>
    <row r="2356" spans="47:79">
      <c r="AU2356" s="4" t="str">
        <f>IF(AZ2356=AZ2357,IF(AZ2356&gt;AZ2355,AZ2356&amp;"_O",""),AZ2356&amp;"_C")</f>
        <v>2015_O</v>
      </c>
      <c r="AV2356" s="7" t="str">
        <f>IF(RIGHT(AU2356,1)="C",AX2356/INDEX($AX$5:$AX$2729,MATCH(AZ2356&amp;"_O",$AU$5:$AU$2729,0),1),"")</f>
        <v/>
      </c>
      <c r="AW2356" s="38">
        <v>42006</v>
      </c>
      <c r="AX2356" s="37">
        <v>2058.1999999999998</v>
      </c>
      <c r="AY2356" s="7">
        <f>AX2356/AX2355</f>
        <v>0.98536459255925724</v>
      </c>
      <c r="AZ2356" s="4">
        <f>YEAR(AW2356)</f>
        <v>2015</v>
      </c>
      <c r="BA2356" s="2" t="s">
        <v>9</v>
      </c>
      <c r="BB2356" s="12" t="str">
        <f>INDEX($CD$5:$CD$10,MATCH(BA2356,$CC$5:$CC$10,0),1)</f>
        <v>Y</v>
      </c>
      <c r="BC2356" s="12" t="str">
        <f>IF(AND(BB2356="Y",AY2356&gt;1),"Y","")</f>
        <v/>
      </c>
      <c r="BD2356" s="12" t="str">
        <f>IF(AND(BB2356="Y",AY2356&lt;1),"Y","")</f>
        <v>Y</v>
      </c>
      <c r="BE2356" s="12" t="str">
        <f>IF(AY2356&gt;1,IF(AY2355&gt;1,"Y",""),"")</f>
        <v/>
      </c>
      <c r="BF2356" s="12" t="str">
        <f>IF(AY2356&lt;1,IF(AY2355&lt;1,"Y",""),"")</f>
        <v/>
      </c>
      <c r="BG2356" s="2"/>
      <c r="BH2356" s="2"/>
      <c r="BI2356" s="2"/>
      <c r="BJ2356" s="2"/>
      <c r="BK2356" s="2"/>
      <c r="BL2356" s="2"/>
      <c r="BM2356" s="4" t="str">
        <f>IF(BR2356=BR2357,IF(BR2356&gt;BR2355,BR2356&amp;"_O",""),BR2356&amp;"_C")</f>
        <v/>
      </c>
      <c r="BN2356" s="7" t="str">
        <f>IF(RIGHT(BM2356,1)="C",BP2356/INDEX($BP$5:$BP$2729,MATCH(BR2356&amp;"_O",$BM$5:$BM$2729,0),1),"")</f>
        <v/>
      </c>
      <c r="BO2356" s="38">
        <v>42426</v>
      </c>
      <c r="BP2356" s="3">
        <v>4590.47</v>
      </c>
      <c r="BQ2356" s="7">
        <f>BP2356/BP2355</f>
        <v>1.0191011959337808</v>
      </c>
      <c r="BR2356" s="4">
        <f>YEAR(BO2356)</f>
        <v>2016</v>
      </c>
      <c r="BS2356" s="2" t="s">
        <v>9</v>
      </c>
      <c r="BT2356" s="12" t="str">
        <f>INDEX($CD$5:$CD$10,MATCH(BS2356,$CC$5:$CC$10,0),1)</f>
        <v>Y</v>
      </c>
      <c r="BU2356" s="12" t="str">
        <f>IF(AND(BT2356="Y",BQ2356&gt;1),"Y","")</f>
        <v>Y</v>
      </c>
      <c r="BV2356" s="12" t="str">
        <f>IF(AND(BT2356="Y",BQ2356&lt;1),"Y","")</f>
        <v/>
      </c>
      <c r="BW2356" s="12" t="str">
        <f>IF(BQ2356&gt;1,IF(BQ2355&gt;1,"Y",""),"")</f>
        <v>Y</v>
      </c>
      <c r="BX2356" s="12" t="str">
        <f>IF(BQ2356&lt;1,IF(BQ2355&lt;1,"Y",""),"")</f>
        <v/>
      </c>
      <c r="BY2356" s="2"/>
      <c r="BZ2356" s="2"/>
      <c r="CA2356" s="2"/>
    </row>
    <row r="2357" spans="47:79">
      <c r="AU2357" s="4" t="str">
        <f>IF(AZ2357=AZ2358,IF(AZ2357&gt;AZ2356,AZ2357&amp;"_O",""),AZ2357&amp;"_C")</f>
        <v/>
      </c>
      <c r="AV2357" s="7" t="str">
        <f>IF(RIGHT(AU2357,1)="C",AX2357/INDEX($AX$5:$AX$2729,MATCH(AZ2357&amp;"_O",$AU$5:$AU$2729,0),1),"")</f>
        <v/>
      </c>
      <c r="AW2357" s="38">
        <v>42013</v>
      </c>
      <c r="AX2357" s="37">
        <v>2044.81</v>
      </c>
      <c r="AY2357" s="7">
        <f>AX2357/AX2356</f>
        <v>0.99349431542124189</v>
      </c>
      <c r="AZ2357" s="4">
        <f>YEAR(AW2357)</f>
        <v>2015</v>
      </c>
      <c r="BA2357" s="2" t="s">
        <v>9</v>
      </c>
      <c r="BB2357" s="12" t="str">
        <f>INDEX($CD$5:$CD$10,MATCH(BA2357,$CC$5:$CC$10,0),1)</f>
        <v>Y</v>
      </c>
      <c r="BC2357" s="12" t="str">
        <f>IF(AND(BB2357="Y",AY2357&gt;1),"Y","")</f>
        <v/>
      </c>
      <c r="BD2357" s="12" t="str">
        <f>IF(AND(BB2357="Y",AY2357&lt;1),"Y","")</f>
        <v>Y</v>
      </c>
      <c r="BE2357" s="12" t="str">
        <f>IF(AY2357&gt;1,IF(AY2356&gt;1,"Y",""),"")</f>
        <v/>
      </c>
      <c r="BF2357" s="12" t="str">
        <f>IF(AY2357&lt;1,IF(AY2356&lt;1,"Y",""),"")</f>
        <v>Y</v>
      </c>
      <c r="BG2357" s="2"/>
      <c r="BH2357" s="2"/>
      <c r="BI2357" s="2"/>
      <c r="BJ2357" s="2"/>
      <c r="BK2357" s="2"/>
      <c r="BL2357" s="2"/>
      <c r="BM2357" s="4" t="str">
        <f>IF(BR2357=BR2358,IF(BR2357&gt;BR2356,BR2357&amp;"_O",""),BR2357&amp;"_C")</f>
        <v/>
      </c>
      <c r="BN2357" s="7" t="str">
        <f>IF(RIGHT(BM2357,1)="C",BP2357/INDEX($BP$5:$BP$2729,MATCH(BR2357&amp;"_O",$BM$5:$BM$2729,0),1),"")</f>
        <v/>
      </c>
      <c r="BO2357" s="38">
        <v>42433</v>
      </c>
      <c r="BP2357" s="3">
        <v>4717.0200000000004</v>
      </c>
      <c r="BQ2357" s="7">
        <f>BP2357/BP2356</f>
        <v>1.0275679832348321</v>
      </c>
      <c r="BR2357" s="4">
        <f>YEAR(BO2357)</f>
        <v>2016</v>
      </c>
      <c r="BS2357" s="2" t="s">
        <v>9</v>
      </c>
      <c r="BT2357" s="12" t="str">
        <f>INDEX($CD$5:$CD$10,MATCH(BS2357,$CC$5:$CC$10,0),1)</f>
        <v>Y</v>
      </c>
      <c r="BU2357" s="12" t="str">
        <f>IF(AND(BT2357="Y",BQ2357&gt;1),"Y","")</f>
        <v>Y</v>
      </c>
      <c r="BV2357" s="12" t="str">
        <f>IF(AND(BT2357="Y",BQ2357&lt;1),"Y","")</f>
        <v/>
      </c>
      <c r="BW2357" s="12" t="str">
        <f>IF(BQ2357&gt;1,IF(BQ2356&gt;1,"Y",""),"")</f>
        <v>Y</v>
      </c>
      <c r="BX2357" s="12" t="str">
        <f>IF(BQ2357&lt;1,IF(BQ2356&lt;1,"Y",""),"")</f>
        <v/>
      </c>
      <c r="BY2357" s="2"/>
      <c r="BZ2357" s="2"/>
      <c r="CA2357" s="2"/>
    </row>
    <row r="2358" spans="47:79">
      <c r="AU2358" s="4" t="str">
        <f>IF(AZ2358=AZ2359,IF(AZ2358&gt;AZ2357,AZ2358&amp;"_O",""),AZ2358&amp;"_C")</f>
        <v/>
      </c>
      <c r="AV2358" s="7" t="str">
        <f>IF(RIGHT(AU2358,1)="C",AX2358/INDEX($AX$5:$AX$2729,MATCH(AZ2358&amp;"_O",$AU$5:$AU$2729,0),1),"")</f>
        <v/>
      </c>
      <c r="AW2358" s="38">
        <v>42020</v>
      </c>
      <c r="AX2358" s="37">
        <v>2019.42</v>
      </c>
      <c r="AY2358" s="7">
        <f>AX2358/AX2357</f>
        <v>0.9875831984389748</v>
      </c>
      <c r="AZ2358" s="4">
        <f>YEAR(AW2358)</f>
        <v>2015</v>
      </c>
      <c r="BA2358" s="2" t="s">
        <v>9</v>
      </c>
      <c r="BB2358" s="12" t="str">
        <f>INDEX($CD$5:$CD$10,MATCH(BA2358,$CC$5:$CC$10,0),1)</f>
        <v>Y</v>
      </c>
      <c r="BC2358" s="12" t="str">
        <f>IF(AND(BB2358="Y",AY2358&gt;1),"Y","")</f>
        <v/>
      </c>
      <c r="BD2358" s="12" t="str">
        <f>IF(AND(BB2358="Y",AY2358&lt;1),"Y","")</f>
        <v>Y</v>
      </c>
      <c r="BE2358" s="12" t="str">
        <f>IF(AY2358&gt;1,IF(AY2357&gt;1,"Y",""),"")</f>
        <v/>
      </c>
      <c r="BF2358" s="12" t="str">
        <f>IF(AY2358&lt;1,IF(AY2357&lt;1,"Y",""),"")</f>
        <v>Y</v>
      </c>
      <c r="BG2358" s="2"/>
      <c r="BH2358" s="2"/>
      <c r="BI2358" s="2"/>
      <c r="BJ2358" s="2"/>
      <c r="BK2358" s="2"/>
      <c r="BL2358" s="2"/>
      <c r="BM2358" s="4" t="str">
        <f>IF(BR2358=BR2359,IF(BR2358&gt;BR2357,BR2358&amp;"_O",""),BR2358&amp;"_C")</f>
        <v/>
      </c>
      <c r="BN2358" s="7" t="str">
        <f>IF(RIGHT(BM2358,1)="C",BP2358/INDEX($BP$5:$BP$2729,MATCH(BR2358&amp;"_O",$BM$5:$BM$2729,0),1),"")</f>
        <v/>
      </c>
      <c r="BO2358" s="38">
        <v>42440</v>
      </c>
      <c r="BP2358" s="3">
        <v>4748.47</v>
      </c>
      <c r="BQ2358" s="7">
        <f>BP2358/BP2357</f>
        <v>1.0066673450610766</v>
      </c>
      <c r="BR2358" s="4">
        <f>YEAR(BO2358)</f>
        <v>2016</v>
      </c>
      <c r="BS2358" s="2" t="s">
        <v>9</v>
      </c>
      <c r="BT2358" s="12" t="str">
        <f>INDEX($CD$5:$CD$10,MATCH(BS2358,$CC$5:$CC$10,0),1)</f>
        <v>Y</v>
      </c>
      <c r="BU2358" s="12" t="str">
        <f>IF(AND(BT2358="Y",BQ2358&gt;1),"Y","")</f>
        <v>Y</v>
      </c>
      <c r="BV2358" s="12" t="str">
        <f>IF(AND(BT2358="Y",BQ2358&lt;1),"Y","")</f>
        <v/>
      </c>
      <c r="BW2358" s="12" t="str">
        <f>IF(BQ2358&gt;1,IF(BQ2357&gt;1,"Y",""),"")</f>
        <v>Y</v>
      </c>
      <c r="BX2358" s="12" t="str">
        <f>IF(BQ2358&lt;1,IF(BQ2357&lt;1,"Y",""),"")</f>
        <v/>
      </c>
      <c r="BY2358" s="2"/>
      <c r="BZ2358" s="2"/>
      <c r="CA2358" s="2"/>
    </row>
    <row r="2359" spans="47:79">
      <c r="AU2359" s="4" t="str">
        <f>IF(AZ2359=AZ2360,IF(AZ2359&gt;AZ2358,AZ2359&amp;"_O",""),AZ2359&amp;"_C")</f>
        <v/>
      </c>
      <c r="AV2359" s="7" t="str">
        <f>IF(RIGHT(AU2359,1)="C",AX2359/INDEX($AX$5:$AX$2729,MATCH(AZ2359&amp;"_O",$AU$5:$AU$2729,0),1),"")</f>
        <v/>
      </c>
      <c r="AW2359" s="38">
        <v>42027</v>
      </c>
      <c r="AX2359" s="37">
        <v>2051.8200000000002</v>
      </c>
      <c r="AY2359" s="7">
        <f>AX2359/AX2358</f>
        <v>1.0160442107139673</v>
      </c>
      <c r="AZ2359" s="4">
        <f>YEAR(AW2359)</f>
        <v>2015</v>
      </c>
      <c r="BA2359" s="2" t="s">
        <v>9</v>
      </c>
      <c r="BB2359" s="12" t="str">
        <f>INDEX($CD$5:$CD$10,MATCH(BA2359,$CC$5:$CC$10,0),1)</f>
        <v>Y</v>
      </c>
      <c r="BC2359" s="12" t="str">
        <f>IF(AND(BB2359="Y",AY2359&gt;1),"Y","")</f>
        <v>Y</v>
      </c>
      <c r="BD2359" s="12" t="str">
        <f>IF(AND(BB2359="Y",AY2359&lt;1),"Y","")</f>
        <v/>
      </c>
      <c r="BE2359" s="12" t="str">
        <f>IF(AY2359&gt;1,IF(AY2358&gt;1,"Y",""),"")</f>
        <v/>
      </c>
      <c r="BF2359" s="12" t="str">
        <f>IF(AY2359&lt;1,IF(AY2358&lt;1,"Y",""),"")</f>
        <v/>
      </c>
      <c r="BG2359" s="2"/>
      <c r="BH2359" s="2"/>
      <c r="BI2359" s="2"/>
      <c r="BJ2359" s="2"/>
      <c r="BK2359" s="2"/>
      <c r="BL2359" s="2"/>
      <c r="BM2359" s="4" t="str">
        <f>IF(BR2359=BR2360,IF(BR2359&gt;BR2358,BR2359&amp;"_O",""),BR2359&amp;"_C")</f>
        <v/>
      </c>
      <c r="BN2359" s="7" t="str">
        <f>IF(RIGHT(BM2359,1)="C",BP2359/INDEX($BP$5:$BP$2729,MATCH(BR2359&amp;"_O",$BM$5:$BM$2729,0),1),"")</f>
        <v/>
      </c>
      <c r="BO2359" s="38">
        <v>42447</v>
      </c>
      <c r="BP2359" s="3">
        <v>4795.6499999999996</v>
      </c>
      <c r="BQ2359" s="7">
        <f>BP2359/BP2358</f>
        <v>1.0099358319627163</v>
      </c>
      <c r="BR2359" s="4">
        <f>YEAR(BO2359)</f>
        <v>2016</v>
      </c>
      <c r="BS2359" s="2" t="s">
        <v>9</v>
      </c>
      <c r="BT2359" s="12" t="str">
        <f>INDEX($CD$5:$CD$10,MATCH(BS2359,$CC$5:$CC$10,0),1)</f>
        <v>Y</v>
      </c>
      <c r="BU2359" s="12" t="str">
        <f>IF(AND(BT2359="Y",BQ2359&gt;1),"Y","")</f>
        <v>Y</v>
      </c>
      <c r="BV2359" s="12" t="str">
        <f>IF(AND(BT2359="Y",BQ2359&lt;1),"Y","")</f>
        <v/>
      </c>
      <c r="BW2359" s="12" t="str">
        <f>IF(BQ2359&gt;1,IF(BQ2358&gt;1,"Y",""),"")</f>
        <v>Y</v>
      </c>
      <c r="BX2359" s="12" t="str">
        <f>IF(BQ2359&lt;1,IF(BQ2358&lt;1,"Y",""),"")</f>
        <v/>
      </c>
      <c r="BY2359" s="2"/>
      <c r="BZ2359" s="2"/>
      <c r="CA2359" s="2"/>
    </row>
    <row r="2360" spans="47:79">
      <c r="AU2360" s="4" t="str">
        <f>IF(AZ2360=AZ2361,IF(AZ2360&gt;AZ2359,AZ2360&amp;"_O",""),AZ2360&amp;"_C")</f>
        <v/>
      </c>
      <c r="AV2360" s="7" t="str">
        <f>IF(RIGHT(AU2360,1)="C",AX2360/INDEX($AX$5:$AX$2729,MATCH(AZ2360&amp;"_O",$AU$5:$AU$2729,0),1),"")</f>
        <v/>
      </c>
      <c r="AW2360" s="38">
        <v>42034</v>
      </c>
      <c r="AX2360" s="37">
        <v>1994.99</v>
      </c>
      <c r="AY2360" s="7">
        <f>AX2360/AX2359</f>
        <v>0.97230263863301847</v>
      </c>
      <c r="AZ2360" s="4">
        <f>YEAR(AW2360)</f>
        <v>2015</v>
      </c>
      <c r="BA2360" s="2" t="s">
        <v>9</v>
      </c>
      <c r="BB2360" s="12" t="str">
        <f>INDEX($CD$5:$CD$10,MATCH(BA2360,$CC$5:$CC$10,0),1)</f>
        <v>Y</v>
      </c>
      <c r="BC2360" s="12" t="str">
        <f>IF(AND(BB2360="Y",AY2360&gt;1),"Y","")</f>
        <v/>
      </c>
      <c r="BD2360" s="12" t="str">
        <f>IF(AND(BB2360="Y",AY2360&lt;1),"Y","")</f>
        <v>Y</v>
      </c>
      <c r="BE2360" s="12" t="str">
        <f>IF(AY2360&gt;1,IF(AY2359&gt;1,"Y",""),"")</f>
        <v/>
      </c>
      <c r="BF2360" s="12" t="str">
        <f>IF(AY2360&lt;1,IF(AY2359&lt;1,"Y",""),"")</f>
        <v/>
      </c>
      <c r="BG2360" s="2"/>
      <c r="BH2360" s="2"/>
      <c r="BI2360" s="2"/>
      <c r="BJ2360" s="2"/>
      <c r="BK2360" s="2"/>
      <c r="BL2360" s="2"/>
      <c r="BM2360" s="4" t="str">
        <f>IF(BR2360=BR2361,IF(BR2360&gt;BR2359,BR2360&amp;"_O",""),BR2360&amp;"_C")</f>
        <v/>
      </c>
      <c r="BN2360" s="7" t="str">
        <f>IF(RIGHT(BM2360,1)="C",BP2360/INDEX($BP$5:$BP$2729,MATCH(BR2360&amp;"_O",$BM$5:$BM$2729,0),1),"")</f>
        <v/>
      </c>
      <c r="BO2360" s="38">
        <v>42453</v>
      </c>
      <c r="BP2360" s="3">
        <v>4773.5</v>
      </c>
      <c r="BQ2360" s="7">
        <f>BP2360/BP2359</f>
        <v>0.99538123090717634</v>
      </c>
      <c r="BR2360" s="4">
        <f>YEAR(BO2360)</f>
        <v>2016</v>
      </c>
      <c r="BS2360" s="2" t="s">
        <v>9</v>
      </c>
      <c r="BT2360" s="12" t="str">
        <f>INDEX($CD$5:$CD$10,MATCH(BS2360,$CC$5:$CC$10,0),1)</f>
        <v>Y</v>
      </c>
      <c r="BU2360" s="12" t="str">
        <f>IF(AND(BT2360="Y",BQ2360&gt;1),"Y","")</f>
        <v/>
      </c>
      <c r="BV2360" s="12" t="str">
        <f>IF(AND(BT2360="Y",BQ2360&lt;1),"Y","")</f>
        <v>Y</v>
      </c>
      <c r="BW2360" s="12" t="str">
        <f>IF(BQ2360&gt;1,IF(BQ2359&gt;1,"Y",""),"")</f>
        <v/>
      </c>
      <c r="BX2360" s="12" t="str">
        <f>IF(BQ2360&lt;1,IF(BQ2359&lt;1,"Y",""),"")</f>
        <v/>
      </c>
      <c r="BY2360" s="2"/>
      <c r="BZ2360" s="2"/>
      <c r="CA2360" s="2"/>
    </row>
    <row r="2361" spans="47:79">
      <c r="AU2361" s="4" t="str">
        <f>IF(AZ2361=AZ2362,IF(AZ2361&gt;AZ2360,AZ2361&amp;"_O",""),AZ2361&amp;"_C")</f>
        <v/>
      </c>
      <c r="AV2361" s="7" t="str">
        <f>IF(RIGHT(AU2361,1)="C",AX2361/INDEX($AX$5:$AX$2729,MATCH(AZ2361&amp;"_O",$AU$5:$AU$2729,0),1),"")</f>
        <v/>
      </c>
      <c r="AW2361" s="38">
        <v>42041</v>
      </c>
      <c r="AX2361" s="37">
        <v>2055.4699999999998</v>
      </c>
      <c r="AY2361" s="7">
        <f>AX2361/AX2360</f>
        <v>1.0303159414332903</v>
      </c>
      <c r="AZ2361" s="4">
        <f>YEAR(AW2361)</f>
        <v>2015</v>
      </c>
      <c r="BA2361" s="2" t="s">
        <v>9</v>
      </c>
      <c r="BB2361" s="12" t="str">
        <f>INDEX($CD$5:$CD$10,MATCH(BA2361,$CC$5:$CC$10,0),1)</f>
        <v>Y</v>
      </c>
      <c r="BC2361" s="12" t="str">
        <f>IF(AND(BB2361="Y",AY2361&gt;1),"Y","")</f>
        <v>Y</v>
      </c>
      <c r="BD2361" s="12" t="str">
        <f>IF(AND(BB2361="Y",AY2361&lt;1),"Y","")</f>
        <v/>
      </c>
      <c r="BE2361" s="12" t="str">
        <f>IF(AY2361&gt;1,IF(AY2360&gt;1,"Y",""),"")</f>
        <v/>
      </c>
      <c r="BF2361" s="12" t="str">
        <f>IF(AY2361&lt;1,IF(AY2360&lt;1,"Y",""),"")</f>
        <v/>
      </c>
      <c r="BG2361" s="2"/>
      <c r="BH2361" s="2"/>
      <c r="BI2361" s="2"/>
      <c r="BJ2361" s="2"/>
      <c r="BK2361" s="2"/>
      <c r="BL2361" s="2"/>
      <c r="BM2361" s="4" t="str">
        <f>IF(BR2361=BR2362,IF(BR2361&gt;BR2360,BR2361&amp;"_O",""),BR2361&amp;"_C")</f>
        <v/>
      </c>
      <c r="BN2361" s="7" t="str">
        <f>IF(RIGHT(BM2361,1)="C",BP2361/INDEX($BP$5:$BP$2729,MATCH(BR2361&amp;"_O",$BM$5:$BM$2729,0),1),"")</f>
        <v/>
      </c>
      <c r="BO2361" s="38">
        <v>42461</v>
      </c>
      <c r="BP2361" s="3">
        <v>4914.54</v>
      </c>
      <c r="BQ2361" s="7">
        <f>BP2361/BP2360</f>
        <v>1.0295464543835759</v>
      </c>
      <c r="BR2361" s="4">
        <f>YEAR(BO2361)</f>
        <v>2016</v>
      </c>
      <c r="BS2361" s="2" t="s">
        <v>9</v>
      </c>
      <c r="BT2361" s="12" t="str">
        <f>INDEX($CD$5:$CD$10,MATCH(BS2361,$CC$5:$CC$10,0),1)</f>
        <v>Y</v>
      </c>
      <c r="BU2361" s="12" t="str">
        <f>IF(AND(BT2361="Y",BQ2361&gt;1),"Y","")</f>
        <v>Y</v>
      </c>
      <c r="BV2361" s="12" t="str">
        <f>IF(AND(BT2361="Y",BQ2361&lt;1),"Y","")</f>
        <v/>
      </c>
      <c r="BW2361" s="12" t="str">
        <f>IF(BQ2361&gt;1,IF(BQ2360&gt;1,"Y",""),"")</f>
        <v/>
      </c>
      <c r="BX2361" s="12" t="str">
        <f>IF(BQ2361&lt;1,IF(BQ2360&lt;1,"Y",""),"")</f>
        <v/>
      </c>
      <c r="BY2361" s="2"/>
      <c r="BZ2361" s="2"/>
      <c r="CA2361" s="2"/>
    </row>
    <row r="2362" spans="47:79">
      <c r="AU2362" s="4" t="str">
        <f>IF(AZ2362=AZ2363,IF(AZ2362&gt;AZ2361,AZ2362&amp;"_O",""),AZ2362&amp;"_C")</f>
        <v/>
      </c>
      <c r="AV2362" s="7" t="str">
        <f>IF(RIGHT(AU2362,1)="C",AX2362/INDEX($AX$5:$AX$2729,MATCH(AZ2362&amp;"_O",$AU$5:$AU$2729,0),1),"")</f>
        <v/>
      </c>
      <c r="AW2362" s="38">
        <v>42048</v>
      </c>
      <c r="AX2362" s="37">
        <v>2096.9899999999998</v>
      </c>
      <c r="AY2362" s="7">
        <f>AX2362/AX2361</f>
        <v>1.0201997596656727</v>
      </c>
      <c r="AZ2362" s="4">
        <f>YEAR(AW2362)</f>
        <v>2015</v>
      </c>
      <c r="BA2362" s="2" t="s">
        <v>9</v>
      </c>
      <c r="BB2362" s="12" t="str">
        <f>INDEX($CD$5:$CD$10,MATCH(BA2362,$CC$5:$CC$10,0),1)</f>
        <v>Y</v>
      </c>
      <c r="BC2362" s="12" t="str">
        <f>IF(AND(BB2362="Y",AY2362&gt;1),"Y","")</f>
        <v>Y</v>
      </c>
      <c r="BD2362" s="12" t="str">
        <f>IF(AND(BB2362="Y",AY2362&lt;1),"Y","")</f>
        <v/>
      </c>
      <c r="BE2362" s="12" t="str">
        <f>IF(AY2362&gt;1,IF(AY2361&gt;1,"Y",""),"")</f>
        <v>Y</v>
      </c>
      <c r="BF2362" s="12" t="str">
        <f>IF(AY2362&lt;1,IF(AY2361&lt;1,"Y",""),"")</f>
        <v/>
      </c>
      <c r="BG2362" s="2"/>
      <c r="BH2362" s="2"/>
      <c r="BI2362" s="2"/>
      <c r="BJ2362" s="2"/>
      <c r="BK2362" s="2"/>
      <c r="BL2362" s="2"/>
      <c r="BM2362" s="4" t="str">
        <f>IF(BR2362=BR2363,IF(BR2362&gt;BR2361,BR2362&amp;"_O",""),BR2362&amp;"_C")</f>
        <v/>
      </c>
      <c r="BN2362" s="7" t="str">
        <f>IF(RIGHT(BM2362,1)="C",BP2362/INDEX($BP$5:$BP$2729,MATCH(BR2362&amp;"_O",$BM$5:$BM$2729,0),1),"")</f>
        <v/>
      </c>
      <c r="BO2362" s="38">
        <v>42468</v>
      </c>
      <c r="BP2362" s="3">
        <v>4850.6899999999996</v>
      </c>
      <c r="BQ2362" s="7">
        <f>BP2362/BP2361</f>
        <v>0.98700793970544543</v>
      </c>
      <c r="BR2362" s="4">
        <f>YEAR(BO2362)</f>
        <v>2016</v>
      </c>
      <c r="BS2362" s="2" t="s">
        <v>9</v>
      </c>
      <c r="BT2362" s="12" t="str">
        <f>INDEX($CD$5:$CD$10,MATCH(BS2362,$CC$5:$CC$10,0),1)</f>
        <v>Y</v>
      </c>
      <c r="BU2362" s="12" t="str">
        <f>IF(AND(BT2362="Y",BQ2362&gt;1),"Y","")</f>
        <v/>
      </c>
      <c r="BV2362" s="12" t="str">
        <f>IF(AND(BT2362="Y",BQ2362&lt;1),"Y","")</f>
        <v>Y</v>
      </c>
      <c r="BW2362" s="12" t="str">
        <f>IF(BQ2362&gt;1,IF(BQ2361&gt;1,"Y",""),"")</f>
        <v/>
      </c>
      <c r="BX2362" s="12" t="str">
        <f>IF(BQ2362&lt;1,IF(BQ2361&lt;1,"Y",""),"")</f>
        <v/>
      </c>
      <c r="BY2362" s="2"/>
      <c r="BZ2362" s="2"/>
      <c r="CA2362" s="2"/>
    </row>
    <row r="2363" spans="47:79">
      <c r="AU2363" s="4" t="str">
        <f>IF(AZ2363=AZ2364,IF(AZ2363&gt;AZ2362,AZ2363&amp;"_O",""),AZ2363&amp;"_C")</f>
        <v/>
      </c>
      <c r="AV2363" s="7" t="str">
        <f>IF(RIGHT(AU2363,1)="C",AX2363/INDEX($AX$5:$AX$2729,MATCH(AZ2363&amp;"_O",$AU$5:$AU$2729,0),1),"")</f>
        <v/>
      </c>
      <c r="AW2363" s="38">
        <v>42055</v>
      </c>
      <c r="AX2363" s="37">
        <v>2110.3000000000002</v>
      </c>
      <c r="AY2363" s="7">
        <f>AX2363/AX2362</f>
        <v>1.0063471928812251</v>
      </c>
      <c r="AZ2363" s="4">
        <f>YEAR(AW2363)</f>
        <v>2015</v>
      </c>
      <c r="BA2363" s="2" t="s">
        <v>9</v>
      </c>
      <c r="BB2363" s="12" t="str">
        <f>INDEX($CD$5:$CD$10,MATCH(BA2363,$CC$5:$CC$10,0),1)</f>
        <v>Y</v>
      </c>
      <c r="BC2363" s="12" t="str">
        <f>IF(AND(BB2363="Y",AY2363&gt;1),"Y","")</f>
        <v>Y</v>
      </c>
      <c r="BD2363" s="12" t="str">
        <f>IF(AND(BB2363="Y",AY2363&lt;1),"Y","")</f>
        <v/>
      </c>
      <c r="BE2363" s="12" t="str">
        <f>IF(AY2363&gt;1,IF(AY2362&gt;1,"Y",""),"")</f>
        <v>Y</v>
      </c>
      <c r="BF2363" s="12" t="str">
        <f>IF(AY2363&lt;1,IF(AY2362&lt;1,"Y",""),"")</f>
        <v/>
      </c>
      <c r="BG2363" s="2"/>
      <c r="BH2363" s="2"/>
      <c r="BI2363" s="2"/>
      <c r="BJ2363" s="2"/>
      <c r="BK2363" s="2"/>
      <c r="BL2363" s="2"/>
      <c r="BM2363" s="4" t="str">
        <f>IF(BR2363=BR2364,IF(BR2363&gt;BR2362,BR2363&amp;"_O",""),BR2363&amp;"_C")</f>
        <v/>
      </c>
      <c r="BN2363" s="7" t="str">
        <f>IF(RIGHT(BM2363,1)="C",BP2363/INDEX($BP$5:$BP$2729,MATCH(BR2363&amp;"_O",$BM$5:$BM$2729,0),1),"")</f>
        <v/>
      </c>
      <c r="BO2363" s="38">
        <v>42475</v>
      </c>
      <c r="BP2363" s="3">
        <v>4938.22</v>
      </c>
      <c r="BQ2363" s="7">
        <f>BP2363/BP2362</f>
        <v>1.0180448554741699</v>
      </c>
      <c r="BR2363" s="4">
        <f>YEAR(BO2363)</f>
        <v>2016</v>
      </c>
      <c r="BS2363" s="2" t="s">
        <v>9</v>
      </c>
      <c r="BT2363" s="12" t="str">
        <f>INDEX($CD$5:$CD$10,MATCH(BS2363,$CC$5:$CC$10,0),1)</f>
        <v>Y</v>
      </c>
      <c r="BU2363" s="12" t="str">
        <f>IF(AND(BT2363="Y",BQ2363&gt;1),"Y","")</f>
        <v>Y</v>
      </c>
      <c r="BV2363" s="12" t="str">
        <f>IF(AND(BT2363="Y",BQ2363&lt;1),"Y","")</f>
        <v/>
      </c>
      <c r="BW2363" s="12" t="str">
        <f>IF(BQ2363&gt;1,IF(BQ2362&gt;1,"Y",""),"")</f>
        <v/>
      </c>
      <c r="BX2363" s="12" t="str">
        <f>IF(BQ2363&lt;1,IF(BQ2362&lt;1,"Y",""),"")</f>
        <v/>
      </c>
      <c r="BY2363" s="2"/>
      <c r="BZ2363" s="2"/>
      <c r="CA2363" s="2"/>
    </row>
    <row r="2364" spans="47:79">
      <c r="AU2364" s="4" t="str">
        <f>IF(AZ2364=AZ2365,IF(AZ2364&gt;AZ2363,AZ2364&amp;"_O",""),AZ2364&amp;"_C")</f>
        <v/>
      </c>
      <c r="AV2364" s="7" t="str">
        <f>IF(RIGHT(AU2364,1)="C",AX2364/INDEX($AX$5:$AX$2729,MATCH(AZ2364&amp;"_O",$AU$5:$AU$2729,0),1),"")</f>
        <v/>
      </c>
      <c r="AW2364" s="38">
        <v>42062</v>
      </c>
      <c r="AX2364" s="37">
        <v>2104.5</v>
      </c>
      <c r="AY2364" s="7">
        <f>AX2364/AX2363</f>
        <v>0.99725157560536404</v>
      </c>
      <c r="AZ2364" s="4">
        <f>YEAR(AW2364)</f>
        <v>2015</v>
      </c>
      <c r="BA2364" s="2" t="s">
        <v>9</v>
      </c>
      <c r="BB2364" s="12" t="str">
        <f>INDEX($CD$5:$CD$10,MATCH(BA2364,$CC$5:$CC$10,0),1)</f>
        <v>Y</v>
      </c>
      <c r="BC2364" s="12" t="str">
        <f>IF(AND(BB2364="Y",AY2364&gt;1),"Y","")</f>
        <v/>
      </c>
      <c r="BD2364" s="12" t="str">
        <f>IF(AND(BB2364="Y",AY2364&lt;1),"Y","")</f>
        <v>Y</v>
      </c>
      <c r="BE2364" s="12" t="str">
        <f>IF(AY2364&gt;1,IF(AY2363&gt;1,"Y",""),"")</f>
        <v/>
      </c>
      <c r="BF2364" s="12" t="str">
        <f>IF(AY2364&lt;1,IF(AY2363&lt;1,"Y",""),"")</f>
        <v/>
      </c>
      <c r="BG2364" s="2"/>
      <c r="BH2364" s="2"/>
      <c r="BI2364" s="2"/>
      <c r="BJ2364" s="2"/>
      <c r="BK2364" s="2"/>
      <c r="BL2364" s="2"/>
      <c r="BM2364" s="4" t="str">
        <f>IF(BR2364=BR2365,IF(BR2364&gt;BR2363,BR2364&amp;"_O",""),BR2364&amp;"_C")</f>
        <v/>
      </c>
      <c r="BN2364" s="7" t="str">
        <f>IF(RIGHT(BM2364,1)="C",BP2364/INDEX($BP$5:$BP$2729,MATCH(BR2364&amp;"_O",$BM$5:$BM$2729,0),1),"")</f>
        <v/>
      </c>
      <c r="BO2364" s="38">
        <v>42482</v>
      </c>
      <c r="BP2364" s="3">
        <v>4906.2299999999996</v>
      </c>
      <c r="BQ2364" s="7">
        <f>BP2364/BP2363</f>
        <v>0.9935219573044537</v>
      </c>
      <c r="BR2364" s="4">
        <f>YEAR(BO2364)</f>
        <v>2016</v>
      </c>
      <c r="BS2364" s="2" t="s">
        <v>9</v>
      </c>
      <c r="BT2364" s="12" t="str">
        <f>INDEX($CD$5:$CD$10,MATCH(BS2364,$CC$5:$CC$10,0),1)</f>
        <v>Y</v>
      </c>
      <c r="BU2364" s="12" t="str">
        <f>IF(AND(BT2364="Y",BQ2364&gt;1),"Y","")</f>
        <v/>
      </c>
      <c r="BV2364" s="12" t="str">
        <f>IF(AND(BT2364="Y",BQ2364&lt;1),"Y","")</f>
        <v>Y</v>
      </c>
      <c r="BW2364" s="12" t="str">
        <f>IF(BQ2364&gt;1,IF(BQ2363&gt;1,"Y",""),"")</f>
        <v/>
      </c>
      <c r="BX2364" s="12" t="str">
        <f>IF(BQ2364&lt;1,IF(BQ2363&lt;1,"Y",""),"")</f>
        <v/>
      </c>
      <c r="BY2364" s="2"/>
      <c r="BZ2364" s="2"/>
      <c r="CA2364" s="2"/>
    </row>
    <row r="2365" spans="47:79">
      <c r="AU2365" s="4" t="str">
        <f>IF(AZ2365=AZ2366,IF(AZ2365&gt;AZ2364,AZ2365&amp;"_O",""),AZ2365&amp;"_C")</f>
        <v/>
      </c>
      <c r="AV2365" s="7" t="str">
        <f>IF(RIGHT(AU2365,1)="C",AX2365/INDEX($AX$5:$AX$2729,MATCH(AZ2365&amp;"_O",$AU$5:$AU$2729,0),1),"")</f>
        <v/>
      </c>
      <c r="AW2365" s="38">
        <v>42069</v>
      </c>
      <c r="AX2365" s="37">
        <v>2071.2600000000002</v>
      </c>
      <c r="AY2365" s="7">
        <f>AX2365/AX2364</f>
        <v>0.98420527441197447</v>
      </c>
      <c r="AZ2365" s="4">
        <f>YEAR(AW2365)</f>
        <v>2015</v>
      </c>
      <c r="BA2365" s="2" t="s">
        <v>9</v>
      </c>
      <c r="BB2365" s="12" t="str">
        <f>INDEX($CD$5:$CD$10,MATCH(BA2365,$CC$5:$CC$10,0),1)</f>
        <v>Y</v>
      </c>
      <c r="BC2365" s="12" t="str">
        <f>IF(AND(BB2365="Y",AY2365&gt;1),"Y","")</f>
        <v/>
      </c>
      <c r="BD2365" s="12" t="str">
        <f>IF(AND(BB2365="Y",AY2365&lt;1),"Y","")</f>
        <v>Y</v>
      </c>
      <c r="BE2365" s="12" t="str">
        <f>IF(AY2365&gt;1,IF(AY2364&gt;1,"Y",""),"")</f>
        <v/>
      </c>
      <c r="BF2365" s="12" t="str">
        <f>IF(AY2365&lt;1,IF(AY2364&lt;1,"Y",""),"")</f>
        <v>Y</v>
      </c>
      <c r="BG2365" s="2"/>
      <c r="BH2365" s="2"/>
      <c r="BI2365" s="2"/>
      <c r="BJ2365" s="2"/>
      <c r="BK2365" s="2"/>
      <c r="BL2365" s="2"/>
      <c r="BM2365" s="4" t="str">
        <f>IF(BR2365=BR2366,IF(BR2365&gt;BR2364,BR2365&amp;"_O",""),BR2365&amp;"_C")</f>
        <v/>
      </c>
      <c r="BN2365" s="7" t="str">
        <f>IF(RIGHT(BM2365,1)="C",BP2365/INDEX($BP$5:$BP$2729,MATCH(BR2365&amp;"_O",$BM$5:$BM$2729,0),1),"")</f>
        <v/>
      </c>
      <c r="BO2365" s="38">
        <v>42489</v>
      </c>
      <c r="BP2365" s="3">
        <v>4775.3599999999997</v>
      </c>
      <c r="BQ2365" s="7">
        <f>BP2365/BP2364</f>
        <v>0.97332575113681996</v>
      </c>
      <c r="BR2365" s="4">
        <f>YEAR(BO2365)</f>
        <v>2016</v>
      </c>
      <c r="BS2365" s="2" t="s">
        <v>9</v>
      </c>
      <c r="BT2365" s="12" t="str">
        <f>INDEX($CD$5:$CD$10,MATCH(BS2365,$CC$5:$CC$10,0),1)</f>
        <v>Y</v>
      </c>
      <c r="BU2365" s="12" t="str">
        <f>IF(AND(BT2365="Y",BQ2365&gt;1),"Y","")</f>
        <v/>
      </c>
      <c r="BV2365" s="12" t="str">
        <f>IF(AND(BT2365="Y",BQ2365&lt;1),"Y","")</f>
        <v>Y</v>
      </c>
      <c r="BW2365" s="12" t="str">
        <f>IF(BQ2365&gt;1,IF(BQ2364&gt;1,"Y",""),"")</f>
        <v/>
      </c>
      <c r="BX2365" s="12" t="str">
        <f>IF(BQ2365&lt;1,IF(BQ2364&lt;1,"Y",""),"")</f>
        <v>Y</v>
      </c>
      <c r="BY2365" s="2"/>
      <c r="BZ2365" s="2"/>
      <c r="CA2365" s="2"/>
    </row>
    <row r="2366" spans="47:79">
      <c r="AU2366" s="4" t="str">
        <f>IF(AZ2366=AZ2367,IF(AZ2366&gt;AZ2365,AZ2366&amp;"_O",""),AZ2366&amp;"_C")</f>
        <v/>
      </c>
      <c r="AV2366" s="7" t="str">
        <f>IF(RIGHT(AU2366,1)="C",AX2366/INDEX($AX$5:$AX$2729,MATCH(AZ2366&amp;"_O",$AU$5:$AU$2729,0),1),"")</f>
        <v/>
      </c>
      <c r="AW2366" s="38">
        <v>42076</v>
      </c>
      <c r="AX2366" s="37">
        <v>2053.4</v>
      </c>
      <c r="AY2366" s="7">
        <f>AX2366/AX2365</f>
        <v>0.99137722931935146</v>
      </c>
      <c r="AZ2366" s="4">
        <f>YEAR(AW2366)</f>
        <v>2015</v>
      </c>
      <c r="BA2366" s="2" t="s">
        <v>9</v>
      </c>
      <c r="BB2366" s="12" t="str">
        <f>INDEX($CD$5:$CD$10,MATCH(BA2366,$CC$5:$CC$10,0),1)</f>
        <v>Y</v>
      </c>
      <c r="BC2366" s="12" t="str">
        <f>IF(AND(BB2366="Y",AY2366&gt;1),"Y","")</f>
        <v/>
      </c>
      <c r="BD2366" s="12" t="str">
        <f>IF(AND(BB2366="Y",AY2366&lt;1),"Y","")</f>
        <v>Y</v>
      </c>
      <c r="BE2366" s="12" t="str">
        <f>IF(AY2366&gt;1,IF(AY2365&gt;1,"Y",""),"")</f>
        <v/>
      </c>
      <c r="BF2366" s="12" t="str">
        <f>IF(AY2366&lt;1,IF(AY2365&lt;1,"Y",""),"")</f>
        <v>Y</v>
      </c>
      <c r="BG2366" s="2"/>
      <c r="BH2366" s="2"/>
      <c r="BI2366" s="2"/>
      <c r="BJ2366" s="2"/>
      <c r="BK2366" s="2"/>
      <c r="BL2366" s="2"/>
      <c r="BM2366" s="4" t="str">
        <f>IF(BR2366=BR2367,IF(BR2366&gt;BR2365,BR2366&amp;"_O",""),BR2366&amp;"_C")</f>
        <v/>
      </c>
      <c r="BN2366" s="7" t="str">
        <f>IF(RIGHT(BM2366,1)="C",BP2366/INDEX($BP$5:$BP$2729,MATCH(BR2366&amp;"_O",$BM$5:$BM$2729,0),1),"")</f>
        <v/>
      </c>
      <c r="BO2366" s="38">
        <v>42496</v>
      </c>
      <c r="BP2366" s="3">
        <v>4736.16</v>
      </c>
      <c r="BQ2366" s="7">
        <f>BP2366/BP2365</f>
        <v>0.99179119479997324</v>
      </c>
      <c r="BR2366" s="4">
        <f>YEAR(BO2366)</f>
        <v>2016</v>
      </c>
      <c r="BS2366" s="2" t="s">
        <v>9</v>
      </c>
      <c r="BT2366" s="12" t="str">
        <f>INDEX($CD$5:$CD$10,MATCH(BS2366,$CC$5:$CC$10,0),1)</f>
        <v>Y</v>
      </c>
      <c r="BU2366" s="12" t="str">
        <f>IF(AND(BT2366="Y",BQ2366&gt;1),"Y","")</f>
        <v/>
      </c>
      <c r="BV2366" s="12" t="str">
        <f>IF(AND(BT2366="Y",BQ2366&lt;1),"Y","")</f>
        <v>Y</v>
      </c>
      <c r="BW2366" s="12" t="str">
        <f>IF(BQ2366&gt;1,IF(BQ2365&gt;1,"Y",""),"")</f>
        <v/>
      </c>
      <c r="BX2366" s="12" t="str">
        <f>IF(BQ2366&lt;1,IF(BQ2365&lt;1,"Y",""),"")</f>
        <v>Y</v>
      </c>
      <c r="BY2366" s="2"/>
      <c r="BZ2366" s="2"/>
      <c r="CA2366" s="2"/>
    </row>
    <row r="2367" spans="47:79">
      <c r="AU2367" s="4" t="str">
        <f>IF(AZ2367=AZ2368,IF(AZ2367&gt;AZ2366,AZ2367&amp;"_O",""),AZ2367&amp;"_C")</f>
        <v/>
      </c>
      <c r="AV2367" s="7" t="str">
        <f>IF(RIGHT(AU2367,1)="C",AX2367/INDEX($AX$5:$AX$2729,MATCH(AZ2367&amp;"_O",$AU$5:$AU$2729,0),1),"")</f>
        <v/>
      </c>
      <c r="AW2367" s="38">
        <v>42083</v>
      </c>
      <c r="AX2367" s="37">
        <v>2108.1</v>
      </c>
      <c r="AY2367" s="7">
        <f>AX2367/AX2366</f>
        <v>1.0266387454952761</v>
      </c>
      <c r="AZ2367" s="4">
        <f>YEAR(AW2367)</f>
        <v>2015</v>
      </c>
      <c r="BA2367" s="2" t="s">
        <v>9</v>
      </c>
      <c r="BB2367" s="12" t="str">
        <f>INDEX($CD$5:$CD$10,MATCH(BA2367,$CC$5:$CC$10,0),1)</f>
        <v>Y</v>
      </c>
      <c r="BC2367" s="12" t="str">
        <f>IF(AND(BB2367="Y",AY2367&gt;1),"Y","")</f>
        <v>Y</v>
      </c>
      <c r="BD2367" s="12" t="str">
        <f>IF(AND(BB2367="Y",AY2367&lt;1),"Y","")</f>
        <v/>
      </c>
      <c r="BE2367" s="12" t="str">
        <f>IF(AY2367&gt;1,IF(AY2366&gt;1,"Y",""),"")</f>
        <v/>
      </c>
      <c r="BF2367" s="12" t="str">
        <f>IF(AY2367&lt;1,IF(AY2366&lt;1,"Y",""),"")</f>
        <v/>
      </c>
      <c r="BG2367" s="2"/>
      <c r="BH2367" s="2"/>
      <c r="BI2367" s="2"/>
      <c r="BJ2367" s="2"/>
      <c r="BK2367" s="2"/>
      <c r="BL2367" s="2"/>
      <c r="BM2367" s="4" t="str">
        <f>IF(BR2367=BR2368,IF(BR2367&gt;BR2366,BR2367&amp;"_O",""),BR2367&amp;"_C")</f>
        <v/>
      </c>
      <c r="BN2367" s="7" t="str">
        <f>IF(RIGHT(BM2367,1)="C",BP2367/INDEX($BP$5:$BP$2729,MATCH(BR2367&amp;"_O",$BM$5:$BM$2729,0),1),"")</f>
        <v/>
      </c>
      <c r="BO2367" s="38">
        <v>42503</v>
      </c>
      <c r="BP2367" s="3">
        <v>4717.68</v>
      </c>
      <c r="BQ2367" s="7">
        <f>BP2367/BP2366</f>
        <v>0.99609810479375704</v>
      </c>
      <c r="BR2367" s="4">
        <f>YEAR(BO2367)</f>
        <v>2016</v>
      </c>
      <c r="BS2367" s="2" t="s">
        <v>9</v>
      </c>
      <c r="BT2367" s="12" t="str">
        <f>INDEX($CD$5:$CD$10,MATCH(BS2367,$CC$5:$CC$10,0),1)</f>
        <v>Y</v>
      </c>
      <c r="BU2367" s="12" t="str">
        <f>IF(AND(BT2367="Y",BQ2367&gt;1),"Y","")</f>
        <v/>
      </c>
      <c r="BV2367" s="12" t="str">
        <f>IF(AND(BT2367="Y",BQ2367&lt;1),"Y","")</f>
        <v>Y</v>
      </c>
      <c r="BW2367" s="12" t="str">
        <f>IF(BQ2367&gt;1,IF(BQ2366&gt;1,"Y",""),"")</f>
        <v/>
      </c>
      <c r="BX2367" s="12" t="str">
        <f>IF(BQ2367&lt;1,IF(BQ2366&lt;1,"Y",""),"")</f>
        <v>Y</v>
      </c>
      <c r="BY2367" s="2"/>
      <c r="BZ2367" s="2"/>
      <c r="CA2367" s="2"/>
    </row>
    <row r="2368" spans="47:79">
      <c r="AU2368" s="4" t="str">
        <f>IF(AZ2368=AZ2369,IF(AZ2368&gt;AZ2367,AZ2368&amp;"_O",""),AZ2368&amp;"_C")</f>
        <v/>
      </c>
      <c r="AV2368" s="7" t="str">
        <f>IF(RIGHT(AU2368,1)="C",AX2368/INDEX($AX$5:$AX$2729,MATCH(AZ2368&amp;"_O",$AU$5:$AU$2729,0),1),"")</f>
        <v/>
      </c>
      <c r="AW2368" s="38">
        <v>42090</v>
      </c>
      <c r="AX2368" s="37">
        <v>2061.02</v>
      </c>
      <c r="AY2368" s="7">
        <f>AX2368/AX2367</f>
        <v>0.97766709359138559</v>
      </c>
      <c r="AZ2368" s="4">
        <f>YEAR(AW2368)</f>
        <v>2015</v>
      </c>
      <c r="BA2368" s="2" t="s">
        <v>9</v>
      </c>
      <c r="BB2368" s="12" t="str">
        <f>INDEX($CD$5:$CD$10,MATCH(BA2368,$CC$5:$CC$10,0),1)</f>
        <v>Y</v>
      </c>
      <c r="BC2368" s="12" t="str">
        <f>IF(AND(BB2368="Y",AY2368&gt;1),"Y","")</f>
        <v/>
      </c>
      <c r="BD2368" s="12" t="str">
        <f>IF(AND(BB2368="Y",AY2368&lt;1),"Y","")</f>
        <v>Y</v>
      </c>
      <c r="BE2368" s="12" t="str">
        <f>IF(AY2368&gt;1,IF(AY2367&gt;1,"Y",""),"")</f>
        <v/>
      </c>
      <c r="BF2368" s="12" t="str">
        <f>IF(AY2368&lt;1,IF(AY2367&lt;1,"Y",""),"")</f>
        <v/>
      </c>
      <c r="BG2368" s="2"/>
      <c r="BH2368" s="2"/>
      <c r="BI2368" s="2"/>
      <c r="BJ2368" s="2"/>
      <c r="BK2368" s="2"/>
      <c r="BL2368" s="2"/>
      <c r="BM2368" s="4" t="str">
        <f>IF(BR2368=BR2369,IF(BR2368&gt;BR2367,BR2368&amp;"_O",""),BR2368&amp;"_C")</f>
        <v/>
      </c>
      <c r="BN2368" s="7" t="str">
        <f>IF(RIGHT(BM2368,1)="C",BP2368/INDEX($BP$5:$BP$2729,MATCH(BR2368&amp;"_O",$BM$5:$BM$2729,0),1),"")</f>
        <v/>
      </c>
      <c r="BO2368" s="38">
        <v>42510</v>
      </c>
      <c r="BP2368" s="3">
        <v>4769.5600000000004</v>
      </c>
      <c r="BQ2368" s="7">
        <f>BP2368/BP2367</f>
        <v>1.0109969306947484</v>
      </c>
      <c r="BR2368" s="4">
        <f>YEAR(BO2368)</f>
        <v>2016</v>
      </c>
      <c r="BS2368" s="2" t="s">
        <v>9</v>
      </c>
      <c r="BT2368" s="12" t="str">
        <f>INDEX($CD$5:$CD$10,MATCH(BS2368,$CC$5:$CC$10,0),1)</f>
        <v>Y</v>
      </c>
      <c r="BU2368" s="12" t="str">
        <f>IF(AND(BT2368="Y",BQ2368&gt;1),"Y","")</f>
        <v>Y</v>
      </c>
      <c r="BV2368" s="12" t="str">
        <f>IF(AND(BT2368="Y",BQ2368&lt;1),"Y","")</f>
        <v/>
      </c>
      <c r="BW2368" s="12" t="str">
        <f>IF(BQ2368&gt;1,IF(BQ2367&gt;1,"Y",""),"")</f>
        <v/>
      </c>
      <c r="BX2368" s="12" t="str">
        <f>IF(BQ2368&lt;1,IF(BQ2367&lt;1,"Y",""),"")</f>
        <v/>
      </c>
      <c r="BY2368" s="2"/>
      <c r="BZ2368" s="2"/>
      <c r="CA2368" s="2"/>
    </row>
    <row r="2369" spans="47:79">
      <c r="AU2369" s="4" t="str">
        <f>IF(AZ2369=AZ2370,IF(AZ2369&gt;AZ2368,AZ2369&amp;"_O",""),AZ2369&amp;"_C")</f>
        <v/>
      </c>
      <c r="AV2369" s="7" t="str">
        <f>IF(RIGHT(AU2369,1)="C",AX2369/INDEX($AX$5:$AX$2729,MATCH(AZ2369&amp;"_O",$AU$5:$AU$2729,0),1),"")</f>
        <v/>
      </c>
      <c r="AW2369" s="38">
        <v>42096</v>
      </c>
      <c r="AX2369" s="37">
        <v>2066.96</v>
      </c>
      <c r="AY2369" s="7">
        <f>AX2369/AX2368</f>
        <v>1.0028820681022019</v>
      </c>
      <c r="AZ2369" s="4">
        <f>YEAR(AW2369)</f>
        <v>2015</v>
      </c>
      <c r="BA2369" s="2" t="s">
        <v>9</v>
      </c>
      <c r="BB2369" s="12" t="str">
        <f>INDEX($CD$5:$CD$10,MATCH(BA2369,$CC$5:$CC$10,0),1)</f>
        <v>Y</v>
      </c>
      <c r="BC2369" s="12" t="str">
        <f>IF(AND(BB2369="Y",AY2369&gt;1),"Y","")</f>
        <v>Y</v>
      </c>
      <c r="BD2369" s="12" t="str">
        <f>IF(AND(BB2369="Y",AY2369&lt;1),"Y","")</f>
        <v/>
      </c>
      <c r="BE2369" s="12" t="str">
        <f>IF(AY2369&gt;1,IF(AY2368&gt;1,"Y",""),"")</f>
        <v/>
      </c>
      <c r="BF2369" s="12" t="str">
        <f>IF(AY2369&lt;1,IF(AY2368&lt;1,"Y",""),"")</f>
        <v/>
      </c>
      <c r="BG2369" s="2"/>
      <c r="BH2369" s="2"/>
      <c r="BI2369" s="2"/>
      <c r="BJ2369" s="2"/>
      <c r="BK2369" s="2"/>
      <c r="BL2369" s="2"/>
      <c r="BM2369" s="4" t="str">
        <f>IF(BR2369=BR2370,IF(BR2369&gt;BR2368,BR2369&amp;"_O",""),BR2369&amp;"_C")</f>
        <v/>
      </c>
      <c r="BN2369" s="7" t="str">
        <f>IF(RIGHT(BM2369,1)="C",BP2369/INDEX($BP$5:$BP$2729,MATCH(BR2369&amp;"_O",$BM$5:$BM$2729,0),1),"")</f>
        <v/>
      </c>
      <c r="BO2369" s="38">
        <v>42517</v>
      </c>
      <c r="BP2369" s="3">
        <v>4933.5</v>
      </c>
      <c r="BQ2369" s="7">
        <f>BP2369/BP2368</f>
        <v>1.0343721433423627</v>
      </c>
      <c r="BR2369" s="4">
        <f>YEAR(BO2369)</f>
        <v>2016</v>
      </c>
      <c r="BS2369" s="2" t="s">
        <v>9</v>
      </c>
      <c r="BT2369" s="12" t="str">
        <f>INDEX($CD$5:$CD$10,MATCH(BS2369,$CC$5:$CC$10,0),1)</f>
        <v>Y</v>
      </c>
      <c r="BU2369" s="12" t="str">
        <f>IF(AND(BT2369="Y",BQ2369&gt;1),"Y","")</f>
        <v>Y</v>
      </c>
      <c r="BV2369" s="12" t="str">
        <f>IF(AND(BT2369="Y",BQ2369&lt;1),"Y","")</f>
        <v/>
      </c>
      <c r="BW2369" s="12" t="str">
        <f>IF(BQ2369&gt;1,IF(BQ2368&gt;1,"Y",""),"")</f>
        <v>Y</v>
      </c>
      <c r="BX2369" s="12" t="str">
        <f>IF(BQ2369&lt;1,IF(BQ2368&lt;1,"Y",""),"")</f>
        <v/>
      </c>
      <c r="BY2369" s="2"/>
      <c r="BZ2369" s="2"/>
      <c r="CA2369" s="2"/>
    </row>
    <row r="2370" spans="47:79">
      <c r="AU2370" s="4" t="str">
        <f>IF(AZ2370=AZ2371,IF(AZ2370&gt;AZ2369,AZ2370&amp;"_O",""),AZ2370&amp;"_C")</f>
        <v/>
      </c>
      <c r="AV2370" s="7" t="str">
        <f>IF(RIGHT(AU2370,1)="C",AX2370/INDEX($AX$5:$AX$2729,MATCH(AZ2370&amp;"_O",$AU$5:$AU$2729,0),1),"")</f>
        <v/>
      </c>
      <c r="AW2370" s="38">
        <v>42104</v>
      </c>
      <c r="AX2370" s="37">
        <v>2102.06</v>
      </c>
      <c r="AY2370" s="7">
        <f>AX2370/AX2369</f>
        <v>1.0169814606959011</v>
      </c>
      <c r="AZ2370" s="4">
        <f>YEAR(AW2370)</f>
        <v>2015</v>
      </c>
      <c r="BA2370" s="2" t="s">
        <v>9</v>
      </c>
      <c r="BB2370" s="12" t="str">
        <f>INDEX($CD$5:$CD$10,MATCH(BA2370,$CC$5:$CC$10,0),1)</f>
        <v>Y</v>
      </c>
      <c r="BC2370" s="12" t="str">
        <f>IF(AND(BB2370="Y",AY2370&gt;1),"Y","")</f>
        <v>Y</v>
      </c>
      <c r="BD2370" s="12" t="str">
        <f>IF(AND(BB2370="Y",AY2370&lt;1),"Y","")</f>
        <v/>
      </c>
      <c r="BE2370" s="12" t="str">
        <f>IF(AY2370&gt;1,IF(AY2369&gt;1,"Y",""),"")</f>
        <v>Y</v>
      </c>
      <c r="BF2370" s="12" t="str">
        <f>IF(AY2370&lt;1,IF(AY2369&lt;1,"Y",""),"")</f>
        <v/>
      </c>
      <c r="BG2370" s="2"/>
      <c r="BH2370" s="2"/>
      <c r="BI2370" s="2"/>
      <c r="BJ2370" s="2"/>
      <c r="BK2370" s="2"/>
      <c r="BL2370" s="2"/>
      <c r="BM2370" s="4" t="str">
        <f>IF(BR2370=BR2371,IF(BR2370&gt;BR2369,BR2370&amp;"_O",""),BR2370&amp;"_C")</f>
        <v/>
      </c>
      <c r="BN2370" s="7" t="str">
        <f>IF(RIGHT(BM2370,1)="C",BP2370/INDEX($BP$5:$BP$2729,MATCH(BR2370&amp;"_O",$BM$5:$BM$2729,0),1),"")</f>
        <v/>
      </c>
      <c r="BO2370" s="38">
        <v>42524</v>
      </c>
      <c r="BP2370" s="3">
        <v>4942.5200000000004</v>
      </c>
      <c r="BQ2370" s="7">
        <f>BP2370/BP2369</f>
        <v>1.0018283166109254</v>
      </c>
      <c r="BR2370" s="4">
        <f>YEAR(BO2370)</f>
        <v>2016</v>
      </c>
      <c r="BS2370" s="2" t="s">
        <v>9</v>
      </c>
      <c r="BT2370" s="12" t="str">
        <f>INDEX($CD$5:$CD$10,MATCH(BS2370,$CC$5:$CC$10,0),1)</f>
        <v>Y</v>
      </c>
      <c r="BU2370" s="12" t="str">
        <f>IF(AND(BT2370="Y",BQ2370&gt;1),"Y","")</f>
        <v>Y</v>
      </c>
      <c r="BV2370" s="12" t="str">
        <f>IF(AND(BT2370="Y",BQ2370&lt;1),"Y","")</f>
        <v/>
      </c>
      <c r="BW2370" s="12" t="str">
        <f>IF(BQ2370&gt;1,IF(BQ2369&gt;1,"Y",""),"")</f>
        <v>Y</v>
      </c>
      <c r="BX2370" s="12" t="str">
        <f>IF(BQ2370&lt;1,IF(BQ2369&lt;1,"Y",""),"")</f>
        <v/>
      </c>
      <c r="BY2370" s="2"/>
      <c r="BZ2370" s="2"/>
      <c r="CA2370" s="2"/>
    </row>
    <row r="2371" spans="47:79">
      <c r="AU2371" s="4" t="str">
        <f>IF(AZ2371=AZ2372,IF(AZ2371&gt;AZ2370,AZ2371&amp;"_O",""),AZ2371&amp;"_C")</f>
        <v/>
      </c>
      <c r="AV2371" s="7" t="str">
        <f>IF(RIGHT(AU2371,1)="C",AX2371/INDEX($AX$5:$AX$2729,MATCH(AZ2371&amp;"_O",$AU$5:$AU$2729,0),1),"")</f>
        <v/>
      </c>
      <c r="AW2371" s="38">
        <v>42111</v>
      </c>
      <c r="AX2371" s="37">
        <v>2081.1799999999998</v>
      </c>
      <c r="AY2371" s="7">
        <f>AX2371/AX2370</f>
        <v>0.99006688676821775</v>
      </c>
      <c r="AZ2371" s="4">
        <f>YEAR(AW2371)</f>
        <v>2015</v>
      </c>
      <c r="BA2371" s="2" t="s">
        <v>9</v>
      </c>
      <c r="BB2371" s="12" t="str">
        <f>INDEX($CD$5:$CD$10,MATCH(BA2371,$CC$5:$CC$10,0),1)</f>
        <v>Y</v>
      </c>
      <c r="BC2371" s="12" t="str">
        <f>IF(AND(BB2371="Y",AY2371&gt;1),"Y","")</f>
        <v/>
      </c>
      <c r="BD2371" s="12" t="str">
        <f>IF(AND(BB2371="Y",AY2371&lt;1),"Y","")</f>
        <v>Y</v>
      </c>
      <c r="BE2371" s="12" t="str">
        <f>IF(AY2371&gt;1,IF(AY2370&gt;1,"Y",""),"")</f>
        <v/>
      </c>
      <c r="BF2371" s="12" t="str">
        <f>IF(AY2371&lt;1,IF(AY2370&lt;1,"Y",""),"")</f>
        <v/>
      </c>
      <c r="BG2371" s="2"/>
      <c r="BH2371" s="2"/>
      <c r="BI2371" s="2"/>
      <c r="BJ2371" s="2"/>
      <c r="BK2371" s="2"/>
      <c r="BL2371" s="2"/>
      <c r="BM2371" s="4" t="str">
        <f>IF(BR2371=BR2372,IF(BR2371&gt;BR2370,BR2371&amp;"_O",""),BR2371&amp;"_C")</f>
        <v/>
      </c>
      <c r="BN2371" s="7" t="str">
        <f>IF(RIGHT(BM2371,1)="C",BP2371/INDEX($BP$5:$BP$2729,MATCH(BR2371&amp;"_O",$BM$5:$BM$2729,0),1),"")</f>
        <v/>
      </c>
      <c r="BO2371" s="38">
        <v>42531</v>
      </c>
      <c r="BP2371" s="3">
        <v>4894.55</v>
      </c>
      <c r="BQ2371" s="7">
        <f>BP2371/BP2370</f>
        <v>0.99029442470642504</v>
      </c>
      <c r="BR2371" s="4">
        <f>YEAR(BO2371)</f>
        <v>2016</v>
      </c>
      <c r="BS2371" s="2" t="s">
        <v>9</v>
      </c>
      <c r="BT2371" s="12" t="str">
        <f>INDEX($CD$5:$CD$10,MATCH(BS2371,$CC$5:$CC$10,0),1)</f>
        <v>Y</v>
      </c>
      <c r="BU2371" s="12" t="str">
        <f>IF(AND(BT2371="Y",BQ2371&gt;1),"Y","")</f>
        <v/>
      </c>
      <c r="BV2371" s="12" t="str">
        <f>IF(AND(BT2371="Y",BQ2371&lt;1),"Y","")</f>
        <v>Y</v>
      </c>
      <c r="BW2371" s="12" t="str">
        <f>IF(BQ2371&gt;1,IF(BQ2370&gt;1,"Y",""),"")</f>
        <v/>
      </c>
      <c r="BX2371" s="12" t="str">
        <f>IF(BQ2371&lt;1,IF(BQ2370&lt;1,"Y",""),"")</f>
        <v/>
      </c>
      <c r="BY2371" s="2"/>
      <c r="BZ2371" s="2"/>
      <c r="CA2371" s="2"/>
    </row>
    <row r="2372" spans="47:79">
      <c r="AU2372" s="4" t="str">
        <f>IF(AZ2372=AZ2373,IF(AZ2372&gt;AZ2371,AZ2372&amp;"_O",""),AZ2372&amp;"_C")</f>
        <v/>
      </c>
      <c r="AV2372" s="7" t="str">
        <f>IF(RIGHT(AU2372,1)="C",AX2372/INDEX($AX$5:$AX$2729,MATCH(AZ2372&amp;"_O",$AU$5:$AU$2729,0),1),"")</f>
        <v/>
      </c>
      <c r="AW2372" s="38">
        <v>42118</v>
      </c>
      <c r="AX2372" s="37">
        <v>2117.69</v>
      </c>
      <c r="AY2372" s="7">
        <f>AX2372/AX2371</f>
        <v>1.0175429323749028</v>
      </c>
      <c r="AZ2372" s="4">
        <f>YEAR(AW2372)</f>
        <v>2015</v>
      </c>
      <c r="BA2372" s="2" t="s">
        <v>9</v>
      </c>
      <c r="BB2372" s="12" t="str">
        <f>INDEX($CD$5:$CD$10,MATCH(BA2372,$CC$5:$CC$10,0),1)</f>
        <v>Y</v>
      </c>
      <c r="BC2372" s="12" t="str">
        <f>IF(AND(BB2372="Y",AY2372&gt;1),"Y","")</f>
        <v>Y</v>
      </c>
      <c r="BD2372" s="12" t="str">
        <f>IF(AND(BB2372="Y",AY2372&lt;1),"Y","")</f>
        <v/>
      </c>
      <c r="BE2372" s="12" t="str">
        <f>IF(AY2372&gt;1,IF(AY2371&gt;1,"Y",""),"")</f>
        <v/>
      </c>
      <c r="BF2372" s="12" t="str">
        <f>IF(AY2372&lt;1,IF(AY2371&lt;1,"Y",""),"")</f>
        <v/>
      </c>
      <c r="BG2372" s="2"/>
      <c r="BH2372" s="2"/>
      <c r="BI2372" s="2"/>
      <c r="BJ2372" s="2"/>
      <c r="BK2372" s="2"/>
      <c r="BL2372" s="2"/>
      <c r="BM2372" s="4" t="str">
        <f>IF(BR2372=BR2373,IF(BR2372&gt;BR2371,BR2372&amp;"_O",""),BR2372&amp;"_C")</f>
        <v/>
      </c>
      <c r="BN2372" s="7" t="str">
        <f>IF(RIGHT(BM2372,1)="C",BP2372/INDEX($BP$5:$BP$2729,MATCH(BR2372&amp;"_O",$BM$5:$BM$2729,0),1),"")</f>
        <v/>
      </c>
      <c r="BO2372" s="38">
        <v>42538</v>
      </c>
      <c r="BP2372" s="3">
        <v>4800.34</v>
      </c>
      <c r="BQ2372" s="7">
        <f>BP2372/BP2371</f>
        <v>0.98075206096576806</v>
      </c>
      <c r="BR2372" s="4">
        <f>YEAR(BO2372)</f>
        <v>2016</v>
      </c>
      <c r="BS2372" s="2" t="s">
        <v>9</v>
      </c>
      <c r="BT2372" s="12" t="str">
        <f>INDEX($CD$5:$CD$10,MATCH(BS2372,$CC$5:$CC$10,0),1)</f>
        <v>Y</v>
      </c>
      <c r="BU2372" s="12" t="str">
        <f>IF(AND(BT2372="Y",BQ2372&gt;1),"Y","")</f>
        <v/>
      </c>
      <c r="BV2372" s="12" t="str">
        <f>IF(AND(BT2372="Y",BQ2372&lt;1),"Y","")</f>
        <v>Y</v>
      </c>
      <c r="BW2372" s="12" t="str">
        <f>IF(BQ2372&gt;1,IF(BQ2371&gt;1,"Y",""),"")</f>
        <v/>
      </c>
      <c r="BX2372" s="12" t="str">
        <f>IF(BQ2372&lt;1,IF(BQ2371&lt;1,"Y",""),"")</f>
        <v>Y</v>
      </c>
      <c r="BY2372" s="2"/>
      <c r="BZ2372" s="2"/>
      <c r="CA2372" s="2"/>
    </row>
    <row r="2373" spans="47:79">
      <c r="AU2373" s="4" t="str">
        <f>IF(AZ2373=AZ2374,IF(AZ2373&gt;AZ2372,AZ2373&amp;"_O",""),AZ2373&amp;"_C")</f>
        <v/>
      </c>
      <c r="AV2373" s="7" t="str">
        <f>IF(RIGHT(AU2373,1)="C",AX2373/INDEX($AX$5:$AX$2729,MATCH(AZ2373&amp;"_O",$AU$5:$AU$2729,0),1),"")</f>
        <v/>
      </c>
      <c r="AW2373" s="38">
        <v>42125</v>
      </c>
      <c r="AX2373" s="37">
        <v>2108.29</v>
      </c>
      <c r="AY2373" s="7">
        <f>AX2373/AX2372</f>
        <v>0.99556120112008839</v>
      </c>
      <c r="AZ2373" s="4">
        <f>YEAR(AW2373)</f>
        <v>2015</v>
      </c>
      <c r="BA2373" s="2" t="s">
        <v>9</v>
      </c>
      <c r="BB2373" s="12" t="str">
        <f>INDEX($CD$5:$CD$10,MATCH(BA2373,$CC$5:$CC$10,0),1)</f>
        <v>Y</v>
      </c>
      <c r="BC2373" s="12" t="str">
        <f>IF(AND(BB2373="Y",AY2373&gt;1),"Y","")</f>
        <v/>
      </c>
      <c r="BD2373" s="12" t="str">
        <f>IF(AND(BB2373="Y",AY2373&lt;1),"Y","")</f>
        <v>Y</v>
      </c>
      <c r="BE2373" s="12" t="str">
        <f>IF(AY2373&gt;1,IF(AY2372&gt;1,"Y",""),"")</f>
        <v/>
      </c>
      <c r="BF2373" s="12" t="str">
        <f>IF(AY2373&lt;1,IF(AY2372&lt;1,"Y",""),"")</f>
        <v/>
      </c>
      <c r="BG2373" s="2"/>
      <c r="BH2373" s="2"/>
      <c r="BI2373" s="2"/>
      <c r="BJ2373" s="2"/>
      <c r="BK2373" s="2"/>
      <c r="BL2373" s="2"/>
      <c r="BM2373" s="4" t="str">
        <f>IF(BR2373=BR2374,IF(BR2373&gt;BR2372,BR2373&amp;"_O",""),BR2373&amp;"_C")</f>
        <v/>
      </c>
      <c r="BN2373" s="7" t="str">
        <f>IF(RIGHT(BM2373,1)="C",BP2373/INDEX($BP$5:$BP$2729,MATCH(BR2373&amp;"_O",$BM$5:$BM$2729,0),1),"")</f>
        <v/>
      </c>
      <c r="BO2373" s="38">
        <v>42545</v>
      </c>
      <c r="BP2373" s="3">
        <v>4707.9799999999996</v>
      </c>
      <c r="BQ2373" s="7">
        <f>BP2373/BP2372</f>
        <v>0.98075969618818659</v>
      </c>
      <c r="BR2373" s="4">
        <f>YEAR(BO2373)</f>
        <v>2016</v>
      </c>
      <c r="BS2373" s="2" t="s">
        <v>9</v>
      </c>
      <c r="BT2373" s="12" t="str">
        <f>INDEX($CD$5:$CD$10,MATCH(BS2373,$CC$5:$CC$10,0),1)</f>
        <v>Y</v>
      </c>
      <c r="BU2373" s="12" t="str">
        <f>IF(AND(BT2373="Y",BQ2373&gt;1),"Y","")</f>
        <v/>
      </c>
      <c r="BV2373" s="12" t="str">
        <f>IF(AND(BT2373="Y",BQ2373&lt;1),"Y","")</f>
        <v>Y</v>
      </c>
      <c r="BW2373" s="12" t="str">
        <f>IF(BQ2373&gt;1,IF(BQ2372&gt;1,"Y",""),"")</f>
        <v/>
      </c>
      <c r="BX2373" s="12" t="str">
        <f>IF(BQ2373&lt;1,IF(BQ2372&lt;1,"Y",""),"")</f>
        <v>Y</v>
      </c>
      <c r="BY2373" s="2"/>
      <c r="BZ2373" s="2"/>
      <c r="CA2373" s="2"/>
    </row>
    <row r="2374" spans="47:79">
      <c r="AU2374" s="4" t="str">
        <f>IF(AZ2374=AZ2375,IF(AZ2374&gt;AZ2373,AZ2374&amp;"_O",""),AZ2374&amp;"_C")</f>
        <v/>
      </c>
      <c r="AV2374" s="7" t="str">
        <f>IF(RIGHT(AU2374,1)="C",AX2374/INDEX($AX$5:$AX$2729,MATCH(AZ2374&amp;"_O",$AU$5:$AU$2729,0),1),"")</f>
        <v/>
      </c>
      <c r="AW2374" s="38">
        <v>42132</v>
      </c>
      <c r="AX2374" s="37">
        <v>2116.1</v>
      </c>
      <c r="AY2374" s="7">
        <f>AX2374/AX2373</f>
        <v>1.003704423964445</v>
      </c>
      <c r="AZ2374" s="4">
        <f>YEAR(AW2374)</f>
        <v>2015</v>
      </c>
      <c r="BA2374" s="2" t="s">
        <v>9</v>
      </c>
      <c r="BB2374" s="12" t="str">
        <f>INDEX($CD$5:$CD$10,MATCH(BA2374,$CC$5:$CC$10,0),1)</f>
        <v>Y</v>
      </c>
      <c r="BC2374" s="12" t="str">
        <f>IF(AND(BB2374="Y",AY2374&gt;1),"Y","")</f>
        <v>Y</v>
      </c>
      <c r="BD2374" s="12" t="str">
        <f>IF(AND(BB2374="Y",AY2374&lt;1),"Y","")</f>
        <v/>
      </c>
      <c r="BE2374" s="12" t="str">
        <f>IF(AY2374&gt;1,IF(AY2373&gt;1,"Y",""),"")</f>
        <v/>
      </c>
      <c r="BF2374" s="12" t="str">
        <f>IF(AY2374&lt;1,IF(AY2373&lt;1,"Y",""),"")</f>
        <v/>
      </c>
      <c r="BG2374" s="2"/>
      <c r="BH2374" s="2"/>
      <c r="BI2374" s="2"/>
      <c r="BJ2374" s="2"/>
      <c r="BK2374" s="2"/>
      <c r="BL2374" s="2"/>
      <c r="BM2374" s="4" t="str">
        <f>IF(BR2374=BR2375,IF(BR2374&gt;BR2373,BR2374&amp;"_O",""),BR2374&amp;"_C")</f>
        <v/>
      </c>
      <c r="BN2374" s="7" t="str">
        <f>IF(RIGHT(BM2374,1)="C",BP2374/INDEX($BP$5:$BP$2729,MATCH(BR2374&amp;"_O",$BM$5:$BM$2729,0),1),"")</f>
        <v/>
      </c>
      <c r="BO2374" s="38">
        <v>42552</v>
      </c>
      <c r="BP2374" s="3">
        <v>4862.57</v>
      </c>
      <c r="BQ2374" s="7">
        <f>BP2374/BP2373</f>
        <v>1.0328357384695772</v>
      </c>
      <c r="BR2374" s="4">
        <f>YEAR(BO2374)</f>
        <v>2016</v>
      </c>
      <c r="BS2374" s="2" t="s">
        <v>9</v>
      </c>
      <c r="BT2374" s="12" t="str">
        <f>INDEX($CD$5:$CD$10,MATCH(BS2374,$CC$5:$CC$10,0),1)</f>
        <v>Y</v>
      </c>
      <c r="BU2374" s="12" t="str">
        <f>IF(AND(BT2374="Y",BQ2374&gt;1),"Y","")</f>
        <v>Y</v>
      </c>
      <c r="BV2374" s="12" t="str">
        <f>IF(AND(BT2374="Y",BQ2374&lt;1),"Y","")</f>
        <v/>
      </c>
      <c r="BW2374" s="12" t="str">
        <f>IF(BQ2374&gt;1,IF(BQ2373&gt;1,"Y",""),"")</f>
        <v/>
      </c>
      <c r="BX2374" s="12" t="str">
        <f>IF(BQ2374&lt;1,IF(BQ2373&lt;1,"Y",""),"")</f>
        <v/>
      </c>
      <c r="BY2374" s="2"/>
      <c r="BZ2374" s="2"/>
      <c r="CA2374" s="2"/>
    </row>
    <row r="2375" spans="47:79">
      <c r="AU2375" s="4" t="str">
        <f>IF(AZ2375=AZ2376,IF(AZ2375&gt;AZ2374,AZ2375&amp;"_O",""),AZ2375&amp;"_C")</f>
        <v/>
      </c>
      <c r="AV2375" s="7" t="str">
        <f>IF(RIGHT(AU2375,1)="C",AX2375/INDEX($AX$5:$AX$2729,MATCH(AZ2375&amp;"_O",$AU$5:$AU$2729,0),1),"")</f>
        <v/>
      </c>
      <c r="AW2375" s="38">
        <v>42139</v>
      </c>
      <c r="AX2375" s="37">
        <v>2122.73</v>
      </c>
      <c r="AY2375" s="7">
        <f>AX2375/AX2374</f>
        <v>1.0031331222532016</v>
      </c>
      <c r="AZ2375" s="4">
        <f>YEAR(AW2375)</f>
        <v>2015</v>
      </c>
      <c r="BA2375" s="2" t="s">
        <v>9</v>
      </c>
      <c r="BB2375" s="12" t="str">
        <f>INDEX($CD$5:$CD$10,MATCH(BA2375,$CC$5:$CC$10,0),1)</f>
        <v>Y</v>
      </c>
      <c r="BC2375" s="12" t="str">
        <f>IF(AND(BB2375="Y",AY2375&gt;1),"Y","")</f>
        <v>Y</v>
      </c>
      <c r="BD2375" s="12" t="str">
        <f>IF(AND(BB2375="Y",AY2375&lt;1),"Y","")</f>
        <v/>
      </c>
      <c r="BE2375" s="12" t="str">
        <f>IF(AY2375&gt;1,IF(AY2374&gt;1,"Y",""),"")</f>
        <v>Y</v>
      </c>
      <c r="BF2375" s="12" t="str">
        <f>IF(AY2375&lt;1,IF(AY2374&lt;1,"Y",""),"")</f>
        <v/>
      </c>
      <c r="BG2375" s="2"/>
      <c r="BH2375" s="2"/>
      <c r="BI2375" s="2"/>
      <c r="BJ2375" s="2"/>
      <c r="BK2375" s="2"/>
      <c r="BL2375" s="2"/>
      <c r="BM2375" s="4" t="str">
        <f>IF(BR2375=BR2376,IF(BR2375&gt;BR2374,BR2375&amp;"_O",""),BR2375&amp;"_C")</f>
        <v/>
      </c>
      <c r="BN2375" s="7" t="str">
        <f>IF(RIGHT(BM2375,1)="C",BP2375/INDEX($BP$5:$BP$2729,MATCH(BR2375&amp;"_O",$BM$5:$BM$2729,0),1),"")</f>
        <v/>
      </c>
      <c r="BO2375" s="38">
        <v>42559</v>
      </c>
      <c r="BP2375" s="3">
        <v>4956.76</v>
      </c>
      <c r="BQ2375" s="7">
        <f>BP2375/BP2374</f>
        <v>1.0193704152330969</v>
      </c>
      <c r="BR2375" s="4">
        <f>YEAR(BO2375)</f>
        <v>2016</v>
      </c>
      <c r="BS2375" s="2" t="s">
        <v>9</v>
      </c>
      <c r="BT2375" s="12" t="str">
        <f>INDEX($CD$5:$CD$10,MATCH(BS2375,$CC$5:$CC$10,0),1)</f>
        <v>Y</v>
      </c>
      <c r="BU2375" s="12" t="str">
        <f>IF(AND(BT2375="Y",BQ2375&gt;1),"Y","")</f>
        <v>Y</v>
      </c>
      <c r="BV2375" s="12" t="str">
        <f>IF(AND(BT2375="Y",BQ2375&lt;1),"Y","")</f>
        <v/>
      </c>
      <c r="BW2375" s="12" t="str">
        <f>IF(BQ2375&gt;1,IF(BQ2374&gt;1,"Y",""),"")</f>
        <v>Y</v>
      </c>
      <c r="BX2375" s="12" t="str">
        <f>IF(BQ2375&lt;1,IF(BQ2374&lt;1,"Y",""),"")</f>
        <v/>
      </c>
      <c r="BY2375" s="2"/>
      <c r="BZ2375" s="2"/>
      <c r="CA2375" s="2"/>
    </row>
    <row r="2376" spans="47:79">
      <c r="AU2376" s="4" t="str">
        <f>IF(AZ2376=AZ2377,IF(AZ2376&gt;AZ2375,AZ2376&amp;"_O",""),AZ2376&amp;"_C")</f>
        <v/>
      </c>
      <c r="AV2376" s="7" t="str">
        <f>IF(RIGHT(AU2376,1)="C",AX2376/INDEX($AX$5:$AX$2729,MATCH(AZ2376&amp;"_O",$AU$5:$AU$2729,0),1),"")</f>
        <v/>
      </c>
      <c r="AW2376" s="38">
        <v>42146</v>
      </c>
      <c r="AX2376" s="37">
        <v>2126.06</v>
      </c>
      <c r="AY2376" s="7">
        <f>AX2376/AX2375</f>
        <v>1.0015687346011974</v>
      </c>
      <c r="AZ2376" s="4">
        <f>YEAR(AW2376)</f>
        <v>2015</v>
      </c>
      <c r="BA2376" s="2" t="s">
        <v>9</v>
      </c>
      <c r="BB2376" s="12" t="str">
        <f>INDEX($CD$5:$CD$10,MATCH(BA2376,$CC$5:$CC$10,0),1)</f>
        <v>Y</v>
      </c>
      <c r="BC2376" s="12" t="str">
        <f>IF(AND(BB2376="Y",AY2376&gt;1),"Y","")</f>
        <v>Y</v>
      </c>
      <c r="BD2376" s="12" t="str">
        <f>IF(AND(BB2376="Y",AY2376&lt;1),"Y","")</f>
        <v/>
      </c>
      <c r="BE2376" s="12" t="str">
        <f>IF(AY2376&gt;1,IF(AY2375&gt;1,"Y",""),"")</f>
        <v>Y</v>
      </c>
      <c r="BF2376" s="12" t="str">
        <f>IF(AY2376&lt;1,IF(AY2375&lt;1,"Y",""),"")</f>
        <v/>
      </c>
      <c r="BG2376" s="2"/>
      <c r="BH2376" s="2"/>
      <c r="BI2376" s="2"/>
      <c r="BJ2376" s="2"/>
      <c r="BK2376" s="2"/>
      <c r="BL2376" s="2"/>
      <c r="BM2376" s="4" t="str">
        <f>IF(BR2376=BR2377,IF(BR2376&gt;BR2375,BR2376&amp;"_O",""),BR2376&amp;"_C")</f>
        <v/>
      </c>
      <c r="BN2376" s="7" t="str">
        <f>IF(RIGHT(BM2376,1)="C",BP2376/INDEX($BP$5:$BP$2729,MATCH(BR2376&amp;"_O",$BM$5:$BM$2729,0),1),"")</f>
        <v/>
      </c>
      <c r="BO2376" s="38">
        <v>42566</v>
      </c>
      <c r="BP2376" s="3">
        <v>5029.59</v>
      </c>
      <c r="BQ2376" s="7">
        <f>BP2376/BP2375</f>
        <v>1.014693065631582</v>
      </c>
      <c r="BR2376" s="4">
        <f>YEAR(BO2376)</f>
        <v>2016</v>
      </c>
      <c r="BS2376" s="2" t="s">
        <v>9</v>
      </c>
      <c r="BT2376" s="12" t="str">
        <f>INDEX($CD$5:$CD$10,MATCH(BS2376,$CC$5:$CC$10,0),1)</f>
        <v>Y</v>
      </c>
      <c r="BU2376" s="12" t="str">
        <f>IF(AND(BT2376="Y",BQ2376&gt;1),"Y","")</f>
        <v>Y</v>
      </c>
      <c r="BV2376" s="12" t="str">
        <f>IF(AND(BT2376="Y",BQ2376&lt;1),"Y","")</f>
        <v/>
      </c>
      <c r="BW2376" s="12" t="str">
        <f>IF(BQ2376&gt;1,IF(BQ2375&gt;1,"Y",""),"")</f>
        <v>Y</v>
      </c>
      <c r="BX2376" s="12" t="str">
        <f>IF(BQ2376&lt;1,IF(BQ2375&lt;1,"Y",""),"")</f>
        <v/>
      </c>
      <c r="BY2376" s="2"/>
      <c r="BZ2376" s="2"/>
      <c r="CA2376" s="2"/>
    </row>
    <row r="2377" spans="47:79">
      <c r="AU2377" s="4" t="str">
        <f>IF(AZ2377=AZ2378,IF(AZ2377&gt;AZ2376,AZ2377&amp;"_O",""),AZ2377&amp;"_C")</f>
        <v/>
      </c>
      <c r="AV2377" s="7" t="str">
        <f>IF(RIGHT(AU2377,1)="C",AX2377/INDEX($AX$5:$AX$2729,MATCH(AZ2377&amp;"_O",$AU$5:$AU$2729,0),1),"")</f>
        <v/>
      </c>
      <c r="AW2377" s="38">
        <v>42153</v>
      </c>
      <c r="AX2377" s="37">
        <v>2107.39</v>
      </c>
      <c r="AY2377" s="7">
        <f>AX2377/AX2376</f>
        <v>0.99121849806684659</v>
      </c>
      <c r="AZ2377" s="4">
        <f>YEAR(AW2377)</f>
        <v>2015</v>
      </c>
      <c r="BA2377" s="2" t="s">
        <v>9</v>
      </c>
      <c r="BB2377" s="12" t="str">
        <f>INDEX($CD$5:$CD$10,MATCH(BA2377,$CC$5:$CC$10,0),1)</f>
        <v>Y</v>
      </c>
      <c r="BC2377" s="12" t="str">
        <f>IF(AND(BB2377="Y",AY2377&gt;1),"Y","")</f>
        <v/>
      </c>
      <c r="BD2377" s="12" t="str">
        <f>IF(AND(BB2377="Y",AY2377&lt;1),"Y","")</f>
        <v>Y</v>
      </c>
      <c r="BE2377" s="12" t="str">
        <f>IF(AY2377&gt;1,IF(AY2376&gt;1,"Y",""),"")</f>
        <v/>
      </c>
      <c r="BF2377" s="12" t="str">
        <f>IF(AY2377&lt;1,IF(AY2376&lt;1,"Y",""),"")</f>
        <v/>
      </c>
      <c r="BG2377" s="2"/>
      <c r="BH2377" s="2"/>
      <c r="BI2377" s="2"/>
      <c r="BJ2377" s="2"/>
      <c r="BK2377" s="2"/>
      <c r="BL2377" s="2"/>
      <c r="BM2377" s="4" t="str">
        <f>IF(BR2377=BR2378,IF(BR2377&gt;BR2376,BR2377&amp;"_O",""),BR2377&amp;"_C")</f>
        <v/>
      </c>
      <c r="BN2377" s="7" t="str">
        <f>IF(RIGHT(BM2377,1)="C",BP2377/INDEX($BP$5:$BP$2729,MATCH(BR2377&amp;"_O",$BM$5:$BM$2729,0),1),"")</f>
        <v/>
      </c>
      <c r="BO2377" s="38">
        <v>42573</v>
      </c>
      <c r="BP2377" s="3">
        <v>5100.16</v>
      </c>
      <c r="BQ2377" s="7">
        <f>BP2377/BP2376</f>
        <v>1.0140309647506058</v>
      </c>
      <c r="BR2377" s="4">
        <f>YEAR(BO2377)</f>
        <v>2016</v>
      </c>
      <c r="BS2377" s="2" t="s">
        <v>9</v>
      </c>
      <c r="BT2377" s="12" t="str">
        <f>INDEX($CD$5:$CD$10,MATCH(BS2377,$CC$5:$CC$10,0),1)</f>
        <v>Y</v>
      </c>
      <c r="BU2377" s="12" t="str">
        <f>IF(AND(BT2377="Y",BQ2377&gt;1),"Y","")</f>
        <v>Y</v>
      </c>
      <c r="BV2377" s="12" t="str">
        <f>IF(AND(BT2377="Y",BQ2377&lt;1),"Y","")</f>
        <v/>
      </c>
      <c r="BW2377" s="12" t="str">
        <f>IF(BQ2377&gt;1,IF(BQ2376&gt;1,"Y",""),"")</f>
        <v>Y</v>
      </c>
      <c r="BX2377" s="12" t="str">
        <f>IF(BQ2377&lt;1,IF(BQ2376&lt;1,"Y",""),"")</f>
        <v/>
      </c>
      <c r="BY2377" s="2"/>
      <c r="BZ2377" s="2"/>
      <c r="CA2377" s="2"/>
    </row>
    <row r="2378" spans="47:79">
      <c r="AU2378" s="4" t="str">
        <f>IF(AZ2378=AZ2379,IF(AZ2378&gt;AZ2377,AZ2378&amp;"_O",""),AZ2378&amp;"_C")</f>
        <v/>
      </c>
      <c r="AV2378" s="7" t="str">
        <f>IF(RIGHT(AU2378,1)="C",AX2378/INDEX($AX$5:$AX$2729,MATCH(AZ2378&amp;"_O",$AU$5:$AU$2729,0),1),"")</f>
        <v/>
      </c>
      <c r="AW2378" s="38">
        <v>42160</v>
      </c>
      <c r="AX2378" s="37">
        <v>2092.83</v>
      </c>
      <c r="AY2378" s="7">
        <f>AX2378/AX2377</f>
        <v>0.99309097983761907</v>
      </c>
      <c r="AZ2378" s="4">
        <f>YEAR(AW2378)</f>
        <v>2015</v>
      </c>
      <c r="BA2378" s="2" t="s">
        <v>9</v>
      </c>
      <c r="BB2378" s="12" t="str">
        <f>INDEX($CD$5:$CD$10,MATCH(BA2378,$CC$5:$CC$10,0),1)</f>
        <v>Y</v>
      </c>
      <c r="BC2378" s="12" t="str">
        <f>IF(AND(BB2378="Y",AY2378&gt;1),"Y","")</f>
        <v/>
      </c>
      <c r="BD2378" s="12" t="str">
        <f>IF(AND(BB2378="Y",AY2378&lt;1),"Y","")</f>
        <v>Y</v>
      </c>
      <c r="BE2378" s="12" t="str">
        <f>IF(AY2378&gt;1,IF(AY2377&gt;1,"Y",""),"")</f>
        <v/>
      </c>
      <c r="BF2378" s="12" t="str">
        <f>IF(AY2378&lt;1,IF(AY2377&lt;1,"Y",""),"")</f>
        <v>Y</v>
      </c>
      <c r="BG2378" s="2"/>
      <c r="BH2378" s="2"/>
      <c r="BI2378" s="2"/>
      <c r="BJ2378" s="2"/>
      <c r="BK2378" s="2"/>
      <c r="BL2378" s="2"/>
      <c r="BM2378" s="4" t="str">
        <f>IF(BR2378=BR2379,IF(BR2378&gt;BR2377,BR2378&amp;"_O",""),BR2378&amp;"_C")</f>
        <v/>
      </c>
      <c r="BN2378" s="7" t="str">
        <f>IF(RIGHT(BM2378,1)="C",BP2378/INDEX($BP$5:$BP$2729,MATCH(BR2378&amp;"_O",$BM$5:$BM$2729,0),1),"")</f>
        <v/>
      </c>
      <c r="BO2378" s="38">
        <v>42580</v>
      </c>
      <c r="BP2378" s="3">
        <v>5162.13</v>
      </c>
      <c r="BQ2378" s="7">
        <f>BP2378/BP2377</f>
        <v>1.012150599196888</v>
      </c>
      <c r="BR2378" s="4">
        <f>YEAR(BO2378)</f>
        <v>2016</v>
      </c>
      <c r="BS2378" s="2" t="s">
        <v>9</v>
      </c>
      <c r="BT2378" s="12" t="str">
        <f>INDEX($CD$5:$CD$10,MATCH(BS2378,$CC$5:$CC$10,0),1)</f>
        <v>Y</v>
      </c>
      <c r="BU2378" s="12" t="str">
        <f>IF(AND(BT2378="Y",BQ2378&gt;1),"Y","")</f>
        <v>Y</v>
      </c>
      <c r="BV2378" s="12" t="str">
        <f>IF(AND(BT2378="Y",BQ2378&lt;1),"Y","")</f>
        <v/>
      </c>
      <c r="BW2378" s="12" t="str">
        <f>IF(BQ2378&gt;1,IF(BQ2377&gt;1,"Y",""),"")</f>
        <v>Y</v>
      </c>
      <c r="BX2378" s="12" t="str">
        <f>IF(BQ2378&lt;1,IF(BQ2377&lt;1,"Y",""),"")</f>
        <v/>
      </c>
      <c r="BY2378" s="2"/>
      <c r="BZ2378" s="2"/>
      <c r="CA2378" s="2"/>
    </row>
    <row r="2379" spans="47:79">
      <c r="AU2379" s="4" t="str">
        <f>IF(AZ2379=AZ2380,IF(AZ2379&gt;AZ2378,AZ2379&amp;"_O",""),AZ2379&amp;"_C")</f>
        <v/>
      </c>
      <c r="AV2379" s="7" t="str">
        <f>IF(RIGHT(AU2379,1)="C",AX2379/INDEX($AX$5:$AX$2729,MATCH(AZ2379&amp;"_O",$AU$5:$AU$2729,0),1),"")</f>
        <v/>
      </c>
      <c r="AW2379" s="38">
        <v>42167</v>
      </c>
      <c r="AX2379" s="37">
        <v>2094.11</v>
      </c>
      <c r="AY2379" s="7">
        <f>AX2379/AX2378</f>
        <v>1.0006116120277329</v>
      </c>
      <c r="AZ2379" s="4">
        <f>YEAR(AW2379)</f>
        <v>2015</v>
      </c>
      <c r="BA2379" s="2" t="s">
        <v>9</v>
      </c>
      <c r="BB2379" s="12" t="str">
        <f>INDEX($CD$5:$CD$10,MATCH(BA2379,$CC$5:$CC$10,0),1)</f>
        <v>Y</v>
      </c>
      <c r="BC2379" s="12" t="str">
        <f>IF(AND(BB2379="Y",AY2379&gt;1),"Y","")</f>
        <v>Y</v>
      </c>
      <c r="BD2379" s="12" t="str">
        <f>IF(AND(BB2379="Y",AY2379&lt;1),"Y","")</f>
        <v/>
      </c>
      <c r="BE2379" s="12" t="str">
        <f>IF(AY2379&gt;1,IF(AY2378&gt;1,"Y",""),"")</f>
        <v/>
      </c>
      <c r="BF2379" s="12" t="str">
        <f>IF(AY2379&lt;1,IF(AY2378&lt;1,"Y",""),"")</f>
        <v/>
      </c>
      <c r="BG2379" s="2"/>
      <c r="BH2379" s="2"/>
      <c r="BI2379" s="2"/>
      <c r="BJ2379" s="2"/>
      <c r="BK2379" s="2"/>
      <c r="BL2379" s="2"/>
      <c r="BM2379" s="4" t="str">
        <f>IF(BR2379=BR2380,IF(BR2379&gt;BR2378,BR2379&amp;"_O",""),BR2379&amp;"_C")</f>
        <v/>
      </c>
      <c r="BN2379" s="7" t="str">
        <f>IF(RIGHT(BM2379,1)="C",BP2379/INDEX($BP$5:$BP$2729,MATCH(BR2379&amp;"_O",$BM$5:$BM$2729,0),1),"")</f>
        <v/>
      </c>
      <c r="BO2379" s="38">
        <v>42587</v>
      </c>
      <c r="BP2379" s="3">
        <v>5221.12</v>
      </c>
      <c r="BQ2379" s="7">
        <f>BP2379/BP2378</f>
        <v>1.0114274533961756</v>
      </c>
      <c r="BR2379" s="4">
        <f>YEAR(BO2379)</f>
        <v>2016</v>
      </c>
      <c r="BS2379" s="2" t="s">
        <v>9</v>
      </c>
      <c r="BT2379" s="12" t="str">
        <f>INDEX($CD$5:$CD$10,MATCH(BS2379,$CC$5:$CC$10,0),1)</f>
        <v>Y</v>
      </c>
      <c r="BU2379" s="12" t="str">
        <f>IF(AND(BT2379="Y",BQ2379&gt;1),"Y","")</f>
        <v>Y</v>
      </c>
      <c r="BV2379" s="12" t="str">
        <f>IF(AND(BT2379="Y",BQ2379&lt;1),"Y","")</f>
        <v/>
      </c>
      <c r="BW2379" s="12" t="str">
        <f>IF(BQ2379&gt;1,IF(BQ2378&gt;1,"Y",""),"")</f>
        <v>Y</v>
      </c>
      <c r="BX2379" s="12" t="str">
        <f>IF(BQ2379&lt;1,IF(BQ2378&lt;1,"Y",""),"")</f>
        <v/>
      </c>
      <c r="BY2379" s="2"/>
      <c r="BZ2379" s="2"/>
      <c r="CA2379" s="2"/>
    </row>
    <row r="2380" spans="47:79">
      <c r="AU2380" s="4" t="str">
        <f>IF(AZ2380=AZ2381,IF(AZ2380&gt;AZ2379,AZ2380&amp;"_O",""),AZ2380&amp;"_C")</f>
        <v/>
      </c>
      <c r="AV2380" s="7" t="str">
        <f>IF(RIGHT(AU2380,1)="C",AX2380/INDEX($AX$5:$AX$2729,MATCH(AZ2380&amp;"_O",$AU$5:$AU$2729,0),1),"")</f>
        <v/>
      </c>
      <c r="AW2380" s="38">
        <v>42174</v>
      </c>
      <c r="AX2380" s="37">
        <v>2109.9899999999998</v>
      </c>
      <c r="AY2380" s="7">
        <f>AX2380/AX2379</f>
        <v>1.0075831737587804</v>
      </c>
      <c r="AZ2380" s="4">
        <f>YEAR(AW2380)</f>
        <v>2015</v>
      </c>
      <c r="BA2380" s="2" t="s">
        <v>9</v>
      </c>
      <c r="BB2380" s="12" t="str">
        <f>INDEX($CD$5:$CD$10,MATCH(BA2380,$CC$5:$CC$10,0),1)</f>
        <v>Y</v>
      </c>
      <c r="BC2380" s="12" t="str">
        <f>IF(AND(BB2380="Y",AY2380&gt;1),"Y","")</f>
        <v>Y</v>
      </c>
      <c r="BD2380" s="12" t="str">
        <f>IF(AND(BB2380="Y",AY2380&lt;1),"Y","")</f>
        <v/>
      </c>
      <c r="BE2380" s="12" t="str">
        <f>IF(AY2380&gt;1,IF(AY2379&gt;1,"Y",""),"")</f>
        <v>Y</v>
      </c>
      <c r="BF2380" s="12" t="str">
        <f>IF(AY2380&lt;1,IF(AY2379&lt;1,"Y",""),"")</f>
        <v/>
      </c>
      <c r="BG2380" s="2"/>
      <c r="BH2380" s="2"/>
      <c r="BI2380" s="2"/>
      <c r="BJ2380" s="2"/>
      <c r="BK2380" s="2"/>
      <c r="BL2380" s="2"/>
      <c r="BM2380" s="4" t="str">
        <f>IF(BR2380=BR2381,IF(BR2380&gt;BR2379,BR2380&amp;"_O",""),BR2380&amp;"_C")</f>
        <v/>
      </c>
      <c r="BN2380" s="7" t="str">
        <f>IF(RIGHT(BM2380,1)="C",BP2380/INDEX($BP$5:$BP$2729,MATCH(BR2380&amp;"_O",$BM$5:$BM$2729,0),1),"")</f>
        <v/>
      </c>
      <c r="BO2380" s="38">
        <v>42594</v>
      </c>
      <c r="BP2380" s="3">
        <v>5232.8900000000003</v>
      </c>
      <c r="BQ2380" s="7">
        <f>BP2380/BP2379</f>
        <v>1.0022543055896054</v>
      </c>
      <c r="BR2380" s="4">
        <f>YEAR(BO2380)</f>
        <v>2016</v>
      </c>
      <c r="BS2380" s="2" t="s">
        <v>9</v>
      </c>
      <c r="BT2380" s="12" t="str">
        <f>INDEX($CD$5:$CD$10,MATCH(BS2380,$CC$5:$CC$10,0),1)</f>
        <v>Y</v>
      </c>
      <c r="BU2380" s="12" t="str">
        <f>IF(AND(BT2380="Y",BQ2380&gt;1),"Y","")</f>
        <v>Y</v>
      </c>
      <c r="BV2380" s="12" t="str">
        <f>IF(AND(BT2380="Y",BQ2380&lt;1),"Y","")</f>
        <v/>
      </c>
      <c r="BW2380" s="12" t="str">
        <f>IF(BQ2380&gt;1,IF(BQ2379&gt;1,"Y",""),"")</f>
        <v>Y</v>
      </c>
      <c r="BX2380" s="12" t="str">
        <f>IF(BQ2380&lt;1,IF(BQ2379&lt;1,"Y",""),"")</f>
        <v/>
      </c>
      <c r="BY2380" s="2"/>
      <c r="BZ2380" s="2"/>
      <c r="CA2380" s="2"/>
    </row>
    <row r="2381" spans="47:79">
      <c r="AU2381" s="4" t="str">
        <f>IF(AZ2381=AZ2382,IF(AZ2381&gt;AZ2380,AZ2381&amp;"_O",""),AZ2381&amp;"_C")</f>
        <v/>
      </c>
      <c r="AV2381" s="7" t="str">
        <f>IF(RIGHT(AU2381,1)="C",AX2381/INDEX($AX$5:$AX$2729,MATCH(AZ2381&amp;"_O",$AU$5:$AU$2729,0),1),"")</f>
        <v/>
      </c>
      <c r="AW2381" s="38">
        <v>42181</v>
      </c>
      <c r="AX2381" s="37">
        <v>2101.4899999999998</v>
      </c>
      <c r="AY2381" s="7">
        <f>AX2381/AX2380</f>
        <v>0.99597154488883832</v>
      </c>
      <c r="AZ2381" s="4">
        <f>YEAR(AW2381)</f>
        <v>2015</v>
      </c>
      <c r="BA2381" s="2" t="s">
        <v>9</v>
      </c>
      <c r="BB2381" s="12" t="str">
        <f>INDEX($CD$5:$CD$10,MATCH(BA2381,$CC$5:$CC$10,0),1)</f>
        <v>Y</v>
      </c>
      <c r="BC2381" s="12" t="str">
        <f>IF(AND(BB2381="Y",AY2381&gt;1),"Y","")</f>
        <v/>
      </c>
      <c r="BD2381" s="12" t="str">
        <f>IF(AND(BB2381="Y",AY2381&lt;1),"Y","")</f>
        <v>Y</v>
      </c>
      <c r="BE2381" s="12" t="str">
        <f>IF(AY2381&gt;1,IF(AY2380&gt;1,"Y",""),"")</f>
        <v/>
      </c>
      <c r="BF2381" s="12" t="str">
        <f>IF(AY2381&lt;1,IF(AY2380&lt;1,"Y",""),"")</f>
        <v/>
      </c>
      <c r="BG2381" s="2"/>
      <c r="BH2381" s="2"/>
      <c r="BI2381" s="2"/>
      <c r="BJ2381" s="2"/>
      <c r="BK2381" s="2"/>
      <c r="BL2381" s="2"/>
      <c r="BM2381" s="4" t="str">
        <f>IF(BR2381=BR2382,IF(BR2381&gt;BR2380,BR2381&amp;"_O",""),BR2381&amp;"_C")</f>
        <v/>
      </c>
      <c r="BN2381" s="7" t="str">
        <f>IF(RIGHT(BM2381,1)="C",BP2381/INDEX($BP$5:$BP$2729,MATCH(BR2381&amp;"_O",$BM$5:$BM$2729,0),1),"")</f>
        <v/>
      </c>
      <c r="BO2381" s="38">
        <v>42601</v>
      </c>
      <c r="BP2381" s="3">
        <v>5238.38</v>
      </c>
      <c r="BQ2381" s="7">
        <f>BP2381/BP2380</f>
        <v>1.0010491334616245</v>
      </c>
      <c r="BR2381" s="4">
        <f>YEAR(BO2381)</f>
        <v>2016</v>
      </c>
      <c r="BS2381" s="2" t="s">
        <v>9</v>
      </c>
      <c r="BT2381" s="12" t="str">
        <f>INDEX($CD$5:$CD$10,MATCH(BS2381,$CC$5:$CC$10,0),1)</f>
        <v>Y</v>
      </c>
      <c r="BU2381" s="12" t="str">
        <f>IF(AND(BT2381="Y",BQ2381&gt;1),"Y","")</f>
        <v>Y</v>
      </c>
      <c r="BV2381" s="12" t="str">
        <f>IF(AND(BT2381="Y",BQ2381&lt;1),"Y","")</f>
        <v/>
      </c>
      <c r="BW2381" s="12" t="str">
        <f>IF(BQ2381&gt;1,IF(BQ2380&gt;1,"Y",""),"")</f>
        <v>Y</v>
      </c>
      <c r="BX2381" s="12" t="str">
        <f>IF(BQ2381&lt;1,IF(BQ2380&lt;1,"Y",""),"")</f>
        <v/>
      </c>
      <c r="BY2381" s="2"/>
      <c r="BZ2381" s="2"/>
      <c r="CA2381" s="2"/>
    </row>
    <row r="2382" spans="47:79">
      <c r="AU2382" s="4" t="str">
        <f>IF(AZ2382=AZ2383,IF(AZ2382&gt;AZ2381,AZ2382&amp;"_O",""),AZ2382&amp;"_C")</f>
        <v/>
      </c>
      <c r="AV2382" s="7" t="str">
        <f>IF(RIGHT(AU2382,1)="C",AX2382/INDEX($AX$5:$AX$2729,MATCH(AZ2382&amp;"_O",$AU$5:$AU$2729,0),1),"")</f>
        <v/>
      </c>
      <c r="AW2382" s="38">
        <v>42187</v>
      </c>
      <c r="AX2382" s="37">
        <v>2076.7800000000002</v>
      </c>
      <c r="AY2382" s="7">
        <f>AX2382/AX2381</f>
        <v>0.98824167614406944</v>
      </c>
      <c r="AZ2382" s="4">
        <f>YEAR(AW2382)</f>
        <v>2015</v>
      </c>
      <c r="BA2382" s="2" t="s">
        <v>9</v>
      </c>
      <c r="BB2382" s="12" t="str">
        <f>INDEX($CD$5:$CD$10,MATCH(BA2382,$CC$5:$CC$10,0),1)</f>
        <v>Y</v>
      </c>
      <c r="BC2382" s="12" t="str">
        <f>IF(AND(BB2382="Y",AY2382&gt;1),"Y","")</f>
        <v/>
      </c>
      <c r="BD2382" s="12" t="str">
        <f>IF(AND(BB2382="Y",AY2382&lt;1),"Y","")</f>
        <v>Y</v>
      </c>
      <c r="BE2382" s="12" t="str">
        <f>IF(AY2382&gt;1,IF(AY2381&gt;1,"Y",""),"")</f>
        <v/>
      </c>
      <c r="BF2382" s="12" t="str">
        <f>IF(AY2382&lt;1,IF(AY2381&lt;1,"Y",""),"")</f>
        <v>Y</v>
      </c>
      <c r="BG2382" s="2"/>
      <c r="BH2382" s="2"/>
      <c r="BI2382" s="2"/>
      <c r="BJ2382" s="2"/>
      <c r="BK2382" s="2"/>
      <c r="BL2382" s="2"/>
      <c r="BM2382" s="4" t="str">
        <f>IF(BR2382=BR2383,IF(BR2382&gt;BR2381,BR2382&amp;"_O",""),BR2382&amp;"_C")</f>
        <v/>
      </c>
      <c r="BN2382" s="7" t="str">
        <f>IF(RIGHT(BM2382,1)="C",BP2382/INDEX($BP$5:$BP$2729,MATCH(BR2382&amp;"_O",$BM$5:$BM$2729,0),1),"")</f>
        <v/>
      </c>
      <c r="BO2382" s="38">
        <v>42608</v>
      </c>
      <c r="BP2382" s="3">
        <v>5218.92</v>
      </c>
      <c r="BQ2382" s="7">
        <f>BP2382/BP2381</f>
        <v>0.99628511104578132</v>
      </c>
      <c r="BR2382" s="4">
        <f>YEAR(BO2382)</f>
        <v>2016</v>
      </c>
      <c r="BS2382" s="2" t="s">
        <v>9</v>
      </c>
      <c r="BT2382" s="12" t="str">
        <f>INDEX($CD$5:$CD$10,MATCH(BS2382,$CC$5:$CC$10,0),1)</f>
        <v>Y</v>
      </c>
      <c r="BU2382" s="12" t="str">
        <f>IF(AND(BT2382="Y",BQ2382&gt;1),"Y","")</f>
        <v/>
      </c>
      <c r="BV2382" s="12" t="str">
        <f>IF(AND(BT2382="Y",BQ2382&lt;1),"Y","")</f>
        <v>Y</v>
      </c>
      <c r="BW2382" s="12" t="str">
        <f>IF(BQ2382&gt;1,IF(BQ2381&gt;1,"Y",""),"")</f>
        <v/>
      </c>
      <c r="BX2382" s="12" t="str">
        <f>IF(BQ2382&lt;1,IF(BQ2381&lt;1,"Y",""),"")</f>
        <v/>
      </c>
      <c r="BY2382" s="2"/>
      <c r="BZ2382" s="2"/>
      <c r="CA2382" s="2"/>
    </row>
    <row r="2383" spans="47:79">
      <c r="AU2383" s="4" t="str">
        <f>IF(AZ2383=AZ2384,IF(AZ2383&gt;AZ2382,AZ2383&amp;"_O",""),AZ2383&amp;"_C")</f>
        <v/>
      </c>
      <c r="AV2383" s="7" t="str">
        <f>IF(RIGHT(AU2383,1)="C",AX2383/INDEX($AX$5:$AX$2729,MATCH(AZ2383&amp;"_O",$AU$5:$AU$2729,0),1),"")</f>
        <v/>
      </c>
      <c r="AW2383" s="38">
        <v>42195</v>
      </c>
      <c r="AX2383" s="37">
        <v>2076.62</v>
      </c>
      <c r="AY2383" s="7">
        <f>AX2383/AX2382</f>
        <v>0.99992295765560135</v>
      </c>
      <c r="AZ2383" s="4">
        <f>YEAR(AW2383)</f>
        <v>2015</v>
      </c>
      <c r="BA2383" s="2" t="s">
        <v>9</v>
      </c>
      <c r="BB2383" s="12" t="str">
        <f>INDEX($CD$5:$CD$10,MATCH(BA2383,$CC$5:$CC$10,0),1)</f>
        <v>Y</v>
      </c>
      <c r="BC2383" s="12" t="str">
        <f>IF(AND(BB2383="Y",AY2383&gt;1),"Y","")</f>
        <v/>
      </c>
      <c r="BD2383" s="12" t="str">
        <f>IF(AND(BB2383="Y",AY2383&lt;1),"Y","")</f>
        <v>Y</v>
      </c>
      <c r="BE2383" s="12" t="str">
        <f>IF(AY2383&gt;1,IF(AY2382&gt;1,"Y",""),"")</f>
        <v/>
      </c>
      <c r="BF2383" s="12" t="str">
        <f>IF(AY2383&lt;1,IF(AY2382&lt;1,"Y",""),"")</f>
        <v>Y</v>
      </c>
      <c r="BG2383" s="2"/>
      <c r="BH2383" s="2"/>
      <c r="BI2383" s="2"/>
      <c r="BJ2383" s="2"/>
      <c r="BK2383" s="2"/>
      <c r="BL2383" s="2"/>
      <c r="BM2383" s="4" t="str">
        <f>IF(BR2383=BR2384,IF(BR2383&gt;BR2382,BR2383&amp;"_O",""),BR2383&amp;"_C")</f>
        <v/>
      </c>
      <c r="BN2383" s="7" t="str">
        <f>IF(RIGHT(BM2383,1)="C",BP2383/INDEX($BP$5:$BP$2729,MATCH(BR2383&amp;"_O",$BM$5:$BM$2729,0),1),"")</f>
        <v/>
      </c>
      <c r="BO2383" s="38">
        <v>42615</v>
      </c>
      <c r="BP2383" s="3">
        <v>5249.9</v>
      </c>
      <c r="BQ2383" s="7">
        <f>BP2383/BP2382</f>
        <v>1.0059360940577744</v>
      </c>
      <c r="BR2383" s="4">
        <f>YEAR(BO2383)</f>
        <v>2016</v>
      </c>
      <c r="BS2383" s="2" t="s">
        <v>9</v>
      </c>
      <c r="BT2383" s="12" t="str">
        <f>INDEX($CD$5:$CD$10,MATCH(BS2383,$CC$5:$CC$10,0),1)</f>
        <v>Y</v>
      </c>
      <c r="BU2383" s="12" t="str">
        <f>IF(AND(BT2383="Y",BQ2383&gt;1),"Y","")</f>
        <v>Y</v>
      </c>
      <c r="BV2383" s="12" t="str">
        <f>IF(AND(BT2383="Y",BQ2383&lt;1),"Y","")</f>
        <v/>
      </c>
      <c r="BW2383" s="12" t="str">
        <f>IF(BQ2383&gt;1,IF(BQ2382&gt;1,"Y",""),"")</f>
        <v/>
      </c>
      <c r="BX2383" s="12" t="str">
        <f>IF(BQ2383&lt;1,IF(BQ2382&lt;1,"Y",""),"")</f>
        <v/>
      </c>
      <c r="BY2383" s="2"/>
      <c r="BZ2383" s="2"/>
      <c r="CA2383" s="2"/>
    </row>
    <row r="2384" spans="47:79">
      <c r="AU2384" s="4" t="str">
        <f>IF(AZ2384=AZ2385,IF(AZ2384&gt;AZ2383,AZ2384&amp;"_O",""),AZ2384&amp;"_C")</f>
        <v/>
      </c>
      <c r="AV2384" s="7" t="str">
        <f>IF(RIGHT(AU2384,1)="C",AX2384/INDEX($AX$5:$AX$2729,MATCH(AZ2384&amp;"_O",$AU$5:$AU$2729,0),1),"")</f>
        <v/>
      </c>
      <c r="AW2384" s="38">
        <v>42202</v>
      </c>
      <c r="AX2384" s="37">
        <v>2126.64</v>
      </c>
      <c r="AY2384" s="7">
        <f>AX2384/AX2383</f>
        <v>1.0240872186533887</v>
      </c>
      <c r="AZ2384" s="4">
        <f>YEAR(AW2384)</f>
        <v>2015</v>
      </c>
      <c r="BA2384" s="2" t="s">
        <v>9</v>
      </c>
      <c r="BB2384" s="12" t="str">
        <f>INDEX($CD$5:$CD$10,MATCH(BA2384,$CC$5:$CC$10,0),1)</f>
        <v>Y</v>
      </c>
      <c r="BC2384" s="12" t="str">
        <f>IF(AND(BB2384="Y",AY2384&gt;1),"Y","")</f>
        <v>Y</v>
      </c>
      <c r="BD2384" s="12" t="str">
        <f>IF(AND(BB2384="Y",AY2384&lt;1),"Y","")</f>
        <v/>
      </c>
      <c r="BE2384" s="12" t="str">
        <f>IF(AY2384&gt;1,IF(AY2383&gt;1,"Y",""),"")</f>
        <v/>
      </c>
      <c r="BF2384" s="12" t="str">
        <f>IF(AY2384&lt;1,IF(AY2383&lt;1,"Y",""),"")</f>
        <v/>
      </c>
      <c r="BG2384" s="2"/>
      <c r="BH2384" s="2"/>
      <c r="BI2384" s="2"/>
      <c r="BJ2384" s="2"/>
      <c r="BK2384" s="2"/>
      <c r="BL2384" s="2"/>
      <c r="BM2384" s="4" t="str">
        <f>IF(BR2384=BR2385,IF(BR2384&gt;BR2383,BR2384&amp;"_O",""),BR2384&amp;"_C")</f>
        <v/>
      </c>
      <c r="BN2384" s="7" t="str">
        <f>IF(RIGHT(BM2384,1)="C",BP2384/INDEX($BP$5:$BP$2729,MATCH(BR2384&amp;"_O",$BM$5:$BM$2729,0),1),"")</f>
        <v/>
      </c>
      <c r="BO2384" s="38">
        <v>42622</v>
      </c>
      <c r="BP2384" s="3">
        <v>5125.91</v>
      </c>
      <c r="BQ2384" s="7">
        <f>BP2384/BP2383</f>
        <v>0.97638240728394832</v>
      </c>
      <c r="BR2384" s="4">
        <f>YEAR(BO2384)</f>
        <v>2016</v>
      </c>
      <c r="BS2384" s="2" t="s">
        <v>9</v>
      </c>
      <c r="BT2384" s="12" t="str">
        <f>INDEX($CD$5:$CD$10,MATCH(BS2384,$CC$5:$CC$10,0),1)</f>
        <v>Y</v>
      </c>
      <c r="BU2384" s="12" t="str">
        <f>IF(AND(BT2384="Y",BQ2384&gt;1),"Y","")</f>
        <v/>
      </c>
      <c r="BV2384" s="12" t="str">
        <f>IF(AND(BT2384="Y",BQ2384&lt;1),"Y","")</f>
        <v>Y</v>
      </c>
      <c r="BW2384" s="12" t="str">
        <f>IF(BQ2384&gt;1,IF(BQ2383&gt;1,"Y",""),"")</f>
        <v/>
      </c>
      <c r="BX2384" s="12" t="str">
        <f>IF(BQ2384&lt;1,IF(BQ2383&lt;1,"Y",""),"")</f>
        <v/>
      </c>
      <c r="BY2384" s="2"/>
      <c r="BZ2384" s="2"/>
      <c r="CA2384" s="2"/>
    </row>
    <row r="2385" spans="47:79">
      <c r="AU2385" s="4" t="str">
        <f>IF(AZ2385=AZ2386,IF(AZ2385&gt;AZ2384,AZ2385&amp;"_O",""),AZ2385&amp;"_C")</f>
        <v/>
      </c>
      <c r="AV2385" s="7" t="str">
        <f>IF(RIGHT(AU2385,1)="C",AX2385/INDEX($AX$5:$AX$2729,MATCH(AZ2385&amp;"_O",$AU$5:$AU$2729,0),1),"")</f>
        <v/>
      </c>
      <c r="AW2385" s="38">
        <v>42209</v>
      </c>
      <c r="AX2385" s="37">
        <v>2079.65</v>
      </c>
      <c r="AY2385" s="7">
        <f>AX2385/AX2384</f>
        <v>0.97790411165030289</v>
      </c>
      <c r="AZ2385" s="4">
        <f>YEAR(AW2385)</f>
        <v>2015</v>
      </c>
      <c r="BA2385" s="2" t="s">
        <v>9</v>
      </c>
      <c r="BB2385" s="12" t="str">
        <f>INDEX($CD$5:$CD$10,MATCH(BA2385,$CC$5:$CC$10,0),1)</f>
        <v>Y</v>
      </c>
      <c r="BC2385" s="12" t="str">
        <f>IF(AND(BB2385="Y",AY2385&gt;1),"Y","")</f>
        <v/>
      </c>
      <c r="BD2385" s="12" t="str">
        <f>IF(AND(BB2385="Y",AY2385&lt;1),"Y","")</f>
        <v>Y</v>
      </c>
      <c r="BE2385" s="12" t="str">
        <f>IF(AY2385&gt;1,IF(AY2384&gt;1,"Y",""),"")</f>
        <v/>
      </c>
      <c r="BF2385" s="12" t="str">
        <f>IF(AY2385&lt;1,IF(AY2384&lt;1,"Y",""),"")</f>
        <v/>
      </c>
      <c r="BG2385" s="2"/>
      <c r="BH2385" s="2"/>
      <c r="BI2385" s="2"/>
      <c r="BJ2385" s="2"/>
      <c r="BK2385" s="2"/>
      <c r="BL2385" s="2"/>
      <c r="BM2385" s="4" t="str">
        <f>IF(BR2385=BR2386,IF(BR2385&gt;BR2384,BR2385&amp;"_O",""),BR2385&amp;"_C")</f>
        <v/>
      </c>
      <c r="BN2385" s="7" t="str">
        <f>IF(RIGHT(BM2385,1)="C",BP2385/INDEX($BP$5:$BP$2729,MATCH(BR2385&amp;"_O",$BM$5:$BM$2729,0),1),"")</f>
        <v/>
      </c>
      <c r="BO2385" s="38">
        <v>42629</v>
      </c>
      <c r="BP2385" s="3">
        <v>5244.57</v>
      </c>
      <c r="BQ2385" s="7">
        <f>BP2385/BP2384</f>
        <v>1.0231490603619651</v>
      </c>
      <c r="BR2385" s="4">
        <f>YEAR(BO2385)</f>
        <v>2016</v>
      </c>
      <c r="BS2385" s="2" t="s">
        <v>9</v>
      </c>
      <c r="BT2385" s="12" t="str">
        <f>INDEX($CD$5:$CD$10,MATCH(BS2385,$CC$5:$CC$10,0),1)</f>
        <v>Y</v>
      </c>
      <c r="BU2385" s="12" t="str">
        <f>IF(AND(BT2385="Y",BQ2385&gt;1),"Y","")</f>
        <v>Y</v>
      </c>
      <c r="BV2385" s="12" t="str">
        <f>IF(AND(BT2385="Y",BQ2385&lt;1),"Y","")</f>
        <v/>
      </c>
      <c r="BW2385" s="12" t="str">
        <f>IF(BQ2385&gt;1,IF(BQ2384&gt;1,"Y",""),"")</f>
        <v/>
      </c>
      <c r="BX2385" s="12" t="str">
        <f>IF(BQ2385&lt;1,IF(BQ2384&lt;1,"Y",""),"")</f>
        <v/>
      </c>
      <c r="BY2385" s="2"/>
      <c r="BZ2385" s="2"/>
      <c r="CA2385" s="2"/>
    </row>
    <row r="2386" spans="47:79">
      <c r="AU2386" s="4" t="str">
        <f>IF(AZ2386=AZ2387,IF(AZ2386&gt;AZ2385,AZ2386&amp;"_O",""),AZ2386&amp;"_C")</f>
        <v/>
      </c>
      <c r="AV2386" s="7" t="str">
        <f>IF(RIGHT(AU2386,1)="C",AX2386/INDEX($AX$5:$AX$2729,MATCH(AZ2386&amp;"_O",$AU$5:$AU$2729,0),1),"")</f>
        <v/>
      </c>
      <c r="AW2386" s="38">
        <v>42216</v>
      </c>
      <c r="AX2386" s="37">
        <v>2103.84</v>
      </c>
      <c r="AY2386" s="7">
        <f>AX2386/AX2385</f>
        <v>1.01163176496045</v>
      </c>
      <c r="AZ2386" s="4">
        <f>YEAR(AW2386)</f>
        <v>2015</v>
      </c>
      <c r="BA2386" s="2" t="s">
        <v>9</v>
      </c>
      <c r="BB2386" s="12" t="str">
        <f>INDEX($CD$5:$CD$10,MATCH(BA2386,$CC$5:$CC$10,0),1)</f>
        <v>Y</v>
      </c>
      <c r="BC2386" s="12" t="str">
        <f>IF(AND(BB2386="Y",AY2386&gt;1),"Y","")</f>
        <v>Y</v>
      </c>
      <c r="BD2386" s="12" t="str">
        <f>IF(AND(BB2386="Y",AY2386&lt;1),"Y","")</f>
        <v/>
      </c>
      <c r="BE2386" s="12" t="str">
        <f>IF(AY2386&gt;1,IF(AY2385&gt;1,"Y",""),"")</f>
        <v/>
      </c>
      <c r="BF2386" s="12" t="str">
        <f>IF(AY2386&lt;1,IF(AY2385&lt;1,"Y",""),"")</f>
        <v/>
      </c>
      <c r="BG2386" s="2"/>
      <c r="BH2386" s="2"/>
      <c r="BI2386" s="2"/>
      <c r="BJ2386" s="2"/>
      <c r="BK2386" s="2"/>
      <c r="BL2386" s="2"/>
      <c r="BM2386" s="4" t="str">
        <f>IF(BR2386=BR2387,IF(BR2386&gt;BR2385,BR2386&amp;"_O",""),BR2386&amp;"_C")</f>
        <v/>
      </c>
      <c r="BN2386" s="7" t="str">
        <f>IF(RIGHT(BM2386,1)="C",BP2386/INDEX($BP$5:$BP$2729,MATCH(BR2386&amp;"_O",$BM$5:$BM$2729,0),1),"")</f>
        <v/>
      </c>
      <c r="BO2386" s="38">
        <v>42636</v>
      </c>
      <c r="BP2386" s="3">
        <v>5305.75</v>
      </c>
      <c r="BQ2386" s="7">
        <f>BP2386/BP2385</f>
        <v>1.0116653986885484</v>
      </c>
      <c r="BR2386" s="4">
        <f>YEAR(BO2386)</f>
        <v>2016</v>
      </c>
      <c r="BS2386" s="2" t="s">
        <v>9</v>
      </c>
      <c r="BT2386" s="12" t="str">
        <f>INDEX($CD$5:$CD$10,MATCH(BS2386,$CC$5:$CC$10,0),1)</f>
        <v>Y</v>
      </c>
      <c r="BU2386" s="12" t="str">
        <f>IF(AND(BT2386="Y",BQ2386&gt;1),"Y","")</f>
        <v>Y</v>
      </c>
      <c r="BV2386" s="12" t="str">
        <f>IF(AND(BT2386="Y",BQ2386&lt;1),"Y","")</f>
        <v/>
      </c>
      <c r="BW2386" s="12" t="str">
        <f>IF(BQ2386&gt;1,IF(BQ2385&gt;1,"Y",""),"")</f>
        <v>Y</v>
      </c>
      <c r="BX2386" s="12" t="str">
        <f>IF(BQ2386&lt;1,IF(BQ2385&lt;1,"Y",""),"")</f>
        <v/>
      </c>
      <c r="BY2386" s="2"/>
      <c r="BZ2386" s="2"/>
      <c r="CA2386" s="2"/>
    </row>
    <row r="2387" spans="47:79">
      <c r="AU2387" s="4" t="str">
        <f>IF(AZ2387=AZ2388,IF(AZ2387&gt;AZ2386,AZ2387&amp;"_O",""),AZ2387&amp;"_C")</f>
        <v/>
      </c>
      <c r="AV2387" s="7" t="str">
        <f>IF(RIGHT(AU2387,1)="C",AX2387/INDEX($AX$5:$AX$2729,MATCH(AZ2387&amp;"_O",$AU$5:$AU$2729,0),1),"")</f>
        <v/>
      </c>
      <c r="AW2387" s="38">
        <v>42223</v>
      </c>
      <c r="AX2387" s="37">
        <v>2077.5700000000002</v>
      </c>
      <c r="AY2387" s="7">
        <f>AX2387/AX2386</f>
        <v>0.98751330899688194</v>
      </c>
      <c r="AZ2387" s="4">
        <f>YEAR(AW2387)</f>
        <v>2015</v>
      </c>
      <c r="BA2387" s="2" t="s">
        <v>9</v>
      </c>
      <c r="BB2387" s="12" t="str">
        <f>INDEX($CD$5:$CD$10,MATCH(BA2387,$CC$5:$CC$10,0),1)</f>
        <v>Y</v>
      </c>
      <c r="BC2387" s="12" t="str">
        <f>IF(AND(BB2387="Y",AY2387&gt;1),"Y","")</f>
        <v/>
      </c>
      <c r="BD2387" s="12" t="str">
        <f>IF(AND(BB2387="Y",AY2387&lt;1),"Y","")</f>
        <v>Y</v>
      </c>
      <c r="BE2387" s="12" t="str">
        <f>IF(AY2387&gt;1,IF(AY2386&gt;1,"Y",""),"")</f>
        <v/>
      </c>
      <c r="BF2387" s="12" t="str">
        <f>IF(AY2387&lt;1,IF(AY2386&lt;1,"Y",""),"")</f>
        <v/>
      </c>
      <c r="BG2387" s="2"/>
      <c r="BH2387" s="2"/>
      <c r="BI2387" s="2"/>
      <c r="BJ2387" s="2"/>
      <c r="BK2387" s="2"/>
      <c r="BL2387" s="2"/>
      <c r="BM2387" s="4" t="str">
        <f>IF(BR2387=BR2388,IF(BR2387&gt;BR2386,BR2387&amp;"_O",""),BR2387&amp;"_C")</f>
        <v/>
      </c>
      <c r="BN2387" s="7" t="str">
        <f>IF(RIGHT(BM2387,1)="C",BP2387/INDEX($BP$5:$BP$2729,MATCH(BR2387&amp;"_O",$BM$5:$BM$2729,0),1),"")</f>
        <v/>
      </c>
      <c r="BO2387" s="38">
        <v>42643</v>
      </c>
      <c r="BP2387" s="3">
        <v>5312</v>
      </c>
      <c r="BQ2387" s="7">
        <f>BP2387/BP2386</f>
        <v>1.0011779672996277</v>
      </c>
      <c r="BR2387" s="4">
        <f>YEAR(BO2387)</f>
        <v>2016</v>
      </c>
      <c r="BS2387" s="2" t="s">
        <v>9</v>
      </c>
      <c r="BT2387" s="12" t="str">
        <f>INDEX($CD$5:$CD$10,MATCH(BS2387,$CC$5:$CC$10,0),1)</f>
        <v>Y</v>
      </c>
      <c r="BU2387" s="12" t="str">
        <f>IF(AND(BT2387="Y",BQ2387&gt;1),"Y","")</f>
        <v>Y</v>
      </c>
      <c r="BV2387" s="12" t="str">
        <f>IF(AND(BT2387="Y",BQ2387&lt;1),"Y","")</f>
        <v/>
      </c>
      <c r="BW2387" s="12" t="str">
        <f>IF(BQ2387&gt;1,IF(BQ2386&gt;1,"Y",""),"")</f>
        <v>Y</v>
      </c>
      <c r="BX2387" s="12" t="str">
        <f>IF(BQ2387&lt;1,IF(BQ2386&lt;1,"Y",""),"")</f>
        <v/>
      </c>
      <c r="BY2387" s="2"/>
      <c r="BZ2387" s="2"/>
      <c r="CA2387" s="2"/>
    </row>
    <row r="2388" spans="47:79">
      <c r="AU2388" s="4" t="str">
        <f>IF(AZ2388=AZ2389,IF(AZ2388&gt;AZ2387,AZ2388&amp;"_O",""),AZ2388&amp;"_C")</f>
        <v/>
      </c>
      <c r="AV2388" s="7" t="str">
        <f>IF(RIGHT(AU2388,1)="C",AX2388/INDEX($AX$5:$AX$2729,MATCH(AZ2388&amp;"_O",$AU$5:$AU$2729,0),1),"")</f>
        <v/>
      </c>
      <c r="AW2388" s="38">
        <v>42230</v>
      </c>
      <c r="AX2388" s="37">
        <v>2091.54</v>
      </c>
      <c r="AY2388" s="7">
        <f>AX2388/AX2387</f>
        <v>1.0067242018319478</v>
      </c>
      <c r="AZ2388" s="4">
        <f>YEAR(AW2388)</f>
        <v>2015</v>
      </c>
      <c r="BA2388" s="2" t="s">
        <v>9</v>
      </c>
      <c r="BB2388" s="12" t="str">
        <f>INDEX($CD$5:$CD$10,MATCH(BA2388,$CC$5:$CC$10,0),1)</f>
        <v>Y</v>
      </c>
      <c r="BC2388" s="12" t="str">
        <f>IF(AND(BB2388="Y",AY2388&gt;1),"Y","")</f>
        <v>Y</v>
      </c>
      <c r="BD2388" s="12" t="str">
        <f>IF(AND(BB2388="Y",AY2388&lt;1),"Y","")</f>
        <v/>
      </c>
      <c r="BE2388" s="12" t="str">
        <f>IF(AY2388&gt;1,IF(AY2387&gt;1,"Y",""),"")</f>
        <v/>
      </c>
      <c r="BF2388" s="12" t="str">
        <f>IF(AY2388&lt;1,IF(AY2387&lt;1,"Y",""),"")</f>
        <v/>
      </c>
      <c r="BG2388" s="2"/>
      <c r="BH2388" s="2"/>
      <c r="BI2388" s="2"/>
      <c r="BJ2388" s="2"/>
      <c r="BK2388" s="2"/>
      <c r="BL2388" s="2"/>
      <c r="BM2388" s="4" t="str">
        <f>IF(BR2388=BR2389,IF(BR2388&gt;BR2387,BR2388&amp;"_O",""),BR2388&amp;"_C")</f>
        <v/>
      </c>
      <c r="BN2388" s="7" t="str">
        <f>IF(RIGHT(BM2388,1)="C",BP2388/INDEX($BP$5:$BP$2729,MATCH(BR2388&amp;"_O",$BM$5:$BM$2729,0),1),"")</f>
        <v/>
      </c>
      <c r="BO2388" s="38">
        <v>42650</v>
      </c>
      <c r="BP2388" s="3">
        <v>5292.4</v>
      </c>
      <c r="BQ2388" s="7">
        <f>BP2388/BP2387</f>
        <v>0.99631024096385534</v>
      </c>
      <c r="BR2388" s="4">
        <f>YEAR(BO2388)</f>
        <v>2016</v>
      </c>
      <c r="BS2388" s="2" t="s">
        <v>9</v>
      </c>
      <c r="BT2388" s="12" t="str">
        <f>INDEX($CD$5:$CD$10,MATCH(BS2388,$CC$5:$CC$10,0),1)</f>
        <v>Y</v>
      </c>
      <c r="BU2388" s="12" t="str">
        <f>IF(AND(BT2388="Y",BQ2388&gt;1),"Y","")</f>
        <v/>
      </c>
      <c r="BV2388" s="12" t="str">
        <f>IF(AND(BT2388="Y",BQ2388&lt;1),"Y","")</f>
        <v>Y</v>
      </c>
      <c r="BW2388" s="12" t="str">
        <f>IF(BQ2388&gt;1,IF(BQ2387&gt;1,"Y",""),"")</f>
        <v/>
      </c>
      <c r="BX2388" s="12" t="str">
        <f>IF(BQ2388&lt;1,IF(BQ2387&lt;1,"Y",""),"")</f>
        <v/>
      </c>
      <c r="BY2388" s="2"/>
      <c r="BZ2388" s="2"/>
      <c r="CA2388" s="2"/>
    </row>
    <row r="2389" spans="47:79">
      <c r="AU2389" s="4" t="str">
        <f>IF(AZ2389=AZ2390,IF(AZ2389&gt;AZ2388,AZ2389&amp;"_O",""),AZ2389&amp;"_C")</f>
        <v/>
      </c>
      <c r="AV2389" s="7" t="str">
        <f>IF(RIGHT(AU2389,1)="C",AX2389/INDEX($AX$5:$AX$2729,MATCH(AZ2389&amp;"_O",$AU$5:$AU$2729,0),1),"")</f>
        <v/>
      </c>
      <c r="AW2389" s="38">
        <v>42237</v>
      </c>
      <c r="AX2389" s="37">
        <v>1970.89</v>
      </c>
      <c r="AY2389" s="7">
        <f>AX2389/AX2388</f>
        <v>0.94231523183874089</v>
      </c>
      <c r="AZ2389" s="4">
        <f>YEAR(AW2389)</f>
        <v>2015</v>
      </c>
      <c r="BA2389" s="2" t="s">
        <v>9</v>
      </c>
      <c r="BB2389" s="12" t="str">
        <f>INDEX($CD$5:$CD$10,MATCH(BA2389,$CC$5:$CC$10,0),1)</f>
        <v>Y</v>
      </c>
      <c r="BC2389" s="12" t="str">
        <f>IF(AND(BB2389="Y",AY2389&gt;1),"Y","")</f>
        <v/>
      </c>
      <c r="BD2389" s="12" t="str">
        <f>IF(AND(BB2389="Y",AY2389&lt;1),"Y","")</f>
        <v>Y</v>
      </c>
      <c r="BE2389" s="12" t="str">
        <f>IF(AY2389&gt;1,IF(AY2388&gt;1,"Y",""),"")</f>
        <v/>
      </c>
      <c r="BF2389" s="12" t="str">
        <f>IF(AY2389&lt;1,IF(AY2388&lt;1,"Y",""),"")</f>
        <v/>
      </c>
      <c r="BG2389" s="2"/>
      <c r="BH2389" s="2"/>
      <c r="BI2389" s="2"/>
      <c r="BJ2389" s="2"/>
      <c r="BK2389" s="2"/>
      <c r="BL2389" s="2"/>
      <c r="BM2389" s="4" t="str">
        <f>IF(BR2389=BR2390,IF(BR2389&gt;BR2388,BR2389&amp;"_O",""),BR2389&amp;"_C")</f>
        <v/>
      </c>
      <c r="BN2389" s="7" t="str">
        <f>IF(RIGHT(BM2389,1)="C",BP2389/INDEX($BP$5:$BP$2729,MATCH(BR2389&amp;"_O",$BM$5:$BM$2729,0),1),"")</f>
        <v/>
      </c>
      <c r="BO2389" s="38">
        <v>42657</v>
      </c>
      <c r="BP2389" s="3">
        <v>5214.16</v>
      </c>
      <c r="BQ2389" s="7">
        <f>BP2389/BP2388</f>
        <v>0.98521653692086775</v>
      </c>
      <c r="BR2389" s="4">
        <f>YEAR(BO2389)</f>
        <v>2016</v>
      </c>
      <c r="BS2389" s="2" t="s">
        <v>9</v>
      </c>
      <c r="BT2389" s="12" t="str">
        <f>INDEX($CD$5:$CD$10,MATCH(BS2389,$CC$5:$CC$10,0),1)</f>
        <v>Y</v>
      </c>
      <c r="BU2389" s="12" t="str">
        <f>IF(AND(BT2389="Y",BQ2389&gt;1),"Y","")</f>
        <v/>
      </c>
      <c r="BV2389" s="12" t="str">
        <f>IF(AND(BT2389="Y",BQ2389&lt;1),"Y","")</f>
        <v>Y</v>
      </c>
      <c r="BW2389" s="12" t="str">
        <f>IF(BQ2389&gt;1,IF(BQ2388&gt;1,"Y",""),"")</f>
        <v/>
      </c>
      <c r="BX2389" s="12" t="str">
        <f>IF(BQ2389&lt;1,IF(BQ2388&lt;1,"Y",""),"")</f>
        <v>Y</v>
      </c>
      <c r="BY2389" s="2"/>
      <c r="BZ2389" s="2"/>
      <c r="CA2389" s="2"/>
    </row>
    <row r="2390" spans="47:79">
      <c r="AU2390" s="4" t="str">
        <f>IF(AZ2390=AZ2391,IF(AZ2390&gt;AZ2389,AZ2390&amp;"_O",""),AZ2390&amp;"_C")</f>
        <v/>
      </c>
      <c r="AV2390" s="7" t="str">
        <f>IF(RIGHT(AU2390,1)="C",AX2390/INDEX($AX$5:$AX$2729,MATCH(AZ2390&amp;"_O",$AU$5:$AU$2729,0),1),"")</f>
        <v/>
      </c>
      <c r="AW2390" s="38">
        <v>42244</v>
      </c>
      <c r="AX2390" s="37">
        <v>1988.87</v>
      </c>
      <c r="AY2390" s="7">
        <f>AX2390/AX2389</f>
        <v>1.0091227820933688</v>
      </c>
      <c r="AZ2390" s="4">
        <f>YEAR(AW2390)</f>
        <v>2015</v>
      </c>
      <c r="BA2390" s="2" t="s">
        <v>9</v>
      </c>
      <c r="BB2390" s="12" t="str">
        <f>INDEX($CD$5:$CD$10,MATCH(BA2390,$CC$5:$CC$10,0),1)</f>
        <v>Y</v>
      </c>
      <c r="BC2390" s="12" t="str">
        <f>IF(AND(BB2390="Y",AY2390&gt;1),"Y","")</f>
        <v>Y</v>
      </c>
      <c r="BD2390" s="12" t="str">
        <f>IF(AND(BB2390="Y",AY2390&lt;1),"Y","")</f>
        <v/>
      </c>
      <c r="BE2390" s="12" t="str">
        <f>IF(AY2390&gt;1,IF(AY2389&gt;1,"Y",""),"")</f>
        <v/>
      </c>
      <c r="BF2390" s="12" t="str">
        <f>IF(AY2390&lt;1,IF(AY2389&lt;1,"Y",""),"")</f>
        <v/>
      </c>
      <c r="BG2390" s="2"/>
      <c r="BH2390" s="2"/>
      <c r="BI2390" s="2"/>
      <c r="BJ2390" s="2"/>
      <c r="BK2390" s="2"/>
      <c r="BL2390" s="2"/>
      <c r="BM2390" s="4" t="str">
        <f>IF(BR2390=BR2391,IF(BR2390&gt;BR2389,BR2390&amp;"_O",""),BR2390&amp;"_C")</f>
        <v/>
      </c>
      <c r="BN2390" s="7" t="str">
        <f>IF(RIGHT(BM2390,1)="C",BP2390/INDEX($BP$5:$BP$2729,MATCH(BR2390&amp;"_O",$BM$5:$BM$2729,0),1),"")</f>
        <v/>
      </c>
      <c r="BO2390" s="38">
        <v>42664</v>
      </c>
      <c r="BP2390" s="3">
        <v>5257.4</v>
      </c>
      <c r="BQ2390" s="7">
        <f>BP2390/BP2389</f>
        <v>1.0082928026757905</v>
      </c>
      <c r="BR2390" s="4">
        <f>YEAR(BO2390)</f>
        <v>2016</v>
      </c>
      <c r="BS2390" s="2" t="s">
        <v>9</v>
      </c>
      <c r="BT2390" s="12" t="str">
        <f>INDEX($CD$5:$CD$10,MATCH(BS2390,$CC$5:$CC$10,0),1)</f>
        <v>Y</v>
      </c>
      <c r="BU2390" s="12" t="str">
        <f>IF(AND(BT2390="Y",BQ2390&gt;1),"Y","")</f>
        <v>Y</v>
      </c>
      <c r="BV2390" s="12" t="str">
        <f>IF(AND(BT2390="Y",BQ2390&lt;1),"Y","")</f>
        <v/>
      </c>
      <c r="BW2390" s="12" t="str">
        <f>IF(BQ2390&gt;1,IF(BQ2389&gt;1,"Y",""),"")</f>
        <v/>
      </c>
      <c r="BX2390" s="12" t="str">
        <f>IF(BQ2390&lt;1,IF(BQ2389&lt;1,"Y",""),"")</f>
        <v/>
      </c>
      <c r="BY2390" s="2"/>
      <c r="BZ2390" s="2"/>
      <c r="CA2390" s="2"/>
    </row>
    <row r="2391" spans="47:79">
      <c r="AU2391" s="4" t="str">
        <f>IF(AZ2391=AZ2392,IF(AZ2391&gt;AZ2390,AZ2391&amp;"_O",""),AZ2391&amp;"_C")</f>
        <v/>
      </c>
      <c r="AV2391" s="7" t="str">
        <f>IF(RIGHT(AU2391,1)="C",AX2391/INDEX($AX$5:$AX$2729,MATCH(AZ2391&amp;"_O",$AU$5:$AU$2729,0),1),"")</f>
        <v/>
      </c>
      <c r="AW2391" s="38">
        <v>42251</v>
      </c>
      <c r="AX2391" s="37">
        <v>1921.22</v>
      </c>
      <c r="AY2391" s="7">
        <f>AX2391/AX2390</f>
        <v>0.96598571047881465</v>
      </c>
      <c r="AZ2391" s="4">
        <f>YEAR(AW2391)</f>
        <v>2015</v>
      </c>
      <c r="BA2391" s="2" t="s">
        <v>9</v>
      </c>
      <c r="BB2391" s="12" t="str">
        <f>INDEX($CD$5:$CD$10,MATCH(BA2391,$CC$5:$CC$10,0),1)</f>
        <v>Y</v>
      </c>
      <c r="BC2391" s="12" t="str">
        <f>IF(AND(BB2391="Y",AY2391&gt;1),"Y","")</f>
        <v/>
      </c>
      <c r="BD2391" s="12" t="str">
        <f>IF(AND(BB2391="Y",AY2391&lt;1),"Y","")</f>
        <v>Y</v>
      </c>
      <c r="BE2391" s="12" t="str">
        <f>IF(AY2391&gt;1,IF(AY2390&gt;1,"Y",""),"")</f>
        <v/>
      </c>
      <c r="BF2391" s="12" t="str">
        <f>IF(AY2391&lt;1,IF(AY2390&lt;1,"Y",""),"")</f>
        <v/>
      </c>
      <c r="BG2391" s="2"/>
      <c r="BH2391" s="2"/>
      <c r="BI2391" s="2"/>
      <c r="BJ2391" s="2"/>
      <c r="BK2391" s="2"/>
      <c r="BL2391" s="2"/>
      <c r="BM2391" s="4" t="str">
        <f>IF(BR2391=BR2392,IF(BR2391&gt;BR2390,BR2391&amp;"_O",""),BR2391&amp;"_C")</f>
        <v/>
      </c>
      <c r="BN2391" s="7" t="str">
        <f>IF(RIGHT(BM2391,1)="C",BP2391/INDEX($BP$5:$BP$2729,MATCH(BR2391&amp;"_O",$BM$5:$BM$2729,0),1),"")</f>
        <v/>
      </c>
      <c r="BO2391" s="38">
        <v>42671</v>
      </c>
      <c r="BP2391" s="3">
        <v>5190.1000000000004</v>
      </c>
      <c r="BQ2391" s="7">
        <f>BP2391/BP2390</f>
        <v>0.98719899570129732</v>
      </c>
      <c r="BR2391" s="4">
        <f>YEAR(BO2391)</f>
        <v>2016</v>
      </c>
      <c r="BS2391" s="2" t="s">
        <v>9</v>
      </c>
      <c r="BT2391" s="12" t="str">
        <f>INDEX($CD$5:$CD$10,MATCH(BS2391,$CC$5:$CC$10,0),1)</f>
        <v>Y</v>
      </c>
      <c r="BU2391" s="12" t="str">
        <f>IF(AND(BT2391="Y",BQ2391&gt;1),"Y","")</f>
        <v/>
      </c>
      <c r="BV2391" s="12" t="str">
        <f>IF(AND(BT2391="Y",BQ2391&lt;1),"Y","")</f>
        <v>Y</v>
      </c>
      <c r="BW2391" s="12" t="str">
        <f>IF(BQ2391&gt;1,IF(BQ2390&gt;1,"Y",""),"")</f>
        <v/>
      </c>
      <c r="BX2391" s="12" t="str">
        <f>IF(BQ2391&lt;1,IF(BQ2390&lt;1,"Y",""),"")</f>
        <v/>
      </c>
      <c r="BY2391" s="2"/>
      <c r="BZ2391" s="2"/>
      <c r="CA2391" s="2"/>
    </row>
    <row r="2392" spans="47:79">
      <c r="AU2392" s="4" t="str">
        <f>IF(AZ2392=AZ2393,IF(AZ2392&gt;AZ2391,AZ2392&amp;"_O",""),AZ2392&amp;"_C")</f>
        <v/>
      </c>
      <c r="AV2392" s="7" t="str">
        <f>IF(RIGHT(AU2392,1)="C",AX2392/INDEX($AX$5:$AX$2729,MATCH(AZ2392&amp;"_O",$AU$5:$AU$2729,0),1),"")</f>
        <v/>
      </c>
      <c r="AW2392" s="38">
        <v>42258</v>
      </c>
      <c r="AX2392" s="37">
        <v>1961.05</v>
      </c>
      <c r="AY2392" s="7">
        <f>AX2392/AX2391</f>
        <v>1.020731618450776</v>
      </c>
      <c r="AZ2392" s="4">
        <f>YEAR(AW2392)</f>
        <v>2015</v>
      </c>
      <c r="BA2392" s="2" t="s">
        <v>9</v>
      </c>
      <c r="BB2392" s="12" t="str">
        <f>INDEX($CD$5:$CD$10,MATCH(BA2392,$CC$5:$CC$10,0),1)</f>
        <v>Y</v>
      </c>
      <c r="BC2392" s="12" t="str">
        <f>IF(AND(BB2392="Y",AY2392&gt;1),"Y","")</f>
        <v>Y</v>
      </c>
      <c r="BD2392" s="12" t="str">
        <f>IF(AND(BB2392="Y",AY2392&lt;1),"Y","")</f>
        <v/>
      </c>
      <c r="BE2392" s="12" t="str">
        <f>IF(AY2392&gt;1,IF(AY2391&gt;1,"Y",""),"")</f>
        <v/>
      </c>
      <c r="BF2392" s="12" t="str">
        <f>IF(AY2392&lt;1,IF(AY2391&lt;1,"Y",""),"")</f>
        <v/>
      </c>
      <c r="BG2392" s="2"/>
      <c r="BH2392" s="2"/>
      <c r="BI2392" s="2"/>
      <c r="BJ2392" s="2"/>
      <c r="BK2392" s="2"/>
      <c r="BL2392" s="2"/>
      <c r="BM2392" s="4" t="str">
        <f>IF(BR2392=BR2393,IF(BR2392&gt;BR2391,BR2392&amp;"_O",""),BR2392&amp;"_C")</f>
        <v/>
      </c>
      <c r="BN2392" s="7" t="str">
        <f>IF(RIGHT(BM2392,1)="C",BP2392/INDEX($BP$5:$BP$2729,MATCH(BR2392&amp;"_O",$BM$5:$BM$2729,0),1),"")</f>
        <v/>
      </c>
      <c r="BO2392" s="38">
        <v>42678</v>
      </c>
      <c r="BP2392" s="3">
        <v>5046.37</v>
      </c>
      <c r="BQ2392" s="7">
        <f>BP2392/BP2391</f>
        <v>0.97230689196739939</v>
      </c>
      <c r="BR2392" s="4">
        <f>YEAR(BO2392)</f>
        <v>2016</v>
      </c>
      <c r="BS2392" s="2" t="s">
        <v>9</v>
      </c>
      <c r="BT2392" s="12" t="str">
        <f>INDEX($CD$5:$CD$10,MATCH(BS2392,$CC$5:$CC$10,0),1)</f>
        <v>Y</v>
      </c>
      <c r="BU2392" s="12" t="str">
        <f>IF(AND(BT2392="Y",BQ2392&gt;1),"Y","")</f>
        <v/>
      </c>
      <c r="BV2392" s="12" t="str">
        <f>IF(AND(BT2392="Y",BQ2392&lt;1),"Y","")</f>
        <v>Y</v>
      </c>
      <c r="BW2392" s="12" t="str">
        <f>IF(BQ2392&gt;1,IF(BQ2391&gt;1,"Y",""),"")</f>
        <v/>
      </c>
      <c r="BX2392" s="12" t="str">
        <f>IF(BQ2392&lt;1,IF(BQ2391&lt;1,"Y",""),"")</f>
        <v>Y</v>
      </c>
      <c r="BY2392" s="2"/>
      <c r="BZ2392" s="2"/>
      <c r="CA2392" s="2"/>
    </row>
    <row r="2393" spans="47:79">
      <c r="AU2393" s="4" t="str">
        <f>IF(AZ2393=AZ2394,IF(AZ2393&gt;AZ2392,AZ2393&amp;"_O",""),AZ2393&amp;"_C")</f>
        <v/>
      </c>
      <c r="AV2393" s="7" t="str">
        <f>IF(RIGHT(AU2393,1)="C",AX2393/INDEX($AX$5:$AX$2729,MATCH(AZ2393&amp;"_O",$AU$5:$AU$2729,0),1),"")</f>
        <v/>
      </c>
      <c r="AW2393" s="38">
        <v>42265</v>
      </c>
      <c r="AX2393" s="37">
        <v>1958.03</v>
      </c>
      <c r="AY2393" s="7">
        <f>AX2393/AX2392</f>
        <v>0.99846000866882534</v>
      </c>
      <c r="AZ2393" s="4">
        <f>YEAR(AW2393)</f>
        <v>2015</v>
      </c>
      <c r="BA2393" s="2" t="s">
        <v>9</v>
      </c>
      <c r="BB2393" s="12" t="str">
        <f>INDEX($CD$5:$CD$10,MATCH(BA2393,$CC$5:$CC$10,0),1)</f>
        <v>Y</v>
      </c>
      <c r="BC2393" s="12" t="str">
        <f>IF(AND(BB2393="Y",AY2393&gt;1),"Y","")</f>
        <v/>
      </c>
      <c r="BD2393" s="12" t="str">
        <f>IF(AND(BB2393="Y",AY2393&lt;1),"Y","")</f>
        <v>Y</v>
      </c>
      <c r="BE2393" s="12" t="str">
        <f>IF(AY2393&gt;1,IF(AY2392&gt;1,"Y",""),"")</f>
        <v/>
      </c>
      <c r="BF2393" s="12" t="str">
        <f>IF(AY2393&lt;1,IF(AY2392&lt;1,"Y",""),"")</f>
        <v/>
      </c>
      <c r="BG2393" s="2"/>
      <c r="BH2393" s="2"/>
      <c r="BI2393" s="2"/>
      <c r="BJ2393" s="2"/>
      <c r="BK2393" s="2"/>
      <c r="BL2393" s="2"/>
      <c r="BM2393" s="4" t="str">
        <f>IF(BR2393=BR2394,IF(BR2393&gt;BR2392,BR2393&amp;"_O",""),BR2393&amp;"_C")</f>
        <v/>
      </c>
      <c r="BN2393" s="7" t="str">
        <f>IF(RIGHT(BM2393,1)="C",BP2393/INDEX($BP$5:$BP$2729,MATCH(BR2393&amp;"_O",$BM$5:$BM$2729,0),1),"")</f>
        <v/>
      </c>
      <c r="BO2393" s="38">
        <v>42685</v>
      </c>
      <c r="BP2393" s="3">
        <v>5237.1099999999997</v>
      </c>
      <c r="BQ2393" s="7">
        <f>BP2393/BP2392</f>
        <v>1.0377974662975564</v>
      </c>
      <c r="BR2393" s="4">
        <f>YEAR(BO2393)</f>
        <v>2016</v>
      </c>
      <c r="BS2393" s="2" t="s">
        <v>9</v>
      </c>
      <c r="BT2393" s="12" t="str">
        <f>INDEX($CD$5:$CD$10,MATCH(BS2393,$CC$5:$CC$10,0),1)</f>
        <v>Y</v>
      </c>
      <c r="BU2393" s="12" t="str">
        <f>IF(AND(BT2393="Y",BQ2393&gt;1),"Y","")</f>
        <v>Y</v>
      </c>
      <c r="BV2393" s="12" t="str">
        <f>IF(AND(BT2393="Y",BQ2393&lt;1),"Y","")</f>
        <v/>
      </c>
      <c r="BW2393" s="12" t="str">
        <f>IF(BQ2393&gt;1,IF(BQ2392&gt;1,"Y",""),"")</f>
        <v/>
      </c>
      <c r="BX2393" s="12" t="str">
        <f>IF(BQ2393&lt;1,IF(BQ2392&lt;1,"Y",""),"")</f>
        <v/>
      </c>
      <c r="BY2393" s="2"/>
      <c r="BZ2393" s="2"/>
      <c r="CA2393" s="2"/>
    </row>
    <row r="2394" spans="47:79">
      <c r="AU2394" s="4" t="str">
        <f>IF(AZ2394=AZ2395,IF(AZ2394&gt;AZ2393,AZ2394&amp;"_O",""),AZ2394&amp;"_C")</f>
        <v/>
      </c>
      <c r="AV2394" s="7" t="str">
        <f>IF(RIGHT(AU2394,1)="C",AX2394/INDEX($AX$5:$AX$2729,MATCH(AZ2394&amp;"_O",$AU$5:$AU$2729,0),1),"")</f>
        <v/>
      </c>
      <c r="AW2394" s="38">
        <v>42272</v>
      </c>
      <c r="AX2394" s="37">
        <v>1931.34</v>
      </c>
      <c r="AY2394" s="7">
        <f>AX2394/AX2393</f>
        <v>0.98636895246753109</v>
      </c>
      <c r="AZ2394" s="4">
        <f>YEAR(AW2394)</f>
        <v>2015</v>
      </c>
      <c r="BA2394" s="2" t="s">
        <v>9</v>
      </c>
      <c r="BB2394" s="12" t="str">
        <f>INDEX($CD$5:$CD$10,MATCH(BA2394,$CC$5:$CC$10,0),1)</f>
        <v>Y</v>
      </c>
      <c r="BC2394" s="12" t="str">
        <f>IF(AND(BB2394="Y",AY2394&gt;1),"Y","")</f>
        <v/>
      </c>
      <c r="BD2394" s="12" t="str">
        <f>IF(AND(BB2394="Y",AY2394&lt;1),"Y","")</f>
        <v>Y</v>
      </c>
      <c r="BE2394" s="12" t="str">
        <f>IF(AY2394&gt;1,IF(AY2393&gt;1,"Y",""),"")</f>
        <v/>
      </c>
      <c r="BF2394" s="12" t="str">
        <f>IF(AY2394&lt;1,IF(AY2393&lt;1,"Y",""),"")</f>
        <v>Y</v>
      </c>
      <c r="BG2394" s="2"/>
      <c r="BH2394" s="2"/>
      <c r="BI2394" s="2"/>
      <c r="BJ2394" s="2"/>
      <c r="BK2394" s="2"/>
      <c r="BL2394" s="2"/>
      <c r="BM2394" s="4" t="str">
        <f>IF(BR2394=BR2395,IF(BR2394&gt;BR2393,BR2394&amp;"_O",""),BR2394&amp;"_C")</f>
        <v/>
      </c>
      <c r="BN2394" s="7" t="str">
        <f>IF(RIGHT(BM2394,1)="C",BP2394/INDEX($BP$5:$BP$2729,MATCH(BR2394&amp;"_O",$BM$5:$BM$2729,0),1),"")</f>
        <v/>
      </c>
      <c r="BO2394" s="38">
        <v>42692</v>
      </c>
      <c r="BP2394" s="3">
        <v>5321.51</v>
      </c>
      <c r="BQ2394" s="7">
        <f>BP2394/BP2393</f>
        <v>1.0161157585003944</v>
      </c>
      <c r="BR2394" s="4">
        <f>YEAR(BO2394)</f>
        <v>2016</v>
      </c>
      <c r="BS2394" s="2" t="s">
        <v>9</v>
      </c>
      <c r="BT2394" s="12" t="str">
        <f>INDEX($CD$5:$CD$10,MATCH(BS2394,$CC$5:$CC$10,0),1)</f>
        <v>Y</v>
      </c>
      <c r="BU2394" s="12" t="str">
        <f>IF(AND(BT2394="Y",BQ2394&gt;1),"Y","")</f>
        <v>Y</v>
      </c>
      <c r="BV2394" s="12" t="str">
        <f>IF(AND(BT2394="Y",BQ2394&lt;1),"Y","")</f>
        <v/>
      </c>
      <c r="BW2394" s="12" t="str">
        <f>IF(BQ2394&gt;1,IF(BQ2393&gt;1,"Y",""),"")</f>
        <v>Y</v>
      </c>
      <c r="BX2394" s="12" t="str">
        <f>IF(BQ2394&lt;1,IF(BQ2393&lt;1,"Y",""),"")</f>
        <v/>
      </c>
      <c r="BY2394" s="2"/>
      <c r="BZ2394" s="2"/>
      <c r="CA2394" s="2"/>
    </row>
    <row r="2395" spans="47:79">
      <c r="AU2395" s="4" t="str">
        <f>IF(AZ2395=AZ2396,IF(AZ2395&gt;AZ2394,AZ2395&amp;"_O",""),AZ2395&amp;"_C")</f>
        <v/>
      </c>
      <c r="AV2395" s="7" t="str">
        <f>IF(RIGHT(AU2395,1)="C",AX2395/INDEX($AX$5:$AX$2729,MATCH(AZ2395&amp;"_O",$AU$5:$AU$2729,0),1),"")</f>
        <v/>
      </c>
      <c r="AW2395" s="38">
        <v>42279</v>
      </c>
      <c r="AX2395" s="37">
        <v>1951.36</v>
      </c>
      <c r="AY2395" s="7">
        <f>AX2395/AX2394</f>
        <v>1.0103658599728687</v>
      </c>
      <c r="AZ2395" s="4">
        <f>YEAR(AW2395)</f>
        <v>2015</v>
      </c>
      <c r="BA2395" s="2" t="s">
        <v>9</v>
      </c>
      <c r="BB2395" s="12" t="str">
        <f>INDEX($CD$5:$CD$10,MATCH(BA2395,$CC$5:$CC$10,0),1)</f>
        <v>Y</v>
      </c>
      <c r="BC2395" s="12" t="str">
        <f>IF(AND(BB2395="Y",AY2395&gt;1),"Y","")</f>
        <v>Y</v>
      </c>
      <c r="BD2395" s="12" t="str">
        <f>IF(AND(BB2395="Y",AY2395&lt;1),"Y","")</f>
        <v/>
      </c>
      <c r="BE2395" s="12" t="str">
        <f>IF(AY2395&gt;1,IF(AY2394&gt;1,"Y",""),"")</f>
        <v/>
      </c>
      <c r="BF2395" s="12" t="str">
        <f>IF(AY2395&lt;1,IF(AY2394&lt;1,"Y",""),"")</f>
        <v/>
      </c>
      <c r="BG2395" s="2"/>
      <c r="BH2395" s="2"/>
      <c r="BI2395" s="2"/>
      <c r="BJ2395" s="2"/>
      <c r="BK2395" s="2"/>
      <c r="BL2395" s="2"/>
      <c r="BM2395" s="4" t="str">
        <f>IF(BR2395=BR2396,IF(BR2395&gt;BR2394,BR2395&amp;"_O",""),BR2395&amp;"_C")</f>
        <v/>
      </c>
      <c r="BN2395" s="7" t="str">
        <f>IF(RIGHT(BM2395,1)="C",BP2395/INDEX($BP$5:$BP$2729,MATCH(BR2395&amp;"_O",$BM$5:$BM$2729,0),1),"")</f>
        <v/>
      </c>
      <c r="BO2395" s="38">
        <v>42699</v>
      </c>
      <c r="BP2395" s="3">
        <v>5398.92</v>
      </c>
      <c r="BQ2395" s="7">
        <f>BP2395/BP2394</f>
        <v>1.0145466230449627</v>
      </c>
      <c r="BR2395" s="4">
        <f>YEAR(BO2395)</f>
        <v>2016</v>
      </c>
      <c r="BS2395" s="2" t="s">
        <v>9</v>
      </c>
      <c r="BT2395" s="12" t="str">
        <f>INDEX($CD$5:$CD$10,MATCH(BS2395,$CC$5:$CC$10,0),1)</f>
        <v>Y</v>
      </c>
      <c r="BU2395" s="12" t="str">
        <f>IF(AND(BT2395="Y",BQ2395&gt;1),"Y","")</f>
        <v>Y</v>
      </c>
      <c r="BV2395" s="12" t="str">
        <f>IF(AND(BT2395="Y",BQ2395&lt;1),"Y","")</f>
        <v/>
      </c>
      <c r="BW2395" s="12" t="str">
        <f>IF(BQ2395&gt;1,IF(BQ2394&gt;1,"Y",""),"")</f>
        <v>Y</v>
      </c>
      <c r="BX2395" s="12" t="str">
        <f>IF(BQ2395&lt;1,IF(BQ2394&lt;1,"Y",""),"")</f>
        <v/>
      </c>
      <c r="BY2395" s="2"/>
      <c r="BZ2395" s="2"/>
      <c r="CA2395" s="2"/>
    </row>
    <row r="2396" spans="47:79">
      <c r="AU2396" s="4" t="str">
        <f>IF(AZ2396=AZ2397,IF(AZ2396&gt;AZ2395,AZ2396&amp;"_O",""),AZ2396&amp;"_C")</f>
        <v/>
      </c>
      <c r="AV2396" s="7" t="str">
        <f>IF(RIGHT(AU2396,1)="C",AX2396/INDEX($AX$5:$AX$2729,MATCH(AZ2396&amp;"_O",$AU$5:$AU$2729,0),1),"")</f>
        <v/>
      </c>
      <c r="AW2396" s="38">
        <v>42286</v>
      </c>
      <c r="AX2396" s="37">
        <v>2014.89</v>
      </c>
      <c r="AY2396" s="7">
        <f>AX2396/AX2395</f>
        <v>1.0325567809117744</v>
      </c>
      <c r="AZ2396" s="4">
        <f>YEAR(AW2396)</f>
        <v>2015</v>
      </c>
      <c r="BA2396" s="2" t="s">
        <v>9</v>
      </c>
      <c r="BB2396" s="12" t="str">
        <f>INDEX($CD$5:$CD$10,MATCH(BA2396,$CC$5:$CC$10,0),1)</f>
        <v>Y</v>
      </c>
      <c r="BC2396" s="12" t="str">
        <f>IF(AND(BB2396="Y",AY2396&gt;1),"Y","")</f>
        <v>Y</v>
      </c>
      <c r="BD2396" s="12" t="str">
        <f>IF(AND(BB2396="Y",AY2396&lt;1),"Y","")</f>
        <v/>
      </c>
      <c r="BE2396" s="12" t="str">
        <f>IF(AY2396&gt;1,IF(AY2395&gt;1,"Y",""),"")</f>
        <v>Y</v>
      </c>
      <c r="BF2396" s="12" t="str">
        <f>IF(AY2396&lt;1,IF(AY2395&lt;1,"Y",""),"")</f>
        <v/>
      </c>
      <c r="BG2396" s="2"/>
      <c r="BH2396" s="2"/>
      <c r="BI2396" s="2"/>
      <c r="BJ2396" s="2"/>
      <c r="BK2396" s="2"/>
      <c r="BL2396" s="2"/>
      <c r="BM2396" s="4" t="str">
        <f>IF(BR2396=BR2397,IF(BR2396&gt;BR2395,BR2396&amp;"_O",""),BR2396&amp;"_C")</f>
        <v/>
      </c>
      <c r="BN2396" s="7" t="str">
        <f>IF(RIGHT(BM2396,1)="C",BP2396/INDEX($BP$5:$BP$2729,MATCH(BR2396&amp;"_O",$BM$5:$BM$2729,0),1),"")</f>
        <v/>
      </c>
      <c r="BO2396" s="38">
        <v>42706</v>
      </c>
      <c r="BP2396" s="3">
        <v>5255.65</v>
      </c>
      <c r="BQ2396" s="7">
        <f>BP2396/BP2395</f>
        <v>0.97346321116075063</v>
      </c>
      <c r="BR2396" s="4">
        <f>YEAR(BO2396)</f>
        <v>2016</v>
      </c>
      <c r="BS2396" s="2" t="s">
        <v>9</v>
      </c>
      <c r="BT2396" s="12" t="str">
        <f>INDEX($CD$5:$CD$10,MATCH(BS2396,$CC$5:$CC$10,0),1)</f>
        <v>Y</v>
      </c>
      <c r="BU2396" s="12" t="str">
        <f>IF(AND(BT2396="Y",BQ2396&gt;1),"Y","")</f>
        <v/>
      </c>
      <c r="BV2396" s="12" t="str">
        <f>IF(AND(BT2396="Y",BQ2396&lt;1),"Y","")</f>
        <v>Y</v>
      </c>
      <c r="BW2396" s="12" t="str">
        <f>IF(BQ2396&gt;1,IF(BQ2395&gt;1,"Y",""),"")</f>
        <v/>
      </c>
      <c r="BX2396" s="12" t="str">
        <f>IF(BQ2396&lt;1,IF(BQ2395&lt;1,"Y",""),"")</f>
        <v/>
      </c>
      <c r="BY2396" s="2"/>
      <c r="BZ2396" s="2"/>
      <c r="CA2396" s="2"/>
    </row>
    <row r="2397" spans="47:79">
      <c r="AU2397" s="4" t="str">
        <f>IF(AZ2397=AZ2398,IF(AZ2397&gt;AZ2396,AZ2397&amp;"_O",""),AZ2397&amp;"_C")</f>
        <v/>
      </c>
      <c r="AV2397" s="7" t="str">
        <f>IF(RIGHT(AU2397,1)="C",AX2397/INDEX($AX$5:$AX$2729,MATCH(AZ2397&amp;"_O",$AU$5:$AU$2729,0),1),"")</f>
        <v/>
      </c>
      <c r="AW2397" s="38">
        <v>42293</v>
      </c>
      <c r="AX2397" s="37">
        <v>2033.11</v>
      </c>
      <c r="AY2397" s="7">
        <f>AX2397/AX2396</f>
        <v>1.0090426772677417</v>
      </c>
      <c r="AZ2397" s="4">
        <f>YEAR(AW2397)</f>
        <v>2015</v>
      </c>
      <c r="BA2397" s="2" t="s">
        <v>9</v>
      </c>
      <c r="BB2397" s="12" t="str">
        <f>INDEX($CD$5:$CD$10,MATCH(BA2397,$CC$5:$CC$10,0),1)</f>
        <v>Y</v>
      </c>
      <c r="BC2397" s="12" t="str">
        <f>IF(AND(BB2397="Y",AY2397&gt;1),"Y","")</f>
        <v>Y</v>
      </c>
      <c r="BD2397" s="12" t="str">
        <f>IF(AND(BB2397="Y",AY2397&lt;1),"Y","")</f>
        <v/>
      </c>
      <c r="BE2397" s="12" t="str">
        <f>IF(AY2397&gt;1,IF(AY2396&gt;1,"Y",""),"")</f>
        <v>Y</v>
      </c>
      <c r="BF2397" s="12" t="str">
        <f>IF(AY2397&lt;1,IF(AY2396&lt;1,"Y",""),"")</f>
        <v/>
      </c>
      <c r="BG2397" s="2"/>
      <c r="BH2397" s="2"/>
      <c r="BI2397" s="2"/>
      <c r="BJ2397" s="2"/>
      <c r="BK2397" s="2"/>
      <c r="BL2397" s="2"/>
      <c r="BM2397" s="4" t="str">
        <f>IF(BR2397=BR2398,IF(BR2397&gt;BR2396,BR2397&amp;"_O",""),BR2397&amp;"_C")</f>
        <v/>
      </c>
      <c r="BN2397" s="7" t="str">
        <f>IF(RIGHT(BM2397,1)="C",BP2397/INDEX($BP$5:$BP$2729,MATCH(BR2397&amp;"_O",$BM$5:$BM$2729,0),1),"")</f>
        <v/>
      </c>
      <c r="BO2397" s="38">
        <v>42713</v>
      </c>
      <c r="BP2397" s="3">
        <v>5444.5</v>
      </c>
      <c r="BQ2397" s="7">
        <f>BP2397/BP2396</f>
        <v>1.0359327580794004</v>
      </c>
      <c r="BR2397" s="4">
        <f>YEAR(BO2397)</f>
        <v>2016</v>
      </c>
      <c r="BS2397" s="2" t="s">
        <v>9</v>
      </c>
      <c r="BT2397" s="12" t="str">
        <f>INDEX($CD$5:$CD$10,MATCH(BS2397,$CC$5:$CC$10,0),1)</f>
        <v>Y</v>
      </c>
      <c r="BU2397" s="12" t="str">
        <f>IF(AND(BT2397="Y",BQ2397&gt;1),"Y","")</f>
        <v>Y</v>
      </c>
      <c r="BV2397" s="12" t="str">
        <f>IF(AND(BT2397="Y",BQ2397&lt;1),"Y","")</f>
        <v/>
      </c>
      <c r="BW2397" s="12" t="str">
        <f>IF(BQ2397&gt;1,IF(BQ2396&gt;1,"Y",""),"")</f>
        <v/>
      </c>
      <c r="BX2397" s="12" t="str">
        <f>IF(BQ2397&lt;1,IF(BQ2396&lt;1,"Y",""),"")</f>
        <v/>
      </c>
      <c r="BY2397" s="2"/>
      <c r="BZ2397" s="2"/>
      <c r="CA2397" s="2"/>
    </row>
    <row r="2398" spans="47:79">
      <c r="AU2398" s="4" t="str">
        <f>IF(AZ2398=AZ2399,IF(AZ2398&gt;AZ2397,AZ2398&amp;"_O",""),AZ2398&amp;"_C")</f>
        <v/>
      </c>
      <c r="AV2398" s="7" t="str">
        <f>IF(RIGHT(AU2398,1)="C",AX2398/INDEX($AX$5:$AX$2729,MATCH(AZ2398&amp;"_O",$AU$5:$AU$2729,0),1),"")</f>
        <v/>
      </c>
      <c r="AW2398" s="38">
        <v>42300</v>
      </c>
      <c r="AX2398" s="37">
        <v>2075.15</v>
      </c>
      <c r="AY2398" s="7">
        <f>AX2398/AX2397</f>
        <v>1.0206776809911908</v>
      </c>
      <c r="AZ2398" s="4">
        <f>YEAR(AW2398)</f>
        <v>2015</v>
      </c>
      <c r="BA2398" s="2" t="s">
        <v>9</v>
      </c>
      <c r="BB2398" s="12" t="str">
        <f>INDEX($CD$5:$CD$10,MATCH(BA2398,$CC$5:$CC$10,0),1)</f>
        <v>Y</v>
      </c>
      <c r="BC2398" s="12" t="str">
        <f>IF(AND(BB2398="Y",AY2398&gt;1),"Y","")</f>
        <v>Y</v>
      </c>
      <c r="BD2398" s="12" t="str">
        <f>IF(AND(BB2398="Y",AY2398&lt;1),"Y","")</f>
        <v/>
      </c>
      <c r="BE2398" s="12" t="str">
        <f>IF(AY2398&gt;1,IF(AY2397&gt;1,"Y",""),"")</f>
        <v>Y</v>
      </c>
      <c r="BF2398" s="12" t="str">
        <f>IF(AY2398&lt;1,IF(AY2397&lt;1,"Y",""),"")</f>
        <v/>
      </c>
      <c r="BG2398" s="2"/>
      <c r="BH2398" s="2"/>
      <c r="BI2398" s="2"/>
      <c r="BJ2398" s="2"/>
      <c r="BK2398" s="2"/>
      <c r="BL2398" s="2"/>
      <c r="BM2398" s="4" t="str">
        <f>IF(BR2398=BR2399,IF(BR2398&gt;BR2397,BR2398&amp;"_O",""),BR2398&amp;"_C")</f>
        <v/>
      </c>
      <c r="BN2398" s="7" t="str">
        <f>IF(RIGHT(BM2398,1)="C",BP2398/INDEX($BP$5:$BP$2729,MATCH(BR2398&amp;"_O",$BM$5:$BM$2729,0),1),"")</f>
        <v/>
      </c>
      <c r="BO2398" s="38">
        <v>42720</v>
      </c>
      <c r="BP2398" s="3">
        <v>5437.16</v>
      </c>
      <c r="BQ2398" s="7">
        <f>BP2398/BP2397</f>
        <v>0.99865185049132144</v>
      </c>
      <c r="BR2398" s="4">
        <f>YEAR(BO2398)</f>
        <v>2016</v>
      </c>
      <c r="BS2398" s="2" t="s">
        <v>9</v>
      </c>
      <c r="BT2398" s="12" t="str">
        <f>INDEX($CD$5:$CD$10,MATCH(BS2398,$CC$5:$CC$10,0),1)</f>
        <v>Y</v>
      </c>
      <c r="BU2398" s="12" t="str">
        <f>IF(AND(BT2398="Y",BQ2398&gt;1),"Y","")</f>
        <v/>
      </c>
      <c r="BV2398" s="12" t="str">
        <f>IF(AND(BT2398="Y",BQ2398&lt;1),"Y","")</f>
        <v>Y</v>
      </c>
      <c r="BW2398" s="12" t="str">
        <f>IF(BQ2398&gt;1,IF(BQ2397&gt;1,"Y",""),"")</f>
        <v/>
      </c>
      <c r="BX2398" s="12" t="str">
        <f>IF(BQ2398&lt;1,IF(BQ2397&lt;1,"Y",""),"")</f>
        <v/>
      </c>
      <c r="BY2398" s="2"/>
      <c r="BZ2398" s="2"/>
      <c r="CA2398" s="2"/>
    </row>
    <row r="2399" spans="47:79">
      <c r="AU2399" s="4" t="str">
        <f>IF(AZ2399=AZ2400,IF(AZ2399&gt;AZ2398,AZ2399&amp;"_O",""),AZ2399&amp;"_C")</f>
        <v/>
      </c>
      <c r="AV2399" s="7" t="str">
        <f>IF(RIGHT(AU2399,1)="C",AX2399/INDEX($AX$5:$AX$2729,MATCH(AZ2399&amp;"_O",$AU$5:$AU$2729,0),1),"")</f>
        <v/>
      </c>
      <c r="AW2399" s="38">
        <v>42307</v>
      </c>
      <c r="AX2399" s="37">
        <v>2079.36</v>
      </c>
      <c r="AY2399" s="7">
        <f>AX2399/AX2398</f>
        <v>1.0020287690046503</v>
      </c>
      <c r="AZ2399" s="4">
        <f>YEAR(AW2399)</f>
        <v>2015</v>
      </c>
      <c r="BA2399" s="2" t="s">
        <v>9</v>
      </c>
      <c r="BB2399" s="12" t="str">
        <f>INDEX($CD$5:$CD$10,MATCH(BA2399,$CC$5:$CC$10,0),1)</f>
        <v>Y</v>
      </c>
      <c r="BC2399" s="12" t="str">
        <f>IF(AND(BB2399="Y",AY2399&gt;1),"Y","")</f>
        <v>Y</v>
      </c>
      <c r="BD2399" s="12" t="str">
        <f>IF(AND(BB2399="Y",AY2399&lt;1),"Y","")</f>
        <v/>
      </c>
      <c r="BE2399" s="12" t="str">
        <f>IF(AY2399&gt;1,IF(AY2398&gt;1,"Y",""),"")</f>
        <v>Y</v>
      </c>
      <c r="BF2399" s="12" t="str">
        <f>IF(AY2399&lt;1,IF(AY2398&lt;1,"Y",""),"")</f>
        <v/>
      </c>
      <c r="BG2399" s="2"/>
      <c r="BH2399" s="2"/>
      <c r="BI2399" s="2"/>
      <c r="BJ2399" s="2"/>
      <c r="BK2399" s="2"/>
      <c r="BL2399" s="2"/>
      <c r="BM2399" s="4" t="str">
        <f>IF(BR2399=BR2400,IF(BR2399&gt;BR2398,BR2399&amp;"_O",""),BR2399&amp;"_C")</f>
        <v/>
      </c>
      <c r="BN2399" s="7" t="str">
        <f>IF(RIGHT(BM2399,1)="C",BP2399/INDEX($BP$5:$BP$2729,MATCH(BR2399&amp;"_O",$BM$5:$BM$2729,0),1),"")</f>
        <v/>
      </c>
      <c r="BO2399" s="38">
        <v>42727</v>
      </c>
      <c r="BP2399" s="3">
        <v>5462.69</v>
      </c>
      <c r="BQ2399" s="7">
        <f>BP2399/BP2398</f>
        <v>1.0046954660153462</v>
      </c>
      <c r="BR2399" s="4">
        <f>YEAR(BO2399)</f>
        <v>2016</v>
      </c>
      <c r="BS2399" s="2" t="s">
        <v>9</v>
      </c>
      <c r="BT2399" s="12" t="str">
        <f>INDEX($CD$5:$CD$10,MATCH(BS2399,$CC$5:$CC$10,0),1)</f>
        <v>Y</v>
      </c>
      <c r="BU2399" s="12" t="str">
        <f>IF(AND(BT2399="Y",BQ2399&gt;1),"Y","")</f>
        <v>Y</v>
      </c>
      <c r="BV2399" s="12" t="str">
        <f>IF(AND(BT2399="Y",BQ2399&lt;1),"Y","")</f>
        <v/>
      </c>
      <c r="BW2399" s="12" t="str">
        <f>IF(BQ2399&gt;1,IF(BQ2398&gt;1,"Y",""),"")</f>
        <v/>
      </c>
      <c r="BX2399" s="12" t="str">
        <f>IF(BQ2399&lt;1,IF(BQ2398&lt;1,"Y",""),"")</f>
        <v/>
      </c>
      <c r="BY2399" s="2"/>
      <c r="BZ2399" s="2"/>
      <c r="CA2399" s="2"/>
    </row>
    <row r="2400" spans="47:79">
      <c r="AU2400" s="4" t="str">
        <f>IF(AZ2400=AZ2401,IF(AZ2400&gt;AZ2399,AZ2400&amp;"_O",""),AZ2400&amp;"_C")</f>
        <v/>
      </c>
      <c r="AV2400" s="7" t="str">
        <f>IF(RIGHT(AU2400,1)="C",AX2400/INDEX($AX$5:$AX$2729,MATCH(AZ2400&amp;"_O",$AU$5:$AU$2729,0),1),"")</f>
        <v/>
      </c>
      <c r="AW2400" s="38">
        <v>42314</v>
      </c>
      <c r="AX2400" s="37">
        <v>2099.1999999999998</v>
      </c>
      <c r="AY2400" s="7">
        <f>AX2400/AX2399</f>
        <v>1.0095413973530316</v>
      </c>
      <c r="AZ2400" s="4">
        <f>YEAR(AW2400)</f>
        <v>2015</v>
      </c>
      <c r="BA2400" s="2" t="s">
        <v>9</v>
      </c>
      <c r="BB2400" s="12" t="str">
        <f>INDEX($CD$5:$CD$10,MATCH(BA2400,$CC$5:$CC$10,0),1)</f>
        <v>Y</v>
      </c>
      <c r="BC2400" s="12" t="str">
        <f>IF(AND(BB2400="Y",AY2400&gt;1),"Y","")</f>
        <v>Y</v>
      </c>
      <c r="BD2400" s="12" t="str">
        <f>IF(AND(BB2400="Y",AY2400&lt;1),"Y","")</f>
        <v/>
      </c>
      <c r="BE2400" s="12" t="str">
        <f>IF(AY2400&gt;1,IF(AY2399&gt;1,"Y",""),"")</f>
        <v>Y</v>
      </c>
      <c r="BF2400" s="12" t="str">
        <f>IF(AY2400&lt;1,IF(AY2399&lt;1,"Y",""),"")</f>
        <v/>
      </c>
      <c r="BG2400" s="2"/>
      <c r="BH2400" s="2"/>
      <c r="BI2400" s="2"/>
      <c r="BJ2400" s="2"/>
      <c r="BK2400" s="2"/>
      <c r="BL2400" s="2"/>
      <c r="BM2400" s="4" t="str">
        <f>IF(BR2400=BR2401,IF(BR2400&gt;BR2399,BR2400&amp;"_O",""),BR2400&amp;"_C")</f>
        <v>2016_C</v>
      </c>
      <c r="BN2400" s="7">
        <f>IF(RIGHT(BM2400,1)="C",BP2400/INDEX($BP$5:$BP$2729,MATCH(BR2400&amp;"_O",$BM$5:$BM$2729,0),1),"")</f>
        <v>1.1592482605203256</v>
      </c>
      <c r="BO2400" s="38">
        <v>42734</v>
      </c>
      <c r="BP2400" s="3">
        <v>5383.12</v>
      </c>
      <c r="BQ2400" s="7">
        <f>BP2400/BP2399</f>
        <v>0.98543391625737509</v>
      </c>
      <c r="BR2400" s="4">
        <f>YEAR(BO2400)</f>
        <v>2016</v>
      </c>
      <c r="BS2400" s="2" t="s">
        <v>9</v>
      </c>
      <c r="BT2400" s="12" t="str">
        <f>INDEX($CD$5:$CD$10,MATCH(BS2400,$CC$5:$CC$10,0),1)</f>
        <v>Y</v>
      </c>
      <c r="BU2400" s="12" t="str">
        <f>IF(AND(BT2400="Y",BQ2400&gt;1),"Y","")</f>
        <v/>
      </c>
      <c r="BV2400" s="12" t="str">
        <f>IF(AND(BT2400="Y",BQ2400&lt;1),"Y","")</f>
        <v>Y</v>
      </c>
      <c r="BW2400" s="12" t="str">
        <f>IF(BQ2400&gt;1,IF(BQ2399&gt;1,"Y",""),"")</f>
        <v/>
      </c>
      <c r="BX2400" s="12" t="str">
        <f>IF(BQ2400&lt;1,IF(BQ2399&lt;1,"Y",""),"")</f>
        <v/>
      </c>
      <c r="BY2400" s="2"/>
      <c r="BZ2400" s="2"/>
      <c r="CA2400" s="2"/>
    </row>
    <row r="2401" spans="47:79">
      <c r="AU2401" s="4" t="str">
        <f>IF(AZ2401=AZ2402,IF(AZ2401&gt;AZ2400,AZ2401&amp;"_O",""),AZ2401&amp;"_C")</f>
        <v/>
      </c>
      <c r="AV2401" s="7" t="str">
        <f>IF(RIGHT(AU2401,1)="C",AX2401/INDEX($AX$5:$AX$2729,MATCH(AZ2401&amp;"_O",$AU$5:$AU$2729,0),1),"")</f>
        <v/>
      </c>
      <c r="AW2401" s="38">
        <v>42321</v>
      </c>
      <c r="AX2401" s="37">
        <v>2023.04</v>
      </c>
      <c r="AY2401" s="7">
        <f>AX2401/AX2400</f>
        <v>0.96371951219512197</v>
      </c>
      <c r="AZ2401" s="4">
        <f>YEAR(AW2401)</f>
        <v>2015</v>
      </c>
      <c r="BA2401" s="2" t="s">
        <v>9</v>
      </c>
      <c r="BB2401" s="12" t="str">
        <f>INDEX($CD$5:$CD$10,MATCH(BA2401,$CC$5:$CC$10,0),1)</f>
        <v>Y</v>
      </c>
      <c r="BC2401" s="12" t="str">
        <f>IF(AND(BB2401="Y",AY2401&gt;1),"Y","")</f>
        <v/>
      </c>
      <c r="BD2401" s="12" t="str">
        <f>IF(AND(BB2401="Y",AY2401&lt;1),"Y","")</f>
        <v>Y</v>
      </c>
      <c r="BE2401" s="12" t="str">
        <f>IF(AY2401&gt;1,IF(AY2400&gt;1,"Y",""),"")</f>
        <v/>
      </c>
      <c r="BF2401" s="12" t="str">
        <f>IF(AY2401&lt;1,IF(AY2400&lt;1,"Y",""),"")</f>
        <v/>
      </c>
      <c r="BG2401" s="2"/>
      <c r="BH2401" s="2"/>
      <c r="BI2401" s="2"/>
      <c r="BJ2401" s="2"/>
      <c r="BK2401" s="2"/>
      <c r="BL2401" s="2"/>
      <c r="BM2401" s="4" t="str">
        <f>IF(BR2401=BR2402,IF(BR2401&gt;BR2400,BR2401&amp;"_O",""),BR2401&amp;"_C")</f>
        <v>2017_O</v>
      </c>
      <c r="BN2401" s="7" t="str">
        <f>IF(RIGHT(BM2401,1)="C",BP2401/INDEX($BP$5:$BP$2729,MATCH(BR2401&amp;"_O",$BM$5:$BM$2729,0),1),"")</f>
        <v/>
      </c>
      <c r="BO2401" s="38">
        <v>42741</v>
      </c>
      <c r="BP2401" s="3">
        <v>5521.06</v>
      </c>
      <c r="BQ2401" s="7">
        <f>BP2401/BP2400</f>
        <v>1.025624544873605</v>
      </c>
      <c r="BR2401" s="4">
        <f>YEAR(BO2401)</f>
        <v>2017</v>
      </c>
      <c r="BS2401" s="2" t="s">
        <v>9</v>
      </c>
      <c r="BT2401" s="12" t="str">
        <f>INDEX($CD$5:$CD$10,MATCH(BS2401,$CC$5:$CC$10,0),1)</f>
        <v>Y</v>
      </c>
      <c r="BU2401" s="12" t="str">
        <f>IF(AND(BT2401="Y",BQ2401&gt;1),"Y","")</f>
        <v>Y</v>
      </c>
      <c r="BV2401" s="12" t="str">
        <f>IF(AND(BT2401="Y",BQ2401&lt;1),"Y","")</f>
        <v/>
      </c>
      <c r="BW2401" s="12" t="str">
        <f>IF(BQ2401&gt;1,IF(BQ2400&gt;1,"Y",""),"")</f>
        <v/>
      </c>
      <c r="BX2401" s="12" t="str">
        <f>IF(BQ2401&lt;1,IF(BQ2400&lt;1,"Y",""),"")</f>
        <v/>
      </c>
      <c r="BY2401" s="2"/>
      <c r="BZ2401" s="2"/>
      <c r="CA2401" s="2"/>
    </row>
    <row r="2402" spans="47:79">
      <c r="AU2402" s="4" t="str">
        <f>IF(AZ2402=AZ2403,IF(AZ2402&gt;AZ2401,AZ2402&amp;"_O",""),AZ2402&amp;"_C")</f>
        <v/>
      </c>
      <c r="AV2402" s="7" t="str">
        <f>IF(RIGHT(AU2402,1)="C",AX2402/INDEX($AX$5:$AX$2729,MATCH(AZ2402&amp;"_O",$AU$5:$AU$2729,0),1),"")</f>
        <v/>
      </c>
      <c r="AW2402" s="38">
        <v>42328</v>
      </c>
      <c r="AX2402" s="37">
        <v>2089.17</v>
      </c>
      <c r="AY2402" s="7">
        <f>AX2402/AX2401</f>
        <v>1.0326884292945271</v>
      </c>
      <c r="AZ2402" s="4">
        <f>YEAR(AW2402)</f>
        <v>2015</v>
      </c>
      <c r="BA2402" s="2" t="s">
        <v>9</v>
      </c>
      <c r="BB2402" s="12" t="str">
        <f>INDEX($CD$5:$CD$10,MATCH(BA2402,$CC$5:$CC$10,0),1)</f>
        <v>Y</v>
      </c>
      <c r="BC2402" s="12" t="str">
        <f>IF(AND(BB2402="Y",AY2402&gt;1),"Y","")</f>
        <v>Y</v>
      </c>
      <c r="BD2402" s="12" t="str">
        <f>IF(AND(BB2402="Y",AY2402&lt;1),"Y","")</f>
        <v/>
      </c>
      <c r="BE2402" s="12" t="str">
        <f>IF(AY2402&gt;1,IF(AY2401&gt;1,"Y",""),"")</f>
        <v/>
      </c>
      <c r="BF2402" s="12" t="str">
        <f>IF(AY2402&lt;1,IF(AY2401&lt;1,"Y",""),"")</f>
        <v/>
      </c>
      <c r="BG2402" s="2"/>
      <c r="BH2402" s="2"/>
      <c r="BI2402" s="2"/>
      <c r="BJ2402" s="2"/>
      <c r="BK2402" s="2"/>
      <c r="BL2402" s="2"/>
      <c r="BM2402" s="4" t="str">
        <f>IF(BR2402=BR2403,IF(BR2402&gt;BR2401,BR2402&amp;"_O",""),BR2402&amp;"_C")</f>
        <v/>
      </c>
      <c r="BN2402" s="7" t="str">
        <f>IF(RIGHT(BM2402,1)="C",BP2402/INDEX($BP$5:$BP$2729,MATCH(BR2402&amp;"_O",$BM$5:$BM$2729,0),1),"")</f>
        <v/>
      </c>
      <c r="BO2402" s="38">
        <v>42748</v>
      </c>
      <c r="BP2402" s="3">
        <v>5574.12</v>
      </c>
      <c r="BQ2402" s="7">
        <f>BP2402/BP2401</f>
        <v>1.0096104733511317</v>
      </c>
      <c r="BR2402" s="4">
        <f>YEAR(BO2402)</f>
        <v>2017</v>
      </c>
      <c r="BS2402" s="2" t="s">
        <v>9</v>
      </c>
      <c r="BT2402" s="12" t="str">
        <f>INDEX($CD$5:$CD$10,MATCH(BS2402,$CC$5:$CC$10,0),1)</f>
        <v>Y</v>
      </c>
      <c r="BU2402" s="12" t="str">
        <f>IF(AND(BT2402="Y",BQ2402&gt;1),"Y","")</f>
        <v>Y</v>
      </c>
      <c r="BV2402" s="12" t="str">
        <f>IF(AND(BT2402="Y",BQ2402&lt;1),"Y","")</f>
        <v/>
      </c>
      <c r="BW2402" s="12" t="str">
        <f>IF(BQ2402&gt;1,IF(BQ2401&gt;1,"Y",""),"")</f>
        <v>Y</v>
      </c>
      <c r="BX2402" s="12" t="str">
        <f>IF(BQ2402&lt;1,IF(BQ2401&lt;1,"Y",""),"")</f>
        <v/>
      </c>
      <c r="BY2402" s="2"/>
      <c r="BZ2402" s="2"/>
      <c r="CA2402" s="2"/>
    </row>
    <row r="2403" spans="47:79">
      <c r="AU2403" s="4" t="str">
        <f>IF(AZ2403=AZ2404,IF(AZ2403&gt;AZ2402,AZ2403&amp;"_O",""),AZ2403&amp;"_C")</f>
        <v/>
      </c>
      <c r="AV2403" s="7" t="str">
        <f>IF(RIGHT(AU2403,1)="C",AX2403/INDEX($AX$5:$AX$2729,MATCH(AZ2403&amp;"_O",$AU$5:$AU$2729,0),1),"")</f>
        <v/>
      </c>
      <c r="AW2403" s="38">
        <v>42335</v>
      </c>
      <c r="AX2403" s="37">
        <v>2090.11</v>
      </c>
      <c r="AY2403" s="7">
        <f>AX2403/AX2402</f>
        <v>1.000449939449638</v>
      </c>
      <c r="AZ2403" s="4">
        <f>YEAR(AW2403)</f>
        <v>2015</v>
      </c>
      <c r="BA2403" s="2" t="s">
        <v>9</v>
      </c>
      <c r="BB2403" s="12" t="str">
        <f>INDEX($CD$5:$CD$10,MATCH(BA2403,$CC$5:$CC$10,0),1)</f>
        <v>Y</v>
      </c>
      <c r="BC2403" s="12" t="str">
        <f>IF(AND(BB2403="Y",AY2403&gt;1),"Y","")</f>
        <v>Y</v>
      </c>
      <c r="BD2403" s="12" t="str">
        <f>IF(AND(BB2403="Y",AY2403&lt;1),"Y","")</f>
        <v/>
      </c>
      <c r="BE2403" s="12" t="str">
        <f>IF(AY2403&gt;1,IF(AY2402&gt;1,"Y",""),"")</f>
        <v>Y</v>
      </c>
      <c r="BF2403" s="12" t="str">
        <f>IF(AY2403&lt;1,IF(AY2402&lt;1,"Y",""),"")</f>
        <v/>
      </c>
      <c r="BG2403" s="2"/>
      <c r="BH2403" s="2"/>
      <c r="BI2403" s="2"/>
      <c r="BJ2403" s="2"/>
      <c r="BK2403" s="2"/>
      <c r="BL2403" s="2"/>
      <c r="BM2403" s="4" t="str">
        <f>IF(BR2403=BR2404,IF(BR2403&gt;BR2402,BR2403&amp;"_O",""),BR2403&amp;"_C")</f>
        <v/>
      </c>
      <c r="BN2403" s="7" t="str">
        <f>IF(RIGHT(BM2403,1)="C",BP2403/INDEX($BP$5:$BP$2729,MATCH(BR2403&amp;"_O",$BM$5:$BM$2729,0),1),"")</f>
        <v/>
      </c>
      <c r="BO2403" s="38">
        <v>42755</v>
      </c>
      <c r="BP2403" s="3">
        <v>5555.33</v>
      </c>
      <c r="BQ2403" s="7">
        <f>BP2403/BP2402</f>
        <v>0.99662906431867271</v>
      </c>
      <c r="BR2403" s="4">
        <f>YEAR(BO2403)</f>
        <v>2017</v>
      </c>
      <c r="BS2403" s="2" t="s">
        <v>9</v>
      </c>
      <c r="BT2403" s="12" t="str">
        <f>INDEX($CD$5:$CD$10,MATCH(BS2403,$CC$5:$CC$10,0),1)</f>
        <v>Y</v>
      </c>
      <c r="BU2403" s="12" t="str">
        <f>IF(AND(BT2403="Y",BQ2403&gt;1),"Y","")</f>
        <v/>
      </c>
      <c r="BV2403" s="12" t="str">
        <f>IF(AND(BT2403="Y",BQ2403&lt;1),"Y","")</f>
        <v>Y</v>
      </c>
      <c r="BW2403" s="12" t="str">
        <f>IF(BQ2403&gt;1,IF(BQ2402&gt;1,"Y",""),"")</f>
        <v/>
      </c>
      <c r="BX2403" s="12" t="str">
        <f>IF(BQ2403&lt;1,IF(BQ2402&lt;1,"Y",""),"")</f>
        <v/>
      </c>
      <c r="BY2403" s="2"/>
      <c r="BZ2403" s="2"/>
      <c r="CA2403" s="2"/>
    </row>
    <row r="2404" spans="47:79">
      <c r="AU2404" s="4" t="str">
        <f>IF(AZ2404=AZ2405,IF(AZ2404&gt;AZ2403,AZ2404&amp;"_O",""),AZ2404&amp;"_C")</f>
        <v/>
      </c>
      <c r="AV2404" s="7" t="str">
        <f>IF(RIGHT(AU2404,1)="C",AX2404/INDEX($AX$5:$AX$2729,MATCH(AZ2404&amp;"_O",$AU$5:$AU$2729,0),1),"")</f>
        <v/>
      </c>
      <c r="AW2404" s="38">
        <v>42342</v>
      </c>
      <c r="AX2404" s="37">
        <v>2091.69</v>
      </c>
      <c r="AY2404" s="7">
        <f>AX2404/AX2403</f>
        <v>1.0007559410748716</v>
      </c>
      <c r="AZ2404" s="4">
        <f>YEAR(AW2404)</f>
        <v>2015</v>
      </c>
      <c r="BA2404" s="2" t="s">
        <v>9</v>
      </c>
      <c r="BB2404" s="12" t="str">
        <f>INDEX($CD$5:$CD$10,MATCH(BA2404,$CC$5:$CC$10,0),1)</f>
        <v>Y</v>
      </c>
      <c r="BC2404" s="12" t="str">
        <f>IF(AND(BB2404="Y",AY2404&gt;1),"Y","")</f>
        <v>Y</v>
      </c>
      <c r="BD2404" s="12" t="str">
        <f>IF(AND(BB2404="Y",AY2404&lt;1),"Y","")</f>
        <v/>
      </c>
      <c r="BE2404" s="12" t="str">
        <f>IF(AY2404&gt;1,IF(AY2403&gt;1,"Y",""),"")</f>
        <v>Y</v>
      </c>
      <c r="BF2404" s="12" t="str">
        <f>IF(AY2404&lt;1,IF(AY2403&lt;1,"Y",""),"")</f>
        <v/>
      </c>
      <c r="BG2404" s="2"/>
      <c r="BH2404" s="2"/>
      <c r="BI2404" s="2"/>
      <c r="BJ2404" s="2"/>
      <c r="BK2404" s="2"/>
      <c r="BL2404" s="2"/>
      <c r="BM2404" s="4" t="str">
        <f>IF(BR2404=BR2405,IF(BR2404&gt;BR2403,BR2404&amp;"_O",""),BR2404&amp;"_C")</f>
        <v/>
      </c>
      <c r="BN2404" s="7" t="str">
        <f>IF(RIGHT(BM2404,1)="C",BP2404/INDEX($BP$5:$BP$2729,MATCH(BR2404&amp;"_O",$BM$5:$BM$2729,0),1),"")</f>
        <v/>
      </c>
      <c r="BO2404" s="38">
        <v>42762</v>
      </c>
      <c r="BP2404" s="3">
        <v>5660.78</v>
      </c>
      <c r="BQ2404" s="7">
        <f>BP2404/BP2403</f>
        <v>1.0189817706598887</v>
      </c>
      <c r="BR2404" s="4">
        <f>YEAR(BO2404)</f>
        <v>2017</v>
      </c>
      <c r="BS2404" s="2" t="s">
        <v>9</v>
      </c>
      <c r="BT2404" s="12" t="str">
        <f>INDEX($CD$5:$CD$10,MATCH(BS2404,$CC$5:$CC$10,0),1)</f>
        <v>Y</v>
      </c>
      <c r="BU2404" s="12" t="str">
        <f>IF(AND(BT2404="Y",BQ2404&gt;1),"Y","")</f>
        <v>Y</v>
      </c>
      <c r="BV2404" s="12" t="str">
        <f>IF(AND(BT2404="Y",BQ2404&lt;1),"Y","")</f>
        <v/>
      </c>
      <c r="BW2404" s="12" t="str">
        <f>IF(BQ2404&gt;1,IF(BQ2403&gt;1,"Y",""),"")</f>
        <v/>
      </c>
      <c r="BX2404" s="12" t="str">
        <f>IF(BQ2404&lt;1,IF(BQ2403&lt;1,"Y",""),"")</f>
        <v/>
      </c>
      <c r="BY2404" s="2"/>
      <c r="BZ2404" s="2"/>
      <c r="CA2404" s="2"/>
    </row>
    <row r="2405" spans="47:79">
      <c r="AU2405" s="4" t="str">
        <f>IF(AZ2405=AZ2406,IF(AZ2405&gt;AZ2404,AZ2405&amp;"_O",""),AZ2405&amp;"_C")</f>
        <v/>
      </c>
      <c r="AV2405" s="7" t="str">
        <f>IF(RIGHT(AU2405,1)="C",AX2405/INDEX($AX$5:$AX$2729,MATCH(AZ2405&amp;"_O",$AU$5:$AU$2729,0),1),"")</f>
        <v/>
      </c>
      <c r="AW2405" s="38">
        <v>42349</v>
      </c>
      <c r="AX2405" s="37">
        <v>2012.37</v>
      </c>
      <c r="AY2405" s="7">
        <f>AX2405/AX2404</f>
        <v>0.96207851067796846</v>
      </c>
      <c r="AZ2405" s="4">
        <f>YEAR(AW2405)</f>
        <v>2015</v>
      </c>
      <c r="BA2405" s="2" t="s">
        <v>9</v>
      </c>
      <c r="BB2405" s="12" t="str">
        <f>INDEX($CD$5:$CD$10,MATCH(BA2405,$CC$5:$CC$10,0),1)</f>
        <v>Y</v>
      </c>
      <c r="BC2405" s="12" t="str">
        <f>IF(AND(BB2405="Y",AY2405&gt;1),"Y","")</f>
        <v/>
      </c>
      <c r="BD2405" s="12" t="str">
        <f>IF(AND(BB2405="Y",AY2405&lt;1),"Y","")</f>
        <v>Y</v>
      </c>
      <c r="BE2405" s="12" t="str">
        <f>IF(AY2405&gt;1,IF(AY2404&gt;1,"Y",""),"")</f>
        <v/>
      </c>
      <c r="BF2405" s="12" t="str">
        <f>IF(AY2405&lt;1,IF(AY2404&lt;1,"Y",""),"")</f>
        <v/>
      </c>
      <c r="BG2405" s="2"/>
      <c r="BH2405" s="2"/>
      <c r="BI2405" s="2"/>
      <c r="BJ2405" s="2"/>
      <c r="BK2405" s="2"/>
      <c r="BL2405" s="2"/>
      <c r="BM2405" s="4" t="str">
        <f>IF(BR2405=BR2406,IF(BR2405&gt;BR2404,BR2405&amp;"_O",""),BR2405&amp;"_C")</f>
        <v/>
      </c>
      <c r="BN2405" s="7" t="str">
        <f>IF(RIGHT(BM2405,1)="C",BP2405/INDEX($BP$5:$BP$2729,MATCH(BR2405&amp;"_O",$BM$5:$BM$2729,0),1),"")</f>
        <v/>
      </c>
      <c r="BO2405" s="38">
        <v>42769</v>
      </c>
      <c r="BP2405" s="3">
        <v>5666.77</v>
      </c>
      <c r="BQ2405" s="7">
        <f>BP2405/BP2404</f>
        <v>1.0010581580630233</v>
      </c>
      <c r="BR2405" s="4">
        <f>YEAR(BO2405)</f>
        <v>2017</v>
      </c>
      <c r="BS2405" s="2" t="s">
        <v>9</v>
      </c>
      <c r="BT2405" s="12" t="str">
        <f>INDEX($CD$5:$CD$10,MATCH(BS2405,$CC$5:$CC$10,0),1)</f>
        <v>Y</v>
      </c>
      <c r="BU2405" s="12" t="str">
        <f>IF(AND(BT2405="Y",BQ2405&gt;1),"Y","")</f>
        <v>Y</v>
      </c>
      <c r="BV2405" s="12" t="str">
        <f>IF(AND(BT2405="Y",BQ2405&lt;1),"Y","")</f>
        <v/>
      </c>
      <c r="BW2405" s="12" t="str">
        <f>IF(BQ2405&gt;1,IF(BQ2404&gt;1,"Y",""),"")</f>
        <v>Y</v>
      </c>
      <c r="BX2405" s="12" t="str">
        <f>IF(BQ2405&lt;1,IF(BQ2404&lt;1,"Y",""),"")</f>
        <v/>
      </c>
      <c r="BY2405" s="2"/>
      <c r="BZ2405" s="2"/>
      <c r="CA2405" s="2"/>
    </row>
    <row r="2406" spans="47:79">
      <c r="AU2406" s="4" t="str">
        <f>IF(AZ2406=AZ2407,IF(AZ2406&gt;AZ2405,AZ2406&amp;"_O",""),AZ2406&amp;"_C")</f>
        <v/>
      </c>
      <c r="AV2406" s="7" t="str">
        <f>IF(RIGHT(AU2406,1)="C",AX2406/INDEX($AX$5:$AX$2729,MATCH(AZ2406&amp;"_O",$AU$5:$AU$2729,0),1),"")</f>
        <v/>
      </c>
      <c r="AW2406" s="38">
        <v>42356</v>
      </c>
      <c r="AX2406" s="37">
        <v>2005.55</v>
      </c>
      <c r="AY2406" s="7">
        <f>AX2406/AX2405</f>
        <v>0.99661096120494741</v>
      </c>
      <c r="AZ2406" s="4">
        <f>YEAR(AW2406)</f>
        <v>2015</v>
      </c>
      <c r="BA2406" s="2" t="s">
        <v>9</v>
      </c>
      <c r="BB2406" s="12" t="str">
        <f>INDEX($CD$5:$CD$10,MATCH(BA2406,$CC$5:$CC$10,0),1)</f>
        <v>Y</v>
      </c>
      <c r="BC2406" s="12" t="str">
        <f>IF(AND(BB2406="Y",AY2406&gt;1),"Y","")</f>
        <v/>
      </c>
      <c r="BD2406" s="12" t="str">
        <f>IF(AND(BB2406="Y",AY2406&lt;1),"Y","")</f>
        <v>Y</v>
      </c>
      <c r="BE2406" s="12" t="str">
        <f>IF(AY2406&gt;1,IF(AY2405&gt;1,"Y",""),"")</f>
        <v/>
      </c>
      <c r="BF2406" s="12" t="str">
        <f>IF(AY2406&lt;1,IF(AY2405&lt;1,"Y",""),"")</f>
        <v>Y</v>
      </c>
      <c r="BG2406" s="2"/>
      <c r="BH2406" s="2"/>
      <c r="BI2406" s="2"/>
      <c r="BJ2406" s="2"/>
      <c r="BK2406" s="2"/>
      <c r="BL2406" s="2"/>
      <c r="BM2406" s="4" t="str">
        <f>IF(BR2406=BR2407,IF(BR2406&gt;BR2405,BR2406&amp;"_O",""),BR2406&amp;"_C")</f>
        <v/>
      </c>
      <c r="BN2406" s="7" t="str">
        <f>IF(RIGHT(BM2406,1)="C",BP2406/INDEX($BP$5:$BP$2729,MATCH(BR2406&amp;"_O",$BM$5:$BM$2729,0),1),"")</f>
        <v/>
      </c>
      <c r="BO2406" s="38">
        <v>42776</v>
      </c>
      <c r="BP2406" s="3">
        <v>5734.13</v>
      </c>
      <c r="BQ2406" s="7">
        <f>BP2406/BP2405</f>
        <v>1.0118868420634681</v>
      </c>
      <c r="BR2406" s="4">
        <f>YEAR(BO2406)</f>
        <v>2017</v>
      </c>
      <c r="BS2406" s="2" t="s">
        <v>9</v>
      </c>
      <c r="BT2406" s="12" t="str">
        <f>INDEX($CD$5:$CD$10,MATCH(BS2406,$CC$5:$CC$10,0),1)</f>
        <v>Y</v>
      </c>
      <c r="BU2406" s="12" t="str">
        <f>IF(AND(BT2406="Y",BQ2406&gt;1),"Y","")</f>
        <v>Y</v>
      </c>
      <c r="BV2406" s="12" t="str">
        <f>IF(AND(BT2406="Y",BQ2406&lt;1),"Y","")</f>
        <v/>
      </c>
      <c r="BW2406" s="12" t="str">
        <f>IF(BQ2406&gt;1,IF(BQ2405&gt;1,"Y",""),"")</f>
        <v>Y</v>
      </c>
      <c r="BX2406" s="12" t="str">
        <f>IF(BQ2406&lt;1,IF(BQ2405&lt;1,"Y",""),"")</f>
        <v/>
      </c>
      <c r="BY2406" s="2"/>
      <c r="BZ2406" s="2"/>
      <c r="CA2406" s="2"/>
    </row>
    <row r="2407" spans="47:79">
      <c r="AU2407" s="4" t="str">
        <f>IF(AZ2407=AZ2408,IF(AZ2407&gt;AZ2406,AZ2407&amp;"_O",""),AZ2407&amp;"_C")</f>
        <v/>
      </c>
      <c r="AV2407" s="7" t="str">
        <f>IF(RIGHT(AU2407,1)="C",AX2407/INDEX($AX$5:$AX$2729,MATCH(AZ2407&amp;"_O",$AU$5:$AU$2729,0),1),"")</f>
        <v/>
      </c>
      <c r="AW2407" s="38">
        <v>42362</v>
      </c>
      <c r="AX2407" s="37">
        <v>2060.9899999999998</v>
      </c>
      <c r="AY2407" s="7">
        <f>AX2407/AX2406</f>
        <v>1.0276432898706089</v>
      </c>
      <c r="AZ2407" s="4">
        <f>YEAR(AW2407)</f>
        <v>2015</v>
      </c>
      <c r="BA2407" s="2" t="s">
        <v>9</v>
      </c>
      <c r="BB2407" s="12" t="str">
        <f>INDEX($CD$5:$CD$10,MATCH(BA2407,$CC$5:$CC$10,0),1)</f>
        <v>Y</v>
      </c>
      <c r="BC2407" s="12" t="str">
        <f>IF(AND(BB2407="Y",AY2407&gt;1),"Y","")</f>
        <v>Y</v>
      </c>
      <c r="BD2407" s="12" t="str">
        <f>IF(AND(BB2407="Y",AY2407&lt;1),"Y","")</f>
        <v/>
      </c>
      <c r="BE2407" s="12" t="str">
        <f>IF(AY2407&gt;1,IF(AY2406&gt;1,"Y",""),"")</f>
        <v/>
      </c>
      <c r="BF2407" s="12" t="str">
        <f>IF(AY2407&lt;1,IF(AY2406&lt;1,"Y",""),"")</f>
        <v/>
      </c>
      <c r="BG2407" s="2"/>
      <c r="BH2407" s="2"/>
      <c r="BI2407" s="2"/>
      <c r="BJ2407" s="2"/>
      <c r="BK2407" s="2"/>
      <c r="BL2407" s="2"/>
      <c r="BM2407" s="4" t="str">
        <f>IF(BR2407=BR2408,IF(BR2407&gt;BR2406,BR2407&amp;"_O",""),BR2407&amp;"_C")</f>
        <v/>
      </c>
      <c r="BN2407" s="7" t="str">
        <f>IF(RIGHT(BM2407,1)="C",BP2407/INDEX($BP$5:$BP$2729,MATCH(BR2407&amp;"_O",$BM$5:$BM$2729,0),1),"")</f>
        <v/>
      </c>
      <c r="BO2407" s="38">
        <v>42783</v>
      </c>
      <c r="BP2407" s="3">
        <v>5838.58</v>
      </c>
      <c r="BQ2407" s="7">
        <f>BP2407/BP2406</f>
        <v>1.0182154921496374</v>
      </c>
      <c r="BR2407" s="4">
        <f>YEAR(BO2407)</f>
        <v>2017</v>
      </c>
      <c r="BS2407" s="2" t="s">
        <v>9</v>
      </c>
      <c r="BT2407" s="12" t="str">
        <f>INDEX($CD$5:$CD$10,MATCH(BS2407,$CC$5:$CC$10,0),1)</f>
        <v>Y</v>
      </c>
      <c r="BU2407" s="12" t="str">
        <f>IF(AND(BT2407="Y",BQ2407&gt;1),"Y","")</f>
        <v>Y</v>
      </c>
      <c r="BV2407" s="12" t="str">
        <f>IF(AND(BT2407="Y",BQ2407&lt;1),"Y","")</f>
        <v/>
      </c>
      <c r="BW2407" s="12" t="str">
        <f>IF(BQ2407&gt;1,IF(BQ2406&gt;1,"Y",""),"")</f>
        <v>Y</v>
      </c>
      <c r="BX2407" s="12" t="str">
        <f>IF(BQ2407&lt;1,IF(BQ2406&lt;1,"Y",""),"")</f>
        <v/>
      </c>
      <c r="BY2407" s="2"/>
      <c r="BZ2407" s="2"/>
      <c r="CA2407" s="2"/>
    </row>
    <row r="2408" spans="47:79">
      <c r="AU2408" s="4" t="str">
        <f>IF(AZ2408=AZ2409,IF(AZ2408&gt;AZ2407,AZ2408&amp;"_O",""),AZ2408&amp;"_C")</f>
        <v>2015_C</v>
      </c>
      <c r="AV2408" s="7">
        <f>IF(RIGHT(AU2408,1)="C",AX2408/INDEX($AX$5:$AX$2729,MATCH(AZ2408&amp;"_O",$AU$5:$AU$2729,0),1),"")</f>
        <v>0.99307161597512406</v>
      </c>
      <c r="AW2408" s="38">
        <v>42369</v>
      </c>
      <c r="AX2408" s="37">
        <v>2043.94</v>
      </c>
      <c r="AY2408" s="7">
        <f>AX2408/AX2407</f>
        <v>0.99172727669712146</v>
      </c>
      <c r="AZ2408" s="4">
        <f>YEAR(AW2408)</f>
        <v>2015</v>
      </c>
      <c r="BA2408" s="2" t="s">
        <v>9</v>
      </c>
      <c r="BB2408" s="12" t="str">
        <f>INDEX($CD$5:$CD$10,MATCH(BA2408,$CC$5:$CC$10,0),1)</f>
        <v>Y</v>
      </c>
      <c r="BC2408" s="12" t="str">
        <f>IF(AND(BB2408="Y",AY2408&gt;1),"Y","")</f>
        <v/>
      </c>
      <c r="BD2408" s="12" t="str">
        <f>IF(AND(BB2408="Y",AY2408&lt;1),"Y","")</f>
        <v>Y</v>
      </c>
      <c r="BE2408" s="12" t="str">
        <f>IF(AY2408&gt;1,IF(AY2407&gt;1,"Y",""),"")</f>
        <v/>
      </c>
      <c r="BF2408" s="12" t="str">
        <f>IF(AY2408&lt;1,IF(AY2407&lt;1,"Y",""),"")</f>
        <v/>
      </c>
      <c r="BG2408" s="2"/>
      <c r="BH2408" s="2"/>
      <c r="BI2408" s="2"/>
      <c r="BJ2408" s="2"/>
      <c r="BK2408" s="2"/>
      <c r="BL2408" s="2"/>
      <c r="BM2408" s="4" t="str">
        <f>IF(BR2408=BR2409,IF(BR2408&gt;BR2407,BR2408&amp;"_O",""),BR2408&amp;"_C")</f>
        <v/>
      </c>
      <c r="BN2408" s="7" t="str">
        <f>IF(RIGHT(BM2408,1)="C",BP2408/INDEX($BP$5:$BP$2729,MATCH(BR2408&amp;"_O",$BM$5:$BM$2729,0),1),"")</f>
        <v/>
      </c>
      <c r="BO2408" s="38">
        <v>42790</v>
      </c>
      <c r="BP2408" s="3">
        <v>5845.31</v>
      </c>
      <c r="BQ2408" s="7">
        <f>BP2408/BP2407</f>
        <v>1.001152677534606</v>
      </c>
      <c r="BR2408" s="4">
        <f>YEAR(BO2408)</f>
        <v>2017</v>
      </c>
      <c r="BS2408" s="2" t="s">
        <v>9</v>
      </c>
      <c r="BT2408" s="12" t="str">
        <f>INDEX($CD$5:$CD$10,MATCH(BS2408,$CC$5:$CC$10,0),1)</f>
        <v>Y</v>
      </c>
      <c r="BU2408" s="12" t="str">
        <f>IF(AND(BT2408="Y",BQ2408&gt;1),"Y","")</f>
        <v>Y</v>
      </c>
      <c r="BV2408" s="12" t="str">
        <f>IF(AND(BT2408="Y",BQ2408&lt;1),"Y","")</f>
        <v/>
      </c>
      <c r="BW2408" s="12" t="str">
        <f>IF(BQ2408&gt;1,IF(BQ2407&gt;1,"Y",""),"")</f>
        <v>Y</v>
      </c>
      <c r="BX2408" s="12" t="str">
        <f>IF(BQ2408&lt;1,IF(BQ2407&lt;1,"Y",""),"")</f>
        <v/>
      </c>
      <c r="BY2408" s="2"/>
      <c r="BZ2408" s="2"/>
      <c r="CA2408" s="2"/>
    </row>
    <row r="2409" spans="47:79">
      <c r="AU2409" s="4" t="str">
        <f>IF(AZ2409=AZ2410,IF(AZ2409&gt;AZ2408,AZ2409&amp;"_O",""),AZ2409&amp;"_C")</f>
        <v>2016_O</v>
      </c>
      <c r="AV2409" s="7" t="str">
        <f>IF(RIGHT(AU2409,1)="C",AX2409/INDEX($AX$5:$AX$2729,MATCH(AZ2409&amp;"_O",$AU$5:$AU$2729,0),1),"")</f>
        <v/>
      </c>
      <c r="AW2409" s="38">
        <v>42377</v>
      </c>
      <c r="AX2409" s="37">
        <v>1922.03</v>
      </c>
      <c r="AY2409" s="7">
        <f>AX2409/AX2408</f>
        <v>0.94035539203694818</v>
      </c>
      <c r="AZ2409" s="4">
        <f>YEAR(AW2409)</f>
        <v>2016</v>
      </c>
      <c r="BA2409" s="2" t="s">
        <v>9</v>
      </c>
      <c r="BB2409" s="12" t="str">
        <f>INDEX($CD$5:$CD$10,MATCH(BA2409,$CC$5:$CC$10,0),1)</f>
        <v>Y</v>
      </c>
      <c r="BC2409" s="12" t="str">
        <f>IF(AND(BB2409="Y",AY2409&gt;1),"Y","")</f>
        <v/>
      </c>
      <c r="BD2409" s="12" t="str">
        <f>IF(AND(BB2409="Y",AY2409&lt;1),"Y","")</f>
        <v>Y</v>
      </c>
      <c r="BE2409" s="12" t="str">
        <f>IF(AY2409&gt;1,IF(AY2408&gt;1,"Y",""),"")</f>
        <v/>
      </c>
      <c r="BF2409" s="12" t="str">
        <f>IF(AY2409&lt;1,IF(AY2408&lt;1,"Y",""),"")</f>
        <v>Y</v>
      </c>
      <c r="BG2409" s="2"/>
      <c r="BH2409" s="2"/>
      <c r="BI2409" s="2"/>
      <c r="BJ2409" s="2"/>
      <c r="BK2409" s="2"/>
      <c r="BL2409" s="2"/>
      <c r="BM2409" s="4" t="str">
        <f>IF(BR2409=BR2410,IF(BR2409&gt;BR2408,BR2409&amp;"_O",""),BR2409&amp;"_C")</f>
        <v/>
      </c>
      <c r="BN2409" s="7" t="str">
        <f>IF(RIGHT(BM2409,1)="C",BP2409/INDEX($BP$5:$BP$2729,MATCH(BR2409&amp;"_O",$BM$5:$BM$2729,0),1),"")</f>
        <v/>
      </c>
      <c r="BO2409" s="38">
        <v>42797</v>
      </c>
      <c r="BP2409" s="3">
        <v>5870.75</v>
      </c>
      <c r="BQ2409" s="7">
        <f>BP2409/BP2408</f>
        <v>1.0043522071541116</v>
      </c>
      <c r="BR2409" s="4">
        <f>YEAR(BO2409)</f>
        <v>2017</v>
      </c>
      <c r="BS2409" s="2" t="s">
        <v>9</v>
      </c>
      <c r="BT2409" s="12" t="str">
        <f>INDEX($CD$5:$CD$10,MATCH(BS2409,$CC$5:$CC$10,0),1)</f>
        <v>Y</v>
      </c>
      <c r="BU2409" s="12" t="str">
        <f>IF(AND(BT2409="Y",BQ2409&gt;1),"Y","")</f>
        <v>Y</v>
      </c>
      <c r="BV2409" s="12" t="str">
        <f>IF(AND(BT2409="Y",BQ2409&lt;1),"Y","")</f>
        <v/>
      </c>
      <c r="BW2409" s="12" t="str">
        <f>IF(BQ2409&gt;1,IF(BQ2408&gt;1,"Y",""),"")</f>
        <v>Y</v>
      </c>
      <c r="BX2409" s="12" t="str">
        <f>IF(BQ2409&lt;1,IF(BQ2408&lt;1,"Y",""),"")</f>
        <v/>
      </c>
      <c r="BY2409" s="2"/>
      <c r="BZ2409" s="2"/>
      <c r="CA2409" s="2"/>
    </row>
    <row r="2410" spans="47:79">
      <c r="AU2410" s="4" t="str">
        <f>IF(AZ2410=AZ2411,IF(AZ2410&gt;AZ2409,AZ2410&amp;"_O",""),AZ2410&amp;"_C")</f>
        <v/>
      </c>
      <c r="AV2410" s="7" t="str">
        <f>IF(RIGHT(AU2410,1)="C",AX2410/INDEX($AX$5:$AX$2729,MATCH(AZ2410&amp;"_O",$AU$5:$AU$2729,0),1),"")</f>
        <v/>
      </c>
      <c r="AW2410" s="38">
        <v>42384</v>
      </c>
      <c r="AX2410" s="37">
        <v>1880.33</v>
      </c>
      <c r="AY2410" s="7">
        <f>AX2410/AX2409</f>
        <v>0.97830418880038295</v>
      </c>
      <c r="AZ2410" s="4">
        <f>YEAR(AW2410)</f>
        <v>2016</v>
      </c>
      <c r="BA2410" s="2" t="s">
        <v>9</v>
      </c>
      <c r="BB2410" s="12" t="str">
        <f>INDEX($CD$5:$CD$10,MATCH(BA2410,$CC$5:$CC$10,0),1)</f>
        <v>Y</v>
      </c>
      <c r="BC2410" s="12" t="str">
        <f>IF(AND(BB2410="Y",AY2410&gt;1),"Y","")</f>
        <v/>
      </c>
      <c r="BD2410" s="12" t="str">
        <f>IF(AND(BB2410="Y",AY2410&lt;1),"Y","")</f>
        <v>Y</v>
      </c>
      <c r="BE2410" s="12" t="str">
        <f>IF(AY2410&gt;1,IF(AY2409&gt;1,"Y",""),"")</f>
        <v/>
      </c>
      <c r="BF2410" s="12" t="str">
        <f>IF(AY2410&lt;1,IF(AY2409&lt;1,"Y",""),"")</f>
        <v>Y</v>
      </c>
      <c r="BG2410" s="2"/>
      <c r="BH2410" s="2"/>
      <c r="BI2410" s="2"/>
      <c r="BJ2410" s="2"/>
      <c r="BK2410" s="2"/>
      <c r="BL2410" s="2"/>
      <c r="BM2410" s="4" t="str">
        <f>IF(BR2410=BR2411,IF(BR2410&gt;BR2409,BR2410&amp;"_O",""),BR2410&amp;"_C")</f>
        <v/>
      </c>
      <c r="BN2410" s="7" t="str">
        <f>IF(RIGHT(BM2410,1)="C",BP2410/INDEX($BP$5:$BP$2729,MATCH(BR2410&amp;"_O",$BM$5:$BM$2729,0),1),"")</f>
        <v/>
      </c>
      <c r="BO2410" s="38">
        <v>42804</v>
      </c>
      <c r="BP2410" s="3">
        <v>5861.73</v>
      </c>
      <c r="BQ2410" s="7">
        <f>BP2410/BP2409</f>
        <v>0.99846356939062297</v>
      </c>
      <c r="BR2410" s="4">
        <f>YEAR(BO2410)</f>
        <v>2017</v>
      </c>
      <c r="BS2410" s="2" t="s">
        <v>9</v>
      </c>
      <c r="BT2410" s="12" t="str">
        <f>INDEX($CD$5:$CD$10,MATCH(BS2410,$CC$5:$CC$10,0),1)</f>
        <v>Y</v>
      </c>
      <c r="BU2410" s="12" t="str">
        <f>IF(AND(BT2410="Y",BQ2410&gt;1),"Y","")</f>
        <v/>
      </c>
      <c r="BV2410" s="12" t="str">
        <f>IF(AND(BT2410="Y",BQ2410&lt;1),"Y","")</f>
        <v>Y</v>
      </c>
      <c r="BW2410" s="12" t="str">
        <f>IF(BQ2410&gt;1,IF(BQ2409&gt;1,"Y",""),"")</f>
        <v/>
      </c>
      <c r="BX2410" s="12" t="str">
        <f>IF(BQ2410&lt;1,IF(BQ2409&lt;1,"Y",""),"")</f>
        <v/>
      </c>
      <c r="BY2410" s="2"/>
      <c r="BZ2410" s="2"/>
      <c r="CA2410" s="2"/>
    </row>
    <row r="2411" spans="47:79">
      <c r="AU2411" s="4" t="str">
        <f>IF(AZ2411=AZ2412,IF(AZ2411&gt;AZ2410,AZ2411&amp;"_O",""),AZ2411&amp;"_C")</f>
        <v/>
      </c>
      <c r="AV2411" s="7" t="str">
        <f>IF(RIGHT(AU2411,1)="C",AX2411/INDEX($AX$5:$AX$2729,MATCH(AZ2411&amp;"_O",$AU$5:$AU$2729,0),1),"")</f>
        <v/>
      </c>
      <c r="AW2411" s="38">
        <v>42391</v>
      </c>
      <c r="AX2411" s="37">
        <v>1906.9</v>
      </c>
      <c r="AY2411" s="7">
        <f>AX2411/AX2410</f>
        <v>1.014130498369967</v>
      </c>
      <c r="AZ2411" s="4">
        <f>YEAR(AW2411)</f>
        <v>2016</v>
      </c>
      <c r="BA2411" s="2" t="s">
        <v>9</v>
      </c>
      <c r="BB2411" s="12" t="str">
        <f>INDEX($CD$5:$CD$10,MATCH(BA2411,$CC$5:$CC$10,0),1)</f>
        <v>Y</v>
      </c>
      <c r="BC2411" s="12" t="str">
        <f>IF(AND(BB2411="Y",AY2411&gt;1),"Y","")</f>
        <v>Y</v>
      </c>
      <c r="BD2411" s="12" t="str">
        <f>IF(AND(BB2411="Y",AY2411&lt;1),"Y","")</f>
        <v/>
      </c>
      <c r="BE2411" s="12" t="str">
        <f>IF(AY2411&gt;1,IF(AY2410&gt;1,"Y",""),"")</f>
        <v/>
      </c>
      <c r="BF2411" s="12" t="str">
        <f>IF(AY2411&lt;1,IF(AY2410&lt;1,"Y",""),"")</f>
        <v/>
      </c>
      <c r="BG2411" s="2"/>
      <c r="BH2411" s="2"/>
      <c r="BI2411" s="2"/>
      <c r="BJ2411" s="2"/>
      <c r="BK2411" s="2"/>
      <c r="BL2411" s="2"/>
      <c r="BM2411" s="4" t="str">
        <f>IF(BR2411=BR2412,IF(BR2411&gt;BR2410,BR2411&amp;"_O",""),BR2411&amp;"_C")</f>
        <v/>
      </c>
      <c r="BN2411" s="7" t="str">
        <f>IF(RIGHT(BM2411,1)="C",BP2411/INDEX($BP$5:$BP$2729,MATCH(BR2411&amp;"_O",$BM$5:$BM$2729,0),1),"")</f>
        <v/>
      </c>
      <c r="BO2411" s="38">
        <v>42811</v>
      </c>
      <c r="BP2411" s="3">
        <v>5901</v>
      </c>
      <c r="BQ2411" s="7">
        <f>BP2411/BP2410</f>
        <v>1.0066993873822234</v>
      </c>
      <c r="BR2411" s="4">
        <f>YEAR(BO2411)</f>
        <v>2017</v>
      </c>
      <c r="BS2411" s="2" t="s">
        <v>9</v>
      </c>
      <c r="BT2411" s="12" t="str">
        <f>INDEX($CD$5:$CD$10,MATCH(BS2411,$CC$5:$CC$10,0),1)</f>
        <v>Y</v>
      </c>
      <c r="BU2411" s="12" t="str">
        <f>IF(AND(BT2411="Y",BQ2411&gt;1),"Y","")</f>
        <v>Y</v>
      </c>
      <c r="BV2411" s="12" t="str">
        <f>IF(AND(BT2411="Y",BQ2411&lt;1),"Y","")</f>
        <v/>
      </c>
      <c r="BW2411" s="12" t="str">
        <f>IF(BQ2411&gt;1,IF(BQ2410&gt;1,"Y",""),"")</f>
        <v/>
      </c>
      <c r="BX2411" s="12" t="str">
        <f>IF(BQ2411&lt;1,IF(BQ2410&lt;1,"Y",""),"")</f>
        <v/>
      </c>
      <c r="BY2411" s="2"/>
      <c r="BZ2411" s="2"/>
      <c r="CA2411" s="2"/>
    </row>
    <row r="2412" spans="47:79">
      <c r="AU2412" s="4" t="str">
        <f>IF(AZ2412=AZ2413,IF(AZ2412&gt;AZ2411,AZ2412&amp;"_O",""),AZ2412&amp;"_C")</f>
        <v/>
      </c>
      <c r="AV2412" s="7" t="str">
        <f>IF(RIGHT(AU2412,1)="C",AX2412/INDEX($AX$5:$AX$2729,MATCH(AZ2412&amp;"_O",$AU$5:$AU$2729,0),1),"")</f>
        <v/>
      </c>
      <c r="AW2412" s="38">
        <v>42398</v>
      </c>
      <c r="AX2412" s="37">
        <v>1940.24</v>
      </c>
      <c r="AY2412" s="7">
        <f>AX2412/AX2411</f>
        <v>1.0174838743510408</v>
      </c>
      <c r="AZ2412" s="4">
        <f>YEAR(AW2412)</f>
        <v>2016</v>
      </c>
      <c r="BA2412" s="2" t="s">
        <v>9</v>
      </c>
      <c r="BB2412" s="12" t="str">
        <f>INDEX($CD$5:$CD$10,MATCH(BA2412,$CC$5:$CC$10,0),1)</f>
        <v>Y</v>
      </c>
      <c r="BC2412" s="12" t="str">
        <f>IF(AND(BB2412="Y",AY2412&gt;1),"Y","")</f>
        <v>Y</v>
      </c>
      <c r="BD2412" s="12" t="str">
        <f>IF(AND(BB2412="Y",AY2412&lt;1),"Y","")</f>
        <v/>
      </c>
      <c r="BE2412" s="12" t="str">
        <f>IF(AY2412&gt;1,IF(AY2411&gt;1,"Y",""),"")</f>
        <v>Y</v>
      </c>
      <c r="BF2412" s="12" t="str">
        <f>IF(AY2412&lt;1,IF(AY2411&lt;1,"Y",""),"")</f>
        <v/>
      </c>
      <c r="BG2412" s="2"/>
      <c r="BH2412" s="2"/>
      <c r="BI2412" s="2"/>
      <c r="BJ2412" s="2"/>
      <c r="BK2412" s="2"/>
      <c r="BL2412" s="2"/>
      <c r="BM2412" s="4" t="str">
        <f>IF(BR2412=BR2413,IF(BR2412&gt;BR2411,BR2412&amp;"_O",""),BR2412&amp;"_C")</f>
        <v/>
      </c>
      <c r="BN2412" s="7" t="str">
        <f>IF(RIGHT(BM2412,1)="C",BP2412/INDEX($BP$5:$BP$2729,MATCH(BR2412&amp;"_O",$BM$5:$BM$2729,0),1),"")</f>
        <v/>
      </c>
      <c r="BO2412" s="38">
        <v>42818</v>
      </c>
      <c r="BP2412" s="3">
        <v>5828.74</v>
      </c>
      <c r="BQ2412" s="7">
        <f>BP2412/BP2411</f>
        <v>0.98775461786137941</v>
      </c>
      <c r="BR2412" s="4">
        <f>YEAR(BO2412)</f>
        <v>2017</v>
      </c>
      <c r="BS2412" s="2" t="s">
        <v>9</v>
      </c>
      <c r="BT2412" s="12" t="str">
        <f>INDEX($CD$5:$CD$10,MATCH(BS2412,$CC$5:$CC$10,0),1)</f>
        <v>Y</v>
      </c>
      <c r="BU2412" s="12" t="str">
        <f>IF(AND(BT2412="Y",BQ2412&gt;1),"Y","")</f>
        <v/>
      </c>
      <c r="BV2412" s="12" t="str">
        <f>IF(AND(BT2412="Y",BQ2412&lt;1),"Y","")</f>
        <v>Y</v>
      </c>
      <c r="BW2412" s="12" t="str">
        <f>IF(BQ2412&gt;1,IF(BQ2411&gt;1,"Y",""),"")</f>
        <v/>
      </c>
      <c r="BX2412" s="12" t="str">
        <f>IF(BQ2412&lt;1,IF(BQ2411&lt;1,"Y",""),"")</f>
        <v/>
      </c>
      <c r="BY2412" s="2"/>
      <c r="BZ2412" s="2"/>
      <c r="CA2412" s="2"/>
    </row>
    <row r="2413" spans="47:79">
      <c r="AU2413" s="4" t="str">
        <f>IF(AZ2413=AZ2414,IF(AZ2413&gt;AZ2412,AZ2413&amp;"_O",""),AZ2413&amp;"_C")</f>
        <v/>
      </c>
      <c r="AV2413" s="7" t="str">
        <f>IF(RIGHT(AU2413,1)="C",AX2413/INDEX($AX$5:$AX$2729,MATCH(AZ2413&amp;"_O",$AU$5:$AU$2729,0),1),"")</f>
        <v/>
      </c>
      <c r="AW2413" s="38">
        <v>42405</v>
      </c>
      <c r="AX2413" s="37">
        <v>1880.05</v>
      </c>
      <c r="AY2413" s="7">
        <f>AX2413/AX2412</f>
        <v>0.96897806456933155</v>
      </c>
      <c r="AZ2413" s="4">
        <f>YEAR(AW2413)</f>
        <v>2016</v>
      </c>
      <c r="BA2413" s="2" t="s">
        <v>9</v>
      </c>
      <c r="BB2413" s="12" t="str">
        <f>INDEX($CD$5:$CD$10,MATCH(BA2413,$CC$5:$CC$10,0),1)</f>
        <v>Y</v>
      </c>
      <c r="BC2413" s="12" t="str">
        <f>IF(AND(BB2413="Y",AY2413&gt;1),"Y","")</f>
        <v/>
      </c>
      <c r="BD2413" s="12" t="str">
        <f>IF(AND(BB2413="Y",AY2413&lt;1),"Y","")</f>
        <v>Y</v>
      </c>
      <c r="BE2413" s="12" t="str">
        <f>IF(AY2413&gt;1,IF(AY2412&gt;1,"Y",""),"")</f>
        <v/>
      </c>
      <c r="BF2413" s="12" t="str">
        <f>IF(AY2413&lt;1,IF(AY2412&lt;1,"Y",""),"")</f>
        <v/>
      </c>
      <c r="BG2413" s="2"/>
      <c r="BH2413" s="2"/>
      <c r="BI2413" s="2"/>
      <c r="BJ2413" s="2"/>
      <c r="BK2413" s="2"/>
      <c r="BL2413" s="2"/>
      <c r="BM2413" s="4" t="str">
        <f>IF(BR2413=BR2414,IF(BR2413&gt;BR2412,BR2413&amp;"_O",""),BR2413&amp;"_C")</f>
        <v/>
      </c>
      <c r="BN2413" s="7" t="str">
        <f>IF(RIGHT(BM2413,1)="C",BP2413/INDEX($BP$5:$BP$2729,MATCH(BR2413&amp;"_O",$BM$5:$BM$2729,0),1),"")</f>
        <v/>
      </c>
      <c r="BO2413" s="38">
        <v>42825</v>
      </c>
      <c r="BP2413" s="3">
        <v>5911.74</v>
      </c>
      <c r="BQ2413" s="7">
        <f>BP2413/BP2412</f>
        <v>1.0142397842415343</v>
      </c>
      <c r="BR2413" s="4">
        <f>YEAR(BO2413)</f>
        <v>2017</v>
      </c>
      <c r="BS2413" s="2" t="s">
        <v>9</v>
      </c>
      <c r="BT2413" s="12" t="str">
        <f>INDEX($CD$5:$CD$10,MATCH(BS2413,$CC$5:$CC$10,0),1)</f>
        <v>Y</v>
      </c>
      <c r="BU2413" s="12" t="str">
        <f>IF(AND(BT2413="Y",BQ2413&gt;1),"Y","")</f>
        <v>Y</v>
      </c>
      <c r="BV2413" s="12" t="str">
        <f>IF(AND(BT2413="Y",BQ2413&lt;1),"Y","")</f>
        <v/>
      </c>
      <c r="BW2413" s="12" t="str">
        <f>IF(BQ2413&gt;1,IF(BQ2412&gt;1,"Y",""),"")</f>
        <v/>
      </c>
      <c r="BX2413" s="12" t="str">
        <f>IF(BQ2413&lt;1,IF(BQ2412&lt;1,"Y",""),"")</f>
        <v/>
      </c>
      <c r="BY2413" s="2"/>
      <c r="BZ2413" s="2"/>
      <c r="CA2413" s="2"/>
    </row>
    <row r="2414" spans="47:79">
      <c r="AU2414" s="4" t="str">
        <f>IF(AZ2414=AZ2415,IF(AZ2414&gt;AZ2413,AZ2414&amp;"_O",""),AZ2414&amp;"_C")</f>
        <v/>
      </c>
      <c r="AV2414" s="7" t="str">
        <f>IF(RIGHT(AU2414,1)="C",AX2414/INDEX($AX$5:$AX$2729,MATCH(AZ2414&amp;"_O",$AU$5:$AU$2729,0),1),"")</f>
        <v/>
      </c>
      <c r="AW2414" s="38">
        <v>42412</v>
      </c>
      <c r="AX2414" s="37">
        <v>1864.78</v>
      </c>
      <c r="AY2414" s="7">
        <f>AX2414/AX2413</f>
        <v>0.99187787558841523</v>
      </c>
      <c r="AZ2414" s="4">
        <f>YEAR(AW2414)</f>
        <v>2016</v>
      </c>
      <c r="BA2414" s="2" t="s">
        <v>9</v>
      </c>
      <c r="BB2414" s="12" t="str">
        <f>INDEX($CD$5:$CD$10,MATCH(BA2414,$CC$5:$CC$10,0),1)</f>
        <v>Y</v>
      </c>
      <c r="BC2414" s="12" t="str">
        <f>IF(AND(BB2414="Y",AY2414&gt;1),"Y","")</f>
        <v/>
      </c>
      <c r="BD2414" s="12" t="str">
        <f>IF(AND(BB2414="Y",AY2414&lt;1),"Y","")</f>
        <v>Y</v>
      </c>
      <c r="BE2414" s="12" t="str">
        <f>IF(AY2414&gt;1,IF(AY2413&gt;1,"Y",""),"")</f>
        <v/>
      </c>
      <c r="BF2414" s="12" t="str">
        <f>IF(AY2414&lt;1,IF(AY2413&lt;1,"Y",""),"")</f>
        <v>Y</v>
      </c>
      <c r="BG2414" s="2"/>
      <c r="BH2414" s="2"/>
      <c r="BI2414" s="2"/>
      <c r="BJ2414" s="2"/>
      <c r="BK2414" s="2"/>
      <c r="BL2414" s="2"/>
      <c r="BM2414" s="4" t="str">
        <f>IF(BR2414=BR2415,IF(BR2414&gt;BR2413,BR2414&amp;"_O",""),BR2414&amp;"_C")</f>
        <v/>
      </c>
      <c r="BN2414" s="7" t="str">
        <f>IF(RIGHT(BM2414,1)="C",BP2414/INDEX($BP$5:$BP$2729,MATCH(BR2414&amp;"_O",$BM$5:$BM$2729,0),1),"")</f>
        <v/>
      </c>
      <c r="BO2414" s="38">
        <v>42832</v>
      </c>
      <c r="BP2414" s="3">
        <v>5877.81</v>
      </c>
      <c r="BQ2414" s="7">
        <f>BP2414/BP2413</f>
        <v>0.99426057302926052</v>
      </c>
      <c r="BR2414" s="4">
        <f>YEAR(BO2414)</f>
        <v>2017</v>
      </c>
      <c r="BS2414" s="2" t="s">
        <v>9</v>
      </c>
      <c r="BT2414" s="12" t="str">
        <f>INDEX($CD$5:$CD$10,MATCH(BS2414,$CC$5:$CC$10,0),1)</f>
        <v>Y</v>
      </c>
      <c r="BU2414" s="12" t="str">
        <f>IF(AND(BT2414="Y",BQ2414&gt;1),"Y","")</f>
        <v/>
      </c>
      <c r="BV2414" s="12" t="str">
        <f>IF(AND(BT2414="Y",BQ2414&lt;1),"Y","")</f>
        <v>Y</v>
      </c>
      <c r="BW2414" s="12" t="str">
        <f>IF(BQ2414&gt;1,IF(BQ2413&gt;1,"Y",""),"")</f>
        <v/>
      </c>
      <c r="BX2414" s="12" t="str">
        <f>IF(BQ2414&lt;1,IF(BQ2413&lt;1,"Y",""),"")</f>
        <v/>
      </c>
      <c r="BY2414" s="2"/>
      <c r="BZ2414" s="2"/>
      <c r="CA2414" s="2"/>
    </row>
    <row r="2415" spans="47:79">
      <c r="AU2415" s="4" t="str">
        <f>IF(AZ2415=AZ2416,IF(AZ2415&gt;AZ2414,AZ2415&amp;"_O",""),AZ2415&amp;"_C")</f>
        <v/>
      </c>
      <c r="AV2415" s="7" t="str">
        <f>IF(RIGHT(AU2415,1)="C",AX2415/INDEX($AX$5:$AX$2729,MATCH(AZ2415&amp;"_O",$AU$5:$AU$2729,0),1),"")</f>
        <v/>
      </c>
      <c r="AW2415" s="38">
        <v>42419</v>
      </c>
      <c r="AX2415" s="37">
        <v>1917.78</v>
      </c>
      <c r="AY2415" s="7">
        <f>AX2415/AX2414</f>
        <v>1.0284215832430634</v>
      </c>
      <c r="AZ2415" s="4">
        <f>YEAR(AW2415)</f>
        <v>2016</v>
      </c>
      <c r="BA2415" s="2" t="s">
        <v>9</v>
      </c>
      <c r="BB2415" s="12" t="str">
        <f>INDEX($CD$5:$CD$10,MATCH(BA2415,$CC$5:$CC$10,0),1)</f>
        <v>Y</v>
      </c>
      <c r="BC2415" s="12" t="str">
        <f>IF(AND(BB2415="Y",AY2415&gt;1),"Y","")</f>
        <v>Y</v>
      </c>
      <c r="BD2415" s="12" t="str">
        <f>IF(AND(BB2415="Y",AY2415&lt;1),"Y","")</f>
        <v/>
      </c>
      <c r="BE2415" s="12" t="str">
        <f>IF(AY2415&gt;1,IF(AY2414&gt;1,"Y",""),"")</f>
        <v/>
      </c>
      <c r="BF2415" s="12" t="str">
        <f>IF(AY2415&lt;1,IF(AY2414&lt;1,"Y",""),"")</f>
        <v/>
      </c>
      <c r="BG2415" s="2"/>
      <c r="BH2415" s="2"/>
      <c r="BI2415" s="2"/>
      <c r="BJ2415" s="2"/>
      <c r="BK2415" s="2"/>
      <c r="BL2415" s="2"/>
      <c r="BM2415" s="4" t="str">
        <f>IF(BR2415=BR2416,IF(BR2415&gt;BR2414,BR2415&amp;"_O",""),BR2415&amp;"_C")</f>
        <v/>
      </c>
      <c r="BN2415" s="7" t="str">
        <f>IF(RIGHT(BM2415,1)="C",BP2415/INDEX($BP$5:$BP$2729,MATCH(BR2415&amp;"_O",$BM$5:$BM$2729,0),1),"")</f>
        <v/>
      </c>
      <c r="BO2415" s="38">
        <v>42838</v>
      </c>
      <c r="BP2415" s="3">
        <v>5805.15</v>
      </c>
      <c r="BQ2415" s="7">
        <f>BP2415/BP2414</f>
        <v>0.98763825302280939</v>
      </c>
      <c r="BR2415" s="4">
        <f>YEAR(BO2415)</f>
        <v>2017</v>
      </c>
      <c r="BS2415" s="2" t="s">
        <v>9</v>
      </c>
      <c r="BT2415" s="12" t="str">
        <f>INDEX($CD$5:$CD$10,MATCH(BS2415,$CC$5:$CC$10,0),1)</f>
        <v>Y</v>
      </c>
      <c r="BU2415" s="12" t="str">
        <f>IF(AND(BT2415="Y",BQ2415&gt;1),"Y","")</f>
        <v/>
      </c>
      <c r="BV2415" s="12" t="str">
        <f>IF(AND(BT2415="Y",BQ2415&lt;1),"Y","")</f>
        <v>Y</v>
      </c>
      <c r="BW2415" s="12" t="str">
        <f>IF(BQ2415&gt;1,IF(BQ2414&gt;1,"Y",""),"")</f>
        <v/>
      </c>
      <c r="BX2415" s="12" t="str">
        <f>IF(BQ2415&lt;1,IF(BQ2414&lt;1,"Y",""),"")</f>
        <v>Y</v>
      </c>
      <c r="BY2415" s="2"/>
      <c r="BZ2415" s="2"/>
      <c r="CA2415" s="2"/>
    </row>
    <row r="2416" spans="47:79">
      <c r="AU2416" s="4" t="str">
        <f>IF(AZ2416=AZ2417,IF(AZ2416&gt;AZ2415,AZ2416&amp;"_O",""),AZ2416&amp;"_C")</f>
        <v/>
      </c>
      <c r="AV2416" s="7" t="str">
        <f>IF(RIGHT(AU2416,1)="C",AX2416/INDEX($AX$5:$AX$2729,MATCH(AZ2416&amp;"_O",$AU$5:$AU$2729,0),1),"")</f>
        <v/>
      </c>
      <c r="AW2416" s="38">
        <v>42426</v>
      </c>
      <c r="AX2416" s="37">
        <v>1948.05</v>
      </c>
      <c r="AY2416" s="7">
        <f>AX2416/AX2415</f>
        <v>1.0157838751055908</v>
      </c>
      <c r="AZ2416" s="4">
        <f>YEAR(AW2416)</f>
        <v>2016</v>
      </c>
      <c r="BA2416" s="2" t="s">
        <v>9</v>
      </c>
      <c r="BB2416" s="12" t="str">
        <f>INDEX($CD$5:$CD$10,MATCH(BA2416,$CC$5:$CC$10,0),1)</f>
        <v>Y</v>
      </c>
      <c r="BC2416" s="12" t="str">
        <f>IF(AND(BB2416="Y",AY2416&gt;1),"Y","")</f>
        <v>Y</v>
      </c>
      <c r="BD2416" s="12" t="str">
        <f>IF(AND(BB2416="Y",AY2416&lt;1),"Y","")</f>
        <v/>
      </c>
      <c r="BE2416" s="12" t="str">
        <f>IF(AY2416&gt;1,IF(AY2415&gt;1,"Y",""),"")</f>
        <v>Y</v>
      </c>
      <c r="BF2416" s="12" t="str">
        <f>IF(AY2416&lt;1,IF(AY2415&lt;1,"Y",""),"")</f>
        <v/>
      </c>
      <c r="BG2416" s="2"/>
      <c r="BH2416" s="2"/>
      <c r="BI2416" s="2"/>
      <c r="BJ2416" s="2"/>
      <c r="BK2416" s="2"/>
      <c r="BL2416" s="2"/>
      <c r="BM2416" s="4" t="str">
        <f>IF(BR2416=BR2417,IF(BR2416&gt;BR2415,BR2416&amp;"_O",""),BR2416&amp;"_C")</f>
        <v/>
      </c>
      <c r="BN2416" s="7" t="str">
        <f>IF(RIGHT(BM2416,1)="C",BP2416/INDEX($BP$5:$BP$2729,MATCH(BR2416&amp;"_O",$BM$5:$BM$2729,0),1),"")</f>
        <v/>
      </c>
      <c r="BO2416" s="38">
        <v>42846</v>
      </c>
      <c r="BP2416" s="3">
        <v>5910.52</v>
      </c>
      <c r="BQ2416" s="7">
        <f>BP2416/BP2415</f>
        <v>1.018151124432616</v>
      </c>
      <c r="BR2416" s="4">
        <f>YEAR(BO2416)</f>
        <v>2017</v>
      </c>
      <c r="BS2416" s="2" t="s">
        <v>9</v>
      </c>
      <c r="BT2416" s="12" t="str">
        <f>INDEX($CD$5:$CD$10,MATCH(BS2416,$CC$5:$CC$10,0),1)</f>
        <v>Y</v>
      </c>
      <c r="BU2416" s="12" t="str">
        <f>IF(AND(BT2416="Y",BQ2416&gt;1),"Y","")</f>
        <v>Y</v>
      </c>
      <c r="BV2416" s="12" t="str">
        <f>IF(AND(BT2416="Y",BQ2416&lt;1),"Y","")</f>
        <v/>
      </c>
      <c r="BW2416" s="12" t="str">
        <f>IF(BQ2416&gt;1,IF(BQ2415&gt;1,"Y",""),"")</f>
        <v/>
      </c>
      <c r="BX2416" s="12" t="str">
        <f>IF(BQ2416&lt;1,IF(BQ2415&lt;1,"Y",""),"")</f>
        <v/>
      </c>
      <c r="BY2416" s="2"/>
      <c r="BZ2416" s="2"/>
      <c r="CA2416" s="2"/>
    </row>
    <row r="2417" spans="47:79">
      <c r="AU2417" s="4" t="str">
        <f>IF(AZ2417=AZ2418,IF(AZ2417&gt;AZ2416,AZ2417&amp;"_O",""),AZ2417&amp;"_C")</f>
        <v/>
      </c>
      <c r="AV2417" s="7" t="str">
        <f>IF(RIGHT(AU2417,1)="C",AX2417/INDEX($AX$5:$AX$2729,MATCH(AZ2417&amp;"_O",$AU$5:$AU$2729,0),1),"")</f>
        <v/>
      </c>
      <c r="AW2417" s="38">
        <v>42433</v>
      </c>
      <c r="AX2417" s="37">
        <v>1999.99</v>
      </c>
      <c r="AY2417" s="7">
        <f>AX2417/AX2416</f>
        <v>1.0266625599958934</v>
      </c>
      <c r="AZ2417" s="4">
        <f>YEAR(AW2417)</f>
        <v>2016</v>
      </c>
      <c r="BA2417" s="2" t="s">
        <v>9</v>
      </c>
      <c r="BB2417" s="12" t="str">
        <f>INDEX($CD$5:$CD$10,MATCH(BA2417,$CC$5:$CC$10,0),1)</f>
        <v>Y</v>
      </c>
      <c r="BC2417" s="12" t="str">
        <f>IF(AND(BB2417="Y",AY2417&gt;1),"Y","")</f>
        <v>Y</v>
      </c>
      <c r="BD2417" s="12" t="str">
        <f>IF(AND(BB2417="Y",AY2417&lt;1),"Y","")</f>
        <v/>
      </c>
      <c r="BE2417" s="12" t="str">
        <f>IF(AY2417&gt;1,IF(AY2416&gt;1,"Y",""),"")</f>
        <v>Y</v>
      </c>
      <c r="BF2417" s="12" t="str">
        <f>IF(AY2417&lt;1,IF(AY2416&lt;1,"Y",""),"")</f>
        <v/>
      </c>
      <c r="BG2417" s="2"/>
      <c r="BH2417" s="2"/>
      <c r="BI2417" s="2"/>
      <c r="BJ2417" s="2"/>
      <c r="BK2417" s="2"/>
      <c r="BL2417" s="2"/>
      <c r="BM2417" s="4" t="str">
        <f>IF(BR2417=BR2418,IF(BR2417&gt;BR2416,BR2417&amp;"_O",""),BR2417&amp;"_C")</f>
        <v/>
      </c>
      <c r="BN2417" s="7" t="str">
        <f>IF(RIGHT(BM2417,1)="C",BP2417/INDEX($BP$5:$BP$2729,MATCH(BR2417&amp;"_O",$BM$5:$BM$2729,0),1),"")</f>
        <v/>
      </c>
      <c r="BO2417" s="38">
        <v>42853</v>
      </c>
      <c r="BP2417" s="3">
        <v>6047.61</v>
      </c>
      <c r="BQ2417" s="7">
        <f>BP2417/BP2416</f>
        <v>1.0231942367169047</v>
      </c>
      <c r="BR2417" s="4">
        <f>YEAR(BO2417)</f>
        <v>2017</v>
      </c>
      <c r="BS2417" s="2" t="s">
        <v>9</v>
      </c>
      <c r="BT2417" s="12" t="str">
        <f>INDEX($CD$5:$CD$10,MATCH(BS2417,$CC$5:$CC$10,0),1)</f>
        <v>Y</v>
      </c>
      <c r="BU2417" s="12" t="str">
        <f>IF(AND(BT2417="Y",BQ2417&gt;1),"Y","")</f>
        <v>Y</v>
      </c>
      <c r="BV2417" s="12" t="str">
        <f>IF(AND(BT2417="Y",BQ2417&lt;1),"Y","")</f>
        <v/>
      </c>
      <c r="BW2417" s="12" t="str">
        <f>IF(BQ2417&gt;1,IF(BQ2416&gt;1,"Y",""),"")</f>
        <v>Y</v>
      </c>
      <c r="BX2417" s="12" t="str">
        <f>IF(BQ2417&lt;1,IF(BQ2416&lt;1,"Y",""),"")</f>
        <v/>
      </c>
      <c r="BY2417" s="2"/>
      <c r="BZ2417" s="2"/>
      <c r="CA2417" s="2"/>
    </row>
    <row r="2418" spans="47:79">
      <c r="AU2418" s="4" t="str">
        <f>IF(AZ2418=AZ2419,IF(AZ2418&gt;AZ2417,AZ2418&amp;"_O",""),AZ2418&amp;"_C")</f>
        <v/>
      </c>
      <c r="AV2418" s="7" t="str">
        <f>IF(RIGHT(AU2418,1)="C",AX2418/INDEX($AX$5:$AX$2729,MATCH(AZ2418&amp;"_O",$AU$5:$AU$2729,0),1),"")</f>
        <v/>
      </c>
      <c r="AW2418" s="38">
        <v>42440</v>
      </c>
      <c r="AX2418" s="37">
        <v>2022.19</v>
      </c>
      <c r="AY2418" s="7">
        <f>AX2418/AX2417</f>
        <v>1.0111000555002776</v>
      </c>
      <c r="AZ2418" s="4">
        <f>YEAR(AW2418)</f>
        <v>2016</v>
      </c>
      <c r="BA2418" s="2" t="s">
        <v>9</v>
      </c>
      <c r="BB2418" s="12" t="str">
        <f>INDEX($CD$5:$CD$10,MATCH(BA2418,$CC$5:$CC$10,0),1)</f>
        <v>Y</v>
      </c>
      <c r="BC2418" s="12" t="str">
        <f>IF(AND(BB2418="Y",AY2418&gt;1),"Y","")</f>
        <v>Y</v>
      </c>
      <c r="BD2418" s="12" t="str">
        <f>IF(AND(BB2418="Y",AY2418&lt;1),"Y","")</f>
        <v/>
      </c>
      <c r="BE2418" s="12" t="str">
        <f>IF(AY2418&gt;1,IF(AY2417&gt;1,"Y",""),"")</f>
        <v>Y</v>
      </c>
      <c r="BF2418" s="12" t="str">
        <f>IF(AY2418&lt;1,IF(AY2417&lt;1,"Y",""),"")</f>
        <v/>
      </c>
      <c r="BG2418" s="2"/>
      <c r="BH2418" s="2"/>
      <c r="BI2418" s="2"/>
      <c r="BJ2418" s="2"/>
      <c r="BK2418" s="2"/>
      <c r="BL2418" s="2"/>
      <c r="BM2418" s="4" t="str">
        <f>IF(BR2418=BR2419,IF(BR2418&gt;BR2417,BR2418&amp;"_O",""),BR2418&amp;"_C")</f>
        <v/>
      </c>
      <c r="BN2418" s="7" t="str">
        <f>IF(RIGHT(BM2418,1)="C",BP2418/INDEX($BP$5:$BP$2729,MATCH(BR2418&amp;"_O",$BM$5:$BM$2729,0),1),"")</f>
        <v/>
      </c>
      <c r="BO2418" s="38">
        <v>42860</v>
      </c>
      <c r="BP2418" s="3">
        <v>6100.76</v>
      </c>
      <c r="BQ2418" s="7">
        <f>BP2418/BP2417</f>
        <v>1.0087885958254583</v>
      </c>
      <c r="BR2418" s="4">
        <f>YEAR(BO2418)</f>
        <v>2017</v>
      </c>
      <c r="BS2418" s="2" t="s">
        <v>9</v>
      </c>
      <c r="BT2418" s="12" t="str">
        <f>INDEX($CD$5:$CD$10,MATCH(BS2418,$CC$5:$CC$10,0),1)</f>
        <v>Y</v>
      </c>
      <c r="BU2418" s="12" t="str">
        <f>IF(AND(BT2418="Y",BQ2418&gt;1),"Y","")</f>
        <v>Y</v>
      </c>
      <c r="BV2418" s="12" t="str">
        <f>IF(AND(BT2418="Y",BQ2418&lt;1),"Y","")</f>
        <v/>
      </c>
      <c r="BW2418" s="12" t="str">
        <f>IF(BQ2418&gt;1,IF(BQ2417&gt;1,"Y",""),"")</f>
        <v>Y</v>
      </c>
      <c r="BX2418" s="12" t="str">
        <f>IF(BQ2418&lt;1,IF(BQ2417&lt;1,"Y",""),"")</f>
        <v/>
      </c>
      <c r="BY2418" s="2"/>
      <c r="BZ2418" s="2"/>
      <c r="CA2418" s="2"/>
    </row>
    <row r="2419" spans="47:79">
      <c r="AU2419" s="4" t="str">
        <f>IF(AZ2419=AZ2420,IF(AZ2419&gt;AZ2418,AZ2419&amp;"_O",""),AZ2419&amp;"_C")</f>
        <v/>
      </c>
      <c r="AV2419" s="7" t="str">
        <f>IF(RIGHT(AU2419,1)="C",AX2419/INDEX($AX$5:$AX$2729,MATCH(AZ2419&amp;"_O",$AU$5:$AU$2729,0),1),"")</f>
        <v/>
      </c>
      <c r="AW2419" s="38">
        <v>42447</v>
      </c>
      <c r="AX2419" s="37">
        <v>2049.58</v>
      </c>
      <c r="AY2419" s="7">
        <f>AX2419/AX2418</f>
        <v>1.0135447213169879</v>
      </c>
      <c r="AZ2419" s="4">
        <f>YEAR(AW2419)</f>
        <v>2016</v>
      </c>
      <c r="BA2419" s="2" t="s">
        <v>9</v>
      </c>
      <c r="BB2419" s="12" t="str">
        <f>INDEX($CD$5:$CD$10,MATCH(BA2419,$CC$5:$CC$10,0),1)</f>
        <v>Y</v>
      </c>
      <c r="BC2419" s="12" t="str">
        <f>IF(AND(BB2419="Y",AY2419&gt;1),"Y","")</f>
        <v>Y</v>
      </c>
      <c r="BD2419" s="12" t="str">
        <f>IF(AND(BB2419="Y",AY2419&lt;1),"Y","")</f>
        <v/>
      </c>
      <c r="BE2419" s="12" t="str">
        <f>IF(AY2419&gt;1,IF(AY2418&gt;1,"Y",""),"")</f>
        <v>Y</v>
      </c>
      <c r="BF2419" s="12" t="str">
        <f>IF(AY2419&lt;1,IF(AY2418&lt;1,"Y",""),"")</f>
        <v/>
      </c>
      <c r="BG2419" s="2"/>
      <c r="BH2419" s="2"/>
      <c r="BI2419" s="2"/>
      <c r="BJ2419" s="2"/>
      <c r="BK2419" s="2"/>
      <c r="BL2419" s="2"/>
      <c r="BM2419" s="4" t="str">
        <f>IF(BR2419=BR2420,IF(BR2419&gt;BR2418,BR2419&amp;"_O",""),BR2419&amp;"_C")</f>
        <v/>
      </c>
      <c r="BN2419" s="7" t="str">
        <f>IF(RIGHT(BM2419,1)="C",BP2419/INDEX($BP$5:$BP$2729,MATCH(BR2419&amp;"_O",$BM$5:$BM$2729,0),1),"")</f>
        <v/>
      </c>
      <c r="BO2419" s="38">
        <v>42867</v>
      </c>
      <c r="BP2419" s="3">
        <v>6121.23</v>
      </c>
      <c r="BQ2419" s="7">
        <f>BP2419/BP2418</f>
        <v>1.0033553196650908</v>
      </c>
      <c r="BR2419" s="4">
        <f>YEAR(BO2419)</f>
        <v>2017</v>
      </c>
      <c r="BS2419" s="2" t="s">
        <v>9</v>
      </c>
      <c r="BT2419" s="12" t="str">
        <f>INDEX($CD$5:$CD$10,MATCH(BS2419,$CC$5:$CC$10,0),1)</f>
        <v>Y</v>
      </c>
      <c r="BU2419" s="12" t="str">
        <f>IF(AND(BT2419="Y",BQ2419&gt;1),"Y","")</f>
        <v>Y</v>
      </c>
      <c r="BV2419" s="12" t="str">
        <f>IF(AND(BT2419="Y",BQ2419&lt;1),"Y","")</f>
        <v/>
      </c>
      <c r="BW2419" s="12" t="str">
        <f>IF(BQ2419&gt;1,IF(BQ2418&gt;1,"Y",""),"")</f>
        <v>Y</v>
      </c>
      <c r="BX2419" s="12" t="str">
        <f>IF(BQ2419&lt;1,IF(BQ2418&lt;1,"Y",""),"")</f>
        <v/>
      </c>
      <c r="BY2419" s="2"/>
      <c r="BZ2419" s="2"/>
      <c r="CA2419" s="2"/>
    </row>
    <row r="2420" spans="47:79">
      <c r="AU2420" s="4" t="str">
        <f>IF(AZ2420=AZ2421,IF(AZ2420&gt;AZ2419,AZ2420&amp;"_O",""),AZ2420&amp;"_C")</f>
        <v/>
      </c>
      <c r="AV2420" s="7" t="str">
        <f>IF(RIGHT(AU2420,1)="C",AX2420/INDEX($AX$5:$AX$2729,MATCH(AZ2420&amp;"_O",$AU$5:$AU$2729,0),1),"")</f>
        <v/>
      </c>
      <c r="AW2420" s="38">
        <v>42453</v>
      </c>
      <c r="AX2420" s="37">
        <v>2035.94</v>
      </c>
      <c r="AY2420" s="7">
        <f>AX2420/AX2419</f>
        <v>0.99334497799549182</v>
      </c>
      <c r="AZ2420" s="4">
        <f>YEAR(AW2420)</f>
        <v>2016</v>
      </c>
      <c r="BA2420" s="2" t="s">
        <v>9</v>
      </c>
      <c r="BB2420" s="12" t="str">
        <f>INDEX($CD$5:$CD$10,MATCH(BA2420,$CC$5:$CC$10,0),1)</f>
        <v>Y</v>
      </c>
      <c r="BC2420" s="12" t="str">
        <f>IF(AND(BB2420="Y",AY2420&gt;1),"Y","")</f>
        <v/>
      </c>
      <c r="BD2420" s="12" t="str">
        <f>IF(AND(BB2420="Y",AY2420&lt;1),"Y","")</f>
        <v>Y</v>
      </c>
      <c r="BE2420" s="12" t="str">
        <f>IF(AY2420&gt;1,IF(AY2419&gt;1,"Y",""),"")</f>
        <v/>
      </c>
      <c r="BF2420" s="12" t="str">
        <f>IF(AY2420&lt;1,IF(AY2419&lt;1,"Y",""),"")</f>
        <v/>
      </c>
      <c r="BG2420" s="2"/>
      <c r="BH2420" s="2"/>
      <c r="BI2420" s="2"/>
      <c r="BJ2420" s="2"/>
      <c r="BK2420" s="2"/>
      <c r="BL2420" s="2"/>
      <c r="BM2420" s="4" t="str">
        <f>IF(BR2420=BR2421,IF(BR2420&gt;BR2419,BR2420&amp;"_O",""),BR2420&amp;"_C")</f>
        <v/>
      </c>
      <c r="BN2420" s="7" t="str">
        <f>IF(RIGHT(BM2420,1)="C",BP2420/INDEX($BP$5:$BP$2729,MATCH(BR2420&amp;"_O",$BM$5:$BM$2729,0),1),"")</f>
        <v/>
      </c>
      <c r="BO2420" s="38">
        <v>42874</v>
      </c>
      <c r="BP2420" s="3">
        <v>6083.7</v>
      </c>
      <c r="BQ2420" s="7">
        <f>BP2420/BP2419</f>
        <v>0.99386887929386747</v>
      </c>
      <c r="BR2420" s="4">
        <f>YEAR(BO2420)</f>
        <v>2017</v>
      </c>
      <c r="BS2420" s="2" t="s">
        <v>9</v>
      </c>
      <c r="BT2420" s="12" t="str">
        <f>INDEX($CD$5:$CD$10,MATCH(BS2420,$CC$5:$CC$10,0),1)</f>
        <v>Y</v>
      </c>
      <c r="BU2420" s="12" t="str">
        <f>IF(AND(BT2420="Y",BQ2420&gt;1),"Y","")</f>
        <v/>
      </c>
      <c r="BV2420" s="12" t="str">
        <f>IF(AND(BT2420="Y",BQ2420&lt;1),"Y","")</f>
        <v>Y</v>
      </c>
      <c r="BW2420" s="12" t="str">
        <f>IF(BQ2420&gt;1,IF(BQ2419&gt;1,"Y",""),"")</f>
        <v/>
      </c>
      <c r="BX2420" s="12" t="str">
        <f>IF(BQ2420&lt;1,IF(BQ2419&lt;1,"Y",""),"")</f>
        <v/>
      </c>
      <c r="BY2420" s="2"/>
      <c r="BZ2420" s="2"/>
      <c r="CA2420" s="2"/>
    </row>
    <row r="2421" spans="47:79">
      <c r="AU2421" s="4" t="str">
        <f>IF(AZ2421=AZ2422,IF(AZ2421&gt;AZ2420,AZ2421&amp;"_O",""),AZ2421&amp;"_C")</f>
        <v/>
      </c>
      <c r="AV2421" s="7" t="str">
        <f>IF(RIGHT(AU2421,1)="C",AX2421/INDEX($AX$5:$AX$2729,MATCH(AZ2421&amp;"_O",$AU$5:$AU$2729,0),1),"")</f>
        <v/>
      </c>
      <c r="AW2421" s="38">
        <v>42461</v>
      </c>
      <c r="AX2421" s="37">
        <v>2072.7800000000002</v>
      </c>
      <c r="AY2421" s="7">
        <f>AX2421/AX2420</f>
        <v>1.0180948358006621</v>
      </c>
      <c r="AZ2421" s="4">
        <f>YEAR(AW2421)</f>
        <v>2016</v>
      </c>
      <c r="BA2421" s="2" t="s">
        <v>9</v>
      </c>
      <c r="BB2421" s="12" t="str">
        <f>INDEX($CD$5:$CD$10,MATCH(BA2421,$CC$5:$CC$10,0),1)</f>
        <v>Y</v>
      </c>
      <c r="BC2421" s="12" t="str">
        <f>IF(AND(BB2421="Y",AY2421&gt;1),"Y","")</f>
        <v>Y</v>
      </c>
      <c r="BD2421" s="12" t="str">
        <f>IF(AND(BB2421="Y",AY2421&lt;1),"Y","")</f>
        <v/>
      </c>
      <c r="BE2421" s="12" t="str">
        <f>IF(AY2421&gt;1,IF(AY2420&gt;1,"Y",""),"")</f>
        <v/>
      </c>
      <c r="BF2421" s="12" t="str">
        <f>IF(AY2421&lt;1,IF(AY2420&lt;1,"Y",""),"")</f>
        <v/>
      </c>
      <c r="BG2421" s="2"/>
      <c r="BH2421" s="2"/>
      <c r="BI2421" s="2"/>
      <c r="BJ2421" s="2"/>
      <c r="BK2421" s="2"/>
      <c r="BL2421" s="2"/>
      <c r="BM2421" s="4" t="str">
        <f>IF(BR2421=BR2422,IF(BR2421&gt;BR2420,BR2421&amp;"_O",""),BR2421&amp;"_C")</f>
        <v/>
      </c>
      <c r="BN2421" s="7" t="str">
        <f>IF(RIGHT(BM2421,1)="C",BP2421/INDEX($BP$5:$BP$2729,MATCH(BR2421&amp;"_O",$BM$5:$BM$2729,0),1),"")</f>
        <v/>
      </c>
      <c r="BO2421" s="38">
        <v>42881</v>
      </c>
      <c r="BP2421" s="3">
        <v>6210.19</v>
      </c>
      <c r="BQ2421" s="7">
        <f>BP2421/BP2420</f>
        <v>1.0207916235185823</v>
      </c>
      <c r="BR2421" s="4">
        <f>YEAR(BO2421)</f>
        <v>2017</v>
      </c>
      <c r="BS2421" s="2" t="s">
        <v>9</v>
      </c>
      <c r="BT2421" s="12" t="str">
        <f>INDEX($CD$5:$CD$10,MATCH(BS2421,$CC$5:$CC$10,0),1)</f>
        <v>Y</v>
      </c>
      <c r="BU2421" s="12" t="str">
        <f>IF(AND(BT2421="Y",BQ2421&gt;1),"Y","")</f>
        <v>Y</v>
      </c>
      <c r="BV2421" s="12" t="str">
        <f>IF(AND(BT2421="Y",BQ2421&lt;1),"Y","")</f>
        <v/>
      </c>
      <c r="BW2421" s="12" t="str">
        <f>IF(BQ2421&gt;1,IF(BQ2420&gt;1,"Y",""),"")</f>
        <v/>
      </c>
      <c r="BX2421" s="12" t="str">
        <f>IF(BQ2421&lt;1,IF(BQ2420&lt;1,"Y",""),"")</f>
        <v/>
      </c>
      <c r="BY2421" s="2"/>
      <c r="BZ2421" s="2"/>
      <c r="CA2421" s="2"/>
    </row>
    <row r="2422" spans="47:79">
      <c r="AU2422" s="4" t="str">
        <f>IF(AZ2422=AZ2423,IF(AZ2422&gt;AZ2421,AZ2422&amp;"_O",""),AZ2422&amp;"_C")</f>
        <v/>
      </c>
      <c r="AV2422" s="7" t="str">
        <f>IF(RIGHT(AU2422,1)="C",AX2422/INDEX($AX$5:$AX$2729,MATCH(AZ2422&amp;"_O",$AU$5:$AU$2729,0),1),"")</f>
        <v/>
      </c>
      <c r="AW2422" s="38">
        <v>42468</v>
      </c>
      <c r="AX2422" s="37">
        <v>2047.6</v>
      </c>
      <c r="AY2422" s="7">
        <f>AX2422/AX2421</f>
        <v>0.98785206341242182</v>
      </c>
      <c r="AZ2422" s="4">
        <f>YEAR(AW2422)</f>
        <v>2016</v>
      </c>
      <c r="BA2422" s="2" t="s">
        <v>9</v>
      </c>
      <c r="BB2422" s="12" t="str">
        <f>INDEX($CD$5:$CD$10,MATCH(BA2422,$CC$5:$CC$10,0),1)</f>
        <v>Y</v>
      </c>
      <c r="BC2422" s="12" t="str">
        <f>IF(AND(BB2422="Y",AY2422&gt;1),"Y","")</f>
        <v/>
      </c>
      <c r="BD2422" s="12" t="str">
        <f>IF(AND(BB2422="Y",AY2422&lt;1),"Y","")</f>
        <v>Y</v>
      </c>
      <c r="BE2422" s="12" t="str">
        <f>IF(AY2422&gt;1,IF(AY2421&gt;1,"Y",""),"")</f>
        <v/>
      </c>
      <c r="BF2422" s="12" t="str">
        <f>IF(AY2422&lt;1,IF(AY2421&lt;1,"Y",""),"")</f>
        <v/>
      </c>
      <c r="BG2422" s="2"/>
      <c r="BH2422" s="2"/>
      <c r="BI2422" s="2"/>
      <c r="BJ2422" s="2"/>
      <c r="BK2422" s="2"/>
      <c r="BL2422" s="2"/>
      <c r="BM2422" s="4" t="str">
        <f>IF(BR2422=BR2423,IF(BR2422&gt;BR2421,BR2422&amp;"_O",""),BR2422&amp;"_C")</f>
        <v/>
      </c>
      <c r="BN2422" s="7" t="str">
        <f>IF(RIGHT(BM2422,1)="C",BP2422/INDEX($BP$5:$BP$2729,MATCH(BR2422&amp;"_O",$BM$5:$BM$2729,0),1),"")</f>
        <v/>
      </c>
      <c r="BO2422" s="38">
        <v>42888</v>
      </c>
      <c r="BP2422" s="3">
        <v>6305.8</v>
      </c>
      <c r="BQ2422" s="7">
        <f>BP2422/BP2421</f>
        <v>1.0153956642228339</v>
      </c>
      <c r="BR2422" s="4">
        <f>YEAR(BO2422)</f>
        <v>2017</v>
      </c>
      <c r="BS2422" s="2" t="s">
        <v>9</v>
      </c>
      <c r="BT2422" s="12" t="str">
        <f>INDEX($CD$5:$CD$10,MATCH(BS2422,$CC$5:$CC$10,0),1)</f>
        <v>Y</v>
      </c>
      <c r="BU2422" s="12" t="str">
        <f>IF(AND(BT2422="Y",BQ2422&gt;1),"Y","")</f>
        <v>Y</v>
      </c>
      <c r="BV2422" s="12" t="str">
        <f>IF(AND(BT2422="Y",BQ2422&lt;1),"Y","")</f>
        <v/>
      </c>
      <c r="BW2422" s="12" t="str">
        <f>IF(BQ2422&gt;1,IF(BQ2421&gt;1,"Y",""),"")</f>
        <v>Y</v>
      </c>
      <c r="BX2422" s="12" t="str">
        <f>IF(BQ2422&lt;1,IF(BQ2421&lt;1,"Y",""),"")</f>
        <v/>
      </c>
      <c r="BY2422" s="2"/>
      <c r="BZ2422" s="2"/>
      <c r="CA2422" s="2"/>
    </row>
    <row r="2423" spans="47:79">
      <c r="AU2423" s="4" t="str">
        <f>IF(AZ2423=AZ2424,IF(AZ2423&gt;AZ2422,AZ2423&amp;"_O",""),AZ2423&amp;"_C")</f>
        <v/>
      </c>
      <c r="AV2423" s="7" t="str">
        <f>IF(RIGHT(AU2423,1)="C",AX2423/INDEX($AX$5:$AX$2729,MATCH(AZ2423&amp;"_O",$AU$5:$AU$2729,0),1),"")</f>
        <v/>
      </c>
      <c r="AW2423" s="38">
        <v>42475</v>
      </c>
      <c r="AX2423" s="37">
        <v>2080.73</v>
      </c>
      <c r="AY2423" s="7">
        <f>AX2423/AX2422</f>
        <v>1.0161799179527251</v>
      </c>
      <c r="AZ2423" s="4">
        <f>YEAR(AW2423)</f>
        <v>2016</v>
      </c>
      <c r="BA2423" s="2" t="s">
        <v>9</v>
      </c>
      <c r="BB2423" s="12" t="str">
        <f>INDEX($CD$5:$CD$10,MATCH(BA2423,$CC$5:$CC$10,0),1)</f>
        <v>Y</v>
      </c>
      <c r="BC2423" s="12" t="str">
        <f>IF(AND(BB2423="Y",AY2423&gt;1),"Y","")</f>
        <v>Y</v>
      </c>
      <c r="BD2423" s="12" t="str">
        <f>IF(AND(BB2423="Y",AY2423&lt;1),"Y","")</f>
        <v/>
      </c>
      <c r="BE2423" s="12" t="str">
        <f>IF(AY2423&gt;1,IF(AY2422&gt;1,"Y",""),"")</f>
        <v/>
      </c>
      <c r="BF2423" s="12" t="str">
        <f>IF(AY2423&lt;1,IF(AY2422&lt;1,"Y",""),"")</f>
        <v/>
      </c>
      <c r="BG2423" s="2"/>
      <c r="BH2423" s="2"/>
      <c r="BI2423" s="2"/>
      <c r="BJ2423" s="2"/>
      <c r="BK2423" s="2"/>
      <c r="BL2423" s="2"/>
      <c r="BM2423" s="4" t="str">
        <f>IF(BR2423=BR2424,IF(BR2423&gt;BR2422,BR2423&amp;"_O",""),BR2423&amp;"_C")</f>
        <v/>
      </c>
      <c r="BN2423" s="7" t="str">
        <f>IF(RIGHT(BM2423,1)="C",BP2423/INDEX($BP$5:$BP$2729,MATCH(BR2423&amp;"_O",$BM$5:$BM$2729,0),1),"")</f>
        <v/>
      </c>
      <c r="BO2423" s="38">
        <v>42895</v>
      </c>
      <c r="BP2423" s="3">
        <v>6207.92</v>
      </c>
      <c r="BQ2423" s="7">
        <f>BP2423/BP2422</f>
        <v>0.984477782359098</v>
      </c>
      <c r="BR2423" s="4">
        <f>YEAR(BO2423)</f>
        <v>2017</v>
      </c>
      <c r="BS2423" s="2" t="s">
        <v>9</v>
      </c>
      <c r="BT2423" s="12" t="str">
        <f>INDEX($CD$5:$CD$10,MATCH(BS2423,$CC$5:$CC$10,0),1)</f>
        <v>Y</v>
      </c>
      <c r="BU2423" s="12" t="str">
        <f>IF(AND(BT2423="Y",BQ2423&gt;1),"Y","")</f>
        <v/>
      </c>
      <c r="BV2423" s="12" t="str">
        <f>IF(AND(BT2423="Y",BQ2423&lt;1),"Y","")</f>
        <v>Y</v>
      </c>
      <c r="BW2423" s="12" t="str">
        <f>IF(BQ2423&gt;1,IF(BQ2422&gt;1,"Y",""),"")</f>
        <v/>
      </c>
      <c r="BX2423" s="12" t="str">
        <f>IF(BQ2423&lt;1,IF(BQ2422&lt;1,"Y",""),"")</f>
        <v/>
      </c>
      <c r="BY2423" s="2"/>
      <c r="BZ2423" s="2"/>
      <c r="CA2423" s="2"/>
    </row>
    <row r="2424" spans="47:79">
      <c r="AU2424" s="4" t="str">
        <f>IF(AZ2424=AZ2425,IF(AZ2424&gt;AZ2423,AZ2424&amp;"_O",""),AZ2424&amp;"_C")</f>
        <v/>
      </c>
      <c r="AV2424" s="7" t="str">
        <f>IF(RIGHT(AU2424,1)="C",AX2424/INDEX($AX$5:$AX$2729,MATCH(AZ2424&amp;"_O",$AU$5:$AU$2729,0),1),"")</f>
        <v/>
      </c>
      <c r="AW2424" s="38">
        <v>42482</v>
      </c>
      <c r="AX2424" s="37">
        <v>2091.58</v>
      </c>
      <c r="AY2424" s="7">
        <f>AX2424/AX2423</f>
        <v>1.0052145160592676</v>
      </c>
      <c r="AZ2424" s="4">
        <f>YEAR(AW2424)</f>
        <v>2016</v>
      </c>
      <c r="BA2424" s="2" t="s">
        <v>9</v>
      </c>
      <c r="BB2424" s="12" t="str">
        <f>INDEX($CD$5:$CD$10,MATCH(BA2424,$CC$5:$CC$10,0),1)</f>
        <v>Y</v>
      </c>
      <c r="BC2424" s="12" t="str">
        <f>IF(AND(BB2424="Y",AY2424&gt;1),"Y","")</f>
        <v>Y</v>
      </c>
      <c r="BD2424" s="12" t="str">
        <f>IF(AND(BB2424="Y",AY2424&lt;1),"Y","")</f>
        <v/>
      </c>
      <c r="BE2424" s="12" t="str">
        <f>IF(AY2424&gt;1,IF(AY2423&gt;1,"Y",""),"")</f>
        <v>Y</v>
      </c>
      <c r="BF2424" s="12" t="str">
        <f>IF(AY2424&lt;1,IF(AY2423&lt;1,"Y",""),"")</f>
        <v/>
      </c>
      <c r="BG2424" s="2"/>
      <c r="BH2424" s="2"/>
      <c r="BI2424" s="2"/>
      <c r="BJ2424" s="2"/>
      <c r="BK2424" s="2"/>
      <c r="BL2424" s="2"/>
      <c r="BM2424" s="4" t="str">
        <f>IF(BR2424=BR2425,IF(BR2424&gt;BR2423,BR2424&amp;"_O",""),BR2424&amp;"_C")</f>
        <v/>
      </c>
      <c r="BN2424" s="7" t="str">
        <f>IF(RIGHT(BM2424,1)="C",BP2424/INDEX($BP$5:$BP$2729,MATCH(BR2424&amp;"_O",$BM$5:$BM$2729,0),1),"")</f>
        <v/>
      </c>
      <c r="BO2424" s="38">
        <v>42902</v>
      </c>
      <c r="BP2424" s="3">
        <v>6151.76</v>
      </c>
      <c r="BQ2424" s="7">
        <f>BP2424/BP2423</f>
        <v>0.99095349166870705</v>
      </c>
      <c r="BR2424" s="4">
        <f>YEAR(BO2424)</f>
        <v>2017</v>
      </c>
      <c r="BS2424" s="2" t="s">
        <v>9</v>
      </c>
      <c r="BT2424" s="12" t="str">
        <f>INDEX($CD$5:$CD$10,MATCH(BS2424,$CC$5:$CC$10,0),1)</f>
        <v>Y</v>
      </c>
      <c r="BU2424" s="12" t="str">
        <f>IF(AND(BT2424="Y",BQ2424&gt;1),"Y","")</f>
        <v/>
      </c>
      <c r="BV2424" s="12" t="str">
        <f>IF(AND(BT2424="Y",BQ2424&lt;1),"Y","")</f>
        <v>Y</v>
      </c>
      <c r="BW2424" s="12" t="str">
        <f>IF(BQ2424&gt;1,IF(BQ2423&gt;1,"Y",""),"")</f>
        <v/>
      </c>
      <c r="BX2424" s="12" t="str">
        <f>IF(BQ2424&lt;1,IF(BQ2423&lt;1,"Y",""),"")</f>
        <v>Y</v>
      </c>
      <c r="BY2424" s="2"/>
      <c r="BZ2424" s="2"/>
      <c r="CA2424" s="2"/>
    </row>
    <row r="2425" spans="47:79">
      <c r="AU2425" s="4" t="str">
        <f>IF(AZ2425=AZ2426,IF(AZ2425&gt;AZ2424,AZ2425&amp;"_O",""),AZ2425&amp;"_C")</f>
        <v/>
      </c>
      <c r="AV2425" s="7" t="str">
        <f>IF(RIGHT(AU2425,1)="C",AX2425/INDEX($AX$5:$AX$2729,MATCH(AZ2425&amp;"_O",$AU$5:$AU$2729,0),1),"")</f>
        <v/>
      </c>
      <c r="AW2425" s="38">
        <v>42489</v>
      </c>
      <c r="AX2425" s="37">
        <v>2065.3000000000002</v>
      </c>
      <c r="AY2425" s="7">
        <f>AX2425/AX2424</f>
        <v>0.98743533596611188</v>
      </c>
      <c r="AZ2425" s="4">
        <f>YEAR(AW2425)</f>
        <v>2016</v>
      </c>
      <c r="BA2425" s="2" t="s">
        <v>9</v>
      </c>
      <c r="BB2425" s="12" t="str">
        <f>INDEX($CD$5:$CD$10,MATCH(BA2425,$CC$5:$CC$10,0),1)</f>
        <v>Y</v>
      </c>
      <c r="BC2425" s="12" t="str">
        <f>IF(AND(BB2425="Y",AY2425&gt;1),"Y","")</f>
        <v/>
      </c>
      <c r="BD2425" s="12" t="str">
        <f>IF(AND(BB2425="Y",AY2425&lt;1),"Y","")</f>
        <v>Y</v>
      </c>
      <c r="BE2425" s="12" t="str">
        <f>IF(AY2425&gt;1,IF(AY2424&gt;1,"Y",""),"")</f>
        <v/>
      </c>
      <c r="BF2425" s="12" t="str">
        <f>IF(AY2425&lt;1,IF(AY2424&lt;1,"Y",""),"")</f>
        <v/>
      </c>
      <c r="BG2425" s="2"/>
      <c r="BH2425" s="2"/>
      <c r="BI2425" s="2"/>
      <c r="BJ2425" s="2"/>
      <c r="BK2425" s="2"/>
      <c r="BL2425" s="2"/>
      <c r="BM2425" s="4" t="str">
        <f>IF(BR2425=BR2426,IF(BR2425&gt;BR2424,BR2425&amp;"_O",""),BR2425&amp;"_C")</f>
        <v/>
      </c>
      <c r="BN2425" s="7" t="str">
        <f>IF(RIGHT(BM2425,1)="C",BP2425/INDEX($BP$5:$BP$2729,MATCH(BR2425&amp;"_O",$BM$5:$BM$2729,0),1),"")</f>
        <v/>
      </c>
      <c r="BO2425" s="38">
        <v>42909</v>
      </c>
      <c r="BP2425" s="3">
        <v>6265.25</v>
      </c>
      <c r="BQ2425" s="7">
        <f>BP2425/BP2424</f>
        <v>1.018448379000481</v>
      </c>
      <c r="BR2425" s="4">
        <f>YEAR(BO2425)</f>
        <v>2017</v>
      </c>
      <c r="BS2425" s="2" t="s">
        <v>9</v>
      </c>
      <c r="BT2425" s="12" t="str">
        <f>INDEX($CD$5:$CD$10,MATCH(BS2425,$CC$5:$CC$10,0),1)</f>
        <v>Y</v>
      </c>
      <c r="BU2425" s="12" t="str">
        <f>IF(AND(BT2425="Y",BQ2425&gt;1),"Y","")</f>
        <v>Y</v>
      </c>
      <c r="BV2425" s="12" t="str">
        <f>IF(AND(BT2425="Y",BQ2425&lt;1),"Y","")</f>
        <v/>
      </c>
      <c r="BW2425" s="12" t="str">
        <f>IF(BQ2425&gt;1,IF(BQ2424&gt;1,"Y",""),"")</f>
        <v/>
      </c>
      <c r="BX2425" s="12" t="str">
        <f>IF(BQ2425&lt;1,IF(BQ2424&lt;1,"Y",""),"")</f>
        <v/>
      </c>
      <c r="BY2425" s="2"/>
      <c r="BZ2425" s="2"/>
      <c r="CA2425" s="2"/>
    </row>
    <row r="2426" spans="47:79">
      <c r="AU2426" s="4" t="str">
        <f>IF(AZ2426=AZ2427,IF(AZ2426&gt;AZ2425,AZ2426&amp;"_O",""),AZ2426&amp;"_C")</f>
        <v/>
      </c>
      <c r="AV2426" s="7" t="str">
        <f>IF(RIGHT(AU2426,1)="C",AX2426/INDEX($AX$5:$AX$2729,MATCH(AZ2426&amp;"_O",$AU$5:$AU$2729,0),1),"")</f>
        <v/>
      </c>
      <c r="AW2426" s="38">
        <v>42496</v>
      </c>
      <c r="AX2426" s="37">
        <v>2057.14</v>
      </c>
      <c r="AY2426" s="7">
        <f>AX2426/AX2425</f>
        <v>0.99604900014525721</v>
      </c>
      <c r="AZ2426" s="4">
        <f>YEAR(AW2426)</f>
        <v>2016</v>
      </c>
      <c r="BA2426" s="2" t="s">
        <v>9</v>
      </c>
      <c r="BB2426" s="12" t="str">
        <f>INDEX($CD$5:$CD$10,MATCH(BA2426,$CC$5:$CC$10,0),1)</f>
        <v>Y</v>
      </c>
      <c r="BC2426" s="12" t="str">
        <f>IF(AND(BB2426="Y",AY2426&gt;1),"Y","")</f>
        <v/>
      </c>
      <c r="BD2426" s="12" t="str">
        <f>IF(AND(BB2426="Y",AY2426&lt;1),"Y","")</f>
        <v>Y</v>
      </c>
      <c r="BE2426" s="12" t="str">
        <f>IF(AY2426&gt;1,IF(AY2425&gt;1,"Y",""),"")</f>
        <v/>
      </c>
      <c r="BF2426" s="12" t="str">
        <f>IF(AY2426&lt;1,IF(AY2425&lt;1,"Y",""),"")</f>
        <v>Y</v>
      </c>
      <c r="BG2426" s="2"/>
      <c r="BH2426" s="2"/>
      <c r="BI2426" s="2"/>
      <c r="BJ2426" s="2"/>
      <c r="BK2426" s="2"/>
      <c r="BL2426" s="2"/>
      <c r="BM2426" s="4" t="str">
        <f>IF(BR2426=BR2427,IF(BR2426&gt;BR2425,BR2426&amp;"_O",""),BR2426&amp;"_C")</f>
        <v/>
      </c>
      <c r="BN2426" s="7" t="str">
        <f>IF(RIGHT(BM2426,1)="C",BP2426/INDEX($BP$5:$BP$2729,MATCH(BR2426&amp;"_O",$BM$5:$BM$2729,0),1),"")</f>
        <v/>
      </c>
      <c r="BO2426" s="38">
        <v>42916</v>
      </c>
      <c r="BP2426" s="3">
        <v>6140.42</v>
      </c>
      <c r="BQ2426" s="7">
        <f>BP2426/BP2425</f>
        <v>0.98007581501137231</v>
      </c>
      <c r="BR2426" s="4">
        <f>YEAR(BO2426)</f>
        <v>2017</v>
      </c>
      <c r="BS2426" s="2" t="s">
        <v>9</v>
      </c>
      <c r="BT2426" s="12" t="str">
        <f>INDEX($CD$5:$CD$10,MATCH(BS2426,$CC$5:$CC$10,0),1)</f>
        <v>Y</v>
      </c>
      <c r="BU2426" s="12" t="str">
        <f>IF(AND(BT2426="Y",BQ2426&gt;1),"Y","")</f>
        <v/>
      </c>
      <c r="BV2426" s="12" t="str">
        <f>IF(AND(BT2426="Y",BQ2426&lt;1),"Y","")</f>
        <v>Y</v>
      </c>
      <c r="BW2426" s="12" t="str">
        <f>IF(BQ2426&gt;1,IF(BQ2425&gt;1,"Y",""),"")</f>
        <v/>
      </c>
      <c r="BX2426" s="12" t="str">
        <f>IF(BQ2426&lt;1,IF(BQ2425&lt;1,"Y",""),"")</f>
        <v/>
      </c>
      <c r="BY2426" s="2"/>
      <c r="BZ2426" s="2"/>
      <c r="CA2426" s="2"/>
    </row>
    <row r="2427" spans="47:79">
      <c r="AU2427" s="4" t="str">
        <f>IF(AZ2427=AZ2428,IF(AZ2427&gt;AZ2426,AZ2427&amp;"_O",""),AZ2427&amp;"_C")</f>
        <v/>
      </c>
      <c r="AV2427" s="7" t="str">
        <f>IF(RIGHT(AU2427,1)="C",AX2427/INDEX($AX$5:$AX$2729,MATCH(AZ2427&amp;"_O",$AU$5:$AU$2729,0),1),"")</f>
        <v/>
      </c>
      <c r="AW2427" s="38">
        <v>42503</v>
      </c>
      <c r="AX2427" s="37">
        <v>2046.61</v>
      </c>
      <c r="AY2427" s="7">
        <f>AX2427/AX2426</f>
        <v>0.99488124289061519</v>
      </c>
      <c r="AZ2427" s="4">
        <f>YEAR(AW2427)</f>
        <v>2016</v>
      </c>
      <c r="BA2427" s="2" t="s">
        <v>9</v>
      </c>
      <c r="BB2427" s="12" t="str">
        <f>INDEX($CD$5:$CD$10,MATCH(BA2427,$CC$5:$CC$10,0),1)</f>
        <v>Y</v>
      </c>
      <c r="BC2427" s="12" t="str">
        <f>IF(AND(BB2427="Y",AY2427&gt;1),"Y","")</f>
        <v/>
      </c>
      <c r="BD2427" s="12" t="str">
        <f>IF(AND(BB2427="Y",AY2427&lt;1),"Y","")</f>
        <v>Y</v>
      </c>
      <c r="BE2427" s="12" t="str">
        <f>IF(AY2427&gt;1,IF(AY2426&gt;1,"Y",""),"")</f>
        <v/>
      </c>
      <c r="BF2427" s="12" t="str">
        <f>IF(AY2427&lt;1,IF(AY2426&lt;1,"Y",""),"")</f>
        <v>Y</v>
      </c>
      <c r="BG2427" s="2"/>
      <c r="BH2427" s="2"/>
      <c r="BI2427" s="2"/>
      <c r="BJ2427" s="2"/>
      <c r="BK2427" s="2"/>
      <c r="BL2427" s="2"/>
      <c r="BM2427" s="4" t="str">
        <f>IF(BR2427=BR2428,IF(BR2427&gt;BR2426,BR2427&amp;"_O",""),BR2427&amp;"_C")</f>
        <v/>
      </c>
      <c r="BN2427" s="7" t="str">
        <f>IF(RIGHT(BM2427,1)="C",BP2427/INDEX($BP$5:$BP$2729,MATCH(BR2427&amp;"_O",$BM$5:$BM$2729,0),1),"")</f>
        <v/>
      </c>
      <c r="BO2427" s="38">
        <v>42923</v>
      </c>
      <c r="BP2427" s="3">
        <v>6153.08</v>
      </c>
      <c r="BQ2427" s="7">
        <f>BP2427/BP2426</f>
        <v>1.0020617482191772</v>
      </c>
      <c r="BR2427" s="4">
        <f>YEAR(BO2427)</f>
        <v>2017</v>
      </c>
      <c r="BS2427" s="2" t="s">
        <v>9</v>
      </c>
      <c r="BT2427" s="12" t="str">
        <f>INDEX($CD$5:$CD$10,MATCH(BS2427,$CC$5:$CC$10,0),1)</f>
        <v>Y</v>
      </c>
      <c r="BU2427" s="12" t="str">
        <f>IF(AND(BT2427="Y",BQ2427&gt;1),"Y","")</f>
        <v>Y</v>
      </c>
      <c r="BV2427" s="12" t="str">
        <f>IF(AND(BT2427="Y",BQ2427&lt;1),"Y","")</f>
        <v/>
      </c>
      <c r="BW2427" s="12" t="str">
        <f>IF(BQ2427&gt;1,IF(BQ2426&gt;1,"Y",""),"")</f>
        <v/>
      </c>
      <c r="BX2427" s="12" t="str">
        <f>IF(BQ2427&lt;1,IF(BQ2426&lt;1,"Y",""),"")</f>
        <v/>
      </c>
      <c r="BY2427" s="2"/>
      <c r="BZ2427" s="2"/>
      <c r="CA2427" s="2"/>
    </row>
    <row r="2428" spans="47:79">
      <c r="AU2428" s="4" t="str">
        <f>IF(AZ2428=AZ2429,IF(AZ2428&gt;AZ2427,AZ2428&amp;"_O",""),AZ2428&amp;"_C")</f>
        <v/>
      </c>
      <c r="AV2428" s="7" t="str">
        <f>IF(RIGHT(AU2428,1)="C",AX2428/INDEX($AX$5:$AX$2729,MATCH(AZ2428&amp;"_O",$AU$5:$AU$2729,0),1),"")</f>
        <v/>
      </c>
      <c r="AW2428" s="38">
        <v>42510</v>
      </c>
      <c r="AX2428" s="37">
        <v>2052.3200000000002</v>
      </c>
      <c r="AY2428" s="7">
        <f>AX2428/AX2427</f>
        <v>1.0027899795271207</v>
      </c>
      <c r="AZ2428" s="4">
        <f>YEAR(AW2428)</f>
        <v>2016</v>
      </c>
      <c r="BA2428" s="2" t="s">
        <v>9</v>
      </c>
      <c r="BB2428" s="12" t="str">
        <f>INDEX($CD$5:$CD$10,MATCH(BA2428,$CC$5:$CC$10,0),1)</f>
        <v>Y</v>
      </c>
      <c r="BC2428" s="12" t="str">
        <f>IF(AND(BB2428="Y",AY2428&gt;1),"Y","")</f>
        <v>Y</v>
      </c>
      <c r="BD2428" s="12" t="str">
        <f>IF(AND(BB2428="Y",AY2428&lt;1),"Y","")</f>
        <v/>
      </c>
      <c r="BE2428" s="12" t="str">
        <f>IF(AY2428&gt;1,IF(AY2427&gt;1,"Y",""),"")</f>
        <v/>
      </c>
      <c r="BF2428" s="12" t="str">
        <f>IF(AY2428&lt;1,IF(AY2427&lt;1,"Y",""),"")</f>
        <v/>
      </c>
      <c r="BG2428" s="2"/>
      <c r="BH2428" s="2"/>
      <c r="BI2428" s="2"/>
      <c r="BJ2428" s="2"/>
      <c r="BK2428" s="2"/>
      <c r="BL2428" s="2"/>
      <c r="BM2428" s="4" t="str">
        <f>IF(BR2428=BR2429,IF(BR2428&gt;BR2427,BR2428&amp;"_O",""),BR2428&amp;"_C")</f>
        <v/>
      </c>
      <c r="BN2428" s="7" t="str">
        <f>IF(RIGHT(BM2428,1)="C",BP2428/INDEX($BP$5:$BP$2729,MATCH(BR2428&amp;"_O",$BM$5:$BM$2729,0),1),"")</f>
        <v/>
      </c>
      <c r="BO2428" s="38">
        <v>42930</v>
      </c>
      <c r="BP2428" s="3">
        <v>6312.47</v>
      </c>
      <c r="BQ2428" s="7">
        <f>BP2428/BP2427</f>
        <v>1.0259041000604576</v>
      </c>
      <c r="BR2428" s="4">
        <f>YEAR(BO2428)</f>
        <v>2017</v>
      </c>
      <c r="BS2428" s="2" t="s">
        <v>9</v>
      </c>
      <c r="BT2428" s="12" t="str">
        <f>INDEX($CD$5:$CD$10,MATCH(BS2428,$CC$5:$CC$10,0),1)</f>
        <v>Y</v>
      </c>
      <c r="BU2428" s="12" t="str">
        <f>IF(AND(BT2428="Y",BQ2428&gt;1),"Y","")</f>
        <v>Y</v>
      </c>
      <c r="BV2428" s="12" t="str">
        <f>IF(AND(BT2428="Y",BQ2428&lt;1),"Y","")</f>
        <v/>
      </c>
      <c r="BW2428" s="12" t="str">
        <f>IF(BQ2428&gt;1,IF(BQ2427&gt;1,"Y",""),"")</f>
        <v>Y</v>
      </c>
      <c r="BX2428" s="12" t="str">
        <f>IF(BQ2428&lt;1,IF(BQ2427&lt;1,"Y",""),"")</f>
        <v/>
      </c>
      <c r="BY2428" s="2"/>
      <c r="BZ2428" s="2"/>
      <c r="CA2428" s="2"/>
    </row>
    <row r="2429" spans="47:79">
      <c r="AU2429" s="4" t="str">
        <f>IF(AZ2429=AZ2430,IF(AZ2429&gt;AZ2428,AZ2429&amp;"_O",""),AZ2429&amp;"_C")</f>
        <v/>
      </c>
      <c r="AV2429" s="7" t="str">
        <f>IF(RIGHT(AU2429,1)="C",AX2429/INDEX($AX$5:$AX$2729,MATCH(AZ2429&amp;"_O",$AU$5:$AU$2729,0),1),"")</f>
        <v/>
      </c>
      <c r="AW2429" s="38">
        <v>42517</v>
      </c>
      <c r="AX2429" s="37">
        <v>2099.06</v>
      </c>
      <c r="AY2429" s="7">
        <f>AX2429/AX2428</f>
        <v>1.0227742262415216</v>
      </c>
      <c r="AZ2429" s="4">
        <f>YEAR(AW2429)</f>
        <v>2016</v>
      </c>
      <c r="BA2429" s="2" t="s">
        <v>9</v>
      </c>
      <c r="BB2429" s="12" t="str">
        <f>INDEX($CD$5:$CD$10,MATCH(BA2429,$CC$5:$CC$10,0),1)</f>
        <v>Y</v>
      </c>
      <c r="BC2429" s="12" t="str">
        <f>IF(AND(BB2429="Y",AY2429&gt;1),"Y","")</f>
        <v>Y</v>
      </c>
      <c r="BD2429" s="12" t="str">
        <f>IF(AND(BB2429="Y",AY2429&lt;1),"Y","")</f>
        <v/>
      </c>
      <c r="BE2429" s="12" t="str">
        <f>IF(AY2429&gt;1,IF(AY2428&gt;1,"Y",""),"")</f>
        <v>Y</v>
      </c>
      <c r="BF2429" s="12" t="str">
        <f>IF(AY2429&lt;1,IF(AY2428&lt;1,"Y",""),"")</f>
        <v/>
      </c>
      <c r="BG2429" s="2"/>
      <c r="BH2429" s="2"/>
      <c r="BI2429" s="2"/>
      <c r="BJ2429" s="2"/>
      <c r="BK2429" s="2"/>
      <c r="BL2429" s="2"/>
      <c r="BM2429" s="4" t="str">
        <f>IF(BR2429=BR2430,IF(BR2429&gt;BR2428,BR2429&amp;"_O",""),BR2429&amp;"_C")</f>
        <v/>
      </c>
      <c r="BN2429" s="7" t="str">
        <f>IF(RIGHT(BM2429,1)="C",BP2429/INDEX($BP$5:$BP$2729,MATCH(BR2429&amp;"_O",$BM$5:$BM$2729,0),1),"")</f>
        <v/>
      </c>
      <c r="BO2429" s="38">
        <v>42937</v>
      </c>
      <c r="BP2429" s="3">
        <v>6387.75</v>
      </c>
      <c r="BQ2429" s="7">
        <f>BP2429/BP2428</f>
        <v>1.0119256012305802</v>
      </c>
      <c r="BR2429" s="4">
        <f>YEAR(BO2429)</f>
        <v>2017</v>
      </c>
      <c r="BS2429" s="2" t="s">
        <v>9</v>
      </c>
      <c r="BT2429" s="12" t="str">
        <f>INDEX($CD$5:$CD$10,MATCH(BS2429,$CC$5:$CC$10,0),1)</f>
        <v>Y</v>
      </c>
      <c r="BU2429" s="12" t="str">
        <f>IF(AND(BT2429="Y",BQ2429&gt;1),"Y","")</f>
        <v>Y</v>
      </c>
      <c r="BV2429" s="12" t="str">
        <f>IF(AND(BT2429="Y",BQ2429&lt;1),"Y","")</f>
        <v/>
      </c>
      <c r="BW2429" s="12" t="str">
        <f>IF(BQ2429&gt;1,IF(BQ2428&gt;1,"Y",""),"")</f>
        <v>Y</v>
      </c>
      <c r="BX2429" s="12" t="str">
        <f>IF(BQ2429&lt;1,IF(BQ2428&lt;1,"Y",""),"")</f>
        <v/>
      </c>
      <c r="BY2429" s="2"/>
      <c r="BZ2429" s="2"/>
      <c r="CA2429" s="2"/>
    </row>
    <row r="2430" spans="47:79">
      <c r="AU2430" s="4" t="str">
        <f>IF(AZ2430=AZ2431,IF(AZ2430&gt;AZ2429,AZ2430&amp;"_O",""),AZ2430&amp;"_C")</f>
        <v/>
      </c>
      <c r="AV2430" s="7" t="str">
        <f>IF(RIGHT(AU2430,1)="C",AX2430/INDEX($AX$5:$AX$2729,MATCH(AZ2430&amp;"_O",$AU$5:$AU$2729,0),1),"")</f>
        <v/>
      </c>
      <c r="AW2430" s="38">
        <v>42524</v>
      </c>
      <c r="AX2430" s="37">
        <v>2099.13</v>
      </c>
      <c r="AY2430" s="7">
        <f>AX2430/AX2429</f>
        <v>1.00003334826065</v>
      </c>
      <c r="AZ2430" s="4">
        <f>YEAR(AW2430)</f>
        <v>2016</v>
      </c>
      <c r="BA2430" s="2" t="s">
        <v>9</v>
      </c>
      <c r="BB2430" s="12" t="str">
        <f>INDEX($CD$5:$CD$10,MATCH(BA2430,$CC$5:$CC$10,0),1)</f>
        <v>Y</v>
      </c>
      <c r="BC2430" s="12" t="str">
        <f>IF(AND(BB2430="Y",AY2430&gt;1),"Y","")</f>
        <v>Y</v>
      </c>
      <c r="BD2430" s="12" t="str">
        <f>IF(AND(BB2430="Y",AY2430&lt;1),"Y","")</f>
        <v/>
      </c>
      <c r="BE2430" s="12" t="str">
        <f>IF(AY2430&gt;1,IF(AY2429&gt;1,"Y",""),"")</f>
        <v>Y</v>
      </c>
      <c r="BF2430" s="12" t="str">
        <f>IF(AY2430&lt;1,IF(AY2429&lt;1,"Y",""),"")</f>
        <v/>
      </c>
      <c r="BG2430" s="2"/>
      <c r="BH2430" s="2"/>
      <c r="BI2430" s="2"/>
      <c r="BJ2430" s="2"/>
      <c r="BK2430" s="2"/>
      <c r="BL2430" s="2"/>
      <c r="BM2430" s="4" t="str">
        <f>IF(BR2430=BR2431,IF(BR2430&gt;BR2429,BR2430&amp;"_O",""),BR2430&amp;"_C")</f>
        <v/>
      </c>
      <c r="BN2430" s="7" t="str">
        <f>IF(RIGHT(BM2430,1)="C",BP2430/INDEX($BP$5:$BP$2729,MATCH(BR2430&amp;"_O",$BM$5:$BM$2729,0),1),"")</f>
        <v/>
      </c>
      <c r="BO2430" s="38">
        <v>42944</v>
      </c>
      <c r="BP2430" s="3">
        <v>6374.68</v>
      </c>
      <c r="BQ2430" s="7">
        <f>BP2430/BP2429</f>
        <v>0.99795389612931007</v>
      </c>
      <c r="BR2430" s="4">
        <f>YEAR(BO2430)</f>
        <v>2017</v>
      </c>
      <c r="BS2430" s="2" t="s">
        <v>9</v>
      </c>
      <c r="BT2430" s="12" t="str">
        <f>INDEX($CD$5:$CD$10,MATCH(BS2430,$CC$5:$CC$10,0),1)</f>
        <v>Y</v>
      </c>
      <c r="BU2430" s="12" t="str">
        <f>IF(AND(BT2430="Y",BQ2430&gt;1),"Y","")</f>
        <v/>
      </c>
      <c r="BV2430" s="12" t="str">
        <f>IF(AND(BT2430="Y",BQ2430&lt;1),"Y","")</f>
        <v>Y</v>
      </c>
      <c r="BW2430" s="12" t="str">
        <f>IF(BQ2430&gt;1,IF(BQ2429&gt;1,"Y",""),"")</f>
        <v/>
      </c>
      <c r="BX2430" s="12" t="str">
        <f>IF(BQ2430&lt;1,IF(BQ2429&lt;1,"Y",""),"")</f>
        <v/>
      </c>
      <c r="BY2430" s="2"/>
      <c r="BZ2430" s="2"/>
      <c r="CA2430" s="2"/>
    </row>
    <row r="2431" spans="47:79">
      <c r="AU2431" s="4" t="str">
        <f>IF(AZ2431=AZ2432,IF(AZ2431&gt;AZ2430,AZ2431&amp;"_O",""),AZ2431&amp;"_C")</f>
        <v/>
      </c>
      <c r="AV2431" s="7" t="str">
        <f>IF(RIGHT(AU2431,1)="C",AX2431/INDEX($AX$5:$AX$2729,MATCH(AZ2431&amp;"_O",$AU$5:$AU$2729,0),1),"")</f>
        <v/>
      </c>
      <c r="AW2431" s="38">
        <v>42531</v>
      </c>
      <c r="AX2431" s="37">
        <v>2096.0700000000002</v>
      </c>
      <c r="AY2431" s="7">
        <f>AX2431/AX2430</f>
        <v>0.99854225321919088</v>
      </c>
      <c r="AZ2431" s="4">
        <f>YEAR(AW2431)</f>
        <v>2016</v>
      </c>
      <c r="BA2431" s="2" t="s">
        <v>9</v>
      </c>
      <c r="BB2431" s="12" t="str">
        <f>INDEX($CD$5:$CD$10,MATCH(BA2431,$CC$5:$CC$10,0),1)</f>
        <v>Y</v>
      </c>
      <c r="BC2431" s="12" t="str">
        <f>IF(AND(BB2431="Y",AY2431&gt;1),"Y","")</f>
        <v/>
      </c>
      <c r="BD2431" s="12" t="str">
        <f>IF(AND(BB2431="Y",AY2431&lt;1),"Y","")</f>
        <v>Y</v>
      </c>
      <c r="BE2431" s="12" t="str">
        <f>IF(AY2431&gt;1,IF(AY2430&gt;1,"Y",""),"")</f>
        <v/>
      </c>
      <c r="BF2431" s="12" t="str">
        <f>IF(AY2431&lt;1,IF(AY2430&lt;1,"Y",""),"")</f>
        <v/>
      </c>
      <c r="BG2431" s="2"/>
      <c r="BH2431" s="2"/>
      <c r="BI2431" s="2"/>
      <c r="BJ2431" s="2"/>
      <c r="BK2431" s="2"/>
      <c r="BL2431" s="2"/>
      <c r="BM2431" s="4" t="str">
        <f>IF(BR2431=BR2432,IF(BR2431&gt;BR2430,BR2431&amp;"_O",""),BR2431&amp;"_C")</f>
        <v/>
      </c>
      <c r="BN2431" s="7" t="str">
        <f>IF(RIGHT(BM2431,1)="C",BP2431/INDEX($BP$5:$BP$2729,MATCH(BR2431&amp;"_O",$BM$5:$BM$2729,0),1),"")</f>
        <v/>
      </c>
      <c r="BO2431" s="38">
        <v>42951</v>
      </c>
      <c r="BP2431" s="3">
        <v>6351.56</v>
      </c>
      <c r="BQ2431" s="7">
        <f>BP2431/BP2430</f>
        <v>0.99637315127975057</v>
      </c>
      <c r="BR2431" s="4">
        <f>YEAR(BO2431)</f>
        <v>2017</v>
      </c>
      <c r="BS2431" s="2" t="s">
        <v>9</v>
      </c>
      <c r="BT2431" s="12" t="str">
        <f>INDEX($CD$5:$CD$10,MATCH(BS2431,$CC$5:$CC$10,0),1)</f>
        <v>Y</v>
      </c>
      <c r="BU2431" s="12" t="str">
        <f>IF(AND(BT2431="Y",BQ2431&gt;1),"Y","")</f>
        <v/>
      </c>
      <c r="BV2431" s="12" t="str">
        <f>IF(AND(BT2431="Y",BQ2431&lt;1),"Y","")</f>
        <v>Y</v>
      </c>
      <c r="BW2431" s="12" t="str">
        <f>IF(BQ2431&gt;1,IF(BQ2430&gt;1,"Y",""),"")</f>
        <v/>
      </c>
      <c r="BX2431" s="12" t="str">
        <f>IF(BQ2431&lt;1,IF(BQ2430&lt;1,"Y",""),"")</f>
        <v>Y</v>
      </c>
      <c r="BY2431" s="2"/>
      <c r="BZ2431" s="2"/>
      <c r="CA2431" s="2"/>
    </row>
    <row r="2432" spans="47:79">
      <c r="AU2432" s="4" t="str">
        <f>IF(AZ2432=AZ2433,IF(AZ2432&gt;AZ2431,AZ2432&amp;"_O",""),AZ2432&amp;"_C")</f>
        <v/>
      </c>
      <c r="AV2432" s="7" t="str">
        <f>IF(RIGHT(AU2432,1)="C",AX2432/INDEX($AX$5:$AX$2729,MATCH(AZ2432&amp;"_O",$AU$5:$AU$2729,0),1),"")</f>
        <v/>
      </c>
      <c r="AW2432" s="38">
        <v>42538</v>
      </c>
      <c r="AX2432" s="37">
        <v>2071.2199999999998</v>
      </c>
      <c r="AY2432" s="7">
        <f>AX2432/AX2431</f>
        <v>0.98814447990763654</v>
      </c>
      <c r="AZ2432" s="4">
        <f>YEAR(AW2432)</f>
        <v>2016</v>
      </c>
      <c r="BA2432" s="2" t="s">
        <v>9</v>
      </c>
      <c r="BB2432" s="12" t="str">
        <f>INDEX($CD$5:$CD$10,MATCH(BA2432,$CC$5:$CC$10,0),1)</f>
        <v>Y</v>
      </c>
      <c r="BC2432" s="12" t="str">
        <f>IF(AND(BB2432="Y",AY2432&gt;1),"Y","")</f>
        <v/>
      </c>
      <c r="BD2432" s="12" t="str">
        <f>IF(AND(BB2432="Y",AY2432&lt;1),"Y","")</f>
        <v>Y</v>
      </c>
      <c r="BE2432" s="12" t="str">
        <f>IF(AY2432&gt;1,IF(AY2431&gt;1,"Y",""),"")</f>
        <v/>
      </c>
      <c r="BF2432" s="12" t="str">
        <f>IF(AY2432&lt;1,IF(AY2431&lt;1,"Y",""),"")</f>
        <v>Y</v>
      </c>
      <c r="BG2432" s="2"/>
      <c r="BH2432" s="2"/>
      <c r="BI2432" s="2"/>
      <c r="BJ2432" s="2"/>
      <c r="BK2432" s="2"/>
      <c r="BL2432" s="2"/>
      <c r="BM2432" s="4" t="str">
        <f>IF(BR2432=BR2433,IF(BR2432&gt;BR2431,BR2432&amp;"_O",""),BR2432&amp;"_C")</f>
        <v/>
      </c>
      <c r="BN2432" s="7" t="str">
        <f>IF(RIGHT(BM2432,1)="C",BP2432/INDEX($BP$5:$BP$2729,MATCH(BR2432&amp;"_O",$BM$5:$BM$2729,0),1),"")</f>
        <v/>
      </c>
      <c r="BO2432" s="38">
        <v>42958</v>
      </c>
      <c r="BP2432" s="3">
        <v>6256.56</v>
      </c>
      <c r="BQ2432" s="7">
        <f>BP2432/BP2431</f>
        <v>0.98504304454338776</v>
      </c>
      <c r="BR2432" s="4">
        <f>YEAR(BO2432)</f>
        <v>2017</v>
      </c>
      <c r="BS2432" s="2" t="s">
        <v>9</v>
      </c>
      <c r="BT2432" s="12" t="str">
        <f>INDEX($CD$5:$CD$10,MATCH(BS2432,$CC$5:$CC$10,0),1)</f>
        <v>Y</v>
      </c>
      <c r="BU2432" s="12" t="str">
        <f>IF(AND(BT2432="Y",BQ2432&gt;1),"Y","")</f>
        <v/>
      </c>
      <c r="BV2432" s="12" t="str">
        <f>IF(AND(BT2432="Y",BQ2432&lt;1),"Y","")</f>
        <v>Y</v>
      </c>
      <c r="BW2432" s="12" t="str">
        <f>IF(BQ2432&gt;1,IF(BQ2431&gt;1,"Y",""),"")</f>
        <v/>
      </c>
      <c r="BX2432" s="12" t="str">
        <f>IF(BQ2432&lt;1,IF(BQ2431&lt;1,"Y",""),"")</f>
        <v>Y</v>
      </c>
      <c r="BY2432" s="2"/>
      <c r="BZ2432" s="2"/>
      <c r="CA2432" s="2"/>
    </row>
    <row r="2433" spans="47:79">
      <c r="AU2433" s="4" t="str">
        <f>IF(AZ2433=AZ2434,IF(AZ2433&gt;AZ2432,AZ2433&amp;"_O",""),AZ2433&amp;"_C")</f>
        <v/>
      </c>
      <c r="AV2433" s="7" t="str">
        <f>IF(RIGHT(AU2433,1)="C",AX2433/INDEX($AX$5:$AX$2729,MATCH(AZ2433&amp;"_O",$AU$5:$AU$2729,0),1),"")</f>
        <v/>
      </c>
      <c r="AW2433" s="38">
        <v>42545</v>
      </c>
      <c r="AX2433" s="37">
        <v>2037.41</v>
      </c>
      <c r="AY2433" s="7">
        <f>AX2433/AX2432</f>
        <v>0.98367628740549062</v>
      </c>
      <c r="AZ2433" s="4">
        <f>YEAR(AW2433)</f>
        <v>2016</v>
      </c>
      <c r="BA2433" s="2" t="s">
        <v>9</v>
      </c>
      <c r="BB2433" s="12" t="str">
        <f>INDEX($CD$5:$CD$10,MATCH(BA2433,$CC$5:$CC$10,0),1)</f>
        <v>Y</v>
      </c>
      <c r="BC2433" s="12" t="str">
        <f>IF(AND(BB2433="Y",AY2433&gt;1),"Y","")</f>
        <v/>
      </c>
      <c r="BD2433" s="12" t="str">
        <f>IF(AND(BB2433="Y",AY2433&lt;1),"Y","")</f>
        <v>Y</v>
      </c>
      <c r="BE2433" s="12" t="str">
        <f>IF(AY2433&gt;1,IF(AY2432&gt;1,"Y",""),"")</f>
        <v/>
      </c>
      <c r="BF2433" s="12" t="str">
        <f>IF(AY2433&lt;1,IF(AY2432&lt;1,"Y",""),"")</f>
        <v>Y</v>
      </c>
      <c r="BG2433" s="2"/>
      <c r="BH2433" s="2"/>
      <c r="BI2433" s="2"/>
      <c r="BJ2433" s="2"/>
      <c r="BK2433" s="2"/>
      <c r="BL2433" s="2"/>
      <c r="BM2433" s="4" t="str">
        <f>IF(BR2433=BR2434,IF(BR2433&gt;BR2432,BR2433&amp;"_O",""),BR2433&amp;"_C")</f>
        <v/>
      </c>
      <c r="BN2433" s="7" t="str">
        <f>IF(RIGHT(BM2433,1)="C",BP2433/INDEX($BP$5:$BP$2729,MATCH(BR2433&amp;"_O",$BM$5:$BM$2729,0),1),"")</f>
        <v/>
      </c>
      <c r="BO2433" s="38">
        <v>42965</v>
      </c>
      <c r="BP2433" s="3">
        <v>6216.53</v>
      </c>
      <c r="BQ2433" s="7">
        <f>BP2433/BP2432</f>
        <v>0.993601915429565</v>
      </c>
      <c r="BR2433" s="4">
        <f>YEAR(BO2433)</f>
        <v>2017</v>
      </c>
      <c r="BS2433" s="2" t="s">
        <v>9</v>
      </c>
      <c r="BT2433" s="12" t="str">
        <f>INDEX($CD$5:$CD$10,MATCH(BS2433,$CC$5:$CC$10,0),1)</f>
        <v>Y</v>
      </c>
      <c r="BU2433" s="12" t="str">
        <f>IF(AND(BT2433="Y",BQ2433&gt;1),"Y","")</f>
        <v/>
      </c>
      <c r="BV2433" s="12" t="str">
        <f>IF(AND(BT2433="Y",BQ2433&lt;1),"Y","")</f>
        <v>Y</v>
      </c>
      <c r="BW2433" s="12" t="str">
        <f>IF(BQ2433&gt;1,IF(BQ2432&gt;1,"Y",""),"")</f>
        <v/>
      </c>
      <c r="BX2433" s="12" t="str">
        <f>IF(BQ2433&lt;1,IF(BQ2432&lt;1,"Y",""),"")</f>
        <v>Y</v>
      </c>
      <c r="BY2433" s="2"/>
      <c r="BZ2433" s="2"/>
      <c r="CA2433" s="2"/>
    </row>
    <row r="2434" spans="47:79">
      <c r="AU2434" s="4" t="str">
        <f>IF(AZ2434=AZ2435,IF(AZ2434&gt;AZ2433,AZ2434&amp;"_O",""),AZ2434&amp;"_C")</f>
        <v/>
      </c>
      <c r="AV2434" s="7" t="str">
        <f>IF(RIGHT(AU2434,1)="C",AX2434/INDEX($AX$5:$AX$2729,MATCH(AZ2434&amp;"_O",$AU$5:$AU$2729,0),1),"")</f>
        <v/>
      </c>
      <c r="AW2434" s="38">
        <v>42552</v>
      </c>
      <c r="AX2434" s="37">
        <v>2102.9499999999998</v>
      </c>
      <c r="AY2434" s="7">
        <f>AX2434/AX2433</f>
        <v>1.0321682920963378</v>
      </c>
      <c r="AZ2434" s="4">
        <f>YEAR(AW2434)</f>
        <v>2016</v>
      </c>
      <c r="BA2434" s="2" t="s">
        <v>9</v>
      </c>
      <c r="BB2434" s="12" t="str">
        <f>INDEX($CD$5:$CD$10,MATCH(BA2434,$CC$5:$CC$10,0),1)</f>
        <v>Y</v>
      </c>
      <c r="BC2434" s="12" t="str">
        <f>IF(AND(BB2434="Y",AY2434&gt;1),"Y","")</f>
        <v>Y</v>
      </c>
      <c r="BD2434" s="12" t="str">
        <f>IF(AND(BB2434="Y",AY2434&lt;1),"Y","")</f>
        <v/>
      </c>
      <c r="BE2434" s="12" t="str">
        <f>IF(AY2434&gt;1,IF(AY2433&gt;1,"Y",""),"")</f>
        <v/>
      </c>
      <c r="BF2434" s="12" t="str">
        <f>IF(AY2434&lt;1,IF(AY2433&lt;1,"Y",""),"")</f>
        <v/>
      </c>
      <c r="BG2434" s="2"/>
      <c r="BH2434" s="2"/>
      <c r="BI2434" s="2"/>
      <c r="BJ2434" s="2"/>
      <c r="BK2434" s="2"/>
      <c r="BL2434" s="2"/>
      <c r="BM2434" s="4" t="str">
        <f>IF(BR2434=BR2435,IF(BR2434&gt;BR2433,BR2434&amp;"_O",""),BR2434&amp;"_C")</f>
        <v/>
      </c>
      <c r="BN2434" s="7" t="str">
        <f>IF(RIGHT(BM2434,1)="C",BP2434/INDEX($BP$5:$BP$2729,MATCH(BR2434&amp;"_O",$BM$5:$BM$2729,0),1),"")</f>
        <v/>
      </c>
      <c r="BO2434" s="38">
        <v>42972</v>
      </c>
      <c r="BP2434" s="3">
        <v>6265.64</v>
      </c>
      <c r="BQ2434" s="7">
        <f>BP2434/BP2433</f>
        <v>1.0078999055743318</v>
      </c>
      <c r="BR2434" s="4">
        <f>YEAR(BO2434)</f>
        <v>2017</v>
      </c>
      <c r="BS2434" s="2" t="s">
        <v>9</v>
      </c>
      <c r="BT2434" s="12" t="str">
        <f>INDEX($CD$5:$CD$10,MATCH(BS2434,$CC$5:$CC$10,0),1)</f>
        <v>Y</v>
      </c>
      <c r="BU2434" s="12" t="str">
        <f>IF(AND(BT2434="Y",BQ2434&gt;1),"Y","")</f>
        <v>Y</v>
      </c>
      <c r="BV2434" s="12" t="str">
        <f>IF(AND(BT2434="Y",BQ2434&lt;1),"Y","")</f>
        <v/>
      </c>
      <c r="BW2434" s="12" t="str">
        <f>IF(BQ2434&gt;1,IF(BQ2433&gt;1,"Y",""),"")</f>
        <v/>
      </c>
      <c r="BX2434" s="12" t="str">
        <f>IF(BQ2434&lt;1,IF(BQ2433&lt;1,"Y",""),"")</f>
        <v/>
      </c>
      <c r="BY2434" s="2"/>
      <c r="BZ2434" s="2"/>
      <c r="CA2434" s="2"/>
    </row>
    <row r="2435" spans="47:79">
      <c r="AU2435" s="4" t="str">
        <f>IF(AZ2435=AZ2436,IF(AZ2435&gt;AZ2434,AZ2435&amp;"_O",""),AZ2435&amp;"_C")</f>
        <v/>
      </c>
      <c r="AV2435" s="7" t="str">
        <f>IF(RIGHT(AU2435,1)="C",AX2435/INDEX($AX$5:$AX$2729,MATCH(AZ2435&amp;"_O",$AU$5:$AU$2729,0),1),"")</f>
        <v/>
      </c>
      <c r="AW2435" s="38">
        <v>42559</v>
      </c>
      <c r="AX2435" s="37">
        <v>2129.9</v>
      </c>
      <c r="AY2435" s="7">
        <f>AX2435/AX2434</f>
        <v>1.0128153308447658</v>
      </c>
      <c r="AZ2435" s="4">
        <f>YEAR(AW2435)</f>
        <v>2016</v>
      </c>
      <c r="BA2435" s="2" t="s">
        <v>9</v>
      </c>
      <c r="BB2435" s="12" t="str">
        <f>INDEX($CD$5:$CD$10,MATCH(BA2435,$CC$5:$CC$10,0),1)</f>
        <v>Y</v>
      </c>
      <c r="BC2435" s="12" t="str">
        <f>IF(AND(BB2435="Y",AY2435&gt;1),"Y","")</f>
        <v>Y</v>
      </c>
      <c r="BD2435" s="12" t="str">
        <f>IF(AND(BB2435="Y",AY2435&lt;1),"Y","")</f>
        <v/>
      </c>
      <c r="BE2435" s="12" t="str">
        <f>IF(AY2435&gt;1,IF(AY2434&gt;1,"Y",""),"")</f>
        <v>Y</v>
      </c>
      <c r="BF2435" s="12" t="str">
        <f>IF(AY2435&lt;1,IF(AY2434&lt;1,"Y",""),"")</f>
        <v/>
      </c>
      <c r="BG2435" s="2"/>
      <c r="BH2435" s="2"/>
      <c r="BI2435" s="2"/>
      <c r="BJ2435" s="2"/>
      <c r="BK2435" s="2"/>
      <c r="BL2435" s="2"/>
      <c r="BM2435" s="4" t="str">
        <f>IF(BR2435=BR2436,IF(BR2435&gt;BR2434,BR2435&amp;"_O",""),BR2435&amp;"_C")</f>
        <v/>
      </c>
      <c r="BN2435" s="7" t="str">
        <f>IF(RIGHT(BM2435,1)="C",BP2435/INDEX($BP$5:$BP$2729,MATCH(BR2435&amp;"_O",$BM$5:$BM$2729,0),1),"")</f>
        <v/>
      </c>
      <c r="BO2435" s="38">
        <v>42979</v>
      </c>
      <c r="BP2435" s="3">
        <v>6435.33</v>
      </c>
      <c r="BQ2435" s="7">
        <f>BP2435/BP2434</f>
        <v>1.0270826284306152</v>
      </c>
      <c r="BR2435" s="4">
        <f>YEAR(BO2435)</f>
        <v>2017</v>
      </c>
      <c r="BS2435" s="2" t="s">
        <v>9</v>
      </c>
      <c r="BT2435" s="12" t="str">
        <f>INDEX($CD$5:$CD$10,MATCH(BS2435,$CC$5:$CC$10,0),1)</f>
        <v>Y</v>
      </c>
      <c r="BU2435" s="12" t="str">
        <f>IF(AND(BT2435="Y",BQ2435&gt;1),"Y","")</f>
        <v>Y</v>
      </c>
      <c r="BV2435" s="12" t="str">
        <f>IF(AND(BT2435="Y",BQ2435&lt;1),"Y","")</f>
        <v/>
      </c>
      <c r="BW2435" s="12" t="str">
        <f>IF(BQ2435&gt;1,IF(BQ2434&gt;1,"Y",""),"")</f>
        <v>Y</v>
      </c>
      <c r="BX2435" s="12" t="str">
        <f>IF(BQ2435&lt;1,IF(BQ2434&lt;1,"Y",""),"")</f>
        <v/>
      </c>
      <c r="BY2435" s="2"/>
      <c r="BZ2435" s="2"/>
      <c r="CA2435" s="2"/>
    </row>
    <row r="2436" spans="47:79">
      <c r="AU2436" s="4" t="str">
        <f>IF(AZ2436=AZ2437,IF(AZ2436&gt;AZ2435,AZ2436&amp;"_O",""),AZ2436&amp;"_C")</f>
        <v/>
      </c>
      <c r="AV2436" s="7" t="str">
        <f>IF(RIGHT(AU2436,1)="C",AX2436/INDEX($AX$5:$AX$2729,MATCH(AZ2436&amp;"_O",$AU$5:$AU$2729,0),1),"")</f>
        <v/>
      </c>
      <c r="AW2436" s="38">
        <v>42566</v>
      </c>
      <c r="AX2436" s="37">
        <v>2161.7399999999998</v>
      </c>
      <c r="AY2436" s="7">
        <f>AX2436/AX2435</f>
        <v>1.0149490586412506</v>
      </c>
      <c r="AZ2436" s="4">
        <f>YEAR(AW2436)</f>
        <v>2016</v>
      </c>
      <c r="BA2436" s="2" t="s">
        <v>9</v>
      </c>
      <c r="BB2436" s="12" t="str">
        <f>INDEX($CD$5:$CD$10,MATCH(BA2436,$CC$5:$CC$10,0),1)</f>
        <v>Y</v>
      </c>
      <c r="BC2436" s="12" t="str">
        <f>IF(AND(BB2436="Y",AY2436&gt;1),"Y","")</f>
        <v>Y</v>
      </c>
      <c r="BD2436" s="12" t="str">
        <f>IF(AND(BB2436="Y",AY2436&lt;1),"Y","")</f>
        <v/>
      </c>
      <c r="BE2436" s="12" t="str">
        <f>IF(AY2436&gt;1,IF(AY2435&gt;1,"Y",""),"")</f>
        <v>Y</v>
      </c>
      <c r="BF2436" s="12" t="str">
        <f>IF(AY2436&lt;1,IF(AY2435&lt;1,"Y",""),"")</f>
        <v/>
      </c>
      <c r="BG2436" s="2"/>
      <c r="BH2436" s="2"/>
      <c r="BI2436" s="2"/>
      <c r="BJ2436" s="2"/>
      <c r="BK2436" s="2"/>
      <c r="BL2436" s="2"/>
      <c r="BM2436" s="4" t="str">
        <f>IF(BR2436=BR2437,IF(BR2436&gt;BR2435,BR2436&amp;"_O",""),BR2436&amp;"_C")</f>
        <v/>
      </c>
      <c r="BN2436" s="7" t="str">
        <f>IF(RIGHT(BM2436,1)="C",BP2436/INDEX($BP$5:$BP$2729,MATCH(BR2436&amp;"_O",$BM$5:$BM$2729,0),1),"")</f>
        <v/>
      </c>
      <c r="BO2436" s="38">
        <v>42986</v>
      </c>
      <c r="BP2436" s="3">
        <v>6360.19</v>
      </c>
      <c r="BQ2436" s="7">
        <f>BP2436/BP2435</f>
        <v>0.98832383110112454</v>
      </c>
      <c r="BR2436" s="4">
        <f>YEAR(BO2436)</f>
        <v>2017</v>
      </c>
      <c r="BS2436" s="2" t="s">
        <v>9</v>
      </c>
      <c r="BT2436" s="12" t="str">
        <f>INDEX($CD$5:$CD$10,MATCH(BS2436,$CC$5:$CC$10,0),1)</f>
        <v>Y</v>
      </c>
      <c r="BU2436" s="12" t="str">
        <f>IF(AND(BT2436="Y",BQ2436&gt;1),"Y","")</f>
        <v/>
      </c>
      <c r="BV2436" s="12" t="str">
        <f>IF(AND(BT2436="Y",BQ2436&lt;1),"Y","")</f>
        <v>Y</v>
      </c>
      <c r="BW2436" s="12" t="str">
        <f>IF(BQ2436&gt;1,IF(BQ2435&gt;1,"Y",""),"")</f>
        <v/>
      </c>
      <c r="BX2436" s="12" t="str">
        <f>IF(BQ2436&lt;1,IF(BQ2435&lt;1,"Y",""),"")</f>
        <v/>
      </c>
      <c r="BY2436" s="2"/>
      <c r="BZ2436" s="2"/>
      <c r="CA2436" s="2"/>
    </row>
    <row r="2437" spans="47:79">
      <c r="AU2437" s="4" t="str">
        <f>IF(AZ2437=AZ2438,IF(AZ2437&gt;AZ2436,AZ2437&amp;"_O",""),AZ2437&amp;"_C")</f>
        <v/>
      </c>
      <c r="AV2437" s="7" t="str">
        <f>IF(RIGHT(AU2437,1)="C",AX2437/INDEX($AX$5:$AX$2729,MATCH(AZ2437&amp;"_O",$AU$5:$AU$2729,0),1),"")</f>
        <v/>
      </c>
      <c r="AW2437" s="38">
        <v>42573</v>
      </c>
      <c r="AX2437" s="37">
        <v>2175.0300000000002</v>
      </c>
      <c r="AY2437" s="7">
        <f>AX2437/AX2436</f>
        <v>1.0061478253629024</v>
      </c>
      <c r="AZ2437" s="4">
        <f>YEAR(AW2437)</f>
        <v>2016</v>
      </c>
      <c r="BA2437" s="2" t="s">
        <v>9</v>
      </c>
      <c r="BB2437" s="12" t="str">
        <f>INDEX($CD$5:$CD$10,MATCH(BA2437,$CC$5:$CC$10,0),1)</f>
        <v>Y</v>
      </c>
      <c r="BC2437" s="12" t="str">
        <f>IF(AND(BB2437="Y",AY2437&gt;1),"Y","")</f>
        <v>Y</v>
      </c>
      <c r="BD2437" s="12" t="str">
        <f>IF(AND(BB2437="Y",AY2437&lt;1),"Y","")</f>
        <v/>
      </c>
      <c r="BE2437" s="12" t="str">
        <f>IF(AY2437&gt;1,IF(AY2436&gt;1,"Y",""),"")</f>
        <v>Y</v>
      </c>
      <c r="BF2437" s="12" t="str">
        <f>IF(AY2437&lt;1,IF(AY2436&lt;1,"Y",""),"")</f>
        <v/>
      </c>
      <c r="BG2437" s="2"/>
      <c r="BH2437" s="2"/>
      <c r="BI2437" s="2"/>
      <c r="BJ2437" s="2"/>
      <c r="BK2437" s="2"/>
      <c r="BL2437" s="2"/>
      <c r="BM2437" s="4" t="str">
        <f>IF(BR2437=BR2438,IF(BR2437&gt;BR2436,BR2437&amp;"_O",""),BR2437&amp;"_C")</f>
        <v/>
      </c>
      <c r="BN2437" s="7" t="str">
        <f>IF(RIGHT(BM2437,1)="C",BP2437/INDEX($BP$5:$BP$2729,MATCH(BR2437&amp;"_O",$BM$5:$BM$2729,0),1),"")</f>
        <v/>
      </c>
      <c r="BO2437" s="38">
        <v>42993</v>
      </c>
      <c r="BP2437" s="3">
        <v>6448.47</v>
      </c>
      <c r="BQ2437" s="7">
        <f>BP2437/BP2436</f>
        <v>1.0138800884879227</v>
      </c>
      <c r="BR2437" s="4">
        <f>YEAR(BO2437)</f>
        <v>2017</v>
      </c>
      <c r="BS2437" s="2" t="s">
        <v>9</v>
      </c>
      <c r="BT2437" s="12" t="str">
        <f>INDEX($CD$5:$CD$10,MATCH(BS2437,$CC$5:$CC$10,0),1)</f>
        <v>Y</v>
      </c>
      <c r="BU2437" s="12" t="str">
        <f>IF(AND(BT2437="Y",BQ2437&gt;1),"Y","")</f>
        <v>Y</v>
      </c>
      <c r="BV2437" s="12" t="str">
        <f>IF(AND(BT2437="Y",BQ2437&lt;1),"Y","")</f>
        <v/>
      </c>
      <c r="BW2437" s="12" t="str">
        <f>IF(BQ2437&gt;1,IF(BQ2436&gt;1,"Y",""),"")</f>
        <v/>
      </c>
      <c r="BX2437" s="12" t="str">
        <f>IF(BQ2437&lt;1,IF(BQ2436&lt;1,"Y",""),"")</f>
        <v/>
      </c>
      <c r="BY2437" s="2"/>
      <c r="BZ2437" s="2"/>
      <c r="CA2437" s="2"/>
    </row>
    <row r="2438" spans="47:79">
      <c r="AU2438" s="4" t="str">
        <f>IF(AZ2438=AZ2439,IF(AZ2438&gt;AZ2437,AZ2438&amp;"_O",""),AZ2438&amp;"_C")</f>
        <v/>
      </c>
      <c r="AV2438" s="7" t="str">
        <f>IF(RIGHT(AU2438,1)="C",AX2438/INDEX($AX$5:$AX$2729,MATCH(AZ2438&amp;"_O",$AU$5:$AU$2729,0),1),"")</f>
        <v/>
      </c>
      <c r="AW2438" s="38">
        <v>42580</v>
      </c>
      <c r="AX2438" s="37">
        <v>2173.6</v>
      </c>
      <c r="AY2438" s="7">
        <f>AX2438/AX2437</f>
        <v>0.99934253780407611</v>
      </c>
      <c r="AZ2438" s="4">
        <f>YEAR(AW2438)</f>
        <v>2016</v>
      </c>
      <c r="BA2438" s="2" t="s">
        <v>9</v>
      </c>
      <c r="BB2438" s="12" t="str">
        <f>INDEX($CD$5:$CD$10,MATCH(BA2438,$CC$5:$CC$10,0),1)</f>
        <v>Y</v>
      </c>
      <c r="BC2438" s="12" t="str">
        <f>IF(AND(BB2438="Y",AY2438&gt;1),"Y","")</f>
        <v/>
      </c>
      <c r="BD2438" s="12" t="str">
        <f>IF(AND(BB2438="Y",AY2438&lt;1),"Y","")</f>
        <v>Y</v>
      </c>
      <c r="BE2438" s="12" t="str">
        <f>IF(AY2438&gt;1,IF(AY2437&gt;1,"Y",""),"")</f>
        <v/>
      </c>
      <c r="BF2438" s="12" t="str">
        <f>IF(AY2438&lt;1,IF(AY2437&lt;1,"Y",""),"")</f>
        <v/>
      </c>
      <c r="BG2438" s="2"/>
      <c r="BH2438" s="2"/>
      <c r="BI2438" s="2"/>
      <c r="BJ2438" s="2"/>
      <c r="BK2438" s="2"/>
      <c r="BL2438" s="2"/>
      <c r="BM2438" s="4" t="str">
        <f>IF(BR2438=BR2439,IF(BR2438&gt;BR2437,BR2438&amp;"_O",""),BR2438&amp;"_C")</f>
        <v/>
      </c>
      <c r="BN2438" s="7" t="str">
        <f>IF(RIGHT(BM2438,1)="C",BP2438/INDEX($BP$5:$BP$2729,MATCH(BR2438&amp;"_O",$BM$5:$BM$2729,0),1),"")</f>
        <v/>
      </c>
      <c r="BO2438" s="38">
        <v>43000</v>
      </c>
      <c r="BP2438" s="3">
        <v>6426.92</v>
      </c>
      <c r="BQ2438" s="7">
        <f>BP2438/BP2437</f>
        <v>0.99665812200413428</v>
      </c>
      <c r="BR2438" s="4">
        <f>YEAR(BO2438)</f>
        <v>2017</v>
      </c>
      <c r="BS2438" s="2" t="s">
        <v>9</v>
      </c>
      <c r="BT2438" s="12" t="str">
        <f>INDEX($CD$5:$CD$10,MATCH(BS2438,$CC$5:$CC$10,0),1)</f>
        <v>Y</v>
      </c>
      <c r="BU2438" s="12" t="str">
        <f>IF(AND(BT2438="Y",BQ2438&gt;1),"Y","")</f>
        <v/>
      </c>
      <c r="BV2438" s="12" t="str">
        <f>IF(AND(BT2438="Y",BQ2438&lt;1),"Y","")</f>
        <v>Y</v>
      </c>
      <c r="BW2438" s="12" t="str">
        <f>IF(BQ2438&gt;1,IF(BQ2437&gt;1,"Y",""),"")</f>
        <v/>
      </c>
      <c r="BX2438" s="12" t="str">
        <f>IF(BQ2438&lt;1,IF(BQ2437&lt;1,"Y",""),"")</f>
        <v/>
      </c>
      <c r="BY2438" s="2"/>
      <c r="BZ2438" s="2"/>
      <c r="CA2438" s="2"/>
    </row>
    <row r="2439" spans="47:79">
      <c r="AU2439" s="4" t="str">
        <f>IF(AZ2439=AZ2440,IF(AZ2439&gt;AZ2438,AZ2439&amp;"_O",""),AZ2439&amp;"_C")</f>
        <v/>
      </c>
      <c r="AV2439" s="7" t="str">
        <f>IF(RIGHT(AU2439,1)="C",AX2439/INDEX($AX$5:$AX$2729,MATCH(AZ2439&amp;"_O",$AU$5:$AU$2729,0),1),"")</f>
        <v/>
      </c>
      <c r="AW2439" s="38">
        <v>42587</v>
      </c>
      <c r="AX2439" s="37">
        <v>2182.87</v>
      </c>
      <c r="AY2439" s="7">
        <f>AX2439/AX2438</f>
        <v>1.0042648141332351</v>
      </c>
      <c r="AZ2439" s="4">
        <f>YEAR(AW2439)</f>
        <v>2016</v>
      </c>
      <c r="BA2439" s="2" t="s">
        <v>9</v>
      </c>
      <c r="BB2439" s="12" t="str">
        <f>INDEX($CD$5:$CD$10,MATCH(BA2439,$CC$5:$CC$10,0),1)</f>
        <v>Y</v>
      </c>
      <c r="BC2439" s="12" t="str">
        <f>IF(AND(BB2439="Y",AY2439&gt;1),"Y","")</f>
        <v>Y</v>
      </c>
      <c r="BD2439" s="12" t="str">
        <f>IF(AND(BB2439="Y",AY2439&lt;1),"Y","")</f>
        <v/>
      </c>
      <c r="BE2439" s="12" t="str">
        <f>IF(AY2439&gt;1,IF(AY2438&gt;1,"Y",""),"")</f>
        <v/>
      </c>
      <c r="BF2439" s="12" t="str">
        <f>IF(AY2439&lt;1,IF(AY2438&lt;1,"Y",""),"")</f>
        <v/>
      </c>
      <c r="BG2439" s="2"/>
      <c r="BH2439" s="2"/>
      <c r="BI2439" s="2"/>
      <c r="BJ2439" s="2"/>
      <c r="BK2439" s="2"/>
      <c r="BL2439" s="2"/>
      <c r="BM2439" s="4" t="str">
        <f>IF(BR2439=BR2440,IF(BR2439&gt;BR2438,BR2439&amp;"_O",""),BR2439&amp;"_C")</f>
        <v/>
      </c>
      <c r="BN2439" s="7" t="str">
        <f>IF(RIGHT(BM2439,1)="C",BP2439/INDEX($BP$5:$BP$2729,MATCH(BR2439&amp;"_O",$BM$5:$BM$2729,0),1),"")</f>
        <v/>
      </c>
      <c r="BO2439" s="38">
        <v>43007</v>
      </c>
      <c r="BP2439" s="3">
        <v>6495.96</v>
      </c>
      <c r="BQ2439" s="7">
        <f>BP2439/BP2438</f>
        <v>1.0107423151369552</v>
      </c>
      <c r="BR2439" s="4">
        <f>YEAR(BO2439)</f>
        <v>2017</v>
      </c>
      <c r="BS2439" s="2" t="s">
        <v>9</v>
      </c>
      <c r="BT2439" s="12" t="str">
        <f>INDEX($CD$5:$CD$10,MATCH(BS2439,$CC$5:$CC$10,0),1)</f>
        <v>Y</v>
      </c>
      <c r="BU2439" s="12" t="str">
        <f>IF(AND(BT2439="Y",BQ2439&gt;1),"Y","")</f>
        <v>Y</v>
      </c>
      <c r="BV2439" s="12" t="str">
        <f>IF(AND(BT2439="Y",BQ2439&lt;1),"Y","")</f>
        <v/>
      </c>
      <c r="BW2439" s="12" t="str">
        <f>IF(BQ2439&gt;1,IF(BQ2438&gt;1,"Y",""),"")</f>
        <v/>
      </c>
      <c r="BX2439" s="12" t="str">
        <f>IF(BQ2439&lt;1,IF(BQ2438&lt;1,"Y",""),"")</f>
        <v/>
      </c>
      <c r="BY2439" s="2"/>
      <c r="BZ2439" s="2"/>
      <c r="CA2439" s="2"/>
    </row>
    <row r="2440" spans="47:79">
      <c r="AU2440" s="4" t="str">
        <f>IF(AZ2440=AZ2441,IF(AZ2440&gt;AZ2439,AZ2440&amp;"_O",""),AZ2440&amp;"_C")</f>
        <v/>
      </c>
      <c r="AV2440" s="7" t="str">
        <f>IF(RIGHT(AU2440,1)="C",AX2440/INDEX($AX$5:$AX$2729,MATCH(AZ2440&amp;"_O",$AU$5:$AU$2729,0),1),"")</f>
        <v/>
      </c>
      <c r="AW2440" s="38">
        <v>42594</v>
      </c>
      <c r="AX2440" s="37">
        <v>2184.0500000000002</v>
      </c>
      <c r="AY2440" s="7">
        <f>AX2440/AX2439</f>
        <v>1.0005405727322287</v>
      </c>
      <c r="AZ2440" s="4">
        <f>YEAR(AW2440)</f>
        <v>2016</v>
      </c>
      <c r="BA2440" s="2" t="s">
        <v>9</v>
      </c>
      <c r="BB2440" s="12" t="str">
        <f>INDEX($CD$5:$CD$10,MATCH(BA2440,$CC$5:$CC$10,0),1)</f>
        <v>Y</v>
      </c>
      <c r="BC2440" s="12" t="str">
        <f>IF(AND(BB2440="Y",AY2440&gt;1),"Y","")</f>
        <v>Y</v>
      </c>
      <c r="BD2440" s="12" t="str">
        <f>IF(AND(BB2440="Y",AY2440&lt;1),"Y","")</f>
        <v/>
      </c>
      <c r="BE2440" s="12" t="str">
        <f>IF(AY2440&gt;1,IF(AY2439&gt;1,"Y",""),"")</f>
        <v>Y</v>
      </c>
      <c r="BF2440" s="12" t="str">
        <f>IF(AY2440&lt;1,IF(AY2439&lt;1,"Y",""),"")</f>
        <v/>
      </c>
      <c r="BG2440" s="2"/>
      <c r="BH2440" s="2"/>
      <c r="BI2440" s="2"/>
      <c r="BJ2440" s="2"/>
      <c r="BK2440" s="2"/>
      <c r="BL2440" s="2"/>
      <c r="BM2440" s="4" t="str">
        <f>IF(BR2440=BR2441,IF(BR2440&gt;BR2439,BR2440&amp;"_O",""),BR2440&amp;"_C")</f>
        <v/>
      </c>
      <c r="BN2440" s="7" t="str">
        <f>IF(RIGHT(BM2440,1)="C",BP2440/INDEX($BP$5:$BP$2729,MATCH(BR2440&amp;"_O",$BM$5:$BM$2729,0),1),"")</f>
        <v/>
      </c>
      <c r="BO2440" s="38">
        <v>43014</v>
      </c>
      <c r="BP2440" s="3">
        <v>6590.18</v>
      </c>
      <c r="BQ2440" s="7">
        <f>BP2440/BP2439</f>
        <v>1.0145043996576335</v>
      </c>
      <c r="BR2440" s="4">
        <f>YEAR(BO2440)</f>
        <v>2017</v>
      </c>
      <c r="BS2440" s="2" t="s">
        <v>9</v>
      </c>
      <c r="BT2440" s="12" t="str">
        <f>INDEX($CD$5:$CD$10,MATCH(BS2440,$CC$5:$CC$10,0),1)</f>
        <v>Y</v>
      </c>
      <c r="BU2440" s="12" t="str">
        <f>IF(AND(BT2440="Y",BQ2440&gt;1),"Y","")</f>
        <v>Y</v>
      </c>
      <c r="BV2440" s="12" t="str">
        <f>IF(AND(BT2440="Y",BQ2440&lt;1),"Y","")</f>
        <v/>
      </c>
      <c r="BW2440" s="12" t="str">
        <f>IF(BQ2440&gt;1,IF(BQ2439&gt;1,"Y",""),"")</f>
        <v>Y</v>
      </c>
      <c r="BX2440" s="12" t="str">
        <f>IF(BQ2440&lt;1,IF(BQ2439&lt;1,"Y",""),"")</f>
        <v/>
      </c>
      <c r="BY2440" s="2"/>
      <c r="BZ2440" s="2"/>
      <c r="CA2440" s="2"/>
    </row>
    <row r="2441" spans="47:79">
      <c r="AU2441" s="4" t="str">
        <f>IF(AZ2441=AZ2442,IF(AZ2441&gt;AZ2440,AZ2441&amp;"_O",""),AZ2441&amp;"_C")</f>
        <v/>
      </c>
      <c r="AV2441" s="7" t="str">
        <f>IF(RIGHT(AU2441,1)="C",AX2441/INDEX($AX$5:$AX$2729,MATCH(AZ2441&amp;"_O",$AU$5:$AU$2729,0),1),"")</f>
        <v/>
      </c>
      <c r="AW2441" s="38">
        <v>42601</v>
      </c>
      <c r="AX2441" s="37">
        <v>2183.87</v>
      </c>
      <c r="AY2441" s="7">
        <f>AX2441/AX2440</f>
        <v>0.99991758430438848</v>
      </c>
      <c r="AZ2441" s="4">
        <f>YEAR(AW2441)</f>
        <v>2016</v>
      </c>
      <c r="BA2441" s="2" t="s">
        <v>9</v>
      </c>
      <c r="BB2441" s="12" t="str">
        <f>INDEX($CD$5:$CD$10,MATCH(BA2441,$CC$5:$CC$10,0),1)</f>
        <v>Y</v>
      </c>
      <c r="BC2441" s="12" t="str">
        <f>IF(AND(BB2441="Y",AY2441&gt;1),"Y","")</f>
        <v/>
      </c>
      <c r="BD2441" s="12" t="str">
        <f>IF(AND(BB2441="Y",AY2441&lt;1),"Y","")</f>
        <v>Y</v>
      </c>
      <c r="BE2441" s="12" t="str">
        <f>IF(AY2441&gt;1,IF(AY2440&gt;1,"Y",""),"")</f>
        <v/>
      </c>
      <c r="BF2441" s="12" t="str">
        <f>IF(AY2441&lt;1,IF(AY2440&lt;1,"Y",""),"")</f>
        <v/>
      </c>
      <c r="BG2441" s="2"/>
      <c r="BH2441" s="2"/>
      <c r="BI2441" s="2"/>
      <c r="BJ2441" s="2"/>
      <c r="BK2441" s="2"/>
      <c r="BL2441" s="2"/>
      <c r="BM2441" s="4" t="str">
        <f>IF(BR2441=BR2442,IF(BR2441&gt;BR2440,BR2441&amp;"_O",""),BR2441&amp;"_C")</f>
        <v/>
      </c>
      <c r="BN2441" s="7" t="str">
        <f>IF(RIGHT(BM2441,1)="C",BP2441/INDEX($BP$5:$BP$2729,MATCH(BR2441&amp;"_O",$BM$5:$BM$2729,0),1),"")</f>
        <v/>
      </c>
      <c r="BO2441" s="38">
        <v>43021</v>
      </c>
      <c r="BP2441" s="3">
        <v>6605.8</v>
      </c>
      <c r="BQ2441" s="7">
        <f>BP2441/BP2440</f>
        <v>1.002370193226892</v>
      </c>
      <c r="BR2441" s="4">
        <f>YEAR(BO2441)</f>
        <v>2017</v>
      </c>
      <c r="BS2441" s="2" t="s">
        <v>9</v>
      </c>
      <c r="BT2441" s="12" t="str">
        <f>INDEX($CD$5:$CD$10,MATCH(BS2441,$CC$5:$CC$10,0),1)</f>
        <v>Y</v>
      </c>
      <c r="BU2441" s="12" t="str">
        <f>IF(AND(BT2441="Y",BQ2441&gt;1),"Y","")</f>
        <v>Y</v>
      </c>
      <c r="BV2441" s="12" t="str">
        <f>IF(AND(BT2441="Y",BQ2441&lt;1),"Y","")</f>
        <v/>
      </c>
      <c r="BW2441" s="12" t="str">
        <f>IF(BQ2441&gt;1,IF(BQ2440&gt;1,"Y",""),"")</f>
        <v>Y</v>
      </c>
      <c r="BX2441" s="12" t="str">
        <f>IF(BQ2441&lt;1,IF(BQ2440&lt;1,"Y",""),"")</f>
        <v/>
      </c>
      <c r="BY2441" s="2"/>
      <c r="BZ2441" s="2"/>
      <c r="CA2441" s="2"/>
    </row>
    <row r="2442" spans="47:79">
      <c r="AU2442" s="4" t="str">
        <f>IF(AZ2442=AZ2443,IF(AZ2442&gt;AZ2441,AZ2442&amp;"_O",""),AZ2442&amp;"_C")</f>
        <v/>
      </c>
      <c r="AV2442" s="7" t="str">
        <f>IF(RIGHT(AU2442,1)="C",AX2442/INDEX($AX$5:$AX$2729,MATCH(AZ2442&amp;"_O",$AU$5:$AU$2729,0),1),"")</f>
        <v/>
      </c>
      <c r="AW2442" s="38">
        <v>42608</v>
      </c>
      <c r="AX2442" s="37">
        <v>2169.04</v>
      </c>
      <c r="AY2442" s="7">
        <f>AX2442/AX2441</f>
        <v>0.9932093027515374</v>
      </c>
      <c r="AZ2442" s="4">
        <f>YEAR(AW2442)</f>
        <v>2016</v>
      </c>
      <c r="BA2442" s="2" t="s">
        <v>9</v>
      </c>
      <c r="BB2442" s="12" t="str">
        <f>INDEX($CD$5:$CD$10,MATCH(BA2442,$CC$5:$CC$10,0),1)</f>
        <v>Y</v>
      </c>
      <c r="BC2442" s="12" t="str">
        <f>IF(AND(BB2442="Y",AY2442&gt;1),"Y","")</f>
        <v/>
      </c>
      <c r="BD2442" s="12" t="str">
        <f>IF(AND(BB2442="Y",AY2442&lt;1),"Y","")</f>
        <v>Y</v>
      </c>
      <c r="BE2442" s="12" t="str">
        <f>IF(AY2442&gt;1,IF(AY2441&gt;1,"Y",""),"")</f>
        <v/>
      </c>
      <c r="BF2442" s="12" t="str">
        <f>IF(AY2442&lt;1,IF(AY2441&lt;1,"Y",""),"")</f>
        <v>Y</v>
      </c>
      <c r="BG2442" s="2"/>
      <c r="BH2442" s="2"/>
      <c r="BI2442" s="2"/>
      <c r="BJ2442" s="2"/>
      <c r="BK2442" s="2"/>
      <c r="BL2442" s="2"/>
      <c r="BM2442" s="4" t="str">
        <f>IF(BR2442=BR2443,IF(BR2442&gt;BR2441,BR2442&amp;"_O",""),BR2442&amp;"_C")</f>
        <v/>
      </c>
      <c r="BN2442" s="7" t="str">
        <f>IF(RIGHT(BM2442,1)="C",BP2442/INDEX($BP$5:$BP$2729,MATCH(BR2442&amp;"_O",$BM$5:$BM$2729,0),1),"")</f>
        <v/>
      </c>
      <c r="BO2442" s="38">
        <v>43028</v>
      </c>
      <c r="BP2442" s="3">
        <v>6629.05</v>
      </c>
      <c r="BQ2442" s="7">
        <f>BP2442/BP2441</f>
        <v>1.003519634260801</v>
      </c>
      <c r="BR2442" s="4">
        <f>YEAR(BO2442)</f>
        <v>2017</v>
      </c>
      <c r="BS2442" s="2" t="s">
        <v>9</v>
      </c>
      <c r="BT2442" s="12" t="str">
        <f>INDEX($CD$5:$CD$10,MATCH(BS2442,$CC$5:$CC$10,0),1)</f>
        <v>Y</v>
      </c>
      <c r="BU2442" s="12" t="str">
        <f>IF(AND(BT2442="Y",BQ2442&gt;1),"Y","")</f>
        <v>Y</v>
      </c>
      <c r="BV2442" s="12" t="str">
        <f>IF(AND(BT2442="Y",BQ2442&lt;1),"Y","")</f>
        <v/>
      </c>
      <c r="BW2442" s="12" t="str">
        <f>IF(BQ2442&gt;1,IF(BQ2441&gt;1,"Y",""),"")</f>
        <v>Y</v>
      </c>
      <c r="BX2442" s="12" t="str">
        <f>IF(BQ2442&lt;1,IF(BQ2441&lt;1,"Y",""),"")</f>
        <v/>
      </c>
      <c r="BY2442" s="2"/>
      <c r="BZ2442" s="2"/>
      <c r="CA2442" s="2"/>
    </row>
    <row r="2443" spans="47:79">
      <c r="AU2443" s="4" t="str">
        <f>IF(AZ2443=AZ2444,IF(AZ2443&gt;AZ2442,AZ2443&amp;"_O",""),AZ2443&amp;"_C")</f>
        <v/>
      </c>
      <c r="AV2443" s="7" t="str">
        <f>IF(RIGHT(AU2443,1)="C",AX2443/INDEX($AX$5:$AX$2729,MATCH(AZ2443&amp;"_O",$AU$5:$AU$2729,0),1),"")</f>
        <v/>
      </c>
      <c r="AW2443" s="38">
        <v>42615</v>
      </c>
      <c r="AX2443" s="37">
        <v>2179.98</v>
      </c>
      <c r="AY2443" s="7">
        <f>AX2443/AX2442</f>
        <v>1.0050437059713053</v>
      </c>
      <c r="AZ2443" s="4">
        <f>YEAR(AW2443)</f>
        <v>2016</v>
      </c>
      <c r="BA2443" s="2" t="s">
        <v>9</v>
      </c>
      <c r="BB2443" s="12" t="str">
        <f>INDEX($CD$5:$CD$10,MATCH(BA2443,$CC$5:$CC$10,0),1)</f>
        <v>Y</v>
      </c>
      <c r="BC2443" s="12" t="str">
        <f>IF(AND(BB2443="Y",AY2443&gt;1),"Y","")</f>
        <v>Y</v>
      </c>
      <c r="BD2443" s="12" t="str">
        <f>IF(AND(BB2443="Y",AY2443&lt;1),"Y","")</f>
        <v/>
      </c>
      <c r="BE2443" s="12" t="str">
        <f>IF(AY2443&gt;1,IF(AY2442&gt;1,"Y",""),"")</f>
        <v/>
      </c>
      <c r="BF2443" s="12" t="str">
        <f>IF(AY2443&lt;1,IF(AY2442&lt;1,"Y",""),"")</f>
        <v/>
      </c>
      <c r="BG2443" s="2"/>
      <c r="BH2443" s="2"/>
      <c r="BI2443" s="2"/>
      <c r="BJ2443" s="2"/>
      <c r="BK2443" s="2"/>
      <c r="BL2443" s="2"/>
      <c r="BM2443" s="4" t="str">
        <f>IF(BR2443=BR2444,IF(BR2443&gt;BR2442,BR2443&amp;"_O",""),BR2443&amp;"_C")</f>
        <v/>
      </c>
      <c r="BN2443" s="7" t="str">
        <f>IF(RIGHT(BM2443,1)="C",BP2443/INDEX($BP$5:$BP$2729,MATCH(BR2443&amp;"_O",$BM$5:$BM$2729,0),1),"")</f>
        <v/>
      </c>
      <c r="BO2443" s="38">
        <v>43035</v>
      </c>
      <c r="BP2443" s="3">
        <v>6701.26</v>
      </c>
      <c r="BQ2443" s="7">
        <f>BP2443/BP2442</f>
        <v>1.0108929635468129</v>
      </c>
      <c r="BR2443" s="4">
        <f>YEAR(BO2443)</f>
        <v>2017</v>
      </c>
      <c r="BS2443" s="2" t="s">
        <v>9</v>
      </c>
      <c r="BT2443" s="12" t="str">
        <f>INDEX($CD$5:$CD$10,MATCH(BS2443,$CC$5:$CC$10,0),1)</f>
        <v>Y</v>
      </c>
      <c r="BU2443" s="12" t="str">
        <f>IF(AND(BT2443="Y",BQ2443&gt;1),"Y","")</f>
        <v>Y</v>
      </c>
      <c r="BV2443" s="12" t="str">
        <f>IF(AND(BT2443="Y",BQ2443&lt;1),"Y","")</f>
        <v/>
      </c>
      <c r="BW2443" s="12" t="str">
        <f>IF(BQ2443&gt;1,IF(BQ2442&gt;1,"Y",""),"")</f>
        <v>Y</v>
      </c>
      <c r="BX2443" s="12" t="str">
        <f>IF(BQ2443&lt;1,IF(BQ2442&lt;1,"Y",""),"")</f>
        <v/>
      </c>
      <c r="BY2443" s="2"/>
      <c r="BZ2443" s="2"/>
      <c r="CA2443" s="2"/>
    </row>
    <row r="2444" spans="47:79">
      <c r="AU2444" s="4" t="str">
        <f>IF(AZ2444=AZ2445,IF(AZ2444&gt;AZ2443,AZ2444&amp;"_O",""),AZ2444&amp;"_C")</f>
        <v/>
      </c>
      <c r="AV2444" s="7" t="str">
        <f>IF(RIGHT(AU2444,1)="C",AX2444/INDEX($AX$5:$AX$2729,MATCH(AZ2444&amp;"_O",$AU$5:$AU$2729,0),1),"")</f>
        <v/>
      </c>
      <c r="AW2444" s="38">
        <v>42622</v>
      </c>
      <c r="AX2444" s="37">
        <v>2127.81</v>
      </c>
      <c r="AY2444" s="7">
        <f>AX2444/AX2443</f>
        <v>0.976068587785209</v>
      </c>
      <c r="AZ2444" s="4">
        <f>YEAR(AW2444)</f>
        <v>2016</v>
      </c>
      <c r="BA2444" s="2" t="s">
        <v>9</v>
      </c>
      <c r="BB2444" s="12" t="str">
        <f>INDEX($CD$5:$CD$10,MATCH(BA2444,$CC$5:$CC$10,0),1)</f>
        <v>Y</v>
      </c>
      <c r="BC2444" s="12" t="str">
        <f>IF(AND(BB2444="Y",AY2444&gt;1),"Y","")</f>
        <v/>
      </c>
      <c r="BD2444" s="12" t="str">
        <f>IF(AND(BB2444="Y",AY2444&lt;1),"Y","")</f>
        <v>Y</v>
      </c>
      <c r="BE2444" s="12" t="str">
        <f>IF(AY2444&gt;1,IF(AY2443&gt;1,"Y",""),"")</f>
        <v/>
      </c>
      <c r="BF2444" s="12" t="str">
        <f>IF(AY2444&lt;1,IF(AY2443&lt;1,"Y",""),"")</f>
        <v/>
      </c>
      <c r="BG2444" s="2"/>
      <c r="BH2444" s="2"/>
      <c r="BI2444" s="2"/>
      <c r="BJ2444" s="2"/>
      <c r="BK2444" s="2"/>
      <c r="BL2444" s="2"/>
      <c r="BM2444" s="4" t="str">
        <f>IF(BR2444=BR2445,IF(BR2444&gt;BR2443,BR2444&amp;"_O",""),BR2444&amp;"_C")</f>
        <v/>
      </c>
      <c r="BN2444" s="7" t="str">
        <f>IF(RIGHT(BM2444,1)="C",BP2444/INDEX($BP$5:$BP$2729,MATCH(BR2444&amp;"_O",$BM$5:$BM$2729,0),1),"")</f>
        <v/>
      </c>
      <c r="BO2444" s="38">
        <v>43042</v>
      </c>
      <c r="BP2444" s="3">
        <v>6764.44</v>
      </c>
      <c r="BQ2444" s="7">
        <f>BP2444/BP2443</f>
        <v>1.0094280777047897</v>
      </c>
      <c r="BR2444" s="4">
        <f>YEAR(BO2444)</f>
        <v>2017</v>
      </c>
      <c r="BS2444" s="2" t="s">
        <v>9</v>
      </c>
      <c r="BT2444" s="12" t="str">
        <f>INDEX($CD$5:$CD$10,MATCH(BS2444,$CC$5:$CC$10,0),1)</f>
        <v>Y</v>
      </c>
      <c r="BU2444" s="12" t="str">
        <f>IF(AND(BT2444="Y",BQ2444&gt;1),"Y","")</f>
        <v>Y</v>
      </c>
      <c r="BV2444" s="12" t="str">
        <f>IF(AND(BT2444="Y",BQ2444&lt;1),"Y","")</f>
        <v/>
      </c>
      <c r="BW2444" s="12" t="str">
        <f>IF(BQ2444&gt;1,IF(BQ2443&gt;1,"Y",""),"")</f>
        <v>Y</v>
      </c>
      <c r="BX2444" s="12" t="str">
        <f>IF(BQ2444&lt;1,IF(BQ2443&lt;1,"Y",""),"")</f>
        <v/>
      </c>
      <c r="BY2444" s="2"/>
      <c r="BZ2444" s="2"/>
      <c r="CA2444" s="2"/>
    </row>
    <row r="2445" spans="47:79">
      <c r="AU2445" s="4" t="str">
        <f>IF(AZ2445=AZ2446,IF(AZ2445&gt;AZ2444,AZ2445&amp;"_O",""),AZ2445&amp;"_C")</f>
        <v/>
      </c>
      <c r="AV2445" s="7" t="str">
        <f>IF(RIGHT(AU2445,1)="C",AX2445/INDEX($AX$5:$AX$2729,MATCH(AZ2445&amp;"_O",$AU$5:$AU$2729,0),1),"")</f>
        <v/>
      </c>
      <c r="AW2445" s="38">
        <v>42629</v>
      </c>
      <c r="AX2445" s="37">
        <v>2139.16</v>
      </c>
      <c r="AY2445" s="7">
        <f>AX2445/AX2444</f>
        <v>1.0053341228775126</v>
      </c>
      <c r="AZ2445" s="4">
        <f>YEAR(AW2445)</f>
        <v>2016</v>
      </c>
      <c r="BA2445" s="2" t="s">
        <v>9</v>
      </c>
      <c r="BB2445" s="12" t="str">
        <f>INDEX($CD$5:$CD$10,MATCH(BA2445,$CC$5:$CC$10,0),1)</f>
        <v>Y</v>
      </c>
      <c r="BC2445" s="12" t="str">
        <f>IF(AND(BB2445="Y",AY2445&gt;1),"Y","")</f>
        <v>Y</v>
      </c>
      <c r="BD2445" s="12" t="str">
        <f>IF(AND(BB2445="Y",AY2445&lt;1),"Y","")</f>
        <v/>
      </c>
      <c r="BE2445" s="12" t="str">
        <f>IF(AY2445&gt;1,IF(AY2444&gt;1,"Y",""),"")</f>
        <v/>
      </c>
      <c r="BF2445" s="12" t="str">
        <f>IF(AY2445&lt;1,IF(AY2444&lt;1,"Y",""),"")</f>
        <v/>
      </c>
      <c r="BG2445" s="2"/>
      <c r="BH2445" s="2"/>
      <c r="BI2445" s="2"/>
      <c r="BJ2445" s="2"/>
      <c r="BK2445" s="2"/>
      <c r="BL2445" s="2"/>
      <c r="BM2445" s="4" t="str">
        <f>IF(BR2445=BR2446,IF(BR2445&gt;BR2444,BR2445&amp;"_O",""),BR2445&amp;"_C")</f>
        <v/>
      </c>
      <c r="BN2445" s="7" t="str">
        <f>IF(RIGHT(BM2445,1)="C",BP2445/INDEX($BP$5:$BP$2729,MATCH(BR2445&amp;"_O",$BM$5:$BM$2729,0),1),"")</f>
        <v/>
      </c>
      <c r="BO2445" s="38">
        <v>43049</v>
      </c>
      <c r="BP2445" s="3">
        <v>6750.94</v>
      </c>
      <c r="BQ2445" s="7">
        <f>BP2445/BP2444</f>
        <v>0.99800426938519671</v>
      </c>
      <c r="BR2445" s="4">
        <f>YEAR(BO2445)</f>
        <v>2017</v>
      </c>
      <c r="BS2445" s="2" t="s">
        <v>9</v>
      </c>
      <c r="BT2445" s="12" t="str">
        <f>INDEX($CD$5:$CD$10,MATCH(BS2445,$CC$5:$CC$10,0),1)</f>
        <v>Y</v>
      </c>
      <c r="BU2445" s="12" t="str">
        <f>IF(AND(BT2445="Y",BQ2445&gt;1),"Y","")</f>
        <v/>
      </c>
      <c r="BV2445" s="12" t="str">
        <f>IF(AND(BT2445="Y",BQ2445&lt;1),"Y","")</f>
        <v>Y</v>
      </c>
      <c r="BW2445" s="12" t="str">
        <f>IF(BQ2445&gt;1,IF(BQ2444&gt;1,"Y",""),"")</f>
        <v/>
      </c>
      <c r="BX2445" s="12" t="str">
        <f>IF(BQ2445&lt;1,IF(BQ2444&lt;1,"Y",""),"")</f>
        <v/>
      </c>
      <c r="BY2445" s="2"/>
      <c r="BZ2445" s="2"/>
      <c r="CA2445" s="2"/>
    </row>
    <row r="2446" spans="47:79">
      <c r="AU2446" s="4" t="str">
        <f>IF(AZ2446=AZ2447,IF(AZ2446&gt;AZ2445,AZ2446&amp;"_O",""),AZ2446&amp;"_C")</f>
        <v/>
      </c>
      <c r="AV2446" s="7" t="str">
        <f>IF(RIGHT(AU2446,1)="C",AX2446/INDEX($AX$5:$AX$2729,MATCH(AZ2446&amp;"_O",$AU$5:$AU$2729,0),1),"")</f>
        <v/>
      </c>
      <c r="AW2446" s="38">
        <v>42636</v>
      </c>
      <c r="AX2446" s="37">
        <v>2164.69</v>
      </c>
      <c r="AY2446" s="7">
        <f>AX2446/AX2445</f>
        <v>1.0119345911479274</v>
      </c>
      <c r="AZ2446" s="4">
        <f>YEAR(AW2446)</f>
        <v>2016</v>
      </c>
      <c r="BA2446" s="2" t="s">
        <v>9</v>
      </c>
      <c r="BB2446" s="12" t="str">
        <f>INDEX($CD$5:$CD$10,MATCH(BA2446,$CC$5:$CC$10,0),1)</f>
        <v>Y</v>
      </c>
      <c r="BC2446" s="12" t="str">
        <f>IF(AND(BB2446="Y",AY2446&gt;1),"Y","")</f>
        <v>Y</v>
      </c>
      <c r="BD2446" s="12" t="str">
        <f>IF(AND(BB2446="Y",AY2446&lt;1),"Y","")</f>
        <v/>
      </c>
      <c r="BE2446" s="12" t="str">
        <f>IF(AY2446&gt;1,IF(AY2445&gt;1,"Y",""),"")</f>
        <v>Y</v>
      </c>
      <c r="BF2446" s="12" t="str">
        <f>IF(AY2446&lt;1,IF(AY2445&lt;1,"Y",""),"")</f>
        <v/>
      </c>
      <c r="BG2446" s="2"/>
      <c r="BH2446" s="2"/>
      <c r="BI2446" s="2"/>
      <c r="BJ2446" s="2"/>
      <c r="BK2446" s="2"/>
      <c r="BL2446" s="2"/>
      <c r="BM2446" s="4" t="str">
        <f>IF(BR2446=BR2447,IF(BR2446&gt;BR2445,BR2446&amp;"_O",""),BR2446&amp;"_C")</f>
        <v/>
      </c>
      <c r="BN2446" s="7" t="str">
        <f>IF(RIGHT(BM2446,1)="C",BP2446/INDEX($BP$5:$BP$2729,MATCH(BR2446&amp;"_O",$BM$5:$BM$2729,0),1),"")</f>
        <v/>
      </c>
      <c r="BO2446" s="38">
        <v>43056</v>
      </c>
      <c r="BP2446" s="3">
        <v>6782.79</v>
      </c>
      <c r="BQ2446" s="7">
        <f>BP2446/BP2445</f>
        <v>1.0047178615126191</v>
      </c>
      <c r="BR2446" s="4">
        <f>YEAR(BO2446)</f>
        <v>2017</v>
      </c>
      <c r="BS2446" s="2" t="s">
        <v>9</v>
      </c>
      <c r="BT2446" s="12" t="str">
        <f>INDEX($CD$5:$CD$10,MATCH(BS2446,$CC$5:$CC$10,0),1)</f>
        <v>Y</v>
      </c>
      <c r="BU2446" s="12" t="str">
        <f>IF(AND(BT2446="Y",BQ2446&gt;1),"Y","")</f>
        <v>Y</v>
      </c>
      <c r="BV2446" s="12" t="str">
        <f>IF(AND(BT2446="Y",BQ2446&lt;1),"Y","")</f>
        <v/>
      </c>
      <c r="BW2446" s="12" t="str">
        <f>IF(BQ2446&gt;1,IF(BQ2445&gt;1,"Y",""),"")</f>
        <v/>
      </c>
      <c r="BX2446" s="12" t="str">
        <f>IF(BQ2446&lt;1,IF(BQ2445&lt;1,"Y",""),"")</f>
        <v/>
      </c>
      <c r="BY2446" s="2"/>
      <c r="BZ2446" s="2"/>
      <c r="CA2446" s="2"/>
    </row>
    <row r="2447" spans="47:79">
      <c r="AU2447" s="4" t="str">
        <f>IF(AZ2447=AZ2448,IF(AZ2447&gt;AZ2446,AZ2447&amp;"_O",""),AZ2447&amp;"_C")</f>
        <v/>
      </c>
      <c r="AV2447" s="7" t="str">
        <f>IF(RIGHT(AU2447,1)="C",AX2447/INDEX($AX$5:$AX$2729,MATCH(AZ2447&amp;"_O",$AU$5:$AU$2729,0),1),"")</f>
        <v/>
      </c>
      <c r="AW2447" s="38">
        <v>42643</v>
      </c>
      <c r="AX2447" s="37">
        <v>2168.27</v>
      </c>
      <c r="AY2447" s="7">
        <f>AX2447/AX2446</f>
        <v>1.0016538164818056</v>
      </c>
      <c r="AZ2447" s="4">
        <f>YEAR(AW2447)</f>
        <v>2016</v>
      </c>
      <c r="BA2447" s="2" t="s">
        <v>9</v>
      </c>
      <c r="BB2447" s="12" t="str">
        <f>INDEX($CD$5:$CD$10,MATCH(BA2447,$CC$5:$CC$10,0),1)</f>
        <v>Y</v>
      </c>
      <c r="BC2447" s="12" t="str">
        <f>IF(AND(BB2447="Y",AY2447&gt;1),"Y","")</f>
        <v>Y</v>
      </c>
      <c r="BD2447" s="12" t="str">
        <f>IF(AND(BB2447="Y",AY2447&lt;1),"Y","")</f>
        <v/>
      </c>
      <c r="BE2447" s="12" t="str">
        <f>IF(AY2447&gt;1,IF(AY2446&gt;1,"Y",""),"")</f>
        <v>Y</v>
      </c>
      <c r="BF2447" s="12" t="str">
        <f>IF(AY2447&lt;1,IF(AY2446&lt;1,"Y",""),"")</f>
        <v/>
      </c>
      <c r="BG2447" s="2"/>
      <c r="BH2447" s="2"/>
      <c r="BI2447" s="2"/>
      <c r="BJ2447" s="2"/>
      <c r="BK2447" s="2"/>
      <c r="BL2447" s="2"/>
      <c r="BM2447" s="4" t="str">
        <f>IF(BR2447=BR2448,IF(BR2447&gt;BR2446,BR2447&amp;"_O",""),BR2447&amp;"_C")</f>
        <v/>
      </c>
      <c r="BN2447" s="7" t="str">
        <f>IF(RIGHT(BM2447,1)="C",BP2447/INDEX($BP$5:$BP$2729,MATCH(BR2447&amp;"_O",$BM$5:$BM$2729,0),1),"")</f>
        <v/>
      </c>
      <c r="BO2447" s="38">
        <v>43063</v>
      </c>
      <c r="BP2447" s="3">
        <v>6889.16</v>
      </c>
      <c r="BQ2447" s="7">
        <f>BP2447/BP2446</f>
        <v>1.0156823372093196</v>
      </c>
      <c r="BR2447" s="4">
        <f>YEAR(BO2447)</f>
        <v>2017</v>
      </c>
      <c r="BS2447" s="2" t="s">
        <v>9</v>
      </c>
      <c r="BT2447" s="12" t="str">
        <f>INDEX($CD$5:$CD$10,MATCH(BS2447,$CC$5:$CC$10,0),1)</f>
        <v>Y</v>
      </c>
      <c r="BU2447" s="12" t="str">
        <f>IF(AND(BT2447="Y",BQ2447&gt;1),"Y","")</f>
        <v>Y</v>
      </c>
      <c r="BV2447" s="12" t="str">
        <f>IF(AND(BT2447="Y",BQ2447&lt;1),"Y","")</f>
        <v/>
      </c>
      <c r="BW2447" s="12" t="str">
        <f>IF(BQ2447&gt;1,IF(BQ2446&gt;1,"Y",""),"")</f>
        <v>Y</v>
      </c>
      <c r="BX2447" s="12" t="str">
        <f>IF(BQ2447&lt;1,IF(BQ2446&lt;1,"Y",""),"")</f>
        <v/>
      </c>
      <c r="BY2447" s="2"/>
      <c r="BZ2447" s="2"/>
      <c r="CA2447" s="2"/>
    </row>
    <row r="2448" spans="47:79">
      <c r="AU2448" s="4" t="str">
        <f>IF(AZ2448=AZ2449,IF(AZ2448&gt;AZ2447,AZ2448&amp;"_O",""),AZ2448&amp;"_C")</f>
        <v/>
      </c>
      <c r="AV2448" s="7" t="str">
        <f>IF(RIGHT(AU2448,1)="C",AX2448/INDEX($AX$5:$AX$2729,MATCH(AZ2448&amp;"_O",$AU$5:$AU$2729,0),1),"")</f>
        <v/>
      </c>
      <c r="AW2448" s="38">
        <v>42650</v>
      </c>
      <c r="AX2448" s="37">
        <v>2153.7399999999998</v>
      </c>
      <c r="AY2448" s="7">
        <f>AX2448/AX2447</f>
        <v>0.99329880503811785</v>
      </c>
      <c r="AZ2448" s="4">
        <f>YEAR(AW2448)</f>
        <v>2016</v>
      </c>
      <c r="BA2448" s="2" t="s">
        <v>9</v>
      </c>
      <c r="BB2448" s="12" t="str">
        <f>INDEX($CD$5:$CD$10,MATCH(BA2448,$CC$5:$CC$10,0),1)</f>
        <v>Y</v>
      </c>
      <c r="BC2448" s="12" t="str">
        <f>IF(AND(BB2448="Y",AY2448&gt;1),"Y","")</f>
        <v/>
      </c>
      <c r="BD2448" s="12" t="str">
        <f>IF(AND(BB2448="Y",AY2448&lt;1),"Y","")</f>
        <v>Y</v>
      </c>
      <c r="BE2448" s="12" t="str">
        <f>IF(AY2448&gt;1,IF(AY2447&gt;1,"Y",""),"")</f>
        <v/>
      </c>
      <c r="BF2448" s="12" t="str">
        <f>IF(AY2448&lt;1,IF(AY2447&lt;1,"Y",""),"")</f>
        <v/>
      </c>
      <c r="BG2448" s="2"/>
      <c r="BH2448" s="2"/>
      <c r="BI2448" s="2"/>
      <c r="BJ2448" s="2"/>
      <c r="BK2448" s="2"/>
      <c r="BL2448" s="2"/>
      <c r="BM2448" s="4" t="str">
        <f>IF(BR2448=BR2449,IF(BR2448&gt;BR2447,BR2448&amp;"_O",""),BR2448&amp;"_C")</f>
        <v/>
      </c>
      <c r="BN2448" s="7" t="str">
        <f>IF(RIGHT(BM2448,1)="C",BP2448/INDEX($BP$5:$BP$2729,MATCH(BR2448&amp;"_O",$BM$5:$BM$2729,0),1),"")</f>
        <v/>
      </c>
      <c r="BO2448" s="38">
        <v>43070</v>
      </c>
      <c r="BP2448" s="3">
        <v>6847.59</v>
      </c>
      <c r="BQ2448" s="7">
        <f>BP2448/BP2447</f>
        <v>0.99396588263300611</v>
      </c>
      <c r="BR2448" s="4">
        <f>YEAR(BO2448)</f>
        <v>2017</v>
      </c>
      <c r="BS2448" s="2" t="s">
        <v>9</v>
      </c>
      <c r="BT2448" s="12" t="str">
        <f>INDEX($CD$5:$CD$10,MATCH(BS2448,$CC$5:$CC$10,0),1)</f>
        <v>Y</v>
      </c>
      <c r="BU2448" s="12" t="str">
        <f>IF(AND(BT2448="Y",BQ2448&gt;1),"Y","")</f>
        <v/>
      </c>
      <c r="BV2448" s="12" t="str">
        <f>IF(AND(BT2448="Y",BQ2448&lt;1),"Y","")</f>
        <v>Y</v>
      </c>
      <c r="BW2448" s="12" t="str">
        <f>IF(BQ2448&gt;1,IF(BQ2447&gt;1,"Y",""),"")</f>
        <v/>
      </c>
      <c r="BX2448" s="12" t="str">
        <f>IF(BQ2448&lt;1,IF(BQ2447&lt;1,"Y",""),"")</f>
        <v/>
      </c>
      <c r="BY2448" s="2"/>
      <c r="BZ2448" s="2"/>
      <c r="CA2448" s="2"/>
    </row>
    <row r="2449" spans="47:79">
      <c r="AU2449" s="4" t="str">
        <f>IF(AZ2449=AZ2450,IF(AZ2449&gt;AZ2448,AZ2449&amp;"_O",""),AZ2449&amp;"_C")</f>
        <v/>
      </c>
      <c r="AV2449" s="7" t="str">
        <f>IF(RIGHT(AU2449,1)="C",AX2449/INDEX($AX$5:$AX$2729,MATCH(AZ2449&amp;"_O",$AU$5:$AU$2729,0),1),"")</f>
        <v/>
      </c>
      <c r="AW2449" s="38">
        <v>42657</v>
      </c>
      <c r="AX2449" s="37">
        <v>2132.98</v>
      </c>
      <c r="AY2449" s="7">
        <f>AX2449/AX2448</f>
        <v>0.99036095350413711</v>
      </c>
      <c r="AZ2449" s="4">
        <f>YEAR(AW2449)</f>
        <v>2016</v>
      </c>
      <c r="BA2449" s="2" t="s">
        <v>9</v>
      </c>
      <c r="BB2449" s="12" t="str">
        <f>INDEX($CD$5:$CD$10,MATCH(BA2449,$CC$5:$CC$10,0),1)</f>
        <v>Y</v>
      </c>
      <c r="BC2449" s="12" t="str">
        <f>IF(AND(BB2449="Y",AY2449&gt;1),"Y","")</f>
        <v/>
      </c>
      <c r="BD2449" s="12" t="str">
        <f>IF(AND(BB2449="Y",AY2449&lt;1),"Y","")</f>
        <v>Y</v>
      </c>
      <c r="BE2449" s="12" t="str">
        <f>IF(AY2449&gt;1,IF(AY2448&gt;1,"Y",""),"")</f>
        <v/>
      </c>
      <c r="BF2449" s="12" t="str">
        <f>IF(AY2449&lt;1,IF(AY2448&lt;1,"Y",""),"")</f>
        <v>Y</v>
      </c>
      <c r="BG2449" s="2"/>
      <c r="BH2449" s="2"/>
      <c r="BI2449" s="2"/>
      <c r="BJ2449" s="2"/>
      <c r="BK2449" s="2"/>
      <c r="BL2449" s="2"/>
      <c r="BM2449" s="4" t="str">
        <f>IF(BR2449=BR2450,IF(BR2449&gt;BR2448,BR2449&amp;"_O",""),BR2449&amp;"_C")</f>
        <v/>
      </c>
      <c r="BN2449" s="7" t="str">
        <f>IF(RIGHT(BM2449,1)="C",BP2449/INDEX($BP$5:$BP$2729,MATCH(BR2449&amp;"_O",$BM$5:$BM$2729,0),1),"")</f>
        <v/>
      </c>
      <c r="BO2449" s="38">
        <v>43077</v>
      </c>
      <c r="BP2449" s="3">
        <v>6840.08</v>
      </c>
      <c r="BQ2449" s="7">
        <f>BP2449/BP2448</f>
        <v>0.99890326377601457</v>
      </c>
      <c r="BR2449" s="4">
        <f>YEAR(BO2449)</f>
        <v>2017</v>
      </c>
      <c r="BS2449" s="2" t="s">
        <v>9</v>
      </c>
      <c r="BT2449" s="12" t="str">
        <f>INDEX($CD$5:$CD$10,MATCH(BS2449,$CC$5:$CC$10,0),1)</f>
        <v>Y</v>
      </c>
      <c r="BU2449" s="12" t="str">
        <f>IF(AND(BT2449="Y",BQ2449&gt;1),"Y","")</f>
        <v/>
      </c>
      <c r="BV2449" s="12" t="str">
        <f>IF(AND(BT2449="Y",BQ2449&lt;1),"Y","")</f>
        <v>Y</v>
      </c>
      <c r="BW2449" s="12" t="str">
        <f>IF(BQ2449&gt;1,IF(BQ2448&gt;1,"Y",""),"")</f>
        <v/>
      </c>
      <c r="BX2449" s="12" t="str">
        <f>IF(BQ2449&lt;1,IF(BQ2448&lt;1,"Y",""),"")</f>
        <v>Y</v>
      </c>
      <c r="BY2449" s="2"/>
      <c r="BZ2449" s="2"/>
      <c r="CA2449" s="2"/>
    </row>
    <row r="2450" spans="47:79">
      <c r="AU2450" s="4" t="str">
        <f>IF(AZ2450=AZ2451,IF(AZ2450&gt;AZ2449,AZ2450&amp;"_O",""),AZ2450&amp;"_C")</f>
        <v/>
      </c>
      <c r="AV2450" s="7" t="str">
        <f>IF(RIGHT(AU2450,1)="C",AX2450/INDEX($AX$5:$AX$2729,MATCH(AZ2450&amp;"_O",$AU$5:$AU$2729,0),1),"")</f>
        <v/>
      </c>
      <c r="AW2450" s="38">
        <v>42664</v>
      </c>
      <c r="AX2450" s="37">
        <v>2141.16</v>
      </c>
      <c r="AY2450" s="7">
        <f>AX2450/AX2449</f>
        <v>1.00383501017356</v>
      </c>
      <c r="AZ2450" s="4">
        <f>YEAR(AW2450)</f>
        <v>2016</v>
      </c>
      <c r="BA2450" s="2" t="s">
        <v>9</v>
      </c>
      <c r="BB2450" s="12" t="str">
        <f>INDEX($CD$5:$CD$10,MATCH(BA2450,$CC$5:$CC$10,0),1)</f>
        <v>Y</v>
      </c>
      <c r="BC2450" s="12" t="str">
        <f>IF(AND(BB2450="Y",AY2450&gt;1),"Y","")</f>
        <v>Y</v>
      </c>
      <c r="BD2450" s="12" t="str">
        <f>IF(AND(BB2450="Y",AY2450&lt;1),"Y","")</f>
        <v/>
      </c>
      <c r="BE2450" s="12" t="str">
        <f>IF(AY2450&gt;1,IF(AY2449&gt;1,"Y",""),"")</f>
        <v/>
      </c>
      <c r="BF2450" s="12" t="str">
        <f>IF(AY2450&lt;1,IF(AY2449&lt;1,"Y",""),"")</f>
        <v/>
      </c>
      <c r="BG2450" s="2"/>
      <c r="BH2450" s="2"/>
      <c r="BI2450" s="2"/>
      <c r="BJ2450" s="2"/>
      <c r="BK2450" s="2"/>
      <c r="BL2450" s="2"/>
      <c r="BM2450" s="4" t="str">
        <f>IF(BR2450=BR2451,IF(BR2450&gt;BR2449,BR2450&amp;"_O",""),BR2450&amp;"_C")</f>
        <v/>
      </c>
      <c r="BN2450" s="7" t="str">
        <f>IF(RIGHT(BM2450,1)="C",BP2450/INDEX($BP$5:$BP$2729,MATCH(BR2450&amp;"_O",$BM$5:$BM$2729,0),1),"")</f>
        <v/>
      </c>
      <c r="BO2450" s="38">
        <v>43084</v>
      </c>
      <c r="BP2450" s="3">
        <v>6936.58</v>
      </c>
      <c r="BQ2450" s="7">
        <f>BP2450/BP2449</f>
        <v>1.0141080221283962</v>
      </c>
      <c r="BR2450" s="4">
        <f>YEAR(BO2450)</f>
        <v>2017</v>
      </c>
      <c r="BS2450" s="2" t="s">
        <v>9</v>
      </c>
      <c r="BT2450" s="12" t="str">
        <f>INDEX($CD$5:$CD$10,MATCH(BS2450,$CC$5:$CC$10,0),1)</f>
        <v>Y</v>
      </c>
      <c r="BU2450" s="12" t="str">
        <f>IF(AND(BT2450="Y",BQ2450&gt;1),"Y","")</f>
        <v>Y</v>
      </c>
      <c r="BV2450" s="12" t="str">
        <f>IF(AND(BT2450="Y",BQ2450&lt;1),"Y","")</f>
        <v/>
      </c>
      <c r="BW2450" s="12" t="str">
        <f>IF(BQ2450&gt;1,IF(BQ2449&gt;1,"Y",""),"")</f>
        <v/>
      </c>
      <c r="BX2450" s="12" t="str">
        <f>IF(BQ2450&lt;1,IF(BQ2449&lt;1,"Y",""),"")</f>
        <v/>
      </c>
      <c r="BY2450" s="2"/>
      <c r="BZ2450" s="2"/>
      <c r="CA2450" s="2"/>
    </row>
    <row r="2451" spans="47:79">
      <c r="AU2451" s="4" t="str">
        <f>IF(AZ2451=AZ2452,IF(AZ2451&gt;AZ2450,AZ2451&amp;"_O",""),AZ2451&amp;"_C")</f>
        <v/>
      </c>
      <c r="AV2451" s="7" t="str">
        <f>IF(RIGHT(AU2451,1)="C",AX2451/INDEX($AX$5:$AX$2729,MATCH(AZ2451&amp;"_O",$AU$5:$AU$2729,0),1),"")</f>
        <v/>
      </c>
      <c r="AW2451" s="38">
        <v>42671</v>
      </c>
      <c r="AX2451" s="37">
        <v>2126.41</v>
      </c>
      <c r="AY2451" s="7">
        <f>AX2451/AX2450</f>
        <v>0.99311121074557718</v>
      </c>
      <c r="AZ2451" s="4">
        <f>YEAR(AW2451)</f>
        <v>2016</v>
      </c>
      <c r="BA2451" s="2" t="s">
        <v>9</v>
      </c>
      <c r="BB2451" s="12" t="str">
        <f>INDEX($CD$5:$CD$10,MATCH(BA2451,$CC$5:$CC$10,0),1)</f>
        <v>Y</v>
      </c>
      <c r="BC2451" s="12" t="str">
        <f>IF(AND(BB2451="Y",AY2451&gt;1),"Y","")</f>
        <v/>
      </c>
      <c r="BD2451" s="12" t="str">
        <f>IF(AND(BB2451="Y",AY2451&lt;1),"Y","")</f>
        <v>Y</v>
      </c>
      <c r="BE2451" s="12" t="str">
        <f>IF(AY2451&gt;1,IF(AY2450&gt;1,"Y",""),"")</f>
        <v/>
      </c>
      <c r="BF2451" s="12" t="str">
        <f>IF(AY2451&lt;1,IF(AY2450&lt;1,"Y",""),"")</f>
        <v/>
      </c>
      <c r="BG2451" s="2"/>
      <c r="BH2451" s="2"/>
      <c r="BI2451" s="2"/>
      <c r="BJ2451" s="2"/>
      <c r="BK2451" s="2"/>
      <c r="BL2451" s="2"/>
      <c r="BM2451" s="4" t="str">
        <f>IF(BR2451=BR2452,IF(BR2451&gt;BR2450,BR2451&amp;"_O",""),BR2451&amp;"_C")</f>
        <v/>
      </c>
      <c r="BN2451" s="7" t="str">
        <f>IF(RIGHT(BM2451,1)="C",BP2451/INDEX($BP$5:$BP$2729,MATCH(BR2451&amp;"_O",$BM$5:$BM$2729,0),1),"")</f>
        <v/>
      </c>
      <c r="BO2451" s="38">
        <v>43091</v>
      </c>
      <c r="BP2451" s="3">
        <v>6959.96</v>
      </c>
      <c r="BQ2451" s="7">
        <f>BP2451/BP2450</f>
        <v>1.0033705370658164</v>
      </c>
      <c r="BR2451" s="4">
        <f>YEAR(BO2451)</f>
        <v>2017</v>
      </c>
      <c r="BS2451" s="2" t="s">
        <v>9</v>
      </c>
      <c r="BT2451" s="12" t="str">
        <f>INDEX($CD$5:$CD$10,MATCH(BS2451,$CC$5:$CC$10,0),1)</f>
        <v>Y</v>
      </c>
      <c r="BU2451" s="12" t="str">
        <f>IF(AND(BT2451="Y",BQ2451&gt;1),"Y","")</f>
        <v>Y</v>
      </c>
      <c r="BV2451" s="12" t="str">
        <f>IF(AND(BT2451="Y",BQ2451&lt;1),"Y","")</f>
        <v/>
      </c>
      <c r="BW2451" s="12" t="str">
        <f>IF(BQ2451&gt;1,IF(BQ2450&gt;1,"Y",""),"")</f>
        <v>Y</v>
      </c>
      <c r="BX2451" s="12" t="str">
        <f>IF(BQ2451&lt;1,IF(BQ2450&lt;1,"Y",""),"")</f>
        <v/>
      </c>
      <c r="BY2451" s="2"/>
      <c r="BZ2451" s="2"/>
      <c r="CA2451" s="2"/>
    </row>
    <row r="2452" spans="47:79">
      <c r="AU2452" s="4" t="str">
        <f>IF(AZ2452=AZ2453,IF(AZ2452&gt;AZ2451,AZ2452&amp;"_O",""),AZ2452&amp;"_C")</f>
        <v/>
      </c>
      <c r="AV2452" s="7" t="str">
        <f>IF(RIGHT(AU2452,1)="C",AX2452/INDEX($AX$5:$AX$2729,MATCH(AZ2452&amp;"_O",$AU$5:$AU$2729,0),1),"")</f>
        <v/>
      </c>
      <c r="AW2452" s="38">
        <v>42678</v>
      </c>
      <c r="AX2452" s="37">
        <v>2085.1799999999998</v>
      </c>
      <c r="AY2452" s="7">
        <f>AX2452/AX2451</f>
        <v>0.98061051255402298</v>
      </c>
      <c r="AZ2452" s="4">
        <f>YEAR(AW2452)</f>
        <v>2016</v>
      </c>
      <c r="BA2452" s="2" t="s">
        <v>9</v>
      </c>
      <c r="BB2452" s="12" t="str">
        <f>INDEX($CD$5:$CD$10,MATCH(BA2452,$CC$5:$CC$10,0),1)</f>
        <v>Y</v>
      </c>
      <c r="BC2452" s="12" t="str">
        <f>IF(AND(BB2452="Y",AY2452&gt;1),"Y","")</f>
        <v/>
      </c>
      <c r="BD2452" s="12" t="str">
        <f>IF(AND(BB2452="Y",AY2452&lt;1),"Y","")</f>
        <v>Y</v>
      </c>
      <c r="BE2452" s="12" t="str">
        <f>IF(AY2452&gt;1,IF(AY2451&gt;1,"Y",""),"")</f>
        <v/>
      </c>
      <c r="BF2452" s="12" t="str">
        <f>IF(AY2452&lt;1,IF(AY2451&lt;1,"Y",""),"")</f>
        <v>Y</v>
      </c>
      <c r="BG2452" s="2"/>
      <c r="BH2452" s="2"/>
      <c r="BI2452" s="2"/>
      <c r="BJ2452" s="2"/>
      <c r="BK2452" s="2"/>
      <c r="BL2452" s="2"/>
      <c r="BM2452" s="4" t="str">
        <f>IF(BR2452=BR2453,IF(BR2452&gt;BR2451,BR2452&amp;"_O",""),BR2452&amp;"_C")</f>
        <v>2017_C</v>
      </c>
      <c r="BN2452" s="7">
        <f>IF(RIGHT(BM2452,1)="C",BP2452/INDEX($BP$5:$BP$2729,MATCH(BR2452&amp;"_O",$BM$5:$BM$2729,0),1),"")</f>
        <v>1.2503740223797604</v>
      </c>
      <c r="BO2452" s="38">
        <v>43098</v>
      </c>
      <c r="BP2452" s="3">
        <v>6903.39</v>
      </c>
      <c r="BQ2452" s="7">
        <f>BP2452/BP2451</f>
        <v>0.99187207972459612</v>
      </c>
      <c r="BR2452" s="4">
        <f>YEAR(BO2452)</f>
        <v>2017</v>
      </c>
      <c r="BS2452" s="2" t="s">
        <v>9</v>
      </c>
      <c r="BT2452" s="12" t="str">
        <f>INDEX($CD$5:$CD$10,MATCH(BS2452,$CC$5:$CC$10,0),1)</f>
        <v>Y</v>
      </c>
      <c r="BU2452" s="12" t="str">
        <f>IF(AND(BT2452="Y",BQ2452&gt;1),"Y","")</f>
        <v/>
      </c>
      <c r="BV2452" s="12" t="str">
        <f>IF(AND(BT2452="Y",BQ2452&lt;1),"Y","")</f>
        <v>Y</v>
      </c>
      <c r="BW2452" s="12" t="str">
        <f>IF(BQ2452&gt;1,IF(BQ2451&gt;1,"Y",""),"")</f>
        <v/>
      </c>
      <c r="BX2452" s="12" t="str">
        <f>IF(BQ2452&lt;1,IF(BQ2451&lt;1,"Y",""),"")</f>
        <v/>
      </c>
      <c r="BY2452" s="2"/>
      <c r="BZ2452" s="2"/>
      <c r="CA2452" s="2"/>
    </row>
    <row r="2453" spans="47:79">
      <c r="AU2453" s="4" t="str">
        <f>IF(AZ2453=AZ2454,IF(AZ2453&gt;AZ2452,AZ2453&amp;"_O",""),AZ2453&amp;"_C")</f>
        <v/>
      </c>
      <c r="AV2453" s="7" t="str">
        <f>IF(RIGHT(AU2453,1)="C",AX2453/INDEX($AX$5:$AX$2729,MATCH(AZ2453&amp;"_O",$AU$5:$AU$2729,0),1),"")</f>
        <v/>
      </c>
      <c r="AW2453" s="38">
        <v>42685</v>
      </c>
      <c r="AX2453" s="37">
        <v>2164.4499999999998</v>
      </c>
      <c r="AY2453" s="7">
        <f>AX2453/AX2452</f>
        <v>1.0380159027038434</v>
      </c>
      <c r="AZ2453" s="4">
        <f>YEAR(AW2453)</f>
        <v>2016</v>
      </c>
      <c r="BA2453" s="2" t="s">
        <v>9</v>
      </c>
      <c r="BB2453" s="12" t="str">
        <f>INDEX($CD$5:$CD$10,MATCH(BA2453,$CC$5:$CC$10,0),1)</f>
        <v>Y</v>
      </c>
      <c r="BC2453" s="12" t="str">
        <f>IF(AND(BB2453="Y",AY2453&gt;1),"Y","")</f>
        <v>Y</v>
      </c>
      <c r="BD2453" s="12" t="str">
        <f>IF(AND(BB2453="Y",AY2453&lt;1),"Y","")</f>
        <v/>
      </c>
      <c r="BE2453" s="12" t="str">
        <f>IF(AY2453&gt;1,IF(AY2452&gt;1,"Y",""),"")</f>
        <v/>
      </c>
      <c r="BF2453" s="12" t="str">
        <f>IF(AY2453&lt;1,IF(AY2452&lt;1,"Y",""),"")</f>
        <v/>
      </c>
      <c r="BG2453" s="2"/>
      <c r="BH2453" s="2"/>
      <c r="BI2453" s="2"/>
      <c r="BJ2453" s="2"/>
      <c r="BK2453" s="2"/>
      <c r="BL2453" s="2"/>
      <c r="BM2453" s="4" t="str">
        <f>IF(BR2453=BR2454,IF(BR2453&gt;BR2452,BR2453&amp;"_O",""),BR2453&amp;"_C")</f>
        <v>2018_O</v>
      </c>
      <c r="BN2453" s="7" t="str">
        <f>IF(RIGHT(BM2453,1)="C",BP2453/INDEX($BP$5:$BP$2729,MATCH(BR2453&amp;"_O",$BM$5:$BM$2729,0),1),"")</f>
        <v/>
      </c>
      <c r="BO2453" s="38">
        <v>43105</v>
      </c>
      <c r="BP2453" s="3">
        <v>7136.56</v>
      </c>
      <c r="BQ2453" s="7">
        <f>BP2453/BP2452</f>
        <v>1.0337761592492964</v>
      </c>
      <c r="BR2453" s="4">
        <f>YEAR(BO2453)</f>
        <v>2018</v>
      </c>
      <c r="BS2453" s="2" t="s">
        <v>9</v>
      </c>
      <c r="BT2453" s="12" t="str">
        <f>INDEX($CD$5:$CD$10,MATCH(BS2453,$CC$5:$CC$10,0),1)</f>
        <v>Y</v>
      </c>
      <c r="BU2453" s="12" t="str">
        <f>IF(AND(BT2453="Y",BQ2453&gt;1),"Y","")</f>
        <v>Y</v>
      </c>
      <c r="BV2453" s="12" t="str">
        <f>IF(AND(BT2453="Y",BQ2453&lt;1),"Y","")</f>
        <v/>
      </c>
      <c r="BW2453" s="12" t="str">
        <f>IF(BQ2453&gt;1,IF(BQ2452&gt;1,"Y",""),"")</f>
        <v/>
      </c>
      <c r="BX2453" s="12" t="str">
        <f>IF(BQ2453&lt;1,IF(BQ2452&lt;1,"Y",""),"")</f>
        <v/>
      </c>
      <c r="BY2453" s="2"/>
      <c r="BZ2453" s="2"/>
      <c r="CA2453" s="2"/>
    </row>
    <row r="2454" spans="47:79">
      <c r="AU2454" s="4" t="str">
        <f>IF(AZ2454=AZ2455,IF(AZ2454&gt;AZ2453,AZ2454&amp;"_O",""),AZ2454&amp;"_C")</f>
        <v/>
      </c>
      <c r="AV2454" s="7" t="str">
        <f>IF(RIGHT(AU2454,1)="C",AX2454/INDEX($AX$5:$AX$2729,MATCH(AZ2454&amp;"_O",$AU$5:$AU$2729,0),1),"")</f>
        <v/>
      </c>
      <c r="AW2454" s="38">
        <v>42692</v>
      </c>
      <c r="AX2454" s="37">
        <v>2181.9</v>
      </c>
      <c r="AY2454" s="7">
        <f>AX2454/AX2453</f>
        <v>1.0080620942964726</v>
      </c>
      <c r="AZ2454" s="4">
        <f>YEAR(AW2454)</f>
        <v>2016</v>
      </c>
      <c r="BA2454" s="2" t="s">
        <v>9</v>
      </c>
      <c r="BB2454" s="12" t="str">
        <f>INDEX($CD$5:$CD$10,MATCH(BA2454,$CC$5:$CC$10,0),1)</f>
        <v>Y</v>
      </c>
      <c r="BC2454" s="12" t="str">
        <f>IF(AND(BB2454="Y",AY2454&gt;1),"Y","")</f>
        <v>Y</v>
      </c>
      <c r="BD2454" s="12" t="str">
        <f>IF(AND(BB2454="Y",AY2454&lt;1),"Y","")</f>
        <v/>
      </c>
      <c r="BE2454" s="12" t="str">
        <f>IF(AY2454&gt;1,IF(AY2453&gt;1,"Y",""),"")</f>
        <v>Y</v>
      </c>
      <c r="BF2454" s="12" t="str">
        <f>IF(AY2454&lt;1,IF(AY2453&lt;1,"Y",""),"")</f>
        <v/>
      </c>
      <c r="BG2454" s="2"/>
      <c r="BH2454" s="2"/>
      <c r="BI2454" s="2"/>
      <c r="BJ2454" s="2"/>
      <c r="BK2454" s="2"/>
      <c r="BL2454" s="2"/>
      <c r="BM2454" s="4" t="str">
        <f>IF(BR2454=BR2455,IF(BR2454&gt;BR2453,BR2454&amp;"_O",""),BR2454&amp;"_C")</f>
        <v/>
      </c>
      <c r="BN2454" s="7" t="str">
        <f>IF(RIGHT(BM2454,1)="C",BP2454/INDEX($BP$5:$BP$2729,MATCH(BR2454&amp;"_O",$BM$5:$BM$2729,0),1),"")</f>
        <v/>
      </c>
      <c r="BO2454" s="38">
        <v>43112</v>
      </c>
      <c r="BP2454" s="3">
        <v>7261.06</v>
      </c>
      <c r="BQ2454" s="7">
        <f>BP2454/BP2453</f>
        <v>1.017445379846873</v>
      </c>
      <c r="BR2454" s="4">
        <f>YEAR(BO2454)</f>
        <v>2018</v>
      </c>
      <c r="BS2454" s="2" t="s">
        <v>9</v>
      </c>
      <c r="BT2454" s="12" t="str">
        <f>INDEX($CD$5:$CD$10,MATCH(BS2454,$CC$5:$CC$10,0),1)</f>
        <v>Y</v>
      </c>
      <c r="BU2454" s="12" t="str">
        <f>IF(AND(BT2454="Y",BQ2454&gt;1),"Y","")</f>
        <v>Y</v>
      </c>
      <c r="BV2454" s="12" t="str">
        <f>IF(AND(BT2454="Y",BQ2454&lt;1),"Y","")</f>
        <v/>
      </c>
      <c r="BW2454" s="12" t="str">
        <f>IF(BQ2454&gt;1,IF(BQ2453&gt;1,"Y",""),"")</f>
        <v>Y</v>
      </c>
      <c r="BX2454" s="12" t="str">
        <f>IF(BQ2454&lt;1,IF(BQ2453&lt;1,"Y",""),"")</f>
        <v/>
      </c>
      <c r="BY2454" s="2"/>
      <c r="BZ2454" s="2"/>
      <c r="CA2454" s="2"/>
    </row>
    <row r="2455" spans="47:79">
      <c r="AU2455" s="4" t="str">
        <f>IF(AZ2455=AZ2456,IF(AZ2455&gt;AZ2454,AZ2455&amp;"_O",""),AZ2455&amp;"_C")</f>
        <v/>
      </c>
      <c r="AV2455" s="7" t="str">
        <f>IF(RIGHT(AU2455,1)="C",AX2455/INDEX($AX$5:$AX$2729,MATCH(AZ2455&amp;"_O",$AU$5:$AU$2729,0),1),"")</f>
        <v/>
      </c>
      <c r="AW2455" s="38">
        <v>42699</v>
      </c>
      <c r="AX2455" s="37">
        <v>2213.35</v>
      </c>
      <c r="AY2455" s="7">
        <f>AX2455/AX2454</f>
        <v>1.0144140428067281</v>
      </c>
      <c r="AZ2455" s="4">
        <f>YEAR(AW2455)</f>
        <v>2016</v>
      </c>
      <c r="BA2455" s="2" t="s">
        <v>9</v>
      </c>
      <c r="BB2455" s="12" t="str">
        <f>INDEX($CD$5:$CD$10,MATCH(BA2455,$CC$5:$CC$10,0),1)</f>
        <v>Y</v>
      </c>
      <c r="BC2455" s="12" t="str">
        <f>IF(AND(BB2455="Y",AY2455&gt;1),"Y","")</f>
        <v>Y</v>
      </c>
      <c r="BD2455" s="12" t="str">
        <f>IF(AND(BB2455="Y",AY2455&lt;1),"Y","")</f>
        <v/>
      </c>
      <c r="BE2455" s="12" t="str">
        <f>IF(AY2455&gt;1,IF(AY2454&gt;1,"Y",""),"")</f>
        <v>Y</v>
      </c>
      <c r="BF2455" s="12" t="str">
        <f>IF(AY2455&lt;1,IF(AY2454&lt;1,"Y",""),"")</f>
        <v/>
      </c>
      <c r="BG2455" s="2"/>
      <c r="BH2455" s="2"/>
      <c r="BI2455" s="2"/>
      <c r="BJ2455" s="2"/>
      <c r="BK2455" s="2"/>
      <c r="BL2455" s="2"/>
      <c r="BM2455" s="4" t="str">
        <f>IF(BR2455=BR2456,IF(BR2455&gt;BR2454,BR2455&amp;"_O",""),BR2455&amp;"_C")</f>
        <v/>
      </c>
      <c r="BN2455" s="7" t="str">
        <f>IF(RIGHT(BM2455,1)="C",BP2455/INDEX($BP$5:$BP$2729,MATCH(BR2455&amp;"_O",$BM$5:$BM$2729,0),1),"")</f>
        <v/>
      </c>
      <c r="BO2455" s="38">
        <v>43119</v>
      </c>
      <c r="BP2455" s="3">
        <v>7336.38</v>
      </c>
      <c r="BQ2455" s="7">
        <f>BP2455/BP2454</f>
        <v>1.0103731411116283</v>
      </c>
      <c r="BR2455" s="4">
        <f>YEAR(BO2455)</f>
        <v>2018</v>
      </c>
      <c r="BS2455" s="2" t="s">
        <v>9</v>
      </c>
      <c r="BT2455" s="12" t="str">
        <f>INDEX($CD$5:$CD$10,MATCH(BS2455,$CC$5:$CC$10,0),1)</f>
        <v>Y</v>
      </c>
      <c r="BU2455" s="12" t="str">
        <f>IF(AND(BT2455="Y",BQ2455&gt;1),"Y","")</f>
        <v>Y</v>
      </c>
      <c r="BV2455" s="12" t="str">
        <f>IF(AND(BT2455="Y",BQ2455&lt;1),"Y","")</f>
        <v/>
      </c>
      <c r="BW2455" s="12" t="str">
        <f>IF(BQ2455&gt;1,IF(BQ2454&gt;1,"Y",""),"")</f>
        <v>Y</v>
      </c>
      <c r="BX2455" s="12" t="str">
        <f>IF(BQ2455&lt;1,IF(BQ2454&lt;1,"Y",""),"")</f>
        <v/>
      </c>
      <c r="BY2455" s="2"/>
      <c r="BZ2455" s="2"/>
      <c r="CA2455" s="2"/>
    </row>
    <row r="2456" spans="47:79">
      <c r="AU2456" s="4" t="str">
        <f>IF(AZ2456=AZ2457,IF(AZ2456&gt;AZ2455,AZ2456&amp;"_O",""),AZ2456&amp;"_C")</f>
        <v/>
      </c>
      <c r="AV2456" s="7" t="str">
        <f>IF(RIGHT(AU2456,1)="C",AX2456/INDEX($AX$5:$AX$2729,MATCH(AZ2456&amp;"_O",$AU$5:$AU$2729,0),1),"")</f>
        <v/>
      </c>
      <c r="AW2456" s="38">
        <v>42706</v>
      </c>
      <c r="AX2456" s="37">
        <v>2191.9499999999998</v>
      </c>
      <c r="AY2456" s="7">
        <f>AX2456/AX2455</f>
        <v>0.99033139810694193</v>
      </c>
      <c r="AZ2456" s="4">
        <f>YEAR(AW2456)</f>
        <v>2016</v>
      </c>
      <c r="BA2456" s="2" t="s">
        <v>9</v>
      </c>
      <c r="BB2456" s="12" t="str">
        <f>INDEX($CD$5:$CD$10,MATCH(BA2456,$CC$5:$CC$10,0),1)</f>
        <v>Y</v>
      </c>
      <c r="BC2456" s="12" t="str">
        <f>IF(AND(BB2456="Y",AY2456&gt;1),"Y","")</f>
        <v/>
      </c>
      <c r="BD2456" s="12" t="str">
        <f>IF(AND(BB2456="Y",AY2456&lt;1),"Y","")</f>
        <v>Y</v>
      </c>
      <c r="BE2456" s="12" t="str">
        <f>IF(AY2456&gt;1,IF(AY2455&gt;1,"Y",""),"")</f>
        <v/>
      </c>
      <c r="BF2456" s="12" t="str">
        <f>IF(AY2456&lt;1,IF(AY2455&lt;1,"Y",""),"")</f>
        <v/>
      </c>
      <c r="BG2456" s="2"/>
      <c r="BH2456" s="2"/>
      <c r="BI2456" s="2"/>
      <c r="BJ2456" s="2"/>
      <c r="BK2456" s="2"/>
      <c r="BL2456" s="2"/>
      <c r="BM2456" s="4" t="str">
        <f>IF(BR2456=BR2457,IF(BR2456&gt;BR2455,BR2456&amp;"_O",""),BR2456&amp;"_C")</f>
        <v/>
      </c>
      <c r="BN2456" s="7" t="str">
        <f>IF(RIGHT(BM2456,1)="C",BP2456/INDEX($BP$5:$BP$2729,MATCH(BR2456&amp;"_O",$BM$5:$BM$2729,0),1),"")</f>
        <v/>
      </c>
      <c r="BO2456" s="38">
        <v>43126</v>
      </c>
      <c r="BP2456" s="3">
        <v>7505.77</v>
      </c>
      <c r="BQ2456" s="7">
        <f>BP2456/BP2455</f>
        <v>1.0230890439153915</v>
      </c>
      <c r="BR2456" s="4">
        <f>YEAR(BO2456)</f>
        <v>2018</v>
      </c>
      <c r="BS2456" s="2" t="s">
        <v>9</v>
      </c>
      <c r="BT2456" s="12" t="str">
        <f>INDEX($CD$5:$CD$10,MATCH(BS2456,$CC$5:$CC$10,0),1)</f>
        <v>Y</v>
      </c>
      <c r="BU2456" s="12" t="str">
        <f>IF(AND(BT2456="Y",BQ2456&gt;1),"Y","")</f>
        <v>Y</v>
      </c>
      <c r="BV2456" s="12" t="str">
        <f>IF(AND(BT2456="Y",BQ2456&lt;1),"Y","")</f>
        <v/>
      </c>
      <c r="BW2456" s="12" t="str">
        <f>IF(BQ2456&gt;1,IF(BQ2455&gt;1,"Y",""),"")</f>
        <v>Y</v>
      </c>
      <c r="BX2456" s="12" t="str">
        <f>IF(BQ2456&lt;1,IF(BQ2455&lt;1,"Y",""),"")</f>
        <v/>
      </c>
      <c r="BY2456" s="2"/>
      <c r="BZ2456" s="2"/>
      <c r="CA2456" s="2"/>
    </row>
    <row r="2457" spans="47:79">
      <c r="AU2457" s="4" t="str">
        <f>IF(AZ2457=AZ2458,IF(AZ2457&gt;AZ2456,AZ2457&amp;"_O",""),AZ2457&amp;"_C")</f>
        <v/>
      </c>
      <c r="AV2457" s="7" t="str">
        <f>IF(RIGHT(AU2457,1)="C",AX2457/INDEX($AX$5:$AX$2729,MATCH(AZ2457&amp;"_O",$AU$5:$AU$2729,0),1),"")</f>
        <v/>
      </c>
      <c r="AW2457" s="38">
        <v>42713</v>
      </c>
      <c r="AX2457" s="37">
        <v>2259.5300000000002</v>
      </c>
      <c r="AY2457" s="7">
        <f>AX2457/AX2456</f>
        <v>1.0308309952325556</v>
      </c>
      <c r="AZ2457" s="4">
        <f>YEAR(AW2457)</f>
        <v>2016</v>
      </c>
      <c r="BA2457" s="2" t="s">
        <v>9</v>
      </c>
      <c r="BB2457" s="12" t="str">
        <f>INDEX($CD$5:$CD$10,MATCH(BA2457,$CC$5:$CC$10,0),1)</f>
        <v>Y</v>
      </c>
      <c r="BC2457" s="12" t="str">
        <f>IF(AND(BB2457="Y",AY2457&gt;1),"Y","")</f>
        <v>Y</v>
      </c>
      <c r="BD2457" s="12" t="str">
        <f>IF(AND(BB2457="Y",AY2457&lt;1),"Y","")</f>
        <v/>
      </c>
      <c r="BE2457" s="12" t="str">
        <f>IF(AY2457&gt;1,IF(AY2456&gt;1,"Y",""),"")</f>
        <v/>
      </c>
      <c r="BF2457" s="12" t="str">
        <f>IF(AY2457&lt;1,IF(AY2456&lt;1,"Y",""),"")</f>
        <v/>
      </c>
      <c r="BG2457" s="2"/>
      <c r="BH2457" s="2"/>
      <c r="BI2457" s="2"/>
      <c r="BJ2457" s="2"/>
      <c r="BK2457" s="2"/>
      <c r="BL2457" s="2"/>
      <c r="BM2457" s="4" t="str">
        <f>IF(BR2457=BR2458,IF(BR2457&gt;BR2456,BR2457&amp;"_O",""),BR2457&amp;"_C")</f>
        <v/>
      </c>
      <c r="BN2457" s="7" t="str">
        <f>IF(RIGHT(BM2457,1)="C",BP2457/INDEX($BP$5:$BP$2729,MATCH(BR2457&amp;"_O",$BM$5:$BM$2729,0),1),"")</f>
        <v/>
      </c>
      <c r="BO2457" s="38">
        <v>43133</v>
      </c>
      <c r="BP2457" s="3">
        <v>7240.95</v>
      </c>
      <c r="BQ2457" s="7">
        <f>BP2457/BP2456</f>
        <v>0.96471781043117488</v>
      </c>
      <c r="BR2457" s="4">
        <f>YEAR(BO2457)</f>
        <v>2018</v>
      </c>
      <c r="BS2457" s="2" t="s">
        <v>9</v>
      </c>
      <c r="BT2457" s="12" t="str">
        <f>INDEX($CD$5:$CD$10,MATCH(BS2457,$CC$5:$CC$10,0),1)</f>
        <v>Y</v>
      </c>
      <c r="BU2457" s="12" t="str">
        <f>IF(AND(BT2457="Y",BQ2457&gt;1),"Y","")</f>
        <v/>
      </c>
      <c r="BV2457" s="12" t="str">
        <f>IF(AND(BT2457="Y",BQ2457&lt;1),"Y","")</f>
        <v>Y</v>
      </c>
      <c r="BW2457" s="12" t="str">
        <f>IF(BQ2457&gt;1,IF(BQ2456&gt;1,"Y",""),"")</f>
        <v/>
      </c>
      <c r="BX2457" s="12" t="str">
        <f>IF(BQ2457&lt;1,IF(BQ2456&lt;1,"Y",""),"")</f>
        <v/>
      </c>
      <c r="BY2457" s="2"/>
      <c r="BZ2457" s="2"/>
      <c r="CA2457" s="2"/>
    </row>
    <row r="2458" spans="47:79">
      <c r="AU2458" s="4" t="str">
        <f>IF(AZ2458=AZ2459,IF(AZ2458&gt;AZ2457,AZ2458&amp;"_O",""),AZ2458&amp;"_C")</f>
        <v/>
      </c>
      <c r="AV2458" s="7" t="str">
        <f>IF(RIGHT(AU2458,1)="C",AX2458/INDEX($AX$5:$AX$2729,MATCH(AZ2458&amp;"_O",$AU$5:$AU$2729,0),1),"")</f>
        <v/>
      </c>
      <c r="AW2458" s="38">
        <v>42720</v>
      </c>
      <c r="AX2458" s="37">
        <v>2258.0700000000002</v>
      </c>
      <c r="AY2458" s="7">
        <f>AX2458/AX2457</f>
        <v>0.99935384792412585</v>
      </c>
      <c r="AZ2458" s="4">
        <f>YEAR(AW2458)</f>
        <v>2016</v>
      </c>
      <c r="BA2458" s="2" t="s">
        <v>9</v>
      </c>
      <c r="BB2458" s="12" t="str">
        <f>INDEX($CD$5:$CD$10,MATCH(BA2458,$CC$5:$CC$10,0),1)</f>
        <v>Y</v>
      </c>
      <c r="BC2458" s="12" t="str">
        <f>IF(AND(BB2458="Y",AY2458&gt;1),"Y","")</f>
        <v/>
      </c>
      <c r="BD2458" s="12" t="str">
        <f>IF(AND(BB2458="Y",AY2458&lt;1),"Y","")</f>
        <v>Y</v>
      </c>
      <c r="BE2458" s="12" t="str">
        <f>IF(AY2458&gt;1,IF(AY2457&gt;1,"Y",""),"")</f>
        <v/>
      </c>
      <c r="BF2458" s="12" t="str">
        <f>IF(AY2458&lt;1,IF(AY2457&lt;1,"Y",""),"")</f>
        <v/>
      </c>
      <c r="BG2458" s="2"/>
      <c r="BH2458" s="2"/>
      <c r="BI2458" s="2"/>
      <c r="BJ2458" s="2"/>
      <c r="BK2458" s="2"/>
      <c r="BL2458" s="2"/>
      <c r="BM2458" s="4" t="str">
        <f>IF(BR2458=BR2459,IF(BR2458&gt;BR2457,BR2458&amp;"_O",""),BR2458&amp;"_C")</f>
        <v/>
      </c>
      <c r="BN2458" s="7" t="str">
        <f>IF(RIGHT(BM2458,1)="C",BP2458/INDEX($BP$5:$BP$2729,MATCH(BR2458&amp;"_O",$BM$5:$BM$2729,0),1),"")</f>
        <v/>
      </c>
      <c r="BO2458" s="38">
        <v>43140</v>
      </c>
      <c r="BP2458" s="3">
        <v>6874.49</v>
      </c>
      <c r="BQ2458" s="7">
        <f>BP2458/BP2457</f>
        <v>0.94939061863429519</v>
      </c>
      <c r="BR2458" s="4">
        <f>YEAR(BO2458)</f>
        <v>2018</v>
      </c>
      <c r="BS2458" s="2" t="s">
        <v>9</v>
      </c>
      <c r="BT2458" s="12" t="str">
        <f>INDEX($CD$5:$CD$10,MATCH(BS2458,$CC$5:$CC$10,0),1)</f>
        <v>Y</v>
      </c>
      <c r="BU2458" s="12" t="str">
        <f>IF(AND(BT2458="Y",BQ2458&gt;1),"Y","")</f>
        <v/>
      </c>
      <c r="BV2458" s="12" t="str">
        <f>IF(AND(BT2458="Y",BQ2458&lt;1),"Y","")</f>
        <v>Y</v>
      </c>
      <c r="BW2458" s="12" t="str">
        <f>IF(BQ2458&gt;1,IF(BQ2457&gt;1,"Y",""),"")</f>
        <v/>
      </c>
      <c r="BX2458" s="12" t="str">
        <f>IF(BQ2458&lt;1,IF(BQ2457&lt;1,"Y",""),"")</f>
        <v>Y</v>
      </c>
      <c r="BY2458" s="2"/>
      <c r="BZ2458" s="2"/>
      <c r="CA2458" s="2"/>
    </row>
    <row r="2459" spans="47:79">
      <c r="AU2459" s="4" t="str">
        <f>IF(AZ2459=AZ2460,IF(AZ2459&gt;AZ2458,AZ2459&amp;"_O",""),AZ2459&amp;"_C")</f>
        <v/>
      </c>
      <c r="AV2459" s="7" t="str">
        <f>IF(RIGHT(AU2459,1)="C",AX2459/INDEX($AX$5:$AX$2729,MATCH(AZ2459&amp;"_O",$AU$5:$AU$2729,0),1),"")</f>
        <v/>
      </c>
      <c r="AW2459" s="38">
        <v>42727</v>
      </c>
      <c r="AX2459" s="37">
        <v>2263.79</v>
      </c>
      <c r="AY2459" s="7">
        <f>AX2459/AX2458</f>
        <v>1.0025331367052392</v>
      </c>
      <c r="AZ2459" s="4">
        <f>YEAR(AW2459)</f>
        <v>2016</v>
      </c>
      <c r="BA2459" s="2" t="s">
        <v>9</v>
      </c>
      <c r="BB2459" s="12" t="str">
        <f>INDEX($CD$5:$CD$10,MATCH(BA2459,$CC$5:$CC$10,0),1)</f>
        <v>Y</v>
      </c>
      <c r="BC2459" s="12" t="str">
        <f>IF(AND(BB2459="Y",AY2459&gt;1),"Y","")</f>
        <v>Y</v>
      </c>
      <c r="BD2459" s="12" t="str">
        <f>IF(AND(BB2459="Y",AY2459&lt;1),"Y","")</f>
        <v/>
      </c>
      <c r="BE2459" s="12" t="str">
        <f>IF(AY2459&gt;1,IF(AY2458&gt;1,"Y",""),"")</f>
        <v/>
      </c>
      <c r="BF2459" s="12" t="str">
        <f>IF(AY2459&lt;1,IF(AY2458&lt;1,"Y",""),"")</f>
        <v/>
      </c>
      <c r="BG2459" s="2"/>
      <c r="BH2459" s="2"/>
      <c r="BI2459" s="2"/>
      <c r="BJ2459" s="2"/>
      <c r="BK2459" s="2"/>
      <c r="BL2459" s="2"/>
      <c r="BM2459" s="4" t="str">
        <f>IF(BR2459=BR2460,IF(BR2459&gt;BR2458,BR2459&amp;"_O",""),BR2459&amp;"_C")</f>
        <v/>
      </c>
      <c r="BN2459" s="7" t="str">
        <f>IF(RIGHT(BM2459,1)="C",BP2459/INDEX($BP$5:$BP$2729,MATCH(BR2459&amp;"_O",$BM$5:$BM$2729,0),1),"")</f>
        <v/>
      </c>
      <c r="BO2459" s="38">
        <v>43147</v>
      </c>
      <c r="BP2459" s="3">
        <v>7239.47</v>
      </c>
      <c r="BQ2459" s="7">
        <f>BP2459/BP2458</f>
        <v>1.0530919384565256</v>
      </c>
      <c r="BR2459" s="4">
        <f>YEAR(BO2459)</f>
        <v>2018</v>
      </c>
      <c r="BS2459" s="2" t="s">
        <v>9</v>
      </c>
      <c r="BT2459" s="12" t="str">
        <f>INDEX($CD$5:$CD$10,MATCH(BS2459,$CC$5:$CC$10,0),1)</f>
        <v>Y</v>
      </c>
      <c r="BU2459" s="12" t="str">
        <f>IF(AND(BT2459="Y",BQ2459&gt;1),"Y","")</f>
        <v>Y</v>
      </c>
      <c r="BV2459" s="12" t="str">
        <f>IF(AND(BT2459="Y",BQ2459&lt;1),"Y","")</f>
        <v/>
      </c>
      <c r="BW2459" s="12" t="str">
        <f>IF(BQ2459&gt;1,IF(BQ2458&gt;1,"Y",""),"")</f>
        <v/>
      </c>
      <c r="BX2459" s="12" t="str">
        <f>IF(BQ2459&lt;1,IF(BQ2458&lt;1,"Y",""),"")</f>
        <v/>
      </c>
      <c r="BY2459" s="2"/>
      <c r="BZ2459" s="2"/>
      <c r="CA2459" s="2"/>
    </row>
    <row r="2460" spans="47:79">
      <c r="AU2460" s="4" t="str">
        <f>IF(AZ2460=AZ2461,IF(AZ2460&gt;AZ2459,AZ2460&amp;"_O",""),AZ2460&amp;"_C")</f>
        <v>2016_C</v>
      </c>
      <c r="AV2460" s="7">
        <f>IF(RIGHT(AU2460,1)="C",AX2460/INDEX($AX$5:$AX$2729,MATCH(AZ2460&amp;"_O",$AU$5:$AU$2729,0),1),"")</f>
        <v>1.1648257311280261</v>
      </c>
      <c r="AW2460" s="38">
        <v>42734</v>
      </c>
      <c r="AX2460" s="37">
        <v>2238.83</v>
      </c>
      <c r="AY2460" s="7">
        <f>AX2460/AX2459</f>
        <v>0.9889742423104616</v>
      </c>
      <c r="AZ2460" s="4">
        <f>YEAR(AW2460)</f>
        <v>2016</v>
      </c>
      <c r="BA2460" s="2" t="s">
        <v>9</v>
      </c>
      <c r="BB2460" s="12" t="str">
        <f>INDEX($CD$5:$CD$10,MATCH(BA2460,$CC$5:$CC$10,0),1)</f>
        <v>Y</v>
      </c>
      <c r="BC2460" s="12" t="str">
        <f>IF(AND(BB2460="Y",AY2460&gt;1),"Y","")</f>
        <v/>
      </c>
      <c r="BD2460" s="12" t="str">
        <f>IF(AND(BB2460="Y",AY2460&lt;1),"Y","")</f>
        <v>Y</v>
      </c>
      <c r="BE2460" s="12" t="str">
        <f>IF(AY2460&gt;1,IF(AY2459&gt;1,"Y",""),"")</f>
        <v/>
      </c>
      <c r="BF2460" s="12" t="str">
        <f>IF(AY2460&lt;1,IF(AY2459&lt;1,"Y",""),"")</f>
        <v/>
      </c>
      <c r="BG2460" s="2"/>
      <c r="BH2460" s="2"/>
      <c r="BI2460" s="2"/>
      <c r="BJ2460" s="2"/>
      <c r="BK2460" s="2"/>
      <c r="BL2460" s="2"/>
      <c r="BM2460" s="4" t="str">
        <f>IF(BR2460=BR2461,IF(BR2460&gt;BR2459,BR2460&amp;"_O",""),BR2460&amp;"_C")</f>
        <v/>
      </c>
      <c r="BN2460" s="7" t="str">
        <f>IF(RIGHT(BM2460,1)="C",BP2460/INDEX($BP$5:$BP$2729,MATCH(BR2460&amp;"_O",$BM$5:$BM$2729,0),1),"")</f>
        <v/>
      </c>
      <c r="BO2460" s="38">
        <v>43154</v>
      </c>
      <c r="BP2460" s="3">
        <v>7337.39</v>
      </c>
      <c r="BQ2460" s="7">
        <f>BP2460/BP2459</f>
        <v>1.0135258520306045</v>
      </c>
      <c r="BR2460" s="4">
        <f>YEAR(BO2460)</f>
        <v>2018</v>
      </c>
      <c r="BS2460" s="2" t="s">
        <v>9</v>
      </c>
      <c r="BT2460" s="12" t="str">
        <f>INDEX($CD$5:$CD$10,MATCH(BS2460,$CC$5:$CC$10,0),1)</f>
        <v>Y</v>
      </c>
      <c r="BU2460" s="12" t="str">
        <f>IF(AND(BT2460="Y",BQ2460&gt;1),"Y","")</f>
        <v>Y</v>
      </c>
      <c r="BV2460" s="12" t="str">
        <f>IF(AND(BT2460="Y",BQ2460&lt;1),"Y","")</f>
        <v/>
      </c>
      <c r="BW2460" s="12" t="str">
        <f>IF(BQ2460&gt;1,IF(BQ2459&gt;1,"Y",""),"")</f>
        <v>Y</v>
      </c>
      <c r="BX2460" s="12" t="str">
        <f>IF(BQ2460&lt;1,IF(BQ2459&lt;1,"Y",""),"")</f>
        <v/>
      </c>
      <c r="BY2460" s="2"/>
      <c r="BZ2460" s="2"/>
      <c r="CA2460" s="2"/>
    </row>
    <row r="2461" spans="47:79">
      <c r="AU2461" s="4" t="str">
        <f>IF(AZ2461=AZ2462,IF(AZ2461&gt;AZ2460,AZ2461&amp;"_O",""),AZ2461&amp;"_C")</f>
        <v>2017_O</v>
      </c>
      <c r="AV2461" s="7" t="str">
        <f>IF(RIGHT(AU2461,1)="C",AX2461/INDEX($AX$5:$AX$2729,MATCH(AZ2461&amp;"_O",$AU$5:$AU$2729,0),1),"")</f>
        <v/>
      </c>
      <c r="AW2461" s="38">
        <v>42741</v>
      </c>
      <c r="AX2461" s="37">
        <v>2276.98</v>
      </c>
      <c r="AY2461" s="7">
        <f>AX2461/AX2460</f>
        <v>1.0170401504357187</v>
      </c>
      <c r="AZ2461" s="4">
        <f>YEAR(AW2461)</f>
        <v>2017</v>
      </c>
      <c r="BA2461" s="2" t="s">
        <v>9</v>
      </c>
      <c r="BB2461" s="12" t="str">
        <f>INDEX($CD$5:$CD$10,MATCH(BA2461,$CC$5:$CC$10,0),1)</f>
        <v>Y</v>
      </c>
      <c r="BC2461" s="12" t="str">
        <f>IF(AND(BB2461="Y",AY2461&gt;1),"Y","")</f>
        <v>Y</v>
      </c>
      <c r="BD2461" s="12" t="str">
        <f>IF(AND(BB2461="Y",AY2461&lt;1),"Y","")</f>
        <v/>
      </c>
      <c r="BE2461" s="12" t="str">
        <f>IF(AY2461&gt;1,IF(AY2460&gt;1,"Y",""),"")</f>
        <v/>
      </c>
      <c r="BF2461" s="12" t="str">
        <f>IF(AY2461&lt;1,IF(AY2460&lt;1,"Y",""),"")</f>
        <v/>
      </c>
      <c r="BG2461" s="2"/>
      <c r="BH2461" s="2"/>
      <c r="BI2461" s="2"/>
      <c r="BJ2461" s="2"/>
      <c r="BK2461" s="2"/>
      <c r="BL2461" s="2"/>
      <c r="BM2461" s="4" t="str">
        <f>IF(BR2461=BR2462,IF(BR2461&gt;BR2460,BR2461&amp;"_O",""),BR2461&amp;"_C")</f>
        <v/>
      </c>
      <c r="BN2461" s="7" t="str">
        <f>IF(RIGHT(BM2461,1)="C",BP2461/INDEX($BP$5:$BP$2729,MATCH(BR2461&amp;"_O",$BM$5:$BM$2729,0),1),"")</f>
        <v/>
      </c>
      <c r="BO2461" s="38">
        <v>43161</v>
      </c>
      <c r="BP2461" s="3">
        <v>7257.87</v>
      </c>
      <c r="BQ2461" s="7">
        <f>BP2461/BP2460</f>
        <v>0.98916235882241499</v>
      </c>
      <c r="BR2461" s="4">
        <f>YEAR(BO2461)</f>
        <v>2018</v>
      </c>
      <c r="BS2461" s="2" t="s">
        <v>9</v>
      </c>
      <c r="BT2461" s="12" t="str">
        <f>INDEX($CD$5:$CD$10,MATCH(BS2461,$CC$5:$CC$10,0),1)</f>
        <v>Y</v>
      </c>
      <c r="BU2461" s="12" t="str">
        <f>IF(AND(BT2461="Y",BQ2461&gt;1),"Y","")</f>
        <v/>
      </c>
      <c r="BV2461" s="12" t="str">
        <f>IF(AND(BT2461="Y",BQ2461&lt;1),"Y","")</f>
        <v>Y</v>
      </c>
      <c r="BW2461" s="12" t="str">
        <f>IF(BQ2461&gt;1,IF(BQ2460&gt;1,"Y",""),"")</f>
        <v/>
      </c>
      <c r="BX2461" s="12" t="str">
        <f>IF(BQ2461&lt;1,IF(BQ2460&lt;1,"Y",""),"")</f>
        <v/>
      </c>
      <c r="BY2461" s="2"/>
      <c r="BZ2461" s="2"/>
      <c r="CA2461" s="2"/>
    </row>
    <row r="2462" spans="47:79">
      <c r="AU2462" s="4" t="str">
        <f>IF(AZ2462=AZ2463,IF(AZ2462&gt;AZ2461,AZ2462&amp;"_O",""),AZ2462&amp;"_C")</f>
        <v/>
      </c>
      <c r="AV2462" s="7" t="str">
        <f>IF(RIGHT(AU2462,1)="C",AX2462/INDEX($AX$5:$AX$2729,MATCH(AZ2462&amp;"_O",$AU$5:$AU$2729,0),1),"")</f>
        <v/>
      </c>
      <c r="AW2462" s="38">
        <v>42748</v>
      </c>
      <c r="AX2462" s="37">
        <v>2274.64</v>
      </c>
      <c r="AY2462" s="7">
        <f>AX2462/AX2461</f>
        <v>0.99897232298922245</v>
      </c>
      <c r="AZ2462" s="4">
        <f>YEAR(AW2462)</f>
        <v>2017</v>
      </c>
      <c r="BA2462" s="2" t="s">
        <v>9</v>
      </c>
      <c r="BB2462" s="12" t="str">
        <f>INDEX($CD$5:$CD$10,MATCH(BA2462,$CC$5:$CC$10,0),1)</f>
        <v>Y</v>
      </c>
      <c r="BC2462" s="12" t="str">
        <f>IF(AND(BB2462="Y",AY2462&gt;1),"Y","")</f>
        <v/>
      </c>
      <c r="BD2462" s="12" t="str">
        <f>IF(AND(BB2462="Y",AY2462&lt;1),"Y","")</f>
        <v>Y</v>
      </c>
      <c r="BE2462" s="12" t="str">
        <f>IF(AY2462&gt;1,IF(AY2461&gt;1,"Y",""),"")</f>
        <v/>
      </c>
      <c r="BF2462" s="12" t="str">
        <f>IF(AY2462&lt;1,IF(AY2461&lt;1,"Y",""),"")</f>
        <v/>
      </c>
      <c r="BG2462" s="2"/>
      <c r="BH2462" s="2"/>
      <c r="BI2462" s="2"/>
      <c r="BJ2462" s="2"/>
      <c r="BK2462" s="2"/>
      <c r="BL2462" s="2"/>
      <c r="BM2462" s="4" t="str">
        <f>IF(BR2462=BR2463,IF(BR2462&gt;BR2461,BR2462&amp;"_O",""),BR2462&amp;"_C")</f>
        <v/>
      </c>
      <c r="BN2462" s="7" t="str">
        <f>IF(RIGHT(BM2462,1)="C",BP2462/INDEX($BP$5:$BP$2729,MATCH(BR2462&amp;"_O",$BM$5:$BM$2729,0),1),"")</f>
        <v/>
      </c>
      <c r="BO2462" s="38">
        <v>43168</v>
      </c>
      <c r="BP2462" s="3">
        <v>7560.81</v>
      </c>
      <c r="BQ2462" s="7">
        <f>BP2462/BP2461</f>
        <v>1.041739518619099</v>
      </c>
      <c r="BR2462" s="4">
        <f>YEAR(BO2462)</f>
        <v>2018</v>
      </c>
      <c r="BS2462" s="2" t="s">
        <v>9</v>
      </c>
      <c r="BT2462" s="12" t="str">
        <f>INDEX($CD$5:$CD$10,MATCH(BS2462,$CC$5:$CC$10,0),1)</f>
        <v>Y</v>
      </c>
      <c r="BU2462" s="12" t="str">
        <f>IF(AND(BT2462="Y",BQ2462&gt;1),"Y","")</f>
        <v>Y</v>
      </c>
      <c r="BV2462" s="12" t="str">
        <f>IF(AND(BT2462="Y",BQ2462&lt;1),"Y","")</f>
        <v/>
      </c>
      <c r="BW2462" s="12" t="str">
        <f>IF(BQ2462&gt;1,IF(BQ2461&gt;1,"Y",""),"")</f>
        <v/>
      </c>
      <c r="BX2462" s="12" t="str">
        <f>IF(BQ2462&lt;1,IF(BQ2461&lt;1,"Y",""),"")</f>
        <v/>
      </c>
      <c r="BY2462" s="2"/>
      <c r="BZ2462" s="2"/>
      <c r="CA2462" s="2"/>
    </row>
    <row r="2463" spans="47:79">
      <c r="AU2463" s="4" t="str">
        <f>IF(AZ2463=AZ2464,IF(AZ2463&gt;AZ2462,AZ2463&amp;"_O",""),AZ2463&amp;"_C")</f>
        <v/>
      </c>
      <c r="AV2463" s="7" t="str">
        <f>IF(RIGHT(AU2463,1)="C",AX2463/INDEX($AX$5:$AX$2729,MATCH(AZ2463&amp;"_O",$AU$5:$AU$2729,0),1),"")</f>
        <v/>
      </c>
      <c r="AW2463" s="38">
        <v>42755</v>
      </c>
      <c r="AX2463" s="37">
        <v>2271.31</v>
      </c>
      <c r="AY2463" s="7">
        <f>AX2463/AX2462</f>
        <v>0.99853603207540542</v>
      </c>
      <c r="AZ2463" s="4">
        <f>YEAR(AW2463)</f>
        <v>2017</v>
      </c>
      <c r="BA2463" s="2" t="s">
        <v>9</v>
      </c>
      <c r="BB2463" s="12" t="str">
        <f>INDEX($CD$5:$CD$10,MATCH(BA2463,$CC$5:$CC$10,0),1)</f>
        <v>Y</v>
      </c>
      <c r="BC2463" s="12" t="str">
        <f>IF(AND(BB2463="Y",AY2463&gt;1),"Y","")</f>
        <v/>
      </c>
      <c r="BD2463" s="12" t="str">
        <f>IF(AND(BB2463="Y",AY2463&lt;1),"Y","")</f>
        <v>Y</v>
      </c>
      <c r="BE2463" s="12" t="str">
        <f>IF(AY2463&gt;1,IF(AY2462&gt;1,"Y",""),"")</f>
        <v/>
      </c>
      <c r="BF2463" s="12" t="str">
        <f>IF(AY2463&lt;1,IF(AY2462&lt;1,"Y",""),"")</f>
        <v>Y</v>
      </c>
      <c r="BG2463" s="2"/>
      <c r="BH2463" s="2"/>
      <c r="BI2463" s="2"/>
      <c r="BJ2463" s="2"/>
      <c r="BK2463" s="2"/>
      <c r="BL2463" s="2"/>
      <c r="BM2463" s="4" t="str">
        <f>IF(BR2463=BR2464,IF(BR2463&gt;BR2462,BR2463&amp;"_O",""),BR2463&amp;"_C")</f>
        <v/>
      </c>
      <c r="BN2463" s="7" t="str">
        <f>IF(RIGHT(BM2463,1)="C",BP2463/INDEX($BP$5:$BP$2729,MATCH(BR2463&amp;"_O",$BM$5:$BM$2729,0),1),"")</f>
        <v/>
      </c>
      <c r="BO2463" s="38">
        <v>43175</v>
      </c>
      <c r="BP2463" s="3">
        <v>7481.99</v>
      </c>
      <c r="BQ2463" s="7">
        <f>BP2463/BP2462</f>
        <v>0.98957519101789349</v>
      </c>
      <c r="BR2463" s="4">
        <f>YEAR(BO2463)</f>
        <v>2018</v>
      </c>
      <c r="BS2463" s="2" t="s">
        <v>9</v>
      </c>
      <c r="BT2463" s="12" t="str">
        <f>INDEX($CD$5:$CD$10,MATCH(BS2463,$CC$5:$CC$10,0),1)</f>
        <v>Y</v>
      </c>
      <c r="BU2463" s="12" t="str">
        <f>IF(AND(BT2463="Y",BQ2463&gt;1),"Y","")</f>
        <v/>
      </c>
      <c r="BV2463" s="12" t="str">
        <f>IF(AND(BT2463="Y",BQ2463&lt;1),"Y","")</f>
        <v>Y</v>
      </c>
      <c r="BW2463" s="12" t="str">
        <f>IF(BQ2463&gt;1,IF(BQ2462&gt;1,"Y",""),"")</f>
        <v/>
      </c>
      <c r="BX2463" s="12" t="str">
        <f>IF(BQ2463&lt;1,IF(BQ2462&lt;1,"Y",""),"")</f>
        <v/>
      </c>
      <c r="BY2463" s="2"/>
      <c r="BZ2463" s="2"/>
      <c r="CA2463" s="2"/>
    </row>
    <row r="2464" spans="47:79">
      <c r="AU2464" s="4" t="str">
        <f>IF(AZ2464=AZ2465,IF(AZ2464&gt;AZ2463,AZ2464&amp;"_O",""),AZ2464&amp;"_C")</f>
        <v/>
      </c>
      <c r="AV2464" s="7" t="str">
        <f>IF(RIGHT(AU2464,1)="C",AX2464/INDEX($AX$5:$AX$2729,MATCH(AZ2464&amp;"_O",$AU$5:$AU$2729,0),1),"")</f>
        <v/>
      </c>
      <c r="AW2464" s="38">
        <v>42762</v>
      </c>
      <c r="AX2464" s="37">
        <v>2294.69</v>
      </c>
      <c r="AY2464" s="7">
        <f>AX2464/AX2463</f>
        <v>1.0102936191008713</v>
      </c>
      <c r="AZ2464" s="4">
        <f>YEAR(AW2464)</f>
        <v>2017</v>
      </c>
      <c r="BA2464" s="2" t="s">
        <v>9</v>
      </c>
      <c r="BB2464" s="12" t="str">
        <f>INDEX($CD$5:$CD$10,MATCH(BA2464,$CC$5:$CC$10,0),1)</f>
        <v>Y</v>
      </c>
      <c r="BC2464" s="12" t="str">
        <f>IF(AND(BB2464="Y",AY2464&gt;1),"Y","")</f>
        <v>Y</v>
      </c>
      <c r="BD2464" s="12" t="str">
        <f>IF(AND(BB2464="Y",AY2464&lt;1),"Y","")</f>
        <v/>
      </c>
      <c r="BE2464" s="12" t="str">
        <f>IF(AY2464&gt;1,IF(AY2463&gt;1,"Y",""),"")</f>
        <v/>
      </c>
      <c r="BF2464" s="12" t="str">
        <f>IF(AY2464&lt;1,IF(AY2463&lt;1,"Y",""),"")</f>
        <v/>
      </c>
      <c r="BG2464" s="2"/>
      <c r="BH2464" s="2"/>
      <c r="BI2464" s="2"/>
      <c r="BJ2464" s="2"/>
      <c r="BK2464" s="2"/>
      <c r="BL2464" s="2"/>
      <c r="BM2464" s="4" t="str">
        <f>IF(BR2464=BR2465,IF(BR2464&gt;BR2463,BR2464&amp;"_O",""),BR2464&amp;"_C")</f>
        <v/>
      </c>
      <c r="BN2464" s="7" t="str">
        <f>IF(RIGHT(BM2464,1)="C",BP2464/INDEX($BP$5:$BP$2729,MATCH(BR2464&amp;"_O",$BM$5:$BM$2729,0),1),"")</f>
        <v/>
      </c>
      <c r="BO2464" s="38">
        <v>43182</v>
      </c>
      <c r="BP2464" s="3">
        <v>6992.67</v>
      </c>
      <c r="BQ2464" s="7">
        <f>BP2464/BP2463</f>
        <v>0.93460028682208884</v>
      </c>
      <c r="BR2464" s="4">
        <f>YEAR(BO2464)</f>
        <v>2018</v>
      </c>
      <c r="BS2464" s="2" t="s">
        <v>9</v>
      </c>
      <c r="BT2464" s="12" t="str">
        <f>INDEX($CD$5:$CD$10,MATCH(BS2464,$CC$5:$CC$10,0),1)</f>
        <v>Y</v>
      </c>
      <c r="BU2464" s="12" t="str">
        <f>IF(AND(BT2464="Y",BQ2464&gt;1),"Y","")</f>
        <v/>
      </c>
      <c r="BV2464" s="12" t="str">
        <f>IF(AND(BT2464="Y",BQ2464&lt;1),"Y","")</f>
        <v>Y</v>
      </c>
      <c r="BW2464" s="12" t="str">
        <f>IF(BQ2464&gt;1,IF(BQ2463&gt;1,"Y",""),"")</f>
        <v/>
      </c>
      <c r="BX2464" s="12" t="str">
        <f>IF(BQ2464&lt;1,IF(BQ2463&lt;1,"Y",""),"")</f>
        <v>Y</v>
      </c>
      <c r="BY2464" s="2"/>
      <c r="BZ2464" s="2"/>
      <c r="CA2464" s="2"/>
    </row>
    <row r="2465" spans="47:79">
      <c r="AU2465" s="4" t="str">
        <f>IF(AZ2465=AZ2466,IF(AZ2465&gt;AZ2464,AZ2465&amp;"_O",""),AZ2465&amp;"_C")</f>
        <v/>
      </c>
      <c r="AV2465" s="7" t="str">
        <f>IF(RIGHT(AU2465,1)="C",AX2465/INDEX($AX$5:$AX$2729,MATCH(AZ2465&amp;"_O",$AU$5:$AU$2729,0),1),"")</f>
        <v/>
      </c>
      <c r="AW2465" s="38">
        <v>42769</v>
      </c>
      <c r="AX2465" s="37">
        <v>2297.42</v>
      </c>
      <c r="AY2465" s="7">
        <f>AX2465/AX2464</f>
        <v>1.0011897031843082</v>
      </c>
      <c r="AZ2465" s="4">
        <f>YEAR(AW2465)</f>
        <v>2017</v>
      </c>
      <c r="BA2465" s="2" t="s">
        <v>9</v>
      </c>
      <c r="BB2465" s="12" t="str">
        <f>INDEX($CD$5:$CD$10,MATCH(BA2465,$CC$5:$CC$10,0),1)</f>
        <v>Y</v>
      </c>
      <c r="BC2465" s="12" t="str">
        <f>IF(AND(BB2465="Y",AY2465&gt;1),"Y","")</f>
        <v>Y</v>
      </c>
      <c r="BD2465" s="12" t="str">
        <f>IF(AND(BB2465="Y",AY2465&lt;1),"Y","")</f>
        <v/>
      </c>
      <c r="BE2465" s="12" t="str">
        <f>IF(AY2465&gt;1,IF(AY2464&gt;1,"Y",""),"")</f>
        <v>Y</v>
      </c>
      <c r="BF2465" s="12" t="str">
        <f>IF(AY2465&lt;1,IF(AY2464&lt;1,"Y",""),"")</f>
        <v/>
      </c>
      <c r="BG2465" s="2"/>
      <c r="BH2465" s="2"/>
      <c r="BI2465" s="2"/>
      <c r="BJ2465" s="2"/>
      <c r="BK2465" s="2"/>
      <c r="BL2465" s="2"/>
      <c r="BM2465" s="4" t="str">
        <f>IF(BR2465=BR2466,IF(BR2465&gt;BR2464,BR2465&amp;"_O",""),BR2465&amp;"_C")</f>
        <v/>
      </c>
      <c r="BN2465" s="7" t="str">
        <f>IF(RIGHT(BM2465,1)="C",BP2465/INDEX($BP$5:$BP$2729,MATCH(BR2465&amp;"_O",$BM$5:$BM$2729,0),1),"")</f>
        <v/>
      </c>
      <c r="BO2465" s="38">
        <v>43188</v>
      </c>
      <c r="BP2465" s="3">
        <v>7063.45</v>
      </c>
      <c r="BQ2465" s="7">
        <f>BP2465/BP2464</f>
        <v>1.0101220277805187</v>
      </c>
      <c r="BR2465" s="4">
        <f>YEAR(BO2465)</f>
        <v>2018</v>
      </c>
      <c r="BS2465" s="2" t="s">
        <v>9</v>
      </c>
      <c r="BT2465" s="12" t="str">
        <f>INDEX($CD$5:$CD$10,MATCH(BS2465,$CC$5:$CC$10,0),1)</f>
        <v>Y</v>
      </c>
      <c r="BU2465" s="12" t="str">
        <f>IF(AND(BT2465="Y",BQ2465&gt;1),"Y","")</f>
        <v>Y</v>
      </c>
      <c r="BV2465" s="12" t="str">
        <f>IF(AND(BT2465="Y",BQ2465&lt;1),"Y","")</f>
        <v/>
      </c>
      <c r="BW2465" s="12" t="str">
        <f>IF(BQ2465&gt;1,IF(BQ2464&gt;1,"Y",""),"")</f>
        <v/>
      </c>
      <c r="BX2465" s="12" t="str">
        <f>IF(BQ2465&lt;1,IF(BQ2464&lt;1,"Y",""),"")</f>
        <v/>
      </c>
      <c r="BY2465" s="2"/>
      <c r="BZ2465" s="2"/>
      <c r="CA2465" s="2"/>
    </row>
    <row r="2466" spans="47:79">
      <c r="AU2466" s="4" t="str">
        <f>IF(AZ2466=AZ2467,IF(AZ2466&gt;AZ2465,AZ2466&amp;"_O",""),AZ2466&amp;"_C")</f>
        <v/>
      </c>
      <c r="AV2466" s="7" t="str">
        <f>IF(RIGHT(AU2466,1)="C",AX2466/INDEX($AX$5:$AX$2729,MATCH(AZ2466&amp;"_O",$AU$5:$AU$2729,0),1),"")</f>
        <v/>
      </c>
      <c r="AW2466" s="38">
        <v>42776</v>
      </c>
      <c r="AX2466" s="37">
        <v>2316.1</v>
      </c>
      <c r="AY2466" s="7">
        <f>AX2466/AX2465</f>
        <v>1.0081308598340746</v>
      </c>
      <c r="AZ2466" s="4">
        <f>YEAR(AW2466)</f>
        <v>2017</v>
      </c>
      <c r="BA2466" s="2" t="s">
        <v>9</v>
      </c>
      <c r="BB2466" s="12" t="str">
        <f>INDEX($CD$5:$CD$10,MATCH(BA2466,$CC$5:$CC$10,0),1)</f>
        <v>Y</v>
      </c>
      <c r="BC2466" s="12" t="str">
        <f>IF(AND(BB2466="Y",AY2466&gt;1),"Y","")</f>
        <v>Y</v>
      </c>
      <c r="BD2466" s="12" t="str">
        <f>IF(AND(BB2466="Y",AY2466&lt;1),"Y","")</f>
        <v/>
      </c>
      <c r="BE2466" s="12" t="str">
        <f>IF(AY2466&gt;1,IF(AY2465&gt;1,"Y",""),"")</f>
        <v>Y</v>
      </c>
      <c r="BF2466" s="12" t="str">
        <f>IF(AY2466&lt;1,IF(AY2465&lt;1,"Y",""),"")</f>
        <v/>
      </c>
      <c r="BG2466" s="2"/>
      <c r="BH2466" s="2"/>
      <c r="BI2466" s="2"/>
      <c r="BJ2466" s="2"/>
      <c r="BK2466" s="2"/>
      <c r="BL2466" s="2"/>
      <c r="BM2466" s="4" t="str">
        <f>IF(BR2466=BR2467,IF(BR2466&gt;BR2465,BR2466&amp;"_O",""),BR2466&amp;"_C")</f>
        <v/>
      </c>
      <c r="BN2466" s="7" t="str">
        <f>IF(RIGHT(BM2466,1)="C",BP2466/INDEX($BP$5:$BP$2729,MATCH(BR2466&amp;"_O",$BM$5:$BM$2729,0),1),"")</f>
        <v/>
      </c>
      <c r="BO2466" s="38">
        <v>43196</v>
      </c>
      <c r="BP2466" s="3">
        <v>6915.11</v>
      </c>
      <c r="BQ2466" s="7">
        <f>BP2466/BP2465</f>
        <v>0.97899893111723024</v>
      </c>
      <c r="BR2466" s="4">
        <f>YEAR(BO2466)</f>
        <v>2018</v>
      </c>
      <c r="BS2466" s="2" t="s">
        <v>9</v>
      </c>
      <c r="BT2466" s="12" t="str">
        <f>INDEX($CD$5:$CD$10,MATCH(BS2466,$CC$5:$CC$10,0),1)</f>
        <v>Y</v>
      </c>
      <c r="BU2466" s="12" t="str">
        <f>IF(AND(BT2466="Y",BQ2466&gt;1),"Y","")</f>
        <v/>
      </c>
      <c r="BV2466" s="12" t="str">
        <f>IF(AND(BT2466="Y",BQ2466&lt;1),"Y","")</f>
        <v>Y</v>
      </c>
      <c r="BW2466" s="12" t="str">
        <f>IF(BQ2466&gt;1,IF(BQ2465&gt;1,"Y",""),"")</f>
        <v/>
      </c>
      <c r="BX2466" s="12" t="str">
        <f>IF(BQ2466&lt;1,IF(BQ2465&lt;1,"Y",""),"")</f>
        <v/>
      </c>
      <c r="BY2466" s="2"/>
      <c r="BZ2466" s="2"/>
      <c r="CA2466" s="2"/>
    </row>
    <row r="2467" spans="47:79">
      <c r="AU2467" s="4" t="str">
        <f>IF(AZ2467=AZ2468,IF(AZ2467&gt;AZ2466,AZ2467&amp;"_O",""),AZ2467&amp;"_C")</f>
        <v/>
      </c>
      <c r="AV2467" s="7" t="str">
        <f>IF(RIGHT(AU2467,1)="C",AX2467/INDEX($AX$5:$AX$2729,MATCH(AZ2467&amp;"_O",$AU$5:$AU$2729,0),1),"")</f>
        <v/>
      </c>
      <c r="AW2467" s="38">
        <v>42783</v>
      </c>
      <c r="AX2467" s="37">
        <v>2351.16</v>
      </c>
      <c r="AY2467" s="7">
        <f>AX2467/AX2466</f>
        <v>1.0151375156513103</v>
      </c>
      <c r="AZ2467" s="4">
        <f>YEAR(AW2467)</f>
        <v>2017</v>
      </c>
      <c r="BA2467" s="2" t="s">
        <v>9</v>
      </c>
      <c r="BB2467" s="12" t="str">
        <f>INDEX($CD$5:$CD$10,MATCH(BA2467,$CC$5:$CC$10,0),1)</f>
        <v>Y</v>
      </c>
      <c r="BC2467" s="12" t="str">
        <f>IF(AND(BB2467="Y",AY2467&gt;1),"Y","")</f>
        <v>Y</v>
      </c>
      <c r="BD2467" s="12" t="str">
        <f>IF(AND(BB2467="Y",AY2467&lt;1),"Y","")</f>
        <v/>
      </c>
      <c r="BE2467" s="12" t="str">
        <f>IF(AY2467&gt;1,IF(AY2466&gt;1,"Y",""),"")</f>
        <v>Y</v>
      </c>
      <c r="BF2467" s="12" t="str">
        <f>IF(AY2467&lt;1,IF(AY2466&lt;1,"Y",""),"")</f>
        <v/>
      </c>
      <c r="BG2467" s="2"/>
      <c r="BH2467" s="2"/>
      <c r="BI2467" s="2"/>
      <c r="BJ2467" s="2"/>
      <c r="BK2467" s="2"/>
      <c r="BL2467" s="2"/>
      <c r="BM2467" s="4" t="str">
        <f>IF(BR2467=BR2468,IF(BR2467&gt;BR2466,BR2467&amp;"_O",""),BR2467&amp;"_C")</f>
        <v/>
      </c>
      <c r="BN2467" s="7" t="str">
        <f>IF(RIGHT(BM2467,1)="C",BP2467/INDEX($BP$5:$BP$2729,MATCH(BR2467&amp;"_O",$BM$5:$BM$2729,0),1),"")</f>
        <v/>
      </c>
      <c r="BO2467" s="38">
        <v>43203</v>
      </c>
      <c r="BP2467" s="3">
        <v>7106.65</v>
      </c>
      <c r="BQ2467" s="7">
        <f>BP2467/BP2466</f>
        <v>1.0276987640109847</v>
      </c>
      <c r="BR2467" s="4">
        <f>YEAR(BO2467)</f>
        <v>2018</v>
      </c>
      <c r="BS2467" s="2" t="s">
        <v>9</v>
      </c>
      <c r="BT2467" s="12" t="str">
        <f>INDEX($CD$5:$CD$10,MATCH(BS2467,$CC$5:$CC$10,0),1)</f>
        <v>Y</v>
      </c>
      <c r="BU2467" s="12" t="str">
        <f>IF(AND(BT2467="Y",BQ2467&gt;1),"Y","")</f>
        <v>Y</v>
      </c>
      <c r="BV2467" s="12" t="str">
        <f>IF(AND(BT2467="Y",BQ2467&lt;1),"Y","")</f>
        <v/>
      </c>
      <c r="BW2467" s="12" t="str">
        <f>IF(BQ2467&gt;1,IF(BQ2466&gt;1,"Y",""),"")</f>
        <v/>
      </c>
      <c r="BX2467" s="12" t="str">
        <f>IF(BQ2467&lt;1,IF(BQ2466&lt;1,"Y",""),"")</f>
        <v/>
      </c>
      <c r="BY2467" s="2"/>
      <c r="BZ2467" s="2"/>
      <c r="CA2467" s="2"/>
    </row>
    <row r="2468" spans="47:79">
      <c r="AU2468" s="4" t="str">
        <f>IF(AZ2468=AZ2469,IF(AZ2468&gt;AZ2467,AZ2468&amp;"_O",""),AZ2468&amp;"_C")</f>
        <v/>
      </c>
      <c r="AV2468" s="7" t="str">
        <f>IF(RIGHT(AU2468,1)="C",AX2468/INDEX($AX$5:$AX$2729,MATCH(AZ2468&amp;"_O",$AU$5:$AU$2729,0),1),"")</f>
        <v/>
      </c>
      <c r="AW2468" s="38">
        <v>42790</v>
      </c>
      <c r="AX2468" s="37">
        <v>2367.34</v>
      </c>
      <c r="AY2468" s="7">
        <f>AX2468/AX2467</f>
        <v>1.0068817094540568</v>
      </c>
      <c r="AZ2468" s="4">
        <f>YEAR(AW2468)</f>
        <v>2017</v>
      </c>
      <c r="BA2468" s="2" t="s">
        <v>9</v>
      </c>
      <c r="BB2468" s="12" t="str">
        <f>INDEX($CD$5:$CD$10,MATCH(BA2468,$CC$5:$CC$10,0),1)</f>
        <v>Y</v>
      </c>
      <c r="BC2468" s="12" t="str">
        <f>IF(AND(BB2468="Y",AY2468&gt;1),"Y","")</f>
        <v>Y</v>
      </c>
      <c r="BD2468" s="12" t="str">
        <f>IF(AND(BB2468="Y",AY2468&lt;1),"Y","")</f>
        <v/>
      </c>
      <c r="BE2468" s="12" t="str">
        <f>IF(AY2468&gt;1,IF(AY2467&gt;1,"Y",""),"")</f>
        <v>Y</v>
      </c>
      <c r="BF2468" s="12" t="str">
        <f>IF(AY2468&lt;1,IF(AY2467&lt;1,"Y",""),"")</f>
        <v/>
      </c>
      <c r="BG2468" s="2"/>
      <c r="BH2468" s="2"/>
      <c r="BI2468" s="2"/>
      <c r="BJ2468" s="2"/>
      <c r="BK2468" s="2"/>
      <c r="BL2468" s="2"/>
      <c r="BM2468" s="4" t="str">
        <f>IF(BR2468=BR2469,IF(BR2468&gt;BR2467,BR2468&amp;"_O",""),BR2468&amp;"_C")</f>
        <v/>
      </c>
      <c r="BN2468" s="7" t="str">
        <f>IF(RIGHT(BM2468,1)="C",BP2468/INDEX($BP$5:$BP$2729,MATCH(BR2468&amp;"_O",$BM$5:$BM$2729,0),1),"")</f>
        <v/>
      </c>
      <c r="BO2468" s="38">
        <v>43210</v>
      </c>
      <c r="BP2468" s="3">
        <v>7146.13</v>
      </c>
      <c r="BQ2468" s="7">
        <f>BP2468/BP2467</f>
        <v>1.0055553601204505</v>
      </c>
      <c r="BR2468" s="4">
        <f>YEAR(BO2468)</f>
        <v>2018</v>
      </c>
      <c r="BS2468" s="2" t="s">
        <v>9</v>
      </c>
      <c r="BT2468" s="12" t="str">
        <f>INDEX($CD$5:$CD$10,MATCH(BS2468,$CC$5:$CC$10,0),1)</f>
        <v>Y</v>
      </c>
      <c r="BU2468" s="12" t="str">
        <f>IF(AND(BT2468="Y",BQ2468&gt;1),"Y","")</f>
        <v>Y</v>
      </c>
      <c r="BV2468" s="12" t="str">
        <f>IF(AND(BT2468="Y",BQ2468&lt;1),"Y","")</f>
        <v/>
      </c>
      <c r="BW2468" s="12" t="str">
        <f>IF(BQ2468&gt;1,IF(BQ2467&gt;1,"Y",""),"")</f>
        <v>Y</v>
      </c>
      <c r="BX2468" s="12" t="str">
        <f>IF(BQ2468&lt;1,IF(BQ2467&lt;1,"Y",""),"")</f>
        <v/>
      </c>
      <c r="BY2468" s="2"/>
      <c r="BZ2468" s="2"/>
      <c r="CA2468" s="2"/>
    </row>
    <row r="2469" spans="47:79">
      <c r="AU2469" s="4" t="str">
        <f>IF(AZ2469=AZ2470,IF(AZ2469&gt;AZ2468,AZ2469&amp;"_O",""),AZ2469&amp;"_C")</f>
        <v/>
      </c>
      <c r="AV2469" s="7" t="str">
        <f>IF(RIGHT(AU2469,1)="C",AX2469/INDEX($AX$5:$AX$2729,MATCH(AZ2469&amp;"_O",$AU$5:$AU$2729,0),1),"")</f>
        <v/>
      </c>
      <c r="AW2469" s="38">
        <v>42797</v>
      </c>
      <c r="AX2469" s="37">
        <v>2383.12</v>
      </c>
      <c r="AY2469" s="7">
        <f>AX2469/AX2468</f>
        <v>1.0066657091925959</v>
      </c>
      <c r="AZ2469" s="4">
        <f>YEAR(AW2469)</f>
        <v>2017</v>
      </c>
      <c r="BA2469" s="2" t="s">
        <v>9</v>
      </c>
      <c r="BB2469" s="12" t="str">
        <f>INDEX($CD$5:$CD$10,MATCH(BA2469,$CC$5:$CC$10,0),1)</f>
        <v>Y</v>
      </c>
      <c r="BC2469" s="12" t="str">
        <f>IF(AND(BB2469="Y",AY2469&gt;1),"Y","")</f>
        <v>Y</v>
      </c>
      <c r="BD2469" s="12" t="str">
        <f>IF(AND(BB2469="Y",AY2469&lt;1),"Y","")</f>
        <v/>
      </c>
      <c r="BE2469" s="12" t="str">
        <f>IF(AY2469&gt;1,IF(AY2468&gt;1,"Y",""),"")</f>
        <v>Y</v>
      </c>
      <c r="BF2469" s="12" t="str">
        <f>IF(AY2469&lt;1,IF(AY2468&lt;1,"Y",""),"")</f>
        <v/>
      </c>
      <c r="BG2469" s="2"/>
      <c r="BH2469" s="2"/>
      <c r="BI2469" s="2"/>
      <c r="BJ2469" s="2"/>
      <c r="BK2469" s="2"/>
      <c r="BL2469" s="2"/>
      <c r="BM2469" s="4" t="str">
        <f>IF(BR2469=BR2470,IF(BR2469&gt;BR2468,BR2469&amp;"_O",""),BR2469&amp;"_C")</f>
        <v/>
      </c>
      <c r="BN2469" s="7" t="str">
        <f>IF(RIGHT(BM2469,1)="C",BP2469/INDEX($BP$5:$BP$2729,MATCH(BR2469&amp;"_O",$BM$5:$BM$2729,0),1),"")</f>
        <v/>
      </c>
      <c r="BO2469" s="38">
        <v>43217</v>
      </c>
      <c r="BP2469" s="3">
        <v>7119.8</v>
      </c>
      <c r="BQ2469" s="7">
        <f>BP2469/BP2468</f>
        <v>0.99631548824328697</v>
      </c>
      <c r="BR2469" s="4">
        <f>YEAR(BO2469)</f>
        <v>2018</v>
      </c>
      <c r="BS2469" s="2" t="s">
        <v>9</v>
      </c>
      <c r="BT2469" s="12" t="str">
        <f>INDEX($CD$5:$CD$10,MATCH(BS2469,$CC$5:$CC$10,0),1)</f>
        <v>Y</v>
      </c>
      <c r="BU2469" s="12" t="str">
        <f>IF(AND(BT2469="Y",BQ2469&gt;1),"Y","")</f>
        <v/>
      </c>
      <c r="BV2469" s="12" t="str">
        <f>IF(AND(BT2469="Y",BQ2469&lt;1),"Y","")</f>
        <v>Y</v>
      </c>
      <c r="BW2469" s="12" t="str">
        <f>IF(BQ2469&gt;1,IF(BQ2468&gt;1,"Y",""),"")</f>
        <v/>
      </c>
      <c r="BX2469" s="12" t="str">
        <f>IF(BQ2469&lt;1,IF(BQ2468&lt;1,"Y",""),"")</f>
        <v/>
      </c>
      <c r="BY2469" s="2"/>
      <c r="BZ2469" s="2"/>
      <c r="CA2469" s="2"/>
    </row>
    <row r="2470" spans="47:79">
      <c r="AU2470" s="4" t="str">
        <f>IF(AZ2470=AZ2471,IF(AZ2470&gt;AZ2469,AZ2470&amp;"_O",""),AZ2470&amp;"_C")</f>
        <v/>
      </c>
      <c r="AV2470" s="7" t="str">
        <f>IF(RIGHT(AU2470,1)="C",AX2470/INDEX($AX$5:$AX$2729,MATCH(AZ2470&amp;"_O",$AU$5:$AU$2729,0),1),"")</f>
        <v/>
      </c>
      <c r="AW2470" s="38">
        <v>42804</v>
      </c>
      <c r="AX2470" s="37">
        <v>2372.6</v>
      </c>
      <c r="AY2470" s="7">
        <f>AX2470/AX2469</f>
        <v>0.99558561885259655</v>
      </c>
      <c r="AZ2470" s="4">
        <f>YEAR(AW2470)</f>
        <v>2017</v>
      </c>
      <c r="BA2470" s="2" t="s">
        <v>9</v>
      </c>
      <c r="BB2470" s="12" t="str">
        <f>INDEX($CD$5:$CD$10,MATCH(BA2470,$CC$5:$CC$10,0),1)</f>
        <v>Y</v>
      </c>
      <c r="BC2470" s="12" t="str">
        <f>IF(AND(BB2470="Y",AY2470&gt;1),"Y","")</f>
        <v/>
      </c>
      <c r="BD2470" s="12" t="str">
        <f>IF(AND(BB2470="Y",AY2470&lt;1),"Y","")</f>
        <v>Y</v>
      </c>
      <c r="BE2470" s="12" t="str">
        <f>IF(AY2470&gt;1,IF(AY2469&gt;1,"Y",""),"")</f>
        <v/>
      </c>
      <c r="BF2470" s="12" t="str">
        <f>IF(AY2470&lt;1,IF(AY2469&lt;1,"Y",""),"")</f>
        <v/>
      </c>
      <c r="BG2470" s="2"/>
      <c r="BH2470" s="2"/>
      <c r="BI2470" s="2"/>
      <c r="BJ2470" s="2"/>
      <c r="BK2470" s="2"/>
      <c r="BL2470" s="2"/>
      <c r="BM2470" s="4" t="str">
        <f>IF(BR2470=BR2471,IF(BR2470&gt;BR2469,BR2470&amp;"_O",""),BR2470&amp;"_C")</f>
        <v/>
      </c>
      <c r="BN2470" s="7" t="str">
        <f>IF(RIGHT(BM2470,1)="C",BP2470/INDEX($BP$5:$BP$2729,MATCH(BR2470&amp;"_O",$BM$5:$BM$2729,0),1),"")</f>
        <v/>
      </c>
      <c r="BO2470" s="38">
        <v>43224</v>
      </c>
      <c r="BP2470" s="3">
        <v>7209.62</v>
      </c>
      <c r="BQ2470" s="7">
        <f>BP2470/BP2469</f>
        <v>1.0126155229079468</v>
      </c>
      <c r="BR2470" s="4">
        <f>YEAR(BO2470)</f>
        <v>2018</v>
      </c>
      <c r="BS2470" s="2" t="s">
        <v>9</v>
      </c>
      <c r="BT2470" s="12" t="str">
        <f>INDEX($CD$5:$CD$10,MATCH(BS2470,$CC$5:$CC$10,0),1)</f>
        <v>Y</v>
      </c>
      <c r="BU2470" s="12" t="str">
        <f>IF(AND(BT2470="Y",BQ2470&gt;1),"Y","")</f>
        <v>Y</v>
      </c>
      <c r="BV2470" s="12" t="str">
        <f>IF(AND(BT2470="Y",BQ2470&lt;1),"Y","")</f>
        <v/>
      </c>
      <c r="BW2470" s="12" t="str">
        <f>IF(BQ2470&gt;1,IF(BQ2469&gt;1,"Y",""),"")</f>
        <v/>
      </c>
      <c r="BX2470" s="12" t="str">
        <f>IF(BQ2470&lt;1,IF(BQ2469&lt;1,"Y",""),"")</f>
        <v/>
      </c>
      <c r="BY2470" s="2"/>
      <c r="BZ2470" s="2"/>
      <c r="CA2470" s="2"/>
    </row>
    <row r="2471" spans="47:79">
      <c r="AU2471" s="4" t="str">
        <f>IF(AZ2471=AZ2472,IF(AZ2471&gt;AZ2470,AZ2471&amp;"_O",""),AZ2471&amp;"_C")</f>
        <v/>
      </c>
      <c r="AV2471" s="7" t="str">
        <f>IF(RIGHT(AU2471,1)="C",AX2471/INDEX($AX$5:$AX$2729,MATCH(AZ2471&amp;"_O",$AU$5:$AU$2729,0),1),"")</f>
        <v/>
      </c>
      <c r="AW2471" s="38">
        <v>42811</v>
      </c>
      <c r="AX2471" s="37">
        <v>2378.25</v>
      </c>
      <c r="AY2471" s="7">
        <f>AX2471/AX2470</f>
        <v>1.0023813537890922</v>
      </c>
      <c r="AZ2471" s="4">
        <f>YEAR(AW2471)</f>
        <v>2017</v>
      </c>
      <c r="BA2471" s="2" t="s">
        <v>9</v>
      </c>
      <c r="BB2471" s="12" t="str">
        <f>INDEX($CD$5:$CD$10,MATCH(BA2471,$CC$5:$CC$10,0),1)</f>
        <v>Y</v>
      </c>
      <c r="BC2471" s="12" t="str">
        <f>IF(AND(BB2471="Y",AY2471&gt;1),"Y","")</f>
        <v>Y</v>
      </c>
      <c r="BD2471" s="12" t="str">
        <f>IF(AND(BB2471="Y",AY2471&lt;1),"Y","")</f>
        <v/>
      </c>
      <c r="BE2471" s="12" t="str">
        <f>IF(AY2471&gt;1,IF(AY2470&gt;1,"Y",""),"")</f>
        <v/>
      </c>
      <c r="BF2471" s="12" t="str">
        <f>IF(AY2471&lt;1,IF(AY2470&lt;1,"Y",""),"")</f>
        <v/>
      </c>
      <c r="BG2471" s="2"/>
      <c r="BH2471" s="2"/>
      <c r="BI2471" s="2"/>
      <c r="BJ2471" s="2"/>
      <c r="BK2471" s="2"/>
      <c r="BL2471" s="2"/>
      <c r="BM2471" s="4" t="str">
        <f>IF(BR2471=BR2472,IF(BR2471&gt;BR2470,BR2471&amp;"_O",""),BR2471&amp;"_C")</f>
        <v/>
      </c>
      <c r="BN2471" s="7" t="str">
        <f>IF(RIGHT(BM2471,1)="C",BP2471/INDEX($BP$5:$BP$2729,MATCH(BR2471&amp;"_O",$BM$5:$BM$2729,0),1),"")</f>
        <v/>
      </c>
      <c r="BO2471" s="38">
        <v>43231</v>
      </c>
      <c r="BP2471" s="3">
        <v>7402.88</v>
      </c>
      <c r="BQ2471" s="7">
        <f>BP2471/BP2470</f>
        <v>1.0268058510712077</v>
      </c>
      <c r="BR2471" s="4">
        <f>YEAR(BO2471)</f>
        <v>2018</v>
      </c>
      <c r="BS2471" s="2" t="s">
        <v>9</v>
      </c>
      <c r="BT2471" s="12" t="str">
        <f>INDEX($CD$5:$CD$10,MATCH(BS2471,$CC$5:$CC$10,0),1)</f>
        <v>Y</v>
      </c>
      <c r="BU2471" s="12" t="str">
        <f>IF(AND(BT2471="Y",BQ2471&gt;1),"Y","")</f>
        <v>Y</v>
      </c>
      <c r="BV2471" s="12" t="str">
        <f>IF(AND(BT2471="Y",BQ2471&lt;1),"Y","")</f>
        <v/>
      </c>
      <c r="BW2471" s="12" t="str">
        <f>IF(BQ2471&gt;1,IF(BQ2470&gt;1,"Y",""),"")</f>
        <v>Y</v>
      </c>
      <c r="BX2471" s="12" t="str">
        <f>IF(BQ2471&lt;1,IF(BQ2470&lt;1,"Y",""),"")</f>
        <v/>
      </c>
      <c r="BY2471" s="2"/>
      <c r="BZ2471" s="2"/>
      <c r="CA2471" s="2"/>
    </row>
    <row r="2472" spans="47:79">
      <c r="AU2472" s="4" t="str">
        <f>IF(AZ2472=AZ2473,IF(AZ2472&gt;AZ2471,AZ2472&amp;"_O",""),AZ2472&amp;"_C")</f>
        <v/>
      </c>
      <c r="AV2472" s="7" t="str">
        <f>IF(RIGHT(AU2472,1)="C",AX2472/INDEX($AX$5:$AX$2729,MATCH(AZ2472&amp;"_O",$AU$5:$AU$2729,0),1),"")</f>
        <v/>
      </c>
      <c r="AW2472" s="38">
        <v>42818</v>
      </c>
      <c r="AX2472" s="37">
        <v>2343.98</v>
      </c>
      <c r="AY2472" s="7">
        <f>AX2472/AX2471</f>
        <v>0.9855902449279933</v>
      </c>
      <c r="AZ2472" s="4">
        <f>YEAR(AW2472)</f>
        <v>2017</v>
      </c>
      <c r="BA2472" s="2" t="s">
        <v>9</v>
      </c>
      <c r="BB2472" s="12" t="str">
        <f>INDEX($CD$5:$CD$10,MATCH(BA2472,$CC$5:$CC$10,0),1)</f>
        <v>Y</v>
      </c>
      <c r="BC2472" s="12" t="str">
        <f>IF(AND(BB2472="Y",AY2472&gt;1),"Y","")</f>
        <v/>
      </c>
      <c r="BD2472" s="12" t="str">
        <f>IF(AND(BB2472="Y",AY2472&lt;1),"Y","")</f>
        <v>Y</v>
      </c>
      <c r="BE2472" s="12" t="str">
        <f>IF(AY2472&gt;1,IF(AY2471&gt;1,"Y",""),"")</f>
        <v/>
      </c>
      <c r="BF2472" s="12" t="str">
        <f>IF(AY2472&lt;1,IF(AY2471&lt;1,"Y",""),"")</f>
        <v/>
      </c>
      <c r="BG2472" s="2"/>
      <c r="BH2472" s="2"/>
      <c r="BI2472" s="2"/>
      <c r="BJ2472" s="2"/>
      <c r="BK2472" s="2"/>
      <c r="BL2472" s="2"/>
      <c r="BM2472" s="4" t="str">
        <f>IF(BR2472=BR2473,IF(BR2472&gt;BR2471,BR2472&amp;"_O",""),BR2472&amp;"_C")</f>
        <v/>
      </c>
      <c r="BN2472" s="7" t="str">
        <f>IF(RIGHT(BM2472,1)="C",BP2472/INDEX($BP$5:$BP$2729,MATCH(BR2472&amp;"_O",$BM$5:$BM$2729,0),1),"")</f>
        <v/>
      </c>
      <c r="BO2472" s="38">
        <v>43238</v>
      </c>
      <c r="BP2472" s="3">
        <v>7354.34</v>
      </c>
      <c r="BQ2472" s="7">
        <f>BP2472/BP2471</f>
        <v>0.99344309241808593</v>
      </c>
      <c r="BR2472" s="4">
        <f>YEAR(BO2472)</f>
        <v>2018</v>
      </c>
      <c r="BS2472" s="2" t="s">
        <v>9</v>
      </c>
      <c r="BT2472" s="12" t="str">
        <f>INDEX($CD$5:$CD$10,MATCH(BS2472,$CC$5:$CC$10,0),1)</f>
        <v>Y</v>
      </c>
      <c r="BU2472" s="12" t="str">
        <f>IF(AND(BT2472="Y",BQ2472&gt;1),"Y","")</f>
        <v/>
      </c>
      <c r="BV2472" s="12" t="str">
        <f>IF(AND(BT2472="Y",BQ2472&lt;1),"Y","")</f>
        <v>Y</v>
      </c>
      <c r="BW2472" s="12" t="str">
        <f>IF(BQ2472&gt;1,IF(BQ2471&gt;1,"Y",""),"")</f>
        <v/>
      </c>
      <c r="BX2472" s="12" t="str">
        <f>IF(BQ2472&lt;1,IF(BQ2471&lt;1,"Y",""),"")</f>
        <v/>
      </c>
      <c r="BY2472" s="2"/>
      <c r="BZ2472" s="2"/>
      <c r="CA2472" s="2"/>
    </row>
    <row r="2473" spans="47:79">
      <c r="AU2473" s="4" t="str">
        <f>IF(AZ2473=AZ2474,IF(AZ2473&gt;AZ2472,AZ2473&amp;"_O",""),AZ2473&amp;"_C")</f>
        <v/>
      </c>
      <c r="AV2473" s="7" t="str">
        <f>IF(RIGHT(AU2473,1)="C",AX2473/INDEX($AX$5:$AX$2729,MATCH(AZ2473&amp;"_O",$AU$5:$AU$2729,0),1),"")</f>
        <v/>
      </c>
      <c r="AW2473" s="38">
        <v>42825</v>
      </c>
      <c r="AX2473" s="37">
        <v>2362.7199999999998</v>
      </c>
      <c r="AY2473" s="7">
        <f>AX2473/AX2472</f>
        <v>1.0079949487623614</v>
      </c>
      <c r="AZ2473" s="4">
        <f>YEAR(AW2473)</f>
        <v>2017</v>
      </c>
      <c r="BA2473" s="2" t="s">
        <v>9</v>
      </c>
      <c r="BB2473" s="12" t="str">
        <f>INDEX($CD$5:$CD$10,MATCH(BA2473,$CC$5:$CC$10,0),1)</f>
        <v>Y</v>
      </c>
      <c r="BC2473" s="12" t="str">
        <f>IF(AND(BB2473="Y",AY2473&gt;1),"Y","")</f>
        <v>Y</v>
      </c>
      <c r="BD2473" s="12" t="str">
        <f>IF(AND(BB2473="Y",AY2473&lt;1),"Y","")</f>
        <v/>
      </c>
      <c r="BE2473" s="12" t="str">
        <f>IF(AY2473&gt;1,IF(AY2472&gt;1,"Y",""),"")</f>
        <v/>
      </c>
      <c r="BF2473" s="12" t="str">
        <f>IF(AY2473&lt;1,IF(AY2472&lt;1,"Y",""),"")</f>
        <v/>
      </c>
      <c r="BG2473" s="2"/>
      <c r="BH2473" s="2"/>
      <c r="BI2473" s="2"/>
      <c r="BJ2473" s="2"/>
      <c r="BK2473" s="2"/>
      <c r="BL2473" s="2"/>
      <c r="BM2473" s="4" t="str">
        <f>IF(BR2473=BR2474,IF(BR2473&gt;BR2472,BR2473&amp;"_O",""),BR2473&amp;"_C")</f>
        <v/>
      </c>
      <c r="BN2473" s="7" t="str">
        <f>IF(RIGHT(BM2473,1)="C",BP2473/INDEX($BP$5:$BP$2729,MATCH(BR2473&amp;"_O",$BM$5:$BM$2729,0),1),"")</f>
        <v/>
      </c>
      <c r="BO2473" s="38">
        <v>43245</v>
      </c>
      <c r="BP2473" s="3">
        <v>7433.85</v>
      </c>
      <c r="BQ2473" s="7">
        <f>BP2473/BP2472</f>
        <v>1.0108113032576682</v>
      </c>
      <c r="BR2473" s="4">
        <f>YEAR(BO2473)</f>
        <v>2018</v>
      </c>
      <c r="BS2473" s="2" t="s">
        <v>9</v>
      </c>
      <c r="BT2473" s="12" t="str">
        <f>INDEX($CD$5:$CD$10,MATCH(BS2473,$CC$5:$CC$10,0),1)</f>
        <v>Y</v>
      </c>
      <c r="BU2473" s="12" t="str">
        <f>IF(AND(BT2473="Y",BQ2473&gt;1),"Y","")</f>
        <v>Y</v>
      </c>
      <c r="BV2473" s="12" t="str">
        <f>IF(AND(BT2473="Y",BQ2473&lt;1),"Y","")</f>
        <v/>
      </c>
      <c r="BW2473" s="12" t="str">
        <f>IF(BQ2473&gt;1,IF(BQ2472&gt;1,"Y",""),"")</f>
        <v/>
      </c>
      <c r="BX2473" s="12" t="str">
        <f>IF(BQ2473&lt;1,IF(BQ2472&lt;1,"Y",""),"")</f>
        <v/>
      </c>
      <c r="BY2473" s="2"/>
      <c r="BZ2473" s="2"/>
      <c r="CA2473" s="2"/>
    </row>
    <row r="2474" spans="47:79">
      <c r="AU2474" s="4" t="str">
        <f>IF(AZ2474=AZ2475,IF(AZ2474&gt;AZ2473,AZ2474&amp;"_O",""),AZ2474&amp;"_C")</f>
        <v/>
      </c>
      <c r="AV2474" s="7" t="str">
        <f>IF(RIGHT(AU2474,1)="C",AX2474/INDEX($AX$5:$AX$2729,MATCH(AZ2474&amp;"_O",$AU$5:$AU$2729,0),1),"")</f>
        <v/>
      </c>
      <c r="AW2474" s="38">
        <v>42832</v>
      </c>
      <c r="AX2474" s="37">
        <v>2355.54</v>
      </c>
      <c r="AY2474" s="7">
        <f>AX2474/AX2473</f>
        <v>0.99696112954560856</v>
      </c>
      <c r="AZ2474" s="4">
        <f>YEAR(AW2474)</f>
        <v>2017</v>
      </c>
      <c r="BA2474" s="2" t="s">
        <v>9</v>
      </c>
      <c r="BB2474" s="12" t="str">
        <f>INDEX($CD$5:$CD$10,MATCH(BA2474,$CC$5:$CC$10,0),1)</f>
        <v>Y</v>
      </c>
      <c r="BC2474" s="12" t="str">
        <f>IF(AND(BB2474="Y",AY2474&gt;1),"Y","")</f>
        <v/>
      </c>
      <c r="BD2474" s="12" t="str">
        <f>IF(AND(BB2474="Y",AY2474&lt;1),"Y","")</f>
        <v>Y</v>
      </c>
      <c r="BE2474" s="12" t="str">
        <f>IF(AY2474&gt;1,IF(AY2473&gt;1,"Y",""),"")</f>
        <v/>
      </c>
      <c r="BF2474" s="12" t="str">
        <f>IF(AY2474&lt;1,IF(AY2473&lt;1,"Y",""),"")</f>
        <v/>
      </c>
      <c r="BG2474" s="2"/>
      <c r="BH2474" s="2"/>
      <c r="BI2474" s="2"/>
      <c r="BJ2474" s="2"/>
      <c r="BK2474" s="2"/>
      <c r="BL2474" s="2"/>
      <c r="BM2474" s="4" t="str">
        <f>IF(BR2474=BR2475,IF(BR2474&gt;BR2473,BR2474&amp;"_O",""),BR2474&amp;"_C")</f>
        <v/>
      </c>
      <c r="BN2474" s="7" t="str">
        <f>IF(RIGHT(BM2474,1)="C",BP2474/INDEX($BP$5:$BP$2729,MATCH(BR2474&amp;"_O",$BM$5:$BM$2729,0),1),"")</f>
        <v/>
      </c>
      <c r="BO2474" s="38">
        <v>43252</v>
      </c>
      <c r="BP2474" s="3">
        <v>7554.33</v>
      </c>
      <c r="BQ2474" s="7">
        <f>BP2474/BP2473</f>
        <v>1.0162069452571683</v>
      </c>
      <c r="BR2474" s="4">
        <f>YEAR(BO2474)</f>
        <v>2018</v>
      </c>
      <c r="BS2474" s="2" t="s">
        <v>9</v>
      </c>
      <c r="BT2474" s="12" t="str">
        <f>INDEX($CD$5:$CD$10,MATCH(BS2474,$CC$5:$CC$10,0),1)</f>
        <v>Y</v>
      </c>
      <c r="BU2474" s="12" t="str">
        <f>IF(AND(BT2474="Y",BQ2474&gt;1),"Y","")</f>
        <v>Y</v>
      </c>
      <c r="BV2474" s="12" t="str">
        <f>IF(AND(BT2474="Y",BQ2474&lt;1),"Y","")</f>
        <v/>
      </c>
      <c r="BW2474" s="12" t="str">
        <f>IF(BQ2474&gt;1,IF(BQ2473&gt;1,"Y",""),"")</f>
        <v>Y</v>
      </c>
      <c r="BX2474" s="12" t="str">
        <f>IF(BQ2474&lt;1,IF(BQ2473&lt;1,"Y",""),"")</f>
        <v/>
      </c>
      <c r="BY2474" s="2"/>
      <c r="BZ2474" s="2"/>
      <c r="CA2474" s="2"/>
    </row>
    <row r="2475" spans="47:79">
      <c r="AU2475" s="4" t="str">
        <f>IF(AZ2475=AZ2476,IF(AZ2475&gt;AZ2474,AZ2475&amp;"_O",""),AZ2475&amp;"_C")</f>
        <v/>
      </c>
      <c r="AV2475" s="7" t="str">
        <f>IF(RIGHT(AU2475,1)="C",AX2475/INDEX($AX$5:$AX$2729,MATCH(AZ2475&amp;"_O",$AU$5:$AU$2729,0),1),"")</f>
        <v/>
      </c>
      <c r="AW2475" s="38">
        <v>42838</v>
      </c>
      <c r="AX2475" s="37">
        <v>2328.9499999999998</v>
      </c>
      <c r="AY2475" s="7">
        <f>AX2475/AX2474</f>
        <v>0.98871171790757106</v>
      </c>
      <c r="AZ2475" s="4">
        <f>YEAR(AW2475)</f>
        <v>2017</v>
      </c>
      <c r="BA2475" s="2" t="s">
        <v>9</v>
      </c>
      <c r="BB2475" s="12" t="str">
        <f>INDEX($CD$5:$CD$10,MATCH(BA2475,$CC$5:$CC$10,0),1)</f>
        <v>Y</v>
      </c>
      <c r="BC2475" s="12" t="str">
        <f>IF(AND(BB2475="Y",AY2475&gt;1),"Y","")</f>
        <v/>
      </c>
      <c r="BD2475" s="12" t="str">
        <f>IF(AND(BB2475="Y",AY2475&lt;1),"Y","")</f>
        <v>Y</v>
      </c>
      <c r="BE2475" s="12" t="str">
        <f>IF(AY2475&gt;1,IF(AY2474&gt;1,"Y",""),"")</f>
        <v/>
      </c>
      <c r="BF2475" s="12" t="str">
        <f>IF(AY2475&lt;1,IF(AY2474&lt;1,"Y",""),"")</f>
        <v>Y</v>
      </c>
      <c r="BG2475" s="2"/>
      <c r="BH2475" s="2"/>
      <c r="BI2475" s="2"/>
      <c r="BJ2475" s="2"/>
      <c r="BK2475" s="2"/>
      <c r="BL2475" s="2"/>
      <c r="BM2475" s="4" t="str">
        <f>IF(BR2475=BR2476,IF(BR2475&gt;BR2474,BR2475&amp;"_O",""),BR2475&amp;"_C")</f>
        <v/>
      </c>
      <c r="BN2475" s="7" t="str">
        <f>IF(RIGHT(BM2475,1)="C",BP2475/INDEX($BP$5:$BP$2729,MATCH(BR2475&amp;"_O",$BM$5:$BM$2729,0),1),"")</f>
        <v/>
      </c>
      <c r="BO2475" s="38">
        <v>43259</v>
      </c>
      <c r="BP2475" s="3">
        <v>7645.51</v>
      </c>
      <c r="BQ2475" s="7">
        <f>BP2475/BP2474</f>
        <v>1.0120698989850854</v>
      </c>
      <c r="BR2475" s="4">
        <f>YEAR(BO2475)</f>
        <v>2018</v>
      </c>
      <c r="BS2475" s="2" t="s">
        <v>9</v>
      </c>
      <c r="BT2475" s="12" t="str">
        <f>INDEX($CD$5:$CD$10,MATCH(BS2475,$CC$5:$CC$10,0),1)</f>
        <v>Y</v>
      </c>
      <c r="BU2475" s="12" t="str">
        <f>IF(AND(BT2475="Y",BQ2475&gt;1),"Y","")</f>
        <v>Y</v>
      </c>
      <c r="BV2475" s="12" t="str">
        <f>IF(AND(BT2475="Y",BQ2475&lt;1),"Y","")</f>
        <v/>
      </c>
      <c r="BW2475" s="12" t="str">
        <f>IF(BQ2475&gt;1,IF(BQ2474&gt;1,"Y",""),"")</f>
        <v>Y</v>
      </c>
      <c r="BX2475" s="12" t="str">
        <f>IF(BQ2475&lt;1,IF(BQ2474&lt;1,"Y",""),"")</f>
        <v/>
      </c>
      <c r="BY2475" s="2"/>
      <c r="BZ2475" s="2"/>
      <c r="CA2475" s="2"/>
    </row>
    <row r="2476" spans="47:79">
      <c r="AU2476" s="4" t="str">
        <f>IF(AZ2476=AZ2477,IF(AZ2476&gt;AZ2475,AZ2476&amp;"_O",""),AZ2476&amp;"_C")</f>
        <v/>
      </c>
      <c r="AV2476" s="7" t="str">
        <f>IF(RIGHT(AU2476,1)="C",AX2476/INDEX($AX$5:$AX$2729,MATCH(AZ2476&amp;"_O",$AU$5:$AU$2729,0),1),"")</f>
        <v/>
      </c>
      <c r="AW2476" s="38">
        <v>42846</v>
      </c>
      <c r="AX2476" s="37">
        <v>2348.69</v>
      </c>
      <c r="AY2476" s="7">
        <f>AX2476/AX2475</f>
        <v>1.0084759226260762</v>
      </c>
      <c r="AZ2476" s="4">
        <f>YEAR(AW2476)</f>
        <v>2017</v>
      </c>
      <c r="BA2476" s="2" t="s">
        <v>9</v>
      </c>
      <c r="BB2476" s="12" t="str">
        <f>INDEX($CD$5:$CD$10,MATCH(BA2476,$CC$5:$CC$10,0),1)</f>
        <v>Y</v>
      </c>
      <c r="BC2476" s="12" t="str">
        <f>IF(AND(BB2476="Y",AY2476&gt;1),"Y","")</f>
        <v>Y</v>
      </c>
      <c r="BD2476" s="12" t="str">
        <f>IF(AND(BB2476="Y",AY2476&lt;1),"Y","")</f>
        <v/>
      </c>
      <c r="BE2476" s="12" t="str">
        <f>IF(AY2476&gt;1,IF(AY2475&gt;1,"Y",""),"")</f>
        <v/>
      </c>
      <c r="BF2476" s="12" t="str">
        <f>IF(AY2476&lt;1,IF(AY2475&lt;1,"Y",""),"")</f>
        <v/>
      </c>
      <c r="BG2476" s="2"/>
      <c r="BH2476" s="2"/>
      <c r="BI2476" s="2"/>
      <c r="BJ2476" s="2"/>
      <c r="BK2476" s="2"/>
      <c r="BL2476" s="2"/>
      <c r="BM2476" s="4" t="str">
        <f>IF(BR2476=BR2477,IF(BR2476&gt;BR2475,BR2476&amp;"_O",""),BR2476&amp;"_C")</f>
        <v/>
      </c>
      <c r="BN2476" s="7" t="str">
        <f>IF(RIGHT(BM2476,1)="C",BP2476/INDEX($BP$5:$BP$2729,MATCH(BR2476&amp;"_O",$BM$5:$BM$2729,0),1),"")</f>
        <v/>
      </c>
      <c r="BO2476" s="38">
        <v>43266</v>
      </c>
      <c r="BP2476" s="3">
        <v>7746.38</v>
      </c>
      <c r="BQ2476" s="7">
        <f>BP2476/BP2475</f>
        <v>1.0131933644714348</v>
      </c>
      <c r="BR2476" s="4">
        <f>YEAR(BO2476)</f>
        <v>2018</v>
      </c>
      <c r="BS2476" s="2" t="s">
        <v>9</v>
      </c>
      <c r="BT2476" s="12" t="str">
        <f>INDEX($CD$5:$CD$10,MATCH(BS2476,$CC$5:$CC$10,0),1)</f>
        <v>Y</v>
      </c>
      <c r="BU2476" s="12" t="str">
        <f>IF(AND(BT2476="Y",BQ2476&gt;1),"Y","")</f>
        <v>Y</v>
      </c>
      <c r="BV2476" s="12" t="str">
        <f>IF(AND(BT2476="Y",BQ2476&lt;1),"Y","")</f>
        <v/>
      </c>
      <c r="BW2476" s="12" t="str">
        <f>IF(BQ2476&gt;1,IF(BQ2475&gt;1,"Y",""),"")</f>
        <v>Y</v>
      </c>
      <c r="BX2476" s="12" t="str">
        <f>IF(BQ2476&lt;1,IF(BQ2475&lt;1,"Y",""),"")</f>
        <v/>
      </c>
      <c r="BY2476" s="2"/>
      <c r="BZ2476" s="2"/>
      <c r="CA2476" s="2"/>
    </row>
    <row r="2477" spans="47:79">
      <c r="AU2477" s="4" t="str">
        <f>IF(AZ2477=AZ2478,IF(AZ2477&gt;AZ2476,AZ2477&amp;"_O",""),AZ2477&amp;"_C")</f>
        <v/>
      </c>
      <c r="AV2477" s="7" t="str">
        <f>IF(RIGHT(AU2477,1)="C",AX2477/INDEX($AX$5:$AX$2729,MATCH(AZ2477&amp;"_O",$AU$5:$AU$2729,0),1),"")</f>
        <v/>
      </c>
      <c r="AW2477" s="38">
        <v>42853</v>
      </c>
      <c r="AX2477" s="37">
        <v>2384.1999999999998</v>
      </c>
      <c r="AY2477" s="7">
        <f>AX2477/AX2476</f>
        <v>1.0151190663731697</v>
      </c>
      <c r="AZ2477" s="4">
        <f>YEAR(AW2477)</f>
        <v>2017</v>
      </c>
      <c r="BA2477" s="2" t="s">
        <v>9</v>
      </c>
      <c r="BB2477" s="12" t="str">
        <f>INDEX($CD$5:$CD$10,MATCH(BA2477,$CC$5:$CC$10,0),1)</f>
        <v>Y</v>
      </c>
      <c r="BC2477" s="12" t="str">
        <f>IF(AND(BB2477="Y",AY2477&gt;1),"Y","")</f>
        <v>Y</v>
      </c>
      <c r="BD2477" s="12" t="str">
        <f>IF(AND(BB2477="Y",AY2477&lt;1),"Y","")</f>
        <v/>
      </c>
      <c r="BE2477" s="12" t="str">
        <f>IF(AY2477&gt;1,IF(AY2476&gt;1,"Y",""),"")</f>
        <v>Y</v>
      </c>
      <c r="BF2477" s="12" t="str">
        <f>IF(AY2477&lt;1,IF(AY2476&lt;1,"Y",""),"")</f>
        <v/>
      </c>
      <c r="BG2477" s="2"/>
      <c r="BH2477" s="2"/>
      <c r="BI2477" s="2"/>
      <c r="BJ2477" s="2"/>
      <c r="BK2477" s="2"/>
      <c r="BL2477" s="2"/>
      <c r="BM2477" s="4" t="str">
        <f>IF(BR2477=BR2478,IF(BR2477&gt;BR2476,BR2477&amp;"_O",""),BR2477&amp;"_C")</f>
        <v/>
      </c>
      <c r="BN2477" s="7" t="str">
        <f>IF(RIGHT(BM2477,1)="C",BP2477/INDEX($BP$5:$BP$2729,MATCH(BR2477&amp;"_O",$BM$5:$BM$2729,0),1),"")</f>
        <v/>
      </c>
      <c r="BO2477" s="38">
        <v>43273</v>
      </c>
      <c r="BP2477" s="3">
        <v>7692.82</v>
      </c>
      <c r="BQ2477" s="7">
        <f>BP2477/BP2476</f>
        <v>0.99308580265879021</v>
      </c>
      <c r="BR2477" s="4">
        <f>YEAR(BO2477)</f>
        <v>2018</v>
      </c>
      <c r="BS2477" s="2" t="s">
        <v>9</v>
      </c>
      <c r="BT2477" s="12" t="str">
        <f>INDEX($CD$5:$CD$10,MATCH(BS2477,$CC$5:$CC$10,0),1)</f>
        <v>Y</v>
      </c>
      <c r="BU2477" s="12" t="str">
        <f>IF(AND(BT2477="Y",BQ2477&gt;1),"Y","")</f>
        <v/>
      </c>
      <c r="BV2477" s="12" t="str">
        <f>IF(AND(BT2477="Y",BQ2477&lt;1),"Y","")</f>
        <v>Y</v>
      </c>
      <c r="BW2477" s="12" t="str">
        <f>IF(BQ2477&gt;1,IF(BQ2476&gt;1,"Y",""),"")</f>
        <v/>
      </c>
      <c r="BX2477" s="12" t="str">
        <f>IF(BQ2477&lt;1,IF(BQ2476&lt;1,"Y",""),"")</f>
        <v/>
      </c>
      <c r="BY2477" s="2"/>
      <c r="BZ2477" s="2"/>
      <c r="CA2477" s="2"/>
    </row>
    <row r="2478" spans="47:79">
      <c r="AU2478" s="4" t="str">
        <f>IF(AZ2478=AZ2479,IF(AZ2478&gt;AZ2477,AZ2478&amp;"_O",""),AZ2478&amp;"_C")</f>
        <v/>
      </c>
      <c r="AV2478" s="7" t="str">
        <f>IF(RIGHT(AU2478,1)="C",AX2478/INDEX($AX$5:$AX$2729,MATCH(AZ2478&amp;"_O",$AU$5:$AU$2729,0),1),"")</f>
        <v/>
      </c>
      <c r="AW2478" s="38">
        <v>42860</v>
      </c>
      <c r="AX2478" s="37">
        <v>2399.29</v>
      </c>
      <c r="AY2478" s="7">
        <f>AX2478/AX2477</f>
        <v>1.00632916701619</v>
      </c>
      <c r="AZ2478" s="4">
        <f>YEAR(AW2478)</f>
        <v>2017</v>
      </c>
      <c r="BA2478" s="2" t="s">
        <v>9</v>
      </c>
      <c r="BB2478" s="12" t="str">
        <f>INDEX($CD$5:$CD$10,MATCH(BA2478,$CC$5:$CC$10,0),1)</f>
        <v>Y</v>
      </c>
      <c r="BC2478" s="12" t="str">
        <f>IF(AND(BB2478="Y",AY2478&gt;1),"Y","")</f>
        <v>Y</v>
      </c>
      <c r="BD2478" s="12" t="str">
        <f>IF(AND(BB2478="Y",AY2478&lt;1),"Y","")</f>
        <v/>
      </c>
      <c r="BE2478" s="12" t="str">
        <f>IF(AY2478&gt;1,IF(AY2477&gt;1,"Y",""),"")</f>
        <v>Y</v>
      </c>
      <c r="BF2478" s="12" t="str">
        <f>IF(AY2478&lt;1,IF(AY2477&lt;1,"Y",""),"")</f>
        <v/>
      </c>
      <c r="BG2478" s="2"/>
      <c r="BH2478" s="2"/>
      <c r="BI2478" s="2"/>
      <c r="BJ2478" s="2"/>
      <c r="BK2478" s="2"/>
      <c r="BL2478" s="2"/>
      <c r="BM2478" s="4" t="str">
        <f>IF(BR2478=BR2479,IF(BR2478&gt;BR2477,BR2478&amp;"_O",""),BR2478&amp;"_C")</f>
        <v/>
      </c>
      <c r="BN2478" s="7" t="str">
        <f>IF(RIGHT(BM2478,1)="C",BP2478/INDEX($BP$5:$BP$2729,MATCH(BR2478&amp;"_O",$BM$5:$BM$2729,0),1),"")</f>
        <v/>
      </c>
      <c r="BO2478" s="38">
        <v>43280</v>
      </c>
      <c r="BP2478" s="3">
        <v>7510.3</v>
      </c>
      <c r="BQ2478" s="7">
        <f>BP2478/BP2477</f>
        <v>0.97627398015292188</v>
      </c>
      <c r="BR2478" s="4">
        <f>YEAR(BO2478)</f>
        <v>2018</v>
      </c>
      <c r="BS2478" s="2" t="s">
        <v>9</v>
      </c>
      <c r="BT2478" s="12" t="str">
        <f>INDEX($CD$5:$CD$10,MATCH(BS2478,$CC$5:$CC$10,0),1)</f>
        <v>Y</v>
      </c>
      <c r="BU2478" s="12" t="str">
        <f>IF(AND(BT2478="Y",BQ2478&gt;1),"Y","")</f>
        <v/>
      </c>
      <c r="BV2478" s="12" t="str">
        <f>IF(AND(BT2478="Y",BQ2478&lt;1),"Y","")</f>
        <v>Y</v>
      </c>
      <c r="BW2478" s="12" t="str">
        <f>IF(BQ2478&gt;1,IF(BQ2477&gt;1,"Y",""),"")</f>
        <v/>
      </c>
      <c r="BX2478" s="12" t="str">
        <f>IF(BQ2478&lt;1,IF(BQ2477&lt;1,"Y",""),"")</f>
        <v>Y</v>
      </c>
      <c r="BY2478" s="2"/>
      <c r="BZ2478" s="2"/>
      <c r="CA2478" s="2"/>
    </row>
    <row r="2479" spans="47:79">
      <c r="AU2479" s="4" t="str">
        <f>IF(AZ2479=AZ2480,IF(AZ2479&gt;AZ2478,AZ2479&amp;"_O",""),AZ2479&amp;"_C")</f>
        <v/>
      </c>
      <c r="AV2479" s="7" t="str">
        <f>IF(RIGHT(AU2479,1)="C",AX2479/INDEX($AX$5:$AX$2729,MATCH(AZ2479&amp;"_O",$AU$5:$AU$2729,0),1),"")</f>
        <v/>
      </c>
      <c r="AW2479" s="38">
        <v>42867</v>
      </c>
      <c r="AX2479" s="37">
        <v>2390.9</v>
      </c>
      <c r="AY2479" s="7">
        <f>AX2479/AX2478</f>
        <v>0.99650313217660225</v>
      </c>
      <c r="AZ2479" s="4">
        <f>YEAR(AW2479)</f>
        <v>2017</v>
      </c>
      <c r="BA2479" s="2" t="s">
        <v>9</v>
      </c>
      <c r="BB2479" s="12" t="str">
        <f>INDEX($CD$5:$CD$10,MATCH(BA2479,$CC$5:$CC$10,0),1)</f>
        <v>Y</v>
      </c>
      <c r="BC2479" s="12" t="str">
        <f>IF(AND(BB2479="Y",AY2479&gt;1),"Y","")</f>
        <v/>
      </c>
      <c r="BD2479" s="12" t="str">
        <f>IF(AND(BB2479="Y",AY2479&lt;1),"Y","")</f>
        <v>Y</v>
      </c>
      <c r="BE2479" s="12" t="str">
        <f>IF(AY2479&gt;1,IF(AY2478&gt;1,"Y",""),"")</f>
        <v/>
      </c>
      <c r="BF2479" s="12" t="str">
        <f>IF(AY2479&lt;1,IF(AY2478&lt;1,"Y",""),"")</f>
        <v/>
      </c>
      <c r="BG2479" s="2"/>
      <c r="BH2479" s="2"/>
      <c r="BI2479" s="2"/>
      <c r="BJ2479" s="2"/>
      <c r="BK2479" s="2"/>
      <c r="BL2479" s="2"/>
      <c r="BM2479" s="4" t="str">
        <f>IF(BR2479=BR2480,IF(BR2479&gt;BR2478,BR2479&amp;"_O",""),BR2479&amp;"_C")</f>
        <v/>
      </c>
      <c r="BN2479" s="7" t="str">
        <f>IF(RIGHT(BM2479,1)="C",BP2479/INDEX($BP$5:$BP$2729,MATCH(BR2479&amp;"_O",$BM$5:$BM$2729,0),1),"")</f>
        <v/>
      </c>
      <c r="BO2479" s="38">
        <v>43287</v>
      </c>
      <c r="BP2479" s="3">
        <v>7688.39</v>
      </c>
      <c r="BQ2479" s="7">
        <f>BP2479/BP2478</f>
        <v>1.0237127677988895</v>
      </c>
      <c r="BR2479" s="4">
        <f>YEAR(BO2479)</f>
        <v>2018</v>
      </c>
      <c r="BS2479" s="2" t="s">
        <v>9</v>
      </c>
      <c r="BT2479" s="12" t="str">
        <f>INDEX($CD$5:$CD$10,MATCH(BS2479,$CC$5:$CC$10,0),1)</f>
        <v>Y</v>
      </c>
      <c r="BU2479" s="12" t="str">
        <f>IF(AND(BT2479="Y",BQ2479&gt;1),"Y","")</f>
        <v>Y</v>
      </c>
      <c r="BV2479" s="12" t="str">
        <f>IF(AND(BT2479="Y",BQ2479&lt;1),"Y","")</f>
        <v/>
      </c>
      <c r="BW2479" s="12" t="str">
        <f>IF(BQ2479&gt;1,IF(BQ2478&gt;1,"Y",""),"")</f>
        <v/>
      </c>
      <c r="BX2479" s="12" t="str">
        <f>IF(BQ2479&lt;1,IF(BQ2478&lt;1,"Y",""),"")</f>
        <v/>
      </c>
      <c r="BY2479" s="2"/>
      <c r="BZ2479" s="2"/>
      <c r="CA2479" s="2"/>
    </row>
    <row r="2480" spans="47:79">
      <c r="AU2480" s="4" t="str">
        <f>IF(AZ2480=AZ2481,IF(AZ2480&gt;AZ2479,AZ2480&amp;"_O",""),AZ2480&amp;"_C")</f>
        <v/>
      </c>
      <c r="AV2480" s="7" t="str">
        <f>IF(RIGHT(AU2480,1)="C",AX2480/INDEX($AX$5:$AX$2729,MATCH(AZ2480&amp;"_O",$AU$5:$AU$2729,0),1),"")</f>
        <v/>
      </c>
      <c r="AW2480" s="38">
        <v>42874</v>
      </c>
      <c r="AX2480" s="37">
        <v>2381.73</v>
      </c>
      <c r="AY2480" s="7">
        <f>AX2480/AX2479</f>
        <v>0.996164624200092</v>
      </c>
      <c r="AZ2480" s="4">
        <f>YEAR(AW2480)</f>
        <v>2017</v>
      </c>
      <c r="BA2480" s="2" t="s">
        <v>9</v>
      </c>
      <c r="BB2480" s="12" t="str">
        <f>INDEX($CD$5:$CD$10,MATCH(BA2480,$CC$5:$CC$10,0),1)</f>
        <v>Y</v>
      </c>
      <c r="BC2480" s="12" t="str">
        <f>IF(AND(BB2480="Y",AY2480&gt;1),"Y","")</f>
        <v/>
      </c>
      <c r="BD2480" s="12" t="str">
        <f>IF(AND(BB2480="Y",AY2480&lt;1),"Y","")</f>
        <v>Y</v>
      </c>
      <c r="BE2480" s="12" t="str">
        <f>IF(AY2480&gt;1,IF(AY2479&gt;1,"Y",""),"")</f>
        <v/>
      </c>
      <c r="BF2480" s="12" t="str">
        <f>IF(AY2480&lt;1,IF(AY2479&lt;1,"Y",""),"")</f>
        <v>Y</v>
      </c>
      <c r="BG2480" s="2"/>
      <c r="BH2480" s="2"/>
      <c r="BI2480" s="2"/>
      <c r="BJ2480" s="2"/>
      <c r="BK2480" s="2"/>
      <c r="BL2480" s="2"/>
      <c r="BM2480" s="4" t="str">
        <f>IF(BR2480=BR2481,IF(BR2480&gt;BR2479,BR2480&amp;"_O",""),BR2480&amp;"_C")</f>
        <v/>
      </c>
      <c r="BN2480" s="7" t="str">
        <f>IF(RIGHT(BM2480,1)="C",BP2480/INDEX($BP$5:$BP$2729,MATCH(BR2480&amp;"_O",$BM$5:$BM$2729,0),1),"")</f>
        <v/>
      </c>
      <c r="BO2480" s="38">
        <v>43294</v>
      </c>
      <c r="BP2480" s="3">
        <v>7825.98</v>
      </c>
      <c r="BQ2480" s="7">
        <f>BP2480/BP2479</f>
        <v>1.0178958143382424</v>
      </c>
      <c r="BR2480" s="4">
        <f>YEAR(BO2480)</f>
        <v>2018</v>
      </c>
      <c r="BS2480" s="2" t="s">
        <v>9</v>
      </c>
      <c r="BT2480" s="12" t="str">
        <f>INDEX($CD$5:$CD$10,MATCH(BS2480,$CC$5:$CC$10,0),1)</f>
        <v>Y</v>
      </c>
      <c r="BU2480" s="12" t="str">
        <f>IF(AND(BT2480="Y",BQ2480&gt;1),"Y","")</f>
        <v>Y</v>
      </c>
      <c r="BV2480" s="12" t="str">
        <f>IF(AND(BT2480="Y",BQ2480&lt;1),"Y","")</f>
        <v/>
      </c>
      <c r="BW2480" s="12" t="str">
        <f>IF(BQ2480&gt;1,IF(BQ2479&gt;1,"Y",""),"")</f>
        <v>Y</v>
      </c>
      <c r="BX2480" s="12" t="str">
        <f>IF(BQ2480&lt;1,IF(BQ2479&lt;1,"Y",""),"")</f>
        <v/>
      </c>
      <c r="BY2480" s="2"/>
      <c r="BZ2480" s="2"/>
      <c r="CA2480" s="2"/>
    </row>
    <row r="2481" spans="47:79">
      <c r="AU2481" s="4" t="str">
        <f>IF(AZ2481=AZ2482,IF(AZ2481&gt;AZ2480,AZ2481&amp;"_O",""),AZ2481&amp;"_C")</f>
        <v/>
      </c>
      <c r="AV2481" s="7" t="str">
        <f>IF(RIGHT(AU2481,1)="C",AX2481/INDEX($AX$5:$AX$2729,MATCH(AZ2481&amp;"_O",$AU$5:$AU$2729,0),1),"")</f>
        <v/>
      </c>
      <c r="AW2481" s="38">
        <v>42881</v>
      </c>
      <c r="AX2481" s="37">
        <v>2415.8200000000002</v>
      </c>
      <c r="AY2481" s="7">
        <f>AX2481/AX2480</f>
        <v>1.0143131253332662</v>
      </c>
      <c r="AZ2481" s="4">
        <f>YEAR(AW2481)</f>
        <v>2017</v>
      </c>
      <c r="BA2481" s="2" t="s">
        <v>9</v>
      </c>
      <c r="BB2481" s="12" t="str">
        <f>INDEX($CD$5:$CD$10,MATCH(BA2481,$CC$5:$CC$10,0),1)</f>
        <v>Y</v>
      </c>
      <c r="BC2481" s="12" t="str">
        <f>IF(AND(BB2481="Y",AY2481&gt;1),"Y","")</f>
        <v>Y</v>
      </c>
      <c r="BD2481" s="12" t="str">
        <f>IF(AND(BB2481="Y",AY2481&lt;1),"Y","")</f>
        <v/>
      </c>
      <c r="BE2481" s="12" t="str">
        <f>IF(AY2481&gt;1,IF(AY2480&gt;1,"Y",""),"")</f>
        <v/>
      </c>
      <c r="BF2481" s="12" t="str">
        <f>IF(AY2481&lt;1,IF(AY2480&lt;1,"Y",""),"")</f>
        <v/>
      </c>
      <c r="BG2481" s="2"/>
      <c r="BH2481" s="2"/>
      <c r="BI2481" s="2"/>
      <c r="BJ2481" s="2"/>
      <c r="BK2481" s="2"/>
      <c r="BL2481" s="2"/>
      <c r="BM2481" s="4" t="str">
        <f>IF(BR2481=BR2482,IF(BR2481&gt;BR2480,BR2481&amp;"_O",""),BR2481&amp;"_C")</f>
        <v/>
      </c>
      <c r="BN2481" s="7" t="str">
        <f>IF(RIGHT(BM2481,1)="C",BP2481/INDEX($BP$5:$BP$2729,MATCH(BR2481&amp;"_O",$BM$5:$BM$2729,0),1),"")</f>
        <v/>
      </c>
      <c r="BO2481" s="38">
        <v>43301</v>
      </c>
      <c r="BP2481" s="3">
        <v>7820.2</v>
      </c>
      <c r="BQ2481" s="7">
        <f>BP2481/BP2480</f>
        <v>0.99926143435071391</v>
      </c>
      <c r="BR2481" s="4">
        <f>YEAR(BO2481)</f>
        <v>2018</v>
      </c>
      <c r="BS2481" s="2" t="s">
        <v>9</v>
      </c>
      <c r="BT2481" s="12" t="str">
        <f>INDEX($CD$5:$CD$10,MATCH(BS2481,$CC$5:$CC$10,0),1)</f>
        <v>Y</v>
      </c>
      <c r="BU2481" s="12" t="str">
        <f>IF(AND(BT2481="Y",BQ2481&gt;1),"Y","")</f>
        <v/>
      </c>
      <c r="BV2481" s="12" t="str">
        <f>IF(AND(BT2481="Y",BQ2481&lt;1),"Y","")</f>
        <v>Y</v>
      </c>
      <c r="BW2481" s="12" t="str">
        <f>IF(BQ2481&gt;1,IF(BQ2480&gt;1,"Y",""),"")</f>
        <v/>
      </c>
      <c r="BX2481" s="12" t="str">
        <f>IF(BQ2481&lt;1,IF(BQ2480&lt;1,"Y",""),"")</f>
        <v/>
      </c>
      <c r="BY2481" s="2"/>
      <c r="BZ2481" s="2"/>
      <c r="CA2481" s="2"/>
    </row>
    <row r="2482" spans="47:79">
      <c r="AU2482" s="4" t="str">
        <f>IF(AZ2482=AZ2483,IF(AZ2482&gt;AZ2481,AZ2482&amp;"_O",""),AZ2482&amp;"_C")</f>
        <v/>
      </c>
      <c r="AV2482" s="7" t="str">
        <f>IF(RIGHT(AU2482,1)="C",AX2482/INDEX($AX$5:$AX$2729,MATCH(AZ2482&amp;"_O",$AU$5:$AU$2729,0),1),"")</f>
        <v/>
      </c>
      <c r="AW2482" s="38">
        <v>42888</v>
      </c>
      <c r="AX2482" s="37">
        <v>2439.0700000000002</v>
      </c>
      <c r="AY2482" s="7">
        <f>AX2482/AX2481</f>
        <v>1.0096240613953027</v>
      </c>
      <c r="AZ2482" s="4">
        <f>YEAR(AW2482)</f>
        <v>2017</v>
      </c>
      <c r="BA2482" s="2" t="s">
        <v>9</v>
      </c>
      <c r="BB2482" s="12" t="str">
        <f>INDEX($CD$5:$CD$10,MATCH(BA2482,$CC$5:$CC$10,0),1)</f>
        <v>Y</v>
      </c>
      <c r="BC2482" s="12" t="str">
        <f>IF(AND(BB2482="Y",AY2482&gt;1),"Y","")</f>
        <v>Y</v>
      </c>
      <c r="BD2482" s="12" t="str">
        <f>IF(AND(BB2482="Y",AY2482&lt;1),"Y","")</f>
        <v/>
      </c>
      <c r="BE2482" s="12" t="str">
        <f>IF(AY2482&gt;1,IF(AY2481&gt;1,"Y",""),"")</f>
        <v>Y</v>
      </c>
      <c r="BF2482" s="12" t="str">
        <f>IF(AY2482&lt;1,IF(AY2481&lt;1,"Y",""),"")</f>
        <v/>
      </c>
      <c r="BG2482" s="2"/>
      <c r="BH2482" s="2"/>
      <c r="BI2482" s="2"/>
      <c r="BJ2482" s="2"/>
      <c r="BK2482" s="2"/>
      <c r="BL2482" s="2"/>
      <c r="BM2482" s="4" t="str">
        <f>IF(BR2482=BR2483,IF(BR2482&gt;BR2481,BR2482&amp;"_O",""),BR2482&amp;"_C")</f>
        <v/>
      </c>
      <c r="BN2482" s="7" t="str">
        <f>IF(RIGHT(BM2482,1)="C",BP2482/INDEX($BP$5:$BP$2729,MATCH(BR2482&amp;"_O",$BM$5:$BM$2729,0),1),"")</f>
        <v/>
      </c>
      <c r="BO2482" s="38">
        <v>43308</v>
      </c>
      <c r="BP2482" s="3">
        <v>7737.42</v>
      </c>
      <c r="BQ2482" s="7">
        <f>BP2482/BP2481</f>
        <v>0.98941459297716172</v>
      </c>
      <c r="BR2482" s="4">
        <f>YEAR(BO2482)</f>
        <v>2018</v>
      </c>
      <c r="BS2482" s="2" t="s">
        <v>9</v>
      </c>
      <c r="BT2482" s="12" t="str">
        <f>INDEX($CD$5:$CD$10,MATCH(BS2482,$CC$5:$CC$10,0),1)</f>
        <v>Y</v>
      </c>
      <c r="BU2482" s="12" t="str">
        <f>IF(AND(BT2482="Y",BQ2482&gt;1),"Y","")</f>
        <v/>
      </c>
      <c r="BV2482" s="12" t="str">
        <f>IF(AND(BT2482="Y",BQ2482&lt;1),"Y","")</f>
        <v>Y</v>
      </c>
      <c r="BW2482" s="12" t="str">
        <f>IF(BQ2482&gt;1,IF(BQ2481&gt;1,"Y",""),"")</f>
        <v/>
      </c>
      <c r="BX2482" s="12" t="str">
        <f>IF(BQ2482&lt;1,IF(BQ2481&lt;1,"Y",""),"")</f>
        <v>Y</v>
      </c>
      <c r="BY2482" s="2"/>
      <c r="BZ2482" s="2"/>
      <c r="CA2482" s="2"/>
    </row>
    <row r="2483" spans="47:79">
      <c r="AU2483" s="4" t="str">
        <f>IF(AZ2483=AZ2484,IF(AZ2483&gt;AZ2482,AZ2483&amp;"_O",""),AZ2483&amp;"_C")</f>
        <v/>
      </c>
      <c r="AV2483" s="7" t="str">
        <f>IF(RIGHT(AU2483,1)="C",AX2483/INDEX($AX$5:$AX$2729,MATCH(AZ2483&amp;"_O",$AU$5:$AU$2729,0),1),"")</f>
        <v/>
      </c>
      <c r="AW2483" s="38">
        <v>42895</v>
      </c>
      <c r="AX2483" s="37">
        <v>2431.77</v>
      </c>
      <c r="AY2483" s="7">
        <f>AX2483/AX2482</f>
        <v>0.99700705596805328</v>
      </c>
      <c r="AZ2483" s="4">
        <f>YEAR(AW2483)</f>
        <v>2017</v>
      </c>
      <c r="BA2483" s="2" t="s">
        <v>9</v>
      </c>
      <c r="BB2483" s="12" t="str">
        <f>INDEX($CD$5:$CD$10,MATCH(BA2483,$CC$5:$CC$10,0),1)</f>
        <v>Y</v>
      </c>
      <c r="BC2483" s="12" t="str">
        <f>IF(AND(BB2483="Y",AY2483&gt;1),"Y","")</f>
        <v/>
      </c>
      <c r="BD2483" s="12" t="str">
        <f>IF(AND(BB2483="Y",AY2483&lt;1),"Y","")</f>
        <v>Y</v>
      </c>
      <c r="BE2483" s="12" t="str">
        <f>IF(AY2483&gt;1,IF(AY2482&gt;1,"Y",""),"")</f>
        <v/>
      </c>
      <c r="BF2483" s="12" t="str">
        <f>IF(AY2483&lt;1,IF(AY2482&lt;1,"Y",""),"")</f>
        <v/>
      </c>
      <c r="BG2483" s="2"/>
      <c r="BH2483" s="2"/>
      <c r="BI2483" s="2"/>
      <c r="BJ2483" s="2"/>
      <c r="BK2483" s="2"/>
      <c r="BL2483" s="2"/>
      <c r="BM2483" s="4" t="str">
        <f>IF(BR2483=BR2484,IF(BR2483&gt;BR2482,BR2483&amp;"_O",""),BR2483&amp;"_C")</f>
        <v/>
      </c>
      <c r="BN2483" s="7" t="str">
        <f>IF(RIGHT(BM2483,1)="C",BP2483/INDEX($BP$5:$BP$2729,MATCH(BR2483&amp;"_O",$BM$5:$BM$2729,0),1),"")</f>
        <v/>
      </c>
      <c r="BO2483" s="38">
        <v>43315</v>
      </c>
      <c r="BP2483" s="3">
        <v>7812.02</v>
      </c>
      <c r="BQ2483" s="7">
        <f>BP2483/BP2482</f>
        <v>1.0096414567129612</v>
      </c>
      <c r="BR2483" s="4">
        <f>YEAR(BO2483)</f>
        <v>2018</v>
      </c>
      <c r="BS2483" s="2" t="s">
        <v>9</v>
      </c>
      <c r="BT2483" s="12" t="str">
        <f>INDEX($CD$5:$CD$10,MATCH(BS2483,$CC$5:$CC$10,0),1)</f>
        <v>Y</v>
      </c>
      <c r="BU2483" s="12" t="str">
        <f>IF(AND(BT2483="Y",BQ2483&gt;1),"Y","")</f>
        <v>Y</v>
      </c>
      <c r="BV2483" s="12" t="str">
        <f>IF(AND(BT2483="Y",BQ2483&lt;1),"Y","")</f>
        <v/>
      </c>
      <c r="BW2483" s="12" t="str">
        <f>IF(BQ2483&gt;1,IF(BQ2482&gt;1,"Y",""),"")</f>
        <v/>
      </c>
      <c r="BX2483" s="12" t="str">
        <f>IF(BQ2483&lt;1,IF(BQ2482&lt;1,"Y",""),"")</f>
        <v/>
      </c>
      <c r="BY2483" s="2"/>
      <c r="BZ2483" s="2"/>
      <c r="CA2483" s="2"/>
    </row>
    <row r="2484" spans="47:79">
      <c r="AU2484" s="4" t="str">
        <f>IF(AZ2484=AZ2485,IF(AZ2484&gt;AZ2483,AZ2484&amp;"_O",""),AZ2484&amp;"_C")</f>
        <v/>
      </c>
      <c r="AV2484" s="7" t="str">
        <f>IF(RIGHT(AU2484,1)="C",AX2484/INDEX($AX$5:$AX$2729,MATCH(AZ2484&amp;"_O",$AU$5:$AU$2729,0),1),"")</f>
        <v/>
      </c>
      <c r="AW2484" s="38">
        <v>42902</v>
      </c>
      <c r="AX2484" s="37">
        <v>2433.15</v>
      </c>
      <c r="AY2484" s="7">
        <f>AX2484/AX2483</f>
        <v>1.0005674878791992</v>
      </c>
      <c r="AZ2484" s="4">
        <f>YEAR(AW2484)</f>
        <v>2017</v>
      </c>
      <c r="BA2484" s="2" t="s">
        <v>9</v>
      </c>
      <c r="BB2484" s="12" t="str">
        <f>INDEX($CD$5:$CD$10,MATCH(BA2484,$CC$5:$CC$10,0),1)</f>
        <v>Y</v>
      </c>
      <c r="BC2484" s="12" t="str">
        <f>IF(AND(BB2484="Y",AY2484&gt;1),"Y","")</f>
        <v>Y</v>
      </c>
      <c r="BD2484" s="12" t="str">
        <f>IF(AND(BB2484="Y",AY2484&lt;1),"Y","")</f>
        <v/>
      </c>
      <c r="BE2484" s="12" t="str">
        <f>IF(AY2484&gt;1,IF(AY2483&gt;1,"Y",""),"")</f>
        <v/>
      </c>
      <c r="BF2484" s="12" t="str">
        <f>IF(AY2484&lt;1,IF(AY2483&lt;1,"Y",""),"")</f>
        <v/>
      </c>
      <c r="BG2484" s="2"/>
      <c r="BH2484" s="2"/>
      <c r="BI2484" s="2"/>
      <c r="BJ2484" s="2"/>
      <c r="BK2484" s="2"/>
      <c r="BL2484" s="2"/>
      <c r="BM2484" s="4" t="str">
        <f>IF(BR2484=BR2485,IF(BR2484&gt;BR2483,BR2484&amp;"_O",""),BR2484&amp;"_C")</f>
        <v/>
      </c>
      <c r="BN2484" s="7" t="str">
        <f>IF(RIGHT(BM2484,1)="C",BP2484/INDEX($BP$5:$BP$2729,MATCH(BR2484&amp;"_O",$BM$5:$BM$2729,0),1),"")</f>
        <v/>
      </c>
      <c r="BO2484" s="38">
        <v>43322</v>
      </c>
      <c r="BP2484" s="3">
        <v>7839.11</v>
      </c>
      <c r="BQ2484" s="7">
        <f>BP2484/BP2483</f>
        <v>1.003467733057519</v>
      </c>
      <c r="BR2484" s="4">
        <f>YEAR(BO2484)</f>
        <v>2018</v>
      </c>
      <c r="BS2484" s="2" t="s">
        <v>9</v>
      </c>
      <c r="BT2484" s="12" t="str">
        <f>INDEX($CD$5:$CD$10,MATCH(BS2484,$CC$5:$CC$10,0),1)</f>
        <v>Y</v>
      </c>
      <c r="BU2484" s="12" t="str">
        <f>IF(AND(BT2484="Y",BQ2484&gt;1),"Y","")</f>
        <v>Y</v>
      </c>
      <c r="BV2484" s="12" t="str">
        <f>IF(AND(BT2484="Y",BQ2484&lt;1),"Y","")</f>
        <v/>
      </c>
      <c r="BW2484" s="12" t="str">
        <f>IF(BQ2484&gt;1,IF(BQ2483&gt;1,"Y",""),"")</f>
        <v>Y</v>
      </c>
      <c r="BX2484" s="12" t="str">
        <f>IF(BQ2484&lt;1,IF(BQ2483&lt;1,"Y",""),"")</f>
        <v/>
      </c>
      <c r="BY2484" s="2"/>
      <c r="BZ2484" s="2"/>
      <c r="CA2484" s="2"/>
    </row>
    <row r="2485" spans="47:79">
      <c r="AU2485" s="4" t="str">
        <f>IF(AZ2485=AZ2486,IF(AZ2485&gt;AZ2484,AZ2485&amp;"_O",""),AZ2485&amp;"_C")</f>
        <v/>
      </c>
      <c r="AV2485" s="7" t="str">
        <f>IF(RIGHT(AU2485,1)="C",AX2485/INDEX($AX$5:$AX$2729,MATCH(AZ2485&amp;"_O",$AU$5:$AU$2729,0),1),"")</f>
        <v/>
      </c>
      <c r="AW2485" s="38">
        <v>42909</v>
      </c>
      <c r="AX2485" s="37">
        <v>2438.3000000000002</v>
      </c>
      <c r="AY2485" s="7">
        <f>AX2485/AX2484</f>
        <v>1.0021165978258637</v>
      </c>
      <c r="AZ2485" s="4">
        <f>YEAR(AW2485)</f>
        <v>2017</v>
      </c>
      <c r="BA2485" s="2" t="s">
        <v>9</v>
      </c>
      <c r="BB2485" s="12" t="str">
        <f>INDEX($CD$5:$CD$10,MATCH(BA2485,$CC$5:$CC$10,0),1)</f>
        <v>Y</v>
      </c>
      <c r="BC2485" s="12" t="str">
        <f>IF(AND(BB2485="Y",AY2485&gt;1),"Y","")</f>
        <v>Y</v>
      </c>
      <c r="BD2485" s="12" t="str">
        <f>IF(AND(BB2485="Y",AY2485&lt;1),"Y","")</f>
        <v/>
      </c>
      <c r="BE2485" s="12" t="str">
        <f>IF(AY2485&gt;1,IF(AY2484&gt;1,"Y",""),"")</f>
        <v>Y</v>
      </c>
      <c r="BF2485" s="12" t="str">
        <f>IF(AY2485&lt;1,IF(AY2484&lt;1,"Y",""),"")</f>
        <v/>
      </c>
      <c r="BG2485" s="2"/>
      <c r="BH2485" s="2"/>
      <c r="BI2485" s="2"/>
      <c r="BJ2485" s="2"/>
      <c r="BK2485" s="2"/>
      <c r="BL2485" s="2"/>
      <c r="BM2485" s="4" t="str">
        <f>IF(BR2485=BR2486,IF(BR2485&gt;BR2484,BR2485&amp;"_O",""),BR2485&amp;"_C")</f>
        <v/>
      </c>
      <c r="BN2485" s="7" t="str">
        <f>IF(RIGHT(BM2485,1)="C",BP2485/INDEX($BP$5:$BP$2729,MATCH(BR2485&amp;"_O",$BM$5:$BM$2729,0),1),"")</f>
        <v/>
      </c>
      <c r="BO2485" s="38">
        <v>43329</v>
      </c>
      <c r="BP2485" s="3">
        <v>7816.33</v>
      </c>
      <c r="BQ2485" s="7">
        <f>BP2485/BP2484</f>
        <v>0.99709405787136551</v>
      </c>
      <c r="BR2485" s="4">
        <f>YEAR(BO2485)</f>
        <v>2018</v>
      </c>
      <c r="BS2485" s="2" t="s">
        <v>9</v>
      </c>
      <c r="BT2485" s="12" t="str">
        <f>INDEX($CD$5:$CD$10,MATCH(BS2485,$CC$5:$CC$10,0),1)</f>
        <v>Y</v>
      </c>
      <c r="BU2485" s="12" t="str">
        <f>IF(AND(BT2485="Y",BQ2485&gt;1),"Y","")</f>
        <v/>
      </c>
      <c r="BV2485" s="12" t="str">
        <f>IF(AND(BT2485="Y",BQ2485&lt;1),"Y","")</f>
        <v>Y</v>
      </c>
      <c r="BW2485" s="12" t="str">
        <f>IF(BQ2485&gt;1,IF(BQ2484&gt;1,"Y",""),"")</f>
        <v/>
      </c>
      <c r="BX2485" s="12" t="str">
        <f>IF(BQ2485&lt;1,IF(BQ2484&lt;1,"Y",""),"")</f>
        <v/>
      </c>
      <c r="BY2485" s="2"/>
      <c r="BZ2485" s="2"/>
      <c r="CA2485" s="2"/>
    </row>
    <row r="2486" spans="47:79">
      <c r="AU2486" s="4" t="str">
        <f>IF(AZ2486=AZ2487,IF(AZ2486&gt;AZ2485,AZ2486&amp;"_O",""),AZ2486&amp;"_C")</f>
        <v/>
      </c>
      <c r="AV2486" s="7" t="str">
        <f>IF(RIGHT(AU2486,1)="C",AX2486/INDEX($AX$5:$AX$2729,MATCH(AZ2486&amp;"_O",$AU$5:$AU$2729,0),1),"")</f>
        <v/>
      </c>
      <c r="AW2486" s="38">
        <v>42916</v>
      </c>
      <c r="AX2486" s="37">
        <v>2423.41</v>
      </c>
      <c r="AY2486" s="7">
        <f>AX2486/AX2485</f>
        <v>0.9938932863060328</v>
      </c>
      <c r="AZ2486" s="4">
        <f>YEAR(AW2486)</f>
        <v>2017</v>
      </c>
      <c r="BA2486" s="2" t="s">
        <v>9</v>
      </c>
      <c r="BB2486" s="12" t="str">
        <f>INDEX($CD$5:$CD$10,MATCH(BA2486,$CC$5:$CC$10,0),1)</f>
        <v>Y</v>
      </c>
      <c r="BC2486" s="12" t="str">
        <f>IF(AND(BB2486="Y",AY2486&gt;1),"Y","")</f>
        <v/>
      </c>
      <c r="BD2486" s="12" t="str">
        <f>IF(AND(BB2486="Y",AY2486&lt;1),"Y","")</f>
        <v>Y</v>
      </c>
      <c r="BE2486" s="12" t="str">
        <f>IF(AY2486&gt;1,IF(AY2485&gt;1,"Y",""),"")</f>
        <v/>
      </c>
      <c r="BF2486" s="12" t="str">
        <f>IF(AY2486&lt;1,IF(AY2485&lt;1,"Y",""),"")</f>
        <v/>
      </c>
      <c r="BG2486" s="2"/>
      <c r="BH2486" s="2"/>
      <c r="BI2486" s="2"/>
      <c r="BJ2486" s="2"/>
      <c r="BK2486" s="2"/>
      <c r="BL2486" s="2"/>
      <c r="BM2486" s="4" t="str">
        <f>IF(BR2486=BR2487,IF(BR2486&gt;BR2485,BR2486&amp;"_O",""),BR2486&amp;"_C")</f>
        <v/>
      </c>
      <c r="BN2486" s="7" t="str">
        <f>IF(RIGHT(BM2486,1)="C",BP2486/INDEX($BP$5:$BP$2729,MATCH(BR2486&amp;"_O",$BM$5:$BM$2729,0),1),"")</f>
        <v/>
      </c>
      <c r="BO2486" s="38">
        <v>43336</v>
      </c>
      <c r="BP2486" s="3">
        <v>7945.98</v>
      </c>
      <c r="BQ2486" s="7">
        <f>BP2486/BP2485</f>
        <v>1.0165870683556093</v>
      </c>
      <c r="BR2486" s="4">
        <f>YEAR(BO2486)</f>
        <v>2018</v>
      </c>
      <c r="BS2486" s="2" t="s">
        <v>9</v>
      </c>
      <c r="BT2486" s="12" t="str">
        <f>INDEX($CD$5:$CD$10,MATCH(BS2486,$CC$5:$CC$10,0),1)</f>
        <v>Y</v>
      </c>
      <c r="BU2486" s="12" t="str">
        <f>IF(AND(BT2486="Y",BQ2486&gt;1),"Y","")</f>
        <v>Y</v>
      </c>
      <c r="BV2486" s="12" t="str">
        <f>IF(AND(BT2486="Y",BQ2486&lt;1),"Y","")</f>
        <v/>
      </c>
      <c r="BW2486" s="12" t="str">
        <f>IF(BQ2486&gt;1,IF(BQ2485&gt;1,"Y",""),"")</f>
        <v/>
      </c>
      <c r="BX2486" s="12" t="str">
        <f>IF(BQ2486&lt;1,IF(BQ2485&lt;1,"Y",""),"")</f>
        <v/>
      </c>
      <c r="BY2486" s="2"/>
      <c r="BZ2486" s="2"/>
      <c r="CA2486" s="2"/>
    </row>
    <row r="2487" spans="47:79">
      <c r="AU2487" s="4" t="str">
        <f>IF(AZ2487=AZ2488,IF(AZ2487&gt;AZ2486,AZ2487&amp;"_O",""),AZ2487&amp;"_C")</f>
        <v/>
      </c>
      <c r="AV2487" s="7" t="str">
        <f>IF(RIGHT(AU2487,1)="C",AX2487/INDEX($AX$5:$AX$2729,MATCH(AZ2487&amp;"_O",$AU$5:$AU$2729,0),1),"")</f>
        <v/>
      </c>
      <c r="AW2487" s="38">
        <v>42923</v>
      </c>
      <c r="AX2487" s="37">
        <v>2425.1799999999998</v>
      </c>
      <c r="AY2487" s="7">
        <f>AX2487/AX2486</f>
        <v>1.0007303757927879</v>
      </c>
      <c r="AZ2487" s="4">
        <f>YEAR(AW2487)</f>
        <v>2017</v>
      </c>
      <c r="BA2487" s="2" t="s">
        <v>9</v>
      </c>
      <c r="BB2487" s="12" t="str">
        <f>INDEX($CD$5:$CD$10,MATCH(BA2487,$CC$5:$CC$10,0),1)</f>
        <v>Y</v>
      </c>
      <c r="BC2487" s="12" t="str">
        <f>IF(AND(BB2487="Y",AY2487&gt;1),"Y","")</f>
        <v>Y</v>
      </c>
      <c r="BD2487" s="12" t="str">
        <f>IF(AND(BB2487="Y",AY2487&lt;1),"Y","")</f>
        <v/>
      </c>
      <c r="BE2487" s="12" t="str">
        <f>IF(AY2487&gt;1,IF(AY2486&gt;1,"Y",""),"")</f>
        <v/>
      </c>
      <c r="BF2487" s="12" t="str">
        <f>IF(AY2487&lt;1,IF(AY2486&lt;1,"Y",""),"")</f>
        <v/>
      </c>
      <c r="BG2487" s="2"/>
      <c r="BH2487" s="2"/>
      <c r="BI2487" s="2"/>
      <c r="BJ2487" s="2"/>
      <c r="BK2487" s="2"/>
      <c r="BL2487" s="2"/>
      <c r="BM2487" s="4" t="str">
        <f>IF(BR2487=BR2488,IF(BR2487&gt;BR2486,BR2487&amp;"_O",""),BR2487&amp;"_C")</f>
        <v/>
      </c>
      <c r="BN2487" s="7" t="str">
        <f>IF(RIGHT(BM2487,1)="C",BP2487/INDEX($BP$5:$BP$2729,MATCH(BR2487&amp;"_O",$BM$5:$BM$2729,0),1),"")</f>
        <v/>
      </c>
      <c r="BO2487" s="38">
        <v>43343</v>
      </c>
      <c r="BP2487" s="3">
        <v>8109.54</v>
      </c>
      <c r="BQ2487" s="7">
        <f>BP2487/BP2486</f>
        <v>1.0205839934155385</v>
      </c>
      <c r="BR2487" s="4">
        <f>YEAR(BO2487)</f>
        <v>2018</v>
      </c>
      <c r="BS2487" s="2" t="s">
        <v>9</v>
      </c>
      <c r="BT2487" s="12" t="str">
        <f>INDEX($CD$5:$CD$10,MATCH(BS2487,$CC$5:$CC$10,0),1)</f>
        <v>Y</v>
      </c>
      <c r="BU2487" s="12" t="str">
        <f>IF(AND(BT2487="Y",BQ2487&gt;1),"Y","")</f>
        <v>Y</v>
      </c>
      <c r="BV2487" s="12" t="str">
        <f>IF(AND(BT2487="Y",BQ2487&lt;1),"Y","")</f>
        <v/>
      </c>
      <c r="BW2487" s="12" t="str">
        <f>IF(BQ2487&gt;1,IF(BQ2486&gt;1,"Y",""),"")</f>
        <v>Y</v>
      </c>
      <c r="BX2487" s="12" t="str">
        <f>IF(BQ2487&lt;1,IF(BQ2486&lt;1,"Y",""),"")</f>
        <v/>
      </c>
      <c r="BY2487" s="2"/>
      <c r="BZ2487" s="2"/>
      <c r="CA2487" s="2"/>
    </row>
    <row r="2488" spans="47:79">
      <c r="AU2488" s="4" t="str">
        <f>IF(AZ2488=AZ2489,IF(AZ2488&gt;AZ2487,AZ2488&amp;"_O",""),AZ2488&amp;"_C")</f>
        <v/>
      </c>
      <c r="AV2488" s="7" t="str">
        <f>IF(RIGHT(AU2488,1)="C",AX2488/INDEX($AX$5:$AX$2729,MATCH(AZ2488&amp;"_O",$AU$5:$AU$2729,0),1),"")</f>
        <v/>
      </c>
      <c r="AW2488" s="38">
        <v>42930</v>
      </c>
      <c r="AX2488" s="37">
        <v>2459.27</v>
      </c>
      <c r="AY2488" s="7">
        <f>AX2488/AX2487</f>
        <v>1.0140566885756934</v>
      </c>
      <c r="AZ2488" s="4">
        <f>YEAR(AW2488)</f>
        <v>2017</v>
      </c>
      <c r="BA2488" s="2" t="s">
        <v>9</v>
      </c>
      <c r="BB2488" s="12" t="str">
        <f>INDEX($CD$5:$CD$10,MATCH(BA2488,$CC$5:$CC$10,0),1)</f>
        <v>Y</v>
      </c>
      <c r="BC2488" s="12" t="str">
        <f>IF(AND(BB2488="Y",AY2488&gt;1),"Y","")</f>
        <v>Y</v>
      </c>
      <c r="BD2488" s="12" t="str">
        <f>IF(AND(BB2488="Y",AY2488&lt;1),"Y","")</f>
        <v/>
      </c>
      <c r="BE2488" s="12" t="str">
        <f>IF(AY2488&gt;1,IF(AY2487&gt;1,"Y",""),"")</f>
        <v>Y</v>
      </c>
      <c r="BF2488" s="12" t="str">
        <f>IF(AY2488&lt;1,IF(AY2487&lt;1,"Y",""),"")</f>
        <v/>
      </c>
      <c r="BG2488" s="2"/>
      <c r="BH2488" s="2"/>
      <c r="BI2488" s="2"/>
      <c r="BJ2488" s="2"/>
      <c r="BK2488" s="2"/>
      <c r="BL2488" s="2"/>
      <c r="BM2488" s="4" t="str">
        <f>IF(BR2488=BR2489,IF(BR2488&gt;BR2487,BR2488&amp;"_O",""),BR2488&amp;"_C")</f>
        <v/>
      </c>
      <c r="BN2488" s="7" t="str">
        <f>IF(RIGHT(BM2488,1)="C",BP2488/INDEX($BP$5:$BP$2729,MATCH(BR2488&amp;"_O",$BM$5:$BM$2729,0),1),"")</f>
        <v/>
      </c>
      <c r="BO2488" s="38">
        <v>43350</v>
      </c>
      <c r="BP2488" s="3">
        <v>7902.54</v>
      </c>
      <c r="BQ2488" s="7">
        <f>BP2488/BP2487</f>
        <v>0.97447450780192213</v>
      </c>
      <c r="BR2488" s="4">
        <f>YEAR(BO2488)</f>
        <v>2018</v>
      </c>
      <c r="BS2488" s="2" t="s">
        <v>9</v>
      </c>
      <c r="BT2488" s="12" t="str">
        <f>INDEX($CD$5:$CD$10,MATCH(BS2488,$CC$5:$CC$10,0),1)</f>
        <v>Y</v>
      </c>
      <c r="BU2488" s="12" t="str">
        <f>IF(AND(BT2488="Y",BQ2488&gt;1),"Y","")</f>
        <v/>
      </c>
      <c r="BV2488" s="12" t="str">
        <f>IF(AND(BT2488="Y",BQ2488&lt;1),"Y","")</f>
        <v>Y</v>
      </c>
      <c r="BW2488" s="12" t="str">
        <f>IF(BQ2488&gt;1,IF(BQ2487&gt;1,"Y",""),"")</f>
        <v/>
      </c>
      <c r="BX2488" s="12" t="str">
        <f>IF(BQ2488&lt;1,IF(BQ2487&lt;1,"Y",""),"")</f>
        <v/>
      </c>
      <c r="BY2488" s="2"/>
      <c r="BZ2488" s="2"/>
      <c r="CA2488" s="2"/>
    </row>
    <row r="2489" spans="47:79">
      <c r="AU2489" s="4" t="str">
        <f>IF(AZ2489=AZ2490,IF(AZ2489&gt;AZ2488,AZ2489&amp;"_O",""),AZ2489&amp;"_C")</f>
        <v/>
      </c>
      <c r="AV2489" s="7" t="str">
        <f>IF(RIGHT(AU2489,1)="C",AX2489/INDEX($AX$5:$AX$2729,MATCH(AZ2489&amp;"_O",$AU$5:$AU$2729,0),1),"")</f>
        <v/>
      </c>
      <c r="AW2489" s="38">
        <v>42937</v>
      </c>
      <c r="AX2489" s="37">
        <v>2472.54</v>
      </c>
      <c r="AY2489" s="7">
        <f>AX2489/AX2488</f>
        <v>1.0053959101684646</v>
      </c>
      <c r="AZ2489" s="4">
        <f>YEAR(AW2489)</f>
        <v>2017</v>
      </c>
      <c r="BA2489" s="2" t="s">
        <v>9</v>
      </c>
      <c r="BB2489" s="12" t="str">
        <f>INDEX($CD$5:$CD$10,MATCH(BA2489,$CC$5:$CC$10,0),1)</f>
        <v>Y</v>
      </c>
      <c r="BC2489" s="12" t="str">
        <f>IF(AND(BB2489="Y",AY2489&gt;1),"Y","")</f>
        <v>Y</v>
      </c>
      <c r="BD2489" s="12" t="str">
        <f>IF(AND(BB2489="Y",AY2489&lt;1),"Y","")</f>
        <v/>
      </c>
      <c r="BE2489" s="12" t="str">
        <f>IF(AY2489&gt;1,IF(AY2488&gt;1,"Y",""),"")</f>
        <v>Y</v>
      </c>
      <c r="BF2489" s="12" t="str">
        <f>IF(AY2489&lt;1,IF(AY2488&lt;1,"Y",""),"")</f>
        <v/>
      </c>
      <c r="BG2489" s="2"/>
      <c r="BH2489" s="2"/>
      <c r="BI2489" s="2"/>
      <c r="BJ2489" s="2"/>
      <c r="BK2489" s="2"/>
      <c r="BL2489" s="2"/>
      <c r="BM2489" s="4" t="str">
        <f>IF(BR2489=BR2490,IF(BR2489&gt;BR2488,BR2489&amp;"_O",""),BR2489&amp;"_C")</f>
        <v/>
      </c>
      <c r="BN2489" s="7" t="str">
        <f>IF(RIGHT(BM2489,1)="C",BP2489/INDEX($BP$5:$BP$2729,MATCH(BR2489&amp;"_O",$BM$5:$BM$2729,0),1),"")</f>
        <v/>
      </c>
      <c r="BO2489" s="38">
        <v>43357</v>
      </c>
      <c r="BP2489" s="3">
        <v>8010.04</v>
      </c>
      <c r="BQ2489" s="7">
        <f>BP2489/BP2488</f>
        <v>1.0136032212427903</v>
      </c>
      <c r="BR2489" s="4">
        <f>YEAR(BO2489)</f>
        <v>2018</v>
      </c>
      <c r="BS2489" s="2" t="s">
        <v>9</v>
      </c>
      <c r="BT2489" s="12" t="str">
        <f>INDEX($CD$5:$CD$10,MATCH(BS2489,$CC$5:$CC$10,0),1)</f>
        <v>Y</v>
      </c>
      <c r="BU2489" s="12" t="str">
        <f>IF(AND(BT2489="Y",BQ2489&gt;1),"Y","")</f>
        <v>Y</v>
      </c>
      <c r="BV2489" s="12" t="str">
        <f>IF(AND(BT2489="Y",BQ2489&lt;1),"Y","")</f>
        <v/>
      </c>
      <c r="BW2489" s="12" t="str">
        <f>IF(BQ2489&gt;1,IF(BQ2488&gt;1,"Y",""),"")</f>
        <v/>
      </c>
      <c r="BX2489" s="12" t="str">
        <f>IF(BQ2489&lt;1,IF(BQ2488&lt;1,"Y",""),"")</f>
        <v/>
      </c>
      <c r="BY2489" s="2"/>
      <c r="BZ2489" s="2"/>
      <c r="CA2489" s="2"/>
    </row>
    <row r="2490" spans="47:79">
      <c r="AU2490" s="4" t="str">
        <f>IF(AZ2490=AZ2491,IF(AZ2490&gt;AZ2489,AZ2490&amp;"_O",""),AZ2490&amp;"_C")</f>
        <v/>
      </c>
      <c r="AV2490" s="7" t="str">
        <f>IF(RIGHT(AU2490,1)="C",AX2490/INDEX($AX$5:$AX$2729,MATCH(AZ2490&amp;"_O",$AU$5:$AU$2729,0),1),"")</f>
        <v/>
      </c>
      <c r="AW2490" s="38">
        <v>42944</v>
      </c>
      <c r="AX2490" s="37">
        <v>2472.1</v>
      </c>
      <c r="AY2490" s="7">
        <f>AX2490/AX2489</f>
        <v>0.99982204534608132</v>
      </c>
      <c r="AZ2490" s="4">
        <f>YEAR(AW2490)</f>
        <v>2017</v>
      </c>
      <c r="BA2490" s="2" t="s">
        <v>9</v>
      </c>
      <c r="BB2490" s="12" t="str">
        <f>INDEX($CD$5:$CD$10,MATCH(BA2490,$CC$5:$CC$10,0),1)</f>
        <v>Y</v>
      </c>
      <c r="BC2490" s="12" t="str">
        <f>IF(AND(BB2490="Y",AY2490&gt;1),"Y","")</f>
        <v/>
      </c>
      <c r="BD2490" s="12" t="str">
        <f>IF(AND(BB2490="Y",AY2490&lt;1),"Y","")</f>
        <v>Y</v>
      </c>
      <c r="BE2490" s="12" t="str">
        <f>IF(AY2490&gt;1,IF(AY2489&gt;1,"Y",""),"")</f>
        <v/>
      </c>
      <c r="BF2490" s="12" t="str">
        <f>IF(AY2490&lt;1,IF(AY2489&lt;1,"Y",""),"")</f>
        <v/>
      </c>
      <c r="BG2490" s="2"/>
      <c r="BH2490" s="2"/>
      <c r="BI2490" s="2"/>
      <c r="BJ2490" s="2"/>
      <c r="BK2490" s="2"/>
      <c r="BL2490" s="2"/>
      <c r="BM2490" s="4" t="str">
        <f>IF(BR2490=BR2491,IF(BR2490&gt;BR2489,BR2490&amp;"_O",""),BR2490&amp;"_C")</f>
        <v/>
      </c>
      <c r="BN2490" s="7" t="str">
        <f>IF(RIGHT(BM2490,1)="C",BP2490/INDEX($BP$5:$BP$2729,MATCH(BR2490&amp;"_O",$BM$5:$BM$2729,0),1),"")</f>
        <v/>
      </c>
      <c r="BO2490" s="38">
        <v>43364</v>
      </c>
      <c r="BP2490" s="3">
        <v>7986.96</v>
      </c>
      <c r="BQ2490" s="7">
        <f>BP2490/BP2489</f>
        <v>0.99711861613674835</v>
      </c>
      <c r="BR2490" s="4">
        <f>YEAR(BO2490)</f>
        <v>2018</v>
      </c>
      <c r="BS2490" s="2" t="s">
        <v>9</v>
      </c>
      <c r="BT2490" s="12" t="str">
        <f>INDEX($CD$5:$CD$10,MATCH(BS2490,$CC$5:$CC$10,0),1)</f>
        <v>Y</v>
      </c>
      <c r="BU2490" s="12" t="str">
        <f>IF(AND(BT2490="Y",BQ2490&gt;1),"Y","")</f>
        <v/>
      </c>
      <c r="BV2490" s="12" t="str">
        <f>IF(AND(BT2490="Y",BQ2490&lt;1),"Y","")</f>
        <v>Y</v>
      </c>
      <c r="BW2490" s="12" t="str">
        <f>IF(BQ2490&gt;1,IF(BQ2489&gt;1,"Y",""),"")</f>
        <v/>
      </c>
      <c r="BX2490" s="12" t="str">
        <f>IF(BQ2490&lt;1,IF(BQ2489&lt;1,"Y",""),"")</f>
        <v/>
      </c>
      <c r="BY2490" s="2"/>
      <c r="BZ2490" s="2"/>
      <c r="CA2490" s="2"/>
    </row>
    <row r="2491" spans="47:79">
      <c r="AU2491" s="4" t="str">
        <f>IF(AZ2491=AZ2492,IF(AZ2491&gt;AZ2490,AZ2491&amp;"_O",""),AZ2491&amp;"_C")</f>
        <v/>
      </c>
      <c r="AV2491" s="7" t="str">
        <f>IF(RIGHT(AU2491,1)="C",AX2491/INDEX($AX$5:$AX$2729,MATCH(AZ2491&amp;"_O",$AU$5:$AU$2729,0),1),"")</f>
        <v/>
      </c>
      <c r="AW2491" s="38">
        <v>42951</v>
      </c>
      <c r="AX2491" s="37">
        <v>2476.83</v>
      </c>
      <c r="AY2491" s="7">
        <f>AX2491/AX2490</f>
        <v>1.0019133530196997</v>
      </c>
      <c r="AZ2491" s="4">
        <f>YEAR(AW2491)</f>
        <v>2017</v>
      </c>
      <c r="BA2491" s="2" t="s">
        <v>9</v>
      </c>
      <c r="BB2491" s="12" t="str">
        <f>INDEX($CD$5:$CD$10,MATCH(BA2491,$CC$5:$CC$10,0),1)</f>
        <v>Y</v>
      </c>
      <c r="BC2491" s="12" t="str">
        <f>IF(AND(BB2491="Y",AY2491&gt;1),"Y","")</f>
        <v>Y</v>
      </c>
      <c r="BD2491" s="12" t="str">
        <f>IF(AND(BB2491="Y",AY2491&lt;1),"Y","")</f>
        <v/>
      </c>
      <c r="BE2491" s="12" t="str">
        <f>IF(AY2491&gt;1,IF(AY2490&gt;1,"Y",""),"")</f>
        <v/>
      </c>
      <c r="BF2491" s="12" t="str">
        <f>IF(AY2491&lt;1,IF(AY2490&lt;1,"Y",""),"")</f>
        <v/>
      </c>
      <c r="BG2491" s="2"/>
      <c r="BH2491" s="2"/>
      <c r="BI2491" s="2"/>
      <c r="BJ2491" s="2"/>
      <c r="BK2491" s="2"/>
      <c r="BL2491" s="2"/>
      <c r="BM2491" s="4" t="str">
        <f>IF(BR2491=BR2492,IF(BR2491&gt;BR2490,BR2491&amp;"_O",""),BR2491&amp;"_C")</f>
        <v/>
      </c>
      <c r="BN2491" s="7" t="str">
        <f>IF(RIGHT(BM2491,1)="C",BP2491/INDEX($BP$5:$BP$2729,MATCH(BR2491&amp;"_O",$BM$5:$BM$2729,0),1),"")</f>
        <v/>
      </c>
      <c r="BO2491" s="38">
        <v>43371</v>
      </c>
      <c r="BP2491" s="3">
        <v>8046.35</v>
      </c>
      <c r="BQ2491" s="7">
        <f>BP2491/BP2490</f>
        <v>1.0074358704688642</v>
      </c>
      <c r="BR2491" s="4">
        <f>YEAR(BO2491)</f>
        <v>2018</v>
      </c>
      <c r="BS2491" s="2" t="s">
        <v>9</v>
      </c>
      <c r="BT2491" s="12" t="str">
        <f>INDEX($CD$5:$CD$10,MATCH(BS2491,$CC$5:$CC$10,0),1)</f>
        <v>Y</v>
      </c>
      <c r="BU2491" s="12" t="str">
        <f>IF(AND(BT2491="Y",BQ2491&gt;1),"Y","")</f>
        <v>Y</v>
      </c>
      <c r="BV2491" s="12" t="str">
        <f>IF(AND(BT2491="Y",BQ2491&lt;1),"Y","")</f>
        <v/>
      </c>
      <c r="BW2491" s="12" t="str">
        <f>IF(BQ2491&gt;1,IF(BQ2490&gt;1,"Y",""),"")</f>
        <v/>
      </c>
      <c r="BX2491" s="12" t="str">
        <f>IF(BQ2491&lt;1,IF(BQ2490&lt;1,"Y",""),"")</f>
        <v/>
      </c>
      <c r="BY2491" s="2"/>
      <c r="BZ2491" s="2"/>
      <c r="CA2491" s="2"/>
    </row>
    <row r="2492" spans="47:79">
      <c r="AU2492" s="4" t="str">
        <f>IF(AZ2492=AZ2493,IF(AZ2492&gt;AZ2491,AZ2492&amp;"_O",""),AZ2492&amp;"_C")</f>
        <v/>
      </c>
      <c r="AV2492" s="7" t="str">
        <f>IF(RIGHT(AU2492,1)="C",AX2492/INDEX($AX$5:$AX$2729,MATCH(AZ2492&amp;"_O",$AU$5:$AU$2729,0),1),"")</f>
        <v/>
      </c>
      <c r="AW2492" s="38">
        <v>42958</v>
      </c>
      <c r="AX2492" s="37">
        <v>2441.3200000000002</v>
      </c>
      <c r="AY2492" s="7">
        <f>AX2492/AX2491</f>
        <v>0.98566312585038141</v>
      </c>
      <c r="AZ2492" s="4">
        <f>YEAR(AW2492)</f>
        <v>2017</v>
      </c>
      <c r="BA2492" s="2" t="s">
        <v>9</v>
      </c>
      <c r="BB2492" s="12" t="str">
        <f>INDEX($CD$5:$CD$10,MATCH(BA2492,$CC$5:$CC$10,0),1)</f>
        <v>Y</v>
      </c>
      <c r="BC2492" s="12" t="str">
        <f>IF(AND(BB2492="Y",AY2492&gt;1),"Y","")</f>
        <v/>
      </c>
      <c r="BD2492" s="12" t="str">
        <f>IF(AND(BB2492="Y",AY2492&lt;1),"Y","")</f>
        <v>Y</v>
      </c>
      <c r="BE2492" s="12" t="str">
        <f>IF(AY2492&gt;1,IF(AY2491&gt;1,"Y",""),"")</f>
        <v/>
      </c>
      <c r="BF2492" s="12" t="str">
        <f>IF(AY2492&lt;1,IF(AY2491&lt;1,"Y",""),"")</f>
        <v/>
      </c>
      <c r="BG2492" s="2"/>
      <c r="BH2492" s="2"/>
      <c r="BI2492" s="2"/>
      <c r="BJ2492" s="2"/>
      <c r="BK2492" s="2"/>
      <c r="BL2492" s="2"/>
      <c r="BM2492" s="4" t="str">
        <f>IF(BR2492=BR2493,IF(BR2492&gt;BR2491,BR2492&amp;"_O",""),BR2492&amp;"_C")</f>
        <v/>
      </c>
      <c r="BN2492" s="7" t="str">
        <f>IF(RIGHT(BM2492,1)="C",BP2492/INDEX($BP$5:$BP$2729,MATCH(BR2492&amp;"_O",$BM$5:$BM$2729,0),1),"")</f>
        <v/>
      </c>
      <c r="BO2492" s="38">
        <v>43378</v>
      </c>
      <c r="BP2492" s="3">
        <v>7788.45</v>
      </c>
      <c r="BQ2492" s="7">
        <f>BP2492/BP2491</f>
        <v>0.96794820011558025</v>
      </c>
      <c r="BR2492" s="4">
        <f>YEAR(BO2492)</f>
        <v>2018</v>
      </c>
      <c r="BS2492" s="2" t="s">
        <v>9</v>
      </c>
      <c r="BT2492" s="12" t="str">
        <f>INDEX($CD$5:$CD$10,MATCH(BS2492,$CC$5:$CC$10,0),1)</f>
        <v>Y</v>
      </c>
      <c r="BU2492" s="12" t="str">
        <f>IF(AND(BT2492="Y",BQ2492&gt;1),"Y","")</f>
        <v/>
      </c>
      <c r="BV2492" s="12" t="str">
        <f>IF(AND(BT2492="Y",BQ2492&lt;1),"Y","")</f>
        <v>Y</v>
      </c>
      <c r="BW2492" s="12" t="str">
        <f>IF(BQ2492&gt;1,IF(BQ2491&gt;1,"Y",""),"")</f>
        <v/>
      </c>
      <c r="BX2492" s="12" t="str">
        <f>IF(BQ2492&lt;1,IF(BQ2491&lt;1,"Y",""),"")</f>
        <v/>
      </c>
      <c r="BY2492" s="2"/>
      <c r="BZ2492" s="2"/>
      <c r="CA2492" s="2"/>
    </row>
    <row r="2493" spans="47:79">
      <c r="AU2493" s="4" t="str">
        <f>IF(AZ2493=AZ2494,IF(AZ2493&gt;AZ2492,AZ2493&amp;"_O",""),AZ2493&amp;"_C")</f>
        <v/>
      </c>
      <c r="AV2493" s="7" t="str">
        <f>IF(RIGHT(AU2493,1)="C",AX2493/INDEX($AX$5:$AX$2729,MATCH(AZ2493&amp;"_O",$AU$5:$AU$2729,0),1),"")</f>
        <v/>
      </c>
      <c r="AW2493" s="38">
        <v>42965</v>
      </c>
      <c r="AX2493" s="37">
        <v>2425.5500000000002</v>
      </c>
      <c r="AY2493" s="7">
        <f>AX2493/AX2492</f>
        <v>0.99354037979453735</v>
      </c>
      <c r="AZ2493" s="4">
        <f>YEAR(AW2493)</f>
        <v>2017</v>
      </c>
      <c r="BA2493" s="2" t="s">
        <v>9</v>
      </c>
      <c r="BB2493" s="12" t="str">
        <f>INDEX($CD$5:$CD$10,MATCH(BA2493,$CC$5:$CC$10,0),1)</f>
        <v>Y</v>
      </c>
      <c r="BC2493" s="12" t="str">
        <f>IF(AND(BB2493="Y",AY2493&gt;1),"Y","")</f>
        <v/>
      </c>
      <c r="BD2493" s="12" t="str">
        <f>IF(AND(BB2493="Y",AY2493&lt;1),"Y","")</f>
        <v>Y</v>
      </c>
      <c r="BE2493" s="12" t="str">
        <f>IF(AY2493&gt;1,IF(AY2492&gt;1,"Y",""),"")</f>
        <v/>
      </c>
      <c r="BF2493" s="12" t="str">
        <f>IF(AY2493&lt;1,IF(AY2492&lt;1,"Y",""),"")</f>
        <v>Y</v>
      </c>
      <c r="BG2493" s="2"/>
      <c r="BH2493" s="2"/>
      <c r="BI2493" s="2"/>
      <c r="BJ2493" s="2"/>
      <c r="BK2493" s="2"/>
      <c r="BL2493" s="2"/>
      <c r="BM2493" s="4" t="str">
        <f>IF(BR2493=BR2494,IF(BR2493&gt;BR2492,BR2493&amp;"_O",""),BR2493&amp;"_C")</f>
        <v/>
      </c>
      <c r="BN2493" s="7" t="str">
        <f>IF(RIGHT(BM2493,1)="C",BP2493/INDEX($BP$5:$BP$2729,MATCH(BR2493&amp;"_O",$BM$5:$BM$2729,0),1),"")</f>
        <v/>
      </c>
      <c r="BO2493" s="38">
        <v>43385</v>
      </c>
      <c r="BP2493" s="3">
        <v>7496.89</v>
      </c>
      <c r="BQ2493" s="7">
        <f>BP2493/BP2492</f>
        <v>0.96256508034332899</v>
      </c>
      <c r="BR2493" s="4">
        <f>YEAR(BO2493)</f>
        <v>2018</v>
      </c>
      <c r="BS2493" s="2" t="s">
        <v>9</v>
      </c>
      <c r="BT2493" s="12" t="str">
        <f>INDEX($CD$5:$CD$10,MATCH(BS2493,$CC$5:$CC$10,0),1)</f>
        <v>Y</v>
      </c>
      <c r="BU2493" s="12" t="str">
        <f>IF(AND(BT2493="Y",BQ2493&gt;1),"Y","")</f>
        <v/>
      </c>
      <c r="BV2493" s="12" t="str">
        <f>IF(AND(BT2493="Y",BQ2493&lt;1),"Y","")</f>
        <v>Y</v>
      </c>
      <c r="BW2493" s="12" t="str">
        <f>IF(BQ2493&gt;1,IF(BQ2492&gt;1,"Y",""),"")</f>
        <v/>
      </c>
      <c r="BX2493" s="12" t="str">
        <f>IF(BQ2493&lt;1,IF(BQ2492&lt;1,"Y",""),"")</f>
        <v>Y</v>
      </c>
      <c r="BY2493" s="2"/>
      <c r="BZ2493" s="2"/>
      <c r="CA2493" s="2"/>
    </row>
    <row r="2494" spans="47:79">
      <c r="AU2494" s="4" t="str">
        <f>IF(AZ2494=AZ2495,IF(AZ2494&gt;AZ2493,AZ2494&amp;"_O",""),AZ2494&amp;"_C")</f>
        <v/>
      </c>
      <c r="AV2494" s="7" t="str">
        <f>IF(RIGHT(AU2494,1)="C",AX2494/INDEX($AX$5:$AX$2729,MATCH(AZ2494&amp;"_O",$AU$5:$AU$2729,0),1),"")</f>
        <v/>
      </c>
      <c r="AW2494" s="38">
        <v>42972</v>
      </c>
      <c r="AX2494" s="37">
        <v>2443.0500000000002</v>
      </c>
      <c r="AY2494" s="7">
        <f>AX2494/AX2493</f>
        <v>1.0072148584857044</v>
      </c>
      <c r="AZ2494" s="4">
        <f>YEAR(AW2494)</f>
        <v>2017</v>
      </c>
      <c r="BA2494" s="2" t="s">
        <v>9</v>
      </c>
      <c r="BB2494" s="12" t="str">
        <f>INDEX($CD$5:$CD$10,MATCH(BA2494,$CC$5:$CC$10,0),1)</f>
        <v>Y</v>
      </c>
      <c r="BC2494" s="12" t="str">
        <f>IF(AND(BB2494="Y",AY2494&gt;1),"Y","")</f>
        <v>Y</v>
      </c>
      <c r="BD2494" s="12" t="str">
        <f>IF(AND(BB2494="Y",AY2494&lt;1),"Y","")</f>
        <v/>
      </c>
      <c r="BE2494" s="12" t="str">
        <f>IF(AY2494&gt;1,IF(AY2493&gt;1,"Y",""),"")</f>
        <v/>
      </c>
      <c r="BF2494" s="12" t="str">
        <f>IF(AY2494&lt;1,IF(AY2493&lt;1,"Y",""),"")</f>
        <v/>
      </c>
      <c r="BG2494" s="2"/>
      <c r="BH2494" s="2"/>
      <c r="BI2494" s="2"/>
      <c r="BJ2494" s="2"/>
      <c r="BK2494" s="2"/>
      <c r="BL2494" s="2"/>
      <c r="BM2494" s="4" t="str">
        <f>IF(BR2494=BR2495,IF(BR2494&gt;BR2493,BR2494&amp;"_O",""),BR2494&amp;"_C")</f>
        <v/>
      </c>
      <c r="BN2494" s="7" t="str">
        <f>IF(RIGHT(BM2494,1)="C",BP2494/INDEX($BP$5:$BP$2729,MATCH(BR2494&amp;"_O",$BM$5:$BM$2729,0),1),"")</f>
        <v/>
      </c>
      <c r="BO2494" s="38">
        <v>43392</v>
      </c>
      <c r="BP2494" s="3">
        <v>7449.03</v>
      </c>
      <c r="BQ2494" s="7">
        <f>BP2494/BP2493</f>
        <v>0.99361601944272882</v>
      </c>
      <c r="BR2494" s="4">
        <f>YEAR(BO2494)</f>
        <v>2018</v>
      </c>
      <c r="BS2494" s="2" t="s">
        <v>9</v>
      </c>
      <c r="BT2494" s="12" t="str">
        <f>INDEX($CD$5:$CD$10,MATCH(BS2494,$CC$5:$CC$10,0),1)</f>
        <v>Y</v>
      </c>
      <c r="BU2494" s="12" t="str">
        <f>IF(AND(BT2494="Y",BQ2494&gt;1),"Y","")</f>
        <v/>
      </c>
      <c r="BV2494" s="12" t="str">
        <f>IF(AND(BT2494="Y",BQ2494&lt;1),"Y","")</f>
        <v>Y</v>
      </c>
      <c r="BW2494" s="12" t="str">
        <f>IF(BQ2494&gt;1,IF(BQ2493&gt;1,"Y",""),"")</f>
        <v/>
      </c>
      <c r="BX2494" s="12" t="str">
        <f>IF(BQ2494&lt;1,IF(BQ2493&lt;1,"Y",""),"")</f>
        <v>Y</v>
      </c>
      <c r="BY2494" s="2"/>
      <c r="BZ2494" s="2"/>
      <c r="CA2494" s="2"/>
    </row>
    <row r="2495" spans="47:79">
      <c r="AU2495" s="4" t="str">
        <f>IF(AZ2495=AZ2496,IF(AZ2495&gt;AZ2494,AZ2495&amp;"_O",""),AZ2495&amp;"_C")</f>
        <v/>
      </c>
      <c r="AV2495" s="7" t="str">
        <f>IF(RIGHT(AU2495,1)="C",AX2495/INDEX($AX$5:$AX$2729,MATCH(AZ2495&amp;"_O",$AU$5:$AU$2729,0),1),"")</f>
        <v/>
      </c>
      <c r="AW2495" s="38">
        <v>42979</v>
      </c>
      <c r="AX2495" s="37">
        <v>2476.5500000000002</v>
      </c>
      <c r="AY2495" s="7">
        <f>AX2495/AX2494</f>
        <v>1.0137123677370501</v>
      </c>
      <c r="AZ2495" s="4">
        <f>YEAR(AW2495)</f>
        <v>2017</v>
      </c>
      <c r="BA2495" s="2" t="s">
        <v>9</v>
      </c>
      <c r="BB2495" s="12" t="str">
        <f>INDEX($CD$5:$CD$10,MATCH(BA2495,$CC$5:$CC$10,0),1)</f>
        <v>Y</v>
      </c>
      <c r="BC2495" s="12" t="str">
        <f>IF(AND(BB2495="Y",AY2495&gt;1),"Y","")</f>
        <v>Y</v>
      </c>
      <c r="BD2495" s="12" t="str">
        <f>IF(AND(BB2495="Y",AY2495&lt;1),"Y","")</f>
        <v/>
      </c>
      <c r="BE2495" s="12" t="str">
        <f>IF(AY2495&gt;1,IF(AY2494&gt;1,"Y",""),"")</f>
        <v>Y</v>
      </c>
      <c r="BF2495" s="12" t="str">
        <f>IF(AY2495&lt;1,IF(AY2494&lt;1,"Y",""),"")</f>
        <v/>
      </c>
      <c r="BG2495" s="2"/>
      <c r="BH2495" s="2"/>
      <c r="BI2495" s="2"/>
      <c r="BJ2495" s="2"/>
      <c r="BK2495" s="2"/>
      <c r="BL2495" s="2"/>
      <c r="BM2495" s="4" t="str">
        <f>IF(BR2495=BR2496,IF(BR2495&gt;BR2494,BR2495&amp;"_O",""),BR2495&amp;"_C")</f>
        <v/>
      </c>
      <c r="BN2495" s="7" t="str">
        <f>IF(RIGHT(BM2495,1)="C",BP2495/INDEX($BP$5:$BP$2729,MATCH(BR2495&amp;"_O",$BM$5:$BM$2729,0),1),"")</f>
        <v/>
      </c>
      <c r="BO2495" s="38">
        <v>43399</v>
      </c>
      <c r="BP2495" s="3">
        <v>7167.21</v>
      </c>
      <c r="BQ2495" s="7">
        <f>BP2495/BP2494</f>
        <v>0.96216688615833201</v>
      </c>
      <c r="BR2495" s="4">
        <f>YEAR(BO2495)</f>
        <v>2018</v>
      </c>
      <c r="BS2495" s="2" t="s">
        <v>9</v>
      </c>
      <c r="BT2495" s="12" t="str">
        <f>INDEX($CD$5:$CD$10,MATCH(BS2495,$CC$5:$CC$10,0),1)</f>
        <v>Y</v>
      </c>
      <c r="BU2495" s="12" t="str">
        <f>IF(AND(BT2495="Y",BQ2495&gt;1),"Y","")</f>
        <v/>
      </c>
      <c r="BV2495" s="12" t="str">
        <f>IF(AND(BT2495="Y",BQ2495&lt;1),"Y","")</f>
        <v>Y</v>
      </c>
      <c r="BW2495" s="12" t="str">
        <f>IF(BQ2495&gt;1,IF(BQ2494&gt;1,"Y",""),"")</f>
        <v/>
      </c>
      <c r="BX2495" s="12" t="str">
        <f>IF(BQ2495&lt;1,IF(BQ2494&lt;1,"Y",""),"")</f>
        <v>Y</v>
      </c>
      <c r="BY2495" s="2"/>
      <c r="BZ2495" s="2"/>
      <c r="CA2495" s="2"/>
    </row>
    <row r="2496" spans="47:79">
      <c r="AU2496" s="4" t="str">
        <f>IF(AZ2496=AZ2497,IF(AZ2496&gt;AZ2495,AZ2496&amp;"_O",""),AZ2496&amp;"_C")</f>
        <v/>
      </c>
      <c r="AV2496" s="7" t="str">
        <f>IF(RIGHT(AU2496,1)="C",AX2496/INDEX($AX$5:$AX$2729,MATCH(AZ2496&amp;"_O",$AU$5:$AU$2729,0),1),"")</f>
        <v/>
      </c>
      <c r="AW2496" s="38">
        <v>42986</v>
      </c>
      <c r="AX2496" s="37">
        <v>2461.4299999999998</v>
      </c>
      <c r="AY2496" s="7">
        <f>AX2496/AX2495</f>
        <v>0.99389473259171013</v>
      </c>
      <c r="AZ2496" s="4">
        <f>YEAR(AW2496)</f>
        <v>2017</v>
      </c>
      <c r="BA2496" s="2" t="s">
        <v>9</v>
      </c>
      <c r="BB2496" s="12" t="str">
        <f>INDEX($CD$5:$CD$10,MATCH(BA2496,$CC$5:$CC$10,0),1)</f>
        <v>Y</v>
      </c>
      <c r="BC2496" s="12" t="str">
        <f>IF(AND(BB2496="Y",AY2496&gt;1),"Y","")</f>
        <v/>
      </c>
      <c r="BD2496" s="12" t="str">
        <f>IF(AND(BB2496="Y",AY2496&lt;1),"Y","")</f>
        <v>Y</v>
      </c>
      <c r="BE2496" s="12" t="str">
        <f>IF(AY2496&gt;1,IF(AY2495&gt;1,"Y",""),"")</f>
        <v/>
      </c>
      <c r="BF2496" s="12" t="str">
        <f>IF(AY2496&lt;1,IF(AY2495&lt;1,"Y",""),"")</f>
        <v/>
      </c>
      <c r="BG2496" s="2"/>
      <c r="BH2496" s="2"/>
      <c r="BI2496" s="2"/>
      <c r="BJ2496" s="2"/>
      <c r="BK2496" s="2"/>
      <c r="BL2496" s="2"/>
      <c r="BM2496" s="4" t="str">
        <f>IF(BR2496=BR2497,IF(BR2496&gt;BR2495,BR2496&amp;"_O",""),BR2496&amp;"_C")</f>
        <v/>
      </c>
      <c r="BN2496" s="7" t="str">
        <f>IF(RIGHT(BM2496,1)="C",BP2496/INDEX($BP$5:$BP$2729,MATCH(BR2496&amp;"_O",$BM$5:$BM$2729,0),1),"")</f>
        <v/>
      </c>
      <c r="BO2496" s="38">
        <v>43406</v>
      </c>
      <c r="BP2496" s="3">
        <v>7356.99</v>
      </c>
      <c r="BQ2496" s="7">
        <f>BP2496/BP2495</f>
        <v>1.0264789227607396</v>
      </c>
      <c r="BR2496" s="4">
        <f>YEAR(BO2496)</f>
        <v>2018</v>
      </c>
      <c r="BS2496" s="2" t="s">
        <v>9</v>
      </c>
      <c r="BT2496" s="12" t="str">
        <f>INDEX($CD$5:$CD$10,MATCH(BS2496,$CC$5:$CC$10,0),1)</f>
        <v>Y</v>
      </c>
      <c r="BU2496" s="12" t="str">
        <f>IF(AND(BT2496="Y",BQ2496&gt;1),"Y","")</f>
        <v>Y</v>
      </c>
      <c r="BV2496" s="12" t="str">
        <f>IF(AND(BT2496="Y",BQ2496&lt;1),"Y","")</f>
        <v/>
      </c>
      <c r="BW2496" s="12" t="str">
        <f>IF(BQ2496&gt;1,IF(BQ2495&gt;1,"Y",""),"")</f>
        <v/>
      </c>
      <c r="BX2496" s="12" t="str">
        <f>IF(BQ2496&lt;1,IF(BQ2495&lt;1,"Y",""),"")</f>
        <v/>
      </c>
      <c r="BY2496" s="2"/>
      <c r="BZ2496" s="2"/>
      <c r="CA2496" s="2"/>
    </row>
    <row r="2497" spans="47:79">
      <c r="AU2497" s="4" t="str">
        <f>IF(AZ2497=AZ2498,IF(AZ2497&gt;AZ2496,AZ2497&amp;"_O",""),AZ2497&amp;"_C")</f>
        <v/>
      </c>
      <c r="AV2497" s="7" t="str">
        <f>IF(RIGHT(AU2497,1)="C",AX2497/INDEX($AX$5:$AX$2729,MATCH(AZ2497&amp;"_O",$AU$5:$AU$2729,0),1),"")</f>
        <v/>
      </c>
      <c r="AW2497" s="38">
        <v>42993</v>
      </c>
      <c r="AX2497" s="37">
        <v>2500.23</v>
      </c>
      <c r="AY2497" s="7">
        <f>AX2497/AX2496</f>
        <v>1.0157631945657606</v>
      </c>
      <c r="AZ2497" s="4">
        <f>YEAR(AW2497)</f>
        <v>2017</v>
      </c>
      <c r="BA2497" s="2" t="s">
        <v>9</v>
      </c>
      <c r="BB2497" s="12" t="str">
        <f>INDEX($CD$5:$CD$10,MATCH(BA2497,$CC$5:$CC$10,0),1)</f>
        <v>Y</v>
      </c>
      <c r="BC2497" s="12" t="str">
        <f>IF(AND(BB2497="Y",AY2497&gt;1),"Y","")</f>
        <v>Y</v>
      </c>
      <c r="BD2497" s="12" t="str">
        <f>IF(AND(BB2497="Y",AY2497&lt;1),"Y","")</f>
        <v/>
      </c>
      <c r="BE2497" s="12" t="str">
        <f>IF(AY2497&gt;1,IF(AY2496&gt;1,"Y",""),"")</f>
        <v/>
      </c>
      <c r="BF2497" s="12" t="str">
        <f>IF(AY2497&lt;1,IF(AY2496&lt;1,"Y",""),"")</f>
        <v/>
      </c>
      <c r="BG2497" s="2"/>
      <c r="BH2497" s="2"/>
      <c r="BI2497" s="2"/>
      <c r="BJ2497" s="2"/>
      <c r="BK2497" s="2"/>
      <c r="BL2497" s="2"/>
      <c r="BM2497" s="4" t="str">
        <f>IF(BR2497=BR2498,IF(BR2497&gt;BR2496,BR2497&amp;"_O",""),BR2497&amp;"_C")</f>
        <v/>
      </c>
      <c r="BN2497" s="7" t="str">
        <f>IF(RIGHT(BM2497,1)="C",BP2497/INDEX($BP$5:$BP$2729,MATCH(BR2497&amp;"_O",$BM$5:$BM$2729,0),1),"")</f>
        <v/>
      </c>
      <c r="BO2497" s="38">
        <v>43413</v>
      </c>
      <c r="BP2497" s="3">
        <v>7406.9</v>
      </c>
      <c r="BQ2497" s="7">
        <f>BP2497/BP2496</f>
        <v>1.0067840244447797</v>
      </c>
      <c r="BR2497" s="4">
        <f>YEAR(BO2497)</f>
        <v>2018</v>
      </c>
      <c r="BS2497" s="2" t="s">
        <v>9</v>
      </c>
      <c r="BT2497" s="12" t="str">
        <f>INDEX($CD$5:$CD$10,MATCH(BS2497,$CC$5:$CC$10,0),1)</f>
        <v>Y</v>
      </c>
      <c r="BU2497" s="12" t="str">
        <f>IF(AND(BT2497="Y",BQ2497&gt;1),"Y","")</f>
        <v>Y</v>
      </c>
      <c r="BV2497" s="12" t="str">
        <f>IF(AND(BT2497="Y",BQ2497&lt;1),"Y","")</f>
        <v/>
      </c>
      <c r="BW2497" s="12" t="str">
        <f>IF(BQ2497&gt;1,IF(BQ2496&gt;1,"Y",""),"")</f>
        <v>Y</v>
      </c>
      <c r="BX2497" s="12" t="str">
        <f>IF(BQ2497&lt;1,IF(BQ2496&lt;1,"Y",""),"")</f>
        <v/>
      </c>
      <c r="BY2497" s="2"/>
      <c r="BZ2497" s="2"/>
      <c r="CA2497" s="2"/>
    </row>
    <row r="2498" spans="47:79">
      <c r="AU2498" s="4" t="str">
        <f>IF(AZ2498=AZ2499,IF(AZ2498&gt;AZ2497,AZ2498&amp;"_O",""),AZ2498&amp;"_C")</f>
        <v/>
      </c>
      <c r="AV2498" s="7" t="str">
        <f>IF(RIGHT(AU2498,1)="C",AX2498/INDEX($AX$5:$AX$2729,MATCH(AZ2498&amp;"_O",$AU$5:$AU$2729,0),1),"")</f>
        <v/>
      </c>
      <c r="AW2498" s="38">
        <v>43000</v>
      </c>
      <c r="AX2498" s="37">
        <v>2502.2199999999998</v>
      </c>
      <c r="AY2498" s="7">
        <f>AX2498/AX2497</f>
        <v>1.0007959267747366</v>
      </c>
      <c r="AZ2498" s="4">
        <f>YEAR(AW2498)</f>
        <v>2017</v>
      </c>
      <c r="BA2498" s="2" t="s">
        <v>9</v>
      </c>
      <c r="BB2498" s="12" t="str">
        <f>INDEX($CD$5:$CD$10,MATCH(BA2498,$CC$5:$CC$10,0),1)</f>
        <v>Y</v>
      </c>
      <c r="BC2498" s="12" t="str">
        <f>IF(AND(BB2498="Y",AY2498&gt;1),"Y","")</f>
        <v>Y</v>
      </c>
      <c r="BD2498" s="12" t="str">
        <f>IF(AND(BB2498="Y",AY2498&lt;1),"Y","")</f>
        <v/>
      </c>
      <c r="BE2498" s="12" t="str">
        <f>IF(AY2498&gt;1,IF(AY2497&gt;1,"Y",""),"")</f>
        <v>Y</v>
      </c>
      <c r="BF2498" s="12" t="str">
        <f>IF(AY2498&lt;1,IF(AY2497&lt;1,"Y",""),"")</f>
        <v/>
      </c>
      <c r="BG2498" s="2"/>
      <c r="BH2498" s="2"/>
      <c r="BI2498" s="2"/>
      <c r="BJ2498" s="2"/>
      <c r="BK2498" s="2"/>
      <c r="BL2498" s="2"/>
      <c r="BM2498" s="4" t="str">
        <f>IF(BR2498=BR2499,IF(BR2498&gt;BR2497,BR2498&amp;"_O",""),BR2498&amp;"_C")</f>
        <v/>
      </c>
      <c r="BN2498" s="7" t="str">
        <f>IF(RIGHT(BM2498,1)="C",BP2498/INDEX($BP$5:$BP$2729,MATCH(BR2498&amp;"_O",$BM$5:$BM$2729,0),1),"")</f>
        <v/>
      </c>
      <c r="BO2498" s="38">
        <v>43420</v>
      </c>
      <c r="BP2498" s="3">
        <v>7247.87</v>
      </c>
      <c r="BQ2498" s="7">
        <f>BP2498/BP2497</f>
        <v>0.97852947926932998</v>
      </c>
      <c r="BR2498" s="4">
        <f>YEAR(BO2498)</f>
        <v>2018</v>
      </c>
      <c r="BS2498" s="2" t="s">
        <v>9</v>
      </c>
      <c r="BT2498" s="12" t="str">
        <f>INDEX($CD$5:$CD$10,MATCH(BS2498,$CC$5:$CC$10,0),1)</f>
        <v>Y</v>
      </c>
      <c r="BU2498" s="12" t="str">
        <f>IF(AND(BT2498="Y",BQ2498&gt;1),"Y","")</f>
        <v/>
      </c>
      <c r="BV2498" s="12" t="str">
        <f>IF(AND(BT2498="Y",BQ2498&lt;1),"Y","")</f>
        <v>Y</v>
      </c>
      <c r="BW2498" s="12" t="str">
        <f>IF(BQ2498&gt;1,IF(BQ2497&gt;1,"Y",""),"")</f>
        <v/>
      </c>
      <c r="BX2498" s="12" t="str">
        <f>IF(BQ2498&lt;1,IF(BQ2497&lt;1,"Y",""),"")</f>
        <v/>
      </c>
      <c r="BY2498" s="2"/>
      <c r="BZ2498" s="2"/>
      <c r="CA2498" s="2"/>
    </row>
    <row r="2499" spans="47:79">
      <c r="AU2499" s="4" t="str">
        <f>IF(AZ2499=AZ2500,IF(AZ2499&gt;AZ2498,AZ2499&amp;"_O",""),AZ2499&amp;"_C")</f>
        <v/>
      </c>
      <c r="AV2499" s="7" t="str">
        <f>IF(RIGHT(AU2499,1)="C",AX2499/INDEX($AX$5:$AX$2729,MATCH(AZ2499&amp;"_O",$AU$5:$AU$2729,0),1),"")</f>
        <v/>
      </c>
      <c r="AW2499" s="38">
        <v>43007</v>
      </c>
      <c r="AX2499" s="37">
        <v>2519.36</v>
      </c>
      <c r="AY2499" s="7">
        <f>AX2499/AX2498</f>
        <v>1.0068499172734613</v>
      </c>
      <c r="AZ2499" s="4">
        <f>YEAR(AW2499)</f>
        <v>2017</v>
      </c>
      <c r="BA2499" s="2" t="s">
        <v>9</v>
      </c>
      <c r="BB2499" s="12" t="str">
        <f>INDEX($CD$5:$CD$10,MATCH(BA2499,$CC$5:$CC$10,0),1)</f>
        <v>Y</v>
      </c>
      <c r="BC2499" s="12" t="str">
        <f>IF(AND(BB2499="Y",AY2499&gt;1),"Y","")</f>
        <v>Y</v>
      </c>
      <c r="BD2499" s="12" t="str">
        <f>IF(AND(BB2499="Y",AY2499&lt;1),"Y","")</f>
        <v/>
      </c>
      <c r="BE2499" s="12" t="str">
        <f>IF(AY2499&gt;1,IF(AY2498&gt;1,"Y",""),"")</f>
        <v>Y</v>
      </c>
      <c r="BF2499" s="12" t="str">
        <f>IF(AY2499&lt;1,IF(AY2498&lt;1,"Y",""),"")</f>
        <v/>
      </c>
      <c r="BG2499" s="2"/>
      <c r="BH2499" s="2"/>
      <c r="BI2499" s="2"/>
      <c r="BJ2499" s="2"/>
      <c r="BK2499" s="2"/>
      <c r="BL2499" s="2"/>
      <c r="BM2499" s="4" t="str">
        <f>IF(BR2499=BR2500,IF(BR2499&gt;BR2498,BR2499&amp;"_O",""),BR2499&amp;"_C")</f>
        <v/>
      </c>
      <c r="BN2499" s="7" t="str">
        <f>IF(RIGHT(BM2499,1)="C",BP2499/INDEX($BP$5:$BP$2729,MATCH(BR2499&amp;"_O",$BM$5:$BM$2729,0),1),"")</f>
        <v/>
      </c>
      <c r="BO2499" s="38">
        <v>43427</v>
      </c>
      <c r="BP2499" s="3">
        <v>6938.98</v>
      </c>
      <c r="BQ2499" s="7">
        <f>BP2499/BP2498</f>
        <v>0.95738196187293645</v>
      </c>
      <c r="BR2499" s="4">
        <f>YEAR(BO2499)</f>
        <v>2018</v>
      </c>
      <c r="BS2499" s="2" t="s">
        <v>9</v>
      </c>
      <c r="BT2499" s="12" t="str">
        <f>INDEX($CD$5:$CD$10,MATCH(BS2499,$CC$5:$CC$10,0),1)</f>
        <v>Y</v>
      </c>
      <c r="BU2499" s="12" t="str">
        <f>IF(AND(BT2499="Y",BQ2499&gt;1),"Y","")</f>
        <v/>
      </c>
      <c r="BV2499" s="12" t="str">
        <f>IF(AND(BT2499="Y",BQ2499&lt;1),"Y","")</f>
        <v>Y</v>
      </c>
      <c r="BW2499" s="12" t="str">
        <f>IF(BQ2499&gt;1,IF(BQ2498&gt;1,"Y",""),"")</f>
        <v/>
      </c>
      <c r="BX2499" s="12" t="str">
        <f>IF(BQ2499&lt;1,IF(BQ2498&lt;1,"Y",""),"")</f>
        <v>Y</v>
      </c>
      <c r="BY2499" s="2"/>
      <c r="BZ2499" s="2"/>
      <c r="CA2499" s="2"/>
    </row>
    <row r="2500" spans="47:79">
      <c r="AU2500" s="4" t="str">
        <f>IF(AZ2500=AZ2501,IF(AZ2500&gt;AZ2499,AZ2500&amp;"_O",""),AZ2500&amp;"_C")</f>
        <v/>
      </c>
      <c r="AV2500" s="7" t="str">
        <f>IF(RIGHT(AU2500,1)="C",AX2500/INDEX($AX$5:$AX$2729,MATCH(AZ2500&amp;"_O",$AU$5:$AU$2729,0),1),"")</f>
        <v/>
      </c>
      <c r="AW2500" s="38">
        <v>43014</v>
      </c>
      <c r="AX2500" s="37">
        <v>2549.33</v>
      </c>
      <c r="AY2500" s="7">
        <f>AX2500/AX2499</f>
        <v>1.011895878318303</v>
      </c>
      <c r="AZ2500" s="4">
        <f>YEAR(AW2500)</f>
        <v>2017</v>
      </c>
      <c r="BA2500" s="2" t="s">
        <v>9</v>
      </c>
      <c r="BB2500" s="12" t="str">
        <f>INDEX($CD$5:$CD$10,MATCH(BA2500,$CC$5:$CC$10,0),1)</f>
        <v>Y</v>
      </c>
      <c r="BC2500" s="12" t="str">
        <f>IF(AND(BB2500="Y",AY2500&gt;1),"Y","")</f>
        <v>Y</v>
      </c>
      <c r="BD2500" s="12" t="str">
        <f>IF(AND(BB2500="Y",AY2500&lt;1),"Y","")</f>
        <v/>
      </c>
      <c r="BE2500" s="12" t="str">
        <f>IF(AY2500&gt;1,IF(AY2499&gt;1,"Y",""),"")</f>
        <v>Y</v>
      </c>
      <c r="BF2500" s="12" t="str">
        <f>IF(AY2500&lt;1,IF(AY2499&lt;1,"Y",""),"")</f>
        <v/>
      </c>
      <c r="BG2500" s="2"/>
      <c r="BH2500" s="2"/>
      <c r="BI2500" s="2"/>
      <c r="BJ2500" s="2"/>
      <c r="BK2500" s="2"/>
      <c r="BL2500" s="2"/>
      <c r="BM2500" s="4" t="str">
        <f>IF(BR2500=BR2501,IF(BR2500&gt;BR2499,BR2500&amp;"_O",""),BR2500&amp;"_C")</f>
        <v/>
      </c>
      <c r="BN2500" s="7" t="str">
        <f>IF(RIGHT(BM2500,1)="C",BP2500/INDEX($BP$5:$BP$2729,MATCH(BR2500&amp;"_O",$BM$5:$BM$2729,0),1),"")</f>
        <v/>
      </c>
      <c r="BO2500" s="38">
        <v>43434</v>
      </c>
      <c r="BP2500" s="3">
        <v>7330.54</v>
      </c>
      <c r="BQ2500" s="7">
        <f>BP2500/BP2499</f>
        <v>1.0564290428852656</v>
      </c>
      <c r="BR2500" s="4">
        <f>YEAR(BO2500)</f>
        <v>2018</v>
      </c>
      <c r="BS2500" s="2" t="s">
        <v>9</v>
      </c>
      <c r="BT2500" s="12" t="str">
        <f>INDEX($CD$5:$CD$10,MATCH(BS2500,$CC$5:$CC$10,0),1)</f>
        <v>Y</v>
      </c>
      <c r="BU2500" s="12" t="str">
        <f>IF(AND(BT2500="Y",BQ2500&gt;1),"Y","")</f>
        <v>Y</v>
      </c>
      <c r="BV2500" s="12" t="str">
        <f>IF(AND(BT2500="Y",BQ2500&lt;1),"Y","")</f>
        <v/>
      </c>
      <c r="BW2500" s="12" t="str">
        <f>IF(BQ2500&gt;1,IF(BQ2499&gt;1,"Y",""),"")</f>
        <v/>
      </c>
      <c r="BX2500" s="12" t="str">
        <f>IF(BQ2500&lt;1,IF(BQ2499&lt;1,"Y",""),"")</f>
        <v/>
      </c>
      <c r="BY2500" s="2"/>
      <c r="BZ2500" s="2"/>
      <c r="CA2500" s="2"/>
    </row>
    <row r="2501" spans="47:79">
      <c r="AU2501" s="4" t="str">
        <f>IF(AZ2501=AZ2502,IF(AZ2501&gt;AZ2500,AZ2501&amp;"_O",""),AZ2501&amp;"_C")</f>
        <v/>
      </c>
      <c r="AV2501" s="7" t="str">
        <f>IF(RIGHT(AU2501,1)="C",AX2501/INDEX($AX$5:$AX$2729,MATCH(AZ2501&amp;"_O",$AU$5:$AU$2729,0),1),"")</f>
        <v/>
      </c>
      <c r="AW2501" s="38">
        <v>43021</v>
      </c>
      <c r="AX2501" s="37">
        <v>2553.17</v>
      </c>
      <c r="AY2501" s="7">
        <f>AX2501/AX2500</f>
        <v>1.0015062781201336</v>
      </c>
      <c r="AZ2501" s="4">
        <f>YEAR(AW2501)</f>
        <v>2017</v>
      </c>
      <c r="BA2501" s="2" t="s">
        <v>9</v>
      </c>
      <c r="BB2501" s="12" t="str">
        <f>INDEX($CD$5:$CD$10,MATCH(BA2501,$CC$5:$CC$10,0),1)</f>
        <v>Y</v>
      </c>
      <c r="BC2501" s="12" t="str">
        <f>IF(AND(BB2501="Y",AY2501&gt;1),"Y","")</f>
        <v>Y</v>
      </c>
      <c r="BD2501" s="12" t="str">
        <f>IF(AND(BB2501="Y",AY2501&lt;1),"Y","")</f>
        <v/>
      </c>
      <c r="BE2501" s="12" t="str">
        <f>IF(AY2501&gt;1,IF(AY2500&gt;1,"Y",""),"")</f>
        <v>Y</v>
      </c>
      <c r="BF2501" s="12" t="str">
        <f>IF(AY2501&lt;1,IF(AY2500&lt;1,"Y",""),"")</f>
        <v/>
      </c>
      <c r="BG2501" s="2"/>
      <c r="BH2501" s="2"/>
      <c r="BI2501" s="2"/>
      <c r="BJ2501" s="2"/>
      <c r="BK2501" s="2"/>
      <c r="BL2501" s="2"/>
      <c r="BM2501" s="4" t="str">
        <f>IF(BR2501=BR2502,IF(BR2501&gt;BR2500,BR2501&amp;"_O",""),BR2501&amp;"_C")</f>
        <v/>
      </c>
      <c r="BN2501" s="7" t="str">
        <f>IF(RIGHT(BM2501,1)="C",BP2501/INDEX($BP$5:$BP$2729,MATCH(BR2501&amp;"_O",$BM$5:$BM$2729,0),1),"")</f>
        <v/>
      </c>
      <c r="BO2501" s="38">
        <v>43441</v>
      </c>
      <c r="BP2501" s="3">
        <v>6969.25</v>
      </c>
      <c r="BQ2501" s="7">
        <f>BP2501/BP2500</f>
        <v>0.95071440848832423</v>
      </c>
      <c r="BR2501" s="4">
        <f>YEAR(BO2501)</f>
        <v>2018</v>
      </c>
      <c r="BS2501" s="2" t="s">
        <v>9</v>
      </c>
      <c r="BT2501" s="12" t="str">
        <f>INDEX($CD$5:$CD$10,MATCH(BS2501,$CC$5:$CC$10,0),1)</f>
        <v>Y</v>
      </c>
      <c r="BU2501" s="12" t="str">
        <f>IF(AND(BT2501="Y",BQ2501&gt;1),"Y","")</f>
        <v/>
      </c>
      <c r="BV2501" s="12" t="str">
        <f>IF(AND(BT2501="Y",BQ2501&lt;1),"Y","")</f>
        <v>Y</v>
      </c>
      <c r="BW2501" s="12" t="str">
        <f>IF(BQ2501&gt;1,IF(BQ2500&gt;1,"Y",""),"")</f>
        <v/>
      </c>
      <c r="BX2501" s="12" t="str">
        <f>IF(BQ2501&lt;1,IF(BQ2500&lt;1,"Y",""),"")</f>
        <v/>
      </c>
      <c r="BY2501" s="2"/>
      <c r="BZ2501" s="2"/>
      <c r="CA2501" s="2"/>
    </row>
    <row r="2502" spans="47:79">
      <c r="AU2502" s="4" t="str">
        <f>IF(AZ2502=AZ2503,IF(AZ2502&gt;AZ2501,AZ2502&amp;"_O",""),AZ2502&amp;"_C")</f>
        <v/>
      </c>
      <c r="AV2502" s="7" t="str">
        <f>IF(RIGHT(AU2502,1)="C",AX2502/INDEX($AX$5:$AX$2729,MATCH(AZ2502&amp;"_O",$AU$5:$AU$2729,0),1),"")</f>
        <v/>
      </c>
      <c r="AW2502" s="38">
        <v>43028</v>
      </c>
      <c r="AX2502" s="37">
        <v>2575.21</v>
      </c>
      <c r="AY2502" s="7">
        <f>AX2502/AX2501</f>
        <v>1.0086324059894172</v>
      </c>
      <c r="AZ2502" s="4">
        <f>YEAR(AW2502)</f>
        <v>2017</v>
      </c>
      <c r="BA2502" s="2" t="s">
        <v>9</v>
      </c>
      <c r="BB2502" s="12" t="str">
        <f>INDEX($CD$5:$CD$10,MATCH(BA2502,$CC$5:$CC$10,0),1)</f>
        <v>Y</v>
      </c>
      <c r="BC2502" s="12" t="str">
        <f>IF(AND(BB2502="Y",AY2502&gt;1),"Y","")</f>
        <v>Y</v>
      </c>
      <c r="BD2502" s="12" t="str">
        <f>IF(AND(BB2502="Y",AY2502&lt;1),"Y","")</f>
        <v/>
      </c>
      <c r="BE2502" s="12" t="str">
        <f>IF(AY2502&gt;1,IF(AY2501&gt;1,"Y",""),"")</f>
        <v>Y</v>
      </c>
      <c r="BF2502" s="12" t="str">
        <f>IF(AY2502&lt;1,IF(AY2501&lt;1,"Y",""),"")</f>
        <v/>
      </c>
      <c r="BG2502" s="2"/>
      <c r="BH2502" s="2"/>
      <c r="BI2502" s="2"/>
      <c r="BJ2502" s="2"/>
      <c r="BK2502" s="2"/>
      <c r="BL2502" s="2"/>
      <c r="BM2502" s="4" t="str">
        <f>IF(BR2502=BR2503,IF(BR2502&gt;BR2501,BR2502&amp;"_O",""),BR2502&amp;"_C")</f>
        <v/>
      </c>
      <c r="BN2502" s="7" t="str">
        <f>IF(RIGHT(BM2502,1)="C",BP2502/INDEX($BP$5:$BP$2729,MATCH(BR2502&amp;"_O",$BM$5:$BM$2729,0),1),"")</f>
        <v/>
      </c>
      <c r="BO2502" s="38">
        <v>43448</v>
      </c>
      <c r="BP2502" s="3">
        <v>6910.67</v>
      </c>
      <c r="BQ2502" s="7">
        <f>BP2502/BP2501</f>
        <v>0.99159450443017538</v>
      </c>
      <c r="BR2502" s="4">
        <f>YEAR(BO2502)</f>
        <v>2018</v>
      </c>
      <c r="BS2502" s="2" t="s">
        <v>9</v>
      </c>
      <c r="BT2502" s="12" t="str">
        <f>INDEX($CD$5:$CD$10,MATCH(BS2502,$CC$5:$CC$10,0),1)</f>
        <v>Y</v>
      </c>
      <c r="BU2502" s="12" t="str">
        <f>IF(AND(BT2502="Y",BQ2502&gt;1),"Y","")</f>
        <v/>
      </c>
      <c r="BV2502" s="12" t="str">
        <f>IF(AND(BT2502="Y",BQ2502&lt;1),"Y","")</f>
        <v>Y</v>
      </c>
      <c r="BW2502" s="12" t="str">
        <f>IF(BQ2502&gt;1,IF(BQ2501&gt;1,"Y",""),"")</f>
        <v/>
      </c>
      <c r="BX2502" s="12" t="str">
        <f>IF(BQ2502&lt;1,IF(BQ2501&lt;1,"Y",""),"")</f>
        <v>Y</v>
      </c>
      <c r="BY2502" s="2"/>
      <c r="BZ2502" s="2"/>
      <c r="CA2502" s="2"/>
    </row>
    <row r="2503" spans="47:79">
      <c r="AU2503" s="4" t="str">
        <f>IF(AZ2503=AZ2504,IF(AZ2503&gt;AZ2502,AZ2503&amp;"_O",""),AZ2503&amp;"_C")</f>
        <v/>
      </c>
      <c r="AV2503" s="7" t="str">
        <f>IF(RIGHT(AU2503,1)="C",AX2503/INDEX($AX$5:$AX$2729,MATCH(AZ2503&amp;"_O",$AU$5:$AU$2729,0),1),"")</f>
        <v/>
      </c>
      <c r="AW2503" s="38">
        <v>43035</v>
      </c>
      <c r="AX2503" s="37">
        <v>2581.0700000000002</v>
      </c>
      <c r="AY2503" s="7">
        <f>AX2503/AX2502</f>
        <v>1.0022755425771102</v>
      </c>
      <c r="AZ2503" s="4">
        <f>YEAR(AW2503)</f>
        <v>2017</v>
      </c>
      <c r="BA2503" s="2" t="s">
        <v>9</v>
      </c>
      <c r="BB2503" s="12" t="str">
        <f>INDEX($CD$5:$CD$10,MATCH(BA2503,$CC$5:$CC$10,0),1)</f>
        <v>Y</v>
      </c>
      <c r="BC2503" s="12" t="str">
        <f>IF(AND(BB2503="Y",AY2503&gt;1),"Y","")</f>
        <v>Y</v>
      </c>
      <c r="BD2503" s="12" t="str">
        <f>IF(AND(BB2503="Y",AY2503&lt;1),"Y","")</f>
        <v/>
      </c>
      <c r="BE2503" s="12" t="str">
        <f>IF(AY2503&gt;1,IF(AY2502&gt;1,"Y",""),"")</f>
        <v>Y</v>
      </c>
      <c r="BF2503" s="12" t="str">
        <f>IF(AY2503&lt;1,IF(AY2502&lt;1,"Y",""),"")</f>
        <v/>
      </c>
      <c r="BG2503" s="2"/>
      <c r="BH2503" s="2"/>
      <c r="BI2503" s="2"/>
      <c r="BJ2503" s="2"/>
      <c r="BK2503" s="2"/>
      <c r="BL2503" s="2"/>
      <c r="BM2503" s="4" t="str">
        <f>IF(BR2503=BR2504,IF(BR2503&gt;BR2502,BR2503&amp;"_O",""),BR2503&amp;"_C")</f>
        <v/>
      </c>
      <c r="BN2503" s="7" t="str">
        <f>IF(RIGHT(BM2503,1)="C",BP2503/INDEX($BP$5:$BP$2729,MATCH(BR2503&amp;"_O",$BM$5:$BM$2729,0),1),"")</f>
        <v/>
      </c>
      <c r="BO2503" s="38">
        <v>43455</v>
      </c>
      <c r="BP2503" s="3">
        <v>6332.99</v>
      </c>
      <c r="BQ2503" s="7">
        <f>BP2503/BP2502</f>
        <v>0.91640752633246847</v>
      </c>
      <c r="BR2503" s="4">
        <f>YEAR(BO2503)</f>
        <v>2018</v>
      </c>
      <c r="BS2503" s="2" t="s">
        <v>9</v>
      </c>
      <c r="BT2503" s="12" t="str">
        <f>INDEX($CD$5:$CD$10,MATCH(BS2503,$CC$5:$CC$10,0),1)</f>
        <v>Y</v>
      </c>
      <c r="BU2503" s="12" t="str">
        <f>IF(AND(BT2503="Y",BQ2503&gt;1),"Y","")</f>
        <v/>
      </c>
      <c r="BV2503" s="12" t="str">
        <f>IF(AND(BT2503="Y",BQ2503&lt;1),"Y","")</f>
        <v>Y</v>
      </c>
      <c r="BW2503" s="12" t="str">
        <f>IF(BQ2503&gt;1,IF(BQ2502&gt;1,"Y",""),"")</f>
        <v/>
      </c>
      <c r="BX2503" s="12" t="str">
        <f>IF(BQ2503&lt;1,IF(BQ2502&lt;1,"Y",""),"")</f>
        <v>Y</v>
      </c>
      <c r="BY2503" s="2"/>
      <c r="BZ2503" s="2"/>
      <c r="CA2503" s="2"/>
    </row>
    <row r="2504" spans="47:79">
      <c r="AU2504" s="4" t="str">
        <f>IF(AZ2504=AZ2505,IF(AZ2504&gt;AZ2503,AZ2504&amp;"_O",""),AZ2504&amp;"_C")</f>
        <v/>
      </c>
      <c r="AV2504" s="7" t="str">
        <f>IF(RIGHT(AU2504,1)="C",AX2504/INDEX($AX$5:$AX$2729,MATCH(AZ2504&amp;"_O",$AU$5:$AU$2729,0),1),"")</f>
        <v/>
      </c>
      <c r="AW2504" s="38">
        <v>43042</v>
      </c>
      <c r="AX2504" s="37">
        <v>2587.84</v>
      </c>
      <c r="AY2504" s="7">
        <f>AX2504/AX2503</f>
        <v>1.0026229431979761</v>
      </c>
      <c r="AZ2504" s="4">
        <f>YEAR(AW2504)</f>
        <v>2017</v>
      </c>
      <c r="BA2504" s="2" t="s">
        <v>9</v>
      </c>
      <c r="BB2504" s="12" t="str">
        <f>INDEX($CD$5:$CD$10,MATCH(BA2504,$CC$5:$CC$10,0),1)</f>
        <v>Y</v>
      </c>
      <c r="BC2504" s="12" t="str">
        <f>IF(AND(BB2504="Y",AY2504&gt;1),"Y","")</f>
        <v>Y</v>
      </c>
      <c r="BD2504" s="12" t="str">
        <f>IF(AND(BB2504="Y",AY2504&lt;1),"Y","")</f>
        <v/>
      </c>
      <c r="BE2504" s="12" t="str">
        <f>IF(AY2504&gt;1,IF(AY2503&gt;1,"Y",""),"")</f>
        <v>Y</v>
      </c>
      <c r="BF2504" s="12" t="str">
        <f>IF(AY2504&lt;1,IF(AY2503&lt;1,"Y",""),"")</f>
        <v/>
      </c>
      <c r="BG2504" s="2"/>
      <c r="BH2504" s="2"/>
      <c r="BI2504" s="2"/>
      <c r="BJ2504" s="2"/>
      <c r="BK2504" s="2"/>
      <c r="BL2504" s="2"/>
      <c r="BM2504" s="4" t="str">
        <f>IF(BR2504=BR2505,IF(BR2504&gt;BR2503,BR2504&amp;"_O",""),BR2504&amp;"_C")</f>
        <v>2018_C</v>
      </c>
      <c r="BN2504" s="7">
        <f>IF(RIGHT(BM2504,1)="C",BP2504/INDEX($BP$5:$BP$2729,MATCH(BR2504&amp;"_O",$BM$5:$BM$2729,0),1),"")</f>
        <v>0.92264620489423477</v>
      </c>
      <c r="BO2504" s="38">
        <v>43462</v>
      </c>
      <c r="BP2504" s="3">
        <v>6584.52</v>
      </c>
      <c r="BQ2504" s="7">
        <f>BP2504/BP2503</f>
        <v>1.0397174162599343</v>
      </c>
      <c r="BR2504" s="4">
        <f>YEAR(BO2504)</f>
        <v>2018</v>
      </c>
      <c r="BS2504" s="2" t="s">
        <v>9</v>
      </c>
      <c r="BT2504" s="12" t="str">
        <f>INDEX($CD$5:$CD$10,MATCH(BS2504,$CC$5:$CC$10,0),1)</f>
        <v>Y</v>
      </c>
      <c r="BU2504" s="12" t="str">
        <f>IF(AND(BT2504="Y",BQ2504&gt;1),"Y","")</f>
        <v>Y</v>
      </c>
      <c r="BV2504" s="12" t="str">
        <f>IF(AND(BT2504="Y",BQ2504&lt;1),"Y","")</f>
        <v/>
      </c>
      <c r="BW2504" s="12" t="str">
        <f>IF(BQ2504&gt;1,IF(BQ2503&gt;1,"Y",""),"")</f>
        <v/>
      </c>
      <c r="BX2504" s="12" t="str">
        <f>IF(BQ2504&lt;1,IF(BQ2503&lt;1,"Y",""),"")</f>
        <v/>
      </c>
      <c r="BY2504" s="2"/>
      <c r="BZ2504" s="2"/>
      <c r="CA2504" s="2"/>
    </row>
    <row r="2505" spans="47:79">
      <c r="AU2505" s="4" t="str">
        <f>IF(AZ2505=AZ2506,IF(AZ2505&gt;AZ2504,AZ2505&amp;"_O",""),AZ2505&amp;"_C")</f>
        <v/>
      </c>
      <c r="AV2505" s="7" t="str">
        <f>IF(RIGHT(AU2505,1)="C",AX2505/INDEX($AX$5:$AX$2729,MATCH(AZ2505&amp;"_O",$AU$5:$AU$2729,0),1),"")</f>
        <v/>
      </c>
      <c r="AW2505" s="38">
        <v>43049</v>
      </c>
      <c r="AX2505" s="37">
        <v>2582.3000000000002</v>
      </c>
      <c r="AY2505" s="7">
        <f>AX2505/AX2504</f>
        <v>0.99785921849882531</v>
      </c>
      <c r="AZ2505" s="4">
        <f>YEAR(AW2505)</f>
        <v>2017</v>
      </c>
      <c r="BA2505" s="2" t="s">
        <v>9</v>
      </c>
      <c r="BB2505" s="12" t="str">
        <f>INDEX($CD$5:$CD$10,MATCH(BA2505,$CC$5:$CC$10,0),1)</f>
        <v>Y</v>
      </c>
      <c r="BC2505" s="12" t="str">
        <f>IF(AND(BB2505="Y",AY2505&gt;1),"Y","")</f>
        <v/>
      </c>
      <c r="BD2505" s="12" t="str">
        <f>IF(AND(BB2505="Y",AY2505&lt;1),"Y","")</f>
        <v>Y</v>
      </c>
      <c r="BE2505" s="12" t="str">
        <f>IF(AY2505&gt;1,IF(AY2504&gt;1,"Y",""),"")</f>
        <v/>
      </c>
      <c r="BF2505" s="12" t="str">
        <f>IF(AY2505&lt;1,IF(AY2504&lt;1,"Y",""),"")</f>
        <v/>
      </c>
      <c r="BG2505" s="2"/>
      <c r="BH2505" s="2"/>
      <c r="BI2505" s="2"/>
      <c r="BJ2505" s="2"/>
      <c r="BK2505" s="2"/>
      <c r="BL2505" s="2"/>
      <c r="BM2505" s="4" t="str">
        <f>IF(BR2505=BR2506,IF(BR2505&gt;BR2504,BR2505&amp;"_O",""),BR2505&amp;"_C")</f>
        <v>2019_O</v>
      </c>
      <c r="BN2505" s="7" t="str">
        <f>IF(RIGHT(BM2505,1)="C",BP2505/INDEX($BP$5:$BP$2729,MATCH(BR2505&amp;"_O",$BM$5:$BM$2729,0),1),"")</f>
        <v/>
      </c>
      <c r="BO2505" s="38">
        <v>43469</v>
      </c>
      <c r="BP2505" s="3">
        <v>6738.86</v>
      </c>
      <c r="BQ2505" s="7">
        <f>BP2505/BP2504</f>
        <v>1.0234398255301829</v>
      </c>
      <c r="BR2505" s="4">
        <f>YEAR(BO2505)</f>
        <v>2019</v>
      </c>
      <c r="BS2505" s="2" t="s">
        <v>9</v>
      </c>
      <c r="BT2505" s="12" t="str">
        <f>INDEX($CD$5:$CD$10,MATCH(BS2505,$CC$5:$CC$10,0),1)</f>
        <v>Y</v>
      </c>
      <c r="BU2505" s="12" t="str">
        <f>IF(AND(BT2505="Y",BQ2505&gt;1),"Y","")</f>
        <v>Y</v>
      </c>
      <c r="BV2505" s="12" t="str">
        <f>IF(AND(BT2505="Y",BQ2505&lt;1),"Y","")</f>
        <v/>
      </c>
      <c r="BW2505" s="12" t="str">
        <f>IF(BQ2505&gt;1,IF(BQ2504&gt;1,"Y",""),"")</f>
        <v>Y</v>
      </c>
      <c r="BX2505" s="12" t="str">
        <f>IF(BQ2505&lt;1,IF(BQ2504&lt;1,"Y",""),"")</f>
        <v/>
      </c>
      <c r="BY2505" s="2"/>
      <c r="BZ2505" s="2"/>
      <c r="CA2505" s="2"/>
    </row>
    <row r="2506" spans="47:79">
      <c r="AU2506" s="4" t="str">
        <f>IF(AZ2506=AZ2507,IF(AZ2506&gt;AZ2505,AZ2506&amp;"_O",""),AZ2506&amp;"_C")</f>
        <v/>
      </c>
      <c r="AV2506" s="7" t="str">
        <f>IF(RIGHT(AU2506,1)="C",AX2506/INDEX($AX$5:$AX$2729,MATCH(AZ2506&amp;"_O",$AU$5:$AU$2729,0),1),"")</f>
        <v/>
      </c>
      <c r="AW2506" s="38">
        <v>43056</v>
      </c>
      <c r="AX2506" s="37">
        <v>2578.85</v>
      </c>
      <c r="AY2506" s="7">
        <f>AX2506/AX2505</f>
        <v>0.99866398172172088</v>
      </c>
      <c r="AZ2506" s="4">
        <f>YEAR(AW2506)</f>
        <v>2017</v>
      </c>
      <c r="BA2506" s="2" t="s">
        <v>9</v>
      </c>
      <c r="BB2506" s="12" t="str">
        <f>INDEX($CD$5:$CD$10,MATCH(BA2506,$CC$5:$CC$10,0),1)</f>
        <v>Y</v>
      </c>
      <c r="BC2506" s="12" t="str">
        <f>IF(AND(BB2506="Y",AY2506&gt;1),"Y","")</f>
        <v/>
      </c>
      <c r="BD2506" s="12" t="str">
        <f>IF(AND(BB2506="Y",AY2506&lt;1),"Y","")</f>
        <v>Y</v>
      </c>
      <c r="BE2506" s="12" t="str">
        <f>IF(AY2506&gt;1,IF(AY2505&gt;1,"Y",""),"")</f>
        <v/>
      </c>
      <c r="BF2506" s="12" t="str">
        <f>IF(AY2506&lt;1,IF(AY2505&lt;1,"Y",""),"")</f>
        <v>Y</v>
      </c>
      <c r="BG2506" s="2"/>
      <c r="BH2506" s="2"/>
      <c r="BI2506" s="2"/>
      <c r="BJ2506" s="2"/>
      <c r="BK2506" s="2"/>
      <c r="BL2506" s="2"/>
      <c r="BM2506" s="4" t="str">
        <f>IF(BR2506=BR2507,IF(BR2506&gt;BR2505,BR2506&amp;"_O",""),BR2506&amp;"_C")</f>
        <v/>
      </c>
      <c r="BN2506" s="7" t="str">
        <f>IF(RIGHT(BM2506,1)="C",BP2506/INDEX($BP$5:$BP$2729,MATCH(BR2506&amp;"_O",$BM$5:$BM$2729,0),1),"")</f>
        <v/>
      </c>
      <c r="BO2506" s="38">
        <v>43476</v>
      </c>
      <c r="BP2506" s="3">
        <v>6971.48</v>
      </c>
      <c r="BQ2506" s="7">
        <f>BP2506/BP2505</f>
        <v>1.0345191916733691</v>
      </c>
      <c r="BR2506" s="4">
        <f>YEAR(BO2506)</f>
        <v>2019</v>
      </c>
      <c r="BS2506" s="2" t="s">
        <v>9</v>
      </c>
      <c r="BT2506" s="12" t="str">
        <f>INDEX($CD$5:$CD$10,MATCH(BS2506,$CC$5:$CC$10,0),1)</f>
        <v>Y</v>
      </c>
      <c r="BU2506" s="12" t="str">
        <f>IF(AND(BT2506="Y",BQ2506&gt;1),"Y","")</f>
        <v>Y</v>
      </c>
      <c r="BV2506" s="12" t="str">
        <f>IF(AND(BT2506="Y",BQ2506&lt;1),"Y","")</f>
        <v/>
      </c>
      <c r="BW2506" s="12" t="str">
        <f>IF(BQ2506&gt;1,IF(BQ2505&gt;1,"Y",""),"")</f>
        <v>Y</v>
      </c>
      <c r="BX2506" s="12" t="str">
        <f>IF(BQ2506&lt;1,IF(BQ2505&lt;1,"Y",""),"")</f>
        <v/>
      </c>
      <c r="BY2506" s="2"/>
      <c r="BZ2506" s="2"/>
      <c r="CA2506" s="2"/>
    </row>
    <row r="2507" spans="47:79">
      <c r="AU2507" s="4" t="str">
        <f>IF(AZ2507=AZ2508,IF(AZ2507&gt;AZ2506,AZ2507&amp;"_O",""),AZ2507&amp;"_C")</f>
        <v/>
      </c>
      <c r="AV2507" s="7" t="str">
        <f>IF(RIGHT(AU2507,1)="C",AX2507/INDEX($AX$5:$AX$2729,MATCH(AZ2507&amp;"_O",$AU$5:$AU$2729,0),1),"")</f>
        <v/>
      </c>
      <c r="AW2507" s="38">
        <v>43063</v>
      </c>
      <c r="AX2507" s="37">
        <v>2602.42</v>
      </c>
      <c r="AY2507" s="7">
        <f>AX2507/AX2506</f>
        <v>1.0091397328266476</v>
      </c>
      <c r="AZ2507" s="4">
        <f>YEAR(AW2507)</f>
        <v>2017</v>
      </c>
      <c r="BA2507" s="2" t="s">
        <v>9</v>
      </c>
      <c r="BB2507" s="12" t="str">
        <f>INDEX($CD$5:$CD$10,MATCH(BA2507,$CC$5:$CC$10,0),1)</f>
        <v>Y</v>
      </c>
      <c r="BC2507" s="12" t="str">
        <f>IF(AND(BB2507="Y",AY2507&gt;1),"Y","")</f>
        <v>Y</v>
      </c>
      <c r="BD2507" s="12" t="str">
        <f>IF(AND(BB2507="Y",AY2507&lt;1),"Y","")</f>
        <v/>
      </c>
      <c r="BE2507" s="12" t="str">
        <f>IF(AY2507&gt;1,IF(AY2506&gt;1,"Y",""),"")</f>
        <v/>
      </c>
      <c r="BF2507" s="12" t="str">
        <f>IF(AY2507&lt;1,IF(AY2506&lt;1,"Y",""),"")</f>
        <v/>
      </c>
      <c r="BG2507" s="2"/>
      <c r="BH2507" s="2"/>
      <c r="BI2507" s="2"/>
      <c r="BJ2507" s="2"/>
      <c r="BK2507" s="2"/>
      <c r="BL2507" s="2"/>
      <c r="BM2507" s="4" t="str">
        <f>IF(BR2507=BR2508,IF(BR2507&gt;BR2506,BR2507&amp;"_O",""),BR2507&amp;"_C")</f>
        <v/>
      </c>
      <c r="BN2507" s="7" t="str">
        <f>IF(RIGHT(BM2507,1)="C",BP2507/INDEX($BP$5:$BP$2729,MATCH(BR2507&amp;"_O",$BM$5:$BM$2729,0),1),"")</f>
        <v/>
      </c>
      <c r="BO2507" s="38">
        <v>43483</v>
      </c>
      <c r="BP2507" s="3">
        <v>7157.23</v>
      </c>
      <c r="BQ2507" s="7">
        <f>BP2507/BP2506</f>
        <v>1.0266442706570198</v>
      </c>
      <c r="BR2507" s="4">
        <f>YEAR(BO2507)</f>
        <v>2019</v>
      </c>
      <c r="BS2507" s="2" t="s">
        <v>9</v>
      </c>
      <c r="BT2507" s="12" t="str">
        <f>INDEX($CD$5:$CD$10,MATCH(BS2507,$CC$5:$CC$10,0),1)</f>
        <v>Y</v>
      </c>
      <c r="BU2507" s="12" t="str">
        <f>IF(AND(BT2507="Y",BQ2507&gt;1),"Y","")</f>
        <v>Y</v>
      </c>
      <c r="BV2507" s="12" t="str">
        <f>IF(AND(BT2507="Y",BQ2507&lt;1),"Y","")</f>
        <v/>
      </c>
      <c r="BW2507" s="12" t="str">
        <f>IF(BQ2507&gt;1,IF(BQ2506&gt;1,"Y",""),"")</f>
        <v>Y</v>
      </c>
      <c r="BX2507" s="12" t="str">
        <f>IF(BQ2507&lt;1,IF(BQ2506&lt;1,"Y",""),"")</f>
        <v/>
      </c>
      <c r="BY2507" s="2"/>
      <c r="BZ2507" s="2"/>
      <c r="CA2507" s="2"/>
    </row>
    <row r="2508" spans="47:79">
      <c r="AU2508" s="4" t="str">
        <f>IF(AZ2508=AZ2509,IF(AZ2508&gt;AZ2507,AZ2508&amp;"_O",""),AZ2508&amp;"_C")</f>
        <v/>
      </c>
      <c r="AV2508" s="7" t="str">
        <f>IF(RIGHT(AU2508,1)="C",AX2508/INDEX($AX$5:$AX$2729,MATCH(AZ2508&amp;"_O",$AU$5:$AU$2729,0),1),"")</f>
        <v/>
      </c>
      <c r="AW2508" s="38">
        <v>43070</v>
      </c>
      <c r="AX2508" s="37">
        <v>2642.22</v>
      </c>
      <c r="AY2508" s="7">
        <f>AX2508/AX2507</f>
        <v>1.0152934576279</v>
      </c>
      <c r="AZ2508" s="4">
        <f>YEAR(AW2508)</f>
        <v>2017</v>
      </c>
      <c r="BA2508" s="2" t="s">
        <v>9</v>
      </c>
      <c r="BB2508" s="12" t="str">
        <f>INDEX($CD$5:$CD$10,MATCH(BA2508,$CC$5:$CC$10,0),1)</f>
        <v>Y</v>
      </c>
      <c r="BC2508" s="12" t="str">
        <f>IF(AND(BB2508="Y",AY2508&gt;1),"Y","")</f>
        <v>Y</v>
      </c>
      <c r="BD2508" s="12" t="str">
        <f>IF(AND(BB2508="Y",AY2508&lt;1),"Y","")</f>
        <v/>
      </c>
      <c r="BE2508" s="12" t="str">
        <f>IF(AY2508&gt;1,IF(AY2507&gt;1,"Y",""),"")</f>
        <v>Y</v>
      </c>
      <c r="BF2508" s="12" t="str">
        <f>IF(AY2508&lt;1,IF(AY2507&lt;1,"Y",""),"")</f>
        <v/>
      </c>
      <c r="BG2508" s="2"/>
      <c r="BH2508" s="2"/>
      <c r="BI2508" s="2"/>
      <c r="BJ2508" s="2"/>
      <c r="BK2508" s="2"/>
      <c r="BL2508" s="2"/>
      <c r="BM2508" s="4" t="str">
        <f>IF(BR2508=BR2509,IF(BR2508&gt;BR2507,BR2508&amp;"_O",""),BR2508&amp;"_C")</f>
        <v/>
      </c>
      <c r="BN2508" s="7" t="str">
        <f>IF(RIGHT(BM2508,1)="C",BP2508/INDEX($BP$5:$BP$2729,MATCH(BR2508&amp;"_O",$BM$5:$BM$2729,0),1),"")</f>
        <v/>
      </c>
      <c r="BO2508" s="38">
        <v>43490</v>
      </c>
      <c r="BP2508" s="3">
        <v>7164.86</v>
      </c>
      <c r="BQ2508" s="7">
        <f>BP2508/BP2507</f>
        <v>1.0010660548843617</v>
      </c>
      <c r="BR2508" s="4">
        <f>YEAR(BO2508)</f>
        <v>2019</v>
      </c>
      <c r="BS2508" s="2" t="s">
        <v>9</v>
      </c>
      <c r="BT2508" s="12" t="str">
        <f>INDEX($CD$5:$CD$10,MATCH(BS2508,$CC$5:$CC$10,0),1)</f>
        <v>Y</v>
      </c>
      <c r="BU2508" s="12" t="str">
        <f>IF(AND(BT2508="Y",BQ2508&gt;1),"Y","")</f>
        <v>Y</v>
      </c>
      <c r="BV2508" s="12" t="str">
        <f>IF(AND(BT2508="Y",BQ2508&lt;1),"Y","")</f>
        <v/>
      </c>
      <c r="BW2508" s="12" t="str">
        <f>IF(BQ2508&gt;1,IF(BQ2507&gt;1,"Y",""),"")</f>
        <v>Y</v>
      </c>
      <c r="BX2508" s="12" t="str">
        <f>IF(BQ2508&lt;1,IF(BQ2507&lt;1,"Y",""),"")</f>
        <v/>
      </c>
      <c r="BY2508" s="2"/>
      <c r="BZ2508" s="2"/>
      <c r="CA2508" s="2"/>
    </row>
    <row r="2509" spans="47:79">
      <c r="AU2509" s="4" t="str">
        <f>IF(AZ2509=AZ2510,IF(AZ2509&gt;AZ2508,AZ2509&amp;"_O",""),AZ2509&amp;"_C")</f>
        <v/>
      </c>
      <c r="AV2509" s="7" t="str">
        <f>IF(RIGHT(AU2509,1)="C",AX2509/INDEX($AX$5:$AX$2729,MATCH(AZ2509&amp;"_O",$AU$5:$AU$2729,0),1),"")</f>
        <v/>
      </c>
      <c r="AW2509" s="38">
        <v>43077</v>
      </c>
      <c r="AX2509" s="37">
        <v>2651.5</v>
      </c>
      <c r="AY2509" s="7">
        <f>AX2509/AX2508</f>
        <v>1.0035121980758606</v>
      </c>
      <c r="AZ2509" s="4">
        <f>YEAR(AW2509)</f>
        <v>2017</v>
      </c>
      <c r="BA2509" s="2" t="s">
        <v>9</v>
      </c>
      <c r="BB2509" s="12" t="str">
        <f>INDEX($CD$5:$CD$10,MATCH(BA2509,$CC$5:$CC$10,0),1)</f>
        <v>Y</v>
      </c>
      <c r="BC2509" s="12" t="str">
        <f>IF(AND(BB2509="Y",AY2509&gt;1),"Y","")</f>
        <v>Y</v>
      </c>
      <c r="BD2509" s="12" t="str">
        <f>IF(AND(BB2509="Y",AY2509&lt;1),"Y","")</f>
        <v/>
      </c>
      <c r="BE2509" s="12" t="str">
        <f>IF(AY2509&gt;1,IF(AY2508&gt;1,"Y",""),"")</f>
        <v>Y</v>
      </c>
      <c r="BF2509" s="12" t="str">
        <f>IF(AY2509&lt;1,IF(AY2508&lt;1,"Y",""),"")</f>
        <v/>
      </c>
      <c r="BG2509" s="2"/>
      <c r="BH2509" s="2"/>
      <c r="BI2509" s="2"/>
      <c r="BJ2509" s="2"/>
      <c r="BK2509" s="2"/>
      <c r="BL2509" s="2"/>
      <c r="BM2509" s="4" t="str">
        <f>IF(BR2509=BR2510,IF(BR2509&gt;BR2508,BR2509&amp;"_O",""),BR2509&amp;"_C")</f>
        <v/>
      </c>
      <c r="BN2509" s="7" t="str">
        <f>IF(RIGHT(BM2509,1)="C",BP2509/INDEX($BP$5:$BP$2729,MATCH(BR2509&amp;"_O",$BM$5:$BM$2729,0),1),"")</f>
        <v/>
      </c>
      <c r="BO2509" s="38">
        <v>43497</v>
      </c>
      <c r="BP2509" s="3">
        <v>7263.87</v>
      </c>
      <c r="BQ2509" s="7">
        <f>BP2509/BP2508</f>
        <v>1.0138188324684643</v>
      </c>
      <c r="BR2509" s="4">
        <f>YEAR(BO2509)</f>
        <v>2019</v>
      </c>
      <c r="BS2509" s="2" t="s">
        <v>9</v>
      </c>
      <c r="BT2509" s="12" t="str">
        <f>INDEX($CD$5:$CD$10,MATCH(BS2509,$CC$5:$CC$10,0),1)</f>
        <v>Y</v>
      </c>
      <c r="BU2509" s="12" t="str">
        <f>IF(AND(BT2509="Y",BQ2509&gt;1),"Y","")</f>
        <v>Y</v>
      </c>
      <c r="BV2509" s="12" t="str">
        <f>IF(AND(BT2509="Y",BQ2509&lt;1),"Y","")</f>
        <v/>
      </c>
      <c r="BW2509" s="12" t="str">
        <f>IF(BQ2509&gt;1,IF(BQ2508&gt;1,"Y",""),"")</f>
        <v>Y</v>
      </c>
      <c r="BX2509" s="12" t="str">
        <f>IF(BQ2509&lt;1,IF(BQ2508&lt;1,"Y",""),"")</f>
        <v/>
      </c>
      <c r="BY2509" s="2"/>
      <c r="BZ2509" s="2"/>
      <c r="CA2509" s="2"/>
    </row>
    <row r="2510" spans="47:79">
      <c r="AU2510" s="4" t="str">
        <f>IF(AZ2510=AZ2511,IF(AZ2510&gt;AZ2509,AZ2510&amp;"_O",""),AZ2510&amp;"_C")</f>
        <v/>
      </c>
      <c r="AV2510" s="7" t="str">
        <f>IF(RIGHT(AU2510,1)="C",AX2510/INDEX($AX$5:$AX$2729,MATCH(AZ2510&amp;"_O",$AU$5:$AU$2729,0),1),"")</f>
        <v/>
      </c>
      <c r="AW2510" s="38">
        <v>43084</v>
      </c>
      <c r="AX2510" s="37">
        <v>2675.81</v>
      </c>
      <c r="AY2510" s="7">
        <f>AX2510/AX2509</f>
        <v>1.0091683952479729</v>
      </c>
      <c r="AZ2510" s="4">
        <f>YEAR(AW2510)</f>
        <v>2017</v>
      </c>
      <c r="BA2510" s="2" t="s">
        <v>9</v>
      </c>
      <c r="BB2510" s="12" t="str">
        <f>INDEX($CD$5:$CD$10,MATCH(BA2510,$CC$5:$CC$10,0),1)</f>
        <v>Y</v>
      </c>
      <c r="BC2510" s="12" t="str">
        <f>IF(AND(BB2510="Y",AY2510&gt;1),"Y","")</f>
        <v>Y</v>
      </c>
      <c r="BD2510" s="12" t="str">
        <f>IF(AND(BB2510="Y",AY2510&lt;1),"Y","")</f>
        <v/>
      </c>
      <c r="BE2510" s="12" t="str">
        <f>IF(AY2510&gt;1,IF(AY2509&gt;1,"Y",""),"")</f>
        <v>Y</v>
      </c>
      <c r="BF2510" s="12" t="str">
        <f>IF(AY2510&lt;1,IF(AY2509&lt;1,"Y",""),"")</f>
        <v/>
      </c>
      <c r="BG2510" s="2"/>
      <c r="BH2510" s="2"/>
      <c r="BI2510" s="2"/>
      <c r="BJ2510" s="2"/>
      <c r="BK2510" s="2"/>
      <c r="BL2510" s="2"/>
      <c r="BM2510" s="4" t="str">
        <f>IF(BR2510=BR2511,IF(BR2510&gt;BR2509,BR2510&amp;"_O",""),BR2510&amp;"_C")</f>
        <v/>
      </c>
      <c r="BN2510" s="7" t="str">
        <f>IF(RIGHT(BM2510,1)="C",BP2510/INDEX($BP$5:$BP$2729,MATCH(BR2510&amp;"_O",$BM$5:$BM$2729,0),1),"")</f>
        <v/>
      </c>
      <c r="BO2510" s="38">
        <v>43504</v>
      </c>
      <c r="BP2510" s="3">
        <v>7298.2</v>
      </c>
      <c r="BQ2510" s="7">
        <f>BP2510/BP2509</f>
        <v>1.0047261308365927</v>
      </c>
      <c r="BR2510" s="4">
        <f>YEAR(BO2510)</f>
        <v>2019</v>
      </c>
      <c r="BS2510" s="2" t="s">
        <v>9</v>
      </c>
      <c r="BT2510" s="12" t="str">
        <f>INDEX($CD$5:$CD$10,MATCH(BS2510,$CC$5:$CC$10,0),1)</f>
        <v>Y</v>
      </c>
      <c r="BU2510" s="12" t="str">
        <f>IF(AND(BT2510="Y",BQ2510&gt;1),"Y","")</f>
        <v>Y</v>
      </c>
      <c r="BV2510" s="12" t="str">
        <f>IF(AND(BT2510="Y",BQ2510&lt;1),"Y","")</f>
        <v/>
      </c>
      <c r="BW2510" s="12" t="str">
        <f>IF(BQ2510&gt;1,IF(BQ2509&gt;1,"Y",""),"")</f>
        <v>Y</v>
      </c>
      <c r="BX2510" s="12" t="str">
        <f>IF(BQ2510&lt;1,IF(BQ2509&lt;1,"Y",""),"")</f>
        <v/>
      </c>
      <c r="BY2510" s="2"/>
      <c r="BZ2510" s="2"/>
      <c r="CA2510" s="2"/>
    </row>
    <row r="2511" spans="47:79">
      <c r="AU2511" s="4" t="str">
        <f>IF(AZ2511=AZ2512,IF(AZ2511&gt;AZ2510,AZ2511&amp;"_O",""),AZ2511&amp;"_C")</f>
        <v/>
      </c>
      <c r="AV2511" s="7" t="str">
        <f>IF(RIGHT(AU2511,1)="C",AX2511/INDEX($AX$5:$AX$2729,MATCH(AZ2511&amp;"_O",$AU$5:$AU$2729,0),1),"")</f>
        <v/>
      </c>
      <c r="AW2511" s="38">
        <v>43091</v>
      </c>
      <c r="AX2511" s="37">
        <v>2683.34</v>
      </c>
      <c r="AY2511" s="7">
        <f>AX2511/AX2510</f>
        <v>1.0028141011506797</v>
      </c>
      <c r="AZ2511" s="4">
        <f>YEAR(AW2511)</f>
        <v>2017</v>
      </c>
      <c r="BA2511" s="2" t="s">
        <v>9</v>
      </c>
      <c r="BB2511" s="12" t="str">
        <f>INDEX($CD$5:$CD$10,MATCH(BA2511,$CC$5:$CC$10,0),1)</f>
        <v>Y</v>
      </c>
      <c r="BC2511" s="12" t="str">
        <f>IF(AND(BB2511="Y",AY2511&gt;1),"Y","")</f>
        <v>Y</v>
      </c>
      <c r="BD2511" s="12" t="str">
        <f>IF(AND(BB2511="Y",AY2511&lt;1),"Y","")</f>
        <v/>
      </c>
      <c r="BE2511" s="12" t="str">
        <f>IF(AY2511&gt;1,IF(AY2510&gt;1,"Y",""),"")</f>
        <v>Y</v>
      </c>
      <c r="BF2511" s="12" t="str">
        <f>IF(AY2511&lt;1,IF(AY2510&lt;1,"Y",""),"")</f>
        <v/>
      </c>
      <c r="BG2511" s="2"/>
      <c r="BH2511" s="2"/>
      <c r="BI2511" s="2"/>
      <c r="BJ2511" s="2"/>
      <c r="BK2511" s="2"/>
      <c r="BL2511" s="2"/>
      <c r="BM2511" s="4" t="str">
        <f>IF(BR2511=BR2512,IF(BR2511&gt;BR2510,BR2511&amp;"_O",""),BR2511&amp;"_C")</f>
        <v/>
      </c>
      <c r="BN2511" s="7" t="str">
        <f>IF(RIGHT(BM2511,1)="C",BP2511/INDEX($BP$5:$BP$2729,MATCH(BR2511&amp;"_O",$BM$5:$BM$2729,0),1),"")</f>
        <v/>
      </c>
      <c r="BO2511" s="38">
        <v>43511</v>
      </c>
      <c r="BP2511" s="3">
        <v>7472.41</v>
      </c>
      <c r="BQ2511" s="7">
        <f>BP2511/BP2510</f>
        <v>1.0238702693814914</v>
      </c>
      <c r="BR2511" s="4">
        <f>YEAR(BO2511)</f>
        <v>2019</v>
      </c>
      <c r="BS2511" s="2" t="s">
        <v>9</v>
      </c>
      <c r="BT2511" s="12" t="str">
        <f>INDEX($CD$5:$CD$10,MATCH(BS2511,$CC$5:$CC$10,0),1)</f>
        <v>Y</v>
      </c>
      <c r="BU2511" s="12" t="str">
        <f>IF(AND(BT2511="Y",BQ2511&gt;1),"Y","")</f>
        <v>Y</v>
      </c>
      <c r="BV2511" s="12" t="str">
        <f>IF(AND(BT2511="Y",BQ2511&lt;1),"Y","")</f>
        <v/>
      </c>
      <c r="BW2511" s="12" t="str">
        <f>IF(BQ2511&gt;1,IF(BQ2510&gt;1,"Y",""),"")</f>
        <v>Y</v>
      </c>
      <c r="BX2511" s="12" t="str">
        <f>IF(BQ2511&lt;1,IF(BQ2510&lt;1,"Y",""),"")</f>
        <v/>
      </c>
      <c r="BY2511" s="2"/>
      <c r="BZ2511" s="2"/>
      <c r="CA2511" s="2"/>
    </row>
    <row r="2512" spans="47:79">
      <c r="AU2512" s="4" t="str">
        <f>IF(AZ2512=AZ2513,IF(AZ2512&gt;AZ2511,AZ2512&amp;"_O",""),AZ2512&amp;"_C")</f>
        <v>2017_C</v>
      </c>
      <c r="AV2512" s="7">
        <f>IF(RIGHT(AU2512,1)="C",AX2512/INDEX($AX$5:$AX$2729,MATCH(AZ2512&amp;"_O",$AU$5:$AU$2729,0),1),"")</f>
        <v>1.1741912533267749</v>
      </c>
      <c r="AW2512" s="38">
        <v>43098</v>
      </c>
      <c r="AX2512" s="37">
        <v>2673.61</v>
      </c>
      <c r="AY2512" s="7">
        <f>AX2512/AX2511</f>
        <v>0.99637392205236752</v>
      </c>
      <c r="AZ2512" s="4">
        <f>YEAR(AW2512)</f>
        <v>2017</v>
      </c>
      <c r="BA2512" s="2" t="s">
        <v>9</v>
      </c>
      <c r="BB2512" s="12" t="str">
        <f>INDEX($CD$5:$CD$10,MATCH(BA2512,$CC$5:$CC$10,0),1)</f>
        <v>Y</v>
      </c>
      <c r="BC2512" s="12" t="str">
        <f>IF(AND(BB2512="Y",AY2512&gt;1),"Y","")</f>
        <v/>
      </c>
      <c r="BD2512" s="12" t="str">
        <f>IF(AND(BB2512="Y",AY2512&lt;1),"Y","")</f>
        <v>Y</v>
      </c>
      <c r="BE2512" s="12" t="str">
        <f>IF(AY2512&gt;1,IF(AY2511&gt;1,"Y",""),"")</f>
        <v/>
      </c>
      <c r="BF2512" s="12" t="str">
        <f>IF(AY2512&lt;1,IF(AY2511&lt;1,"Y",""),"")</f>
        <v/>
      </c>
      <c r="BG2512" s="2"/>
      <c r="BH2512" s="2"/>
      <c r="BI2512" s="2"/>
      <c r="BJ2512" s="2"/>
      <c r="BK2512" s="2"/>
      <c r="BL2512" s="2"/>
      <c r="BM2512" s="4" t="str">
        <f>IF(BR2512=BR2513,IF(BR2512&gt;BR2511,BR2512&amp;"_O",""),BR2512&amp;"_C")</f>
        <v/>
      </c>
      <c r="BN2512" s="7" t="str">
        <f>IF(RIGHT(BM2512,1)="C",BP2512/INDEX($BP$5:$BP$2729,MATCH(BR2512&amp;"_O",$BM$5:$BM$2729,0),1),"")</f>
        <v/>
      </c>
      <c r="BO2512" s="38">
        <v>43518</v>
      </c>
      <c r="BP2512" s="3">
        <v>7527.55</v>
      </c>
      <c r="BQ2512" s="7">
        <f>BP2512/BP2511</f>
        <v>1.0073791454162713</v>
      </c>
      <c r="BR2512" s="4">
        <f>YEAR(BO2512)</f>
        <v>2019</v>
      </c>
      <c r="BS2512" s="2" t="s">
        <v>9</v>
      </c>
      <c r="BT2512" s="12" t="str">
        <f>INDEX($CD$5:$CD$10,MATCH(BS2512,$CC$5:$CC$10,0),1)</f>
        <v>Y</v>
      </c>
      <c r="BU2512" s="12" t="str">
        <f>IF(AND(BT2512="Y",BQ2512&gt;1),"Y","")</f>
        <v>Y</v>
      </c>
      <c r="BV2512" s="12" t="str">
        <f>IF(AND(BT2512="Y",BQ2512&lt;1),"Y","")</f>
        <v/>
      </c>
      <c r="BW2512" s="12" t="str">
        <f>IF(BQ2512&gt;1,IF(BQ2511&gt;1,"Y",""),"")</f>
        <v>Y</v>
      </c>
      <c r="BX2512" s="12" t="str">
        <f>IF(BQ2512&lt;1,IF(BQ2511&lt;1,"Y",""),"")</f>
        <v/>
      </c>
      <c r="BY2512" s="2"/>
      <c r="BZ2512" s="2"/>
      <c r="CA2512" s="2"/>
    </row>
    <row r="2513" spans="47:79">
      <c r="AU2513" s="4" t="str">
        <f>IF(AZ2513=AZ2514,IF(AZ2513&gt;AZ2512,AZ2513&amp;"_O",""),AZ2513&amp;"_C")</f>
        <v>2018_O</v>
      </c>
      <c r="AV2513" s="7" t="str">
        <f>IF(RIGHT(AU2513,1)="C",AX2513/INDEX($AX$5:$AX$2729,MATCH(AZ2513&amp;"_O",$AU$5:$AU$2729,0),1),"")</f>
        <v/>
      </c>
      <c r="AW2513" s="38">
        <v>43105</v>
      </c>
      <c r="AX2513" s="37">
        <v>2743.15</v>
      </c>
      <c r="AY2513" s="7">
        <f>AX2513/AX2512</f>
        <v>1.0260097770430243</v>
      </c>
      <c r="AZ2513" s="4">
        <f>YEAR(AW2513)</f>
        <v>2018</v>
      </c>
      <c r="BA2513" s="2" t="s">
        <v>9</v>
      </c>
      <c r="BB2513" s="12" t="str">
        <f>INDEX($CD$5:$CD$10,MATCH(BA2513,$CC$5:$CC$10,0),1)</f>
        <v>Y</v>
      </c>
      <c r="BC2513" s="12" t="str">
        <f>IF(AND(BB2513="Y",AY2513&gt;1),"Y","")</f>
        <v>Y</v>
      </c>
      <c r="BD2513" s="12" t="str">
        <f>IF(AND(BB2513="Y",AY2513&lt;1),"Y","")</f>
        <v/>
      </c>
      <c r="BE2513" s="12" t="str">
        <f>IF(AY2513&gt;1,IF(AY2512&gt;1,"Y",""),"")</f>
        <v/>
      </c>
      <c r="BF2513" s="12" t="str">
        <f>IF(AY2513&lt;1,IF(AY2512&lt;1,"Y",""),"")</f>
        <v/>
      </c>
      <c r="BG2513" s="2"/>
      <c r="BH2513" s="2"/>
      <c r="BI2513" s="2"/>
      <c r="BJ2513" s="2"/>
      <c r="BK2513" s="2"/>
      <c r="BL2513" s="2"/>
      <c r="BM2513" s="4" t="str">
        <f>IF(BR2513=BR2514,IF(BR2513&gt;BR2512,BR2513&amp;"_O",""),BR2513&amp;"_C")</f>
        <v/>
      </c>
      <c r="BN2513" s="7" t="str">
        <f>IF(RIGHT(BM2513,1)="C",BP2513/INDEX($BP$5:$BP$2729,MATCH(BR2513&amp;"_O",$BM$5:$BM$2729,0),1),"")</f>
        <v/>
      </c>
      <c r="BO2513" s="38">
        <v>43525</v>
      </c>
      <c r="BP2513" s="3">
        <v>7595.35</v>
      </c>
      <c r="BQ2513" s="7">
        <f>BP2513/BP2512</f>
        <v>1.009006914600368</v>
      </c>
      <c r="BR2513" s="4">
        <f>YEAR(BO2513)</f>
        <v>2019</v>
      </c>
      <c r="BS2513" s="2" t="s">
        <v>9</v>
      </c>
      <c r="BT2513" s="12" t="str">
        <f>INDEX($CD$5:$CD$10,MATCH(BS2513,$CC$5:$CC$10,0),1)</f>
        <v>Y</v>
      </c>
      <c r="BU2513" s="12" t="str">
        <f>IF(AND(BT2513="Y",BQ2513&gt;1),"Y","")</f>
        <v>Y</v>
      </c>
      <c r="BV2513" s="12" t="str">
        <f>IF(AND(BT2513="Y",BQ2513&lt;1),"Y","")</f>
        <v/>
      </c>
      <c r="BW2513" s="12" t="str">
        <f>IF(BQ2513&gt;1,IF(BQ2512&gt;1,"Y",""),"")</f>
        <v>Y</v>
      </c>
      <c r="BX2513" s="12" t="str">
        <f>IF(BQ2513&lt;1,IF(BQ2512&lt;1,"Y",""),"")</f>
        <v/>
      </c>
      <c r="BY2513" s="2"/>
      <c r="BZ2513" s="2"/>
      <c r="CA2513" s="2"/>
    </row>
    <row r="2514" spans="47:79">
      <c r="AU2514" s="4" t="str">
        <f>IF(AZ2514=AZ2515,IF(AZ2514&gt;AZ2513,AZ2514&amp;"_O",""),AZ2514&amp;"_C")</f>
        <v/>
      </c>
      <c r="AV2514" s="7" t="str">
        <f>IF(RIGHT(AU2514,1)="C",AX2514/INDEX($AX$5:$AX$2729,MATCH(AZ2514&amp;"_O",$AU$5:$AU$2729,0),1),"")</f>
        <v/>
      </c>
      <c r="AW2514" s="38">
        <v>43112</v>
      </c>
      <c r="AX2514" s="37">
        <v>2786.24</v>
      </c>
      <c r="AY2514" s="7">
        <f>AX2514/AX2513</f>
        <v>1.0157082186537374</v>
      </c>
      <c r="AZ2514" s="4">
        <f>YEAR(AW2514)</f>
        <v>2018</v>
      </c>
      <c r="BA2514" s="2" t="s">
        <v>9</v>
      </c>
      <c r="BB2514" s="12" t="str">
        <f>INDEX($CD$5:$CD$10,MATCH(BA2514,$CC$5:$CC$10,0),1)</f>
        <v>Y</v>
      </c>
      <c r="BC2514" s="12" t="str">
        <f>IF(AND(BB2514="Y",AY2514&gt;1),"Y","")</f>
        <v>Y</v>
      </c>
      <c r="BD2514" s="12" t="str">
        <f>IF(AND(BB2514="Y",AY2514&lt;1),"Y","")</f>
        <v/>
      </c>
      <c r="BE2514" s="12" t="str">
        <f>IF(AY2514&gt;1,IF(AY2513&gt;1,"Y",""),"")</f>
        <v>Y</v>
      </c>
      <c r="BF2514" s="12" t="str">
        <f>IF(AY2514&lt;1,IF(AY2513&lt;1,"Y",""),"")</f>
        <v/>
      </c>
      <c r="BG2514" s="2"/>
      <c r="BH2514" s="2"/>
      <c r="BI2514" s="2"/>
      <c r="BJ2514" s="2"/>
      <c r="BK2514" s="2"/>
      <c r="BL2514" s="2"/>
      <c r="BM2514" s="4" t="str">
        <f>IF(BR2514=BR2515,IF(BR2514&gt;BR2513,BR2514&amp;"_O",""),BR2514&amp;"_C")</f>
        <v/>
      </c>
      <c r="BN2514" s="7" t="str">
        <f>IF(RIGHT(BM2514,1)="C",BP2514/INDEX($BP$5:$BP$2729,MATCH(BR2514&amp;"_O",$BM$5:$BM$2729,0),1),"")</f>
        <v/>
      </c>
      <c r="BO2514" s="38">
        <v>43532</v>
      </c>
      <c r="BP2514" s="3">
        <v>7408.14</v>
      </c>
      <c r="BQ2514" s="7">
        <f>BP2514/BP2513</f>
        <v>0.97535202459399506</v>
      </c>
      <c r="BR2514" s="4">
        <f>YEAR(BO2514)</f>
        <v>2019</v>
      </c>
      <c r="BS2514" s="2" t="s">
        <v>9</v>
      </c>
      <c r="BT2514" s="12" t="str">
        <f>INDEX($CD$5:$CD$10,MATCH(BS2514,$CC$5:$CC$10,0),1)</f>
        <v>Y</v>
      </c>
      <c r="BU2514" s="12" t="str">
        <f>IF(AND(BT2514="Y",BQ2514&gt;1),"Y","")</f>
        <v/>
      </c>
      <c r="BV2514" s="12" t="str">
        <f>IF(AND(BT2514="Y",BQ2514&lt;1),"Y","")</f>
        <v>Y</v>
      </c>
      <c r="BW2514" s="12" t="str">
        <f>IF(BQ2514&gt;1,IF(BQ2513&gt;1,"Y",""),"")</f>
        <v/>
      </c>
      <c r="BX2514" s="12" t="str">
        <f>IF(BQ2514&lt;1,IF(BQ2513&lt;1,"Y",""),"")</f>
        <v/>
      </c>
      <c r="BY2514" s="2"/>
      <c r="BZ2514" s="2"/>
      <c r="CA2514" s="2"/>
    </row>
    <row r="2515" spans="47:79">
      <c r="AU2515" s="4" t="str">
        <f>IF(AZ2515=AZ2516,IF(AZ2515&gt;AZ2514,AZ2515&amp;"_O",""),AZ2515&amp;"_C")</f>
        <v/>
      </c>
      <c r="AV2515" s="7" t="str">
        <f>IF(RIGHT(AU2515,1)="C",AX2515/INDEX($AX$5:$AX$2729,MATCH(AZ2515&amp;"_O",$AU$5:$AU$2729,0),1),"")</f>
        <v/>
      </c>
      <c r="AW2515" s="38">
        <v>43119</v>
      </c>
      <c r="AX2515" s="37">
        <v>2810.3</v>
      </c>
      <c r="AY2515" s="7">
        <f>AX2515/AX2514</f>
        <v>1.0086352934420582</v>
      </c>
      <c r="AZ2515" s="4">
        <f>YEAR(AW2515)</f>
        <v>2018</v>
      </c>
      <c r="BA2515" s="2" t="s">
        <v>9</v>
      </c>
      <c r="BB2515" s="12" t="str">
        <f>INDEX($CD$5:$CD$10,MATCH(BA2515,$CC$5:$CC$10,0),1)</f>
        <v>Y</v>
      </c>
      <c r="BC2515" s="12" t="str">
        <f>IF(AND(BB2515="Y",AY2515&gt;1),"Y","")</f>
        <v>Y</v>
      </c>
      <c r="BD2515" s="12" t="str">
        <f>IF(AND(BB2515="Y",AY2515&lt;1),"Y","")</f>
        <v/>
      </c>
      <c r="BE2515" s="12" t="str">
        <f>IF(AY2515&gt;1,IF(AY2514&gt;1,"Y",""),"")</f>
        <v>Y</v>
      </c>
      <c r="BF2515" s="12" t="str">
        <f>IF(AY2515&lt;1,IF(AY2514&lt;1,"Y",""),"")</f>
        <v/>
      </c>
      <c r="BG2515" s="2"/>
      <c r="BH2515" s="2"/>
      <c r="BI2515" s="2"/>
      <c r="BJ2515" s="2"/>
      <c r="BK2515" s="2"/>
      <c r="BL2515" s="2"/>
      <c r="BM2515" s="4" t="str">
        <f>IF(BR2515=BR2516,IF(BR2515&gt;BR2514,BR2515&amp;"_O",""),BR2515&amp;"_C")</f>
        <v/>
      </c>
      <c r="BN2515" s="7" t="str">
        <f>IF(RIGHT(BM2515,1)="C",BP2515/INDEX($BP$5:$BP$2729,MATCH(BR2515&amp;"_O",$BM$5:$BM$2729,0),1),"")</f>
        <v/>
      </c>
      <c r="BO2515" s="38">
        <v>43539</v>
      </c>
      <c r="BP2515" s="3">
        <v>7688.53</v>
      </c>
      <c r="BQ2515" s="7">
        <f>BP2515/BP2514</f>
        <v>1.0378489067431231</v>
      </c>
      <c r="BR2515" s="4">
        <f>YEAR(BO2515)</f>
        <v>2019</v>
      </c>
      <c r="BS2515" s="2" t="s">
        <v>9</v>
      </c>
      <c r="BT2515" s="12" t="str">
        <f>INDEX($CD$5:$CD$10,MATCH(BS2515,$CC$5:$CC$10,0),1)</f>
        <v>Y</v>
      </c>
      <c r="BU2515" s="12" t="str">
        <f>IF(AND(BT2515="Y",BQ2515&gt;1),"Y","")</f>
        <v>Y</v>
      </c>
      <c r="BV2515" s="12" t="str">
        <f>IF(AND(BT2515="Y",BQ2515&lt;1),"Y","")</f>
        <v/>
      </c>
      <c r="BW2515" s="12" t="str">
        <f>IF(BQ2515&gt;1,IF(BQ2514&gt;1,"Y",""),"")</f>
        <v/>
      </c>
      <c r="BX2515" s="12" t="str">
        <f>IF(BQ2515&lt;1,IF(BQ2514&lt;1,"Y",""),"")</f>
        <v/>
      </c>
      <c r="BY2515" s="2"/>
      <c r="BZ2515" s="2"/>
      <c r="CA2515" s="2"/>
    </row>
    <row r="2516" spans="47:79">
      <c r="AU2516" s="4" t="str">
        <f>IF(AZ2516=AZ2517,IF(AZ2516&gt;AZ2515,AZ2516&amp;"_O",""),AZ2516&amp;"_C")</f>
        <v/>
      </c>
      <c r="AV2516" s="7" t="str">
        <f>IF(RIGHT(AU2516,1)="C",AX2516/INDEX($AX$5:$AX$2729,MATCH(AZ2516&amp;"_O",$AU$5:$AU$2729,0),1),"")</f>
        <v/>
      </c>
      <c r="AW2516" s="38">
        <v>43126</v>
      </c>
      <c r="AX2516" s="37">
        <v>2872.87</v>
      </c>
      <c r="AY2516" s="7">
        <f>AX2516/AX2515</f>
        <v>1.0222645269188342</v>
      </c>
      <c r="AZ2516" s="4">
        <f>YEAR(AW2516)</f>
        <v>2018</v>
      </c>
      <c r="BA2516" s="2" t="s">
        <v>9</v>
      </c>
      <c r="BB2516" s="12" t="str">
        <f>INDEX($CD$5:$CD$10,MATCH(BA2516,$CC$5:$CC$10,0),1)</f>
        <v>Y</v>
      </c>
      <c r="BC2516" s="12" t="str">
        <f>IF(AND(BB2516="Y",AY2516&gt;1),"Y","")</f>
        <v>Y</v>
      </c>
      <c r="BD2516" s="12" t="str">
        <f>IF(AND(BB2516="Y",AY2516&lt;1),"Y","")</f>
        <v/>
      </c>
      <c r="BE2516" s="12" t="str">
        <f>IF(AY2516&gt;1,IF(AY2515&gt;1,"Y",""),"")</f>
        <v>Y</v>
      </c>
      <c r="BF2516" s="12" t="str">
        <f>IF(AY2516&lt;1,IF(AY2515&lt;1,"Y",""),"")</f>
        <v/>
      </c>
      <c r="BG2516" s="2"/>
      <c r="BH2516" s="2"/>
      <c r="BI2516" s="2"/>
      <c r="BJ2516" s="2"/>
      <c r="BK2516" s="2"/>
      <c r="BL2516" s="2"/>
      <c r="BM2516" s="4" t="str">
        <f>IF(BR2516=BR2517,IF(BR2516&gt;BR2515,BR2516&amp;"_O",""),BR2516&amp;"_C")</f>
        <v/>
      </c>
      <c r="BN2516" s="7" t="str">
        <f>IF(RIGHT(BM2516,1)="C",BP2516/INDEX($BP$5:$BP$2729,MATCH(BR2516&amp;"_O",$BM$5:$BM$2729,0),1),"")</f>
        <v/>
      </c>
      <c r="BO2516" s="38">
        <v>43546</v>
      </c>
      <c r="BP2516" s="3">
        <v>7642.67</v>
      </c>
      <c r="BQ2516" s="7">
        <f>BP2516/BP2515</f>
        <v>0.99403527072145137</v>
      </c>
      <c r="BR2516" s="4">
        <f>YEAR(BO2516)</f>
        <v>2019</v>
      </c>
      <c r="BS2516" s="2" t="s">
        <v>9</v>
      </c>
      <c r="BT2516" s="12" t="str">
        <f>INDEX($CD$5:$CD$10,MATCH(BS2516,$CC$5:$CC$10,0),1)</f>
        <v>Y</v>
      </c>
      <c r="BU2516" s="12" t="str">
        <f>IF(AND(BT2516="Y",BQ2516&gt;1),"Y","")</f>
        <v/>
      </c>
      <c r="BV2516" s="12" t="str">
        <f>IF(AND(BT2516="Y",BQ2516&lt;1),"Y","")</f>
        <v>Y</v>
      </c>
      <c r="BW2516" s="12" t="str">
        <f>IF(BQ2516&gt;1,IF(BQ2515&gt;1,"Y",""),"")</f>
        <v/>
      </c>
      <c r="BX2516" s="12" t="str">
        <f>IF(BQ2516&lt;1,IF(BQ2515&lt;1,"Y",""),"")</f>
        <v/>
      </c>
      <c r="BY2516" s="2"/>
      <c r="BZ2516" s="2"/>
      <c r="CA2516" s="2"/>
    </row>
    <row r="2517" spans="47:79">
      <c r="AU2517" s="4" t="str">
        <f>IF(AZ2517=AZ2518,IF(AZ2517&gt;AZ2516,AZ2517&amp;"_O",""),AZ2517&amp;"_C")</f>
        <v/>
      </c>
      <c r="AV2517" s="7" t="str">
        <f>IF(RIGHT(AU2517,1)="C",AX2517/INDEX($AX$5:$AX$2729,MATCH(AZ2517&amp;"_O",$AU$5:$AU$2729,0),1),"")</f>
        <v/>
      </c>
      <c r="AW2517" s="38">
        <v>43133</v>
      </c>
      <c r="AX2517" s="37">
        <v>2762.13</v>
      </c>
      <c r="AY2517" s="7">
        <f>AX2517/AX2516</f>
        <v>0.96145318096537613</v>
      </c>
      <c r="AZ2517" s="4">
        <f>YEAR(AW2517)</f>
        <v>2018</v>
      </c>
      <c r="BA2517" s="2" t="s">
        <v>9</v>
      </c>
      <c r="BB2517" s="12" t="str">
        <f>INDEX($CD$5:$CD$10,MATCH(BA2517,$CC$5:$CC$10,0),1)</f>
        <v>Y</v>
      </c>
      <c r="BC2517" s="12" t="str">
        <f>IF(AND(BB2517="Y",AY2517&gt;1),"Y","")</f>
        <v/>
      </c>
      <c r="BD2517" s="12" t="str">
        <f>IF(AND(BB2517="Y",AY2517&lt;1),"Y","")</f>
        <v>Y</v>
      </c>
      <c r="BE2517" s="12" t="str">
        <f>IF(AY2517&gt;1,IF(AY2516&gt;1,"Y",""),"")</f>
        <v/>
      </c>
      <c r="BF2517" s="12" t="str">
        <f>IF(AY2517&lt;1,IF(AY2516&lt;1,"Y",""),"")</f>
        <v/>
      </c>
      <c r="BG2517" s="2"/>
      <c r="BH2517" s="2"/>
      <c r="BI2517" s="2"/>
      <c r="BJ2517" s="2"/>
      <c r="BK2517" s="2"/>
      <c r="BL2517" s="2"/>
      <c r="BM2517" s="4" t="str">
        <f>IF(BR2517=BR2518,IF(BR2517&gt;BR2516,BR2517&amp;"_O",""),BR2517&amp;"_C")</f>
        <v/>
      </c>
      <c r="BN2517" s="7" t="str">
        <f>IF(RIGHT(BM2517,1)="C",BP2517/INDEX($BP$5:$BP$2729,MATCH(BR2517&amp;"_O",$BM$5:$BM$2729,0),1),"")</f>
        <v/>
      </c>
      <c r="BO2517" s="38">
        <v>43553</v>
      </c>
      <c r="BP2517" s="3">
        <v>7729.32</v>
      </c>
      <c r="BQ2517" s="7">
        <f>BP2517/BP2516</f>
        <v>1.0113376607913203</v>
      </c>
      <c r="BR2517" s="4">
        <f>YEAR(BO2517)</f>
        <v>2019</v>
      </c>
      <c r="BS2517" s="2" t="s">
        <v>9</v>
      </c>
      <c r="BT2517" s="12" t="str">
        <f>INDEX($CD$5:$CD$10,MATCH(BS2517,$CC$5:$CC$10,0),1)</f>
        <v>Y</v>
      </c>
      <c r="BU2517" s="12" t="str">
        <f>IF(AND(BT2517="Y",BQ2517&gt;1),"Y","")</f>
        <v>Y</v>
      </c>
      <c r="BV2517" s="12" t="str">
        <f>IF(AND(BT2517="Y",BQ2517&lt;1),"Y","")</f>
        <v/>
      </c>
      <c r="BW2517" s="12" t="str">
        <f>IF(BQ2517&gt;1,IF(BQ2516&gt;1,"Y",""),"")</f>
        <v/>
      </c>
      <c r="BX2517" s="12" t="str">
        <f>IF(BQ2517&lt;1,IF(BQ2516&lt;1,"Y",""),"")</f>
        <v/>
      </c>
      <c r="BY2517" s="2"/>
      <c r="BZ2517" s="2"/>
      <c r="CA2517" s="2"/>
    </row>
    <row r="2518" spans="47:79">
      <c r="AU2518" s="4" t="str">
        <f>IF(AZ2518=AZ2519,IF(AZ2518&gt;AZ2517,AZ2518&amp;"_O",""),AZ2518&amp;"_C")</f>
        <v/>
      </c>
      <c r="AV2518" s="7" t="str">
        <f>IF(RIGHT(AU2518,1)="C",AX2518/INDEX($AX$5:$AX$2729,MATCH(AZ2518&amp;"_O",$AU$5:$AU$2729,0),1),"")</f>
        <v/>
      </c>
      <c r="AW2518" s="38">
        <v>43140</v>
      </c>
      <c r="AX2518" s="37">
        <v>2619.5500000000002</v>
      </c>
      <c r="AY2518" s="7">
        <f>AX2518/AX2517</f>
        <v>0.94838041656258032</v>
      </c>
      <c r="AZ2518" s="4">
        <f>YEAR(AW2518)</f>
        <v>2018</v>
      </c>
      <c r="BA2518" s="2" t="s">
        <v>9</v>
      </c>
      <c r="BB2518" s="12" t="str">
        <f>INDEX($CD$5:$CD$10,MATCH(BA2518,$CC$5:$CC$10,0),1)</f>
        <v>Y</v>
      </c>
      <c r="BC2518" s="12" t="str">
        <f>IF(AND(BB2518="Y",AY2518&gt;1),"Y","")</f>
        <v/>
      </c>
      <c r="BD2518" s="12" t="str">
        <f>IF(AND(BB2518="Y",AY2518&lt;1),"Y","")</f>
        <v>Y</v>
      </c>
      <c r="BE2518" s="12" t="str">
        <f>IF(AY2518&gt;1,IF(AY2517&gt;1,"Y",""),"")</f>
        <v/>
      </c>
      <c r="BF2518" s="12" t="str">
        <f>IF(AY2518&lt;1,IF(AY2517&lt;1,"Y",""),"")</f>
        <v>Y</v>
      </c>
      <c r="BG2518" s="2"/>
      <c r="BH2518" s="2"/>
      <c r="BI2518" s="2"/>
      <c r="BJ2518" s="2"/>
      <c r="BK2518" s="2"/>
      <c r="BL2518" s="2"/>
      <c r="BM2518" s="4" t="str">
        <f>IF(BR2518=BR2519,IF(BR2518&gt;BR2517,BR2518&amp;"_O",""),BR2518&amp;"_C")</f>
        <v/>
      </c>
      <c r="BN2518" s="7" t="str">
        <f>IF(RIGHT(BM2518,1)="C",BP2518/INDEX($BP$5:$BP$2729,MATCH(BR2518&amp;"_O",$BM$5:$BM$2729,0),1),"")</f>
        <v/>
      </c>
      <c r="BO2518" s="38">
        <v>43560</v>
      </c>
      <c r="BP2518" s="3">
        <v>7938.69</v>
      </c>
      <c r="BQ2518" s="7">
        <f>BP2518/BP2517</f>
        <v>1.0270877645122727</v>
      </c>
      <c r="BR2518" s="4">
        <f>YEAR(BO2518)</f>
        <v>2019</v>
      </c>
      <c r="BS2518" s="2" t="s">
        <v>9</v>
      </c>
      <c r="BT2518" s="12" t="str">
        <f>INDEX($CD$5:$CD$10,MATCH(BS2518,$CC$5:$CC$10,0),1)</f>
        <v>Y</v>
      </c>
      <c r="BU2518" s="12" t="str">
        <f>IF(AND(BT2518="Y",BQ2518&gt;1),"Y","")</f>
        <v>Y</v>
      </c>
      <c r="BV2518" s="12" t="str">
        <f>IF(AND(BT2518="Y",BQ2518&lt;1),"Y","")</f>
        <v/>
      </c>
      <c r="BW2518" s="12" t="str">
        <f>IF(BQ2518&gt;1,IF(BQ2517&gt;1,"Y",""),"")</f>
        <v>Y</v>
      </c>
      <c r="BX2518" s="12" t="str">
        <f>IF(BQ2518&lt;1,IF(BQ2517&lt;1,"Y",""),"")</f>
        <v/>
      </c>
      <c r="BY2518" s="2"/>
      <c r="BZ2518" s="2"/>
      <c r="CA2518" s="2"/>
    </row>
    <row r="2519" spans="47:79">
      <c r="AU2519" s="4" t="str">
        <f>IF(AZ2519=AZ2520,IF(AZ2519&gt;AZ2518,AZ2519&amp;"_O",""),AZ2519&amp;"_C")</f>
        <v/>
      </c>
      <c r="AV2519" s="7" t="str">
        <f>IF(RIGHT(AU2519,1)="C",AX2519/INDEX($AX$5:$AX$2729,MATCH(AZ2519&amp;"_O",$AU$5:$AU$2729,0),1),"")</f>
        <v/>
      </c>
      <c r="AW2519" s="38">
        <v>43147</v>
      </c>
      <c r="AX2519" s="37">
        <v>2732.22</v>
      </c>
      <c r="AY2519" s="7">
        <f>AX2519/AX2518</f>
        <v>1.0430112042144641</v>
      </c>
      <c r="AZ2519" s="4">
        <f>YEAR(AW2519)</f>
        <v>2018</v>
      </c>
      <c r="BA2519" s="2" t="s">
        <v>9</v>
      </c>
      <c r="BB2519" s="12" t="str">
        <f>INDEX($CD$5:$CD$10,MATCH(BA2519,$CC$5:$CC$10,0),1)</f>
        <v>Y</v>
      </c>
      <c r="BC2519" s="12" t="str">
        <f>IF(AND(BB2519="Y",AY2519&gt;1),"Y","")</f>
        <v>Y</v>
      </c>
      <c r="BD2519" s="12" t="str">
        <f>IF(AND(BB2519="Y",AY2519&lt;1),"Y","")</f>
        <v/>
      </c>
      <c r="BE2519" s="12" t="str">
        <f>IF(AY2519&gt;1,IF(AY2518&gt;1,"Y",""),"")</f>
        <v/>
      </c>
      <c r="BF2519" s="12" t="str">
        <f>IF(AY2519&lt;1,IF(AY2518&lt;1,"Y",""),"")</f>
        <v/>
      </c>
      <c r="BG2519" s="2"/>
      <c r="BH2519" s="2"/>
      <c r="BI2519" s="2"/>
      <c r="BJ2519" s="2"/>
      <c r="BK2519" s="2"/>
      <c r="BL2519" s="2"/>
      <c r="BM2519" s="4" t="str">
        <f>IF(BR2519=BR2520,IF(BR2519&gt;BR2518,BR2519&amp;"_O",""),BR2519&amp;"_C")</f>
        <v/>
      </c>
      <c r="BN2519" s="7" t="str">
        <f>IF(RIGHT(BM2519,1)="C",BP2519/INDEX($BP$5:$BP$2729,MATCH(BR2519&amp;"_O",$BM$5:$BM$2729,0),1),"")</f>
        <v/>
      </c>
      <c r="BO2519" s="38">
        <v>43567</v>
      </c>
      <c r="BP2519" s="3">
        <v>7984.16</v>
      </c>
      <c r="BQ2519" s="7">
        <f>BP2519/BP2518</f>
        <v>1.0057276452412174</v>
      </c>
      <c r="BR2519" s="4">
        <f>YEAR(BO2519)</f>
        <v>2019</v>
      </c>
      <c r="BS2519" s="2" t="s">
        <v>9</v>
      </c>
      <c r="BT2519" s="12" t="str">
        <f>INDEX($CD$5:$CD$10,MATCH(BS2519,$CC$5:$CC$10,0),1)</f>
        <v>Y</v>
      </c>
      <c r="BU2519" s="12" t="str">
        <f>IF(AND(BT2519="Y",BQ2519&gt;1),"Y","")</f>
        <v>Y</v>
      </c>
      <c r="BV2519" s="12" t="str">
        <f>IF(AND(BT2519="Y",BQ2519&lt;1),"Y","")</f>
        <v/>
      </c>
      <c r="BW2519" s="12" t="str">
        <f>IF(BQ2519&gt;1,IF(BQ2518&gt;1,"Y",""),"")</f>
        <v>Y</v>
      </c>
      <c r="BX2519" s="12" t="str">
        <f>IF(BQ2519&lt;1,IF(BQ2518&lt;1,"Y",""),"")</f>
        <v/>
      </c>
      <c r="BY2519" s="2"/>
      <c r="BZ2519" s="2"/>
      <c r="CA2519" s="2"/>
    </row>
    <row r="2520" spans="47:79">
      <c r="AU2520" s="4" t="str">
        <f>IF(AZ2520=AZ2521,IF(AZ2520&gt;AZ2519,AZ2520&amp;"_O",""),AZ2520&amp;"_C")</f>
        <v/>
      </c>
      <c r="AV2520" s="7" t="str">
        <f>IF(RIGHT(AU2520,1)="C",AX2520/INDEX($AX$5:$AX$2729,MATCH(AZ2520&amp;"_O",$AU$5:$AU$2729,0),1),"")</f>
        <v/>
      </c>
      <c r="AW2520" s="38">
        <v>43154</v>
      </c>
      <c r="AX2520" s="37">
        <v>2747.3</v>
      </c>
      <c r="AY2520" s="7">
        <f>AX2520/AX2519</f>
        <v>1.0055193212845233</v>
      </c>
      <c r="AZ2520" s="4">
        <f>YEAR(AW2520)</f>
        <v>2018</v>
      </c>
      <c r="BA2520" s="2" t="s">
        <v>9</v>
      </c>
      <c r="BB2520" s="12" t="str">
        <f>INDEX($CD$5:$CD$10,MATCH(BA2520,$CC$5:$CC$10,0),1)</f>
        <v>Y</v>
      </c>
      <c r="BC2520" s="12" t="str">
        <f>IF(AND(BB2520="Y",AY2520&gt;1),"Y","")</f>
        <v>Y</v>
      </c>
      <c r="BD2520" s="12" t="str">
        <f>IF(AND(BB2520="Y",AY2520&lt;1),"Y","")</f>
        <v/>
      </c>
      <c r="BE2520" s="12" t="str">
        <f>IF(AY2520&gt;1,IF(AY2519&gt;1,"Y",""),"")</f>
        <v>Y</v>
      </c>
      <c r="BF2520" s="12" t="str">
        <f>IF(AY2520&lt;1,IF(AY2519&lt;1,"Y",""),"")</f>
        <v/>
      </c>
      <c r="BG2520" s="2"/>
      <c r="BH2520" s="2"/>
      <c r="BI2520" s="2"/>
      <c r="BJ2520" s="2"/>
      <c r="BK2520" s="2"/>
      <c r="BL2520" s="2"/>
      <c r="BM2520" s="4" t="str">
        <f>IF(BR2520=BR2521,IF(BR2520&gt;BR2519,BR2520&amp;"_O",""),BR2520&amp;"_C")</f>
        <v/>
      </c>
      <c r="BN2520" s="7" t="str">
        <f>IF(RIGHT(BM2520,1)="C",BP2520/INDEX($BP$5:$BP$2729,MATCH(BR2520&amp;"_O",$BM$5:$BM$2729,0),1),"")</f>
        <v/>
      </c>
      <c r="BO2520" s="38">
        <v>43573</v>
      </c>
      <c r="BP2520" s="3">
        <v>7998.06</v>
      </c>
      <c r="BQ2520" s="7">
        <f>BP2520/BP2519</f>
        <v>1.001740947075209</v>
      </c>
      <c r="BR2520" s="4">
        <f>YEAR(BO2520)</f>
        <v>2019</v>
      </c>
      <c r="BS2520" s="2" t="s">
        <v>9</v>
      </c>
      <c r="BT2520" s="12" t="str">
        <f>INDEX($CD$5:$CD$10,MATCH(BS2520,$CC$5:$CC$10,0),1)</f>
        <v>Y</v>
      </c>
      <c r="BU2520" s="12" t="str">
        <f>IF(AND(BT2520="Y",BQ2520&gt;1),"Y","")</f>
        <v>Y</v>
      </c>
      <c r="BV2520" s="12" t="str">
        <f>IF(AND(BT2520="Y",BQ2520&lt;1),"Y","")</f>
        <v/>
      </c>
      <c r="BW2520" s="12" t="str">
        <f>IF(BQ2520&gt;1,IF(BQ2519&gt;1,"Y",""),"")</f>
        <v>Y</v>
      </c>
      <c r="BX2520" s="12" t="str">
        <f>IF(BQ2520&lt;1,IF(BQ2519&lt;1,"Y",""),"")</f>
        <v/>
      </c>
      <c r="BY2520" s="2"/>
      <c r="BZ2520" s="2"/>
      <c r="CA2520" s="2"/>
    </row>
    <row r="2521" spans="47:79">
      <c r="AU2521" s="4" t="str">
        <f>IF(AZ2521=AZ2522,IF(AZ2521&gt;AZ2520,AZ2521&amp;"_O",""),AZ2521&amp;"_C")</f>
        <v/>
      </c>
      <c r="AV2521" s="7" t="str">
        <f>IF(RIGHT(AU2521,1)="C",AX2521/INDEX($AX$5:$AX$2729,MATCH(AZ2521&amp;"_O",$AU$5:$AU$2729,0),1),"")</f>
        <v/>
      </c>
      <c r="AW2521" s="38">
        <v>43161</v>
      </c>
      <c r="AX2521" s="37">
        <v>2691.25</v>
      </c>
      <c r="AY2521" s="7">
        <f>AX2521/AX2520</f>
        <v>0.97959815091180424</v>
      </c>
      <c r="AZ2521" s="4">
        <f>YEAR(AW2521)</f>
        <v>2018</v>
      </c>
      <c r="BA2521" s="2" t="s">
        <v>9</v>
      </c>
      <c r="BB2521" s="12" t="str">
        <f>INDEX($CD$5:$CD$10,MATCH(BA2521,$CC$5:$CC$10,0),1)</f>
        <v>Y</v>
      </c>
      <c r="BC2521" s="12" t="str">
        <f>IF(AND(BB2521="Y",AY2521&gt;1),"Y","")</f>
        <v/>
      </c>
      <c r="BD2521" s="12" t="str">
        <f>IF(AND(BB2521="Y",AY2521&lt;1),"Y","")</f>
        <v>Y</v>
      </c>
      <c r="BE2521" s="12" t="str">
        <f>IF(AY2521&gt;1,IF(AY2520&gt;1,"Y",""),"")</f>
        <v/>
      </c>
      <c r="BF2521" s="12" t="str">
        <f>IF(AY2521&lt;1,IF(AY2520&lt;1,"Y",""),"")</f>
        <v/>
      </c>
      <c r="BG2521" s="2"/>
      <c r="BH2521" s="2"/>
      <c r="BI2521" s="2"/>
      <c r="BJ2521" s="2"/>
      <c r="BK2521" s="2"/>
      <c r="BL2521" s="2"/>
      <c r="BM2521" s="4" t="str">
        <f>IF(BR2521=BR2522,IF(BR2521&gt;BR2520,BR2521&amp;"_O",""),BR2521&amp;"_C")</f>
        <v/>
      </c>
      <c r="BN2521" s="7" t="str">
        <f>IF(RIGHT(BM2521,1)="C",BP2521/INDEX($BP$5:$BP$2729,MATCH(BR2521&amp;"_O",$BM$5:$BM$2729,0),1),"")</f>
        <v/>
      </c>
      <c r="BO2521" s="38">
        <v>43581</v>
      </c>
      <c r="BP2521" s="3">
        <v>8146.4</v>
      </c>
      <c r="BQ2521" s="7">
        <f>BP2521/BP2520</f>
        <v>1.0185469976469292</v>
      </c>
      <c r="BR2521" s="4">
        <f>YEAR(BO2521)</f>
        <v>2019</v>
      </c>
      <c r="BS2521" s="2" t="s">
        <v>9</v>
      </c>
      <c r="BT2521" s="12" t="str">
        <f>INDEX($CD$5:$CD$10,MATCH(BS2521,$CC$5:$CC$10,0),1)</f>
        <v>Y</v>
      </c>
      <c r="BU2521" s="12" t="str">
        <f>IF(AND(BT2521="Y",BQ2521&gt;1),"Y","")</f>
        <v>Y</v>
      </c>
      <c r="BV2521" s="12" t="str">
        <f>IF(AND(BT2521="Y",BQ2521&lt;1),"Y","")</f>
        <v/>
      </c>
      <c r="BW2521" s="12" t="str">
        <f>IF(BQ2521&gt;1,IF(BQ2520&gt;1,"Y",""),"")</f>
        <v>Y</v>
      </c>
      <c r="BX2521" s="12" t="str">
        <f>IF(BQ2521&lt;1,IF(BQ2520&lt;1,"Y",""),"")</f>
        <v/>
      </c>
      <c r="BY2521" s="2"/>
      <c r="BZ2521" s="2"/>
      <c r="CA2521" s="2"/>
    </row>
    <row r="2522" spans="47:79">
      <c r="AU2522" s="4" t="str">
        <f>IF(AZ2522=AZ2523,IF(AZ2522&gt;AZ2521,AZ2522&amp;"_O",""),AZ2522&amp;"_C")</f>
        <v/>
      </c>
      <c r="AV2522" s="7" t="str">
        <f>IF(RIGHT(AU2522,1)="C",AX2522/INDEX($AX$5:$AX$2729,MATCH(AZ2522&amp;"_O",$AU$5:$AU$2729,0),1),"")</f>
        <v/>
      </c>
      <c r="AW2522" s="38">
        <v>43168</v>
      </c>
      <c r="AX2522" s="37">
        <v>2786.57</v>
      </c>
      <c r="AY2522" s="7">
        <f>AX2522/AX2521</f>
        <v>1.0354184858337205</v>
      </c>
      <c r="AZ2522" s="4">
        <f>YEAR(AW2522)</f>
        <v>2018</v>
      </c>
      <c r="BA2522" s="2" t="s">
        <v>9</v>
      </c>
      <c r="BB2522" s="12" t="str">
        <f>INDEX($CD$5:$CD$10,MATCH(BA2522,$CC$5:$CC$10,0),1)</f>
        <v>Y</v>
      </c>
      <c r="BC2522" s="12" t="str">
        <f>IF(AND(BB2522="Y",AY2522&gt;1),"Y","")</f>
        <v>Y</v>
      </c>
      <c r="BD2522" s="12" t="str">
        <f>IF(AND(BB2522="Y",AY2522&lt;1),"Y","")</f>
        <v/>
      </c>
      <c r="BE2522" s="12" t="str">
        <f>IF(AY2522&gt;1,IF(AY2521&gt;1,"Y",""),"")</f>
        <v/>
      </c>
      <c r="BF2522" s="12" t="str">
        <f>IF(AY2522&lt;1,IF(AY2521&lt;1,"Y",""),"")</f>
        <v/>
      </c>
      <c r="BG2522" s="2"/>
      <c r="BH2522" s="2"/>
      <c r="BI2522" s="2"/>
      <c r="BJ2522" s="2"/>
      <c r="BK2522" s="2"/>
      <c r="BL2522" s="2"/>
      <c r="BM2522" s="4" t="str">
        <f>IF(BR2522=BR2523,IF(BR2522&gt;BR2521,BR2522&amp;"_O",""),BR2522&amp;"_C")</f>
        <v/>
      </c>
      <c r="BN2522" s="7" t="str">
        <f>IF(RIGHT(BM2522,1)="C",BP2522/INDEX($BP$5:$BP$2729,MATCH(BR2522&amp;"_O",$BM$5:$BM$2729,0),1),"")</f>
        <v/>
      </c>
      <c r="BO2522" s="38">
        <v>43588</v>
      </c>
      <c r="BP2522" s="3">
        <v>8164</v>
      </c>
      <c r="BQ2522" s="7">
        <f>BP2522/BP2521</f>
        <v>1.0021604635176276</v>
      </c>
      <c r="BR2522" s="4">
        <f>YEAR(BO2522)</f>
        <v>2019</v>
      </c>
      <c r="BS2522" s="2" t="s">
        <v>9</v>
      </c>
      <c r="BT2522" s="12" t="str">
        <f>INDEX($CD$5:$CD$10,MATCH(BS2522,$CC$5:$CC$10,0),1)</f>
        <v>Y</v>
      </c>
      <c r="BU2522" s="12" t="str">
        <f>IF(AND(BT2522="Y",BQ2522&gt;1),"Y","")</f>
        <v>Y</v>
      </c>
      <c r="BV2522" s="12" t="str">
        <f>IF(AND(BT2522="Y",BQ2522&lt;1),"Y","")</f>
        <v/>
      </c>
      <c r="BW2522" s="12" t="str">
        <f>IF(BQ2522&gt;1,IF(BQ2521&gt;1,"Y",""),"")</f>
        <v>Y</v>
      </c>
      <c r="BX2522" s="12" t="str">
        <f>IF(BQ2522&lt;1,IF(BQ2521&lt;1,"Y",""),"")</f>
        <v/>
      </c>
      <c r="BY2522" s="2"/>
      <c r="BZ2522" s="2"/>
      <c r="CA2522" s="2"/>
    </row>
    <row r="2523" spans="47:79">
      <c r="AU2523" s="4" t="str">
        <f>IF(AZ2523=AZ2524,IF(AZ2523&gt;AZ2522,AZ2523&amp;"_O",""),AZ2523&amp;"_C")</f>
        <v/>
      </c>
      <c r="AV2523" s="7" t="str">
        <f>IF(RIGHT(AU2523,1)="C",AX2523/INDEX($AX$5:$AX$2729,MATCH(AZ2523&amp;"_O",$AU$5:$AU$2729,0),1),"")</f>
        <v/>
      </c>
      <c r="AW2523" s="38">
        <v>43175</v>
      </c>
      <c r="AX2523" s="37">
        <v>2752.01</v>
      </c>
      <c r="AY2523" s="7">
        <f>AX2523/AX2522</f>
        <v>0.98759765589954673</v>
      </c>
      <c r="AZ2523" s="4">
        <f>YEAR(AW2523)</f>
        <v>2018</v>
      </c>
      <c r="BA2523" s="2" t="s">
        <v>9</v>
      </c>
      <c r="BB2523" s="12" t="str">
        <f>INDEX($CD$5:$CD$10,MATCH(BA2523,$CC$5:$CC$10,0),1)</f>
        <v>Y</v>
      </c>
      <c r="BC2523" s="12" t="str">
        <f>IF(AND(BB2523="Y",AY2523&gt;1),"Y","")</f>
        <v/>
      </c>
      <c r="BD2523" s="12" t="str">
        <f>IF(AND(BB2523="Y",AY2523&lt;1),"Y","")</f>
        <v>Y</v>
      </c>
      <c r="BE2523" s="12" t="str">
        <f>IF(AY2523&gt;1,IF(AY2522&gt;1,"Y",""),"")</f>
        <v/>
      </c>
      <c r="BF2523" s="12" t="str">
        <f>IF(AY2523&lt;1,IF(AY2522&lt;1,"Y",""),"")</f>
        <v/>
      </c>
      <c r="BG2523" s="2"/>
      <c r="BH2523" s="2"/>
      <c r="BI2523" s="2"/>
      <c r="BJ2523" s="2"/>
      <c r="BK2523" s="2"/>
      <c r="BL2523" s="2"/>
      <c r="BM2523" s="4" t="str">
        <f>IF(BR2523=BR2524,IF(BR2523&gt;BR2522,BR2523&amp;"_O",""),BR2523&amp;"_C")</f>
        <v/>
      </c>
      <c r="BN2523" s="7" t="str">
        <f>IF(RIGHT(BM2523,1)="C",BP2523/INDEX($BP$5:$BP$2729,MATCH(BR2523&amp;"_O",$BM$5:$BM$2729,0),1),"")</f>
        <v/>
      </c>
      <c r="BO2523" s="38">
        <v>43595</v>
      </c>
      <c r="BP2523" s="3">
        <v>7916.94</v>
      </c>
      <c r="BQ2523" s="7">
        <f>BP2523/BP2522</f>
        <v>0.96973787359137675</v>
      </c>
      <c r="BR2523" s="4">
        <f>YEAR(BO2523)</f>
        <v>2019</v>
      </c>
      <c r="BS2523" s="2" t="s">
        <v>9</v>
      </c>
      <c r="BT2523" s="12" t="str">
        <f>INDEX($CD$5:$CD$10,MATCH(BS2523,$CC$5:$CC$10,0),1)</f>
        <v>Y</v>
      </c>
      <c r="BU2523" s="12" t="str">
        <f>IF(AND(BT2523="Y",BQ2523&gt;1),"Y","")</f>
        <v/>
      </c>
      <c r="BV2523" s="12" t="str">
        <f>IF(AND(BT2523="Y",BQ2523&lt;1),"Y","")</f>
        <v>Y</v>
      </c>
      <c r="BW2523" s="12" t="str">
        <f>IF(BQ2523&gt;1,IF(BQ2522&gt;1,"Y",""),"")</f>
        <v/>
      </c>
      <c r="BX2523" s="12" t="str">
        <f>IF(BQ2523&lt;1,IF(BQ2522&lt;1,"Y",""),"")</f>
        <v/>
      </c>
      <c r="BY2523" s="2"/>
      <c r="BZ2523" s="2"/>
      <c r="CA2523" s="2"/>
    </row>
    <row r="2524" spans="47:79">
      <c r="AU2524" s="4" t="str">
        <f>IF(AZ2524=AZ2525,IF(AZ2524&gt;AZ2523,AZ2524&amp;"_O",""),AZ2524&amp;"_C")</f>
        <v/>
      </c>
      <c r="AV2524" s="7" t="str">
        <f>IF(RIGHT(AU2524,1)="C",AX2524/INDEX($AX$5:$AX$2729,MATCH(AZ2524&amp;"_O",$AU$5:$AU$2729,0),1),"")</f>
        <v/>
      </c>
      <c r="AW2524" s="38">
        <v>43182</v>
      </c>
      <c r="AX2524" s="37">
        <v>2588.2600000000002</v>
      </c>
      <c r="AY2524" s="7">
        <f>AX2524/AX2523</f>
        <v>0.94049803598097392</v>
      </c>
      <c r="AZ2524" s="4">
        <f>YEAR(AW2524)</f>
        <v>2018</v>
      </c>
      <c r="BA2524" s="2" t="s">
        <v>9</v>
      </c>
      <c r="BB2524" s="12" t="str">
        <f>INDEX($CD$5:$CD$10,MATCH(BA2524,$CC$5:$CC$10,0),1)</f>
        <v>Y</v>
      </c>
      <c r="BC2524" s="12" t="str">
        <f>IF(AND(BB2524="Y",AY2524&gt;1),"Y","")</f>
        <v/>
      </c>
      <c r="BD2524" s="12" t="str">
        <f>IF(AND(BB2524="Y",AY2524&lt;1),"Y","")</f>
        <v>Y</v>
      </c>
      <c r="BE2524" s="12" t="str">
        <f>IF(AY2524&gt;1,IF(AY2523&gt;1,"Y",""),"")</f>
        <v/>
      </c>
      <c r="BF2524" s="12" t="str">
        <f>IF(AY2524&lt;1,IF(AY2523&lt;1,"Y",""),"")</f>
        <v>Y</v>
      </c>
      <c r="BG2524" s="2"/>
      <c r="BH2524" s="2"/>
      <c r="BI2524" s="2"/>
      <c r="BJ2524" s="2"/>
      <c r="BK2524" s="2"/>
      <c r="BL2524" s="2"/>
      <c r="BM2524" s="4" t="str">
        <f>IF(BR2524=BR2525,IF(BR2524&gt;BR2523,BR2524&amp;"_O",""),BR2524&amp;"_C")</f>
        <v/>
      </c>
      <c r="BN2524" s="7" t="str">
        <f>IF(RIGHT(BM2524,1)="C",BP2524/INDEX($BP$5:$BP$2729,MATCH(BR2524&amp;"_O",$BM$5:$BM$2729,0),1),"")</f>
        <v/>
      </c>
      <c r="BO2524" s="38">
        <v>43602</v>
      </c>
      <c r="BP2524" s="3">
        <v>7816.29</v>
      </c>
      <c r="BQ2524" s="7">
        <f>BP2524/BP2523</f>
        <v>0.98728675473099459</v>
      </c>
      <c r="BR2524" s="4">
        <f>YEAR(BO2524)</f>
        <v>2019</v>
      </c>
      <c r="BS2524" s="2" t="s">
        <v>9</v>
      </c>
      <c r="BT2524" s="12" t="str">
        <f>INDEX($CD$5:$CD$10,MATCH(BS2524,$CC$5:$CC$10,0),1)</f>
        <v>Y</v>
      </c>
      <c r="BU2524" s="12" t="str">
        <f>IF(AND(BT2524="Y",BQ2524&gt;1),"Y","")</f>
        <v/>
      </c>
      <c r="BV2524" s="12" t="str">
        <f>IF(AND(BT2524="Y",BQ2524&lt;1),"Y","")</f>
        <v>Y</v>
      </c>
      <c r="BW2524" s="12" t="str">
        <f>IF(BQ2524&gt;1,IF(BQ2523&gt;1,"Y",""),"")</f>
        <v/>
      </c>
      <c r="BX2524" s="12" t="str">
        <f>IF(BQ2524&lt;1,IF(BQ2523&lt;1,"Y",""),"")</f>
        <v>Y</v>
      </c>
      <c r="BY2524" s="2"/>
      <c r="BZ2524" s="2"/>
      <c r="CA2524" s="2"/>
    </row>
    <row r="2525" spans="47:79">
      <c r="AU2525" s="4" t="str">
        <f>IF(AZ2525=AZ2526,IF(AZ2525&gt;AZ2524,AZ2525&amp;"_O",""),AZ2525&amp;"_C")</f>
        <v/>
      </c>
      <c r="AV2525" s="7" t="str">
        <f>IF(RIGHT(AU2525,1)="C",AX2525/INDEX($AX$5:$AX$2729,MATCH(AZ2525&amp;"_O",$AU$5:$AU$2729,0),1),"")</f>
        <v/>
      </c>
      <c r="AW2525" s="38">
        <v>43188</v>
      </c>
      <c r="AX2525" s="37">
        <v>2640.87</v>
      </c>
      <c r="AY2525" s="7">
        <f>AX2525/AX2524</f>
        <v>1.0203263968843932</v>
      </c>
      <c r="AZ2525" s="4">
        <f>YEAR(AW2525)</f>
        <v>2018</v>
      </c>
      <c r="BA2525" s="2" t="s">
        <v>9</v>
      </c>
      <c r="BB2525" s="12" t="str">
        <f>INDEX($CD$5:$CD$10,MATCH(BA2525,$CC$5:$CC$10,0),1)</f>
        <v>Y</v>
      </c>
      <c r="BC2525" s="12" t="str">
        <f>IF(AND(BB2525="Y",AY2525&gt;1),"Y","")</f>
        <v>Y</v>
      </c>
      <c r="BD2525" s="12" t="str">
        <f>IF(AND(BB2525="Y",AY2525&lt;1),"Y","")</f>
        <v/>
      </c>
      <c r="BE2525" s="12" t="str">
        <f>IF(AY2525&gt;1,IF(AY2524&gt;1,"Y",""),"")</f>
        <v/>
      </c>
      <c r="BF2525" s="12" t="str">
        <f>IF(AY2525&lt;1,IF(AY2524&lt;1,"Y",""),"")</f>
        <v/>
      </c>
      <c r="BG2525" s="2"/>
      <c r="BH2525" s="2"/>
      <c r="BI2525" s="2"/>
      <c r="BJ2525" s="2"/>
      <c r="BK2525" s="2"/>
      <c r="BL2525" s="2"/>
      <c r="BM2525" s="4" t="str">
        <f>IF(BR2525=BR2526,IF(BR2525&gt;BR2524,BR2525&amp;"_O",""),BR2525&amp;"_C")</f>
        <v/>
      </c>
      <c r="BN2525" s="7" t="str">
        <f>IF(RIGHT(BM2525,1)="C",BP2525/INDEX($BP$5:$BP$2729,MATCH(BR2525&amp;"_O",$BM$5:$BM$2729,0),1),"")</f>
        <v/>
      </c>
      <c r="BO2525" s="38">
        <v>43609</v>
      </c>
      <c r="BP2525" s="3">
        <v>7637.01</v>
      </c>
      <c r="BQ2525" s="7">
        <f>BP2525/BP2524</f>
        <v>0.97706328705818235</v>
      </c>
      <c r="BR2525" s="4">
        <f>YEAR(BO2525)</f>
        <v>2019</v>
      </c>
      <c r="BS2525" s="2" t="s">
        <v>9</v>
      </c>
      <c r="BT2525" s="12" t="str">
        <f>INDEX($CD$5:$CD$10,MATCH(BS2525,$CC$5:$CC$10,0),1)</f>
        <v>Y</v>
      </c>
      <c r="BU2525" s="12" t="str">
        <f>IF(AND(BT2525="Y",BQ2525&gt;1),"Y","")</f>
        <v/>
      </c>
      <c r="BV2525" s="12" t="str">
        <f>IF(AND(BT2525="Y",BQ2525&lt;1),"Y","")</f>
        <v>Y</v>
      </c>
      <c r="BW2525" s="12" t="str">
        <f>IF(BQ2525&gt;1,IF(BQ2524&gt;1,"Y",""),"")</f>
        <v/>
      </c>
      <c r="BX2525" s="12" t="str">
        <f>IF(BQ2525&lt;1,IF(BQ2524&lt;1,"Y",""),"")</f>
        <v>Y</v>
      </c>
      <c r="BY2525" s="2"/>
      <c r="BZ2525" s="2"/>
      <c r="CA2525" s="2"/>
    </row>
    <row r="2526" spans="47:79">
      <c r="AU2526" s="4" t="str">
        <f>IF(AZ2526=AZ2527,IF(AZ2526&gt;AZ2525,AZ2526&amp;"_O",""),AZ2526&amp;"_C")</f>
        <v/>
      </c>
      <c r="AV2526" s="7" t="str">
        <f>IF(RIGHT(AU2526,1)="C",AX2526/INDEX($AX$5:$AX$2729,MATCH(AZ2526&amp;"_O",$AU$5:$AU$2729,0),1),"")</f>
        <v/>
      </c>
      <c r="AW2526" s="38">
        <v>43196</v>
      </c>
      <c r="AX2526" s="37">
        <v>2604.4699999999998</v>
      </c>
      <c r="AY2526" s="7">
        <f>AX2526/AX2525</f>
        <v>0.98621666344803038</v>
      </c>
      <c r="AZ2526" s="4">
        <f>YEAR(AW2526)</f>
        <v>2018</v>
      </c>
      <c r="BA2526" s="2" t="s">
        <v>9</v>
      </c>
      <c r="BB2526" s="12" t="str">
        <f>INDEX($CD$5:$CD$10,MATCH(BA2526,$CC$5:$CC$10,0),1)</f>
        <v>Y</v>
      </c>
      <c r="BC2526" s="12" t="str">
        <f>IF(AND(BB2526="Y",AY2526&gt;1),"Y","")</f>
        <v/>
      </c>
      <c r="BD2526" s="12" t="str">
        <f>IF(AND(BB2526="Y",AY2526&lt;1),"Y","")</f>
        <v>Y</v>
      </c>
      <c r="BE2526" s="12" t="str">
        <f>IF(AY2526&gt;1,IF(AY2525&gt;1,"Y",""),"")</f>
        <v/>
      </c>
      <c r="BF2526" s="12" t="str">
        <f>IF(AY2526&lt;1,IF(AY2525&lt;1,"Y",""),"")</f>
        <v/>
      </c>
      <c r="BG2526" s="2"/>
      <c r="BH2526" s="2"/>
      <c r="BI2526" s="2"/>
      <c r="BJ2526" s="2"/>
      <c r="BK2526" s="2"/>
      <c r="BL2526" s="2"/>
      <c r="BM2526" s="4" t="str">
        <f>IF(BR2526=BR2527,IF(BR2526&gt;BR2525,BR2526&amp;"_O",""),BR2526&amp;"_C")</f>
        <v/>
      </c>
      <c r="BN2526" s="7" t="str">
        <f>IF(RIGHT(BM2526,1)="C",BP2526/INDEX($BP$5:$BP$2729,MATCH(BR2526&amp;"_O",$BM$5:$BM$2729,0),1),"")</f>
        <v/>
      </c>
      <c r="BO2526" s="38">
        <v>43616</v>
      </c>
      <c r="BP2526" s="3">
        <v>7453.15</v>
      </c>
      <c r="BQ2526" s="7">
        <f>BP2526/BP2525</f>
        <v>0.97592513300362305</v>
      </c>
      <c r="BR2526" s="4">
        <f>YEAR(BO2526)</f>
        <v>2019</v>
      </c>
      <c r="BS2526" s="2" t="s">
        <v>9</v>
      </c>
      <c r="BT2526" s="12" t="str">
        <f>INDEX($CD$5:$CD$10,MATCH(BS2526,$CC$5:$CC$10,0),1)</f>
        <v>Y</v>
      </c>
      <c r="BU2526" s="12" t="str">
        <f>IF(AND(BT2526="Y",BQ2526&gt;1),"Y","")</f>
        <v/>
      </c>
      <c r="BV2526" s="12" t="str">
        <f>IF(AND(BT2526="Y",BQ2526&lt;1),"Y","")</f>
        <v>Y</v>
      </c>
      <c r="BW2526" s="12" t="str">
        <f>IF(BQ2526&gt;1,IF(BQ2525&gt;1,"Y",""),"")</f>
        <v/>
      </c>
      <c r="BX2526" s="12" t="str">
        <f>IF(BQ2526&lt;1,IF(BQ2525&lt;1,"Y",""),"")</f>
        <v>Y</v>
      </c>
      <c r="BY2526" s="2"/>
      <c r="BZ2526" s="2"/>
      <c r="CA2526" s="2"/>
    </row>
    <row r="2527" spans="47:79">
      <c r="AU2527" s="4" t="str">
        <f>IF(AZ2527=AZ2528,IF(AZ2527&gt;AZ2526,AZ2527&amp;"_O",""),AZ2527&amp;"_C")</f>
        <v/>
      </c>
      <c r="AV2527" s="7" t="str">
        <f>IF(RIGHT(AU2527,1)="C",AX2527/INDEX($AX$5:$AX$2729,MATCH(AZ2527&amp;"_O",$AU$5:$AU$2729,0),1),"")</f>
        <v/>
      </c>
      <c r="AW2527" s="38">
        <v>43203</v>
      </c>
      <c r="AX2527" s="37">
        <v>2656.3</v>
      </c>
      <c r="AY2527" s="7">
        <f>AX2527/AX2526</f>
        <v>1.019900402001175</v>
      </c>
      <c r="AZ2527" s="4">
        <f>YEAR(AW2527)</f>
        <v>2018</v>
      </c>
      <c r="BA2527" s="2" t="s">
        <v>9</v>
      </c>
      <c r="BB2527" s="12" t="str">
        <f>INDEX($CD$5:$CD$10,MATCH(BA2527,$CC$5:$CC$10,0),1)</f>
        <v>Y</v>
      </c>
      <c r="BC2527" s="12" t="str">
        <f>IF(AND(BB2527="Y",AY2527&gt;1),"Y","")</f>
        <v>Y</v>
      </c>
      <c r="BD2527" s="12" t="str">
        <f>IF(AND(BB2527="Y",AY2527&lt;1),"Y","")</f>
        <v/>
      </c>
      <c r="BE2527" s="12" t="str">
        <f>IF(AY2527&gt;1,IF(AY2526&gt;1,"Y",""),"")</f>
        <v/>
      </c>
      <c r="BF2527" s="12" t="str">
        <f>IF(AY2527&lt;1,IF(AY2526&lt;1,"Y",""),"")</f>
        <v/>
      </c>
      <c r="BG2527" s="2"/>
      <c r="BH2527" s="2"/>
      <c r="BI2527" s="2"/>
      <c r="BJ2527" s="2"/>
      <c r="BK2527" s="2"/>
      <c r="BL2527" s="2"/>
      <c r="BM2527" s="4" t="str">
        <f>IF(BR2527=BR2528,IF(BR2527&gt;BR2526,BR2527&amp;"_O",""),BR2527&amp;"_C")</f>
        <v/>
      </c>
      <c r="BN2527" s="7" t="str">
        <f>IF(RIGHT(BM2527,1)="C",BP2527/INDEX($BP$5:$BP$2729,MATCH(BR2527&amp;"_O",$BM$5:$BM$2729,0),1),"")</f>
        <v/>
      </c>
      <c r="BO2527" s="38">
        <v>43623</v>
      </c>
      <c r="BP2527" s="3">
        <v>7742.1</v>
      </c>
      <c r="BQ2527" s="7">
        <f>BP2527/BP2526</f>
        <v>1.0387688427040918</v>
      </c>
      <c r="BR2527" s="4">
        <f>YEAR(BO2527)</f>
        <v>2019</v>
      </c>
      <c r="BS2527" s="2" t="s">
        <v>9</v>
      </c>
      <c r="BT2527" s="12" t="str">
        <f>INDEX($CD$5:$CD$10,MATCH(BS2527,$CC$5:$CC$10,0),1)</f>
        <v>Y</v>
      </c>
      <c r="BU2527" s="12" t="str">
        <f>IF(AND(BT2527="Y",BQ2527&gt;1),"Y","")</f>
        <v>Y</v>
      </c>
      <c r="BV2527" s="12" t="str">
        <f>IF(AND(BT2527="Y",BQ2527&lt;1),"Y","")</f>
        <v/>
      </c>
      <c r="BW2527" s="12" t="str">
        <f>IF(BQ2527&gt;1,IF(BQ2526&gt;1,"Y",""),"")</f>
        <v/>
      </c>
      <c r="BX2527" s="12" t="str">
        <f>IF(BQ2527&lt;1,IF(BQ2526&lt;1,"Y",""),"")</f>
        <v/>
      </c>
      <c r="BY2527" s="2"/>
      <c r="BZ2527" s="2"/>
      <c r="CA2527" s="2"/>
    </row>
    <row r="2528" spans="47:79">
      <c r="AU2528" s="4" t="str">
        <f>IF(AZ2528=AZ2529,IF(AZ2528&gt;AZ2527,AZ2528&amp;"_O",""),AZ2528&amp;"_C")</f>
        <v/>
      </c>
      <c r="AV2528" s="7" t="str">
        <f>IF(RIGHT(AU2528,1)="C",AX2528/INDEX($AX$5:$AX$2729,MATCH(AZ2528&amp;"_O",$AU$5:$AU$2729,0),1),"")</f>
        <v/>
      </c>
      <c r="AW2528" s="38">
        <v>43210</v>
      </c>
      <c r="AX2528" s="37">
        <v>2670.14</v>
      </c>
      <c r="AY2528" s="7">
        <f>AX2528/AX2527</f>
        <v>1.0052102548657906</v>
      </c>
      <c r="AZ2528" s="4">
        <f>YEAR(AW2528)</f>
        <v>2018</v>
      </c>
      <c r="BA2528" s="2" t="s">
        <v>9</v>
      </c>
      <c r="BB2528" s="12" t="str">
        <f>INDEX($CD$5:$CD$10,MATCH(BA2528,$CC$5:$CC$10,0),1)</f>
        <v>Y</v>
      </c>
      <c r="BC2528" s="12" t="str">
        <f>IF(AND(BB2528="Y",AY2528&gt;1),"Y","")</f>
        <v>Y</v>
      </c>
      <c r="BD2528" s="12" t="str">
        <f>IF(AND(BB2528="Y",AY2528&lt;1),"Y","")</f>
        <v/>
      </c>
      <c r="BE2528" s="12" t="str">
        <f>IF(AY2528&gt;1,IF(AY2527&gt;1,"Y",""),"")</f>
        <v>Y</v>
      </c>
      <c r="BF2528" s="12" t="str">
        <f>IF(AY2528&lt;1,IF(AY2527&lt;1,"Y",""),"")</f>
        <v/>
      </c>
      <c r="BG2528" s="2"/>
      <c r="BH2528" s="2"/>
      <c r="BI2528" s="2"/>
      <c r="BJ2528" s="2"/>
      <c r="BK2528" s="2"/>
      <c r="BL2528" s="2"/>
      <c r="BM2528" s="4" t="str">
        <f>IF(BR2528=BR2529,IF(BR2528&gt;BR2527,BR2528&amp;"_O",""),BR2528&amp;"_C")</f>
        <v/>
      </c>
      <c r="BN2528" s="7" t="str">
        <f>IF(RIGHT(BM2528,1)="C",BP2528/INDEX($BP$5:$BP$2729,MATCH(BR2528&amp;"_O",$BM$5:$BM$2729,0),1),"")</f>
        <v/>
      </c>
      <c r="BO2528" s="38">
        <v>43630</v>
      </c>
      <c r="BP2528" s="3">
        <v>7796.66</v>
      </c>
      <c r="BQ2528" s="7">
        <f>BP2528/BP2527</f>
        <v>1.0070471835806822</v>
      </c>
      <c r="BR2528" s="4">
        <f>YEAR(BO2528)</f>
        <v>2019</v>
      </c>
      <c r="BS2528" s="2" t="s">
        <v>9</v>
      </c>
      <c r="BT2528" s="12" t="str">
        <f>INDEX($CD$5:$CD$10,MATCH(BS2528,$CC$5:$CC$10,0),1)</f>
        <v>Y</v>
      </c>
      <c r="BU2528" s="12" t="str">
        <f>IF(AND(BT2528="Y",BQ2528&gt;1),"Y","")</f>
        <v>Y</v>
      </c>
      <c r="BV2528" s="12" t="str">
        <f>IF(AND(BT2528="Y",BQ2528&lt;1),"Y","")</f>
        <v/>
      </c>
      <c r="BW2528" s="12" t="str">
        <f>IF(BQ2528&gt;1,IF(BQ2527&gt;1,"Y",""),"")</f>
        <v>Y</v>
      </c>
      <c r="BX2528" s="12" t="str">
        <f>IF(BQ2528&lt;1,IF(BQ2527&lt;1,"Y",""),"")</f>
        <v/>
      </c>
      <c r="BY2528" s="2"/>
      <c r="BZ2528" s="2"/>
      <c r="CA2528" s="2"/>
    </row>
    <row r="2529" spans="47:79">
      <c r="AU2529" s="4" t="str">
        <f>IF(AZ2529=AZ2530,IF(AZ2529&gt;AZ2528,AZ2529&amp;"_O",""),AZ2529&amp;"_C")</f>
        <v/>
      </c>
      <c r="AV2529" s="7" t="str">
        <f>IF(RIGHT(AU2529,1)="C",AX2529/INDEX($AX$5:$AX$2729,MATCH(AZ2529&amp;"_O",$AU$5:$AU$2729,0),1),"")</f>
        <v/>
      </c>
      <c r="AW2529" s="38">
        <v>43217</v>
      </c>
      <c r="AX2529" s="37">
        <v>2669.91</v>
      </c>
      <c r="AY2529" s="7">
        <f>AX2529/AX2528</f>
        <v>0.99991386219449163</v>
      </c>
      <c r="AZ2529" s="4">
        <f>YEAR(AW2529)</f>
        <v>2018</v>
      </c>
      <c r="BA2529" s="2" t="s">
        <v>9</v>
      </c>
      <c r="BB2529" s="12" t="str">
        <f>INDEX($CD$5:$CD$10,MATCH(BA2529,$CC$5:$CC$10,0),1)</f>
        <v>Y</v>
      </c>
      <c r="BC2529" s="12" t="str">
        <f>IF(AND(BB2529="Y",AY2529&gt;1),"Y","")</f>
        <v/>
      </c>
      <c r="BD2529" s="12" t="str">
        <f>IF(AND(BB2529="Y",AY2529&lt;1),"Y","")</f>
        <v>Y</v>
      </c>
      <c r="BE2529" s="12" t="str">
        <f>IF(AY2529&gt;1,IF(AY2528&gt;1,"Y",""),"")</f>
        <v/>
      </c>
      <c r="BF2529" s="12" t="str">
        <f>IF(AY2529&lt;1,IF(AY2528&lt;1,"Y",""),"")</f>
        <v/>
      </c>
      <c r="BG2529" s="2"/>
      <c r="BH2529" s="2"/>
      <c r="BI2529" s="2"/>
      <c r="BJ2529" s="2"/>
      <c r="BK2529" s="2"/>
      <c r="BL2529" s="2"/>
      <c r="BM2529" s="4" t="str">
        <f>IF(BR2529=BR2530,IF(BR2529&gt;BR2528,BR2529&amp;"_O",""),BR2529&amp;"_C")</f>
        <v/>
      </c>
      <c r="BN2529" s="7" t="str">
        <f>IF(RIGHT(BM2529,1)="C",BP2529/INDEX($BP$5:$BP$2729,MATCH(BR2529&amp;"_O",$BM$5:$BM$2729,0),1),"")</f>
        <v/>
      </c>
      <c r="BO2529" s="38">
        <v>43637</v>
      </c>
      <c r="BP2529" s="3">
        <v>8031.71</v>
      </c>
      <c r="BQ2529" s="7">
        <f>BP2529/BP2528</f>
        <v>1.0301475247092986</v>
      </c>
      <c r="BR2529" s="4">
        <f>YEAR(BO2529)</f>
        <v>2019</v>
      </c>
      <c r="BS2529" s="2" t="s">
        <v>9</v>
      </c>
      <c r="BT2529" s="12" t="str">
        <f>INDEX($CD$5:$CD$10,MATCH(BS2529,$CC$5:$CC$10,0),1)</f>
        <v>Y</v>
      </c>
      <c r="BU2529" s="12" t="str">
        <f>IF(AND(BT2529="Y",BQ2529&gt;1),"Y","")</f>
        <v>Y</v>
      </c>
      <c r="BV2529" s="12" t="str">
        <f>IF(AND(BT2529="Y",BQ2529&lt;1),"Y","")</f>
        <v/>
      </c>
      <c r="BW2529" s="12" t="str">
        <f>IF(BQ2529&gt;1,IF(BQ2528&gt;1,"Y",""),"")</f>
        <v>Y</v>
      </c>
      <c r="BX2529" s="12" t="str">
        <f>IF(BQ2529&lt;1,IF(BQ2528&lt;1,"Y",""),"")</f>
        <v/>
      </c>
      <c r="BY2529" s="2"/>
      <c r="BZ2529" s="2"/>
      <c r="CA2529" s="2"/>
    </row>
    <row r="2530" spans="47:79">
      <c r="AU2530" s="4" t="str">
        <f>IF(AZ2530=AZ2531,IF(AZ2530&gt;AZ2529,AZ2530&amp;"_O",""),AZ2530&amp;"_C")</f>
        <v/>
      </c>
      <c r="AV2530" s="7" t="str">
        <f>IF(RIGHT(AU2530,1)="C",AX2530/INDEX($AX$5:$AX$2729,MATCH(AZ2530&amp;"_O",$AU$5:$AU$2729,0),1),"")</f>
        <v/>
      </c>
      <c r="AW2530" s="38">
        <v>43224</v>
      </c>
      <c r="AX2530" s="37">
        <v>2663.42</v>
      </c>
      <c r="AY2530" s="7">
        <f>AX2530/AX2529</f>
        <v>0.99756920645265201</v>
      </c>
      <c r="AZ2530" s="4">
        <f>YEAR(AW2530)</f>
        <v>2018</v>
      </c>
      <c r="BA2530" s="2" t="s">
        <v>9</v>
      </c>
      <c r="BB2530" s="12" t="str">
        <f>INDEX($CD$5:$CD$10,MATCH(BA2530,$CC$5:$CC$10,0),1)</f>
        <v>Y</v>
      </c>
      <c r="BC2530" s="12" t="str">
        <f>IF(AND(BB2530="Y",AY2530&gt;1),"Y","")</f>
        <v/>
      </c>
      <c r="BD2530" s="12" t="str">
        <f>IF(AND(BB2530="Y",AY2530&lt;1),"Y","")</f>
        <v>Y</v>
      </c>
      <c r="BE2530" s="12" t="str">
        <f>IF(AY2530&gt;1,IF(AY2529&gt;1,"Y",""),"")</f>
        <v/>
      </c>
      <c r="BF2530" s="12" t="str">
        <f>IF(AY2530&lt;1,IF(AY2529&lt;1,"Y",""),"")</f>
        <v>Y</v>
      </c>
      <c r="BG2530" s="2"/>
      <c r="BH2530" s="2"/>
      <c r="BI2530" s="2"/>
      <c r="BJ2530" s="2"/>
      <c r="BK2530" s="2"/>
      <c r="BL2530" s="2"/>
      <c r="BM2530" s="4" t="str">
        <f>IF(BR2530=BR2531,IF(BR2530&gt;BR2529,BR2530&amp;"_O",""),BR2530&amp;"_C")</f>
        <v/>
      </c>
      <c r="BN2530" s="7" t="str">
        <f>IF(RIGHT(BM2530,1)="C",BP2530/INDEX($BP$5:$BP$2729,MATCH(BR2530&amp;"_O",$BM$5:$BM$2729,0),1),"")</f>
        <v/>
      </c>
      <c r="BO2530" s="38">
        <v>43644</v>
      </c>
      <c r="BP2530" s="3">
        <v>8006.24</v>
      </c>
      <c r="BQ2530" s="7">
        <f>BP2530/BP2529</f>
        <v>0.99682881976565385</v>
      </c>
      <c r="BR2530" s="4">
        <f>YEAR(BO2530)</f>
        <v>2019</v>
      </c>
      <c r="BS2530" s="2" t="s">
        <v>9</v>
      </c>
      <c r="BT2530" s="12" t="str">
        <f>INDEX($CD$5:$CD$10,MATCH(BS2530,$CC$5:$CC$10,0),1)</f>
        <v>Y</v>
      </c>
      <c r="BU2530" s="12" t="str">
        <f>IF(AND(BT2530="Y",BQ2530&gt;1),"Y","")</f>
        <v/>
      </c>
      <c r="BV2530" s="12" t="str">
        <f>IF(AND(BT2530="Y",BQ2530&lt;1),"Y","")</f>
        <v>Y</v>
      </c>
      <c r="BW2530" s="12" t="str">
        <f>IF(BQ2530&gt;1,IF(BQ2529&gt;1,"Y",""),"")</f>
        <v/>
      </c>
      <c r="BX2530" s="12" t="str">
        <f>IF(BQ2530&lt;1,IF(BQ2529&lt;1,"Y",""),"")</f>
        <v/>
      </c>
      <c r="BY2530" s="2"/>
      <c r="BZ2530" s="2"/>
      <c r="CA2530" s="2"/>
    </row>
    <row r="2531" spans="47:79">
      <c r="AU2531" s="4" t="str">
        <f>IF(AZ2531=AZ2532,IF(AZ2531&gt;AZ2530,AZ2531&amp;"_O",""),AZ2531&amp;"_C")</f>
        <v/>
      </c>
      <c r="AV2531" s="7" t="str">
        <f>IF(RIGHT(AU2531,1)="C",AX2531/INDEX($AX$5:$AX$2729,MATCH(AZ2531&amp;"_O",$AU$5:$AU$2729,0),1),"")</f>
        <v/>
      </c>
      <c r="AW2531" s="38">
        <v>43231</v>
      </c>
      <c r="AX2531" s="37">
        <v>2727.72</v>
      </c>
      <c r="AY2531" s="7">
        <f>AX2531/AX2530</f>
        <v>1.0241418927544284</v>
      </c>
      <c r="AZ2531" s="4">
        <f>YEAR(AW2531)</f>
        <v>2018</v>
      </c>
      <c r="BA2531" s="2" t="s">
        <v>9</v>
      </c>
      <c r="BB2531" s="12" t="str">
        <f>INDEX($CD$5:$CD$10,MATCH(BA2531,$CC$5:$CC$10,0),1)</f>
        <v>Y</v>
      </c>
      <c r="BC2531" s="12" t="str">
        <f>IF(AND(BB2531="Y",AY2531&gt;1),"Y","")</f>
        <v>Y</v>
      </c>
      <c r="BD2531" s="12" t="str">
        <f>IF(AND(BB2531="Y",AY2531&lt;1),"Y","")</f>
        <v/>
      </c>
      <c r="BE2531" s="12" t="str">
        <f>IF(AY2531&gt;1,IF(AY2530&gt;1,"Y",""),"")</f>
        <v/>
      </c>
      <c r="BF2531" s="12" t="str">
        <f>IF(AY2531&lt;1,IF(AY2530&lt;1,"Y",""),"")</f>
        <v/>
      </c>
      <c r="BG2531" s="2"/>
      <c r="BH2531" s="2"/>
      <c r="BI2531" s="2"/>
      <c r="BJ2531" s="2"/>
      <c r="BK2531" s="2"/>
      <c r="BL2531" s="2"/>
      <c r="BM2531" s="4" t="str">
        <f>IF(BR2531=BR2532,IF(BR2531&gt;BR2530,BR2531&amp;"_O",""),BR2531&amp;"_C")</f>
        <v/>
      </c>
      <c r="BN2531" s="7" t="str">
        <f>IF(RIGHT(BM2531,1)="C",BP2531/INDEX($BP$5:$BP$2729,MATCH(BR2531&amp;"_O",$BM$5:$BM$2729,0),1),"")</f>
        <v/>
      </c>
      <c r="BO2531" s="38">
        <v>43651</v>
      </c>
      <c r="BP2531" s="3">
        <v>8161.79</v>
      </c>
      <c r="BQ2531" s="7">
        <f>BP2531/BP2530</f>
        <v>1.0194285956953577</v>
      </c>
      <c r="BR2531" s="4">
        <f>YEAR(BO2531)</f>
        <v>2019</v>
      </c>
      <c r="BS2531" s="2" t="s">
        <v>9</v>
      </c>
      <c r="BT2531" s="12" t="str">
        <f>INDEX($CD$5:$CD$10,MATCH(BS2531,$CC$5:$CC$10,0),1)</f>
        <v>Y</v>
      </c>
      <c r="BU2531" s="12" t="str">
        <f>IF(AND(BT2531="Y",BQ2531&gt;1),"Y","")</f>
        <v>Y</v>
      </c>
      <c r="BV2531" s="12" t="str">
        <f>IF(AND(BT2531="Y",BQ2531&lt;1),"Y","")</f>
        <v/>
      </c>
      <c r="BW2531" s="12" t="str">
        <f>IF(BQ2531&gt;1,IF(BQ2530&gt;1,"Y",""),"")</f>
        <v/>
      </c>
      <c r="BX2531" s="12" t="str">
        <f>IF(BQ2531&lt;1,IF(BQ2530&lt;1,"Y",""),"")</f>
        <v/>
      </c>
      <c r="BY2531" s="2"/>
      <c r="BZ2531" s="2"/>
      <c r="CA2531" s="2"/>
    </row>
    <row r="2532" spans="47:79">
      <c r="AU2532" s="4" t="str">
        <f>IF(AZ2532=AZ2533,IF(AZ2532&gt;AZ2531,AZ2532&amp;"_O",""),AZ2532&amp;"_C")</f>
        <v/>
      </c>
      <c r="AV2532" s="7" t="str">
        <f>IF(RIGHT(AU2532,1)="C",AX2532/INDEX($AX$5:$AX$2729,MATCH(AZ2532&amp;"_O",$AU$5:$AU$2729,0),1),"")</f>
        <v/>
      </c>
      <c r="AW2532" s="38">
        <v>43238</v>
      </c>
      <c r="AX2532" s="37">
        <v>2712.97</v>
      </c>
      <c r="AY2532" s="7">
        <f>AX2532/AX2531</f>
        <v>0.99459255348789466</v>
      </c>
      <c r="AZ2532" s="4">
        <f>YEAR(AW2532)</f>
        <v>2018</v>
      </c>
      <c r="BA2532" s="2" t="s">
        <v>9</v>
      </c>
      <c r="BB2532" s="12" t="str">
        <f>INDEX($CD$5:$CD$10,MATCH(BA2532,$CC$5:$CC$10,0),1)</f>
        <v>Y</v>
      </c>
      <c r="BC2532" s="12" t="str">
        <f>IF(AND(BB2532="Y",AY2532&gt;1),"Y","")</f>
        <v/>
      </c>
      <c r="BD2532" s="12" t="str">
        <f>IF(AND(BB2532="Y",AY2532&lt;1),"Y","")</f>
        <v>Y</v>
      </c>
      <c r="BE2532" s="12" t="str">
        <f>IF(AY2532&gt;1,IF(AY2531&gt;1,"Y",""),"")</f>
        <v/>
      </c>
      <c r="BF2532" s="12" t="str">
        <f>IF(AY2532&lt;1,IF(AY2531&lt;1,"Y",""),"")</f>
        <v/>
      </c>
      <c r="BG2532" s="2"/>
      <c r="BH2532" s="2"/>
      <c r="BI2532" s="2"/>
      <c r="BJ2532" s="2"/>
      <c r="BK2532" s="2"/>
      <c r="BL2532" s="2"/>
      <c r="BM2532" s="4" t="str">
        <f>IF(BR2532=BR2533,IF(BR2532&gt;BR2531,BR2532&amp;"_O",""),BR2532&amp;"_C")</f>
        <v/>
      </c>
      <c r="BN2532" s="7" t="str">
        <f>IF(RIGHT(BM2532,1)="C",BP2532/INDEX($BP$5:$BP$2729,MATCH(BR2532&amp;"_O",$BM$5:$BM$2729,0),1),"")</f>
        <v/>
      </c>
      <c r="BO2532" s="38">
        <v>43658</v>
      </c>
      <c r="BP2532" s="3">
        <v>8244.14</v>
      </c>
      <c r="BQ2532" s="7">
        <f>BP2532/BP2531</f>
        <v>1.0100896984607544</v>
      </c>
      <c r="BR2532" s="4">
        <f>YEAR(BO2532)</f>
        <v>2019</v>
      </c>
      <c r="BS2532" s="2" t="s">
        <v>9</v>
      </c>
      <c r="BT2532" s="12" t="str">
        <f>INDEX($CD$5:$CD$10,MATCH(BS2532,$CC$5:$CC$10,0),1)</f>
        <v>Y</v>
      </c>
      <c r="BU2532" s="12" t="str">
        <f>IF(AND(BT2532="Y",BQ2532&gt;1),"Y","")</f>
        <v>Y</v>
      </c>
      <c r="BV2532" s="12" t="str">
        <f>IF(AND(BT2532="Y",BQ2532&lt;1),"Y","")</f>
        <v/>
      </c>
      <c r="BW2532" s="12" t="str">
        <f>IF(BQ2532&gt;1,IF(BQ2531&gt;1,"Y",""),"")</f>
        <v>Y</v>
      </c>
      <c r="BX2532" s="12" t="str">
        <f>IF(BQ2532&lt;1,IF(BQ2531&lt;1,"Y",""),"")</f>
        <v/>
      </c>
      <c r="BY2532" s="2"/>
      <c r="BZ2532" s="2"/>
      <c r="CA2532" s="2"/>
    </row>
    <row r="2533" spans="47:79">
      <c r="AU2533" s="4" t="str">
        <f>IF(AZ2533=AZ2534,IF(AZ2533&gt;AZ2532,AZ2533&amp;"_O",""),AZ2533&amp;"_C")</f>
        <v/>
      </c>
      <c r="AV2533" s="7" t="str">
        <f>IF(RIGHT(AU2533,1)="C",AX2533/INDEX($AX$5:$AX$2729,MATCH(AZ2533&amp;"_O",$AU$5:$AU$2729,0),1),"")</f>
        <v/>
      </c>
      <c r="AW2533" s="38">
        <v>43245</v>
      </c>
      <c r="AX2533" s="37">
        <v>2721.33</v>
      </c>
      <c r="AY2533" s="7">
        <f>AX2533/AX2532</f>
        <v>1.0030814937135317</v>
      </c>
      <c r="AZ2533" s="4">
        <f>YEAR(AW2533)</f>
        <v>2018</v>
      </c>
      <c r="BA2533" s="2" t="s">
        <v>9</v>
      </c>
      <c r="BB2533" s="12" t="str">
        <f>INDEX($CD$5:$CD$10,MATCH(BA2533,$CC$5:$CC$10,0),1)</f>
        <v>Y</v>
      </c>
      <c r="BC2533" s="12" t="str">
        <f>IF(AND(BB2533="Y",AY2533&gt;1),"Y","")</f>
        <v>Y</v>
      </c>
      <c r="BD2533" s="12" t="str">
        <f>IF(AND(BB2533="Y",AY2533&lt;1),"Y","")</f>
        <v/>
      </c>
      <c r="BE2533" s="12" t="str">
        <f>IF(AY2533&gt;1,IF(AY2532&gt;1,"Y",""),"")</f>
        <v/>
      </c>
      <c r="BF2533" s="12" t="str">
        <f>IF(AY2533&lt;1,IF(AY2532&lt;1,"Y",""),"")</f>
        <v/>
      </c>
      <c r="BG2533" s="2"/>
      <c r="BH2533" s="2"/>
      <c r="BI2533" s="2"/>
      <c r="BJ2533" s="2"/>
      <c r="BK2533" s="2"/>
      <c r="BL2533" s="2"/>
      <c r="BM2533" s="4" t="str">
        <f>IF(BR2533=BR2534,IF(BR2533&gt;BR2532,BR2533&amp;"_O",""),BR2533&amp;"_C")</f>
        <v/>
      </c>
      <c r="BN2533" s="7" t="str">
        <f>IF(RIGHT(BM2533,1)="C",BP2533/INDEX($BP$5:$BP$2729,MATCH(BR2533&amp;"_O",$BM$5:$BM$2729,0),1),"")</f>
        <v/>
      </c>
      <c r="BO2533" s="38">
        <v>43665</v>
      </c>
      <c r="BP2533" s="3">
        <v>8146.49</v>
      </c>
      <c r="BQ2533" s="7">
        <f>BP2533/BP2532</f>
        <v>0.9881552229826277</v>
      </c>
      <c r="BR2533" s="4">
        <f>YEAR(BO2533)</f>
        <v>2019</v>
      </c>
      <c r="BS2533" s="2" t="s">
        <v>9</v>
      </c>
      <c r="BT2533" s="12" t="str">
        <f>INDEX($CD$5:$CD$10,MATCH(BS2533,$CC$5:$CC$10,0),1)</f>
        <v>Y</v>
      </c>
      <c r="BU2533" s="12" t="str">
        <f>IF(AND(BT2533="Y",BQ2533&gt;1),"Y","")</f>
        <v/>
      </c>
      <c r="BV2533" s="12" t="str">
        <f>IF(AND(BT2533="Y",BQ2533&lt;1),"Y","")</f>
        <v>Y</v>
      </c>
      <c r="BW2533" s="12" t="str">
        <f>IF(BQ2533&gt;1,IF(BQ2532&gt;1,"Y",""),"")</f>
        <v/>
      </c>
      <c r="BX2533" s="12" t="str">
        <f>IF(BQ2533&lt;1,IF(BQ2532&lt;1,"Y",""),"")</f>
        <v/>
      </c>
      <c r="BY2533" s="2"/>
      <c r="BZ2533" s="2"/>
      <c r="CA2533" s="2"/>
    </row>
    <row r="2534" spans="47:79">
      <c r="AU2534" s="4" t="str">
        <f>IF(AZ2534=AZ2535,IF(AZ2534&gt;AZ2533,AZ2534&amp;"_O",""),AZ2534&amp;"_C")</f>
        <v/>
      </c>
      <c r="AV2534" s="7" t="str">
        <f>IF(RIGHT(AU2534,1)="C",AX2534/INDEX($AX$5:$AX$2729,MATCH(AZ2534&amp;"_O",$AU$5:$AU$2729,0),1),"")</f>
        <v/>
      </c>
      <c r="AW2534" s="38">
        <v>43252</v>
      </c>
      <c r="AX2534" s="37">
        <v>2734.62</v>
      </c>
      <c r="AY2534" s="7">
        <f>AX2534/AX2533</f>
        <v>1.0048836414547297</v>
      </c>
      <c r="AZ2534" s="4">
        <f>YEAR(AW2534)</f>
        <v>2018</v>
      </c>
      <c r="BA2534" s="2" t="s">
        <v>9</v>
      </c>
      <c r="BB2534" s="12" t="str">
        <f>INDEX($CD$5:$CD$10,MATCH(BA2534,$CC$5:$CC$10,0),1)</f>
        <v>Y</v>
      </c>
      <c r="BC2534" s="12" t="str">
        <f>IF(AND(BB2534="Y",AY2534&gt;1),"Y","")</f>
        <v>Y</v>
      </c>
      <c r="BD2534" s="12" t="str">
        <f>IF(AND(BB2534="Y",AY2534&lt;1),"Y","")</f>
        <v/>
      </c>
      <c r="BE2534" s="12" t="str">
        <f>IF(AY2534&gt;1,IF(AY2533&gt;1,"Y",""),"")</f>
        <v>Y</v>
      </c>
      <c r="BF2534" s="12" t="str">
        <f>IF(AY2534&lt;1,IF(AY2533&lt;1,"Y",""),"")</f>
        <v/>
      </c>
      <c r="BG2534" s="2"/>
      <c r="BH2534" s="2"/>
      <c r="BI2534" s="2"/>
      <c r="BJ2534" s="2"/>
      <c r="BK2534" s="2"/>
      <c r="BL2534" s="2"/>
      <c r="BM2534" s="4" t="str">
        <f>IF(BR2534=BR2535,IF(BR2534&gt;BR2533,BR2534&amp;"_O",""),BR2534&amp;"_C")</f>
        <v/>
      </c>
      <c r="BN2534" s="7" t="str">
        <f>IF(RIGHT(BM2534,1)="C",BP2534/INDEX($BP$5:$BP$2729,MATCH(BR2534&amp;"_O",$BM$5:$BM$2729,0),1),"")</f>
        <v/>
      </c>
      <c r="BO2534" s="38">
        <v>43672</v>
      </c>
      <c r="BP2534" s="3">
        <v>8330.2099999999991</v>
      </c>
      <c r="BQ2534" s="7">
        <f>BP2534/BP2533</f>
        <v>1.0225520438863853</v>
      </c>
      <c r="BR2534" s="4">
        <f>YEAR(BO2534)</f>
        <v>2019</v>
      </c>
      <c r="BS2534" s="2" t="s">
        <v>9</v>
      </c>
      <c r="BT2534" s="12" t="str">
        <f>INDEX($CD$5:$CD$10,MATCH(BS2534,$CC$5:$CC$10,0),1)</f>
        <v>Y</v>
      </c>
      <c r="BU2534" s="12" t="str">
        <f>IF(AND(BT2534="Y",BQ2534&gt;1),"Y","")</f>
        <v>Y</v>
      </c>
      <c r="BV2534" s="12" t="str">
        <f>IF(AND(BT2534="Y",BQ2534&lt;1),"Y","")</f>
        <v/>
      </c>
      <c r="BW2534" s="12" t="str">
        <f>IF(BQ2534&gt;1,IF(BQ2533&gt;1,"Y",""),"")</f>
        <v/>
      </c>
      <c r="BX2534" s="12" t="str">
        <f>IF(BQ2534&lt;1,IF(BQ2533&lt;1,"Y",""),"")</f>
        <v/>
      </c>
      <c r="BY2534" s="2"/>
      <c r="BZ2534" s="2"/>
      <c r="CA2534" s="2"/>
    </row>
    <row r="2535" spans="47:79">
      <c r="AU2535" s="4" t="str">
        <f>IF(AZ2535=AZ2536,IF(AZ2535&gt;AZ2534,AZ2535&amp;"_O",""),AZ2535&amp;"_C")</f>
        <v/>
      </c>
      <c r="AV2535" s="7" t="str">
        <f>IF(RIGHT(AU2535,1)="C",AX2535/INDEX($AX$5:$AX$2729,MATCH(AZ2535&amp;"_O",$AU$5:$AU$2729,0),1),"")</f>
        <v/>
      </c>
      <c r="AW2535" s="38">
        <v>43259</v>
      </c>
      <c r="AX2535" s="37">
        <v>2779.03</v>
      </c>
      <c r="AY2535" s="7">
        <f>AX2535/AX2534</f>
        <v>1.0162399163320681</v>
      </c>
      <c r="AZ2535" s="4">
        <f>YEAR(AW2535)</f>
        <v>2018</v>
      </c>
      <c r="BA2535" s="2" t="s">
        <v>9</v>
      </c>
      <c r="BB2535" s="12" t="str">
        <f>INDEX($CD$5:$CD$10,MATCH(BA2535,$CC$5:$CC$10,0),1)</f>
        <v>Y</v>
      </c>
      <c r="BC2535" s="12" t="str">
        <f>IF(AND(BB2535="Y",AY2535&gt;1),"Y","")</f>
        <v>Y</v>
      </c>
      <c r="BD2535" s="12" t="str">
        <f>IF(AND(BB2535="Y",AY2535&lt;1),"Y","")</f>
        <v/>
      </c>
      <c r="BE2535" s="12" t="str">
        <f>IF(AY2535&gt;1,IF(AY2534&gt;1,"Y",""),"")</f>
        <v>Y</v>
      </c>
      <c r="BF2535" s="12" t="str">
        <f>IF(AY2535&lt;1,IF(AY2534&lt;1,"Y",""),"")</f>
        <v/>
      </c>
      <c r="BG2535" s="2"/>
      <c r="BH2535" s="2"/>
      <c r="BI2535" s="2"/>
      <c r="BJ2535" s="2"/>
      <c r="BK2535" s="2"/>
      <c r="BL2535" s="2"/>
      <c r="BM2535" s="4" t="str">
        <f>IF(BR2535=BR2536,IF(BR2535&gt;BR2534,BR2535&amp;"_O",""),BR2535&amp;"_C")</f>
        <v/>
      </c>
      <c r="BN2535" s="7" t="str">
        <f>IF(RIGHT(BM2535,1)="C",BP2535/INDEX($BP$5:$BP$2729,MATCH(BR2535&amp;"_O",$BM$5:$BM$2729,0),1),"")</f>
        <v/>
      </c>
      <c r="BO2535" s="38">
        <v>43679</v>
      </c>
      <c r="BP2535" s="3">
        <v>8004.07</v>
      </c>
      <c r="BQ2535" s="7">
        <f>BP2535/BP2534</f>
        <v>0.96084852602755522</v>
      </c>
      <c r="BR2535" s="4">
        <f>YEAR(BO2535)</f>
        <v>2019</v>
      </c>
      <c r="BS2535" s="2" t="s">
        <v>9</v>
      </c>
      <c r="BT2535" s="12" t="str">
        <f>INDEX($CD$5:$CD$10,MATCH(BS2535,$CC$5:$CC$10,0),1)</f>
        <v>Y</v>
      </c>
      <c r="BU2535" s="12" t="str">
        <f>IF(AND(BT2535="Y",BQ2535&gt;1),"Y","")</f>
        <v/>
      </c>
      <c r="BV2535" s="12" t="str">
        <f>IF(AND(BT2535="Y",BQ2535&lt;1),"Y","")</f>
        <v>Y</v>
      </c>
      <c r="BW2535" s="12" t="str">
        <f>IF(BQ2535&gt;1,IF(BQ2534&gt;1,"Y",""),"")</f>
        <v/>
      </c>
      <c r="BX2535" s="12" t="str">
        <f>IF(BQ2535&lt;1,IF(BQ2534&lt;1,"Y",""),"")</f>
        <v/>
      </c>
      <c r="BY2535" s="2"/>
      <c r="BZ2535" s="2"/>
      <c r="CA2535" s="2"/>
    </row>
    <row r="2536" spans="47:79">
      <c r="AU2536" s="4" t="str">
        <f>IF(AZ2536=AZ2537,IF(AZ2536&gt;AZ2535,AZ2536&amp;"_O",""),AZ2536&amp;"_C")</f>
        <v/>
      </c>
      <c r="AV2536" s="7" t="str">
        <f>IF(RIGHT(AU2536,1)="C",AX2536/INDEX($AX$5:$AX$2729,MATCH(AZ2536&amp;"_O",$AU$5:$AU$2729,0),1),"")</f>
        <v/>
      </c>
      <c r="AW2536" s="38">
        <v>43266</v>
      </c>
      <c r="AX2536" s="37">
        <v>2779.66</v>
      </c>
      <c r="AY2536" s="7">
        <f>AX2536/AX2535</f>
        <v>1.0002266978046295</v>
      </c>
      <c r="AZ2536" s="4">
        <f>YEAR(AW2536)</f>
        <v>2018</v>
      </c>
      <c r="BA2536" s="2" t="s">
        <v>9</v>
      </c>
      <c r="BB2536" s="12" t="str">
        <f>INDEX($CD$5:$CD$10,MATCH(BA2536,$CC$5:$CC$10,0),1)</f>
        <v>Y</v>
      </c>
      <c r="BC2536" s="12" t="str">
        <f>IF(AND(BB2536="Y",AY2536&gt;1),"Y","")</f>
        <v>Y</v>
      </c>
      <c r="BD2536" s="12" t="str">
        <f>IF(AND(BB2536="Y",AY2536&lt;1),"Y","")</f>
        <v/>
      </c>
      <c r="BE2536" s="12" t="str">
        <f>IF(AY2536&gt;1,IF(AY2535&gt;1,"Y",""),"")</f>
        <v>Y</v>
      </c>
      <c r="BF2536" s="12" t="str">
        <f>IF(AY2536&lt;1,IF(AY2535&lt;1,"Y",""),"")</f>
        <v/>
      </c>
      <c r="BG2536" s="2"/>
      <c r="BH2536" s="2"/>
      <c r="BI2536" s="2"/>
      <c r="BJ2536" s="2"/>
      <c r="BK2536" s="2"/>
      <c r="BL2536" s="2"/>
      <c r="BM2536" s="4" t="str">
        <f>IF(BR2536=BR2537,IF(BR2536&gt;BR2535,BR2536&amp;"_O",""),BR2536&amp;"_C")</f>
        <v/>
      </c>
      <c r="BN2536" s="7" t="str">
        <f>IF(RIGHT(BM2536,1)="C",BP2536/INDEX($BP$5:$BP$2729,MATCH(BR2536&amp;"_O",$BM$5:$BM$2729,0),1),"")</f>
        <v/>
      </c>
      <c r="BO2536" s="38">
        <v>43686</v>
      </c>
      <c r="BP2536" s="3">
        <v>7959.14</v>
      </c>
      <c r="BQ2536" s="7">
        <f>BP2536/BP2535</f>
        <v>0.99438660581429206</v>
      </c>
      <c r="BR2536" s="4">
        <f>YEAR(BO2536)</f>
        <v>2019</v>
      </c>
      <c r="BS2536" s="2" t="s">
        <v>9</v>
      </c>
      <c r="BT2536" s="12" t="str">
        <f>INDEX($CD$5:$CD$10,MATCH(BS2536,$CC$5:$CC$10,0),1)</f>
        <v>Y</v>
      </c>
      <c r="BU2536" s="12" t="str">
        <f>IF(AND(BT2536="Y",BQ2536&gt;1),"Y","")</f>
        <v/>
      </c>
      <c r="BV2536" s="12" t="str">
        <f>IF(AND(BT2536="Y",BQ2536&lt;1),"Y","")</f>
        <v>Y</v>
      </c>
      <c r="BW2536" s="12" t="str">
        <f>IF(BQ2536&gt;1,IF(BQ2535&gt;1,"Y",""),"")</f>
        <v/>
      </c>
      <c r="BX2536" s="12" t="str">
        <f>IF(BQ2536&lt;1,IF(BQ2535&lt;1,"Y",""),"")</f>
        <v>Y</v>
      </c>
      <c r="BY2536" s="2"/>
      <c r="BZ2536" s="2"/>
      <c r="CA2536" s="2"/>
    </row>
    <row r="2537" spans="47:79">
      <c r="AU2537" s="4" t="str">
        <f>IF(AZ2537=AZ2538,IF(AZ2537&gt;AZ2536,AZ2537&amp;"_O",""),AZ2537&amp;"_C")</f>
        <v/>
      </c>
      <c r="AV2537" s="7" t="str">
        <f>IF(RIGHT(AU2537,1)="C",AX2537/INDEX($AX$5:$AX$2729,MATCH(AZ2537&amp;"_O",$AU$5:$AU$2729,0),1),"")</f>
        <v/>
      </c>
      <c r="AW2537" s="38">
        <v>43273</v>
      </c>
      <c r="AX2537" s="37">
        <v>2754.88</v>
      </c>
      <c r="AY2537" s="7">
        <f>AX2537/AX2536</f>
        <v>0.99108524064094183</v>
      </c>
      <c r="AZ2537" s="4">
        <f>YEAR(AW2537)</f>
        <v>2018</v>
      </c>
      <c r="BA2537" s="2" t="s">
        <v>9</v>
      </c>
      <c r="BB2537" s="12" t="str">
        <f>INDEX($CD$5:$CD$10,MATCH(BA2537,$CC$5:$CC$10,0),1)</f>
        <v>Y</v>
      </c>
      <c r="BC2537" s="12" t="str">
        <f>IF(AND(BB2537="Y",AY2537&gt;1),"Y","")</f>
        <v/>
      </c>
      <c r="BD2537" s="12" t="str">
        <f>IF(AND(BB2537="Y",AY2537&lt;1),"Y","")</f>
        <v>Y</v>
      </c>
      <c r="BE2537" s="12" t="str">
        <f>IF(AY2537&gt;1,IF(AY2536&gt;1,"Y",""),"")</f>
        <v/>
      </c>
      <c r="BF2537" s="12" t="str">
        <f>IF(AY2537&lt;1,IF(AY2536&lt;1,"Y",""),"")</f>
        <v/>
      </c>
      <c r="BG2537" s="2"/>
      <c r="BH2537" s="2"/>
      <c r="BI2537" s="2"/>
      <c r="BJ2537" s="2"/>
      <c r="BK2537" s="2"/>
      <c r="BL2537" s="2"/>
      <c r="BM2537" s="4" t="str">
        <f>IF(BR2537=BR2538,IF(BR2537&gt;BR2536,BR2537&amp;"_O",""),BR2537&amp;"_C")</f>
        <v/>
      </c>
      <c r="BN2537" s="7" t="str">
        <f>IF(RIGHT(BM2537,1)="C",BP2537/INDEX($BP$5:$BP$2729,MATCH(BR2537&amp;"_O",$BM$5:$BM$2729,0),1),"")</f>
        <v/>
      </c>
      <c r="BO2537" s="38">
        <v>43693</v>
      </c>
      <c r="BP2537" s="3">
        <v>7895.99</v>
      </c>
      <c r="BQ2537" s="7">
        <f>BP2537/BP2536</f>
        <v>0.99206572569398199</v>
      </c>
      <c r="BR2537" s="4">
        <f>YEAR(BO2537)</f>
        <v>2019</v>
      </c>
      <c r="BS2537" s="2" t="s">
        <v>9</v>
      </c>
      <c r="BT2537" s="12" t="str">
        <f>INDEX($CD$5:$CD$10,MATCH(BS2537,$CC$5:$CC$10,0),1)</f>
        <v>Y</v>
      </c>
      <c r="BU2537" s="12" t="str">
        <f>IF(AND(BT2537="Y",BQ2537&gt;1),"Y","")</f>
        <v/>
      </c>
      <c r="BV2537" s="12" t="str">
        <f>IF(AND(BT2537="Y",BQ2537&lt;1),"Y","")</f>
        <v>Y</v>
      </c>
      <c r="BW2537" s="12" t="str">
        <f>IF(BQ2537&gt;1,IF(BQ2536&gt;1,"Y",""),"")</f>
        <v/>
      </c>
      <c r="BX2537" s="12" t="str">
        <f>IF(BQ2537&lt;1,IF(BQ2536&lt;1,"Y",""),"")</f>
        <v>Y</v>
      </c>
      <c r="BY2537" s="2"/>
      <c r="BZ2537" s="2"/>
      <c r="CA2537" s="2"/>
    </row>
    <row r="2538" spans="47:79">
      <c r="AU2538" s="4" t="str">
        <f>IF(AZ2538=AZ2539,IF(AZ2538&gt;AZ2537,AZ2538&amp;"_O",""),AZ2538&amp;"_C")</f>
        <v/>
      </c>
      <c r="AV2538" s="7" t="str">
        <f>IF(RIGHT(AU2538,1)="C",AX2538/INDEX($AX$5:$AX$2729,MATCH(AZ2538&amp;"_O",$AU$5:$AU$2729,0),1),"")</f>
        <v/>
      </c>
      <c r="AW2538" s="38">
        <v>43280</v>
      </c>
      <c r="AX2538" s="37">
        <v>2718.37</v>
      </c>
      <c r="AY2538" s="7">
        <f>AX2538/AX2537</f>
        <v>0.9867471541410151</v>
      </c>
      <c r="AZ2538" s="4">
        <f>YEAR(AW2538)</f>
        <v>2018</v>
      </c>
      <c r="BA2538" s="2" t="s">
        <v>9</v>
      </c>
      <c r="BB2538" s="12" t="str">
        <f>INDEX($CD$5:$CD$10,MATCH(BA2538,$CC$5:$CC$10,0),1)</f>
        <v>Y</v>
      </c>
      <c r="BC2538" s="12" t="str">
        <f>IF(AND(BB2538="Y",AY2538&gt;1),"Y","")</f>
        <v/>
      </c>
      <c r="BD2538" s="12" t="str">
        <f>IF(AND(BB2538="Y",AY2538&lt;1),"Y","")</f>
        <v>Y</v>
      </c>
      <c r="BE2538" s="12" t="str">
        <f>IF(AY2538&gt;1,IF(AY2537&gt;1,"Y",""),"")</f>
        <v/>
      </c>
      <c r="BF2538" s="12" t="str">
        <f>IF(AY2538&lt;1,IF(AY2537&lt;1,"Y",""),"")</f>
        <v>Y</v>
      </c>
      <c r="BG2538" s="2"/>
      <c r="BH2538" s="2"/>
      <c r="BI2538" s="2"/>
      <c r="BJ2538" s="2"/>
      <c r="BK2538" s="2"/>
      <c r="BL2538" s="2"/>
      <c r="BM2538" s="4" t="str">
        <f>IF(BR2538=BR2539,IF(BR2538&gt;BR2537,BR2538&amp;"_O",""),BR2538&amp;"_C")</f>
        <v/>
      </c>
      <c r="BN2538" s="7" t="str">
        <f>IF(RIGHT(BM2538,1)="C",BP2538/INDEX($BP$5:$BP$2729,MATCH(BR2538&amp;"_O",$BM$5:$BM$2729,0),1),"")</f>
        <v/>
      </c>
      <c r="BO2538" s="38">
        <v>43700</v>
      </c>
      <c r="BP2538" s="3">
        <v>7751.77</v>
      </c>
      <c r="BQ2538" s="7">
        <f>BP2538/BP2537</f>
        <v>0.98173503259249328</v>
      </c>
      <c r="BR2538" s="4">
        <f>YEAR(BO2538)</f>
        <v>2019</v>
      </c>
      <c r="BS2538" s="2" t="s">
        <v>9</v>
      </c>
      <c r="BT2538" s="12" t="str">
        <f>INDEX($CD$5:$CD$10,MATCH(BS2538,$CC$5:$CC$10,0),1)</f>
        <v>Y</v>
      </c>
      <c r="BU2538" s="12" t="str">
        <f>IF(AND(BT2538="Y",BQ2538&gt;1),"Y","")</f>
        <v/>
      </c>
      <c r="BV2538" s="12" t="str">
        <f>IF(AND(BT2538="Y",BQ2538&lt;1),"Y","")</f>
        <v>Y</v>
      </c>
      <c r="BW2538" s="12" t="str">
        <f>IF(BQ2538&gt;1,IF(BQ2537&gt;1,"Y",""),"")</f>
        <v/>
      </c>
      <c r="BX2538" s="12" t="str">
        <f>IF(BQ2538&lt;1,IF(BQ2537&lt;1,"Y",""),"")</f>
        <v>Y</v>
      </c>
      <c r="BY2538" s="2"/>
      <c r="BZ2538" s="2"/>
      <c r="CA2538" s="2"/>
    </row>
    <row r="2539" spans="47:79">
      <c r="AU2539" s="4" t="str">
        <f>IF(AZ2539=AZ2540,IF(AZ2539&gt;AZ2538,AZ2539&amp;"_O",""),AZ2539&amp;"_C")</f>
        <v/>
      </c>
      <c r="AV2539" s="7" t="str">
        <f>IF(RIGHT(AU2539,1)="C",AX2539/INDEX($AX$5:$AX$2729,MATCH(AZ2539&amp;"_O",$AU$5:$AU$2729,0),1),"")</f>
        <v/>
      </c>
      <c r="AW2539" s="38">
        <v>43287</v>
      </c>
      <c r="AX2539" s="37">
        <v>2759.82</v>
      </c>
      <c r="AY2539" s="7">
        <f>AX2539/AX2538</f>
        <v>1.0152481082413358</v>
      </c>
      <c r="AZ2539" s="4">
        <f>YEAR(AW2539)</f>
        <v>2018</v>
      </c>
      <c r="BA2539" s="2" t="s">
        <v>9</v>
      </c>
      <c r="BB2539" s="12" t="str">
        <f>INDEX($CD$5:$CD$10,MATCH(BA2539,$CC$5:$CC$10,0),1)</f>
        <v>Y</v>
      </c>
      <c r="BC2539" s="12" t="str">
        <f>IF(AND(BB2539="Y",AY2539&gt;1),"Y","")</f>
        <v>Y</v>
      </c>
      <c r="BD2539" s="12" t="str">
        <f>IF(AND(BB2539="Y",AY2539&lt;1),"Y","")</f>
        <v/>
      </c>
      <c r="BE2539" s="12" t="str">
        <f>IF(AY2539&gt;1,IF(AY2538&gt;1,"Y",""),"")</f>
        <v/>
      </c>
      <c r="BF2539" s="12" t="str">
        <f>IF(AY2539&lt;1,IF(AY2538&lt;1,"Y",""),"")</f>
        <v/>
      </c>
      <c r="BG2539" s="2"/>
      <c r="BH2539" s="2"/>
      <c r="BI2539" s="2"/>
      <c r="BJ2539" s="2"/>
      <c r="BK2539" s="2"/>
      <c r="BL2539" s="2"/>
      <c r="BM2539" s="4" t="str">
        <f>IF(BR2539=BR2540,IF(BR2539&gt;BR2538,BR2539&amp;"_O",""),BR2539&amp;"_C")</f>
        <v/>
      </c>
      <c r="BN2539" s="7" t="str">
        <f>IF(RIGHT(BM2539,1)="C",BP2539/INDEX($BP$5:$BP$2729,MATCH(BR2539&amp;"_O",$BM$5:$BM$2729,0),1),"")</f>
        <v/>
      </c>
      <c r="BO2539" s="38">
        <v>43707</v>
      </c>
      <c r="BP2539" s="3">
        <v>7962.88</v>
      </c>
      <c r="BQ2539" s="7">
        <f>BP2539/BP2538</f>
        <v>1.0272337801560159</v>
      </c>
      <c r="BR2539" s="4">
        <f>YEAR(BO2539)</f>
        <v>2019</v>
      </c>
      <c r="BS2539" s="2" t="s">
        <v>9</v>
      </c>
      <c r="BT2539" s="12" t="str">
        <f>INDEX($CD$5:$CD$10,MATCH(BS2539,$CC$5:$CC$10,0),1)</f>
        <v>Y</v>
      </c>
      <c r="BU2539" s="12" t="str">
        <f>IF(AND(BT2539="Y",BQ2539&gt;1),"Y","")</f>
        <v>Y</v>
      </c>
      <c r="BV2539" s="12" t="str">
        <f>IF(AND(BT2539="Y",BQ2539&lt;1),"Y","")</f>
        <v/>
      </c>
      <c r="BW2539" s="12" t="str">
        <f>IF(BQ2539&gt;1,IF(BQ2538&gt;1,"Y",""),"")</f>
        <v/>
      </c>
      <c r="BX2539" s="12" t="str">
        <f>IF(BQ2539&lt;1,IF(BQ2538&lt;1,"Y",""),"")</f>
        <v/>
      </c>
      <c r="BY2539" s="2"/>
      <c r="BZ2539" s="2"/>
      <c r="CA2539" s="2"/>
    </row>
    <row r="2540" spans="47:79">
      <c r="AU2540" s="4" t="str">
        <f>IF(AZ2540=AZ2541,IF(AZ2540&gt;AZ2539,AZ2540&amp;"_O",""),AZ2540&amp;"_C")</f>
        <v/>
      </c>
      <c r="AV2540" s="7" t="str">
        <f>IF(RIGHT(AU2540,1)="C",AX2540/INDEX($AX$5:$AX$2729,MATCH(AZ2540&amp;"_O",$AU$5:$AU$2729,0),1),"")</f>
        <v/>
      </c>
      <c r="AW2540" s="38">
        <v>43294</v>
      </c>
      <c r="AX2540" s="37">
        <v>2801.31</v>
      </c>
      <c r="AY2540" s="7">
        <f>AX2540/AX2539</f>
        <v>1.0150335891471183</v>
      </c>
      <c r="AZ2540" s="4">
        <f>YEAR(AW2540)</f>
        <v>2018</v>
      </c>
      <c r="BA2540" s="2" t="s">
        <v>9</v>
      </c>
      <c r="BB2540" s="12" t="str">
        <f>INDEX($CD$5:$CD$10,MATCH(BA2540,$CC$5:$CC$10,0),1)</f>
        <v>Y</v>
      </c>
      <c r="BC2540" s="12" t="str">
        <f>IF(AND(BB2540="Y",AY2540&gt;1),"Y","")</f>
        <v>Y</v>
      </c>
      <c r="BD2540" s="12" t="str">
        <f>IF(AND(BB2540="Y",AY2540&lt;1),"Y","")</f>
        <v/>
      </c>
      <c r="BE2540" s="12" t="str">
        <f>IF(AY2540&gt;1,IF(AY2539&gt;1,"Y",""),"")</f>
        <v>Y</v>
      </c>
      <c r="BF2540" s="12" t="str">
        <f>IF(AY2540&lt;1,IF(AY2539&lt;1,"Y",""),"")</f>
        <v/>
      </c>
      <c r="BG2540" s="2"/>
      <c r="BH2540" s="2"/>
      <c r="BI2540" s="2"/>
      <c r="BJ2540" s="2"/>
      <c r="BK2540" s="2"/>
      <c r="BL2540" s="2"/>
      <c r="BM2540" s="4" t="str">
        <f>IF(BR2540=BR2541,IF(BR2540&gt;BR2539,BR2540&amp;"_O",""),BR2540&amp;"_C")</f>
        <v/>
      </c>
      <c r="BN2540" s="7" t="str">
        <f>IF(RIGHT(BM2540,1)="C",BP2540/INDEX($BP$5:$BP$2729,MATCH(BR2540&amp;"_O",$BM$5:$BM$2729,0),1),"")</f>
        <v/>
      </c>
      <c r="BO2540" s="38">
        <v>43714</v>
      </c>
      <c r="BP2540" s="3">
        <v>8103.07</v>
      </c>
      <c r="BQ2540" s="7">
        <f>BP2540/BP2539</f>
        <v>1.0176054392380647</v>
      </c>
      <c r="BR2540" s="4">
        <f>YEAR(BO2540)</f>
        <v>2019</v>
      </c>
      <c r="BS2540" s="2" t="s">
        <v>9</v>
      </c>
      <c r="BT2540" s="12" t="str">
        <f>INDEX($CD$5:$CD$10,MATCH(BS2540,$CC$5:$CC$10,0),1)</f>
        <v>Y</v>
      </c>
      <c r="BU2540" s="12" t="str">
        <f>IF(AND(BT2540="Y",BQ2540&gt;1),"Y","")</f>
        <v>Y</v>
      </c>
      <c r="BV2540" s="12" t="str">
        <f>IF(AND(BT2540="Y",BQ2540&lt;1),"Y","")</f>
        <v/>
      </c>
      <c r="BW2540" s="12" t="str">
        <f>IF(BQ2540&gt;1,IF(BQ2539&gt;1,"Y",""),"")</f>
        <v>Y</v>
      </c>
      <c r="BX2540" s="12" t="str">
        <f>IF(BQ2540&lt;1,IF(BQ2539&lt;1,"Y",""),"")</f>
        <v/>
      </c>
      <c r="BY2540" s="2"/>
      <c r="BZ2540" s="2"/>
      <c r="CA2540" s="2"/>
    </row>
    <row r="2541" spans="47:79">
      <c r="AU2541" s="4" t="str">
        <f>IF(AZ2541=AZ2542,IF(AZ2541&gt;AZ2540,AZ2541&amp;"_O",""),AZ2541&amp;"_C")</f>
        <v/>
      </c>
      <c r="AV2541" s="7" t="str">
        <f>IF(RIGHT(AU2541,1)="C",AX2541/INDEX($AX$5:$AX$2729,MATCH(AZ2541&amp;"_O",$AU$5:$AU$2729,0),1),"")</f>
        <v/>
      </c>
      <c r="AW2541" s="38">
        <v>43301</v>
      </c>
      <c r="AX2541" s="37">
        <v>2801.83</v>
      </c>
      <c r="AY2541" s="7">
        <f>AX2541/AX2540</f>
        <v>1.0001856274385912</v>
      </c>
      <c r="AZ2541" s="4">
        <f>YEAR(AW2541)</f>
        <v>2018</v>
      </c>
      <c r="BA2541" s="2" t="s">
        <v>9</v>
      </c>
      <c r="BB2541" s="12" t="str">
        <f>INDEX($CD$5:$CD$10,MATCH(BA2541,$CC$5:$CC$10,0),1)</f>
        <v>Y</v>
      </c>
      <c r="BC2541" s="12" t="str">
        <f>IF(AND(BB2541="Y",AY2541&gt;1),"Y","")</f>
        <v>Y</v>
      </c>
      <c r="BD2541" s="12" t="str">
        <f>IF(AND(BB2541="Y",AY2541&lt;1),"Y","")</f>
        <v/>
      </c>
      <c r="BE2541" s="12" t="str">
        <f>IF(AY2541&gt;1,IF(AY2540&gt;1,"Y",""),"")</f>
        <v>Y</v>
      </c>
      <c r="BF2541" s="12" t="str">
        <f>IF(AY2541&lt;1,IF(AY2540&lt;1,"Y",""),"")</f>
        <v/>
      </c>
      <c r="BG2541" s="2"/>
      <c r="BH2541" s="2"/>
      <c r="BI2541" s="2"/>
      <c r="BJ2541" s="2"/>
      <c r="BK2541" s="2"/>
      <c r="BL2541" s="2"/>
      <c r="BM2541" s="4" t="str">
        <f>IF(BR2541=BR2542,IF(BR2541&gt;BR2540,BR2541&amp;"_O",""),BR2541&amp;"_C")</f>
        <v/>
      </c>
      <c r="BN2541" s="7" t="str">
        <f>IF(RIGHT(BM2541,1)="C",BP2541/INDEX($BP$5:$BP$2729,MATCH(BR2541&amp;"_O",$BM$5:$BM$2729,0),1),"")</f>
        <v/>
      </c>
      <c r="BO2541" s="38">
        <v>43721</v>
      </c>
      <c r="BP2541" s="3">
        <v>8176.71</v>
      </c>
      <c r="BQ2541" s="7">
        <f>BP2541/BP2540</f>
        <v>1.0090879135932431</v>
      </c>
      <c r="BR2541" s="4">
        <f>YEAR(BO2541)</f>
        <v>2019</v>
      </c>
      <c r="BS2541" s="2" t="s">
        <v>9</v>
      </c>
      <c r="BT2541" s="12" t="str">
        <f>INDEX($CD$5:$CD$10,MATCH(BS2541,$CC$5:$CC$10,0),1)</f>
        <v>Y</v>
      </c>
      <c r="BU2541" s="12" t="str">
        <f>IF(AND(BT2541="Y",BQ2541&gt;1),"Y","")</f>
        <v>Y</v>
      </c>
      <c r="BV2541" s="12" t="str">
        <f>IF(AND(BT2541="Y",BQ2541&lt;1),"Y","")</f>
        <v/>
      </c>
      <c r="BW2541" s="12" t="str">
        <f>IF(BQ2541&gt;1,IF(BQ2540&gt;1,"Y",""),"")</f>
        <v>Y</v>
      </c>
      <c r="BX2541" s="12" t="str">
        <f>IF(BQ2541&lt;1,IF(BQ2540&lt;1,"Y",""),"")</f>
        <v/>
      </c>
      <c r="BY2541" s="2"/>
      <c r="BZ2541" s="2"/>
      <c r="CA2541" s="2"/>
    </row>
    <row r="2542" spans="47:79">
      <c r="AU2542" s="4" t="str">
        <f>IF(AZ2542=AZ2543,IF(AZ2542&gt;AZ2541,AZ2542&amp;"_O",""),AZ2542&amp;"_C")</f>
        <v/>
      </c>
      <c r="AV2542" s="7" t="str">
        <f>IF(RIGHT(AU2542,1)="C",AX2542/INDEX($AX$5:$AX$2729,MATCH(AZ2542&amp;"_O",$AU$5:$AU$2729,0),1),"")</f>
        <v/>
      </c>
      <c r="AW2542" s="38">
        <v>43308</v>
      </c>
      <c r="AX2542" s="37">
        <v>2818.82</v>
      </c>
      <c r="AY2542" s="7">
        <f>AX2542/AX2541</f>
        <v>1.0060638939550224</v>
      </c>
      <c r="AZ2542" s="4">
        <f>YEAR(AW2542)</f>
        <v>2018</v>
      </c>
      <c r="BA2542" s="2" t="s">
        <v>9</v>
      </c>
      <c r="BB2542" s="12" t="str">
        <f>INDEX($CD$5:$CD$10,MATCH(BA2542,$CC$5:$CC$10,0),1)</f>
        <v>Y</v>
      </c>
      <c r="BC2542" s="12" t="str">
        <f>IF(AND(BB2542="Y",AY2542&gt;1),"Y","")</f>
        <v>Y</v>
      </c>
      <c r="BD2542" s="12" t="str">
        <f>IF(AND(BB2542="Y",AY2542&lt;1),"Y","")</f>
        <v/>
      </c>
      <c r="BE2542" s="12" t="str">
        <f>IF(AY2542&gt;1,IF(AY2541&gt;1,"Y",""),"")</f>
        <v>Y</v>
      </c>
      <c r="BF2542" s="12" t="str">
        <f>IF(AY2542&lt;1,IF(AY2541&lt;1,"Y",""),"")</f>
        <v/>
      </c>
      <c r="BG2542" s="2"/>
      <c r="BH2542" s="2"/>
      <c r="BI2542" s="2"/>
      <c r="BJ2542" s="2"/>
      <c r="BK2542" s="2"/>
      <c r="BL2542" s="2"/>
      <c r="BM2542" s="4" t="str">
        <f>IF(BR2542=BR2543,IF(BR2542&gt;BR2541,BR2542&amp;"_O",""),BR2542&amp;"_C")</f>
        <v/>
      </c>
      <c r="BN2542" s="7" t="str">
        <f>IF(RIGHT(BM2542,1)="C",BP2542/INDEX($BP$5:$BP$2729,MATCH(BR2542&amp;"_O",$BM$5:$BM$2729,0),1),"")</f>
        <v/>
      </c>
      <c r="BO2542" s="38">
        <v>43728</v>
      </c>
      <c r="BP2542" s="3">
        <v>8117.67</v>
      </c>
      <c r="BQ2542" s="7">
        <f>BP2542/BP2541</f>
        <v>0.99277949199616966</v>
      </c>
      <c r="BR2542" s="4">
        <f>YEAR(BO2542)</f>
        <v>2019</v>
      </c>
      <c r="BS2542" s="2" t="s">
        <v>9</v>
      </c>
      <c r="BT2542" s="12" t="str">
        <f>INDEX($CD$5:$CD$10,MATCH(BS2542,$CC$5:$CC$10,0),1)</f>
        <v>Y</v>
      </c>
      <c r="BU2542" s="12" t="str">
        <f>IF(AND(BT2542="Y",BQ2542&gt;1),"Y","")</f>
        <v/>
      </c>
      <c r="BV2542" s="12" t="str">
        <f>IF(AND(BT2542="Y",BQ2542&lt;1),"Y","")</f>
        <v>Y</v>
      </c>
      <c r="BW2542" s="12" t="str">
        <f>IF(BQ2542&gt;1,IF(BQ2541&gt;1,"Y",""),"")</f>
        <v/>
      </c>
      <c r="BX2542" s="12" t="str">
        <f>IF(BQ2542&lt;1,IF(BQ2541&lt;1,"Y",""),"")</f>
        <v/>
      </c>
      <c r="BY2542" s="2"/>
      <c r="BZ2542" s="2"/>
      <c r="CA2542" s="2"/>
    </row>
    <row r="2543" spans="47:79">
      <c r="AU2543" s="4" t="str">
        <f>IF(AZ2543=AZ2544,IF(AZ2543&gt;AZ2542,AZ2543&amp;"_O",""),AZ2543&amp;"_C")</f>
        <v/>
      </c>
      <c r="AV2543" s="7" t="str">
        <f>IF(RIGHT(AU2543,1)="C",AX2543/INDEX($AX$5:$AX$2729,MATCH(AZ2543&amp;"_O",$AU$5:$AU$2729,0),1),"")</f>
        <v/>
      </c>
      <c r="AW2543" s="38">
        <v>43315</v>
      </c>
      <c r="AX2543" s="37">
        <v>2840.35</v>
      </c>
      <c r="AY2543" s="7">
        <f>AX2543/AX2542</f>
        <v>1.0076379477937576</v>
      </c>
      <c r="AZ2543" s="4">
        <f>YEAR(AW2543)</f>
        <v>2018</v>
      </c>
      <c r="BA2543" s="2" t="s">
        <v>9</v>
      </c>
      <c r="BB2543" s="12" t="str">
        <f>INDEX($CD$5:$CD$10,MATCH(BA2543,$CC$5:$CC$10,0),1)</f>
        <v>Y</v>
      </c>
      <c r="BC2543" s="12" t="str">
        <f>IF(AND(BB2543="Y",AY2543&gt;1),"Y","")</f>
        <v>Y</v>
      </c>
      <c r="BD2543" s="12" t="str">
        <f>IF(AND(BB2543="Y",AY2543&lt;1),"Y","")</f>
        <v/>
      </c>
      <c r="BE2543" s="12" t="str">
        <f>IF(AY2543&gt;1,IF(AY2542&gt;1,"Y",""),"")</f>
        <v>Y</v>
      </c>
      <c r="BF2543" s="12" t="str">
        <f>IF(AY2543&lt;1,IF(AY2542&lt;1,"Y",""),"")</f>
        <v/>
      </c>
      <c r="BG2543" s="2"/>
      <c r="BH2543" s="2"/>
      <c r="BI2543" s="2"/>
      <c r="BJ2543" s="2"/>
      <c r="BK2543" s="2"/>
      <c r="BL2543" s="2"/>
      <c r="BM2543" s="4" t="str">
        <f>IF(BR2543=BR2544,IF(BR2543&gt;BR2542,BR2543&amp;"_O",""),BR2543&amp;"_C")</f>
        <v/>
      </c>
      <c r="BN2543" s="7" t="str">
        <f>IF(RIGHT(BM2543,1)="C",BP2543/INDEX($BP$5:$BP$2729,MATCH(BR2543&amp;"_O",$BM$5:$BM$2729,0),1),"")</f>
        <v/>
      </c>
      <c r="BO2543" s="38">
        <v>43735</v>
      </c>
      <c r="BP2543" s="3">
        <v>7939.63</v>
      </c>
      <c r="BQ2543" s="7">
        <f>BP2543/BP2542</f>
        <v>0.97806759821475864</v>
      </c>
      <c r="BR2543" s="4">
        <f>YEAR(BO2543)</f>
        <v>2019</v>
      </c>
      <c r="BS2543" s="2" t="s">
        <v>9</v>
      </c>
      <c r="BT2543" s="12" t="str">
        <f>INDEX($CD$5:$CD$10,MATCH(BS2543,$CC$5:$CC$10,0),1)</f>
        <v>Y</v>
      </c>
      <c r="BU2543" s="12" t="str">
        <f>IF(AND(BT2543="Y",BQ2543&gt;1),"Y","")</f>
        <v/>
      </c>
      <c r="BV2543" s="12" t="str">
        <f>IF(AND(BT2543="Y",BQ2543&lt;1),"Y","")</f>
        <v>Y</v>
      </c>
      <c r="BW2543" s="12" t="str">
        <f>IF(BQ2543&gt;1,IF(BQ2542&gt;1,"Y",""),"")</f>
        <v/>
      </c>
      <c r="BX2543" s="12" t="str">
        <f>IF(BQ2543&lt;1,IF(BQ2542&lt;1,"Y",""),"")</f>
        <v>Y</v>
      </c>
      <c r="BY2543" s="2"/>
      <c r="BZ2543" s="2"/>
      <c r="CA2543" s="2"/>
    </row>
    <row r="2544" spans="47:79">
      <c r="AU2544" s="4" t="str">
        <f>IF(AZ2544=AZ2545,IF(AZ2544&gt;AZ2543,AZ2544&amp;"_O",""),AZ2544&amp;"_C")</f>
        <v/>
      </c>
      <c r="AV2544" s="7" t="str">
        <f>IF(RIGHT(AU2544,1)="C",AX2544/INDEX($AX$5:$AX$2729,MATCH(AZ2544&amp;"_O",$AU$5:$AU$2729,0),1),"")</f>
        <v/>
      </c>
      <c r="AW2544" s="38">
        <v>43322</v>
      </c>
      <c r="AX2544" s="37">
        <v>2833.28</v>
      </c>
      <c r="AY2544" s="7">
        <f>AX2544/AX2543</f>
        <v>0.99751087013924356</v>
      </c>
      <c r="AZ2544" s="4">
        <f>YEAR(AW2544)</f>
        <v>2018</v>
      </c>
      <c r="BA2544" s="2" t="s">
        <v>9</v>
      </c>
      <c r="BB2544" s="12" t="str">
        <f>INDEX($CD$5:$CD$10,MATCH(BA2544,$CC$5:$CC$10,0),1)</f>
        <v>Y</v>
      </c>
      <c r="BC2544" s="12" t="str">
        <f>IF(AND(BB2544="Y",AY2544&gt;1),"Y","")</f>
        <v/>
      </c>
      <c r="BD2544" s="12" t="str">
        <f>IF(AND(BB2544="Y",AY2544&lt;1),"Y","")</f>
        <v>Y</v>
      </c>
      <c r="BE2544" s="12" t="str">
        <f>IF(AY2544&gt;1,IF(AY2543&gt;1,"Y",""),"")</f>
        <v/>
      </c>
      <c r="BF2544" s="12" t="str">
        <f>IF(AY2544&lt;1,IF(AY2543&lt;1,"Y",""),"")</f>
        <v/>
      </c>
      <c r="BG2544" s="2"/>
      <c r="BH2544" s="2"/>
      <c r="BI2544" s="2"/>
      <c r="BJ2544" s="2"/>
      <c r="BK2544" s="2"/>
      <c r="BL2544" s="2"/>
      <c r="BM2544" s="4" t="str">
        <f>IF(BR2544=BR2545,IF(BR2544&gt;BR2543,BR2544&amp;"_O",""),BR2544&amp;"_C")</f>
        <v/>
      </c>
      <c r="BN2544" s="7" t="str">
        <f>IF(RIGHT(BM2544,1)="C",BP2544/INDEX($BP$5:$BP$2729,MATCH(BR2544&amp;"_O",$BM$5:$BM$2729,0),1),"")</f>
        <v/>
      </c>
      <c r="BO2544" s="38">
        <v>43742</v>
      </c>
      <c r="BP2544" s="3">
        <v>7982.46</v>
      </c>
      <c r="BQ2544" s="7">
        <f>BP2544/BP2543</f>
        <v>1.0053944579281402</v>
      </c>
      <c r="BR2544" s="4">
        <f>YEAR(BO2544)</f>
        <v>2019</v>
      </c>
      <c r="BS2544" s="2" t="s">
        <v>9</v>
      </c>
      <c r="BT2544" s="12" t="str">
        <f>INDEX($CD$5:$CD$10,MATCH(BS2544,$CC$5:$CC$10,0),1)</f>
        <v>Y</v>
      </c>
      <c r="BU2544" s="12" t="str">
        <f>IF(AND(BT2544="Y",BQ2544&gt;1),"Y","")</f>
        <v>Y</v>
      </c>
      <c r="BV2544" s="12" t="str">
        <f>IF(AND(BT2544="Y",BQ2544&lt;1),"Y","")</f>
        <v/>
      </c>
      <c r="BW2544" s="12" t="str">
        <f>IF(BQ2544&gt;1,IF(BQ2543&gt;1,"Y",""),"")</f>
        <v/>
      </c>
      <c r="BX2544" s="12" t="str">
        <f>IF(BQ2544&lt;1,IF(BQ2543&lt;1,"Y",""),"")</f>
        <v/>
      </c>
      <c r="BY2544" s="2"/>
      <c r="BZ2544" s="2"/>
      <c r="CA2544" s="2"/>
    </row>
    <row r="2545" spans="47:79">
      <c r="AU2545" s="4" t="str">
        <f>IF(AZ2545=AZ2546,IF(AZ2545&gt;AZ2544,AZ2545&amp;"_O",""),AZ2545&amp;"_C")</f>
        <v/>
      </c>
      <c r="AV2545" s="7" t="str">
        <f>IF(RIGHT(AU2545,1)="C",AX2545/INDEX($AX$5:$AX$2729,MATCH(AZ2545&amp;"_O",$AU$5:$AU$2729,0),1),"")</f>
        <v/>
      </c>
      <c r="AW2545" s="38">
        <v>43329</v>
      </c>
      <c r="AX2545" s="37">
        <v>2850.13</v>
      </c>
      <c r="AY2545" s="7">
        <f>AX2545/AX2544</f>
        <v>1.0059471707702732</v>
      </c>
      <c r="AZ2545" s="4">
        <f>YEAR(AW2545)</f>
        <v>2018</v>
      </c>
      <c r="BA2545" s="2" t="s">
        <v>9</v>
      </c>
      <c r="BB2545" s="12" t="str">
        <f>INDEX($CD$5:$CD$10,MATCH(BA2545,$CC$5:$CC$10,0),1)</f>
        <v>Y</v>
      </c>
      <c r="BC2545" s="12" t="str">
        <f>IF(AND(BB2545="Y",AY2545&gt;1),"Y","")</f>
        <v>Y</v>
      </c>
      <c r="BD2545" s="12" t="str">
        <f>IF(AND(BB2545="Y",AY2545&lt;1),"Y","")</f>
        <v/>
      </c>
      <c r="BE2545" s="12" t="str">
        <f>IF(AY2545&gt;1,IF(AY2544&gt;1,"Y",""),"")</f>
        <v/>
      </c>
      <c r="BF2545" s="12" t="str">
        <f>IF(AY2545&lt;1,IF(AY2544&lt;1,"Y",""),"")</f>
        <v/>
      </c>
      <c r="BG2545" s="2"/>
      <c r="BH2545" s="2"/>
      <c r="BI2545" s="2"/>
      <c r="BJ2545" s="2"/>
      <c r="BK2545" s="2"/>
      <c r="BL2545" s="2"/>
      <c r="BM2545" s="4" t="str">
        <f>IF(BR2545=BR2546,IF(BR2545&gt;BR2544,BR2545&amp;"_O",""),BR2545&amp;"_C")</f>
        <v/>
      </c>
      <c r="BN2545" s="7" t="str">
        <f>IF(RIGHT(BM2545,1)="C",BP2545/INDEX($BP$5:$BP$2729,MATCH(BR2545&amp;"_O",$BM$5:$BM$2729,0),1),"")</f>
        <v/>
      </c>
      <c r="BO2545" s="38">
        <v>43749</v>
      </c>
      <c r="BP2545" s="3">
        <v>8057.04</v>
      </c>
      <c r="BQ2545" s="7">
        <f>BP2545/BP2544</f>
        <v>1.009342984493502</v>
      </c>
      <c r="BR2545" s="4">
        <f>YEAR(BO2545)</f>
        <v>2019</v>
      </c>
      <c r="BS2545" s="2" t="s">
        <v>9</v>
      </c>
      <c r="BT2545" s="12" t="str">
        <f>INDEX($CD$5:$CD$10,MATCH(BS2545,$CC$5:$CC$10,0),1)</f>
        <v>Y</v>
      </c>
      <c r="BU2545" s="12" t="str">
        <f>IF(AND(BT2545="Y",BQ2545&gt;1),"Y","")</f>
        <v>Y</v>
      </c>
      <c r="BV2545" s="12" t="str">
        <f>IF(AND(BT2545="Y",BQ2545&lt;1),"Y","")</f>
        <v/>
      </c>
      <c r="BW2545" s="12" t="str">
        <f>IF(BQ2545&gt;1,IF(BQ2544&gt;1,"Y",""),"")</f>
        <v>Y</v>
      </c>
      <c r="BX2545" s="12" t="str">
        <f>IF(BQ2545&lt;1,IF(BQ2544&lt;1,"Y",""),"")</f>
        <v/>
      </c>
      <c r="BY2545" s="2"/>
      <c r="BZ2545" s="2"/>
      <c r="CA2545" s="2"/>
    </row>
    <row r="2546" spans="47:79">
      <c r="AU2546" s="4" t="str">
        <f>IF(AZ2546=AZ2547,IF(AZ2546&gt;AZ2545,AZ2546&amp;"_O",""),AZ2546&amp;"_C")</f>
        <v/>
      </c>
      <c r="AV2546" s="7" t="str">
        <f>IF(RIGHT(AU2546,1)="C",AX2546/INDEX($AX$5:$AX$2729,MATCH(AZ2546&amp;"_O",$AU$5:$AU$2729,0),1),"")</f>
        <v/>
      </c>
      <c r="AW2546" s="38">
        <v>43336</v>
      </c>
      <c r="AX2546" s="37">
        <v>2874.69</v>
      </c>
      <c r="AY2546" s="7">
        <f>AX2546/AX2545</f>
        <v>1.0086171507966304</v>
      </c>
      <c r="AZ2546" s="4">
        <f>YEAR(AW2546)</f>
        <v>2018</v>
      </c>
      <c r="BA2546" s="2" t="s">
        <v>9</v>
      </c>
      <c r="BB2546" s="12" t="str">
        <f>INDEX($CD$5:$CD$10,MATCH(BA2546,$CC$5:$CC$10,0),1)</f>
        <v>Y</v>
      </c>
      <c r="BC2546" s="12" t="str">
        <f>IF(AND(BB2546="Y",AY2546&gt;1),"Y","")</f>
        <v>Y</v>
      </c>
      <c r="BD2546" s="12" t="str">
        <f>IF(AND(BB2546="Y",AY2546&lt;1),"Y","")</f>
        <v/>
      </c>
      <c r="BE2546" s="12" t="str">
        <f>IF(AY2546&gt;1,IF(AY2545&gt;1,"Y",""),"")</f>
        <v>Y</v>
      </c>
      <c r="BF2546" s="12" t="str">
        <f>IF(AY2546&lt;1,IF(AY2545&lt;1,"Y",""),"")</f>
        <v/>
      </c>
      <c r="BG2546" s="2"/>
      <c r="BH2546" s="2"/>
      <c r="BI2546" s="2"/>
      <c r="BJ2546" s="2"/>
      <c r="BK2546" s="2"/>
      <c r="BL2546" s="2"/>
      <c r="BM2546" s="4" t="str">
        <f>IF(BR2546=BR2547,IF(BR2546&gt;BR2545,BR2546&amp;"_O",""),BR2546&amp;"_C")</f>
        <v/>
      </c>
      <c r="BN2546" s="7" t="str">
        <f>IF(RIGHT(BM2546,1)="C",BP2546/INDEX($BP$5:$BP$2729,MATCH(BR2546&amp;"_O",$BM$5:$BM$2729,0),1),"")</f>
        <v/>
      </c>
      <c r="BO2546" s="38">
        <v>43756</v>
      </c>
      <c r="BP2546" s="3">
        <v>8089.54</v>
      </c>
      <c r="BQ2546" s="7">
        <f>BP2546/BP2545</f>
        <v>1.0040337394378085</v>
      </c>
      <c r="BR2546" s="4">
        <f>YEAR(BO2546)</f>
        <v>2019</v>
      </c>
      <c r="BS2546" s="2" t="s">
        <v>9</v>
      </c>
      <c r="BT2546" s="12" t="str">
        <f>INDEX($CD$5:$CD$10,MATCH(BS2546,$CC$5:$CC$10,0),1)</f>
        <v>Y</v>
      </c>
      <c r="BU2546" s="12" t="str">
        <f>IF(AND(BT2546="Y",BQ2546&gt;1),"Y","")</f>
        <v>Y</v>
      </c>
      <c r="BV2546" s="12" t="str">
        <f>IF(AND(BT2546="Y",BQ2546&lt;1),"Y","")</f>
        <v/>
      </c>
      <c r="BW2546" s="12" t="str">
        <f>IF(BQ2546&gt;1,IF(BQ2545&gt;1,"Y",""),"")</f>
        <v>Y</v>
      </c>
      <c r="BX2546" s="12" t="str">
        <f>IF(BQ2546&lt;1,IF(BQ2545&lt;1,"Y",""),"")</f>
        <v/>
      </c>
      <c r="BY2546" s="2"/>
      <c r="BZ2546" s="2"/>
      <c r="CA2546" s="2"/>
    </row>
    <row r="2547" spans="47:79">
      <c r="AU2547" s="4" t="str">
        <f>IF(AZ2547=AZ2548,IF(AZ2547&gt;AZ2546,AZ2547&amp;"_O",""),AZ2547&amp;"_C")</f>
        <v/>
      </c>
      <c r="AV2547" s="7" t="str">
        <f>IF(RIGHT(AU2547,1)="C",AX2547/INDEX($AX$5:$AX$2729,MATCH(AZ2547&amp;"_O",$AU$5:$AU$2729,0),1),"")</f>
        <v/>
      </c>
      <c r="AW2547" s="38">
        <v>43343</v>
      </c>
      <c r="AX2547" s="37">
        <v>2901.52</v>
      </c>
      <c r="AY2547" s="7">
        <f>AX2547/AX2546</f>
        <v>1.0093331802733512</v>
      </c>
      <c r="AZ2547" s="4">
        <f>YEAR(AW2547)</f>
        <v>2018</v>
      </c>
      <c r="BA2547" s="2" t="s">
        <v>9</v>
      </c>
      <c r="BB2547" s="12" t="str">
        <f>INDEX($CD$5:$CD$10,MATCH(BA2547,$CC$5:$CC$10,0),1)</f>
        <v>Y</v>
      </c>
      <c r="BC2547" s="12" t="str">
        <f>IF(AND(BB2547="Y",AY2547&gt;1),"Y","")</f>
        <v>Y</v>
      </c>
      <c r="BD2547" s="12" t="str">
        <f>IF(AND(BB2547="Y",AY2547&lt;1),"Y","")</f>
        <v/>
      </c>
      <c r="BE2547" s="12" t="str">
        <f>IF(AY2547&gt;1,IF(AY2546&gt;1,"Y",""),"")</f>
        <v>Y</v>
      </c>
      <c r="BF2547" s="12" t="str">
        <f>IF(AY2547&lt;1,IF(AY2546&lt;1,"Y",""),"")</f>
        <v/>
      </c>
      <c r="BG2547" s="2"/>
      <c r="BH2547" s="2"/>
      <c r="BI2547" s="2"/>
      <c r="BJ2547" s="2"/>
      <c r="BK2547" s="2"/>
      <c r="BL2547" s="2"/>
      <c r="BM2547" s="4" t="str">
        <f>IF(BR2547=BR2548,IF(BR2547&gt;BR2546,BR2547&amp;"_O",""),BR2547&amp;"_C")</f>
        <v/>
      </c>
      <c r="BN2547" s="7" t="str">
        <f>IF(RIGHT(BM2547,1)="C",BP2547/INDEX($BP$5:$BP$2729,MATCH(BR2547&amp;"_O",$BM$5:$BM$2729,0),1),"")</f>
        <v/>
      </c>
      <c r="BO2547" s="38">
        <v>43763</v>
      </c>
      <c r="BP2547" s="3">
        <v>8243.1200000000008</v>
      </c>
      <c r="BQ2547" s="7">
        <f>BP2547/BP2546</f>
        <v>1.0189850102725249</v>
      </c>
      <c r="BR2547" s="4">
        <f>YEAR(BO2547)</f>
        <v>2019</v>
      </c>
      <c r="BS2547" s="2" t="s">
        <v>9</v>
      </c>
      <c r="BT2547" s="12" t="str">
        <f>INDEX($CD$5:$CD$10,MATCH(BS2547,$CC$5:$CC$10,0),1)</f>
        <v>Y</v>
      </c>
      <c r="BU2547" s="12" t="str">
        <f>IF(AND(BT2547="Y",BQ2547&gt;1),"Y","")</f>
        <v>Y</v>
      </c>
      <c r="BV2547" s="12" t="str">
        <f>IF(AND(BT2547="Y",BQ2547&lt;1),"Y","")</f>
        <v/>
      </c>
      <c r="BW2547" s="12" t="str">
        <f>IF(BQ2547&gt;1,IF(BQ2546&gt;1,"Y",""),"")</f>
        <v>Y</v>
      </c>
      <c r="BX2547" s="12" t="str">
        <f>IF(BQ2547&lt;1,IF(BQ2546&lt;1,"Y",""),"")</f>
        <v/>
      </c>
      <c r="BY2547" s="2"/>
      <c r="BZ2547" s="2"/>
      <c r="CA2547" s="2"/>
    </row>
    <row r="2548" spans="47:79">
      <c r="AU2548" s="4" t="str">
        <f>IF(AZ2548=AZ2549,IF(AZ2548&gt;AZ2547,AZ2548&amp;"_O",""),AZ2548&amp;"_C")</f>
        <v/>
      </c>
      <c r="AV2548" s="7" t="str">
        <f>IF(RIGHT(AU2548,1)="C",AX2548/INDEX($AX$5:$AX$2729,MATCH(AZ2548&amp;"_O",$AU$5:$AU$2729,0),1),"")</f>
        <v/>
      </c>
      <c r="AW2548" s="38">
        <v>43350</v>
      </c>
      <c r="AX2548" s="37">
        <v>2871.68</v>
      </c>
      <c r="AY2548" s="7">
        <f>AX2548/AX2547</f>
        <v>0.9897157352008602</v>
      </c>
      <c r="AZ2548" s="4">
        <f>YEAR(AW2548)</f>
        <v>2018</v>
      </c>
      <c r="BA2548" s="2" t="s">
        <v>9</v>
      </c>
      <c r="BB2548" s="12" t="str">
        <f>INDEX($CD$5:$CD$10,MATCH(BA2548,$CC$5:$CC$10,0),1)</f>
        <v>Y</v>
      </c>
      <c r="BC2548" s="12" t="str">
        <f>IF(AND(BB2548="Y",AY2548&gt;1),"Y","")</f>
        <v/>
      </c>
      <c r="BD2548" s="12" t="str">
        <f>IF(AND(BB2548="Y",AY2548&lt;1),"Y","")</f>
        <v>Y</v>
      </c>
      <c r="BE2548" s="12" t="str">
        <f>IF(AY2548&gt;1,IF(AY2547&gt;1,"Y",""),"")</f>
        <v/>
      </c>
      <c r="BF2548" s="12" t="str">
        <f>IF(AY2548&lt;1,IF(AY2547&lt;1,"Y",""),"")</f>
        <v/>
      </c>
      <c r="BG2548" s="2"/>
      <c r="BH2548" s="2"/>
      <c r="BI2548" s="2"/>
      <c r="BJ2548" s="2"/>
      <c r="BK2548" s="2"/>
      <c r="BL2548" s="2"/>
      <c r="BM2548" s="4" t="str">
        <f>IF(BR2548=BR2549,IF(BR2548&gt;BR2547,BR2548&amp;"_O",""),BR2548&amp;"_C")</f>
        <v/>
      </c>
      <c r="BN2548" s="7" t="str">
        <f>IF(RIGHT(BM2548,1)="C",BP2548/INDEX($BP$5:$BP$2729,MATCH(BR2548&amp;"_O",$BM$5:$BM$2729,0),1),"")</f>
        <v/>
      </c>
      <c r="BO2548" s="38">
        <v>43770</v>
      </c>
      <c r="BP2548" s="3">
        <v>8386.4</v>
      </c>
      <c r="BQ2548" s="7">
        <f>BP2548/BP2547</f>
        <v>1.0173817680684012</v>
      </c>
      <c r="BR2548" s="4">
        <f>YEAR(BO2548)</f>
        <v>2019</v>
      </c>
      <c r="BS2548" s="2" t="s">
        <v>9</v>
      </c>
      <c r="BT2548" s="12" t="str">
        <f>INDEX($CD$5:$CD$10,MATCH(BS2548,$CC$5:$CC$10,0),1)</f>
        <v>Y</v>
      </c>
      <c r="BU2548" s="12" t="str">
        <f>IF(AND(BT2548="Y",BQ2548&gt;1),"Y","")</f>
        <v>Y</v>
      </c>
      <c r="BV2548" s="12" t="str">
        <f>IF(AND(BT2548="Y",BQ2548&lt;1),"Y","")</f>
        <v/>
      </c>
      <c r="BW2548" s="12" t="str">
        <f>IF(BQ2548&gt;1,IF(BQ2547&gt;1,"Y",""),"")</f>
        <v>Y</v>
      </c>
      <c r="BX2548" s="12" t="str">
        <f>IF(BQ2548&lt;1,IF(BQ2547&lt;1,"Y",""),"")</f>
        <v/>
      </c>
      <c r="BY2548" s="2"/>
      <c r="BZ2548" s="2"/>
      <c r="CA2548" s="2"/>
    </row>
    <row r="2549" spans="47:79">
      <c r="AU2549" s="4" t="str">
        <f>IF(AZ2549=AZ2550,IF(AZ2549&gt;AZ2548,AZ2549&amp;"_O",""),AZ2549&amp;"_C")</f>
        <v/>
      </c>
      <c r="AV2549" s="7" t="str">
        <f>IF(RIGHT(AU2549,1)="C",AX2549/INDEX($AX$5:$AX$2729,MATCH(AZ2549&amp;"_O",$AU$5:$AU$2729,0),1),"")</f>
        <v/>
      </c>
      <c r="AW2549" s="38">
        <v>43357</v>
      </c>
      <c r="AX2549" s="37">
        <v>2904.98</v>
      </c>
      <c r="AY2549" s="7">
        <f>AX2549/AX2548</f>
        <v>1.011595999554268</v>
      </c>
      <c r="AZ2549" s="4">
        <f>YEAR(AW2549)</f>
        <v>2018</v>
      </c>
      <c r="BA2549" s="2" t="s">
        <v>9</v>
      </c>
      <c r="BB2549" s="12" t="str">
        <f>INDEX($CD$5:$CD$10,MATCH(BA2549,$CC$5:$CC$10,0),1)</f>
        <v>Y</v>
      </c>
      <c r="BC2549" s="12" t="str">
        <f>IF(AND(BB2549="Y",AY2549&gt;1),"Y","")</f>
        <v>Y</v>
      </c>
      <c r="BD2549" s="12" t="str">
        <f>IF(AND(BB2549="Y",AY2549&lt;1),"Y","")</f>
        <v/>
      </c>
      <c r="BE2549" s="12" t="str">
        <f>IF(AY2549&gt;1,IF(AY2548&gt;1,"Y",""),"")</f>
        <v/>
      </c>
      <c r="BF2549" s="12" t="str">
        <f>IF(AY2549&lt;1,IF(AY2548&lt;1,"Y",""),"")</f>
        <v/>
      </c>
      <c r="BG2549" s="2"/>
      <c r="BH2549" s="2"/>
      <c r="BI2549" s="2"/>
      <c r="BJ2549" s="2"/>
      <c r="BK2549" s="2"/>
      <c r="BL2549" s="2"/>
      <c r="BM2549" s="4" t="str">
        <f>IF(BR2549=BR2550,IF(BR2549&gt;BR2548,BR2549&amp;"_O",""),BR2549&amp;"_C")</f>
        <v/>
      </c>
      <c r="BN2549" s="7" t="str">
        <f>IF(RIGHT(BM2549,1)="C",BP2549/INDEX($BP$5:$BP$2729,MATCH(BR2549&amp;"_O",$BM$5:$BM$2729,0),1),"")</f>
        <v/>
      </c>
      <c r="BO2549" s="38">
        <v>43777</v>
      </c>
      <c r="BP2549" s="3">
        <v>8475.31</v>
      </c>
      <c r="BQ2549" s="7">
        <f>BP2549/BP2548</f>
        <v>1.0106016884479634</v>
      </c>
      <c r="BR2549" s="4">
        <f>YEAR(BO2549)</f>
        <v>2019</v>
      </c>
      <c r="BS2549" s="2" t="s">
        <v>9</v>
      </c>
      <c r="BT2549" s="12" t="str">
        <f>INDEX($CD$5:$CD$10,MATCH(BS2549,$CC$5:$CC$10,0),1)</f>
        <v>Y</v>
      </c>
      <c r="BU2549" s="12" t="str">
        <f>IF(AND(BT2549="Y",BQ2549&gt;1),"Y","")</f>
        <v>Y</v>
      </c>
      <c r="BV2549" s="12" t="str">
        <f>IF(AND(BT2549="Y",BQ2549&lt;1),"Y","")</f>
        <v/>
      </c>
      <c r="BW2549" s="12" t="str">
        <f>IF(BQ2549&gt;1,IF(BQ2548&gt;1,"Y",""),"")</f>
        <v>Y</v>
      </c>
      <c r="BX2549" s="12" t="str">
        <f>IF(BQ2549&lt;1,IF(BQ2548&lt;1,"Y",""),"")</f>
        <v/>
      </c>
      <c r="BY2549" s="2"/>
      <c r="BZ2549" s="2"/>
      <c r="CA2549" s="2"/>
    </row>
    <row r="2550" spans="47:79">
      <c r="AU2550" s="4" t="str">
        <f>IF(AZ2550=AZ2551,IF(AZ2550&gt;AZ2549,AZ2550&amp;"_O",""),AZ2550&amp;"_C")</f>
        <v/>
      </c>
      <c r="AV2550" s="7" t="str">
        <f>IF(RIGHT(AU2550,1)="C",AX2550/INDEX($AX$5:$AX$2729,MATCH(AZ2550&amp;"_O",$AU$5:$AU$2729,0),1),"")</f>
        <v/>
      </c>
      <c r="AW2550" s="38">
        <v>43364</v>
      </c>
      <c r="AX2550" s="37">
        <v>2929.67</v>
      </c>
      <c r="AY2550" s="7">
        <f>AX2550/AX2549</f>
        <v>1.0084991979290736</v>
      </c>
      <c r="AZ2550" s="4">
        <f>YEAR(AW2550)</f>
        <v>2018</v>
      </c>
      <c r="BA2550" s="2" t="s">
        <v>9</v>
      </c>
      <c r="BB2550" s="12" t="str">
        <f>INDEX($CD$5:$CD$10,MATCH(BA2550,$CC$5:$CC$10,0),1)</f>
        <v>Y</v>
      </c>
      <c r="BC2550" s="12" t="str">
        <f>IF(AND(BB2550="Y",AY2550&gt;1),"Y","")</f>
        <v>Y</v>
      </c>
      <c r="BD2550" s="12" t="str">
        <f>IF(AND(BB2550="Y",AY2550&lt;1),"Y","")</f>
        <v/>
      </c>
      <c r="BE2550" s="12" t="str">
        <f>IF(AY2550&gt;1,IF(AY2549&gt;1,"Y",""),"")</f>
        <v>Y</v>
      </c>
      <c r="BF2550" s="12" t="str">
        <f>IF(AY2550&lt;1,IF(AY2549&lt;1,"Y",""),"")</f>
        <v/>
      </c>
      <c r="BG2550" s="2"/>
      <c r="BH2550" s="2"/>
      <c r="BI2550" s="2"/>
      <c r="BJ2550" s="2"/>
      <c r="BK2550" s="2"/>
      <c r="BL2550" s="2"/>
      <c r="BM2550" s="4" t="str">
        <f>IF(BR2550=BR2551,IF(BR2550&gt;BR2549,BR2550&amp;"_O",""),BR2550&amp;"_C")</f>
        <v/>
      </c>
      <c r="BN2550" s="7" t="str">
        <f>IF(RIGHT(BM2550,1)="C",BP2550/INDEX($BP$5:$BP$2729,MATCH(BR2550&amp;"_O",$BM$5:$BM$2729,0),1),"")</f>
        <v/>
      </c>
      <c r="BO2550" s="38">
        <v>43784</v>
      </c>
      <c r="BP2550" s="3">
        <v>8540.83</v>
      </c>
      <c r="BQ2550" s="7">
        <f>BP2550/BP2549</f>
        <v>1.0077306906768013</v>
      </c>
      <c r="BR2550" s="4">
        <f>YEAR(BO2550)</f>
        <v>2019</v>
      </c>
      <c r="BS2550" s="2" t="s">
        <v>9</v>
      </c>
      <c r="BT2550" s="12" t="str">
        <f>INDEX($CD$5:$CD$10,MATCH(BS2550,$CC$5:$CC$10,0),1)</f>
        <v>Y</v>
      </c>
      <c r="BU2550" s="12" t="str">
        <f>IF(AND(BT2550="Y",BQ2550&gt;1),"Y","")</f>
        <v>Y</v>
      </c>
      <c r="BV2550" s="12" t="str">
        <f>IF(AND(BT2550="Y",BQ2550&lt;1),"Y","")</f>
        <v/>
      </c>
      <c r="BW2550" s="12" t="str">
        <f>IF(BQ2550&gt;1,IF(BQ2549&gt;1,"Y",""),"")</f>
        <v>Y</v>
      </c>
      <c r="BX2550" s="12" t="str">
        <f>IF(BQ2550&lt;1,IF(BQ2549&lt;1,"Y",""),"")</f>
        <v/>
      </c>
      <c r="BY2550" s="2"/>
      <c r="BZ2550" s="2"/>
      <c r="CA2550" s="2"/>
    </row>
    <row r="2551" spans="47:79">
      <c r="AU2551" s="4" t="str">
        <f>IF(AZ2551=AZ2552,IF(AZ2551&gt;AZ2550,AZ2551&amp;"_O",""),AZ2551&amp;"_C")</f>
        <v/>
      </c>
      <c r="AV2551" s="7" t="str">
        <f>IF(RIGHT(AU2551,1)="C",AX2551/INDEX($AX$5:$AX$2729,MATCH(AZ2551&amp;"_O",$AU$5:$AU$2729,0),1),"")</f>
        <v/>
      </c>
      <c r="AW2551" s="38">
        <v>43371</v>
      </c>
      <c r="AX2551" s="37">
        <v>2913.98</v>
      </c>
      <c r="AY2551" s="7">
        <f>AX2551/AX2550</f>
        <v>0.9946444480095028</v>
      </c>
      <c r="AZ2551" s="4">
        <f>YEAR(AW2551)</f>
        <v>2018</v>
      </c>
      <c r="BA2551" s="2" t="s">
        <v>9</v>
      </c>
      <c r="BB2551" s="12" t="str">
        <f>INDEX($CD$5:$CD$10,MATCH(BA2551,$CC$5:$CC$10,0),1)</f>
        <v>Y</v>
      </c>
      <c r="BC2551" s="12" t="str">
        <f>IF(AND(BB2551="Y",AY2551&gt;1),"Y","")</f>
        <v/>
      </c>
      <c r="BD2551" s="12" t="str">
        <f>IF(AND(BB2551="Y",AY2551&lt;1),"Y","")</f>
        <v>Y</v>
      </c>
      <c r="BE2551" s="12" t="str">
        <f>IF(AY2551&gt;1,IF(AY2550&gt;1,"Y",""),"")</f>
        <v/>
      </c>
      <c r="BF2551" s="12" t="str">
        <f>IF(AY2551&lt;1,IF(AY2550&lt;1,"Y",""),"")</f>
        <v/>
      </c>
      <c r="BG2551" s="2"/>
      <c r="BH2551" s="2"/>
      <c r="BI2551" s="2"/>
      <c r="BJ2551" s="2"/>
      <c r="BK2551" s="2"/>
      <c r="BL2551" s="2"/>
      <c r="BM2551" s="4" t="str">
        <f>IF(BR2551=BR2552,IF(BR2551&gt;BR2550,BR2551&amp;"_O",""),BR2551&amp;"_C")</f>
        <v/>
      </c>
      <c r="BN2551" s="7" t="str">
        <f>IF(RIGHT(BM2551,1)="C",BP2551/INDEX($BP$5:$BP$2729,MATCH(BR2551&amp;"_O",$BM$5:$BM$2729,0),1),"")</f>
        <v/>
      </c>
      <c r="BO2551" s="38">
        <v>43791</v>
      </c>
      <c r="BP2551" s="3">
        <v>8519.89</v>
      </c>
      <c r="BQ2551" s="7">
        <f>BP2551/BP2550</f>
        <v>0.99754824765274563</v>
      </c>
      <c r="BR2551" s="4">
        <f>YEAR(BO2551)</f>
        <v>2019</v>
      </c>
      <c r="BS2551" s="2" t="s">
        <v>9</v>
      </c>
      <c r="BT2551" s="12" t="str">
        <f>INDEX($CD$5:$CD$10,MATCH(BS2551,$CC$5:$CC$10,0),1)</f>
        <v>Y</v>
      </c>
      <c r="BU2551" s="12" t="str">
        <f>IF(AND(BT2551="Y",BQ2551&gt;1),"Y","")</f>
        <v/>
      </c>
      <c r="BV2551" s="12" t="str">
        <f>IF(AND(BT2551="Y",BQ2551&lt;1),"Y","")</f>
        <v>Y</v>
      </c>
      <c r="BW2551" s="12" t="str">
        <f>IF(BQ2551&gt;1,IF(BQ2550&gt;1,"Y",""),"")</f>
        <v/>
      </c>
      <c r="BX2551" s="12" t="str">
        <f>IF(BQ2551&lt;1,IF(BQ2550&lt;1,"Y",""),"")</f>
        <v/>
      </c>
      <c r="BY2551" s="2"/>
      <c r="BZ2551" s="2"/>
      <c r="CA2551" s="2"/>
    </row>
    <row r="2552" spans="47:79">
      <c r="AU2552" s="4" t="str">
        <f>IF(AZ2552=AZ2553,IF(AZ2552&gt;AZ2551,AZ2552&amp;"_O",""),AZ2552&amp;"_C")</f>
        <v/>
      </c>
      <c r="AV2552" s="7" t="str">
        <f>IF(RIGHT(AU2552,1)="C",AX2552/INDEX($AX$5:$AX$2729,MATCH(AZ2552&amp;"_O",$AU$5:$AU$2729,0),1),"")</f>
        <v/>
      </c>
      <c r="AW2552" s="38">
        <v>43378</v>
      </c>
      <c r="AX2552" s="37">
        <v>2885.57</v>
      </c>
      <c r="AY2552" s="7">
        <f>AX2552/AX2551</f>
        <v>0.99025044784109706</v>
      </c>
      <c r="AZ2552" s="4">
        <f>YEAR(AW2552)</f>
        <v>2018</v>
      </c>
      <c r="BA2552" s="2" t="s">
        <v>9</v>
      </c>
      <c r="BB2552" s="12" t="str">
        <f>INDEX($CD$5:$CD$10,MATCH(BA2552,$CC$5:$CC$10,0),1)</f>
        <v>Y</v>
      </c>
      <c r="BC2552" s="12" t="str">
        <f>IF(AND(BB2552="Y",AY2552&gt;1),"Y","")</f>
        <v/>
      </c>
      <c r="BD2552" s="12" t="str">
        <f>IF(AND(BB2552="Y",AY2552&lt;1),"Y","")</f>
        <v>Y</v>
      </c>
      <c r="BE2552" s="12" t="str">
        <f>IF(AY2552&gt;1,IF(AY2551&gt;1,"Y",""),"")</f>
        <v/>
      </c>
      <c r="BF2552" s="12" t="str">
        <f>IF(AY2552&lt;1,IF(AY2551&lt;1,"Y",""),"")</f>
        <v>Y</v>
      </c>
      <c r="BG2552" s="2"/>
      <c r="BH2552" s="2"/>
      <c r="BI2552" s="2"/>
      <c r="BJ2552" s="2"/>
      <c r="BK2552" s="2"/>
      <c r="BL2552" s="2"/>
      <c r="BM2552" s="4" t="str">
        <f>IF(BR2552=BR2553,IF(BR2552&gt;BR2551,BR2552&amp;"_O",""),BR2552&amp;"_C")</f>
        <v/>
      </c>
      <c r="BN2552" s="7" t="str">
        <f>IF(RIGHT(BM2552,1)="C",BP2552/INDEX($BP$5:$BP$2729,MATCH(BR2552&amp;"_O",$BM$5:$BM$2729,0),1),"")</f>
        <v/>
      </c>
      <c r="BO2552" s="38">
        <v>43798</v>
      </c>
      <c r="BP2552" s="3">
        <v>8665.4699999999993</v>
      </c>
      <c r="BQ2552" s="7">
        <f>BP2552/BP2551</f>
        <v>1.0170870750678707</v>
      </c>
      <c r="BR2552" s="4">
        <f>YEAR(BO2552)</f>
        <v>2019</v>
      </c>
      <c r="BS2552" s="2" t="s">
        <v>9</v>
      </c>
      <c r="BT2552" s="12" t="str">
        <f>INDEX($CD$5:$CD$10,MATCH(BS2552,$CC$5:$CC$10,0),1)</f>
        <v>Y</v>
      </c>
      <c r="BU2552" s="12" t="str">
        <f>IF(AND(BT2552="Y",BQ2552&gt;1),"Y","")</f>
        <v>Y</v>
      </c>
      <c r="BV2552" s="12" t="str">
        <f>IF(AND(BT2552="Y",BQ2552&lt;1),"Y","")</f>
        <v/>
      </c>
      <c r="BW2552" s="12" t="str">
        <f>IF(BQ2552&gt;1,IF(BQ2551&gt;1,"Y",""),"")</f>
        <v/>
      </c>
      <c r="BX2552" s="12" t="str">
        <f>IF(BQ2552&lt;1,IF(BQ2551&lt;1,"Y",""),"")</f>
        <v/>
      </c>
      <c r="BY2552" s="2"/>
      <c r="BZ2552" s="2"/>
      <c r="CA2552" s="2"/>
    </row>
    <row r="2553" spans="47:79">
      <c r="AU2553" s="4" t="str">
        <f>IF(AZ2553=AZ2554,IF(AZ2553&gt;AZ2552,AZ2553&amp;"_O",""),AZ2553&amp;"_C")</f>
        <v/>
      </c>
      <c r="AV2553" s="7" t="str">
        <f>IF(RIGHT(AU2553,1)="C",AX2553/INDEX($AX$5:$AX$2729,MATCH(AZ2553&amp;"_O",$AU$5:$AU$2729,0),1),"")</f>
        <v/>
      </c>
      <c r="AW2553" s="38">
        <v>43385</v>
      </c>
      <c r="AX2553" s="37">
        <v>2767.13</v>
      </c>
      <c r="AY2553" s="7">
        <f>AX2553/AX2552</f>
        <v>0.95895438336273242</v>
      </c>
      <c r="AZ2553" s="4">
        <f>YEAR(AW2553)</f>
        <v>2018</v>
      </c>
      <c r="BA2553" s="2" t="s">
        <v>9</v>
      </c>
      <c r="BB2553" s="12" t="str">
        <f>INDEX($CD$5:$CD$10,MATCH(BA2553,$CC$5:$CC$10,0),1)</f>
        <v>Y</v>
      </c>
      <c r="BC2553" s="12" t="str">
        <f>IF(AND(BB2553="Y",AY2553&gt;1),"Y","")</f>
        <v/>
      </c>
      <c r="BD2553" s="12" t="str">
        <f>IF(AND(BB2553="Y",AY2553&lt;1),"Y","")</f>
        <v>Y</v>
      </c>
      <c r="BE2553" s="12" t="str">
        <f>IF(AY2553&gt;1,IF(AY2552&gt;1,"Y",""),"")</f>
        <v/>
      </c>
      <c r="BF2553" s="12" t="str">
        <f>IF(AY2553&lt;1,IF(AY2552&lt;1,"Y",""),"")</f>
        <v>Y</v>
      </c>
      <c r="BG2553" s="2"/>
      <c r="BH2553" s="2"/>
      <c r="BI2553" s="2"/>
      <c r="BJ2553" s="2"/>
      <c r="BK2553" s="2"/>
      <c r="BL2553" s="2"/>
      <c r="BM2553" s="4" t="str">
        <f>IF(BR2553=BR2554,IF(BR2553&gt;BR2552,BR2553&amp;"_O",""),BR2553&amp;"_C")</f>
        <v/>
      </c>
      <c r="BN2553" s="7" t="str">
        <f>IF(RIGHT(BM2553,1)="C",BP2553/INDEX($BP$5:$BP$2729,MATCH(BR2553&amp;"_O",$BM$5:$BM$2729,0),1),"")</f>
        <v/>
      </c>
      <c r="BO2553" s="38">
        <v>43805</v>
      </c>
      <c r="BP2553" s="3">
        <v>8656.5300000000007</v>
      </c>
      <c r="BQ2553" s="7">
        <f>BP2553/BP2552</f>
        <v>0.99896831908713568</v>
      </c>
      <c r="BR2553" s="4">
        <f>YEAR(BO2553)</f>
        <v>2019</v>
      </c>
      <c r="BS2553" s="2" t="s">
        <v>9</v>
      </c>
      <c r="BT2553" s="12" t="str">
        <f>INDEX($CD$5:$CD$10,MATCH(BS2553,$CC$5:$CC$10,0),1)</f>
        <v>Y</v>
      </c>
      <c r="BU2553" s="12" t="str">
        <f>IF(AND(BT2553="Y",BQ2553&gt;1),"Y","")</f>
        <v/>
      </c>
      <c r="BV2553" s="12" t="str">
        <f>IF(AND(BT2553="Y",BQ2553&lt;1),"Y","")</f>
        <v>Y</v>
      </c>
      <c r="BW2553" s="12" t="str">
        <f>IF(BQ2553&gt;1,IF(BQ2552&gt;1,"Y",""),"")</f>
        <v/>
      </c>
      <c r="BX2553" s="12" t="str">
        <f>IF(BQ2553&lt;1,IF(BQ2552&lt;1,"Y",""),"")</f>
        <v/>
      </c>
      <c r="BY2553" s="2"/>
      <c r="BZ2553" s="2"/>
      <c r="CA2553" s="2"/>
    </row>
    <row r="2554" spans="47:79">
      <c r="AU2554" s="4" t="str">
        <f>IF(AZ2554=AZ2555,IF(AZ2554&gt;AZ2553,AZ2554&amp;"_O",""),AZ2554&amp;"_C")</f>
        <v/>
      </c>
      <c r="AV2554" s="7" t="str">
        <f>IF(RIGHT(AU2554,1)="C",AX2554/INDEX($AX$5:$AX$2729,MATCH(AZ2554&amp;"_O",$AU$5:$AU$2729,0),1),"")</f>
        <v/>
      </c>
      <c r="AW2554" s="38">
        <v>43392</v>
      </c>
      <c r="AX2554" s="37">
        <v>2767.78</v>
      </c>
      <c r="AY2554" s="7">
        <f>AX2554/AX2553</f>
        <v>1.0002349004202911</v>
      </c>
      <c r="AZ2554" s="4">
        <f>YEAR(AW2554)</f>
        <v>2018</v>
      </c>
      <c r="BA2554" s="2" t="s">
        <v>9</v>
      </c>
      <c r="BB2554" s="12" t="str">
        <f>INDEX($CD$5:$CD$10,MATCH(BA2554,$CC$5:$CC$10,0),1)</f>
        <v>Y</v>
      </c>
      <c r="BC2554" s="12" t="str">
        <f>IF(AND(BB2554="Y",AY2554&gt;1),"Y","")</f>
        <v>Y</v>
      </c>
      <c r="BD2554" s="12" t="str">
        <f>IF(AND(BB2554="Y",AY2554&lt;1),"Y","")</f>
        <v/>
      </c>
      <c r="BE2554" s="12" t="str">
        <f>IF(AY2554&gt;1,IF(AY2553&gt;1,"Y",""),"")</f>
        <v/>
      </c>
      <c r="BF2554" s="12" t="str">
        <f>IF(AY2554&lt;1,IF(AY2553&lt;1,"Y",""),"")</f>
        <v/>
      </c>
      <c r="BG2554" s="2"/>
      <c r="BH2554" s="2"/>
      <c r="BI2554" s="2"/>
      <c r="BJ2554" s="2"/>
      <c r="BK2554" s="2"/>
      <c r="BL2554" s="2"/>
      <c r="BM2554" s="4" t="str">
        <f>IF(BR2554=BR2555,IF(BR2554&gt;BR2553,BR2554&amp;"_O",""),BR2554&amp;"_C")</f>
        <v/>
      </c>
      <c r="BN2554" s="7" t="str">
        <f>IF(RIGHT(BM2554,1)="C",BP2554/INDEX($BP$5:$BP$2729,MATCH(BR2554&amp;"_O",$BM$5:$BM$2729,0),1),"")</f>
        <v/>
      </c>
      <c r="BO2554" s="38">
        <v>43812</v>
      </c>
      <c r="BP2554" s="3">
        <v>8734.8799999999992</v>
      </c>
      <c r="BQ2554" s="7">
        <f>BP2554/BP2553</f>
        <v>1.0090509707700428</v>
      </c>
      <c r="BR2554" s="4">
        <f>YEAR(BO2554)</f>
        <v>2019</v>
      </c>
      <c r="BS2554" s="2" t="s">
        <v>9</v>
      </c>
      <c r="BT2554" s="12" t="str">
        <f>INDEX($CD$5:$CD$10,MATCH(BS2554,$CC$5:$CC$10,0),1)</f>
        <v>Y</v>
      </c>
      <c r="BU2554" s="12" t="str">
        <f>IF(AND(BT2554="Y",BQ2554&gt;1),"Y","")</f>
        <v>Y</v>
      </c>
      <c r="BV2554" s="12" t="str">
        <f>IF(AND(BT2554="Y",BQ2554&lt;1),"Y","")</f>
        <v/>
      </c>
      <c r="BW2554" s="12" t="str">
        <f>IF(BQ2554&gt;1,IF(BQ2553&gt;1,"Y",""),"")</f>
        <v/>
      </c>
      <c r="BX2554" s="12" t="str">
        <f>IF(BQ2554&lt;1,IF(BQ2553&lt;1,"Y",""),"")</f>
        <v/>
      </c>
      <c r="BY2554" s="2"/>
      <c r="BZ2554" s="2"/>
      <c r="CA2554" s="2"/>
    </row>
    <row r="2555" spans="47:79">
      <c r="AU2555" s="4" t="str">
        <f>IF(AZ2555=AZ2556,IF(AZ2555&gt;AZ2554,AZ2555&amp;"_O",""),AZ2555&amp;"_C")</f>
        <v/>
      </c>
      <c r="AV2555" s="7" t="str">
        <f>IF(RIGHT(AU2555,1)="C",AX2555/INDEX($AX$5:$AX$2729,MATCH(AZ2555&amp;"_O",$AU$5:$AU$2729,0),1),"")</f>
        <v/>
      </c>
      <c r="AW2555" s="38">
        <v>43399</v>
      </c>
      <c r="AX2555" s="37">
        <v>2658.69</v>
      </c>
      <c r="AY2555" s="7">
        <f>AX2555/AX2554</f>
        <v>0.96058574019611376</v>
      </c>
      <c r="AZ2555" s="4">
        <f>YEAR(AW2555)</f>
        <v>2018</v>
      </c>
      <c r="BA2555" s="2" t="s">
        <v>9</v>
      </c>
      <c r="BB2555" s="12" t="str">
        <f>INDEX($CD$5:$CD$10,MATCH(BA2555,$CC$5:$CC$10,0),1)</f>
        <v>Y</v>
      </c>
      <c r="BC2555" s="12" t="str">
        <f>IF(AND(BB2555="Y",AY2555&gt;1),"Y","")</f>
        <v/>
      </c>
      <c r="BD2555" s="12" t="str">
        <f>IF(AND(BB2555="Y",AY2555&lt;1),"Y","")</f>
        <v>Y</v>
      </c>
      <c r="BE2555" s="12" t="str">
        <f>IF(AY2555&gt;1,IF(AY2554&gt;1,"Y",""),"")</f>
        <v/>
      </c>
      <c r="BF2555" s="12" t="str">
        <f>IF(AY2555&lt;1,IF(AY2554&lt;1,"Y",""),"")</f>
        <v/>
      </c>
      <c r="BG2555" s="2"/>
      <c r="BH2555" s="2"/>
      <c r="BI2555" s="2"/>
      <c r="BJ2555" s="2"/>
      <c r="BK2555" s="2"/>
      <c r="BL2555" s="2"/>
      <c r="BM2555" s="4" t="str">
        <f>IF(BR2555=BR2556,IF(BR2555&gt;BR2554,BR2555&amp;"_O",""),BR2555&amp;"_C")</f>
        <v/>
      </c>
      <c r="BN2555" s="7" t="str">
        <f>IF(RIGHT(BM2555,1)="C",BP2555/INDEX($BP$5:$BP$2729,MATCH(BR2555&amp;"_O",$BM$5:$BM$2729,0),1),"")</f>
        <v/>
      </c>
      <c r="BO2555" s="38">
        <v>43819</v>
      </c>
      <c r="BP2555" s="3">
        <v>8924.9599999999991</v>
      </c>
      <c r="BQ2555" s="7">
        <f>BP2555/BP2554</f>
        <v>1.0217610316340924</v>
      </c>
      <c r="BR2555" s="4">
        <f>YEAR(BO2555)</f>
        <v>2019</v>
      </c>
      <c r="BS2555" s="2" t="s">
        <v>9</v>
      </c>
      <c r="BT2555" s="12" t="str">
        <f>INDEX($CD$5:$CD$10,MATCH(BS2555,$CC$5:$CC$10,0),1)</f>
        <v>Y</v>
      </c>
      <c r="BU2555" s="12" t="str">
        <f>IF(AND(BT2555="Y",BQ2555&gt;1),"Y","")</f>
        <v>Y</v>
      </c>
      <c r="BV2555" s="12" t="str">
        <f>IF(AND(BT2555="Y",BQ2555&lt;1),"Y","")</f>
        <v/>
      </c>
      <c r="BW2555" s="12" t="str">
        <f>IF(BQ2555&gt;1,IF(BQ2554&gt;1,"Y",""),"")</f>
        <v>Y</v>
      </c>
      <c r="BX2555" s="12" t="str">
        <f>IF(BQ2555&lt;1,IF(BQ2554&lt;1,"Y",""),"")</f>
        <v/>
      </c>
      <c r="BY2555" s="2"/>
      <c r="BZ2555" s="2"/>
      <c r="CA2555" s="2"/>
    </row>
    <row r="2556" spans="47:79">
      <c r="AU2556" s="4" t="str">
        <f>IF(AZ2556=AZ2557,IF(AZ2556&gt;AZ2555,AZ2556&amp;"_O",""),AZ2556&amp;"_C")</f>
        <v/>
      </c>
      <c r="AV2556" s="7" t="str">
        <f>IF(RIGHT(AU2556,1)="C",AX2556/INDEX($AX$5:$AX$2729,MATCH(AZ2556&amp;"_O",$AU$5:$AU$2729,0),1),"")</f>
        <v/>
      </c>
      <c r="AW2556" s="38">
        <v>43406</v>
      </c>
      <c r="AX2556" s="37">
        <v>2723.06</v>
      </c>
      <c r="AY2556" s="7">
        <f>AX2556/AX2555</f>
        <v>1.0242111716672495</v>
      </c>
      <c r="AZ2556" s="4">
        <f>YEAR(AW2556)</f>
        <v>2018</v>
      </c>
      <c r="BA2556" s="2" t="s">
        <v>9</v>
      </c>
      <c r="BB2556" s="12" t="str">
        <f>INDEX($CD$5:$CD$10,MATCH(BA2556,$CC$5:$CC$10,0),1)</f>
        <v>Y</v>
      </c>
      <c r="BC2556" s="12" t="str">
        <f>IF(AND(BB2556="Y",AY2556&gt;1),"Y","")</f>
        <v>Y</v>
      </c>
      <c r="BD2556" s="12" t="str">
        <f>IF(AND(BB2556="Y",AY2556&lt;1),"Y","")</f>
        <v/>
      </c>
      <c r="BE2556" s="12" t="str">
        <f>IF(AY2556&gt;1,IF(AY2555&gt;1,"Y",""),"")</f>
        <v/>
      </c>
      <c r="BF2556" s="12" t="str">
        <f>IF(AY2556&lt;1,IF(AY2555&lt;1,"Y",""),"")</f>
        <v/>
      </c>
      <c r="BG2556" s="2"/>
      <c r="BH2556" s="2"/>
      <c r="BI2556" s="2"/>
      <c r="BJ2556" s="2"/>
      <c r="BK2556" s="2"/>
      <c r="BL2556" s="2"/>
      <c r="BM2556" s="4" t="str">
        <f>IF(BR2556=BR2557,IF(BR2556&gt;BR2555,BR2556&amp;"_O",""),BR2556&amp;"_C")</f>
        <v>2019_C</v>
      </c>
      <c r="BN2556" s="7">
        <f>IF(RIGHT(BM2556,1)="C",BP2556/INDEX($BP$5:$BP$2729,MATCH(BR2556&amp;"_O",$BM$5:$BM$2729,0),1),"")</f>
        <v>1.3365198267956302</v>
      </c>
      <c r="BO2556" s="38">
        <v>43826</v>
      </c>
      <c r="BP2556" s="3">
        <v>9006.6200000000008</v>
      </c>
      <c r="BQ2556" s="7">
        <f>BP2556/BP2555</f>
        <v>1.009149620838637</v>
      </c>
      <c r="BR2556" s="4">
        <f>YEAR(BO2556)</f>
        <v>2019</v>
      </c>
      <c r="BS2556" s="2" t="s">
        <v>9</v>
      </c>
      <c r="BT2556" s="12" t="str">
        <f>INDEX($CD$5:$CD$10,MATCH(BS2556,$CC$5:$CC$10,0),1)</f>
        <v>Y</v>
      </c>
      <c r="BU2556" s="12" t="str">
        <f>IF(AND(BT2556="Y",BQ2556&gt;1),"Y","")</f>
        <v>Y</v>
      </c>
      <c r="BV2556" s="12" t="str">
        <f>IF(AND(BT2556="Y",BQ2556&lt;1),"Y","")</f>
        <v/>
      </c>
      <c r="BW2556" s="12" t="str">
        <f>IF(BQ2556&gt;1,IF(BQ2555&gt;1,"Y",""),"")</f>
        <v>Y</v>
      </c>
      <c r="BX2556" s="12" t="str">
        <f>IF(BQ2556&lt;1,IF(BQ2555&lt;1,"Y",""),"")</f>
        <v/>
      </c>
      <c r="BY2556" s="2"/>
      <c r="BZ2556" s="2"/>
      <c r="CA2556" s="2"/>
    </row>
    <row r="2557" spans="47:79">
      <c r="AU2557" s="4" t="str">
        <f>IF(AZ2557=AZ2558,IF(AZ2557&gt;AZ2556,AZ2557&amp;"_O",""),AZ2557&amp;"_C")</f>
        <v/>
      </c>
      <c r="AV2557" s="7" t="str">
        <f>IF(RIGHT(AU2557,1)="C",AX2557/INDEX($AX$5:$AX$2729,MATCH(AZ2557&amp;"_O",$AU$5:$AU$2729,0),1),"")</f>
        <v/>
      </c>
      <c r="AW2557" s="38">
        <v>43413</v>
      </c>
      <c r="AX2557" s="37">
        <v>2781.01</v>
      </c>
      <c r="AY2557" s="7">
        <f>AX2557/AX2556</f>
        <v>1.0212812057024083</v>
      </c>
      <c r="AZ2557" s="4">
        <f>YEAR(AW2557)</f>
        <v>2018</v>
      </c>
      <c r="BA2557" s="2" t="s">
        <v>9</v>
      </c>
      <c r="BB2557" s="12" t="str">
        <f>INDEX($CD$5:$CD$10,MATCH(BA2557,$CC$5:$CC$10,0),1)</f>
        <v>Y</v>
      </c>
      <c r="BC2557" s="12" t="str">
        <f>IF(AND(BB2557="Y",AY2557&gt;1),"Y","")</f>
        <v>Y</v>
      </c>
      <c r="BD2557" s="12" t="str">
        <f>IF(AND(BB2557="Y",AY2557&lt;1),"Y","")</f>
        <v/>
      </c>
      <c r="BE2557" s="12" t="str">
        <f>IF(AY2557&gt;1,IF(AY2556&gt;1,"Y",""),"")</f>
        <v>Y</v>
      </c>
      <c r="BF2557" s="12" t="str">
        <f>IF(AY2557&lt;1,IF(AY2556&lt;1,"Y",""),"")</f>
        <v/>
      </c>
      <c r="BG2557" s="2"/>
      <c r="BH2557" s="2"/>
      <c r="BI2557" s="2"/>
      <c r="BJ2557" s="2"/>
      <c r="BK2557" s="2"/>
      <c r="BL2557" s="2"/>
      <c r="BM2557" s="4" t="str">
        <f>IF(BR2557=BR2558,IF(BR2557&gt;BR2556,BR2557&amp;"_O",""),BR2557&amp;"_C")</f>
        <v>2020_O</v>
      </c>
      <c r="BN2557" s="7" t="str">
        <f>IF(RIGHT(BM2557,1)="C",BP2557/INDEX($BP$5:$BP$2729,MATCH(BR2557&amp;"_O",$BM$5:$BM$2729,0),1),"")</f>
        <v/>
      </c>
      <c r="BO2557" s="38">
        <v>43833</v>
      </c>
      <c r="BP2557" s="3">
        <v>9020.77</v>
      </c>
      <c r="BQ2557" s="7">
        <f>BP2557/BP2556</f>
        <v>1.0015710666154451</v>
      </c>
      <c r="BR2557" s="4">
        <f>YEAR(BO2557)</f>
        <v>2020</v>
      </c>
      <c r="BS2557" s="2" t="s">
        <v>10</v>
      </c>
      <c r="BT2557" s="12" t="str">
        <f>INDEX($CD$5:$CD$10,MATCH(BS2557,$CC$5:$CC$10,0),1)</f>
        <v>Y</v>
      </c>
      <c r="BU2557" s="12" t="str">
        <f>IF(AND(BT2557="Y",BQ2557&gt;1),"Y","")</f>
        <v>Y</v>
      </c>
      <c r="BV2557" s="12" t="str">
        <f>IF(AND(BT2557="Y",BQ2557&lt;1),"Y","")</f>
        <v/>
      </c>
      <c r="BW2557" s="12" t="str">
        <f>IF(BQ2557&gt;1,IF(BQ2556&gt;1,"Y",""),"")</f>
        <v>Y</v>
      </c>
      <c r="BX2557" s="12" t="str">
        <f>IF(BQ2557&lt;1,IF(BQ2556&lt;1,"Y",""),"")</f>
        <v/>
      </c>
      <c r="BY2557" s="2"/>
      <c r="BZ2557" s="2"/>
      <c r="CA2557" s="2"/>
    </row>
    <row r="2558" spans="47:79">
      <c r="AU2558" s="4" t="str">
        <f>IF(AZ2558=AZ2559,IF(AZ2558&gt;AZ2557,AZ2558&amp;"_O",""),AZ2558&amp;"_C")</f>
        <v/>
      </c>
      <c r="AV2558" s="7" t="str">
        <f>IF(RIGHT(AU2558,1)="C",AX2558/INDEX($AX$5:$AX$2729,MATCH(AZ2558&amp;"_O",$AU$5:$AU$2729,0),1),"")</f>
        <v/>
      </c>
      <c r="AW2558" s="38">
        <v>43420</v>
      </c>
      <c r="AX2558" s="37">
        <v>2736.27</v>
      </c>
      <c r="AY2558" s="7">
        <f>AX2558/AX2557</f>
        <v>0.98391231962488435</v>
      </c>
      <c r="AZ2558" s="4">
        <f>YEAR(AW2558)</f>
        <v>2018</v>
      </c>
      <c r="BA2558" s="2" t="s">
        <v>9</v>
      </c>
      <c r="BB2558" s="12" t="str">
        <f>INDEX($CD$5:$CD$10,MATCH(BA2558,$CC$5:$CC$10,0),1)</f>
        <v>Y</v>
      </c>
      <c r="BC2558" s="12" t="str">
        <f>IF(AND(BB2558="Y",AY2558&gt;1),"Y","")</f>
        <v/>
      </c>
      <c r="BD2558" s="12" t="str">
        <f>IF(AND(BB2558="Y",AY2558&lt;1),"Y","")</f>
        <v>Y</v>
      </c>
      <c r="BE2558" s="12" t="str">
        <f>IF(AY2558&gt;1,IF(AY2557&gt;1,"Y",""),"")</f>
        <v/>
      </c>
      <c r="BF2558" s="12" t="str">
        <f>IF(AY2558&lt;1,IF(AY2557&lt;1,"Y",""),"")</f>
        <v/>
      </c>
      <c r="BG2558" s="2"/>
      <c r="BH2558" s="2"/>
      <c r="BI2558" s="2"/>
      <c r="BJ2558" s="2"/>
      <c r="BK2558" s="2"/>
      <c r="BL2558" s="2"/>
      <c r="BM2558" s="4" t="str">
        <f>IF(BR2558=BR2559,IF(BR2558&gt;BR2557,BR2558&amp;"_O",""),BR2558&amp;"_C")</f>
        <v/>
      </c>
      <c r="BN2558" s="7" t="str">
        <f>IF(RIGHT(BM2558,1)="C",BP2558/INDEX($BP$5:$BP$2729,MATCH(BR2558&amp;"_O",$BM$5:$BM$2729,0),1),"")</f>
        <v/>
      </c>
      <c r="BO2558" s="38">
        <v>43840</v>
      </c>
      <c r="BP2558" s="3">
        <v>9178.86</v>
      </c>
      <c r="BQ2558" s="7">
        <f>BP2558/BP2557</f>
        <v>1.0175251114926995</v>
      </c>
      <c r="BR2558" s="4">
        <f>YEAR(BO2558)</f>
        <v>2020</v>
      </c>
      <c r="BS2558" s="2" t="s">
        <v>10</v>
      </c>
      <c r="BT2558" s="12" t="str">
        <f>INDEX($CD$5:$CD$10,MATCH(BS2558,$CC$5:$CC$10,0),1)</f>
        <v>Y</v>
      </c>
      <c r="BU2558" s="12" t="str">
        <f>IF(AND(BT2558="Y",BQ2558&gt;1),"Y","")</f>
        <v>Y</v>
      </c>
      <c r="BV2558" s="12" t="str">
        <f>IF(AND(BT2558="Y",BQ2558&lt;1),"Y","")</f>
        <v/>
      </c>
      <c r="BW2558" s="12" t="str">
        <f>IF(BQ2558&gt;1,IF(BQ2557&gt;1,"Y",""),"")</f>
        <v>Y</v>
      </c>
      <c r="BX2558" s="12" t="str">
        <f>IF(BQ2558&lt;1,IF(BQ2557&lt;1,"Y",""),"")</f>
        <v/>
      </c>
      <c r="BY2558" s="2"/>
      <c r="BZ2558" s="2"/>
      <c r="CA2558" s="2"/>
    </row>
    <row r="2559" spans="47:79">
      <c r="AU2559" s="4" t="str">
        <f>IF(AZ2559=AZ2560,IF(AZ2559&gt;AZ2558,AZ2559&amp;"_O",""),AZ2559&amp;"_C")</f>
        <v/>
      </c>
      <c r="AV2559" s="7" t="str">
        <f>IF(RIGHT(AU2559,1)="C",AX2559/INDEX($AX$5:$AX$2729,MATCH(AZ2559&amp;"_O",$AU$5:$AU$2729,0),1),"")</f>
        <v/>
      </c>
      <c r="AW2559" s="38">
        <v>43427</v>
      </c>
      <c r="AX2559" s="37">
        <v>2632.56</v>
      </c>
      <c r="AY2559" s="7">
        <f>AX2559/AX2558</f>
        <v>0.96209803857075504</v>
      </c>
      <c r="AZ2559" s="4">
        <f>YEAR(AW2559)</f>
        <v>2018</v>
      </c>
      <c r="BA2559" s="2" t="s">
        <v>9</v>
      </c>
      <c r="BB2559" s="12" t="str">
        <f>INDEX($CD$5:$CD$10,MATCH(BA2559,$CC$5:$CC$10,0),1)</f>
        <v>Y</v>
      </c>
      <c r="BC2559" s="12" t="str">
        <f>IF(AND(BB2559="Y",AY2559&gt;1),"Y","")</f>
        <v/>
      </c>
      <c r="BD2559" s="12" t="str">
        <f>IF(AND(BB2559="Y",AY2559&lt;1),"Y","")</f>
        <v>Y</v>
      </c>
      <c r="BE2559" s="12" t="str">
        <f>IF(AY2559&gt;1,IF(AY2558&gt;1,"Y",""),"")</f>
        <v/>
      </c>
      <c r="BF2559" s="12" t="str">
        <f>IF(AY2559&lt;1,IF(AY2558&lt;1,"Y",""),"")</f>
        <v>Y</v>
      </c>
      <c r="BG2559" s="2"/>
      <c r="BH2559" s="2"/>
      <c r="BI2559" s="2"/>
      <c r="BJ2559" s="2"/>
      <c r="BK2559" s="2"/>
      <c r="BL2559" s="2"/>
      <c r="BM2559" s="4" t="str">
        <f>IF(BR2559=BR2560,IF(BR2559&gt;BR2558,BR2559&amp;"_O",""),BR2559&amp;"_C")</f>
        <v/>
      </c>
      <c r="BN2559" s="7" t="str">
        <f>IF(RIGHT(BM2559,1)="C",BP2559/INDEX($BP$5:$BP$2729,MATCH(BR2559&amp;"_O",$BM$5:$BM$2729,0),1),"")</f>
        <v/>
      </c>
      <c r="BO2559" s="38">
        <v>43847</v>
      </c>
      <c r="BP2559" s="3">
        <v>9388.94</v>
      </c>
      <c r="BQ2559" s="7">
        <f>BP2559/BP2558</f>
        <v>1.0228873738133057</v>
      </c>
      <c r="BR2559" s="4">
        <f>YEAR(BO2559)</f>
        <v>2020</v>
      </c>
      <c r="BS2559" s="2" t="s">
        <v>10</v>
      </c>
      <c r="BT2559" s="12" t="str">
        <f>INDEX($CD$5:$CD$10,MATCH(BS2559,$CC$5:$CC$10,0),1)</f>
        <v>Y</v>
      </c>
      <c r="BU2559" s="12" t="str">
        <f>IF(AND(BT2559="Y",BQ2559&gt;1),"Y","")</f>
        <v>Y</v>
      </c>
      <c r="BV2559" s="12" t="str">
        <f>IF(AND(BT2559="Y",BQ2559&lt;1),"Y","")</f>
        <v/>
      </c>
      <c r="BW2559" s="12" t="str">
        <f>IF(BQ2559&gt;1,IF(BQ2558&gt;1,"Y",""),"")</f>
        <v>Y</v>
      </c>
      <c r="BX2559" s="12" t="str">
        <f>IF(BQ2559&lt;1,IF(BQ2558&lt;1,"Y",""),"")</f>
        <v/>
      </c>
      <c r="BY2559" s="2"/>
      <c r="BZ2559" s="2"/>
      <c r="CA2559" s="2"/>
    </row>
    <row r="2560" spans="47:79">
      <c r="AU2560" s="4" t="str">
        <f>IF(AZ2560=AZ2561,IF(AZ2560&gt;AZ2559,AZ2560&amp;"_O",""),AZ2560&amp;"_C")</f>
        <v/>
      </c>
      <c r="AV2560" s="7" t="str">
        <f>IF(RIGHT(AU2560,1)="C",AX2560/INDEX($AX$5:$AX$2729,MATCH(AZ2560&amp;"_O",$AU$5:$AU$2729,0),1),"")</f>
        <v/>
      </c>
      <c r="AW2560" s="38">
        <v>43434</v>
      </c>
      <c r="AX2560" s="37">
        <v>2760.17</v>
      </c>
      <c r="AY2560" s="7">
        <f>AX2560/AX2559</f>
        <v>1.0484737289938311</v>
      </c>
      <c r="AZ2560" s="4">
        <f>YEAR(AW2560)</f>
        <v>2018</v>
      </c>
      <c r="BA2560" s="2" t="s">
        <v>9</v>
      </c>
      <c r="BB2560" s="12" t="str">
        <f>INDEX($CD$5:$CD$10,MATCH(BA2560,$CC$5:$CC$10,0),1)</f>
        <v>Y</v>
      </c>
      <c r="BC2560" s="12" t="str">
        <f>IF(AND(BB2560="Y",AY2560&gt;1),"Y","")</f>
        <v>Y</v>
      </c>
      <c r="BD2560" s="12" t="str">
        <f>IF(AND(BB2560="Y",AY2560&lt;1),"Y","")</f>
        <v/>
      </c>
      <c r="BE2560" s="12" t="str">
        <f>IF(AY2560&gt;1,IF(AY2559&gt;1,"Y",""),"")</f>
        <v/>
      </c>
      <c r="BF2560" s="12" t="str">
        <f>IF(AY2560&lt;1,IF(AY2559&lt;1,"Y",""),"")</f>
        <v/>
      </c>
      <c r="BG2560" s="2"/>
      <c r="BH2560" s="2"/>
      <c r="BI2560" s="2"/>
      <c r="BJ2560" s="2"/>
      <c r="BK2560" s="2"/>
      <c r="BL2560" s="2"/>
      <c r="BM2560" s="4" t="str">
        <f>IF(BR2560=BR2561,IF(BR2560&gt;BR2559,BR2560&amp;"_O",""),BR2560&amp;"_C")</f>
        <v/>
      </c>
      <c r="BN2560" s="7" t="str">
        <f>IF(RIGHT(BM2560,1)="C",BP2560/INDEX($BP$5:$BP$2729,MATCH(BR2560&amp;"_O",$BM$5:$BM$2729,0),1),"")</f>
        <v/>
      </c>
      <c r="BO2560" s="38">
        <v>43854</v>
      </c>
      <c r="BP2560" s="3">
        <v>9314.91</v>
      </c>
      <c r="BQ2560" s="7">
        <f>BP2560/BP2559</f>
        <v>0.99211519085221545</v>
      </c>
      <c r="BR2560" s="4">
        <f>YEAR(BO2560)</f>
        <v>2020</v>
      </c>
      <c r="BS2560" s="2" t="s">
        <v>10</v>
      </c>
      <c r="BT2560" s="12" t="str">
        <f>INDEX($CD$5:$CD$10,MATCH(BS2560,$CC$5:$CC$10,0),1)</f>
        <v>Y</v>
      </c>
      <c r="BU2560" s="12" t="str">
        <f>IF(AND(BT2560="Y",BQ2560&gt;1),"Y","")</f>
        <v/>
      </c>
      <c r="BV2560" s="12" t="str">
        <f>IF(AND(BT2560="Y",BQ2560&lt;1),"Y","")</f>
        <v>Y</v>
      </c>
      <c r="BW2560" s="12" t="str">
        <f>IF(BQ2560&gt;1,IF(BQ2559&gt;1,"Y",""),"")</f>
        <v/>
      </c>
      <c r="BX2560" s="12" t="str">
        <f>IF(BQ2560&lt;1,IF(BQ2559&lt;1,"Y",""),"")</f>
        <v/>
      </c>
      <c r="BY2560" s="2"/>
      <c r="BZ2560" s="2"/>
      <c r="CA2560" s="2"/>
    </row>
    <row r="2561" spans="47:79">
      <c r="AU2561" s="4" t="str">
        <f>IF(AZ2561=AZ2562,IF(AZ2561&gt;AZ2560,AZ2561&amp;"_O",""),AZ2561&amp;"_C")</f>
        <v/>
      </c>
      <c r="AV2561" s="7" t="str">
        <f>IF(RIGHT(AU2561,1)="C",AX2561/INDEX($AX$5:$AX$2729,MATCH(AZ2561&amp;"_O",$AU$5:$AU$2729,0),1),"")</f>
        <v/>
      </c>
      <c r="AW2561" s="38">
        <v>43441</v>
      </c>
      <c r="AX2561" s="37">
        <v>2633.08</v>
      </c>
      <c r="AY2561" s="7">
        <f>AX2561/AX2560</f>
        <v>0.95395573461054928</v>
      </c>
      <c r="AZ2561" s="4">
        <f>YEAR(AW2561)</f>
        <v>2018</v>
      </c>
      <c r="BA2561" s="2" t="s">
        <v>9</v>
      </c>
      <c r="BB2561" s="12" t="str">
        <f>INDEX($CD$5:$CD$10,MATCH(BA2561,$CC$5:$CC$10,0),1)</f>
        <v>Y</v>
      </c>
      <c r="BC2561" s="12" t="str">
        <f>IF(AND(BB2561="Y",AY2561&gt;1),"Y","")</f>
        <v/>
      </c>
      <c r="BD2561" s="12" t="str">
        <f>IF(AND(BB2561="Y",AY2561&lt;1),"Y","")</f>
        <v>Y</v>
      </c>
      <c r="BE2561" s="12" t="str">
        <f>IF(AY2561&gt;1,IF(AY2560&gt;1,"Y",""),"")</f>
        <v/>
      </c>
      <c r="BF2561" s="12" t="str">
        <f>IF(AY2561&lt;1,IF(AY2560&lt;1,"Y",""),"")</f>
        <v/>
      </c>
      <c r="BG2561" s="2"/>
      <c r="BH2561" s="2"/>
      <c r="BI2561" s="2"/>
      <c r="BJ2561" s="2"/>
      <c r="BK2561" s="2"/>
      <c r="BL2561" s="2"/>
      <c r="BM2561" s="4" t="str">
        <f>IF(BR2561=BR2562,IF(BR2561&gt;BR2560,BR2561&amp;"_O",""),BR2561&amp;"_C")</f>
        <v/>
      </c>
      <c r="BN2561" s="7" t="str">
        <f>IF(RIGHT(BM2561,1)="C",BP2561/INDEX($BP$5:$BP$2729,MATCH(BR2561&amp;"_O",$BM$5:$BM$2729,0),1),"")</f>
        <v/>
      </c>
      <c r="BO2561" s="38">
        <v>43861</v>
      </c>
      <c r="BP2561" s="3">
        <v>9150.94</v>
      </c>
      <c r="BQ2561" s="7">
        <f>BP2561/BP2560</f>
        <v>0.98239703872608541</v>
      </c>
      <c r="BR2561" s="4">
        <f>YEAR(BO2561)</f>
        <v>2020</v>
      </c>
      <c r="BS2561" s="2" t="s">
        <v>10</v>
      </c>
      <c r="BT2561" s="12" t="str">
        <f>INDEX($CD$5:$CD$10,MATCH(BS2561,$CC$5:$CC$10,0),1)</f>
        <v>Y</v>
      </c>
      <c r="BU2561" s="12" t="str">
        <f>IF(AND(BT2561="Y",BQ2561&gt;1),"Y","")</f>
        <v/>
      </c>
      <c r="BV2561" s="12" t="str">
        <f>IF(AND(BT2561="Y",BQ2561&lt;1),"Y","")</f>
        <v>Y</v>
      </c>
      <c r="BW2561" s="12" t="str">
        <f>IF(BQ2561&gt;1,IF(BQ2560&gt;1,"Y",""),"")</f>
        <v/>
      </c>
      <c r="BX2561" s="12" t="str">
        <f>IF(BQ2561&lt;1,IF(BQ2560&lt;1,"Y",""),"")</f>
        <v>Y</v>
      </c>
      <c r="BY2561" s="2"/>
      <c r="BZ2561" s="2"/>
      <c r="CA2561" s="2"/>
    </row>
    <row r="2562" spans="47:79">
      <c r="AU2562" s="4" t="str">
        <f>IF(AZ2562=AZ2563,IF(AZ2562&gt;AZ2561,AZ2562&amp;"_O",""),AZ2562&amp;"_C")</f>
        <v/>
      </c>
      <c r="AV2562" s="7" t="str">
        <f>IF(RIGHT(AU2562,1)="C",AX2562/INDEX($AX$5:$AX$2729,MATCH(AZ2562&amp;"_O",$AU$5:$AU$2729,0),1),"")</f>
        <v/>
      </c>
      <c r="AW2562" s="38">
        <v>43448</v>
      </c>
      <c r="AX2562" s="37">
        <v>2599.9499999999998</v>
      </c>
      <c r="AY2562" s="7">
        <f>AX2562/AX2561</f>
        <v>0.98741777690005617</v>
      </c>
      <c r="AZ2562" s="4">
        <f>YEAR(AW2562)</f>
        <v>2018</v>
      </c>
      <c r="BA2562" s="2" t="s">
        <v>9</v>
      </c>
      <c r="BB2562" s="12" t="str">
        <f>INDEX($CD$5:$CD$10,MATCH(BA2562,$CC$5:$CC$10,0),1)</f>
        <v>Y</v>
      </c>
      <c r="BC2562" s="12" t="str">
        <f>IF(AND(BB2562="Y",AY2562&gt;1),"Y","")</f>
        <v/>
      </c>
      <c r="BD2562" s="12" t="str">
        <f>IF(AND(BB2562="Y",AY2562&lt;1),"Y","")</f>
        <v>Y</v>
      </c>
      <c r="BE2562" s="12" t="str">
        <f>IF(AY2562&gt;1,IF(AY2561&gt;1,"Y",""),"")</f>
        <v/>
      </c>
      <c r="BF2562" s="12" t="str">
        <f>IF(AY2562&lt;1,IF(AY2561&lt;1,"Y",""),"")</f>
        <v>Y</v>
      </c>
      <c r="BG2562" s="2"/>
      <c r="BH2562" s="2"/>
      <c r="BI2562" s="2"/>
      <c r="BJ2562" s="2"/>
      <c r="BK2562" s="2"/>
      <c r="BL2562" s="2"/>
      <c r="BM2562" s="4" t="str">
        <f>IF(BR2562=BR2563,IF(BR2562&gt;BR2561,BR2562&amp;"_O",""),BR2562&amp;"_C")</f>
        <v/>
      </c>
      <c r="BN2562" s="7" t="str">
        <f>IF(RIGHT(BM2562,1)="C",BP2562/INDEX($BP$5:$BP$2729,MATCH(BR2562&amp;"_O",$BM$5:$BM$2729,0),1),"")</f>
        <v/>
      </c>
      <c r="BO2562" s="38">
        <v>43868</v>
      </c>
      <c r="BP2562" s="3">
        <v>9520.51</v>
      </c>
      <c r="BQ2562" s="7">
        <f>BP2562/BP2561</f>
        <v>1.0403860149886242</v>
      </c>
      <c r="BR2562" s="4">
        <f>YEAR(BO2562)</f>
        <v>2020</v>
      </c>
      <c r="BS2562" s="2" t="s">
        <v>10</v>
      </c>
      <c r="BT2562" s="12" t="str">
        <f>INDEX($CD$5:$CD$10,MATCH(BS2562,$CC$5:$CC$10,0),1)</f>
        <v>Y</v>
      </c>
      <c r="BU2562" s="12" t="str">
        <f>IF(AND(BT2562="Y",BQ2562&gt;1),"Y","")</f>
        <v>Y</v>
      </c>
      <c r="BV2562" s="12" t="str">
        <f>IF(AND(BT2562="Y",BQ2562&lt;1),"Y","")</f>
        <v/>
      </c>
      <c r="BW2562" s="12" t="str">
        <f>IF(BQ2562&gt;1,IF(BQ2561&gt;1,"Y",""),"")</f>
        <v/>
      </c>
      <c r="BX2562" s="12" t="str">
        <f>IF(BQ2562&lt;1,IF(BQ2561&lt;1,"Y",""),"")</f>
        <v/>
      </c>
      <c r="BY2562" s="2"/>
      <c r="BZ2562" s="2"/>
      <c r="CA2562" s="2"/>
    </row>
    <row r="2563" spans="47:79">
      <c r="AU2563" s="4" t="str">
        <f>IF(AZ2563=AZ2564,IF(AZ2563&gt;AZ2562,AZ2563&amp;"_O",""),AZ2563&amp;"_C")</f>
        <v/>
      </c>
      <c r="AV2563" s="7" t="str">
        <f>IF(RIGHT(AU2563,1)="C",AX2563/INDEX($AX$5:$AX$2729,MATCH(AZ2563&amp;"_O",$AU$5:$AU$2729,0),1),"")</f>
        <v/>
      </c>
      <c r="AW2563" s="38">
        <v>43455</v>
      </c>
      <c r="AX2563" s="37">
        <v>2416.62</v>
      </c>
      <c r="AY2563" s="7">
        <f>AX2563/AX2562</f>
        <v>0.92948710552126002</v>
      </c>
      <c r="AZ2563" s="4">
        <f>YEAR(AW2563)</f>
        <v>2018</v>
      </c>
      <c r="BA2563" s="2" t="s">
        <v>9</v>
      </c>
      <c r="BB2563" s="12" t="str">
        <f>INDEX($CD$5:$CD$10,MATCH(BA2563,$CC$5:$CC$10,0),1)</f>
        <v>Y</v>
      </c>
      <c r="BC2563" s="12" t="str">
        <f>IF(AND(BB2563="Y",AY2563&gt;1),"Y","")</f>
        <v/>
      </c>
      <c r="BD2563" s="12" t="str">
        <f>IF(AND(BB2563="Y",AY2563&lt;1),"Y","")</f>
        <v>Y</v>
      </c>
      <c r="BE2563" s="12" t="str">
        <f>IF(AY2563&gt;1,IF(AY2562&gt;1,"Y",""),"")</f>
        <v/>
      </c>
      <c r="BF2563" s="12" t="str">
        <f>IF(AY2563&lt;1,IF(AY2562&lt;1,"Y",""),"")</f>
        <v>Y</v>
      </c>
      <c r="BG2563" s="2"/>
      <c r="BH2563" s="2"/>
      <c r="BI2563" s="2"/>
      <c r="BJ2563" s="2"/>
      <c r="BK2563" s="2"/>
      <c r="BL2563" s="2"/>
      <c r="BM2563" s="4" t="str">
        <f>IF(BR2563=BR2564,IF(BR2563&gt;BR2562,BR2563&amp;"_O",""),BR2563&amp;"_C")</f>
        <v/>
      </c>
      <c r="BN2563" s="7" t="str">
        <f>IF(RIGHT(BM2563,1)="C",BP2563/INDEX($BP$5:$BP$2729,MATCH(BR2563&amp;"_O",$BM$5:$BM$2729,0),1),"")</f>
        <v/>
      </c>
      <c r="BO2563" s="38">
        <v>43875</v>
      </c>
      <c r="BP2563" s="3">
        <v>9731.18</v>
      </c>
      <c r="BQ2563" s="7">
        <f>BP2563/BP2562</f>
        <v>1.0221280162512303</v>
      </c>
      <c r="BR2563" s="4">
        <f>YEAR(BO2563)</f>
        <v>2020</v>
      </c>
      <c r="BS2563" s="2" t="s">
        <v>10</v>
      </c>
      <c r="BT2563" s="12" t="str">
        <f>INDEX($CD$5:$CD$10,MATCH(BS2563,$CC$5:$CC$10,0),1)</f>
        <v>Y</v>
      </c>
      <c r="BU2563" s="12" t="str">
        <f>IF(AND(BT2563="Y",BQ2563&gt;1),"Y","")</f>
        <v>Y</v>
      </c>
      <c r="BV2563" s="12" t="str">
        <f>IF(AND(BT2563="Y",BQ2563&lt;1),"Y","")</f>
        <v/>
      </c>
      <c r="BW2563" s="12" t="str">
        <f>IF(BQ2563&gt;1,IF(BQ2562&gt;1,"Y",""),"")</f>
        <v>Y</v>
      </c>
      <c r="BX2563" s="12" t="str">
        <f>IF(BQ2563&lt;1,IF(BQ2562&lt;1,"Y",""),"")</f>
        <v/>
      </c>
      <c r="BY2563" s="2"/>
      <c r="BZ2563" s="2"/>
      <c r="CA2563" s="2"/>
    </row>
    <row r="2564" spans="47:79">
      <c r="AU2564" s="4" t="str">
        <f>IF(AZ2564=AZ2565,IF(AZ2564&gt;AZ2563,AZ2564&amp;"_O",""),AZ2564&amp;"_C")</f>
        <v>2018_C</v>
      </c>
      <c r="AV2564" s="7">
        <f>IF(RIGHT(AU2564,1)="C",AX2564/INDEX($AX$5:$AX$2729,MATCH(AZ2564&amp;"_O",$AU$5:$AU$2729,0),1),"")</f>
        <v>0.9061626232615787</v>
      </c>
      <c r="AW2564" s="38">
        <v>43462</v>
      </c>
      <c r="AX2564" s="37">
        <v>2485.7399999999998</v>
      </c>
      <c r="AY2564" s="7">
        <f>AX2564/AX2563</f>
        <v>1.0286019316235071</v>
      </c>
      <c r="AZ2564" s="4">
        <f>YEAR(AW2564)</f>
        <v>2018</v>
      </c>
      <c r="BA2564" s="2" t="s">
        <v>9</v>
      </c>
      <c r="BB2564" s="12" t="str">
        <f>INDEX($CD$5:$CD$10,MATCH(BA2564,$CC$5:$CC$10,0),1)</f>
        <v>Y</v>
      </c>
      <c r="BC2564" s="12" t="str">
        <f>IF(AND(BB2564="Y",AY2564&gt;1),"Y","")</f>
        <v>Y</v>
      </c>
      <c r="BD2564" s="12" t="str">
        <f>IF(AND(BB2564="Y",AY2564&lt;1),"Y","")</f>
        <v/>
      </c>
      <c r="BE2564" s="12" t="str">
        <f>IF(AY2564&gt;1,IF(AY2563&gt;1,"Y",""),"")</f>
        <v/>
      </c>
      <c r="BF2564" s="12" t="str">
        <f>IF(AY2564&lt;1,IF(AY2563&lt;1,"Y",""),"")</f>
        <v/>
      </c>
      <c r="BG2564" s="2"/>
      <c r="BH2564" s="2"/>
      <c r="BI2564" s="2"/>
      <c r="BJ2564" s="2"/>
      <c r="BK2564" s="2"/>
      <c r="BL2564" s="2"/>
      <c r="BM2564" s="4" t="str">
        <f>IF(BR2564=BR2565,IF(BR2564&gt;BR2563,BR2564&amp;"_O",""),BR2564&amp;"_C")</f>
        <v/>
      </c>
      <c r="BN2564" s="7" t="str">
        <f>IF(RIGHT(BM2564,1)="C",BP2564/INDEX($BP$5:$BP$2729,MATCH(BR2564&amp;"_O",$BM$5:$BM$2729,0),1),"")</f>
        <v/>
      </c>
      <c r="BO2564" s="38">
        <v>43882</v>
      </c>
      <c r="BP2564" s="3">
        <v>9576.59</v>
      </c>
      <c r="BQ2564" s="7">
        <f>BP2564/BP2563</f>
        <v>0.98411395123715728</v>
      </c>
      <c r="BR2564" s="4">
        <f>YEAR(BO2564)</f>
        <v>2020</v>
      </c>
      <c r="BS2564" s="2" t="s">
        <v>10</v>
      </c>
      <c r="BT2564" s="12" t="str">
        <f>INDEX($CD$5:$CD$10,MATCH(BS2564,$CC$5:$CC$10,0),1)</f>
        <v>Y</v>
      </c>
      <c r="BU2564" s="12" t="str">
        <f>IF(AND(BT2564="Y",BQ2564&gt;1),"Y","")</f>
        <v/>
      </c>
      <c r="BV2564" s="12" t="str">
        <f>IF(AND(BT2564="Y",BQ2564&lt;1),"Y","")</f>
        <v>Y</v>
      </c>
      <c r="BW2564" s="12" t="str">
        <f>IF(BQ2564&gt;1,IF(BQ2563&gt;1,"Y",""),"")</f>
        <v/>
      </c>
      <c r="BX2564" s="12" t="str">
        <f>IF(BQ2564&lt;1,IF(BQ2563&lt;1,"Y",""),"")</f>
        <v/>
      </c>
      <c r="BY2564" s="2"/>
      <c r="BZ2564" s="2"/>
      <c r="CA2564" s="2"/>
    </row>
    <row r="2565" spans="47:79">
      <c r="AU2565" s="4" t="str">
        <f>IF(AZ2565=AZ2566,IF(AZ2565&gt;AZ2564,AZ2565&amp;"_O",""),AZ2565&amp;"_C")</f>
        <v>2019_O</v>
      </c>
      <c r="AV2565" s="7" t="str">
        <f>IF(RIGHT(AU2565,1)="C",AX2565/INDEX($AX$5:$AX$2729,MATCH(AZ2565&amp;"_O",$AU$5:$AU$2729,0),1),"")</f>
        <v/>
      </c>
      <c r="AW2565" s="38">
        <v>43469</v>
      </c>
      <c r="AX2565" s="37">
        <v>2531.94</v>
      </c>
      <c r="AY2565" s="7">
        <f>AX2565/AX2564</f>
        <v>1.018586014627435</v>
      </c>
      <c r="AZ2565" s="4">
        <f>YEAR(AW2565)</f>
        <v>2019</v>
      </c>
      <c r="BA2565" s="2" t="s">
        <v>9</v>
      </c>
      <c r="BB2565" s="12" t="str">
        <f>INDEX($CD$5:$CD$10,MATCH(BA2565,$CC$5:$CC$10,0),1)</f>
        <v>Y</v>
      </c>
      <c r="BC2565" s="12" t="str">
        <f>IF(AND(BB2565="Y",AY2565&gt;1),"Y","")</f>
        <v>Y</v>
      </c>
      <c r="BD2565" s="12" t="str">
        <f>IF(AND(BB2565="Y",AY2565&lt;1),"Y","")</f>
        <v/>
      </c>
      <c r="BE2565" s="12" t="str">
        <f>IF(AY2565&gt;1,IF(AY2564&gt;1,"Y",""),"")</f>
        <v>Y</v>
      </c>
      <c r="BF2565" s="12" t="str">
        <f>IF(AY2565&lt;1,IF(AY2564&lt;1,"Y",""),"")</f>
        <v/>
      </c>
      <c r="BG2565" s="2"/>
      <c r="BH2565" s="2"/>
      <c r="BI2565" s="2"/>
      <c r="BJ2565" s="2"/>
      <c r="BK2565" s="2"/>
      <c r="BL2565" s="2"/>
      <c r="BM2565" s="4" t="str">
        <f>IF(BR2565=BR2566,IF(BR2565&gt;BR2564,BR2565&amp;"_O",""),BR2565&amp;"_C")</f>
        <v/>
      </c>
      <c r="BN2565" s="7" t="str">
        <f>IF(RIGHT(BM2565,1)="C",BP2565/INDEX($BP$5:$BP$2729,MATCH(BR2565&amp;"_O",$BM$5:$BM$2729,0),1),"")</f>
        <v/>
      </c>
      <c r="BO2565" s="38">
        <v>43889</v>
      </c>
      <c r="BP2565" s="3">
        <v>8567.3700000000008</v>
      </c>
      <c r="BQ2565" s="7">
        <f>BP2565/BP2564</f>
        <v>0.89461593322884247</v>
      </c>
      <c r="BR2565" s="4">
        <f>YEAR(BO2565)</f>
        <v>2020</v>
      </c>
      <c r="BS2565" s="2" t="s">
        <v>10</v>
      </c>
      <c r="BT2565" s="12" t="str">
        <f>INDEX($CD$5:$CD$10,MATCH(BS2565,$CC$5:$CC$10,0),1)</f>
        <v>Y</v>
      </c>
      <c r="BU2565" s="12" t="str">
        <f>IF(AND(BT2565="Y",BQ2565&gt;1),"Y","")</f>
        <v/>
      </c>
      <c r="BV2565" s="12" t="str">
        <f>IF(AND(BT2565="Y",BQ2565&lt;1),"Y","")</f>
        <v>Y</v>
      </c>
      <c r="BW2565" s="12" t="str">
        <f>IF(BQ2565&gt;1,IF(BQ2564&gt;1,"Y",""),"")</f>
        <v/>
      </c>
      <c r="BX2565" s="12" t="str">
        <f>IF(BQ2565&lt;1,IF(BQ2564&lt;1,"Y",""),"")</f>
        <v>Y</v>
      </c>
      <c r="BY2565" s="2"/>
      <c r="BZ2565" s="2"/>
      <c r="CA2565" s="2"/>
    </row>
    <row r="2566" spans="47:79">
      <c r="AU2566" s="4" t="str">
        <f>IF(AZ2566=AZ2567,IF(AZ2566&gt;AZ2565,AZ2566&amp;"_O",""),AZ2566&amp;"_C")</f>
        <v/>
      </c>
      <c r="AV2566" s="7" t="str">
        <f>IF(RIGHT(AU2566,1)="C",AX2566/INDEX($AX$5:$AX$2729,MATCH(AZ2566&amp;"_O",$AU$5:$AU$2729,0),1),"")</f>
        <v/>
      </c>
      <c r="AW2566" s="38">
        <v>43476</v>
      </c>
      <c r="AX2566" s="37">
        <v>2596.2600000000002</v>
      </c>
      <c r="AY2566" s="7">
        <f>AX2566/AX2565</f>
        <v>1.0254034455792791</v>
      </c>
      <c r="AZ2566" s="4">
        <f>YEAR(AW2566)</f>
        <v>2019</v>
      </c>
      <c r="BA2566" s="2" t="s">
        <v>9</v>
      </c>
      <c r="BB2566" s="12" t="str">
        <f>INDEX($CD$5:$CD$10,MATCH(BA2566,$CC$5:$CC$10,0),1)</f>
        <v>Y</v>
      </c>
      <c r="BC2566" s="12" t="str">
        <f>IF(AND(BB2566="Y",AY2566&gt;1),"Y","")</f>
        <v>Y</v>
      </c>
      <c r="BD2566" s="12" t="str">
        <f>IF(AND(BB2566="Y",AY2566&lt;1),"Y","")</f>
        <v/>
      </c>
      <c r="BE2566" s="12" t="str">
        <f>IF(AY2566&gt;1,IF(AY2565&gt;1,"Y",""),"")</f>
        <v>Y</v>
      </c>
      <c r="BF2566" s="12" t="str">
        <f>IF(AY2566&lt;1,IF(AY2565&lt;1,"Y",""),"")</f>
        <v/>
      </c>
      <c r="BG2566" s="2"/>
      <c r="BH2566" s="2"/>
      <c r="BI2566" s="2"/>
      <c r="BJ2566" s="2"/>
      <c r="BK2566" s="2"/>
      <c r="BL2566" s="2"/>
      <c r="BM2566" s="4" t="str">
        <f>IF(BR2566=BR2567,IF(BR2566&gt;BR2565,BR2566&amp;"_O",""),BR2566&amp;"_C")</f>
        <v/>
      </c>
      <c r="BN2566" s="7" t="str">
        <f>IF(RIGHT(BM2566,1)="C",BP2566/INDEX($BP$5:$BP$2729,MATCH(BR2566&amp;"_O",$BM$5:$BM$2729,0),1),"")</f>
        <v/>
      </c>
      <c r="BO2566" s="38">
        <v>43896</v>
      </c>
      <c r="BP2566" s="3">
        <v>8575.6200000000008</v>
      </c>
      <c r="BQ2566" s="7">
        <f>BP2566/BP2565</f>
        <v>1.0009629559596469</v>
      </c>
      <c r="BR2566" s="4">
        <f>YEAR(BO2566)</f>
        <v>2020</v>
      </c>
      <c r="BS2566" s="2" t="s">
        <v>10</v>
      </c>
      <c r="BT2566" s="12" t="str">
        <f>INDEX($CD$5:$CD$10,MATCH(BS2566,$CC$5:$CC$10,0),1)</f>
        <v>Y</v>
      </c>
      <c r="BU2566" s="12" t="str">
        <f>IF(AND(BT2566="Y",BQ2566&gt;1),"Y","")</f>
        <v>Y</v>
      </c>
      <c r="BV2566" s="12" t="str">
        <f>IF(AND(BT2566="Y",BQ2566&lt;1),"Y","")</f>
        <v/>
      </c>
      <c r="BW2566" s="12" t="str">
        <f>IF(BQ2566&gt;1,IF(BQ2565&gt;1,"Y",""),"")</f>
        <v/>
      </c>
      <c r="BX2566" s="12" t="str">
        <f>IF(BQ2566&lt;1,IF(BQ2565&lt;1,"Y",""),"")</f>
        <v/>
      </c>
      <c r="BY2566" s="2"/>
      <c r="BZ2566" s="2"/>
      <c r="CA2566" s="2"/>
    </row>
    <row r="2567" spans="47:79">
      <c r="AU2567" s="4" t="str">
        <f>IF(AZ2567=AZ2568,IF(AZ2567&gt;AZ2566,AZ2567&amp;"_O",""),AZ2567&amp;"_C")</f>
        <v/>
      </c>
      <c r="AV2567" s="7" t="str">
        <f>IF(RIGHT(AU2567,1)="C",AX2567/INDEX($AX$5:$AX$2729,MATCH(AZ2567&amp;"_O",$AU$5:$AU$2729,0),1),"")</f>
        <v/>
      </c>
      <c r="AW2567" s="38">
        <v>43483</v>
      </c>
      <c r="AX2567" s="37">
        <v>2670.71</v>
      </c>
      <c r="AY2567" s="7">
        <f>AX2567/AX2566</f>
        <v>1.0286758645127991</v>
      </c>
      <c r="AZ2567" s="4">
        <f>YEAR(AW2567)</f>
        <v>2019</v>
      </c>
      <c r="BA2567" s="2" t="s">
        <v>9</v>
      </c>
      <c r="BB2567" s="12" t="str">
        <f>INDEX($CD$5:$CD$10,MATCH(BA2567,$CC$5:$CC$10,0),1)</f>
        <v>Y</v>
      </c>
      <c r="BC2567" s="12" t="str">
        <f>IF(AND(BB2567="Y",AY2567&gt;1),"Y","")</f>
        <v>Y</v>
      </c>
      <c r="BD2567" s="12" t="str">
        <f>IF(AND(BB2567="Y",AY2567&lt;1),"Y","")</f>
        <v/>
      </c>
      <c r="BE2567" s="12" t="str">
        <f>IF(AY2567&gt;1,IF(AY2566&gt;1,"Y",""),"")</f>
        <v>Y</v>
      </c>
      <c r="BF2567" s="12" t="str">
        <f>IF(AY2567&lt;1,IF(AY2566&lt;1,"Y",""),"")</f>
        <v/>
      </c>
      <c r="BG2567" s="2"/>
      <c r="BH2567" s="2"/>
      <c r="BI2567" s="2"/>
      <c r="BJ2567" s="2"/>
      <c r="BK2567" s="2"/>
      <c r="BL2567" s="2"/>
      <c r="BM2567" s="4" t="str">
        <f>IF(BR2567=BR2568,IF(BR2567&gt;BR2566,BR2567&amp;"_O",""),BR2567&amp;"_C")</f>
        <v/>
      </c>
      <c r="BN2567" s="7" t="str">
        <f>IF(RIGHT(BM2567,1)="C",BP2567/INDEX($BP$5:$BP$2729,MATCH(BR2567&amp;"_O",$BM$5:$BM$2729,0),1),"")</f>
        <v/>
      </c>
      <c r="BO2567" s="38">
        <v>43903</v>
      </c>
      <c r="BP2567" s="3">
        <v>7874.88</v>
      </c>
      <c r="BQ2567" s="7">
        <f>BP2567/BP2566</f>
        <v>0.91828695767769553</v>
      </c>
      <c r="BR2567" s="4">
        <f>YEAR(BO2567)</f>
        <v>2020</v>
      </c>
      <c r="BS2567" s="2" t="s">
        <v>10</v>
      </c>
      <c r="BT2567" s="12" t="str">
        <f>INDEX($CD$5:$CD$10,MATCH(BS2567,$CC$5:$CC$10,0),1)</f>
        <v>Y</v>
      </c>
      <c r="BU2567" s="12" t="str">
        <f>IF(AND(BT2567="Y",BQ2567&gt;1),"Y","")</f>
        <v/>
      </c>
      <c r="BV2567" s="12" t="str">
        <f>IF(AND(BT2567="Y",BQ2567&lt;1),"Y","")</f>
        <v>Y</v>
      </c>
      <c r="BW2567" s="12" t="str">
        <f>IF(BQ2567&gt;1,IF(BQ2566&gt;1,"Y",""),"")</f>
        <v/>
      </c>
      <c r="BX2567" s="12" t="str">
        <f>IF(BQ2567&lt;1,IF(BQ2566&lt;1,"Y",""),"")</f>
        <v/>
      </c>
      <c r="BY2567" s="2"/>
      <c r="BZ2567" s="2"/>
      <c r="CA2567" s="2"/>
    </row>
    <row r="2568" spans="47:79">
      <c r="AU2568" s="4" t="str">
        <f>IF(AZ2568=AZ2569,IF(AZ2568&gt;AZ2567,AZ2568&amp;"_O",""),AZ2568&amp;"_C")</f>
        <v/>
      </c>
      <c r="AV2568" s="7" t="str">
        <f>IF(RIGHT(AU2568,1)="C",AX2568/INDEX($AX$5:$AX$2729,MATCH(AZ2568&amp;"_O",$AU$5:$AU$2729,0),1),"")</f>
        <v/>
      </c>
      <c r="AW2568" s="38">
        <v>43490</v>
      </c>
      <c r="AX2568" s="37">
        <v>2664.76</v>
      </c>
      <c r="AY2568" s="7">
        <f>AX2568/AX2567</f>
        <v>0.99777212801090354</v>
      </c>
      <c r="AZ2568" s="4">
        <f>YEAR(AW2568)</f>
        <v>2019</v>
      </c>
      <c r="BA2568" s="2" t="s">
        <v>9</v>
      </c>
      <c r="BB2568" s="12" t="str">
        <f>INDEX($CD$5:$CD$10,MATCH(BA2568,$CC$5:$CC$10,0),1)</f>
        <v>Y</v>
      </c>
      <c r="BC2568" s="12" t="str">
        <f>IF(AND(BB2568="Y",AY2568&gt;1),"Y","")</f>
        <v/>
      </c>
      <c r="BD2568" s="12" t="str">
        <f>IF(AND(BB2568="Y",AY2568&lt;1),"Y","")</f>
        <v>Y</v>
      </c>
      <c r="BE2568" s="12" t="str">
        <f>IF(AY2568&gt;1,IF(AY2567&gt;1,"Y",""),"")</f>
        <v/>
      </c>
      <c r="BF2568" s="12" t="str">
        <f>IF(AY2568&lt;1,IF(AY2567&lt;1,"Y",""),"")</f>
        <v/>
      </c>
      <c r="BG2568" s="2"/>
      <c r="BH2568" s="2"/>
      <c r="BI2568" s="2"/>
      <c r="BJ2568" s="2"/>
      <c r="BK2568" s="2"/>
      <c r="BL2568" s="2"/>
      <c r="BM2568" s="4" t="str">
        <f>IF(BR2568=BR2569,IF(BR2568&gt;BR2567,BR2568&amp;"_O",""),BR2568&amp;"_C")</f>
        <v/>
      </c>
      <c r="BN2568" s="7" t="str">
        <f>IF(RIGHT(BM2568,1)="C",BP2568/INDEX($BP$5:$BP$2729,MATCH(BR2568&amp;"_O",$BM$5:$BM$2729,0),1),"")</f>
        <v/>
      </c>
      <c r="BO2568" s="38">
        <v>43910</v>
      </c>
      <c r="BP2568" s="3">
        <v>6879.52</v>
      </c>
      <c r="BQ2568" s="7">
        <f>BP2568/BP2567</f>
        <v>0.87360315331789185</v>
      </c>
      <c r="BR2568" s="4">
        <f>YEAR(BO2568)</f>
        <v>2020</v>
      </c>
      <c r="BS2568" s="2" t="s">
        <v>10</v>
      </c>
      <c r="BT2568" s="12" t="str">
        <f>INDEX($CD$5:$CD$10,MATCH(BS2568,$CC$5:$CC$10,0),1)</f>
        <v>Y</v>
      </c>
      <c r="BU2568" s="12" t="str">
        <f>IF(AND(BT2568="Y",BQ2568&gt;1),"Y","")</f>
        <v/>
      </c>
      <c r="BV2568" s="12" t="str">
        <f>IF(AND(BT2568="Y",BQ2568&lt;1),"Y","")</f>
        <v>Y</v>
      </c>
      <c r="BW2568" s="12" t="str">
        <f>IF(BQ2568&gt;1,IF(BQ2567&gt;1,"Y",""),"")</f>
        <v/>
      </c>
      <c r="BX2568" s="12" t="str">
        <f>IF(BQ2568&lt;1,IF(BQ2567&lt;1,"Y",""),"")</f>
        <v>Y</v>
      </c>
      <c r="BY2568" s="2"/>
      <c r="BZ2568" s="2"/>
      <c r="CA2568" s="2"/>
    </row>
    <row r="2569" spans="47:79">
      <c r="AU2569" s="4" t="str">
        <f>IF(AZ2569=AZ2570,IF(AZ2569&gt;AZ2568,AZ2569&amp;"_O",""),AZ2569&amp;"_C")</f>
        <v/>
      </c>
      <c r="AV2569" s="7" t="str">
        <f>IF(RIGHT(AU2569,1)="C",AX2569/INDEX($AX$5:$AX$2729,MATCH(AZ2569&amp;"_O",$AU$5:$AU$2729,0),1),"")</f>
        <v/>
      </c>
      <c r="AW2569" s="38">
        <v>43497</v>
      </c>
      <c r="AX2569" s="37">
        <v>2706.53</v>
      </c>
      <c r="AY2569" s="7">
        <f>AX2569/AX2568</f>
        <v>1.0156749575946802</v>
      </c>
      <c r="AZ2569" s="4">
        <f>YEAR(AW2569)</f>
        <v>2019</v>
      </c>
      <c r="BA2569" s="2" t="s">
        <v>9</v>
      </c>
      <c r="BB2569" s="12" t="str">
        <f>INDEX($CD$5:$CD$10,MATCH(BA2569,$CC$5:$CC$10,0),1)</f>
        <v>Y</v>
      </c>
      <c r="BC2569" s="12" t="str">
        <f>IF(AND(BB2569="Y",AY2569&gt;1),"Y","")</f>
        <v>Y</v>
      </c>
      <c r="BD2569" s="12" t="str">
        <f>IF(AND(BB2569="Y",AY2569&lt;1),"Y","")</f>
        <v/>
      </c>
      <c r="BE2569" s="12" t="str">
        <f>IF(AY2569&gt;1,IF(AY2568&gt;1,"Y",""),"")</f>
        <v/>
      </c>
      <c r="BF2569" s="12" t="str">
        <f>IF(AY2569&lt;1,IF(AY2568&lt;1,"Y",""),"")</f>
        <v/>
      </c>
      <c r="BG2569" s="2"/>
      <c r="BH2569" s="2"/>
      <c r="BI2569" s="2"/>
      <c r="BJ2569" s="2"/>
      <c r="BK2569" s="2"/>
      <c r="BL2569" s="2"/>
      <c r="BM2569" s="4" t="str">
        <f>IF(BR2569=BR2570,IF(BR2569&gt;BR2568,BR2569&amp;"_O",""),BR2569&amp;"_C")</f>
        <v/>
      </c>
      <c r="BN2569" s="7" t="str">
        <f>IF(RIGHT(BM2569,1)="C",BP2569/INDEX($BP$5:$BP$2729,MATCH(BR2569&amp;"_O",$BM$5:$BM$2729,0),1),"")</f>
        <v/>
      </c>
      <c r="BO2569" s="38">
        <v>43917</v>
      </c>
      <c r="BP2569" s="3">
        <v>7502.38</v>
      </c>
      <c r="BQ2569" s="7">
        <f>BP2569/BP2568</f>
        <v>1.0905382933693049</v>
      </c>
      <c r="BR2569" s="4">
        <f>YEAR(BO2569)</f>
        <v>2020</v>
      </c>
      <c r="BS2569" s="2" t="s">
        <v>10</v>
      </c>
      <c r="BT2569" s="12" t="str">
        <f>INDEX($CD$5:$CD$10,MATCH(BS2569,$CC$5:$CC$10,0),1)</f>
        <v>Y</v>
      </c>
      <c r="BU2569" s="12" t="str">
        <f>IF(AND(BT2569="Y",BQ2569&gt;1),"Y","")</f>
        <v>Y</v>
      </c>
      <c r="BV2569" s="12" t="str">
        <f>IF(AND(BT2569="Y",BQ2569&lt;1),"Y","")</f>
        <v/>
      </c>
      <c r="BW2569" s="12" t="str">
        <f>IF(BQ2569&gt;1,IF(BQ2568&gt;1,"Y",""),"")</f>
        <v/>
      </c>
      <c r="BX2569" s="12" t="str">
        <f>IF(BQ2569&lt;1,IF(BQ2568&lt;1,"Y",""),"")</f>
        <v/>
      </c>
      <c r="BY2569" s="2"/>
      <c r="BZ2569" s="2"/>
      <c r="CA2569" s="2"/>
    </row>
    <row r="2570" spans="47:79">
      <c r="AU2570" s="4" t="str">
        <f>IF(AZ2570=AZ2571,IF(AZ2570&gt;AZ2569,AZ2570&amp;"_O",""),AZ2570&amp;"_C")</f>
        <v/>
      </c>
      <c r="AV2570" s="7" t="str">
        <f>IF(RIGHT(AU2570,1)="C",AX2570/INDEX($AX$5:$AX$2729,MATCH(AZ2570&amp;"_O",$AU$5:$AU$2729,0),1),"")</f>
        <v/>
      </c>
      <c r="AW2570" s="38">
        <v>43504</v>
      </c>
      <c r="AX2570" s="37">
        <v>2707.88</v>
      </c>
      <c r="AY2570" s="7">
        <f>AX2570/AX2569</f>
        <v>1.0004987936583005</v>
      </c>
      <c r="AZ2570" s="4">
        <f>YEAR(AW2570)</f>
        <v>2019</v>
      </c>
      <c r="BA2570" s="2" t="s">
        <v>9</v>
      </c>
      <c r="BB2570" s="12" t="str">
        <f>INDEX($CD$5:$CD$10,MATCH(BA2570,$CC$5:$CC$10,0),1)</f>
        <v>Y</v>
      </c>
      <c r="BC2570" s="12" t="str">
        <f>IF(AND(BB2570="Y",AY2570&gt;1),"Y","")</f>
        <v>Y</v>
      </c>
      <c r="BD2570" s="12" t="str">
        <f>IF(AND(BB2570="Y",AY2570&lt;1),"Y","")</f>
        <v/>
      </c>
      <c r="BE2570" s="12" t="str">
        <f>IF(AY2570&gt;1,IF(AY2569&gt;1,"Y",""),"")</f>
        <v>Y</v>
      </c>
      <c r="BF2570" s="12" t="str">
        <f>IF(AY2570&lt;1,IF(AY2569&lt;1,"Y",""),"")</f>
        <v/>
      </c>
      <c r="BG2570" s="2"/>
      <c r="BH2570" s="2"/>
      <c r="BI2570" s="2"/>
      <c r="BJ2570" s="2"/>
      <c r="BK2570" s="2"/>
      <c r="BL2570" s="2"/>
      <c r="BM2570" s="4" t="str">
        <f>IF(BR2570=BR2571,IF(BR2570&gt;BR2569,BR2570&amp;"_O",""),BR2570&amp;"_C")</f>
        <v/>
      </c>
      <c r="BN2570" s="7" t="str">
        <f>IF(RIGHT(BM2570,1)="C",BP2570/INDEX($BP$5:$BP$2729,MATCH(BR2570&amp;"_O",$BM$5:$BM$2729,0),1),"")</f>
        <v/>
      </c>
      <c r="BO2570" s="38">
        <v>43924</v>
      </c>
      <c r="BP2570" s="3">
        <v>7373.08</v>
      </c>
      <c r="BQ2570" s="7">
        <f>BP2570/BP2569</f>
        <v>0.98276546909114171</v>
      </c>
      <c r="BR2570" s="4">
        <f>YEAR(BO2570)</f>
        <v>2020</v>
      </c>
      <c r="BS2570" s="2" t="s">
        <v>10</v>
      </c>
      <c r="BT2570" s="12" t="str">
        <f>INDEX($CD$5:$CD$10,MATCH(BS2570,$CC$5:$CC$10,0),1)</f>
        <v>Y</v>
      </c>
      <c r="BU2570" s="12" t="str">
        <f>IF(AND(BT2570="Y",BQ2570&gt;1),"Y","")</f>
        <v/>
      </c>
      <c r="BV2570" s="12" t="str">
        <f>IF(AND(BT2570="Y",BQ2570&lt;1),"Y","")</f>
        <v>Y</v>
      </c>
      <c r="BW2570" s="12" t="str">
        <f>IF(BQ2570&gt;1,IF(BQ2569&gt;1,"Y",""),"")</f>
        <v/>
      </c>
      <c r="BX2570" s="12" t="str">
        <f>IF(BQ2570&lt;1,IF(BQ2569&lt;1,"Y",""),"")</f>
        <v/>
      </c>
      <c r="BY2570" s="2"/>
      <c r="BZ2570" s="2"/>
      <c r="CA2570" s="2"/>
    </row>
    <row r="2571" spans="47:79">
      <c r="AU2571" s="4" t="str">
        <f>IF(AZ2571=AZ2572,IF(AZ2571&gt;AZ2570,AZ2571&amp;"_O",""),AZ2571&amp;"_C")</f>
        <v/>
      </c>
      <c r="AV2571" s="7" t="str">
        <f>IF(RIGHT(AU2571,1)="C",AX2571/INDEX($AX$5:$AX$2729,MATCH(AZ2571&amp;"_O",$AU$5:$AU$2729,0),1),"")</f>
        <v/>
      </c>
      <c r="AW2571" s="38">
        <v>43511</v>
      </c>
      <c r="AX2571" s="37">
        <v>2775.6</v>
      </c>
      <c r="AY2571" s="7">
        <f>AX2571/AX2570</f>
        <v>1.0250084937294119</v>
      </c>
      <c r="AZ2571" s="4">
        <f>YEAR(AW2571)</f>
        <v>2019</v>
      </c>
      <c r="BA2571" s="2" t="s">
        <v>9</v>
      </c>
      <c r="BB2571" s="12" t="str">
        <f>INDEX($CD$5:$CD$10,MATCH(BA2571,$CC$5:$CC$10,0),1)</f>
        <v>Y</v>
      </c>
      <c r="BC2571" s="12" t="str">
        <f>IF(AND(BB2571="Y",AY2571&gt;1),"Y","")</f>
        <v>Y</v>
      </c>
      <c r="BD2571" s="12" t="str">
        <f>IF(AND(BB2571="Y",AY2571&lt;1),"Y","")</f>
        <v/>
      </c>
      <c r="BE2571" s="12" t="str">
        <f>IF(AY2571&gt;1,IF(AY2570&gt;1,"Y",""),"")</f>
        <v>Y</v>
      </c>
      <c r="BF2571" s="12" t="str">
        <f>IF(AY2571&lt;1,IF(AY2570&lt;1,"Y",""),"")</f>
        <v/>
      </c>
      <c r="BG2571" s="2"/>
      <c r="BH2571" s="2"/>
      <c r="BI2571" s="2"/>
      <c r="BJ2571" s="2"/>
      <c r="BK2571" s="2"/>
      <c r="BL2571" s="2"/>
      <c r="BM2571" s="4" t="str">
        <f>IF(BR2571=BR2572,IF(BR2571&gt;BR2570,BR2571&amp;"_O",""),BR2571&amp;"_C")</f>
        <v/>
      </c>
      <c r="BN2571" s="7" t="str">
        <f>IF(RIGHT(BM2571,1)="C",BP2571/INDEX($BP$5:$BP$2729,MATCH(BR2571&amp;"_O",$BM$5:$BM$2729,0),1),"")</f>
        <v/>
      </c>
      <c r="BO2571" s="38">
        <v>43930</v>
      </c>
      <c r="BP2571" s="3">
        <v>8153.58</v>
      </c>
      <c r="BQ2571" s="7">
        <f>BP2571/BP2570</f>
        <v>1.1058580674562055</v>
      </c>
      <c r="BR2571" s="4">
        <f>YEAR(BO2571)</f>
        <v>2020</v>
      </c>
      <c r="BS2571" s="2" t="s">
        <v>10</v>
      </c>
      <c r="BT2571" s="12" t="str">
        <f>INDEX($CD$5:$CD$10,MATCH(BS2571,$CC$5:$CC$10,0),1)</f>
        <v>Y</v>
      </c>
      <c r="BU2571" s="12" t="str">
        <f>IF(AND(BT2571="Y",BQ2571&gt;1),"Y","")</f>
        <v>Y</v>
      </c>
      <c r="BV2571" s="12" t="str">
        <f>IF(AND(BT2571="Y",BQ2571&lt;1),"Y","")</f>
        <v/>
      </c>
      <c r="BW2571" s="12" t="str">
        <f>IF(BQ2571&gt;1,IF(BQ2570&gt;1,"Y",""),"")</f>
        <v/>
      </c>
      <c r="BX2571" s="12" t="str">
        <f>IF(BQ2571&lt;1,IF(BQ2570&lt;1,"Y",""),"")</f>
        <v/>
      </c>
      <c r="BY2571" s="2"/>
      <c r="BZ2571" s="2"/>
      <c r="CA2571" s="2"/>
    </row>
    <row r="2572" spans="47:79">
      <c r="AU2572" s="4" t="str">
        <f>IF(AZ2572=AZ2573,IF(AZ2572&gt;AZ2571,AZ2572&amp;"_O",""),AZ2572&amp;"_C")</f>
        <v/>
      </c>
      <c r="AV2572" s="7" t="str">
        <f>IF(RIGHT(AU2572,1)="C",AX2572/INDEX($AX$5:$AX$2729,MATCH(AZ2572&amp;"_O",$AU$5:$AU$2729,0),1),"")</f>
        <v/>
      </c>
      <c r="AW2572" s="38">
        <v>43518</v>
      </c>
      <c r="AX2572" s="37">
        <v>2792.67</v>
      </c>
      <c r="AY2572" s="7">
        <f>AX2572/AX2571</f>
        <v>1.0061500216169477</v>
      </c>
      <c r="AZ2572" s="4">
        <f>YEAR(AW2572)</f>
        <v>2019</v>
      </c>
      <c r="BA2572" s="2" t="s">
        <v>9</v>
      </c>
      <c r="BB2572" s="12" t="str">
        <f>INDEX($CD$5:$CD$10,MATCH(BA2572,$CC$5:$CC$10,0),1)</f>
        <v>Y</v>
      </c>
      <c r="BC2572" s="12" t="str">
        <f>IF(AND(BB2572="Y",AY2572&gt;1),"Y","")</f>
        <v>Y</v>
      </c>
      <c r="BD2572" s="12" t="str">
        <f>IF(AND(BB2572="Y",AY2572&lt;1),"Y","")</f>
        <v/>
      </c>
      <c r="BE2572" s="12" t="str">
        <f>IF(AY2572&gt;1,IF(AY2571&gt;1,"Y",""),"")</f>
        <v>Y</v>
      </c>
      <c r="BF2572" s="12" t="str">
        <f>IF(AY2572&lt;1,IF(AY2571&lt;1,"Y",""),"")</f>
        <v/>
      </c>
      <c r="BG2572" s="2"/>
      <c r="BH2572" s="2"/>
      <c r="BI2572" s="2"/>
      <c r="BJ2572" s="2"/>
      <c r="BK2572" s="2"/>
      <c r="BL2572" s="2"/>
      <c r="BM2572" s="4" t="str">
        <f>IF(BR2572=BR2573,IF(BR2572&gt;BR2571,BR2572&amp;"_O",""),BR2572&amp;"_C")</f>
        <v/>
      </c>
      <c r="BN2572" s="7" t="str">
        <f>IF(RIGHT(BM2572,1)="C",BP2572/INDEX($BP$5:$BP$2729,MATCH(BR2572&amp;"_O",$BM$5:$BM$2729,0),1),"")</f>
        <v/>
      </c>
      <c r="BO2572" s="38">
        <v>43938</v>
      </c>
      <c r="BP2572" s="3">
        <v>8650.14</v>
      </c>
      <c r="BQ2572" s="7">
        <f>BP2572/BP2571</f>
        <v>1.0609008558203881</v>
      </c>
      <c r="BR2572" s="4">
        <f>YEAR(BO2572)</f>
        <v>2020</v>
      </c>
      <c r="BS2572" s="2" t="s">
        <v>10</v>
      </c>
      <c r="BT2572" s="12" t="str">
        <f>INDEX($CD$5:$CD$10,MATCH(BS2572,$CC$5:$CC$10,0),1)</f>
        <v>Y</v>
      </c>
      <c r="BU2572" s="12" t="str">
        <f>IF(AND(BT2572="Y",BQ2572&gt;1),"Y","")</f>
        <v>Y</v>
      </c>
      <c r="BV2572" s="12" t="str">
        <f>IF(AND(BT2572="Y",BQ2572&lt;1),"Y","")</f>
        <v/>
      </c>
      <c r="BW2572" s="12" t="str">
        <f>IF(BQ2572&gt;1,IF(BQ2571&gt;1,"Y",""),"")</f>
        <v>Y</v>
      </c>
      <c r="BX2572" s="12" t="str">
        <f>IF(BQ2572&lt;1,IF(BQ2571&lt;1,"Y",""),"")</f>
        <v/>
      </c>
      <c r="BY2572" s="2"/>
      <c r="BZ2572" s="2"/>
      <c r="CA2572" s="2"/>
    </row>
    <row r="2573" spans="47:79">
      <c r="AU2573" s="4" t="str">
        <f>IF(AZ2573=AZ2574,IF(AZ2573&gt;AZ2572,AZ2573&amp;"_O",""),AZ2573&amp;"_C")</f>
        <v/>
      </c>
      <c r="AV2573" s="7" t="str">
        <f>IF(RIGHT(AU2573,1)="C",AX2573/INDEX($AX$5:$AX$2729,MATCH(AZ2573&amp;"_O",$AU$5:$AU$2729,0),1),"")</f>
        <v/>
      </c>
      <c r="AW2573" s="38">
        <v>43525</v>
      </c>
      <c r="AX2573" s="37">
        <v>2803.69</v>
      </c>
      <c r="AY2573" s="7">
        <f>AX2573/AX2572</f>
        <v>1.0039460444664068</v>
      </c>
      <c r="AZ2573" s="4">
        <f>YEAR(AW2573)</f>
        <v>2019</v>
      </c>
      <c r="BA2573" s="2" t="s">
        <v>9</v>
      </c>
      <c r="BB2573" s="12" t="str">
        <f>INDEX($CD$5:$CD$10,MATCH(BA2573,$CC$5:$CC$10,0),1)</f>
        <v>Y</v>
      </c>
      <c r="BC2573" s="12" t="str">
        <f>IF(AND(BB2573="Y",AY2573&gt;1),"Y","")</f>
        <v>Y</v>
      </c>
      <c r="BD2573" s="12" t="str">
        <f>IF(AND(BB2573="Y",AY2573&lt;1),"Y","")</f>
        <v/>
      </c>
      <c r="BE2573" s="12" t="str">
        <f>IF(AY2573&gt;1,IF(AY2572&gt;1,"Y",""),"")</f>
        <v>Y</v>
      </c>
      <c r="BF2573" s="12" t="str">
        <f>IF(AY2573&lt;1,IF(AY2572&lt;1,"Y",""),"")</f>
        <v/>
      </c>
      <c r="BG2573" s="2"/>
      <c r="BH2573" s="2"/>
      <c r="BI2573" s="2"/>
      <c r="BJ2573" s="2"/>
      <c r="BK2573" s="2"/>
      <c r="BL2573" s="2"/>
      <c r="BM2573" s="4" t="str">
        <f>IF(BR2573=BR2574,IF(BR2573&gt;BR2572,BR2573&amp;"_O",""),BR2573&amp;"_C")</f>
        <v/>
      </c>
      <c r="BN2573" s="7" t="str">
        <f>IF(RIGHT(BM2573,1)="C",BP2573/INDEX($BP$5:$BP$2729,MATCH(BR2573&amp;"_O",$BM$5:$BM$2729,0),1),"")</f>
        <v/>
      </c>
      <c r="BO2573" s="38">
        <v>43945</v>
      </c>
      <c r="BP2573" s="3">
        <v>8634.52</v>
      </c>
      <c r="BQ2573" s="7">
        <f>BP2573/BP2572</f>
        <v>0.99819424887920905</v>
      </c>
      <c r="BR2573" s="4">
        <f>YEAR(BO2573)</f>
        <v>2020</v>
      </c>
      <c r="BS2573" s="2" t="s">
        <v>10</v>
      </c>
      <c r="BT2573" s="12" t="str">
        <f>INDEX($CD$5:$CD$10,MATCH(BS2573,$CC$5:$CC$10,0),1)</f>
        <v>Y</v>
      </c>
      <c r="BU2573" s="12" t="str">
        <f>IF(AND(BT2573="Y",BQ2573&gt;1),"Y","")</f>
        <v/>
      </c>
      <c r="BV2573" s="12" t="str">
        <f>IF(AND(BT2573="Y",BQ2573&lt;1),"Y","")</f>
        <v>Y</v>
      </c>
      <c r="BW2573" s="12" t="str">
        <f>IF(BQ2573&gt;1,IF(BQ2572&gt;1,"Y",""),"")</f>
        <v/>
      </c>
      <c r="BX2573" s="12" t="str">
        <f>IF(BQ2573&lt;1,IF(BQ2572&lt;1,"Y",""),"")</f>
        <v/>
      </c>
      <c r="BY2573" s="2"/>
      <c r="BZ2573" s="2"/>
      <c r="CA2573" s="2"/>
    </row>
    <row r="2574" spans="47:79">
      <c r="AU2574" s="4" t="str">
        <f>IF(AZ2574=AZ2575,IF(AZ2574&gt;AZ2573,AZ2574&amp;"_O",""),AZ2574&amp;"_C")</f>
        <v/>
      </c>
      <c r="AV2574" s="7" t="str">
        <f>IF(RIGHT(AU2574,1)="C",AX2574/INDEX($AX$5:$AX$2729,MATCH(AZ2574&amp;"_O",$AU$5:$AU$2729,0),1),"")</f>
        <v/>
      </c>
      <c r="AW2574" s="38">
        <v>43532</v>
      </c>
      <c r="AX2574" s="37">
        <v>2743.07</v>
      </c>
      <c r="AY2574" s="7">
        <f>AX2574/AX2573</f>
        <v>0.9783784940560476</v>
      </c>
      <c r="AZ2574" s="4">
        <f>YEAR(AW2574)</f>
        <v>2019</v>
      </c>
      <c r="BA2574" s="2" t="s">
        <v>9</v>
      </c>
      <c r="BB2574" s="12" t="str">
        <f>INDEX($CD$5:$CD$10,MATCH(BA2574,$CC$5:$CC$10,0),1)</f>
        <v>Y</v>
      </c>
      <c r="BC2574" s="12" t="str">
        <f>IF(AND(BB2574="Y",AY2574&gt;1),"Y","")</f>
        <v/>
      </c>
      <c r="BD2574" s="12" t="str">
        <f>IF(AND(BB2574="Y",AY2574&lt;1),"Y","")</f>
        <v>Y</v>
      </c>
      <c r="BE2574" s="12" t="str">
        <f>IF(AY2574&gt;1,IF(AY2573&gt;1,"Y",""),"")</f>
        <v/>
      </c>
      <c r="BF2574" s="12" t="str">
        <f>IF(AY2574&lt;1,IF(AY2573&lt;1,"Y",""),"")</f>
        <v/>
      </c>
      <c r="BG2574" s="2"/>
      <c r="BH2574" s="2"/>
      <c r="BI2574" s="2"/>
      <c r="BJ2574" s="2"/>
      <c r="BK2574" s="2"/>
      <c r="BL2574" s="2"/>
      <c r="BM2574" s="4" t="str">
        <f>IF(BR2574=BR2575,IF(BR2574&gt;BR2573,BR2574&amp;"_O",""),BR2574&amp;"_C")</f>
        <v/>
      </c>
      <c r="BN2574" s="7" t="str">
        <f>IF(RIGHT(BM2574,1)="C",BP2574/INDEX($BP$5:$BP$2729,MATCH(BR2574&amp;"_O",$BM$5:$BM$2729,0),1),"")</f>
        <v/>
      </c>
      <c r="BO2574" s="38">
        <v>43952</v>
      </c>
      <c r="BP2574" s="3">
        <v>8604.9500000000007</v>
      </c>
      <c r="BQ2574" s="7">
        <f>BP2574/BP2573</f>
        <v>0.99657537419567044</v>
      </c>
      <c r="BR2574" s="4">
        <f>YEAR(BO2574)</f>
        <v>2020</v>
      </c>
      <c r="BS2574" s="2" t="s">
        <v>10</v>
      </c>
      <c r="BT2574" s="12" t="str">
        <f>INDEX($CD$5:$CD$10,MATCH(BS2574,$CC$5:$CC$10,0),1)</f>
        <v>Y</v>
      </c>
      <c r="BU2574" s="12" t="str">
        <f>IF(AND(BT2574="Y",BQ2574&gt;1),"Y","")</f>
        <v/>
      </c>
      <c r="BV2574" s="12" t="str">
        <f>IF(AND(BT2574="Y",BQ2574&lt;1),"Y","")</f>
        <v>Y</v>
      </c>
      <c r="BW2574" s="12" t="str">
        <f>IF(BQ2574&gt;1,IF(BQ2573&gt;1,"Y",""),"")</f>
        <v/>
      </c>
      <c r="BX2574" s="12" t="str">
        <f>IF(BQ2574&lt;1,IF(BQ2573&lt;1,"Y",""),"")</f>
        <v>Y</v>
      </c>
      <c r="BY2574" s="2"/>
      <c r="BZ2574" s="2"/>
      <c r="CA2574" s="2"/>
    </row>
    <row r="2575" spans="47:79">
      <c r="AU2575" s="4" t="str">
        <f>IF(AZ2575=AZ2576,IF(AZ2575&gt;AZ2574,AZ2575&amp;"_O",""),AZ2575&amp;"_C")</f>
        <v/>
      </c>
      <c r="AV2575" s="7" t="str">
        <f>IF(RIGHT(AU2575,1)="C",AX2575/INDEX($AX$5:$AX$2729,MATCH(AZ2575&amp;"_O",$AU$5:$AU$2729,0),1),"")</f>
        <v/>
      </c>
      <c r="AW2575" s="38">
        <v>43539</v>
      </c>
      <c r="AX2575" s="37">
        <v>2822.48</v>
      </c>
      <c r="AY2575" s="7">
        <f>AX2575/AX2574</f>
        <v>1.028949315912463</v>
      </c>
      <c r="AZ2575" s="4">
        <f>YEAR(AW2575)</f>
        <v>2019</v>
      </c>
      <c r="BA2575" s="2" t="s">
        <v>9</v>
      </c>
      <c r="BB2575" s="12" t="str">
        <f>INDEX($CD$5:$CD$10,MATCH(BA2575,$CC$5:$CC$10,0),1)</f>
        <v>Y</v>
      </c>
      <c r="BC2575" s="12" t="str">
        <f>IF(AND(BB2575="Y",AY2575&gt;1),"Y","")</f>
        <v>Y</v>
      </c>
      <c r="BD2575" s="12" t="str">
        <f>IF(AND(BB2575="Y",AY2575&lt;1),"Y","")</f>
        <v/>
      </c>
      <c r="BE2575" s="12" t="str">
        <f>IF(AY2575&gt;1,IF(AY2574&gt;1,"Y",""),"")</f>
        <v/>
      </c>
      <c r="BF2575" s="12" t="str">
        <f>IF(AY2575&lt;1,IF(AY2574&lt;1,"Y",""),"")</f>
        <v/>
      </c>
      <c r="BG2575" s="2"/>
      <c r="BH2575" s="2"/>
      <c r="BI2575" s="2"/>
      <c r="BJ2575" s="2"/>
      <c r="BK2575" s="2"/>
      <c r="BL2575" s="2"/>
      <c r="BM2575" s="4" t="str">
        <f>IF(BR2575=BR2576,IF(BR2575&gt;BR2574,BR2575&amp;"_O",""),BR2575&amp;"_C")</f>
        <v/>
      </c>
      <c r="BN2575" s="7" t="str">
        <f>IF(RIGHT(BM2575,1)="C",BP2575/INDEX($BP$5:$BP$2729,MATCH(BR2575&amp;"_O",$BM$5:$BM$2729,0),1),"")</f>
        <v/>
      </c>
      <c r="BO2575" s="38">
        <v>43959</v>
      </c>
      <c r="BP2575" s="3">
        <v>9121.32</v>
      </c>
      <c r="BQ2575" s="7">
        <f>BP2575/BP2574</f>
        <v>1.0600084834891543</v>
      </c>
      <c r="BR2575" s="4">
        <f>YEAR(BO2575)</f>
        <v>2020</v>
      </c>
      <c r="BS2575" s="2" t="s">
        <v>10</v>
      </c>
      <c r="BT2575" s="12" t="str">
        <f>INDEX($CD$5:$CD$10,MATCH(BS2575,$CC$5:$CC$10,0),1)</f>
        <v>Y</v>
      </c>
      <c r="BU2575" s="12" t="str">
        <f>IF(AND(BT2575="Y",BQ2575&gt;1),"Y","")</f>
        <v>Y</v>
      </c>
      <c r="BV2575" s="12" t="str">
        <f>IF(AND(BT2575="Y",BQ2575&lt;1),"Y","")</f>
        <v/>
      </c>
      <c r="BW2575" s="12" t="str">
        <f>IF(BQ2575&gt;1,IF(BQ2574&gt;1,"Y",""),"")</f>
        <v/>
      </c>
      <c r="BX2575" s="12" t="str">
        <f>IF(BQ2575&lt;1,IF(BQ2574&lt;1,"Y",""),"")</f>
        <v/>
      </c>
      <c r="BY2575" s="2"/>
      <c r="BZ2575" s="2"/>
      <c r="CA2575" s="2"/>
    </row>
    <row r="2576" spans="47:79">
      <c r="AU2576" s="4" t="str">
        <f>IF(AZ2576=AZ2577,IF(AZ2576&gt;AZ2575,AZ2576&amp;"_O",""),AZ2576&amp;"_C")</f>
        <v/>
      </c>
      <c r="AV2576" s="7" t="str">
        <f>IF(RIGHT(AU2576,1)="C",AX2576/INDEX($AX$5:$AX$2729,MATCH(AZ2576&amp;"_O",$AU$5:$AU$2729,0),1),"")</f>
        <v/>
      </c>
      <c r="AW2576" s="38">
        <v>43546</v>
      </c>
      <c r="AX2576" s="37">
        <v>2800.71</v>
      </c>
      <c r="AY2576" s="7">
        <f>AX2576/AX2575</f>
        <v>0.9922869249737819</v>
      </c>
      <c r="AZ2576" s="4">
        <f>YEAR(AW2576)</f>
        <v>2019</v>
      </c>
      <c r="BA2576" s="2" t="s">
        <v>9</v>
      </c>
      <c r="BB2576" s="12" t="str">
        <f>INDEX($CD$5:$CD$10,MATCH(BA2576,$CC$5:$CC$10,0),1)</f>
        <v>Y</v>
      </c>
      <c r="BC2576" s="12" t="str">
        <f>IF(AND(BB2576="Y",AY2576&gt;1),"Y","")</f>
        <v/>
      </c>
      <c r="BD2576" s="12" t="str">
        <f>IF(AND(BB2576="Y",AY2576&lt;1),"Y","")</f>
        <v>Y</v>
      </c>
      <c r="BE2576" s="12" t="str">
        <f>IF(AY2576&gt;1,IF(AY2575&gt;1,"Y",""),"")</f>
        <v/>
      </c>
      <c r="BF2576" s="12" t="str">
        <f>IF(AY2576&lt;1,IF(AY2575&lt;1,"Y",""),"")</f>
        <v/>
      </c>
      <c r="BG2576" s="2"/>
      <c r="BH2576" s="2"/>
      <c r="BI2576" s="2"/>
      <c r="BJ2576" s="2"/>
      <c r="BK2576" s="2"/>
      <c r="BL2576" s="2"/>
      <c r="BM2576" s="4" t="str">
        <f>IF(BR2576=BR2577,IF(BR2576&gt;BR2575,BR2576&amp;"_O",""),BR2576&amp;"_C")</f>
        <v/>
      </c>
      <c r="BN2576" s="7" t="str">
        <f>IF(RIGHT(BM2576,1)="C",BP2576/INDEX($BP$5:$BP$2729,MATCH(BR2576&amp;"_O",$BM$5:$BM$2729,0),1),"")</f>
        <v/>
      </c>
      <c r="BO2576" s="38">
        <v>43966</v>
      </c>
      <c r="BP2576" s="3">
        <v>9014.56</v>
      </c>
      <c r="BQ2576" s="7">
        <f>BP2576/BP2575</f>
        <v>0.9882955537137168</v>
      </c>
      <c r="BR2576" s="4">
        <f>YEAR(BO2576)</f>
        <v>2020</v>
      </c>
      <c r="BS2576" s="2" t="s">
        <v>10</v>
      </c>
      <c r="BT2576" s="12" t="str">
        <f>INDEX($CD$5:$CD$10,MATCH(BS2576,$CC$5:$CC$10,0),1)</f>
        <v>Y</v>
      </c>
      <c r="BU2576" s="12" t="str">
        <f>IF(AND(BT2576="Y",BQ2576&gt;1),"Y","")</f>
        <v/>
      </c>
      <c r="BV2576" s="12" t="str">
        <f>IF(AND(BT2576="Y",BQ2576&lt;1),"Y","")</f>
        <v>Y</v>
      </c>
      <c r="BW2576" s="12" t="str">
        <f>IF(BQ2576&gt;1,IF(BQ2575&gt;1,"Y",""),"")</f>
        <v/>
      </c>
      <c r="BX2576" s="12" t="str">
        <f>IF(BQ2576&lt;1,IF(BQ2575&lt;1,"Y",""),"")</f>
        <v/>
      </c>
      <c r="BY2576" s="2"/>
      <c r="BZ2576" s="2"/>
      <c r="CA2576" s="2"/>
    </row>
    <row r="2577" spans="47:79">
      <c r="AU2577" s="4" t="str">
        <f>IF(AZ2577=AZ2578,IF(AZ2577&gt;AZ2576,AZ2577&amp;"_O",""),AZ2577&amp;"_C")</f>
        <v/>
      </c>
      <c r="AV2577" s="7" t="str">
        <f>IF(RIGHT(AU2577,1)="C",AX2577/INDEX($AX$5:$AX$2729,MATCH(AZ2577&amp;"_O",$AU$5:$AU$2729,0),1),"")</f>
        <v/>
      </c>
      <c r="AW2577" s="38">
        <v>43553</v>
      </c>
      <c r="AX2577" s="37">
        <v>2834.4</v>
      </c>
      <c r="AY2577" s="7">
        <f>AX2577/AX2576</f>
        <v>1.0120290926229421</v>
      </c>
      <c r="AZ2577" s="4">
        <f>YEAR(AW2577)</f>
        <v>2019</v>
      </c>
      <c r="BA2577" s="2" t="s">
        <v>9</v>
      </c>
      <c r="BB2577" s="12" t="str">
        <f>INDEX($CD$5:$CD$10,MATCH(BA2577,$CC$5:$CC$10,0),1)</f>
        <v>Y</v>
      </c>
      <c r="BC2577" s="12" t="str">
        <f>IF(AND(BB2577="Y",AY2577&gt;1),"Y","")</f>
        <v>Y</v>
      </c>
      <c r="BD2577" s="12" t="str">
        <f>IF(AND(BB2577="Y",AY2577&lt;1),"Y","")</f>
        <v/>
      </c>
      <c r="BE2577" s="12" t="str">
        <f>IF(AY2577&gt;1,IF(AY2576&gt;1,"Y",""),"")</f>
        <v/>
      </c>
      <c r="BF2577" s="12" t="str">
        <f>IF(AY2577&lt;1,IF(AY2576&lt;1,"Y",""),"")</f>
        <v/>
      </c>
      <c r="BG2577" s="2"/>
      <c r="BH2577" s="2"/>
      <c r="BI2577" s="2"/>
      <c r="BJ2577" s="2"/>
      <c r="BK2577" s="2"/>
      <c r="BL2577" s="2"/>
      <c r="BM2577" s="4" t="str">
        <f>IF(BR2577=BR2578,IF(BR2577&gt;BR2576,BR2577&amp;"_O",""),BR2577&amp;"_C")</f>
        <v/>
      </c>
      <c r="BN2577" s="7" t="str">
        <f>IF(RIGHT(BM2577,1)="C",BP2577/INDEX($BP$5:$BP$2729,MATCH(BR2577&amp;"_O",$BM$5:$BM$2729,0),1),"")</f>
        <v/>
      </c>
      <c r="BO2577" s="38">
        <v>43973</v>
      </c>
      <c r="BP2577" s="3">
        <v>9324.59</v>
      </c>
      <c r="BQ2577" s="7">
        <f>BP2577/BP2576</f>
        <v>1.0343921389396711</v>
      </c>
      <c r="BR2577" s="4">
        <f>YEAR(BO2577)</f>
        <v>2020</v>
      </c>
      <c r="BS2577" s="2" t="s">
        <v>10</v>
      </c>
      <c r="BT2577" s="12" t="str">
        <f>INDEX($CD$5:$CD$10,MATCH(BS2577,$CC$5:$CC$10,0),1)</f>
        <v>Y</v>
      </c>
      <c r="BU2577" s="12" t="str">
        <f>IF(AND(BT2577="Y",BQ2577&gt;1),"Y","")</f>
        <v>Y</v>
      </c>
      <c r="BV2577" s="12" t="str">
        <f>IF(AND(BT2577="Y",BQ2577&lt;1),"Y","")</f>
        <v/>
      </c>
      <c r="BW2577" s="12" t="str">
        <f>IF(BQ2577&gt;1,IF(BQ2576&gt;1,"Y",""),"")</f>
        <v/>
      </c>
      <c r="BX2577" s="12" t="str">
        <f>IF(BQ2577&lt;1,IF(BQ2576&lt;1,"Y",""),"")</f>
        <v/>
      </c>
      <c r="BY2577" s="2"/>
      <c r="BZ2577" s="2"/>
      <c r="CA2577" s="2"/>
    </row>
    <row r="2578" spans="47:79">
      <c r="AU2578" s="4" t="str">
        <f>IF(AZ2578=AZ2579,IF(AZ2578&gt;AZ2577,AZ2578&amp;"_O",""),AZ2578&amp;"_C")</f>
        <v/>
      </c>
      <c r="AV2578" s="7" t="str">
        <f>IF(RIGHT(AU2578,1)="C",AX2578/INDEX($AX$5:$AX$2729,MATCH(AZ2578&amp;"_O",$AU$5:$AU$2729,0),1),"")</f>
        <v/>
      </c>
      <c r="AW2578" s="38">
        <v>43560</v>
      </c>
      <c r="AX2578" s="37">
        <v>2892.74</v>
      </c>
      <c r="AY2578" s="7">
        <f>AX2578/AX2577</f>
        <v>1.020582839401637</v>
      </c>
      <c r="AZ2578" s="4">
        <f>YEAR(AW2578)</f>
        <v>2019</v>
      </c>
      <c r="BA2578" s="2" t="s">
        <v>9</v>
      </c>
      <c r="BB2578" s="12" t="str">
        <f>INDEX($CD$5:$CD$10,MATCH(BA2578,$CC$5:$CC$10,0),1)</f>
        <v>Y</v>
      </c>
      <c r="BC2578" s="12" t="str">
        <f>IF(AND(BB2578="Y",AY2578&gt;1),"Y","")</f>
        <v>Y</v>
      </c>
      <c r="BD2578" s="12" t="str">
        <f>IF(AND(BB2578="Y",AY2578&lt;1),"Y","")</f>
        <v/>
      </c>
      <c r="BE2578" s="12" t="str">
        <f>IF(AY2578&gt;1,IF(AY2577&gt;1,"Y",""),"")</f>
        <v>Y</v>
      </c>
      <c r="BF2578" s="12" t="str">
        <f>IF(AY2578&lt;1,IF(AY2577&lt;1,"Y",""),"")</f>
        <v/>
      </c>
      <c r="BG2578" s="2"/>
      <c r="BH2578" s="2"/>
      <c r="BI2578" s="2"/>
      <c r="BJ2578" s="2"/>
      <c r="BK2578" s="2"/>
      <c r="BL2578" s="2"/>
      <c r="BM2578" s="4" t="str">
        <f>IF(BR2578=BR2579,IF(BR2578&gt;BR2577,BR2578&amp;"_O",""),BR2578&amp;"_C")</f>
        <v/>
      </c>
      <c r="BN2578" s="7" t="str">
        <f>IF(RIGHT(BM2578,1)="C",BP2578/INDEX($BP$5:$BP$2729,MATCH(BR2578&amp;"_O",$BM$5:$BM$2729,0),1),"")</f>
        <v/>
      </c>
      <c r="BO2578" s="38">
        <v>43980</v>
      </c>
      <c r="BP2578" s="3">
        <v>9489.8700000000008</v>
      </c>
      <c r="BQ2578" s="7">
        <f>BP2578/BP2577</f>
        <v>1.0177251761203443</v>
      </c>
      <c r="BR2578" s="4">
        <f>YEAR(BO2578)</f>
        <v>2020</v>
      </c>
      <c r="BS2578" s="2" t="s">
        <v>10</v>
      </c>
      <c r="BT2578" s="12" t="str">
        <f>INDEX($CD$5:$CD$10,MATCH(BS2578,$CC$5:$CC$10,0),1)</f>
        <v>Y</v>
      </c>
      <c r="BU2578" s="12" t="str">
        <f>IF(AND(BT2578="Y",BQ2578&gt;1),"Y","")</f>
        <v>Y</v>
      </c>
      <c r="BV2578" s="12" t="str">
        <f>IF(AND(BT2578="Y",BQ2578&lt;1),"Y","")</f>
        <v/>
      </c>
      <c r="BW2578" s="12" t="str">
        <f>IF(BQ2578&gt;1,IF(BQ2577&gt;1,"Y",""),"")</f>
        <v>Y</v>
      </c>
      <c r="BX2578" s="12" t="str">
        <f>IF(BQ2578&lt;1,IF(BQ2577&lt;1,"Y",""),"")</f>
        <v/>
      </c>
      <c r="BY2578" s="2"/>
      <c r="BZ2578" s="2"/>
      <c r="CA2578" s="2"/>
    </row>
    <row r="2579" spans="47:79">
      <c r="AU2579" s="4" t="str">
        <f>IF(AZ2579=AZ2580,IF(AZ2579&gt;AZ2578,AZ2579&amp;"_O",""),AZ2579&amp;"_C")</f>
        <v/>
      </c>
      <c r="AV2579" s="7" t="str">
        <f>IF(RIGHT(AU2579,1)="C",AX2579/INDEX($AX$5:$AX$2729,MATCH(AZ2579&amp;"_O",$AU$5:$AU$2729,0),1),"")</f>
        <v/>
      </c>
      <c r="AW2579" s="38">
        <v>43567</v>
      </c>
      <c r="AX2579" s="37">
        <v>2907.41</v>
      </c>
      <c r="AY2579" s="7">
        <f>AX2579/AX2578</f>
        <v>1.0050713164681238</v>
      </c>
      <c r="AZ2579" s="4">
        <f>YEAR(AW2579)</f>
        <v>2019</v>
      </c>
      <c r="BA2579" s="2" t="s">
        <v>9</v>
      </c>
      <c r="BB2579" s="12" t="str">
        <f>INDEX($CD$5:$CD$10,MATCH(BA2579,$CC$5:$CC$10,0),1)</f>
        <v>Y</v>
      </c>
      <c r="BC2579" s="12" t="str">
        <f>IF(AND(BB2579="Y",AY2579&gt;1),"Y","")</f>
        <v>Y</v>
      </c>
      <c r="BD2579" s="12" t="str">
        <f>IF(AND(BB2579="Y",AY2579&lt;1),"Y","")</f>
        <v/>
      </c>
      <c r="BE2579" s="12" t="str">
        <f>IF(AY2579&gt;1,IF(AY2578&gt;1,"Y",""),"")</f>
        <v>Y</v>
      </c>
      <c r="BF2579" s="12" t="str">
        <f>IF(AY2579&lt;1,IF(AY2578&lt;1,"Y",""),"")</f>
        <v/>
      </c>
      <c r="BG2579" s="2"/>
      <c r="BH2579" s="2"/>
      <c r="BI2579" s="2"/>
      <c r="BJ2579" s="2"/>
      <c r="BK2579" s="2"/>
      <c r="BL2579" s="2"/>
      <c r="BM2579" s="4" t="str">
        <f>IF(BR2579=BR2580,IF(BR2579&gt;BR2578,BR2579&amp;"_O",""),BR2579&amp;"_C")</f>
        <v/>
      </c>
      <c r="BN2579" s="7" t="str">
        <f>IF(RIGHT(BM2579,1)="C",BP2579/INDEX($BP$5:$BP$2729,MATCH(BR2579&amp;"_O",$BM$5:$BM$2729,0),1),"")</f>
        <v/>
      </c>
      <c r="BO2579" s="38">
        <v>43987</v>
      </c>
      <c r="BP2579" s="3">
        <v>9814.08</v>
      </c>
      <c r="BQ2579" s="7">
        <f>BP2579/BP2578</f>
        <v>1.0341637978180944</v>
      </c>
      <c r="BR2579" s="4">
        <f>YEAR(BO2579)</f>
        <v>2020</v>
      </c>
      <c r="BS2579" s="2" t="s">
        <v>10</v>
      </c>
      <c r="BT2579" s="12" t="str">
        <f>INDEX($CD$5:$CD$10,MATCH(BS2579,$CC$5:$CC$10,0),1)</f>
        <v>Y</v>
      </c>
      <c r="BU2579" s="12" t="str">
        <f>IF(AND(BT2579="Y",BQ2579&gt;1),"Y","")</f>
        <v>Y</v>
      </c>
      <c r="BV2579" s="12" t="str">
        <f>IF(AND(BT2579="Y",BQ2579&lt;1),"Y","")</f>
        <v/>
      </c>
      <c r="BW2579" s="12" t="str">
        <f>IF(BQ2579&gt;1,IF(BQ2578&gt;1,"Y",""),"")</f>
        <v>Y</v>
      </c>
      <c r="BX2579" s="12" t="str">
        <f>IF(BQ2579&lt;1,IF(BQ2578&lt;1,"Y",""),"")</f>
        <v/>
      </c>
      <c r="BY2579" s="2"/>
      <c r="BZ2579" s="2"/>
      <c r="CA2579" s="2"/>
    </row>
    <row r="2580" spans="47:79">
      <c r="AU2580" s="4" t="str">
        <f>IF(AZ2580=AZ2581,IF(AZ2580&gt;AZ2579,AZ2580&amp;"_O",""),AZ2580&amp;"_C")</f>
        <v/>
      </c>
      <c r="AV2580" s="7" t="str">
        <f>IF(RIGHT(AU2580,1)="C",AX2580/INDEX($AX$5:$AX$2729,MATCH(AZ2580&amp;"_O",$AU$5:$AU$2729,0),1),"")</f>
        <v/>
      </c>
      <c r="AW2580" s="38">
        <v>43573</v>
      </c>
      <c r="AX2580" s="37">
        <v>2905.03</v>
      </c>
      <c r="AY2580" s="7">
        <f>AX2580/AX2579</f>
        <v>0.99918140200384542</v>
      </c>
      <c r="AZ2580" s="4">
        <f>YEAR(AW2580)</f>
        <v>2019</v>
      </c>
      <c r="BA2580" s="2" t="s">
        <v>9</v>
      </c>
      <c r="BB2580" s="12" t="str">
        <f>INDEX($CD$5:$CD$10,MATCH(BA2580,$CC$5:$CC$10,0),1)</f>
        <v>Y</v>
      </c>
      <c r="BC2580" s="12" t="str">
        <f>IF(AND(BB2580="Y",AY2580&gt;1),"Y","")</f>
        <v/>
      </c>
      <c r="BD2580" s="12" t="str">
        <f>IF(AND(BB2580="Y",AY2580&lt;1),"Y","")</f>
        <v>Y</v>
      </c>
      <c r="BE2580" s="12" t="str">
        <f>IF(AY2580&gt;1,IF(AY2579&gt;1,"Y",""),"")</f>
        <v/>
      </c>
      <c r="BF2580" s="12" t="str">
        <f>IF(AY2580&lt;1,IF(AY2579&lt;1,"Y",""),"")</f>
        <v/>
      </c>
      <c r="BG2580" s="2"/>
      <c r="BH2580" s="2"/>
      <c r="BI2580" s="2"/>
      <c r="BJ2580" s="2"/>
      <c r="BK2580" s="2"/>
      <c r="BL2580" s="2"/>
      <c r="BM2580" s="4" t="str">
        <f>IF(BR2580=BR2581,IF(BR2580&gt;BR2579,BR2580&amp;"_O",""),BR2580&amp;"_C")</f>
        <v/>
      </c>
      <c r="BN2580" s="7" t="str">
        <f>IF(RIGHT(BM2580,1)="C",BP2580/INDEX($BP$5:$BP$2729,MATCH(BR2580&amp;"_O",$BM$5:$BM$2729,0),1),"")</f>
        <v/>
      </c>
      <c r="BO2580" s="38">
        <v>43994</v>
      </c>
      <c r="BP2580" s="3">
        <v>9588.81</v>
      </c>
      <c r="BQ2580" s="7">
        <f>BP2580/BP2579</f>
        <v>0.97704624376406135</v>
      </c>
      <c r="BR2580" s="4">
        <f>YEAR(BO2580)</f>
        <v>2020</v>
      </c>
      <c r="BS2580" s="2" t="s">
        <v>10</v>
      </c>
      <c r="BT2580" s="12" t="str">
        <f>INDEX($CD$5:$CD$10,MATCH(BS2580,$CC$5:$CC$10,0),1)</f>
        <v>Y</v>
      </c>
      <c r="BU2580" s="12" t="str">
        <f>IF(AND(BT2580="Y",BQ2580&gt;1),"Y","")</f>
        <v/>
      </c>
      <c r="BV2580" s="12" t="str">
        <f>IF(AND(BT2580="Y",BQ2580&lt;1),"Y","")</f>
        <v>Y</v>
      </c>
      <c r="BW2580" s="12" t="str">
        <f>IF(BQ2580&gt;1,IF(BQ2579&gt;1,"Y",""),"")</f>
        <v/>
      </c>
      <c r="BX2580" s="12" t="str">
        <f>IF(BQ2580&lt;1,IF(BQ2579&lt;1,"Y",""),"")</f>
        <v/>
      </c>
      <c r="BY2580" s="2"/>
      <c r="BZ2580" s="2"/>
      <c r="CA2580" s="2"/>
    </row>
    <row r="2581" spans="47:79">
      <c r="AU2581" s="4" t="str">
        <f>IF(AZ2581=AZ2582,IF(AZ2581&gt;AZ2580,AZ2581&amp;"_O",""),AZ2581&amp;"_C")</f>
        <v/>
      </c>
      <c r="AV2581" s="7" t="str">
        <f>IF(RIGHT(AU2581,1)="C",AX2581/INDEX($AX$5:$AX$2729,MATCH(AZ2581&amp;"_O",$AU$5:$AU$2729,0),1),"")</f>
        <v/>
      </c>
      <c r="AW2581" s="38">
        <v>43581</v>
      </c>
      <c r="AX2581" s="37">
        <v>2939.88</v>
      </c>
      <c r="AY2581" s="7">
        <f>AX2581/AX2580</f>
        <v>1.0119964337717682</v>
      </c>
      <c r="AZ2581" s="4">
        <f>YEAR(AW2581)</f>
        <v>2019</v>
      </c>
      <c r="BA2581" s="2" t="s">
        <v>9</v>
      </c>
      <c r="BB2581" s="12" t="str">
        <f>INDEX($CD$5:$CD$10,MATCH(BA2581,$CC$5:$CC$10,0),1)</f>
        <v>Y</v>
      </c>
      <c r="BC2581" s="12" t="str">
        <f>IF(AND(BB2581="Y",AY2581&gt;1),"Y","")</f>
        <v>Y</v>
      </c>
      <c r="BD2581" s="12" t="str">
        <f>IF(AND(BB2581="Y",AY2581&lt;1),"Y","")</f>
        <v/>
      </c>
      <c r="BE2581" s="12" t="str">
        <f>IF(AY2581&gt;1,IF(AY2580&gt;1,"Y",""),"")</f>
        <v/>
      </c>
      <c r="BF2581" s="12" t="str">
        <f>IF(AY2581&lt;1,IF(AY2580&lt;1,"Y",""),"")</f>
        <v/>
      </c>
      <c r="BG2581" s="2"/>
      <c r="BH2581" s="2"/>
      <c r="BI2581" s="2"/>
      <c r="BJ2581" s="2"/>
      <c r="BK2581" s="2"/>
      <c r="BL2581" s="2"/>
      <c r="BM2581" s="4" t="str">
        <f>IF(BR2581=BR2582,IF(BR2581&gt;BR2580,BR2581&amp;"_O",""),BR2581&amp;"_C")</f>
        <v/>
      </c>
      <c r="BN2581" s="7" t="str">
        <f>IF(RIGHT(BM2581,1)="C",BP2581/INDEX($BP$5:$BP$2729,MATCH(BR2581&amp;"_O",$BM$5:$BM$2729,0),1),"")</f>
        <v/>
      </c>
      <c r="BO2581" s="38">
        <v>44001</v>
      </c>
      <c r="BP2581" s="3">
        <v>9946.1200000000008</v>
      </c>
      <c r="BQ2581" s="7">
        <f>BP2581/BP2580</f>
        <v>1.0372632266151902</v>
      </c>
      <c r="BR2581" s="4">
        <f>YEAR(BO2581)</f>
        <v>2020</v>
      </c>
      <c r="BS2581" s="2" t="s">
        <v>10</v>
      </c>
      <c r="BT2581" s="12" t="str">
        <f>INDEX($CD$5:$CD$10,MATCH(BS2581,$CC$5:$CC$10,0),1)</f>
        <v>Y</v>
      </c>
      <c r="BU2581" s="12" t="str">
        <f>IF(AND(BT2581="Y",BQ2581&gt;1),"Y","")</f>
        <v>Y</v>
      </c>
      <c r="BV2581" s="12" t="str">
        <f>IF(AND(BT2581="Y",BQ2581&lt;1),"Y","")</f>
        <v/>
      </c>
      <c r="BW2581" s="12" t="str">
        <f>IF(BQ2581&gt;1,IF(BQ2580&gt;1,"Y",""),"")</f>
        <v/>
      </c>
      <c r="BX2581" s="12" t="str">
        <f>IF(BQ2581&lt;1,IF(BQ2580&lt;1,"Y",""),"")</f>
        <v/>
      </c>
      <c r="BY2581" s="2"/>
      <c r="BZ2581" s="2"/>
      <c r="CA2581" s="2"/>
    </row>
    <row r="2582" spans="47:79">
      <c r="AU2582" s="4" t="str">
        <f>IF(AZ2582=AZ2583,IF(AZ2582&gt;AZ2581,AZ2582&amp;"_O",""),AZ2582&amp;"_C")</f>
        <v/>
      </c>
      <c r="AV2582" s="7" t="str">
        <f>IF(RIGHT(AU2582,1)="C",AX2582/INDEX($AX$5:$AX$2729,MATCH(AZ2582&amp;"_O",$AU$5:$AU$2729,0),1),"")</f>
        <v/>
      </c>
      <c r="AW2582" s="38">
        <v>43588</v>
      </c>
      <c r="AX2582" s="37">
        <v>2945.64</v>
      </c>
      <c r="AY2582" s="7">
        <f>AX2582/AX2581</f>
        <v>1.001959263643414</v>
      </c>
      <c r="AZ2582" s="4">
        <f>YEAR(AW2582)</f>
        <v>2019</v>
      </c>
      <c r="BA2582" s="2" t="s">
        <v>9</v>
      </c>
      <c r="BB2582" s="12" t="str">
        <f>INDEX($CD$5:$CD$10,MATCH(BA2582,$CC$5:$CC$10,0),1)</f>
        <v>Y</v>
      </c>
      <c r="BC2582" s="12" t="str">
        <f>IF(AND(BB2582="Y",AY2582&gt;1),"Y","")</f>
        <v>Y</v>
      </c>
      <c r="BD2582" s="12" t="str">
        <f>IF(AND(BB2582="Y",AY2582&lt;1),"Y","")</f>
        <v/>
      </c>
      <c r="BE2582" s="12" t="str">
        <f>IF(AY2582&gt;1,IF(AY2581&gt;1,"Y",""),"")</f>
        <v>Y</v>
      </c>
      <c r="BF2582" s="12" t="str">
        <f>IF(AY2582&lt;1,IF(AY2581&lt;1,"Y",""),"")</f>
        <v/>
      </c>
      <c r="BG2582" s="2"/>
      <c r="BH2582" s="2"/>
      <c r="BI2582" s="2"/>
      <c r="BJ2582" s="2"/>
      <c r="BK2582" s="2"/>
      <c r="BL2582" s="2"/>
      <c r="BM2582" s="4" t="str">
        <f>IF(BR2582=BR2583,IF(BR2582&gt;BR2581,BR2582&amp;"_O",""),BR2582&amp;"_C")</f>
        <v/>
      </c>
      <c r="BN2582" s="7" t="str">
        <f>IF(RIGHT(BM2582,1)="C",BP2582/INDEX($BP$5:$BP$2729,MATCH(BR2582&amp;"_O",$BM$5:$BM$2729,0),1),"")</f>
        <v/>
      </c>
      <c r="BO2582" s="38">
        <v>44008</v>
      </c>
      <c r="BP2582" s="3">
        <v>9757.2199999999993</v>
      </c>
      <c r="BQ2582" s="7">
        <f>BP2582/BP2581</f>
        <v>0.98100766932230843</v>
      </c>
      <c r="BR2582" s="4">
        <f>YEAR(BO2582)</f>
        <v>2020</v>
      </c>
      <c r="BS2582" s="2" t="s">
        <v>10</v>
      </c>
      <c r="BT2582" s="12" t="str">
        <f>INDEX($CD$5:$CD$10,MATCH(BS2582,$CC$5:$CC$10,0),1)</f>
        <v>Y</v>
      </c>
      <c r="BU2582" s="12" t="str">
        <f>IF(AND(BT2582="Y",BQ2582&gt;1),"Y","")</f>
        <v/>
      </c>
      <c r="BV2582" s="12" t="str">
        <f>IF(AND(BT2582="Y",BQ2582&lt;1),"Y","")</f>
        <v>Y</v>
      </c>
      <c r="BW2582" s="12" t="str">
        <f>IF(BQ2582&gt;1,IF(BQ2581&gt;1,"Y",""),"")</f>
        <v/>
      </c>
      <c r="BX2582" s="12" t="str">
        <f>IF(BQ2582&lt;1,IF(BQ2581&lt;1,"Y",""),"")</f>
        <v/>
      </c>
      <c r="BY2582" s="2"/>
      <c r="BZ2582" s="2"/>
      <c r="CA2582" s="2"/>
    </row>
    <row r="2583" spans="47:79">
      <c r="AU2583" s="4" t="str">
        <f>IF(AZ2583=AZ2584,IF(AZ2583&gt;AZ2582,AZ2583&amp;"_O",""),AZ2583&amp;"_C")</f>
        <v/>
      </c>
      <c r="AV2583" s="7" t="str">
        <f>IF(RIGHT(AU2583,1)="C",AX2583/INDEX($AX$5:$AX$2729,MATCH(AZ2583&amp;"_O",$AU$5:$AU$2729,0),1),"")</f>
        <v/>
      </c>
      <c r="AW2583" s="38">
        <v>43595</v>
      </c>
      <c r="AX2583" s="37">
        <v>2881.4</v>
      </c>
      <c r="AY2583" s="7">
        <f>AX2583/AX2582</f>
        <v>0.97819149658478299</v>
      </c>
      <c r="AZ2583" s="4">
        <f>YEAR(AW2583)</f>
        <v>2019</v>
      </c>
      <c r="BA2583" s="2" t="s">
        <v>9</v>
      </c>
      <c r="BB2583" s="12" t="str">
        <f>INDEX($CD$5:$CD$10,MATCH(BA2583,$CC$5:$CC$10,0),1)</f>
        <v>Y</v>
      </c>
      <c r="BC2583" s="12" t="str">
        <f>IF(AND(BB2583="Y",AY2583&gt;1),"Y","")</f>
        <v/>
      </c>
      <c r="BD2583" s="12" t="str">
        <f>IF(AND(BB2583="Y",AY2583&lt;1),"Y","")</f>
        <v>Y</v>
      </c>
      <c r="BE2583" s="12" t="str">
        <f>IF(AY2583&gt;1,IF(AY2582&gt;1,"Y",""),"")</f>
        <v/>
      </c>
      <c r="BF2583" s="12" t="str">
        <f>IF(AY2583&lt;1,IF(AY2582&lt;1,"Y",""),"")</f>
        <v/>
      </c>
      <c r="BG2583" s="2"/>
      <c r="BH2583" s="2"/>
      <c r="BI2583" s="2"/>
      <c r="BJ2583" s="2"/>
      <c r="BK2583" s="2"/>
      <c r="BL2583" s="2"/>
      <c r="BM2583" s="4" t="str">
        <f>IF(BR2583=BR2584,IF(BR2583&gt;BR2582,BR2583&amp;"_O",""),BR2583&amp;"_C")</f>
        <v/>
      </c>
      <c r="BN2583" s="7" t="str">
        <f>IF(RIGHT(BM2583,1)="C",BP2583/INDEX($BP$5:$BP$2729,MATCH(BR2583&amp;"_O",$BM$5:$BM$2729,0),1),"")</f>
        <v/>
      </c>
      <c r="BO2583" s="38">
        <v>44014</v>
      </c>
      <c r="BP2583" s="3">
        <v>10207.629999999999</v>
      </c>
      <c r="BQ2583" s="7">
        <f>BP2583/BP2582</f>
        <v>1.0461617140947934</v>
      </c>
      <c r="BR2583" s="4">
        <f>YEAR(BO2583)</f>
        <v>2020</v>
      </c>
      <c r="BS2583" s="2" t="s">
        <v>10</v>
      </c>
      <c r="BT2583" s="12" t="str">
        <f>INDEX($CD$5:$CD$10,MATCH(BS2583,$CC$5:$CC$10,0),1)</f>
        <v>Y</v>
      </c>
      <c r="BU2583" s="12" t="str">
        <f>IF(AND(BT2583="Y",BQ2583&gt;1),"Y","")</f>
        <v>Y</v>
      </c>
      <c r="BV2583" s="12" t="str">
        <f>IF(AND(BT2583="Y",BQ2583&lt;1),"Y","")</f>
        <v/>
      </c>
      <c r="BW2583" s="12" t="str">
        <f>IF(BQ2583&gt;1,IF(BQ2582&gt;1,"Y",""),"")</f>
        <v/>
      </c>
      <c r="BX2583" s="12" t="str">
        <f>IF(BQ2583&lt;1,IF(BQ2582&lt;1,"Y",""),"")</f>
        <v/>
      </c>
      <c r="BY2583" s="2"/>
      <c r="BZ2583" s="2"/>
      <c r="CA2583" s="2"/>
    </row>
    <row r="2584" spans="47:79">
      <c r="AU2584" s="4" t="str">
        <f>IF(AZ2584=AZ2585,IF(AZ2584&gt;AZ2583,AZ2584&amp;"_O",""),AZ2584&amp;"_C")</f>
        <v/>
      </c>
      <c r="AV2584" s="7" t="str">
        <f>IF(RIGHT(AU2584,1)="C",AX2584/INDEX($AX$5:$AX$2729,MATCH(AZ2584&amp;"_O",$AU$5:$AU$2729,0),1),"")</f>
        <v/>
      </c>
      <c r="AW2584" s="38">
        <v>43602</v>
      </c>
      <c r="AX2584" s="37">
        <v>2859.53</v>
      </c>
      <c r="AY2584" s="7">
        <f>AX2584/AX2583</f>
        <v>0.99240993961268831</v>
      </c>
      <c r="AZ2584" s="4">
        <f>YEAR(AW2584)</f>
        <v>2019</v>
      </c>
      <c r="BA2584" s="2" t="s">
        <v>9</v>
      </c>
      <c r="BB2584" s="12" t="str">
        <f>INDEX($CD$5:$CD$10,MATCH(BA2584,$CC$5:$CC$10,0),1)</f>
        <v>Y</v>
      </c>
      <c r="BC2584" s="12" t="str">
        <f>IF(AND(BB2584="Y",AY2584&gt;1),"Y","")</f>
        <v/>
      </c>
      <c r="BD2584" s="12" t="str">
        <f>IF(AND(BB2584="Y",AY2584&lt;1),"Y","")</f>
        <v>Y</v>
      </c>
      <c r="BE2584" s="12" t="str">
        <f>IF(AY2584&gt;1,IF(AY2583&gt;1,"Y",""),"")</f>
        <v/>
      </c>
      <c r="BF2584" s="12" t="str">
        <f>IF(AY2584&lt;1,IF(AY2583&lt;1,"Y",""),"")</f>
        <v>Y</v>
      </c>
      <c r="BG2584" s="2"/>
      <c r="BH2584" s="2"/>
      <c r="BI2584" s="2"/>
      <c r="BJ2584" s="2"/>
      <c r="BK2584" s="2"/>
      <c r="BL2584" s="2"/>
      <c r="BM2584" s="4" t="str">
        <f>IF(BR2584=BR2585,IF(BR2584&gt;BR2583,BR2584&amp;"_O",""),BR2584&amp;"_C")</f>
        <v/>
      </c>
      <c r="BN2584" s="7" t="str">
        <f>IF(RIGHT(BM2584,1)="C",BP2584/INDEX($BP$5:$BP$2729,MATCH(BR2584&amp;"_O",$BM$5:$BM$2729,0),1),"")</f>
        <v/>
      </c>
      <c r="BO2584" s="38">
        <v>44022</v>
      </c>
      <c r="BP2584" s="3">
        <v>10617.44</v>
      </c>
      <c r="BQ2584" s="7">
        <f>BP2584/BP2583</f>
        <v>1.0401474191364697</v>
      </c>
      <c r="BR2584" s="4">
        <f>YEAR(BO2584)</f>
        <v>2020</v>
      </c>
      <c r="BS2584" s="2" t="s">
        <v>10</v>
      </c>
      <c r="BT2584" s="12" t="str">
        <f>INDEX($CD$5:$CD$10,MATCH(BS2584,$CC$5:$CC$10,0),1)</f>
        <v>Y</v>
      </c>
      <c r="BU2584" s="12" t="str">
        <f>IF(AND(BT2584="Y",BQ2584&gt;1),"Y","")</f>
        <v>Y</v>
      </c>
      <c r="BV2584" s="12" t="str">
        <f>IF(AND(BT2584="Y",BQ2584&lt;1),"Y","")</f>
        <v/>
      </c>
      <c r="BW2584" s="12" t="str">
        <f>IF(BQ2584&gt;1,IF(BQ2583&gt;1,"Y",""),"")</f>
        <v>Y</v>
      </c>
      <c r="BX2584" s="12" t="str">
        <f>IF(BQ2584&lt;1,IF(BQ2583&lt;1,"Y",""),"")</f>
        <v/>
      </c>
      <c r="BY2584" s="2"/>
      <c r="BZ2584" s="2"/>
      <c r="CA2584" s="2"/>
    </row>
    <row r="2585" spans="47:79">
      <c r="AU2585" s="4" t="str">
        <f>IF(AZ2585=AZ2586,IF(AZ2585&gt;AZ2584,AZ2585&amp;"_O",""),AZ2585&amp;"_C")</f>
        <v/>
      </c>
      <c r="AV2585" s="7" t="str">
        <f>IF(RIGHT(AU2585,1)="C",AX2585/INDEX($AX$5:$AX$2729,MATCH(AZ2585&amp;"_O",$AU$5:$AU$2729,0),1),"")</f>
        <v/>
      </c>
      <c r="AW2585" s="38">
        <v>43609</v>
      </c>
      <c r="AX2585" s="37">
        <v>2826.06</v>
      </c>
      <c r="AY2585" s="7">
        <f>AX2585/AX2584</f>
        <v>0.98829527929414962</v>
      </c>
      <c r="AZ2585" s="4">
        <f>YEAR(AW2585)</f>
        <v>2019</v>
      </c>
      <c r="BA2585" s="2" t="s">
        <v>9</v>
      </c>
      <c r="BB2585" s="12" t="str">
        <f>INDEX($CD$5:$CD$10,MATCH(BA2585,$CC$5:$CC$10,0),1)</f>
        <v>Y</v>
      </c>
      <c r="BC2585" s="12" t="str">
        <f>IF(AND(BB2585="Y",AY2585&gt;1),"Y","")</f>
        <v/>
      </c>
      <c r="BD2585" s="12" t="str">
        <f>IF(AND(BB2585="Y",AY2585&lt;1),"Y","")</f>
        <v>Y</v>
      </c>
      <c r="BE2585" s="12" t="str">
        <f>IF(AY2585&gt;1,IF(AY2584&gt;1,"Y",""),"")</f>
        <v/>
      </c>
      <c r="BF2585" s="12" t="str">
        <f>IF(AY2585&lt;1,IF(AY2584&lt;1,"Y",""),"")</f>
        <v>Y</v>
      </c>
      <c r="BG2585" s="2"/>
      <c r="BH2585" s="2"/>
      <c r="BI2585" s="2"/>
      <c r="BJ2585" s="2"/>
      <c r="BK2585" s="2"/>
      <c r="BL2585" s="2"/>
      <c r="BM2585" s="4" t="str">
        <f>IF(BR2585=BR2586,IF(BR2585&gt;BR2584,BR2585&amp;"_O",""),BR2585&amp;"_C")</f>
        <v/>
      </c>
      <c r="BN2585" s="7" t="str">
        <f>IF(RIGHT(BM2585,1)="C",BP2585/INDEX($BP$5:$BP$2729,MATCH(BR2585&amp;"_O",$BM$5:$BM$2729,0),1),"")</f>
        <v/>
      </c>
      <c r="BO2585" s="38">
        <v>44029</v>
      </c>
      <c r="BP2585" s="3">
        <v>10503.19</v>
      </c>
      <c r="BQ2585" s="7">
        <f>BP2585/BP2584</f>
        <v>0.98923940234180741</v>
      </c>
      <c r="BR2585" s="4">
        <f>YEAR(BO2585)</f>
        <v>2020</v>
      </c>
      <c r="BS2585" s="2" t="s">
        <v>10</v>
      </c>
      <c r="BT2585" s="12" t="str">
        <f>INDEX($CD$5:$CD$10,MATCH(BS2585,$CC$5:$CC$10,0),1)</f>
        <v>Y</v>
      </c>
      <c r="BU2585" s="12" t="str">
        <f>IF(AND(BT2585="Y",BQ2585&gt;1),"Y","")</f>
        <v/>
      </c>
      <c r="BV2585" s="12" t="str">
        <f>IF(AND(BT2585="Y",BQ2585&lt;1),"Y","")</f>
        <v>Y</v>
      </c>
      <c r="BW2585" s="12" t="str">
        <f>IF(BQ2585&gt;1,IF(BQ2584&gt;1,"Y",""),"")</f>
        <v/>
      </c>
      <c r="BX2585" s="12" t="str">
        <f>IF(BQ2585&lt;1,IF(BQ2584&lt;1,"Y",""),"")</f>
        <v/>
      </c>
      <c r="BY2585" s="2"/>
      <c r="BZ2585" s="2"/>
      <c r="CA2585" s="2"/>
    </row>
    <row r="2586" spans="47:79">
      <c r="AU2586" s="4" t="str">
        <f>IF(AZ2586=AZ2587,IF(AZ2586&gt;AZ2585,AZ2586&amp;"_O",""),AZ2586&amp;"_C")</f>
        <v/>
      </c>
      <c r="AV2586" s="7" t="str">
        <f>IF(RIGHT(AU2586,1)="C",AX2586/INDEX($AX$5:$AX$2729,MATCH(AZ2586&amp;"_O",$AU$5:$AU$2729,0),1),"")</f>
        <v/>
      </c>
      <c r="AW2586" s="38">
        <v>43616</v>
      </c>
      <c r="AX2586" s="37">
        <v>2752.06</v>
      </c>
      <c r="AY2586" s="7">
        <f>AX2586/AX2585</f>
        <v>0.97381513485205551</v>
      </c>
      <c r="AZ2586" s="4">
        <f>YEAR(AW2586)</f>
        <v>2019</v>
      </c>
      <c r="BA2586" s="2" t="s">
        <v>9</v>
      </c>
      <c r="BB2586" s="12" t="str">
        <f>INDEX($CD$5:$CD$10,MATCH(BA2586,$CC$5:$CC$10,0),1)</f>
        <v>Y</v>
      </c>
      <c r="BC2586" s="12" t="str">
        <f>IF(AND(BB2586="Y",AY2586&gt;1),"Y","")</f>
        <v/>
      </c>
      <c r="BD2586" s="12" t="str">
        <f>IF(AND(BB2586="Y",AY2586&lt;1),"Y","")</f>
        <v>Y</v>
      </c>
      <c r="BE2586" s="12" t="str">
        <f>IF(AY2586&gt;1,IF(AY2585&gt;1,"Y",""),"")</f>
        <v/>
      </c>
      <c r="BF2586" s="12" t="str">
        <f>IF(AY2586&lt;1,IF(AY2585&lt;1,"Y",""),"")</f>
        <v>Y</v>
      </c>
      <c r="BG2586" s="2"/>
      <c r="BH2586" s="2"/>
      <c r="BI2586" s="2"/>
      <c r="BJ2586" s="2"/>
      <c r="BK2586" s="2"/>
      <c r="BL2586" s="2"/>
      <c r="BM2586" s="4" t="str">
        <f>IF(BR2586=BR2587,IF(BR2586&gt;BR2585,BR2586&amp;"_O",""),BR2586&amp;"_C")</f>
        <v/>
      </c>
      <c r="BN2586" s="7" t="str">
        <f>IF(RIGHT(BM2586,1)="C",BP2586/INDEX($BP$5:$BP$2729,MATCH(BR2586&amp;"_O",$BM$5:$BM$2729,0),1),"")</f>
        <v/>
      </c>
      <c r="BO2586" s="38">
        <v>44036</v>
      </c>
      <c r="BP2586" s="3">
        <v>10363.18</v>
      </c>
      <c r="BQ2586" s="7">
        <f>BP2586/BP2585</f>
        <v>0.98666976413832364</v>
      </c>
      <c r="BR2586" s="4">
        <f>YEAR(BO2586)</f>
        <v>2020</v>
      </c>
      <c r="BS2586" s="2" t="s">
        <v>10</v>
      </c>
      <c r="BT2586" s="12" t="str">
        <f>INDEX($CD$5:$CD$10,MATCH(BS2586,$CC$5:$CC$10,0),1)</f>
        <v>Y</v>
      </c>
      <c r="BU2586" s="12" t="str">
        <f>IF(AND(BT2586="Y",BQ2586&gt;1),"Y","")</f>
        <v/>
      </c>
      <c r="BV2586" s="12" t="str">
        <f>IF(AND(BT2586="Y",BQ2586&lt;1),"Y","")</f>
        <v>Y</v>
      </c>
      <c r="BW2586" s="12" t="str">
        <f>IF(BQ2586&gt;1,IF(BQ2585&gt;1,"Y",""),"")</f>
        <v/>
      </c>
      <c r="BX2586" s="12" t="str">
        <f>IF(BQ2586&lt;1,IF(BQ2585&lt;1,"Y",""),"")</f>
        <v>Y</v>
      </c>
      <c r="BY2586" s="2"/>
      <c r="BZ2586" s="2"/>
      <c r="CA2586" s="2"/>
    </row>
    <row r="2587" spans="47:79">
      <c r="AU2587" s="4" t="str">
        <f>IF(AZ2587=AZ2588,IF(AZ2587&gt;AZ2586,AZ2587&amp;"_O",""),AZ2587&amp;"_C")</f>
        <v/>
      </c>
      <c r="AV2587" s="7" t="str">
        <f>IF(RIGHT(AU2587,1)="C",AX2587/INDEX($AX$5:$AX$2729,MATCH(AZ2587&amp;"_O",$AU$5:$AU$2729,0),1),"")</f>
        <v/>
      </c>
      <c r="AW2587" s="38">
        <v>43623</v>
      </c>
      <c r="AX2587" s="37">
        <v>2873.34</v>
      </c>
      <c r="AY2587" s="7">
        <f>AX2587/AX2586</f>
        <v>1.0440688066393902</v>
      </c>
      <c r="AZ2587" s="4">
        <f>YEAR(AW2587)</f>
        <v>2019</v>
      </c>
      <c r="BA2587" s="2" t="s">
        <v>9</v>
      </c>
      <c r="BB2587" s="12" t="str">
        <f>INDEX($CD$5:$CD$10,MATCH(BA2587,$CC$5:$CC$10,0),1)</f>
        <v>Y</v>
      </c>
      <c r="BC2587" s="12" t="str">
        <f>IF(AND(BB2587="Y",AY2587&gt;1),"Y","")</f>
        <v>Y</v>
      </c>
      <c r="BD2587" s="12" t="str">
        <f>IF(AND(BB2587="Y",AY2587&lt;1),"Y","")</f>
        <v/>
      </c>
      <c r="BE2587" s="12" t="str">
        <f>IF(AY2587&gt;1,IF(AY2586&gt;1,"Y",""),"")</f>
        <v/>
      </c>
      <c r="BF2587" s="12" t="str">
        <f>IF(AY2587&lt;1,IF(AY2586&lt;1,"Y",""),"")</f>
        <v/>
      </c>
      <c r="BG2587" s="2"/>
      <c r="BH2587" s="2"/>
      <c r="BI2587" s="2"/>
      <c r="BJ2587" s="2"/>
      <c r="BK2587" s="2"/>
      <c r="BL2587" s="2"/>
      <c r="BM2587" s="4" t="str">
        <f>IF(BR2587=BR2588,IF(BR2587&gt;BR2586,BR2587&amp;"_O",""),BR2587&amp;"_C")</f>
        <v/>
      </c>
      <c r="BN2587" s="7" t="str">
        <f>IF(RIGHT(BM2587,1)="C",BP2587/INDEX($BP$5:$BP$2729,MATCH(BR2587&amp;"_O",$BM$5:$BM$2729,0),1),"")</f>
        <v/>
      </c>
      <c r="BO2587" s="38">
        <v>44043</v>
      </c>
      <c r="BP2587" s="3">
        <v>10745.28</v>
      </c>
      <c r="BQ2587" s="7">
        <f>BP2587/BP2586</f>
        <v>1.0368709218598924</v>
      </c>
      <c r="BR2587" s="4">
        <f>YEAR(BO2587)</f>
        <v>2020</v>
      </c>
      <c r="BS2587" s="2" t="s">
        <v>10</v>
      </c>
      <c r="BT2587" s="12" t="str">
        <f>INDEX($CD$5:$CD$10,MATCH(BS2587,$CC$5:$CC$10,0),1)</f>
        <v>Y</v>
      </c>
      <c r="BU2587" s="12" t="str">
        <f>IF(AND(BT2587="Y",BQ2587&gt;1),"Y","")</f>
        <v>Y</v>
      </c>
      <c r="BV2587" s="12" t="str">
        <f>IF(AND(BT2587="Y",BQ2587&lt;1),"Y","")</f>
        <v/>
      </c>
      <c r="BW2587" s="12" t="str">
        <f>IF(BQ2587&gt;1,IF(BQ2586&gt;1,"Y",""),"")</f>
        <v/>
      </c>
      <c r="BX2587" s="12" t="str">
        <f>IF(BQ2587&lt;1,IF(BQ2586&lt;1,"Y",""),"")</f>
        <v/>
      </c>
      <c r="BY2587" s="2"/>
      <c r="BZ2587" s="2"/>
      <c r="CA2587" s="2"/>
    </row>
    <row r="2588" spans="47:79">
      <c r="AU2588" s="4" t="str">
        <f>IF(AZ2588=AZ2589,IF(AZ2588&gt;AZ2587,AZ2588&amp;"_O",""),AZ2588&amp;"_C")</f>
        <v/>
      </c>
      <c r="AV2588" s="7" t="str">
        <f>IF(RIGHT(AU2588,1)="C",AX2588/INDEX($AX$5:$AX$2729,MATCH(AZ2588&amp;"_O",$AU$5:$AU$2729,0),1),"")</f>
        <v/>
      </c>
      <c r="AW2588" s="38">
        <v>43630</v>
      </c>
      <c r="AX2588" s="37">
        <v>2886.98</v>
      </c>
      <c r="AY2588" s="7">
        <f>AX2588/AX2587</f>
        <v>1.0047470887538543</v>
      </c>
      <c r="AZ2588" s="4">
        <f>YEAR(AW2588)</f>
        <v>2019</v>
      </c>
      <c r="BA2588" s="2" t="s">
        <v>9</v>
      </c>
      <c r="BB2588" s="12" t="str">
        <f>INDEX($CD$5:$CD$10,MATCH(BA2588,$CC$5:$CC$10,0),1)</f>
        <v>Y</v>
      </c>
      <c r="BC2588" s="12" t="str">
        <f>IF(AND(BB2588="Y",AY2588&gt;1),"Y","")</f>
        <v>Y</v>
      </c>
      <c r="BD2588" s="12" t="str">
        <f>IF(AND(BB2588="Y",AY2588&lt;1),"Y","")</f>
        <v/>
      </c>
      <c r="BE2588" s="12" t="str">
        <f>IF(AY2588&gt;1,IF(AY2587&gt;1,"Y",""),"")</f>
        <v>Y</v>
      </c>
      <c r="BF2588" s="12" t="str">
        <f>IF(AY2588&lt;1,IF(AY2587&lt;1,"Y",""),"")</f>
        <v/>
      </c>
      <c r="BG2588" s="2"/>
      <c r="BH2588" s="2"/>
      <c r="BI2588" s="2"/>
      <c r="BJ2588" s="2"/>
      <c r="BK2588" s="2"/>
      <c r="BL2588" s="2"/>
      <c r="BM2588" s="4" t="str">
        <f>IF(BR2588=BR2589,IF(BR2588&gt;BR2587,BR2588&amp;"_O",""),BR2588&amp;"_C")</f>
        <v/>
      </c>
      <c r="BN2588" s="7" t="str">
        <f>IF(RIGHT(BM2588,1)="C",BP2588/INDEX($BP$5:$BP$2729,MATCH(BR2588&amp;"_O",$BM$5:$BM$2729,0),1),"")</f>
        <v/>
      </c>
      <c r="BO2588" s="38">
        <v>44050</v>
      </c>
      <c r="BP2588" s="3">
        <v>11010.98</v>
      </c>
      <c r="BQ2588" s="7">
        <f>BP2588/BP2587</f>
        <v>1.0247271360076238</v>
      </c>
      <c r="BR2588" s="4">
        <f>YEAR(BO2588)</f>
        <v>2020</v>
      </c>
      <c r="BS2588" s="2" t="s">
        <v>10</v>
      </c>
      <c r="BT2588" s="12" t="str">
        <f>INDEX($CD$5:$CD$10,MATCH(BS2588,$CC$5:$CC$10,0),1)</f>
        <v>Y</v>
      </c>
      <c r="BU2588" s="12" t="str">
        <f>IF(AND(BT2588="Y",BQ2588&gt;1),"Y","")</f>
        <v>Y</v>
      </c>
      <c r="BV2588" s="12" t="str">
        <f>IF(AND(BT2588="Y",BQ2588&lt;1),"Y","")</f>
        <v/>
      </c>
      <c r="BW2588" s="12" t="str">
        <f>IF(BQ2588&gt;1,IF(BQ2587&gt;1,"Y",""),"")</f>
        <v>Y</v>
      </c>
      <c r="BX2588" s="12" t="str">
        <f>IF(BQ2588&lt;1,IF(BQ2587&lt;1,"Y",""),"")</f>
        <v/>
      </c>
      <c r="BY2588" s="2"/>
      <c r="BZ2588" s="2"/>
      <c r="CA2588" s="2"/>
    </row>
    <row r="2589" spans="47:79">
      <c r="AU2589" s="4" t="str">
        <f>IF(AZ2589=AZ2590,IF(AZ2589&gt;AZ2588,AZ2589&amp;"_O",""),AZ2589&amp;"_C")</f>
        <v/>
      </c>
      <c r="AV2589" s="7" t="str">
        <f>IF(RIGHT(AU2589,1)="C",AX2589/INDEX($AX$5:$AX$2729,MATCH(AZ2589&amp;"_O",$AU$5:$AU$2729,0),1),"")</f>
        <v/>
      </c>
      <c r="AW2589" s="38">
        <v>43637</v>
      </c>
      <c r="AX2589" s="37">
        <v>2950.46</v>
      </c>
      <c r="AY2589" s="7">
        <f>AX2589/AX2588</f>
        <v>1.0219883753957422</v>
      </c>
      <c r="AZ2589" s="4">
        <f>YEAR(AW2589)</f>
        <v>2019</v>
      </c>
      <c r="BA2589" s="2" t="s">
        <v>9</v>
      </c>
      <c r="BB2589" s="12" t="str">
        <f>INDEX($CD$5:$CD$10,MATCH(BA2589,$CC$5:$CC$10,0),1)</f>
        <v>Y</v>
      </c>
      <c r="BC2589" s="12" t="str">
        <f>IF(AND(BB2589="Y",AY2589&gt;1),"Y","")</f>
        <v>Y</v>
      </c>
      <c r="BD2589" s="12" t="str">
        <f>IF(AND(BB2589="Y",AY2589&lt;1),"Y","")</f>
        <v/>
      </c>
      <c r="BE2589" s="12" t="str">
        <f>IF(AY2589&gt;1,IF(AY2588&gt;1,"Y",""),"")</f>
        <v>Y</v>
      </c>
      <c r="BF2589" s="12" t="str">
        <f>IF(AY2589&lt;1,IF(AY2588&lt;1,"Y",""),"")</f>
        <v/>
      </c>
      <c r="BG2589" s="2"/>
      <c r="BH2589" s="2"/>
      <c r="BI2589" s="2"/>
      <c r="BJ2589" s="2"/>
      <c r="BK2589" s="2"/>
      <c r="BL2589" s="2"/>
      <c r="BM2589" s="4" t="str">
        <f>IF(BR2589=BR2590,IF(BR2589&gt;BR2588,BR2589&amp;"_O",""),BR2589&amp;"_C")</f>
        <v/>
      </c>
      <c r="BN2589" s="7" t="str">
        <f>IF(RIGHT(BM2589,1)="C",BP2589/INDEX($BP$5:$BP$2729,MATCH(BR2589&amp;"_O",$BM$5:$BM$2729,0),1),"")</f>
        <v/>
      </c>
      <c r="BO2589" s="38">
        <v>44057</v>
      </c>
      <c r="BP2589" s="3">
        <v>11019.3</v>
      </c>
      <c r="BQ2589" s="7">
        <f>BP2589/BP2588</f>
        <v>1.0007556094007981</v>
      </c>
      <c r="BR2589" s="4">
        <f>YEAR(BO2589)</f>
        <v>2020</v>
      </c>
      <c r="BS2589" s="2" t="s">
        <v>10</v>
      </c>
      <c r="BT2589" s="12" t="str">
        <f>INDEX($CD$5:$CD$10,MATCH(BS2589,$CC$5:$CC$10,0),1)</f>
        <v>Y</v>
      </c>
      <c r="BU2589" s="12" t="str">
        <f>IF(AND(BT2589="Y",BQ2589&gt;1),"Y","")</f>
        <v>Y</v>
      </c>
      <c r="BV2589" s="12" t="str">
        <f>IF(AND(BT2589="Y",BQ2589&lt;1),"Y","")</f>
        <v/>
      </c>
      <c r="BW2589" s="12" t="str">
        <f>IF(BQ2589&gt;1,IF(BQ2588&gt;1,"Y",""),"")</f>
        <v>Y</v>
      </c>
      <c r="BX2589" s="12" t="str">
        <f>IF(BQ2589&lt;1,IF(BQ2588&lt;1,"Y",""),"")</f>
        <v/>
      </c>
      <c r="BY2589" s="2"/>
      <c r="BZ2589" s="2"/>
      <c r="CA2589" s="2"/>
    </row>
    <row r="2590" spans="47:79">
      <c r="AU2590" s="4" t="str">
        <f>IF(AZ2590=AZ2591,IF(AZ2590&gt;AZ2589,AZ2590&amp;"_O",""),AZ2590&amp;"_C")</f>
        <v/>
      </c>
      <c r="AV2590" s="7" t="str">
        <f>IF(RIGHT(AU2590,1)="C",AX2590/INDEX($AX$5:$AX$2729,MATCH(AZ2590&amp;"_O",$AU$5:$AU$2729,0),1),"")</f>
        <v/>
      </c>
      <c r="AW2590" s="38">
        <v>43644</v>
      </c>
      <c r="AX2590" s="37">
        <v>2941.76</v>
      </c>
      <c r="AY2590" s="7">
        <f>AX2590/AX2589</f>
        <v>0.99705130725378421</v>
      </c>
      <c r="AZ2590" s="4">
        <f>YEAR(AW2590)</f>
        <v>2019</v>
      </c>
      <c r="BA2590" s="2" t="s">
        <v>9</v>
      </c>
      <c r="BB2590" s="12" t="str">
        <f>INDEX($CD$5:$CD$10,MATCH(BA2590,$CC$5:$CC$10,0),1)</f>
        <v>Y</v>
      </c>
      <c r="BC2590" s="12" t="str">
        <f>IF(AND(BB2590="Y",AY2590&gt;1),"Y","")</f>
        <v/>
      </c>
      <c r="BD2590" s="12" t="str">
        <f>IF(AND(BB2590="Y",AY2590&lt;1),"Y","")</f>
        <v>Y</v>
      </c>
      <c r="BE2590" s="12" t="str">
        <f>IF(AY2590&gt;1,IF(AY2589&gt;1,"Y",""),"")</f>
        <v/>
      </c>
      <c r="BF2590" s="12" t="str">
        <f>IF(AY2590&lt;1,IF(AY2589&lt;1,"Y",""),"")</f>
        <v/>
      </c>
      <c r="BG2590" s="2"/>
      <c r="BH2590" s="2"/>
      <c r="BI2590" s="2"/>
      <c r="BJ2590" s="2"/>
      <c r="BK2590" s="2"/>
      <c r="BL2590" s="2"/>
      <c r="BM2590" s="4" t="str">
        <f>IF(BR2590=BR2591,IF(BR2590&gt;BR2589,BR2590&amp;"_O",""),BR2590&amp;"_C")</f>
        <v/>
      </c>
      <c r="BN2590" s="7" t="str">
        <f>IF(RIGHT(BM2590,1)="C",BP2590/INDEX($BP$5:$BP$2729,MATCH(BR2590&amp;"_O",$BM$5:$BM$2729,0),1),"")</f>
        <v/>
      </c>
      <c r="BO2590" s="38">
        <v>44064</v>
      </c>
      <c r="BP2590" s="3">
        <v>11311.8</v>
      </c>
      <c r="BQ2590" s="7">
        <f>BP2590/BP2589</f>
        <v>1.0265443358471047</v>
      </c>
      <c r="BR2590" s="4">
        <f>YEAR(BO2590)</f>
        <v>2020</v>
      </c>
      <c r="BS2590" s="2" t="s">
        <v>10</v>
      </c>
      <c r="BT2590" s="12" t="str">
        <f>INDEX($CD$5:$CD$10,MATCH(BS2590,$CC$5:$CC$10,0),1)</f>
        <v>Y</v>
      </c>
      <c r="BU2590" s="12" t="str">
        <f>IF(AND(BT2590="Y",BQ2590&gt;1),"Y","")</f>
        <v>Y</v>
      </c>
      <c r="BV2590" s="12" t="str">
        <f>IF(AND(BT2590="Y",BQ2590&lt;1),"Y","")</f>
        <v/>
      </c>
      <c r="BW2590" s="12" t="str">
        <f>IF(BQ2590&gt;1,IF(BQ2589&gt;1,"Y",""),"")</f>
        <v>Y</v>
      </c>
      <c r="BX2590" s="12" t="str">
        <f>IF(BQ2590&lt;1,IF(BQ2589&lt;1,"Y",""),"")</f>
        <v/>
      </c>
      <c r="BY2590" s="2"/>
      <c r="BZ2590" s="2"/>
      <c r="CA2590" s="2"/>
    </row>
    <row r="2591" spans="47:79">
      <c r="AU2591" s="4" t="str">
        <f>IF(AZ2591=AZ2592,IF(AZ2591&gt;AZ2590,AZ2591&amp;"_O",""),AZ2591&amp;"_C")</f>
        <v/>
      </c>
      <c r="AV2591" s="7" t="str">
        <f>IF(RIGHT(AU2591,1)="C",AX2591/INDEX($AX$5:$AX$2729,MATCH(AZ2591&amp;"_O",$AU$5:$AU$2729,0),1),"")</f>
        <v/>
      </c>
      <c r="AW2591" s="38">
        <v>43651</v>
      </c>
      <c r="AX2591" s="37">
        <v>2990.41</v>
      </c>
      <c r="AY2591" s="7">
        <f>AX2591/AX2590</f>
        <v>1.0165377189165667</v>
      </c>
      <c r="AZ2591" s="4">
        <f>YEAR(AW2591)</f>
        <v>2019</v>
      </c>
      <c r="BA2591" s="2" t="s">
        <v>9</v>
      </c>
      <c r="BB2591" s="12" t="str">
        <f>INDEX($CD$5:$CD$10,MATCH(BA2591,$CC$5:$CC$10,0),1)</f>
        <v>Y</v>
      </c>
      <c r="BC2591" s="12" t="str">
        <f>IF(AND(BB2591="Y",AY2591&gt;1),"Y","")</f>
        <v>Y</v>
      </c>
      <c r="BD2591" s="12" t="str">
        <f>IF(AND(BB2591="Y",AY2591&lt;1),"Y","")</f>
        <v/>
      </c>
      <c r="BE2591" s="12" t="str">
        <f>IF(AY2591&gt;1,IF(AY2590&gt;1,"Y",""),"")</f>
        <v/>
      </c>
      <c r="BF2591" s="12" t="str">
        <f>IF(AY2591&lt;1,IF(AY2590&lt;1,"Y",""),"")</f>
        <v/>
      </c>
      <c r="BG2591" s="2"/>
      <c r="BH2591" s="2"/>
      <c r="BI2591" s="2"/>
      <c r="BJ2591" s="2"/>
      <c r="BK2591" s="2"/>
      <c r="BL2591" s="2"/>
      <c r="BM2591" s="4" t="str">
        <f>IF(BR2591=BR2592,IF(BR2591&gt;BR2590,BR2591&amp;"_O",""),BR2591&amp;"_C")</f>
        <v/>
      </c>
      <c r="BN2591" s="7" t="str">
        <f>IF(RIGHT(BM2591,1)="C",BP2591/INDEX($BP$5:$BP$2729,MATCH(BR2591&amp;"_O",$BM$5:$BM$2729,0),1),"")</f>
        <v/>
      </c>
      <c r="BO2591" s="38">
        <v>44071</v>
      </c>
      <c r="BP2591" s="3">
        <v>11695.63</v>
      </c>
      <c r="BQ2591" s="7">
        <f>BP2591/BP2590</f>
        <v>1.0339318234056472</v>
      </c>
      <c r="BR2591" s="4">
        <f>YEAR(BO2591)</f>
        <v>2020</v>
      </c>
      <c r="BS2591" s="2" t="s">
        <v>10</v>
      </c>
      <c r="BT2591" s="12" t="str">
        <f>INDEX($CD$5:$CD$10,MATCH(BS2591,$CC$5:$CC$10,0),1)</f>
        <v>Y</v>
      </c>
      <c r="BU2591" s="12" t="str">
        <f>IF(AND(BT2591="Y",BQ2591&gt;1),"Y","")</f>
        <v>Y</v>
      </c>
      <c r="BV2591" s="12" t="str">
        <f>IF(AND(BT2591="Y",BQ2591&lt;1),"Y","")</f>
        <v/>
      </c>
      <c r="BW2591" s="12" t="str">
        <f>IF(BQ2591&gt;1,IF(BQ2590&gt;1,"Y",""),"")</f>
        <v>Y</v>
      </c>
      <c r="BX2591" s="12" t="str">
        <f>IF(BQ2591&lt;1,IF(BQ2590&lt;1,"Y",""),"")</f>
        <v/>
      </c>
      <c r="BY2591" s="2"/>
      <c r="BZ2591" s="2"/>
      <c r="CA2591" s="2"/>
    </row>
    <row r="2592" spans="47:79">
      <c r="AU2592" s="4" t="str">
        <f>IF(AZ2592=AZ2593,IF(AZ2592&gt;AZ2591,AZ2592&amp;"_O",""),AZ2592&amp;"_C")</f>
        <v/>
      </c>
      <c r="AV2592" s="7" t="str">
        <f>IF(RIGHT(AU2592,1)="C",AX2592/INDEX($AX$5:$AX$2729,MATCH(AZ2592&amp;"_O",$AU$5:$AU$2729,0),1),"")</f>
        <v/>
      </c>
      <c r="AW2592" s="38">
        <v>43658</v>
      </c>
      <c r="AX2592" s="37">
        <v>3013.77</v>
      </c>
      <c r="AY2592" s="7">
        <f>AX2592/AX2591</f>
        <v>1.0078116378690547</v>
      </c>
      <c r="AZ2592" s="4">
        <f>YEAR(AW2592)</f>
        <v>2019</v>
      </c>
      <c r="BA2592" s="2" t="s">
        <v>9</v>
      </c>
      <c r="BB2592" s="12" t="str">
        <f>INDEX($CD$5:$CD$10,MATCH(BA2592,$CC$5:$CC$10,0),1)</f>
        <v>Y</v>
      </c>
      <c r="BC2592" s="12" t="str">
        <f>IF(AND(BB2592="Y",AY2592&gt;1),"Y","")</f>
        <v>Y</v>
      </c>
      <c r="BD2592" s="12" t="str">
        <f>IF(AND(BB2592="Y",AY2592&lt;1),"Y","")</f>
        <v/>
      </c>
      <c r="BE2592" s="12" t="str">
        <f>IF(AY2592&gt;1,IF(AY2591&gt;1,"Y",""),"")</f>
        <v>Y</v>
      </c>
      <c r="BF2592" s="12" t="str">
        <f>IF(AY2592&lt;1,IF(AY2591&lt;1,"Y",""),"")</f>
        <v/>
      </c>
      <c r="BG2592" s="2"/>
      <c r="BH2592" s="2"/>
      <c r="BI2592" s="2"/>
      <c r="BJ2592" s="2"/>
      <c r="BK2592" s="2"/>
      <c r="BL2592" s="2"/>
      <c r="BM2592" s="4" t="str">
        <f>IF(BR2592=BR2593,IF(BR2592&gt;BR2591,BR2592&amp;"_O",""),BR2592&amp;"_C")</f>
        <v/>
      </c>
      <c r="BN2592" s="7" t="str">
        <f>IF(RIGHT(BM2592,1)="C",BP2592/INDEX($BP$5:$BP$2729,MATCH(BR2592&amp;"_O",$BM$5:$BM$2729,0),1),"")</f>
        <v/>
      </c>
      <c r="BO2592" s="38">
        <v>44078</v>
      </c>
      <c r="BP2592" s="3">
        <v>11313.13</v>
      </c>
      <c r="BQ2592" s="7">
        <f>BP2592/BP2591</f>
        <v>0.96729547702859953</v>
      </c>
      <c r="BR2592" s="4">
        <f>YEAR(BO2592)</f>
        <v>2020</v>
      </c>
      <c r="BS2592" s="2" t="s">
        <v>10</v>
      </c>
      <c r="BT2592" s="12" t="str">
        <f>INDEX($CD$5:$CD$10,MATCH(BS2592,$CC$5:$CC$10,0),1)</f>
        <v>Y</v>
      </c>
      <c r="BU2592" s="12" t="str">
        <f>IF(AND(BT2592="Y",BQ2592&gt;1),"Y","")</f>
        <v/>
      </c>
      <c r="BV2592" s="12" t="str">
        <f>IF(AND(BT2592="Y",BQ2592&lt;1),"Y","")</f>
        <v>Y</v>
      </c>
      <c r="BW2592" s="12" t="str">
        <f>IF(BQ2592&gt;1,IF(BQ2591&gt;1,"Y",""),"")</f>
        <v/>
      </c>
      <c r="BX2592" s="12" t="str">
        <f>IF(BQ2592&lt;1,IF(BQ2591&lt;1,"Y",""),"")</f>
        <v/>
      </c>
      <c r="BY2592" s="2"/>
      <c r="BZ2592" s="2"/>
      <c r="CA2592" s="2"/>
    </row>
    <row r="2593" spans="47:79">
      <c r="AU2593" s="4" t="str">
        <f>IF(AZ2593=AZ2594,IF(AZ2593&gt;AZ2592,AZ2593&amp;"_O",""),AZ2593&amp;"_C")</f>
        <v/>
      </c>
      <c r="AV2593" s="7" t="str">
        <f>IF(RIGHT(AU2593,1)="C",AX2593/INDEX($AX$5:$AX$2729,MATCH(AZ2593&amp;"_O",$AU$5:$AU$2729,0),1),"")</f>
        <v/>
      </c>
      <c r="AW2593" s="38">
        <v>43665</v>
      </c>
      <c r="AX2593" s="37">
        <v>2976.61</v>
      </c>
      <c r="AY2593" s="7">
        <f>AX2593/AX2592</f>
        <v>0.98766992836215106</v>
      </c>
      <c r="AZ2593" s="4">
        <f>YEAR(AW2593)</f>
        <v>2019</v>
      </c>
      <c r="BA2593" s="2" t="s">
        <v>9</v>
      </c>
      <c r="BB2593" s="12" t="str">
        <f>INDEX($CD$5:$CD$10,MATCH(BA2593,$CC$5:$CC$10,0),1)</f>
        <v>Y</v>
      </c>
      <c r="BC2593" s="12" t="str">
        <f>IF(AND(BB2593="Y",AY2593&gt;1),"Y","")</f>
        <v/>
      </c>
      <c r="BD2593" s="12" t="str">
        <f>IF(AND(BB2593="Y",AY2593&lt;1),"Y","")</f>
        <v>Y</v>
      </c>
      <c r="BE2593" s="12" t="str">
        <f>IF(AY2593&gt;1,IF(AY2592&gt;1,"Y",""),"")</f>
        <v/>
      </c>
      <c r="BF2593" s="12" t="str">
        <f>IF(AY2593&lt;1,IF(AY2592&lt;1,"Y",""),"")</f>
        <v/>
      </c>
      <c r="BG2593" s="2"/>
      <c r="BH2593" s="2"/>
      <c r="BI2593" s="2"/>
      <c r="BJ2593" s="2"/>
      <c r="BK2593" s="2"/>
      <c r="BL2593" s="2"/>
      <c r="BM2593" s="4" t="str">
        <f>IF(BR2593=BR2594,IF(BR2593&gt;BR2592,BR2593&amp;"_O",""),BR2593&amp;"_C")</f>
        <v/>
      </c>
      <c r="BN2593" s="7" t="str">
        <f>IF(RIGHT(BM2593,1)="C",BP2593/INDEX($BP$5:$BP$2729,MATCH(BR2593&amp;"_O",$BM$5:$BM$2729,0),1),"")</f>
        <v/>
      </c>
      <c r="BO2593" s="38">
        <v>44085</v>
      </c>
      <c r="BP2593" s="3">
        <v>10853.55</v>
      </c>
      <c r="BQ2593" s="7">
        <f>BP2593/BP2592</f>
        <v>0.95937640599904717</v>
      </c>
      <c r="BR2593" s="4">
        <f>YEAR(BO2593)</f>
        <v>2020</v>
      </c>
      <c r="BS2593" s="2" t="s">
        <v>10</v>
      </c>
      <c r="BT2593" s="12" t="str">
        <f>INDEX($CD$5:$CD$10,MATCH(BS2593,$CC$5:$CC$10,0),1)</f>
        <v>Y</v>
      </c>
      <c r="BU2593" s="12" t="str">
        <f>IF(AND(BT2593="Y",BQ2593&gt;1),"Y","")</f>
        <v/>
      </c>
      <c r="BV2593" s="12" t="str">
        <f>IF(AND(BT2593="Y",BQ2593&lt;1),"Y","")</f>
        <v>Y</v>
      </c>
      <c r="BW2593" s="12" t="str">
        <f>IF(BQ2593&gt;1,IF(BQ2592&gt;1,"Y",""),"")</f>
        <v/>
      </c>
      <c r="BX2593" s="12" t="str">
        <f>IF(BQ2593&lt;1,IF(BQ2592&lt;1,"Y",""),"")</f>
        <v>Y</v>
      </c>
      <c r="BY2593" s="2"/>
      <c r="BZ2593" s="2"/>
      <c r="CA2593" s="2"/>
    </row>
    <row r="2594" spans="47:79">
      <c r="AU2594" s="4" t="str">
        <f>IF(AZ2594=AZ2595,IF(AZ2594&gt;AZ2593,AZ2594&amp;"_O",""),AZ2594&amp;"_C")</f>
        <v/>
      </c>
      <c r="AV2594" s="7" t="str">
        <f>IF(RIGHT(AU2594,1)="C",AX2594/INDEX($AX$5:$AX$2729,MATCH(AZ2594&amp;"_O",$AU$5:$AU$2729,0),1),"")</f>
        <v/>
      </c>
      <c r="AW2594" s="38">
        <v>43672</v>
      </c>
      <c r="AX2594" s="37">
        <v>3025.86</v>
      </c>
      <c r="AY2594" s="7">
        <f>AX2594/AX2593</f>
        <v>1.0165456677226778</v>
      </c>
      <c r="AZ2594" s="4">
        <f>YEAR(AW2594)</f>
        <v>2019</v>
      </c>
      <c r="BA2594" s="2" t="s">
        <v>9</v>
      </c>
      <c r="BB2594" s="12" t="str">
        <f>INDEX($CD$5:$CD$10,MATCH(BA2594,$CC$5:$CC$10,0),1)</f>
        <v>Y</v>
      </c>
      <c r="BC2594" s="12" t="str">
        <f>IF(AND(BB2594="Y",AY2594&gt;1),"Y","")</f>
        <v>Y</v>
      </c>
      <c r="BD2594" s="12" t="str">
        <f>IF(AND(BB2594="Y",AY2594&lt;1),"Y","")</f>
        <v/>
      </c>
      <c r="BE2594" s="12" t="str">
        <f>IF(AY2594&gt;1,IF(AY2593&gt;1,"Y",""),"")</f>
        <v/>
      </c>
      <c r="BF2594" s="12" t="str">
        <f>IF(AY2594&lt;1,IF(AY2593&lt;1,"Y",""),"")</f>
        <v/>
      </c>
      <c r="BG2594" s="2"/>
      <c r="BH2594" s="2"/>
      <c r="BI2594" s="2"/>
      <c r="BJ2594" s="2"/>
      <c r="BK2594" s="2"/>
      <c r="BL2594" s="2"/>
      <c r="BM2594" s="4" t="str">
        <f>IF(BR2594=BR2595,IF(BR2594&gt;BR2593,BR2594&amp;"_O",""),BR2594&amp;"_C")</f>
        <v/>
      </c>
      <c r="BN2594" s="7" t="str">
        <f>IF(RIGHT(BM2594,1)="C",BP2594/INDEX($BP$5:$BP$2729,MATCH(BR2594&amp;"_O",$BM$5:$BM$2729,0),1),"")</f>
        <v/>
      </c>
      <c r="BO2594" s="38">
        <v>44092</v>
      </c>
      <c r="BP2594" s="3">
        <v>10793.28</v>
      </c>
      <c r="BQ2594" s="7">
        <f>BP2594/BP2593</f>
        <v>0.99444697817764705</v>
      </c>
      <c r="BR2594" s="4">
        <f>YEAR(BO2594)</f>
        <v>2020</v>
      </c>
      <c r="BS2594" s="2" t="s">
        <v>10</v>
      </c>
      <c r="BT2594" s="12" t="str">
        <f>INDEX($CD$5:$CD$10,MATCH(BS2594,$CC$5:$CC$10,0),1)</f>
        <v>Y</v>
      </c>
      <c r="BU2594" s="12" t="str">
        <f>IF(AND(BT2594="Y",BQ2594&gt;1),"Y","")</f>
        <v/>
      </c>
      <c r="BV2594" s="12" t="str">
        <f>IF(AND(BT2594="Y",BQ2594&lt;1),"Y","")</f>
        <v>Y</v>
      </c>
      <c r="BW2594" s="12" t="str">
        <f>IF(BQ2594&gt;1,IF(BQ2593&gt;1,"Y",""),"")</f>
        <v/>
      </c>
      <c r="BX2594" s="12" t="str">
        <f>IF(BQ2594&lt;1,IF(BQ2593&lt;1,"Y",""),"")</f>
        <v>Y</v>
      </c>
      <c r="BY2594" s="2"/>
      <c r="BZ2594" s="2"/>
      <c r="CA2594" s="2"/>
    </row>
    <row r="2595" spans="47:79">
      <c r="AU2595" s="4" t="str">
        <f>IF(AZ2595=AZ2596,IF(AZ2595&gt;AZ2594,AZ2595&amp;"_O",""),AZ2595&amp;"_C")</f>
        <v/>
      </c>
      <c r="AV2595" s="7" t="str">
        <f>IF(RIGHT(AU2595,1)="C",AX2595/INDEX($AX$5:$AX$2729,MATCH(AZ2595&amp;"_O",$AU$5:$AU$2729,0),1),"")</f>
        <v/>
      </c>
      <c r="AW2595" s="38">
        <v>43679</v>
      </c>
      <c r="AX2595" s="37">
        <v>2932.05</v>
      </c>
      <c r="AY2595" s="7">
        <f>AX2595/AX2594</f>
        <v>0.96899724375879914</v>
      </c>
      <c r="AZ2595" s="4">
        <f>YEAR(AW2595)</f>
        <v>2019</v>
      </c>
      <c r="BA2595" s="2" t="s">
        <v>9</v>
      </c>
      <c r="BB2595" s="12" t="str">
        <f>INDEX($CD$5:$CD$10,MATCH(BA2595,$CC$5:$CC$10,0),1)</f>
        <v>Y</v>
      </c>
      <c r="BC2595" s="12" t="str">
        <f>IF(AND(BB2595="Y",AY2595&gt;1),"Y","")</f>
        <v/>
      </c>
      <c r="BD2595" s="12" t="str">
        <f>IF(AND(BB2595="Y",AY2595&lt;1),"Y","")</f>
        <v>Y</v>
      </c>
      <c r="BE2595" s="12" t="str">
        <f>IF(AY2595&gt;1,IF(AY2594&gt;1,"Y",""),"")</f>
        <v/>
      </c>
      <c r="BF2595" s="12" t="str">
        <f>IF(AY2595&lt;1,IF(AY2594&lt;1,"Y",""),"")</f>
        <v/>
      </c>
      <c r="BG2595" s="2"/>
      <c r="BH2595" s="2"/>
      <c r="BI2595" s="2"/>
      <c r="BJ2595" s="2"/>
      <c r="BK2595" s="2"/>
      <c r="BL2595" s="2"/>
      <c r="BM2595" s="4" t="str">
        <f>IF(BR2595=BR2596,IF(BR2595&gt;BR2594,BR2595&amp;"_O",""),BR2595&amp;"_C")</f>
        <v/>
      </c>
      <c r="BN2595" s="7" t="str">
        <f>IF(RIGHT(BM2595,1)="C",BP2595/INDEX($BP$5:$BP$2729,MATCH(BR2595&amp;"_O",$BM$5:$BM$2729,0),1),"")</f>
        <v/>
      </c>
      <c r="BO2595" s="38">
        <v>44099</v>
      </c>
      <c r="BP2595" s="3">
        <v>10913.56</v>
      </c>
      <c r="BQ2595" s="7">
        <f>BP2595/BP2594</f>
        <v>1.0111439710634764</v>
      </c>
      <c r="BR2595" s="4">
        <f>YEAR(BO2595)</f>
        <v>2020</v>
      </c>
      <c r="BS2595" s="2" t="s">
        <v>10</v>
      </c>
      <c r="BT2595" s="12" t="str">
        <f>INDEX($CD$5:$CD$10,MATCH(BS2595,$CC$5:$CC$10,0),1)</f>
        <v>Y</v>
      </c>
      <c r="BU2595" s="12" t="str">
        <f>IF(AND(BT2595="Y",BQ2595&gt;1),"Y","")</f>
        <v>Y</v>
      </c>
      <c r="BV2595" s="12" t="str">
        <f>IF(AND(BT2595="Y",BQ2595&lt;1),"Y","")</f>
        <v/>
      </c>
      <c r="BW2595" s="12" t="str">
        <f>IF(BQ2595&gt;1,IF(BQ2594&gt;1,"Y",""),"")</f>
        <v/>
      </c>
      <c r="BX2595" s="12" t="str">
        <f>IF(BQ2595&lt;1,IF(BQ2594&lt;1,"Y",""),"")</f>
        <v/>
      </c>
      <c r="BY2595" s="2"/>
      <c r="BZ2595" s="2"/>
      <c r="CA2595" s="2"/>
    </row>
    <row r="2596" spans="47:79">
      <c r="AU2596" s="4" t="str">
        <f>IF(AZ2596=AZ2597,IF(AZ2596&gt;AZ2595,AZ2596&amp;"_O",""),AZ2596&amp;"_C")</f>
        <v/>
      </c>
      <c r="AV2596" s="7" t="str">
        <f>IF(RIGHT(AU2596,1)="C",AX2596/INDEX($AX$5:$AX$2729,MATCH(AZ2596&amp;"_O",$AU$5:$AU$2729,0),1),"")</f>
        <v/>
      </c>
      <c r="AW2596" s="38">
        <v>43686</v>
      </c>
      <c r="AX2596" s="37">
        <v>2918.65</v>
      </c>
      <c r="AY2596" s="7">
        <f>AX2596/AX2595</f>
        <v>0.99542981872751146</v>
      </c>
      <c r="AZ2596" s="4">
        <f>YEAR(AW2596)</f>
        <v>2019</v>
      </c>
      <c r="BA2596" s="2" t="s">
        <v>9</v>
      </c>
      <c r="BB2596" s="12" t="str">
        <f>INDEX($CD$5:$CD$10,MATCH(BA2596,$CC$5:$CC$10,0),1)</f>
        <v>Y</v>
      </c>
      <c r="BC2596" s="12" t="str">
        <f>IF(AND(BB2596="Y",AY2596&gt;1),"Y","")</f>
        <v/>
      </c>
      <c r="BD2596" s="12" t="str">
        <f>IF(AND(BB2596="Y",AY2596&lt;1),"Y","")</f>
        <v>Y</v>
      </c>
      <c r="BE2596" s="12" t="str">
        <f>IF(AY2596&gt;1,IF(AY2595&gt;1,"Y",""),"")</f>
        <v/>
      </c>
      <c r="BF2596" s="12" t="str">
        <f>IF(AY2596&lt;1,IF(AY2595&lt;1,"Y",""),"")</f>
        <v>Y</v>
      </c>
      <c r="BG2596" s="2"/>
      <c r="BH2596" s="2"/>
      <c r="BI2596" s="2"/>
      <c r="BJ2596" s="2"/>
      <c r="BK2596" s="2"/>
      <c r="BL2596" s="2"/>
      <c r="BM2596" s="4" t="str">
        <f>IF(BR2596=BR2597,IF(BR2596&gt;BR2595,BR2596&amp;"_O",""),BR2596&amp;"_C")</f>
        <v/>
      </c>
      <c r="BN2596" s="7" t="str">
        <f>IF(RIGHT(BM2596,1)="C",BP2596/INDEX($BP$5:$BP$2729,MATCH(BR2596&amp;"_O",$BM$5:$BM$2729,0),1),"")</f>
        <v/>
      </c>
      <c r="BO2596" s="38">
        <v>44106</v>
      </c>
      <c r="BP2596" s="3">
        <v>11075.02</v>
      </c>
      <c r="BQ2596" s="7">
        <f>BP2596/BP2595</f>
        <v>1.0147944392114032</v>
      </c>
      <c r="BR2596" s="4">
        <f>YEAR(BO2596)</f>
        <v>2020</v>
      </c>
      <c r="BS2596" s="2" t="s">
        <v>10</v>
      </c>
      <c r="BT2596" s="12" t="str">
        <f>INDEX($CD$5:$CD$10,MATCH(BS2596,$CC$5:$CC$10,0),1)</f>
        <v>Y</v>
      </c>
      <c r="BU2596" s="12" t="str">
        <f>IF(AND(BT2596="Y",BQ2596&gt;1),"Y","")</f>
        <v>Y</v>
      </c>
      <c r="BV2596" s="12" t="str">
        <f>IF(AND(BT2596="Y",BQ2596&lt;1),"Y","")</f>
        <v/>
      </c>
      <c r="BW2596" s="12" t="str">
        <f>IF(BQ2596&gt;1,IF(BQ2595&gt;1,"Y",""),"")</f>
        <v>Y</v>
      </c>
      <c r="BX2596" s="12" t="str">
        <f>IF(BQ2596&lt;1,IF(BQ2595&lt;1,"Y",""),"")</f>
        <v/>
      </c>
      <c r="BY2596" s="2"/>
      <c r="BZ2596" s="2"/>
      <c r="CA2596" s="2"/>
    </row>
    <row r="2597" spans="47:79">
      <c r="AU2597" s="4" t="str">
        <f>IF(AZ2597=AZ2598,IF(AZ2597&gt;AZ2596,AZ2597&amp;"_O",""),AZ2597&amp;"_C")</f>
        <v/>
      </c>
      <c r="AV2597" s="7" t="str">
        <f>IF(RIGHT(AU2597,1)="C",AX2597/INDEX($AX$5:$AX$2729,MATCH(AZ2597&amp;"_O",$AU$5:$AU$2729,0),1),"")</f>
        <v/>
      </c>
      <c r="AW2597" s="38">
        <v>43693</v>
      </c>
      <c r="AX2597" s="37">
        <v>2888.68</v>
      </c>
      <c r="AY2597" s="7">
        <f>AX2597/AX2596</f>
        <v>0.98973155397187051</v>
      </c>
      <c r="AZ2597" s="4">
        <f>YEAR(AW2597)</f>
        <v>2019</v>
      </c>
      <c r="BA2597" s="2" t="s">
        <v>9</v>
      </c>
      <c r="BB2597" s="12" t="str">
        <f>INDEX($CD$5:$CD$10,MATCH(BA2597,$CC$5:$CC$10,0),1)</f>
        <v>Y</v>
      </c>
      <c r="BC2597" s="12" t="str">
        <f>IF(AND(BB2597="Y",AY2597&gt;1),"Y","")</f>
        <v/>
      </c>
      <c r="BD2597" s="12" t="str">
        <f>IF(AND(BB2597="Y",AY2597&lt;1),"Y","")</f>
        <v>Y</v>
      </c>
      <c r="BE2597" s="12" t="str">
        <f>IF(AY2597&gt;1,IF(AY2596&gt;1,"Y",""),"")</f>
        <v/>
      </c>
      <c r="BF2597" s="12" t="str">
        <f>IF(AY2597&lt;1,IF(AY2596&lt;1,"Y",""),"")</f>
        <v>Y</v>
      </c>
      <c r="BG2597" s="2"/>
      <c r="BH2597" s="2"/>
      <c r="BI2597" s="2"/>
      <c r="BJ2597" s="2"/>
      <c r="BK2597" s="2"/>
      <c r="BL2597" s="2"/>
      <c r="BM2597" s="4" t="str">
        <f>IF(BR2597=BR2598,IF(BR2597&gt;BR2596,BR2597&amp;"_O",""),BR2597&amp;"_C")</f>
        <v/>
      </c>
      <c r="BN2597" s="7" t="str">
        <f>IF(RIGHT(BM2597,1)="C",BP2597/INDEX($BP$5:$BP$2729,MATCH(BR2597&amp;"_O",$BM$5:$BM$2729,0),1),"")</f>
        <v/>
      </c>
      <c r="BO2597" s="38">
        <v>44113</v>
      </c>
      <c r="BP2597" s="3">
        <v>11579.94</v>
      </c>
      <c r="BQ2597" s="7">
        <f>BP2597/BP2596</f>
        <v>1.0455908883234522</v>
      </c>
      <c r="BR2597" s="4">
        <f>YEAR(BO2597)</f>
        <v>2020</v>
      </c>
      <c r="BS2597" s="2" t="s">
        <v>10</v>
      </c>
      <c r="BT2597" s="12" t="str">
        <f>INDEX($CD$5:$CD$10,MATCH(BS2597,$CC$5:$CC$10,0),1)</f>
        <v>Y</v>
      </c>
      <c r="BU2597" s="12" t="str">
        <f>IF(AND(BT2597="Y",BQ2597&gt;1),"Y","")</f>
        <v>Y</v>
      </c>
      <c r="BV2597" s="12" t="str">
        <f>IF(AND(BT2597="Y",BQ2597&lt;1),"Y","")</f>
        <v/>
      </c>
      <c r="BW2597" s="12" t="str">
        <f>IF(BQ2597&gt;1,IF(BQ2596&gt;1,"Y",""),"")</f>
        <v>Y</v>
      </c>
      <c r="BX2597" s="12" t="str">
        <f>IF(BQ2597&lt;1,IF(BQ2596&lt;1,"Y",""),"")</f>
        <v/>
      </c>
      <c r="BY2597" s="2"/>
      <c r="BZ2597" s="2"/>
      <c r="CA2597" s="2"/>
    </row>
    <row r="2598" spans="47:79">
      <c r="AU2598" s="4" t="str">
        <f>IF(AZ2598=AZ2599,IF(AZ2598&gt;AZ2597,AZ2598&amp;"_O",""),AZ2598&amp;"_C")</f>
        <v/>
      </c>
      <c r="AV2598" s="7" t="str">
        <f>IF(RIGHT(AU2598,1)="C",AX2598/INDEX($AX$5:$AX$2729,MATCH(AZ2598&amp;"_O",$AU$5:$AU$2729,0),1),"")</f>
        <v/>
      </c>
      <c r="AW2598" s="38">
        <v>43700</v>
      </c>
      <c r="AX2598" s="37">
        <v>2847.11</v>
      </c>
      <c r="AY2598" s="7">
        <f>AX2598/AX2597</f>
        <v>0.9856093440602629</v>
      </c>
      <c r="AZ2598" s="4">
        <f>YEAR(AW2598)</f>
        <v>2019</v>
      </c>
      <c r="BA2598" s="2" t="s">
        <v>9</v>
      </c>
      <c r="BB2598" s="12" t="str">
        <f>INDEX($CD$5:$CD$10,MATCH(BA2598,$CC$5:$CC$10,0),1)</f>
        <v>Y</v>
      </c>
      <c r="BC2598" s="12" t="str">
        <f>IF(AND(BB2598="Y",AY2598&gt;1),"Y","")</f>
        <v/>
      </c>
      <c r="BD2598" s="12" t="str">
        <f>IF(AND(BB2598="Y",AY2598&lt;1),"Y","")</f>
        <v>Y</v>
      </c>
      <c r="BE2598" s="12" t="str">
        <f>IF(AY2598&gt;1,IF(AY2597&gt;1,"Y",""),"")</f>
        <v/>
      </c>
      <c r="BF2598" s="12" t="str">
        <f>IF(AY2598&lt;1,IF(AY2597&lt;1,"Y",""),"")</f>
        <v>Y</v>
      </c>
      <c r="BG2598" s="2"/>
      <c r="BH2598" s="2"/>
      <c r="BI2598" s="2"/>
      <c r="BJ2598" s="2"/>
      <c r="BK2598" s="2"/>
      <c r="BL2598" s="2"/>
      <c r="BM2598" s="4" t="str">
        <f>IF(BR2598=BR2599,IF(BR2598&gt;BR2597,BR2598&amp;"_O",""),BR2598&amp;"_C")</f>
        <v/>
      </c>
      <c r="BN2598" s="7" t="str">
        <f>IF(RIGHT(BM2598,1)="C",BP2598/INDEX($BP$5:$BP$2729,MATCH(BR2598&amp;"_O",$BM$5:$BM$2729,0),1),"")</f>
        <v/>
      </c>
      <c r="BO2598" s="38">
        <v>44120</v>
      </c>
      <c r="BP2598" s="3">
        <v>11671.56</v>
      </c>
      <c r="BQ2598" s="7">
        <f>BP2598/BP2597</f>
        <v>1.0079119580930471</v>
      </c>
      <c r="BR2598" s="4">
        <f>YEAR(BO2598)</f>
        <v>2020</v>
      </c>
      <c r="BS2598" s="2" t="s">
        <v>10</v>
      </c>
      <c r="BT2598" s="12" t="str">
        <f>INDEX($CD$5:$CD$10,MATCH(BS2598,$CC$5:$CC$10,0),1)</f>
        <v>Y</v>
      </c>
      <c r="BU2598" s="12" t="str">
        <f>IF(AND(BT2598="Y",BQ2598&gt;1),"Y","")</f>
        <v>Y</v>
      </c>
      <c r="BV2598" s="12" t="str">
        <f>IF(AND(BT2598="Y",BQ2598&lt;1),"Y","")</f>
        <v/>
      </c>
      <c r="BW2598" s="12" t="str">
        <f>IF(BQ2598&gt;1,IF(BQ2597&gt;1,"Y",""),"")</f>
        <v>Y</v>
      </c>
      <c r="BX2598" s="12" t="str">
        <f>IF(BQ2598&lt;1,IF(BQ2597&lt;1,"Y",""),"")</f>
        <v/>
      </c>
      <c r="BY2598" s="2"/>
      <c r="BZ2598" s="2"/>
      <c r="CA2598" s="2"/>
    </row>
    <row r="2599" spans="47:79">
      <c r="AU2599" s="4" t="str">
        <f>IF(AZ2599=AZ2600,IF(AZ2599&gt;AZ2598,AZ2599&amp;"_O",""),AZ2599&amp;"_C")</f>
        <v/>
      </c>
      <c r="AV2599" s="7" t="str">
        <f>IF(RIGHT(AU2599,1)="C",AX2599/INDEX($AX$5:$AX$2729,MATCH(AZ2599&amp;"_O",$AU$5:$AU$2729,0),1),"")</f>
        <v/>
      </c>
      <c r="AW2599" s="38">
        <v>43707</v>
      </c>
      <c r="AX2599" s="37">
        <v>2926.46</v>
      </c>
      <c r="AY2599" s="7">
        <f>AX2599/AX2598</f>
        <v>1.0278703667929936</v>
      </c>
      <c r="AZ2599" s="4">
        <f>YEAR(AW2599)</f>
        <v>2019</v>
      </c>
      <c r="BA2599" s="2" t="s">
        <v>9</v>
      </c>
      <c r="BB2599" s="12" t="str">
        <f>INDEX($CD$5:$CD$10,MATCH(BA2599,$CC$5:$CC$10,0),1)</f>
        <v>Y</v>
      </c>
      <c r="BC2599" s="12" t="str">
        <f>IF(AND(BB2599="Y",AY2599&gt;1),"Y","")</f>
        <v>Y</v>
      </c>
      <c r="BD2599" s="12" t="str">
        <f>IF(AND(BB2599="Y",AY2599&lt;1),"Y","")</f>
        <v/>
      </c>
      <c r="BE2599" s="12" t="str">
        <f>IF(AY2599&gt;1,IF(AY2598&gt;1,"Y",""),"")</f>
        <v/>
      </c>
      <c r="BF2599" s="12" t="str">
        <f>IF(AY2599&lt;1,IF(AY2598&lt;1,"Y",""),"")</f>
        <v/>
      </c>
      <c r="BG2599" s="2"/>
      <c r="BH2599" s="2"/>
      <c r="BI2599" s="2"/>
      <c r="BJ2599" s="2"/>
      <c r="BK2599" s="2"/>
      <c r="BL2599" s="2"/>
      <c r="BM2599" s="4" t="str">
        <f>IF(BR2599=BR2600,IF(BR2599&gt;BR2598,BR2599&amp;"_O",""),BR2599&amp;"_C")</f>
        <v/>
      </c>
      <c r="BN2599" s="7" t="str">
        <f>IF(RIGHT(BM2599,1)="C",BP2599/INDEX($BP$5:$BP$2729,MATCH(BR2599&amp;"_O",$BM$5:$BM$2729,0),1),"")</f>
        <v/>
      </c>
      <c r="BO2599" s="38">
        <v>44127</v>
      </c>
      <c r="BP2599" s="3">
        <v>11548.28</v>
      </c>
      <c r="BQ2599" s="7">
        <f>BP2599/BP2598</f>
        <v>0.98943757304079327</v>
      </c>
      <c r="BR2599" s="4">
        <f>YEAR(BO2599)</f>
        <v>2020</v>
      </c>
      <c r="BS2599" s="2" t="s">
        <v>10</v>
      </c>
      <c r="BT2599" s="12" t="str">
        <f>INDEX($CD$5:$CD$10,MATCH(BS2599,$CC$5:$CC$10,0),1)</f>
        <v>Y</v>
      </c>
      <c r="BU2599" s="12" t="str">
        <f>IF(AND(BT2599="Y",BQ2599&gt;1),"Y","")</f>
        <v/>
      </c>
      <c r="BV2599" s="12" t="str">
        <f>IF(AND(BT2599="Y",BQ2599&lt;1),"Y","")</f>
        <v>Y</v>
      </c>
      <c r="BW2599" s="12" t="str">
        <f>IF(BQ2599&gt;1,IF(BQ2598&gt;1,"Y",""),"")</f>
        <v/>
      </c>
      <c r="BX2599" s="12" t="str">
        <f>IF(BQ2599&lt;1,IF(BQ2598&lt;1,"Y",""),"")</f>
        <v/>
      </c>
      <c r="BY2599" s="2"/>
      <c r="BZ2599" s="2"/>
      <c r="CA2599" s="2"/>
    </row>
    <row r="2600" spans="47:79">
      <c r="AU2600" s="4" t="str">
        <f>IF(AZ2600=AZ2601,IF(AZ2600&gt;AZ2599,AZ2600&amp;"_O",""),AZ2600&amp;"_C")</f>
        <v/>
      </c>
      <c r="AV2600" s="7" t="str">
        <f>IF(RIGHT(AU2600,1)="C",AX2600/INDEX($AX$5:$AX$2729,MATCH(AZ2600&amp;"_O",$AU$5:$AU$2729,0),1),"")</f>
        <v/>
      </c>
      <c r="AW2600" s="38">
        <v>43714</v>
      </c>
      <c r="AX2600" s="37">
        <v>2978.71</v>
      </c>
      <c r="AY2600" s="7">
        <f>AX2600/AX2599</f>
        <v>1.0178543359553864</v>
      </c>
      <c r="AZ2600" s="4">
        <f>YEAR(AW2600)</f>
        <v>2019</v>
      </c>
      <c r="BA2600" s="2" t="s">
        <v>9</v>
      </c>
      <c r="BB2600" s="12" t="str">
        <f>INDEX($CD$5:$CD$10,MATCH(BA2600,$CC$5:$CC$10,0),1)</f>
        <v>Y</v>
      </c>
      <c r="BC2600" s="12" t="str">
        <f>IF(AND(BB2600="Y",AY2600&gt;1),"Y","")</f>
        <v>Y</v>
      </c>
      <c r="BD2600" s="12" t="str">
        <f>IF(AND(BB2600="Y",AY2600&lt;1),"Y","")</f>
        <v/>
      </c>
      <c r="BE2600" s="12" t="str">
        <f>IF(AY2600&gt;1,IF(AY2599&gt;1,"Y",""),"")</f>
        <v>Y</v>
      </c>
      <c r="BF2600" s="12" t="str">
        <f>IF(AY2600&lt;1,IF(AY2599&lt;1,"Y",""),"")</f>
        <v/>
      </c>
      <c r="BG2600" s="2"/>
      <c r="BH2600" s="2"/>
      <c r="BI2600" s="2"/>
      <c r="BJ2600" s="2"/>
      <c r="BK2600" s="2"/>
      <c r="BL2600" s="2"/>
      <c r="BM2600" s="4" t="str">
        <f>IF(BR2600=BR2601,IF(BR2600&gt;BR2599,BR2600&amp;"_O",""),BR2600&amp;"_C")</f>
        <v/>
      </c>
      <c r="BN2600" s="7" t="str">
        <f>IF(RIGHT(BM2600,1)="C",BP2600/INDEX($BP$5:$BP$2729,MATCH(BR2600&amp;"_O",$BM$5:$BM$2729,0),1),"")</f>
        <v/>
      </c>
      <c r="BO2600" s="38">
        <v>44134</v>
      </c>
      <c r="BP2600" s="3">
        <v>10911.59</v>
      </c>
      <c r="BQ2600" s="7">
        <f>BP2600/BP2599</f>
        <v>0.94486711441011129</v>
      </c>
      <c r="BR2600" s="4">
        <f>YEAR(BO2600)</f>
        <v>2020</v>
      </c>
      <c r="BS2600" s="2" t="s">
        <v>10</v>
      </c>
      <c r="BT2600" s="12" t="str">
        <f>INDEX($CD$5:$CD$10,MATCH(BS2600,$CC$5:$CC$10,0),1)</f>
        <v>Y</v>
      </c>
      <c r="BU2600" s="12" t="str">
        <f>IF(AND(BT2600="Y",BQ2600&gt;1),"Y","")</f>
        <v/>
      </c>
      <c r="BV2600" s="12" t="str">
        <f>IF(AND(BT2600="Y",BQ2600&lt;1),"Y","")</f>
        <v>Y</v>
      </c>
      <c r="BW2600" s="12" t="str">
        <f>IF(BQ2600&gt;1,IF(BQ2599&gt;1,"Y",""),"")</f>
        <v/>
      </c>
      <c r="BX2600" s="12" t="str">
        <f>IF(BQ2600&lt;1,IF(BQ2599&lt;1,"Y",""),"")</f>
        <v>Y</v>
      </c>
      <c r="BY2600" s="2"/>
      <c r="BZ2600" s="2"/>
      <c r="CA2600" s="2"/>
    </row>
    <row r="2601" spans="47:79">
      <c r="AU2601" s="4" t="str">
        <f>IF(AZ2601=AZ2602,IF(AZ2601&gt;AZ2600,AZ2601&amp;"_O",""),AZ2601&amp;"_C")</f>
        <v/>
      </c>
      <c r="AV2601" s="7" t="str">
        <f>IF(RIGHT(AU2601,1)="C",AX2601/INDEX($AX$5:$AX$2729,MATCH(AZ2601&amp;"_O",$AU$5:$AU$2729,0),1),"")</f>
        <v/>
      </c>
      <c r="AW2601" s="38">
        <v>43721</v>
      </c>
      <c r="AX2601" s="37">
        <v>3007.39</v>
      </c>
      <c r="AY2601" s="7">
        <f>AX2601/AX2600</f>
        <v>1.0096283290417662</v>
      </c>
      <c r="AZ2601" s="4">
        <f>YEAR(AW2601)</f>
        <v>2019</v>
      </c>
      <c r="BA2601" s="2" t="s">
        <v>9</v>
      </c>
      <c r="BB2601" s="12" t="str">
        <f>INDEX($CD$5:$CD$10,MATCH(BA2601,$CC$5:$CC$10,0),1)</f>
        <v>Y</v>
      </c>
      <c r="BC2601" s="12" t="str">
        <f>IF(AND(BB2601="Y",AY2601&gt;1),"Y","")</f>
        <v>Y</v>
      </c>
      <c r="BD2601" s="12" t="str">
        <f>IF(AND(BB2601="Y",AY2601&lt;1),"Y","")</f>
        <v/>
      </c>
      <c r="BE2601" s="12" t="str">
        <f>IF(AY2601&gt;1,IF(AY2600&gt;1,"Y",""),"")</f>
        <v>Y</v>
      </c>
      <c r="BF2601" s="12" t="str">
        <f>IF(AY2601&lt;1,IF(AY2600&lt;1,"Y",""),"")</f>
        <v/>
      </c>
      <c r="BG2601" s="2"/>
      <c r="BH2601" s="2"/>
      <c r="BI2601" s="2"/>
      <c r="BJ2601" s="2"/>
      <c r="BK2601" s="2"/>
      <c r="BL2601" s="2"/>
      <c r="BM2601" s="4" t="str">
        <f>IF(BR2601=BR2602,IF(BR2601&gt;BR2600,BR2601&amp;"_O",""),BR2601&amp;"_C")</f>
        <v/>
      </c>
      <c r="BN2601" s="7" t="str">
        <f>IF(RIGHT(BM2601,1)="C",BP2601/INDEX($BP$5:$BP$2729,MATCH(BR2601&amp;"_O",$BM$5:$BM$2729,0),1),"")</f>
        <v/>
      </c>
      <c r="BO2601" s="38">
        <v>44141</v>
      </c>
      <c r="BP2601" s="3">
        <v>11895.23</v>
      </c>
      <c r="BQ2601" s="7">
        <f>BP2601/BP2600</f>
        <v>1.0901463489738892</v>
      </c>
      <c r="BR2601" s="4">
        <f>YEAR(BO2601)</f>
        <v>2020</v>
      </c>
      <c r="BS2601" s="2" t="s">
        <v>10</v>
      </c>
      <c r="BT2601" s="12" t="str">
        <f>INDEX($CD$5:$CD$10,MATCH(BS2601,$CC$5:$CC$10,0),1)</f>
        <v>Y</v>
      </c>
      <c r="BU2601" s="12" t="str">
        <f>IF(AND(BT2601="Y",BQ2601&gt;1),"Y","")</f>
        <v>Y</v>
      </c>
      <c r="BV2601" s="12" t="str">
        <f>IF(AND(BT2601="Y",BQ2601&lt;1),"Y","")</f>
        <v/>
      </c>
      <c r="BW2601" s="12" t="str">
        <f>IF(BQ2601&gt;1,IF(BQ2600&gt;1,"Y",""),"")</f>
        <v/>
      </c>
      <c r="BX2601" s="12" t="str">
        <f>IF(BQ2601&lt;1,IF(BQ2600&lt;1,"Y",""),"")</f>
        <v/>
      </c>
      <c r="BY2601" s="2"/>
      <c r="BZ2601" s="2"/>
      <c r="CA2601" s="2"/>
    </row>
    <row r="2602" spans="47:79">
      <c r="AU2602" s="4" t="str">
        <f>IF(AZ2602=AZ2603,IF(AZ2602&gt;AZ2601,AZ2602&amp;"_O",""),AZ2602&amp;"_C")</f>
        <v/>
      </c>
      <c r="AV2602" s="7" t="str">
        <f>IF(RIGHT(AU2602,1)="C",AX2602/INDEX($AX$5:$AX$2729,MATCH(AZ2602&amp;"_O",$AU$5:$AU$2729,0),1),"")</f>
        <v/>
      </c>
      <c r="AW2602" s="38">
        <v>43728</v>
      </c>
      <c r="AX2602" s="37">
        <v>2992.07</v>
      </c>
      <c r="AY2602" s="7">
        <f>AX2602/AX2601</f>
        <v>0.99490588184439011</v>
      </c>
      <c r="AZ2602" s="4">
        <f>YEAR(AW2602)</f>
        <v>2019</v>
      </c>
      <c r="BA2602" s="2" t="s">
        <v>9</v>
      </c>
      <c r="BB2602" s="12" t="str">
        <f>INDEX($CD$5:$CD$10,MATCH(BA2602,$CC$5:$CC$10,0),1)</f>
        <v>Y</v>
      </c>
      <c r="BC2602" s="12" t="str">
        <f>IF(AND(BB2602="Y",AY2602&gt;1),"Y","")</f>
        <v/>
      </c>
      <c r="BD2602" s="12" t="str">
        <f>IF(AND(BB2602="Y",AY2602&lt;1),"Y","")</f>
        <v>Y</v>
      </c>
      <c r="BE2602" s="12" t="str">
        <f>IF(AY2602&gt;1,IF(AY2601&gt;1,"Y",""),"")</f>
        <v/>
      </c>
      <c r="BF2602" s="12" t="str">
        <f>IF(AY2602&lt;1,IF(AY2601&lt;1,"Y",""),"")</f>
        <v/>
      </c>
      <c r="BG2602" s="2"/>
      <c r="BH2602" s="2"/>
      <c r="BI2602" s="2"/>
      <c r="BJ2602" s="2"/>
      <c r="BK2602" s="2"/>
      <c r="BL2602" s="2"/>
      <c r="BM2602" s="4" t="str">
        <f>IF(BR2602=BR2603,IF(BR2602&gt;BR2601,BR2602&amp;"_O",""),BR2602&amp;"_C")</f>
        <v/>
      </c>
      <c r="BN2602" s="7" t="str">
        <f>IF(RIGHT(BM2602,1)="C",BP2602/INDEX($BP$5:$BP$2729,MATCH(BR2602&amp;"_O",$BM$5:$BM$2729,0),1),"")</f>
        <v/>
      </c>
      <c r="BO2602" s="38">
        <v>44148</v>
      </c>
      <c r="BP2602" s="3">
        <v>11829.29</v>
      </c>
      <c r="BQ2602" s="7">
        <f>BP2602/BP2601</f>
        <v>0.99445660151169846</v>
      </c>
      <c r="BR2602" s="4">
        <f>YEAR(BO2602)</f>
        <v>2020</v>
      </c>
      <c r="BS2602" s="2" t="s">
        <v>10</v>
      </c>
      <c r="BT2602" s="12" t="str">
        <f>INDEX($CD$5:$CD$10,MATCH(BS2602,$CC$5:$CC$10,0),1)</f>
        <v>Y</v>
      </c>
      <c r="BU2602" s="12" t="str">
        <f>IF(AND(BT2602="Y",BQ2602&gt;1),"Y","")</f>
        <v/>
      </c>
      <c r="BV2602" s="12" t="str">
        <f>IF(AND(BT2602="Y",BQ2602&lt;1),"Y","")</f>
        <v>Y</v>
      </c>
      <c r="BW2602" s="12" t="str">
        <f>IF(BQ2602&gt;1,IF(BQ2601&gt;1,"Y",""),"")</f>
        <v/>
      </c>
      <c r="BX2602" s="12" t="str">
        <f>IF(BQ2602&lt;1,IF(BQ2601&lt;1,"Y",""),"")</f>
        <v/>
      </c>
      <c r="BY2602" s="2"/>
      <c r="BZ2602" s="2"/>
      <c r="CA2602" s="2"/>
    </row>
    <row r="2603" spans="47:79">
      <c r="AU2603" s="4" t="str">
        <f>IF(AZ2603=AZ2604,IF(AZ2603&gt;AZ2602,AZ2603&amp;"_O",""),AZ2603&amp;"_C")</f>
        <v/>
      </c>
      <c r="AV2603" s="7" t="str">
        <f>IF(RIGHT(AU2603,1)="C",AX2603/INDEX($AX$5:$AX$2729,MATCH(AZ2603&amp;"_O",$AU$5:$AU$2729,0),1),"")</f>
        <v/>
      </c>
      <c r="AW2603" s="38">
        <v>43735</v>
      </c>
      <c r="AX2603" s="37">
        <v>2961.79</v>
      </c>
      <c r="AY2603" s="7">
        <f>AX2603/AX2602</f>
        <v>0.98987991591105817</v>
      </c>
      <c r="AZ2603" s="4">
        <f>YEAR(AW2603)</f>
        <v>2019</v>
      </c>
      <c r="BA2603" s="2" t="s">
        <v>9</v>
      </c>
      <c r="BB2603" s="12" t="str">
        <f>INDEX($CD$5:$CD$10,MATCH(BA2603,$CC$5:$CC$10,0),1)</f>
        <v>Y</v>
      </c>
      <c r="BC2603" s="12" t="str">
        <f>IF(AND(BB2603="Y",AY2603&gt;1),"Y","")</f>
        <v/>
      </c>
      <c r="BD2603" s="12" t="str">
        <f>IF(AND(BB2603="Y",AY2603&lt;1),"Y","")</f>
        <v>Y</v>
      </c>
      <c r="BE2603" s="12" t="str">
        <f>IF(AY2603&gt;1,IF(AY2602&gt;1,"Y",""),"")</f>
        <v/>
      </c>
      <c r="BF2603" s="12" t="str">
        <f>IF(AY2603&lt;1,IF(AY2602&lt;1,"Y",""),"")</f>
        <v>Y</v>
      </c>
      <c r="BG2603" s="2"/>
      <c r="BH2603" s="2"/>
      <c r="BI2603" s="2"/>
      <c r="BJ2603" s="2"/>
      <c r="BK2603" s="2"/>
      <c r="BL2603" s="2"/>
      <c r="BM2603" s="4" t="str">
        <f>IF(BR2603=BR2604,IF(BR2603&gt;BR2602,BR2603&amp;"_O",""),BR2603&amp;"_C")</f>
        <v/>
      </c>
      <c r="BN2603" s="7" t="str">
        <f>IF(RIGHT(BM2603,1)="C",BP2603/INDEX($BP$5:$BP$2729,MATCH(BR2603&amp;"_O",$BM$5:$BM$2729,0),1),"")</f>
        <v/>
      </c>
      <c r="BO2603" s="38">
        <v>44155</v>
      </c>
      <c r="BP2603" s="3">
        <v>11854.97</v>
      </c>
      <c r="BQ2603" s="7">
        <f>BP2603/BP2602</f>
        <v>1.0021708826142566</v>
      </c>
      <c r="BR2603" s="4">
        <f>YEAR(BO2603)</f>
        <v>2020</v>
      </c>
      <c r="BS2603" s="2" t="s">
        <v>10</v>
      </c>
      <c r="BT2603" s="12" t="str">
        <f>INDEX($CD$5:$CD$10,MATCH(BS2603,$CC$5:$CC$10,0),1)</f>
        <v>Y</v>
      </c>
      <c r="BU2603" s="12" t="str">
        <f>IF(AND(BT2603="Y",BQ2603&gt;1),"Y","")</f>
        <v>Y</v>
      </c>
      <c r="BV2603" s="12" t="str">
        <f>IF(AND(BT2603="Y",BQ2603&lt;1),"Y","")</f>
        <v/>
      </c>
      <c r="BW2603" s="12" t="str">
        <f>IF(BQ2603&gt;1,IF(BQ2602&gt;1,"Y",""),"")</f>
        <v/>
      </c>
      <c r="BX2603" s="12" t="str">
        <f>IF(BQ2603&lt;1,IF(BQ2602&lt;1,"Y",""),"")</f>
        <v/>
      </c>
      <c r="BY2603" s="2"/>
      <c r="BZ2603" s="2"/>
      <c r="CA2603" s="2"/>
    </row>
    <row r="2604" spans="47:79">
      <c r="AU2604" s="4" t="str">
        <f>IF(AZ2604=AZ2605,IF(AZ2604&gt;AZ2603,AZ2604&amp;"_O",""),AZ2604&amp;"_C")</f>
        <v/>
      </c>
      <c r="AV2604" s="7" t="str">
        <f>IF(RIGHT(AU2604,1)="C",AX2604/INDEX($AX$5:$AX$2729,MATCH(AZ2604&amp;"_O",$AU$5:$AU$2729,0),1),"")</f>
        <v/>
      </c>
      <c r="AW2604" s="38">
        <v>43742</v>
      </c>
      <c r="AX2604" s="37">
        <v>2952.01</v>
      </c>
      <c r="AY2604" s="7">
        <f>AX2604/AX2603</f>
        <v>0.99669794279810531</v>
      </c>
      <c r="AZ2604" s="4">
        <f>YEAR(AW2604)</f>
        <v>2019</v>
      </c>
      <c r="BA2604" s="2" t="s">
        <v>9</v>
      </c>
      <c r="BB2604" s="12" t="str">
        <f>INDEX($CD$5:$CD$10,MATCH(BA2604,$CC$5:$CC$10,0),1)</f>
        <v>Y</v>
      </c>
      <c r="BC2604" s="12" t="str">
        <f>IF(AND(BB2604="Y",AY2604&gt;1),"Y","")</f>
        <v/>
      </c>
      <c r="BD2604" s="12" t="str">
        <f>IF(AND(BB2604="Y",AY2604&lt;1),"Y","")</f>
        <v>Y</v>
      </c>
      <c r="BE2604" s="12" t="str">
        <f>IF(AY2604&gt;1,IF(AY2603&gt;1,"Y",""),"")</f>
        <v/>
      </c>
      <c r="BF2604" s="12" t="str">
        <f>IF(AY2604&lt;1,IF(AY2603&lt;1,"Y",""),"")</f>
        <v>Y</v>
      </c>
      <c r="BG2604" s="2"/>
      <c r="BH2604" s="2"/>
      <c r="BI2604" s="2"/>
      <c r="BJ2604" s="2"/>
      <c r="BK2604" s="2"/>
      <c r="BL2604" s="2"/>
      <c r="BM2604" s="4" t="str">
        <f>IF(BR2604=BR2605,IF(BR2604&gt;BR2603,BR2604&amp;"_O",""),BR2604&amp;"_C")</f>
        <v/>
      </c>
      <c r="BN2604" s="7" t="str">
        <f>IF(RIGHT(BM2604,1)="C",BP2604/INDEX($BP$5:$BP$2729,MATCH(BR2604&amp;"_O",$BM$5:$BM$2729,0),1),"")</f>
        <v/>
      </c>
      <c r="BO2604" s="38">
        <v>44162</v>
      </c>
      <c r="BP2604" s="3">
        <v>12205.85</v>
      </c>
      <c r="BQ2604" s="7">
        <f>BP2604/BP2603</f>
        <v>1.0295977130266885</v>
      </c>
      <c r="BR2604" s="4">
        <f>YEAR(BO2604)</f>
        <v>2020</v>
      </c>
      <c r="BS2604" s="2" t="s">
        <v>10</v>
      </c>
      <c r="BT2604" s="12" t="str">
        <f>INDEX($CD$5:$CD$10,MATCH(BS2604,$CC$5:$CC$10,0),1)</f>
        <v>Y</v>
      </c>
      <c r="BU2604" s="12" t="str">
        <f>IF(AND(BT2604="Y",BQ2604&gt;1),"Y","")</f>
        <v>Y</v>
      </c>
      <c r="BV2604" s="12" t="str">
        <f>IF(AND(BT2604="Y",BQ2604&lt;1),"Y","")</f>
        <v/>
      </c>
      <c r="BW2604" s="12" t="str">
        <f>IF(BQ2604&gt;1,IF(BQ2603&gt;1,"Y",""),"")</f>
        <v>Y</v>
      </c>
      <c r="BX2604" s="12" t="str">
        <f>IF(BQ2604&lt;1,IF(BQ2603&lt;1,"Y",""),"")</f>
        <v/>
      </c>
      <c r="BY2604" s="2"/>
      <c r="BZ2604" s="2"/>
      <c r="CA2604" s="2"/>
    </row>
    <row r="2605" spans="47:79">
      <c r="AU2605" s="4" t="str">
        <f>IF(AZ2605=AZ2606,IF(AZ2605&gt;AZ2604,AZ2605&amp;"_O",""),AZ2605&amp;"_C")</f>
        <v/>
      </c>
      <c r="AV2605" s="7" t="str">
        <f>IF(RIGHT(AU2605,1)="C",AX2605/INDEX($AX$5:$AX$2729,MATCH(AZ2605&amp;"_O",$AU$5:$AU$2729,0),1),"")</f>
        <v/>
      </c>
      <c r="AW2605" s="38">
        <v>43749</v>
      </c>
      <c r="AX2605" s="37">
        <v>2970.27</v>
      </c>
      <c r="AY2605" s="7">
        <f>AX2605/AX2604</f>
        <v>1.006185615902385</v>
      </c>
      <c r="AZ2605" s="4">
        <f>YEAR(AW2605)</f>
        <v>2019</v>
      </c>
      <c r="BA2605" s="2" t="s">
        <v>9</v>
      </c>
      <c r="BB2605" s="12" t="str">
        <f>INDEX($CD$5:$CD$10,MATCH(BA2605,$CC$5:$CC$10,0),1)</f>
        <v>Y</v>
      </c>
      <c r="BC2605" s="12" t="str">
        <f>IF(AND(BB2605="Y",AY2605&gt;1),"Y","")</f>
        <v>Y</v>
      </c>
      <c r="BD2605" s="12" t="str">
        <f>IF(AND(BB2605="Y",AY2605&lt;1),"Y","")</f>
        <v/>
      </c>
      <c r="BE2605" s="12" t="str">
        <f>IF(AY2605&gt;1,IF(AY2604&gt;1,"Y",""),"")</f>
        <v/>
      </c>
      <c r="BF2605" s="12" t="str">
        <f>IF(AY2605&lt;1,IF(AY2604&lt;1,"Y",""),"")</f>
        <v/>
      </c>
      <c r="BG2605" s="2"/>
      <c r="BH2605" s="2"/>
      <c r="BI2605" s="2"/>
      <c r="BJ2605" s="2"/>
      <c r="BK2605" s="2"/>
      <c r="BL2605" s="2"/>
      <c r="BM2605" s="4" t="str">
        <f>IF(BR2605=BR2606,IF(BR2605&gt;BR2604,BR2605&amp;"_O",""),BR2605&amp;"_C")</f>
        <v/>
      </c>
      <c r="BN2605" s="7" t="str">
        <f>IF(RIGHT(BM2605,1)="C",BP2605/INDEX($BP$5:$BP$2729,MATCH(BR2605&amp;"_O",$BM$5:$BM$2729,0),1),"")</f>
        <v/>
      </c>
      <c r="BO2605" s="38">
        <v>44169</v>
      </c>
      <c r="BP2605" s="3">
        <v>12464.23</v>
      </c>
      <c r="BQ2605" s="7">
        <f>BP2605/BP2604</f>
        <v>1.0211685380370887</v>
      </c>
      <c r="BR2605" s="4">
        <f>YEAR(BO2605)</f>
        <v>2020</v>
      </c>
      <c r="BS2605" s="2" t="s">
        <v>10</v>
      </c>
      <c r="BT2605" s="12" t="str">
        <f>INDEX($CD$5:$CD$10,MATCH(BS2605,$CC$5:$CC$10,0),1)</f>
        <v>Y</v>
      </c>
      <c r="BU2605" s="12" t="str">
        <f>IF(AND(BT2605="Y",BQ2605&gt;1),"Y","")</f>
        <v>Y</v>
      </c>
      <c r="BV2605" s="12" t="str">
        <f>IF(AND(BT2605="Y",BQ2605&lt;1),"Y","")</f>
        <v/>
      </c>
      <c r="BW2605" s="12" t="str">
        <f>IF(BQ2605&gt;1,IF(BQ2604&gt;1,"Y",""),"")</f>
        <v>Y</v>
      </c>
      <c r="BX2605" s="12" t="str">
        <f>IF(BQ2605&lt;1,IF(BQ2604&lt;1,"Y",""),"")</f>
        <v/>
      </c>
      <c r="BY2605" s="2"/>
      <c r="BZ2605" s="2"/>
      <c r="CA2605" s="2"/>
    </row>
    <row r="2606" spans="47:79">
      <c r="AU2606" s="4" t="str">
        <f>IF(AZ2606=AZ2607,IF(AZ2606&gt;AZ2605,AZ2606&amp;"_O",""),AZ2606&amp;"_C")</f>
        <v/>
      </c>
      <c r="AV2606" s="7" t="str">
        <f>IF(RIGHT(AU2606,1)="C",AX2606/INDEX($AX$5:$AX$2729,MATCH(AZ2606&amp;"_O",$AU$5:$AU$2729,0),1),"")</f>
        <v/>
      </c>
      <c r="AW2606" s="38">
        <v>43756</v>
      </c>
      <c r="AX2606" s="37">
        <v>2986.2</v>
      </c>
      <c r="AY2606" s="7">
        <f>AX2606/AX2605</f>
        <v>1.0053631488046542</v>
      </c>
      <c r="AZ2606" s="4">
        <f>YEAR(AW2606)</f>
        <v>2019</v>
      </c>
      <c r="BA2606" s="2" t="s">
        <v>9</v>
      </c>
      <c r="BB2606" s="12" t="str">
        <f>INDEX($CD$5:$CD$10,MATCH(BA2606,$CC$5:$CC$10,0),1)</f>
        <v>Y</v>
      </c>
      <c r="BC2606" s="12" t="str">
        <f>IF(AND(BB2606="Y",AY2606&gt;1),"Y","")</f>
        <v>Y</v>
      </c>
      <c r="BD2606" s="12" t="str">
        <f>IF(AND(BB2606="Y",AY2606&lt;1),"Y","")</f>
        <v/>
      </c>
      <c r="BE2606" s="12" t="str">
        <f>IF(AY2606&gt;1,IF(AY2605&gt;1,"Y",""),"")</f>
        <v>Y</v>
      </c>
      <c r="BF2606" s="12" t="str">
        <f>IF(AY2606&lt;1,IF(AY2605&lt;1,"Y",""),"")</f>
        <v/>
      </c>
      <c r="BG2606" s="2"/>
      <c r="BH2606" s="2"/>
      <c r="BI2606" s="2"/>
      <c r="BJ2606" s="2"/>
      <c r="BK2606" s="2"/>
      <c r="BL2606" s="2"/>
      <c r="BM2606" s="4" t="str">
        <f>IF(BR2606=BR2607,IF(BR2606&gt;BR2605,BR2606&amp;"_O",""),BR2606&amp;"_C")</f>
        <v/>
      </c>
      <c r="BN2606" s="7" t="str">
        <f>IF(RIGHT(BM2606,1)="C",BP2606/INDEX($BP$5:$BP$2729,MATCH(BR2606&amp;"_O",$BM$5:$BM$2729,0),1),"")</f>
        <v/>
      </c>
      <c r="BO2606" s="38">
        <v>44176</v>
      </c>
      <c r="BP2606" s="3">
        <v>12377.87</v>
      </c>
      <c r="BQ2606" s="7">
        <f>BP2606/BP2605</f>
        <v>0.9930713730410945</v>
      </c>
      <c r="BR2606" s="4">
        <f>YEAR(BO2606)</f>
        <v>2020</v>
      </c>
      <c r="BS2606" s="2" t="s">
        <v>10</v>
      </c>
      <c r="BT2606" s="12" t="str">
        <f>INDEX($CD$5:$CD$10,MATCH(BS2606,$CC$5:$CC$10,0),1)</f>
        <v>Y</v>
      </c>
      <c r="BU2606" s="12" t="str">
        <f>IF(AND(BT2606="Y",BQ2606&gt;1),"Y","")</f>
        <v/>
      </c>
      <c r="BV2606" s="12" t="str">
        <f>IF(AND(BT2606="Y",BQ2606&lt;1),"Y","")</f>
        <v>Y</v>
      </c>
      <c r="BW2606" s="12" t="str">
        <f>IF(BQ2606&gt;1,IF(BQ2605&gt;1,"Y",""),"")</f>
        <v/>
      </c>
      <c r="BX2606" s="12" t="str">
        <f>IF(BQ2606&lt;1,IF(BQ2605&lt;1,"Y",""),"")</f>
        <v/>
      </c>
      <c r="BY2606" s="2"/>
      <c r="BZ2606" s="2"/>
      <c r="CA2606" s="2"/>
    </row>
    <row r="2607" spans="47:79">
      <c r="AU2607" s="4" t="str">
        <f>IF(AZ2607=AZ2608,IF(AZ2607&gt;AZ2606,AZ2607&amp;"_O",""),AZ2607&amp;"_C")</f>
        <v/>
      </c>
      <c r="AV2607" s="7" t="str">
        <f>IF(RIGHT(AU2607,1)="C",AX2607/INDEX($AX$5:$AX$2729,MATCH(AZ2607&amp;"_O",$AU$5:$AU$2729,0),1),"")</f>
        <v/>
      </c>
      <c r="AW2607" s="38">
        <v>43763</v>
      </c>
      <c r="AX2607" s="37">
        <v>3022.55</v>
      </c>
      <c r="AY2607" s="7">
        <f>AX2607/AX2606</f>
        <v>1.0121726609068382</v>
      </c>
      <c r="AZ2607" s="4">
        <f>YEAR(AW2607)</f>
        <v>2019</v>
      </c>
      <c r="BA2607" s="2" t="s">
        <v>9</v>
      </c>
      <c r="BB2607" s="12" t="str">
        <f>INDEX($CD$5:$CD$10,MATCH(BA2607,$CC$5:$CC$10,0),1)</f>
        <v>Y</v>
      </c>
      <c r="BC2607" s="12" t="str">
        <f>IF(AND(BB2607="Y",AY2607&gt;1),"Y","")</f>
        <v>Y</v>
      </c>
      <c r="BD2607" s="12" t="str">
        <f>IF(AND(BB2607="Y",AY2607&lt;1),"Y","")</f>
        <v/>
      </c>
      <c r="BE2607" s="12" t="str">
        <f>IF(AY2607&gt;1,IF(AY2606&gt;1,"Y",""),"")</f>
        <v>Y</v>
      </c>
      <c r="BF2607" s="12" t="str">
        <f>IF(AY2607&lt;1,IF(AY2606&lt;1,"Y",""),"")</f>
        <v/>
      </c>
      <c r="BG2607" s="2"/>
      <c r="BH2607" s="2"/>
      <c r="BI2607" s="2"/>
      <c r="BJ2607" s="2"/>
      <c r="BK2607" s="2"/>
      <c r="BL2607" s="2"/>
      <c r="BM2607" s="4" t="str">
        <f>IF(BR2607=BR2608,IF(BR2607&gt;BR2606,BR2607&amp;"_O",""),BR2607&amp;"_C")</f>
        <v/>
      </c>
      <c r="BN2607" s="7" t="str">
        <f>IF(RIGHT(BM2607,1)="C",BP2607/INDEX($BP$5:$BP$2729,MATCH(BR2607&amp;"_O",$BM$5:$BM$2729,0),1),"")</f>
        <v/>
      </c>
      <c r="BO2607" s="38">
        <v>44183</v>
      </c>
      <c r="BP2607" s="3">
        <v>12755.64</v>
      </c>
      <c r="BQ2607" s="7">
        <f>BP2607/BP2606</f>
        <v>1.0305197905617041</v>
      </c>
      <c r="BR2607" s="4">
        <f>YEAR(BO2607)</f>
        <v>2020</v>
      </c>
      <c r="BS2607" s="2" t="s">
        <v>10</v>
      </c>
      <c r="BT2607" s="12" t="str">
        <f>INDEX($CD$5:$CD$10,MATCH(BS2607,$CC$5:$CC$10,0),1)</f>
        <v>Y</v>
      </c>
      <c r="BU2607" s="12" t="str">
        <f>IF(AND(BT2607="Y",BQ2607&gt;1),"Y","")</f>
        <v>Y</v>
      </c>
      <c r="BV2607" s="12" t="str">
        <f>IF(AND(BT2607="Y",BQ2607&lt;1),"Y","")</f>
        <v/>
      </c>
      <c r="BW2607" s="12" t="str">
        <f>IF(BQ2607&gt;1,IF(BQ2606&gt;1,"Y",""),"")</f>
        <v/>
      </c>
      <c r="BX2607" s="12" t="str">
        <f>IF(BQ2607&lt;1,IF(BQ2606&lt;1,"Y",""),"")</f>
        <v/>
      </c>
      <c r="BY2607" s="2"/>
      <c r="BZ2607" s="2"/>
      <c r="CA2607" s="2"/>
    </row>
    <row r="2608" spans="47:79">
      <c r="AU2608" s="4" t="str">
        <f>IF(AZ2608=AZ2609,IF(AZ2608&gt;AZ2607,AZ2608&amp;"_O",""),AZ2608&amp;"_C")</f>
        <v/>
      </c>
      <c r="AV2608" s="7" t="str">
        <f>IF(RIGHT(AU2608,1)="C",AX2608/INDEX($AX$5:$AX$2729,MATCH(AZ2608&amp;"_O",$AU$5:$AU$2729,0),1),"")</f>
        <v/>
      </c>
      <c r="AW2608" s="38">
        <v>43770</v>
      </c>
      <c r="AX2608" s="37">
        <v>3066.91</v>
      </c>
      <c r="AY2608" s="7">
        <f>AX2608/AX2607</f>
        <v>1.0146763494400421</v>
      </c>
      <c r="AZ2608" s="4">
        <f>YEAR(AW2608)</f>
        <v>2019</v>
      </c>
      <c r="BA2608" s="2" t="s">
        <v>9</v>
      </c>
      <c r="BB2608" s="12" t="str">
        <f>INDEX($CD$5:$CD$10,MATCH(BA2608,$CC$5:$CC$10,0),1)</f>
        <v>Y</v>
      </c>
      <c r="BC2608" s="12" t="str">
        <f>IF(AND(BB2608="Y",AY2608&gt;1),"Y","")</f>
        <v>Y</v>
      </c>
      <c r="BD2608" s="12" t="str">
        <f>IF(AND(BB2608="Y",AY2608&lt;1),"Y","")</f>
        <v/>
      </c>
      <c r="BE2608" s="12" t="str">
        <f>IF(AY2608&gt;1,IF(AY2607&gt;1,"Y",""),"")</f>
        <v>Y</v>
      </c>
      <c r="BF2608" s="12" t="str">
        <f>IF(AY2608&lt;1,IF(AY2607&lt;1,"Y",""),"")</f>
        <v/>
      </c>
      <c r="BG2608" s="2"/>
      <c r="BH2608" s="2"/>
      <c r="BI2608" s="2"/>
      <c r="BJ2608" s="2"/>
      <c r="BK2608" s="2"/>
      <c r="BL2608" s="2"/>
      <c r="BM2608" s="4" t="str">
        <f>IF(BR2608=BR2609,IF(BR2608&gt;BR2607,BR2608&amp;"_O",""),BR2608&amp;"_C")</f>
        <v/>
      </c>
      <c r="BN2608" s="7" t="str">
        <f>IF(RIGHT(BM2608,1)="C",BP2608/INDEX($BP$5:$BP$2729,MATCH(BR2608&amp;"_O",$BM$5:$BM$2729,0),1),"")</f>
        <v/>
      </c>
      <c r="BO2608" s="38">
        <v>44189</v>
      </c>
      <c r="BP2608" s="3">
        <v>12804.73</v>
      </c>
      <c r="BQ2608" s="7">
        <f>BP2608/BP2607</f>
        <v>1.0038484936859302</v>
      </c>
      <c r="BR2608" s="4">
        <f>YEAR(BO2608)</f>
        <v>2020</v>
      </c>
      <c r="BS2608" s="2" t="s">
        <v>10</v>
      </c>
      <c r="BT2608" s="12" t="str">
        <f>INDEX($CD$5:$CD$10,MATCH(BS2608,$CC$5:$CC$10,0),1)</f>
        <v>Y</v>
      </c>
      <c r="BU2608" s="12" t="str">
        <f>IF(AND(BT2608="Y",BQ2608&gt;1),"Y","")</f>
        <v>Y</v>
      </c>
      <c r="BV2608" s="12" t="str">
        <f>IF(AND(BT2608="Y",BQ2608&lt;1),"Y","")</f>
        <v/>
      </c>
      <c r="BW2608" s="12" t="str">
        <f>IF(BQ2608&gt;1,IF(BQ2607&gt;1,"Y",""),"")</f>
        <v>Y</v>
      </c>
      <c r="BX2608" s="12" t="str">
        <f>IF(BQ2608&lt;1,IF(BQ2607&lt;1,"Y",""),"")</f>
        <v/>
      </c>
      <c r="BY2608" s="2"/>
      <c r="BZ2608" s="2"/>
      <c r="CA2608" s="2"/>
    </row>
    <row r="2609" spans="47:79">
      <c r="AU2609" s="4" t="str">
        <f>IF(AZ2609=AZ2610,IF(AZ2609&gt;AZ2608,AZ2609&amp;"_O",""),AZ2609&amp;"_C")</f>
        <v/>
      </c>
      <c r="AV2609" s="7" t="str">
        <f>IF(RIGHT(AU2609,1)="C",AX2609/INDEX($AX$5:$AX$2729,MATCH(AZ2609&amp;"_O",$AU$5:$AU$2729,0),1),"")</f>
        <v/>
      </c>
      <c r="AW2609" s="38">
        <v>43777</v>
      </c>
      <c r="AX2609" s="37">
        <v>3093.08</v>
      </c>
      <c r="AY2609" s="7">
        <f>AX2609/AX2608</f>
        <v>1.0085330185757</v>
      </c>
      <c r="AZ2609" s="4">
        <f>YEAR(AW2609)</f>
        <v>2019</v>
      </c>
      <c r="BA2609" s="2" t="s">
        <v>9</v>
      </c>
      <c r="BB2609" s="12" t="str">
        <f>INDEX($CD$5:$CD$10,MATCH(BA2609,$CC$5:$CC$10,0),1)</f>
        <v>Y</v>
      </c>
      <c r="BC2609" s="12" t="str">
        <f>IF(AND(BB2609="Y",AY2609&gt;1),"Y","")</f>
        <v>Y</v>
      </c>
      <c r="BD2609" s="12" t="str">
        <f>IF(AND(BB2609="Y",AY2609&lt;1),"Y","")</f>
        <v/>
      </c>
      <c r="BE2609" s="12" t="str">
        <f>IF(AY2609&gt;1,IF(AY2608&gt;1,"Y",""),"")</f>
        <v>Y</v>
      </c>
      <c r="BF2609" s="12" t="str">
        <f>IF(AY2609&lt;1,IF(AY2608&lt;1,"Y",""),"")</f>
        <v/>
      </c>
      <c r="BG2609" s="2"/>
      <c r="BH2609" s="2"/>
      <c r="BI2609" s="2"/>
      <c r="BJ2609" s="2"/>
      <c r="BK2609" s="2"/>
      <c r="BL2609" s="2"/>
      <c r="BM2609" s="4" t="str">
        <f>IF(BR2609=BR2610,IF(BR2609&gt;BR2608,BR2609&amp;"_O",""),BR2609&amp;"_C")</f>
        <v>2020_C</v>
      </c>
      <c r="BN2609" s="7">
        <f>IF(RIGHT(BM2609,1)="C",BP2609/INDEX($BP$5:$BP$2729,MATCH(BR2609&amp;"_O",$BM$5:$BM$2729,0),1),"")</f>
        <v>1.4287339107415442</v>
      </c>
      <c r="BO2609" s="38">
        <v>44196</v>
      </c>
      <c r="BP2609" s="3">
        <v>12888.28</v>
      </c>
      <c r="BQ2609" s="7">
        <f>BP2609/BP2608</f>
        <v>1.0065249325835064</v>
      </c>
      <c r="BR2609" s="4">
        <f>YEAR(BO2609)</f>
        <v>2020</v>
      </c>
      <c r="BS2609" s="2" t="s">
        <v>10</v>
      </c>
      <c r="BT2609" s="12" t="str">
        <f>INDEX($CD$5:$CD$10,MATCH(BS2609,$CC$5:$CC$10,0),1)</f>
        <v>Y</v>
      </c>
      <c r="BU2609" s="12" t="str">
        <f>IF(AND(BT2609="Y",BQ2609&gt;1),"Y","")</f>
        <v>Y</v>
      </c>
      <c r="BV2609" s="12" t="str">
        <f>IF(AND(BT2609="Y",BQ2609&lt;1),"Y","")</f>
        <v/>
      </c>
      <c r="BW2609" s="12" t="str">
        <f>IF(BQ2609&gt;1,IF(BQ2608&gt;1,"Y",""),"")</f>
        <v>Y</v>
      </c>
      <c r="BX2609" s="12" t="str">
        <f>IF(BQ2609&lt;1,IF(BQ2608&lt;1,"Y",""),"")</f>
        <v/>
      </c>
      <c r="BY2609" s="2"/>
      <c r="BZ2609" s="2"/>
      <c r="CA2609" s="2"/>
    </row>
    <row r="2610" spans="47:79">
      <c r="AU2610" s="4" t="str">
        <f>IF(AZ2610=AZ2611,IF(AZ2610&gt;AZ2609,AZ2610&amp;"_O",""),AZ2610&amp;"_C")</f>
        <v/>
      </c>
      <c r="AV2610" s="7" t="str">
        <f>IF(RIGHT(AU2610,1)="C",AX2610/INDEX($AX$5:$AX$2729,MATCH(AZ2610&amp;"_O",$AU$5:$AU$2729,0),1),"")</f>
        <v/>
      </c>
      <c r="AW2610" s="38">
        <v>43784</v>
      </c>
      <c r="AX2610" s="37">
        <v>3120.46</v>
      </c>
      <c r="AY2610" s="7">
        <f>AX2610/AX2609</f>
        <v>1.0088520180532026</v>
      </c>
      <c r="AZ2610" s="4">
        <f>YEAR(AW2610)</f>
        <v>2019</v>
      </c>
      <c r="BA2610" s="2" t="s">
        <v>9</v>
      </c>
      <c r="BB2610" s="12" t="str">
        <f>INDEX($CD$5:$CD$10,MATCH(BA2610,$CC$5:$CC$10,0),1)</f>
        <v>Y</v>
      </c>
      <c r="BC2610" s="12" t="str">
        <f>IF(AND(BB2610="Y",AY2610&gt;1),"Y","")</f>
        <v>Y</v>
      </c>
      <c r="BD2610" s="12" t="str">
        <f>IF(AND(BB2610="Y",AY2610&lt;1),"Y","")</f>
        <v/>
      </c>
      <c r="BE2610" s="12" t="str">
        <f>IF(AY2610&gt;1,IF(AY2609&gt;1,"Y",""),"")</f>
        <v>Y</v>
      </c>
      <c r="BF2610" s="12" t="str">
        <f>IF(AY2610&lt;1,IF(AY2609&lt;1,"Y",""),"")</f>
        <v/>
      </c>
      <c r="BG2610" s="2"/>
      <c r="BH2610" s="2"/>
      <c r="BI2610" s="2"/>
      <c r="BJ2610" s="2"/>
      <c r="BK2610" s="2"/>
      <c r="BL2610" s="2"/>
      <c r="BM2610" s="4" t="str">
        <f>IF(BR2610=BR2611,IF(BR2610&gt;BR2609,BR2610&amp;"_O",""),BR2610&amp;"_C")</f>
        <v>2021_O</v>
      </c>
      <c r="BN2610" s="7" t="str">
        <f>IF(RIGHT(BM2610,1)="C",BP2610/INDEX($BP$5:$BP$2729,MATCH(BR2610&amp;"_O",$BM$5:$BM$2729,0),1),"")</f>
        <v/>
      </c>
      <c r="BO2610" s="38">
        <v>44204</v>
      </c>
      <c r="BP2610" s="3">
        <v>13201.98</v>
      </c>
      <c r="BQ2610" s="7">
        <f>BP2610/BP2609</f>
        <v>1.0243399429559257</v>
      </c>
      <c r="BR2610" s="4">
        <f>YEAR(BO2610)</f>
        <v>2021</v>
      </c>
      <c r="BS2610" s="2" t="s">
        <v>10</v>
      </c>
      <c r="BT2610" s="12" t="str">
        <f>INDEX($CD$5:$CD$10,MATCH(BS2610,$CC$5:$CC$10,0),1)</f>
        <v>Y</v>
      </c>
      <c r="BU2610" s="12" t="str">
        <f>IF(AND(BT2610="Y",BQ2610&gt;1),"Y","")</f>
        <v>Y</v>
      </c>
      <c r="BV2610" s="12" t="str">
        <f>IF(AND(BT2610="Y",BQ2610&lt;1),"Y","")</f>
        <v/>
      </c>
      <c r="BW2610" s="12" t="str">
        <f>IF(BQ2610&gt;1,IF(BQ2609&gt;1,"Y",""),"")</f>
        <v>Y</v>
      </c>
      <c r="BX2610" s="12" t="str">
        <f>IF(BQ2610&lt;1,IF(BQ2609&lt;1,"Y",""),"")</f>
        <v/>
      </c>
      <c r="BY2610" s="2"/>
      <c r="BZ2610" s="2"/>
      <c r="CA2610" s="2"/>
    </row>
    <row r="2611" spans="47:79">
      <c r="AU2611" s="4" t="str">
        <f>IF(AZ2611=AZ2612,IF(AZ2611&gt;AZ2610,AZ2611&amp;"_O",""),AZ2611&amp;"_C")</f>
        <v/>
      </c>
      <c r="AV2611" s="7" t="str">
        <f>IF(RIGHT(AU2611,1)="C",AX2611/INDEX($AX$5:$AX$2729,MATCH(AZ2611&amp;"_O",$AU$5:$AU$2729,0),1),"")</f>
        <v/>
      </c>
      <c r="AW2611" s="38">
        <v>43791</v>
      </c>
      <c r="AX2611" s="37">
        <v>3110.29</v>
      </c>
      <c r="AY2611" s="7">
        <f>AX2611/AX2610</f>
        <v>0.99674086512885918</v>
      </c>
      <c r="AZ2611" s="4">
        <f>YEAR(AW2611)</f>
        <v>2019</v>
      </c>
      <c r="BA2611" s="2" t="s">
        <v>9</v>
      </c>
      <c r="BB2611" s="12" t="str">
        <f>INDEX($CD$5:$CD$10,MATCH(BA2611,$CC$5:$CC$10,0),1)</f>
        <v>Y</v>
      </c>
      <c r="BC2611" s="12" t="str">
        <f>IF(AND(BB2611="Y",AY2611&gt;1),"Y","")</f>
        <v/>
      </c>
      <c r="BD2611" s="12" t="str">
        <f>IF(AND(BB2611="Y",AY2611&lt;1),"Y","")</f>
        <v>Y</v>
      </c>
      <c r="BE2611" s="12" t="str">
        <f>IF(AY2611&gt;1,IF(AY2610&gt;1,"Y",""),"")</f>
        <v/>
      </c>
      <c r="BF2611" s="12" t="str">
        <f>IF(AY2611&lt;1,IF(AY2610&lt;1,"Y",""),"")</f>
        <v/>
      </c>
      <c r="BG2611" s="2"/>
      <c r="BH2611" s="2"/>
      <c r="BI2611" s="2"/>
      <c r="BJ2611" s="2"/>
      <c r="BK2611" s="2"/>
      <c r="BL2611" s="2"/>
      <c r="BM2611" s="4" t="str">
        <f>IF(BR2611=BR2612,IF(BR2611&gt;BR2610,BR2611&amp;"_O",""),BR2611&amp;"_C")</f>
        <v/>
      </c>
      <c r="BN2611" s="7" t="str">
        <f>IF(RIGHT(BM2611,1)="C",BP2611/INDEX($BP$5:$BP$2729,MATCH(BR2611&amp;"_O",$BM$5:$BM$2729,0),1),"")</f>
        <v/>
      </c>
      <c r="BO2611" s="38">
        <v>44211</v>
      </c>
      <c r="BP2611" s="3">
        <v>12998.5</v>
      </c>
      <c r="BQ2611" s="7">
        <f>BP2611/BP2610</f>
        <v>0.98458716041078687</v>
      </c>
      <c r="BR2611" s="4">
        <f>YEAR(BO2611)</f>
        <v>2021</v>
      </c>
      <c r="BS2611" s="2" t="s">
        <v>10</v>
      </c>
      <c r="BT2611" s="12" t="str">
        <f>INDEX($CD$5:$CD$10,MATCH(BS2611,$CC$5:$CC$10,0),1)</f>
        <v>Y</v>
      </c>
      <c r="BU2611" s="12" t="str">
        <f>IF(AND(BT2611="Y",BQ2611&gt;1),"Y","")</f>
        <v/>
      </c>
      <c r="BV2611" s="12" t="str">
        <f>IF(AND(BT2611="Y",BQ2611&lt;1),"Y","")</f>
        <v>Y</v>
      </c>
      <c r="BW2611" s="12" t="str">
        <f>IF(BQ2611&gt;1,IF(BQ2610&gt;1,"Y",""),"")</f>
        <v/>
      </c>
      <c r="BX2611" s="12" t="str">
        <f>IF(BQ2611&lt;1,IF(BQ2610&lt;1,"Y",""),"")</f>
        <v/>
      </c>
      <c r="BY2611" s="2"/>
      <c r="BZ2611" s="2"/>
      <c r="CA2611" s="2"/>
    </row>
    <row r="2612" spans="47:79">
      <c r="AU2612" s="4" t="str">
        <f>IF(AZ2612=AZ2613,IF(AZ2612&gt;AZ2611,AZ2612&amp;"_O",""),AZ2612&amp;"_C")</f>
        <v/>
      </c>
      <c r="AV2612" s="7" t="str">
        <f>IF(RIGHT(AU2612,1)="C",AX2612/INDEX($AX$5:$AX$2729,MATCH(AZ2612&amp;"_O",$AU$5:$AU$2729,0),1),"")</f>
        <v/>
      </c>
      <c r="AW2612" s="38">
        <v>43798</v>
      </c>
      <c r="AX2612" s="37">
        <v>3140.98</v>
      </c>
      <c r="AY2612" s="7">
        <f>AX2612/AX2611</f>
        <v>1.0098672471055754</v>
      </c>
      <c r="AZ2612" s="4">
        <f>YEAR(AW2612)</f>
        <v>2019</v>
      </c>
      <c r="BA2612" s="2" t="s">
        <v>9</v>
      </c>
      <c r="BB2612" s="12" t="str">
        <f>INDEX($CD$5:$CD$10,MATCH(BA2612,$CC$5:$CC$10,0),1)</f>
        <v>Y</v>
      </c>
      <c r="BC2612" s="12" t="str">
        <f>IF(AND(BB2612="Y",AY2612&gt;1),"Y","")</f>
        <v>Y</v>
      </c>
      <c r="BD2612" s="12" t="str">
        <f>IF(AND(BB2612="Y",AY2612&lt;1),"Y","")</f>
        <v/>
      </c>
      <c r="BE2612" s="12" t="str">
        <f>IF(AY2612&gt;1,IF(AY2611&gt;1,"Y",""),"")</f>
        <v/>
      </c>
      <c r="BF2612" s="12" t="str">
        <f>IF(AY2612&lt;1,IF(AY2611&lt;1,"Y",""),"")</f>
        <v/>
      </c>
      <c r="BG2612" s="2"/>
      <c r="BH2612" s="2"/>
      <c r="BI2612" s="2"/>
      <c r="BJ2612" s="2"/>
      <c r="BK2612" s="2"/>
      <c r="BL2612" s="2"/>
      <c r="BM2612" s="4" t="str">
        <f>IF(BR2612=BR2613,IF(BR2612&gt;BR2611,BR2612&amp;"_O",""),BR2612&amp;"_C")</f>
        <v/>
      </c>
      <c r="BN2612" s="7" t="str">
        <f>IF(RIGHT(BM2612,1)="C",BP2612/INDEX($BP$5:$BP$2729,MATCH(BR2612&amp;"_O",$BM$5:$BM$2729,0),1),"")</f>
        <v/>
      </c>
      <c r="BO2612" s="38">
        <v>44218</v>
      </c>
      <c r="BP2612" s="3">
        <v>13543.06</v>
      </c>
      <c r="BQ2612" s="7">
        <f>BP2612/BP2611</f>
        <v>1.041894064699773</v>
      </c>
      <c r="BR2612" s="4">
        <f>YEAR(BO2612)</f>
        <v>2021</v>
      </c>
      <c r="BS2612" s="2" t="s">
        <v>10</v>
      </c>
      <c r="BT2612" s="12" t="str">
        <f>INDEX($CD$5:$CD$10,MATCH(BS2612,$CC$5:$CC$10,0),1)</f>
        <v>Y</v>
      </c>
      <c r="BU2612" s="12" t="str">
        <f>IF(AND(BT2612="Y",BQ2612&gt;1),"Y","")</f>
        <v>Y</v>
      </c>
      <c r="BV2612" s="12" t="str">
        <f>IF(AND(BT2612="Y",BQ2612&lt;1),"Y","")</f>
        <v/>
      </c>
      <c r="BW2612" s="12" t="str">
        <f>IF(BQ2612&gt;1,IF(BQ2611&gt;1,"Y",""),"")</f>
        <v/>
      </c>
      <c r="BX2612" s="12" t="str">
        <f>IF(BQ2612&lt;1,IF(BQ2611&lt;1,"Y",""),"")</f>
        <v/>
      </c>
      <c r="BY2612" s="2"/>
      <c r="BZ2612" s="2"/>
      <c r="CA2612" s="2"/>
    </row>
    <row r="2613" spans="47:79">
      <c r="AU2613" s="4" t="str">
        <f>IF(AZ2613=AZ2614,IF(AZ2613&gt;AZ2612,AZ2613&amp;"_O",""),AZ2613&amp;"_C")</f>
        <v/>
      </c>
      <c r="AV2613" s="7" t="str">
        <f>IF(RIGHT(AU2613,1)="C",AX2613/INDEX($AX$5:$AX$2729,MATCH(AZ2613&amp;"_O",$AU$5:$AU$2729,0),1),"")</f>
        <v/>
      </c>
      <c r="AW2613" s="38">
        <v>43805</v>
      </c>
      <c r="AX2613" s="37">
        <v>3145.91</v>
      </c>
      <c r="AY2613" s="7">
        <f>AX2613/AX2612</f>
        <v>1.0015695738272767</v>
      </c>
      <c r="AZ2613" s="4">
        <f>YEAR(AW2613)</f>
        <v>2019</v>
      </c>
      <c r="BA2613" s="2" t="s">
        <v>9</v>
      </c>
      <c r="BB2613" s="12" t="str">
        <f>INDEX($CD$5:$CD$10,MATCH(BA2613,$CC$5:$CC$10,0),1)</f>
        <v>Y</v>
      </c>
      <c r="BC2613" s="12" t="str">
        <f>IF(AND(BB2613="Y",AY2613&gt;1),"Y","")</f>
        <v>Y</v>
      </c>
      <c r="BD2613" s="12" t="str">
        <f>IF(AND(BB2613="Y",AY2613&lt;1),"Y","")</f>
        <v/>
      </c>
      <c r="BE2613" s="12" t="str">
        <f>IF(AY2613&gt;1,IF(AY2612&gt;1,"Y",""),"")</f>
        <v>Y</v>
      </c>
      <c r="BF2613" s="12" t="str">
        <f>IF(AY2613&lt;1,IF(AY2612&lt;1,"Y",""),"")</f>
        <v/>
      </c>
      <c r="BG2613" s="2"/>
      <c r="BH2613" s="2"/>
      <c r="BI2613" s="2"/>
      <c r="BJ2613" s="2"/>
      <c r="BK2613" s="2"/>
      <c r="BL2613" s="2"/>
      <c r="BM2613" s="4" t="str">
        <f>IF(BR2613=BR2614,IF(BR2613&gt;BR2612,BR2613&amp;"_O",""),BR2613&amp;"_C")</f>
        <v/>
      </c>
      <c r="BN2613" s="7" t="str">
        <f>IF(RIGHT(BM2613,1)="C",BP2613/INDEX($BP$5:$BP$2729,MATCH(BR2613&amp;"_O",$BM$5:$BM$2729,0),1),"")</f>
        <v/>
      </c>
      <c r="BO2613" s="38">
        <v>44225</v>
      </c>
      <c r="BP2613" s="3">
        <v>13070.7</v>
      </c>
      <c r="BQ2613" s="7">
        <f>BP2613/BP2612</f>
        <v>0.96512161948629049</v>
      </c>
      <c r="BR2613" s="4">
        <f>YEAR(BO2613)</f>
        <v>2021</v>
      </c>
      <c r="BS2613" s="2" t="s">
        <v>10</v>
      </c>
      <c r="BT2613" s="12" t="str">
        <f>INDEX($CD$5:$CD$10,MATCH(BS2613,$CC$5:$CC$10,0),1)</f>
        <v>Y</v>
      </c>
      <c r="BU2613" s="12" t="str">
        <f>IF(AND(BT2613="Y",BQ2613&gt;1),"Y","")</f>
        <v/>
      </c>
      <c r="BV2613" s="12" t="str">
        <f>IF(AND(BT2613="Y",BQ2613&lt;1),"Y","")</f>
        <v>Y</v>
      </c>
      <c r="BW2613" s="12" t="str">
        <f>IF(BQ2613&gt;1,IF(BQ2612&gt;1,"Y",""),"")</f>
        <v/>
      </c>
      <c r="BX2613" s="12" t="str">
        <f>IF(BQ2613&lt;1,IF(BQ2612&lt;1,"Y",""),"")</f>
        <v/>
      </c>
      <c r="BY2613" s="2"/>
      <c r="BZ2613" s="2"/>
      <c r="CA2613" s="2"/>
    </row>
    <row r="2614" spans="47:79">
      <c r="AU2614" s="4" t="str">
        <f>IF(AZ2614=AZ2615,IF(AZ2614&gt;AZ2613,AZ2614&amp;"_O",""),AZ2614&amp;"_C")</f>
        <v/>
      </c>
      <c r="AV2614" s="7" t="str">
        <f>IF(RIGHT(AU2614,1)="C",AX2614/INDEX($AX$5:$AX$2729,MATCH(AZ2614&amp;"_O",$AU$5:$AU$2729,0),1),"")</f>
        <v/>
      </c>
      <c r="AW2614" s="38">
        <v>43812</v>
      </c>
      <c r="AX2614" s="37">
        <v>3168.8</v>
      </c>
      <c r="AY2614" s="7">
        <f>AX2614/AX2613</f>
        <v>1.0072761140655646</v>
      </c>
      <c r="AZ2614" s="4">
        <f>YEAR(AW2614)</f>
        <v>2019</v>
      </c>
      <c r="BA2614" s="2" t="s">
        <v>9</v>
      </c>
      <c r="BB2614" s="12" t="str">
        <f>INDEX($CD$5:$CD$10,MATCH(BA2614,$CC$5:$CC$10,0),1)</f>
        <v>Y</v>
      </c>
      <c r="BC2614" s="12" t="str">
        <f>IF(AND(BB2614="Y",AY2614&gt;1),"Y","")</f>
        <v>Y</v>
      </c>
      <c r="BD2614" s="12" t="str">
        <f>IF(AND(BB2614="Y",AY2614&lt;1),"Y","")</f>
        <v/>
      </c>
      <c r="BE2614" s="12" t="str">
        <f>IF(AY2614&gt;1,IF(AY2613&gt;1,"Y",""),"")</f>
        <v>Y</v>
      </c>
      <c r="BF2614" s="12" t="str">
        <f>IF(AY2614&lt;1,IF(AY2613&lt;1,"Y",""),"")</f>
        <v/>
      </c>
      <c r="BG2614" s="2"/>
      <c r="BH2614" s="2"/>
      <c r="BI2614" s="2"/>
      <c r="BJ2614" s="2"/>
      <c r="BK2614" s="2"/>
      <c r="BL2614" s="2"/>
      <c r="BM2614" s="4" t="str">
        <f>IF(BR2614=BR2615,IF(BR2614&gt;BR2613,BR2614&amp;"_O",""),BR2614&amp;"_C")</f>
        <v/>
      </c>
      <c r="BN2614" s="7" t="str">
        <f>IF(RIGHT(BM2614,1)="C",BP2614/INDEX($BP$5:$BP$2729,MATCH(BR2614&amp;"_O",$BM$5:$BM$2729,0),1),"")</f>
        <v/>
      </c>
      <c r="BO2614" s="38">
        <v>44232</v>
      </c>
      <c r="BP2614" s="3">
        <v>13856.3</v>
      </c>
      <c r="BQ2614" s="7">
        <f>BP2614/BP2613</f>
        <v>1.060103896501335</v>
      </c>
      <c r="BR2614" s="4">
        <f>YEAR(BO2614)</f>
        <v>2021</v>
      </c>
      <c r="BS2614" s="2" t="s">
        <v>10</v>
      </c>
      <c r="BT2614" s="12" t="str">
        <f>INDEX($CD$5:$CD$10,MATCH(BS2614,$CC$5:$CC$10,0),1)</f>
        <v>Y</v>
      </c>
      <c r="BU2614" s="12" t="str">
        <f>IF(AND(BT2614="Y",BQ2614&gt;1),"Y","")</f>
        <v>Y</v>
      </c>
      <c r="BV2614" s="12" t="str">
        <f>IF(AND(BT2614="Y",BQ2614&lt;1),"Y","")</f>
        <v/>
      </c>
      <c r="BW2614" s="12" t="str">
        <f>IF(BQ2614&gt;1,IF(BQ2613&gt;1,"Y",""),"")</f>
        <v/>
      </c>
      <c r="BX2614" s="12" t="str">
        <f>IF(BQ2614&lt;1,IF(BQ2613&lt;1,"Y",""),"")</f>
        <v/>
      </c>
      <c r="BY2614" s="2"/>
      <c r="BZ2614" s="2"/>
      <c r="CA2614" s="2"/>
    </row>
    <row r="2615" spans="47:79">
      <c r="AU2615" s="4" t="str">
        <f>IF(AZ2615=AZ2616,IF(AZ2615&gt;AZ2614,AZ2615&amp;"_O",""),AZ2615&amp;"_C")</f>
        <v/>
      </c>
      <c r="AV2615" s="7" t="str">
        <f>IF(RIGHT(AU2615,1)="C",AX2615/INDEX($AX$5:$AX$2729,MATCH(AZ2615&amp;"_O",$AU$5:$AU$2729,0),1),"")</f>
        <v/>
      </c>
      <c r="AW2615" s="38">
        <v>43819</v>
      </c>
      <c r="AX2615" s="37">
        <v>3221.22</v>
      </c>
      <c r="AY2615" s="7">
        <f>AX2615/AX2614</f>
        <v>1.0165425397626862</v>
      </c>
      <c r="AZ2615" s="4">
        <f>YEAR(AW2615)</f>
        <v>2019</v>
      </c>
      <c r="BA2615" s="2" t="s">
        <v>9</v>
      </c>
      <c r="BB2615" s="12" t="str">
        <f>INDEX($CD$5:$CD$10,MATCH(BA2615,$CC$5:$CC$10,0),1)</f>
        <v>Y</v>
      </c>
      <c r="BC2615" s="12" t="str">
        <f>IF(AND(BB2615="Y",AY2615&gt;1),"Y","")</f>
        <v>Y</v>
      </c>
      <c r="BD2615" s="12" t="str">
        <f>IF(AND(BB2615="Y",AY2615&lt;1),"Y","")</f>
        <v/>
      </c>
      <c r="BE2615" s="12" t="str">
        <f>IF(AY2615&gt;1,IF(AY2614&gt;1,"Y",""),"")</f>
        <v>Y</v>
      </c>
      <c r="BF2615" s="12" t="str">
        <f>IF(AY2615&lt;1,IF(AY2614&lt;1,"Y",""),"")</f>
        <v/>
      </c>
      <c r="BG2615" s="2"/>
      <c r="BH2615" s="2"/>
      <c r="BI2615" s="2"/>
      <c r="BJ2615" s="2"/>
      <c r="BK2615" s="2"/>
      <c r="BL2615" s="2"/>
      <c r="BM2615" s="4" t="str">
        <f>IF(BR2615=BR2616,IF(BR2615&gt;BR2614,BR2615&amp;"_O",""),BR2615&amp;"_C")</f>
        <v/>
      </c>
      <c r="BN2615" s="7" t="str">
        <f>IF(RIGHT(BM2615,1)="C",BP2615/INDEX($BP$5:$BP$2729,MATCH(BR2615&amp;"_O",$BM$5:$BM$2729,0),1),"")</f>
        <v/>
      </c>
      <c r="BO2615" s="38">
        <v>44239</v>
      </c>
      <c r="BP2615" s="3">
        <v>14095.47</v>
      </c>
      <c r="BQ2615" s="7">
        <f>BP2615/BP2614</f>
        <v>1.017260740601748</v>
      </c>
      <c r="BR2615" s="4">
        <f>YEAR(BO2615)</f>
        <v>2021</v>
      </c>
      <c r="BS2615" s="2" t="s">
        <v>10</v>
      </c>
      <c r="BT2615" s="12" t="str">
        <f>INDEX($CD$5:$CD$10,MATCH(BS2615,$CC$5:$CC$10,0),1)</f>
        <v>Y</v>
      </c>
      <c r="BU2615" s="12" t="str">
        <f>IF(AND(BT2615="Y",BQ2615&gt;1),"Y","")</f>
        <v>Y</v>
      </c>
      <c r="BV2615" s="12" t="str">
        <f>IF(AND(BT2615="Y",BQ2615&lt;1),"Y","")</f>
        <v/>
      </c>
      <c r="BW2615" s="12" t="str">
        <f>IF(BQ2615&gt;1,IF(BQ2614&gt;1,"Y",""),"")</f>
        <v>Y</v>
      </c>
      <c r="BX2615" s="12" t="str">
        <f>IF(BQ2615&lt;1,IF(BQ2614&lt;1,"Y",""),"")</f>
        <v/>
      </c>
      <c r="BY2615" s="2"/>
      <c r="BZ2615" s="2"/>
      <c r="CA2615" s="2"/>
    </row>
    <row r="2616" spans="47:79">
      <c r="AU2616" s="4" t="str">
        <f>IF(AZ2616=AZ2617,IF(AZ2616&gt;AZ2615,AZ2616&amp;"_O",""),AZ2616&amp;"_C")</f>
        <v>2019_C</v>
      </c>
      <c r="AV2616" s="7">
        <f>IF(RIGHT(AU2616,1)="C",AX2616/INDEX($AX$5:$AX$2729,MATCH(AZ2616&amp;"_O",$AU$5:$AU$2729,0),1),"")</f>
        <v>1.2796590756495019</v>
      </c>
      <c r="AW2616" s="38">
        <v>43826</v>
      </c>
      <c r="AX2616" s="37">
        <v>3240.02</v>
      </c>
      <c r="AY2616" s="7">
        <f>AX2616/AX2615</f>
        <v>1.0058362980485656</v>
      </c>
      <c r="AZ2616" s="4">
        <f>YEAR(AW2616)</f>
        <v>2019</v>
      </c>
      <c r="BA2616" s="2" t="s">
        <v>9</v>
      </c>
      <c r="BB2616" s="12" t="str">
        <f>INDEX($CD$5:$CD$10,MATCH(BA2616,$CC$5:$CC$10,0),1)</f>
        <v>Y</v>
      </c>
      <c r="BC2616" s="12" t="str">
        <f>IF(AND(BB2616="Y",AY2616&gt;1),"Y","")</f>
        <v>Y</v>
      </c>
      <c r="BD2616" s="12" t="str">
        <f>IF(AND(BB2616="Y",AY2616&lt;1),"Y","")</f>
        <v/>
      </c>
      <c r="BE2616" s="12" t="str">
        <f>IF(AY2616&gt;1,IF(AY2615&gt;1,"Y",""),"")</f>
        <v>Y</v>
      </c>
      <c r="BF2616" s="12" t="str">
        <f>IF(AY2616&lt;1,IF(AY2615&lt;1,"Y",""),"")</f>
        <v/>
      </c>
      <c r="BG2616" s="2"/>
      <c r="BH2616" s="2"/>
      <c r="BI2616" s="2"/>
      <c r="BJ2616" s="2"/>
      <c r="BK2616" s="2"/>
      <c r="BL2616" s="2"/>
      <c r="BM2616" s="4" t="str">
        <f>IF(BR2616=BR2617,IF(BR2616&gt;BR2615,BR2616&amp;"_O",""),BR2616&amp;"_C")</f>
        <v/>
      </c>
      <c r="BN2616" s="7" t="str">
        <f>IF(RIGHT(BM2616,1)="C",BP2616/INDEX($BP$5:$BP$2729,MATCH(BR2616&amp;"_O",$BM$5:$BM$2729,0),1),"")</f>
        <v/>
      </c>
      <c r="BO2616" s="38">
        <v>44246</v>
      </c>
      <c r="BP2616" s="3">
        <v>13874.46</v>
      </c>
      <c r="BQ2616" s="7">
        <f>BP2616/BP2615</f>
        <v>0.98432049445672964</v>
      </c>
      <c r="BR2616" s="4">
        <f>YEAR(BO2616)</f>
        <v>2021</v>
      </c>
      <c r="BS2616" s="2" t="s">
        <v>10</v>
      </c>
      <c r="BT2616" s="12" t="str">
        <f>INDEX($CD$5:$CD$10,MATCH(BS2616,$CC$5:$CC$10,0),1)</f>
        <v>Y</v>
      </c>
      <c r="BU2616" s="12" t="str">
        <f>IF(AND(BT2616="Y",BQ2616&gt;1),"Y","")</f>
        <v/>
      </c>
      <c r="BV2616" s="12" t="str">
        <f>IF(AND(BT2616="Y",BQ2616&lt;1),"Y","")</f>
        <v>Y</v>
      </c>
      <c r="BW2616" s="12" t="str">
        <f>IF(BQ2616&gt;1,IF(BQ2615&gt;1,"Y",""),"")</f>
        <v/>
      </c>
      <c r="BX2616" s="12" t="str">
        <f>IF(BQ2616&lt;1,IF(BQ2615&lt;1,"Y",""),"")</f>
        <v/>
      </c>
      <c r="BY2616" s="2"/>
      <c r="BZ2616" s="2"/>
      <c r="CA2616" s="2"/>
    </row>
    <row r="2617" spans="47:79">
      <c r="AU2617" s="4" t="str">
        <f>IF(AZ2617=AZ2618,IF(AZ2617&gt;AZ2616,AZ2617&amp;"_O",""),AZ2617&amp;"_C")</f>
        <v>2020_O</v>
      </c>
      <c r="AV2617" s="7" t="str">
        <f>IF(RIGHT(AU2617,1)="C",AX2617/INDEX($AX$5:$AX$2729,MATCH(AZ2617&amp;"_O",$AU$5:$AU$2729,0),1),"")</f>
        <v/>
      </c>
      <c r="AW2617" s="38">
        <v>43833</v>
      </c>
      <c r="AX2617" s="37">
        <v>3234.85</v>
      </c>
      <c r="AY2617" s="7">
        <f>AX2617/AX2616</f>
        <v>0.99840433083746394</v>
      </c>
      <c r="AZ2617" s="4">
        <f>YEAR(AW2617)</f>
        <v>2020</v>
      </c>
      <c r="BA2617" s="2" t="s">
        <v>10</v>
      </c>
      <c r="BB2617" s="12" t="str">
        <f>INDEX($CD$5:$CD$10,MATCH(BA2617,$CC$5:$CC$10,0),1)</f>
        <v>Y</v>
      </c>
      <c r="BC2617" s="12" t="str">
        <f>IF(AND(BB2617="Y",AY2617&gt;1),"Y","")</f>
        <v/>
      </c>
      <c r="BD2617" s="12" t="str">
        <f>IF(AND(BB2617="Y",AY2617&lt;1),"Y","")</f>
        <v>Y</v>
      </c>
      <c r="BE2617" s="12" t="str">
        <f>IF(AY2617&gt;1,IF(AY2616&gt;1,"Y",""),"")</f>
        <v/>
      </c>
      <c r="BF2617" s="12" t="str">
        <f>IF(AY2617&lt;1,IF(AY2616&lt;1,"Y",""),"")</f>
        <v/>
      </c>
      <c r="BG2617" s="2"/>
      <c r="BH2617" s="2"/>
      <c r="BI2617" s="2"/>
      <c r="BJ2617" s="2"/>
      <c r="BK2617" s="2"/>
      <c r="BL2617" s="2"/>
      <c r="BM2617" s="4" t="str">
        <f>IF(BR2617=BR2618,IF(BR2617&gt;BR2616,BR2617&amp;"_O",""),BR2617&amp;"_C")</f>
        <v/>
      </c>
      <c r="BN2617" s="7" t="str">
        <f>IF(RIGHT(BM2617,1)="C",BP2617/INDEX($BP$5:$BP$2729,MATCH(BR2617&amp;"_O",$BM$5:$BM$2729,0),1),"")</f>
        <v/>
      </c>
      <c r="BO2617" s="38">
        <v>44253</v>
      </c>
      <c r="BP2617" s="3">
        <v>13192.35</v>
      </c>
      <c r="BQ2617" s="7">
        <f>BP2617/BP2616</f>
        <v>0.95083700554832418</v>
      </c>
      <c r="BR2617" s="4">
        <f>YEAR(BO2617)</f>
        <v>2021</v>
      </c>
      <c r="BS2617" s="2" t="s">
        <v>10</v>
      </c>
      <c r="BT2617" s="12" t="str">
        <f>INDEX($CD$5:$CD$10,MATCH(BS2617,$CC$5:$CC$10,0),1)</f>
        <v>Y</v>
      </c>
      <c r="BU2617" s="12" t="str">
        <f>IF(AND(BT2617="Y",BQ2617&gt;1),"Y","")</f>
        <v/>
      </c>
      <c r="BV2617" s="12" t="str">
        <f>IF(AND(BT2617="Y",BQ2617&lt;1),"Y","")</f>
        <v>Y</v>
      </c>
      <c r="BW2617" s="12" t="str">
        <f>IF(BQ2617&gt;1,IF(BQ2616&gt;1,"Y",""),"")</f>
        <v/>
      </c>
      <c r="BX2617" s="12" t="str">
        <f>IF(BQ2617&lt;1,IF(BQ2616&lt;1,"Y",""),"")</f>
        <v>Y</v>
      </c>
      <c r="BY2617" s="2"/>
      <c r="BZ2617" s="2"/>
      <c r="CA2617" s="2"/>
    </row>
    <row r="2618" spans="47:79">
      <c r="AU2618" s="4" t="str">
        <f>IF(AZ2618=AZ2619,IF(AZ2618&gt;AZ2617,AZ2618&amp;"_O",""),AZ2618&amp;"_C")</f>
        <v/>
      </c>
      <c r="AV2618" s="7" t="str">
        <f>IF(RIGHT(AU2618,1)="C",AX2618/INDEX($AX$5:$AX$2729,MATCH(AZ2618&amp;"_O",$AU$5:$AU$2729,0),1),"")</f>
        <v/>
      </c>
      <c r="AW2618" s="38">
        <v>43840</v>
      </c>
      <c r="AX2618" s="37">
        <v>3265.35</v>
      </c>
      <c r="AY2618" s="7">
        <f>AX2618/AX2617</f>
        <v>1.0094285670123808</v>
      </c>
      <c r="AZ2618" s="4">
        <f>YEAR(AW2618)</f>
        <v>2020</v>
      </c>
      <c r="BA2618" s="2" t="s">
        <v>10</v>
      </c>
      <c r="BB2618" s="12" t="str">
        <f>INDEX($CD$5:$CD$10,MATCH(BA2618,$CC$5:$CC$10,0),1)</f>
        <v>Y</v>
      </c>
      <c r="BC2618" s="12" t="str">
        <f>IF(AND(BB2618="Y",AY2618&gt;1),"Y","")</f>
        <v>Y</v>
      </c>
      <c r="BD2618" s="12" t="str">
        <f>IF(AND(BB2618="Y",AY2618&lt;1),"Y","")</f>
        <v/>
      </c>
      <c r="BE2618" s="12" t="str">
        <f>IF(AY2618&gt;1,IF(AY2617&gt;1,"Y",""),"")</f>
        <v/>
      </c>
      <c r="BF2618" s="12" t="str">
        <f>IF(AY2618&lt;1,IF(AY2617&lt;1,"Y",""),"")</f>
        <v/>
      </c>
      <c r="BG2618" s="2"/>
      <c r="BH2618" s="2"/>
      <c r="BI2618" s="2"/>
      <c r="BJ2618" s="2"/>
      <c r="BK2618" s="2"/>
      <c r="BL2618" s="2"/>
      <c r="BM2618" s="4" t="str">
        <f>IF(BR2618=BR2619,IF(BR2618&gt;BR2617,BR2618&amp;"_O",""),BR2618&amp;"_C")</f>
        <v/>
      </c>
      <c r="BN2618" s="7" t="str">
        <f>IF(RIGHT(BM2618,1)="C",BP2618/INDEX($BP$5:$BP$2729,MATCH(BR2618&amp;"_O",$BM$5:$BM$2729,0),1),"")</f>
        <v/>
      </c>
      <c r="BO2618" s="38">
        <v>44260</v>
      </c>
      <c r="BP2618" s="3">
        <v>12920.15</v>
      </c>
      <c r="BQ2618" s="7">
        <f>BP2618/BP2617</f>
        <v>0.97936683001891245</v>
      </c>
      <c r="BR2618" s="4">
        <f>YEAR(BO2618)</f>
        <v>2021</v>
      </c>
      <c r="BS2618" s="2" t="s">
        <v>10</v>
      </c>
      <c r="BT2618" s="12" t="str">
        <f>INDEX($CD$5:$CD$10,MATCH(BS2618,$CC$5:$CC$10,0),1)</f>
        <v>Y</v>
      </c>
      <c r="BU2618" s="12" t="str">
        <f>IF(AND(BT2618="Y",BQ2618&gt;1),"Y","")</f>
        <v/>
      </c>
      <c r="BV2618" s="12" t="str">
        <f>IF(AND(BT2618="Y",BQ2618&lt;1),"Y","")</f>
        <v>Y</v>
      </c>
      <c r="BW2618" s="12" t="str">
        <f>IF(BQ2618&gt;1,IF(BQ2617&gt;1,"Y",""),"")</f>
        <v/>
      </c>
      <c r="BX2618" s="12" t="str">
        <f>IF(BQ2618&lt;1,IF(BQ2617&lt;1,"Y",""),"")</f>
        <v>Y</v>
      </c>
      <c r="BY2618" s="2"/>
      <c r="BZ2618" s="2"/>
      <c r="CA2618" s="2"/>
    </row>
    <row r="2619" spans="47:79">
      <c r="AU2619" s="4" t="str">
        <f>IF(AZ2619=AZ2620,IF(AZ2619&gt;AZ2618,AZ2619&amp;"_O",""),AZ2619&amp;"_C")</f>
        <v/>
      </c>
      <c r="AV2619" s="7" t="str">
        <f>IF(RIGHT(AU2619,1)="C",AX2619/INDEX($AX$5:$AX$2729,MATCH(AZ2619&amp;"_O",$AU$5:$AU$2729,0),1),"")</f>
        <v/>
      </c>
      <c r="AW2619" s="38">
        <v>43847</v>
      </c>
      <c r="AX2619" s="37">
        <v>3329.62</v>
      </c>
      <c r="AY2619" s="7">
        <f>AX2619/AX2618</f>
        <v>1.0196824230174406</v>
      </c>
      <c r="AZ2619" s="4">
        <f>YEAR(AW2619)</f>
        <v>2020</v>
      </c>
      <c r="BA2619" s="2" t="s">
        <v>10</v>
      </c>
      <c r="BB2619" s="12" t="str">
        <f>INDEX($CD$5:$CD$10,MATCH(BA2619,$CC$5:$CC$10,0),1)</f>
        <v>Y</v>
      </c>
      <c r="BC2619" s="12" t="str">
        <f>IF(AND(BB2619="Y",AY2619&gt;1),"Y","")</f>
        <v>Y</v>
      </c>
      <c r="BD2619" s="12" t="str">
        <f>IF(AND(BB2619="Y",AY2619&lt;1),"Y","")</f>
        <v/>
      </c>
      <c r="BE2619" s="12" t="str">
        <f>IF(AY2619&gt;1,IF(AY2618&gt;1,"Y",""),"")</f>
        <v>Y</v>
      </c>
      <c r="BF2619" s="12" t="str">
        <f>IF(AY2619&lt;1,IF(AY2618&lt;1,"Y",""),"")</f>
        <v/>
      </c>
      <c r="BG2619" s="2"/>
      <c r="BH2619" s="2"/>
      <c r="BI2619" s="2"/>
      <c r="BJ2619" s="2"/>
      <c r="BK2619" s="2"/>
      <c r="BL2619" s="2"/>
      <c r="BM2619" s="4" t="str">
        <f>IF(BR2619=BR2620,IF(BR2619&gt;BR2618,BR2619&amp;"_O",""),BR2619&amp;"_C")</f>
        <v/>
      </c>
      <c r="BN2619" s="7" t="str">
        <f>IF(RIGHT(BM2619,1)="C",BP2619/INDEX($BP$5:$BP$2729,MATCH(BR2619&amp;"_O",$BM$5:$BM$2729,0),1),"")</f>
        <v/>
      </c>
      <c r="BO2619" s="38">
        <v>44267</v>
      </c>
      <c r="BP2619" s="3">
        <v>13319.87</v>
      </c>
      <c r="BQ2619" s="7">
        <f>BP2619/BP2618</f>
        <v>1.0309377213112851</v>
      </c>
      <c r="BR2619" s="4">
        <f>YEAR(BO2619)</f>
        <v>2021</v>
      </c>
      <c r="BS2619" s="2" t="s">
        <v>10</v>
      </c>
      <c r="BT2619" s="12" t="str">
        <f>INDEX($CD$5:$CD$10,MATCH(BS2619,$CC$5:$CC$10,0),1)</f>
        <v>Y</v>
      </c>
      <c r="BU2619" s="12" t="str">
        <f>IF(AND(BT2619="Y",BQ2619&gt;1),"Y","")</f>
        <v>Y</v>
      </c>
      <c r="BV2619" s="12" t="str">
        <f>IF(AND(BT2619="Y",BQ2619&lt;1),"Y","")</f>
        <v/>
      </c>
      <c r="BW2619" s="12" t="str">
        <f>IF(BQ2619&gt;1,IF(BQ2618&gt;1,"Y",""),"")</f>
        <v/>
      </c>
      <c r="BX2619" s="12" t="str">
        <f>IF(BQ2619&lt;1,IF(BQ2618&lt;1,"Y",""),"")</f>
        <v/>
      </c>
      <c r="BY2619" s="2"/>
      <c r="BZ2619" s="2"/>
      <c r="CA2619" s="2"/>
    </row>
    <row r="2620" spans="47:79">
      <c r="AU2620" s="4" t="str">
        <f>IF(AZ2620=AZ2621,IF(AZ2620&gt;AZ2619,AZ2620&amp;"_O",""),AZ2620&amp;"_C")</f>
        <v/>
      </c>
      <c r="AV2620" s="7" t="str">
        <f>IF(RIGHT(AU2620,1)="C",AX2620/INDEX($AX$5:$AX$2729,MATCH(AZ2620&amp;"_O",$AU$5:$AU$2729,0),1),"")</f>
        <v/>
      </c>
      <c r="AW2620" s="38">
        <v>43854</v>
      </c>
      <c r="AX2620" s="37">
        <v>3295.47</v>
      </c>
      <c r="AY2620" s="7">
        <f>AX2620/AX2619</f>
        <v>0.9897435743418167</v>
      </c>
      <c r="AZ2620" s="4">
        <f>YEAR(AW2620)</f>
        <v>2020</v>
      </c>
      <c r="BA2620" s="2" t="s">
        <v>10</v>
      </c>
      <c r="BB2620" s="12" t="str">
        <f>INDEX($CD$5:$CD$10,MATCH(BA2620,$CC$5:$CC$10,0),1)</f>
        <v>Y</v>
      </c>
      <c r="BC2620" s="12" t="str">
        <f>IF(AND(BB2620="Y",AY2620&gt;1),"Y","")</f>
        <v/>
      </c>
      <c r="BD2620" s="12" t="str">
        <f>IF(AND(BB2620="Y",AY2620&lt;1),"Y","")</f>
        <v>Y</v>
      </c>
      <c r="BE2620" s="12" t="str">
        <f>IF(AY2620&gt;1,IF(AY2619&gt;1,"Y",""),"")</f>
        <v/>
      </c>
      <c r="BF2620" s="12" t="str">
        <f>IF(AY2620&lt;1,IF(AY2619&lt;1,"Y",""),"")</f>
        <v/>
      </c>
      <c r="BG2620" s="2"/>
      <c r="BH2620" s="2"/>
      <c r="BI2620" s="2"/>
      <c r="BJ2620" s="2"/>
      <c r="BK2620" s="2"/>
      <c r="BL2620" s="2"/>
      <c r="BM2620" s="4" t="str">
        <f>IF(BR2620=BR2621,IF(BR2620&gt;BR2619,BR2620&amp;"_O",""),BR2620&amp;"_C")</f>
        <v/>
      </c>
      <c r="BN2620" s="7" t="str">
        <f>IF(RIGHT(BM2620,1)="C",BP2620/INDEX($BP$5:$BP$2729,MATCH(BR2620&amp;"_O",$BM$5:$BM$2729,0),1),"")</f>
        <v/>
      </c>
      <c r="BO2620" s="38">
        <v>44274</v>
      </c>
      <c r="BP2620" s="3">
        <v>13215.24</v>
      </c>
      <c r="BQ2620" s="7">
        <f>BP2620/BP2619</f>
        <v>0.99214481823020784</v>
      </c>
      <c r="BR2620" s="4">
        <f>YEAR(BO2620)</f>
        <v>2021</v>
      </c>
      <c r="BS2620" s="2" t="s">
        <v>10</v>
      </c>
      <c r="BT2620" s="12" t="str">
        <f>INDEX($CD$5:$CD$10,MATCH(BS2620,$CC$5:$CC$10,0),1)</f>
        <v>Y</v>
      </c>
      <c r="BU2620" s="12" t="str">
        <f>IF(AND(BT2620="Y",BQ2620&gt;1),"Y","")</f>
        <v/>
      </c>
      <c r="BV2620" s="12" t="str">
        <f>IF(AND(BT2620="Y",BQ2620&lt;1),"Y","")</f>
        <v>Y</v>
      </c>
      <c r="BW2620" s="12" t="str">
        <f>IF(BQ2620&gt;1,IF(BQ2619&gt;1,"Y",""),"")</f>
        <v/>
      </c>
      <c r="BX2620" s="12" t="str">
        <f>IF(BQ2620&lt;1,IF(BQ2619&lt;1,"Y",""),"")</f>
        <v/>
      </c>
      <c r="BY2620" s="2"/>
      <c r="BZ2620" s="2"/>
      <c r="CA2620" s="2"/>
    </row>
    <row r="2621" spans="47:79">
      <c r="AU2621" s="4" t="str">
        <f>IF(AZ2621=AZ2622,IF(AZ2621&gt;AZ2620,AZ2621&amp;"_O",""),AZ2621&amp;"_C")</f>
        <v/>
      </c>
      <c r="AV2621" s="7" t="str">
        <f>IF(RIGHT(AU2621,1)="C",AX2621/INDEX($AX$5:$AX$2729,MATCH(AZ2621&amp;"_O",$AU$5:$AU$2729,0),1),"")</f>
        <v/>
      </c>
      <c r="AW2621" s="38">
        <v>43861</v>
      </c>
      <c r="AX2621" s="37">
        <v>3225.52</v>
      </c>
      <c r="AY2621" s="7">
        <f>AX2621/AX2620</f>
        <v>0.97877389264657244</v>
      </c>
      <c r="AZ2621" s="4">
        <f>YEAR(AW2621)</f>
        <v>2020</v>
      </c>
      <c r="BA2621" s="2" t="s">
        <v>10</v>
      </c>
      <c r="BB2621" s="12" t="str">
        <f>INDEX($CD$5:$CD$10,MATCH(BA2621,$CC$5:$CC$10,0),1)</f>
        <v>Y</v>
      </c>
      <c r="BC2621" s="12" t="str">
        <f>IF(AND(BB2621="Y",AY2621&gt;1),"Y","")</f>
        <v/>
      </c>
      <c r="BD2621" s="12" t="str">
        <f>IF(AND(BB2621="Y",AY2621&lt;1),"Y","")</f>
        <v>Y</v>
      </c>
      <c r="BE2621" s="12" t="str">
        <f>IF(AY2621&gt;1,IF(AY2620&gt;1,"Y",""),"")</f>
        <v/>
      </c>
      <c r="BF2621" s="12" t="str">
        <f>IF(AY2621&lt;1,IF(AY2620&lt;1,"Y",""),"")</f>
        <v>Y</v>
      </c>
      <c r="BG2621" s="2"/>
      <c r="BH2621" s="2"/>
      <c r="BI2621" s="2"/>
      <c r="BJ2621" s="2"/>
      <c r="BK2621" s="2"/>
      <c r="BL2621" s="2"/>
      <c r="BM2621" s="4" t="str">
        <f>IF(BR2621=BR2622,IF(BR2621&gt;BR2620,BR2621&amp;"_O",""),BR2621&amp;"_C")</f>
        <v/>
      </c>
      <c r="BN2621" s="7" t="str">
        <f>IF(RIGHT(BM2621,1)="C",BP2621/INDEX($BP$5:$BP$2729,MATCH(BR2621&amp;"_O",$BM$5:$BM$2729,0),1),"")</f>
        <v/>
      </c>
      <c r="BO2621" s="38">
        <v>44281</v>
      </c>
      <c r="BP2621" s="3">
        <v>13138.73</v>
      </c>
      <c r="BQ2621" s="7">
        <f>BP2621/BP2620</f>
        <v>0.99421047215184888</v>
      </c>
      <c r="BR2621" s="4">
        <f>YEAR(BO2621)</f>
        <v>2021</v>
      </c>
      <c r="BS2621" s="2" t="s">
        <v>10</v>
      </c>
      <c r="BT2621" s="12" t="str">
        <f>INDEX($CD$5:$CD$10,MATCH(BS2621,$CC$5:$CC$10,0),1)</f>
        <v>Y</v>
      </c>
      <c r="BU2621" s="12" t="str">
        <f>IF(AND(BT2621="Y",BQ2621&gt;1),"Y","")</f>
        <v/>
      </c>
      <c r="BV2621" s="12" t="str">
        <f>IF(AND(BT2621="Y",BQ2621&lt;1),"Y","")</f>
        <v>Y</v>
      </c>
      <c r="BW2621" s="12" t="str">
        <f>IF(BQ2621&gt;1,IF(BQ2620&gt;1,"Y",""),"")</f>
        <v/>
      </c>
      <c r="BX2621" s="12" t="str">
        <f>IF(BQ2621&lt;1,IF(BQ2620&lt;1,"Y",""),"")</f>
        <v>Y</v>
      </c>
      <c r="BY2621" s="2"/>
      <c r="BZ2621" s="2"/>
      <c r="CA2621" s="2"/>
    </row>
    <row r="2622" spans="47:79">
      <c r="AU2622" s="4" t="str">
        <f>IF(AZ2622=AZ2623,IF(AZ2622&gt;AZ2621,AZ2622&amp;"_O",""),AZ2622&amp;"_C")</f>
        <v/>
      </c>
      <c r="AV2622" s="7" t="str">
        <f>IF(RIGHT(AU2622,1)="C",AX2622/INDEX($AX$5:$AX$2729,MATCH(AZ2622&amp;"_O",$AU$5:$AU$2729,0),1),"")</f>
        <v/>
      </c>
      <c r="AW2622" s="38">
        <v>43868</v>
      </c>
      <c r="AX2622" s="37">
        <v>3327.71</v>
      </c>
      <c r="AY2622" s="7">
        <f>AX2622/AX2621</f>
        <v>1.0316817133361442</v>
      </c>
      <c r="AZ2622" s="4">
        <f>YEAR(AW2622)</f>
        <v>2020</v>
      </c>
      <c r="BA2622" s="2" t="s">
        <v>10</v>
      </c>
      <c r="BB2622" s="12" t="str">
        <f>INDEX($CD$5:$CD$10,MATCH(BA2622,$CC$5:$CC$10,0),1)</f>
        <v>Y</v>
      </c>
      <c r="BC2622" s="12" t="str">
        <f>IF(AND(BB2622="Y",AY2622&gt;1),"Y","")</f>
        <v>Y</v>
      </c>
      <c r="BD2622" s="12" t="str">
        <f>IF(AND(BB2622="Y",AY2622&lt;1),"Y","")</f>
        <v/>
      </c>
      <c r="BE2622" s="12" t="str">
        <f>IF(AY2622&gt;1,IF(AY2621&gt;1,"Y",""),"")</f>
        <v/>
      </c>
      <c r="BF2622" s="12" t="str">
        <f>IF(AY2622&lt;1,IF(AY2621&lt;1,"Y",""),"")</f>
        <v/>
      </c>
      <c r="BG2622" s="2"/>
      <c r="BH2622" s="2"/>
      <c r="BI2622" s="2"/>
      <c r="BJ2622" s="2"/>
      <c r="BK2622" s="2"/>
      <c r="BL2622" s="2"/>
      <c r="BM2622" s="4" t="str">
        <f>IF(BR2622=BR2623,IF(BR2622&gt;BR2621,BR2622&amp;"_O",""),BR2622&amp;"_C")</f>
        <v/>
      </c>
      <c r="BN2622" s="7" t="str">
        <f>IF(RIGHT(BM2622,1)="C",BP2622/INDEX($BP$5:$BP$2729,MATCH(BR2622&amp;"_O",$BM$5:$BM$2729,0),1),"")</f>
        <v/>
      </c>
      <c r="BO2622" s="38">
        <v>44287</v>
      </c>
      <c r="BP2622" s="3">
        <v>13480.11</v>
      </c>
      <c r="BQ2622" s="7">
        <f>BP2622/BP2621</f>
        <v>1.0259827243576816</v>
      </c>
      <c r="BR2622" s="4">
        <f>YEAR(BO2622)</f>
        <v>2021</v>
      </c>
      <c r="BS2622" s="2" t="s">
        <v>10</v>
      </c>
      <c r="BT2622" s="12" t="str">
        <f>INDEX($CD$5:$CD$10,MATCH(BS2622,$CC$5:$CC$10,0),1)</f>
        <v>Y</v>
      </c>
      <c r="BU2622" s="12" t="str">
        <f>IF(AND(BT2622="Y",BQ2622&gt;1),"Y","")</f>
        <v>Y</v>
      </c>
      <c r="BV2622" s="12" t="str">
        <f>IF(AND(BT2622="Y",BQ2622&lt;1),"Y","")</f>
        <v/>
      </c>
      <c r="BW2622" s="12" t="str">
        <f>IF(BQ2622&gt;1,IF(BQ2621&gt;1,"Y",""),"")</f>
        <v/>
      </c>
      <c r="BX2622" s="12" t="str">
        <f>IF(BQ2622&lt;1,IF(BQ2621&lt;1,"Y",""),"")</f>
        <v/>
      </c>
      <c r="BY2622" s="2"/>
      <c r="BZ2622" s="2"/>
      <c r="CA2622" s="2"/>
    </row>
    <row r="2623" spans="47:79">
      <c r="AU2623" s="4" t="str">
        <f>IF(AZ2623=AZ2624,IF(AZ2623&gt;AZ2622,AZ2623&amp;"_O",""),AZ2623&amp;"_C")</f>
        <v/>
      </c>
      <c r="AV2623" s="7" t="str">
        <f>IF(RIGHT(AU2623,1)="C",AX2623/INDEX($AX$5:$AX$2729,MATCH(AZ2623&amp;"_O",$AU$5:$AU$2729,0),1),"")</f>
        <v/>
      </c>
      <c r="AW2623" s="38">
        <v>43875</v>
      </c>
      <c r="AX2623" s="37">
        <v>3380.16</v>
      </c>
      <c r="AY2623" s="7">
        <f>AX2623/AX2622</f>
        <v>1.0157615898019958</v>
      </c>
      <c r="AZ2623" s="4">
        <f>YEAR(AW2623)</f>
        <v>2020</v>
      </c>
      <c r="BA2623" s="2" t="s">
        <v>10</v>
      </c>
      <c r="BB2623" s="12" t="str">
        <f>INDEX($CD$5:$CD$10,MATCH(BA2623,$CC$5:$CC$10,0),1)</f>
        <v>Y</v>
      </c>
      <c r="BC2623" s="12" t="str">
        <f>IF(AND(BB2623="Y",AY2623&gt;1),"Y","")</f>
        <v>Y</v>
      </c>
      <c r="BD2623" s="12" t="str">
        <f>IF(AND(BB2623="Y",AY2623&lt;1),"Y","")</f>
        <v/>
      </c>
      <c r="BE2623" s="12" t="str">
        <f>IF(AY2623&gt;1,IF(AY2622&gt;1,"Y",""),"")</f>
        <v>Y</v>
      </c>
      <c r="BF2623" s="12" t="str">
        <f>IF(AY2623&lt;1,IF(AY2622&lt;1,"Y",""),"")</f>
        <v/>
      </c>
      <c r="BG2623" s="2"/>
      <c r="BH2623" s="2"/>
      <c r="BI2623" s="2"/>
      <c r="BJ2623" s="2"/>
      <c r="BK2623" s="2"/>
      <c r="BL2623" s="2"/>
      <c r="BM2623" s="4" t="str">
        <f>IF(BR2623=BR2624,IF(BR2623&gt;BR2622,BR2623&amp;"_O",""),BR2623&amp;"_C")</f>
        <v/>
      </c>
      <c r="BN2623" s="7" t="str">
        <f>IF(RIGHT(BM2623,1)="C",BP2623/INDEX($BP$5:$BP$2729,MATCH(BR2623&amp;"_O",$BM$5:$BM$2729,0),1),"")</f>
        <v/>
      </c>
      <c r="BO2623" s="38">
        <v>44295</v>
      </c>
      <c r="BP2623" s="3">
        <v>13900.19</v>
      </c>
      <c r="BQ2623" s="7">
        <f>BP2623/BP2622</f>
        <v>1.0311629504507012</v>
      </c>
      <c r="BR2623" s="4">
        <f>YEAR(BO2623)</f>
        <v>2021</v>
      </c>
      <c r="BS2623" s="2" t="s">
        <v>10</v>
      </c>
      <c r="BT2623" s="12" t="str">
        <f>INDEX($CD$5:$CD$10,MATCH(BS2623,$CC$5:$CC$10,0),1)</f>
        <v>Y</v>
      </c>
      <c r="BU2623" s="12" t="str">
        <f>IF(AND(BT2623="Y",BQ2623&gt;1),"Y","")</f>
        <v>Y</v>
      </c>
      <c r="BV2623" s="12" t="str">
        <f>IF(AND(BT2623="Y",BQ2623&lt;1),"Y","")</f>
        <v/>
      </c>
      <c r="BW2623" s="12" t="str">
        <f>IF(BQ2623&gt;1,IF(BQ2622&gt;1,"Y",""),"")</f>
        <v>Y</v>
      </c>
      <c r="BX2623" s="12" t="str">
        <f>IF(BQ2623&lt;1,IF(BQ2622&lt;1,"Y",""),"")</f>
        <v/>
      </c>
      <c r="BY2623" s="2"/>
      <c r="BZ2623" s="2"/>
      <c r="CA2623" s="2"/>
    </row>
    <row r="2624" spans="47:79">
      <c r="AU2624" s="4" t="str">
        <f>IF(AZ2624=AZ2625,IF(AZ2624&gt;AZ2623,AZ2624&amp;"_O",""),AZ2624&amp;"_C")</f>
        <v/>
      </c>
      <c r="AV2624" s="7" t="str">
        <f>IF(RIGHT(AU2624,1)="C",AX2624/INDEX($AX$5:$AX$2729,MATCH(AZ2624&amp;"_O",$AU$5:$AU$2729,0),1),"")</f>
        <v/>
      </c>
      <c r="AW2624" s="38">
        <v>43882</v>
      </c>
      <c r="AX2624" s="37">
        <v>3337.75</v>
      </c>
      <c r="AY2624" s="7">
        <f>AX2624/AX2623</f>
        <v>0.98745325665057282</v>
      </c>
      <c r="AZ2624" s="4">
        <f>YEAR(AW2624)</f>
        <v>2020</v>
      </c>
      <c r="BA2624" s="2" t="s">
        <v>10</v>
      </c>
      <c r="BB2624" s="12" t="str">
        <f>INDEX($CD$5:$CD$10,MATCH(BA2624,$CC$5:$CC$10,0),1)</f>
        <v>Y</v>
      </c>
      <c r="BC2624" s="12" t="str">
        <f>IF(AND(BB2624="Y",AY2624&gt;1),"Y","")</f>
        <v/>
      </c>
      <c r="BD2624" s="12" t="str">
        <f>IF(AND(BB2624="Y",AY2624&lt;1),"Y","")</f>
        <v>Y</v>
      </c>
      <c r="BE2624" s="12" t="str">
        <f>IF(AY2624&gt;1,IF(AY2623&gt;1,"Y",""),"")</f>
        <v/>
      </c>
      <c r="BF2624" s="12" t="str">
        <f>IF(AY2624&lt;1,IF(AY2623&lt;1,"Y",""),"")</f>
        <v/>
      </c>
      <c r="BG2624" s="2"/>
      <c r="BH2624" s="2"/>
      <c r="BI2624" s="2"/>
      <c r="BJ2624" s="2"/>
      <c r="BK2624" s="2"/>
      <c r="BL2624" s="2"/>
      <c r="BM2624" s="4" t="str">
        <f>IF(BR2624=BR2625,IF(BR2624&gt;BR2623,BR2624&amp;"_O",""),BR2624&amp;"_C")</f>
        <v/>
      </c>
      <c r="BN2624" s="7" t="str">
        <f>IF(RIGHT(BM2624,1)="C",BP2624/INDEX($BP$5:$BP$2729,MATCH(BR2624&amp;"_O",$BM$5:$BM$2729,0),1),"")</f>
        <v/>
      </c>
      <c r="BO2624" s="38">
        <v>44302</v>
      </c>
      <c r="BP2624" s="3">
        <v>14052.34</v>
      </c>
      <c r="BQ2624" s="7">
        <f>BP2624/BP2623</f>
        <v>1.0109458935453399</v>
      </c>
      <c r="BR2624" s="4">
        <f>YEAR(BO2624)</f>
        <v>2021</v>
      </c>
      <c r="BS2624" s="2" t="s">
        <v>10</v>
      </c>
      <c r="BT2624" s="12" t="str">
        <f>INDEX($CD$5:$CD$10,MATCH(BS2624,$CC$5:$CC$10,0),1)</f>
        <v>Y</v>
      </c>
      <c r="BU2624" s="12" t="str">
        <f>IF(AND(BT2624="Y",BQ2624&gt;1),"Y","")</f>
        <v>Y</v>
      </c>
      <c r="BV2624" s="12" t="str">
        <f>IF(AND(BT2624="Y",BQ2624&lt;1),"Y","")</f>
        <v/>
      </c>
      <c r="BW2624" s="12" t="str">
        <f>IF(BQ2624&gt;1,IF(BQ2623&gt;1,"Y",""),"")</f>
        <v>Y</v>
      </c>
      <c r="BX2624" s="12" t="str">
        <f>IF(BQ2624&lt;1,IF(BQ2623&lt;1,"Y",""),"")</f>
        <v/>
      </c>
      <c r="BY2624" s="2"/>
      <c r="BZ2624" s="2"/>
      <c r="CA2624" s="2"/>
    </row>
    <row r="2625" spans="47:79">
      <c r="AU2625" s="4" t="str">
        <f>IF(AZ2625=AZ2626,IF(AZ2625&gt;AZ2624,AZ2625&amp;"_O",""),AZ2625&amp;"_C")</f>
        <v/>
      </c>
      <c r="AV2625" s="7" t="str">
        <f>IF(RIGHT(AU2625,1)="C",AX2625/INDEX($AX$5:$AX$2729,MATCH(AZ2625&amp;"_O",$AU$5:$AU$2729,0),1),"")</f>
        <v/>
      </c>
      <c r="AW2625" s="38">
        <v>43889</v>
      </c>
      <c r="AX2625" s="37">
        <v>2954.22</v>
      </c>
      <c r="AY2625" s="7">
        <f>AX2625/AX2624</f>
        <v>0.88509325144183948</v>
      </c>
      <c r="AZ2625" s="4">
        <f>YEAR(AW2625)</f>
        <v>2020</v>
      </c>
      <c r="BA2625" s="2" t="s">
        <v>10</v>
      </c>
      <c r="BB2625" s="12" t="str">
        <f>INDEX($CD$5:$CD$10,MATCH(BA2625,$CC$5:$CC$10,0),1)</f>
        <v>Y</v>
      </c>
      <c r="BC2625" s="12" t="str">
        <f>IF(AND(BB2625="Y",AY2625&gt;1),"Y","")</f>
        <v/>
      </c>
      <c r="BD2625" s="12" t="str">
        <f>IF(AND(BB2625="Y",AY2625&lt;1),"Y","")</f>
        <v>Y</v>
      </c>
      <c r="BE2625" s="12" t="str">
        <f>IF(AY2625&gt;1,IF(AY2624&gt;1,"Y",""),"")</f>
        <v/>
      </c>
      <c r="BF2625" s="12" t="str">
        <f>IF(AY2625&lt;1,IF(AY2624&lt;1,"Y",""),"")</f>
        <v>Y</v>
      </c>
      <c r="BG2625" s="2"/>
      <c r="BH2625" s="2"/>
      <c r="BI2625" s="2"/>
      <c r="BJ2625" s="2"/>
      <c r="BK2625" s="2"/>
      <c r="BL2625" s="2"/>
      <c r="BM2625" s="4" t="str">
        <f>IF(BR2625=BR2626,IF(BR2625&gt;BR2624,BR2625&amp;"_O",""),BR2625&amp;"_C")</f>
        <v/>
      </c>
      <c r="BN2625" s="7" t="str">
        <f>IF(RIGHT(BM2625,1)="C",BP2625/INDEX($BP$5:$BP$2729,MATCH(BR2625&amp;"_O",$BM$5:$BM$2729,0),1),"")</f>
        <v/>
      </c>
      <c r="BO2625" s="38">
        <v>44309</v>
      </c>
      <c r="BP2625" s="3">
        <v>14016.81</v>
      </c>
      <c r="BQ2625" s="7">
        <f>BP2625/BP2624</f>
        <v>0.99747159547804842</v>
      </c>
      <c r="BR2625" s="4">
        <f>YEAR(BO2625)</f>
        <v>2021</v>
      </c>
      <c r="BS2625" s="2" t="s">
        <v>10</v>
      </c>
      <c r="BT2625" s="12" t="str">
        <f>INDEX($CD$5:$CD$10,MATCH(BS2625,$CC$5:$CC$10,0),1)</f>
        <v>Y</v>
      </c>
      <c r="BU2625" s="12" t="str">
        <f>IF(AND(BT2625="Y",BQ2625&gt;1),"Y","")</f>
        <v/>
      </c>
      <c r="BV2625" s="12" t="str">
        <f>IF(AND(BT2625="Y",BQ2625&lt;1),"Y","")</f>
        <v>Y</v>
      </c>
      <c r="BW2625" s="12" t="str">
        <f>IF(BQ2625&gt;1,IF(BQ2624&gt;1,"Y",""),"")</f>
        <v/>
      </c>
      <c r="BX2625" s="12" t="str">
        <f>IF(BQ2625&lt;1,IF(BQ2624&lt;1,"Y",""),"")</f>
        <v/>
      </c>
      <c r="BY2625" s="2"/>
      <c r="BZ2625" s="2"/>
      <c r="CA2625" s="2"/>
    </row>
    <row r="2626" spans="47:79">
      <c r="AU2626" s="4" t="str">
        <f>IF(AZ2626=AZ2627,IF(AZ2626&gt;AZ2625,AZ2626&amp;"_O",""),AZ2626&amp;"_C")</f>
        <v/>
      </c>
      <c r="AV2626" s="7" t="str">
        <f>IF(RIGHT(AU2626,1)="C",AX2626/INDEX($AX$5:$AX$2729,MATCH(AZ2626&amp;"_O",$AU$5:$AU$2729,0),1),"")</f>
        <v/>
      </c>
      <c r="AW2626" s="38">
        <v>43896</v>
      </c>
      <c r="AX2626" s="37">
        <v>2972.37</v>
      </c>
      <c r="AY2626" s="7">
        <f>AX2626/AX2625</f>
        <v>1.0061437536811748</v>
      </c>
      <c r="AZ2626" s="4">
        <f>YEAR(AW2626)</f>
        <v>2020</v>
      </c>
      <c r="BA2626" s="2" t="s">
        <v>10</v>
      </c>
      <c r="BB2626" s="12" t="str">
        <f>INDEX($CD$5:$CD$10,MATCH(BA2626,$CC$5:$CC$10,0),1)</f>
        <v>Y</v>
      </c>
      <c r="BC2626" s="12" t="str">
        <f>IF(AND(BB2626="Y",AY2626&gt;1),"Y","")</f>
        <v>Y</v>
      </c>
      <c r="BD2626" s="12" t="str">
        <f>IF(AND(BB2626="Y",AY2626&lt;1),"Y","")</f>
        <v/>
      </c>
      <c r="BE2626" s="12" t="str">
        <f>IF(AY2626&gt;1,IF(AY2625&gt;1,"Y",""),"")</f>
        <v/>
      </c>
      <c r="BF2626" s="12" t="str">
        <f>IF(AY2626&lt;1,IF(AY2625&lt;1,"Y",""),"")</f>
        <v/>
      </c>
      <c r="BG2626" s="2"/>
      <c r="BH2626" s="2"/>
      <c r="BI2626" s="2"/>
      <c r="BJ2626" s="2"/>
      <c r="BK2626" s="2"/>
      <c r="BL2626" s="2"/>
      <c r="BM2626" s="4" t="str">
        <f>IF(BR2626=BR2627,IF(BR2626&gt;BR2625,BR2626&amp;"_O",""),BR2626&amp;"_C")</f>
        <v/>
      </c>
      <c r="BN2626" s="7" t="str">
        <f>IF(RIGHT(BM2626,1)="C",BP2626/INDEX($BP$5:$BP$2729,MATCH(BR2626&amp;"_O",$BM$5:$BM$2729,0),1),"")</f>
        <v/>
      </c>
      <c r="BO2626" s="38">
        <v>44316</v>
      </c>
      <c r="BP2626" s="3">
        <v>13962.68</v>
      </c>
      <c r="BQ2626" s="7">
        <f>BP2626/BP2625</f>
        <v>0.99613820833698974</v>
      </c>
      <c r="BR2626" s="4">
        <f>YEAR(BO2626)</f>
        <v>2021</v>
      </c>
      <c r="BS2626" s="2" t="s">
        <v>10</v>
      </c>
      <c r="BT2626" s="12" t="str">
        <f>INDEX($CD$5:$CD$10,MATCH(BS2626,$CC$5:$CC$10,0),1)</f>
        <v>Y</v>
      </c>
      <c r="BU2626" s="12" t="str">
        <f>IF(AND(BT2626="Y",BQ2626&gt;1),"Y","")</f>
        <v/>
      </c>
      <c r="BV2626" s="12" t="str">
        <f>IF(AND(BT2626="Y",BQ2626&lt;1),"Y","")</f>
        <v>Y</v>
      </c>
      <c r="BW2626" s="12" t="str">
        <f>IF(BQ2626&gt;1,IF(BQ2625&gt;1,"Y",""),"")</f>
        <v/>
      </c>
      <c r="BX2626" s="12" t="str">
        <f>IF(BQ2626&lt;1,IF(BQ2625&lt;1,"Y",""),"")</f>
        <v>Y</v>
      </c>
      <c r="BY2626" s="2"/>
      <c r="BZ2626" s="2"/>
      <c r="CA2626" s="2"/>
    </row>
    <row r="2627" spans="47:79">
      <c r="AU2627" s="4" t="str">
        <f>IF(AZ2627=AZ2628,IF(AZ2627&gt;AZ2626,AZ2627&amp;"_O",""),AZ2627&amp;"_C")</f>
        <v/>
      </c>
      <c r="AV2627" s="7" t="str">
        <f>IF(RIGHT(AU2627,1)="C",AX2627/INDEX($AX$5:$AX$2729,MATCH(AZ2627&amp;"_O",$AU$5:$AU$2729,0),1),"")</f>
        <v/>
      </c>
      <c r="AW2627" s="38">
        <v>43903</v>
      </c>
      <c r="AX2627" s="37">
        <v>2711.02</v>
      </c>
      <c r="AY2627" s="7">
        <f>AX2627/AX2626</f>
        <v>0.91207353054969609</v>
      </c>
      <c r="AZ2627" s="4">
        <f>YEAR(AW2627)</f>
        <v>2020</v>
      </c>
      <c r="BA2627" s="2" t="s">
        <v>10</v>
      </c>
      <c r="BB2627" s="12" t="str">
        <f>INDEX($CD$5:$CD$10,MATCH(BA2627,$CC$5:$CC$10,0),1)</f>
        <v>Y</v>
      </c>
      <c r="BC2627" s="12" t="str">
        <f>IF(AND(BB2627="Y",AY2627&gt;1),"Y","")</f>
        <v/>
      </c>
      <c r="BD2627" s="12" t="str">
        <f>IF(AND(BB2627="Y",AY2627&lt;1),"Y","")</f>
        <v>Y</v>
      </c>
      <c r="BE2627" s="12" t="str">
        <f>IF(AY2627&gt;1,IF(AY2626&gt;1,"Y",""),"")</f>
        <v/>
      </c>
      <c r="BF2627" s="12" t="str">
        <f>IF(AY2627&lt;1,IF(AY2626&lt;1,"Y",""),"")</f>
        <v/>
      </c>
      <c r="BG2627" s="2"/>
      <c r="BH2627" s="2"/>
      <c r="BI2627" s="2"/>
      <c r="BJ2627" s="2"/>
      <c r="BK2627" s="2"/>
      <c r="BL2627" s="2"/>
      <c r="BM2627" s="4" t="str">
        <f>IF(BR2627=BR2628,IF(BR2627&gt;BR2626,BR2627&amp;"_O",""),BR2627&amp;"_C")</f>
        <v/>
      </c>
      <c r="BN2627" s="7" t="str">
        <f>IF(RIGHT(BM2627,1)="C",BP2627/INDEX($BP$5:$BP$2729,MATCH(BR2627&amp;"_O",$BM$5:$BM$2729,0),1),"")</f>
        <v/>
      </c>
      <c r="BO2627" s="38">
        <v>44323</v>
      </c>
      <c r="BP2627" s="3">
        <v>13752.24</v>
      </c>
      <c r="BQ2627" s="7">
        <f>BP2627/BP2626</f>
        <v>0.98492839483537542</v>
      </c>
      <c r="BR2627" s="4">
        <f>YEAR(BO2627)</f>
        <v>2021</v>
      </c>
      <c r="BS2627" s="2" t="s">
        <v>10</v>
      </c>
      <c r="BT2627" s="12" t="str">
        <f>INDEX($CD$5:$CD$10,MATCH(BS2627,$CC$5:$CC$10,0),1)</f>
        <v>Y</v>
      </c>
      <c r="BU2627" s="12" t="str">
        <f>IF(AND(BT2627="Y",BQ2627&gt;1),"Y","")</f>
        <v/>
      </c>
      <c r="BV2627" s="12" t="str">
        <f>IF(AND(BT2627="Y",BQ2627&lt;1),"Y","")</f>
        <v>Y</v>
      </c>
      <c r="BW2627" s="12" t="str">
        <f>IF(BQ2627&gt;1,IF(BQ2626&gt;1,"Y",""),"")</f>
        <v/>
      </c>
      <c r="BX2627" s="12" t="str">
        <f>IF(BQ2627&lt;1,IF(BQ2626&lt;1,"Y",""),"")</f>
        <v>Y</v>
      </c>
      <c r="BY2627" s="2"/>
      <c r="BZ2627" s="2"/>
      <c r="CA2627" s="2"/>
    </row>
    <row r="2628" spans="47:79">
      <c r="AU2628" s="4" t="str">
        <f>IF(AZ2628=AZ2629,IF(AZ2628&gt;AZ2627,AZ2628&amp;"_O",""),AZ2628&amp;"_C")</f>
        <v/>
      </c>
      <c r="AV2628" s="7" t="str">
        <f>IF(RIGHT(AU2628,1)="C",AX2628/INDEX($AX$5:$AX$2729,MATCH(AZ2628&amp;"_O",$AU$5:$AU$2729,0),1),"")</f>
        <v/>
      </c>
      <c r="AW2628" s="38">
        <v>43910</v>
      </c>
      <c r="AX2628" s="37">
        <v>2304.92</v>
      </c>
      <c r="AY2628" s="7">
        <f>AX2628/AX2627</f>
        <v>0.85020398226497784</v>
      </c>
      <c r="AZ2628" s="4">
        <f>YEAR(AW2628)</f>
        <v>2020</v>
      </c>
      <c r="BA2628" s="2" t="s">
        <v>10</v>
      </c>
      <c r="BB2628" s="12" t="str">
        <f>INDEX($CD$5:$CD$10,MATCH(BA2628,$CC$5:$CC$10,0),1)</f>
        <v>Y</v>
      </c>
      <c r="BC2628" s="12" t="str">
        <f>IF(AND(BB2628="Y",AY2628&gt;1),"Y","")</f>
        <v/>
      </c>
      <c r="BD2628" s="12" t="str">
        <f>IF(AND(BB2628="Y",AY2628&lt;1),"Y","")</f>
        <v>Y</v>
      </c>
      <c r="BE2628" s="12" t="str">
        <f>IF(AY2628&gt;1,IF(AY2627&gt;1,"Y",""),"")</f>
        <v/>
      </c>
      <c r="BF2628" s="12" t="str">
        <f>IF(AY2628&lt;1,IF(AY2627&lt;1,"Y",""),"")</f>
        <v>Y</v>
      </c>
      <c r="BG2628" s="2"/>
      <c r="BH2628" s="2"/>
      <c r="BI2628" s="2"/>
      <c r="BJ2628" s="2"/>
      <c r="BK2628" s="2"/>
      <c r="BL2628" s="2"/>
      <c r="BM2628" s="4" t="str">
        <f>IF(BR2628=BR2629,IF(BR2628&gt;BR2627,BR2628&amp;"_O",""),BR2628&amp;"_C")</f>
        <v/>
      </c>
      <c r="BN2628" s="7" t="str">
        <f>IF(RIGHT(BM2628,1)="C",BP2628/INDEX($BP$5:$BP$2729,MATCH(BR2628&amp;"_O",$BM$5:$BM$2729,0),1),"")</f>
        <v/>
      </c>
      <c r="BO2628" s="38">
        <v>44330</v>
      </c>
      <c r="BP2628" s="3">
        <v>13429.98</v>
      </c>
      <c r="BQ2628" s="7">
        <f>BP2628/BP2627</f>
        <v>0.97656672658417831</v>
      </c>
      <c r="BR2628" s="4">
        <f>YEAR(BO2628)</f>
        <v>2021</v>
      </c>
      <c r="BS2628" s="2" t="s">
        <v>10</v>
      </c>
      <c r="BT2628" s="12" t="str">
        <f>INDEX($CD$5:$CD$10,MATCH(BS2628,$CC$5:$CC$10,0),1)</f>
        <v>Y</v>
      </c>
      <c r="BU2628" s="12" t="str">
        <f>IF(AND(BT2628="Y",BQ2628&gt;1),"Y","")</f>
        <v/>
      </c>
      <c r="BV2628" s="12" t="str">
        <f>IF(AND(BT2628="Y",BQ2628&lt;1),"Y","")</f>
        <v>Y</v>
      </c>
      <c r="BW2628" s="12" t="str">
        <f>IF(BQ2628&gt;1,IF(BQ2627&gt;1,"Y",""),"")</f>
        <v/>
      </c>
      <c r="BX2628" s="12" t="str">
        <f>IF(BQ2628&lt;1,IF(BQ2627&lt;1,"Y",""),"")</f>
        <v>Y</v>
      </c>
      <c r="BY2628" s="2"/>
      <c r="BZ2628" s="2"/>
      <c r="CA2628" s="2"/>
    </row>
    <row r="2629" spans="47:79">
      <c r="AU2629" s="4" t="str">
        <f>IF(AZ2629=AZ2630,IF(AZ2629&gt;AZ2628,AZ2629&amp;"_O",""),AZ2629&amp;"_C")</f>
        <v/>
      </c>
      <c r="AV2629" s="7" t="str">
        <f>IF(RIGHT(AU2629,1)="C",AX2629/INDEX($AX$5:$AX$2729,MATCH(AZ2629&amp;"_O",$AU$5:$AU$2729,0),1),"")</f>
        <v/>
      </c>
      <c r="AW2629" s="38">
        <v>43917</v>
      </c>
      <c r="AX2629" s="37">
        <v>2541.4699999999998</v>
      </c>
      <c r="AY2629" s="7">
        <f>AX2629/AX2628</f>
        <v>1.1026282907866649</v>
      </c>
      <c r="AZ2629" s="4">
        <f>YEAR(AW2629)</f>
        <v>2020</v>
      </c>
      <c r="BA2629" s="2" t="s">
        <v>10</v>
      </c>
      <c r="BB2629" s="12" t="str">
        <f>INDEX($CD$5:$CD$10,MATCH(BA2629,$CC$5:$CC$10,0),1)</f>
        <v>Y</v>
      </c>
      <c r="BC2629" s="12" t="str">
        <f>IF(AND(BB2629="Y",AY2629&gt;1),"Y","")</f>
        <v>Y</v>
      </c>
      <c r="BD2629" s="12" t="str">
        <f>IF(AND(BB2629="Y",AY2629&lt;1),"Y","")</f>
        <v/>
      </c>
      <c r="BE2629" s="12" t="str">
        <f>IF(AY2629&gt;1,IF(AY2628&gt;1,"Y",""),"")</f>
        <v/>
      </c>
      <c r="BF2629" s="12" t="str">
        <f>IF(AY2629&lt;1,IF(AY2628&lt;1,"Y",""),"")</f>
        <v/>
      </c>
      <c r="BG2629" s="2"/>
      <c r="BH2629" s="2"/>
      <c r="BI2629" s="2"/>
      <c r="BJ2629" s="2"/>
      <c r="BK2629" s="2"/>
      <c r="BL2629" s="2"/>
      <c r="BM2629" s="4" t="str">
        <f>IF(BR2629=BR2630,IF(BR2629&gt;BR2628,BR2629&amp;"_O",""),BR2629&amp;"_C")</f>
        <v/>
      </c>
      <c r="BN2629" s="7" t="str">
        <f>IF(RIGHT(BM2629,1)="C",BP2629/INDEX($BP$5:$BP$2729,MATCH(BR2629&amp;"_O",$BM$5:$BM$2729,0),1),"")</f>
        <v/>
      </c>
      <c r="BO2629" s="38">
        <v>44337</v>
      </c>
      <c r="BP2629" s="3">
        <v>13470.99</v>
      </c>
      <c r="BQ2629" s="7">
        <f>BP2629/BP2628</f>
        <v>1.0030536158653998</v>
      </c>
      <c r="BR2629" s="4">
        <f>YEAR(BO2629)</f>
        <v>2021</v>
      </c>
      <c r="BS2629" s="2" t="s">
        <v>10</v>
      </c>
      <c r="BT2629" s="12" t="str">
        <f>INDEX($CD$5:$CD$10,MATCH(BS2629,$CC$5:$CC$10,0),1)</f>
        <v>Y</v>
      </c>
      <c r="BU2629" s="12" t="str">
        <f>IF(AND(BT2629="Y",BQ2629&gt;1),"Y","")</f>
        <v>Y</v>
      </c>
      <c r="BV2629" s="12" t="str">
        <f>IF(AND(BT2629="Y",BQ2629&lt;1),"Y","")</f>
        <v/>
      </c>
      <c r="BW2629" s="12" t="str">
        <f>IF(BQ2629&gt;1,IF(BQ2628&gt;1,"Y",""),"")</f>
        <v/>
      </c>
      <c r="BX2629" s="12" t="str">
        <f>IF(BQ2629&lt;1,IF(BQ2628&lt;1,"Y",""),"")</f>
        <v/>
      </c>
      <c r="BY2629" s="2"/>
      <c r="BZ2629" s="2"/>
      <c r="CA2629" s="2"/>
    </row>
    <row r="2630" spans="47:79">
      <c r="AU2630" s="4" t="str">
        <f>IF(AZ2630=AZ2631,IF(AZ2630&gt;AZ2629,AZ2630&amp;"_O",""),AZ2630&amp;"_C")</f>
        <v/>
      </c>
      <c r="AV2630" s="7" t="str">
        <f>IF(RIGHT(AU2630,1)="C",AX2630/INDEX($AX$5:$AX$2729,MATCH(AZ2630&amp;"_O",$AU$5:$AU$2729,0),1),"")</f>
        <v/>
      </c>
      <c r="AW2630" s="38">
        <v>43924</v>
      </c>
      <c r="AX2630" s="37">
        <v>2488.65</v>
      </c>
      <c r="AY2630" s="7">
        <f>AX2630/AX2629</f>
        <v>0.97921675250937457</v>
      </c>
      <c r="AZ2630" s="4">
        <f>YEAR(AW2630)</f>
        <v>2020</v>
      </c>
      <c r="BA2630" s="2" t="s">
        <v>10</v>
      </c>
      <c r="BB2630" s="12" t="str">
        <f>INDEX($CD$5:$CD$10,MATCH(BA2630,$CC$5:$CC$10,0),1)</f>
        <v>Y</v>
      </c>
      <c r="BC2630" s="12" t="str">
        <f>IF(AND(BB2630="Y",AY2630&gt;1),"Y","")</f>
        <v/>
      </c>
      <c r="BD2630" s="12" t="str">
        <f>IF(AND(BB2630="Y",AY2630&lt;1),"Y","")</f>
        <v>Y</v>
      </c>
      <c r="BE2630" s="12" t="str">
        <f>IF(AY2630&gt;1,IF(AY2629&gt;1,"Y",""),"")</f>
        <v/>
      </c>
      <c r="BF2630" s="12" t="str">
        <f>IF(AY2630&lt;1,IF(AY2629&lt;1,"Y",""),"")</f>
        <v/>
      </c>
      <c r="BG2630" s="2"/>
      <c r="BH2630" s="2"/>
      <c r="BI2630" s="2"/>
      <c r="BJ2630" s="2"/>
      <c r="BK2630" s="2"/>
      <c r="BL2630" s="2"/>
      <c r="BM2630" s="4" t="str">
        <f>IF(BR2630=BR2631,IF(BR2630&gt;BR2629,BR2630&amp;"_O",""),BR2630&amp;"_C")</f>
        <v/>
      </c>
      <c r="BN2630" s="7" t="str">
        <f>IF(RIGHT(BM2630,1)="C",BP2630/INDEX($BP$5:$BP$2729,MATCH(BR2630&amp;"_O",$BM$5:$BM$2729,0),1),"")</f>
        <v/>
      </c>
      <c r="BO2630" s="38">
        <v>44344</v>
      </c>
      <c r="BP2630" s="3">
        <v>13748.74</v>
      </c>
      <c r="BQ2630" s="7">
        <f>BP2630/BP2629</f>
        <v>1.0206183806832312</v>
      </c>
      <c r="BR2630" s="4">
        <f>YEAR(BO2630)</f>
        <v>2021</v>
      </c>
      <c r="BS2630" s="2" t="s">
        <v>10</v>
      </c>
      <c r="BT2630" s="12" t="str">
        <f>INDEX($CD$5:$CD$10,MATCH(BS2630,$CC$5:$CC$10,0),1)</f>
        <v>Y</v>
      </c>
      <c r="BU2630" s="12" t="str">
        <f>IF(AND(BT2630="Y",BQ2630&gt;1),"Y","")</f>
        <v>Y</v>
      </c>
      <c r="BV2630" s="12" t="str">
        <f>IF(AND(BT2630="Y",BQ2630&lt;1),"Y","")</f>
        <v/>
      </c>
      <c r="BW2630" s="12" t="str">
        <f>IF(BQ2630&gt;1,IF(BQ2629&gt;1,"Y",""),"")</f>
        <v>Y</v>
      </c>
      <c r="BX2630" s="12" t="str">
        <f>IF(BQ2630&lt;1,IF(BQ2629&lt;1,"Y",""),"")</f>
        <v/>
      </c>
      <c r="BY2630" s="2"/>
      <c r="BZ2630" s="2"/>
      <c r="CA2630" s="2"/>
    </row>
    <row r="2631" spans="47:79">
      <c r="AU2631" s="4" t="str">
        <f>IF(AZ2631=AZ2632,IF(AZ2631&gt;AZ2630,AZ2631&amp;"_O",""),AZ2631&amp;"_C")</f>
        <v/>
      </c>
      <c r="AV2631" s="7" t="str">
        <f>IF(RIGHT(AU2631,1)="C",AX2631/INDEX($AX$5:$AX$2729,MATCH(AZ2631&amp;"_O",$AU$5:$AU$2729,0),1),"")</f>
        <v/>
      </c>
      <c r="AW2631" s="38">
        <v>43930</v>
      </c>
      <c r="AX2631" s="37">
        <v>2789.82</v>
      </c>
      <c r="AY2631" s="7">
        <f>AX2631/AX2630</f>
        <v>1.1210174190826352</v>
      </c>
      <c r="AZ2631" s="4">
        <f>YEAR(AW2631)</f>
        <v>2020</v>
      </c>
      <c r="BA2631" s="2" t="s">
        <v>10</v>
      </c>
      <c r="BB2631" s="12" t="str">
        <f>INDEX($CD$5:$CD$10,MATCH(BA2631,$CC$5:$CC$10,0),1)</f>
        <v>Y</v>
      </c>
      <c r="BC2631" s="12" t="str">
        <f>IF(AND(BB2631="Y",AY2631&gt;1),"Y","")</f>
        <v>Y</v>
      </c>
      <c r="BD2631" s="12" t="str">
        <f>IF(AND(BB2631="Y",AY2631&lt;1),"Y","")</f>
        <v/>
      </c>
      <c r="BE2631" s="12" t="str">
        <f>IF(AY2631&gt;1,IF(AY2630&gt;1,"Y",""),"")</f>
        <v/>
      </c>
      <c r="BF2631" s="12" t="str">
        <f>IF(AY2631&lt;1,IF(AY2630&lt;1,"Y",""),"")</f>
        <v/>
      </c>
      <c r="BG2631" s="2"/>
      <c r="BH2631" s="2"/>
      <c r="BI2631" s="2"/>
      <c r="BJ2631" s="2"/>
      <c r="BK2631" s="2"/>
      <c r="BL2631" s="2"/>
      <c r="BM2631" s="4" t="str">
        <f>IF(BR2631=BR2632,IF(BR2631&gt;BR2630,BR2631&amp;"_O",""),BR2631&amp;"_C")</f>
        <v/>
      </c>
      <c r="BN2631" s="7" t="str">
        <f>IF(RIGHT(BM2631,1)="C",BP2631/INDEX($BP$5:$BP$2729,MATCH(BR2631&amp;"_O",$BM$5:$BM$2729,0),1),"")</f>
        <v/>
      </c>
      <c r="BO2631" s="38">
        <v>44351</v>
      </c>
      <c r="BP2631" s="3">
        <v>13814.49</v>
      </c>
      <c r="BQ2631" s="7">
        <f>BP2631/BP2630</f>
        <v>1.0047822564104056</v>
      </c>
      <c r="BR2631" s="4">
        <f>YEAR(BO2631)</f>
        <v>2021</v>
      </c>
      <c r="BS2631" s="2" t="s">
        <v>10</v>
      </c>
      <c r="BT2631" s="12" t="str">
        <f>INDEX($CD$5:$CD$10,MATCH(BS2631,$CC$5:$CC$10,0),1)</f>
        <v>Y</v>
      </c>
      <c r="BU2631" s="12" t="str">
        <f>IF(AND(BT2631="Y",BQ2631&gt;1),"Y","")</f>
        <v>Y</v>
      </c>
      <c r="BV2631" s="12" t="str">
        <f>IF(AND(BT2631="Y",BQ2631&lt;1),"Y","")</f>
        <v/>
      </c>
      <c r="BW2631" s="12" t="str">
        <f>IF(BQ2631&gt;1,IF(BQ2630&gt;1,"Y",""),"")</f>
        <v>Y</v>
      </c>
      <c r="BX2631" s="12" t="str">
        <f>IF(BQ2631&lt;1,IF(BQ2630&lt;1,"Y",""),"")</f>
        <v/>
      </c>
      <c r="BY2631" s="2"/>
      <c r="BZ2631" s="2"/>
      <c r="CA2631" s="2"/>
    </row>
    <row r="2632" spans="47:79">
      <c r="AU2632" s="4" t="str">
        <f>IF(AZ2632=AZ2633,IF(AZ2632&gt;AZ2631,AZ2632&amp;"_O",""),AZ2632&amp;"_C")</f>
        <v/>
      </c>
      <c r="AV2632" s="7" t="str">
        <f>IF(RIGHT(AU2632,1)="C",AX2632/INDEX($AX$5:$AX$2729,MATCH(AZ2632&amp;"_O",$AU$5:$AU$2729,0),1),"")</f>
        <v/>
      </c>
      <c r="AW2632" s="38">
        <v>43938</v>
      </c>
      <c r="AX2632" s="37">
        <v>2874.56</v>
      </c>
      <c r="AY2632" s="7">
        <f>AX2632/AX2631</f>
        <v>1.0303747195159543</v>
      </c>
      <c r="AZ2632" s="4">
        <f>YEAR(AW2632)</f>
        <v>2020</v>
      </c>
      <c r="BA2632" s="2" t="s">
        <v>10</v>
      </c>
      <c r="BB2632" s="12" t="str">
        <f>INDEX($CD$5:$CD$10,MATCH(BA2632,$CC$5:$CC$10,0),1)</f>
        <v>Y</v>
      </c>
      <c r="BC2632" s="12" t="str">
        <f>IF(AND(BB2632="Y",AY2632&gt;1),"Y","")</f>
        <v>Y</v>
      </c>
      <c r="BD2632" s="12" t="str">
        <f>IF(AND(BB2632="Y",AY2632&lt;1),"Y","")</f>
        <v/>
      </c>
      <c r="BE2632" s="12" t="str">
        <f>IF(AY2632&gt;1,IF(AY2631&gt;1,"Y",""),"")</f>
        <v>Y</v>
      </c>
      <c r="BF2632" s="12" t="str">
        <f>IF(AY2632&lt;1,IF(AY2631&lt;1,"Y",""),"")</f>
        <v/>
      </c>
      <c r="BG2632" s="2"/>
      <c r="BH2632" s="2"/>
      <c r="BI2632" s="2"/>
      <c r="BJ2632" s="2"/>
      <c r="BK2632" s="2"/>
      <c r="BL2632" s="2"/>
      <c r="BM2632" s="4" t="str">
        <f>IF(BR2632=BR2633,IF(BR2632&gt;BR2631,BR2632&amp;"_O",""),BR2632&amp;"_C")</f>
        <v/>
      </c>
      <c r="BN2632" s="7" t="str">
        <f>IF(RIGHT(BM2632,1)="C",BP2632/INDEX($BP$5:$BP$2729,MATCH(BR2632&amp;"_O",$BM$5:$BM$2729,0),1),"")</f>
        <v/>
      </c>
      <c r="BO2632" s="38">
        <v>44358</v>
      </c>
      <c r="BP2632" s="3">
        <v>14069.42</v>
      </c>
      <c r="BQ2632" s="7">
        <f>BP2632/BP2631</f>
        <v>1.0184538119032986</v>
      </c>
      <c r="BR2632" s="4">
        <f>YEAR(BO2632)</f>
        <v>2021</v>
      </c>
      <c r="BS2632" s="2" t="s">
        <v>10</v>
      </c>
      <c r="BT2632" s="12" t="str">
        <f>INDEX($CD$5:$CD$10,MATCH(BS2632,$CC$5:$CC$10,0),1)</f>
        <v>Y</v>
      </c>
      <c r="BU2632" s="12" t="str">
        <f>IF(AND(BT2632="Y",BQ2632&gt;1),"Y","")</f>
        <v>Y</v>
      </c>
      <c r="BV2632" s="12" t="str">
        <f>IF(AND(BT2632="Y",BQ2632&lt;1),"Y","")</f>
        <v/>
      </c>
      <c r="BW2632" s="12" t="str">
        <f>IF(BQ2632&gt;1,IF(BQ2631&gt;1,"Y",""),"")</f>
        <v>Y</v>
      </c>
      <c r="BX2632" s="12" t="str">
        <f>IF(BQ2632&lt;1,IF(BQ2631&lt;1,"Y",""),"")</f>
        <v/>
      </c>
      <c r="BY2632" s="2"/>
      <c r="BZ2632" s="2"/>
      <c r="CA2632" s="2"/>
    </row>
    <row r="2633" spans="47:79">
      <c r="AU2633" s="4" t="str">
        <f>IF(AZ2633=AZ2634,IF(AZ2633&gt;AZ2632,AZ2633&amp;"_O",""),AZ2633&amp;"_C")</f>
        <v/>
      </c>
      <c r="AV2633" s="7" t="str">
        <f>IF(RIGHT(AU2633,1)="C",AX2633/INDEX($AX$5:$AX$2729,MATCH(AZ2633&amp;"_O",$AU$5:$AU$2729,0),1),"")</f>
        <v/>
      </c>
      <c r="AW2633" s="38">
        <v>43945</v>
      </c>
      <c r="AX2633" s="37">
        <v>2836.74</v>
      </c>
      <c r="AY2633" s="7">
        <f>AX2633/AX2632</f>
        <v>0.98684320382945556</v>
      </c>
      <c r="AZ2633" s="4">
        <f>YEAR(AW2633)</f>
        <v>2020</v>
      </c>
      <c r="BA2633" s="2" t="s">
        <v>10</v>
      </c>
      <c r="BB2633" s="12" t="str">
        <f>INDEX($CD$5:$CD$10,MATCH(BA2633,$CC$5:$CC$10,0),1)</f>
        <v>Y</v>
      </c>
      <c r="BC2633" s="12" t="str">
        <f>IF(AND(BB2633="Y",AY2633&gt;1),"Y","")</f>
        <v/>
      </c>
      <c r="BD2633" s="12" t="str">
        <f>IF(AND(BB2633="Y",AY2633&lt;1),"Y","")</f>
        <v>Y</v>
      </c>
      <c r="BE2633" s="12" t="str">
        <f>IF(AY2633&gt;1,IF(AY2632&gt;1,"Y",""),"")</f>
        <v/>
      </c>
      <c r="BF2633" s="12" t="str">
        <f>IF(AY2633&lt;1,IF(AY2632&lt;1,"Y",""),"")</f>
        <v/>
      </c>
      <c r="BG2633" s="2"/>
      <c r="BH2633" s="2"/>
      <c r="BI2633" s="2"/>
      <c r="BJ2633" s="2"/>
      <c r="BK2633" s="2"/>
      <c r="BL2633" s="2"/>
      <c r="BM2633" s="4" t="str">
        <f>IF(BR2633=BR2634,IF(BR2633&gt;BR2632,BR2633&amp;"_O",""),BR2633&amp;"_C")</f>
        <v/>
      </c>
      <c r="BN2633" s="7" t="str">
        <f>IF(RIGHT(BM2633,1)="C",BP2633/INDEX($BP$5:$BP$2729,MATCH(BR2633&amp;"_O",$BM$5:$BM$2729,0),1),"")</f>
        <v/>
      </c>
      <c r="BO2633" s="38">
        <v>44365</v>
      </c>
      <c r="BP2633" s="3">
        <v>14030.38</v>
      </c>
      <c r="BQ2633" s="7">
        <f>BP2633/BP2632</f>
        <v>0.99722518767653534</v>
      </c>
      <c r="BR2633" s="4">
        <f>YEAR(BO2633)</f>
        <v>2021</v>
      </c>
      <c r="BS2633" s="2" t="s">
        <v>10</v>
      </c>
      <c r="BT2633" s="12" t="str">
        <f>INDEX($CD$5:$CD$10,MATCH(BS2633,$CC$5:$CC$10,0),1)</f>
        <v>Y</v>
      </c>
      <c r="BU2633" s="12" t="str">
        <f>IF(AND(BT2633="Y",BQ2633&gt;1),"Y","")</f>
        <v/>
      </c>
      <c r="BV2633" s="12" t="str">
        <f>IF(AND(BT2633="Y",BQ2633&lt;1),"Y","")</f>
        <v>Y</v>
      </c>
      <c r="BW2633" s="12" t="str">
        <f>IF(BQ2633&gt;1,IF(BQ2632&gt;1,"Y",""),"")</f>
        <v/>
      </c>
      <c r="BX2633" s="12" t="str">
        <f>IF(BQ2633&lt;1,IF(BQ2632&lt;1,"Y",""),"")</f>
        <v/>
      </c>
      <c r="BY2633" s="2"/>
      <c r="BZ2633" s="2"/>
      <c r="CA2633" s="2"/>
    </row>
    <row r="2634" spans="47:79">
      <c r="AU2634" s="4" t="str">
        <f>IF(AZ2634=AZ2635,IF(AZ2634&gt;AZ2633,AZ2634&amp;"_O",""),AZ2634&amp;"_C")</f>
        <v/>
      </c>
      <c r="AV2634" s="7" t="str">
        <f>IF(RIGHT(AU2634,1)="C",AX2634/INDEX($AX$5:$AX$2729,MATCH(AZ2634&amp;"_O",$AU$5:$AU$2729,0),1),"")</f>
        <v/>
      </c>
      <c r="AW2634" s="38">
        <v>43952</v>
      </c>
      <c r="AX2634" s="37">
        <v>2830.71</v>
      </c>
      <c r="AY2634" s="7">
        <f>AX2634/AX2633</f>
        <v>0.99787432052285374</v>
      </c>
      <c r="AZ2634" s="4">
        <f>YEAR(AW2634)</f>
        <v>2020</v>
      </c>
      <c r="BA2634" s="2" t="s">
        <v>10</v>
      </c>
      <c r="BB2634" s="12" t="str">
        <f>INDEX($CD$5:$CD$10,MATCH(BA2634,$CC$5:$CC$10,0),1)</f>
        <v>Y</v>
      </c>
      <c r="BC2634" s="12" t="str">
        <f>IF(AND(BB2634="Y",AY2634&gt;1),"Y","")</f>
        <v/>
      </c>
      <c r="BD2634" s="12" t="str">
        <f>IF(AND(BB2634="Y",AY2634&lt;1),"Y","")</f>
        <v>Y</v>
      </c>
      <c r="BE2634" s="12" t="str">
        <f>IF(AY2634&gt;1,IF(AY2633&gt;1,"Y",""),"")</f>
        <v/>
      </c>
      <c r="BF2634" s="12" t="str">
        <f>IF(AY2634&lt;1,IF(AY2633&lt;1,"Y",""),"")</f>
        <v>Y</v>
      </c>
      <c r="BG2634" s="2"/>
      <c r="BH2634" s="2"/>
      <c r="BI2634" s="2"/>
      <c r="BJ2634" s="2"/>
      <c r="BK2634" s="2"/>
      <c r="BL2634" s="2"/>
      <c r="BM2634" s="4" t="str">
        <f>IF(BR2634=BR2635,IF(BR2634&gt;BR2633,BR2634&amp;"_O",""),BR2634&amp;"_C")</f>
        <v/>
      </c>
      <c r="BN2634" s="7" t="str">
        <f>IF(RIGHT(BM2634,1)="C",BP2634/INDEX($BP$5:$BP$2729,MATCH(BR2634&amp;"_O",$BM$5:$BM$2729,0),1),"")</f>
        <v/>
      </c>
      <c r="BO2634" s="38">
        <v>44372</v>
      </c>
      <c r="BP2634" s="3">
        <v>14360.39</v>
      </c>
      <c r="BQ2634" s="7">
        <f>BP2634/BP2633</f>
        <v>1.0235211020656605</v>
      </c>
      <c r="BR2634" s="4">
        <f>YEAR(BO2634)</f>
        <v>2021</v>
      </c>
      <c r="BS2634" s="2" t="s">
        <v>10</v>
      </c>
      <c r="BT2634" s="12" t="str">
        <f>INDEX($CD$5:$CD$10,MATCH(BS2634,$CC$5:$CC$10,0),1)</f>
        <v>Y</v>
      </c>
      <c r="BU2634" s="12" t="str">
        <f>IF(AND(BT2634="Y",BQ2634&gt;1),"Y","")</f>
        <v>Y</v>
      </c>
      <c r="BV2634" s="12" t="str">
        <f>IF(AND(BT2634="Y",BQ2634&lt;1),"Y","")</f>
        <v/>
      </c>
      <c r="BW2634" s="12" t="str">
        <f>IF(BQ2634&gt;1,IF(BQ2633&gt;1,"Y",""),"")</f>
        <v/>
      </c>
      <c r="BX2634" s="12" t="str">
        <f>IF(BQ2634&lt;1,IF(BQ2633&lt;1,"Y",""),"")</f>
        <v/>
      </c>
      <c r="BY2634" s="2"/>
      <c r="BZ2634" s="2"/>
      <c r="CA2634" s="2"/>
    </row>
    <row r="2635" spans="47:79">
      <c r="AU2635" s="4" t="str">
        <f>IF(AZ2635=AZ2636,IF(AZ2635&gt;AZ2634,AZ2635&amp;"_O",""),AZ2635&amp;"_C")</f>
        <v/>
      </c>
      <c r="AV2635" s="7" t="str">
        <f>IF(RIGHT(AU2635,1)="C",AX2635/INDEX($AX$5:$AX$2729,MATCH(AZ2635&amp;"_O",$AU$5:$AU$2729,0),1),"")</f>
        <v/>
      </c>
      <c r="AW2635" s="38">
        <v>43959</v>
      </c>
      <c r="AX2635" s="37">
        <v>2929.8</v>
      </c>
      <c r="AY2635" s="7">
        <f>AX2635/AX2634</f>
        <v>1.0350053520141591</v>
      </c>
      <c r="AZ2635" s="4">
        <f>YEAR(AW2635)</f>
        <v>2020</v>
      </c>
      <c r="BA2635" s="2" t="s">
        <v>10</v>
      </c>
      <c r="BB2635" s="12" t="str">
        <f>INDEX($CD$5:$CD$10,MATCH(BA2635,$CC$5:$CC$10,0),1)</f>
        <v>Y</v>
      </c>
      <c r="BC2635" s="12" t="str">
        <f>IF(AND(BB2635="Y",AY2635&gt;1),"Y","")</f>
        <v>Y</v>
      </c>
      <c r="BD2635" s="12" t="str">
        <f>IF(AND(BB2635="Y",AY2635&lt;1),"Y","")</f>
        <v/>
      </c>
      <c r="BE2635" s="12" t="str">
        <f>IF(AY2635&gt;1,IF(AY2634&gt;1,"Y",""),"")</f>
        <v/>
      </c>
      <c r="BF2635" s="12" t="str">
        <f>IF(AY2635&lt;1,IF(AY2634&lt;1,"Y",""),"")</f>
        <v/>
      </c>
      <c r="BG2635" s="2"/>
      <c r="BH2635" s="2"/>
      <c r="BI2635" s="2"/>
      <c r="BJ2635" s="2"/>
      <c r="BK2635" s="2"/>
      <c r="BL2635" s="2"/>
      <c r="BM2635" s="4" t="str">
        <f>IF(BR2635=BR2636,IF(BR2635&gt;BR2634,BR2635&amp;"_O",""),BR2635&amp;"_C")</f>
        <v/>
      </c>
      <c r="BN2635" s="7" t="str">
        <f>IF(RIGHT(BM2635,1)="C",BP2635/INDEX($BP$5:$BP$2729,MATCH(BR2635&amp;"_O",$BM$5:$BM$2729,0),1),"")</f>
        <v/>
      </c>
      <c r="BO2635" s="38">
        <v>44379</v>
      </c>
      <c r="BP2635" s="3">
        <v>14639.33</v>
      </c>
      <c r="BQ2635" s="7">
        <f>BP2635/BP2634</f>
        <v>1.01942426354716</v>
      </c>
      <c r="BR2635" s="4">
        <f>YEAR(BO2635)</f>
        <v>2021</v>
      </c>
      <c r="BS2635" s="2" t="s">
        <v>10</v>
      </c>
      <c r="BT2635" s="12" t="str">
        <f>INDEX($CD$5:$CD$10,MATCH(BS2635,$CC$5:$CC$10,0),1)</f>
        <v>Y</v>
      </c>
      <c r="BU2635" s="12" t="str">
        <f>IF(AND(BT2635="Y",BQ2635&gt;1),"Y","")</f>
        <v>Y</v>
      </c>
      <c r="BV2635" s="12" t="str">
        <f>IF(AND(BT2635="Y",BQ2635&lt;1),"Y","")</f>
        <v/>
      </c>
      <c r="BW2635" s="12" t="str">
        <f>IF(BQ2635&gt;1,IF(BQ2634&gt;1,"Y",""),"")</f>
        <v>Y</v>
      </c>
      <c r="BX2635" s="12" t="str">
        <f>IF(BQ2635&lt;1,IF(BQ2634&lt;1,"Y",""),"")</f>
        <v/>
      </c>
      <c r="BY2635" s="2"/>
      <c r="BZ2635" s="2"/>
      <c r="CA2635" s="2"/>
    </row>
    <row r="2636" spans="47:79">
      <c r="AU2636" s="4" t="str">
        <f>IF(AZ2636=AZ2637,IF(AZ2636&gt;AZ2635,AZ2636&amp;"_O",""),AZ2636&amp;"_C")</f>
        <v/>
      </c>
      <c r="AV2636" s="7" t="str">
        <f>IF(RIGHT(AU2636,1)="C",AX2636/INDEX($AX$5:$AX$2729,MATCH(AZ2636&amp;"_O",$AU$5:$AU$2729,0),1),"")</f>
        <v/>
      </c>
      <c r="AW2636" s="38">
        <v>43966</v>
      </c>
      <c r="AX2636" s="37">
        <v>2863.7</v>
      </c>
      <c r="AY2636" s="7">
        <f>AX2636/AX2635</f>
        <v>0.97743873301931861</v>
      </c>
      <c r="AZ2636" s="4">
        <f>YEAR(AW2636)</f>
        <v>2020</v>
      </c>
      <c r="BA2636" s="2" t="s">
        <v>10</v>
      </c>
      <c r="BB2636" s="12" t="str">
        <f>INDEX($CD$5:$CD$10,MATCH(BA2636,$CC$5:$CC$10,0),1)</f>
        <v>Y</v>
      </c>
      <c r="BC2636" s="12" t="str">
        <f>IF(AND(BB2636="Y",AY2636&gt;1),"Y","")</f>
        <v/>
      </c>
      <c r="BD2636" s="12" t="str">
        <f>IF(AND(BB2636="Y",AY2636&lt;1),"Y","")</f>
        <v>Y</v>
      </c>
      <c r="BE2636" s="12" t="str">
        <f>IF(AY2636&gt;1,IF(AY2635&gt;1,"Y",""),"")</f>
        <v/>
      </c>
      <c r="BF2636" s="12" t="str">
        <f>IF(AY2636&lt;1,IF(AY2635&lt;1,"Y",""),"")</f>
        <v/>
      </c>
      <c r="BG2636" s="2"/>
      <c r="BH2636" s="2"/>
      <c r="BI2636" s="2"/>
      <c r="BJ2636" s="2"/>
      <c r="BK2636" s="2"/>
      <c r="BL2636" s="2"/>
      <c r="BM2636" s="4" t="str">
        <f>IF(BR2636=BR2637,IF(BR2636&gt;BR2635,BR2636&amp;"_O",""),BR2636&amp;"_C")</f>
        <v/>
      </c>
      <c r="BN2636" s="7" t="str">
        <f>IF(RIGHT(BM2636,1)="C",BP2636/INDEX($BP$5:$BP$2729,MATCH(BR2636&amp;"_O",$BM$5:$BM$2729,0),1),"")</f>
        <v/>
      </c>
      <c r="BO2636" s="38">
        <v>44386</v>
      </c>
      <c r="BP2636" s="3">
        <v>14701.92</v>
      </c>
      <c r="BQ2636" s="7">
        <f>BP2636/BP2635</f>
        <v>1.0042754688909943</v>
      </c>
      <c r="BR2636" s="4">
        <f>YEAR(BO2636)</f>
        <v>2021</v>
      </c>
      <c r="BS2636" s="2" t="s">
        <v>10</v>
      </c>
      <c r="BT2636" s="12" t="str">
        <f>INDEX($CD$5:$CD$10,MATCH(BS2636,$CC$5:$CC$10,0),1)</f>
        <v>Y</v>
      </c>
      <c r="BU2636" s="12" t="str">
        <f>IF(AND(BT2636="Y",BQ2636&gt;1),"Y","")</f>
        <v>Y</v>
      </c>
      <c r="BV2636" s="12" t="str">
        <f>IF(AND(BT2636="Y",BQ2636&lt;1),"Y","")</f>
        <v/>
      </c>
      <c r="BW2636" s="12" t="str">
        <f>IF(BQ2636&gt;1,IF(BQ2635&gt;1,"Y",""),"")</f>
        <v>Y</v>
      </c>
      <c r="BX2636" s="12" t="str">
        <f>IF(BQ2636&lt;1,IF(BQ2635&lt;1,"Y",""),"")</f>
        <v/>
      </c>
      <c r="BY2636" s="2"/>
      <c r="BZ2636" s="2"/>
      <c r="CA2636" s="2"/>
    </row>
    <row r="2637" spans="47:79">
      <c r="AU2637" s="4" t="str">
        <f>IF(AZ2637=AZ2638,IF(AZ2637&gt;AZ2636,AZ2637&amp;"_O",""),AZ2637&amp;"_C")</f>
        <v/>
      </c>
      <c r="AV2637" s="7" t="str">
        <f>IF(RIGHT(AU2637,1)="C",AX2637/INDEX($AX$5:$AX$2729,MATCH(AZ2637&amp;"_O",$AU$5:$AU$2729,0),1),"")</f>
        <v/>
      </c>
      <c r="AW2637" s="38">
        <v>43973</v>
      </c>
      <c r="AX2637" s="37">
        <v>2955.45</v>
      </c>
      <c r="AY2637" s="7">
        <f>AX2637/AX2636</f>
        <v>1.032038970562559</v>
      </c>
      <c r="AZ2637" s="4">
        <f>YEAR(AW2637)</f>
        <v>2020</v>
      </c>
      <c r="BA2637" s="2" t="s">
        <v>10</v>
      </c>
      <c r="BB2637" s="12" t="str">
        <f>INDEX($CD$5:$CD$10,MATCH(BA2637,$CC$5:$CC$10,0),1)</f>
        <v>Y</v>
      </c>
      <c r="BC2637" s="12" t="str">
        <f>IF(AND(BB2637="Y",AY2637&gt;1),"Y","")</f>
        <v>Y</v>
      </c>
      <c r="BD2637" s="12" t="str">
        <f>IF(AND(BB2637="Y",AY2637&lt;1),"Y","")</f>
        <v/>
      </c>
      <c r="BE2637" s="12" t="str">
        <f>IF(AY2637&gt;1,IF(AY2636&gt;1,"Y",""),"")</f>
        <v/>
      </c>
      <c r="BF2637" s="12" t="str">
        <f>IF(AY2637&lt;1,IF(AY2636&lt;1,"Y",""),"")</f>
        <v/>
      </c>
      <c r="BG2637" s="2"/>
      <c r="BH2637" s="2"/>
      <c r="BI2637" s="2"/>
      <c r="BJ2637" s="2"/>
      <c r="BK2637" s="2"/>
      <c r="BL2637" s="2"/>
      <c r="BM2637" s="4" t="str">
        <f>IF(BR2637=BR2638,IF(BR2637&gt;BR2636,BR2637&amp;"_O",""),BR2637&amp;"_C")</f>
        <v/>
      </c>
      <c r="BN2637" s="7" t="str">
        <f>IF(RIGHT(BM2637,1)="C",BP2637/INDEX($BP$5:$BP$2729,MATCH(BR2637&amp;"_O",$BM$5:$BM$2729,0),1),"")</f>
        <v/>
      </c>
      <c r="BO2637" s="38">
        <v>44393</v>
      </c>
      <c r="BP2637" s="3">
        <v>14427.24</v>
      </c>
      <c r="BQ2637" s="7">
        <f>BP2637/BP2636</f>
        <v>0.98131672597864772</v>
      </c>
      <c r="BR2637" s="4">
        <f>YEAR(BO2637)</f>
        <v>2021</v>
      </c>
      <c r="BS2637" s="2" t="s">
        <v>10</v>
      </c>
      <c r="BT2637" s="12" t="str">
        <f>INDEX($CD$5:$CD$10,MATCH(BS2637,$CC$5:$CC$10,0),1)</f>
        <v>Y</v>
      </c>
      <c r="BU2637" s="12" t="str">
        <f>IF(AND(BT2637="Y",BQ2637&gt;1),"Y","")</f>
        <v/>
      </c>
      <c r="BV2637" s="12" t="str">
        <f>IF(AND(BT2637="Y",BQ2637&lt;1),"Y","")</f>
        <v>Y</v>
      </c>
      <c r="BW2637" s="12" t="str">
        <f>IF(BQ2637&gt;1,IF(BQ2636&gt;1,"Y",""),"")</f>
        <v/>
      </c>
      <c r="BX2637" s="12" t="str">
        <f>IF(BQ2637&lt;1,IF(BQ2636&lt;1,"Y",""),"")</f>
        <v/>
      </c>
      <c r="BY2637" s="2"/>
      <c r="BZ2637" s="2"/>
      <c r="CA2637" s="2"/>
    </row>
    <row r="2638" spans="47:79">
      <c r="AU2638" s="4" t="str">
        <f>IF(AZ2638=AZ2639,IF(AZ2638&gt;AZ2637,AZ2638&amp;"_O",""),AZ2638&amp;"_C")</f>
        <v/>
      </c>
      <c r="AV2638" s="7" t="str">
        <f>IF(RIGHT(AU2638,1)="C",AX2638/INDEX($AX$5:$AX$2729,MATCH(AZ2638&amp;"_O",$AU$5:$AU$2729,0),1),"")</f>
        <v/>
      </c>
      <c r="AW2638" s="38">
        <v>43980</v>
      </c>
      <c r="AX2638" s="37">
        <v>3044.31</v>
      </c>
      <c r="AY2638" s="7">
        <f>AX2638/AX2637</f>
        <v>1.0300664873369538</v>
      </c>
      <c r="AZ2638" s="4">
        <f>YEAR(AW2638)</f>
        <v>2020</v>
      </c>
      <c r="BA2638" s="2" t="s">
        <v>10</v>
      </c>
      <c r="BB2638" s="12" t="str">
        <f>INDEX($CD$5:$CD$10,MATCH(BA2638,$CC$5:$CC$10,0),1)</f>
        <v>Y</v>
      </c>
      <c r="BC2638" s="12" t="str">
        <f>IF(AND(BB2638="Y",AY2638&gt;1),"Y","")</f>
        <v>Y</v>
      </c>
      <c r="BD2638" s="12" t="str">
        <f>IF(AND(BB2638="Y",AY2638&lt;1),"Y","")</f>
        <v/>
      </c>
      <c r="BE2638" s="12" t="str">
        <f>IF(AY2638&gt;1,IF(AY2637&gt;1,"Y",""),"")</f>
        <v>Y</v>
      </c>
      <c r="BF2638" s="12" t="str">
        <f>IF(AY2638&lt;1,IF(AY2637&lt;1,"Y",""),"")</f>
        <v/>
      </c>
      <c r="BG2638" s="2"/>
      <c r="BH2638" s="2"/>
      <c r="BI2638" s="2"/>
      <c r="BJ2638" s="2"/>
      <c r="BK2638" s="2"/>
      <c r="BL2638" s="2"/>
      <c r="BM2638" s="4" t="str">
        <f>IF(BR2638=BR2639,IF(BR2638&gt;BR2637,BR2638&amp;"_O",""),BR2638&amp;"_C")</f>
        <v/>
      </c>
      <c r="BN2638" s="7" t="str">
        <f>IF(RIGHT(BM2638,1)="C",BP2638/INDEX($BP$5:$BP$2729,MATCH(BR2638&amp;"_O",$BM$5:$BM$2729,0),1),"")</f>
        <v/>
      </c>
      <c r="BO2638" s="38">
        <v>44400</v>
      </c>
      <c r="BP2638" s="3">
        <v>14836.99</v>
      </c>
      <c r="BQ2638" s="7">
        <f>BP2638/BP2637</f>
        <v>1.0284011356295453</v>
      </c>
      <c r="BR2638" s="4">
        <f>YEAR(BO2638)</f>
        <v>2021</v>
      </c>
      <c r="BS2638" s="2" t="s">
        <v>10</v>
      </c>
      <c r="BT2638" s="12" t="str">
        <f>INDEX($CD$5:$CD$10,MATCH(BS2638,$CC$5:$CC$10,0),1)</f>
        <v>Y</v>
      </c>
      <c r="BU2638" s="12" t="str">
        <f>IF(AND(BT2638="Y",BQ2638&gt;1),"Y","")</f>
        <v>Y</v>
      </c>
      <c r="BV2638" s="12" t="str">
        <f>IF(AND(BT2638="Y",BQ2638&lt;1),"Y","")</f>
        <v/>
      </c>
      <c r="BW2638" s="12" t="str">
        <f>IF(BQ2638&gt;1,IF(BQ2637&gt;1,"Y",""),"")</f>
        <v/>
      </c>
      <c r="BX2638" s="12" t="str">
        <f>IF(BQ2638&lt;1,IF(BQ2637&lt;1,"Y",""),"")</f>
        <v/>
      </c>
      <c r="BY2638" s="2"/>
      <c r="BZ2638" s="2"/>
      <c r="CA2638" s="2"/>
    </row>
    <row r="2639" spans="47:79">
      <c r="AU2639" s="4" t="str">
        <f>IF(AZ2639=AZ2640,IF(AZ2639&gt;AZ2638,AZ2639&amp;"_O",""),AZ2639&amp;"_C")</f>
        <v/>
      </c>
      <c r="AV2639" s="7" t="str">
        <f>IF(RIGHT(AU2639,1)="C",AX2639/INDEX($AX$5:$AX$2729,MATCH(AZ2639&amp;"_O",$AU$5:$AU$2729,0),1),"")</f>
        <v/>
      </c>
      <c r="AW2639" s="38">
        <v>43987</v>
      </c>
      <c r="AX2639" s="37">
        <v>3193.93</v>
      </c>
      <c r="AY2639" s="7">
        <f>AX2639/AX2638</f>
        <v>1.0491474258534774</v>
      </c>
      <c r="AZ2639" s="4">
        <f>YEAR(AW2639)</f>
        <v>2020</v>
      </c>
      <c r="BA2639" s="2" t="s">
        <v>10</v>
      </c>
      <c r="BB2639" s="12" t="str">
        <f>INDEX($CD$5:$CD$10,MATCH(BA2639,$CC$5:$CC$10,0),1)</f>
        <v>Y</v>
      </c>
      <c r="BC2639" s="12" t="str">
        <f>IF(AND(BB2639="Y",AY2639&gt;1),"Y","")</f>
        <v>Y</v>
      </c>
      <c r="BD2639" s="12" t="str">
        <f>IF(AND(BB2639="Y",AY2639&lt;1),"Y","")</f>
        <v/>
      </c>
      <c r="BE2639" s="12" t="str">
        <f>IF(AY2639&gt;1,IF(AY2638&gt;1,"Y",""),"")</f>
        <v>Y</v>
      </c>
      <c r="BF2639" s="12" t="str">
        <f>IF(AY2639&lt;1,IF(AY2638&lt;1,"Y",""),"")</f>
        <v/>
      </c>
      <c r="BG2639" s="2"/>
      <c r="BH2639" s="2"/>
      <c r="BI2639" s="2"/>
      <c r="BJ2639" s="2"/>
      <c r="BK2639" s="2"/>
      <c r="BL2639" s="2"/>
      <c r="BM2639" s="4" t="str">
        <f>IF(BR2639=BR2640,IF(BR2639&gt;BR2638,BR2639&amp;"_O",""),BR2639&amp;"_C")</f>
        <v/>
      </c>
      <c r="BN2639" s="7" t="str">
        <f>IF(RIGHT(BM2639,1)="C",BP2639/INDEX($BP$5:$BP$2729,MATCH(BR2639&amp;"_O",$BM$5:$BM$2729,0),1),"")</f>
        <v/>
      </c>
      <c r="BO2639" s="38">
        <v>44407</v>
      </c>
      <c r="BP2639" s="3">
        <v>14672.68</v>
      </c>
      <c r="BQ2639" s="7">
        <f>BP2639/BP2638</f>
        <v>0.98892565136190025</v>
      </c>
      <c r="BR2639" s="4">
        <f>YEAR(BO2639)</f>
        <v>2021</v>
      </c>
      <c r="BS2639" s="2" t="s">
        <v>10</v>
      </c>
      <c r="BT2639" s="12" t="str">
        <f>INDEX($CD$5:$CD$10,MATCH(BS2639,$CC$5:$CC$10,0),1)</f>
        <v>Y</v>
      </c>
      <c r="BU2639" s="12" t="str">
        <f>IF(AND(BT2639="Y",BQ2639&gt;1),"Y","")</f>
        <v/>
      </c>
      <c r="BV2639" s="12" t="str">
        <f>IF(AND(BT2639="Y",BQ2639&lt;1),"Y","")</f>
        <v>Y</v>
      </c>
      <c r="BW2639" s="12" t="str">
        <f>IF(BQ2639&gt;1,IF(BQ2638&gt;1,"Y",""),"")</f>
        <v/>
      </c>
      <c r="BX2639" s="12" t="str">
        <f>IF(BQ2639&lt;1,IF(BQ2638&lt;1,"Y",""),"")</f>
        <v/>
      </c>
      <c r="BY2639" s="2"/>
      <c r="BZ2639" s="2"/>
      <c r="CA2639" s="2"/>
    </row>
    <row r="2640" spans="47:79">
      <c r="AU2640" s="4" t="str">
        <f>IF(AZ2640=AZ2641,IF(AZ2640&gt;AZ2639,AZ2640&amp;"_O",""),AZ2640&amp;"_C")</f>
        <v/>
      </c>
      <c r="AV2640" s="7" t="str">
        <f>IF(RIGHT(AU2640,1)="C",AX2640/INDEX($AX$5:$AX$2729,MATCH(AZ2640&amp;"_O",$AU$5:$AU$2729,0),1),"")</f>
        <v/>
      </c>
      <c r="AW2640" s="38">
        <v>43994</v>
      </c>
      <c r="AX2640" s="37">
        <v>3041.31</v>
      </c>
      <c r="AY2640" s="7">
        <f>AX2640/AX2639</f>
        <v>0.95221560898329016</v>
      </c>
      <c r="AZ2640" s="4">
        <f>YEAR(AW2640)</f>
        <v>2020</v>
      </c>
      <c r="BA2640" s="2" t="s">
        <v>10</v>
      </c>
      <c r="BB2640" s="12" t="str">
        <f>INDEX($CD$5:$CD$10,MATCH(BA2640,$CC$5:$CC$10,0),1)</f>
        <v>Y</v>
      </c>
      <c r="BC2640" s="12" t="str">
        <f>IF(AND(BB2640="Y",AY2640&gt;1),"Y","")</f>
        <v/>
      </c>
      <c r="BD2640" s="12" t="str">
        <f>IF(AND(BB2640="Y",AY2640&lt;1),"Y","")</f>
        <v>Y</v>
      </c>
      <c r="BE2640" s="12" t="str">
        <f>IF(AY2640&gt;1,IF(AY2639&gt;1,"Y",""),"")</f>
        <v/>
      </c>
      <c r="BF2640" s="12" t="str">
        <f>IF(AY2640&lt;1,IF(AY2639&lt;1,"Y",""),"")</f>
        <v/>
      </c>
      <c r="BG2640" s="2"/>
      <c r="BH2640" s="2"/>
      <c r="BI2640" s="2"/>
      <c r="BJ2640" s="2"/>
      <c r="BK2640" s="2"/>
      <c r="BL2640" s="2"/>
      <c r="BM2640" s="4" t="str">
        <f>IF(BR2640=BR2641,IF(BR2640&gt;BR2639,BR2640&amp;"_O",""),BR2640&amp;"_C")</f>
        <v/>
      </c>
      <c r="BN2640" s="7" t="str">
        <f>IF(RIGHT(BM2640,1)="C",BP2640/INDEX($BP$5:$BP$2729,MATCH(BR2640&amp;"_O",$BM$5:$BM$2729,0),1),"")</f>
        <v/>
      </c>
      <c r="BO2640" s="38">
        <v>44414</v>
      </c>
      <c r="BP2640" s="3">
        <v>14835.76</v>
      </c>
      <c r="BQ2640" s="7">
        <f>BP2640/BP2639</f>
        <v>1.0111145339501713</v>
      </c>
      <c r="BR2640" s="4">
        <f>YEAR(BO2640)</f>
        <v>2021</v>
      </c>
      <c r="BS2640" s="2" t="s">
        <v>10</v>
      </c>
      <c r="BT2640" s="12" t="str">
        <f>INDEX($CD$5:$CD$10,MATCH(BS2640,$CC$5:$CC$10,0),1)</f>
        <v>Y</v>
      </c>
      <c r="BU2640" s="12" t="str">
        <f>IF(AND(BT2640="Y",BQ2640&gt;1),"Y","")</f>
        <v>Y</v>
      </c>
      <c r="BV2640" s="12" t="str">
        <f>IF(AND(BT2640="Y",BQ2640&lt;1),"Y","")</f>
        <v/>
      </c>
      <c r="BW2640" s="12" t="str">
        <f>IF(BQ2640&gt;1,IF(BQ2639&gt;1,"Y",""),"")</f>
        <v/>
      </c>
      <c r="BX2640" s="12" t="str">
        <f>IF(BQ2640&lt;1,IF(BQ2639&lt;1,"Y",""),"")</f>
        <v/>
      </c>
      <c r="BY2640" s="2"/>
      <c r="BZ2640" s="2"/>
      <c r="CA2640" s="2"/>
    </row>
    <row r="2641" spans="47:79">
      <c r="AU2641" s="4" t="str">
        <f>IF(AZ2641=AZ2642,IF(AZ2641&gt;AZ2640,AZ2641&amp;"_O",""),AZ2641&amp;"_C")</f>
        <v/>
      </c>
      <c r="AV2641" s="7" t="str">
        <f>IF(RIGHT(AU2641,1)="C",AX2641/INDEX($AX$5:$AX$2729,MATCH(AZ2641&amp;"_O",$AU$5:$AU$2729,0),1),"")</f>
        <v/>
      </c>
      <c r="AW2641" s="38">
        <v>44001</v>
      </c>
      <c r="AX2641" s="37">
        <v>3097.74</v>
      </c>
      <c r="AY2641" s="7">
        <f>AX2641/AX2640</f>
        <v>1.0185545044734012</v>
      </c>
      <c r="AZ2641" s="4">
        <f>YEAR(AW2641)</f>
        <v>2020</v>
      </c>
      <c r="BA2641" s="2" t="s">
        <v>10</v>
      </c>
      <c r="BB2641" s="12" t="str">
        <f>INDEX($CD$5:$CD$10,MATCH(BA2641,$CC$5:$CC$10,0),1)</f>
        <v>Y</v>
      </c>
      <c r="BC2641" s="12" t="str">
        <f>IF(AND(BB2641="Y",AY2641&gt;1),"Y","")</f>
        <v>Y</v>
      </c>
      <c r="BD2641" s="12" t="str">
        <f>IF(AND(BB2641="Y",AY2641&lt;1),"Y","")</f>
        <v/>
      </c>
      <c r="BE2641" s="12" t="str">
        <f>IF(AY2641&gt;1,IF(AY2640&gt;1,"Y",""),"")</f>
        <v/>
      </c>
      <c r="BF2641" s="12" t="str">
        <f>IF(AY2641&lt;1,IF(AY2640&lt;1,"Y",""),"")</f>
        <v/>
      </c>
      <c r="BG2641" s="2"/>
      <c r="BH2641" s="2"/>
      <c r="BI2641" s="2"/>
      <c r="BJ2641" s="2"/>
      <c r="BK2641" s="2"/>
      <c r="BL2641" s="2"/>
      <c r="BM2641" s="4" t="str">
        <f>IF(BR2641=BR2642,IF(BR2641&gt;BR2640,BR2641&amp;"_O",""),BR2641&amp;"_C")</f>
        <v/>
      </c>
      <c r="BN2641" s="7" t="str">
        <f>IF(RIGHT(BM2641,1)="C",BP2641/INDEX($BP$5:$BP$2729,MATCH(BR2641&amp;"_O",$BM$5:$BM$2729,0),1),"")</f>
        <v/>
      </c>
      <c r="BO2641" s="38">
        <v>44421</v>
      </c>
      <c r="BP2641" s="3">
        <v>14822.9</v>
      </c>
      <c r="BQ2641" s="7">
        <f>BP2641/BP2640</f>
        <v>0.99913317551645475</v>
      </c>
      <c r="BR2641" s="4">
        <f>YEAR(BO2641)</f>
        <v>2021</v>
      </c>
      <c r="BS2641" s="2" t="s">
        <v>10</v>
      </c>
      <c r="BT2641" s="12" t="str">
        <f>INDEX($CD$5:$CD$10,MATCH(BS2641,$CC$5:$CC$10,0),1)</f>
        <v>Y</v>
      </c>
      <c r="BU2641" s="12" t="str">
        <f>IF(AND(BT2641="Y",BQ2641&gt;1),"Y","")</f>
        <v/>
      </c>
      <c r="BV2641" s="12" t="str">
        <f>IF(AND(BT2641="Y",BQ2641&lt;1),"Y","")</f>
        <v>Y</v>
      </c>
      <c r="BW2641" s="12" t="str">
        <f>IF(BQ2641&gt;1,IF(BQ2640&gt;1,"Y",""),"")</f>
        <v/>
      </c>
      <c r="BX2641" s="12" t="str">
        <f>IF(BQ2641&lt;1,IF(BQ2640&lt;1,"Y",""),"")</f>
        <v/>
      </c>
      <c r="BY2641" s="2"/>
      <c r="BZ2641" s="2"/>
      <c r="CA2641" s="2"/>
    </row>
    <row r="2642" spans="47:79">
      <c r="AU2642" s="4" t="str">
        <f>IF(AZ2642=AZ2643,IF(AZ2642&gt;AZ2641,AZ2642&amp;"_O",""),AZ2642&amp;"_C")</f>
        <v/>
      </c>
      <c r="AV2642" s="7" t="str">
        <f>IF(RIGHT(AU2642,1)="C",AX2642/INDEX($AX$5:$AX$2729,MATCH(AZ2642&amp;"_O",$AU$5:$AU$2729,0),1),"")</f>
        <v/>
      </c>
      <c r="AW2642" s="38">
        <v>44008</v>
      </c>
      <c r="AX2642" s="37">
        <v>3009.05</v>
      </c>
      <c r="AY2642" s="7">
        <f>AX2642/AX2641</f>
        <v>0.97136944998611907</v>
      </c>
      <c r="AZ2642" s="4">
        <f>YEAR(AW2642)</f>
        <v>2020</v>
      </c>
      <c r="BA2642" s="2" t="s">
        <v>10</v>
      </c>
      <c r="BB2642" s="12" t="str">
        <f>INDEX($CD$5:$CD$10,MATCH(BA2642,$CC$5:$CC$10,0),1)</f>
        <v>Y</v>
      </c>
      <c r="BC2642" s="12" t="str">
        <f>IF(AND(BB2642="Y",AY2642&gt;1),"Y","")</f>
        <v/>
      </c>
      <c r="BD2642" s="12" t="str">
        <f>IF(AND(BB2642="Y",AY2642&lt;1),"Y","")</f>
        <v>Y</v>
      </c>
      <c r="BE2642" s="12" t="str">
        <f>IF(AY2642&gt;1,IF(AY2641&gt;1,"Y",""),"")</f>
        <v/>
      </c>
      <c r="BF2642" s="12" t="str">
        <f>IF(AY2642&lt;1,IF(AY2641&lt;1,"Y",""),"")</f>
        <v/>
      </c>
      <c r="BG2642" s="2"/>
      <c r="BH2642" s="2"/>
      <c r="BI2642" s="2"/>
      <c r="BJ2642" s="2"/>
      <c r="BK2642" s="2"/>
      <c r="BL2642" s="2"/>
      <c r="BM2642" s="4" t="str">
        <f>IF(BR2642=BR2643,IF(BR2642&gt;BR2641,BR2642&amp;"_O",""),BR2642&amp;"_C")</f>
        <v/>
      </c>
      <c r="BN2642" s="7" t="str">
        <f>IF(RIGHT(BM2642,1)="C",BP2642/INDEX($BP$5:$BP$2729,MATCH(BR2642&amp;"_O",$BM$5:$BM$2729,0),1),"")</f>
        <v/>
      </c>
      <c r="BO2642" s="38">
        <v>44428</v>
      </c>
      <c r="BP2642" s="3">
        <v>14714.66</v>
      </c>
      <c r="BQ2642" s="7">
        <f>BP2642/BP2641</f>
        <v>0.99269778518373597</v>
      </c>
      <c r="BR2642" s="4">
        <f>YEAR(BO2642)</f>
        <v>2021</v>
      </c>
      <c r="BS2642" s="2" t="s">
        <v>10</v>
      </c>
      <c r="BT2642" s="12" t="str">
        <f>INDEX($CD$5:$CD$10,MATCH(BS2642,$CC$5:$CC$10,0),1)</f>
        <v>Y</v>
      </c>
      <c r="BU2642" s="12" t="str">
        <f>IF(AND(BT2642="Y",BQ2642&gt;1),"Y","")</f>
        <v/>
      </c>
      <c r="BV2642" s="12" t="str">
        <f>IF(AND(BT2642="Y",BQ2642&lt;1),"Y","")</f>
        <v>Y</v>
      </c>
      <c r="BW2642" s="12" t="str">
        <f>IF(BQ2642&gt;1,IF(BQ2641&gt;1,"Y",""),"")</f>
        <v/>
      </c>
      <c r="BX2642" s="12" t="str">
        <f>IF(BQ2642&lt;1,IF(BQ2641&lt;1,"Y",""),"")</f>
        <v>Y</v>
      </c>
      <c r="BY2642" s="2"/>
      <c r="BZ2642" s="2"/>
      <c r="CA2642" s="2"/>
    </row>
    <row r="2643" spans="47:79">
      <c r="AU2643" s="4" t="str">
        <f>IF(AZ2643=AZ2644,IF(AZ2643&gt;AZ2642,AZ2643&amp;"_O",""),AZ2643&amp;"_C")</f>
        <v/>
      </c>
      <c r="AV2643" s="7" t="str">
        <f>IF(RIGHT(AU2643,1)="C",AX2643/INDEX($AX$5:$AX$2729,MATCH(AZ2643&amp;"_O",$AU$5:$AU$2729,0),1),"")</f>
        <v/>
      </c>
      <c r="AW2643" s="38">
        <v>44014</v>
      </c>
      <c r="AX2643" s="37">
        <v>3130.01</v>
      </c>
      <c r="AY2643" s="7">
        <f>AX2643/AX2642</f>
        <v>1.0401987338196441</v>
      </c>
      <c r="AZ2643" s="4">
        <f>YEAR(AW2643)</f>
        <v>2020</v>
      </c>
      <c r="BA2643" s="2" t="s">
        <v>10</v>
      </c>
      <c r="BB2643" s="12" t="str">
        <f>INDEX($CD$5:$CD$10,MATCH(BA2643,$CC$5:$CC$10,0),1)</f>
        <v>Y</v>
      </c>
      <c r="BC2643" s="12" t="str">
        <f>IF(AND(BB2643="Y",AY2643&gt;1),"Y","")</f>
        <v>Y</v>
      </c>
      <c r="BD2643" s="12" t="str">
        <f>IF(AND(BB2643="Y",AY2643&lt;1),"Y","")</f>
        <v/>
      </c>
      <c r="BE2643" s="12" t="str">
        <f>IF(AY2643&gt;1,IF(AY2642&gt;1,"Y",""),"")</f>
        <v/>
      </c>
      <c r="BF2643" s="12" t="str">
        <f>IF(AY2643&lt;1,IF(AY2642&lt;1,"Y",""),"")</f>
        <v/>
      </c>
      <c r="BG2643" s="2"/>
      <c r="BH2643" s="2"/>
      <c r="BI2643" s="2"/>
      <c r="BJ2643" s="2"/>
      <c r="BK2643" s="2"/>
      <c r="BL2643" s="2"/>
      <c r="BM2643" s="4" t="str">
        <f>IF(BR2643=BR2644,IF(BR2643&gt;BR2642,BR2643&amp;"_O",""),BR2643&amp;"_C")</f>
        <v/>
      </c>
      <c r="BN2643" s="7" t="str">
        <f>IF(RIGHT(BM2643,1)="C",BP2643/INDEX($BP$5:$BP$2729,MATCH(BR2643&amp;"_O",$BM$5:$BM$2729,0),1),"")</f>
        <v/>
      </c>
      <c r="BO2643" s="38">
        <v>44435</v>
      </c>
      <c r="BP2643" s="3">
        <v>15129.5</v>
      </c>
      <c r="BQ2643" s="7">
        <f>BP2643/BP2642</f>
        <v>1.0281922925844023</v>
      </c>
      <c r="BR2643" s="4">
        <f>YEAR(BO2643)</f>
        <v>2021</v>
      </c>
      <c r="BS2643" s="2" t="s">
        <v>10</v>
      </c>
      <c r="BT2643" s="12" t="str">
        <f>INDEX($CD$5:$CD$10,MATCH(BS2643,$CC$5:$CC$10,0),1)</f>
        <v>Y</v>
      </c>
      <c r="BU2643" s="12" t="str">
        <f>IF(AND(BT2643="Y",BQ2643&gt;1),"Y","")</f>
        <v>Y</v>
      </c>
      <c r="BV2643" s="12" t="str">
        <f>IF(AND(BT2643="Y",BQ2643&lt;1),"Y","")</f>
        <v/>
      </c>
      <c r="BW2643" s="12" t="str">
        <f>IF(BQ2643&gt;1,IF(BQ2642&gt;1,"Y",""),"")</f>
        <v/>
      </c>
      <c r="BX2643" s="12" t="str">
        <f>IF(BQ2643&lt;1,IF(BQ2642&lt;1,"Y",""),"")</f>
        <v/>
      </c>
      <c r="BY2643" s="2"/>
      <c r="BZ2643" s="2"/>
      <c r="CA2643" s="2"/>
    </row>
    <row r="2644" spans="47:79">
      <c r="AU2644" s="4" t="str">
        <f>IF(AZ2644=AZ2645,IF(AZ2644&gt;AZ2643,AZ2644&amp;"_O",""),AZ2644&amp;"_C")</f>
        <v/>
      </c>
      <c r="AV2644" s="7" t="str">
        <f>IF(RIGHT(AU2644,1)="C",AX2644/INDEX($AX$5:$AX$2729,MATCH(AZ2644&amp;"_O",$AU$5:$AU$2729,0),1),"")</f>
        <v/>
      </c>
      <c r="AW2644" s="38">
        <v>44022</v>
      </c>
      <c r="AX2644" s="37">
        <v>3185.04</v>
      </c>
      <c r="AY2644" s="7">
        <f>AX2644/AX2643</f>
        <v>1.0175814134779122</v>
      </c>
      <c r="AZ2644" s="4">
        <f>YEAR(AW2644)</f>
        <v>2020</v>
      </c>
      <c r="BA2644" s="2" t="s">
        <v>10</v>
      </c>
      <c r="BB2644" s="12" t="str">
        <f>INDEX($CD$5:$CD$10,MATCH(BA2644,$CC$5:$CC$10,0),1)</f>
        <v>Y</v>
      </c>
      <c r="BC2644" s="12" t="str">
        <f>IF(AND(BB2644="Y",AY2644&gt;1),"Y","")</f>
        <v>Y</v>
      </c>
      <c r="BD2644" s="12" t="str">
        <f>IF(AND(BB2644="Y",AY2644&lt;1),"Y","")</f>
        <v/>
      </c>
      <c r="BE2644" s="12" t="str">
        <f>IF(AY2644&gt;1,IF(AY2643&gt;1,"Y",""),"")</f>
        <v>Y</v>
      </c>
      <c r="BF2644" s="12" t="str">
        <f>IF(AY2644&lt;1,IF(AY2643&lt;1,"Y",""),"")</f>
        <v/>
      </c>
      <c r="BG2644" s="2"/>
      <c r="BH2644" s="2"/>
      <c r="BI2644" s="2"/>
      <c r="BJ2644" s="2"/>
      <c r="BK2644" s="2"/>
      <c r="BL2644" s="2"/>
      <c r="BM2644" s="4" t="str">
        <f>IF(BR2644=BR2645,IF(BR2644&gt;BR2643,BR2644&amp;"_O",""),BR2644&amp;"_C")</f>
        <v/>
      </c>
      <c r="BN2644" s="7" t="str">
        <f>IF(RIGHT(BM2644,1)="C",BP2644/INDEX($BP$5:$BP$2729,MATCH(BR2644&amp;"_O",$BM$5:$BM$2729,0),1),"")</f>
        <v/>
      </c>
      <c r="BO2644" s="38">
        <v>44442</v>
      </c>
      <c r="BP2644" s="3">
        <v>15363.52</v>
      </c>
      <c r="BQ2644" s="7">
        <f>BP2644/BP2643</f>
        <v>1.0154677947057074</v>
      </c>
      <c r="BR2644" s="4">
        <f>YEAR(BO2644)</f>
        <v>2021</v>
      </c>
      <c r="BS2644" s="2" t="s">
        <v>10</v>
      </c>
      <c r="BT2644" s="12" t="str">
        <f>INDEX($CD$5:$CD$10,MATCH(BS2644,$CC$5:$CC$10,0),1)</f>
        <v>Y</v>
      </c>
      <c r="BU2644" s="12" t="str">
        <f>IF(AND(BT2644="Y",BQ2644&gt;1),"Y","")</f>
        <v>Y</v>
      </c>
      <c r="BV2644" s="12" t="str">
        <f>IF(AND(BT2644="Y",BQ2644&lt;1),"Y","")</f>
        <v/>
      </c>
      <c r="BW2644" s="12" t="str">
        <f>IF(BQ2644&gt;1,IF(BQ2643&gt;1,"Y",""),"")</f>
        <v>Y</v>
      </c>
      <c r="BX2644" s="12" t="str">
        <f>IF(BQ2644&lt;1,IF(BQ2643&lt;1,"Y",""),"")</f>
        <v/>
      </c>
      <c r="BY2644" s="2"/>
      <c r="BZ2644" s="2"/>
      <c r="CA2644" s="2"/>
    </row>
    <row r="2645" spans="47:79">
      <c r="AU2645" s="4" t="str">
        <f>IF(AZ2645=AZ2646,IF(AZ2645&gt;AZ2644,AZ2645&amp;"_O",""),AZ2645&amp;"_C")</f>
        <v/>
      </c>
      <c r="AV2645" s="7" t="str">
        <f>IF(RIGHT(AU2645,1)="C",AX2645/INDEX($AX$5:$AX$2729,MATCH(AZ2645&amp;"_O",$AU$5:$AU$2729,0),1),"")</f>
        <v/>
      </c>
      <c r="AW2645" s="38">
        <v>44029</v>
      </c>
      <c r="AX2645" s="37">
        <v>3224.73</v>
      </c>
      <c r="AY2645" s="7">
        <f>AX2645/AX2644</f>
        <v>1.012461381960666</v>
      </c>
      <c r="AZ2645" s="4">
        <f>YEAR(AW2645)</f>
        <v>2020</v>
      </c>
      <c r="BA2645" s="2" t="s">
        <v>10</v>
      </c>
      <c r="BB2645" s="12" t="str">
        <f>INDEX($CD$5:$CD$10,MATCH(BA2645,$CC$5:$CC$10,0),1)</f>
        <v>Y</v>
      </c>
      <c r="BC2645" s="12" t="str">
        <f>IF(AND(BB2645="Y",AY2645&gt;1),"Y","")</f>
        <v>Y</v>
      </c>
      <c r="BD2645" s="12" t="str">
        <f>IF(AND(BB2645="Y",AY2645&lt;1),"Y","")</f>
        <v/>
      </c>
      <c r="BE2645" s="12" t="str">
        <f>IF(AY2645&gt;1,IF(AY2644&gt;1,"Y",""),"")</f>
        <v>Y</v>
      </c>
      <c r="BF2645" s="12" t="str">
        <f>IF(AY2645&lt;1,IF(AY2644&lt;1,"Y",""),"")</f>
        <v/>
      </c>
      <c r="BG2645" s="2"/>
      <c r="BH2645" s="2"/>
      <c r="BI2645" s="2"/>
      <c r="BJ2645" s="2"/>
      <c r="BK2645" s="2"/>
      <c r="BL2645" s="2"/>
      <c r="BM2645" s="4" t="str">
        <f>IF(BR2645=BR2646,IF(BR2645&gt;BR2644,BR2645&amp;"_O",""),BR2645&amp;"_C")</f>
        <v/>
      </c>
      <c r="BN2645" s="7" t="str">
        <f>IF(RIGHT(BM2645,1)="C",BP2645/INDEX($BP$5:$BP$2729,MATCH(BR2645&amp;"_O",$BM$5:$BM$2729,0),1),"")</f>
        <v/>
      </c>
      <c r="BO2645" s="38">
        <v>44449</v>
      </c>
      <c r="BP2645" s="3">
        <v>15115.49</v>
      </c>
      <c r="BQ2645" s="7">
        <f>BP2645/BP2644</f>
        <v>0.98385591322821853</v>
      </c>
      <c r="BR2645" s="4">
        <f>YEAR(BO2645)</f>
        <v>2021</v>
      </c>
      <c r="BS2645" s="2" t="s">
        <v>10</v>
      </c>
      <c r="BT2645" s="12" t="str">
        <f>INDEX($CD$5:$CD$10,MATCH(BS2645,$CC$5:$CC$10,0),1)</f>
        <v>Y</v>
      </c>
      <c r="BU2645" s="12" t="str">
        <f>IF(AND(BT2645="Y",BQ2645&gt;1),"Y","")</f>
        <v/>
      </c>
      <c r="BV2645" s="12" t="str">
        <f>IF(AND(BT2645="Y",BQ2645&lt;1),"Y","")</f>
        <v>Y</v>
      </c>
      <c r="BW2645" s="12" t="str">
        <f>IF(BQ2645&gt;1,IF(BQ2644&gt;1,"Y",""),"")</f>
        <v/>
      </c>
      <c r="BX2645" s="12" t="str">
        <f>IF(BQ2645&lt;1,IF(BQ2644&lt;1,"Y",""),"")</f>
        <v/>
      </c>
      <c r="BY2645" s="2"/>
      <c r="BZ2645" s="2"/>
      <c r="CA2645" s="2"/>
    </row>
    <row r="2646" spans="47:79">
      <c r="AU2646" s="4" t="str">
        <f>IF(AZ2646=AZ2647,IF(AZ2646&gt;AZ2645,AZ2646&amp;"_O",""),AZ2646&amp;"_C")</f>
        <v/>
      </c>
      <c r="AV2646" s="7" t="str">
        <f>IF(RIGHT(AU2646,1)="C",AX2646/INDEX($AX$5:$AX$2729,MATCH(AZ2646&amp;"_O",$AU$5:$AU$2729,0),1),"")</f>
        <v/>
      </c>
      <c r="AW2646" s="38">
        <v>44036</v>
      </c>
      <c r="AX2646" s="37">
        <v>3215.63</v>
      </c>
      <c r="AY2646" s="7">
        <f>AX2646/AX2645</f>
        <v>0.99717805831806072</v>
      </c>
      <c r="AZ2646" s="4">
        <f>YEAR(AW2646)</f>
        <v>2020</v>
      </c>
      <c r="BA2646" s="2" t="s">
        <v>10</v>
      </c>
      <c r="BB2646" s="12" t="str">
        <f>INDEX($CD$5:$CD$10,MATCH(BA2646,$CC$5:$CC$10,0),1)</f>
        <v>Y</v>
      </c>
      <c r="BC2646" s="12" t="str">
        <f>IF(AND(BB2646="Y",AY2646&gt;1),"Y","")</f>
        <v/>
      </c>
      <c r="BD2646" s="12" t="str">
        <f>IF(AND(BB2646="Y",AY2646&lt;1),"Y","")</f>
        <v>Y</v>
      </c>
      <c r="BE2646" s="12" t="str">
        <f>IF(AY2646&gt;1,IF(AY2645&gt;1,"Y",""),"")</f>
        <v/>
      </c>
      <c r="BF2646" s="12" t="str">
        <f>IF(AY2646&lt;1,IF(AY2645&lt;1,"Y",""),"")</f>
        <v/>
      </c>
      <c r="BG2646" s="2"/>
      <c r="BH2646" s="2"/>
      <c r="BI2646" s="2"/>
      <c r="BJ2646" s="2"/>
      <c r="BK2646" s="2"/>
      <c r="BL2646" s="2"/>
      <c r="BM2646" s="4" t="str">
        <f>IF(BR2646=BR2647,IF(BR2646&gt;BR2645,BR2646&amp;"_O",""),BR2646&amp;"_C")</f>
        <v/>
      </c>
      <c r="BN2646" s="7" t="str">
        <f>IF(RIGHT(BM2646,1)="C",BP2646/INDEX($BP$5:$BP$2729,MATCH(BR2646&amp;"_O",$BM$5:$BM$2729,0),1),"")</f>
        <v/>
      </c>
      <c r="BO2646" s="38">
        <v>44456</v>
      </c>
      <c r="BP2646" s="3">
        <v>15043.97</v>
      </c>
      <c r="BQ2646" s="7">
        <f>BP2646/BP2645</f>
        <v>0.99526842993511955</v>
      </c>
      <c r="BR2646" s="4">
        <f>YEAR(BO2646)</f>
        <v>2021</v>
      </c>
      <c r="BS2646" s="2" t="s">
        <v>10</v>
      </c>
      <c r="BT2646" s="12" t="str">
        <f>INDEX($CD$5:$CD$10,MATCH(BS2646,$CC$5:$CC$10,0),1)</f>
        <v>Y</v>
      </c>
      <c r="BU2646" s="12" t="str">
        <f>IF(AND(BT2646="Y",BQ2646&gt;1),"Y","")</f>
        <v/>
      </c>
      <c r="BV2646" s="12" t="str">
        <f>IF(AND(BT2646="Y",BQ2646&lt;1),"Y","")</f>
        <v>Y</v>
      </c>
      <c r="BW2646" s="12" t="str">
        <f>IF(BQ2646&gt;1,IF(BQ2645&gt;1,"Y",""),"")</f>
        <v/>
      </c>
      <c r="BX2646" s="12" t="str">
        <f>IF(BQ2646&lt;1,IF(BQ2645&lt;1,"Y",""),"")</f>
        <v>Y</v>
      </c>
      <c r="BY2646" s="2"/>
      <c r="BZ2646" s="2"/>
      <c r="CA2646" s="2"/>
    </row>
    <row r="2647" spans="47:79">
      <c r="AU2647" s="4" t="str">
        <f>IF(AZ2647=AZ2648,IF(AZ2647&gt;AZ2646,AZ2647&amp;"_O",""),AZ2647&amp;"_C")</f>
        <v/>
      </c>
      <c r="AV2647" s="7" t="str">
        <f>IF(RIGHT(AU2647,1)="C",AX2647/INDEX($AX$5:$AX$2729,MATCH(AZ2647&amp;"_O",$AU$5:$AU$2729,0),1),"")</f>
        <v/>
      </c>
      <c r="AW2647" s="38">
        <v>44043</v>
      </c>
      <c r="AX2647" s="37">
        <v>3271.12</v>
      </c>
      <c r="AY2647" s="7">
        <f>AX2647/AX2646</f>
        <v>1.0172563385712907</v>
      </c>
      <c r="AZ2647" s="4">
        <f>YEAR(AW2647)</f>
        <v>2020</v>
      </c>
      <c r="BA2647" s="2" t="s">
        <v>10</v>
      </c>
      <c r="BB2647" s="12" t="str">
        <f>INDEX($CD$5:$CD$10,MATCH(BA2647,$CC$5:$CC$10,0),1)</f>
        <v>Y</v>
      </c>
      <c r="BC2647" s="12" t="str">
        <f>IF(AND(BB2647="Y",AY2647&gt;1),"Y","")</f>
        <v>Y</v>
      </c>
      <c r="BD2647" s="12" t="str">
        <f>IF(AND(BB2647="Y",AY2647&lt;1),"Y","")</f>
        <v/>
      </c>
      <c r="BE2647" s="12" t="str">
        <f>IF(AY2647&gt;1,IF(AY2646&gt;1,"Y",""),"")</f>
        <v/>
      </c>
      <c r="BF2647" s="12" t="str">
        <f>IF(AY2647&lt;1,IF(AY2646&lt;1,"Y",""),"")</f>
        <v/>
      </c>
      <c r="BG2647" s="2"/>
      <c r="BH2647" s="2"/>
      <c r="BI2647" s="2"/>
      <c r="BJ2647" s="2"/>
      <c r="BK2647" s="2"/>
      <c r="BL2647" s="2"/>
      <c r="BM2647" s="4" t="str">
        <f>IF(BR2647=BR2648,IF(BR2647&gt;BR2646,BR2647&amp;"_O",""),BR2647&amp;"_C")</f>
        <v/>
      </c>
      <c r="BN2647" s="7" t="str">
        <f>IF(RIGHT(BM2647,1)="C",BP2647/INDEX($BP$5:$BP$2729,MATCH(BR2647&amp;"_O",$BM$5:$BM$2729,0),1),"")</f>
        <v/>
      </c>
      <c r="BO2647" s="38">
        <v>44463</v>
      </c>
      <c r="BP2647" s="3">
        <v>15047.7</v>
      </c>
      <c r="BQ2647" s="7">
        <f>BP2647/BP2646</f>
        <v>1.0002479398722546</v>
      </c>
      <c r="BR2647" s="4">
        <f>YEAR(BO2647)</f>
        <v>2021</v>
      </c>
      <c r="BS2647" s="2" t="s">
        <v>10</v>
      </c>
      <c r="BT2647" s="12" t="str">
        <f>INDEX($CD$5:$CD$10,MATCH(BS2647,$CC$5:$CC$10,0),1)</f>
        <v>Y</v>
      </c>
      <c r="BU2647" s="12" t="str">
        <f>IF(AND(BT2647="Y",BQ2647&gt;1),"Y","")</f>
        <v>Y</v>
      </c>
      <c r="BV2647" s="12" t="str">
        <f>IF(AND(BT2647="Y",BQ2647&lt;1),"Y","")</f>
        <v/>
      </c>
      <c r="BW2647" s="12" t="str">
        <f>IF(BQ2647&gt;1,IF(BQ2646&gt;1,"Y",""),"")</f>
        <v/>
      </c>
      <c r="BX2647" s="12" t="str">
        <f>IF(BQ2647&lt;1,IF(BQ2646&lt;1,"Y",""),"")</f>
        <v/>
      </c>
      <c r="BY2647" s="2"/>
      <c r="BZ2647" s="2"/>
      <c r="CA2647" s="2"/>
    </row>
    <row r="2648" spans="47:79">
      <c r="AU2648" s="4" t="str">
        <f>IF(AZ2648=AZ2649,IF(AZ2648&gt;AZ2647,AZ2648&amp;"_O",""),AZ2648&amp;"_C")</f>
        <v/>
      </c>
      <c r="AV2648" s="7" t="str">
        <f>IF(RIGHT(AU2648,1)="C",AX2648/INDEX($AX$5:$AX$2729,MATCH(AZ2648&amp;"_O",$AU$5:$AU$2729,0),1),"")</f>
        <v/>
      </c>
      <c r="AW2648" s="38">
        <v>44050</v>
      </c>
      <c r="AX2648" s="37">
        <v>3351.28</v>
      </c>
      <c r="AY2648" s="7">
        <f>AX2648/AX2647</f>
        <v>1.0245053681919343</v>
      </c>
      <c r="AZ2648" s="4">
        <f>YEAR(AW2648)</f>
        <v>2020</v>
      </c>
      <c r="BA2648" s="2" t="s">
        <v>10</v>
      </c>
      <c r="BB2648" s="12" t="str">
        <f>INDEX($CD$5:$CD$10,MATCH(BA2648,$CC$5:$CC$10,0),1)</f>
        <v>Y</v>
      </c>
      <c r="BC2648" s="12" t="str">
        <f>IF(AND(BB2648="Y",AY2648&gt;1),"Y","")</f>
        <v>Y</v>
      </c>
      <c r="BD2648" s="12" t="str">
        <f>IF(AND(BB2648="Y",AY2648&lt;1),"Y","")</f>
        <v/>
      </c>
      <c r="BE2648" s="12" t="str">
        <f>IF(AY2648&gt;1,IF(AY2647&gt;1,"Y",""),"")</f>
        <v>Y</v>
      </c>
      <c r="BF2648" s="12" t="str">
        <f>IF(AY2648&lt;1,IF(AY2647&lt;1,"Y",""),"")</f>
        <v/>
      </c>
      <c r="BG2648" s="2"/>
      <c r="BH2648" s="2"/>
      <c r="BI2648" s="2"/>
      <c r="BJ2648" s="2"/>
      <c r="BK2648" s="2"/>
      <c r="BL2648" s="2"/>
      <c r="BM2648" s="4" t="str">
        <f>IF(BR2648=BR2649,IF(BR2648&gt;BR2647,BR2648&amp;"_O",""),BR2648&amp;"_C")</f>
        <v/>
      </c>
      <c r="BN2648" s="7" t="str">
        <f>IF(RIGHT(BM2648,1)="C",BP2648/INDEX($BP$5:$BP$2729,MATCH(BR2648&amp;"_O",$BM$5:$BM$2729,0),1),"")</f>
        <v/>
      </c>
      <c r="BO2648" s="38">
        <v>44470</v>
      </c>
      <c r="BP2648" s="3">
        <v>14566.7</v>
      </c>
      <c r="BQ2648" s="7">
        <f>BP2648/BP2647</f>
        <v>0.96803498209028627</v>
      </c>
      <c r="BR2648" s="4">
        <f>YEAR(BO2648)</f>
        <v>2021</v>
      </c>
      <c r="BS2648" s="2" t="s">
        <v>10</v>
      </c>
      <c r="BT2648" s="12" t="str">
        <f>INDEX($CD$5:$CD$10,MATCH(BS2648,$CC$5:$CC$10,0),1)</f>
        <v>Y</v>
      </c>
      <c r="BU2648" s="12" t="str">
        <f>IF(AND(BT2648="Y",BQ2648&gt;1),"Y","")</f>
        <v/>
      </c>
      <c r="BV2648" s="12" t="str">
        <f>IF(AND(BT2648="Y",BQ2648&lt;1),"Y","")</f>
        <v>Y</v>
      </c>
      <c r="BW2648" s="12" t="str">
        <f>IF(BQ2648&gt;1,IF(BQ2647&gt;1,"Y",""),"")</f>
        <v/>
      </c>
      <c r="BX2648" s="12" t="str">
        <f>IF(BQ2648&lt;1,IF(BQ2647&lt;1,"Y",""),"")</f>
        <v/>
      </c>
      <c r="BY2648" s="2"/>
      <c r="BZ2648" s="2"/>
      <c r="CA2648" s="2"/>
    </row>
    <row r="2649" spans="47:79">
      <c r="AU2649" s="4" t="str">
        <f>IF(AZ2649=AZ2650,IF(AZ2649&gt;AZ2648,AZ2649&amp;"_O",""),AZ2649&amp;"_C")</f>
        <v/>
      </c>
      <c r="AV2649" s="7" t="str">
        <f>IF(RIGHT(AU2649,1)="C",AX2649/INDEX($AX$5:$AX$2729,MATCH(AZ2649&amp;"_O",$AU$5:$AU$2729,0),1),"")</f>
        <v/>
      </c>
      <c r="AW2649" s="38">
        <v>44057</v>
      </c>
      <c r="AX2649" s="37">
        <v>3372.85</v>
      </c>
      <c r="AY2649" s="7">
        <f>AX2649/AX2648</f>
        <v>1.0064363467093169</v>
      </c>
      <c r="AZ2649" s="4">
        <f>YEAR(AW2649)</f>
        <v>2020</v>
      </c>
      <c r="BA2649" s="2" t="s">
        <v>10</v>
      </c>
      <c r="BB2649" s="12" t="str">
        <f>INDEX($CD$5:$CD$10,MATCH(BA2649,$CC$5:$CC$10,0),1)</f>
        <v>Y</v>
      </c>
      <c r="BC2649" s="12" t="str">
        <f>IF(AND(BB2649="Y",AY2649&gt;1),"Y","")</f>
        <v>Y</v>
      </c>
      <c r="BD2649" s="12" t="str">
        <f>IF(AND(BB2649="Y",AY2649&lt;1),"Y","")</f>
        <v/>
      </c>
      <c r="BE2649" s="12" t="str">
        <f>IF(AY2649&gt;1,IF(AY2648&gt;1,"Y",""),"")</f>
        <v>Y</v>
      </c>
      <c r="BF2649" s="12" t="str">
        <f>IF(AY2649&lt;1,IF(AY2648&lt;1,"Y",""),"")</f>
        <v/>
      </c>
      <c r="BG2649" s="2"/>
      <c r="BH2649" s="2"/>
      <c r="BI2649" s="2"/>
      <c r="BJ2649" s="2"/>
      <c r="BK2649" s="2"/>
      <c r="BL2649" s="2"/>
      <c r="BM2649" s="4" t="str">
        <f>IF(BR2649=BR2650,IF(BR2649&gt;BR2648,BR2649&amp;"_O",""),BR2649&amp;"_C")</f>
        <v/>
      </c>
      <c r="BN2649" s="7" t="str">
        <f>IF(RIGHT(BM2649,1)="C",BP2649/INDEX($BP$5:$BP$2729,MATCH(BR2649&amp;"_O",$BM$5:$BM$2729,0),1),"")</f>
        <v/>
      </c>
      <c r="BO2649" s="38">
        <v>44477</v>
      </c>
      <c r="BP2649" s="3">
        <v>14579.54</v>
      </c>
      <c r="BQ2649" s="7">
        <f>BP2649/BP2648</f>
        <v>1.0008814625138158</v>
      </c>
      <c r="BR2649" s="4">
        <f>YEAR(BO2649)</f>
        <v>2021</v>
      </c>
      <c r="BS2649" s="2" t="s">
        <v>10</v>
      </c>
      <c r="BT2649" s="12" t="str">
        <f>INDEX($CD$5:$CD$10,MATCH(BS2649,$CC$5:$CC$10,0),1)</f>
        <v>Y</v>
      </c>
      <c r="BU2649" s="12" t="str">
        <f>IF(AND(BT2649="Y",BQ2649&gt;1),"Y","")</f>
        <v>Y</v>
      </c>
      <c r="BV2649" s="12" t="str">
        <f>IF(AND(BT2649="Y",BQ2649&lt;1),"Y","")</f>
        <v/>
      </c>
      <c r="BW2649" s="12" t="str">
        <f>IF(BQ2649&gt;1,IF(BQ2648&gt;1,"Y",""),"")</f>
        <v/>
      </c>
      <c r="BX2649" s="12" t="str">
        <f>IF(BQ2649&lt;1,IF(BQ2648&lt;1,"Y",""),"")</f>
        <v/>
      </c>
      <c r="BY2649" s="2"/>
      <c r="BZ2649" s="2"/>
      <c r="CA2649" s="2"/>
    </row>
    <row r="2650" spans="47:79">
      <c r="AU2650" s="4" t="str">
        <f>IF(AZ2650=AZ2651,IF(AZ2650&gt;AZ2649,AZ2650&amp;"_O",""),AZ2650&amp;"_C")</f>
        <v/>
      </c>
      <c r="AV2650" s="7" t="str">
        <f>IF(RIGHT(AU2650,1)="C",AX2650/INDEX($AX$5:$AX$2729,MATCH(AZ2650&amp;"_O",$AU$5:$AU$2729,0),1),"")</f>
        <v/>
      </c>
      <c r="AW2650" s="38">
        <v>44064</v>
      </c>
      <c r="AX2650" s="37">
        <v>3397.16</v>
      </c>
      <c r="AY2650" s="7">
        <f>AX2650/AX2649</f>
        <v>1.0072075544420891</v>
      </c>
      <c r="AZ2650" s="4">
        <f>YEAR(AW2650)</f>
        <v>2020</v>
      </c>
      <c r="BA2650" s="2" t="s">
        <v>10</v>
      </c>
      <c r="BB2650" s="12" t="str">
        <f>INDEX($CD$5:$CD$10,MATCH(BA2650,$CC$5:$CC$10,0),1)</f>
        <v>Y</v>
      </c>
      <c r="BC2650" s="12" t="str">
        <f>IF(AND(BB2650="Y",AY2650&gt;1),"Y","")</f>
        <v>Y</v>
      </c>
      <c r="BD2650" s="12" t="str">
        <f>IF(AND(BB2650="Y",AY2650&lt;1),"Y","")</f>
        <v/>
      </c>
      <c r="BE2650" s="12" t="str">
        <f>IF(AY2650&gt;1,IF(AY2649&gt;1,"Y",""),"")</f>
        <v>Y</v>
      </c>
      <c r="BF2650" s="12" t="str">
        <f>IF(AY2650&lt;1,IF(AY2649&lt;1,"Y",""),"")</f>
        <v/>
      </c>
      <c r="BG2650" s="2"/>
      <c r="BH2650" s="2"/>
      <c r="BI2650" s="2"/>
      <c r="BJ2650" s="2"/>
      <c r="BK2650" s="2"/>
      <c r="BL2650" s="2"/>
      <c r="BM2650" s="4" t="str">
        <f>IF(BR2650=BR2651,IF(BR2650&gt;BR2649,BR2650&amp;"_O",""),BR2650&amp;"_C")</f>
        <v/>
      </c>
      <c r="BN2650" s="7" t="str">
        <f>IF(RIGHT(BM2650,1)="C",BP2650/INDEX($BP$5:$BP$2729,MATCH(BR2650&amp;"_O",$BM$5:$BM$2729,0),1),"")</f>
        <v/>
      </c>
      <c r="BO2650" s="38">
        <v>44484</v>
      </c>
      <c r="BP2650" s="3">
        <v>14897.34</v>
      </c>
      <c r="BQ2650" s="7">
        <f>BP2650/BP2649</f>
        <v>1.0217976698853324</v>
      </c>
      <c r="BR2650" s="4">
        <f>YEAR(BO2650)</f>
        <v>2021</v>
      </c>
      <c r="BS2650" s="2" t="s">
        <v>10</v>
      </c>
      <c r="BT2650" s="12" t="str">
        <f>INDEX($CD$5:$CD$10,MATCH(BS2650,$CC$5:$CC$10,0),1)</f>
        <v>Y</v>
      </c>
      <c r="BU2650" s="12" t="str">
        <f>IF(AND(BT2650="Y",BQ2650&gt;1),"Y","")</f>
        <v>Y</v>
      </c>
      <c r="BV2650" s="12" t="str">
        <f>IF(AND(BT2650="Y",BQ2650&lt;1),"Y","")</f>
        <v/>
      </c>
      <c r="BW2650" s="12" t="str">
        <f>IF(BQ2650&gt;1,IF(BQ2649&gt;1,"Y",""),"")</f>
        <v>Y</v>
      </c>
      <c r="BX2650" s="12" t="str">
        <f>IF(BQ2650&lt;1,IF(BQ2649&lt;1,"Y",""),"")</f>
        <v/>
      </c>
      <c r="BY2650" s="2"/>
      <c r="BZ2650" s="2"/>
      <c r="CA2650" s="2"/>
    </row>
    <row r="2651" spans="47:79">
      <c r="AU2651" s="4" t="str">
        <f>IF(AZ2651=AZ2652,IF(AZ2651&gt;AZ2650,AZ2651&amp;"_O",""),AZ2651&amp;"_C")</f>
        <v/>
      </c>
      <c r="AV2651" s="7" t="str">
        <f>IF(RIGHT(AU2651,1)="C",AX2651/INDEX($AX$5:$AX$2729,MATCH(AZ2651&amp;"_O",$AU$5:$AU$2729,0),1),"")</f>
        <v/>
      </c>
      <c r="AW2651" s="38">
        <v>44071</v>
      </c>
      <c r="AX2651" s="37">
        <v>3508.01</v>
      </c>
      <c r="AY2651" s="7">
        <f>AX2651/AX2650</f>
        <v>1.0326301969880725</v>
      </c>
      <c r="AZ2651" s="4">
        <f>YEAR(AW2651)</f>
        <v>2020</v>
      </c>
      <c r="BA2651" s="2" t="s">
        <v>10</v>
      </c>
      <c r="BB2651" s="12" t="str">
        <f>INDEX($CD$5:$CD$10,MATCH(BA2651,$CC$5:$CC$10,0),1)</f>
        <v>Y</v>
      </c>
      <c r="BC2651" s="12" t="str">
        <f>IF(AND(BB2651="Y",AY2651&gt;1),"Y","")</f>
        <v>Y</v>
      </c>
      <c r="BD2651" s="12" t="str">
        <f>IF(AND(BB2651="Y",AY2651&lt;1),"Y","")</f>
        <v/>
      </c>
      <c r="BE2651" s="12" t="str">
        <f>IF(AY2651&gt;1,IF(AY2650&gt;1,"Y",""),"")</f>
        <v>Y</v>
      </c>
      <c r="BF2651" s="12" t="str">
        <f>IF(AY2651&lt;1,IF(AY2650&lt;1,"Y",""),"")</f>
        <v/>
      </c>
      <c r="BG2651" s="2"/>
      <c r="BH2651" s="2"/>
      <c r="BI2651" s="2"/>
      <c r="BJ2651" s="2"/>
      <c r="BK2651" s="2"/>
      <c r="BL2651" s="2"/>
      <c r="BM2651" s="4" t="str">
        <f>IF(BR2651=BR2652,IF(BR2651&gt;BR2650,BR2651&amp;"_O",""),BR2651&amp;"_C")</f>
        <v/>
      </c>
      <c r="BN2651" s="7" t="str">
        <f>IF(RIGHT(BM2651,1)="C",BP2651/INDEX($BP$5:$BP$2729,MATCH(BR2651&amp;"_O",$BM$5:$BM$2729,0),1),"")</f>
        <v/>
      </c>
      <c r="BO2651" s="38">
        <v>44491</v>
      </c>
      <c r="BP2651" s="3">
        <v>15090.2</v>
      </c>
      <c r="BQ2651" s="7">
        <f>BP2651/BP2650</f>
        <v>1.0129459353146266</v>
      </c>
      <c r="BR2651" s="4">
        <f>YEAR(BO2651)</f>
        <v>2021</v>
      </c>
      <c r="BS2651" s="2" t="s">
        <v>10</v>
      </c>
      <c r="BT2651" s="12" t="str">
        <f>INDEX($CD$5:$CD$10,MATCH(BS2651,$CC$5:$CC$10,0),1)</f>
        <v>Y</v>
      </c>
      <c r="BU2651" s="12" t="str">
        <f>IF(AND(BT2651="Y",BQ2651&gt;1),"Y","")</f>
        <v>Y</v>
      </c>
      <c r="BV2651" s="12" t="str">
        <f>IF(AND(BT2651="Y",BQ2651&lt;1),"Y","")</f>
        <v/>
      </c>
      <c r="BW2651" s="12" t="str">
        <f>IF(BQ2651&gt;1,IF(BQ2650&gt;1,"Y",""),"")</f>
        <v>Y</v>
      </c>
      <c r="BX2651" s="12" t="str">
        <f>IF(BQ2651&lt;1,IF(BQ2650&lt;1,"Y",""),"")</f>
        <v/>
      </c>
      <c r="BY2651" s="2"/>
      <c r="BZ2651" s="2"/>
      <c r="CA2651" s="2"/>
    </row>
    <row r="2652" spans="47:79">
      <c r="AU2652" s="4" t="str">
        <f>IF(AZ2652=AZ2653,IF(AZ2652&gt;AZ2651,AZ2652&amp;"_O",""),AZ2652&amp;"_C")</f>
        <v/>
      </c>
      <c r="AV2652" s="7" t="str">
        <f>IF(RIGHT(AU2652,1)="C",AX2652/INDEX($AX$5:$AX$2729,MATCH(AZ2652&amp;"_O",$AU$5:$AU$2729,0),1),"")</f>
        <v/>
      </c>
      <c r="AW2652" s="38">
        <v>44078</v>
      </c>
      <c r="AX2652" s="37">
        <v>3426.96</v>
      </c>
      <c r="AY2652" s="7">
        <f>AX2652/AX2651</f>
        <v>0.97689573290840104</v>
      </c>
      <c r="AZ2652" s="4">
        <f>YEAR(AW2652)</f>
        <v>2020</v>
      </c>
      <c r="BA2652" s="2" t="s">
        <v>10</v>
      </c>
      <c r="BB2652" s="12" t="str">
        <f>INDEX($CD$5:$CD$10,MATCH(BA2652,$CC$5:$CC$10,0),1)</f>
        <v>Y</v>
      </c>
      <c r="BC2652" s="12" t="str">
        <f>IF(AND(BB2652="Y",AY2652&gt;1),"Y","")</f>
        <v/>
      </c>
      <c r="BD2652" s="12" t="str">
        <f>IF(AND(BB2652="Y",AY2652&lt;1),"Y","")</f>
        <v>Y</v>
      </c>
      <c r="BE2652" s="12" t="str">
        <f>IF(AY2652&gt;1,IF(AY2651&gt;1,"Y",""),"")</f>
        <v/>
      </c>
      <c r="BF2652" s="12" t="str">
        <f>IF(AY2652&lt;1,IF(AY2651&lt;1,"Y",""),"")</f>
        <v/>
      </c>
      <c r="BG2652" s="2"/>
      <c r="BH2652" s="2"/>
      <c r="BI2652" s="2"/>
      <c r="BJ2652" s="2"/>
      <c r="BK2652" s="2"/>
      <c r="BL2652" s="2"/>
      <c r="BM2652" s="4" t="str">
        <f>IF(BR2652=BR2653,IF(BR2652&gt;BR2651,BR2652&amp;"_O",""),BR2652&amp;"_C")</f>
        <v/>
      </c>
      <c r="BN2652" s="7" t="str">
        <f>IF(RIGHT(BM2652,1)="C",BP2652/INDEX($BP$5:$BP$2729,MATCH(BR2652&amp;"_O",$BM$5:$BM$2729,0),1),"")</f>
        <v/>
      </c>
      <c r="BO2652" s="38">
        <v>44498</v>
      </c>
      <c r="BP2652" s="3">
        <v>15498.39</v>
      </c>
      <c r="BQ2652" s="7">
        <f>BP2652/BP2651</f>
        <v>1.0270500059641356</v>
      </c>
      <c r="BR2652" s="4">
        <f>YEAR(BO2652)</f>
        <v>2021</v>
      </c>
      <c r="BS2652" s="2" t="s">
        <v>10</v>
      </c>
      <c r="BT2652" s="12" t="str">
        <f>INDEX($CD$5:$CD$10,MATCH(BS2652,$CC$5:$CC$10,0),1)</f>
        <v>Y</v>
      </c>
      <c r="BU2652" s="12" t="str">
        <f>IF(AND(BT2652="Y",BQ2652&gt;1),"Y","")</f>
        <v>Y</v>
      </c>
      <c r="BV2652" s="12" t="str">
        <f>IF(AND(BT2652="Y",BQ2652&lt;1),"Y","")</f>
        <v/>
      </c>
      <c r="BW2652" s="12" t="str">
        <f>IF(BQ2652&gt;1,IF(BQ2651&gt;1,"Y",""),"")</f>
        <v>Y</v>
      </c>
      <c r="BX2652" s="12" t="str">
        <f>IF(BQ2652&lt;1,IF(BQ2651&lt;1,"Y",""),"")</f>
        <v/>
      </c>
      <c r="BY2652" s="2"/>
      <c r="BZ2652" s="2"/>
      <c r="CA2652" s="2"/>
    </row>
    <row r="2653" spans="47:79">
      <c r="AU2653" s="4" t="str">
        <f>IF(AZ2653=AZ2654,IF(AZ2653&gt;AZ2652,AZ2653&amp;"_O",""),AZ2653&amp;"_C")</f>
        <v/>
      </c>
      <c r="AV2653" s="7" t="str">
        <f>IF(RIGHT(AU2653,1)="C",AX2653/INDEX($AX$5:$AX$2729,MATCH(AZ2653&amp;"_O",$AU$5:$AU$2729,0),1),"")</f>
        <v/>
      </c>
      <c r="AW2653" s="38">
        <v>44085</v>
      </c>
      <c r="AX2653" s="37">
        <v>3340.97</v>
      </c>
      <c r="AY2653" s="7">
        <f>AX2653/AX2652</f>
        <v>0.97490778999463079</v>
      </c>
      <c r="AZ2653" s="4">
        <f>YEAR(AW2653)</f>
        <v>2020</v>
      </c>
      <c r="BA2653" s="2" t="s">
        <v>10</v>
      </c>
      <c r="BB2653" s="12" t="str">
        <f>INDEX($CD$5:$CD$10,MATCH(BA2653,$CC$5:$CC$10,0),1)</f>
        <v>Y</v>
      </c>
      <c r="BC2653" s="12" t="str">
        <f>IF(AND(BB2653="Y",AY2653&gt;1),"Y","")</f>
        <v/>
      </c>
      <c r="BD2653" s="12" t="str">
        <f>IF(AND(BB2653="Y",AY2653&lt;1),"Y","")</f>
        <v>Y</v>
      </c>
      <c r="BE2653" s="12" t="str">
        <f>IF(AY2653&gt;1,IF(AY2652&gt;1,"Y",""),"")</f>
        <v/>
      </c>
      <c r="BF2653" s="12" t="str">
        <f>IF(AY2653&lt;1,IF(AY2652&lt;1,"Y",""),"")</f>
        <v>Y</v>
      </c>
      <c r="BG2653" s="2"/>
      <c r="BH2653" s="2"/>
      <c r="BI2653" s="2"/>
      <c r="BJ2653" s="2"/>
      <c r="BK2653" s="2"/>
      <c r="BL2653" s="2"/>
      <c r="BM2653" s="4" t="str">
        <f>IF(BR2653=BR2654,IF(BR2653&gt;BR2652,BR2653&amp;"_O",""),BR2653&amp;"_C")</f>
        <v/>
      </c>
      <c r="BN2653" s="7" t="str">
        <f>IF(RIGHT(BM2653,1)="C",BP2653/INDEX($BP$5:$BP$2729,MATCH(BR2653&amp;"_O",$BM$5:$BM$2729,0),1),"")</f>
        <v/>
      </c>
      <c r="BO2653" s="38">
        <v>44505</v>
      </c>
      <c r="BP2653" s="3">
        <v>15971.59</v>
      </c>
      <c r="BQ2653" s="7">
        <f>BP2653/BP2652</f>
        <v>1.0305322036676068</v>
      </c>
      <c r="BR2653" s="4">
        <f>YEAR(BO2653)</f>
        <v>2021</v>
      </c>
      <c r="BS2653" s="2" t="s">
        <v>10</v>
      </c>
      <c r="BT2653" s="12" t="str">
        <f>INDEX($CD$5:$CD$10,MATCH(BS2653,$CC$5:$CC$10,0),1)</f>
        <v>Y</v>
      </c>
      <c r="BU2653" s="12" t="str">
        <f>IF(AND(BT2653="Y",BQ2653&gt;1),"Y","")</f>
        <v>Y</v>
      </c>
      <c r="BV2653" s="12" t="str">
        <f>IF(AND(BT2653="Y",BQ2653&lt;1),"Y","")</f>
        <v/>
      </c>
      <c r="BW2653" s="12" t="str">
        <f>IF(BQ2653&gt;1,IF(BQ2652&gt;1,"Y",""),"")</f>
        <v>Y</v>
      </c>
      <c r="BX2653" s="12" t="str">
        <f>IF(BQ2653&lt;1,IF(BQ2652&lt;1,"Y",""),"")</f>
        <v/>
      </c>
      <c r="BY2653" s="2"/>
      <c r="BZ2653" s="2"/>
      <c r="CA2653" s="2"/>
    </row>
    <row r="2654" spans="47:79">
      <c r="AU2654" s="4" t="str">
        <f>IF(AZ2654=AZ2655,IF(AZ2654&gt;AZ2653,AZ2654&amp;"_O",""),AZ2654&amp;"_C")</f>
        <v/>
      </c>
      <c r="AV2654" s="7" t="str">
        <f>IF(RIGHT(AU2654,1)="C",AX2654/INDEX($AX$5:$AX$2729,MATCH(AZ2654&amp;"_O",$AU$5:$AU$2729,0),1),"")</f>
        <v/>
      </c>
      <c r="AW2654" s="38">
        <v>44092</v>
      </c>
      <c r="AX2654" s="37">
        <v>3319.47</v>
      </c>
      <c r="AY2654" s="7">
        <f>AX2654/AX2653</f>
        <v>0.99356474317338972</v>
      </c>
      <c r="AZ2654" s="4">
        <f>YEAR(AW2654)</f>
        <v>2020</v>
      </c>
      <c r="BA2654" s="2" t="s">
        <v>10</v>
      </c>
      <c r="BB2654" s="12" t="str">
        <f>INDEX($CD$5:$CD$10,MATCH(BA2654,$CC$5:$CC$10,0),1)</f>
        <v>Y</v>
      </c>
      <c r="BC2654" s="12" t="str">
        <f>IF(AND(BB2654="Y",AY2654&gt;1),"Y","")</f>
        <v/>
      </c>
      <c r="BD2654" s="12" t="str">
        <f>IF(AND(BB2654="Y",AY2654&lt;1),"Y","")</f>
        <v>Y</v>
      </c>
      <c r="BE2654" s="12" t="str">
        <f>IF(AY2654&gt;1,IF(AY2653&gt;1,"Y",""),"")</f>
        <v/>
      </c>
      <c r="BF2654" s="12" t="str">
        <f>IF(AY2654&lt;1,IF(AY2653&lt;1,"Y",""),"")</f>
        <v>Y</v>
      </c>
      <c r="BG2654" s="2"/>
      <c r="BH2654" s="2"/>
      <c r="BI2654" s="2"/>
      <c r="BJ2654" s="2"/>
      <c r="BK2654" s="2"/>
      <c r="BL2654" s="2"/>
      <c r="BM2654" s="4" t="str">
        <f>IF(BR2654=BR2655,IF(BR2654&gt;BR2653,BR2654&amp;"_O",""),BR2654&amp;"_C")</f>
        <v/>
      </c>
      <c r="BN2654" s="7" t="str">
        <f>IF(RIGHT(BM2654,1)="C",BP2654/INDEX($BP$5:$BP$2729,MATCH(BR2654&amp;"_O",$BM$5:$BM$2729,0),1),"")</f>
        <v/>
      </c>
      <c r="BO2654" s="38">
        <v>44512</v>
      </c>
      <c r="BP2654" s="3">
        <v>15860.96</v>
      </c>
      <c r="BQ2654" s="7">
        <f>BP2654/BP2653</f>
        <v>0.99307332582416652</v>
      </c>
      <c r="BR2654" s="4">
        <f>YEAR(BO2654)</f>
        <v>2021</v>
      </c>
      <c r="BS2654" s="2" t="s">
        <v>10</v>
      </c>
      <c r="BT2654" s="12" t="str">
        <f>INDEX($CD$5:$CD$10,MATCH(BS2654,$CC$5:$CC$10,0),1)</f>
        <v>Y</v>
      </c>
      <c r="BU2654" s="12" t="str">
        <f>IF(AND(BT2654="Y",BQ2654&gt;1),"Y","")</f>
        <v/>
      </c>
      <c r="BV2654" s="12" t="str">
        <f>IF(AND(BT2654="Y",BQ2654&lt;1),"Y","")</f>
        <v>Y</v>
      </c>
      <c r="BW2654" s="12" t="str">
        <f>IF(BQ2654&gt;1,IF(BQ2653&gt;1,"Y",""),"")</f>
        <v/>
      </c>
      <c r="BX2654" s="12" t="str">
        <f>IF(BQ2654&lt;1,IF(BQ2653&lt;1,"Y",""),"")</f>
        <v/>
      </c>
      <c r="BY2654" s="2"/>
      <c r="BZ2654" s="2"/>
      <c r="CA2654" s="2"/>
    </row>
    <row r="2655" spans="47:79">
      <c r="AU2655" s="4" t="str">
        <f>IF(AZ2655=AZ2656,IF(AZ2655&gt;AZ2654,AZ2655&amp;"_O",""),AZ2655&amp;"_C")</f>
        <v/>
      </c>
      <c r="AV2655" s="7" t="str">
        <f>IF(RIGHT(AU2655,1)="C",AX2655/INDEX($AX$5:$AX$2729,MATCH(AZ2655&amp;"_O",$AU$5:$AU$2729,0),1),"")</f>
        <v/>
      </c>
      <c r="AW2655" s="38">
        <v>44099</v>
      </c>
      <c r="AX2655" s="37">
        <v>3298.46</v>
      </c>
      <c r="AY2655" s="7">
        <f>AX2655/AX2654</f>
        <v>0.99367067634291029</v>
      </c>
      <c r="AZ2655" s="4">
        <f>YEAR(AW2655)</f>
        <v>2020</v>
      </c>
      <c r="BA2655" s="2" t="s">
        <v>10</v>
      </c>
      <c r="BB2655" s="12" t="str">
        <f>INDEX($CD$5:$CD$10,MATCH(BA2655,$CC$5:$CC$10,0),1)</f>
        <v>Y</v>
      </c>
      <c r="BC2655" s="12" t="str">
        <f>IF(AND(BB2655="Y",AY2655&gt;1),"Y","")</f>
        <v/>
      </c>
      <c r="BD2655" s="12" t="str">
        <f>IF(AND(BB2655="Y",AY2655&lt;1),"Y","")</f>
        <v>Y</v>
      </c>
      <c r="BE2655" s="12" t="str">
        <f>IF(AY2655&gt;1,IF(AY2654&gt;1,"Y",""),"")</f>
        <v/>
      </c>
      <c r="BF2655" s="12" t="str">
        <f>IF(AY2655&lt;1,IF(AY2654&lt;1,"Y",""),"")</f>
        <v>Y</v>
      </c>
      <c r="BG2655" s="2"/>
      <c r="BH2655" s="2"/>
      <c r="BI2655" s="2"/>
      <c r="BJ2655" s="2"/>
      <c r="BK2655" s="2"/>
      <c r="BL2655" s="2"/>
      <c r="BM2655" s="4" t="str">
        <f>IF(BR2655=BR2656,IF(BR2655&gt;BR2654,BR2655&amp;"_O",""),BR2655&amp;"_C")</f>
        <v/>
      </c>
      <c r="BN2655" s="7" t="str">
        <f>IF(RIGHT(BM2655,1)="C",BP2655/INDEX($BP$5:$BP$2729,MATCH(BR2655&amp;"_O",$BM$5:$BM$2729,0),1),"")</f>
        <v/>
      </c>
      <c r="BO2655" s="38">
        <v>44519</v>
      </c>
      <c r="BP2655" s="3">
        <v>16057.44</v>
      </c>
      <c r="BQ2655" s="7">
        <f>BP2655/BP2654</f>
        <v>1.0123876486669157</v>
      </c>
      <c r="BR2655" s="4">
        <f>YEAR(BO2655)</f>
        <v>2021</v>
      </c>
      <c r="BS2655" s="2" t="s">
        <v>10</v>
      </c>
      <c r="BT2655" s="12" t="str">
        <f>INDEX($CD$5:$CD$10,MATCH(BS2655,$CC$5:$CC$10,0),1)</f>
        <v>Y</v>
      </c>
      <c r="BU2655" s="12" t="str">
        <f>IF(AND(BT2655="Y",BQ2655&gt;1),"Y","")</f>
        <v>Y</v>
      </c>
      <c r="BV2655" s="12" t="str">
        <f>IF(AND(BT2655="Y",BQ2655&lt;1),"Y","")</f>
        <v/>
      </c>
      <c r="BW2655" s="12" t="str">
        <f>IF(BQ2655&gt;1,IF(BQ2654&gt;1,"Y",""),"")</f>
        <v/>
      </c>
      <c r="BX2655" s="12" t="str">
        <f>IF(BQ2655&lt;1,IF(BQ2654&lt;1,"Y",""),"")</f>
        <v/>
      </c>
      <c r="BY2655" s="2"/>
      <c r="BZ2655" s="2"/>
      <c r="CA2655" s="2"/>
    </row>
    <row r="2656" spans="47:79">
      <c r="AU2656" s="4" t="str">
        <f>IF(AZ2656=AZ2657,IF(AZ2656&gt;AZ2655,AZ2656&amp;"_O",""),AZ2656&amp;"_C")</f>
        <v/>
      </c>
      <c r="AV2656" s="7" t="str">
        <f>IF(RIGHT(AU2656,1)="C",AX2656/INDEX($AX$5:$AX$2729,MATCH(AZ2656&amp;"_O",$AU$5:$AU$2729,0),1),"")</f>
        <v/>
      </c>
      <c r="AW2656" s="38">
        <v>44106</v>
      </c>
      <c r="AX2656" s="37">
        <v>3348.44</v>
      </c>
      <c r="AY2656" s="7">
        <f>AX2656/AX2655</f>
        <v>1.0151525257241258</v>
      </c>
      <c r="AZ2656" s="4">
        <f>YEAR(AW2656)</f>
        <v>2020</v>
      </c>
      <c r="BA2656" s="2" t="s">
        <v>10</v>
      </c>
      <c r="BB2656" s="12" t="str">
        <f>INDEX($CD$5:$CD$10,MATCH(BA2656,$CC$5:$CC$10,0),1)</f>
        <v>Y</v>
      </c>
      <c r="BC2656" s="12" t="str">
        <f>IF(AND(BB2656="Y",AY2656&gt;1),"Y","")</f>
        <v>Y</v>
      </c>
      <c r="BD2656" s="12" t="str">
        <f>IF(AND(BB2656="Y",AY2656&lt;1),"Y","")</f>
        <v/>
      </c>
      <c r="BE2656" s="12" t="str">
        <f>IF(AY2656&gt;1,IF(AY2655&gt;1,"Y",""),"")</f>
        <v/>
      </c>
      <c r="BF2656" s="12" t="str">
        <f>IF(AY2656&lt;1,IF(AY2655&lt;1,"Y",""),"")</f>
        <v/>
      </c>
      <c r="BG2656" s="2"/>
      <c r="BH2656" s="2"/>
      <c r="BI2656" s="2"/>
      <c r="BJ2656" s="2"/>
      <c r="BK2656" s="2"/>
      <c r="BL2656" s="2"/>
      <c r="BM2656" s="4" t="str">
        <f>IF(BR2656=BR2657,IF(BR2656&gt;BR2655,BR2656&amp;"_O",""),BR2656&amp;"_C")</f>
        <v/>
      </c>
      <c r="BN2656" s="7" t="str">
        <f>IF(RIGHT(BM2656,1)="C",BP2656/INDEX($BP$5:$BP$2729,MATCH(BR2656&amp;"_O",$BM$5:$BM$2729,0),1),"")</f>
        <v/>
      </c>
      <c r="BO2656" s="38">
        <v>44526</v>
      </c>
      <c r="BP2656" s="3">
        <v>15491.66</v>
      </c>
      <c r="BQ2656" s="7">
        <f>BP2656/BP2655</f>
        <v>0.96476524277842546</v>
      </c>
      <c r="BR2656" s="4">
        <f>YEAR(BO2656)</f>
        <v>2021</v>
      </c>
      <c r="BS2656" s="2" t="s">
        <v>10</v>
      </c>
      <c r="BT2656" s="12" t="str">
        <f>INDEX($CD$5:$CD$10,MATCH(BS2656,$CC$5:$CC$10,0),1)</f>
        <v>Y</v>
      </c>
      <c r="BU2656" s="12" t="str">
        <f>IF(AND(BT2656="Y",BQ2656&gt;1),"Y","")</f>
        <v/>
      </c>
      <c r="BV2656" s="12" t="str">
        <f>IF(AND(BT2656="Y",BQ2656&lt;1),"Y","")</f>
        <v>Y</v>
      </c>
      <c r="BW2656" s="12" t="str">
        <f>IF(BQ2656&gt;1,IF(BQ2655&gt;1,"Y",""),"")</f>
        <v/>
      </c>
      <c r="BX2656" s="12" t="str">
        <f>IF(BQ2656&lt;1,IF(BQ2655&lt;1,"Y",""),"")</f>
        <v/>
      </c>
      <c r="BY2656" s="2"/>
      <c r="BZ2656" s="2"/>
      <c r="CA2656" s="2"/>
    </row>
    <row r="2657" spans="47:79">
      <c r="AU2657" s="4" t="str">
        <f>IF(AZ2657=AZ2658,IF(AZ2657&gt;AZ2656,AZ2657&amp;"_O",""),AZ2657&amp;"_C")</f>
        <v/>
      </c>
      <c r="AV2657" s="7" t="str">
        <f>IF(RIGHT(AU2657,1)="C",AX2657/INDEX($AX$5:$AX$2729,MATCH(AZ2657&amp;"_O",$AU$5:$AU$2729,0),1),"")</f>
        <v/>
      </c>
      <c r="AW2657" s="38">
        <v>44113</v>
      </c>
      <c r="AX2657" s="37">
        <v>3477.13</v>
      </c>
      <c r="AY2657" s="7">
        <f>AX2657/AX2656</f>
        <v>1.0384328224486628</v>
      </c>
      <c r="AZ2657" s="4">
        <f>YEAR(AW2657)</f>
        <v>2020</v>
      </c>
      <c r="BA2657" s="2" t="s">
        <v>10</v>
      </c>
      <c r="BB2657" s="12" t="str">
        <f>INDEX($CD$5:$CD$10,MATCH(BA2657,$CC$5:$CC$10,0),1)</f>
        <v>Y</v>
      </c>
      <c r="BC2657" s="12" t="str">
        <f>IF(AND(BB2657="Y",AY2657&gt;1),"Y","")</f>
        <v>Y</v>
      </c>
      <c r="BD2657" s="12" t="str">
        <f>IF(AND(BB2657="Y",AY2657&lt;1),"Y","")</f>
        <v/>
      </c>
      <c r="BE2657" s="12" t="str">
        <f>IF(AY2657&gt;1,IF(AY2656&gt;1,"Y",""),"")</f>
        <v>Y</v>
      </c>
      <c r="BF2657" s="12" t="str">
        <f>IF(AY2657&lt;1,IF(AY2656&lt;1,"Y",""),"")</f>
        <v/>
      </c>
      <c r="BG2657" s="2"/>
      <c r="BH2657" s="2"/>
      <c r="BI2657" s="2"/>
      <c r="BJ2657" s="2"/>
      <c r="BK2657" s="2"/>
      <c r="BL2657" s="2"/>
      <c r="BM2657" s="4" t="str">
        <f>IF(BR2657=BR2658,IF(BR2657&gt;BR2656,BR2657&amp;"_O",""),BR2657&amp;"_C")</f>
        <v/>
      </c>
      <c r="BN2657" s="7" t="str">
        <f>IF(RIGHT(BM2657,1)="C",BP2657/INDEX($BP$5:$BP$2729,MATCH(BR2657&amp;"_O",$BM$5:$BM$2729,0),1),"")</f>
        <v/>
      </c>
      <c r="BO2657" s="38">
        <v>44533</v>
      </c>
      <c r="BP2657" s="3">
        <v>15085.47</v>
      </c>
      <c r="BQ2657" s="7">
        <f>BP2657/BP2656</f>
        <v>0.97378008554280171</v>
      </c>
      <c r="BR2657" s="4">
        <f>YEAR(BO2657)</f>
        <v>2021</v>
      </c>
      <c r="BS2657" s="2" t="s">
        <v>10</v>
      </c>
      <c r="BT2657" s="12" t="str">
        <f>INDEX($CD$5:$CD$10,MATCH(BS2657,$CC$5:$CC$10,0),1)</f>
        <v>Y</v>
      </c>
      <c r="BU2657" s="12" t="str">
        <f>IF(AND(BT2657="Y",BQ2657&gt;1),"Y","")</f>
        <v/>
      </c>
      <c r="BV2657" s="12" t="str">
        <f>IF(AND(BT2657="Y",BQ2657&lt;1),"Y","")</f>
        <v>Y</v>
      </c>
      <c r="BW2657" s="12" t="str">
        <f>IF(BQ2657&gt;1,IF(BQ2656&gt;1,"Y",""),"")</f>
        <v/>
      </c>
      <c r="BX2657" s="12" t="str">
        <f>IF(BQ2657&lt;1,IF(BQ2656&lt;1,"Y",""),"")</f>
        <v>Y</v>
      </c>
      <c r="BY2657" s="2"/>
      <c r="BZ2657" s="2"/>
      <c r="CA2657" s="2"/>
    </row>
    <row r="2658" spans="47:79">
      <c r="AU2658" s="4" t="str">
        <f>IF(AZ2658=AZ2659,IF(AZ2658&gt;AZ2657,AZ2658&amp;"_O",""),AZ2658&amp;"_C")</f>
        <v/>
      </c>
      <c r="AV2658" s="7" t="str">
        <f>IF(RIGHT(AU2658,1)="C",AX2658/INDEX($AX$5:$AX$2729,MATCH(AZ2658&amp;"_O",$AU$5:$AU$2729,0),1),"")</f>
        <v/>
      </c>
      <c r="AW2658" s="38">
        <v>44120</v>
      </c>
      <c r="AX2658" s="37">
        <v>3483.81</v>
      </c>
      <c r="AY2658" s="7">
        <f>AX2658/AX2657</f>
        <v>1.0019211246056374</v>
      </c>
      <c r="AZ2658" s="4">
        <f>YEAR(AW2658)</f>
        <v>2020</v>
      </c>
      <c r="BA2658" s="2" t="s">
        <v>10</v>
      </c>
      <c r="BB2658" s="12" t="str">
        <f>INDEX($CD$5:$CD$10,MATCH(BA2658,$CC$5:$CC$10,0),1)</f>
        <v>Y</v>
      </c>
      <c r="BC2658" s="12" t="str">
        <f>IF(AND(BB2658="Y",AY2658&gt;1),"Y","")</f>
        <v>Y</v>
      </c>
      <c r="BD2658" s="12" t="str">
        <f>IF(AND(BB2658="Y",AY2658&lt;1),"Y","")</f>
        <v/>
      </c>
      <c r="BE2658" s="12" t="str">
        <f>IF(AY2658&gt;1,IF(AY2657&gt;1,"Y",""),"")</f>
        <v>Y</v>
      </c>
      <c r="BF2658" s="12" t="str">
        <f>IF(AY2658&lt;1,IF(AY2657&lt;1,"Y",""),"")</f>
        <v/>
      </c>
      <c r="BG2658" s="2"/>
      <c r="BH2658" s="2"/>
      <c r="BI2658" s="2"/>
      <c r="BJ2658" s="2"/>
      <c r="BK2658" s="2"/>
      <c r="BL2658" s="2"/>
      <c r="BM2658" s="4" t="str">
        <f>IF(BR2658=BR2659,IF(BR2658&gt;BR2657,BR2658&amp;"_O",""),BR2658&amp;"_C")</f>
        <v/>
      </c>
      <c r="BN2658" s="7" t="str">
        <f>IF(RIGHT(BM2658,1)="C",BP2658/INDEX($BP$5:$BP$2729,MATCH(BR2658&amp;"_O",$BM$5:$BM$2729,0),1),"")</f>
        <v/>
      </c>
      <c r="BO2658" s="38">
        <v>44540</v>
      </c>
      <c r="BP2658" s="3">
        <v>15630.6</v>
      </c>
      <c r="BQ2658" s="7">
        <f>BP2658/BP2657</f>
        <v>1.0361360965220177</v>
      </c>
      <c r="BR2658" s="4">
        <f>YEAR(BO2658)</f>
        <v>2021</v>
      </c>
      <c r="BS2658" s="2" t="s">
        <v>10</v>
      </c>
      <c r="BT2658" s="12" t="str">
        <f>INDEX($CD$5:$CD$10,MATCH(BS2658,$CC$5:$CC$10,0),1)</f>
        <v>Y</v>
      </c>
      <c r="BU2658" s="12" t="str">
        <f>IF(AND(BT2658="Y",BQ2658&gt;1),"Y","")</f>
        <v>Y</v>
      </c>
      <c r="BV2658" s="12" t="str">
        <f>IF(AND(BT2658="Y",BQ2658&lt;1),"Y","")</f>
        <v/>
      </c>
      <c r="BW2658" s="12" t="str">
        <f>IF(BQ2658&gt;1,IF(BQ2657&gt;1,"Y",""),"")</f>
        <v/>
      </c>
      <c r="BX2658" s="12" t="str">
        <f>IF(BQ2658&lt;1,IF(BQ2657&lt;1,"Y",""),"")</f>
        <v/>
      </c>
      <c r="BY2658" s="2"/>
      <c r="BZ2658" s="2"/>
      <c r="CA2658" s="2"/>
    </row>
    <row r="2659" spans="47:79">
      <c r="AU2659" s="4" t="str">
        <f>IF(AZ2659=AZ2660,IF(AZ2659&gt;AZ2658,AZ2659&amp;"_O",""),AZ2659&amp;"_C")</f>
        <v/>
      </c>
      <c r="AV2659" s="7" t="str">
        <f>IF(RIGHT(AU2659,1)="C",AX2659/INDEX($AX$5:$AX$2729,MATCH(AZ2659&amp;"_O",$AU$5:$AU$2729,0),1),"")</f>
        <v/>
      </c>
      <c r="AW2659" s="38">
        <v>44127</v>
      </c>
      <c r="AX2659" s="37">
        <v>3465.39</v>
      </c>
      <c r="AY2659" s="7">
        <f>AX2659/AX2658</f>
        <v>0.99471268524976963</v>
      </c>
      <c r="AZ2659" s="4">
        <f>YEAR(AW2659)</f>
        <v>2020</v>
      </c>
      <c r="BA2659" s="2" t="s">
        <v>10</v>
      </c>
      <c r="BB2659" s="12" t="str">
        <f>INDEX($CD$5:$CD$10,MATCH(BA2659,$CC$5:$CC$10,0),1)</f>
        <v>Y</v>
      </c>
      <c r="BC2659" s="12" t="str">
        <f>IF(AND(BB2659="Y",AY2659&gt;1),"Y","")</f>
        <v/>
      </c>
      <c r="BD2659" s="12" t="str">
        <f>IF(AND(BB2659="Y",AY2659&lt;1),"Y","")</f>
        <v>Y</v>
      </c>
      <c r="BE2659" s="12" t="str">
        <f>IF(AY2659&gt;1,IF(AY2658&gt;1,"Y",""),"")</f>
        <v/>
      </c>
      <c r="BF2659" s="12" t="str">
        <f>IF(AY2659&lt;1,IF(AY2658&lt;1,"Y",""),"")</f>
        <v/>
      </c>
      <c r="BG2659" s="2"/>
      <c r="BH2659" s="2"/>
      <c r="BI2659" s="2"/>
      <c r="BJ2659" s="2"/>
      <c r="BK2659" s="2"/>
      <c r="BL2659" s="2"/>
      <c r="BM2659" s="4" t="str">
        <f>IF(BR2659=BR2660,IF(BR2659&gt;BR2658,BR2659&amp;"_O",""),BR2659&amp;"_C")</f>
        <v/>
      </c>
      <c r="BN2659" s="7" t="str">
        <f>IF(RIGHT(BM2659,1)="C",BP2659/INDEX($BP$5:$BP$2729,MATCH(BR2659&amp;"_O",$BM$5:$BM$2729,0),1),"")</f>
        <v/>
      </c>
      <c r="BO2659" s="38">
        <v>44547</v>
      </c>
      <c r="BP2659" s="3">
        <v>15169.68</v>
      </c>
      <c r="BQ2659" s="7">
        <f>BP2659/BP2658</f>
        <v>0.97051168861080184</v>
      </c>
      <c r="BR2659" s="4">
        <f>YEAR(BO2659)</f>
        <v>2021</v>
      </c>
      <c r="BS2659" s="2" t="s">
        <v>10</v>
      </c>
      <c r="BT2659" s="12" t="str">
        <f>INDEX($CD$5:$CD$10,MATCH(BS2659,$CC$5:$CC$10,0),1)</f>
        <v>Y</v>
      </c>
      <c r="BU2659" s="12" t="str">
        <f>IF(AND(BT2659="Y",BQ2659&gt;1),"Y","")</f>
        <v/>
      </c>
      <c r="BV2659" s="12" t="str">
        <f>IF(AND(BT2659="Y",BQ2659&lt;1),"Y","")</f>
        <v>Y</v>
      </c>
      <c r="BW2659" s="12" t="str">
        <f>IF(BQ2659&gt;1,IF(BQ2658&gt;1,"Y",""),"")</f>
        <v/>
      </c>
      <c r="BX2659" s="12" t="str">
        <f>IF(BQ2659&lt;1,IF(BQ2658&lt;1,"Y",""),"")</f>
        <v/>
      </c>
      <c r="BY2659" s="2"/>
      <c r="BZ2659" s="2"/>
      <c r="CA2659" s="2"/>
    </row>
    <row r="2660" spans="47:79">
      <c r="AU2660" s="4" t="str">
        <f>IF(AZ2660=AZ2661,IF(AZ2660&gt;AZ2659,AZ2660&amp;"_O",""),AZ2660&amp;"_C")</f>
        <v/>
      </c>
      <c r="AV2660" s="7" t="str">
        <f>IF(RIGHT(AU2660,1)="C",AX2660/INDEX($AX$5:$AX$2729,MATCH(AZ2660&amp;"_O",$AU$5:$AU$2729,0),1),"")</f>
        <v/>
      </c>
      <c r="AW2660" s="38">
        <v>44134</v>
      </c>
      <c r="AX2660" s="37">
        <v>3269.96</v>
      </c>
      <c r="AY2660" s="7">
        <f>AX2660/AX2659</f>
        <v>0.94360519306629276</v>
      </c>
      <c r="AZ2660" s="4">
        <f>YEAR(AW2660)</f>
        <v>2020</v>
      </c>
      <c r="BA2660" s="2" t="s">
        <v>10</v>
      </c>
      <c r="BB2660" s="12" t="str">
        <f>INDEX($CD$5:$CD$10,MATCH(BA2660,$CC$5:$CC$10,0),1)</f>
        <v>Y</v>
      </c>
      <c r="BC2660" s="12" t="str">
        <f>IF(AND(BB2660="Y",AY2660&gt;1),"Y","")</f>
        <v/>
      </c>
      <c r="BD2660" s="12" t="str">
        <f>IF(AND(BB2660="Y",AY2660&lt;1),"Y","")</f>
        <v>Y</v>
      </c>
      <c r="BE2660" s="12" t="str">
        <f>IF(AY2660&gt;1,IF(AY2659&gt;1,"Y",""),"")</f>
        <v/>
      </c>
      <c r="BF2660" s="12" t="str">
        <f>IF(AY2660&lt;1,IF(AY2659&lt;1,"Y",""),"")</f>
        <v>Y</v>
      </c>
      <c r="BG2660" s="2"/>
      <c r="BH2660" s="2"/>
      <c r="BI2660" s="2"/>
      <c r="BJ2660" s="2"/>
      <c r="BK2660" s="2"/>
      <c r="BL2660" s="2"/>
      <c r="BM2660" s="4" t="str">
        <f>IF(BR2660=BR2661,IF(BR2660&gt;BR2659,BR2660&amp;"_O",""),BR2660&amp;"_C")</f>
        <v/>
      </c>
      <c r="BN2660" s="7" t="str">
        <f>IF(RIGHT(BM2660,1)="C",BP2660/INDEX($BP$5:$BP$2729,MATCH(BR2660&amp;"_O",$BM$5:$BM$2729,0),1),"")</f>
        <v/>
      </c>
      <c r="BO2660" s="38">
        <v>44553</v>
      </c>
      <c r="BP2660" s="3">
        <v>15653.37</v>
      </c>
      <c r="BQ2660" s="7">
        <f>BP2660/BP2659</f>
        <v>1.0318853133355483</v>
      </c>
      <c r="BR2660" s="4">
        <f>YEAR(BO2660)</f>
        <v>2021</v>
      </c>
      <c r="BS2660" s="2" t="s">
        <v>10</v>
      </c>
      <c r="BT2660" s="12" t="str">
        <f>INDEX($CD$5:$CD$10,MATCH(BS2660,$CC$5:$CC$10,0),1)</f>
        <v>Y</v>
      </c>
      <c r="BU2660" s="12" t="str">
        <f>IF(AND(BT2660="Y",BQ2660&gt;1),"Y","")</f>
        <v>Y</v>
      </c>
      <c r="BV2660" s="12" t="str">
        <f>IF(AND(BT2660="Y",BQ2660&lt;1),"Y","")</f>
        <v/>
      </c>
      <c r="BW2660" s="12" t="str">
        <f>IF(BQ2660&gt;1,IF(BQ2659&gt;1,"Y",""),"")</f>
        <v/>
      </c>
      <c r="BX2660" s="12" t="str">
        <f>IF(BQ2660&lt;1,IF(BQ2659&lt;1,"Y",""),"")</f>
        <v/>
      </c>
      <c r="BY2660" s="2"/>
      <c r="BZ2660" s="2"/>
      <c r="CA2660" s="2"/>
    </row>
    <row r="2661" spans="47:79">
      <c r="AU2661" s="4" t="str">
        <f>IF(AZ2661=AZ2662,IF(AZ2661&gt;AZ2660,AZ2661&amp;"_O",""),AZ2661&amp;"_C")</f>
        <v/>
      </c>
      <c r="AV2661" s="7" t="str">
        <f>IF(RIGHT(AU2661,1)="C",AX2661/INDEX($AX$5:$AX$2729,MATCH(AZ2661&amp;"_O",$AU$5:$AU$2729,0),1),"")</f>
        <v/>
      </c>
      <c r="AW2661" s="38">
        <v>44141</v>
      </c>
      <c r="AX2661" s="37">
        <v>3509.44</v>
      </c>
      <c r="AY2661" s="7">
        <f>AX2661/AX2660</f>
        <v>1.0732363698638516</v>
      </c>
      <c r="AZ2661" s="4">
        <f>YEAR(AW2661)</f>
        <v>2020</v>
      </c>
      <c r="BA2661" s="2" t="s">
        <v>10</v>
      </c>
      <c r="BB2661" s="12" t="str">
        <f>INDEX($CD$5:$CD$10,MATCH(BA2661,$CC$5:$CC$10,0),1)</f>
        <v>Y</v>
      </c>
      <c r="BC2661" s="12" t="str">
        <f>IF(AND(BB2661="Y",AY2661&gt;1),"Y","")</f>
        <v>Y</v>
      </c>
      <c r="BD2661" s="12" t="str">
        <f>IF(AND(BB2661="Y",AY2661&lt;1),"Y","")</f>
        <v/>
      </c>
      <c r="BE2661" s="12" t="str">
        <f>IF(AY2661&gt;1,IF(AY2660&gt;1,"Y",""),"")</f>
        <v/>
      </c>
      <c r="BF2661" s="12" t="str">
        <f>IF(AY2661&lt;1,IF(AY2660&lt;1,"Y",""),"")</f>
        <v/>
      </c>
      <c r="BG2661" s="2"/>
      <c r="BH2661" s="2"/>
      <c r="BI2661" s="2"/>
      <c r="BJ2661" s="2"/>
      <c r="BK2661" s="2"/>
      <c r="BL2661" s="2"/>
      <c r="BM2661" s="4" t="str">
        <f>IF(BR2661=BR2662,IF(BR2661&gt;BR2660,BR2661&amp;"_O",""),BR2661&amp;"_C")</f>
        <v>2021_C</v>
      </c>
      <c r="BN2661" s="7">
        <f>IF(RIGHT(BM2661,1)="C",BP2661/INDEX($BP$5:$BP$2729,MATCH(BR2661&amp;"_O",$BM$5:$BM$2729,0),1),"")</f>
        <v>1.185047242913563</v>
      </c>
      <c r="BO2661" s="38">
        <v>44561</v>
      </c>
      <c r="BP2661" s="3">
        <v>15644.97</v>
      </c>
      <c r="BQ2661" s="7">
        <f>BP2661/BP2660</f>
        <v>0.99946337434047738</v>
      </c>
      <c r="BR2661" s="4">
        <f>YEAR(BO2661)</f>
        <v>2021</v>
      </c>
      <c r="BS2661" s="2" t="s">
        <v>10</v>
      </c>
      <c r="BT2661" s="12" t="str">
        <f>INDEX($CD$5:$CD$10,MATCH(BS2661,$CC$5:$CC$10,0),1)</f>
        <v>Y</v>
      </c>
      <c r="BU2661" s="12" t="str">
        <f>IF(AND(BT2661="Y",BQ2661&gt;1),"Y","")</f>
        <v/>
      </c>
      <c r="BV2661" s="12" t="str">
        <f>IF(AND(BT2661="Y",BQ2661&lt;1),"Y","")</f>
        <v>Y</v>
      </c>
      <c r="BW2661" s="12" t="str">
        <f>IF(BQ2661&gt;1,IF(BQ2660&gt;1,"Y",""),"")</f>
        <v/>
      </c>
      <c r="BX2661" s="12" t="str">
        <f>IF(BQ2661&lt;1,IF(BQ2660&lt;1,"Y",""),"")</f>
        <v/>
      </c>
      <c r="BY2661" s="2"/>
      <c r="BZ2661" s="2"/>
      <c r="CA2661" s="2"/>
    </row>
    <row r="2662" spans="47:79">
      <c r="AU2662" s="4" t="str">
        <f>IF(AZ2662=AZ2663,IF(AZ2662&gt;AZ2661,AZ2662&amp;"_O",""),AZ2662&amp;"_C")</f>
        <v/>
      </c>
      <c r="AV2662" s="7" t="str">
        <f>IF(RIGHT(AU2662,1)="C",AX2662/INDEX($AX$5:$AX$2729,MATCH(AZ2662&amp;"_O",$AU$5:$AU$2729,0),1),"")</f>
        <v/>
      </c>
      <c r="AW2662" s="38">
        <v>44148</v>
      </c>
      <c r="AX2662" s="37">
        <v>3585.15</v>
      </c>
      <c r="AY2662" s="7">
        <f>AX2662/AX2661</f>
        <v>1.0215732424546367</v>
      </c>
      <c r="AZ2662" s="4">
        <f>YEAR(AW2662)</f>
        <v>2020</v>
      </c>
      <c r="BA2662" s="2" t="s">
        <v>10</v>
      </c>
      <c r="BB2662" s="12" t="str">
        <f>INDEX($CD$5:$CD$10,MATCH(BA2662,$CC$5:$CC$10,0),1)</f>
        <v>Y</v>
      </c>
      <c r="BC2662" s="12" t="str">
        <f>IF(AND(BB2662="Y",AY2662&gt;1),"Y","")</f>
        <v>Y</v>
      </c>
      <c r="BD2662" s="12" t="str">
        <f>IF(AND(BB2662="Y",AY2662&lt;1),"Y","")</f>
        <v/>
      </c>
      <c r="BE2662" s="12" t="str">
        <f>IF(AY2662&gt;1,IF(AY2661&gt;1,"Y",""),"")</f>
        <v>Y</v>
      </c>
      <c r="BF2662" s="12" t="str">
        <f>IF(AY2662&lt;1,IF(AY2661&lt;1,"Y",""),"")</f>
        <v/>
      </c>
      <c r="BG2662" s="2"/>
      <c r="BH2662" s="2"/>
      <c r="BI2662" s="2"/>
      <c r="BJ2662" s="2"/>
      <c r="BK2662" s="2"/>
      <c r="BL2662" s="2"/>
      <c r="BM2662" s="4" t="str">
        <f>IF(BR2662=BR2663,IF(BR2662&gt;BR2661,BR2662&amp;"_O",""),BR2662&amp;"_C")</f>
        <v>2022_O</v>
      </c>
      <c r="BN2662" s="7" t="str">
        <f>IF(RIGHT(BM2662,1)="C",BP2662/INDEX($BP$5:$BP$2729,MATCH(BR2662&amp;"_O",$BM$5:$BM$2729,0),1),"")</f>
        <v/>
      </c>
      <c r="BO2662" s="38">
        <v>44568</v>
      </c>
      <c r="BP2662" s="3">
        <v>14935.9</v>
      </c>
      <c r="BQ2662" s="7">
        <f>BP2662/BP2661</f>
        <v>0.95467744585000802</v>
      </c>
      <c r="BR2662" s="4">
        <f>YEAR(BO2662)</f>
        <v>2022</v>
      </c>
      <c r="BS2662" s="2" t="s">
        <v>10</v>
      </c>
      <c r="BT2662" s="12" t="str">
        <f>INDEX($CD$5:$CD$10,MATCH(BS2662,$CC$5:$CC$10,0),1)</f>
        <v>Y</v>
      </c>
      <c r="BU2662" s="12" t="str">
        <f>IF(AND(BT2662="Y",BQ2662&gt;1),"Y","")</f>
        <v/>
      </c>
      <c r="BV2662" s="12" t="str">
        <f>IF(AND(BT2662="Y",BQ2662&lt;1),"Y","")</f>
        <v>Y</v>
      </c>
      <c r="BW2662" s="12" t="str">
        <f>IF(BQ2662&gt;1,IF(BQ2661&gt;1,"Y",""),"")</f>
        <v/>
      </c>
      <c r="BX2662" s="12" t="str">
        <f>IF(BQ2662&lt;1,IF(BQ2661&lt;1,"Y",""),"")</f>
        <v>Y</v>
      </c>
      <c r="BY2662" s="2"/>
      <c r="BZ2662" s="2"/>
      <c r="CA2662" s="2"/>
    </row>
    <row r="2663" spans="47:79">
      <c r="AU2663" s="4" t="str">
        <f>IF(AZ2663=AZ2664,IF(AZ2663&gt;AZ2662,AZ2663&amp;"_O",""),AZ2663&amp;"_C")</f>
        <v/>
      </c>
      <c r="AV2663" s="7" t="str">
        <f>IF(RIGHT(AU2663,1)="C",AX2663/INDEX($AX$5:$AX$2729,MATCH(AZ2663&amp;"_O",$AU$5:$AU$2729,0),1),"")</f>
        <v/>
      </c>
      <c r="AW2663" s="38">
        <v>44155</v>
      </c>
      <c r="AX2663" s="37">
        <v>3557.54</v>
      </c>
      <c r="AY2663" s="7">
        <f>AX2663/AX2662</f>
        <v>0.99229878805628768</v>
      </c>
      <c r="AZ2663" s="4">
        <f>YEAR(AW2663)</f>
        <v>2020</v>
      </c>
      <c r="BA2663" s="2" t="s">
        <v>10</v>
      </c>
      <c r="BB2663" s="12" t="str">
        <f>INDEX($CD$5:$CD$10,MATCH(BA2663,$CC$5:$CC$10,0),1)</f>
        <v>Y</v>
      </c>
      <c r="BC2663" s="12" t="str">
        <f>IF(AND(BB2663="Y",AY2663&gt;1),"Y","")</f>
        <v/>
      </c>
      <c r="BD2663" s="12" t="str">
        <f>IF(AND(BB2663="Y",AY2663&lt;1),"Y","")</f>
        <v>Y</v>
      </c>
      <c r="BE2663" s="12" t="str">
        <f>IF(AY2663&gt;1,IF(AY2662&gt;1,"Y",""),"")</f>
        <v/>
      </c>
      <c r="BF2663" s="12" t="str">
        <f>IF(AY2663&lt;1,IF(AY2662&lt;1,"Y",""),"")</f>
        <v/>
      </c>
      <c r="BG2663" s="2"/>
      <c r="BH2663" s="2"/>
      <c r="BI2663" s="2"/>
      <c r="BJ2663" s="2"/>
      <c r="BK2663" s="2"/>
      <c r="BL2663" s="2"/>
      <c r="BM2663" s="4" t="str">
        <f>IF(BR2663=BR2664,IF(BR2663&gt;BR2662,BR2663&amp;"_O",""),BR2663&amp;"_C")</f>
        <v/>
      </c>
      <c r="BN2663" s="7" t="str">
        <f>IF(RIGHT(BM2663,1)="C",BP2663/INDEX($BP$5:$BP$2729,MATCH(BR2663&amp;"_O",$BM$5:$BM$2729,0),1),"")</f>
        <v/>
      </c>
      <c r="BO2663" s="38">
        <v>44575</v>
      </c>
      <c r="BP2663" s="3">
        <v>14893.75</v>
      </c>
      <c r="BQ2663" s="7">
        <f>BP2663/BP2662</f>
        <v>0.99717794039863683</v>
      </c>
      <c r="BR2663" s="4">
        <f>YEAR(BO2663)</f>
        <v>2022</v>
      </c>
      <c r="BS2663" s="2" t="s">
        <v>10</v>
      </c>
      <c r="BT2663" s="12" t="str">
        <f>INDEX($CD$5:$CD$10,MATCH(BS2663,$CC$5:$CC$10,0),1)</f>
        <v>Y</v>
      </c>
      <c r="BU2663" s="12" t="str">
        <f>IF(AND(BT2663="Y",BQ2663&gt;1),"Y","")</f>
        <v/>
      </c>
      <c r="BV2663" s="12" t="str">
        <f>IF(AND(BT2663="Y",BQ2663&lt;1),"Y","")</f>
        <v>Y</v>
      </c>
      <c r="BW2663" s="12" t="str">
        <f>IF(BQ2663&gt;1,IF(BQ2662&gt;1,"Y",""),"")</f>
        <v/>
      </c>
      <c r="BX2663" s="12" t="str">
        <f>IF(BQ2663&lt;1,IF(BQ2662&lt;1,"Y",""),"")</f>
        <v>Y</v>
      </c>
      <c r="BY2663" s="2"/>
      <c r="BZ2663" s="2"/>
      <c r="CA2663" s="2"/>
    </row>
    <row r="2664" spans="47:79">
      <c r="AU2664" s="4" t="str">
        <f>IF(AZ2664=AZ2665,IF(AZ2664&gt;AZ2663,AZ2664&amp;"_O",""),AZ2664&amp;"_C")</f>
        <v/>
      </c>
      <c r="AV2664" s="7" t="str">
        <f>IF(RIGHT(AU2664,1)="C",AX2664/INDEX($AX$5:$AX$2729,MATCH(AZ2664&amp;"_O",$AU$5:$AU$2729,0),1),"")</f>
        <v/>
      </c>
      <c r="AW2664" s="38">
        <v>44162</v>
      </c>
      <c r="AX2664" s="37">
        <v>3638.35</v>
      </c>
      <c r="AY2664" s="7">
        <f>AX2664/AX2663</f>
        <v>1.0227151346154928</v>
      </c>
      <c r="AZ2664" s="4">
        <f>YEAR(AW2664)</f>
        <v>2020</v>
      </c>
      <c r="BA2664" s="2" t="s">
        <v>10</v>
      </c>
      <c r="BB2664" s="12" t="str">
        <f>INDEX($CD$5:$CD$10,MATCH(BA2664,$CC$5:$CC$10,0),1)</f>
        <v>Y</v>
      </c>
      <c r="BC2664" s="12" t="str">
        <f>IF(AND(BB2664="Y",AY2664&gt;1),"Y","")</f>
        <v>Y</v>
      </c>
      <c r="BD2664" s="12" t="str">
        <f>IF(AND(BB2664="Y",AY2664&lt;1),"Y","")</f>
        <v/>
      </c>
      <c r="BE2664" s="12" t="str">
        <f>IF(AY2664&gt;1,IF(AY2663&gt;1,"Y",""),"")</f>
        <v/>
      </c>
      <c r="BF2664" s="12" t="str">
        <f>IF(AY2664&lt;1,IF(AY2663&lt;1,"Y",""),"")</f>
        <v/>
      </c>
      <c r="BG2664" s="2"/>
      <c r="BH2664" s="2"/>
      <c r="BI2664" s="2"/>
      <c r="BJ2664" s="2"/>
      <c r="BK2664" s="2"/>
      <c r="BL2664" s="2"/>
      <c r="BM2664" s="4" t="str">
        <f>IF(BR2664=BR2665,IF(BR2664&gt;BR2663,BR2664&amp;"_O",""),BR2664&amp;"_C")</f>
        <v/>
      </c>
      <c r="BN2664" s="7" t="str">
        <f>IF(RIGHT(BM2664,1)="C",BP2664/INDEX($BP$5:$BP$2729,MATCH(BR2664&amp;"_O",$BM$5:$BM$2729,0),1),"")</f>
        <v/>
      </c>
      <c r="BO2664" s="38">
        <v>44582</v>
      </c>
      <c r="BP2664" s="3">
        <v>13768.92</v>
      </c>
      <c r="BQ2664" s="7">
        <f>BP2664/BP2663</f>
        <v>0.92447637431808649</v>
      </c>
      <c r="BR2664" s="4">
        <f>YEAR(BO2664)</f>
        <v>2022</v>
      </c>
      <c r="BS2664" s="2" t="s">
        <v>10</v>
      </c>
      <c r="BT2664" s="12" t="str">
        <f>INDEX($CD$5:$CD$10,MATCH(BS2664,$CC$5:$CC$10,0),1)</f>
        <v>Y</v>
      </c>
      <c r="BU2664" s="12" t="str">
        <f>IF(AND(BT2664="Y",BQ2664&gt;1),"Y","")</f>
        <v/>
      </c>
      <c r="BV2664" s="12" t="str">
        <f>IF(AND(BT2664="Y",BQ2664&lt;1),"Y","")</f>
        <v>Y</v>
      </c>
      <c r="BW2664" s="12" t="str">
        <f>IF(BQ2664&gt;1,IF(BQ2663&gt;1,"Y",""),"")</f>
        <v/>
      </c>
      <c r="BX2664" s="12" t="str">
        <f>IF(BQ2664&lt;1,IF(BQ2663&lt;1,"Y",""),"")</f>
        <v>Y</v>
      </c>
      <c r="BY2664" s="2"/>
      <c r="BZ2664" s="2"/>
      <c r="CA2664" s="2"/>
    </row>
    <row r="2665" spans="47:79">
      <c r="AU2665" s="4" t="str">
        <f>IF(AZ2665=AZ2666,IF(AZ2665&gt;AZ2664,AZ2665&amp;"_O",""),AZ2665&amp;"_C")</f>
        <v/>
      </c>
      <c r="AV2665" s="7" t="str">
        <f>IF(RIGHT(AU2665,1)="C",AX2665/INDEX($AX$5:$AX$2729,MATCH(AZ2665&amp;"_O",$AU$5:$AU$2729,0),1),"")</f>
        <v/>
      </c>
      <c r="AW2665" s="38">
        <v>44169</v>
      </c>
      <c r="AX2665" s="37">
        <v>3699.12</v>
      </c>
      <c r="AY2665" s="7">
        <f>AX2665/AX2664</f>
        <v>1.0167026261904435</v>
      </c>
      <c r="AZ2665" s="4">
        <f>YEAR(AW2665)</f>
        <v>2020</v>
      </c>
      <c r="BA2665" s="2" t="s">
        <v>10</v>
      </c>
      <c r="BB2665" s="12" t="str">
        <f>INDEX($CD$5:$CD$10,MATCH(BA2665,$CC$5:$CC$10,0),1)</f>
        <v>Y</v>
      </c>
      <c r="BC2665" s="12" t="str">
        <f>IF(AND(BB2665="Y",AY2665&gt;1),"Y","")</f>
        <v>Y</v>
      </c>
      <c r="BD2665" s="12" t="str">
        <f>IF(AND(BB2665="Y",AY2665&lt;1),"Y","")</f>
        <v/>
      </c>
      <c r="BE2665" s="12" t="str">
        <f>IF(AY2665&gt;1,IF(AY2664&gt;1,"Y",""),"")</f>
        <v>Y</v>
      </c>
      <c r="BF2665" s="12" t="str">
        <f>IF(AY2665&lt;1,IF(AY2664&lt;1,"Y",""),"")</f>
        <v/>
      </c>
      <c r="BG2665" s="2"/>
      <c r="BH2665" s="2"/>
      <c r="BI2665" s="2"/>
      <c r="BJ2665" s="2"/>
      <c r="BK2665" s="2"/>
      <c r="BL2665" s="2"/>
      <c r="BM2665" s="4" t="str">
        <f>IF(BR2665=BR2666,IF(BR2665&gt;BR2664,BR2665&amp;"_O",""),BR2665&amp;"_C")</f>
        <v/>
      </c>
      <c r="BN2665" s="7" t="str">
        <f>IF(RIGHT(BM2665,1)="C",BP2665/INDEX($BP$5:$BP$2729,MATCH(BR2665&amp;"_O",$BM$5:$BM$2729,0),1),"")</f>
        <v/>
      </c>
      <c r="BO2665" s="38">
        <v>44589</v>
      </c>
      <c r="BP2665" s="3">
        <v>13770.57</v>
      </c>
      <c r="BQ2665" s="7">
        <f>BP2665/BP2664</f>
        <v>1.000119835106893</v>
      </c>
      <c r="BR2665" s="4">
        <f>YEAR(BO2665)</f>
        <v>2022</v>
      </c>
      <c r="BS2665" s="2" t="s">
        <v>10</v>
      </c>
      <c r="BT2665" s="12" t="str">
        <f>INDEX($CD$5:$CD$10,MATCH(BS2665,$CC$5:$CC$10,0),1)</f>
        <v>Y</v>
      </c>
      <c r="BU2665" s="12" t="str">
        <f>IF(AND(BT2665="Y",BQ2665&gt;1),"Y","")</f>
        <v>Y</v>
      </c>
      <c r="BV2665" s="12" t="str">
        <f>IF(AND(BT2665="Y",BQ2665&lt;1),"Y","")</f>
        <v/>
      </c>
      <c r="BW2665" s="12" t="str">
        <f>IF(BQ2665&gt;1,IF(BQ2664&gt;1,"Y",""),"")</f>
        <v/>
      </c>
      <c r="BX2665" s="12" t="str">
        <f>IF(BQ2665&lt;1,IF(BQ2664&lt;1,"Y",""),"")</f>
        <v/>
      </c>
      <c r="BY2665" s="2"/>
      <c r="BZ2665" s="2"/>
      <c r="CA2665" s="2"/>
    </row>
    <row r="2666" spans="47:79">
      <c r="AU2666" s="4" t="str">
        <f>IF(AZ2666=AZ2667,IF(AZ2666&gt;AZ2665,AZ2666&amp;"_O",""),AZ2666&amp;"_C")</f>
        <v/>
      </c>
      <c r="AV2666" s="7" t="str">
        <f>IF(RIGHT(AU2666,1)="C",AX2666/INDEX($AX$5:$AX$2729,MATCH(AZ2666&amp;"_O",$AU$5:$AU$2729,0),1),"")</f>
        <v/>
      </c>
      <c r="AW2666" s="38">
        <v>44176</v>
      </c>
      <c r="AX2666" s="37">
        <v>3663.46</v>
      </c>
      <c r="AY2666" s="7">
        <f>AX2666/AX2665</f>
        <v>0.99035986937433773</v>
      </c>
      <c r="AZ2666" s="4">
        <f>YEAR(AW2666)</f>
        <v>2020</v>
      </c>
      <c r="BA2666" s="2" t="s">
        <v>10</v>
      </c>
      <c r="BB2666" s="12" t="str">
        <f>INDEX($CD$5:$CD$10,MATCH(BA2666,$CC$5:$CC$10,0),1)</f>
        <v>Y</v>
      </c>
      <c r="BC2666" s="12" t="str">
        <f>IF(AND(BB2666="Y",AY2666&gt;1),"Y","")</f>
        <v/>
      </c>
      <c r="BD2666" s="12" t="str">
        <f>IF(AND(BB2666="Y",AY2666&lt;1),"Y","")</f>
        <v>Y</v>
      </c>
      <c r="BE2666" s="12" t="str">
        <f>IF(AY2666&gt;1,IF(AY2665&gt;1,"Y",""),"")</f>
        <v/>
      </c>
      <c r="BF2666" s="12" t="str">
        <f>IF(AY2666&lt;1,IF(AY2665&lt;1,"Y",""),"")</f>
        <v/>
      </c>
      <c r="BG2666" s="2"/>
      <c r="BH2666" s="2"/>
      <c r="BI2666" s="2"/>
      <c r="BJ2666" s="2"/>
      <c r="BK2666" s="2"/>
      <c r="BL2666" s="2"/>
      <c r="BM2666" s="4" t="str">
        <f>IF(BR2666=BR2667,IF(BR2666&gt;BR2665,BR2666&amp;"_O",""),BR2666&amp;"_C")</f>
        <v/>
      </c>
      <c r="BN2666" s="7" t="str">
        <f>IF(RIGHT(BM2666,1)="C",BP2666/INDEX($BP$5:$BP$2729,MATCH(BR2666&amp;"_O",$BM$5:$BM$2729,0),1),"")</f>
        <v/>
      </c>
      <c r="BO2666" s="38">
        <v>44596</v>
      </c>
      <c r="BP2666" s="3">
        <v>14098.01</v>
      </c>
      <c r="BQ2666" s="7">
        <f>BP2666/BP2665</f>
        <v>1.023778245925913</v>
      </c>
      <c r="BR2666" s="4">
        <f>YEAR(BO2666)</f>
        <v>2022</v>
      </c>
      <c r="BS2666" s="2" t="s">
        <v>10</v>
      </c>
      <c r="BT2666" s="12" t="str">
        <f>INDEX($CD$5:$CD$10,MATCH(BS2666,$CC$5:$CC$10,0),1)</f>
        <v>Y</v>
      </c>
      <c r="BU2666" s="12" t="str">
        <f>IF(AND(BT2666="Y",BQ2666&gt;1),"Y","")</f>
        <v>Y</v>
      </c>
      <c r="BV2666" s="12" t="str">
        <f>IF(AND(BT2666="Y",BQ2666&lt;1),"Y","")</f>
        <v/>
      </c>
      <c r="BW2666" s="12" t="str">
        <f>IF(BQ2666&gt;1,IF(BQ2665&gt;1,"Y",""),"")</f>
        <v>Y</v>
      </c>
      <c r="BX2666" s="12" t="str">
        <f>IF(BQ2666&lt;1,IF(BQ2665&lt;1,"Y",""),"")</f>
        <v/>
      </c>
      <c r="BY2666" s="2"/>
      <c r="BZ2666" s="2"/>
      <c r="CA2666" s="2"/>
    </row>
    <row r="2667" spans="47:79">
      <c r="AU2667" s="4" t="str">
        <f>IF(AZ2667=AZ2668,IF(AZ2667&gt;AZ2666,AZ2667&amp;"_O",""),AZ2667&amp;"_C")</f>
        <v/>
      </c>
      <c r="AV2667" s="7" t="str">
        <f>IF(RIGHT(AU2667,1)="C",AX2667/INDEX($AX$5:$AX$2729,MATCH(AZ2667&amp;"_O",$AU$5:$AU$2729,0),1),"")</f>
        <v/>
      </c>
      <c r="AW2667" s="38">
        <v>44183</v>
      </c>
      <c r="AX2667" s="37">
        <v>3709.41</v>
      </c>
      <c r="AY2667" s="7">
        <f>AX2667/AX2666</f>
        <v>1.0125427874195432</v>
      </c>
      <c r="AZ2667" s="4">
        <f>YEAR(AW2667)</f>
        <v>2020</v>
      </c>
      <c r="BA2667" s="2" t="s">
        <v>10</v>
      </c>
      <c r="BB2667" s="12" t="str">
        <f>INDEX($CD$5:$CD$10,MATCH(BA2667,$CC$5:$CC$10,0),1)</f>
        <v>Y</v>
      </c>
      <c r="BC2667" s="12" t="str">
        <f>IF(AND(BB2667="Y",AY2667&gt;1),"Y","")</f>
        <v>Y</v>
      </c>
      <c r="BD2667" s="12" t="str">
        <f>IF(AND(BB2667="Y",AY2667&lt;1),"Y","")</f>
        <v/>
      </c>
      <c r="BE2667" s="12" t="str">
        <f>IF(AY2667&gt;1,IF(AY2666&gt;1,"Y",""),"")</f>
        <v/>
      </c>
      <c r="BF2667" s="12" t="str">
        <f>IF(AY2667&lt;1,IF(AY2666&lt;1,"Y",""),"")</f>
        <v/>
      </c>
      <c r="BG2667" s="2"/>
      <c r="BH2667" s="2"/>
      <c r="BI2667" s="2"/>
      <c r="BJ2667" s="2"/>
      <c r="BK2667" s="2"/>
      <c r="BL2667" s="2"/>
      <c r="BM2667" s="4" t="str">
        <f>IF(BR2667=BR2668,IF(BR2667&gt;BR2666,BR2667&amp;"_O",""),BR2667&amp;"_C")</f>
        <v/>
      </c>
      <c r="BN2667" s="7" t="str">
        <f>IF(RIGHT(BM2667,1)="C",BP2667/INDEX($BP$5:$BP$2729,MATCH(BR2667&amp;"_O",$BM$5:$BM$2729,0),1),"")</f>
        <v/>
      </c>
      <c r="BO2667" s="38">
        <v>44603</v>
      </c>
      <c r="BP2667" s="3">
        <v>13791.15</v>
      </c>
      <c r="BQ2667" s="7">
        <f>BP2667/BP2666</f>
        <v>0.97823380746644384</v>
      </c>
      <c r="BR2667" s="4">
        <f>YEAR(BO2667)</f>
        <v>2022</v>
      </c>
      <c r="BS2667" s="2" t="s">
        <v>10</v>
      </c>
      <c r="BT2667" s="12" t="str">
        <f>INDEX($CD$5:$CD$10,MATCH(BS2667,$CC$5:$CC$10,0),1)</f>
        <v>Y</v>
      </c>
      <c r="BU2667" s="12" t="str">
        <f>IF(AND(BT2667="Y",BQ2667&gt;1),"Y","")</f>
        <v/>
      </c>
      <c r="BV2667" s="12" t="str">
        <f>IF(AND(BT2667="Y",BQ2667&lt;1),"Y","")</f>
        <v>Y</v>
      </c>
      <c r="BW2667" s="12" t="str">
        <f>IF(BQ2667&gt;1,IF(BQ2666&gt;1,"Y",""),"")</f>
        <v/>
      </c>
      <c r="BX2667" s="12" t="str">
        <f>IF(BQ2667&lt;1,IF(BQ2666&lt;1,"Y",""),"")</f>
        <v/>
      </c>
      <c r="BY2667" s="2"/>
      <c r="BZ2667" s="2"/>
      <c r="CA2667" s="2"/>
    </row>
    <row r="2668" spans="47:79">
      <c r="AU2668" s="4" t="str">
        <f>IF(AZ2668=AZ2669,IF(AZ2668&gt;AZ2667,AZ2668&amp;"_O",""),AZ2668&amp;"_C")</f>
        <v/>
      </c>
      <c r="AV2668" s="7" t="str">
        <f>IF(RIGHT(AU2668,1)="C",AX2668/INDEX($AX$5:$AX$2729,MATCH(AZ2668&amp;"_O",$AU$5:$AU$2729,0),1),"")</f>
        <v/>
      </c>
      <c r="AW2668" s="38">
        <v>44188</v>
      </c>
      <c r="AX2668" s="37">
        <v>3690.01</v>
      </c>
      <c r="AY2668" s="7">
        <f>AX2668/AX2667</f>
        <v>0.99477005777199079</v>
      </c>
      <c r="AZ2668" s="4">
        <f>YEAR(AW2668)</f>
        <v>2020</v>
      </c>
      <c r="BA2668" s="2" t="s">
        <v>10</v>
      </c>
      <c r="BB2668" s="12" t="str">
        <f>INDEX($CD$5:$CD$10,MATCH(BA2668,$CC$5:$CC$10,0),1)</f>
        <v>Y</v>
      </c>
      <c r="BC2668" s="12" t="str">
        <f>IF(AND(BB2668="Y",AY2668&gt;1),"Y","")</f>
        <v/>
      </c>
      <c r="BD2668" s="12" t="str">
        <f>IF(AND(BB2668="Y",AY2668&lt;1),"Y","")</f>
        <v>Y</v>
      </c>
      <c r="BE2668" s="12" t="str">
        <f>IF(AY2668&gt;1,IF(AY2667&gt;1,"Y",""),"")</f>
        <v/>
      </c>
      <c r="BF2668" s="12" t="str">
        <f>IF(AY2668&lt;1,IF(AY2667&lt;1,"Y",""),"")</f>
        <v/>
      </c>
      <c r="BG2668" s="2"/>
      <c r="BH2668" s="2"/>
      <c r="BI2668" s="2"/>
      <c r="BJ2668" s="2"/>
      <c r="BK2668" s="2"/>
      <c r="BL2668" s="2"/>
      <c r="BM2668" s="4" t="str">
        <f>IF(BR2668=BR2669,IF(BR2668&gt;BR2667,BR2668&amp;"_O",""),BR2668&amp;"_C")</f>
        <v>2022_C</v>
      </c>
      <c r="BN2668" s="7">
        <f>IF(RIGHT(BM2668,1)="C",BP2668/INDEX($BP$5:$BP$2729,MATCH(BR2668&amp;"_O",$BM$5:$BM$2729,0),1),"")</f>
        <v>0.90708092582301703</v>
      </c>
      <c r="BO2668" s="38">
        <v>44610</v>
      </c>
      <c r="BP2668" s="3">
        <v>13548.07</v>
      </c>
      <c r="BQ2668" s="7">
        <f>BP2668/BP2667</f>
        <v>0.98237420374660567</v>
      </c>
      <c r="BR2668" s="4">
        <f>YEAR(BO2668)</f>
        <v>2022</v>
      </c>
      <c r="BS2668" s="2" t="s">
        <v>10</v>
      </c>
      <c r="BT2668" s="12" t="str">
        <f>INDEX($CD$5:$CD$10,MATCH(BS2668,$CC$5:$CC$10,0),1)</f>
        <v>Y</v>
      </c>
      <c r="BU2668" s="12" t="str">
        <f>IF(AND(BT2668="Y",BQ2668&gt;1),"Y","")</f>
        <v/>
      </c>
      <c r="BV2668" s="12" t="str">
        <f>IF(AND(BT2668="Y",BQ2668&lt;1),"Y","")</f>
        <v>Y</v>
      </c>
      <c r="BW2668" s="12" t="str">
        <f>IF(BQ2668&gt;1,IF(BQ2667&gt;1,"Y",""),"")</f>
        <v/>
      </c>
      <c r="BX2668" s="12" t="str">
        <f>IF(BQ2668&lt;1,IF(BQ2667&lt;1,"Y",""),"")</f>
        <v>Y</v>
      </c>
      <c r="BY2668" s="2"/>
      <c r="BZ2668" s="2"/>
      <c r="CA2668" s="2"/>
    </row>
    <row r="2669" spans="47:79">
      <c r="AU2669" s="4" t="str">
        <f>IF(AZ2669=AZ2670,IF(AZ2669&gt;AZ2668,AZ2669&amp;"_O",""),AZ2669&amp;"_C")</f>
        <v/>
      </c>
      <c r="AV2669" s="7" t="str">
        <f>IF(RIGHT(AU2669,1)="C",AX2669/INDEX($AX$5:$AX$2729,MATCH(AZ2669&amp;"_O",$AU$5:$AU$2729,0),1),"")</f>
        <v/>
      </c>
      <c r="AW2669" s="38">
        <v>44189</v>
      </c>
      <c r="AX2669" s="37">
        <v>3703.06</v>
      </c>
      <c r="AY2669" s="7">
        <f>AX2669/AX2668</f>
        <v>1.0035365757816375</v>
      </c>
      <c r="AZ2669" s="4">
        <f>YEAR(AW2669)</f>
        <v>2020</v>
      </c>
      <c r="BA2669" s="2" t="s">
        <v>10</v>
      </c>
      <c r="BB2669" s="12" t="str">
        <f>INDEX($CD$5:$CD$10,MATCH(BA2669,$CC$5:$CC$10,0),1)</f>
        <v>Y</v>
      </c>
      <c r="BC2669" s="12" t="str">
        <f>IF(AND(BB2669="Y",AY2669&gt;1),"Y","")</f>
        <v>Y</v>
      </c>
      <c r="BD2669" s="12" t="str">
        <f>IF(AND(BB2669="Y",AY2669&lt;1),"Y","")</f>
        <v/>
      </c>
      <c r="BE2669" s="12" t="str">
        <f>IF(AY2669&gt;1,IF(AY2668&gt;1,"Y",""),"")</f>
        <v/>
      </c>
      <c r="BF2669" s="12" t="str">
        <f>IF(AY2669&lt;1,IF(AY2668&lt;1,"Y",""),"")</f>
        <v/>
      </c>
      <c r="BG2669" s="2"/>
      <c r="BH2669" s="2"/>
      <c r="BI2669" s="2"/>
      <c r="BJ2669" s="2"/>
      <c r="BK2669" s="2"/>
      <c r="BL2669" s="2"/>
      <c r="BM2669" s="4"/>
      <c r="BN2669" s="7"/>
      <c r="BO2669" s="2"/>
      <c r="BP2669" s="2"/>
      <c r="BQ2669" s="7"/>
      <c r="BR2669" s="4"/>
      <c r="BS2669" s="2"/>
      <c r="BT2669" s="12"/>
      <c r="BU2669" s="12"/>
      <c r="BV2669" s="12"/>
      <c r="BW2669" s="12"/>
      <c r="BX2669" s="12"/>
      <c r="BY2669" s="2"/>
      <c r="BZ2669" s="2"/>
      <c r="CA2669" s="2"/>
    </row>
    <row r="2670" spans="47:79">
      <c r="AU2670" s="4" t="str">
        <f>IF(AZ2670=AZ2671,IF(AZ2670&gt;AZ2669,AZ2670&amp;"_O",""),AZ2670&amp;"_C")</f>
        <v>2020_C</v>
      </c>
      <c r="AV2670" s="7">
        <f>IF(RIGHT(AU2670,1)="C",AX2670/INDEX($AX$5:$AX$2729,MATCH(AZ2670&amp;"_O",$AU$5:$AU$2729,0),1),"")</f>
        <v>1.1611264819079712</v>
      </c>
      <c r="AW2670" s="38">
        <v>44196</v>
      </c>
      <c r="AX2670" s="37">
        <v>3756.07</v>
      </c>
      <c r="AY2670" s="7">
        <f>AX2670/AX2669</f>
        <v>1.014315187979671</v>
      </c>
      <c r="AZ2670" s="4">
        <f>YEAR(AW2670)</f>
        <v>2020</v>
      </c>
      <c r="BA2670" s="2" t="s">
        <v>10</v>
      </c>
      <c r="BB2670" s="12" t="str">
        <f>INDEX($CD$5:$CD$10,MATCH(BA2670,$CC$5:$CC$10,0),1)</f>
        <v>Y</v>
      </c>
      <c r="BC2670" s="12" t="str">
        <f>IF(AND(BB2670="Y",AY2670&gt;1),"Y","")</f>
        <v>Y</v>
      </c>
      <c r="BD2670" s="12" t="str">
        <f>IF(AND(BB2670="Y",AY2670&lt;1),"Y","")</f>
        <v/>
      </c>
      <c r="BE2670" s="12" t="str">
        <f>IF(AY2670&gt;1,IF(AY2669&gt;1,"Y",""),"")</f>
        <v>Y</v>
      </c>
      <c r="BF2670" s="12" t="str">
        <f>IF(AY2670&lt;1,IF(AY2669&lt;1,"Y",""),"")</f>
        <v/>
      </c>
      <c r="BG2670" s="2"/>
      <c r="BH2670" s="2"/>
      <c r="BI2670" s="2"/>
      <c r="BJ2670" s="2"/>
      <c r="BK2670" s="2"/>
      <c r="BL2670" s="2"/>
      <c r="BM2670" s="4"/>
      <c r="BN2670" s="7"/>
      <c r="BO2670" s="2"/>
      <c r="BP2670" s="2"/>
      <c r="BQ2670" s="7"/>
      <c r="BR2670" s="4"/>
      <c r="BS2670" s="2"/>
      <c r="BT2670" s="12"/>
      <c r="BU2670" s="12"/>
      <c r="BV2670" s="12"/>
      <c r="BW2670" s="12"/>
      <c r="BX2670" s="12"/>
      <c r="BY2670" s="2"/>
      <c r="BZ2670" s="2"/>
      <c r="CA2670" s="2"/>
    </row>
    <row r="2671" spans="47:79">
      <c r="AU2671" s="4" t="str">
        <f>IF(AZ2671=AZ2672,IF(AZ2671&gt;AZ2670,AZ2671&amp;"_O",""),AZ2671&amp;"_C")</f>
        <v>2021_O</v>
      </c>
      <c r="AV2671" s="7" t="str">
        <f>IF(RIGHT(AU2671,1)="C",AX2671/INDEX($AX$5:$AX$2729,MATCH(AZ2671&amp;"_O",$AU$5:$AU$2729,0),1),"")</f>
        <v/>
      </c>
      <c r="AW2671" s="38">
        <v>44204</v>
      </c>
      <c r="AX2671" s="37">
        <v>3824.68</v>
      </c>
      <c r="AY2671" s="7">
        <f>AX2671/AX2670</f>
        <v>1.0182664327342141</v>
      </c>
      <c r="AZ2671" s="4">
        <f>YEAR(AW2671)</f>
        <v>2021</v>
      </c>
      <c r="BA2671" s="2" t="s">
        <v>10</v>
      </c>
      <c r="BB2671" s="12" t="str">
        <f>INDEX($CD$5:$CD$10,MATCH(BA2671,$CC$5:$CC$10,0),1)</f>
        <v>Y</v>
      </c>
      <c r="BC2671" s="12" t="str">
        <f>IF(AND(BB2671="Y",AY2671&gt;1),"Y","")</f>
        <v>Y</v>
      </c>
      <c r="BD2671" s="12" t="str">
        <f>IF(AND(BB2671="Y",AY2671&lt;1),"Y","")</f>
        <v/>
      </c>
      <c r="BE2671" s="12" t="str">
        <f>IF(AY2671&gt;1,IF(AY2670&gt;1,"Y",""),"")</f>
        <v>Y</v>
      </c>
      <c r="BF2671" s="12" t="str">
        <f>IF(AY2671&lt;1,IF(AY2670&lt;1,"Y",""),"")</f>
        <v/>
      </c>
      <c r="BG2671" s="2"/>
      <c r="BH2671" s="2"/>
      <c r="BI2671" s="2"/>
      <c r="BJ2671" s="2"/>
      <c r="BK2671" s="2"/>
      <c r="BL2671" s="2"/>
      <c r="BM2671" s="4"/>
      <c r="BN2671" s="7"/>
      <c r="BO2671" s="2"/>
      <c r="BP2671" s="2"/>
      <c r="BQ2671" s="7"/>
      <c r="BR2671" s="4"/>
      <c r="BS2671" s="2"/>
      <c r="BT2671" s="12"/>
      <c r="BU2671" s="12"/>
      <c r="BV2671" s="12"/>
      <c r="BW2671" s="12"/>
      <c r="BX2671" s="12"/>
      <c r="BY2671" s="2"/>
      <c r="BZ2671" s="2"/>
      <c r="CA2671" s="2"/>
    </row>
    <row r="2672" spans="47:79">
      <c r="AU2672" s="4" t="str">
        <f>IF(AZ2672=AZ2673,IF(AZ2672&gt;AZ2671,AZ2672&amp;"_O",""),AZ2672&amp;"_C")</f>
        <v/>
      </c>
      <c r="AV2672" s="7" t="str">
        <f>IF(RIGHT(AU2672,1)="C",AX2672/INDEX($AX$5:$AX$2729,MATCH(AZ2672&amp;"_O",$AU$5:$AU$2729,0),1),"")</f>
        <v/>
      </c>
      <c r="AW2672" s="38">
        <v>44211</v>
      </c>
      <c r="AX2672" s="37">
        <v>3768.25</v>
      </c>
      <c r="AY2672" s="7">
        <f>AX2672/AX2671</f>
        <v>0.98524582448727738</v>
      </c>
      <c r="AZ2672" s="4">
        <f>YEAR(AW2672)</f>
        <v>2021</v>
      </c>
      <c r="BA2672" s="2" t="s">
        <v>10</v>
      </c>
      <c r="BB2672" s="12" t="str">
        <f>INDEX($CD$5:$CD$10,MATCH(BA2672,$CC$5:$CC$10,0),1)</f>
        <v>Y</v>
      </c>
      <c r="BC2672" s="12" t="str">
        <f>IF(AND(BB2672="Y",AY2672&gt;1),"Y","")</f>
        <v/>
      </c>
      <c r="BD2672" s="12" t="str">
        <f>IF(AND(BB2672="Y",AY2672&lt;1),"Y","")</f>
        <v>Y</v>
      </c>
      <c r="BE2672" s="12" t="str">
        <f>IF(AY2672&gt;1,IF(AY2671&gt;1,"Y",""),"")</f>
        <v/>
      </c>
      <c r="BF2672" s="12" t="str">
        <f>IF(AY2672&lt;1,IF(AY2671&lt;1,"Y",""),"")</f>
        <v/>
      </c>
      <c r="BG2672" s="2"/>
      <c r="BH2672" s="2"/>
      <c r="BI2672" s="2"/>
      <c r="BJ2672" s="2"/>
      <c r="BK2672" s="2"/>
      <c r="BL2672" s="2"/>
      <c r="BM2672" s="4"/>
      <c r="BN2672" s="7"/>
      <c r="BO2672" s="2"/>
      <c r="BP2672" s="2"/>
      <c r="BQ2672" s="7"/>
      <c r="BR2672" s="4"/>
      <c r="BS2672" s="2"/>
      <c r="BT2672" s="12"/>
      <c r="BU2672" s="12"/>
      <c r="BV2672" s="12"/>
      <c r="BW2672" s="12"/>
      <c r="BX2672" s="12"/>
      <c r="BY2672" s="2"/>
      <c r="BZ2672" s="2"/>
      <c r="CA2672" s="2"/>
    </row>
    <row r="2673" spans="47:79">
      <c r="AU2673" s="4" t="str">
        <f>IF(AZ2673=AZ2674,IF(AZ2673&gt;AZ2672,AZ2673&amp;"_O",""),AZ2673&amp;"_C")</f>
        <v/>
      </c>
      <c r="AV2673" s="7" t="str">
        <f>IF(RIGHT(AU2673,1)="C",AX2673/INDEX($AX$5:$AX$2729,MATCH(AZ2673&amp;"_O",$AU$5:$AU$2729,0),1),"")</f>
        <v/>
      </c>
      <c r="AW2673" s="38">
        <v>44218</v>
      </c>
      <c r="AX2673" s="37">
        <v>3841.47</v>
      </c>
      <c r="AY2673" s="7">
        <f>AX2673/AX2672</f>
        <v>1.0194307702514429</v>
      </c>
      <c r="AZ2673" s="4">
        <f>YEAR(AW2673)</f>
        <v>2021</v>
      </c>
      <c r="BA2673" s="2" t="s">
        <v>10</v>
      </c>
      <c r="BB2673" s="12" t="str">
        <f>INDEX($CD$5:$CD$10,MATCH(BA2673,$CC$5:$CC$10,0),1)</f>
        <v>Y</v>
      </c>
      <c r="BC2673" s="12" t="str">
        <f>IF(AND(BB2673="Y",AY2673&gt;1),"Y","")</f>
        <v>Y</v>
      </c>
      <c r="BD2673" s="12" t="str">
        <f>IF(AND(BB2673="Y",AY2673&lt;1),"Y","")</f>
        <v/>
      </c>
      <c r="BE2673" s="12" t="str">
        <f>IF(AY2673&gt;1,IF(AY2672&gt;1,"Y",""),"")</f>
        <v/>
      </c>
      <c r="BF2673" s="12" t="str">
        <f>IF(AY2673&lt;1,IF(AY2672&lt;1,"Y",""),"")</f>
        <v/>
      </c>
      <c r="BG2673" s="2"/>
      <c r="BH2673" s="2"/>
      <c r="BI2673" s="2"/>
      <c r="BJ2673" s="2"/>
      <c r="BK2673" s="2"/>
      <c r="BL2673" s="2"/>
      <c r="BM2673" s="4"/>
      <c r="BN2673" s="7"/>
      <c r="BO2673" s="2"/>
      <c r="BP2673" s="2"/>
      <c r="BQ2673" s="7"/>
      <c r="BR2673" s="4"/>
      <c r="BS2673" s="2"/>
      <c r="BT2673" s="12"/>
      <c r="BU2673" s="12"/>
      <c r="BV2673" s="12"/>
      <c r="BW2673" s="12"/>
      <c r="BX2673" s="12"/>
      <c r="BY2673" s="2"/>
      <c r="BZ2673" s="2"/>
      <c r="CA2673" s="2"/>
    </row>
    <row r="2674" spans="47:79">
      <c r="AU2674" s="4" t="str">
        <f>IF(AZ2674=AZ2675,IF(AZ2674&gt;AZ2673,AZ2674&amp;"_O",""),AZ2674&amp;"_C")</f>
        <v/>
      </c>
      <c r="AV2674" s="7" t="str">
        <f>IF(RIGHT(AU2674,1)="C",AX2674/INDEX($AX$5:$AX$2729,MATCH(AZ2674&amp;"_O",$AU$5:$AU$2729,0),1),"")</f>
        <v/>
      </c>
      <c r="AW2674" s="38">
        <v>44225</v>
      </c>
      <c r="AX2674" s="37">
        <v>3714.24</v>
      </c>
      <c r="AY2674" s="7">
        <f>AX2674/AX2673</f>
        <v>0.96687986630118161</v>
      </c>
      <c r="AZ2674" s="4">
        <f>YEAR(AW2674)</f>
        <v>2021</v>
      </c>
      <c r="BA2674" s="2" t="s">
        <v>10</v>
      </c>
      <c r="BB2674" s="12" t="str">
        <f>INDEX($CD$5:$CD$10,MATCH(BA2674,$CC$5:$CC$10,0),1)</f>
        <v>Y</v>
      </c>
      <c r="BC2674" s="12" t="str">
        <f>IF(AND(BB2674="Y",AY2674&gt;1),"Y","")</f>
        <v/>
      </c>
      <c r="BD2674" s="12" t="str">
        <f>IF(AND(BB2674="Y",AY2674&lt;1),"Y","")</f>
        <v>Y</v>
      </c>
      <c r="BE2674" s="12" t="str">
        <f>IF(AY2674&gt;1,IF(AY2673&gt;1,"Y",""),"")</f>
        <v/>
      </c>
      <c r="BF2674" s="12" t="str">
        <f>IF(AY2674&lt;1,IF(AY2673&lt;1,"Y",""),"")</f>
        <v/>
      </c>
      <c r="BG2674" s="2"/>
      <c r="BH2674" s="2"/>
      <c r="BI2674" s="2"/>
      <c r="BJ2674" s="2"/>
      <c r="BK2674" s="2"/>
      <c r="BL2674" s="2"/>
      <c r="BM2674" s="4"/>
      <c r="BN2674" s="7"/>
      <c r="BO2674" s="2"/>
      <c r="BP2674" s="2"/>
      <c r="BQ2674" s="7"/>
      <c r="BR2674" s="4"/>
      <c r="BS2674" s="2"/>
      <c r="BT2674" s="12"/>
      <c r="BU2674" s="12"/>
      <c r="BV2674" s="12"/>
      <c r="BW2674" s="12"/>
      <c r="BX2674" s="12"/>
      <c r="BY2674" s="2"/>
      <c r="BZ2674" s="2"/>
      <c r="CA2674" s="2"/>
    </row>
    <row r="2675" spans="47:79">
      <c r="AU2675" s="4" t="str">
        <f>IF(AZ2675=AZ2676,IF(AZ2675&gt;AZ2674,AZ2675&amp;"_O",""),AZ2675&amp;"_C")</f>
        <v/>
      </c>
      <c r="AV2675" s="7" t="str">
        <f>IF(RIGHT(AU2675,1)="C",AX2675/INDEX($AX$5:$AX$2729,MATCH(AZ2675&amp;"_O",$AU$5:$AU$2729,0),1),"")</f>
        <v/>
      </c>
      <c r="AW2675" s="38">
        <v>44232</v>
      </c>
      <c r="AX2675" s="37">
        <v>3886.83</v>
      </c>
      <c r="AY2675" s="7">
        <f>AX2675/AX2674</f>
        <v>1.0464671103644354</v>
      </c>
      <c r="AZ2675" s="4">
        <f>YEAR(AW2675)</f>
        <v>2021</v>
      </c>
      <c r="BA2675" s="2" t="s">
        <v>10</v>
      </c>
      <c r="BB2675" s="12" t="str">
        <f>INDEX($CD$5:$CD$10,MATCH(BA2675,$CC$5:$CC$10,0),1)</f>
        <v>Y</v>
      </c>
      <c r="BC2675" s="12" t="str">
        <f>IF(AND(BB2675="Y",AY2675&gt;1),"Y","")</f>
        <v>Y</v>
      </c>
      <c r="BD2675" s="12" t="str">
        <f>IF(AND(BB2675="Y",AY2675&lt;1),"Y","")</f>
        <v/>
      </c>
      <c r="BE2675" s="12" t="str">
        <f>IF(AY2675&gt;1,IF(AY2674&gt;1,"Y",""),"")</f>
        <v/>
      </c>
      <c r="BF2675" s="12" t="str">
        <f>IF(AY2675&lt;1,IF(AY2674&lt;1,"Y",""),"")</f>
        <v/>
      </c>
      <c r="BG2675" s="2"/>
      <c r="BH2675" s="2"/>
      <c r="BI2675" s="2"/>
      <c r="BJ2675" s="2"/>
      <c r="BK2675" s="2"/>
      <c r="BL2675" s="2"/>
      <c r="BM2675" s="4"/>
      <c r="BN2675" s="7"/>
      <c r="BO2675" s="2"/>
      <c r="BP2675" s="2"/>
      <c r="BQ2675" s="7"/>
      <c r="BR2675" s="4"/>
      <c r="BS2675" s="2"/>
      <c r="BT2675" s="12"/>
      <c r="BU2675" s="12"/>
      <c r="BV2675" s="12"/>
      <c r="BW2675" s="12"/>
      <c r="BX2675" s="12"/>
      <c r="BY2675" s="2"/>
      <c r="BZ2675" s="2"/>
      <c r="CA2675" s="2"/>
    </row>
    <row r="2676" spans="47:79">
      <c r="AU2676" s="4" t="str">
        <f>IF(AZ2676=AZ2677,IF(AZ2676&gt;AZ2675,AZ2676&amp;"_O",""),AZ2676&amp;"_C")</f>
        <v/>
      </c>
      <c r="AV2676" s="7" t="str">
        <f>IF(RIGHT(AU2676,1)="C",AX2676/INDEX($AX$5:$AX$2729,MATCH(AZ2676&amp;"_O",$AU$5:$AU$2729,0),1),"")</f>
        <v/>
      </c>
      <c r="AW2676" s="38">
        <v>44239</v>
      </c>
      <c r="AX2676" s="37">
        <v>3934.83</v>
      </c>
      <c r="AY2676" s="7">
        <f>AX2676/AX2675</f>
        <v>1.0123493952655507</v>
      </c>
      <c r="AZ2676" s="4">
        <f>YEAR(AW2676)</f>
        <v>2021</v>
      </c>
      <c r="BA2676" s="2" t="s">
        <v>10</v>
      </c>
      <c r="BB2676" s="12" t="str">
        <f>INDEX($CD$5:$CD$10,MATCH(BA2676,$CC$5:$CC$10,0),1)</f>
        <v>Y</v>
      </c>
      <c r="BC2676" s="12" t="str">
        <f>IF(AND(BB2676="Y",AY2676&gt;1),"Y","")</f>
        <v>Y</v>
      </c>
      <c r="BD2676" s="12" t="str">
        <f>IF(AND(BB2676="Y",AY2676&lt;1),"Y","")</f>
        <v/>
      </c>
      <c r="BE2676" s="12" t="str">
        <f>IF(AY2676&gt;1,IF(AY2675&gt;1,"Y",""),"")</f>
        <v>Y</v>
      </c>
      <c r="BF2676" s="12" t="str">
        <f>IF(AY2676&lt;1,IF(AY2675&lt;1,"Y",""),"")</f>
        <v/>
      </c>
      <c r="BG2676" s="2"/>
      <c r="BH2676" s="2"/>
      <c r="BI2676" s="2"/>
      <c r="BJ2676" s="2"/>
      <c r="BK2676" s="2"/>
      <c r="BL2676" s="2"/>
      <c r="BM2676" s="4"/>
      <c r="BN2676" s="7"/>
      <c r="BO2676" s="2"/>
      <c r="BP2676" s="2"/>
      <c r="BQ2676" s="7"/>
      <c r="BR2676" s="4"/>
      <c r="BS2676" s="2"/>
      <c r="BT2676" s="12"/>
      <c r="BU2676" s="12"/>
      <c r="BV2676" s="12"/>
      <c r="BW2676" s="12"/>
      <c r="BX2676" s="12"/>
      <c r="BY2676" s="2"/>
      <c r="BZ2676" s="2"/>
      <c r="CA2676" s="2"/>
    </row>
    <row r="2677" spans="47:79">
      <c r="AU2677" s="4" t="str">
        <f>IF(AZ2677=AZ2678,IF(AZ2677&gt;AZ2676,AZ2677&amp;"_O",""),AZ2677&amp;"_C")</f>
        <v/>
      </c>
      <c r="AV2677" s="7" t="str">
        <f>IF(RIGHT(AU2677,1)="C",AX2677/INDEX($AX$5:$AX$2729,MATCH(AZ2677&amp;"_O",$AU$5:$AU$2729,0),1),"")</f>
        <v/>
      </c>
      <c r="AW2677" s="38">
        <v>44246</v>
      </c>
      <c r="AX2677" s="37">
        <v>3906.71</v>
      </c>
      <c r="AY2677" s="7">
        <f>AX2677/AX2676</f>
        <v>0.99285356673604708</v>
      </c>
      <c r="AZ2677" s="4">
        <f>YEAR(AW2677)</f>
        <v>2021</v>
      </c>
      <c r="BA2677" s="2" t="s">
        <v>10</v>
      </c>
      <c r="BB2677" s="12" t="str">
        <f>INDEX($CD$5:$CD$10,MATCH(BA2677,$CC$5:$CC$10,0),1)</f>
        <v>Y</v>
      </c>
      <c r="BC2677" s="12" t="str">
        <f>IF(AND(BB2677="Y",AY2677&gt;1),"Y","")</f>
        <v/>
      </c>
      <c r="BD2677" s="12" t="str">
        <f>IF(AND(BB2677="Y",AY2677&lt;1),"Y","")</f>
        <v>Y</v>
      </c>
      <c r="BE2677" s="12" t="str">
        <f>IF(AY2677&gt;1,IF(AY2676&gt;1,"Y",""),"")</f>
        <v/>
      </c>
      <c r="BF2677" s="12" t="str">
        <f>IF(AY2677&lt;1,IF(AY2676&lt;1,"Y",""),"")</f>
        <v/>
      </c>
      <c r="BG2677" s="2"/>
      <c r="BH2677" s="2"/>
      <c r="BI2677" s="2"/>
      <c r="BJ2677" s="2"/>
      <c r="BK2677" s="2"/>
      <c r="BL2677" s="2"/>
      <c r="BM2677" s="4"/>
      <c r="BN2677" s="7"/>
      <c r="BO2677" s="2"/>
      <c r="BP2677" s="2"/>
      <c r="BQ2677" s="7"/>
      <c r="BR2677" s="4"/>
      <c r="BS2677" s="2"/>
      <c r="BT2677" s="12"/>
      <c r="BU2677" s="12"/>
      <c r="BV2677" s="12"/>
      <c r="BW2677" s="12"/>
      <c r="BX2677" s="12"/>
      <c r="BY2677" s="2"/>
      <c r="BZ2677" s="2"/>
      <c r="CA2677" s="2"/>
    </row>
    <row r="2678" spans="47:79">
      <c r="AU2678" s="4" t="str">
        <f>IF(AZ2678=AZ2679,IF(AZ2678&gt;AZ2677,AZ2678&amp;"_O",""),AZ2678&amp;"_C")</f>
        <v/>
      </c>
      <c r="AV2678" s="7" t="str">
        <f>IF(RIGHT(AU2678,1)="C",AX2678/INDEX($AX$5:$AX$2729,MATCH(AZ2678&amp;"_O",$AU$5:$AU$2729,0),1),"")</f>
        <v/>
      </c>
      <c r="AW2678" s="38">
        <v>44253</v>
      </c>
      <c r="AX2678" s="37">
        <v>3811.15</v>
      </c>
      <c r="AY2678" s="7">
        <f>AX2678/AX2677</f>
        <v>0.97553952046606995</v>
      </c>
      <c r="AZ2678" s="4">
        <f>YEAR(AW2678)</f>
        <v>2021</v>
      </c>
      <c r="BA2678" s="2" t="s">
        <v>10</v>
      </c>
      <c r="BB2678" s="12" t="str">
        <f>INDEX($CD$5:$CD$10,MATCH(BA2678,$CC$5:$CC$10,0),1)</f>
        <v>Y</v>
      </c>
      <c r="BC2678" s="12" t="str">
        <f>IF(AND(BB2678="Y",AY2678&gt;1),"Y","")</f>
        <v/>
      </c>
      <c r="BD2678" s="12" t="str">
        <f>IF(AND(BB2678="Y",AY2678&lt;1),"Y","")</f>
        <v>Y</v>
      </c>
      <c r="BE2678" s="12" t="str">
        <f>IF(AY2678&gt;1,IF(AY2677&gt;1,"Y",""),"")</f>
        <v/>
      </c>
      <c r="BF2678" s="12" t="str">
        <f>IF(AY2678&lt;1,IF(AY2677&lt;1,"Y",""),"")</f>
        <v>Y</v>
      </c>
      <c r="BG2678" s="2"/>
      <c r="BH2678" s="2"/>
      <c r="BI2678" s="2"/>
      <c r="BJ2678" s="2"/>
      <c r="BK2678" s="2"/>
      <c r="BL2678" s="2"/>
      <c r="BM2678" s="4"/>
      <c r="BN2678" s="7"/>
      <c r="BO2678" s="2"/>
      <c r="BP2678" s="2"/>
      <c r="BQ2678" s="7"/>
      <c r="BR2678" s="4"/>
      <c r="BS2678" s="2"/>
      <c r="BT2678" s="12"/>
      <c r="BU2678" s="12"/>
      <c r="BV2678" s="12"/>
      <c r="BW2678" s="12"/>
      <c r="BX2678" s="12"/>
      <c r="BY2678" s="2"/>
      <c r="BZ2678" s="2"/>
      <c r="CA2678" s="2"/>
    </row>
    <row r="2679" spans="47:79">
      <c r="AU2679" s="4" t="str">
        <f>IF(AZ2679=AZ2680,IF(AZ2679&gt;AZ2678,AZ2679&amp;"_O",""),AZ2679&amp;"_C")</f>
        <v/>
      </c>
      <c r="AV2679" s="7" t="str">
        <f>IF(RIGHT(AU2679,1)="C",AX2679/INDEX($AX$5:$AX$2729,MATCH(AZ2679&amp;"_O",$AU$5:$AU$2729,0),1),"")</f>
        <v/>
      </c>
      <c r="AW2679" s="38">
        <v>44260</v>
      </c>
      <c r="AX2679" s="37">
        <v>3841.94</v>
      </c>
      <c r="AY2679" s="7">
        <f>AX2679/AX2678</f>
        <v>1.0080789263083321</v>
      </c>
      <c r="AZ2679" s="4">
        <f>YEAR(AW2679)</f>
        <v>2021</v>
      </c>
      <c r="BA2679" s="2" t="s">
        <v>10</v>
      </c>
      <c r="BB2679" s="12" t="str">
        <f>INDEX($CD$5:$CD$10,MATCH(BA2679,$CC$5:$CC$10,0),1)</f>
        <v>Y</v>
      </c>
      <c r="BC2679" s="12" t="str">
        <f>IF(AND(BB2679="Y",AY2679&gt;1),"Y","")</f>
        <v>Y</v>
      </c>
      <c r="BD2679" s="12" t="str">
        <f>IF(AND(BB2679="Y",AY2679&lt;1),"Y","")</f>
        <v/>
      </c>
      <c r="BE2679" s="12" t="str">
        <f>IF(AY2679&gt;1,IF(AY2678&gt;1,"Y",""),"")</f>
        <v/>
      </c>
      <c r="BF2679" s="12" t="str">
        <f>IF(AY2679&lt;1,IF(AY2678&lt;1,"Y",""),"")</f>
        <v/>
      </c>
      <c r="BG2679" s="2"/>
      <c r="BH2679" s="2"/>
      <c r="BI2679" s="2"/>
      <c r="BJ2679" s="2"/>
      <c r="BK2679" s="2"/>
      <c r="BL2679" s="2"/>
      <c r="BM2679" s="4"/>
      <c r="BN2679" s="7"/>
      <c r="BO2679" s="2"/>
      <c r="BP2679" s="2"/>
      <c r="BQ2679" s="7"/>
      <c r="BR2679" s="4"/>
      <c r="BS2679" s="2"/>
      <c r="BT2679" s="12"/>
      <c r="BU2679" s="12"/>
      <c r="BV2679" s="12"/>
      <c r="BW2679" s="12"/>
      <c r="BX2679" s="12"/>
      <c r="BY2679" s="2"/>
      <c r="BZ2679" s="2"/>
      <c r="CA2679" s="2"/>
    </row>
    <row r="2680" spans="47:79">
      <c r="AU2680" s="4" t="str">
        <f>IF(AZ2680=AZ2681,IF(AZ2680&gt;AZ2679,AZ2680&amp;"_O",""),AZ2680&amp;"_C")</f>
        <v/>
      </c>
      <c r="AV2680" s="7" t="str">
        <f>IF(RIGHT(AU2680,1)="C",AX2680/INDEX($AX$5:$AX$2729,MATCH(AZ2680&amp;"_O",$AU$5:$AU$2729,0),1),"")</f>
        <v/>
      </c>
      <c r="AW2680" s="38">
        <v>44267</v>
      </c>
      <c r="AX2680" s="37">
        <v>3943.34</v>
      </c>
      <c r="AY2680" s="7">
        <f>AX2680/AX2679</f>
        <v>1.0263929160788561</v>
      </c>
      <c r="AZ2680" s="4">
        <f>YEAR(AW2680)</f>
        <v>2021</v>
      </c>
      <c r="BA2680" s="2" t="s">
        <v>10</v>
      </c>
      <c r="BB2680" s="12" t="str">
        <f>INDEX($CD$5:$CD$10,MATCH(BA2680,$CC$5:$CC$10,0),1)</f>
        <v>Y</v>
      </c>
      <c r="BC2680" s="12" t="str">
        <f>IF(AND(BB2680="Y",AY2680&gt;1),"Y","")</f>
        <v>Y</v>
      </c>
      <c r="BD2680" s="12" t="str">
        <f>IF(AND(BB2680="Y",AY2680&lt;1),"Y","")</f>
        <v/>
      </c>
      <c r="BE2680" s="12" t="str">
        <f>IF(AY2680&gt;1,IF(AY2679&gt;1,"Y",""),"")</f>
        <v>Y</v>
      </c>
      <c r="BF2680" s="12" t="str">
        <f>IF(AY2680&lt;1,IF(AY2679&lt;1,"Y",""),"")</f>
        <v/>
      </c>
      <c r="BG2680" s="2"/>
      <c r="BH2680" s="2"/>
      <c r="BI2680" s="2"/>
      <c r="BJ2680" s="2"/>
      <c r="BK2680" s="2"/>
      <c r="BL2680" s="2"/>
      <c r="BM2680" s="4"/>
      <c r="BN2680" s="7"/>
      <c r="BO2680" s="2"/>
      <c r="BP2680" s="2"/>
      <c r="BQ2680" s="7"/>
      <c r="BR2680" s="4"/>
      <c r="BS2680" s="2"/>
      <c r="BT2680" s="12"/>
      <c r="BU2680" s="12"/>
      <c r="BV2680" s="12"/>
      <c r="BW2680" s="12"/>
      <c r="BX2680" s="12"/>
      <c r="BY2680" s="2"/>
      <c r="BZ2680" s="2"/>
      <c r="CA2680" s="2"/>
    </row>
    <row r="2681" spans="47:79">
      <c r="AU2681" s="4" t="str">
        <f>IF(AZ2681=AZ2682,IF(AZ2681&gt;AZ2680,AZ2681&amp;"_O",""),AZ2681&amp;"_C")</f>
        <v/>
      </c>
      <c r="AV2681" s="7" t="str">
        <f>IF(RIGHT(AU2681,1)="C",AX2681/INDEX($AX$5:$AX$2729,MATCH(AZ2681&amp;"_O",$AU$5:$AU$2729,0),1),"")</f>
        <v/>
      </c>
      <c r="AW2681" s="38">
        <v>44274</v>
      </c>
      <c r="AX2681" s="37">
        <v>3913.1</v>
      </c>
      <c r="AY2681" s="7">
        <f>AX2681/AX2680</f>
        <v>0.99233137391145576</v>
      </c>
      <c r="AZ2681" s="4">
        <f>YEAR(AW2681)</f>
        <v>2021</v>
      </c>
      <c r="BA2681" s="2" t="s">
        <v>10</v>
      </c>
      <c r="BB2681" s="12" t="str">
        <f>INDEX($CD$5:$CD$10,MATCH(BA2681,$CC$5:$CC$10,0),1)</f>
        <v>Y</v>
      </c>
      <c r="BC2681" s="12" t="str">
        <f>IF(AND(BB2681="Y",AY2681&gt;1),"Y","")</f>
        <v/>
      </c>
      <c r="BD2681" s="12" t="str">
        <f>IF(AND(BB2681="Y",AY2681&lt;1),"Y","")</f>
        <v>Y</v>
      </c>
      <c r="BE2681" s="12" t="str">
        <f>IF(AY2681&gt;1,IF(AY2680&gt;1,"Y",""),"")</f>
        <v/>
      </c>
      <c r="BF2681" s="12" t="str">
        <f>IF(AY2681&lt;1,IF(AY2680&lt;1,"Y",""),"")</f>
        <v/>
      </c>
      <c r="BG2681" s="2"/>
      <c r="BH2681" s="2"/>
      <c r="BI2681" s="2"/>
      <c r="BJ2681" s="2"/>
      <c r="BK2681" s="2"/>
      <c r="BL2681" s="2"/>
      <c r="BM2681" s="4"/>
      <c r="BN2681" s="7"/>
      <c r="BO2681" s="2"/>
      <c r="BP2681" s="2"/>
      <c r="BQ2681" s="7"/>
      <c r="BR2681" s="4"/>
      <c r="BS2681" s="2"/>
      <c r="BT2681" s="12"/>
      <c r="BU2681" s="12"/>
      <c r="BV2681" s="12"/>
      <c r="BW2681" s="12"/>
      <c r="BX2681" s="12"/>
      <c r="BY2681" s="2"/>
      <c r="BZ2681" s="2"/>
      <c r="CA2681" s="2"/>
    </row>
    <row r="2682" spans="47:79">
      <c r="AU2682" s="4" t="str">
        <f>IF(AZ2682=AZ2683,IF(AZ2682&gt;AZ2681,AZ2682&amp;"_O",""),AZ2682&amp;"_C")</f>
        <v/>
      </c>
      <c r="AV2682" s="7" t="str">
        <f>IF(RIGHT(AU2682,1)="C",AX2682/INDEX($AX$5:$AX$2729,MATCH(AZ2682&amp;"_O",$AU$5:$AU$2729,0),1),"")</f>
        <v/>
      </c>
      <c r="AW2682" s="38">
        <v>44281</v>
      </c>
      <c r="AX2682" s="37">
        <v>3974.54</v>
      </c>
      <c r="AY2682" s="7">
        <f>AX2682/AX2681</f>
        <v>1.0157011065395722</v>
      </c>
      <c r="AZ2682" s="4">
        <f>YEAR(AW2682)</f>
        <v>2021</v>
      </c>
      <c r="BA2682" s="2" t="s">
        <v>10</v>
      </c>
      <c r="BB2682" s="12" t="str">
        <f>INDEX($CD$5:$CD$10,MATCH(BA2682,$CC$5:$CC$10,0),1)</f>
        <v>Y</v>
      </c>
      <c r="BC2682" s="12" t="str">
        <f>IF(AND(BB2682="Y",AY2682&gt;1),"Y","")</f>
        <v>Y</v>
      </c>
      <c r="BD2682" s="12" t="str">
        <f>IF(AND(BB2682="Y",AY2682&lt;1),"Y","")</f>
        <v/>
      </c>
      <c r="BE2682" s="12" t="str">
        <f>IF(AY2682&gt;1,IF(AY2681&gt;1,"Y",""),"")</f>
        <v/>
      </c>
      <c r="BF2682" s="12" t="str">
        <f>IF(AY2682&lt;1,IF(AY2681&lt;1,"Y",""),"")</f>
        <v/>
      </c>
      <c r="BG2682" s="2"/>
      <c r="BH2682" s="2"/>
      <c r="BI2682" s="2"/>
      <c r="BJ2682" s="2"/>
      <c r="BK2682" s="2"/>
      <c r="BL2682" s="2"/>
      <c r="BM2682" s="4"/>
      <c r="BN2682" s="7"/>
      <c r="BO2682" s="2"/>
      <c r="BP2682" s="2"/>
      <c r="BQ2682" s="7"/>
      <c r="BR2682" s="4"/>
      <c r="BS2682" s="2"/>
      <c r="BT2682" s="12"/>
      <c r="BU2682" s="12"/>
      <c r="BV2682" s="12"/>
      <c r="BW2682" s="12"/>
      <c r="BX2682" s="12"/>
      <c r="BY2682" s="2"/>
      <c r="BZ2682" s="2"/>
      <c r="CA2682" s="2"/>
    </row>
    <row r="2683" spans="47:79">
      <c r="AU2683" s="4" t="str">
        <f>IF(AZ2683=AZ2684,IF(AZ2683&gt;AZ2682,AZ2683&amp;"_O",""),AZ2683&amp;"_C")</f>
        <v/>
      </c>
      <c r="AV2683" s="7" t="str">
        <f>IF(RIGHT(AU2683,1)="C",AX2683/INDEX($AX$5:$AX$2729,MATCH(AZ2683&amp;"_O",$AU$5:$AU$2729,0),1),"")</f>
        <v/>
      </c>
      <c r="AW2683" s="38">
        <v>44287</v>
      </c>
      <c r="AX2683" s="37">
        <v>4019.87</v>
      </c>
      <c r="AY2683" s="7">
        <f>AX2683/AX2682</f>
        <v>1.0114050934196159</v>
      </c>
      <c r="AZ2683" s="4">
        <f>YEAR(AW2683)</f>
        <v>2021</v>
      </c>
      <c r="BA2683" s="2" t="s">
        <v>10</v>
      </c>
      <c r="BB2683" s="12" t="str">
        <f>INDEX($CD$5:$CD$10,MATCH(BA2683,$CC$5:$CC$10,0),1)</f>
        <v>Y</v>
      </c>
      <c r="BC2683" s="12" t="str">
        <f>IF(AND(BB2683="Y",AY2683&gt;1),"Y","")</f>
        <v>Y</v>
      </c>
      <c r="BD2683" s="12" t="str">
        <f>IF(AND(BB2683="Y",AY2683&lt;1),"Y","")</f>
        <v/>
      </c>
      <c r="BE2683" s="12" t="str">
        <f>IF(AY2683&gt;1,IF(AY2682&gt;1,"Y",""),"")</f>
        <v>Y</v>
      </c>
      <c r="BF2683" s="12" t="str">
        <f>IF(AY2683&lt;1,IF(AY2682&lt;1,"Y",""),"")</f>
        <v/>
      </c>
      <c r="BG2683" s="2"/>
      <c r="BH2683" s="2"/>
      <c r="BI2683" s="2"/>
      <c r="BJ2683" s="2"/>
      <c r="BK2683" s="2"/>
      <c r="BL2683" s="2"/>
      <c r="BM2683" s="4"/>
      <c r="BN2683" s="7"/>
      <c r="BO2683" s="2"/>
      <c r="BP2683" s="2"/>
      <c r="BQ2683" s="7"/>
      <c r="BR2683" s="4"/>
      <c r="BS2683" s="2"/>
      <c r="BT2683" s="12"/>
      <c r="BU2683" s="12"/>
      <c r="BV2683" s="12"/>
      <c r="BW2683" s="12"/>
      <c r="BX2683" s="12"/>
      <c r="BY2683" s="2"/>
      <c r="BZ2683" s="2"/>
      <c r="CA2683" s="2"/>
    </row>
    <row r="2684" spans="47:79">
      <c r="AU2684" s="4" t="str">
        <f>IF(AZ2684=AZ2685,IF(AZ2684&gt;AZ2683,AZ2684&amp;"_O",""),AZ2684&amp;"_C")</f>
        <v/>
      </c>
      <c r="AV2684" s="7" t="str">
        <f>IF(RIGHT(AU2684,1)="C",AX2684/INDEX($AX$5:$AX$2729,MATCH(AZ2684&amp;"_O",$AU$5:$AU$2729,0),1),"")</f>
        <v/>
      </c>
      <c r="AW2684" s="38">
        <v>44295</v>
      </c>
      <c r="AX2684" s="37">
        <v>4128.8</v>
      </c>
      <c r="AY2684" s="7">
        <f>AX2684/AX2683</f>
        <v>1.0270978912253381</v>
      </c>
      <c r="AZ2684" s="4">
        <f>YEAR(AW2684)</f>
        <v>2021</v>
      </c>
      <c r="BA2684" s="2" t="s">
        <v>10</v>
      </c>
      <c r="BB2684" s="12" t="str">
        <f>INDEX($CD$5:$CD$10,MATCH(BA2684,$CC$5:$CC$10,0),1)</f>
        <v>Y</v>
      </c>
      <c r="BC2684" s="12" t="str">
        <f>IF(AND(BB2684="Y",AY2684&gt;1),"Y","")</f>
        <v>Y</v>
      </c>
      <c r="BD2684" s="12" t="str">
        <f>IF(AND(BB2684="Y",AY2684&lt;1),"Y","")</f>
        <v/>
      </c>
      <c r="BE2684" s="12" t="str">
        <f>IF(AY2684&gt;1,IF(AY2683&gt;1,"Y",""),"")</f>
        <v>Y</v>
      </c>
      <c r="BF2684" s="12" t="str">
        <f>IF(AY2684&lt;1,IF(AY2683&lt;1,"Y",""),"")</f>
        <v/>
      </c>
      <c r="BG2684" s="2"/>
      <c r="BH2684" s="2"/>
      <c r="BI2684" s="2"/>
      <c r="BJ2684" s="2"/>
      <c r="BK2684" s="2"/>
      <c r="BL2684" s="2"/>
      <c r="BM2684" s="4"/>
      <c r="BN2684" s="7"/>
      <c r="BO2684" s="2"/>
      <c r="BP2684" s="2"/>
      <c r="BQ2684" s="7"/>
      <c r="BR2684" s="4"/>
      <c r="BS2684" s="2"/>
      <c r="BT2684" s="12"/>
      <c r="BU2684" s="12"/>
      <c r="BV2684" s="12"/>
      <c r="BW2684" s="12"/>
      <c r="BX2684" s="12"/>
      <c r="BY2684" s="2"/>
      <c r="BZ2684" s="2"/>
      <c r="CA2684" s="2"/>
    </row>
    <row r="2685" spans="47:79">
      <c r="AU2685" s="4" t="str">
        <f>IF(AZ2685=AZ2686,IF(AZ2685&gt;AZ2684,AZ2685&amp;"_O",""),AZ2685&amp;"_C")</f>
        <v/>
      </c>
      <c r="AV2685" s="7" t="str">
        <f>IF(RIGHT(AU2685,1)="C",AX2685/INDEX($AX$5:$AX$2729,MATCH(AZ2685&amp;"_O",$AU$5:$AU$2729,0),1),"")</f>
        <v/>
      </c>
      <c r="AW2685" s="38">
        <v>44302</v>
      </c>
      <c r="AX2685" s="37">
        <v>4185.47</v>
      </c>
      <c r="AY2685" s="7">
        <f>AX2685/AX2684</f>
        <v>1.0137255376864949</v>
      </c>
      <c r="AZ2685" s="4">
        <f>YEAR(AW2685)</f>
        <v>2021</v>
      </c>
      <c r="BA2685" s="2" t="s">
        <v>10</v>
      </c>
      <c r="BB2685" s="12" t="str">
        <f>INDEX($CD$5:$CD$10,MATCH(BA2685,$CC$5:$CC$10,0),1)</f>
        <v>Y</v>
      </c>
      <c r="BC2685" s="12" t="str">
        <f>IF(AND(BB2685="Y",AY2685&gt;1),"Y","")</f>
        <v>Y</v>
      </c>
      <c r="BD2685" s="12" t="str">
        <f>IF(AND(BB2685="Y",AY2685&lt;1),"Y","")</f>
        <v/>
      </c>
      <c r="BE2685" s="12" t="str">
        <f>IF(AY2685&gt;1,IF(AY2684&gt;1,"Y",""),"")</f>
        <v>Y</v>
      </c>
      <c r="BF2685" s="12" t="str">
        <f>IF(AY2685&lt;1,IF(AY2684&lt;1,"Y",""),"")</f>
        <v/>
      </c>
      <c r="BG2685" s="2"/>
      <c r="BH2685" s="2"/>
      <c r="BI2685" s="2"/>
      <c r="BJ2685" s="2"/>
      <c r="BK2685" s="2"/>
      <c r="BL2685" s="2"/>
      <c r="BM2685" s="4"/>
      <c r="BN2685" s="7"/>
      <c r="BO2685" s="2"/>
      <c r="BP2685" s="2"/>
      <c r="BQ2685" s="7"/>
      <c r="BR2685" s="4"/>
      <c r="BS2685" s="2"/>
      <c r="BT2685" s="12"/>
      <c r="BU2685" s="12"/>
      <c r="BV2685" s="12"/>
      <c r="BW2685" s="12"/>
      <c r="BX2685" s="12"/>
      <c r="BY2685" s="2"/>
      <c r="BZ2685" s="2"/>
      <c r="CA2685" s="2"/>
    </row>
    <row r="2686" spans="47:79">
      <c r="AU2686" s="4" t="str">
        <f>IF(AZ2686=AZ2687,IF(AZ2686&gt;AZ2685,AZ2686&amp;"_O",""),AZ2686&amp;"_C")</f>
        <v/>
      </c>
      <c r="AV2686" s="7" t="str">
        <f>IF(RIGHT(AU2686,1)="C",AX2686/INDEX($AX$5:$AX$2729,MATCH(AZ2686&amp;"_O",$AU$5:$AU$2729,0),1),"")</f>
        <v/>
      </c>
      <c r="AW2686" s="38">
        <v>44309</v>
      </c>
      <c r="AX2686" s="37">
        <v>4180.17</v>
      </c>
      <c r="AY2686" s="7">
        <f>AX2686/AX2685</f>
        <v>0.99873371449323489</v>
      </c>
      <c r="AZ2686" s="4">
        <f>YEAR(AW2686)</f>
        <v>2021</v>
      </c>
      <c r="BA2686" s="2" t="s">
        <v>10</v>
      </c>
      <c r="BB2686" s="12" t="str">
        <f>INDEX($CD$5:$CD$10,MATCH(BA2686,$CC$5:$CC$10,0),1)</f>
        <v>Y</v>
      </c>
      <c r="BC2686" s="12" t="str">
        <f>IF(AND(BB2686="Y",AY2686&gt;1),"Y","")</f>
        <v/>
      </c>
      <c r="BD2686" s="12" t="str">
        <f>IF(AND(BB2686="Y",AY2686&lt;1),"Y","")</f>
        <v>Y</v>
      </c>
      <c r="BE2686" s="12" t="str">
        <f>IF(AY2686&gt;1,IF(AY2685&gt;1,"Y",""),"")</f>
        <v/>
      </c>
      <c r="BF2686" s="12" t="str">
        <f>IF(AY2686&lt;1,IF(AY2685&lt;1,"Y",""),"")</f>
        <v/>
      </c>
      <c r="BG2686" s="2"/>
      <c r="BH2686" s="2"/>
      <c r="BI2686" s="2"/>
      <c r="BJ2686" s="2"/>
      <c r="BK2686" s="2"/>
      <c r="BL2686" s="2"/>
      <c r="BM2686" s="4"/>
      <c r="BN2686" s="7"/>
      <c r="BO2686" s="2"/>
      <c r="BP2686" s="2"/>
      <c r="BQ2686" s="7"/>
      <c r="BR2686" s="4"/>
      <c r="BS2686" s="2"/>
      <c r="BT2686" s="12"/>
      <c r="BU2686" s="12"/>
      <c r="BV2686" s="12"/>
      <c r="BW2686" s="12"/>
      <c r="BX2686" s="12"/>
      <c r="BY2686" s="2"/>
      <c r="BZ2686" s="2"/>
      <c r="CA2686" s="2"/>
    </row>
    <row r="2687" spans="47:79">
      <c r="AU2687" s="4" t="str">
        <f>IF(AZ2687=AZ2688,IF(AZ2687&gt;AZ2686,AZ2687&amp;"_O",""),AZ2687&amp;"_C")</f>
        <v/>
      </c>
      <c r="AV2687" s="7" t="str">
        <f>IF(RIGHT(AU2687,1)="C",AX2687/INDEX($AX$5:$AX$2729,MATCH(AZ2687&amp;"_O",$AU$5:$AU$2729,0),1),"")</f>
        <v/>
      </c>
      <c r="AW2687" s="38">
        <v>44316</v>
      </c>
      <c r="AX2687" s="37">
        <v>4181.17</v>
      </c>
      <c r="AY2687" s="7">
        <f>AX2687/AX2686</f>
        <v>1.0002392247205256</v>
      </c>
      <c r="AZ2687" s="4">
        <f>YEAR(AW2687)</f>
        <v>2021</v>
      </c>
      <c r="BA2687" s="2" t="s">
        <v>10</v>
      </c>
      <c r="BB2687" s="12" t="str">
        <f>INDEX($CD$5:$CD$10,MATCH(BA2687,$CC$5:$CC$10,0),1)</f>
        <v>Y</v>
      </c>
      <c r="BC2687" s="12" t="str">
        <f>IF(AND(BB2687="Y",AY2687&gt;1),"Y","")</f>
        <v>Y</v>
      </c>
      <c r="BD2687" s="12" t="str">
        <f>IF(AND(BB2687="Y",AY2687&lt;1),"Y","")</f>
        <v/>
      </c>
      <c r="BE2687" s="12" t="str">
        <f>IF(AY2687&gt;1,IF(AY2686&gt;1,"Y",""),"")</f>
        <v/>
      </c>
      <c r="BF2687" s="12" t="str">
        <f>IF(AY2687&lt;1,IF(AY2686&lt;1,"Y",""),"")</f>
        <v/>
      </c>
      <c r="BG2687" s="2"/>
      <c r="BH2687" s="2"/>
      <c r="BI2687" s="2"/>
      <c r="BJ2687" s="2"/>
      <c r="BK2687" s="2"/>
      <c r="BL2687" s="2"/>
      <c r="BM2687" s="4"/>
      <c r="BN2687" s="7"/>
      <c r="BO2687" s="2"/>
      <c r="BP2687" s="2"/>
      <c r="BQ2687" s="7"/>
      <c r="BR2687" s="4"/>
      <c r="BS2687" s="2"/>
      <c r="BT2687" s="12"/>
      <c r="BU2687" s="12"/>
      <c r="BV2687" s="12"/>
      <c r="BW2687" s="12"/>
      <c r="BX2687" s="12"/>
      <c r="BY2687" s="2"/>
      <c r="BZ2687" s="2"/>
      <c r="CA2687" s="2"/>
    </row>
    <row r="2688" spans="47:79">
      <c r="AU2688" s="4" t="str">
        <f>IF(AZ2688=AZ2689,IF(AZ2688&gt;AZ2687,AZ2688&amp;"_O",""),AZ2688&amp;"_C")</f>
        <v/>
      </c>
      <c r="AV2688" s="7" t="str">
        <f>IF(RIGHT(AU2688,1)="C",AX2688/INDEX($AX$5:$AX$2729,MATCH(AZ2688&amp;"_O",$AU$5:$AU$2729,0),1),"")</f>
        <v/>
      </c>
      <c r="AW2688" s="38">
        <v>44323</v>
      </c>
      <c r="AX2688" s="37">
        <v>4232.6000000000004</v>
      </c>
      <c r="AY2688" s="7">
        <f>AX2688/AX2687</f>
        <v>1.0123003848205168</v>
      </c>
      <c r="AZ2688" s="4">
        <f>YEAR(AW2688)</f>
        <v>2021</v>
      </c>
      <c r="BA2688" s="2" t="s">
        <v>10</v>
      </c>
      <c r="BB2688" s="12" t="str">
        <f>INDEX($CD$5:$CD$10,MATCH(BA2688,$CC$5:$CC$10,0),1)</f>
        <v>Y</v>
      </c>
      <c r="BC2688" s="12" t="str">
        <f>IF(AND(BB2688="Y",AY2688&gt;1),"Y","")</f>
        <v>Y</v>
      </c>
      <c r="BD2688" s="12" t="str">
        <f>IF(AND(BB2688="Y",AY2688&lt;1),"Y","")</f>
        <v/>
      </c>
      <c r="BE2688" s="12" t="str">
        <f>IF(AY2688&gt;1,IF(AY2687&gt;1,"Y",""),"")</f>
        <v>Y</v>
      </c>
      <c r="BF2688" s="12" t="str">
        <f>IF(AY2688&lt;1,IF(AY2687&lt;1,"Y",""),"")</f>
        <v/>
      </c>
      <c r="BG2688" s="2"/>
      <c r="BH2688" s="2"/>
      <c r="BI2688" s="2"/>
      <c r="BJ2688" s="2"/>
      <c r="BK2688" s="2"/>
      <c r="BL2688" s="2"/>
      <c r="BM2688" s="4"/>
      <c r="BN2688" s="7"/>
      <c r="BO2688" s="2"/>
      <c r="BP2688" s="2"/>
      <c r="BQ2688" s="7"/>
      <c r="BR2688" s="4"/>
      <c r="BS2688" s="2"/>
      <c r="BT2688" s="12"/>
      <c r="BU2688" s="12"/>
      <c r="BV2688" s="12"/>
      <c r="BW2688" s="12"/>
      <c r="BX2688" s="12"/>
      <c r="BY2688" s="2"/>
      <c r="BZ2688" s="2"/>
      <c r="CA2688" s="2"/>
    </row>
    <row r="2689" spans="47:79">
      <c r="AU2689" s="4" t="str">
        <f>IF(AZ2689=AZ2690,IF(AZ2689&gt;AZ2688,AZ2689&amp;"_O",""),AZ2689&amp;"_C")</f>
        <v/>
      </c>
      <c r="AV2689" s="7" t="str">
        <f>IF(RIGHT(AU2689,1)="C",AX2689/INDEX($AX$5:$AX$2729,MATCH(AZ2689&amp;"_O",$AU$5:$AU$2729,0),1),"")</f>
        <v/>
      </c>
      <c r="AW2689" s="38">
        <v>44330</v>
      </c>
      <c r="AX2689" s="37">
        <v>4173.8500000000004</v>
      </c>
      <c r="AY2689" s="7">
        <f>AX2689/AX2688</f>
        <v>0.98611964277276376</v>
      </c>
      <c r="AZ2689" s="4">
        <f>YEAR(AW2689)</f>
        <v>2021</v>
      </c>
      <c r="BA2689" s="2" t="s">
        <v>10</v>
      </c>
      <c r="BB2689" s="12" t="str">
        <f>INDEX($CD$5:$CD$10,MATCH(BA2689,$CC$5:$CC$10,0),1)</f>
        <v>Y</v>
      </c>
      <c r="BC2689" s="12" t="str">
        <f>IF(AND(BB2689="Y",AY2689&gt;1),"Y","")</f>
        <v/>
      </c>
      <c r="BD2689" s="12" t="str">
        <f>IF(AND(BB2689="Y",AY2689&lt;1),"Y","")</f>
        <v>Y</v>
      </c>
      <c r="BE2689" s="12" t="str">
        <f>IF(AY2689&gt;1,IF(AY2688&gt;1,"Y",""),"")</f>
        <v/>
      </c>
      <c r="BF2689" s="12" t="str">
        <f>IF(AY2689&lt;1,IF(AY2688&lt;1,"Y",""),"")</f>
        <v/>
      </c>
      <c r="BG2689" s="2"/>
      <c r="BH2689" s="2"/>
      <c r="BI2689" s="2"/>
      <c r="BJ2689" s="2"/>
      <c r="BK2689" s="2"/>
      <c r="BL2689" s="2"/>
      <c r="BM2689" s="4"/>
      <c r="BN2689" s="7"/>
      <c r="BO2689" s="2"/>
      <c r="BP2689" s="2"/>
      <c r="BQ2689" s="7"/>
      <c r="BR2689" s="4"/>
      <c r="BS2689" s="2"/>
      <c r="BT2689" s="12"/>
      <c r="BU2689" s="12"/>
      <c r="BV2689" s="12"/>
      <c r="BW2689" s="12"/>
      <c r="BX2689" s="12"/>
      <c r="BY2689" s="2"/>
      <c r="BZ2689" s="2"/>
      <c r="CA2689" s="2"/>
    </row>
    <row r="2690" spans="47:79">
      <c r="AU2690" s="4" t="str">
        <f>IF(AZ2690=AZ2691,IF(AZ2690&gt;AZ2689,AZ2690&amp;"_O",""),AZ2690&amp;"_C")</f>
        <v/>
      </c>
      <c r="AV2690" s="7" t="str">
        <f>IF(RIGHT(AU2690,1)="C",AX2690/INDEX($AX$5:$AX$2729,MATCH(AZ2690&amp;"_O",$AU$5:$AU$2729,0),1),"")</f>
        <v/>
      </c>
      <c r="AW2690" s="38">
        <v>44337</v>
      </c>
      <c r="AX2690" s="37">
        <v>4155.8599999999997</v>
      </c>
      <c r="AY2690" s="7">
        <f>AX2690/AX2689</f>
        <v>0.99568983073181816</v>
      </c>
      <c r="AZ2690" s="4">
        <f>YEAR(AW2690)</f>
        <v>2021</v>
      </c>
      <c r="BA2690" s="2" t="s">
        <v>10</v>
      </c>
      <c r="BB2690" s="12" t="str">
        <f>INDEX($CD$5:$CD$10,MATCH(BA2690,$CC$5:$CC$10,0),1)</f>
        <v>Y</v>
      </c>
      <c r="BC2690" s="12" t="str">
        <f>IF(AND(BB2690="Y",AY2690&gt;1),"Y","")</f>
        <v/>
      </c>
      <c r="BD2690" s="12" t="str">
        <f>IF(AND(BB2690="Y",AY2690&lt;1),"Y","")</f>
        <v>Y</v>
      </c>
      <c r="BE2690" s="12" t="str">
        <f>IF(AY2690&gt;1,IF(AY2689&gt;1,"Y",""),"")</f>
        <v/>
      </c>
      <c r="BF2690" s="12" t="str">
        <f>IF(AY2690&lt;1,IF(AY2689&lt;1,"Y",""),"")</f>
        <v>Y</v>
      </c>
      <c r="BG2690" s="2"/>
      <c r="BH2690" s="2"/>
      <c r="BI2690" s="2"/>
      <c r="BJ2690" s="2"/>
      <c r="BK2690" s="2"/>
      <c r="BL2690" s="2"/>
      <c r="BM2690" s="4"/>
      <c r="BN2690" s="7"/>
      <c r="BO2690" s="2"/>
      <c r="BP2690" s="2"/>
      <c r="BQ2690" s="7"/>
      <c r="BR2690" s="4"/>
      <c r="BS2690" s="2"/>
      <c r="BT2690" s="12"/>
      <c r="BU2690" s="12"/>
      <c r="BV2690" s="12"/>
      <c r="BW2690" s="12"/>
      <c r="BX2690" s="12"/>
      <c r="BY2690" s="2"/>
      <c r="BZ2690" s="2"/>
      <c r="CA2690" s="2"/>
    </row>
    <row r="2691" spans="47:79">
      <c r="AU2691" s="4" t="str">
        <f>IF(AZ2691=AZ2692,IF(AZ2691&gt;AZ2690,AZ2691&amp;"_O",""),AZ2691&amp;"_C")</f>
        <v/>
      </c>
      <c r="AV2691" s="7" t="str">
        <f>IF(RIGHT(AU2691,1)="C",AX2691/INDEX($AX$5:$AX$2729,MATCH(AZ2691&amp;"_O",$AU$5:$AU$2729,0),1),"")</f>
        <v/>
      </c>
      <c r="AW2691" s="38">
        <v>44344</v>
      </c>
      <c r="AX2691" s="37">
        <v>4204.1099999999997</v>
      </c>
      <c r="AY2691" s="7">
        <f>AX2691/AX2690</f>
        <v>1.011610111986448</v>
      </c>
      <c r="AZ2691" s="4">
        <f>YEAR(AW2691)</f>
        <v>2021</v>
      </c>
      <c r="BA2691" s="2" t="s">
        <v>10</v>
      </c>
      <c r="BB2691" s="12" t="str">
        <f>INDEX($CD$5:$CD$10,MATCH(BA2691,$CC$5:$CC$10,0),1)</f>
        <v>Y</v>
      </c>
      <c r="BC2691" s="12" t="str">
        <f>IF(AND(BB2691="Y",AY2691&gt;1),"Y","")</f>
        <v>Y</v>
      </c>
      <c r="BD2691" s="12" t="str">
        <f>IF(AND(BB2691="Y",AY2691&lt;1),"Y","")</f>
        <v/>
      </c>
      <c r="BE2691" s="12" t="str">
        <f>IF(AY2691&gt;1,IF(AY2690&gt;1,"Y",""),"")</f>
        <v/>
      </c>
      <c r="BF2691" s="12" t="str">
        <f>IF(AY2691&lt;1,IF(AY2690&lt;1,"Y",""),"")</f>
        <v/>
      </c>
      <c r="BG2691" s="2"/>
      <c r="BH2691" s="2"/>
      <c r="BI2691" s="2"/>
      <c r="BJ2691" s="2"/>
      <c r="BK2691" s="2"/>
      <c r="BL2691" s="2"/>
      <c r="BM2691" s="4"/>
      <c r="BN2691" s="7"/>
      <c r="BO2691" s="2"/>
      <c r="BP2691" s="2"/>
      <c r="BQ2691" s="7"/>
      <c r="BR2691" s="4"/>
      <c r="BS2691" s="2"/>
      <c r="BT2691" s="12"/>
      <c r="BU2691" s="12"/>
      <c r="BV2691" s="12"/>
      <c r="BW2691" s="12"/>
      <c r="BX2691" s="12"/>
      <c r="BY2691" s="2"/>
      <c r="BZ2691" s="2"/>
      <c r="CA2691" s="2"/>
    </row>
    <row r="2692" spans="47:79">
      <c r="AU2692" s="4" t="str">
        <f>IF(AZ2692=AZ2693,IF(AZ2692&gt;AZ2691,AZ2692&amp;"_O",""),AZ2692&amp;"_C")</f>
        <v/>
      </c>
      <c r="AV2692" s="7" t="str">
        <f>IF(RIGHT(AU2692,1)="C",AX2692/INDEX($AX$5:$AX$2729,MATCH(AZ2692&amp;"_O",$AU$5:$AU$2729,0),1),"")</f>
        <v/>
      </c>
      <c r="AW2692" s="38">
        <v>44351</v>
      </c>
      <c r="AX2692" s="37">
        <v>4229.8900000000003</v>
      </c>
      <c r="AY2692" s="7">
        <f>AX2692/AX2691</f>
        <v>1.0061320945455758</v>
      </c>
      <c r="AZ2692" s="4">
        <f>YEAR(AW2692)</f>
        <v>2021</v>
      </c>
      <c r="BA2692" s="2" t="s">
        <v>10</v>
      </c>
      <c r="BB2692" s="12" t="str">
        <f>INDEX($CD$5:$CD$10,MATCH(BA2692,$CC$5:$CC$10,0),1)</f>
        <v>Y</v>
      </c>
      <c r="BC2692" s="12" t="str">
        <f>IF(AND(BB2692="Y",AY2692&gt;1),"Y","")</f>
        <v>Y</v>
      </c>
      <c r="BD2692" s="12" t="str">
        <f>IF(AND(BB2692="Y",AY2692&lt;1),"Y","")</f>
        <v/>
      </c>
      <c r="BE2692" s="12" t="str">
        <f>IF(AY2692&gt;1,IF(AY2691&gt;1,"Y",""),"")</f>
        <v>Y</v>
      </c>
      <c r="BF2692" s="12" t="str">
        <f>IF(AY2692&lt;1,IF(AY2691&lt;1,"Y",""),"")</f>
        <v/>
      </c>
      <c r="BG2692" s="2"/>
      <c r="BH2692" s="2"/>
      <c r="BI2692" s="2"/>
      <c r="BJ2692" s="2"/>
      <c r="BK2692" s="2"/>
      <c r="BL2692" s="2"/>
      <c r="BM2692" s="4"/>
      <c r="BN2692" s="7"/>
      <c r="BO2692" s="2"/>
      <c r="BP2692" s="2"/>
      <c r="BQ2692" s="7"/>
      <c r="BR2692" s="4"/>
      <c r="BS2692" s="2"/>
      <c r="BT2692" s="12"/>
      <c r="BU2692" s="12"/>
      <c r="BV2692" s="12"/>
      <c r="BW2692" s="12"/>
      <c r="BX2692" s="12"/>
      <c r="BY2692" s="2"/>
      <c r="BZ2692" s="2"/>
      <c r="CA2692" s="2"/>
    </row>
    <row r="2693" spans="47:79">
      <c r="AU2693" s="4" t="str">
        <f>IF(AZ2693=AZ2694,IF(AZ2693&gt;AZ2692,AZ2693&amp;"_O",""),AZ2693&amp;"_C")</f>
        <v/>
      </c>
      <c r="AV2693" s="7" t="str">
        <f>IF(RIGHT(AU2693,1)="C",AX2693/INDEX($AX$5:$AX$2729,MATCH(AZ2693&amp;"_O",$AU$5:$AU$2729,0),1),"")</f>
        <v/>
      </c>
      <c r="AW2693" s="38">
        <v>44358</v>
      </c>
      <c r="AX2693" s="37">
        <v>4247.4399999999996</v>
      </c>
      <c r="AY2693" s="7">
        <f>AX2693/AX2692</f>
        <v>1.0041490440649754</v>
      </c>
      <c r="AZ2693" s="4">
        <f>YEAR(AW2693)</f>
        <v>2021</v>
      </c>
      <c r="BA2693" s="2" t="s">
        <v>10</v>
      </c>
      <c r="BB2693" s="12" t="str">
        <f>INDEX($CD$5:$CD$10,MATCH(BA2693,$CC$5:$CC$10,0),1)</f>
        <v>Y</v>
      </c>
      <c r="BC2693" s="12" t="str">
        <f>IF(AND(BB2693="Y",AY2693&gt;1),"Y","")</f>
        <v>Y</v>
      </c>
      <c r="BD2693" s="12" t="str">
        <f>IF(AND(BB2693="Y",AY2693&lt;1),"Y","")</f>
        <v/>
      </c>
      <c r="BE2693" s="12" t="str">
        <f>IF(AY2693&gt;1,IF(AY2692&gt;1,"Y",""),"")</f>
        <v>Y</v>
      </c>
      <c r="BF2693" s="12" t="str">
        <f>IF(AY2693&lt;1,IF(AY2692&lt;1,"Y",""),"")</f>
        <v/>
      </c>
      <c r="BG2693" s="2"/>
      <c r="BH2693" s="2"/>
      <c r="BI2693" s="2"/>
      <c r="BJ2693" s="2"/>
      <c r="BK2693" s="2"/>
      <c r="BL2693" s="2"/>
      <c r="BM2693" s="4"/>
      <c r="BN2693" s="7"/>
      <c r="BO2693" s="2"/>
      <c r="BP2693" s="2"/>
      <c r="BQ2693" s="7"/>
      <c r="BR2693" s="4"/>
      <c r="BS2693" s="2"/>
      <c r="BT2693" s="12"/>
      <c r="BU2693" s="12"/>
      <c r="BV2693" s="12"/>
      <c r="BW2693" s="12"/>
      <c r="BX2693" s="12"/>
      <c r="BY2693" s="2"/>
      <c r="BZ2693" s="2"/>
      <c r="CA2693" s="2"/>
    </row>
    <row r="2694" spans="47:79">
      <c r="AU2694" s="4" t="str">
        <f>IF(AZ2694=AZ2695,IF(AZ2694&gt;AZ2693,AZ2694&amp;"_O",""),AZ2694&amp;"_C")</f>
        <v/>
      </c>
      <c r="AV2694" s="7" t="str">
        <f>IF(RIGHT(AU2694,1)="C",AX2694/INDEX($AX$5:$AX$2729,MATCH(AZ2694&amp;"_O",$AU$5:$AU$2729,0),1),"")</f>
        <v/>
      </c>
      <c r="AW2694" s="38">
        <v>44365</v>
      </c>
      <c r="AX2694" s="37">
        <v>4166.45</v>
      </c>
      <c r="AY2694" s="7">
        <f>AX2694/AX2693</f>
        <v>0.98093204377224874</v>
      </c>
      <c r="AZ2694" s="4">
        <f>YEAR(AW2694)</f>
        <v>2021</v>
      </c>
      <c r="BA2694" s="2" t="s">
        <v>10</v>
      </c>
      <c r="BB2694" s="12" t="str">
        <f>INDEX($CD$5:$CD$10,MATCH(BA2694,$CC$5:$CC$10,0),1)</f>
        <v>Y</v>
      </c>
      <c r="BC2694" s="12" t="str">
        <f>IF(AND(BB2694="Y",AY2694&gt;1),"Y","")</f>
        <v/>
      </c>
      <c r="BD2694" s="12" t="str">
        <f>IF(AND(BB2694="Y",AY2694&lt;1),"Y","")</f>
        <v>Y</v>
      </c>
      <c r="BE2694" s="12" t="str">
        <f>IF(AY2694&gt;1,IF(AY2693&gt;1,"Y",""),"")</f>
        <v/>
      </c>
      <c r="BF2694" s="12" t="str">
        <f>IF(AY2694&lt;1,IF(AY2693&lt;1,"Y",""),"")</f>
        <v/>
      </c>
      <c r="BG2694" s="2"/>
      <c r="BH2694" s="2"/>
      <c r="BI2694" s="2"/>
      <c r="BJ2694" s="2"/>
      <c r="BK2694" s="2"/>
      <c r="BL2694" s="2"/>
      <c r="BM2694" s="4"/>
      <c r="BN2694" s="7"/>
      <c r="BO2694" s="2"/>
      <c r="BP2694" s="2"/>
      <c r="BQ2694" s="7"/>
      <c r="BR2694" s="4"/>
      <c r="BS2694" s="2"/>
      <c r="BT2694" s="12"/>
      <c r="BU2694" s="12"/>
      <c r="BV2694" s="12"/>
      <c r="BW2694" s="12"/>
      <c r="BX2694" s="12"/>
      <c r="BY2694" s="2"/>
      <c r="BZ2694" s="2"/>
      <c r="CA2694" s="2"/>
    </row>
    <row r="2695" spans="47:79">
      <c r="AU2695" s="4" t="str">
        <f>IF(AZ2695=AZ2696,IF(AZ2695&gt;AZ2694,AZ2695&amp;"_O",""),AZ2695&amp;"_C")</f>
        <v/>
      </c>
      <c r="AV2695" s="7" t="str">
        <f>IF(RIGHT(AU2695,1)="C",AX2695/INDEX($AX$5:$AX$2729,MATCH(AZ2695&amp;"_O",$AU$5:$AU$2729,0),1),"")</f>
        <v/>
      </c>
      <c r="AW2695" s="38">
        <v>44372</v>
      </c>
      <c r="AX2695" s="37">
        <v>4280.7</v>
      </c>
      <c r="AY2695" s="7">
        <f>AX2695/AX2694</f>
        <v>1.0274214259141476</v>
      </c>
      <c r="AZ2695" s="4">
        <f>YEAR(AW2695)</f>
        <v>2021</v>
      </c>
      <c r="BA2695" s="2" t="s">
        <v>10</v>
      </c>
      <c r="BB2695" s="12" t="str">
        <f>INDEX($CD$5:$CD$10,MATCH(BA2695,$CC$5:$CC$10,0),1)</f>
        <v>Y</v>
      </c>
      <c r="BC2695" s="12" t="str">
        <f>IF(AND(BB2695="Y",AY2695&gt;1),"Y","")</f>
        <v>Y</v>
      </c>
      <c r="BD2695" s="12" t="str">
        <f>IF(AND(BB2695="Y",AY2695&lt;1),"Y","")</f>
        <v/>
      </c>
      <c r="BE2695" s="12" t="str">
        <f>IF(AY2695&gt;1,IF(AY2694&gt;1,"Y",""),"")</f>
        <v/>
      </c>
      <c r="BF2695" s="12" t="str">
        <f>IF(AY2695&lt;1,IF(AY2694&lt;1,"Y",""),"")</f>
        <v/>
      </c>
      <c r="BG2695" s="2"/>
      <c r="BH2695" s="2"/>
      <c r="BI2695" s="2"/>
      <c r="BJ2695" s="2"/>
      <c r="BK2695" s="2"/>
      <c r="BL2695" s="2"/>
      <c r="BM2695" s="4"/>
      <c r="BN2695" s="7"/>
      <c r="BO2695" s="2"/>
      <c r="BP2695" s="2"/>
      <c r="BQ2695" s="7"/>
      <c r="BR2695" s="4"/>
      <c r="BS2695" s="2"/>
      <c r="BT2695" s="12"/>
      <c r="BU2695" s="12"/>
      <c r="BV2695" s="12"/>
      <c r="BW2695" s="12"/>
      <c r="BX2695" s="12"/>
      <c r="BY2695" s="2"/>
      <c r="BZ2695" s="2"/>
      <c r="CA2695" s="2"/>
    </row>
    <row r="2696" spans="47:79">
      <c r="AU2696" s="4" t="str">
        <f>IF(AZ2696=AZ2697,IF(AZ2696&gt;AZ2695,AZ2696&amp;"_O",""),AZ2696&amp;"_C")</f>
        <v/>
      </c>
      <c r="AV2696" s="7" t="str">
        <f>IF(RIGHT(AU2696,1)="C",AX2696/INDEX($AX$5:$AX$2729,MATCH(AZ2696&amp;"_O",$AU$5:$AU$2729,0),1),"")</f>
        <v/>
      </c>
      <c r="AW2696" s="38">
        <v>44379</v>
      </c>
      <c r="AX2696" s="37">
        <v>4352.34</v>
      </c>
      <c r="AY2696" s="7">
        <f>AX2696/AX2695</f>
        <v>1.0167355806293363</v>
      </c>
      <c r="AZ2696" s="4">
        <f>YEAR(AW2696)</f>
        <v>2021</v>
      </c>
      <c r="BA2696" s="2" t="s">
        <v>10</v>
      </c>
      <c r="BB2696" s="12" t="str">
        <f>INDEX($CD$5:$CD$10,MATCH(BA2696,$CC$5:$CC$10,0),1)</f>
        <v>Y</v>
      </c>
      <c r="BC2696" s="12" t="str">
        <f>IF(AND(BB2696="Y",AY2696&gt;1),"Y","")</f>
        <v>Y</v>
      </c>
      <c r="BD2696" s="12" t="str">
        <f>IF(AND(BB2696="Y",AY2696&lt;1),"Y","")</f>
        <v/>
      </c>
      <c r="BE2696" s="12" t="str">
        <f>IF(AY2696&gt;1,IF(AY2695&gt;1,"Y",""),"")</f>
        <v>Y</v>
      </c>
      <c r="BF2696" s="12" t="str">
        <f>IF(AY2696&lt;1,IF(AY2695&lt;1,"Y",""),"")</f>
        <v/>
      </c>
      <c r="BG2696" s="2"/>
      <c r="BH2696" s="2"/>
      <c r="BI2696" s="2"/>
      <c r="BJ2696" s="2"/>
      <c r="BK2696" s="2"/>
      <c r="BL2696" s="2"/>
      <c r="BM2696" s="4"/>
      <c r="BN2696" s="7"/>
      <c r="BO2696" s="2"/>
      <c r="BP2696" s="2"/>
      <c r="BQ2696" s="7"/>
      <c r="BR2696" s="4"/>
      <c r="BS2696" s="2"/>
      <c r="BT2696" s="12"/>
      <c r="BU2696" s="12"/>
      <c r="BV2696" s="12"/>
      <c r="BW2696" s="12"/>
      <c r="BX2696" s="12"/>
      <c r="BY2696" s="2"/>
      <c r="BZ2696" s="2"/>
      <c r="CA2696" s="2"/>
    </row>
    <row r="2697" spans="47:79">
      <c r="AU2697" s="4" t="str">
        <f>IF(AZ2697=AZ2698,IF(AZ2697&gt;AZ2696,AZ2697&amp;"_O",""),AZ2697&amp;"_C")</f>
        <v/>
      </c>
      <c r="AV2697" s="7" t="str">
        <f>IF(RIGHT(AU2697,1)="C",AX2697/INDEX($AX$5:$AX$2729,MATCH(AZ2697&amp;"_O",$AU$5:$AU$2729,0),1),"")</f>
        <v/>
      </c>
      <c r="AW2697" s="38">
        <v>44386</v>
      </c>
      <c r="AX2697" s="37">
        <v>4369.55</v>
      </c>
      <c r="AY2697" s="7">
        <f>AX2697/AX2696</f>
        <v>1.0039541947550055</v>
      </c>
      <c r="AZ2697" s="4">
        <f>YEAR(AW2697)</f>
        <v>2021</v>
      </c>
      <c r="BA2697" s="2" t="s">
        <v>10</v>
      </c>
      <c r="BB2697" s="12" t="str">
        <f>INDEX($CD$5:$CD$10,MATCH(BA2697,$CC$5:$CC$10,0),1)</f>
        <v>Y</v>
      </c>
      <c r="BC2697" s="12" t="str">
        <f>IF(AND(BB2697="Y",AY2697&gt;1),"Y","")</f>
        <v>Y</v>
      </c>
      <c r="BD2697" s="12" t="str">
        <f>IF(AND(BB2697="Y",AY2697&lt;1),"Y","")</f>
        <v/>
      </c>
      <c r="BE2697" s="12" t="str">
        <f>IF(AY2697&gt;1,IF(AY2696&gt;1,"Y",""),"")</f>
        <v>Y</v>
      </c>
      <c r="BF2697" s="12" t="str">
        <f>IF(AY2697&lt;1,IF(AY2696&lt;1,"Y",""),"")</f>
        <v/>
      </c>
      <c r="BG2697" s="2"/>
      <c r="BH2697" s="2"/>
      <c r="BI2697" s="2"/>
      <c r="BJ2697" s="2"/>
      <c r="BK2697" s="2"/>
      <c r="BL2697" s="2"/>
      <c r="BM2697" s="4"/>
      <c r="BN2697" s="7"/>
      <c r="BO2697" s="2"/>
      <c r="BP2697" s="2"/>
      <c r="BQ2697" s="7"/>
      <c r="BR2697" s="4"/>
      <c r="BS2697" s="2"/>
      <c r="BT2697" s="12"/>
      <c r="BU2697" s="12"/>
      <c r="BV2697" s="12"/>
      <c r="BW2697" s="12"/>
      <c r="BX2697" s="12"/>
      <c r="BY2697" s="2"/>
      <c r="BZ2697" s="2"/>
      <c r="CA2697" s="2"/>
    </row>
    <row r="2698" spans="47:79">
      <c r="AU2698" s="4" t="str">
        <f>IF(AZ2698=AZ2699,IF(AZ2698&gt;AZ2697,AZ2698&amp;"_O",""),AZ2698&amp;"_C")</f>
        <v/>
      </c>
      <c r="AV2698" s="7" t="str">
        <f>IF(RIGHT(AU2698,1)="C",AX2698/INDEX($AX$5:$AX$2729,MATCH(AZ2698&amp;"_O",$AU$5:$AU$2729,0),1),"")</f>
        <v/>
      </c>
      <c r="AW2698" s="38">
        <v>44393</v>
      </c>
      <c r="AX2698" s="37">
        <v>4327.16</v>
      </c>
      <c r="AY2698" s="7">
        <f>AX2698/AX2697</f>
        <v>0.99029877218477869</v>
      </c>
      <c r="AZ2698" s="4">
        <f>YEAR(AW2698)</f>
        <v>2021</v>
      </c>
      <c r="BA2698" s="2" t="s">
        <v>10</v>
      </c>
      <c r="BB2698" s="12" t="str">
        <f>INDEX($CD$5:$CD$10,MATCH(BA2698,$CC$5:$CC$10,0),1)</f>
        <v>Y</v>
      </c>
      <c r="BC2698" s="12" t="str">
        <f>IF(AND(BB2698="Y",AY2698&gt;1),"Y","")</f>
        <v/>
      </c>
      <c r="BD2698" s="12" t="str">
        <f>IF(AND(BB2698="Y",AY2698&lt;1),"Y","")</f>
        <v>Y</v>
      </c>
      <c r="BE2698" s="12" t="str">
        <f>IF(AY2698&gt;1,IF(AY2697&gt;1,"Y",""),"")</f>
        <v/>
      </c>
      <c r="BF2698" s="12" t="str">
        <f>IF(AY2698&lt;1,IF(AY2697&lt;1,"Y",""),"")</f>
        <v/>
      </c>
      <c r="BG2698" s="2"/>
      <c r="BH2698" s="2"/>
      <c r="BI2698" s="2"/>
      <c r="BJ2698" s="2"/>
      <c r="BK2698" s="2"/>
      <c r="BL2698" s="2"/>
      <c r="BM2698" s="4"/>
      <c r="BN2698" s="7"/>
      <c r="BO2698" s="2"/>
      <c r="BP2698" s="2"/>
      <c r="BQ2698" s="7"/>
      <c r="BR2698" s="4"/>
      <c r="BS2698" s="2"/>
      <c r="BT2698" s="12"/>
      <c r="BU2698" s="12"/>
      <c r="BV2698" s="12"/>
      <c r="BW2698" s="12"/>
      <c r="BX2698" s="12"/>
      <c r="BY2698" s="2"/>
      <c r="BZ2698" s="2"/>
      <c r="CA2698" s="2"/>
    </row>
    <row r="2699" spans="47:79">
      <c r="AU2699" s="4" t="str">
        <f>IF(AZ2699=AZ2700,IF(AZ2699&gt;AZ2698,AZ2699&amp;"_O",""),AZ2699&amp;"_C")</f>
        <v/>
      </c>
      <c r="AV2699" s="7" t="str">
        <f>IF(RIGHT(AU2699,1)="C",AX2699/INDEX($AX$5:$AX$2729,MATCH(AZ2699&amp;"_O",$AU$5:$AU$2729,0),1),"")</f>
        <v/>
      </c>
      <c r="AW2699" s="38">
        <v>44400</v>
      </c>
      <c r="AX2699" s="37">
        <v>4411.79</v>
      </c>
      <c r="AY2699" s="7">
        <f>AX2699/AX2698</f>
        <v>1.0195578624317105</v>
      </c>
      <c r="AZ2699" s="4">
        <f>YEAR(AW2699)</f>
        <v>2021</v>
      </c>
      <c r="BA2699" s="2" t="s">
        <v>10</v>
      </c>
      <c r="BB2699" s="12" t="str">
        <f>INDEX($CD$5:$CD$10,MATCH(BA2699,$CC$5:$CC$10,0),1)</f>
        <v>Y</v>
      </c>
      <c r="BC2699" s="12" t="str">
        <f>IF(AND(BB2699="Y",AY2699&gt;1),"Y","")</f>
        <v>Y</v>
      </c>
      <c r="BD2699" s="12" t="str">
        <f>IF(AND(BB2699="Y",AY2699&lt;1),"Y","")</f>
        <v/>
      </c>
      <c r="BE2699" s="12" t="str">
        <f>IF(AY2699&gt;1,IF(AY2698&gt;1,"Y",""),"")</f>
        <v/>
      </c>
      <c r="BF2699" s="12" t="str">
        <f>IF(AY2699&lt;1,IF(AY2698&lt;1,"Y",""),"")</f>
        <v/>
      </c>
      <c r="BG2699" s="2"/>
      <c r="BH2699" s="2"/>
      <c r="BI2699" s="2"/>
      <c r="BJ2699" s="2"/>
      <c r="BK2699" s="2"/>
      <c r="BL2699" s="2"/>
      <c r="BM2699" s="4"/>
      <c r="BN2699" s="7"/>
      <c r="BO2699" s="2"/>
      <c r="BP2699" s="2"/>
      <c r="BQ2699" s="7"/>
      <c r="BR2699" s="4"/>
      <c r="BS2699" s="2"/>
      <c r="BT2699" s="12"/>
      <c r="BU2699" s="12"/>
      <c r="BV2699" s="12"/>
      <c r="BW2699" s="12"/>
      <c r="BX2699" s="12"/>
      <c r="BY2699" s="2"/>
      <c r="BZ2699" s="2"/>
      <c r="CA2699" s="2"/>
    </row>
    <row r="2700" spans="47:79">
      <c r="AU2700" s="4" t="str">
        <f>IF(AZ2700=AZ2701,IF(AZ2700&gt;AZ2699,AZ2700&amp;"_O",""),AZ2700&amp;"_C")</f>
        <v/>
      </c>
      <c r="AV2700" s="7" t="str">
        <f>IF(RIGHT(AU2700,1)="C",AX2700/INDEX($AX$5:$AX$2729,MATCH(AZ2700&amp;"_O",$AU$5:$AU$2729,0),1),"")</f>
        <v/>
      </c>
      <c r="AW2700" s="38">
        <v>44407</v>
      </c>
      <c r="AX2700" s="37">
        <v>4395.26</v>
      </c>
      <c r="AY2700" s="7">
        <f>AX2700/AX2699</f>
        <v>0.99625322148153028</v>
      </c>
      <c r="AZ2700" s="4">
        <f>YEAR(AW2700)</f>
        <v>2021</v>
      </c>
      <c r="BA2700" s="2" t="s">
        <v>10</v>
      </c>
      <c r="BB2700" s="12" t="str">
        <f>INDEX($CD$5:$CD$10,MATCH(BA2700,$CC$5:$CC$10,0),1)</f>
        <v>Y</v>
      </c>
      <c r="BC2700" s="12" t="str">
        <f>IF(AND(BB2700="Y",AY2700&gt;1),"Y","")</f>
        <v/>
      </c>
      <c r="BD2700" s="12" t="str">
        <f>IF(AND(BB2700="Y",AY2700&lt;1),"Y","")</f>
        <v>Y</v>
      </c>
      <c r="BE2700" s="12" t="str">
        <f>IF(AY2700&gt;1,IF(AY2699&gt;1,"Y",""),"")</f>
        <v/>
      </c>
      <c r="BF2700" s="12" t="str">
        <f>IF(AY2700&lt;1,IF(AY2699&lt;1,"Y",""),"")</f>
        <v/>
      </c>
      <c r="BG2700" s="2"/>
      <c r="BH2700" s="2"/>
      <c r="BI2700" s="2"/>
      <c r="BJ2700" s="2"/>
      <c r="BK2700" s="2"/>
      <c r="BL2700" s="2"/>
      <c r="BM2700" s="4"/>
      <c r="BN2700" s="7"/>
      <c r="BO2700" s="2"/>
      <c r="BP2700" s="2"/>
      <c r="BQ2700" s="7"/>
      <c r="BR2700" s="4"/>
      <c r="BS2700" s="2"/>
      <c r="BT2700" s="12"/>
      <c r="BU2700" s="12"/>
      <c r="BV2700" s="12"/>
      <c r="BW2700" s="12"/>
      <c r="BX2700" s="12"/>
      <c r="BY2700" s="2"/>
      <c r="BZ2700" s="2"/>
      <c r="CA2700" s="2"/>
    </row>
    <row r="2701" spans="47:79">
      <c r="AU2701" s="4" t="str">
        <f>IF(AZ2701=AZ2702,IF(AZ2701&gt;AZ2700,AZ2701&amp;"_O",""),AZ2701&amp;"_C")</f>
        <v/>
      </c>
      <c r="AV2701" s="7" t="str">
        <f>IF(RIGHT(AU2701,1)="C",AX2701/INDEX($AX$5:$AX$2729,MATCH(AZ2701&amp;"_O",$AU$5:$AU$2729,0),1),"")</f>
        <v/>
      </c>
      <c r="AW2701" s="38">
        <v>44414</v>
      </c>
      <c r="AX2701" s="37">
        <v>4436.5200000000004</v>
      </c>
      <c r="AY2701" s="7">
        <f>AX2701/AX2700</f>
        <v>1.0093873855016542</v>
      </c>
      <c r="AZ2701" s="4">
        <f>YEAR(AW2701)</f>
        <v>2021</v>
      </c>
      <c r="BA2701" s="2" t="s">
        <v>10</v>
      </c>
      <c r="BB2701" s="12" t="str">
        <f>INDEX($CD$5:$CD$10,MATCH(BA2701,$CC$5:$CC$10,0),1)</f>
        <v>Y</v>
      </c>
      <c r="BC2701" s="12" t="str">
        <f>IF(AND(BB2701="Y",AY2701&gt;1),"Y","")</f>
        <v>Y</v>
      </c>
      <c r="BD2701" s="12" t="str">
        <f>IF(AND(BB2701="Y",AY2701&lt;1),"Y","")</f>
        <v/>
      </c>
      <c r="BE2701" s="12" t="str">
        <f>IF(AY2701&gt;1,IF(AY2700&gt;1,"Y",""),"")</f>
        <v/>
      </c>
      <c r="BF2701" s="12" t="str">
        <f>IF(AY2701&lt;1,IF(AY2700&lt;1,"Y",""),"")</f>
        <v/>
      </c>
      <c r="BG2701" s="2"/>
      <c r="BH2701" s="2"/>
      <c r="BI2701" s="2"/>
      <c r="BJ2701" s="2"/>
      <c r="BK2701" s="2"/>
      <c r="BL2701" s="2"/>
      <c r="BM2701" s="4"/>
      <c r="BN2701" s="7"/>
      <c r="BO2701" s="2"/>
      <c r="BP2701" s="2"/>
      <c r="BQ2701" s="7"/>
      <c r="BR2701" s="4"/>
      <c r="BS2701" s="2"/>
      <c r="BT2701" s="12"/>
      <c r="BU2701" s="12"/>
      <c r="BV2701" s="12"/>
      <c r="BW2701" s="12"/>
      <c r="BX2701" s="12"/>
      <c r="BY2701" s="2"/>
      <c r="BZ2701" s="2"/>
      <c r="CA2701" s="2"/>
    </row>
    <row r="2702" spans="47:79">
      <c r="AU2702" s="4" t="str">
        <f>IF(AZ2702=AZ2703,IF(AZ2702&gt;AZ2701,AZ2702&amp;"_O",""),AZ2702&amp;"_C")</f>
        <v/>
      </c>
      <c r="AV2702" s="7" t="str">
        <f>IF(RIGHT(AU2702,1)="C",AX2702/INDEX($AX$5:$AX$2729,MATCH(AZ2702&amp;"_O",$AU$5:$AU$2729,0),1),"")</f>
        <v/>
      </c>
      <c r="AW2702" s="38">
        <v>44421</v>
      </c>
      <c r="AX2702" s="37">
        <v>4468</v>
      </c>
      <c r="AY2702" s="7">
        <f>AX2702/AX2701</f>
        <v>1.0070956515467078</v>
      </c>
      <c r="AZ2702" s="4">
        <f>YEAR(AW2702)</f>
        <v>2021</v>
      </c>
      <c r="BA2702" s="2" t="s">
        <v>10</v>
      </c>
      <c r="BB2702" s="12" t="str">
        <f>INDEX($CD$5:$CD$10,MATCH(BA2702,$CC$5:$CC$10,0),1)</f>
        <v>Y</v>
      </c>
      <c r="BC2702" s="12" t="str">
        <f>IF(AND(BB2702="Y",AY2702&gt;1),"Y","")</f>
        <v>Y</v>
      </c>
      <c r="BD2702" s="12" t="str">
        <f>IF(AND(BB2702="Y",AY2702&lt;1),"Y","")</f>
        <v/>
      </c>
      <c r="BE2702" s="12" t="str">
        <f>IF(AY2702&gt;1,IF(AY2701&gt;1,"Y",""),"")</f>
        <v>Y</v>
      </c>
      <c r="BF2702" s="12" t="str">
        <f>IF(AY2702&lt;1,IF(AY2701&lt;1,"Y",""),"")</f>
        <v/>
      </c>
      <c r="BG2702" s="2"/>
      <c r="BH2702" s="2"/>
      <c r="BI2702" s="2"/>
      <c r="BJ2702" s="2"/>
      <c r="BK2702" s="2"/>
      <c r="BL2702" s="2"/>
      <c r="BM2702" s="4"/>
      <c r="BN2702" s="7"/>
      <c r="BO2702" s="2"/>
      <c r="BP2702" s="2"/>
      <c r="BQ2702" s="7"/>
      <c r="BR2702" s="4"/>
      <c r="BS2702" s="2"/>
      <c r="BT2702" s="12"/>
      <c r="BU2702" s="12"/>
      <c r="BV2702" s="12"/>
      <c r="BW2702" s="12"/>
      <c r="BX2702" s="12"/>
      <c r="BY2702" s="2"/>
      <c r="BZ2702" s="2"/>
      <c r="CA2702" s="2"/>
    </row>
    <row r="2703" spans="47:79">
      <c r="AU2703" s="4" t="str">
        <f>IF(AZ2703=AZ2704,IF(AZ2703&gt;AZ2702,AZ2703&amp;"_O",""),AZ2703&amp;"_C")</f>
        <v/>
      </c>
      <c r="AV2703" s="7" t="str">
        <f>IF(RIGHT(AU2703,1)="C",AX2703/INDEX($AX$5:$AX$2729,MATCH(AZ2703&amp;"_O",$AU$5:$AU$2729,0),1),"")</f>
        <v/>
      </c>
      <c r="AW2703" s="38">
        <v>44428</v>
      </c>
      <c r="AX2703" s="37">
        <v>4441.67</v>
      </c>
      <c r="AY2703" s="7">
        <f>AX2703/AX2702</f>
        <v>0.99410698299015221</v>
      </c>
      <c r="AZ2703" s="4">
        <f>YEAR(AW2703)</f>
        <v>2021</v>
      </c>
      <c r="BA2703" s="2" t="s">
        <v>10</v>
      </c>
      <c r="BB2703" s="12" t="str">
        <f>INDEX($CD$5:$CD$10,MATCH(BA2703,$CC$5:$CC$10,0),1)</f>
        <v>Y</v>
      </c>
      <c r="BC2703" s="12" t="str">
        <f>IF(AND(BB2703="Y",AY2703&gt;1),"Y","")</f>
        <v/>
      </c>
      <c r="BD2703" s="12" t="str">
        <f>IF(AND(BB2703="Y",AY2703&lt;1),"Y","")</f>
        <v>Y</v>
      </c>
      <c r="BE2703" s="12" t="str">
        <f>IF(AY2703&gt;1,IF(AY2702&gt;1,"Y",""),"")</f>
        <v/>
      </c>
      <c r="BF2703" s="12" t="str">
        <f>IF(AY2703&lt;1,IF(AY2702&lt;1,"Y",""),"")</f>
        <v/>
      </c>
      <c r="BG2703" s="2"/>
      <c r="BH2703" s="2"/>
      <c r="BI2703" s="2"/>
      <c r="BJ2703" s="2"/>
      <c r="BK2703" s="2"/>
      <c r="BL2703" s="2"/>
      <c r="BM2703" s="4"/>
      <c r="BN2703" s="7"/>
      <c r="BO2703" s="2"/>
      <c r="BP2703" s="2"/>
      <c r="BQ2703" s="7"/>
      <c r="BR2703" s="4"/>
      <c r="BS2703" s="2"/>
      <c r="BT2703" s="12"/>
      <c r="BU2703" s="12"/>
      <c r="BV2703" s="12"/>
      <c r="BW2703" s="12"/>
      <c r="BX2703" s="12"/>
      <c r="BY2703" s="2"/>
      <c r="BZ2703" s="2"/>
      <c r="CA2703" s="2"/>
    </row>
    <row r="2704" spans="47:79">
      <c r="AU2704" s="4" t="str">
        <f>IF(AZ2704=AZ2705,IF(AZ2704&gt;AZ2703,AZ2704&amp;"_O",""),AZ2704&amp;"_C")</f>
        <v/>
      </c>
      <c r="AV2704" s="7" t="str">
        <f>IF(RIGHT(AU2704,1)="C",AX2704/INDEX($AX$5:$AX$2729,MATCH(AZ2704&amp;"_O",$AU$5:$AU$2729,0),1),"")</f>
        <v/>
      </c>
      <c r="AW2704" s="38">
        <v>44435</v>
      </c>
      <c r="AX2704" s="37">
        <v>4509.37</v>
      </c>
      <c r="AY2704" s="7">
        <f>AX2704/AX2703</f>
        <v>1.0152420148277561</v>
      </c>
      <c r="AZ2704" s="4">
        <f>YEAR(AW2704)</f>
        <v>2021</v>
      </c>
      <c r="BA2704" s="2" t="s">
        <v>10</v>
      </c>
      <c r="BB2704" s="12" t="str">
        <f>INDEX($CD$5:$CD$10,MATCH(BA2704,$CC$5:$CC$10,0),1)</f>
        <v>Y</v>
      </c>
      <c r="BC2704" s="12" t="str">
        <f>IF(AND(BB2704="Y",AY2704&gt;1),"Y","")</f>
        <v>Y</v>
      </c>
      <c r="BD2704" s="12" t="str">
        <f>IF(AND(BB2704="Y",AY2704&lt;1),"Y","")</f>
        <v/>
      </c>
      <c r="BE2704" s="12" t="str">
        <f>IF(AY2704&gt;1,IF(AY2703&gt;1,"Y",""),"")</f>
        <v/>
      </c>
      <c r="BF2704" s="12" t="str">
        <f>IF(AY2704&lt;1,IF(AY2703&lt;1,"Y",""),"")</f>
        <v/>
      </c>
      <c r="BG2704" s="2"/>
      <c r="BH2704" s="2"/>
      <c r="BI2704" s="2"/>
      <c r="BJ2704" s="2"/>
      <c r="BK2704" s="2"/>
      <c r="BL2704" s="2"/>
      <c r="BM2704" s="4"/>
      <c r="BN2704" s="7"/>
      <c r="BO2704" s="2"/>
      <c r="BP2704" s="2"/>
      <c r="BQ2704" s="7"/>
      <c r="BR2704" s="4"/>
      <c r="BS2704" s="2"/>
      <c r="BT2704" s="12"/>
      <c r="BU2704" s="12"/>
      <c r="BV2704" s="12"/>
      <c r="BW2704" s="12"/>
      <c r="BX2704" s="12"/>
      <c r="BY2704" s="2"/>
      <c r="BZ2704" s="2"/>
      <c r="CA2704" s="2"/>
    </row>
    <row r="2705" spans="47:79">
      <c r="AU2705" s="4" t="str">
        <f>IF(AZ2705=AZ2706,IF(AZ2705&gt;AZ2704,AZ2705&amp;"_O",""),AZ2705&amp;"_C")</f>
        <v/>
      </c>
      <c r="AV2705" s="7" t="str">
        <f>IF(RIGHT(AU2705,1)="C",AX2705/INDEX($AX$5:$AX$2729,MATCH(AZ2705&amp;"_O",$AU$5:$AU$2729,0),1),"")</f>
        <v/>
      </c>
      <c r="AW2705" s="38">
        <v>44442</v>
      </c>
      <c r="AX2705" s="37">
        <v>4535.43</v>
      </c>
      <c r="AY2705" s="7">
        <f>AX2705/AX2704</f>
        <v>1.0057790777869193</v>
      </c>
      <c r="AZ2705" s="4">
        <f>YEAR(AW2705)</f>
        <v>2021</v>
      </c>
      <c r="BA2705" s="2" t="s">
        <v>10</v>
      </c>
      <c r="BB2705" s="12" t="str">
        <f>INDEX($CD$5:$CD$10,MATCH(BA2705,$CC$5:$CC$10,0),1)</f>
        <v>Y</v>
      </c>
      <c r="BC2705" s="12" t="str">
        <f>IF(AND(BB2705="Y",AY2705&gt;1),"Y","")</f>
        <v>Y</v>
      </c>
      <c r="BD2705" s="12" t="str">
        <f>IF(AND(BB2705="Y",AY2705&lt;1),"Y","")</f>
        <v/>
      </c>
      <c r="BE2705" s="12" t="str">
        <f>IF(AY2705&gt;1,IF(AY2704&gt;1,"Y",""),"")</f>
        <v>Y</v>
      </c>
      <c r="BF2705" s="12" t="str">
        <f>IF(AY2705&lt;1,IF(AY2704&lt;1,"Y",""),"")</f>
        <v/>
      </c>
      <c r="BG2705" s="2"/>
      <c r="BH2705" s="2"/>
      <c r="BI2705" s="2"/>
      <c r="BJ2705" s="2"/>
      <c r="BK2705" s="2"/>
      <c r="BL2705" s="2"/>
      <c r="BM2705" s="4"/>
      <c r="BN2705" s="7"/>
      <c r="BO2705" s="2"/>
      <c r="BP2705" s="2"/>
      <c r="BQ2705" s="7"/>
      <c r="BR2705" s="4"/>
      <c r="BS2705" s="2"/>
      <c r="BT2705" s="12"/>
      <c r="BU2705" s="12"/>
      <c r="BV2705" s="12"/>
      <c r="BW2705" s="12"/>
      <c r="BX2705" s="12"/>
      <c r="BY2705" s="2"/>
      <c r="BZ2705" s="2"/>
      <c r="CA2705" s="2"/>
    </row>
    <row r="2706" spans="47:79">
      <c r="AU2706" s="4" t="str">
        <f>IF(AZ2706=AZ2707,IF(AZ2706&gt;AZ2705,AZ2706&amp;"_O",""),AZ2706&amp;"_C")</f>
        <v/>
      </c>
      <c r="AV2706" s="7" t="str">
        <f>IF(RIGHT(AU2706,1)="C",AX2706/INDEX($AX$5:$AX$2729,MATCH(AZ2706&amp;"_O",$AU$5:$AU$2729,0),1),"")</f>
        <v/>
      </c>
      <c r="AW2706" s="38">
        <v>44449</v>
      </c>
      <c r="AX2706" s="37">
        <v>4458.58</v>
      </c>
      <c r="AY2706" s="7">
        <f>AX2706/AX2705</f>
        <v>0.98305563088836112</v>
      </c>
      <c r="AZ2706" s="4">
        <f>YEAR(AW2706)</f>
        <v>2021</v>
      </c>
      <c r="BA2706" s="2" t="s">
        <v>10</v>
      </c>
      <c r="BB2706" s="12" t="str">
        <f>INDEX($CD$5:$CD$10,MATCH(BA2706,$CC$5:$CC$10,0),1)</f>
        <v>Y</v>
      </c>
      <c r="BC2706" s="12" t="str">
        <f>IF(AND(BB2706="Y",AY2706&gt;1),"Y","")</f>
        <v/>
      </c>
      <c r="BD2706" s="12" t="str">
        <f>IF(AND(BB2706="Y",AY2706&lt;1),"Y","")</f>
        <v>Y</v>
      </c>
      <c r="BE2706" s="12" t="str">
        <f>IF(AY2706&gt;1,IF(AY2705&gt;1,"Y",""),"")</f>
        <v/>
      </c>
      <c r="BF2706" s="12" t="str">
        <f>IF(AY2706&lt;1,IF(AY2705&lt;1,"Y",""),"")</f>
        <v/>
      </c>
      <c r="BG2706" s="2"/>
      <c r="BH2706" s="2"/>
      <c r="BI2706" s="2"/>
      <c r="BJ2706" s="2"/>
      <c r="BK2706" s="2"/>
      <c r="BL2706" s="2"/>
      <c r="BM2706" s="4"/>
      <c r="BN2706" s="7"/>
      <c r="BO2706" s="2"/>
      <c r="BP2706" s="2"/>
      <c r="BQ2706" s="7"/>
      <c r="BR2706" s="4"/>
      <c r="BS2706" s="2"/>
      <c r="BT2706" s="12"/>
      <c r="BU2706" s="12"/>
      <c r="BV2706" s="12"/>
      <c r="BW2706" s="12"/>
      <c r="BX2706" s="12"/>
      <c r="BY2706" s="2"/>
      <c r="BZ2706" s="2"/>
      <c r="CA2706" s="2"/>
    </row>
    <row r="2707" spans="47:79">
      <c r="AU2707" s="4" t="str">
        <f>IF(AZ2707=AZ2708,IF(AZ2707&gt;AZ2706,AZ2707&amp;"_O",""),AZ2707&amp;"_C")</f>
        <v/>
      </c>
      <c r="AV2707" s="7" t="str">
        <f>IF(RIGHT(AU2707,1)="C",AX2707/INDEX($AX$5:$AX$2729,MATCH(AZ2707&amp;"_O",$AU$5:$AU$2729,0),1),"")</f>
        <v/>
      </c>
      <c r="AW2707" s="38">
        <v>44456</v>
      </c>
      <c r="AX2707" s="37">
        <v>4432.99</v>
      </c>
      <c r="AY2707" s="7">
        <f>AX2707/AX2706</f>
        <v>0.99426050446554726</v>
      </c>
      <c r="AZ2707" s="4">
        <f>YEAR(AW2707)</f>
        <v>2021</v>
      </c>
      <c r="BA2707" s="2" t="s">
        <v>10</v>
      </c>
      <c r="BB2707" s="12" t="str">
        <f>INDEX($CD$5:$CD$10,MATCH(BA2707,$CC$5:$CC$10,0),1)</f>
        <v>Y</v>
      </c>
      <c r="BC2707" s="12" t="str">
        <f>IF(AND(BB2707="Y",AY2707&gt;1),"Y","")</f>
        <v/>
      </c>
      <c r="BD2707" s="12" t="str">
        <f>IF(AND(BB2707="Y",AY2707&lt;1),"Y","")</f>
        <v>Y</v>
      </c>
      <c r="BE2707" s="12" t="str">
        <f>IF(AY2707&gt;1,IF(AY2706&gt;1,"Y",""),"")</f>
        <v/>
      </c>
      <c r="BF2707" s="12" t="str">
        <f>IF(AY2707&lt;1,IF(AY2706&lt;1,"Y",""),"")</f>
        <v>Y</v>
      </c>
      <c r="BG2707" s="2"/>
      <c r="BH2707" s="2"/>
      <c r="BI2707" s="2"/>
      <c r="BJ2707" s="2"/>
      <c r="BK2707" s="2"/>
      <c r="BL2707" s="2"/>
      <c r="BM2707" s="4"/>
      <c r="BN2707" s="7"/>
      <c r="BO2707" s="2"/>
      <c r="BP2707" s="2"/>
      <c r="BQ2707" s="7"/>
      <c r="BR2707" s="4"/>
      <c r="BS2707" s="2"/>
      <c r="BT2707" s="12"/>
      <c r="BU2707" s="12"/>
      <c r="BV2707" s="12"/>
      <c r="BW2707" s="12"/>
      <c r="BX2707" s="12"/>
      <c r="BY2707" s="2"/>
      <c r="BZ2707" s="2"/>
      <c r="CA2707" s="2"/>
    </row>
    <row r="2708" spans="47:79">
      <c r="AU2708" s="4" t="str">
        <f>IF(AZ2708=AZ2709,IF(AZ2708&gt;AZ2707,AZ2708&amp;"_O",""),AZ2708&amp;"_C")</f>
        <v/>
      </c>
      <c r="AV2708" s="7" t="str">
        <f>IF(RIGHT(AU2708,1)="C",AX2708/INDEX($AX$5:$AX$2729,MATCH(AZ2708&amp;"_O",$AU$5:$AU$2729,0),1),"")</f>
        <v/>
      </c>
      <c r="AW2708" s="38">
        <v>44463</v>
      </c>
      <c r="AX2708" s="37">
        <v>4455.4799999999996</v>
      </c>
      <c r="AY2708" s="7">
        <f>AX2708/AX2707</f>
        <v>1.0050733252274424</v>
      </c>
      <c r="AZ2708" s="4">
        <f>YEAR(AW2708)</f>
        <v>2021</v>
      </c>
      <c r="BA2708" s="2" t="s">
        <v>10</v>
      </c>
      <c r="BB2708" s="12" t="str">
        <f>INDEX($CD$5:$CD$10,MATCH(BA2708,$CC$5:$CC$10,0),1)</f>
        <v>Y</v>
      </c>
      <c r="BC2708" s="12" t="str">
        <f>IF(AND(BB2708="Y",AY2708&gt;1),"Y","")</f>
        <v>Y</v>
      </c>
      <c r="BD2708" s="12" t="str">
        <f>IF(AND(BB2708="Y",AY2708&lt;1),"Y","")</f>
        <v/>
      </c>
      <c r="BE2708" s="12" t="str">
        <f>IF(AY2708&gt;1,IF(AY2707&gt;1,"Y",""),"")</f>
        <v/>
      </c>
      <c r="BF2708" s="12" t="str">
        <f>IF(AY2708&lt;1,IF(AY2707&lt;1,"Y",""),"")</f>
        <v/>
      </c>
      <c r="BG2708" s="2"/>
      <c r="BH2708" s="2"/>
      <c r="BI2708" s="2"/>
      <c r="BJ2708" s="2"/>
      <c r="BK2708" s="2"/>
      <c r="BL2708" s="2"/>
      <c r="BM2708" s="4"/>
      <c r="BN2708" s="7"/>
      <c r="BO2708" s="2"/>
      <c r="BP2708" s="2"/>
      <c r="BQ2708" s="7"/>
      <c r="BR2708" s="4"/>
      <c r="BS2708" s="2"/>
      <c r="BT2708" s="12"/>
      <c r="BU2708" s="12"/>
      <c r="BV2708" s="12"/>
      <c r="BW2708" s="12"/>
      <c r="BX2708" s="12"/>
      <c r="BY2708" s="2"/>
      <c r="BZ2708" s="2"/>
      <c r="CA2708" s="2"/>
    </row>
    <row r="2709" spans="47:79">
      <c r="AU2709" s="4" t="str">
        <f>IF(AZ2709=AZ2710,IF(AZ2709&gt;AZ2708,AZ2709&amp;"_O",""),AZ2709&amp;"_C")</f>
        <v/>
      </c>
      <c r="AV2709" s="7" t="str">
        <f>IF(RIGHT(AU2709,1)="C",AX2709/INDEX($AX$5:$AX$2729,MATCH(AZ2709&amp;"_O",$AU$5:$AU$2729,0),1),"")</f>
        <v/>
      </c>
      <c r="AW2709" s="38">
        <v>44470</v>
      </c>
      <c r="AX2709" s="37">
        <v>4357.04</v>
      </c>
      <c r="AY2709" s="7">
        <f>AX2709/AX2708</f>
        <v>0.97790585975024025</v>
      </c>
      <c r="AZ2709" s="4">
        <f>YEAR(AW2709)</f>
        <v>2021</v>
      </c>
      <c r="BA2709" s="2" t="s">
        <v>10</v>
      </c>
      <c r="BB2709" s="12" t="str">
        <f>INDEX($CD$5:$CD$10,MATCH(BA2709,$CC$5:$CC$10,0),1)</f>
        <v>Y</v>
      </c>
      <c r="BC2709" s="12" t="str">
        <f>IF(AND(BB2709="Y",AY2709&gt;1),"Y","")</f>
        <v/>
      </c>
      <c r="BD2709" s="12" t="str">
        <f>IF(AND(BB2709="Y",AY2709&lt;1),"Y","")</f>
        <v>Y</v>
      </c>
      <c r="BE2709" s="12" t="str">
        <f>IF(AY2709&gt;1,IF(AY2708&gt;1,"Y",""),"")</f>
        <v/>
      </c>
      <c r="BF2709" s="12" t="str">
        <f>IF(AY2709&lt;1,IF(AY2708&lt;1,"Y",""),"")</f>
        <v/>
      </c>
      <c r="BG2709" s="2"/>
      <c r="BH2709" s="2"/>
      <c r="BI2709" s="2"/>
      <c r="BJ2709" s="2"/>
      <c r="BK2709" s="2"/>
      <c r="BL2709" s="2"/>
      <c r="BM2709" s="4"/>
      <c r="BN2709" s="7"/>
      <c r="BO2709" s="2"/>
      <c r="BP2709" s="2"/>
      <c r="BQ2709" s="7"/>
      <c r="BR2709" s="4"/>
      <c r="BS2709" s="2"/>
      <c r="BT2709" s="12"/>
      <c r="BU2709" s="12"/>
      <c r="BV2709" s="12"/>
      <c r="BW2709" s="12"/>
      <c r="BX2709" s="12"/>
      <c r="BY2709" s="2"/>
      <c r="BZ2709" s="2"/>
      <c r="CA2709" s="2"/>
    </row>
    <row r="2710" spans="47:79">
      <c r="AU2710" s="4" t="str">
        <f>IF(AZ2710=AZ2711,IF(AZ2710&gt;AZ2709,AZ2710&amp;"_O",""),AZ2710&amp;"_C")</f>
        <v/>
      </c>
      <c r="AV2710" s="7" t="str">
        <f>IF(RIGHT(AU2710,1)="C",AX2710/INDEX($AX$5:$AX$2729,MATCH(AZ2710&amp;"_O",$AU$5:$AU$2729,0),1),"")</f>
        <v/>
      </c>
      <c r="AW2710" s="38">
        <v>44477</v>
      </c>
      <c r="AX2710" s="37">
        <v>4391.34</v>
      </c>
      <c r="AY2710" s="7">
        <f>AX2710/AX2709</f>
        <v>1.0078723169858437</v>
      </c>
      <c r="AZ2710" s="4">
        <f>YEAR(AW2710)</f>
        <v>2021</v>
      </c>
      <c r="BA2710" s="2" t="s">
        <v>10</v>
      </c>
      <c r="BB2710" s="12" t="str">
        <f>INDEX($CD$5:$CD$10,MATCH(BA2710,$CC$5:$CC$10,0),1)</f>
        <v>Y</v>
      </c>
      <c r="BC2710" s="12" t="str">
        <f>IF(AND(BB2710="Y",AY2710&gt;1),"Y","")</f>
        <v>Y</v>
      </c>
      <c r="BD2710" s="12" t="str">
        <f>IF(AND(BB2710="Y",AY2710&lt;1),"Y","")</f>
        <v/>
      </c>
      <c r="BE2710" s="12" t="str">
        <f>IF(AY2710&gt;1,IF(AY2709&gt;1,"Y",""),"")</f>
        <v/>
      </c>
      <c r="BF2710" s="12" t="str">
        <f>IF(AY2710&lt;1,IF(AY2709&lt;1,"Y",""),"")</f>
        <v/>
      </c>
      <c r="BG2710" s="2"/>
      <c r="BH2710" s="2"/>
      <c r="BI2710" s="2"/>
      <c r="BJ2710" s="2"/>
      <c r="BK2710" s="2"/>
      <c r="BL2710" s="2"/>
      <c r="BM2710" s="4"/>
      <c r="BN2710" s="7"/>
      <c r="BO2710" s="2"/>
      <c r="BP2710" s="2"/>
      <c r="BQ2710" s="7"/>
      <c r="BR2710" s="4"/>
      <c r="BS2710" s="2"/>
      <c r="BT2710" s="12"/>
      <c r="BU2710" s="12"/>
      <c r="BV2710" s="12"/>
      <c r="BW2710" s="12"/>
      <c r="BX2710" s="12"/>
      <c r="BY2710" s="2"/>
      <c r="BZ2710" s="2"/>
      <c r="CA2710" s="2"/>
    </row>
    <row r="2711" spans="47:79">
      <c r="AU2711" s="4" t="str">
        <f>IF(AZ2711=AZ2712,IF(AZ2711&gt;AZ2710,AZ2711&amp;"_O",""),AZ2711&amp;"_C")</f>
        <v/>
      </c>
      <c r="AV2711" s="7" t="str">
        <f>IF(RIGHT(AU2711,1)="C",AX2711/INDEX($AX$5:$AX$2729,MATCH(AZ2711&amp;"_O",$AU$5:$AU$2729,0),1),"")</f>
        <v/>
      </c>
      <c r="AW2711" s="38">
        <v>44484</v>
      </c>
      <c r="AX2711" s="37">
        <v>4471.37</v>
      </c>
      <c r="AY2711" s="7">
        <f>AX2711/AX2710</f>
        <v>1.0182245055040147</v>
      </c>
      <c r="AZ2711" s="4">
        <f>YEAR(AW2711)</f>
        <v>2021</v>
      </c>
      <c r="BA2711" s="2" t="s">
        <v>10</v>
      </c>
      <c r="BB2711" s="12" t="str">
        <f>INDEX($CD$5:$CD$10,MATCH(BA2711,$CC$5:$CC$10,0),1)</f>
        <v>Y</v>
      </c>
      <c r="BC2711" s="12" t="str">
        <f>IF(AND(BB2711="Y",AY2711&gt;1),"Y","")</f>
        <v>Y</v>
      </c>
      <c r="BD2711" s="12" t="str">
        <f>IF(AND(BB2711="Y",AY2711&lt;1),"Y","")</f>
        <v/>
      </c>
      <c r="BE2711" s="12" t="str">
        <f>IF(AY2711&gt;1,IF(AY2710&gt;1,"Y",""),"")</f>
        <v>Y</v>
      </c>
      <c r="BF2711" s="12" t="str">
        <f>IF(AY2711&lt;1,IF(AY2710&lt;1,"Y",""),"")</f>
        <v/>
      </c>
      <c r="BG2711" s="2"/>
      <c r="BH2711" s="2"/>
      <c r="BI2711" s="2"/>
      <c r="BJ2711" s="2"/>
      <c r="BK2711" s="2"/>
      <c r="BL2711" s="2"/>
      <c r="BM2711" s="4"/>
      <c r="BN2711" s="7"/>
      <c r="BO2711" s="2"/>
      <c r="BP2711" s="2"/>
      <c r="BQ2711" s="7"/>
      <c r="BR2711" s="4"/>
      <c r="BS2711" s="2"/>
      <c r="BT2711" s="12"/>
      <c r="BU2711" s="12"/>
      <c r="BV2711" s="12"/>
      <c r="BW2711" s="12"/>
      <c r="BX2711" s="12"/>
      <c r="BY2711" s="2"/>
      <c r="BZ2711" s="2"/>
      <c r="CA2711" s="2"/>
    </row>
    <row r="2712" spans="47:79">
      <c r="AU2712" s="4" t="str">
        <f>IF(AZ2712=AZ2713,IF(AZ2712&gt;AZ2711,AZ2712&amp;"_O",""),AZ2712&amp;"_C")</f>
        <v/>
      </c>
      <c r="AV2712" s="7" t="str">
        <f>IF(RIGHT(AU2712,1)="C",AX2712/INDEX($AX$5:$AX$2729,MATCH(AZ2712&amp;"_O",$AU$5:$AU$2729,0),1),"")</f>
        <v/>
      </c>
      <c r="AW2712" s="38">
        <v>44491</v>
      </c>
      <c r="AX2712" s="37">
        <v>4544.8999999999996</v>
      </c>
      <c r="AY2712" s="7">
        <f>AX2712/AX2711</f>
        <v>1.0164446243545042</v>
      </c>
      <c r="AZ2712" s="4">
        <f>YEAR(AW2712)</f>
        <v>2021</v>
      </c>
      <c r="BA2712" s="2" t="s">
        <v>10</v>
      </c>
      <c r="BB2712" s="12" t="str">
        <f>INDEX($CD$5:$CD$10,MATCH(BA2712,$CC$5:$CC$10,0),1)</f>
        <v>Y</v>
      </c>
      <c r="BC2712" s="12" t="str">
        <f>IF(AND(BB2712="Y",AY2712&gt;1),"Y","")</f>
        <v>Y</v>
      </c>
      <c r="BD2712" s="12" t="str">
        <f>IF(AND(BB2712="Y",AY2712&lt;1),"Y","")</f>
        <v/>
      </c>
      <c r="BE2712" s="12" t="str">
        <f>IF(AY2712&gt;1,IF(AY2711&gt;1,"Y",""),"")</f>
        <v>Y</v>
      </c>
      <c r="BF2712" s="12" t="str">
        <f>IF(AY2712&lt;1,IF(AY2711&lt;1,"Y",""),"")</f>
        <v/>
      </c>
      <c r="BG2712" s="2"/>
      <c r="BH2712" s="2"/>
      <c r="BI2712" s="2"/>
      <c r="BJ2712" s="2"/>
      <c r="BK2712" s="2"/>
      <c r="BL2712" s="2"/>
      <c r="BM2712" s="4"/>
      <c r="BN2712" s="7"/>
      <c r="BO2712" s="2"/>
      <c r="BP2712" s="2"/>
      <c r="BQ2712" s="7"/>
      <c r="BR2712" s="4"/>
      <c r="BS2712" s="2"/>
      <c r="BT2712" s="12"/>
      <c r="BU2712" s="12"/>
      <c r="BV2712" s="12"/>
      <c r="BW2712" s="12"/>
      <c r="BX2712" s="12"/>
      <c r="BY2712" s="2"/>
      <c r="BZ2712" s="2"/>
      <c r="CA2712" s="2"/>
    </row>
    <row r="2713" spans="47:79">
      <c r="AU2713" s="4" t="str">
        <f>IF(AZ2713=AZ2714,IF(AZ2713&gt;AZ2712,AZ2713&amp;"_O",""),AZ2713&amp;"_C")</f>
        <v/>
      </c>
      <c r="AV2713" s="7" t="str">
        <f>IF(RIGHT(AU2713,1)="C",AX2713/INDEX($AX$5:$AX$2729,MATCH(AZ2713&amp;"_O",$AU$5:$AU$2729,0),1),"")</f>
        <v/>
      </c>
      <c r="AW2713" s="38">
        <v>44498</v>
      </c>
      <c r="AX2713" s="37">
        <v>4605.38</v>
      </c>
      <c r="AY2713" s="7">
        <f>AX2713/AX2712</f>
        <v>1.0133072234812648</v>
      </c>
      <c r="AZ2713" s="4">
        <f>YEAR(AW2713)</f>
        <v>2021</v>
      </c>
      <c r="BA2713" s="2" t="s">
        <v>10</v>
      </c>
      <c r="BB2713" s="12" t="str">
        <f>INDEX($CD$5:$CD$10,MATCH(BA2713,$CC$5:$CC$10,0),1)</f>
        <v>Y</v>
      </c>
      <c r="BC2713" s="12" t="str">
        <f>IF(AND(BB2713="Y",AY2713&gt;1),"Y","")</f>
        <v>Y</v>
      </c>
      <c r="BD2713" s="12" t="str">
        <f>IF(AND(BB2713="Y",AY2713&lt;1),"Y","")</f>
        <v/>
      </c>
      <c r="BE2713" s="12" t="str">
        <f>IF(AY2713&gt;1,IF(AY2712&gt;1,"Y",""),"")</f>
        <v>Y</v>
      </c>
      <c r="BF2713" s="12" t="str">
        <f>IF(AY2713&lt;1,IF(AY2712&lt;1,"Y",""),"")</f>
        <v/>
      </c>
      <c r="BG2713" s="2"/>
      <c r="BH2713" s="2"/>
      <c r="BI2713" s="2"/>
      <c r="BJ2713" s="2"/>
      <c r="BK2713" s="2"/>
      <c r="BL2713" s="2"/>
      <c r="BM2713" s="4"/>
      <c r="BN2713" s="7"/>
      <c r="BO2713" s="2"/>
      <c r="BP2713" s="2"/>
      <c r="BQ2713" s="7"/>
      <c r="BR2713" s="4"/>
      <c r="BS2713" s="2"/>
      <c r="BT2713" s="12"/>
      <c r="BU2713" s="12"/>
      <c r="BV2713" s="12"/>
      <c r="BW2713" s="12"/>
      <c r="BX2713" s="12"/>
      <c r="BY2713" s="2"/>
      <c r="BZ2713" s="2"/>
      <c r="CA2713" s="2"/>
    </row>
    <row r="2714" spans="47:79">
      <c r="AU2714" s="4" t="str">
        <f>IF(AZ2714=AZ2715,IF(AZ2714&gt;AZ2713,AZ2714&amp;"_O",""),AZ2714&amp;"_C")</f>
        <v/>
      </c>
      <c r="AV2714" s="7" t="str">
        <f>IF(RIGHT(AU2714,1)="C",AX2714/INDEX($AX$5:$AX$2729,MATCH(AZ2714&amp;"_O",$AU$5:$AU$2729,0),1),"")</f>
        <v/>
      </c>
      <c r="AW2714" s="38">
        <v>44505</v>
      </c>
      <c r="AX2714" s="37">
        <v>4697.53</v>
      </c>
      <c r="AY2714" s="7">
        <f>AX2714/AX2713</f>
        <v>1.0200092066235575</v>
      </c>
      <c r="AZ2714" s="4">
        <f>YEAR(AW2714)</f>
        <v>2021</v>
      </c>
      <c r="BA2714" s="2" t="s">
        <v>10</v>
      </c>
      <c r="BB2714" s="12" t="str">
        <f>INDEX($CD$5:$CD$10,MATCH(BA2714,$CC$5:$CC$10,0),1)</f>
        <v>Y</v>
      </c>
      <c r="BC2714" s="12" t="str">
        <f>IF(AND(BB2714="Y",AY2714&gt;1),"Y","")</f>
        <v>Y</v>
      </c>
      <c r="BD2714" s="12" t="str">
        <f>IF(AND(BB2714="Y",AY2714&lt;1),"Y","")</f>
        <v/>
      </c>
      <c r="BE2714" s="12" t="str">
        <f>IF(AY2714&gt;1,IF(AY2713&gt;1,"Y",""),"")</f>
        <v>Y</v>
      </c>
      <c r="BF2714" s="12" t="str">
        <f>IF(AY2714&lt;1,IF(AY2713&lt;1,"Y",""),"")</f>
        <v/>
      </c>
      <c r="BG2714" s="2"/>
      <c r="BH2714" s="2"/>
      <c r="BI2714" s="2"/>
      <c r="BJ2714" s="2"/>
      <c r="BK2714" s="2"/>
      <c r="BL2714" s="2"/>
      <c r="BM2714" s="4"/>
      <c r="BN2714" s="7"/>
      <c r="BO2714" s="2"/>
      <c r="BP2714" s="2"/>
      <c r="BQ2714" s="7"/>
      <c r="BR2714" s="4"/>
      <c r="BS2714" s="2"/>
      <c r="BT2714" s="12"/>
      <c r="BU2714" s="12"/>
      <c r="BV2714" s="12"/>
      <c r="BW2714" s="12"/>
      <c r="BX2714" s="12"/>
      <c r="BY2714" s="2"/>
      <c r="BZ2714" s="2"/>
      <c r="CA2714" s="2"/>
    </row>
    <row r="2715" spans="47:79">
      <c r="AU2715" s="4" t="str">
        <f>IF(AZ2715=AZ2716,IF(AZ2715&gt;AZ2714,AZ2715&amp;"_O",""),AZ2715&amp;"_C")</f>
        <v/>
      </c>
      <c r="AV2715" s="7" t="str">
        <f>IF(RIGHT(AU2715,1)="C",AX2715/INDEX($AX$5:$AX$2729,MATCH(AZ2715&amp;"_O",$AU$5:$AU$2729,0),1),"")</f>
        <v/>
      </c>
      <c r="AW2715" s="38">
        <v>44512</v>
      </c>
      <c r="AX2715" s="37">
        <v>4682.8500000000004</v>
      </c>
      <c r="AY2715" s="7">
        <f>AX2715/AX2714</f>
        <v>0.9968749534329745</v>
      </c>
      <c r="AZ2715" s="4">
        <f>YEAR(AW2715)</f>
        <v>2021</v>
      </c>
      <c r="BA2715" s="2" t="s">
        <v>10</v>
      </c>
      <c r="BB2715" s="12" t="str">
        <f>INDEX($CD$5:$CD$10,MATCH(BA2715,$CC$5:$CC$10,0),1)</f>
        <v>Y</v>
      </c>
      <c r="BC2715" s="12" t="str">
        <f>IF(AND(BB2715="Y",AY2715&gt;1),"Y","")</f>
        <v/>
      </c>
      <c r="BD2715" s="12" t="str">
        <f>IF(AND(BB2715="Y",AY2715&lt;1),"Y","")</f>
        <v>Y</v>
      </c>
      <c r="BE2715" s="12" t="str">
        <f>IF(AY2715&gt;1,IF(AY2714&gt;1,"Y",""),"")</f>
        <v/>
      </c>
      <c r="BF2715" s="12" t="str">
        <f>IF(AY2715&lt;1,IF(AY2714&lt;1,"Y",""),"")</f>
        <v/>
      </c>
      <c r="BG2715" s="2"/>
      <c r="BH2715" s="2"/>
      <c r="BI2715" s="2"/>
      <c r="BJ2715" s="2"/>
      <c r="BK2715" s="2"/>
      <c r="BL2715" s="2"/>
      <c r="BM2715" s="4"/>
      <c r="BN2715" s="7"/>
      <c r="BO2715" s="2"/>
      <c r="BP2715" s="2"/>
      <c r="BQ2715" s="7"/>
      <c r="BR2715" s="4"/>
      <c r="BS2715" s="2"/>
      <c r="BT2715" s="12"/>
      <c r="BU2715" s="12"/>
      <c r="BV2715" s="12"/>
      <c r="BW2715" s="12"/>
      <c r="BX2715" s="12"/>
      <c r="BY2715" s="2"/>
      <c r="BZ2715" s="2"/>
      <c r="CA2715" s="2"/>
    </row>
    <row r="2716" spans="47:79">
      <c r="AU2716" s="4" t="str">
        <f>IF(AZ2716=AZ2717,IF(AZ2716&gt;AZ2715,AZ2716&amp;"_O",""),AZ2716&amp;"_C")</f>
        <v/>
      </c>
      <c r="AV2716" s="7" t="str">
        <f>IF(RIGHT(AU2716,1)="C",AX2716/INDEX($AX$5:$AX$2729,MATCH(AZ2716&amp;"_O",$AU$5:$AU$2729,0),1),"")</f>
        <v/>
      </c>
      <c r="AW2716" s="38">
        <v>44519</v>
      </c>
      <c r="AX2716" s="37">
        <v>4697.96</v>
      </c>
      <c r="AY2716" s="7">
        <f>AX2716/AX2715</f>
        <v>1.0032266675208472</v>
      </c>
      <c r="AZ2716" s="4">
        <f>YEAR(AW2716)</f>
        <v>2021</v>
      </c>
      <c r="BA2716" s="2" t="s">
        <v>10</v>
      </c>
      <c r="BB2716" s="12" t="str">
        <f>INDEX($CD$5:$CD$10,MATCH(BA2716,$CC$5:$CC$10,0),1)</f>
        <v>Y</v>
      </c>
      <c r="BC2716" s="12" t="str">
        <f>IF(AND(BB2716="Y",AY2716&gt;1),"Y","")</f>
        <v>Y</v>
      </c>
      <c r="BD2716" s="12" t="str">
        <f>IF(AND(BB2716="Y",AY2716&lt;1),"Y","")</f>
        <v/>
      </c>
      <c r="BE2716" s="12" t="str">
        <f>IF(AY2716&gt;1,IF(AY2715&gt;1,"Y",""),"")</f>
        <v/>
      </c>
      <c r="BF2716" s="12" t="str">
        <f>IF(AY2716&lt;1,IF(AY2715&lt;1,"Y",""),"")</f>
        <v/>
      </c>
      <c r="BG2716" s="2"/>
      <c r="BH2716" s="2"/>
      <c r="BI2716" s="2"/>
      <c r="BJ2716" s="2"/>
      <c r="BK2716" s="2"/>
      <c r="BL2716" s="2"/>
      <c r="BM2716" s="4"/>
      <c r="BN2716" s="7"/>
      <c r="BO2716" s="2"/>
      <c r="BP2716" s="2"/>
      <c r="BQ2716" s="7"/>
      <c r="BR2716" s="4"/>
      <c r="BS2716" s="2"/>
      <c r="BT2716" s="12"/>
      <c r="BU2716" s="12"/>
      <c r="BV2716" s="12"/>
      <c r="BW2716" s="12"/>
      <c r="BX2716" s="12"/>
      <c r="BY2716" s="2"/>
      <c r="BZ2716" s="2"/>
      <c r="CA2716" s="2"/>
    </row>
    <row r="2717" spans="47:79">
      <c r="AU2717" s="4" t="str">
        <f>IF(AZ2717=AZ2718,IF(AZ2717&gt;AZ2716,AZ2717&amp;"_O",""),AZ2717&amp;"_C")</f>
        <v/>
      </c>
      <c r="AV2717" s="7" t="str">
        <f>IF(RIGHT(AU2717,1)="C",AX2717/INDEX($AX$5:$AX$2729,MATCH(AZ2717&amp;"_O",$AU$5:$AU$2729,0),1),"")</f>
        <v/>
      </c>
      <c r="AW2717" s="38">
        <v>44526</v>
      </c>
      <c r="AX2717" s="37">
        <v>4594.62</v>
      </c>
      <c r="AY2717" s="7">
        <f>AX2717/AX2716</f>
        <v>0.97800321841820703</v>
      </c>
      <c r="AZ2717" s="4">
        <f>YEAR(AW2717)</f>
        <v>2021</v>
      </c>
      <c r="BA2717" s="2" t="s">
        <v>10</v>
      </c>
      <c r="BB2717" s="12" t="str">
        <f>INDEX($CD$5:$CD$10,MATCH(BA2717,$CC$5:$CC$10,0),1)</f>
        <v>Y</v>
      </c>
      <c r="BC2717" s="12" t="str">
        <f>IF(AND(BB2717="Y",AY2717&gt;1),"Y","")</f>
        <v/>
      </c>
      <c r="BD2717" s="12" t="str">
        <f>IF(AND(BB2717="Y",AY2717&lt;1),"Y","")</f>
        <v>Y</v>
      </c>
      <c r="BE2717" s="12" t="str">
        <f>IF(AY2717&gt;1,IF(AY2716&gt;1,"Y",""),"")</f>
        <v/>
      </c>
      <c r="BF2717" s="12" t="str">
        <f>IF(AY2717&lt;1,IF(AY2716&lt;1,"Y",""),"")</f>
        <v/>
      </c>
      <c r="BG2717" s="2"/>
      <c r="BH2717" s="2"/>
      <c r="BI2717" s="2"/>
      <c r="BJ2717" s="2"/>
      <c r="BK2717" s="2"/>
      <c r="BL2717" s="2"/>
      <c r="BM2717" s="4"/>
      <c r="BN2717" s="7"/>
      <c r="BO2717" s="2"/>
      <c r="BP2717" s="2"/>
      <c r="BQ2717" s="7"/>
      <c r="BR2717" s="4"/>
      <c r="BS2717" s="2"/>
      <c r="BT2717" s="12"/>
      <c r="BU2717" s="12"/>
      <c r="BV2717" s="12"/>
      <c r="BW2717" s="12"/>
      <c r="BX2717" s="12"/>
      <c r="BY2717" s="2"/>
      <c r="BZ2717" s="2"/>
      <c r="CA2717" s="2"/>
    </row>
    <row r="2718" spans="47:79">
      <c r="AU2718" s="4" t="str">
        <f>IF(AZ2718=AZ2719,IF(AZ2718&gt;AZ2717,AZ2718&amp;"_O",""),AZ2718&amp;"_C")</f>
        <v/>
      </c>
      <c r="AV2718" s="7" t="str">
        <f>IF(RIGHT(AU2718,1)="C",AX2718/INDEX($AX$5:$AX$2729,MATCH(AZ2718&amp;"_O",$AU$5:$AU$2729,0),1),"")</f>
        <v/>
      </c>
      <c r="AW2718" s="38">
        <v>44533</v>
      </c>
      <c r="AX2718" s="37">
        <v>4538.43</v>
      </c>
      <c r="AY2718" s="7">
        <f>AX2718/AX2717</f>
        <v>0.9877704793867611</v>
      </c>
      <c r="AZ2718" s="4">
        <f>YEAR(AW2718)</f>
        <v>2021</v>
      </c>
      <c r="BA2718" s="2" t="s">
        <v>10</v>
      </c>
      <c r="BB2718" s="12" t="str">
        <f>INDEX($CD$5:$CD$10,MATCH(BA2718,$CC$5:$CC$10,0),1)</f>
        <v>Y</v>
      </c>
      <c r="BC2718" s="12" t="str">
        <f>IF(AND(BB2718="Y",AY2718&gt;1),"Y","")</f>
        <v/>
      </c>
      <c r="BD2718" s="12" t="str">
        <f>IF(AND(BB2718="Y",AY2718&lt;1),"Y","")</f>
        <v>Y</v>
      </c>
      <c r="BE2718" s="12" t="str">
        <f>IF(AY2718&gt;1,IF(AY2717&gt;1,"Y",""),"")</f>
        <v/>
      </c>
      <c r="BF2718" s="12" t="str">
        <f>IF(AY2718&lt;1,IF(AY2717&lt;1,"Y",""),"")</f>
        <v>Y</v>
      </c>
      <c r="BG2718" s="2"/>
      <c r="BH2718" s="2"/>
      <c r="BI2718" s="2"/>
      <c r="BJ2718" s="2"/>
      <c r="BK2718" s="2"/>
      <c r="BL2718" s="2"/>
      <c r="BM2718" s="4"/>
      <c r="BN2718" s="7"/>
      <c r="BO2718" s="2"/>
      <c r="BP2718" s="2"/>
      <c r="BQ2718" s="7"/>
      <c r="BR2718" s="4"/>
      <c r="BS2718" s="2"/>
      <c r="BT2718" s="12"/>
      <c r="BU2718" s="12"/>
      <c r="BV2718" s="12"/>
      <c r="BW2718" s="12"/>
      <c r="BX2718" s="12"/>
      <c r="BY2718" s="2"/>
      <c r="BZ2718" s="2"/>
      <c r="CA2718" s="2"/>
    </row>
    <row r="2719" spans="47:79">
      <c r="AU2719" s="4" t="str">
        <f>IF(AZ2719=AZ2720,IF(AZ2719&gt;AZ2718,AZ2719&amp;"_O",""),AZ2719&amp;"_C")</f>
        <v/>
      </c>
      <c r="AV2719" s="7" t="str">
        <f>IF(RIGHT(AU2719,1)="C",AX2719/INDEX($AX$5:$AX$2729,MATCH(AZ2719&amp;"_O",$AU$5:$AU$2729,0),1),"")</f>
        <v/>
      </c>
      <c r="AW2719" s="38">
        <v>44540</v>
      </c>
      <c r="AX2719" s="37">
        <v>4712.0200000000004</v>
      </c>
      <c r="AY2719" s="7">
        <f>AX2719/AX2718</f>
        <v>1.0382489098653058</v>
      </c>
      <c r="AZ2719" s="4">
        <f>YEAR(AW2719)</f>
        <v>2021</v>
      </c>
      <c r="BA2719" s="2" t="s">
        <v>10</v>
      </c>
      <c r="BB2719" s="12" t="str">
        <f>INDEX($CD$5:$CD$10,MATCH(BA2719,$CC$5:$CC$10,0),1)</f>
        <v>Y</v>
      </c>
      <c r="BC2719" s="12" t="str">
        <f>IF(AND(BB2719="Y",AY2719&gt;1),"Y","")</f>
        <v>Y</v>
      </c>
      <c r="BD2719" s="12" t="str">
        <f>IF(AND(BB2719="Y",AY2719&lt;1),"Y","")</f>
        <v/>
      </c>
      <c r="BE2719" s="12" t="str">
        <f>IF(AY2719&gt;1,IF(AY2718&gt;1,"Y",""),"")</f>
        <v/>
      </c>
      <c r="BF2719" s="12" t="str">
        <f>IF(AY2719&lt;1,IF(AY2718&lt;1,"Y",""),"")</f>
        <v/>
      </c>
      <c r="BG2719" s="2"/>
      <c r="BH2719" s="2"/>
      <c r="BI2719" s="2"/>
      <c r="BJ2719" s="2"/>
      <c r="BK2719" s="2"/>
      <c r="BL2719" s="2"/>
      <c r="BM2719" s="4"/>
      <c r="BN2719" s="7"/>
      <c r="BO2719" s="2"/>
      <c r="BP2719" s="2"/>
      <c r="BQ2719" s="7"/>
      <c r="BR2719" s="4"/>
      <c r="BS2719" s="2"/>
      <c r="BT2719" s="12"/>
      <c r="BU2719" s="12"/>
      <c r="BV2719" s="12"/>
      <c r="BW2719" s="12"/>
      <c r="BX2719" s="12"/>
      <c r="BY2719" s="2"/>
      <c r="BZ2719" s="2"/>
      <c r="CA2719" s="2"/>
    </row>
    <row r="2720" spans="47:79">
      <c r="AU2720" s="4" t="str">
        <f>IF(AZ2720=AZ2721,IF(AZ2720&gt;AZ2719,AZ2720&amp;"_O",""),AZ2720&amp;"_C")</f>
        <v/>
      </c>
      <c r="AV2720" s="7" t="str">
        <f>IF(RIGHT(AU2720,1)="C",AX2720/INDEX($AX$5:$AX$2729,MATCH(AZ2720&amp;"_O",$AU$5:$AU$2729,0),1),"")</f>
        <v/>
      </c>
      <c r="AW2720" s="38">
        <v>44547</v>
      </c>
      <c r="AX2720" s="37">
        <v>4620.6400000000003</v>
      </c>
      <c r="AY2720" s="7">
        <f>AX2720/AX2719</f>
        <v>0.98060704326382309</v>
      </c>
      <c r="AZ2720" s="4">
        <f>YEAR(AW2720)</f>
        <v>2021</v>
      </c>
      <c r="BA2720" s="2" t="s">
        <v>10</v>
      </c>
      <c r="BB2720" s="12" t="str">
        <f>INDEX($CD$5:$CD$10,MATCH(BA2720,$CC$5:$CC$10,0),1)</f>
        <v>Y</v>
      </c>
      <c r="BC2720" s="12" t="str">
        <f>IF(AND(BB2720="Y",AY2720&gt;1),"Y","")</f>
        <v/>
      </c>
      <c r="BD2720" s="12" t="str">
        <f>IF(AND(BB2720="Y",AY2720&lt;1),"Y","")</f>
        <v>Y</v>
      </c>
      <c r="BE2720" s="12" t="str">
        <f>IF(AY2720&gt;1,IF(AY2719&gt;1,"Y",""),"")</f>
        <v/>
      </c>
      <c r="BF2720" s="12" t="str">
        <f>IF(AY2720&lt;1,IF(AY2719&lt;1,"Y",""),"")</f>
        <v/>
      </c>
      <c r="BG2720" s="2"/>
      <c r="BH2720" s="2"/>
      <c r="BI2720" s="2"/>
      <c r="BJ2720" s="2"/>
      <c r="BK2720" s="2"/>
      <c r="BL2720" s="2"/>
      <c r="BM2720" s="4"/>
      <c r="BN2720" s="7"/>
      <c r="BO2720" s="2"/>
      <c r="BP2720" s="2"/>
      <c r="BQ2720" s="7"/>
      <c r="BR2720" s="4"/>
      <c r="BS2720" s="2"/>
      <c r="BT2720" s="12"/>
      <c r="BU2720" s="12"/>
      <c r="BV2720" s="12"/>
      <c r="BW2720" s="12"/>
      <c r="BX2720" s="12"/>
      <c r="BY2720" s="2"/>
      <c r="BZ2720" s="2"/>
      <c r="CA2720" s="2"/>
    </row>
    <row r="2721" spans="47:79">
      <c r="AU2721" s="4" t="str">
        <f>IF(AZ2721=AZ2722,IF(AZ2721&gt;AZ2720,AZ2721&amp;"_O",""),AZ2721&amp;"_C")</f>
        <v/>
      </c>
      <c r="AV2721" s="7" t="str">
        <f>IF(RIGHT(AU2721,1)="C",AX2721/INDEX($AX$5:$AX$2729,MATCH(AZ2721&amp;"_O",$AU$5:$AU$2729,0),1),"")</f>
        <v/>
      </c>
      <c r="AW2721" s="38">
        <v>44553</v>
      </c>
      <c r="AX2721" s="37">
        <v>4725.79</v>
      </c>
      <c r="AY2721" s="7">
        <f>AX2721/AX2720</f>
        <v>1.0227565878319886</v>
      </c>
      <c r="AZ2721" s="4">
        <f>YEAR(AW2721)</f>
        <v>2021</v>
      </c>
      <c r="BA2721" s="2" t="s">
        <v>10</v>
      </c>
      <c r="BB2721" s="12" t="str">
        <f>INDEX($CD$5:$CD$10,MATCH(BA2721,$CC$5:$CC$10,0),1)</f>
        <v>Y</v>
      </c>
      <c r="BC2721" s="12" t="str">
        <f>IF(AND(BB2721="Y",AY2721&gt;1),"Y","")</f>
        <v>Y</v>
      </c>
      <c r="BD2721" s="12" t="str">
        <f>IF(AND(BB2721="Y",AY2721&lt;1),"Y","")</f>
        <v/>
      </c>
      <c r="BE2721" s="12" t="str">
        <f>IF(AY2721&gt;1,IF(AY2720&gt;1,"Y",""),"")</f>
        <v/>
      </c>
      <c r="BF2721" s="12" t="str">
        <f>IF(AY2721&lt;1,IF(AY2720&lt;1,"Y",""),"")</f>
        <v/>
      </c>
      <c r="BG2721" s="2"/>
      <c r="BH2721" s="2"/>
      <c r="BI2721" s="2"/>
      <c r="BJ2721" s="2"/>
      <c r="BK2721" s="2"/>
      <c r="BL2721" s="2"/>
      <c r="BM2721" s="4"/>
      <c r="BN2721" s="7"/>
      <c r="BO2721" s="2"/>
      <c r="BP2721" s="2"/>
      <c r="BQ2721" s="7"/>
      <c r="BR2721" s="4"/>
      <c r="BS2721" s="2"/>
      <c r="BT2721" s="12"/>
      <c r="BU2721" s="12"/>
      <c r="BV2721" s="12"/>
      <c r="BW2721" s="12"/>
      <c r="BX2721" s="12"/>
      <c r="BY2721" s="2"/>
      <c r="BZ2721" s="2"/>
      <c r="CA2721" s="2"/>
    </row>
    <row r="2722" spans="47:79">
      <c r="AU2722" s="4" t="str">
        <f>IF(AZ2722=AZ2723,IF(AZ2722&gt;AZ2721,AZ2722&amp;"_O",""),AZ2722&amp;"_C")</f>
        <v>2021_C</v>
      </c>
      <c r="AV2722" s="7">
        <f>IF(RIGHT(AU2722,1)="C",AX2722/INDEX($AX$5:$AX$2729,MATCH(AZ2722&amp;"_O",$AU$5:$AU$2729,0),1),"")</f>
        <v>1.2461643849943003</v>
      </c>
      <c r="AW2722" s="38">
        <v>44561</v>
      </c>
      <c r="AX2722" s="37">
        <v>4766.18</v>
      </c>
      <c r="AY2722" s="7">
        <f>AX2722/AX2721</f>
        <v>1.0085467191728792</v>
      </c>
      <c r="AZ2722" s="4">
        <f>YEAR(AW2722)</f>
        <v>2021</v>
      </c>
      <c r="BA2722" s="2" t="s">
        <v>10</v>
      </c>
      <c r="BB2722" s="12" t="str">
        <f>INDEX($CD$5:$CD$10,MATCH(BA2722,$CC$5:$CC$10,0),1)</f>
        <v>Y</v>
      </c>
      <c r="BC2722" s="12" t="str">
        <f>IF(AND(BB2722="Y",AY2722&gt;1),"Y","")</f>
        <v>Y</v>
      </c>
      <c r="BD2722" s="12" t="str">
        <f>IF(AND(BB2722="Y",AY2722&lt;1),"Y","")</f>
        <v/>
      </c>
      <c r="BE2722" s="12" t="str">
        <f>IF(AY2722&gt;1,IF(AY2721&gt;1,"Y",""),"")</f>
        <v>Y</v>
      </c>
      <c r="BF2722" s="12" t="str">
        <f>IF(AY2722&lt;1,IF(AY2721&lt;1,"Y",""),"")</f>
        <v/>
      </c>
      <c r="BG2722" s="2"/>
      <c r="BH2722" s="2"/>
      <c r="BI2722" s="2"/>
      <c r="BJ2722" s="2"/>
      <c r="BK2722" s="2"/>
      <c r="BL2722" s="2"/>
      <c r="BM2722" s="4"/>
      <c r="BN2722" s="7"/>
      <c r="BO2722" s="2"/>
      <c r="BP2722" s="2"/>
      <c r="BQ2722" s="7"/>
      <c r="BR2722" s="4"/>
      <c r="BS2722" s="2"/>
      <c r="BT2722" s="12"/>
      <c r="BU2722" s="12"/>
      <c r="BV2722" s="12"/>
      <c r="BW2722" s="12"/>
      <c r="BX2722" s="12"/>
      <c r="BY2722" s="2"/>
      <c r="BZ2722" s="2"/>
      <c r="CA2722" s="2"/>
    </row>
    <row r="2723" spans="47:79">
      <c r="AU2723" s="4" t="str">
        <f>IF(AZ2723=AZ2724,IF(AZ2723&gt;AZ2722,AZ2723&amp;"_O",""),AZ2723&amp;"_C")</f>
        <v>2022_O</v>
      </c>
      <c r="AV2723" s="7" t="str">
        <f>IF(RIGHT(AU2723,1)="C",AX2723/INDEX($AX$5:$AX$2729,MATCH(AZ2723&amp;"_O",$AU$5:$AU$2729,0),1),"")</f>
        <v/>
      </c>
      <c r="AW2723" s="38">
        <v>44568</v>
      </c>
      <c r="AX2723" s="37">
        <v>4677.03</v>
      </c>
      <c r="AY2723" s="7">
        <f>AX2723/AX2722</f>
        <v>0.98129529308586738</v>
      </c>
      <c r="AZ2723" s="4">
        <f>YEAR(AW2723)</f>
        <v>2022</v>
      </c>
      <c r="BA2723" s="2" t="s">
        <v>10</v>
      </c>
      <c r="BB2723" s="12" t="str">
        <f>INDEX($CD$5:$CD$10,MATCH(BA2723,$CC$5:$CC$10,0),1)</f>
        <v>Y</v>
      </c>
      <c r="BC2723" s="12" t="str">
        <f>IF(AND(BB2723="Y",AY2723&gt;1),"Y","")</f>
        <v/>
      </c>
      <c r="BD2723" s="12" t="str">
        <f>IF(AND(BB2723="Y",AY2723&lt;1),"Y","")</f>
        <v>Y</v>
      </c>
      <c r="BE2723" s="12" t="str">
        <f>IF(AY2723&gt;1,IF(AY2722&gt;1,"Y",""),"")</f>
        <v/>
      </c>
      <c r="BF2723" s="12" t="str">
        <f>IF(AY2723&lt;1,IF(AY2722&lt;1,"Y",""),"")</f>
        <v/>
      </c>
      <c r="BG2723" s="2"/>
      <c r="BH2723" s="2"/>
      <c r="BI2723" s="2"/>
      <c r="BJ2723" s="2"/>
      <c r="BK2723" s="2"/>
      <c r="BL2723" s="2"/>
      <c r="BM2723" s="4"/>
      <c r="BN2723" s="7"/>
      <c r="BO2723" s="2"/>
      <c r="BP2723" s="2"/>
      <c r="BQ2723" s="7"/>
      <c r="BR2723" s="4"/>
      <c r="BS2723" s="2"/>
      <c r="BT2723" s="12"/>
      <c r="BU2723" s="12"/>
      <c r="BV2723" s="12"/>
      <c r="BW2723" s="12"/>
      <c r="BX2723" s="12"/>
      <c r="BY2723" s="2"/>
      <c r="BZ2723" s="2"/>
      <c r="CA2723" s="2"/>
    </row>
    <row r="2724" spans="47:79">
      <c r="AU2724" s="4" t="str">
        <f>IF(AZ2724=AZ2725,IF(AZ2724&gt;AZ2723,AZ2724&amp;"_O",""),AZ2724&amp;"_C")</f>
        <v/>
      </c>
      <c r="AV2724" s="7" t="str">
        <f>IF(RIGHT(AU2724,1)="C",AX2724/INDEX($AX$5:$AX$2729,MATCH(AZ2724&amp;"_O",$AU$5:$AU$2729,0),1),"")</f>
        <v/>
      </c>
      <c r="AW2724" s="38">
        <v>44575</v>
      </c>
      <c r="AX2724" s="37">
        <v>4662.8500000000004</v>
      </c>
      <c r="AY2724" s="7">
        <f>AX2724/AX2723</f>
        <v>0.99696816141867828</v>
      </c>
      <c r="AZ2724" s="4">
        <f>YEAR(AW2724)</f>
        <v>2022</v>
      </c>
      <c r="BA2724" s="2" t="s">
        <v>10</v>
      </c>
      <c r="BB2724" s="12" t="str">
        <f>INDEX($CD$5:$CD$10,MATCH(BA2724,$CC$5:$CC$10,0),1)</f>
        <v>Y</v>
      </c>
      <c r="BC2724" s="12" t="str">
        <f>IF(AND(BB2724="Y",AY2724&gt;1),"Y","")</f>
        <v/>
      </c>
      <c r="BD2724" s="12" t="str">
        <f>IF(AND(BB2724="Y",AY2724&lt;1),"Y","")</f>
        <v>Y</v>
      </c>
      <c r="BE2724" s="12" t="str">
        <f>IF(AY2724&gt;1,IF(AY2723&gt;1,"Y",""),"")</f>
        <v/>
      </c>
      <c r="BF2724" s="12" t="str">
        <f>IF(AY2724&lt;1,IF(AY2723&lt;1,"Y",""),"")</f>
        <v>Y</v>
      </c>
      <c r="BG2724" s="2"/>
      <c r="BH2724" s="2"/>
      <c r="BI2724" s="2"/>
      <c r="BJ2724" s="2"/>
      <c r="BK2724" s="2"/>
      <c r="BL2724" s="2"/>
      <c r="BM2724" s="4"/>
      <c r="BN2724" s="7"/>
      <c r="BO2724" s="2"/>
      <c r="BP2724" s="2"/>
      <c r="BQ2724" s="7"/>
      <c r="BR2724" s="4"/>
      <c r="BS2724" s="2"/>
      <c r="BT2724" s="12"/>
      <c r="BU2724" s="12"/>
      <c r="BV2724" s="12"/>
      <c r="BW2724" s="12"/>
      <c r="BX2724" s="12"/>
      <c r="BY2724" s="2"/>
      <c r="BZ2724" s="2"/>
      <c r="CA2724" s="2"/>
    </row>
    <row r="2725" spans="47:79">
      <c r="AU2725" s="4" t="str">
        <f>IF(AZ2725=AZ2726,IF(AZ2725&gt;AZ2724,AZ2725&amp;"_O",""),AZ2725&amp;"_C")</f>
        <v/>
      </c>
      <c r="AV2725" s="7" t="str">
        <f>IF(RIGHT(AU2725,1)="C",AX2725/INDEX($AX$5:$AX$2729,MATCH(AZ2725&amp;"_O",$AU$5:$AU$2729,0),1),"")</f>
        <v/>
      </c>
      <c r="AW2725" s="38">
        <v>44582</v>
      </c>
      <c r="AX2725" s="37">
        <v>4397.9399999999996</v>
      </c>
      <c r="AY2725" s="7">
        <f>AX2725/AX2724</f>
        <v>0.94318710659789595</v>
      </c>
      <c r="AZ2725" s="4">
        <f>YEAR(AW2725)</f>
        <v>2022</v>
      </c>
      <c r="BA2725" s="2" t="s">
        <v>10</v>
      </c>
      <c r="BB2725" s="12" t="str">
        <f>INDEX($CD$5:$CD$10,MATCH(BA2725,$CC$5:$CC$10,0),1)</f>
        <v>Y</v>
      </c>
      <c r="BC2725" s="12" t="str">
        <f>IF(AND(BB2725="Y",AY2725&gt;1),"Y","")</f>
        <v/>
      </c>
      <c r="BD2725" s="12" t="str">
        <f>IF(AND(BB2725="Y",AY2725&lt;1),"Y","")</f>
        <v>Y</v>
      </c>
      <c r="BE2725" s="12" t="str">
        <f>IF(AY2725&gt;1,IF(AY2724&gt;1,"Y",""),"")</f>
        <v/>
      </c>
      <c r="BF2725" s="12" t="str">
        <f>IF(AY2725&lt;1,IF(AY2724&lt;1,"Y",""),"")</f>
        <v>Y</v>
      </c>
      <c r="BG2725" s="2"/>
      <c r="BH2725" s="2"/>
      <c r="BI2725" s="2"/>
      <c r="BJ2725" s="2"/>
      <c r="BK2725" s="2"/>
      <c r="BL2725" s="2"/>
      <c r="BM2725" s="4"/>
      <c r="BN2725" s="7"/>
      <c r="BO2725" s="2"/>
      <c r="BP2725" s="2"/>
      <c r="BQ2725" s="7"/>
      <c r="BR2725" s="4"/>
      <c r="BS2725" s="2"/>
      <c r="BT2725" s="12"/>
      <c r="BU2725" s="12"/>
      <c r="BV2725" s="12"/>
      <c r="BW2725" s="12"/>
      <c r="BX2725" s="12"/>
      <c r="BY2725" s="2"/>
      <c r="BZ2725" s="2"/>
      <c r="CA2725" s="2"/>
    </row>
    <row r="2726" spans="47:79">
      <c r="AU2726" s="4" t="str">
        <f>IF(AZ2726=AZ2727,IF(AZ2726&gt;AZ2725,AZ2726&amp;"_O",""),AZ2726&amp;"_C")</f>
        <v/>
      </c>
      <c r="AV2726" s="7" t="str">
        <f>IF(RIGHT(AU2726,1)="C",AX2726/INDEX($AX$5:$AX$2729,MATCH(AZ2726&amp;"_O",$AU$5:$AU$2729,0),1),"")</f>
        <v/>
      </c>
      <c r="AW2726" s="38">
        <v>44589</v>
      </c>
      <c r="AX2726" s="37">
        <v>4431.8500000000004</v>
      </c>
      <c r="AY2726" s="7">
        <f>AX2726/AX2725</f>
        <v>1.0077104280640483</v>
      </c>
      <c r="AZ2726" s="4">
        <f>YEAR(AW2726)</f>
        <v>2022</v>
      </c>
      <c r="BA2726" s="2" t="s">
        <v>10</v>
      </c>
      <c r="BB2726" s="12" t="str">
        <f>INDEX($CD$5:$CD$10,MATCH(BA2726,$CC$5:$CC$10,0),1)</f>
        <v>Y</v>
      </c>
      <c r="BC2726" s="12" t="str">
        <f>IF(AND(BB2726="Y",AY2726&gt;1),"Y","")</f>
        <v>Y</v>
      </c>
      <c r="BD2726" s="12" t="str">
        <f>IF(AND(BB2726="Y",AY2726&lt;1),"Y","")</f>
        <v/>
      </c>
      <c r="BE2726" s="12" t="str">
        <f>IF(AY2726&gt;1,IF(AY2725&gt;1,"Y",""),"")</f>
        <v/>
      </c>
      <c r="BF2726" s="12" t="str">
        <f>IF(AY2726&lt;1,IF(AY2725&lt;1,"Y",""),"")</f>
        <v/>
      </c>
      <c r="BG2726" s="2"/>
      <c r="BH2726" s="2"/>
      <c r="BI2726" s="2"/>
      <c r="BJ2726" s="2"/>
      <c r="BK2726" s="2"/>
      <c r="BL2726" s="2"/>
      <c r="BM2726" s="4"/>
      <c r="BN2726" s="7"/>
      <c r="BO2726" s="2"/>
      <c r="BP2726" s="2"/>
      <c r="BQ2726" s="7"/>
      <c r="BR2726" s="4"/>
      <c r="BS2726" s="2"/>
      <c r="BT2726" s="12"/>
      <c r="BU2726" s="12"/>
      <c r="BV2726" s="12"/>
      <c r="BW2726" s="12"/>
      <c r="BX2726" s="12"/>
      <c r="BY2726" s="2"/>
      <c r="BZ2726" s="2"/>
      <c r="CA2726" s="2"/>
    </row>
    <row r="2727" spans="47:79">
      <c r="AU2727" s="4" t="str">
        <f>IF(AZ2727=AZ2728,IF(AZ2727&gt;AZ2726,AZ2727&amp;"_O",""),AZ2727&amp;"_C")</f>
        <v/>
      </c>
      <c r="AV2727" s="7" t="str">
        <f>IF(RIGHT(AU2727,1)="C",AX2727/INDEX($AX$5:$AX$2729,MATCH(AZ2727&amp;"_O",$AU$5:$AU$2729,0),1),"")</f>
        <v/>
      </c>
      <c r="AW2727" s="38">
        <v>44596</v>
      </c>
      <c r="AX2727" s="37">
        <v>4500.53</v>
      </c>
      <c r="AY2727" s="7">
        <f>AX2727/AX2726</f>
        <v>1.0154969143811274</v>
      </c>
      <c r="AZ2727" s="4">
        <f>YEAR(AW2727)</f>
        <v>2022</v>
      </c>
      <c r="BA2727" s="2" t="s">
        <v>10</v>
      </c>
      <c r="BB2727" s="12" t="str">
        <f>INDEX($CD$5:$CD$10,MATCH(BA2727,$CC$5:$CC$10,0),1)</f>
        <v>Y</v>
      </c>
      <c r="BC2727" s="12" t="str">
        <f>IF(AND(BB2727="Y",AY2727&gt;1),"Y","")</f>
        <v>Y</v>
      </c>
      <c r="BD2727" s="12" t="str">
        <f>IF(AND(BB2727="Y",AY2727&lt;1),"Y","")</f>
        <v/>
      </c>
      <c r="BE2727" s="12" t="str">
        <f>IF(AY2727&gt;1,IF(AY2726&gt;1,"Y",""),"")</f>
        <v>Y</v>
      </c>
      <c r="BF2727" s="12" t="str">
        <f>IF(AY2727&lt;1,IF(AY2726&lt;1,"Y",""),"")</f>
        <v/>
      </c>
      <c r="BG2727" s="2"/>
      <c r="BH2727" s="2"/>
      <c r="BI2727" s="2"/>
      <c r="BJ2727" s="2"/>
      <c r="BK2727" s="2"/>
      <c r="BL2727" s="2"/>
      <c r="BM2727" s="4"/>
      <c r="BN2727" s="7"/>
      <c r="BO2727" s="2"/>
      <c r="BP2727" s="2"/>
      <c r="BQ2727" s="7"/>
      <c r="BR2727" s="4"/>
      <c r="BS2727" s="2"/>
      <c r="BT2727" s="12"/>
      <c r="BU2727" s="12"/>
      <c r="BV2727" s="12"/>
      <c r="BW2727" s="12"/>
      <c r="BX2727" s="12"/>
      <c r="BY2727" s="2"/>
      <c r="BZ2727" s="2"/>
      <c r="CA2727" s="2"/>
    </row>
    <row r="2728" spans="47:79">
      <c r="AU2728" s="4" t="str">
        <f>IF(AZ2728=AZ2729,IF(AZ2728&gt;AZ2727,AZ2728&amp;"_O",""),AZ2728&amp;"_C")</f>
        <v/>
      </c>
      <c r="AV2728" s="7" t="str">
        <f>IF(RIGHT(AU2728,1)="C",AX2728/INDEX($AX$5:$AX$2729,MATCH(AZ2728&amp;"_O",$AU$5:$AU$2729,0),1),"")</f>
        <v/>
      </c>
      <c r="AW2728" s="38">
        <v>44603</v>
      </c>
      <c r="AX2728" s="37">
        <v>4418.6400000000003</v>
      </c>
      <c r="AY2728" s="7">
        <f>AX2728/AX2727</f>
        <v>0.98180436526364689</v>
      </c>
      <c r="AZ2728" s="4">
        <f>YEAR(AW2728)</f>
        <v>2022</v>
      </c>
      <c r="BA2728" s="2" t="s">
        <v>10</v>
      </c>
      <c r="BB2728" s="12" t="str">
        <f>INDEX($CD$5:$CD$10,MATCH(BA2728,$CC$5:$CC$10,0),1)</f>
        <v>Y</v>
      </c>
      <c r="BC2728" s="12" t="str">
        <f>IF(AND(BB2728="Y",AY2728&gt;1),"Y","")</f>
        <v/>
      </c>
      <c r="BD2728" s="12" t="str">
        <f>IF(AND(BB2728="Y",AY2728&lt;1),"Y","")</f>
        <v>Y</v>
      </c>
      <c r="BE2728" s="12" t="str">
        <f>IF(AY2728&gt;1,IF(AY2727&gt;1,"Y",""),"")</f>
        <v/>
      </c>
      <c r="BF2728" s="12" t="str">
        <f>IF(AY2728&lt;1,IF(AY2727&lt;1,"Y",""),"")</f>
        <v/>
      </c>
      <c r="BG2728" s="2"/>
      <c r="BH2728" s="2"/>
      <c r="BI2728" s="2"/>
      <c r="BJ2728" s="2"/>
      <c r="BK2728" s="2"/>
      <c r="BL2728" s="2"/>
      <c r="BM2728" s="4"/>
      <c r="BN2728" s="7"/>
      <c r="BO2728" s="2"/>
      <c r="BP2728" s="2"/>
      <c r="BQ2728" s="7"/>
      <c r="BR2728" s="4"/>
      <c r="BS2728" s="2"/>
      <c r="BT2728" s="12"/>
      <c r="BU2728" s="12"/>
      <c r="BV2728" s="12"/>
      <c r="BW2728" s="12"/>
      <c r="BX2728" s="12"/>
      <c r="BY2728" s="2"/>
      <c r="BZ2728" s="2"/>
      <c r="CA2728" s="2"/>
    </row>
    <row r="2729" spans="47:79">
      <c r="AU2729" s="4" t="str">
        <f>IF(AZ2729=AZ2730,IF(AZ2729&gt;AZ2728,AZ2729&amp;"_O",""),AZ2729&amp;"_C")</f>
        <v>2022_C</v>
      </c>
      <c r="AV2729" s="7">
        <f>IF(RIGHT(AU2729,1)="C",AX2729/INDEX($AX$5:$AX$2729,MATCH(AZ2729&amp;"_O",$AU$5:$AU$2729,0),1),"")</f>
        <v>0.92983581460884368</v>
      </c>
      <c r="AW2729" s="38">
        <v>44610</v>
      </c>
      <c r="AX2729" s="37">
        <v>4348.87</v>
      </c>
      <c r="AY2729" s="7">
        <f>AX2729/AX2728</f>
        <v>0.98421007368783142</v>
      </c>
      <c r="AZ2729" s="4">
        <f>YEAR(AW2729)</f>
        <v>2022</v>
      </c>
      <c r="BA2729" s="2" t="s">
        <v>10</v>
      </c>
      <c r="BB2729" s="12" t="str">
        <f>INDEX($CD$5:$CD$10,MATCH(BA2729,$CC$5:$CC$10,0),1)</f>
        <v>Y</v>
      </c>
      <c r="BC2729" s="12" t="str">
        <f>IF(AND(BB2729="Y",AY2729&gt;1),"Y","")</f>
        <v/>
      </c>
      <c r="BD2729" s="12" t="str">
        <f>IF(AND(BB2729="Y",AY2729&lt;1),"Y","")</f>
        <v>Y</v>
      </c>
      <c r="BE2729" s="12" t="str">
        <f>IF(AY2729&gt;1,IF(AY2728&gt;1,"Y",""),"")</f>
        <v/>
      </c>
      <c r="BF2729" s="12" t="str">
        <f>IF(AY2729&lt;1,IF(AY2728&lt;1,"Y",""),"")</f>
        <v>Y</v>
      </c>
      <c r="BG2729" s="2"/>
      <c r="BH2729" s="2"/>
      <c r="BI2729" s="2"/>
      <c r="BJ2729" s="2"/>
      <c r="BK2729" s="2"/>
      <c r="BL2729" s="2"/>
      <c r="BM2729" s="4"/>
      <c r="BN2729" s="7"/>
      <c r="BO2729" s="2"/>
      <c r="BP2729" s="2"/>
      <c r="BQ2729" s="7"/>
      <c r="BR2729" s="4"/>
      <c r="BS2729" s="2"/>
      <c r="BT2729" s="12"/>
      <c r="BU2729" s="12"/>
      <c r="BV2729" s="12"/>
      <c r="BW2729" s="12"/>
      <c r="BX2729" s="12"/>
      <c r="BY2729" s="2"/>
      <c r="BZ2729" s="2"/>
      <c r="CA2729" s="2"/>
    </row>
    <row r="2730" spans="47:79">
      <c r="AU2730" s="2"/>
      <c r="AV2730" s="2"/>
      <c r="AW2730" s="2"/>
      <c r="AX2730" s="12"/>
      <c r="AY2730" s="2"/>
      <c r="AZ2730" s="2"/>
      <c r="BA2730" s="2"/>
      <c r="BB2730" s="12"/>
      <c r="BC2730" s="12"/>
      <c r="BD2730" s="12"/>
      <c r="BE2730" s="2"/>
      <c r="BF2730" s="2"/>
      <c r="BG2730" s="2"/>
      <c r="BH2730" s="2"/>
      <c r="BI2730" s="2"/>
      <c r="BJ2730" s="2"/>
      <c r="BK2730" s="2"/>
      <c r="BL2730" s="2"/>
      <c r="BM2730" s="2"/>
      <c r="BN2730" s="2"/>
      <c r="BO2730" s="2"/>
      <c r="BP2730" s="2"/>
      <c r="BQ2730" s="2"/>
      <c r="BR2730" s="2"/>
      <c r="BS2730" s="2"/>
      <c r="BT2730" s="12"/>
      <c r="BU2730" s="12"/>
      <c r="BV2730" s="12"/>
      <c r="BW2730" s="2"/>
      <c r="BX2730" s="2"/>
      <c r="BY2730" s="2"/>
      <c r="BZ2730" s="2"/>
      <c r="CA2730" s="2"/>
    </row>
    <row r="2731" spans="47:79">
      <c r="AU2731" s="2"/>
      <c r="AV2731" s="2"/>
      <c r="AW2731" s="2"/>
      <c r="AX2731" s="12"/>
      <c r="AY2731" s="2"/>
      <c r="AZ2731" s="2"/>
      <c r="BA2731" s="2"/>
      <c r="BB2731" s="12"/>
      <c r="BC2731" s="12"/>
      <c r="BD2731" s="12"/>
      <c r="BE2731" s="2"/>
      <c r="BF2731" s="2"/>
      <c r="BG2731" s="2"/>
      <c r="BH2731" s="2"/>
      <c r="BI2731" s="2"/>
      <c r="BJ2731" s="2"/>
      <c r="BK2731" s="2"/>
      <c r="BL2731" s="2"/>
      <c r="BM2731" s="2"/>
      <c r="BN2731" s="2"/>
      <c r="BO2731" s="2"/>
      <c r="BP2731" s="2"/>
      <c r="BQ2731" s="2"/>
      <c r="BR2731" s="2"/>
      <c r="BS2731" s="2"/>
      <c r="BT2731" s="12"/>
      <c r="BU2731" s="12"/>
      <c r="BV2731" s="12"/>
      <c r="BW2731" s="2"/>
      <c r="BX2731" s="2"/>
      <c r="BY2731" s="2"/>
      <c r="BZ2731" s="2"/>
      <c r="CA2731" s="2"/>
    </row>
    <row r="2732" spans="47:79">
      <c r="AU2732" s="2"/>
      <c r="AV2732" s="2"/>
      <c r="AW2732" s="2"/>
      <c r="AX2732" s="12"/>
      <c r="AY2732" s="2"/>
      <c r="AZ2732" s="2"/>
      <c r="BA2732" s="2"/>
      <c r="BB2732" s="12"/>
      <c r="BC2732" s="12"/>
      <c r="BD2732" s="12"/>
      <c r="BE2732" s="2"/>
      <c r="BF2732" s="2"/>
      <c r="BG2732" s="2"/>
      <c r="BH2732" s="2"/>
      <c r="BI2732" s="2"/>
      <c r="BJ2732" s="2"/>
      <c r="BK2732" s="2"/>
      <c r="BL2732" s="2"/>
      <c r="BM2732" s="2"/>
      <c r="BN2732" s="2"/>
      <c r="BO2732" s="2"/>
      <c r="BP2732" s="2"/>
      <c r="BQ2732" s="2"/>
      <c r="BR2732" s="2"/>
      <c r="BS2732" s="2"/>
      <c r="BT2732" s="12"/>
      <c r="BU2732" s="12"/>
      <c r="BV2732" s="12"/>
      <c r="BW2732" s="2"/>
      <c r="BX2732" s="2"/>
      <c r="BY2732" s="2"/>
      <c r="BZ2732" s="2"/>
      <c r="CA2732" s="2"/>
    </row>
    <row r="2733" spans="47:79">
      <c r="AU2733" s="2"/>
      <c r="AV2733" s="2"/>
      <c r="AW2733" s="2"/>
      <c r="AX2733" s="12"/>
      <c r="AY2733" s="2"/>
      <c r="AZ2733" s="2"/>
      <c r="BA2733" s="2"/>
      <c r="BB2733" s="12"/>
      <c r="BC2733" s="12"/>
      <c r="BD2733" s="12"/>
      <c r="BE2733" s="2"/>
      <c r="BF2733" s="2"/>
      <c r="BG2733" s="2"/>
      <c r="BH2733" s="2"/>
      <c r="BI2733" s="2"/>
      <c r="BJ2733" s="2"/>
      <c r="BK2733" s="2"/>
      <c r="BL2733" s="2"/>
      <c r="BM2733" s="2"/>
      <c r="BN2733" s="2"/>
      <c r="BO2733" s="2"/>
      <c r="BP2733" s="2"/>
      <c r="BQ2733" s="2"/>
      <c r="BR2733" s="2"/>
      <c r="BS2733" s="2"/>
      <c r="BT2733" s="12"/>
      <c r="BU2733" s="12"/>
      <c r="BV2733" s="12"/>
      <c r="BW2733" s="2"/>
      <c r="BX2733" s="2"/>
      <c r="BY2733" s="2"/>
      <c r="BZ2733" s="2"/>
      <c r="CA2733" s="2"/>
    </row>
    <row r="2734" spans="47:79">
      <c r="AU2734" s="2"/>
      <c r="AV2734" s="2"/>
      <c r="AW2734" s="2"/>
      <c r="AX2734" s="12"/>
      <c r="AY2734" s="2"/>
      <c r="AZ2734" s="2"/>
      <c r="BA2734" s="2"/>
      <c r="BB2734" s="12"/>
      <c r="BC2734" s="12"/>
      <c r="BD2734" s="12"/>
      <c r="BE2734" s="2"/>
      <c r="BF2734" s="2"/>
      <c r="BG2734" s="2"/>
      <c r="BH2734" s="2"/>
      <c r="BI2734" s="2"/>
      <c r="BJ2734" s="2"/>
      <c r="BK2734" s="2"/>
      <c r="BL2734" s="2"/>
      <c r="BM2734" s="2"/>
      <c r="BN2734" s="2"/>
      <c r="BO2734" s="2"/>
      <c r="BP2734" s="2"/>
      <c r="BQ2734" s="2"/>
      <c r="BR2734" s="2"/>
      <c r="BS2734" s="2"/>
      <c r="BT2734" s="12"/>
      <c r="BU2734" s="12"/>
      <c r="BV2734" s="12"/>
      <c r="BW2734" s="2"/>
      <c r="BX2734" s="2"/>
      <c r="BY2734" s="2"/>
      <c r="BZ2734" s="2"/>
      <c r="CA2734" s="2"/>
    </row>
    <row r="2735" spans="47:79">
      <c r="AU2735" s="2"/>
      <c r="AV2735" s="2"/>
      <c r="AW2735" s="2"/>
      <c r="AX2735" s="12"/>
      <c r="AY2735" s="2"/>
      <c r="AZ2735" s="2"/>
      <c r="BA2735" s="2"/>
      <c r="BB2735" s="12"/>
      <c r="BC2735" s="12"/>
      <c r="BD2735" s="12"/>
      <c r="BE2735" s="2"/>
      <c r="BF2735" s="2"/>
      <c r="BG2735" s="2"/>
      <c r="BH2735" s="2"/>
      <c r="BI2735" s="2"/>
      <c r="BJ2735" s="2"/>
      <c r="BK2735" s="2"/>
      <c r="BL2735" s="2"/>
      <c r="BM2735" s="2"/>
      <c r="BN2735" s="2"/>
      <c r="BO2735" s="2"/>
      <c r="BP2735" s="2"/>
      <c r="BQ2735" s="2"/>
      <c r="BR2735" s="2"/>
      <c r="BS2735" s="2"/>
      <c r="BT2735" s="12"/>
      <c r="BU2735" s="12"/>
      <c r="BV2735" s="12"/>
      <c r="BW2735" s="2"/>
      <c r="BX2735" s="2"/>
      <c r="BY2735" s="2"/>
      <c r="BZ2735" s="2"/>
      <c r="CA2735" s="2"/>
    </row>
    <row r="2736" spans="47:79">
      <c r="AU2736" s="2"/>
      <c r="AV2736" s="2"/>
      <c r="AW2736" s="2"/>
      <c r="AX2736" s="12"/>
      <c r="AY2736" s="2"/>
      <c r="AZ2736" s="2"/>
      <c r="BA2736" s="2"/>
      <c r="BB2736" s="12"/>
      <c r="BC2736" s="12"/>
      <c r="BD2736" s="12"/>
      <c r="BE2736" s="2"/>
      <c r="BF2736" s="2"/>
      <c r="BG2736" s="2"/>
      <c r="BH2736" s="2"/>
      <c r="BI2736" s="2"/>
      <c r="BJ2736" s="2"/>
      <c r="BK2736" s="2"/>
      <c r="BL2736" s="2"/>
      <c r="BM2736" s="2"/>
      <c r="BN2736" s="2"/>
      <c r="BO2736" s="2"/>
      <c r="BP2736" s="2"/>
      <c r="BQ2736" s="2"/>
      <c r="BR2736" s="2"/>
      <c r="BS2736" s="2"/>
      <c r="BT2736" s="12"/>
      <c r="BU2736" s="12"/>
      <c r="BV2736" s="12"/>
      <c r="BW2736" s="2"/>
      <c r="BX2736" s="2"/>
      <c r="BY2736" s="2"/>
      <c r="BZ2736" s="2"/>
      <c r="CA2736" s="2"/>
    </row>
    <row r="2737" spans="47:79">
      <c r="AU2737" s="2"/>
      <c r="AV2737" s="2"/>
      <c r="AW2737" s="2"/>
      <c r="AX2737" s="12"/>
      <c r="AY2737" s="2"/>
      <c r="AZ2737" s="2"/>
      <c r="BA2737" s="2"/>
      <c r="BB2737" s="12"/>
      <c r="BC2737" s="12"/>
      <c r="BD2737" s="12"/>
      <c r="BE2737" s="2"/>
      <c r="BF2737" s="2"/>
      <c r="BG2737" s="2"/>
      <c r="BH2737" s="2"/>
      <c r="BI2737" s="2"/>
      <c r="BJ2737" s="2"/>
      <c r="BK2737" s="2"/>
      <c r="BL2737" s="2"/>
      <c r="BM2737" s="2"/>
      <c r="BN2737" s="2"/>
      <c r="BO2737" s="2"/>
      <c r="BP2737" s="2"/>
      <c r="BQ2737" s="2"/>
      <c r="BR2737" s="2"/>
      <c r="BS2737" s="2"/>
      <c r="BT2737" s="12"/>
      <c r="BU2737" s="12"/>
      <c r="BV2737" s="12"/>
      <c r="BW2737" s="2"/>
      <c r="BX2737" s="2"/>
      <c r="BY2737" s="2"/>
      <c r="BZ2737" s="2"/>
      <c r="CA2737" s="2"/>
    </row>
    <row r="2738" spans="47:79">
      <c r="AU2738" s="2"/>
      <c r="AV2738" s="2"/>
      <c r="AW2738" s="2"/>
      <c r="AX2738" s="12"/>
      <c r="AY2738" s="2"/>
      <c r="AZ2738" s="2"/>
      <c r="BA2738" s="2"/>
      <c r="BB2738" s="12"/>
      <c r="BC2738" s="12"/>
      <c r="BD2738" s="12"/>
      <c r="BE2738" s="2"/>
      <c r="BF2738" s="2"/>
      <c r="BG2738" s="2"/>
      <c r="BH2738" s="2"/>
      <c r="BI2738" s="2"/>
      <c r="BJ2738" s="2"/>
      <c r="BK2738" s="2"/>
      <c r="BL2738" s="2"/>
      <c r="BM2738" s="2"/>
      <c r="BN2738" s="2"/>
      <c r="BO2738" s="2"/>
      <c r="BP2738" s="2"/>
      <c r="BQ2738" s="2"/>
      <c r="BR2738" s="2"/>
      <c r="BS2738" s="2"/>
      <c r="BT2738" s="12"/>
      <c r="BU2738" s="12"/>
      <c r="BV2738" s="12"/>
      <c r="BW2738" s="2"/>
      <c r="BX2738" s="2"/>
      <c r="BY2738" s="2"/>
      <c r="BZ2738" s="2"/>
      <c r="CA2738" s="2"/>
    </row>
    <row r="2739" spans="47:79">
      <c r="AU2739" s="2"/>
      <c r="AV2739" s="2"/>
      <c r="AW2739" s="2"/>
      <c r="AX2739" s="12"/>
      <c r="AY2739" s="2"/>
      <c r="AZ2739" s="2"/>
      <c r="BA2739" s="2"/>
      <c r="BB2739" s="12"/>
      <c r="BC2739" s="12"/>
      <c r="BD2739" s="12"/>
      <c r="BE2739" s="2"/>
      <c r="BF2739" s="2"/>
      <c r="BG2739" s="2"/>
      <c r="BH2739" s="2"/>
      <c r="BI2739" s="2"/>
      <c r="BJ2739" s="2"/>
      <c r="BK2739" s="2"/>
      <c r="BL2739" s="2"/>
      <c r="BM2739" s="2"/>
      <c r="BN2739" s="2"/>
      <c r="BO2739" s="2"/>
      <c r="BP2739" s="2"/>
      <c r="BQ2739" s="2"/>
      <c r="BR2739" s="2"/>
      <c r="BS2739" s="2"/>
      <c r="BT2739" s="12"/>
      <c r="BU2739" s="12"/>
      <c r="BV2739" s="12"/>
      <c r="BW2739" s="2"/>
      <c r="BX2739" s="2"/>
      <c r="BY2739" s="2"/>
      <c r="BZ2739" s="2"/>
      <c r="CA2739" s="2"/>
    </row>
    <row r="2740" spans="47:79">
      <c r="AU2740" s="2"/>
      <c r="AV2740" s="2"/>
      <c r="AW2740" s="2"/>
      <c r="AX2740" s="12"/>
      <c r="AY2740" s="2"/>
      <c r="AZ2740" s="2"/>
      <c r="BA2740" s="2"/>
      <c r="BB2740" s="12"/>
      <c r="BC2740" s="12"/>
      <c r="BD2740" s="12"/>
      <c r="BE2740" s="2"/>
      <c r="BF2740" s="2"/>
      <c r="BG2740" s="2"/>
      <c r="BH2740" s="2"/>
      <c r="BI2740" s="2"/>
      <c r="BJ2740" s="2"/>
      <c r="BK2740" s="2"/>
      <c r="BL2740" s="2"/>
      <c r="BM2740" s="2"/>
      <c r="BN2740" s="2"/>
      <c r="BO2740" s="2"/>
      <c r="BP2740" s="2"/>
      <c r="BQ2740" s="2"/>
      <c r="BR2740" s="2"/>
      <c r="BS2740" s="2"/>
      <c r="BT2740" s="12"/>
      <c r="BU2740" s="12"/>
      <c r="BV2740" s="12"/>
      <c r="BW2740" s="2"/>
      <c r="BX2740" s="2"/>
      <c r="BY2740" s="2"/>
      <c r="BZ2740" s="2"/>
      <c r="CA2740" s="2"/>
    </row>
    <row r="2741" spans="47:79">
      <c r="AU2741" s="2"/>
      <c r="AV2741" s="2"/>
      <c r="AW2741" s="2"/>
      <c r="AX2741" s="12"/>
      <c r="AY2741" s="2"/>
      <c r="AZ2741" s="2"/>
      <c r="BA2741" s="2"/>
      <c r="BB2741" s="12"/>
      <c r="BC2741" s="12"/>
      <c r="BD2741" s="12"/>
      <c r="BE2741" s="2"/>
      <c r="BF2741" s="2"/>
      <c r="BG2741" s="2"/>
      <c r="BH2741" s="2"/>
      <c r="BI2741" s="2"/>
      <c r="BJ2741" s="2"/>
      <c r="BK2741" s="2"/>
      <c r="BL2741" s="2"/>
      <c r="BM2741" s="2"/>
      <c r="BN2741" s="2"/>
      <c r="BO2741" s="2"/>
      <c r="BP2741" s="2"/>
      <c r="BQ2741" s="2"/>
      <c r="BR2741" s="2"/>
      <c r="BS2741" s="2"/>
      <c r="BT2741" s="12"/>
      <c r="BU2741" s="12"/>
      <c r="BV2741" s="12"/>
      <c r="BW2741" s="2"/>
      <c r="BX2741" s="2"/>
      <c r="BY2741" s="2"/>
      <c r="BZ2741" s="2"/>
      <c r="CA2741" s="2"/>
    </row>
    <row r="2742" spans="47:79">
      <c r="AU2742" s="2"/>
      <c r="AV2742" s="2"/>
      <c r="AW2742" s="2"/>
      <c r="AX2742" s="12"/>
      <c r="AY2742" s="2"/>
      <c r="AZ2742" s="2"/>
      <c r="BA2742" s="2"/>
      <c r="BB2742" s="12"/>
      <c r="BC2742" s="12"/>
      <c r="BD2742" s="12"/>
      <c r="BE2742" s="2"/>
      <c r="BF2742" s="2"/>
      <c r="BG2742" s="2"/>
      <c r="BH2742" s="2"/>
      <c r="BI2742" s="2"/>
      <c r="BJ2742" s="2"/>
      <c r="BK2742" s="2"/>
      <c r="BL2742" s="2"/>
      <c r="BM2742" s="2"/>
      <c r="BN2742" s="2"/>
      <c r="BO2742" s="2"/>
      <c r="BP2742" s="2"/>
      <c r="BQ2742" s="2"/>
      <c r="BR2742" s="2"/>
      <c r="BS2742" s="2"/>
      <c r="BT2742" s="12"/>
      <c r="BU2742" s="12"/>
      <c r="BV2742" s="12"/>
      <c r="BW2742" s="2"/>
      <c r="BX2742" s="2"/>
      <c r="BY2742" s="2"/>
      <c r="BZ2742" s="2"/>
      <c r="CA2742" s="2"/>
    </row>
    <row r="2743" spans="47:79">
      <c r="AU2743" s="2"/>
      <c r="AV2743" s="2"/>
      <c r="AW2743" s="2"/>
      <c r="AX2743" s="12"/>
      <c r="AY2743" s="2"/>
      <c r="AZ2743" s="2"/>
      <c r="BA2743" s="2"/>
      <c r="BB2743" s="12"/>
      <c r="BC2743" s="12"/>
      <c r="BD2743" s="12"/>
      <c r="BE2743" s="2"/>
      <c r="BF2743" s="2"/>
      <c r="BG2743" s="2"/>
      <c r="BH2743" s="2"/>
      <c r="BI2743" s="2"/>
      <c r="BJ2743" s="2"/>
      <c r="BK2743" s="2"/>
      <c r="BL2743" s="2"/>
      <c r="BM2743" s="2"/>
      <c r="BN2743" s="2"/>
      <c r="BO2743" s="2"/>
      <c r="BP2743" s="2"/>
      <c r="BQ2743" s="2"/>
      <c r="BR2743" s="2"/>
      <c r="BS2743" s="2"/>
      <c r="BT2743" s="12"/>
      <c r="BU2743" s="12"/>
      <c r="BV2743" s="12"/>
      <c r="BW2743" s="2"/>
      <c r="BX2743" s="2"/>
      <c r="BY2743" s="2"/>
      <c r="BZ2743" s="2"/>
      <c r="CA2743" s="2"/>
    </row>
    <row r="2744" spans="47:79">
      <c r="AU2744" s="2"/>
      <c r="AV2744" s="2"/>
      <c r="AW2744" s="2"/>
      <c r="AX2744" s="12"/>
      <c r="AY2744" s="2"/>
      <c r="AZ2744" s="2"/>
      <c r="BA2744" s="2"/>
      <c r="BB2744" s="12"/>
      <c r="BC2744" s="12"/>
      <c r="BD2744" s="12"/>
      <c r="BE2744" s="2"/>
      <c r="BF2744" s="2"/>
      <c r="BG2744" s="2"/>
      <c r="BH2744" s="2"/>
      <c r="BI2744" s="2"/>
      <c r="BJ2744" s="2"/>
      <c r="BK2744" s="2"/>
      <c r="BL2744" s="2"/>
      <c r="BM2744" s="2"/>
      <c r="BN2744" s="2"/>
      <c r="BO2744" s="2"/>
      <c r="BP2744" s="2"/>
      <c r="BQ2744" s="2"/>
      <c r="BR2744" s="2"/>
      <c r="BS2744" s="2"/>
      <c r="BT2744" s="12"/>
      <c r="BU2744" s="12"/>
      <c r="BV2744" s="12"/>
      <c r="BW2744" s="2"/>
      <c r="BX2744" s="2"/>
      <c r="BY2744" s="2"/>
      <c r="BZ2744" s="2"/>
      <c r="CA2744" s="2"/>
    </row>
    <row r="2745" spans="47:79">
      <c r="AU2745" s="2"/>
      <c r="AV2745" s="2"/>
      <c r="AW2745" s="2"/>
      <c r="AX2745" s="12"/>
      <c r="AY2745" s="2"/>
      <c r="AZ2745" s="2"/>
      <c r="BA2745" s="2"/>
      <c r="BB2745" s="12"/>
      <c r="BC2745" s="12"/>
      <c r="BD2745" s="12"/>
      <c r="BE2745" s="2"/>
      <c r="BF2745" s="2"/>
      <c r="BG2745" s="2"/>
      <c r="BH2745" s="2"/>
      <c r="BI2745" s="2"/>
      <c r="BJ2745" s="2"/>
      <c r="BK2745" s="2"/>
      <c r="BL2745" s="2"/>
      <c r="BM2745" s="2"/>
      <c r="BN2745" s="2"/>
      <c r="BO2745" s="2"/>
      <c r="BP2745" s="2"/>
      <c r="BQ2745" s="2"/>
      <c r="BR2745" s="2"/>
      <c r="BS2745" s="2"/>
      <c r="BT2745" s="12"/>
      <c r="BU2745" s="12"/>
      <c r="BV2745" s="12"/>
      <c r="BW2745" s="2"/>
      <c r="BX2745" s="2"/>
      <c r="BY2745" s="2"/>
      <c r="BZ2745" s="2"/>
      <c r="CA2745" s="2"/>
    </row>
    <row r="2746" spans="47:79">
      <c r="AU2746" s="2"/>
      <c r="AV2746" s="2"/>
      <c r="AW2746" s="2"/>
      <c r="AX2746" s="12"/>
      <c r="AY2746" s="2"/>
      <c r="AZ2746" s="2"/>
      <c r="BA2746" s="2"/>
      <c r="BB2746" s="12"/>
      <c r="BC2746" s="12"/>
      <c r="BD2746" s="12"/>
      <c r="BE2746" s="2"/>
      <c r="BF2746" s="2"/>
      <c r="BG2746" s="2"/>
      <c r="BH2746" s="2"/>
      <c r="BI2746" s="2"/>
      <c r="BJ2746" s="2"/>
      <c r="BK2746" s="2"/>
      <c r="BL2746" s="2"/>
      <c r="BM2746" s="2"/>
      <c r="BN2746" s="2"/>
      <c r="BO2746" s="2"/>
      <c r="BP2746" s="2"/>
      <c r="BQ2746" s="2"/>
      <c r="BR2746" s="2"/>
      <c r="BS2746" s="2"/>
      <c r="BT2746" s="12"/>
      <c r="BU2746" s="12"/>
      <c r="BV2746" s="12"/>
      <c r="BW2746" s="2"/>
      <c r="BX2746" s="2"/>
      <c r="BY2746" s="2"/>
      <c r="BZ2746" s="2"/>
      <c r="CA2746" s="2"/>
    </row>
    <row r="2747" spans="47:79">
      <c r="AU2747" s="2"/>
      <c r="AV2747" s="2"/>
      <c r="AW2747" s="2"/>
      <c r="AX2747" s="12"/>
      <c r="AY2747" s="2"/>
      <c r="AZ2747" s="2"/>
      <c r="BA2747" s="2"/>
      <c r="BB2747" s="12"/>
      <c r="BC2747" s="12"/>
      <c r="BD2747" s="12"/>
      <c r="BE2747" s="2"/>
      <c r="BF2747" s="2"/>
      <c r="BG2747" s="2"/>
      <c r="BH2747" s="2"/>
      <c r="BI2747" s="2"/>
      <c r="BJ2747" s="2"/>
      <c r="BK2747" s="2"/>
      <c r="BL2747" s="2"/>
      <c r="BM2747" s="2"/>
      <c r="BN2747" s="2"/>
      <c r="BO2747" s="2"/>
      <c r="BP2747" s="2"/>
      <c r="BQ2747" s="2"/>
      <c r="BR2747" s="2"/>
      <c r="BS2747" s="2"/>
      <c r="BT2747" s="12"/>
      <c r="BU2747" s="12"/>
      <c r="BV2747" s="12"/>
      <c r="BW2747" s="2"/>
      <c r="BX2747" s="2"/>
      <c r="BY2747" s="2"/>
      <c r="BZ2747" s="2"/>
      <c r="CA2747" s="2"/>
    </row>
    <row r="2748" spans="47:79">
      <c r="AU2748" s="2"/>
      <c r="AV2748" s="2"/>
      <c r="AW2748" s="2"/>
      <c r="AX2748" s="12"/>
      <c r="AY2748" s="2"/>
      <c r="AZ2748" s="2"/>
      <c r="BA2748" s="2"/>
      <c r="BB2748" s="12"/>
      <c r="BC2748" s="12"/>
      <c r="BD2748" s="12"/>
      <c r="BE2748" s="2"/>
      <c r="BF2748" s="2"/>
      <c r="BG2748" s="2"/>
      <c r="BH2748" s="2"/>
      <c r="BI2748" s="2"/>
      <c r="BJ2748" s="2"/>
      <c r="BK2748" s="2"/>
      <c r="BL2748" s="2"/>
      <c r="BM2748" s="2"/>
      <c r="BN2748" s="2"/>
      <c r="BO2748" s="2"/>
      <c r="BP2748" s="2"/>
      <c r="BQ2748" s="2"/>
      <c r="BR2748" s="2"/>
      <c r="BS2748" s="2"/>
      <c r="BT2748" s="12"/>
      <c r="BU2748" s="12"/>
      <c r="BV2748" s="12"/>
      <c r="BW2748" s="2"/>
      <c r="BX2748" s="2"/>
      <c r="BY2748" s="2"/>
      <c r="BZ2748" s="2"/>
      <c r="CA2748" s="2"/>
    </row>
    <row r="2749" spans="47:79">
      <c r="AU2749" s="2"/>
      <c r="AV2749" s="2"/>
      <c r="AW2749" s="2"/>
      <c r="AX2749" s="12"/>
      <c r="AY2749" s="2"/>
      <c r="AZ2749" s="2"/>
      <c r="BA2749" s="2"/>
      <c r="BB2749" s="12"/>
      <c r="BC2749" s="12"/>
      <c r="BD2749" s="12"/>
      <c r="BE2749" s="2"/>
      <c r="BF2749" s="2"/>
      <c r="BG2749" s="2"/>
      <c r="BH2749" s="2"/>
      <c r="BI2749" s="2"/>
      <c r="BJ2749" s="2"/>
      <c r="BK2749" s="2"/>
      <c r="BL2749" s="2"/>
      <c r="BM2749" s="2"/>
      <c r="BN2749" s="2"/>
      <c r="BO2749" s="2"/>
      <c r="BP2749" s="2"/>
      <c r="BQ2749" s="2"/>
      <c r="BR2749" s="2"/>
      <c r="BS2749" s="2"/>
      <c r="BT2749" s="12"/>
      <c r="BU2749" s="12"/>
      <c r="BV2749" s="12"/>
      <c r="BW2749" s="2"/>
      <c r="BX2749" s="2"/>
      <c r="BY2749" s="2"/>
      <c r="BZ2749" s="2"/>
      <c r="CA2749" s="2"/>
    </row>
    <row r="2750" spans="47:79">
      <c r="AU2750" s="2"/>
      <c r="AV2750" s="2"/>
      <c r="AW2750" s="2"/>
      <c r="AX2750" s="12"/>
      <c r="AY2750" s="2"/>
      <c r="AZ2750" s="2"/>
      <c r="BA2750" s="2"/>
      <c r="BB2750" s="12"/>
      <c r="BC2750" s="12"/>
      <c r="BD2750" s="12"/>
      <c r="BE2750" s="2"/>
      <c r="BF2750" s="2"/>
      <c r="BG2750" s="2"/>
      <c r="BH2750" s="2"/>
      <c r="BI2750" s="2"/>
      <c r="BJ2750" s="2"/>
      <c r="BK2750" s="2"/>
      <c r="BL2750" s="2"/>
      <c r="BM2750" s="2"/>
      <c r="BN2750" s="2"/>
      <c r="BO2750" s="2"/>
      <c r="BP2750" s="2"/>
      <c r="BQ2750" s="2"/>
      <c r="BR2750" s="2"/>
      <c r="BS2750" s="2"/>
      <c r="BT2750" s="12"/>
      <c r="BU2750" s="12"/>
      <c r="BV2750" s="12"/>
      <c r="BW2750" s="2"/>
      <c r="BX2750" s="2"/>
      <c r="BY2750" s="2"/>
      <c r="BZ2750" s="2"/>
      <c r="CA2750" s="2"/>
    </row>
    <row r="2751" spans="47:79">
      <c r="AU2751" s="2"/>
      <c r="AV2751" s="2"/>
      <c r="AW2751" s="2"/>
      <c r="AX2751" s="12"/>
      <c r="AY2751" s="2"/>
      <c r="AZ2751" s="2"/>
      <c r="BA2751" s="2"/>
      <c r="BB2751" s="12"/>
      <c r="BC2751" s="12"/>
      <c r="BD2751" s="12"/>
      <c r="BE2751" s="2"/>
      <c r="BF2751" s="2"/>
      <c r="BG2751" s="2"/>
      <c r="BH2751" s="2"/>
      <c r="BI2751" s="2"/>
      <c r="BJ2751" s="2"/>
      <c r="BK2751" s="2"/>
      <c r="BL2751" s="2"/>
      <c r="BM2751" s="2"/>
      <c r="BN2751" s="2"/>
      <c r="BO2751" s="2"/>
      <c r="BP2751" s="2"/>
      <c r="BQ2751" s="2"/>
      <c r="BR2751" s="2"/>
      <c r="BS2751" s="2"/>
      <c r="BT2751" s="12"/>
      <c r="BU2751" s="12"/>
      <c r="BV2751" s="12"/>
      <c r="BW2751" s="2"/>
      <c r="BX2751" s="2"/>
      <c r="BY2751" s="2"/>
      <c r="BZ2751" s="2"/>
      <c r="CA2751" s="2"/>
    </row>
    <row r="2752" spans="47:79">
      <c r="AU2752" s="2"/>
      <c r="AV2752" s="2"/>
      <c r="AW2752" s="2"/>
      <c r="AX2752" s="12"/>
      <c r="AY2752" s="2"/>
      <c r="AZ2752" s="2"/>
      <c r="BA2752" s="2"/>
      <c r="BB2752" s="12"/>
      <c r="BC2752" s="12"/>
      <c r="BD2752" s="12"/>
      <c r="BE2752" s="2"/>
      <c r="BF2752" s="2"/>
      <c r="BG2752" s="2"/>
      <c r="BH2752" s="2"/>
      <c r="BI2752" s="2"/>
      <c r="BJ2752" s="2"/>
      <c r="BK2752" s="2"/>
      <c r="BL2752" s="2"/>
      <c r="BM2752" s="2"/>
      <c r="BN2752" s="2"/>
      <c r="BO2752" s="2"/>
      <c r="BP2752" s="2"/>
      <c r="BQ2752" s="2"/>
      <c r="BR2752" s="2"/>
      <c r="BS2752" s="2"/>
      <c r="BT2752" s="12"/>
      <c r="BU2752" s="12"/>
      <c r="BV2752" s="12"/>
      <c r="BW2752" s="2"/>
      <c r="BX2752" s="2"/>
      <c r="BY2752" s="2"/>
      <c r="BZ2752" s="2"/>
      <c r="CA2752" s="2"/>
    </row>
    <row r="2753" spans="47:79">
      <c r="AU2753" s="2"/>
      <c r="AV2753" s="2"/>
      <c r="AW2753" s="2"/>
      <c r="AX2753" s="12"/>
      <c r="AY2753" s="2"/>
      <c r="AZ2753" s="2"/>
      <c r="BA2753" s="2"/>
      <c r="BB2753" s="12"/>
      <c r="BC2753" s="12"/>
      <c r="BD2753" s="12"/>
      <c r="BE2753" s="2"/>
      <c r="BF2753" s="2"/>
      <c r="BG2753" s="2"/>
      <c r="BH2753" s="2"/>
      <c r="BI2753" s="2"/>
      <c r="BJ2753" s="2"/>
      <c r="BK2753" s="2"/>
      <c r="BL2753" s="2"/>
      <c r="BM2753" s="2"/>
      <c r="BN2753" s="2"/>
      <c r="BO2753" s="2"/>
      <c r="BP2753" s="2"/>
      <c r="BQ2753" s="2"/>
      <c r="BR2753" s="2"/>
      <c r="BS2753" s="2"/>
      <c r="BT2753" s="12"/>
      <c r="BU2753" s="12"/>
      <c r="BV2753" s="12"/>
      <c r="BW2753" s="2"/>
      <c r="BX2753" s="2"/>
      <c r="BY2753" s="2"/>
      <c r="BZ2753" s="2"/>
      <c r="CA2753" s="2"/>
    </row>
    <row r="2754" spans="47:79">
      <c r="AU2754" s="2"/>
      <c r="AV2754" s="2"/>
      <c r="AW2754" s="2"/>
      <c r="AX2754" s="12"/>
      <c r="AY2754" s="2"/>
      <c r="AZ2754" s="2"/>
      <c r="BA2754" s="2"/>
      <c r="BB2754" s="12"/>
      <c r="BC2754" s="12"/>
      <c r="BD2754" s="12"/>
      <c r="BE2754" s="2"/>
      <c r="BF2754" s="2"/>
      <c r="BG2754" s="2"/>
      <c r="BH2754" s="2"/>
      <c r="BI2754" s="2"/>
      <c r="BJ2754" s="2"/>
      <c r="BK2754" s="2"/>
      <c r="BL2754" s="2"/>
      <c r="BM2754" s="2"/>
      <c r="BN2754" s="2"/>
      <c r="BO2754" s="2"/>
      <c r="BP2754" s="2"/>
      <c r="BQ2754" s="2"/>
      <c r="BR2754" s="2"/>
      <c r="BS2754" s="2"/>
      <c r="BT2754" s="12"/>
      <c r="BU2754" s="12"/>
      <c r="BV2754" s="12"/>
      <c r="BW2754" s="2"/>
      <c r="BX2754" s="2"/>
      <c r="BY2754" s="2"/>
      <c r="BZ2754" s="2"/>
      <c r="CA2754" s="2"/>
    </row>
    <row r="2755" spans="47:79">
      <c r="AU2755" s="2"/>
      <c r="AV2755" s="2"/>
      <c r="AW2755" s="2"/>
      <c r="AX2755" s="12"/>
      <c r="AY2755" s="2"/>
      <c r="AZ2755" s="2"/>
      <c r="BA2755" s="2"/>
      <c r="BB2755" s="12"/>
      <c r="BC2755" s="12"/>
      <c r="BD2755" s="12"/>
      <c r="BE2755" s="2"/>
      <c r="BF2755" s="2"/>
      <c r="BG2755" s="2"/>
      <c r="BH2755" s="2"/>
      <c r="BI2755" s="2"/>
      <c r="BJ2755" s="2"/>
      <c r="BK2755" s="2"/>
      <c r="BL2755" s="2"/>
      <c r="BM2755" s="2"/>
      <c r="BN2755" s="2"/>
      <c r="BO2755" s="2"/>
      <c r="BP2755" s="2"/>
      <c r="BQ2755" s="2"/>
      <c r="BR2755" s="2"/>
      <c r="BS2755" s="2"/>
      <c r="BT2755" s="12"/>
      <c r="BU2755" s="12"/>
      <c r="BV2755" s="12"/>
      <c r="BW2755" s="2"/>
      <c r="BX2755" s="2"/>
      <c r="BY2755" s="2"/>
      <c r="BZ2755" s="2"/>
      <c r="CA2755" s="2"/>
    </row>
    <row r="2756" spans="47:79">
      <c r="AU2756" s="2"/>
      <c r="AV2756" s="2"/>
      <c r="AW2756" s="2"/>
      <c r="AX2756" s="12"/>
      <c r="AY2756" s="2"/>
      <c r="AZ2756" s="2"/>
      <c r="BA2756" s="2"/>
      <c r="BB2756" s="12"/>
      <c r="BC2756" s="12"/>
      <c r="BD2756" s="12"/>
      <c r="BE2756" s="2"/>
      <c r="BF2756" s="2"/>
      <c r="BG2756" s="2"/>
      <c r="BH2756" s="2"/>
      <c r="BI2756" s="2"/>
      <c r="BJ2756" s="2"/>
      <c r="BK2756" s="2"/>
      <c r="BL2756" s="2"/>
      <c r="BM2756" s="2"/>
      <c r="BN2756" s="2"/>
      <c r="BO2756" s="2"/>
      <c r="BP2756" s="2"/>
      <c r="BQ2756" s="2"/>
      <c r="BR2756" s="2"/>
      <c r="BS2756" s="2"/>
      <c r="BT2756" s="12"/>
      <c r="BU2756" s="12"/>
      <c r="BV2756" s="12"/>
      <c r="BW2756" s="2"/>
      <c r="BX2756" s="2"/>
      <c r="BY2756" s="2"/>
      <c r="BZ2756" s="2"/>
      <c r="CA2756" s="2"/>
    </row>
    <row r="2757" spans="47:79">
      <c r="AU2757" s="2"/>
      <c r="AV2757" s="2"/>
      <c r="AW2757" s="2"/>
      <c r="AX2757" s="12"/>
      <c r="AY2757" s="2"/>
      <c r="AZ2757" s="2"/>
      <c r="BA2757" s="2"/>
      <c r="BB2757" s="12"/>
      <c r="BC2757" s="12"/>
      <c r="BD2757" s="12"/>
      <c r="BE2757" s="2"/>
      <c r="BF2757" s="2"/>
      <c r="BG2757" s="2"/>
      <c r="BH2757" s="2"/>
      <c r="BI2757" s="2"/>
      <c r="BJ2757" s="2"/>
      <c r="BK2757" s="2"/>
      <c r="BL2757" s="2"/>
      <c r="BM2757" s="2"/>
      <c r="BN2757" s="2"/>
      <c r="BO2757" s="2"/>
      <c r="BP2757" s="2"/>
      <c r="BQ2757" s="2"/>
      <c r="BR2757" s="2"/>
      <c r="BS2757" s="2"/>
      <c r="BT2757" s="12"/>
      <c r="BU2757" s="12"/>
      <c r="BV2757" s="12"/>
      <c r="BW2757" s="2"/>
      <c r="BX2757" s="2"/>
      <c r="BY2757" s="2"/>
      <c r="BZ2757" s="2"/>
      <c r="CA2757" s="2"/>
    </row>
    <row r="2758" spans="47:79">
      <c r="AU2758" s="2"/>
      <c r="AV2758" s="2"/>
      <c r="AW2758" s="2"/>
      <c r="AX2758" s="12"/>
      <c r="AY2758" s="2"/>
      <c r="AZ2758" s="2"/>
      <c r="BA2758" s="2"/>
      <c r="BB2758" s="12"/>
      <c r="BC2758" s="12"/>
      <c r="BD2758" s="12"/>
      <c r="BE2758" s="2"/>
      <c r="BF2758" s="2"/>
      <c r="BG2758" s="2"/>
      <c r="BH2758" s="2"/>
      <c r="BI2758" s="2"/>
      <c r="BJ2758" s="2"/>
      <c r="BK2758" s="2"/>
      <c r="BL2758" s="2"/>
      <c r="BM2758" s="2"/>
      <c r="BN2758" s="2"/>
      <c r="BO2758" s="2"/>
      <c r="BP2758" s="2"/>
      <c r="BQ2758" s="2"/>
      <c r="BR2758" s="2"/>
      <c r="BS2758" s="2"/>
      <c r="BT2758" s="12"/>
      <c r="BU2758" s="12"/>
      <c r="BV2758" s="12"/>
      <c r="BW2758" s="2"/>
      <c r="BX2758" s="2"/>
      <c r="BY2758" s="2"/>
      <c r="BZ2758" s="2"/>
      <c r="CA2758" s="2"/>
    </row>
    <row r="2759" spans="47:79">
      <c r="AU2759" s="2"/>
      <c r="AV2759" s="2"/>
      <c r="AW2759" s="2"/>
      <c r="AX2759" s="12"/>
      <c r="AY2759" s="2"/>
      <c r="AZ2759" s="2"/>
      <c r="BA2759" s="2"/>
      <c r="BB2759" s="12"/>
      <c r="BC2759" s="12"/>
      <c r="BD2759" s="12"/>
      <c r="BE2759" s="2"/>
      <c r="BF2759" s="2"/>
      <c r="BG2759" s="2"/>
      <c r="BH2759" s="2"/>
      <c r="BI2759" s="2"/>
      <c r="BJ2759" s="2"/>
      <c r="BK2759" s="2"/>
      <c r="BL2759" s="2"/>
      <c r="BM2759" s="2"/>
      <c r="BN2759" s="2"/>
      <c r="BO2759" s="2"/>
      <c r="BP2759" s="2"/>
      <c r="BQ2759" s="2"/>
      <c r="BR2759" s="2"/>
      <c r="BS2759" s="2"/>
      <c r="BT2759" s="12"/>
      <c r="BU2759" s="12"/>
      <c r="BV2759" s="12"/>
      <c r="BW2759" s="2"/>
      <c r="BX2759" s="2"/>
      <c r="BY2759" s="2"/>
      <c r="BZ2759" s="2"/>
      <c r="CA2759" s="2"/>
    </row>
    <row r="2760" spans="47:79">
      <c r="AU2760" s="2"/>
      <c r="AV2760" s="2"/>
      <c r="AW2760" s="2"/>
      <c r="AX2760" s="12"/>
      <c r="AY2760" s="2"/>
      <c r="AZ2760" s="2"/>
      <c r="BA2760" s="2"/>
      <c r="BB2760" s="12"/>
      <c r="BC2760" s="12"/>
      <c r="BD2760" s="12"/>
      <c r="BE2760" s="2"/>
      <c r="BF2760" s="2"/>
      <c r="BG2760" s="2"/>
      <c r="BH2760" s="2"/>
      <c r="BI2760" s="2"/>
      <c r="BJ2760" s="2"/>
      <c r="BK2760" s="2"/>
      <c r="BL2760" s="2"/>
      <c r="BM2760" s="2"/>
      <c r="BN2760" s="2"/>
      <c r="BO2760" s="2"/>
      <c r="BP2760" s="2"/>
      <c r="BQ2760" s="2"/>
      <c r="BR2760" s="2"/>
      <c r="BS2760" s="2"/>
      <c r="BT2760" s="12"/>
      <c r="BU2760" s="12"/>
      <c r="BV2760" s="12"/>
      <c r="BW2760" s="2"/>
      <c r="BX2760" s="2"/>
      <c r="BY2760" s="2"/>
      <c r="BZ2760" s="2"/>
      <c r="CA2760" s="2"/>
    </row>
    <row r="2761" spans="47:79">
      <c r="AU2761" s="2"/>
      <c r="AV2761" s="2"/>
      <c r="AW2761" s="2"/>
      <c r="AX2761" s="12"/>
      <c r="AY2761" s="2"/>
      <c r="AZ2761" s="2"/>
      <c r="BA2761" s="2"/>
      <c r="BB2761" s="12"/>
      <c r="BC2761" s="12"/>
      <c r="BD2761" s="12"/>
      <c r="BE2761" s="2"/>
      <c r="BF2761" s="2"/>
      <c r="BG2761" s="2"/>
      <c r="BH2761" s="2"/>
      <c r="BI2761" s="2"/>
      <c r="BJ2761" s="2"/>
      <c r="BK2761" s="2"/>
      <c r="BL2761" s="2"/>
      <c r="BM2761" s="2"/>
      <c r="BN2761" s="2"/>
      <c r="BO2761" s="2"/>
      <c r="BP2761" s="2"/>
      <c r="BQ2761" s="2"/>
      <c r="BR2761" s="2"/>
      <c r="BS2761" s="2"/>
      <c r="BT2761" s="12"/>
      <c r="BU2761" s="12"/>
      <c r="BV2761" s="12"/>
      <c r="BW2761" s="2"/>
      <c r="BX2761" s="2"/>
      <c r="BY2761" s="2"/>
      <c r="BZ2761" s="2"/>
      <c r="CA2761" s="2"/>
    </row>
    <row r="2762" spans="47:79">
      <c r="AU2762" s="2"/>
      <c r="AV2762" s="2"/>
      <c r="AW2762" s="2"/>
      <c r="AX2762" s="12"/>
      <c r="AY2762" s="2"/>
      <c r="AZ2762" s="2"/>
      <c r="BA2762" s="2"/>
      <c r="BB2762" s="12"/>
      <c r="BC2762" s="12"/>
      <c r="BD2762" s="12"/>
      <c r="BE2762" s="2"/>
      <c r="BF2762" s="2"/>
      <c r="BG2762" s="2"/>
      <c r="BH2762" s="2"/>
      <c r="BI2762" s="2"/>
      <c r="BJ2762" s="2"/>
      <c r="BK2762" s="2"/>
      <c r="BL2762" s="2"/>
      <c r="BM2762" s="2"/>
      <c r="BN2762" s="2"/>
      <c r="BO2762" s="2"/>
      <c r="BP2762" s="2"/>
      <c r="BQ2762" s="2"/>
      <c r="BR2762" s="2"/>
      <c r="BS2762" s="2"/>
      <c r="BT2762" s="12"/>
      <c r="BU2762" s="12"/>
      <c r="BV2762" s="12"/>
      <c r="BW2762" s="2"/>
      <c r="BX2762" s="2"/>
      <c r="BY2762" s="2"/>
      <c r="BZ2762" s="2"/>
      <c r="CA2762" s="2"/>
    </row>
    <row r="2763" spans="47:79">
      <c r="AU2763" s="2"/>
      <c r="AV2763" s="2"/>
      <c r="AW2763" s="2"/>
      <c r="AX2763" s="12"/>
      <c r="AY2763" s="2"/>
      <c r="AZ2763" s="2"/>
      <c r="BA2763" s="2"/>
      <c r="BB2763" s="12"/>
      <c r="BC2763" s="12"/>
      <c r="BD2763" s="12"/>
      <c r="BE2763" s="2"/>
      <c r="BF2763" s="2"/>
      <c r="BG2763" s="2"/>
      <c r="BH2763" s="2"/>
      <c r="BI2763" s="2"/>
      <c r="BJ2763" s="2"/>
      <c r="BK2763" s="2"/>
      <c r="BL2763" s="2"/>
      <c r="BM2763" s="2"/>
      <c r="BN2763" s="2"/>
      <c r="BO2763" s="2"/>
      <c r="BP2763" s="2"/>
      <c r="BQ2763" s="2"/>
      <c r="BR2763" s="2"/>
      <c r="BS2763" s="2"/>
      <c r="BT2763" s="12"/>
      <c r="BU2763" s="12"/>
      <c r="BV2763" s="12"/>
      <c r="BW2763" s="2"/>
      <c r="BX2763" s="2"/>
      <c r="BY2763" s="2"/>
      <c r="BZ2763" s="2"/>
      <c r="CA2763" s="2"/>
    </row>
    <row r="2764" spans="47:79">
      <c r="AU2764" s="2"/>
      <c r="AV2764" s="2"/>
      <c r="AW2764" s="2"/>
      <c r="AX2764" s="12"/>
      <c r="AY2764" s="2"/>
      <c r="AZ2764" s="2"/>
      <c r="BA2764" s="2"/>
      <c r="BB2764" s="12"/>
      <c r="BC2764" s="12"/>
      <c r="BD2764" s="12"/>
      <c r="BE2764" s="2"/>
      <c r="BF2764" s="2"/>
      <c r="BG2764" s="2"/>
      <c r="BH2764" s="2"/>
      <c r="BI2764" s="2"/>
      <c r="BJ2764" s="2"/>
      <c r="BK2764" s="2"/>
      <c r="BL2764" s="2"/>
      <c r="BM2764" s="2"/>
      <c r="BN2764" s="2"/>
      <c r="BO2764" s="2"/>
      <c r="BP2764" s="2"/>
      <c r="BQ2764" s="2"/>
      <c r="BR2764" s="2"/>
      <c r="BS2764" s="2"/>
      <c r="BT2764" s="12"/>
      <c r="BU2764" s="12"/>
      <c r="BV2764" s="12"/>
      <c r="BW2764" s="2"/>
      <c r="BX2764" s="2"/>
      <c r="BY2764" s="2"/>
      <c r="BZ2764" s="2"/>
      <c r="CA2764" s="2"/>
    </row>
    <row r="2765" spans="47:79">
      <c r="AU2765" s="2"/>
      <c r="AV2765" s="2"/>
      <c r="AW2765" s="2"/>
      <c r="AX2765" s="12"/>
      <c r="AY2765" s="2"/>
      <c r="AZ2765" s="2"/>
      <c r="BA2765" s="2"/>
      <c r="BB2765" s="12"/>
      <c r="BC2765" s="12"/>
      <c r="BD2765" s="12"/>
      <c r="BE2765" s="2"/>
      <c r="BF2765" s="2"/>
      <c r="BG2765" s="2"/>
      <c r="BH2765" s="2"/>
      <c r="BI2765" s="2"/>
      <c r="BJ2765" s="2"/>
      <c r="BK2765" s="2"/>
      <c r="BL2765" s="2"/>
      <c r="BM2765" s="2"/>
      <c r="BN2765" s="2"/>
      <c r="BO2765" s="2"/>
      <c r="BP2765" s="2"/>
      <c r="BQ2765" s="2"/>
      <c r="BR2765" s="2"/>
      <c r="BS2765" s="2"/>
      <c r="BT2765" s="12"/>
      <c r="BU2765" s="12"/>
      <c r="BV2765" s="12"/>
      <c r="BW2765" s="2"/>
      <c r="BX2765" s="2"/>
      <c r="BY2765" s="2"/>
      <c r="BZ2765" s="2"/>
      <c r="CA2765" s="2"/>
    </row>
    <row r="2766" spans="47:79">
      <c r="AU2766" s="2"/>
      <c r="AV2766" s="2"/>
      <c r="AW2766" s="2"/>
      <c r="AX2766" s="12"/>
      <c r="AY2766" s="2"/>
      <c r="AZ2766" s="2"/>
      <c r="BA2766" s="2"/>
      <c r="BB2766" s="12"/>
      <c r="BC2766" s="12"/>
      <c r="BD2766" s="12"/>
      <c r="BE2766" s="2"/>
      <c r="BF2766" s="2"/>
      <c r="BG2766" s="2"/>
      <c r="BH2766" s="2"/>
      <c r="BI2766" s="2"/>
      <c r="BJ2766" s="2"/>
      <c r="BK2766" s="2"/>
      <c r="BL2766" s="2"/>
      <c r="BM2766" s="2"/>
      <c r="BN2766" s="2"/>
      <c r="BO2766" s="2"/>
      <c r="BP2766" s="2"/>
      <c r="BQ2766" s="2"/>
      <c r="BR2766" s="2"/>
      <c r="BS2766" s="2"/>
      <c r="BT2766" s="12"/>
      <c r="BU2766" s="12"/>
      <c r="BV2766" s="12"/>
      <c r="BW2766" s="2"/>
      <c r="BX2766" s="2"/>
      <c r="BY2766" s="2"/>
      <c r="BZ2766" s="2"/>
      <c r="CA2766" s="2"/>
    </row>
    <row r="2767" spans="47:79">
      <c r="AU2767" s="2"/>
      <c r="AV2767" s="2"/>
      <c r="AW2767" s="2"/>
      <c r="AX2767" s="12"/>
      <c r="AY2767" s="2"/>
      <c r="AZ2767" s="2"/>
      <c r="BA2767" s="2"/>
      <c r="BB2767" s="12"/>
      <c r="BC2767" s="12"/>
      <c r="BD2767" s="12"/>
      <c r="BE2767" s="2"/>
      <c r="BF2767" s="2"/>
      <c r="BG2767" s="2"/>
      <c r="BH2767" s="2"/>
      <c r="BI2767" s="2"/>
      <c r="BJ2767" s="2"/>
      <c r="BK2767" s="2"/>
      <c r="BL2767" s="2"/>
      <c r="BM2767" s="2"/>
      <c r="BN2767" s="2"/>
      <c r="BO2767" s="2"/>
      <c r="BP2767" s="2"/>
      <c r="BQ2767" s="2"/>
      <c r="BR2767" s="2"/>
      <c r="BS2767" s="2"/>
      <c r="BT2767" s="12"/>
      <c r="BU2767" s="12"/>
      <c r="BV2767" s="12"/>
      <c r="BW2767" s="2"/>
      <c r="BX2767" s="2"/>
      <c r="BY2767" s="2"/>
      <c r="BZ2767" s="2"/>
      <c r="CA2767" s="2"/>
    </row>
    <row r="2768" spans="47:79">
      <c r="AU2768" s="2"/>
      <c r="AV2768" s="2"/>
      <c r="AW2768" s="2"/>
      <c r="AX2768" s="12"/>
      <c r="AY2768" s="2"/>
      <c r="AZ2768" s="2"/>
      <c r="BA2768" s="2"/>
      <c r="BB2768" s="12"/>
      <c r="BC2768" s="12"/>
      <c r="BD2768" s="12"/>
      <c r="BE2768" s="2"/>
      <c r="BF2768" s="2"/>
      <c r="BG2768" s="2"/>
      <c r="BH2768" s="2"/>
      <c r="BI2768" s="2"/>
      <c r="BJ2768" s="2"/>
      <c r="BK2768" s="2"/>
      <c r="BL2768" s="2"/>
      <c r="BM2768" s="2"/>
      <c r="BN2768" s="2"/>
      <c r="BO2768" s="2"/>
      <c r="BP2768" s="2"/>
      <c r="BQ2768" s="2"/>
      <c r="BR2768" s="2"/>
      <c r="BS2768" s="2"/>
      <c r="BT2768" s="12"/>
      <c r="BU2768" s="12"/>
      <c r="BV2768" s="12"/>
      <c r="BW2768" s="2"/>
      <c r="BX2768" s="2"/>
      <c r="BY2768" s="2"/>
      <c r="BZ2768" s="2"/>
      <c r="CA2768" s="2"/>
    </row>
    <row r="2769" spans="47:79">
      <c r="AU2769" s="2"/>
      <c r="AV2769" s="2"/>
      <c r="AW2769" s="2"/>
      <c r="AX2769" s="12"/>
      <c r="AY2769" s="2"/>
      <c r="AZ2769" s="2"/>
      <c r="BA2769" s="2"/>
      <c r="BB2769" s="12"/>
      <c r="BC2769" s="12"/>
      <c r="BD2769" s="12"/>
      <c r="BE2769" s="2"/>
      <c r="BF2769" s="2"/>
      <c r="BG2769" s="2"/>
      <c r="BH2769" s="2"/>
      <c r="BI2769" s="2"/>
      <c r="BJ2769" s="2"/>
      <c r="BK2769" s="2"/>
      <c r="BL2769" s="2"/>
      <c r="BM2769" s="2"/>
      <c r="BN2769" s="2"/>
      <c r="BO2769" s="2"/>
      <c r="BP2769" s="2"/>
      <c r="BQ2769" s="2"/>
      <c r="BR2769" s="2"/>
      <c r="BS2769" s="2"/>
      <c r="BT2769" s="12"/>
      <c r="BU2769" s="12"/>
      <c r="BV2769" s="12"/>
      <c r="BW2769" s="2"/>
      <c r="BX2769" s="2"/>
      <c r="BY2769" s="2"/>
      <c r="BZ2769" s="2"/>
      <c r="CA2769" s="2"/>
    </row>
    <row r="2770" spans="47:79">
      <c r="AU2770" s="2"/>
      <c r="AV2770" s="2"/>
      <c r="AW2770" s="2"/>
      <c r="AX2770" s="12"/>
      <c r="AY2770" s="2"/>
      <c r="AZ2770" s="2"/>
      <c r="BA2770" s="2"/>
      <c r="BB2770" s="12"/>
      <c r="BC2770" s="12"/>
      <c r="BD2770" s="12"/>
      <c r="BE2770" s="2"/>
      <c r="BF2770" s="2"/>
      <c r="BG2770" s="2"/>
      <c r="BH2770" s="2"/>
      <c r="BI2770" s="2"/>
      <c r="BJ2770" s="2"/>
      <c r="BK2770" s="2"/>
      <c r="BL2770" s="2"/>
      <c r="BM2770" s="2"/>
      <c r="BN2770" s="2"/>
      <c r="BO2770" s="2"/>
      <c r="BP2770" s="2"/>
      <c r="BQ2770" s="2"/>
      <c r="BR2770" s="2"/>
      <c r="BS2770" s="2"/>
      <c r="BT2770" s="12"/>
      <c r="BU2770" s="12"/>
      <c r="BV2770" s="12"/>
      <c r="BW2770" s="2"/>
      <c r="BX2770" s="2"/>
      <c r="BY2770" s="2"/>
      <c r="BZ2770" s="2"/>
      <c r="CA2770" s="2"/>
    </row>
    <row r="2771" spans="47:79">
      <c r="AU2771" s="2"/>
      <c r="AV2771" s="2"/>
      <c r="AW2771" s="2"/>
      <c r="AX2771" s="12"/>
      <c r="AY2771" s="2"/>
      <c r="AZ2771" s="2"/>
      <c r="BA2771" s="2"/>
      <c r="BB2771" s="12"/>
      <c r="BC2771" s="12"/>
      <c r="BD2771" s="12"/>
      <c r="BE2771" s="2"/>
      <c r="BF2771" s="2"/>
      <c r="BG2771" s="2"/>
      <c r="BH2771" s="2"/>
      <c r="BI2771" s="2"/>
      <c r="BJ2771" s="2"/>
      <c r="BK2771" s="2"/>
      <c r="BL2771" s="2"/>
      <c r="BM2771" s="2"/>
      <c r="BN2771" s="2"/>
      <c r="BO2771" s="2"/>
      <c r="BP2771" s="2"/>
      <c r="BQ2771" s="2"/>
      <c r="BR2771" s="2"/>
      <c r="BS2771" s="2"/>
      <c r="BT2771" s="12"/>
      <c r="BU2771" s="12"/>
      <c r="BV2771" s="12"/>
      <c r="BW2771" s="2"/>
      <c r="BX2771" s="2"/>
      <c r="BY2771" s="2"/>
      <c r="BZ2771" s="2"/>
      <c r="CA2771" s="2"/>
    </row>
    <row r="2772" spans="47:79">
      <c r="AU2772" s="2"/>
      <c r="AV2772" s="2"/>
      <c r="AW2772" s="2"/>
      <c r="AX2772" s="12"/>
      <c r="AY2772" s="2"/>
      <c r="AZ2772" s="2"/>
      <c r="BA2772" s="2"/>
      <c r="BB2772" s="12"/>
      <c r="BC2772" s="12"/>
      <c r="BD2772" s="12"/>
      <c r="BE2772" s="2"/>
      <c r="BF2772" s="2"/>
      <c r="BG2772" s="2"/>
      <c r="BH2772" s="2"/>
      <c r="BI2772" s="2"/>
      <c r="BJ2772" s="2"/>
      <c r="BK2772" s="2"/>
      <c r="BL2772" s="2"/>
      <c r="BM2772" s="2"/>
      <c r="BN2772" s="2"/>
      <c r="BO2772" s="2"/>
      <c r="BP2772" s="2"/>
      <c r="BQ2772" s="2"/>
      <c r="BR2772" s="2"/>
      <c r="BS2772" s="2"/>
      <c r="BT2772" s="12"/>
      <c r="BU2772" s="12"/>
      <c r="BV2772" s="12"/>
      <c r="BW2772" s="2"/>
      <c r="BX2772" s="2"/>
      <c r="BY2772" s="2"/>
      <c r="BZ2772" s="2"/>
      <c r="CA2772" s="2"/>
    </row>
    <row r="2773" spans="47:79">
      <c r="AU2773" s="2"/>
      <c r="AV2773" s="2"/>
      <c r="AW2773" s="2"/>
      <c r="AX2773" s="12"/>
      <c r="AY2773" s="2"/>
      <c r="AZ2773" s="2"/>
      <c r="BA2773" s="2"/>
      <c r="BB2773" s="12"/>
      <c r="BC2773" s="12"/>
      <c r="BD2773" s="12"/>
      <c r="BE2773" s="2"/>
      <c r="BF2773" s="2"/>
      <c r="BG2773" s="2"/>
      <c r="BH2773" s="2"/>
      <c r="BI2773" s="2"/>
      <c r="BJ2773" s="2"/>
      <c r="BK2773" s="2"/>
      <c r="BL2773" s="2"/>
      <c r="BM2773" s="2"/>
      <c r="BN2773" s="2"/>
      <c r="BO2773" s="2"/>
      <c r="BP2773" s="2"/>
      <c r="BQ2773" s="2"/>
      <c r="BR2773" s="2"/>
      <c r="BS2773" s="2"/>
      <c r="BT2773" s="12"/>
      <c r="BU2773" s="12"/>
      <c r="BV2773" s="12"/>
      <c r="BW2773" s="2"/>
      <c r="BX2773" s="2"/>
      <c r="BY2773" s="2"/>
      <c r="BZ2773" s="2"/>
      <c r="CA2773" s="2"/>
    </row>
    <row r="2774" spans="47:79">
      <c r="AU2774" s="2"/>
      <c r="AV2774" s="2"/>
      <c r="AW2774" s="2"/>
      <c r="AX2774" s="12"/>
      <c r="AY2774" s="2"/>
      <c r="AZ2774" s="2"/>
      <c r="BA2774" s="2"/>
      <c r="BB2774" s="12"/>
      <c r="BC2774" s="12"/>
      <c r="BD2774" s="12"/>
      <c r="BE2774" s="2"/>
      <c r="BF2774" s="2"/>
      <c r="BG2774" s="2"/>
      <c r="BH2774" s="2"/>
      <c r="BI2774" s="2"/>
      <c r="BJ2774" s="2"/>
      <c r="BK2774" s="2"/>
      <c r="BL2774" s="2"/>
      <c r="BM2774" s="2"/>
      <c r="BN2774" s="2"/>
      <c r="BO2774" s="2"/>
      <c r="BP2774" s="2"/>
      <c r="BQ2774" s="2"/>
      <c r="BR2774" s="2"/>
      <c r="BS2774" s="2"/>
      <c r="BT2774" s="12"/>
      <c r="BU2774" s="12"/>
      <c r="BV2774" s="12"/>
      <c r="BW2774" s="2"/>
      <c r="BX2774" s="2"/>
      <c r="BY2774" s="2"/>
      <c r="BZ2774" s="2"/>
      <c r="CA2774" s="2"/>
    </row>
    <row r="2775" spans="47:79">
      <c r="AU2775" s="2"/>
      <c r="AV2775" s="2"/>
      <c r="AW2775" s="2"/>
      <c r="AX2775" s="12"/>
      <c r="AY2775" s="2"/>
      <c r="AZ2775" s="2"/>
      <c r="BA2775" s="2"/>
      <c r="BB2775" s="12"/>
      <c r="BC2775" s="12"/>
      <c r="BD2775" s="12"/>
      <c r="BE2775" s="2"/>
      <c r="BF2775" s="2"/>
      <c r="BG2775" s="2"/>
      <c r="BH2775" s="2"/>
      <c r="BI2775" s="2"/>
      <c r="BJ2775" s="2"/>
      <c r="BK2775" s="2"/>
      <c r="BL2775" s="2"/>
      <c r="BM2775" s="2"/>
      <c r="BN2775" s="2"/>
      <c r="BO2775" s="2"/>
      <c r="BP2775" s="2"/>
      <c r="BQ2775" s="2"/>
      <c r="BR2775" s="2"/>
      <c r="BS2775" s="2"/>
      <c r="BT2775" s="12"/>
      <c r="BU2775" s="12"/>
      <c r="BV2775" s="12"/>
      <c r="BW2775" s="2"/>
      <c r="BX2775" s="2"/>
      <c r="BY2775" s="2"/>
      <c r="BZ2775" s="2"/>
      <c r="CA2775" s="2"/>
    </row>
    <row r="2776" spans="47:79">
      <c r="AU2776" s="2"/>
      <c r="AV2776" s="2"/>
      <c r="AW2776" s="2"/>
      <c r="AX2776" s="12"/>
      <c r="AY2776" s="2"/>
      <c r="AZ2776" s="2"/>
      <c r="BA2776" s="2"/>
      <c r="BB2776" s="12"/>
      <c r="BC2776" s="12"/>
      <c r="BD2776" s="12"/>
      <c r="BE2776" s="2"/>
      <c r="BF2776" s="2"/>
      <c r="BG2776" s="2"/>
      <c r="BH2776" s="2"/>
      <c r="BI2776" s="2"/>
      <c r="BJ2776" s="2"/>
      <c r="BK2776" s="2"/>
      <c r="BL2776" s="2"/>
      <c r="BM2776" s="2"/>
      <c r="BN2776" s="2"/>
      <c r="BO2776" s="2"/>
      <c r="BP2776" s="2"/>
      <c r="BQ2776" s="2"/>
      <c r="BR2776" s="2"/>
      <c r="BS2776" s="2"/>
      <c r="BT2776" s="12"/>
      <c r="BU2776" s="12"/>
      <c r="BV2776" s="12"/>
      <c r="BW2776" s="2"/>
      <c r="BX2776" s="2"/>
      <c r="BY2776" s="2"/>
      <c r="BZ2776" s="2"/>
      <c r="CA2776" s="2"/>
    </row>
    <row r="2777" spans="47:79">
      <c r="AU2777" s="2"/>
      <c r="AV2777" s="2"/>
      <c r="AW2777" s="2"/>
      <c r="AX2777" s="12"/>
      <c r="AY2777" s="2"/>
      <c r="AZ2777" s="2"/>
      <c r="BA2777" s="2"/>
      <c r="BB2777" s="12"/>
      <c r="BC2777" s="12"/>
      <c r="BD2777" s="12"/>
      <c r="BE2777" s="2"/>
      <c r="BF2777" s="2"/>
      <c r="BG2777" s="2"/>
      <c r="BH2777" s="2"/>
      <c r="BI2777" s="2"/>
      <c r="BJ2777" s="2"/>
      <c r="BK2777" s="2"/>
      <c r="BL2777" s="2"/>
      <c r="BM2777" s="2"/>
      <c r="BN2777" s="2"/>
      <c r="BO2777" s="2"/>
      <c r="BP2777" s="2"/>
      <c r="BQ2777" s="2"/>
      <c r="BR2777" s="2"/>
      <c r="BS2777" s="2"/>
      <c r="BT2777" s="12"/>
      <c r="BU2777" s="12"/>
      <c r="BV2777" s="12"/>
      <c r="BW2777" s="2"/>
      <c r="BX2777" s="2"/>
      <c r="BY2777" s="2"/>
      <c r="BZ2777" s="2"/>
      <c r="CA2777" s="2"/>
    </row>
    <row r="2778" spans="47:79">
      <c r="AU2778" s="2"/>
      <c r="AV2778" s="2"/>
      <c r="AW2778" s="2"/>
      <c r="AX2778" s="12"/>
      <c r="AY2778" s="2"/>
      <c r="AZ2778" s="2"/>
      <c r="BA2778" s="2"/>
      <c r="BB2778" s="12"/>
      <c r="BC2778" s="12"/>
      <c r="BD2778" s="12"/>
      <c r="BE2778" s="2"/>
      <c r="BF2778" s="2"/>
      <c r="BG2778" s="2"/>
      <c r="BH2778" s="2"/>
      <c r="BI2778" s="2"/>
      <c r="BJ2778" s="2"/>
      <c r="BK2778" s="2"/>
      <c r="BL2778" s="2"/>
      <c r="BM2778" s="2"/>
      <c r="BN2778" s="2"/>
      <c r="BO2778" s="2"/>
      <c r="BP2778" s="2"/>
      <c r="BQ2778" s="2"/>
      <c r="BR2778" s="2"/>
      <c r="BS2778" s="2"/>
      <c r="BT2778" s="12"/>
      <c r="BU2778" s="12"/>
      <c r="BV2778" s="12"/>
      <c r="BW2778" s="2"/>
      <c r="BX2778" s="2"/>
      <c r="BY2778" s="2"/>
      <c r="BZ2778" s="2"/>
      <c r="CA2778" s="2"/>
    </row>
    <row r="2779" spans="47:79">
      <c r="AU2779" s="2"/>
      <c r="AV2779" s="2"/>
      <c r="AW2779" s="2"/>
      <c r="AX2779" s="12"/>
      <c r="AY2779" s="2"/>
      <c r="AZ2779" s="2"/>
      <c r="BA2779" s="2"/>
      <c r="BB2779" s="12"/>
      <c r="BC2779" s="12"/>
      <c r="BD2779" s="12"/>
      <c r="BE2779" s="2"/>
      <c r="BF2779" s="2"/>
      <c r="BG2779" s="2"/>
      <c r="BH2779" s="2"/>
      <c r="BI2779" s="2"/>
      <c r="BJ2779" s="2"/>
      <c r="BK2779" s="2"/>
      <c r="BL2779" s="2"/>
      <c r="BM2779" s="2"/>
      <c r="BN2779" s="2"/>
      <c r="BO2779" s="2"/>
      <c r="BP2779" s="2"/>
      <c r="BQ2779" s="2"/>
      <c r="BR2779" s="2"/>
      <c r="BS2779" s="2"/>
      <c r="BT2779" s="12"/>
      <c r="BU2779" s="12"/>
      <c r="BV2779" s="12"/>
      <c r="BW2779" s="2"/>
      <c r="BX2779" s="2"/>
      <c r="BY2779" s="2"/>
      <c r="BZ2779" s="2"/>
      <c r="CA2779" s="2"/>
    </row>
    <row r="2780" spans="47:79">
      <c r="AU2780" s="2"/>
      <c r="AV2780" s="2"/>
      <c r="AW2780" s="2"/>
      <c r="AX2780" s="12"/>
      <c r="AY2780" s="2"/>
      <c r="AZ2780" s="2"/>
      <c r="BA2780" s="2"/>
      <c r="BB2780" s="12"/>
      <c r="BC2780" s="12"/>
      <c r="BD2780" s="12"/>
      <c r="BE2780" s="2"/>
      <c r="BF2780" s="2"/>
      <c r="BG2780" s="2"/>
      <c r="BH2780" s="2"/>
      <c r="BI2780" s="2"/>
      <c r="BJ2780" s="2"/>
      <c r="BK2780" s="2"/>
      <c r="BL2780" s="2"/>
      <c r="BM2780" s="2"/>
      <c r="BN2780" s="2"/>
      <c r="BO2780" s="2"/>
      <c r="BP2780" s="2"/>
      <c r="BQ2780" s="2"/>
      <c r="BR2780" s="2"/>
      <c r="BS2780" s="2"/>
      <c r="BT2780" s="12"/>
      <c r="BU2780" s="12"/>
      <c r="BV2780" s="12"/>
      <c r="BW2780" s="2"/>
      <c r="BX2780" s="2"/>
      <c r="BY2780" s="2"/>
      <c r="BZ2780" s="2"/>
      <c r="CA2780" s="2"/>
    </row>
    <row r="2781" spans="47:79">
      <c r="AU2781" s="2"/>
      <c r="AV2781" s="2"/>
      <c r="AW2781" s="2"/>
      <c r="AX2781" s="12"/>
      <c r="AY2781" s="2"/>
      <c r="AZ2781" s="2"/>
      <c r="BA2781" s="2"/>
      <c r="BB2781" s="12"/>
      <c r="BC2781" s="12"/>
      <c r="BD2781" s="12"/>
      <c r="BE2781" s="2"/>
      <c r="BF2781" s="2"/>
      <c r="BG2781" s="2"/>
      <c r="BH2781" s="2"/>
      <c r="BI2781" s="2"/>
      <c r="BJ2781" s="2"/>
      <c r="BK2781" s="2"/>
      <c r="BL2781" s="2"/>
      <c r="BM2781" s="2"/>
      <c r="BN2781" s="2"/>
      <c r="BO2781" s="2"/>
      <c r="BP2781" s="2"/>
      <c r="BQ2781" s="2"/>
      <c r="BR2781" s="2"/>
      <c r="BS2781" s="2"/>
      <c r="BT2781" s="12"/>
      <c r="BU2781" s="12"/>
      <c r="BV2781" s="12"/>
      <c r="BW2781" s="2"/>
      <c r="BX2781" s="2"/>
      <c r="BY2781" s="2"/>
      <c r="BZ2781" s="2"/>
      <c r="CA2781" s="2"/>
    </row>
    <row r="2782" spans="47:79">
      <c r="AU2782" s="2"/>
      <c r="AV2782" s="2"/>
      <c r="AW2782" s="2"/>
      <c r="AX2782" s="12"/>
      <c r="AY2782" s="2"/>
      <c r="AZ2782" s="2"/>
      <c r="BA2782" s="2"/>
      <c r="BB2782" s="12"/>
      <c r="BC2782" s="12"/>
      <c r="BD2782" s="12"/>
      <c r="BE2782" s="2"/>
      <c r="BF2782" s="2"/>
      <c r="BG2782" s="2"/>
      <c r="BH2782" s="2"/>
      <c r="BI2782" s="2"/>
      <c r="BJ2782" s="2"/>
      <c r="BK2782" s="2"/>
      <c r="BL2782" s="2"/>
      <c r="BM2782" s="2"/>
      <c r="BN2782" s="2"/>
      <c r="BO2782" s="2"/>
      <c r="BP2782" s="2"/>
      <c r="BQ2782" s="2"/>
      <c r="BR2782" s="2"/>
      <c r="BS2782" s="2"/>
      <c r="BT2782" s="12"/>
      <c r="BU2782" s="12"/>
      <c r="BV2782" s="12"/>
      <c r="BW2782" s="2"/>
      <c r="BX2782" s="2"/>
      <c r="BY2782" s="2"/>
      <c r="BZ2782" s="2"/>
      <c r="CA2782" s="2"/>
    </row>
    <row r="2783" spans="47:79">
      <c r="AU2783" s="2"/>
      <c r="AV2783" s="2"/>
      <c r="AW2783" s="2"/>
      <c r="AX2783" s="12"/>
      <c r="AY2783" s="2"/>
      <c r="AZ2783" s="2"/>
      <c r="BA2783" s="2"/>
      <c r="BB2783" s="12"/>
      <c r="BC2783" s="12"/>
      <c r="BD2783" s="12"/>
      <c r="BE2783" s="2"/>
      <c r="BF2783" s="2"/>
      <c r="BG2783" s="2"/>
      <c r="BH2783" s="2"/>
      <c r="BI2783" s="2"/>
      <c r="BJ2783" s="2"/>
      <c r="BK2783" s="2"/>
      <c r="BL2783" s="2"/>
      <c r="BM2783" s="2"/>
      <c r="BN2783" s="2"/>
      <c r="BO2783" s="2"/>
      <c r="BP2783" s="2"/>
      <c r="BQ2783" s="2"/>
      <c r="BR2783" s="2"/>
      <c r="BS2783" s="2"/>
      <c r="BT2783" s="12"/>
      <c r="BU2783" s="12"/>
      <c r="BV2783" s="12"/>
      <c r="BW2783" s="2"/>
      <c r="BX2783" s="2"/>
      <c r="BY2783" s="2"/>
      <c r="BZ2783" s="2"/>
      <c r="CA2783" s="2"/>
    </row>
    <row r="2784" spans="47:79">
      <c r="AU2784" s="2"/>
      <c r="AV2784" s="2"/>
      <c r="AW2784" s="2"/>
      <c r="AX2784" s="12"/>
      <c r="AY2784" s="2"/>
      <c r="AZ2784" s="2"/>
      <c r="BA2784" s="2"/>
      <c r="BB2784" s="12"/>
      <c r="BC2784" s="12"/>
      <c r="BD2784" s="12"/>
      <c r="BE2784" s="2"/>
      <c r="BF2784" s="2"/>
      <c r="BG2784" s="2"/>
      <c r="BH2784" s="2"/>
      <c r="BI2784" s="2"/>
      <c r="BJ2784" s="2"/>
      <c r="BK2784" s="2"/>
      <c r="BL2784" s="2"/>
      <c r="BM2784" s="2"/>
      <c r="BN2784" s="2"/>
      <c r="BO2784" s="2"/>
      <c r="BP2784" s="2"/>
      <c r="BQ2784" s="2"/>
      <c r="BR2784" s="2"/>
      <c r="BS2784" s="2"/>
      <c r="BT2784" s="12"/>
      <c r="BU2784" s="12"/>
      <c r="BV2784" s="12"/>
      <c r="BW2784" s="2"/>
      <c r="BX2784" s="2"/>
      <c r="BY2784" s="2"/>
      <c r="BZ2784" s="2"/>
      <c r="CA2784" s="2"/>
    </row>
    <row r="2785" spans="47:79">
      <c r="AU2785" s="2"/>
      <c r="AV2785" s="2"/>
      <c r="AW2785" s="2"/>
      <c r="AX2785" s="12"/>
      <c r="AY2785" s="2"/>
      <c r="AZ2785" s="2"/>
      <c r="BA2785" s="2"/>
      <c r="BB2785" s="12"/>
      <c r="BC2785" s="12"/>
      <c r="BD2785" s="12"/>
      <c r="BE2785" s="2"/>
      <c r="BF2785" s="2"/>
      <c r="BG2785" s="2"/>
      <c r="BH2785" s="2"/>
      <c r="BI2785" s="2"/>
      <c r="BJ2785" s="2"/>
      <c r="BK2785" s="2"/>
      <c r="BL2785" s="2"/>
      <c r="BM2785" s="2"/>
      <c r="BN2785" s="2"/>
      <c r="BO2785" s="2"/>
      <c r="BP2785" s="2"/>
      <c r="BQ2785" s="2"/>
      <c r="BR2785" s="2"/>
      <c r="BS2785" s="2"/>
      <c r="BT2785" s="12"/>
      <c r="BU2785" s="12"/>
      <c r="BV2785" s="12"/>
      <c r="BW2785" s="2"/>
      <c r="BX2785" s="2"/>
      <c r="BY2785" s="2"/>
      <c r="BZ2785" s="2"/>
      <c r="CA2785" s="2"/>
    </row>
    <row r="2786" spans="47:79">
      <c r="AU2786" s="2"/>
      <c r="AV2786" s="2"/>
      <c r="AW2786" s="2"/>
      <c r="AX2786" s="12"/>
      <c r="AY2786" s="2"/>
      <c r="AZ2786" s="2"/>
      <c r="BA2786" s="2"/>
      <c r="BB2786" s="12"/>
      <c r="BC2786" s="12"/>
      <c r="BD2786" s="12"/>
      <c r="BE2786" s="2"/>
      <c r="BF2786" s="2"/>
      <c r="BG2786" s="2"/>
      <c r="BH2786" s="2"/>
      <c r="BI2786" s="2"/>
      <c r="BJ2786" s="2"/>
      <c r="BK2786" s="2"/>
      <c r="BL2786" s="2"/>
      <c r="BM2786" s="2"/>
      <c r="BN2786" s="2"/>
      <c r="BO2786" s="2"/>
      <c r="BP2786" s="2"/>
      <c r="BQ2786" s="2"/>
      <c r="BR2786" s="2"/>
      <c r="BS2786" s="2"/>
      <c r="BT2786" s="12"/>
      <c r="BU2786" s="12"/>
      <c r="BV2786" s="12"/>
      <c r="BW2786" s="2"/>
      <c r="BX2786" s="2"/>
      <c r="BY2786" s="2"/>
      <c r="BZ2786" s="2"/>
      <c r="CA2786" s="2"/>
    </row>
    <row r="2787" spans="47:79">
      <c r="AU2787" s="2"/>
      <c r="AV2787" s="2"/>
      <c r="AW2787" s="2"/>
      <c r="AX2787" s="12"/>
      <c r="AY2787" s="2"/>
      <c r="AZ2787" s="2"/>
      <c r="BA2787" s="2"/>
      <c r="BB2787" s="12"/>
      <c r="BC2787" s="12"/>
      <c r="BD2787" s="12"/>
      <c r="BE2787" s="2"/>
      <c r="BF2787" s="2"/>
      <c r="BG2787" s="2"/>
      <c r="BH2787" s="2"/>
      <c r="BI2787" s="2"/>
      <c r="BJ2787" s="2"/>
      <c r="BK2787" s="2"/>
      <c r="BL2787" s="2"/>
      <c r="BM2787" s="2"/>
      <c r="BN2787" s="2"/>
      <c r="BO2787" s="2"/>
      <c r="BP2787" s="2"/>
      <c r="BQ2787" s="2"/>
      <c r="BR2787" s="2"/>
      <c r="BS2787" s="2"/>
      <c r="BT2787" s="12"/>
      <c r="BU2787" s="12"/>
      <c r="BV2787" s="12"/>
      <c r="BW2787" s="2"/>
      <c r="BX2787" s="2"/>
      <c r="BY2787" s="2"/>
      <c r="BZ2787" s="2"/>
      <c r="CA2787" s="2"/>
    </row>
    <row r="2788" spans="47:79">
      <c r="AU2788" s="2"/>
      <c r="AV2788" s="2"/>
      <c r="AW2788" s="2"/>
      <c r="AX2788" s="12"/>
      <c r="AY2788" s="2"/>
      <c r="AZ2788" s="2"/>
      <c r="BA2788" s="2"/>
      <c r="BB2788" s="12"/>
      <c r="BC2788" s="12"/>
      <c r="BD2788" s="12"/>
      <c r="BE2788" s="2"/>
      <c r="BF2788" s="2"/>
      <c r="BG2788" s="2"/>
      <c r="BH2788" s="2"/>
      <c r="BI2788" s="2"/>
      <c r="BJ2788" s="2"/>
      <c r="BK2788" s="2"/>
      <c r="BL2788" s="2"/>
      <c r="BM2788" s="2"/>
      <c r="BN2788" s="2"/>
      <c r="BO2788" s="2"/>
      <c r="BP2788" s="2"/>
      <c r="BQ2788" s="2"/>
      <c r="BR2788" s="2"/>
      <c r="BS2788" s="2"/>
      <c r="BT2788" s="12"/>
      <c r="BU2788" s="12"/>
      <c r="BV2788" s="12"/>
      <c r="BW2788" s="2"/>
      <c r="BX2788" s="2"/>
      <c r="BY2788" s="2"/>
      <c r="BZ2788" s="2"/>
      <c r="CA2788" s="2"/>
    </row>
    <row r="2789" spans="47:79">
      <c r="AU2789" s="2"/>
      <c r="AV2789" s="2"/>
      <c r="AW2789" s="2"/>
      <c r="AX2789" s="12"/>
      <c r="AY2789" s="2"/>
      <c r="AZ2789" s="2"/>
      <c r="BA2789" s="2"/>
      <c r="BB2789" s="12"/>
      <c r="BC2789" s="12"/>
      <c r="BD2789" s="12"/>
      <c r="BE2789" s="2"/>
      <c r="BF2789" s="2"/>
      <c r="BG2789" s="2"/>
      <c r="BH2789" s="2"/>
      <c r="BI2789" s="2"/>
      <c r="BJ2789" s="2"/>
      <c r="BK2789" s="2"/>
      <c r="BL2789" s="2"/>
      <c r="BM2789" s="2"/>
      <c r="BN2789" s="2"/>
      <c r="BO2789" s="2"/>
      <c r="BP2789" s="2"/>
      <c r="BQ2789" s="2"/>
      <c r="BR2789" s="2"/>
      <c r="BS2789" s="2"/>
      <c r="BT2789" s="12"/>
      <c r="BU2789" s="12"/>
      <c r="BV2789" s="12"/>
      <c r="BW2789" s="2"/>
      <c r="BX2789" s="2"/>
      <c r="BY2789" s="2"/>
      <c r="BZ2789" s="2"/>
      <c r="CA2789" s="2"/>
    </row>
    <row r="2790" spans="47:79">
      <c r="AU2790" s="2"/>
      <c r="AV2790" s="2"/>
      <c r="AW2790" s="2"/>
      <c r="AX2790" s="12"/>
      <c r="AY2790" s="2"/>
      <c r="AZ2790" s="2"/>
      <c r="BA2790" s="2"/>
      <c r="BB2790" s="12"/>
      <c r="BC2790" s="12"/>
      <c r="BD2790" s="12"/>
      <c r="BE2790" s="2"/>
      <c r="BF2790" s="2"/>
      <c r="BG2790" s="2"/>
      <c r="BH2790" s="2"/>
      <c r="BI2790" s="2"/>
      <c r="BJ2790" s="2"/>
      <c r="BK2790" s="2"/>
      <c r="BL2790" s="2"/>
      <c r="BM2790" s="2"/>
      <c r="BN2790" s="2"/>
      <c r="BO2790" s="2"/>
      <c r="BP2790" s="2"/>
      <c r="BQ2790" s="2"/>
      <c r="BR2790" s="2"/>
      <c r="BS2790" s="2"/>
      <c r="BT2790" s="12"/>
      <c r="BU2790" s="12"/>
      <c r="BV2790" s="12"/>
      <c r="BW2790" s="2"/>
      <c r="BX2790" s="2"/>
      <c r="BY2790" s="2"/>
      <c r="BZ2790" s="2"/>
      <c r="CA2790" s="2"/>
    </row>
    <row r="2791" spans="47:79">
      <c r="AU2791" s="2"/>
      <c r="AV2791" s="2"/>
      <c r="AW2791" s="2"/>
      <c r="AX2791" s="12"/>
      <c r="AY2791" s="2"/>
      <c r="AZ2791" s="2"/>
      <c r="BA2791" s="2"/>
      <c r="BB2791" s="12"/>
      <c r="BC2791" s="12"/>
      <c r="BD2791" s="12"/>
      <c r="BE2791" s="2"/>
      <c r="BF2791" s="2"/>
      <c r="BG2791" s="2"/>
      <c r="BH2791" s="2"/>
      <c r="BI2791" s="2"/>
      <c r="BJ2791" s="2"/>
      <c r="BK2791" s="2"/>
      <c r="BL2791" s="2"/>
      <c r="BM2791" s="2"/>
      <c r="BN2791" s="2"/>
      <c r="BO2791" s="2"/>
      <c r="BP2791" s="2"/>
      <c r="BQ2791" s="2"/>
      <c r="BR2791" s="2"/>
      <c r="BS2791" s="2"/>
      <c r="BT2791" s="12"/>
      <c r="BU2791" s="12"/>
      <c r="BV2791" s="12"/>
      <c r="BW2791" s="2"/>
      <c r="BX2791" s="2"/>
      <c r="BY2791" s="2"/>
      <c r="BZ2791" s="2"/>
      <c r="CA2791" s="2"/>
    </row>
    <row r="2792" spans="47:79">
      <c r="AU2792" s="2"/>
      <c r="AV2792" s="2"/>
      <c r="AW2792" s="2"/>
      <c r="AX2792" s="12"/>
      <c r="AY2792" s="2"/>
      <c r="AZ2792" s="2"/>
      <c r="BA2792" s="2"/>
      <c r="BB2792" s="12"/>
      <c r="BC2792" s="12"/>
      <c r="BD2792" s="12"/>
      <c r="BE2792" s="2"/>
      <c r="BF2792" s="2"/>
      <c r="BG2792" s="2"/>
      <c r="BH2792" s="2"/>
      <c r="BI2792" s="2"/>
      <c r="BJ2792" s="2"/>
      <c r="BK2792" s="2"/>
      <c r="BL2792" s="2"/>
      <c r="BM2792" s="2"/>
      <c r="BN2792" s="2"/>
      <c r="BO2792" s="2"/>
      <c r="BP2792" s="2"/>
      <c r="BQ2792" s="2"/>
      <c r="BR2792" s="2"/>
      <c r="BS2792" s="2"/>
      <c r="BT2792" s="12"/>
      <c r="BU2792" s="12"/>
      <c r="BV2792" s="12"/>
      <c r="BW2792" s="2"/>
      <c r="BX2792" s="2"/>
      <c r="BY2792" s="2"/>
      <c r="BZ2792" s="2"/>
      <c r="CA2792" s="2"/>
    </row>
    <row r="2793" spans="47:79">
      <c r="AU2793" s="2"/>
      <c r="AV2793" s="2"/>
      <c r="AW2793" s="2"/>
      <c r="AX2793" s="12"/>
      <c r="AY2793" s="2"/>
      <c r="AZ2793" s="2"/>
      <c r="BA2793" s="2"/>
      <c r="BB2793" s="12"/>
      <c r="BC2793" s="12"/>
      <c r="BD2793" s="12"/>
      <c r="BE2793" s="2"/>
      <c r="BF2793" s="2"/>
      <c r="BG2793" s="2"/>
      <c r="BH2793" s="2"/>
      <c r="BI2793" s="2"/>
      <c r="BJ2793" s="2"/>
      <c r="BK2793" s="2"/>
      <c r="BL2793" s="2"/>
      <c r="BM2793" s="2"/>
      <c r="BN2793" s="2"/>
      <c r="BO2793" s="2"/>
      <c r="BP2793" s="2"/>
      <c r="BQ2793" s="2"/>
      <c r="BR2793" s="2"/>
      <c r="BS2793" s="2"/>
      <c r="BT2793" s="12"/>
      <c r="BU2793" s="12"/>
      <c r="BV2793" s="12"/>
      <c r="BW2793" s="2"/>
      <c r="BX2793" s="2"/>
      <c r="BY2793" s="2"/>
      <c r="BZ2793" s="2"/>
      <c r="CA2793" s="2"/>
    </row>
    <row r="2794" spans="47:79">
      <c r="AU2794" s="2"/>
      <c r="AV2794" s="2"/>
      <c r="AW2794" s="2"/>
      <c r="AX2794" s="12"/>
      <c r="AY2794" s="2"/>
      <c r="AZ2794" s="2"/>
      <c r="BA2794" s="2"/>
      <c r="BB2794" s="12"/>
      <c r="BC2794" s="12"/>
      <c r="BD2794" s="12"/>
      <c r="BE2794" s="2"/>
      <c r="BF2794" s="2"/>
      <c r="BG2794" s="2"/>
      <c r="BH2794" s="2"/>
      <c r="BI2794" s="2"/>
      <c r="BJ2794" s="2"/>
      <c r="BK2794" s="2"/>
      <c r="BL2794" s="2"/>
      <c r="BM2794" s="2"/>
      <c r="BN2794" s="2"/>
      <c r="BO2794" s="2"/>
      <c r="BP2794" s="2"/>
      <c r="BQ2794" s="2"/>
      <c r="BR2794" s="2"/>
      <c r="BS2794" s="2"/>
      <c r="BT2794" s="12"/>
      <c r="BU2794" s="12"/>
      <c r="BV2794" s="12"/>
      <c r="BW2794" s="2"/>
      <c r="BX2794" s="2"/>
      <c r="BY2794" s="2"/>
      <c r="BZ2794" s="2"/>
      <c r="CA2794" s="2"/>
    </row>
    <row r="2795" spans="47:79">
      <c r="AU2795" s="2"/>
      <c r="AV2795" s="2"/>
      <c r="AW2795" s="2"/>
      <c r="AX2795" s="12"/>
      <c r="AY2795" s="2"/>
      <c r="AZ2795" s="2"/>
      <c r="BA2795" s="2"/>
      <c r="BB2795" s="12"/>
      <c r="BC2795" s="12"/>
      <c r="BD2795" s="12"/>
      <c r="BE2795" s="2"/>
      <c r="BF2795" s="2"/>
      <c r="BG2795" s="2"/>
      <c r="BH2795" s="2"/>
      <c r="BI2795" s="2"/>
      <c r="BJ2795" s="2"/>
      <c r="BK2795" s="2"/>
      <c r="BL2795" s="2"/>
      <c r="BM2795" s="2"/>
      <c r="BN2795" s="2"/>
      <c r="BO2795" s="2"/>
      <c r="BP2795" s="2"/>
      <c r="BQ2795" s="2"/>
      <c r="BR2795" s="2"/>
      <c r="BS2795" s="2"/>
      <c r="BT2795" s="12"/>
      <c r="BU2795" s="12"/>
      <c r="BV2795" s="12"/>
      <c r="BW2795" s="2"/>
      <c r="BX2795" s="2"/>
      <c r="BY2795" s="2"/>
      <c r="BZ2795" s="2"/>
      <c r="CA2795" s="2"/>
    </row>
    <row r="2796" spans="47:79">
      <c r="AU2796" s="2"/>
      <c r="AV2796" s="2"/>
      <c r="AW2796" s="2"/>
      <c r="AX2796" s="12"/>
      <c r="AY2796" s="2"/>
      <c r="AZ2796" s="2"/>
      <c r="BA2796" s="2"/>
      <c r="BB2796" s="12"/>
      <c r="BC2796" s="12"/>
      <c r="BD2796" s="12"/>
      <c r="BE2796" s="2"/>
      <c r="BF2796" s="2"/>
      <c r="BG2796" s="2"/>
      <c r="BH2796" s="2"/>
      <c r="BI2796" s="2"/>
      <c r="BJ2796" s="2"/>
      <c r="BK2796" s="2"/>
      <c r="BL2796" s="2"/>
      <c r="BM2796" s="2"/>
      <c r="BN2796" s="2"/>
      <c r="BO2796" s="2"/>
      <c r="BP2796" s="2"/>
      <c r="BQ2796" s="2"/>
      <c r="BR2796" s="2"/>
      <c r="BS2796" s="2"/>
      <c r="BT2796" s="12"/>
      <c r="BU2796" s="12"/>
      <c r="BV2796" s="12"/>
      <c r="BW2796" s="2"/>
      <c r="BX2796" s="2"/>
      <c r="BY2796" s="2"/>
      <c r="BZ2796" s="2"/>
      <c r="CA2796" s="2"/>
    </row>
    <row r="2797" spans="47:79">
      <c r="AU2797" s="2"/>
      <c r="AV2797" s="2"/>
      <c r="AW2797" s="2"/>
      <c r="AX2797" s="12"/>
      <c r="AY2797" s="2"/>
      <c r="AZ2797" s="2"/>
      <c r="BA2797" s="2"/>
      <c r="BB2797" s="12"/>
      <c r="BC2797" s="12"/>
      <c r="BD2797" s="12"/>
      <c r="BE2797" s="2"/>
      <c r="BF2797" s="2"/>
      <c r="BG2797" s="2"/>
      <c r="BH2797" s="2"/>
      <c r="BI2797" s="2"/>
      <c r="BJ2797" s="2"/>
      <c r="BK2797" s="2"/>
      <c r="BL2797" s="2"/>
      <c r="BM2797" s="2"/>
      <c r="BN2797" s="2"/>
      <c r="BO2797" s="2"/>
      <c r="BP2797" s="2"/>
      <c r="BQ2797" s="2"/>
      <c r="BR2797" s="2"/>
      <c r="BS2797" s="2"/>
      <c r="BT2797" s="12"/>
      <c r="BU2797" s="12"/>
      <c r="BV2797" s="12"/>
      <c r="BW2797" s="2"/>
      <c r="BX2797" s="2"/>
      <c r="BY2797" s="2"/>
      <c r="BZ2797" s="2"/>
      <c r="CA2797" s="2"/>
    </row>
    <row r="2798" spans="47:79">
      <c r="AU2798" s="2"/>
      <c r="AV2798" s="2"/>
      <c r="AW2798" s="2"/>
      <c r="AX2798" s="12"/>
      <c r="AY2798" s="2"/>
      <c r="AZ2798" s="2"/>
      <c r="BA2798" s="2"/>
      <c r="BB2798" s="12"/>
      <c r="BC2798" s="12"/>
      <c r="BD2798" s="12"/>
      <c r="BE2798" s="2"/>
      <c r="BF2798" s="2"/>
      <c r="BG2798" s="2"/>
      <c r="BH2798" s="2"/>
      <c r="BI2798" s="2"/>
      <c r="BJ2798" s="2"/>
      <c r="BK2798" s="2"/>
      <c r="BL2798" s="2"/>
      <c r="BM2798" s="2"/>
      <c r="BN2798" s="2"/>
      <c r="BO2798" s="2"/>
      <c r="BP2798" s="2"/>
      <c r="BQ2798" s="2"/>
      <c r="BR2798" s="2"/>
      <c r="BS2798" s="2"/>
      <c r="BT2798" s="12"/>
      <c r="BU2798" s="12"/>
      <c r="BV2798" s="12"/>
      <c r="BW2798" s="2"/>
      <c r="BX2798" s="2"/>
      <c r="BY2798" s="2"/>
      <c r="BZ2798" s="2"/>
      <c r="CA2798" s="2"/>
    </row>
    <row r="2799" spans="47:79">
      <c r="AU2799" s="2"/>
      <c r="AV2799" s="2"/>
      <c r="AW2799" s="2"/>
      <c r="AX2799" s="12"/>
      <c r="AY2799" s="2"/>
      <c r="AZ2799" s="2"/>
      <c r="BA2799" s="2"/>
      <c r="BB2799" s="12"/>
      <c r="BC2799" s="12"/>
      <c r="BD2799" s="12"/>
      <c r="BE2799" s="2"/>
      <c r="BF2799" s="2"/>
      <c r="BG2799" s="2"/>
      <c r="BH2799" s="2"/>
      <c r="BI2799" s="2"/>
      <c r="BJ2799" s="2"/>
      <c r="BK2799" s="2"/>
      <c r="BL2799" s="2"/>
      <c r="BM2799" s="2"/>
      <c r="BN2799" s="2"/>
      <c r="BO2799" s="2"/>
      <c r="BP2799" s="2"/>
      <c r="BQ2799" s="2"/>
      <c r="BR2799" s="2"/>
      <c r="BS2799" s="2"/>
      <c r="BT2799" s="12"/>
      <c r="BU2799" s="12"/>
      <c r="BV2799" s="12"/>
      <c r="BW2799" s="2"/>
      <c r="BX2799" s="2"/>
      <c r="BY2799" s="2"/>
      <c r="BZ2799" s="2"/>
      <c r="CA2799" s="2"/>
    </row>
    <row r="2800" spans="47:79">
      <c r="AU2800" s="2"/>
      <c r="AV2800" s="2"/>
      <c r="AW2800" s="2"/>
      <c r="AX2800" s="12"/>
      <c r="AY2800" s="2"/>
      <c r="AZ2800" s="2"/>
      <c r="BA2800" s="2"/>
      <c r="BB2800" s="12"/>
      <c r="BC2800" s="12"/>
      <c r="BD2800" s="12"/>
      <c r="BE2800" s="2"/>
      <c r="BF2800" s="2"/>
      <c r="BG2800" s="2"/>
      <c r="BH2800" s="2"/>
      <c r="BI2800" s="2"/>
      <c r="BJ2800" s="2"/>
      <c r="BK2800" s="2"/>
      <c r="BL2800" s="2"/>
      <c r="BM2800" s="2"/>
      <c r="BN2800" s="2"/>
      <c r="BO2800" s="2"/>
      <c r="BP2800" s="2"/>
      <c r="BQ2800" s="2"/>
      <c r="BR2800" s="2"/>
      <c r="BS2800" s="2"/>
      <c r="BT2800" s="12"/>
      <c r="BU2800" s="12"/>
      <c r="BV2800" s="12"/>
      <c r="BW2800" s="2"/>
      <c r="BX2800" s="2"/>
      <c r="BY2800" s="2"/>
      <c r="BZ2800" s="2"/>
      <c r="CA2800" s="2"/>
    </row>
    <row r="2801" spans="47:79">
      <c r="AU2801" s="2"/>
      <c r="AV2801" s="2"/>
      <c r="AW2801" s="2"/>
      <c r="AX2801" s="12"/>
      <c r="AY2801" s="2"/>
      <c r="AZ2801" s="2"/>
      <c r="BA2801" s="2"/>
      <c r="BB2801" s="12"/>
      <c r="BC2801" s="12"/>
      <c r="BD2801" s="12"/>
      <c r="BE2801" s="2"/>
      <c r="BF2801" s="2"/>
      <c r="BG2801" s="2"/>
      <c r="BH2801" s="2"/>
      <c r="BI2801" s="2"/>
      <c r="BJ2801" s="2"/>
      <c r="BK2801" s="2"/>
      <c r="BL2801" s="2"/>
      <c r="BM2801" s="2"/>
      <c r="BN2801" s="2"/>
      <c r="BO2801" s="2"/>
      <c r="BP2801" s="2"/>
      <c r="BQ2801" s="2"/>
      <c r="BR2801" s="2"/>
      <c r="BS2801" s="2"/>
      <c r="BT2801" s="12"/>
      <c r="BU2801" s="12"/>
      <c r="BV2801" s="12"/>
      <c r="BW2801" s="2"/>
      <c r="BX2801" s="2"/>
      <c r="BY2801" s="2"/>
      <c r="BZ2801" s="2"/>
      <c r="CA2801" s="2"/>
    </row>
    <row r="2802" spans="47:79">
      <c r="AU2802" s="2"/>
      <c r="AV2802" s="2"/>
      <c r="AW2802" s="2"/>
      <c r="AX2802" s="12"/>
      <c r="AY2802" s="2"/>
      <c r="AZ2802" s="2"/>
      <c r="BA2802" s="2"/>
      <c r="BB2802" s="12"/>
      <c r="BC2802" s="12"/>
      <c r="BD2802" s="12"/>
      <c r="BE2802" s="2"/>
      <c r="BF2802" s="2"/>
      <c r="BG2802" s="2"/>
      <c r="BH2802" s="2"/>
      <c r="BI2802" s="2"/>
      <c r="BJ2802" s="2"/>
      <c r="BK2802" s="2"/>
      <c r="BL2802" s="2"/>
      <c r="BM2802" s="2"/>
      <c r="BN2802" s="2"/>
      <c r="BO2802" s="2"/>
      <c r="BP2802" s="2"/>
      <c r="BQ2802" s="2"/>
      <c r="BR2802" s="2"/>
      <c r="BS2802" s="2"/>
      <c r="BT2802" s="12"/>
      <c r="BU2802" s="12"/>
      <c r="BV2802" s="12"/>
      <c r="BW2802" s="2"/>
      <c r="BX2802" s="2"/>
      <c r="BY2802" s="2"/>
      <c r="BZ2802" s="2"/>
      <c r="CA2802" s="2"/>
    </row>
    <row r="2803" spans="47:79">
      <c r="AU2803" s="2"/>
      <c r="AV2803" s="2"/>
      <c r="AW2803" s="2"/>
      <c r="AX2803" s="12"/>
      <c r="AY2803" s="2"/>
      <c r="AZ2803" s="2"/>
      <c r="BA2803" s="2"/>
      <c r="BB2803" s="12"/>
      <c r="BC2803" s="12"/>
      <c r="BD2803" s="12"/>
      <c r="BE2803" s="2"/>
      <c r="BF2803" s="2"/>
      <c r="BG2803" s="2"/>
      <c r="BH2803" s="2"/>
      <c r="BI2803" s="2"/>
      <c r="BJ2803" s="2"/>
      <c r="BK2803" s="2"/>
      <c r="BL2803" s="2"/>
      <c r="BM2803" s="2"/>
      <c r="BN2803" s="2"/>
      <c r="BO2803" s="2"/>
      <c r="BP2803" s="2"/>
      <c r="BQ2803" s="2"/>
      <c r="BR2803" s="2"/>
      <c r="BS2803" s="2"/>
      <c r="BT2803" s="12"/>
      <c r="BU2803" s="12"/>
      <c r="BV2803" s="12"/>
      <c r="BW2803" s="2"/>
      <c r="BX2803" s="2"/>
      <c r="BY2803" s="2"/>
      <c r="BZ2803" s="2"/>
      <c r="CA2803" s="2"/>
    </row>
    <row r="2804" spans="47:79">
      <c r="AU2804" s="2"/>
      <c r="AV2804" s="2"/>
      <c r="AW2804" s="2"/>
      <c r="AX2804" s="12"/>
      <c r="AY2804" s="2"/>
      <c r="AZ2804" s="2"/>
      <c r="BA2804" s="2"/>
      <c r="BB2804" s="12"/>
      <c r="BC2804" s="12"/>
      <c r="BD2804" s="12"/>
      <c r="BE2804" s="2"/>
      <c r="BF2804" s="2"/>
      <c r="BG2804" s="2"/>
      <c r="BH2804" s="2"/>
      <c r="BI2804" s="2"/>
      <c r="BJ2804" s="2"/>
      <c r="BK2804" s="2"/>
      <c r="BL2804" s="2"/>
      <c r="BM2804" s="2"/>
      <c r="BN2804" s="2"/>
      <c r="BO2804" s="2"/>
      <c r="BP2804" s="2"/>
      <c r="BQ2804" s="2"/>
      <c r="BR2804" s="2"/>
      <c r="BS2804" s="2"/>
      <c r="BT2804" s="12"/>
      <c r="BU2804" s="12"/>
      <c r="BV2804" s="12"/>
      <c r="BW2804" s="2"/>
      <c r="BX2804" s="2"/>
      <c r="BY2804" s="2"/>
      <c r="BZ2804" s="2"/>
      <c r="CA2804" s="2"/>
    </row>
    <row r="2805" spans="47:79">
      <c r="AU2805" s="2"/>
      <c r="AV2805" s="2"/>
      <c r="AW2805" s="2"/>
      <c r="AX2805" s="12"/>
      <c r="AY2805" s="2"/>
      <c r="AZ2805" s="2"/>
      <c r="BA2805" s="2"/>
      <c r="BB2805" s="12"/>
      <c r="BC2805" s="12"/>
      <c r="BD2805" s="12"/>
      <c r="BE2805" s="2"/>
      <c r="BF2805" s="2"/>
      <c r="BG2805" s="2"/>
      <c r="BH2805" s="2"/>
      <c r="BI2805" s="2"/>
      <c r="BJ2805" s="2"/>
      <c r="BK2805" s="2"/>
      <c r="BL2805" s="2"/>
      <c r="BM2805" s="2"/>
      <c r="BN2805" s="2"/>
      <c r="BO2805" s="2"/>
      <c r="BP2805" s="2"/>
      <c r="BQ2805" s="2"/>
      <c r="BR2805" s="2"/>
      <c r="BS2805" s="2"/>
      <c r="BT2805" s="12"/>
      <c r="BU2805" s="12"/>
      <c r="BV2805" s="12"/>
      <c r="BW2805" s="2"/>
      <c r="BX2805" s="2"/>
      <c r="BY2805" s="2"/>
      <c r="BZ2805" s="2"/>
      <c r="CA2805" s="2"/>
    </row>
    <row r="2806" spans="47:79">
      <c r="AU2806" s="2"/>
      <c r="AV2806" s="2"/>
      <c r="AW2806" s="2"/>
      <c r="AX2806" s="12"/>
      <c r="AY2806" s="2"/>
      <c r="AZ2806" s="2"/>
      <c r="BA2806" s="2"/>
      <c r="BB2806" s="12"/>
      <c r="BC2806" s="12"/>
      <c r="BD2806" s="12"/>
      <c r="BE2806" s="2"/>
      <c r="BF2806" s="2"/>
      <c r="BG2806" s="2"/>
      <c r="BH2806" s="2"/>
      <c r="BI2806" s="2"/>
      <c r="BJ2806" s="2"/>
      <c r="BK2806" s="2"/>
      <c r="BL2806" s="2"/>
      <c r="BM2806" s="2"/>
      <c r="BN2806" s="2"/>
      <c r="BO2806" s="2"/>
      <c r="BP2806" s="2"/>
      <c r="BQ2806" s="2"/>
      <c r="BR2806" s="2"/>
      <c r="BS2806" s="2"/>
      <c r="BT2806" s="12"/>
      <c r="BU2806" s="12"/>
      <c r="BV2806" s="12"/>
      <c r="BW2806" s="2"/>
      <c r="BX2806" s="2"/>
      <c r="BY2806" s="2"/>
      <c r="BZ2806" s="2"/>
      <c r="CA2806" s="2"/>
    </row>
    <row r="2807" spans="47:79">
      <c r="AU2807" s="2"/>
      <c r="AV2807" s="2"/>
      <c r="AW2807" s="2"/>
      <c r="AX2807" s="12"/>
      <c r="AY2807" s="2"/>
      <c r="AZ2807" s="2"/>
      <c r="BA2807" s="2"/>
      <c r="BB2807" s="12"/>
      <c r="BC2807" s="12"/>
      <c r="BD2807" s="12"/>
      <c r="BE2807" s="2"/>
      <c r="BF2807" s="2"/>
      <c r="BG2807" s="2"/>
      <c r="BH2807" s="2"/>
      <c r="BI2807" s="2"/>
      <c r="BJ2807" s="2"/>
      <c r="BK2807" s="2"/>
      <c r="BL2807" s="2"/>
      <c r="BM2807" s="2"/>
      <c r="BN2807" s="2"/>
      <c r="BO2807" s="2"/>
      <c r="BP2807" s="2"/>
      <c r="BQ2807" s="2"/>
      <c r="BR2807" s="2"/>
      <c r="BS2807" s="2"/>
      <c r="BT2807" s="12"/>
      <c r="BU2807" s="12"/>
      <c r="BV2807" s="12"/>
      <c r="BW2807" s="2"/>
      <c r="BX2807" s="2"/>
      <c r="BY2807" s="2"/>
      <c r="BZ2807" s="2"/>
      <c r="CA2807" s="2"/>
    </row>
    <row r="2808" spans="47:79">
      <c r="AU2808" s="2"/>
      <c r="AV2808" s="2"/>
      <c r="AW2808" s="2"/>
      <c r="AX2808" s="12"/>
      <c r="AY2808" s="2"/>
      <c r="AZ2808" s="2"/>
      <c r="BA2808" s="2"/>
      <c r="BB2808" s="12"/>
      <c r="BC2808" s="12"/>
      <c r="BD2808" s="12"/>
      <c r="BE2808" s="2"/>
      <c r="BF2808" s="2"/>
      <c r="BG2808" s="2"/>
      <c r="BH2808" s="2"/>
      <c r="BI2808" s="2"/>
      <c r="BJ2808" s="2"/>
      <c r="BK2808" s="2"/>
      <c r="BL2808" s="2"/>
      <c r="BM2808" s="2"/>
      <c r="BN2808" s="2"/>
      <c r="BO2808" s="2"/>
      <c r="BP2808" s="2"/>
      <c r="BQ2808" s="2"/>
      <c r="BR2808" s="2"/>
      <c r="BS2808" s="2"/>
      <c r="BT2808" s="12"/>
      <c r="BU2808" s="12"/>
      <c r="BV2808" s="12"/>
      <c r="BW2808" s="2"/>
      <c r="BX2808" s="2"/>
      <c r="BY2808" s="2"/>
      <c r="BZ2808" s="2"/>
      <c r="CA2808" s="2"/>
    </row>
    <row r="2809" spans="47:79">
      <c r="AU2809" s="2"/>
      <c r="AV2809" s="2"/>
      <c r="AW2809" s="2"/>
      <c r="AX2809" s="12"/>
      <c r="AY2809" s="2"/>
      <c r="AZ2809" s="2"/>
      <c r="BA2809" s="2"/>
      <c r="BB2809" s="12"/>
      <c r="BC2809" s="12"/>
      <c r="BD2809" s="12"/>
      <c r="BE2809" s="2"/>
      <c r="BF2809" s="2"/>
      <c r="BG2809" s="2"/>
      <c r="BH2809" s="2"/>
      <c r="BI2809" s="2"/>
      <c r="BJ2809" s="2"/>
      <c r="BK2809" s="2"/>
      <c r="BL2809" s="2"/>
      <c r="BM2809" s="2"/>
      <c r="BN2809" s="2"/>
      <c r="BO2809" s="2"/>
      <c r="BP2809" s="2"/>
      <c r="BQ2809" s="2"/>
      <c r="BR2809" s="2"/>
      <c r="BS2809" s="2"/>
      <c r="BT2809" s="12"/>
      <c r="BU2809" s="12"/>
      <c r="BV2809" s="12"/>
      <c r="BW2809" s="2"/>
      <c r="BX2809" s="2"/>
      <c r="BY2809" s="2"/>
      <c r="BZ2809" s="2"/>
      <c r="CA2809" s="2"/>
    </row>
    <row r="2810" spans="47:79">
      <c r="AU2810" s="2"/>
      <c r="AV2810" s="2"/>
      <c r="AW2810" s="2"/>
      <c r="AX2810" s="12"/>
      <c r="AY2810" s="2"/>
      <c r="AZ2810" s="2"/>
      <c r="BA2810" s="2"/>
      <c r="BB2810" s="12"/>
      <c r="BC2810" s="12"/>
      <c r="BD2810" s="12"/>
      <c r="BE2810" s="2"/>
      <c r="BF2810" s="2"/>
      <c r="BG2810" s="2"/>
      <c r="BH2810" s="2"/>
      <c r="BI2810" s="2"/>
      <c r="BJ2810" s="2"/>
      <c r="BK2810" s="2"/>
      <c r="BL2810" s="2"/>
      <c r="BM2810" s="2"/>
      <c r="BN2810" s="2"/>
      <c r="BO2810" s="2"/>
      <c r="BP2810" s="2"/>
      <c r="BQ2810" s="2"/>
      <c r="BR2810" s="2"/>
      <c r="BS2810" s="2"/>
      <c r="BT2810" s="12"/>
      <c r="BU2810" s="12"/>
      <c r="BV2810" s="12"/>
      <c r="BW2810" s="2"/>
      <c r="BX2810" s="2"/>
      <c r="BY2810" s="2"/>
      <c r="BZ2810" s="2"/>
      <c r="CA2810" s="2"/>
    </row>
    <row r="2811" spans="47:79">
      <c r="AU2811" s="2"/>
      <c r="AV2811" s="2"/>
      <c r="AW2811" s="2"/>
      <c r="AX2811" s="12"/>
      <c r="AY2811" s="2"/>
      <c r="AZ2811" s="2"/>
      <c r="BA2811" s="2"/>
      <c r="BB2811" s="12"/>
      <c r="BC2811" s="12"/>
      <c r="BD2811" s="12"/>
      <c r="BE2811" s="2"/>
      <c r="BF2811" s="2"/>
      <c r="BG2811" s="2"/>
      <c r="BH2811" s="2"/>
      <c r="BI2811" s="2"/>
      <c r="BJ2811" s="2"/>
      <c r="BK2811" s="2"/>
      <c r="BL2811" s="2"/>
      <c r="BM2811" s="2"/>
      <c r="BN2811" s="2"/>
      <c r="BO2811" s="2"/>
      <c r="BP2811" s="2"/>
      <c r="BQ2811" s="2"/>
      <c r="BR2811" s="2"/>
      <c r="BS2811" s="2"/>
      <c r="BT2811" s="12"/>
      <c r="BU2811" s="12"/>
      <c r="BV2811" s="12"/>
      <c r="BW2811" s="2"/>
      <c r="BX2811" s="2"/>
      <c r="BY2811" s="2"/>
      <c r="BZ2811" s="2"/>
      <c r="CA2811" s="2"/>
    </row>
    <row r="2812" spans="47:79">
      <c r="AU2812" s="2"/>
      <c r="AV2812" s="2"/>
      <c r="AW2812" s="2"/>
      <c r="AX2812" s="12"/>
      <c r="AY2812" s="2"/>
      <c r="AZ2812" s="2"/>
      <c r="BA2812" s="2"/>
      <c r="BB2812" s="12"/>
      <c r="BC2812" s="12"/>
      <c r="BD2812" s="12"/>
      <c r="BE2812" s="2"/>
      <c r="BF2812" s="2"/>
      <c r="BG2812" s="2"/>
      <c r="BH2812" s="2"/>
      <c r="BI2812" s="2"/>
      <c r="BJ2812" s="2"/>
      <c r="BK2812" s="2"/>
      <c r="BL2812" s="2"/>
      <c r="BM2812" s="2"/>
      <c r="BN2812" s="2"/>
      <c r="BO2812" s="2"/>
      <c r="BP2812" s="2"/>
      <c r="BQ2812" s="2"/>
      <c r="BR2812" s="2"/>
      <c r="BS2812" s="2"/>
      <c r="BT2812" s="12"/>
      <c r="BU2812" s="12"/>
      <c r="BV2812" s="12"/>
      <c r="BW2812" s="2"/>
      <c r="BX2812" s="2"/>
      <c r="BY2812" s="2"/>
      <c r="BZ2812" s="2"/>
      <c r="CA2812" s="2"/>
    </row>
    <row r="2813" spans="47:79">
      <c r="AU2813" s="2"/>
      <c r="AV2813" s="2"/>
      <c r="AW2813" s="2"/>
      <c r="AX2813" s="12"/>
      <c r="AY2813" s="2"/>
      <c r="AZ2813" s="2"/>
      <c r="BA2813" s="2"/>
      <c r="BB2813" s="12"/>
      <c r="BC2813" s="12"/>
      <c r="BD2813" s="12"/>
      <c r="BE2813" s="2"/>
      <c r="BF2813" s="2"/>
      <c r="BG2813" s="2"/>
      <c r="BH2813" s="2"/>
      <c r="BI2813" s="2"/>
      <c r="BJ2813" s="2"/>
      <c r="BK2813" s="2"/>
      <c r="BL2813" s="2"/>
      <c r="BM2813" s="2"/>
      <c r="BN2813" s="2"/>
      <c r="BO2813" s="2"/>
      <c r="BP2813" s="2"/>
      <c r="BQ2813" s="2"/>
      <c r="BR2813" s="2"/>
      <c r="BS2813" s="2"/>
      <c r="BT2813" s="12"/>
      <c r="BU2813" s="12"/>
      <c r="BV2813" s="12"/>
      <c r="BW2813" s="2"/>
      <c r="BX2813" s="2"/>
      <c r="BY2813" s="2"/>
      <c r="BZ2813" s="2"/>
      <c r="CA2813" s="2"/>
    </row>
    <row r="2814" spans="47:79">
      <c r="AU2814" s="2"/>
      <c r="AV2814" s="2"/>
      <c r="AW2814" s="2"/>
      <c r="AX2814" s="12"/>
      <c r="AY2814" s="2"/>
      <c r="AZ2814" s="2"/>
      <c r="BA2814" s="2"/>
      <c r="BB2814" s="12"/>
      <c r="BC2814" s="12"/>
      <c r="BD2814" s="12"/>
      <c r="BE2814" s="2"/>
      <c r="BF2814" s="2"/>
      <c r="BG2814" s="2"/>
      <c r="BH2814" s="2"/>
      <c r="BI2814" s="2"/>
      <c r="BJ2814" s="2"/>
      <c r="BK2814" s="2"/>
      <c r="BL2814" s="2"/>
      <c r="BM2814" s="2"/>
      <c r="BN2814" s="2"/>
      <c r="BO2814" s="2"/>
      <c r="BP2814" s="2"/>
      <c r="BQ2814" s="2"/>
      <c r="BR2814" s="2"/>
      <c r="BS2814" s="2"/>
      <c r="BT2814" s="12"/>
      <c r="BU2814" s="12"/>
      <c r="BV2814" s="12"/>
      <c r="BW2814" s="2"/>
      <c r="BX2814" s="2"/>
      <c r="BY2814" s="2"/>
      <c r="BZ2814" s="2"/>
      <c r="CA2814" s="2"/>
    </row>
    <row r="2815" spans="47:79">
      <c r="AU2815" s="2"/>
      <c r="AV2815" s="2"/>
      <c r="AW2815" s="2"/>
      <c r="AX2815" s="12"/>
      <c r="AY2815" s="2"/>
      <c r="AZ2815" s="2"/>
      <c r="BA2815" s="2"/>
      <c r="BB2815" s="12"/>
      <c r="BC2815" s="12"/>
      <c r="BD2815" s="12"/>
      <c r="BE2815" s="2"/>
      <c r="BF2815" s="2"/>
      <c r="BG2815" s="2"/>
      <c r="BH2815" s="2"/>
      <c r="BI2815" s="2"/>
      <c r="BJ2815" s="2"/>
      <c r="BK2815" s="2"/>
      <c r="BL2815" s="2"/>
      <c r="BM2815" s="2"/>
      <c r="BN2815" s="2"/>
      <c r="BO2815" s="2"/>
      <c r="BP2815" s="2"/>
      <c r="BQ2815" s="2"/>
      <c r="BR2815" s="2"/>
      <c r="BS2815" s="2"/>
      <c r="BT2815" s="12"/>
      <c r="BU2815" s="12"/>
      <c r="BV2815" s="12"/>
      <c r="BW2815" s="2"/>
      <c r="BX2815" s="2"/>
      <c r="BY2815" s="2"/>
      <c r="BZ2815" s="2"/>
      <c r="CA2815" s="2"/>
    </row>
    <row r="2816" spans="47:79">
      <c r="AU2816" s="2"/>
      <c r="AV2816" s="2"/>
      <c r="AW2816" s="2"/>
      <c r="AX2816" s="12"/>
      <c r="AY2816" s="2"/>
      <c r="AZ2816" s="2"/>
      <c r="BA2816" s="2"/>
      <c r="BB2816" s="12"/>
      <c r="BC2816" s="12"/>
      <c r="BD2816" s="12"/>
      <c r="BE2816" s="2"/>
      <c r="BF2816" s="2"/>
      <c r="BG2816" s="2"/>
      <c r="BH2816" s="2"/>
      <c r="BI2816" s="2"/>
      <c r="BJ2816" s="2"/>
      <c r="BK2816" s="2"/>
      <c r="BL2816" s="2"/>
      <c r="BM2816" s="2"/>
      <c r="BN2816" s="2"/>
      <c r="BO2816" s="2"/>
      <c r="BP2816" s="2"/>
      <c r="BQ2816" s="2"/>
      <c r="BR2816" s="2"/>
      <c r="BS2816" s="2"/>
      <c r="BT2816" s="12"/>
      <c r="BU2816" s="12"/>
      <c r="BV2816" s="12"/>
      <c r="BW2816" s="2"/>
      <c r="BX2816" s="2"/>
      <c r="BY2816" s="2"/>
      <c r="BZ2816" s="2"/>
      <c r="CA2816" s="2"/>
    </row>
    <row r="2817" spans="47:79">
      <c r="AU2817" s="2"/>
      <c r="AV2817" s="2"/>
      <c r="AW2817" s="2"/>
      <c r="AX2817" s="12"/>
      <c r="AY2817" s="2"/>
      <c r="AZ2817" s="2"/>
      <c r="BA2817" s="2"/>
      <c r="BB2817" s="12"/>
      <c r="BC2817" s="12"/>
      <c r="BD2817" s="12"/>
      <c r="BE2817" s="2"/>
      <c r="BF2817" s="2"/>
      <c r="BG2817" s="2"/>
      <c r="BH2817" s="2"/>
      <c r="BI2817" s="2"/>
      <c r="BJ2817" s="2"/>
      <c r="BK2817" s="2"/>
      <c r="BL2817" s="2"/>
      <c r="BM2817" s="2"/>
      <c r="BN2817" s="2"/>
      <c r="BO2817" s="2"/>
      <c r="BP2817" s="2"/>
      <c r="BQ2817" s="2"/>
      <c r="BR2817" s="2"/>
      <c r="BS2817" s="2"/>
      <c r="BT2817" s="12"/>
      <c r="BU2817" s="12"/>
      <c r="BV2817" s="12"/>
      <c r="BW2817" s="2"/>
      <c r="BX2817" s="2"/>
      <c r="BY2817" s="2"/>
      <c r="BZ2817" s="2"/>
      <c r="CA2817" s="2"/>
    </row>
    <row r="2818" spans="47:79">
      <c r="AU2818" s="2"/>
      <c r="AV2818" s="2"/>
      <c r="AW2818" s="2"/>
      <c r="AX2818" s="12"/>
      <c r="AY2818" s="2"/>
      <c r="AZ2818" s="2"/>
      <c r="BA2818" s="2"/>
      <c r="BB2818" s="12"/>
      <c r="BC2818" s="12"/>
      <c r="BD2818" s="12"/>
      <c r="BE2818" s="2"/>
      <c r="BF2818" s="2"/>
      <c r="BG2818" s="2"/>
      <c r="BH2818" s="2"/>
      <c r="BI2818" s="2"/>
      <c r="BJ2818" s="2"/>
      <c r="BK2818" s="2"/>
      <c r="BL2818" s="2"/>
      <c r="BM2818" s="2"/>
      <c r="BN2818" s="2"/>
      <c r="BO2818" s="2"/>
      <c r="BP2818" s="2"/>
      <c r="BQ2818" s="2"/>
      <c r="BR2818" s="2"/>
      <c r="BS2818" s="2"/>
      <c r="BT2818" s="12"/>
      <c r="BU2818" s="12"/>
      <c r="BV2818" s="12"/>
      <c r="BW2818" s="2"/>
      <c r="BX2818" s="2"/>
      <c r="BY2818" s="2"/>
      <c r="BZ2818" s="2"/>
      <c r="CA2818" s="2"/>
    </row>
    <row r="2819" spans="47:79">
      <c r="AU2819" s="2"/>
      <c r="AV2819" s="2"/>
      <c r="AW2819" s="2"/>
      <c r="AX2819" s="12"/>
      <c r="AY2819" s="2"/>
      <c r="AZ2819" s="2"/>
      <c r="BA2819" s="2"/>
      <c r="BB2819" s="12"/>
      <c r="BC2819" s="12"/>
      <c r="BD2819" s="12"/>
      <c r="BE2819" s="2"/>
      <c r="BF2819" s="2"/>
      <c r="BG2819" s="2"/>
      <c r="BH2819" s="2"/>
      <c r="BI2819" s="2"/>
      <c r="BJ2819" s="2"/>
      <c r="BK2819" s="2"/>
      <c r="BL2819" s="2"/>
      <c r="BM2819" s="2"/>
      <c r="BN2819" s="2"/>
      <c r="BO2819" s="2"/>
      <c r="BP2819" s="2"/>
      <c r="BQ2819" s="2"/>
      <c r="BR2819" s="2"/>
      <c r="BS2819" s="2"/>
      <c r="BT2819" s="12"/>
      <c r="BU2819" s="12"/>
      <c r="BV2819" s="12"/>
      <c r="BW2819" s="2"/>
      <c r="BX2819" s="2"/>
      <c r="BY2819" s="2"/>
      <c r="BZ2819" s="2"/>
      <c r="CA2819" s="2"/>
    </row>
    <row r="2820" spans="47:79">
      <c r="AU2820" s="2"/>
      <c r="AV2820" s="2"/>
      <c r="AW2820" s="2"/>
      <c r="AX2820" s="12"/>
      <c r="AY2820" s="2"/>
      <c r="AZ2820" s="2"/>
      <c r="BA2820" s="2"/>
      <c r="BB2820" s="12"/>
      <c r="BC2820" s="12"/>
      <c r="BD2820" s="12"/>
      <c r="BE2820" s="2"/>
      <c r="BF2820" s="2"/>
      <c r="BG2820" s="2"/>
      <c r="BH2820" s="2"/>
      <c r="BI2820" s="2"/>
      <c r="BJ2820" s="2"/>
      <c r="BK2820" s="2"/>
      <c r="BL2820" s="2"/>
      <c r="BM2820" s="2"/>
      <c r="BN2820" s="2"/>
      <c r="BO2820" s="2"/>
      <c r="BP2820" s="2"/>
      <c r="BQ2820" s="2"/>
      <c r="BR2820" s="2"/>
      <c r="BS2820" s="2"/>
      <c r="BT2820" s="12"/>
      <c r="BU2820" s="12"/>
      <c r="BV2820" s="12"/>
      <c r="BW2820" s="2"/>
      <c r="BX2820" s="2"/>
      <c r="BY2820" s="2"/>
      <c r="BZ2820" s="2"/>
      <c r="CA2820" s="2"/>
    </row>
    <row r="2821" spans="47:79">
      <c r="AU2821" s="2"/>
      <c r="AV2821" s="2"/>
      <c r="AW2821" s="2"/>
      <c r="AX2821" s="12"/>
      <c r="AY2821" s="2"/>
      <c r="AZ2821" s="2"/>
      <c r="BA2821" s="2"/>
      <c r="BB2821" s="12"/>
      <c r="BC2821" s="12"/>
      <c r="BD2821" s="12"/>
      <c r="BE2821" s="2"/>
      <c r="BF2821" s="2"/>
      <c r="BG2821" s="2"/>
      <c r="BH2821" s="2"/>
      <c r="BI2821" s="2"/>
      <c r="BJ2821" s="2"/>
      <c r="BK2821" s="2"/>
      <c r="BL2821" s="2"/>
      <c r="BM2821" s="2"/>
      <c r="BN2821" s="2"/>
      <c r="BO2821" s="2"/>
      <c r="BP2821" s="2"/>
      <c r="BQ2821" s="2"/>
      <c r="BR2821" s="2"/>
      <c r="BS2821" s="2"/>
      <c r="BT2821" s="12"/>
      <c r="BU2821" s="12"/>
      <c r="BV2821" s="12"/>
      <c r="BW2821" s="2"/>
      <c r="BX2821" s="2"/>
      <c r="BY2821" s="2"/>
      <c r="BZ2821" s="2"/>
      <c r="CA2821" s="2"/>
    </row>
    <row r="2822" spans="47:79">
      <c r="AU2822" s="2"/>
      <c r="AV2822" s="2"/>
      <c r="AW2822" s="2"/>
      <c r="AX2822" s="12"/>
      <c r="AY2822" s="2"/>
      <c r="AZ2822" s="2"/>
      <c r="BA2822" s="2"/>
      <c r="BB2822" s="12"/>
      <c r="BC2822" s="12"/>
      <c r="BD2822" s="12"/>
      <c r="BE2822" s="2"/>
      <c r="BF2822" s="2"/>
      <c r="BG2822" s="2"/>
      <c r="BH2822" s="2"/>
      <c r="BI2822" s="2"/>
      <c r="BJ2822" s="2"/>
      <c r="BK2822" s="2"/>
      <c r="BL2822" s="2"/>
      <c r="BM2822" s="2"/>
      <c r="BN2822" s="2"/>
      <c r="BO2822" s="2"/>
      <c r="BP2822" s="2"/>
      <c r="BQ2822" s="2"/>
      <c r="BR2822" s="2"/>
      <c r="BS2822" s="2"/>
      <c r="BT2822" s="12"/>
      <c r="BU2822" s="12"/>
      <c r="BV2822" s="12"/>
      <c r="BW2822" s="2"/>
      <c r="BX2822" s="2"/>
      <c r="BY2822" s="2"/>
      <c r="BZ2822" s="2"/>
      <c r="CA2822" s="2"/>
    </row>
    <row r="2823" spans="47:79">
      <c r="AU2823" s="2"/>
      <c r="AV2823" s="2"/>
      <c r="AW2823" s="2"/>
      <c r="AX2823" s="12"/>
      <c r="AY2823" s="2"/>
      <c r="AZ2823" s="2"/>
      <c r="BA2823" s="2"/>
      <c r="BB2823" s="12"/>
      <c r="BC2823" s="12"/>
      <c r="BD2823" s="12"/>
      <c r="BE2823" s="2"/>
      <c r="BF2823" s="2"/>
      <c r="BG2823" s="2"/>
      <c r="BH2823" s="2"/>
      <c r="BI2823" s="2"/>
      <c r="BJ2823" s="2"/>
      <c r="BK2823" s="2"/>
      <c r="BL2823" s="2"/>
      <c r="BM2823" s="2"/>
      <c r="BN2823" s="2"/>
      <c r="BO2823" s="2"/>
      <c r="BP2823" s="2"/>
      <c r="BQ2823" s="2"/>
      <c r="BR2823" s="2"/>
      <c r="BS2823" s="2"/>
      <c r="BT2823" s="12"/>
      <c r="BU2823" s="12"/>
      <c r="BV2823" s="12"/>
      <c r="BW2823" s="2"/>
      <c r="BX2823" s="2"/>
      <c r="BY2823" s="2"/>
      <c r="BZ2823" s="2"/>
      <c r="CA2823" s="2"/>
    </row>
    <row r="2824" spans="47:79">
      <c r="AU2824" s="2"/>
      <c r="AV2824" s="2"/>
      <c r="AW2824" s="2"/>
      <c r="AX2824" s="12"/>
      <c r="AY2824" s="2"/>
      <c r="AZ2824" s="2"/>
      <c r="BA2824" s="2"/>
      <c r="BB2824" s="12"/>
      <c r="BC2824" s="12"/>
      <c r="BD2824" s="12"/>
      <c r="BE2824" s="2"/>
      <c r="BF2824" s="2"/>
      <c r="BG2824" s="2"/>
      <c r="BH2824" s="2"/>
      <c r="BI2824" s="2"/>
      <c r="BJ2824" s="2"/>
      <c r="BK2824" s="2"/>
      <c r="BL2824" s="2"/>
      <c r="BM2824" s="2"/>
      <c r="BN2824" s="2"/>
      <c r="BO2824" s="2"/>
      <c r="BP2824" s="2"/>
      <c r="BQ2824" s="2"/>
      <c r="BR2824" s="2"/>
      <c r="BS2824" s="2"/>
      <c r="BT2824" s="12"/>
      <c r="BU2824" s="12"/>
      <c r="BV2824" s="12"/>
      <c r="BW2824" s="2"/>
      <c r="BX2824" s="2"/>
      <c r="BY2824" s="2"/>
      <c r="BZ2824" s="2"/>
      <c r="CA2824" s="2"/>
    </row>
    <row r="2825" spans="47:79">
      <c r="AU2825" s="2"/>
      <c r="AV2825" s="2"/>
      <c r="AW2825" s="2"/>
      <c r="AX2825" s="12"/>
      <c r="AY2825" s="2"/>
      <c r="AZ2825" s="2"/>
      <c r="BA2825" s="2"/>
      <c r="BB2825" s="12"/>
      <c r="BC2825" s="12"/>
      <c r="BD2825" s="12"/>
      <c r="BE2825" s="2"/>
      <c r="BF2825" s="2"/>
      <c r="BG2825" s="2"/>
      <c r="BH2825" s="2"/>
      <c r="BI2825" s="2"/>
      <c r="BJ2825" s="2"/>
      <c r="BK2825" s="2"/>
      <c r="BL2825" s="2"/>
      <c r="BM2825" s="2"/>
      <c r="BN2825" s="2"/>
      <c r="BO2825" s="2"/>
      <c r="BP2825" s="2"/>
      <c r="BQ2825" s="2"/>
      <c r="BR2825" s="2"/>
      <c r="BS2825" s="2"/>
      <c r="BT2825" s="12"/>
      <c r="BU2825" s="12"/>
      <c r="BV2825" s="12"/>
      <c r="BW2825" s="2"/>
      <c r="BX2825" s="2"/>
      <c r="BY2825" s="2"/>
      <c r="BZ2825" s="2"/>
      <c r="CA2825" s="2"/>
    </row>
    <row r="2826" spans="47:79">
      <c r="AU2826" s="2"/>
      <c r="AV2826" s="2"/>
      <c r="AW2826" s="2"/>
      <c r="AX2826" s="12"/>
      <c r="AY2826" s="2"/>
      <c r="AZ2826" s="2"/>
      <c r="BA2826" s="2"/>
      <c r="BB2826" s="12"/>
      <c r="BC2826" s="12"/>
      <c r="BD2826" s="12"/>
      <c r="BE2826" s="2"/>
      <c r="BF2826" s="2"/>
      <c r="BG2826" s="2"/>
      <c r="BH2826" s="2"/>
      <c r="BI2826" s="2"/>
      <c r="BJ2826" s="2"/>
      <c r="BK2826" s="2"/>
      <c r="BL2826" s="2"/>
      <c r="BM2826" s="2"/>
      <c r="BN2826" s="2"/>
      <c r="BO2826" s="2"/>
      <c r="BP2826" s="2"/>
      <c r="BQ2826" s="2"/>
      <c r="BR2826" s="2"/>
      <c r="BS2826" s="2"/>
      <c r="BT2826" s="12"/>
      <c r="BU2826" s="12"/>
      <c r="BV2826" s="12"/>
      <c r="BW2826" s="2"/>
      <c r="BX2826" s="2"/>
      <c r="BY2826" s="2"/>
      <c r="BZ2826" s="2"/>
      <c r="CA2826" s="2"/>
    </row>
    <row r="2827" spans="47:79">
      <c r="AU2827" s="2"/>
      <c r="AV2827" s="2"/>
      <c r="AW2827" s="2"/>
      <c r="AX2827" s="12"/>
      <c r="AY2827" s="2"/>
      <c r="AZ2827" s="2"/>
      <c r="BA2827" s="2"/>
      <c r="BB2827" s="12"/>
      <c r="BC2827" s="12"/>
      <c r="BD2827" s="12"/>
      <c r="BE2827" s="2"/>
      <c r="BF2827" s="2"/>
      <c r="BG2827" s="2"/>
      <c r="BH2827" s="2"/>
      <c r="BI2827" s="2"/>
      <c r="BJ2827" s="2"/>
      <c r="BK2827" s="2"/>
      <c r="BL2827" s="2"/>
      <c r="BM2827" s="2"/>
      <c r="BN2827" s="2"/>
      <c r="BO2827" s="2"/>
      <c r="BP2827" s="2"/>
      <c r="BQ2827" s="2"/>
      <c r="BR2827" s="2"/>
      <c r="BS2827" s="2"/>
      <c r="BT2827" s="12"/>
      <c r="BU2827" s="12"/>
      <c r="BV2827" s="12"/>
      <c r="BW2827" s="2"/>
      <c r="BX2827" s="2"/>
      <c r="BY2827" s="2"/>
      <c r="BZ2827" s="2"/>
      <c r="CA2827" s="2"/>
    </row>
    <row r="2828" spans="47:79">
      <c r="AU2828" s="2"/>
      <c r="AV2828" s="2"/>
      <c r="AW2828" s="2"/>
      <c r="AX2828" s="12"/>
      <c r="AY2828" s="2"/>
      <c r="AZ2828" s="2"/>
      <c r="BA2828" s="2"/>
      <c r="BB2828" s="12"/>
      <c r="BC2828" s="12"/>
      <c r="BD2828" s="12"/>
      <c r="BE2828" s="2"/>
      <c r="BF2828" s="2"/>
      <c r="BG2828" s="2"/>
      <c r="BH2828" s="2"/>
      <c r="BI2828" s="2"/>
      <c r="BJ2828" s="2"/>
      <c r="BK2828" s="2"/>
      <c r="BL2828" s="2"/>
      <c r="BM2828" s="2"/>
      <c r="BN2828" s="2"/>
      <c r="BO2828" s="2"/>
      <c r="BP2828" s="2"/>
      <c r="BQ2828" s="2"/>
      <c r="BR2828" s="2"/>
      <c r="BS2828" s="2"/>
      <c r="BT2828" s="12"/>
      <c r="BU2828" s="12"/>
      <c r="BV2828" s="12"/>
      <c r="BW2828" s="2"/>
      <c r="BX2828" s="2"/>
      <c r="BY2828" s="2"/>
      <c r="BZ2828" s="2"/>
      <c r="CA2828" s="2"/>
    </row>
    <row r="2829" spans="47:79">
      <c r="AU2829" s="2"/>
      <c r="AV2829" s="2"/>
      <c r="AW2829" s="2"/>
      <c r="AX2829" s="12"/>
      <c r="AY2829" s="2"/>
      <c r="AZ2829" s="2"/>
      <c r="BA2829" s="2"/>
      <c r="BB2829" s="12"/>
      <c r="BC2829" s="12"/>
      <c r="BD2829" s="12"/>
      <c r="BE2829" s="2"/>
      <c r="BF2829" s="2"/>
      <c r="BG2829" s="2"/>
      <c r="BH2829" s="2"/>
      <c r="BI2829" s="2"/>
      <c r="BJ2829" s="2"/>
      <c r="BK2829" s="2"/>
      <c r="BL2829" s="2"/>
      <c r="BM2829" s="2"/>
      <c r="BN2829" s="2"/>
      <c r="BO2829" s="2"/>
      <c r="BP2829" s="2"/>
      <c r="BQ2829" s="2"/>
      <c r="BR2829" s="2"/>
      <c r="BS2829" s="2"/>
      <c r="BT2829" s="12"/>
      <c r="BU2829" s="12"/>
      <c r="BV2829" s="12"/>
      <c r="BW2829" s="2"/>
      <c r="BX2829" s="2"/>
      <c r="BY2829" s="2"/>
      <c r="BZ2829" s="2"/>
      <c r="CA2829" s="2"/>
    </row>
    <row r="2830" spans="47:79">
      <c r="AU2830" s="2"/>
      <c r="AV2830" s="2"/>
      <c r="AW2830" s="2"/>
      <c r="AX2830" s="12"/>
      <c r="AY2830" s="2"/>
      <c r="AZ2830" s="2"/>
      <c r="BA2830" s="2"/>
      <c r="BB2830" s="12"/>
      <c r="BC2830" s="12"/>
      <c r="BD2830" s="12"/>
      <c r="BE2830" s="2"/>
      <c r="BF2830" s="2"/>
      <c r="BG2830" s="2"/>
      <c r="BH2830" s="2"/>
      <c r="BI2830" s="2"/>
      <c r="BJ2830" s="2"/>
      <c r="BK2830" s="2"/>
      <c r="BL2830" s="2"/>
      <c r="BM2830" s="2"/>
      <c r="BN2830" s="2"/>
      <c r="BO2830" s="2"/>
      <c r="BP2830" s="2"/>
      <c r="BQ2830" s="2"/>
      <c r="BR2830" s="2"/>
      <c r="BS2830" s="2"/>
      <c r="BT2830" s="12"/>
      <c r="BU2830" s="12"/>
      <c r="BV2830" s="12"/>
      <c r="BW2830" s="2"/>
      <c r="BX2830" s="2"/>
      <c r="BY2830" s="2"/>
      <c r="BZ2830" s="2"/>
      <c r="CA2830" s="2"/>
    </row>
    <row r="2831" spans="47:79">
      <c r="AU2831" s="2"/>
      <c r="AV2831" s="2"/>
      <c r="AW2831" s="2"/>
      <c r="AX2831" s="12"/>
      <c r="AY2831" s="2"/>
      <c r="AZ2831" s="2"/>
      <c r="BA2831" s="2"/>
      <c r="BB2831" s="12"/>
      <c r="BC2831" s="12"/>
      <c r="BD2831" s="12"/>
      <c r="BE2831" s="2"/>
      <c r="BF2831" s="2"/>
      <c r="BG2831" s="2"/>
      <c r="BH2831" s="2"/>
      <c r="BI2831" s="2"/>
      <c r="BJ2831" s="2"/>
      <c r="BK2831" s="2"/>
      <c r="BL2831" s="2"/>
      <c r="BM2831" s="2"/>
      <c r="BN2831" s="2"/>
      <c r="BO2831" s="2"/>
      <c r="BP2831" s="2"/>
      <c r="BQ2831" s="2"/>
      <c r="BR2831" s="2"/>
      <c r="BS2831" s="2"/>
      <c r="BT2831" s="12"/>
      <c r="BU2831" s="12"/>
      <c r="BV2831" s="12"/>
      <c r="BW2831" s="2"/>
      <c r="BX2831" s="2"/>
      <c r="BY2831" s="2"/>
      <c r="BZ2831" s="2"/>
      <c r="CA2831" s="2"/>
    </row>
    <row r="2832" spans="47:79">
      <c r="AU2832" s="2"/>
      <c r="AV2832" s="2"/>
      <c r="AW2832" s="2"/>
      <c r="AX2832" s="12"/>
      <c r="AY2832" s="2"/>
      <c r="AZ2832" s="2"/>
      <c r="BA2832" s="2"/>
      <c r="BB2832" s="12"/>
      <c r="BC2832" s="12"/>
      <c r="BD2832" s="12"/>
      <c r="BE2832" s="2"/>
      <c r="BF2832" s="2"/>
      <c r="BG2832" s="2"/>
      <c r="BH2832" s="2"/>
      <c r="BI2832" s="2"/>
      <c r="BJ2832" s="2"/>
      <c r="BK2832" s="2"/>
      <c r="BL2832" s="2"/>
      <c r="BM2832" s="2"/>
      <c r="BN2832" s="2"/>
      <c r="BO2832" s="2"/>
      <c r="BP2832" s="2"/>
      <c r="BQ2832" s="2"/>
      <c r="BR2832" s="2"/>
      <c r="BS2832" s="2"/>
      <c r="BT2832" s="12"/>
      <c r="BU2832" s="12"/>
      <c r="BV2832" s="12"/>
      <c r="BW2832" s="2"/>
      <c r="BX2832" s="2"/>
      <c r="BY2832" s="2"/>
      <c r="BZ2832" s="2"/>
      <c r="CA2832" s="2"/>
    </row>
    <row r="2833" spans="47:79">
      <c r="AU2833" s="2"/>
      <c r="AV2833" s="2"/>
      <c r="AW2833" s="2"/>
      <c r="AX2833" s="12"/>
      <c r="AY2833" s="2"/>
      <c r="AZ2833" s="2"/>
      <c r="BA2833" s="2"/>
      <c r="BB2833" s="12"/>
      <c r="BC2833" s="12"/>
      <c r="BD2833" s="12"/>
      <c r="BE2833" s="2"/>
      <c r="BF2833" s="2"/>
      <c r="BG2833" s="2"/>
      <c r="BH2833" s="2"/>
      <c r="BI2833" s="2"/>
      <c r="BJ2833" s="2"/>
      <c r="BK2833" s="2"/>
      <c r="BL2833" s="2"/>
      <c r="BM2833" s="2"/>
      <c r="BN2833" s="2"/>
      <c r="BO2833" s="2"/>
      <c r="BP2833" s="2"/>
      <c r="BQ2833" s="2"/>
      <c r="BR2833" s="2"/>
      <c r="BS2833" s="2"/>
      <c r="BT2833" s="12"/>
      <c r="BU2833" s="12"/>
      <c r="BV2833" s="12"/>
      <c r="BW2833" s="2"/>
      <c r="BX2833" s="2"/>
      <c r="BY2833" s="2"/>
      <c r="BZ2833" s="2"/>
      <c r="CA2833" s="2"/>
    </row>
    <row r="2834" spans="47:79">
      <c r="AU2834" s="2"/>
      <c r="AV2834" s="2"/>
      <c r="AW2834" s="2"/>
      <c r="AX2834" s="12"/>
      <c r="AY2834" s="2"/>
      <c r="AZ2834" s="2"/>
      <c r="BA2834" s="2"/>
      <c r="BB2834" s="12"/>
      <c r="BC2834" s="12"/>
      <c r="BD2834" s="12"/>
      <c r="BE2834" s="2"/>
      <c r="BF2834" s="2"/>
      <c r="BG2834" s="2"/>
      <c r="BH2834" s="2"/>
      <c r="BI2834" s="2"/>
      <c r="BJ2834" s="2"/>
      <c r="BK2834" s="2"/>
      <c r="BL2834" s="2"/>
      <c r="BM2834" s="2"/>
      <c r="BN2834" s="2"/>
      <c r="BO2834" s="2"/>
      <c r="BP2834" s="2"/>
      <c r="BQ2834" s="2"/>
      <c r="BR2834" s="2"/>
      <c r="BS2834" s="2"/>
      <c r="BT2834" s="12"/>
      <c r="BU2834" s="12"/>
      <c r="BV2834" s="12"/>
      <c r="BW2834" s="2"/>
      <c r="BX2834" s="2"/>
      <c r="BY2834" s="2"/>
      <c r="BZ2834" s="2"/>
      <c r="CA2834" s="2"/>
    </row>
    <row r="2835" spans="47:79">
      <c r="AU2835" s="2"/>
      <c r="AV2835" s="2"/>
      <c r="AW2835" s="2"/>
      <c r="AX2835" s="12"/>
      <c r="AY2835" s="2"/>
      <c r="AZ2835" s="2"/>
      <c r="BA2835" s="2"/>
      <c r="BB2835" s="12"/>
      <c r="BC2835" s="12"/>
      <c r="BD2835" s="12"/>
      <c r="BE2835" s="2"/>
      <c r="BF2835" s="2"/>
      <c r="BG2835" s="2"/>
      <c r="BH2835" s="2"/>
      <c r="BI2835" s="2"/>
      <c r="BJ2835" s="2"/>
      <c r="BK2835" s="2"/>
      <c r="BL2835" s="2"/>
      <c r="BM2835" s="2"/>
      <c r="BN2835" s="2"/>
      <c r="BO2835" s="2"/>
      <c r="BP2835" s="2"/>
      <c r="BQ2835" s="2"/>
      <c r="BR2835" s="2"/>
      <c r="BS2835" s="2"/>
      <c r="BT2835" s="12"/>
      <c r="BU2835" s="12"/>
      <c r="BV2835" s="12"/>
      <c r="BW2835" s="2"/>
      <c r="BX2835" s="2"/>
      <c r="BY2835" s="2"/>
      <c r="BZ2835" s="2"/>
      <c r="CA2835" s="2"/>
    </row>
    <row r="2836" spans="47:79">
      <c r="AU2836" s="2"/>
      <c r="AV2836" s="2"/>
      <c r="AW2836" s="2"/>
      <c r="AX2836" s="12"/>
      <c r="AY2836" s="2"/>
      <c r="AZ2836" s="2"/>
      <c r="BA2836" s="2"/>
      <c r="BB2836" s="12"/>
      <c r="BC2836" s="12"/>
      <c r="BD2836" s="12"/>
      <c r="BE2836" s="2"/>
      <c r="BF2836" s="2"/>
      <c r="BG2836" s="2"/>
      <c r="BH2836" s="2"/>
      <c r="BI2836" s="2"/>
      <c r="BJ2836" s="2"/>
      <c r="BK2836" s="2"/>
      <c r="BL2836" s="2"/>
      <c r="BM2836" s="2"/>
      <c r="BN2836" s="2"/>
      <c r="BO2836" s="2"/>
      <c r="BP2836" s="2"/>
      <c r="BQ2836" s="2"/>
      <c r="BR2836" s="2"/>
      <c r="BS2836" s="2"/>
      <c r="BT2836" s="12"/>
      <c r="BU2836" s="12"/>
      <c r="BV2836" s="12"/>
      <c r="BW2836" s="2"/>
      <c r="BX2836" s="2"/>
      <c r="BY2836" s="2"/>
      <c r="BZ2836" s="2"/>
      <c r="CA2836" s="2"/>
    </row>
    <row r="2837" spans="47:79">
      <c r="AU2837" s="2"/>
      <c r="AV2837" s="2"/>
      <c r="AW2837" s="2"/>
      <c r="AX2837" s="12"/>
      <c r="AY2837" s="2"/>
      <c r="AZ2837" s="2"/>
      <c r="BA2837" s="2"/>
      <c r="BB2837" s="12"/>
      <c r="BC2837" s="12"/>
      <c r="BD2837" s="12"/>
      <c r="BE2837" s="2"/>
      <c r="BF2837" s="2"/>
      <c r="BG2837" s="2"/>
      <c r="BH2837" s="2"/>
      <c r="BI2837" s="2"/>
      <c r="BJ2837" s="2"/>
      <c r="BK2837" s="2"/>
      <c r="BL2837" s="2"/>
      <c r="BM2837" s="2"/>
      <c r="BN2837" s="2"/>
      <c r="BO2837" s="2"/>
      <c r="BP2837" s="2"/>
      <c r="BQ2837" s="2"/>
      <c r="BR2837" s="2"/>
      <c r="BS2837" s="2"/>
      <c r="BT2837" s="12"/>
      <c r="BU2837" s="12"/>
      <c r="BV2837" s="12"/>
      <c r="BW2837" s="2"/>
      <c r="BX2837" s="2"/>
      <c r="BY2837" s="2"/>
      <c r="BZ2837" s="2"/>
      <c r="CA2837" s="2"/>
    </row>
    <row r="2838" spans="47:79">
      <c r="AU2838" s="2"/>
      <c r="AV2838" s="2"/>
      <c r="AW2838" s="2"/>
      <c r="AX2838" s="12"/>
      <c r="AY2838" s="2"/>
      <c r="AZ2838" s="2"/>
      <c r="BA2838" s="2"/>
      <c r="BB2838" s="12"/>
      <c r="BC2838" s="12"/>
      <c r="BD2838" s="12"/>
      <c r="BE2838" s="2"/>
      <c r="BF2838" s="2"/>
      <c r="BG2838" s="2"/>
      <c r="BH2838" s="2"/>
      <c r="BI2838" s="2"/>
      <c r="BJ2838" s="2"/>
      <c r="BK2838" s="2"/>
      <c r="BL2838" s="2"/>
      <c r="BM2838" s="2"/>
      <c r="BN2838" s="2"/>
      <c r="BO2838" s="2"/>
      <c r="BP2838" s="2"/>
      <c r="BQ2838" s="2"/>
      <c r="BR2838" s="2"/>
      <c r="BS2838" s="2"/>
      <c r="BT2838" s="12"/>
      <c r="BU2838" s="12"/>
      <c r="BV2838" s="12"/>
      <c r="BW2838" s="2"/>
      <c r="BX2838" s="2"/>
      <c r="BY2838" s="2"/>
      <c r="BZ2838" s="2"/>
      <c r="CA2838" s="2"/>
    </row>
    <row r="2839" spans="47:79">
      <c r="AU2839" s="2"/>
      <c r="AV2839" s="2"/>
      <c r="AW2839" s="2"/>
      <c r="AX2839" s="12"/>
      <c r="AY2839" s="2"/>
      <c r="AZ2839" s="2"/>
      <c r="BA2839" s="2"/>
      <c r="BB2839" s="12"/>
      <c r="BC2839" s="12"/>
      <c r="BD2839" s="12"/>
      <c r="BE2839" s="2"/>
      <c r="BF2839" s="2"/>
      <c r="BG2839" s="2"/>
      <c r="BH2839" s="2"/>
      <c r="BI2839" s="2"/>
      <c r="BJ2839" s="2"/>
      <c r="BK2839" s="2"/>
      <c r="BL2839" s="2"/>
      <c r="BM2839" s="2"/>
      <c r="BN2839" s="2"/>
      <c r="BO2839" s="2"/>
      <c r="BP2839" s="2"/>
      <c r="BQ2839" s="2"/>
      <c r="BR2839" s="2"/>
      <c r="BS2839" s="2"/>
      <c r="BT2839" s="12"/>
      <c r="BU2839" s="12"/>
      <c r="BV2839" s="12"/>
      <c r="BW2839" s="2"/>
      <c r="BX2839" s="2"/>
      <c r="BY2839" s="2"/>
      <c r="BZ2839" s="2"/>
      <c r="CA2839" s="2"/>
    </row>
    <row r="2840" spans="47:79">
      <c r="AU2840" s="2"/>
      <c r="AV2840" s="2"/>
      <c r="AW2840" s="2"/>
      <c r="AX2840" s="12"/>
      <c r="AY2840" s="2"/>
      <c r="AZ2840" s="2"/>
      <c r="BA2840" s="2"/>
      <c r="BB2840" s="12"/>
      <c r="BC2840" s="12"/>
      <c r="BD2840" s="12"/>
      <c r="BE2840" s="2"/>
      <c r="BF2840" s="2"/>
      <c r="BG2840" s="2"/>
      <c r="BH2840" s="2"/>
      <c r="BI2840" s="2"/>
      <c r="BJ2840" s="2"/>
      <c r="BK2840" s="2"/>
      <c r="BL2840" s="2"/>
      <c r="BM2840" s="2"/>
      <c r="BN2840" s="2"/>
      <c r="BO2840" s="2"/>
      <c r="BP2840" s="2"/>
      <c r="BQ2840" s="2"/>
      <c r="BR2840" s="2"/>
      <c r="BS2840" s="2"/>
      <c r="BT2840" s="12"/>
      <c r="BU2840" s="12"/>
      <c r="BV2840" s="12"/>
      <c r="BW2840" s="2"/>
      <c r="BX2840" s="2"/>
      <c r="BY2840" s="2"/>
      <c r="BZ2840" s="2"/>
      <c r="CA2840" s="2"/>
    </row>
    <row r="2841" spans="47:79">
      <c r="AU2841" s="2"/>
      <c r="AV2841" s="2"/>
      <c r="AW2841" s="2"/>
      <c r="AX2841" s="12"/>
      <c r="AY2841" s="2"/>
      <c r="AZ2841" s="2"/>
      <c r="BA2841" s="2"/>
      <c r="BB2841" s="12"/>
      <c r="BC2841" s="12"/>
      <c r="BD2841" s="12"/>
      <c r="BE2841" s="2"/>
      <c r="BF2841" s="2"/>
      <c r="BG2841" s="2"/>
      <c r="BH2841" s="2"/>
      <c r="BI2841" s="2"/>
      <c r="BJ2841" s="2"/>
      <c r="BK2841" s="2"/>
      <c r="BL2841" s="2"/>
      <c r="BM2841" s="2"/>
      <c r="BN2841" s="2"/>
      <c r="BO2841" s="2"/>
      <c r="BP2841" s="2"/>
      <c r="BQ2841" s="2"/>
      <c r="BR2841" s="2"/>
      <c r="BS2841" s="2"/>
      <c r="BT2841" s="12"/>
      <c r="BU2841" s="12"/>
      <c r="BV2841" s="12"/>
      <c r="BW2841" s="2"/>
      <c r="BX2841" s="2"/>
      <c r="BY2841" s="2"/>
      <c r="BZ2841" s="2"/>
      <c r="CA2841" s="2"/>
    </row>
    <row r="2842" spans="47:79">
      <c r="AU2842" s="2"/>
      <c r="AV2842" s="2"/>
      <c r="AW2842" s="2"/>
      <c r="AX2842" s="12"/>
      <c r="AY2842" s="2"/>
      <c r="AZ2842" s="2"/>
      <c r="BA2842" s="2"/>
      <c r="BB2842" s="12"/>
      <c r="BC2842" s="12"/>
      <c r="BD2842" s="12"/>
      <c r="BE2842" s="2"/>
      <c r="BF2842" s="2"/>
      <c r="BG2842" s="2"/>
      <c r="BH2842" s="2"/>
      <c r="BI2842" s="2"/>
      <c r="BJ2842" s="2"/>
      <c r="BK2842" s="2"/>
      <c r="BL2842" s="2"/>
      <c r="BM2842" s="2"/>
      <c r="BN2842" s="2"/>
      <c r="BO2842" s="2"/>
      <c r="BP2842" s="2"/>
      <c r="BQ2842" s="2"/>
      <c r="BR2842" s="2"/>
      <c r="BS2842" s="2"/>
      <c r="BT2842" s="12"/>
      <c r="BU2842" s="12"/>
      <c r="BV2842" s="12"/>
      <c r="BW2842" s="2"/>
      <c r="BX2842" s="2"/>
      <c r="BY2842" s="2"/>
      <c r="BZ2842" s="2"/>
      <c r="CA2842" s="2"/>
    </row>
    <row r="2843" spans="47:79">
      <c r="AU2843" s="2"/>
      <c r="AV2843" s="2"/>
      <c r="AW2843" s="2"/>
      <c r="AX2843" s="12"/>
      <c r="AY2843" s="2"/>
      <c r="AZ2843" s="2"/>
      <c r="BA2843" s="2"/>
      <c r="BB2843" s="12"/>
      <c r="BC2843" s="12"/>
      <c r="BD2843" s="12"/>
      <c r="BE2843" s="2"/>
      <c r="BF2843" s="2"/>
      <c r="BG2843" s="2"/>
      <c r="BH2843" s="2"/>
      <c r="BI2843" s="2"/>
      <c r="BJ2843" s="2"/>
      <c r="BK2843" s="2"/>
      <c r="BL2843" s="2"/>
      <c r="BM2843" s="2"/>
      <c r="BN2843" s="2"/>
      <c r="BO2843" s="2"/>
      <c r="BP2843" s="2"/>
      <c r="BQ2843" s="2"/>
      <c r="BR2843" s="2"/>
      <c r="BS2843" s="2"/>
      <c r="BT2843" s="12"/>
      <c r="BU2843" s="12"/>
      <c r="BV2843" s="12"/>
      <c r="BW2843" s="2"/>
      <c r="BX2843" s="2"/>
      <c r="BY2843" s="2"/>
      <c r="BZ2843" s="2"/>
      <c r="CA2843" s="2"/>
    </row>
    <row r="2844" spans="47:79">
      <c r="AU2844" s="2"/>
      <c r="AV2844" s="2"/>
      <c r="AW2844" s="2"/>
      <c r="AX2844" s="12"/>
      <c r="AY2844" s="2"/>
      <c r="AZ2844" s="2"/>
      <c r="BA2844" s="2"/>
      <c r="BB2844" s="12"/>
      <c r="BC2844" s="12"/>
      <c r="BD2844" s="12"/>
      <c r="BE2844" s="2"/>
      <c r="BF2844" s="2"/>
      <c r="BG2844" s="2"/>
      <c r="BH2844" s="2"/>
      <c r="BI2844" s="2"/>
      <c r="BJ2844" s="2"/>
      <c r="BK2844" s="2"/>
      <c r="BL2844" s="2"/>
      <c r="BM2844" s="2"/>
      <c r="BN2844" s="2"/>
      <c r="BO2844" s="2"/>
      <c r="BP2844" s="2"/>
      <c r="BQ2844" s="2"/>
      <c r="BR2844" s="2"/>
      <c r="BS2844" s="2"/>
      <c r="BT2844" s="12"/>
      <c r="BU2844" s="12"/>
      <c r="BV2844" s="12"/>
      <c r="BW2844" s="2"/>
      <c r="BX2844" s="2"/>
      <c r="BY2844" s="2"/>
      <c r="BZ2844" s="2"/>
      <c r="CA2844" s="2"/>
    </row>
    <row r="2845" spans="47:79">
      <c r="AU2845" s="2"/>
      <c r="AV2845" s="2"/>
      <c r="AW2845" s="2"/>
      <c r="AX2845" s="12"/>
      <c r="AY2845" s="2"/>
      <c r="AZ2845" s="2"/>
      <c r="BA2845" s="2"/>
      <c r="BB2845" s="12"/>
      <c r="BC2845" s="12"/>
      <c r="BD2845" s="12"/>
      <c r="BE2845" s="2"/>
      <c r="BF2845" s="2"/>
      <c r="BG2845" s="2"/>
      <c r="BH2845" s="2"/>
      <c r="BI2845" s="2"/>
      <c r="BJ2845" s="2"/>
      <c r="BK2845" s="2"/>
      <c r="BL2845" s="2"/>
      <c r="BM2845" s="2"/>
      <c r="BN2845" s="2"/>
      <c r="BO2845" s="2"/>
      <c r="BP2845" s="2"/>
      <c r="BQ2845" s="2"/>
      <c r="BR2845" s="2"/>
      <c r="BS2845" s="2"/>
      <c r="BT2845" s="12"/>
      <c r="BU2845" s="12"/>
      <c r="BV2845" s="12"/>
      <c r="BW2845" s="2"/>
      <c r="BX2845" s="2"/>
      <c r="BY2845" s="2"/>
      <c r="BZ2845" s="2"/>
      <c r="CA2845" s="2"/>
    </row>
    <row r="2846" spans="47:79">
      <c r="AU2846" s="2"/>
      <c r="AV2846" s="2"/>
      <c r="AW2846" s="2"/>
      <c r="AX2846" s="12"/>
      <c r="AY2846" s="2"/>
      <c r="AZ2846" s="2"/>
      <c r="BA2846" s="2"/>
      <c r="BB2846" s="12"/>
      <c r="BC2846" s="12"/>
      <c r="BD2846" s="12"/>
      <c r="BE2846" s="2"/>
      <c r="BF2846" s="2"/>
      <c r="BG2846" s="2"/>
      <c r="BH2846" s="2"/>
      <c r="BI2846" s="2"/>
      <c r="BJ2846" s="2"/>
      <c r="BK2846" s="2"/>
      <c r="BL2846" s="2"/>
      <c r="BM2846" s="2"/>
      <c r="BN2846" s="2"/>
      <c r="BO2846" s="2"/>
      <c r="BP2846" s="2"/>
      <c r="BQ2846" s="2"/>
      <c r="BR2846" s="2"/>
      <c r="BS2846" s="2"/>
      <c r="BT2846" s="12"/>
      <c r="BU2846" s="12"/>
      <c r="BV2846" s="12"/>
      <c r="BW2846" s="2"/>
      <c r="BX2846" s="2"/>
      <c r="BY2846" s="2"/>
      <c r="BZ2846" s="2"/>
      <c r="CA2846" s="2"/>
    </row>
    <row r="2847" spans="47:79">
      <c r="AU2847" s="2"/>
      <c r="AV2847" s="2"/>
      <c r="AW2847" s="2"/>
      <c r="AX2847" s="12"/>
      <c r="AY2847" s="2"/>
      <c r="AZ2847" s="2"/>
      <c r="BA2847" s="2"/>
      <c r="BB2847" s="12"/>
      <c r="BC2847" s="12"/>
      <c r="BD2847" s="12"/>
      <c r="BE2847" s="2"/>
      <c r="BF2847" s="2"/>
      <c r="BG2847" s="2"/>
      <c r="BH2847" s="2"/>
      <c r="BI2847" s="2"/>
      <c r="BJ2847" s="2"/>
      <c r="BK2847" s="2"/>
      <c r="BL2847" s="2"/>
      <c r="BM2847" s="2"/>
      <c r="BN2847" s="2"/>
      <c r="BO2847" s="2"/>
      <c r="BP2847" s="2"/>
      <c r="BQ2847" s="2"/>
      <c r="BR2847" s="2"/>
      <c r="BS2847" s="2"/>
      <c r="BT2847" s="12"/>
      <c r="BU2847" s="12"/>
      <c r="BV2847" s="12"/>
      <c r="BW2847" s="2"/>
      <c r="BX2847" s="2"/>
      <c r="BY2847" s="2"/>
      <c r="BZ2847" s="2"/>
      <c r="CA2847" s="2"/>
    </row>
    <row r="2848" spans="47:79">
      <c r="AU2848" s="2"/>
      <c r="AV2848" s="2"/>
      <c r="AW2848" s="2"/>
      <c r="AX2848" s="12"/>
      <c r="AY2848" s="2"/>
      <c r="AZ2848" s="2"/>
      <c r="BA2848" s="2"/>
      <c r="BB2848" s="12"/>
      <c r="BC2848" s="12"/>
      <c r="BD2848" s="12"/>
      <c r="BE2848" s="2"/>
      <c r="BF2848" s="2"/>
      <c r="BG2848" s="2"/>
      <c r="BH2848" s="2"/>
      <c r="BI2848" s="2"/>
      <c r="BJ2848" s="2"/>
      <c r="BK2848" s="2"/>
      <c r="BL2848" s="2"/>
      <c r="BM2848" s="2"/>
      <c r="BN2848" s="2"/>
      <c r="BO2848" s="2"/>
      <c r="BP2848" s="2"/>
      <c r="BQ2848" s="2"/>
      <c r="BR2848" s="2"/>
      <c r="BS2848" s="2"/>
      <c r="BT2848" s="12"/>
      <c r="BU2848" s="12"/>
      <c r="BV2848" s="12"/>
      <c r="BW2848" s="2"/>
      <c r="BX2848" s="2"/>
      <c r="BY2848" s="2"/>
      <c r="BZ2848" s="2"/>
      <c r="CA2848" s="2"/>
    </row>
    <row r="2849" spans="47:79">
      <c r="AU2849" s="2"/>
      <c r="AV2849" s="2"/>
      <c r="AW2849" s="2"/>
      <c r="AX2849" s="12"/>
      <c r="AY2849" s="2"/>
      <c r="AZ2849" s="2"/>
      <c r="BA2849" s="2"/>
      <c r="BB2849" s="12"/>
      <c r="BC2849" s="12"/>
      <c r="BD2849" s="12"/>
      <c r="BE2849" s="2"/>
      <c r="BF2849" s="2"/>
      <c r="BG2849" s="2"/>
      <c r="BH2849" s="2"/>
      <c r="BI2849" s="2"/>
      <c r="BJ2849" s="2"/>
      <c r="BK2849" s="2"/>
      <c r="BL2849" s="2"/>
      <c r="BM2849" s="2"/>
      <c r="BN2849" s="2"/>
      <c r="BO2849" s="2"/>
      <c r="BP2849" s="2"/>
      <c r="BQ2849" s="2"/>
      <c r="BR2849" s="2"/>
      <c r="BS2849" s="2"/>
      <c r="BT2849" s="12"/>
      <c r="BU2849" s="12"/>
      <c r="BV2849" s="12"/>
      <c r="BW2849" s="2"/>
      <c r="BX2849" s="2"/>
      <c r="BY2849" s="2"/>
      <c r="BZ2849" s="2"/>
      <c r="CA2849" s="2"/>
    </row>
    <row r="2850" spans="47:79">
      <c r="AU2850" s="2"/>
      <c r="AV2850" s="2"/>
      <c r="AW2850" s="2"/>
      <c r="AX2850" s="12"/>
      <c r="AY2850" s="2"/>
      <c r="AZ2850" s="2"/>
      <c r="BA2850" s="2"/>
      <c r="BB2850" s="12"/>
      <c r="BC2850" s="12"/>
      <c r="BD2850" s="12"/>
      <c r="BE2850" s="2"/>
      <c r="BF2850" s="2"/>
      <c r="BG2850" s="2"/>
      <c r="BH2850" s="2"/>
      <c r="BI2850" s="2"/>
      <c r="BJ2850" s="2"/>
      <c r="BK2850" s="2"/>
      <c r="BL2850" s="2"/>
      <c r="BM2850" s="2"/>
      <c r="BN2850" s="2"/>
      <c r="BO2850" s="2"/>
      <c r="BP2850" s="2"/>
      <c r="BQ2850" s="2"/>
      <c r="BR2850" s="2"/>
      <c r="BS2850" s="2"/>
      <c r="BT2850" s="12"/>
      <c r="BU2850" s="12"/>
      <c r="BV2850" s="12"/>
      <c r="BW2850" s="2"/>
      <c r="BX2850" s="2"/>
      <c r="BY2850" s="2"/>
      <c r="BZ2850" s="2"/>
      <c r="CA2850" s="2"/>
    </row>
    <row r="2851" spans="47:79">
      <c r="AU2851" s="2"/>
      <c r="AV2851" s="2"/>
      <c r="AW2851" s="2"/>
      <c r="AX2851" s="12"/>
      <c r="AY2851" s="2"/>
      <c r="AZ2851" s="2"/>
      <c r="BA2851" s="2"/>
      <c r="BB2851" s="12"/>
      <c r="BC2851" s="12"/>
      <c r="BD2851" s="12"/>
      <c r="BE2851" s="2"/>
      <c r="BF2851" s="2"/>
      <c r="BG2851" s="2"/>
      <c r="BH2851" s="2"/>
      <c r="BI2851" s="2"/>
      <c r="BJ2851" s="2"/>
      <c r="BK2851" s="2"/>
      <c r="BL2851" s="2"/>
      <c r="BM2851" s="2"/>
      <c r="BN2851" s="2"/>
      <c r="BO2851" s="2"/>
      <c r="BP2851" s="2"/>
      <c r="BQ2851" s="2"/>
      <c r="BR2851" s="2"/>
      <c r="BS2851" s="2"/>
      <c r="BT2851" s="12"/>
      <c r="BU2851" s="12"/>
      <c r="BV2851" s="12"/>
      <c r="BW2851" s="2"/>
      <c r="BX2851" s="2"/>
      <c r="BY2851" s="2"/>
      <c r="BZ2851" s="2"/>
      <c r="CA2851" s="2"/>
    </row>
    <row r="2852" spans="47:79">
      <c r="AU2852" s="2"/>
      <c r="AV2852" s="2"/>
      <c r="AW2852" s="2"/>
      <c r="AX2852" s="12"/>
      <c r="AY2852" s="2"/>
      <c r="AZ2852" s="2"/>
      <c r="BA2852" s="2"/>
      <c r="BB2852" s="12"/>
      <c r="BC2852" s="12"/>
      <c r="BD2852" s="12"/>
      <c r="BE2852" s="2"/>
      <c r="BF2852" s="2"/>
      <c r="BG2852" s="2"/>
      <c r="BH2852" s="2"/>
      <c r="BI2852" s="2"/>
      <c r="BJ2852" s="2"/>
      <c r="BK2852" s="2"/>
      <c r="BL2852" s="2"/>
      <c r="BM2852" s="2"/>
      <c r="BN2852" s="2"/>
      <c r="BO2852" s="2"/>
      <c r="BP2852" s="2"/>
      <c r="BQ2852" s="2"/>
      <c r="BR2852" s="2"/>
      <c r="BS2852" s="2"/>
      <c r="BT2852" s="12"/>
      <c r="BU2852" s="12"/>
      <c r="BV2852" s="12"/>
      <c r="BW2852" s="2"/>
      <c r="BX2852" s="2"/>
      <c r="BY2852" s="2"/>
      <c r="BZ2852" s="2"/>
      <c r="CA2852" s="2"/>
    </row>
    <row r="2853" spans="47:79">
      <c r="AU2853" s="2"/>
      <c r="AV2853" s="2"/>
      <c r="AW2853" s="2"/>
      <c r="AX2853" s="12"/>
      <c r="AY2853" s="2"/>
      <c r="AZ2853" s="2"/>
      <c r="BA2853" s="2"/>
      <c r="BB2853" s="12"/>
      <c r="BC2853" s="12"/>
      <c r="BD2853" s="12"/>
      <c r="BE2853" s="2"/>
      <c r="BF2853" s="2"/>
      <c r="BG2853" s="2"/>
      <c r="BH2853" s="2"/>
      <c r="BI2853" s="2"/>
      <c r="BJ2853" s="2"/>
      <c r="BK2853" s="2"/>
      <c r="BL2853" s="2"/>
      <c r="BM2853" s="2"/>
      <c r="BN2853" s="2"/>
      <c r="BO2853" s="2"/>
      <c r="BP2853" s="2"/>
      <c r="BQ2853" s="2"/>
      <c r="BR2853" s="2"/>
      <c r="BS2853" s="2"/>
      <c r="BT2853" s="12"/>
      <c r="BU2853" s="12"/>
      <c r="BV2853" s="12"/>
      <c r="BW2853" s="2"/>
      <c r="BX2853" s="2"/>
      <c r="BY2853" s="2"/>
      <c r="BZ2853" s="2"/>
      <c r="CA2853" s="2"/>
    </row>
    <row r="2854" spans="47:79">
      <c r="AU2854" s="2"/>
      <c r="AV2854" s="2"/>
      <c r="AW2854" s="2"/>
      <c r="AX2854" s="12"/>
      <c r="AY2854" s="2"/>
      <c r="AZ2854" s="2"/>
      <c r="BA2854" s="2"/>
      <c r="BB2854" s="12"/>
      <c r="BC2854" s="12"/>
      <c r="BD2854" s="12"/>
      <c r="BE2854" s="2"/>
      <c r="BF2854" s="2"/>
      <c r="BG2854" s="2"/>
      <c r="BH2854" s="2"/>
      <c r="BI2854" s="2"/>
      <c r="BJ2854" s="2"/>
      <c r="BK2854" s="2"/>
      <c r="BL2854" s="2"/>
      <c r="BM2854" s="2"/>
      <c r="BN2854" s="2"/>
      <c r="BO2854" s="2"/>
      <c r="BP2854" s="2"/>
      <c r="BQ2854" s="2"/>
      <c r="BR2854" s="2"/>
      <c r="BS2854" s="2"/>
      <c r="BT2854" s="12"/>
      <c r="BU2854" s="12"/>
      <c r="BV2854" s="12"/>
      <c r="BW2854" s="2"/>
      <c r="BX2854" s="2"/>
      <c r="BY2854" s="2"/>
      <c r="BZ2854" s="2"/>
      <c r="CA2854" s="2"/>
    </row>
    <row r="2855" spans="47:79">
      <c r="AU2855" s="2"/>
      <c r="AV2855" s="2"/>
      <c r="AW2855" s="2"/>
      <c r="AX2855" s="12"/>
      <c r="AY2855" s="2"/>
      <c r="AZ2855" s="2"/>
      <c r="BA2855" s="2"/>
      <c r="BB2855" s="12"/>
      <c r="BC2855" s="12"/>
      <c r="BD2855" s="12"/>
      <c r="BE2855" s="2"/>
      <c r="BF2855" s="2"/>
      <c r="BG2855" s="2"/>
      <c r="BH2855" s="2"/>
      <c r="BI2855" s="2"/>
      <c r="BJ2855" s="2"/>
      <c r="BK2855" s="2"/>
      <c r="BL2855" s="2"/>
      <c r="BM2855" s="2"/>
      <c r="BN2855" s="2"/>
      <c r="BO2855" s="2"/>
      <c r="BP2855" s="2"/>
      <c r="BQ2855" s="2"/>
      <c r="BR2855" s="2"/>
      <c r="BS2855" s="2"/>
      <c r="BT2855" s="12"/>
      <c r="BU2855" s="12"/>
      <c r="BV2855" s="12"/>
      <c r="BW2855" s="2"/>
      <c r="BX2855" s="2"/>
      <c r="BY2855" s="2"/>
      <c r="BZ2855" s="2"/>
      <c r="CA2855" s="2"/>
    </row>
    <row r="2856" spans="47:79">
      <c r="AU2856" s="2"/>
      <c r="AV2856" s="2"/>
      <c r="AW2856" s="2"/>
      <c r="AX2856" s="12"/>
      <c r="AY2856" s="2"/>
      <c r="AZ2856" s="2"/>
      <c r="BA2856" s="2"/>
      <c r="BB2856" s="12"/>
      <c r="BC2856" s="12"/>
      <c r="BD2856" s="12"/>
      <c r="BE2856" s="2"/>
      <c r="BF2856" s="2"/>
      <c r="BG2856" s="2"/>
      <c r="BH2856" s="2"/>
      <c r="BI2856" s="2"/>
      <c r="BJ2856" s="2"/>
      <c r="BK2856" s="2"/>
      <c r="BL2856" s="2"/>
      <c r="BM2856" s="2"/>
      <c r="BN2856" s="2"/>
      <c r="BO2856" s="2"/>
      <c r="BP2856" s="2"/>
      <c r="BQ2856" s="2"/>
      <c r="BR2856" s="2"/>
      <c r="BS2856" s="2"/>
      <c r="BT2856" s="12"/>
      <c r="BU2856" s="12"/>
      <c r="BV2856" s="12"/>
      <c r="BW2856" s="2"/>
      <c r="BX2856" s="2"/>
      <c r="BY2856" s="2"/>
      <c r="BZ2856" s="2"/>
      <c r="CA2856" s="2"/>
    </row>
    <row r="2857" spans="47:79">
      <c r="AU2857" s="2"/>
      <c r="AV2857" s="2"/>
      <c r="AW2857" s="2"/>
      <c r="AX2857" s="12"/>
      <c r="AY2857" s="2"/>
      <c r="AZ2857" s="2"/>
      <c r="BA2857" s="2"/>
      <c r="BB2857" s="12"/>
      <c r="BC2857" s="12"/>
      <c r="BD2857" s="12"/>
      <c r="BE2857" s="2"/>
      <c r="BF2857" s="2"/>
      <c r="BG2857" s="2"/>
      <c r="BH2857" s="2"/>
      <c r="BI2857" s="2"/>
      <c r="BJ2857" s="2"/>
      <c r="BK2857" s="2"/>
      <c r="BL2857" s="2"/>
      <c r="BM2857" s="2"/>
      <c r="BN2857" s="2"/>
      <c r="BO2857" s="2"/>
      <c r="BP2857" s="2"/>
      <c r="BQ2857" s="2"/>
      <c r="BR2857" s="2"/>
      <c r="BS2857" s="2"/>
      <c r="BT2857" s="12"/>
      <c r="BU2857" s="12"/>
      <c r="BV2857" s="12"/>
      <c r="BW2857" s="2"/>
      <c r="BX2857" s="2"/>
      <c r="BY2857" s="2"/>
      <c r="BZ2857" s="2"/>
      <c r="CA2857" s="2"/>
    </row>
    <row r="2858" spans="47:79">
      <c r="AU2858" s="2"/>
      <c r="AV2858" s="2"/>
      <c r="AW2858" s="2"/>
      <c r="AX2858" s="12"/>
      <c r="AY2858" s="2"/>
      <c r="AZ2858" s="2"/>
      <c r="BA2858" s="2"/>
      <c r="BB2858" s="12"/>
      <c r="BC2858" s="12"/>
      <c r="BD2858" s="12"/>
      <c r="BE2858" s="2"/>
      <c r="BF2858" s="2"/>
      <c r="BG2858" s="2"/>
      <c r="BH2858" s="2"/>
      <c r="BI2858" s="2"/>
      <c r="BJ2858" s="2"/>
      <c r="BK2858" s="2"/>
      <c r="BL2858" s="2"/>
      <c r="BM2858" s="2"/>
      <c r="BN2858" s="2"/>
      <c r="BO2858" s="2"/>
      <c r="BP2858" s="2"/>
      <c r="BQ2858" s="2"/>
      <c r="BR2858" s="2"/>
      <c r="BS2858" s="2"/>
      <c r="BT2858" s="12"/>
      <c r="BU2858" s="12"/>
      <c r="BV2858" s="12"/>
      <c r="BW2858" s="2"/>
      <c r="BX2858" s="2"/>
      <c r="BY2858" s="2"/>
      <c r="BZ2858" s="2"/>
      <c r="CA2858" s="2"/>
    </row>
    <row r="2859" spans="47:79">
      <c r="AU2859" s="2"/>
      <c r="AV2859" s="2"/>
      <c r="AW2859" s="2"/>
      <c r="AX2859" s="12"/>
      <c r="AY2859" s="2"/>
      <c r="AZ2859" s="2"/>
      <c r="BA2859" s="2"/>
      <c r="BB2859" s="12"/>
      <c r="BC2859" s="12"/>
      <c r="BD2859" s="12"/>
      <c r="BE2859" s="2"/>
      <c r="BF2859" s="2"/>
      <c r="BG2859" s="2"/>
      <c r="BH2859" s="2"/>
      <c r="BI2859" s="2"/>
      <c r="BJ2859" s="2"/>
      <c r="BK2859" s="2"/>
      <c r="BL2859" s="2"/>
      <c r="BM2859" s="2"/>
      <c r="BN2859" s="2"/>
      <c r="BO2859" s="2"/>
      <c r="BP2859" s="2"/>
      <c r="BQ2859" s="2"/>
      <c r="BR2859" s="2"/>
      <c r="BS2859" s="2"/>
      <c r="BT2859" s="12"/>
      <c r="BU2859" s="12"/>
      <c r="BV2859" s="12"/>
      <c r="BW2859" s="2"/>
      <c r="BX2859" s="2"/>
      <c r="BY2859" s="2"/>
      <c r="BZ2859" s="2"/>
      <c r="CA2859" s="2"/>
    </row>
    <row r="2860" spans="47:79">
      <c r="AU2860" s="2"/>
      <c r="AV2860" s="2"/>
      <c r="AW2860" s="2"/>
      <c r="AX2860" s="12"/>
      <c r="AY2860" s="2"/>
      <c r="AZ2860" s="2"/>
      <c r="BA2860" s="2"/>
      <c r="BB2860" s="12"/>
      <c r="BC2860" s="12"/>
      <c r="BD2860" s="12"/>
      <c r="BE2860" s="2"/>
      <c r="BF2860" s="2"/>
      <c r="BG2860" s="2"/>
      <c r="BH2860" s="2"/>
      <c r="BI2860" s="2"/>
      <c r="BJ2860" s="2"/>
      <c r="BK2860" s="2"/>
      <c r="BL2860" s="2"/>
      <c r="BM2860" s="2"/>
      <c r="BN2860" s="2"/>
      <c r="BO2860" s="2"/>
      <c r="BP2860" s="2"/>
      <c r="BQ2860" s="2"/>
      <c r="BR2860" s="2"/>
      <c r="BS2860" s="2"/>
      <c r="BT2860" s="12"/>
      <c r="BU2860" s="12"/>
      <c r="BV2860" s="12"/>
      <c r="BW2860" s="2"/>
      <c r="BX2860" s="2"/>
      <c r="BY2860" s="2"/>
      <c r="BZ2860" s="2"/>
      <c r="CA2860" s="2"/>
    </row>
    <row r="2861" spans="47:79">
      <c r="AU2861" s="2"/>
      <c r="AV2861" s="2"/>
      <c r="AW2861" s="2"/>
      <c r="AX2861" s="12"/>
      <c r="AY2861" s="2"/>
      <c r="AZ2861" s="2"/>
      <c r="BA2861" s="2"/>
      <c r="BB2861" s="12"/>
      <c r="BC2861" s="12"/>
      <c r="BD2861" s="12"/>
      <c r="BE2861" s="2"/>
      <c r="BF2861" s="2"/>
      <c r="BG2861" s="2"/>
      <c r="BH2861" s="2"/>
      <c r="BI2861" s="2"/>
      <c r="BJ2861" s="2"/>
      <c r="BK2861" s="2"/>
      <c r="BL2861" s="2"/>
      <c r="BM2861" s="2"/>
      <c r="BN2861" s="2"/>
      <c r="BO2861" s="2"/>
      <c r="BP2861" s="2"/>
      <c r="BQ2861" s="2"/>
      <c r="BR2861" s="2"/>
      <c r="BS2861" s="2"/>
      <c r="BT2861" s="12"/>
      <c r="BU2861" s="12"/>
      <c r="BV2861" s="12"/>
      <c r="BW2861" s="2"/>
      <c r="BX2861" s="2"/>
      <c r="BY2861" s="2"/>
      <c r="BZ2861" s="2"/>
      <c r="CA2861" s="2"/>
    </row>
    <row r="2862" spans="47:79">
      <c r="AU2862" s="2"/>
      <c r="AV2862" s="2"/>
      <c r="AW2862" s="2"/>
      <c r="AX2862" s="12"/>
      <c r="AY2862" s="2"/>
      <c r="AZ2862" s="2"/>
      <c r="BA2862" s="2"/>
      <c r="BB2862" s="12"/>
      <c r="BC2862" s="12"/>
      <c r="BD2862" s="12"/>
      <c r="BE2862" s="2"/>
      <c r="BF2862" s="2"/>
      <c r="BG2862" s="2"/>
      <c r="BH2862" s="2"/>
      <c r="BI2862" s="2"/>
      <c r="BJ2862" s="2"/>
      <c r="BK2862" s="2"/>
      <c r="BL2862" s="2"/>
      <c r="BM2862" s="2"/>
      <c r="BN2862" s="2"/>
      <c r="BO2862" s="2"/>
      <c r="BP2862" s="2"/>
      <c r="BQ2862" s="2"/>
      <c r="BR2862" s="2"/>
      <c r="BS2862" s="2"/>
      <c r="BT2862" s="12"/>
      <c r="BU2862" s="12"/>
      <c r="BV2862" s="12"/>
      <c r="BW2862" s="2"/>
      <c r="BX2862" s="2"/>
      <c r="BY2862" s="2"/>
      <c r="BZ2862" s="2"/>
      <c r="CA2862" s="2"/>
    </row>
    <row r="2863" spans="47:79">
      <c r="AU2863" s="2"/>
      <c r="AV2863" s="2"/>
      <c r="AW2863" s="2"/>
      <c r="AX2863" s="12"/>
      <c r="AY2863" s="2"/>
      <c r="AZ2863" s="2"/>
      <c r="BA2863" s="2"/>
      <c r="BB2863" s="12"/>
      <c r="BC2863" s="12"/>
      <c r="BD2863" s="12"/>
      <c r="BE2863" s="2"/>
      <c r="BF2863" s="2"/>
      <c r="BG2863" s="2"/>
      <c r="BH2863" s="2"/>
      <c r="BI2863" s="2"/>
      <c r="BJ2863" s="2"/>
      <c r="BK2863" s="2"/>
      <c r="BL2863" s="2"/>
      <c r="BM2863" s="2"/>
      <c r="BN2863" s="2"/>
      <c r="BO2863" s="2"/>
      <c r="BP2863" s="2"/>
      <c r="BQ2863" s="2"/>
      <c r="BR2863" s="2"/>
      <c r="BS2863" s="2"/>
      <c r="BT2863" s="12"/>
      <c r="BU2863" s="12"/>
      <c r="BV2863" s="12"/>
      <c r="BW2863" s="2"/>
      <c r="BX2863" s="2"/>
      <c r="BY2863" s="2"/>
      <c r="BZ2863" s="2"/>
      <c r="CA2863" s="2"/>
    </row>
    <row r="2864" spans="47:79">
      <c r="AU2864" s="2"/>
      <c r="AV2864" s="2"/>
      <c r="AW2864" s="2"/>
      <c r="AX2864" s="12"/>
      <c r="AY2864" s="2"/>
      <c r="AZ2864" s="2"/>
      <c r="BA2864" s="2"/>
      <c r="BB2864" s="12"/>
      <c r="BC2864" s="12"/>
      <c r="BD2864" s="12"/>
      <c r="BE2864" s="2"/>
      <c r="BF2864" s="2"/>
      <c r="BG2864" s="2"/>
      <c r="BH2864" s="2"/>
      <c r="BI2864" s="2"/>
      <c r="BJ2864" s="2"/>
      <c r="BK2864" s="2"/>
      <c r="BL2864" s="2"/>
      <c r="BM2864" s="2"/>
      <c r="BN2864" s="2"/>
      <c r="BO2864" s="2"/>
      <c r="BP2864" s="2"/>
      <c r="BQ2864" s="2"/>
      <c r="BR2864" s="2"/>
      <c r="BS2864" s="2"/>
      <c r="BT2864" s="12"/>
      <c r="BU2864" s="12"/>
      <c r="BV2864" s="12"/>
      <c r="BW2864" s="2"/>
      <c r="BX2864" s="2"/>
      <c r="BY2864" s="2"/>
      <c r="BZ2864" s="2"/>
      <c r="CA2864" s="2"/>
    </row>
    <row r="2865" spans="47:79">
      <c r="AU2865" s="2"/>
      <c r="AV2865" s="2"/>
      <c r="AW2865" s="2"/>
      <c r="AX2865" s="12"/>
      <c r="AY2865" s="2"/>
      <c r="AZ2865" s="2"/>
      <c r="BA2865" s="2"/>
      <c r="BB2865" s="12"/>
      <c r="BC2865" s="12"/>
      <c r="BD2865" s="12"/>
      <c r="BE2865" s="2"/>
      <c r="BF2865" s="2"/>
      <c r="BG2865" s="2"/>
      <c r="BH2865" s="2"/>
      <c r="BI2865" s="2"/>
      <c r="BJ2865" s="2"/>
      <c r="BK2865" s="2"/>
      <c r="BL2865" s="2"/>
      <c r="BM2865" s="2"/>
      <c r="BN2865" s="2"/>
      <c r="BO2865" s="2"/>
      <c r="BP2865" s="2"/>
      <c r="BQ2865" s="2"/>
      <c r="BR2865" s="2"/>
      <c r="BS2865" s="2"/>
      <c r="BT2865" s="12"/>
      <c r="BU2865" s="12"/>
      <c r="BV2865" s="12"/>
      <c r="BW2865" s="2"/>
      <c r="BX2865" s="2"/>
      <c r="BY2865" s="2"/>
      <c r="BZ2865" s="2"/>
      <c r="CA2865" s="2"/>
    </row>
    <row r="2866" spans="47:79">
      <c r="AU2866" s="2"/>
      <c r="AV2866" s="2"/>
      <c r="AW2866" s="2"/>
      <c r="AX2866" s="12"/>
      <c r="AY2866" s="2"/>
      <c r="AZ2866" s="2"/>
      <c r="BA2866" s="2"/>
      <c r="BB2866" s="12"/>
      <c r="BC2866" s="12"/>
      <c r="BD2866" s="12"/>
      <c r="BE2866" s="2"/>
      <c r="BF2866" s="2"/>
      <c r="BG2866" s="2"/>
      <c r="BH2866" s="2"/>
      <c r="BI2866" s="2"/>
      <c r="BJ2866" s="2"/>
      <c r="BK2866" s="2"/>
      <c r="BL2866" s="2"/>
      <c r="BM2866" s="2"/>
      <c r="BN2866" s="2"/>
      <c r="BO2866" s="2"/>
      <c r="BP2866" s="2"/>
      <c r="BQ2866" s="2"/>
      <c r="BR2866" s="2"/>
      <c r="BS2866" s="2"/>
      <c r="BT2866" s="12"/>
      <c r="BU2866" s="12"/>
      <c r="BV2866" s="12"/>
      <c r="BW2866" s="2"/>
      <c r="BX2866" s="2"/>
      <c r="BY2866" s="2"/>
      <c r="BZ2866" s="2"/>
      <c r="CA2866" s="2"/>
    </row>
    <row r="2867" spans="47:79">
      <c r="AU2867" s="2"/>
      <c r="AV2867" s="2"/>
      <c r="AW2867" s="2"/>
      <c r="AX2867" s="12"/>
      <c r="AY2867" s="2"/>
      <c r="AZ2867" s="2"/>
      <c r="BA2867" s="2"/>
      <c r="BB2867" s="12"/>
      <c r="BC2867" s="12"/>
      <c r="BD2867" s="12"/>
      <c r="BE2867" s="2"/>
      <c r="BF2867" s="2"/>
      <c r="BG2867" s="2"/>
      <c r="BH2867" s="2"/>
      <c r="BI2867" s="2"/>
      <c r="BJ2867" s="2"/>
      <c r="BK2867" s="2"/>
      <c r="BL2867" s="2"/>
      <c r="BM2867" s="2"/>
      <c r="BN2867" s="2"/>
      <c r="BO2867" s="2"/>
      <c r="BP2867" s="2"/>
      <c r="BQ2867" s="2"/>
      <c r="BR2867" s="2"/>
      <c r="BS2867" s="2"/>
      <c r="BT2867" s="12"/>
      <c r="BU2867" s="12"/>
      <c r="BV2867" s="12"/>
      <c r="BW2867" s="2"/>
      <c r="BX2867" s="2"/>
      <c r="BY2867" s="2"/>
      <c r="BZ2867" s="2"/>
      <c r="CA2867" s="2"/>
    </row>
    <row r="2868" spans="47:79">
      <c r="AU2868" s="2"/>
      <c r="AV2868" s="2"/>
      <c r="AW2868" s="2"/>
      <c r="AX2868" s="12"/>
      <c r="AY2868" s="2"/>
      <c r="AZ2868" s="2"/>
      <c r="BA2868" s="2"/>
      <c r="BB2868" s="12"/>
      <c r="BC2868" s="12"/>
      <c r="BD2868" s="12"/>
      <c r="BE2868" s="2"/>
      <c r="BF2868" s="2"/>
      <c r="BG2868" s="2"/>
      <c r="BH2868" s="2"/>
      <c r="BI2868" s="2"/>
      <c r="BJ2868" s="2"/>
      <c r="BK2868" s="2"/>
      <c r="BL2868" s="2"/>
      <c r="BM2868" s="2"/>
      <c r="BN2868" s="2"/>
      <c r="BO2868" s="2"/>
      <c r="BP2868" s="2"/>
      <c r="BQ2868" s="2"/>
      <c r="BR2868" s="2"/>
      <c r="BS2868" s="2"/>
      <c r="BT2868" s="12"/>
      <c r="BU2868" s="12"/>
      <c r="BV2868" s="12"/>
      <c r="BW2868" s="2"/>
      <c r="BX2868" s="2"/>
      <c r="BY2868" s="2"/>
      <c r="BZ2868" s="2"/>
      <c r="CA2868" s="2"/>
    </row>
    <row r="2869" spans="47:79">
      <c r="AU2869" s="2"/>
      <c r="AV2869" s="2"/>
      <c r="AW2869" s="2"/>
      <c r="AX2869" s="12"/>
      <c r="AY2869" s="2"/>
      <c r="AZ2869" s="2"/>
      <c r="BA2869" s="2"/>
      <c r="BB2869" s="12"/>
      <c r="BC2869" s="12"/>
      <c r="BD2869" s="12"/>
      <c r="BE2869" s="2"/>
      <c r="BF2869" s="2"/>
      <c r="BG2869" s="2"/>
      <c r="BH2869" s="2"/>
      <c r="BI2869" s="2"/>
      <c r="BJ2869" s="2"/>
      <c r="BK2869" s="2"/>
      <c r="BL2869" s="2"/>
      <c r="BM2869" s="2"/>
      <c r="BN2869" s="2"/>
      <c r="BO2869" s="2"/>
      <c r="BP2869" s="2"/>
      <c r="BQ2869" s="2"/>
      <c r="BR2869" s="2"/>
      <c r="BS2869" s="2"/>
      <c r="BT2869" s="12"/>
      <c r="BU2869" s="12"/>
      <c r="BV2869" s="12"/>
      <c r="BW2869" s="2"/>
      <c r="BX2869" s="2"/>
      <c r="BY2869" s="2"/>
      <c r="BZ2869" s="2"/>
      <c r="CA2869" s="2"/>
    </row>
    <row r="2870" spans="47:79">
      <c r="AU2870" s="2"/>
      <c r="AV2870" s="2"/>
      <c r="AW2870" s="2"/>
      <c r="AX2870" s="12"/>
      <c r="AY2870" s="2"/>
      <c r="AZ2870" s="2"/>
      <c r="BA2870" s="2"/>
      <c r="BB2870" s="12"/>
      <c r="BC2870" s="12"/>
      <c r="BD2870" s="12"/>
      <c r="BE2870" s="2"/>
      <c r="BF2870" s="2"/>
      <c r="BG2870" s="2"/>
      <c r="BH2870" s="2"/>
      <c r="BI2870" s="2"/>
      <c r="BJ2870" s="2"/>
      <c r="BK2870" s="2"/>
      <c r="BL2870" s="2"/>
      <c r="BM2870" s="2"/>
      <c r="BN2870" s="2"/>
      <c r="BO2870" s="2"/>
      <c r="BP2870" s="2"/>
      <c r="BQ2870" s="2"/>
      <c r="BR2870" s="2"/>
      <c r="BS2870" s="2"/>
      <c r="BT2870" s="12"/>
      <c r="BU2870" s="12"/>
      <c r="BV2870" s="12"/>
      <c r="BW2870" s="2"/>
      <c r="BX2870" s="2"/>
      <c r="BY2870" s="2"/>
      <c r="BZ2870" s="2"/>
      <c r="CA2870" s="2"/>
    </row>
    <row r="2871" spans="47:79">
      <c r="AU2871" s="2"/>
      <c r="AV2871" s="2"/>
      <c r="AW2871" s="2"/>
      <c r="AX2871" s="12"/>
      <c r="AY2871" s="2"/>
      <c r="AZ2871" s="2"/>
      <c r="BA2871" s="2"/>
      <c r="BB2871" s="12"/>
      <c r="BC2871" s="12"/>
      <c r="BD2871" s="12"/>
      <c r="BE2871" s="2"/>
      <c r="BF2871" s="2"/>
      <c r="BG2871" s="2"/>
      <c r="BH2871" s="2"/>
      <c r="BI2871" s="2"/>
      <c r="BJ2871" s="2"/>
      <c r="BK2871" s="2"/>
      <c r="BL2871" s="2"/>
      <c r="BM2871" s="2"/>
      <c r="BN2871" s="2"/>
      <c r="BO2871" s="2"/>
      <c r="BP2871" s="2"/>
      <c r="BQ2871" s="2"/>
      <c r="BR2871" s="2"/>
      <c r="BS2871" s="2"/>
      <c r="BT2871" s="12"/>
      <c r="BU2871" s="12"/>
      <c r="BV2871" s="12"/>
      <c r="BW2871" s="2"/>
      <c r="BX2871" s="2"/>
      <c r="BY2871" s="2"/>
      <c r="BZ2871" s="2"/>
      <c r="CA2871" s="2"/>
    </row>
    <row r="2872" spans="47:79">
      <c r="AU2872" s="2"/>
      <c r="AV2872" s="2"/>
      <c r="AW2872" s="2"/>
      <c r="AX2872" s="12"/>
      <c r="AY2872" s="2"/>
      <c r="AZ2872" s="2"/>
      <c r="BA2872" s="2"/>
      <c r="BB2872" s="12"/>
      <c r="BC2872" s="12"/>
      <c r="BD2872" s="12"/>
      <c r="BE2872" s="2"/>
      <c r="BF2872" s="2"/>
      <c r="BG2872" s="2"/>
      <c r="BH2872" s="2"/>
      <c r="BI2872" s="2"/>
      <c r="BJ2872" s="2"/>
      <c r="BK2872" s="2"/>
      <c r="BL2872" s="2"/>
      <c r="BM2872" s="2"/>
      <c r="BN2872" s="2"/>
      <c r="BO2872" s="2"/>
      <c r="BP2872" s="2"/>
      <c r="BQ2872" s="2"/>
      <c r="BR2872" s="2"/>
      <c r="BS2872" s="2"/>
      <c r="BT2872" s="12"/>
      <c r="BU2872" s="12"/>
      <c r="BV2872" s="12"/>
      <c r="BW2872" s="2"/>
      <c r="BX2872" s="2"/>
      <c r="BY2872" s="2"/>
      <c r="BZ2872" s="2"/>
      <c r="CA2872" s="2"/>
    </row>
    <row r="2873" spans="47:79">
      <c r="AU2873" s="2"/>
      <c r="AV2873" s="2"/>
      <c r="AW2873" s="2"/>
      <c r="AX2873" s="12"/>
      <c r="AY2873" s="2"/>
      <c r="AZ2873" s="2"/>
      <c r="BA2873" s="2"/>
      <c r="BB2873" s="12"/>
      <c r="BC2873" s="12"/>
      <c r="BD2873" s="12"/>
      <c r="BE2873" s="2"/>
      <c r="BF2873" s="2"/>
      <c r="BG2873" s="2"/>
      <c r="BH2873" s="2"/>
      <c r="BI2873" s="2"/>
      <c r="BJ2873" s="2"/>
      <c r="BK2873" s="2"/>
      <c r="BL2873" s="2"/>
      <c r="BM2873" s="2"/>
      <c r="BN2873" s="2"/>
      <c r="BO2873" s="2"/>
      <c r="BP2873" s="2"/>
      <c r="BQ2873" s="2"/>
      <c r="BR2873" s="2"/>
      <c r="BS2873" s="2"/>
      <c r="BT2873" s="12"/>
      <c r="BU2873" s="12"/>
      <c r="BV2873" s="12"/>
      <c r="BW2873" s="2"/>
      <c r="BX2873" s="2"/>
      <c r="BY2873" s="2"/>
      <c r="BZ2873" s="2"/>
      <c r="CA2873" s="2"/>
    </row>
    <row r="2874" spans="47:79">
      <c r="AU2874" s="2"/>
      <c r="AV2874" s="2"/>
      <c r="AW2874" s="2"/>
      <c r="AX2874" s="12"/>
      <c r="AY2874" s="2"/>
      <c r="AZ2874" s="2"/>
      <c r="BA2874" s="2"/>
      <c r="BB2874" s="12"/>
      <c r="BC2874" s="12"/>
      <c r="BD2874" s="12"/>
      <c r="BE2874" s="2"/>
      <c r="BF2874" s="2"/>
      <c r="BG2874" s="2"/>
      <c r="BH2874" s="2"/>
      <c r="BI2874" s="2"/>
      <c r="BJ2874" s="2"/>
      <c r="BK2874" s="2"/>
      <c r="BL2874" s="2"/>
      <c r="BM2874" s="2"/>
      <c r="BN2874" s="2"/>
      <c r="BO2874" s="2"/>
      <c r="BP2874" s="2"/>
      <c r="BQ2874" s="2"/>
      <c r="BR2874" s="2"/>
      <c r="BS2874" s="2"/>
      <c r="BT2874" s="12"/>
      <c r="BU2874" s="12"/>
      <c r="BV2874" s="12"/>
      <c r="BW2874" s="2"/>
      <c r="BX2874" s="2"/>
      <c r="BY2874" s="2"/>
      <c r="BZ2874" s="2"/>
      <c r="CA2874" s="2"/>
    </row>
    <row r="2875" spans="47:79">
      <c r="AU2875" s="2"/>
      <c r="AV2875" s="2"/>
      <c r="AW2875" s="2"/>
      <c r="AX2875" s="12"/>
      <c r="AY2875" s="2"/>
      <c r="AZ2875" s="2"/>
      <c r="BA2875" s="2"/>
      <c r="BB2875" s="12"/>
      <c r="BC2875" s="12"/>
      <c r="BD2875" s="12"/>
      <c r="BE2875" s="2"/>
      <c r="BF2875" s="2"/>
      <c r="BG2875" s="2"/>
      <c r="BH2875" s="2"/>
      <c r="BI2875" s="2"/>
      <c r="BJ2875" s="2"/>
      <c r="BK2875" s="2"/>
      <c r="BL2875" s="2"/>
      <c r="BM2875" s="2"/>
      <c r="BN2875" s="2"/>
      <c r="BO2875" s="2"/>
      <c r="BP2875" s="2"/>
      <c r="BQ2875" s="2"/>
      <c r="BR2875" s="2"/>
      <c r="BS2875" s="2"/>
      <c r="BT2875" s="12"/>
      <c r="BU2875" s="12"/>
      <c r="BV2875" s="12"/>
      <c r="BW2875" s="2"/>
      <c r="BX2875" s="2"/>
      <c r="BY2875" s="2"/>
      <c r="BZ2875" s="2"/>
      <c r="CA2875" s="2"/>
    </row>
    <row r="2876" spans="47:79">
      <c r="AU2876" s="2"/>
      <c r="AV2876" s="2"/>
      <c r="AW2876" s="2"/>
      <c r="AX2876" s="12"/>
      <c r="AY2876" s="2"/>
      <c r="AZ2876" s="2"/>
      <c r="BA2876" s="2"/>
      <c r="BB2876" s="12"/>
      <c r="BC2876" s="12"/>
      <c r="BD2876" s="12"/>
      <c r="BE2876" s="2"/>
      <c r="BF2876" s="2"/>
      <c r="BG2876" s="2"/>
      <c r="BH2876" s="2"/>
      <c r="BI2876" s="2"/>
      <c r="BJ2876" s="2"/>
      <c r="BK2876" s="2"/>
      <c r="BL2876" s="2"/>
      <c r="BM2876" s="2"/>
      <c r="BN2876" s="2"/>
      <c r="BO2876" s="2"/>
      <c r="BP2876" s="2"/>
      <c r="BQ2876" s="2"/>
      <c r="BR2876" s="2"/>
      <c r="BS2876" s="2"/>
      <c r="BT2876" s="12"/>
      <c r="BU2876" s="12"/>
      <c r="BV2876" s="12"/>
      <c r="BW2876" s="2"/>
      <c r="BX2876" s="2"/>
      <c r="BY2876" s="2"/>
      <c r="BZ2876" s="2"/>
      <c r="CA2876" s="2"/>
    </row>
    <row r="2877" spans="47:79">
      <c r="AU2877" s="2"/>
      <c r="AV2877" s="2"/>
      <c r="AW2877" s="2"/>
      <c r="AX2877" s="12"/>
      <c r="AY2877" s="2"/>
      <c r="AZ2877" s="2"/>
      <c r="BA2877" s="2"/>
      <c r="BB2877" s="12"/>
      <c r="BC2877" s="12"/>
      <c r="BD2877" s="12"/>
      <c r="BE2877" s="2"/>
      <c r="BF2877" s="2"/>
      <c r="BG2877" s="2"/>
      <c r="BH2877" s="2"/>
      <c r="BI2877" s="2"/>
      <c r="BJ2877" s="2"/>
      <c r="BK2877" s="2"/>
      <c r="BL2877" s="2"/>
      <c r="BM2877" s="2"/>
      <c r="BN2877" s="2"/>
      <c r="BO2877" s="2"/>
      <c r="BP2877" s="2"/>
      <c r="BQ2877" s="2"/>
      <c r="BR2877" s="2"/>
      <c r="BS2877" s="2"/>
      <c r="BT2877" s="12"/>
      <c r="BU2877" s="12"/>
      <c r="BV2877" s="12"/>
      <c r="BW2877" s="2"/>
      <c r="BX2877" s="2"/>
      <c r="BY2877" s="2"/>
      <c r="BZ2877" s="2"/>
      <c r="CA2877" s="2"/>
    </row>
    <row r="2878" spans="47:79">
      <c r="AU2878" s="2"/>
      <c r="AV2878" s="2"/>
      <c r="AW2878" s="2"/>
      <c r="AX2878" s="12"/>
      <c r="AY2878" s="2"/>
      <c r="AZ2878" s="2"/>
      <c r="BA2878" s="2"/>
      <c r="BB2878" s="12"/>
      <c r="BC2878" s="12"/>
      <c r="BD2878" s="12"/>
      <c r="BE2878" s="2"/>
      <c r="BF2878" s="2"/>
      <c r="BG2878" s="2"/>
      <c r="BH2878" s="2"/>
      <c r="BI2878" s="2"/>
      <c r="BJ2878" s="2"/>
      <c r="BK2878" s="2"/>
      <c r="BL2878" s="2"/>
      <c r="BM2878" s="2"/>
      <c r="BN2878" s="2"/>
      <c r="BO2878" s="2"/>
      <c r="BP2878" s="2"/>
      <c r="BQ2878" s="2"/>
      <c r="BR2878" s="2"/>
      <c r="BS2878" s="2"/>
      <c r="BT2878" s="12"/>
      <c r="BU2878" s="12"/>
      <c r="BV2878" s="12"/>
      <c r="BW2878" s="2"/>
      <c r="BX2878" s="2"/>
      <c r="BY2878" s="2"/>
      <c r="BZ2878" s="2"/>
      <c r="CA2878" s="2"/>
    </row>
    <row r="2879" spans="47:79">
      <c r="AU2879" s="2"/>
      <c r="AV2879" s="2"/>
      <c r="AW2879" s="2"/>
      <c r="AX2879" s="12"/>
      <c r="AY2879" s="2"/>
      <c r="AZ2879" s="2"/>
      <c r="BA2879" s="2"/>
      <c r="BB2879" s="12"/>
      <c r="BC2879" s="12"/>
      <c r="BD2879" s="12"/>
      <c r="BE2879" s="2"/>
      <c r="BF2879" s="2"/>
      <c r="BG2879" s="2"/>
      <c r="BH2879" s="2"/>
      <c r="BI2879" s="2"/>
      <c r="BJ2879" s="2"/>
      <c r="BK2879" s="2"/>
      <c r="BL2879" s="2"/>
      <c r="BM2879" s="2"/>
      <c r="BN2879" s="2"/>
      <c r="BO2879" s="2"/>
      <c r="BP2879" s="2"/>
      <c r="BQ2879" s="2"/>
      <c r="BR2879" s="2"/>
      <c r="BS2879" s="2"/>
      <c r="BT2879" s="12"/>
      <c r="BU2879" s="12"/>
      <c r="BV2879" s="12"/>
      <c r="BW2879" s="2"/>
      <c r="BX2879" s="2"/>
      <c r="BY2879" s="2"/>
      <c r="BZ2879" s="2"/>
      <c r="CA2879" s="2"/>
    </row>
    <row r="2880" spans="47:79">
      <c r="AU2880" s="2"/>
      <c r="AV2880" s="2"/>
      <c r="AW2880" s="2"/>
      <c r="AX2880" s="12"/>
      <c r="AY2880" s="2"/>
      <c r="AZ2880" s="2"/>
      <c r="BA2880" s="2"/>
      <c r="BB2880" s="12"/>
      <c r="BC2880" s="12"/>
      <c r="BD2880" s="12"/>
      <c r="BE2880" s="2"/>
      <c r="BF2880" s="2"/>
      <c r="BG2880" s="2"/>
      <c r="BH2880" s="2"/>
      <c r="BI2880" s="2"/>
      <c r="BJ2880" s="2"/>
      <c r="BK2880" s="2"/>
      <c r="BL2880" s="2"/>
      <c r="BM2880" s="2"/>
      <c r="BN2880" s="2"/>
      <c r="BO2880" s="2"/>
      <c r="BP2880" s="2"/>
      <c r="BQ2880" s="2"/>
      <c r="BR2880" s="2"/>
      <c r="BS2880" s="2"/>
      <c r="BT2880" s="12"/>
      <c r="BU2880" s="12"/>
      <c r="BV2880" s="12"/>
      <c r="BW2880" s="2"/>
      <c r="BX2880" s="2"/>
      <c r="BY2880" s="2"/>
      <c r="BZ2880" s="2"/>
      <c r="CA2880" s="2"/>
    </row>
    <row r="2881" spans="47:79">
      <c r="AU2881" s="2"/>
      <c r="AV2881" s="2"/>
      <c r="AW2881" s="2"/>
      <c r="AX2881" s="12"/>
      <c r="AY2881" s="2"/>
      <c r="AZ2881" s="2"/>
      <c r="BA2881" s="2"/>
      <c r="BB2881" s="12"/>
      <c r="BC2881" s="12"/>
      <c r="BD2881" s="12"/>
      <c r="BE2881" s="2"/>
      <c r="BF2881" s="2"/>
      <c r="BG2881" s="2"/>
      <c r="BH2881" s="2"/>
      <c r="BI2881" s="2"/>
      <c r="BJ2881" s="2"/>
      <c r="BK2881" s="2"/>
      <c r="BL2881" s="2"/>
      <c r="BM2881" s="2"/>
      <c r="BN2881" s="2"/>
      <c r="BO2881" s="2"/>
      <c r="BP2881" s="2"/>
      <c r="BQ2881" s="2"/>
      <c r="BR2881" s="2"/>
      <c r="BS2881" s="2"/>
      <c r="BT2881" s="12"/>
      <c r="BU2881" s="12"/>
      <c r="BV2881" s="12"/>
      <c r="BW2881" s="2"/>
      <c r="BX2881" s="2"/>
      <c r="BY2881" s="2"/>
      <c r="BZ2881" s="2"/>
      <c r="CA2881" s="2"/>
    </row>
    <row r="2882" spans="47:79">
      <c r="AU2882" s="2"/>
      <c r="AV2882" s="2"/>
      <c r="AW2882" s="2"/>
      <c r="AX2882" s="12"/>
      <c r="AY2882" s="2"/>
      <c r="AZ2882" s="2"/>
      <c r="BA2882" s="2"/>
      <c r="BB2882" s="12"/>
      <c r="BC2882" s="12"/>
      <c r="BD2882" s="12"/>
      <c r="BE2882" s="2"/>
      <c r="BF2882" s="2"/>
      <c r="BG2882" s="2"/>
      <c r="BH2882" s="2"/>
      <c r="BI2882" s="2"/>
      <c r="BJ2882" s="2"/>
      <c r="BK2882" s="2"/>
      <c r="BL2882" s="2"/>
      <c r="BM2882" s="2"/>
      <c r="BN2882" s="2"/>
      <c r="BO2882" s="2"/>
      <c r="BP2882" s="2"/>
      <c r="BQ2882" s="2"/>
      <c r="BR2882" s="2"/>
      <c r="BS2882" s="2"/>
      <c r="BT2882" s="12"/>
      <c r="BU2882" s="12"/>
      <c r="BV2882" s="12"/>
      <c r="BW2882" s="2"/>
      <c r="BX2882" s="2"/>
      <c r="BY2882" s="2"/>
      <c r="BZ2882" s="2"/>
      <c r="CA2882" s="2"/>
    </row>
    <row r="2883" spans="47:79">
      <c r="AU2883" s="2"/>
      <c r="AV2883" s="2"/>
      <c r="AW2883" s="2"/>
      <c r="AX2883" s="12"/>
      <c r="AY2883" s="2"/>
      <c r="AZ2883" s="2"/>
      <c r="BA2883" s="2"/>
      <c r="BB2883" s="12"/>
      <c r="BC2883" s="12"/>
      <c r="BD2883" s="12"/>
      <c r="BE2883" s="2"/>
      <c r="BF2883" s="2"/>
      <c r="BG2883" s="2"/>
      <c r="BH2883" s="2"/>
      <c r="BI2883" s="2"/>
      <c r="BJ2883" s="2"/>
      <c r="BK2883" s="2"/>
      <c r="BL2883" s="2"/>
      <c r="BM2883" s="2"/>
      <c r="BN2883" s="2"/>
      <c r="BO2883" s="2"/>
      <c r="BP2883" s="2"/>
      <c r="BQ2883" s="2"/>
      <c r="BR2883" s="2"/>
      <c r="BS2883" s="2"/>
      <c r="BT2883" s="12"/>
      <c r="BU2883" s="12"/>
      <c r="BV2883" s="12"/>
      <c r="BW2883" s="2"/>
      <c r="BX2883" s="2"/>
      <c r="BY2883" s="2"/>
      <c r="BZ2883" s="2"/>
      <c r="CA2883" s="2"/>
    </row>
    <row r="2884" spans="47:79">
      <c r="AU2884" s="2"/>
      <c r="AV2884" s="2"/>
      <c r="AW2884" s="2"/>
      <c r="AX2884" s="12"/>
      <c r="AY2884" s="2"/>
      <c r="AZ2884" s="2"/>
      <c r="BA2884" s="2"/>
      <c r="BB2884" s="12"/>
      <c r="BC2884" s="12"/>
      <c r="BD2884" s="12"/>
      <c r="BE2884" s="2"/>
      <c r="BF2884" s="2"/>
      <c r="BG2884" s="2"/>
      <c r="BH2884" s="2"/>
      <c r="BI2884" s="2"/>
      <c r="BJ2884" s="2"/>
      <c r="BK2884" s="2"/>
      <c r="BL2884" s="2"/>
      <c r="BM2884" s="2"/>
      <c r="BN2884" s="2"/>
      <c r="BO2884" s="2"/>
      <c r="BP2884" s="2"/>
      <c r="BQ2884" s="2"/>
      <c r="BR2884" s="2"/>
      <c r="BS2884" s="2"/>
      <c r="BT2884" s="12"/>
      <c r="BU2884" s="12"/>
      <c r="BV2884" s="12"/>
      <c r="BW2884" s="2"/>
      <c r="BX2884" s="2"/>
      <c r="BY2884" s="2"/>
      <c r="BZ2884" s="2"/>
      <c r="CA2884" s="2"/>
    </row>
    <row r="2885" spans="47:79">
      <c r="AU2885" s="2"/>
      <c r="AV2885" s="2"/>
      <c r="AW2885" s="2"/>
      <c r="AX2885" s="12"/>
      <c r="AY2885" s="2"/>
      <c r="AZ2885" s="2"/>
      <c r="BA2885" s="2"/>
      <c r="BB2885" s="12"/>
      <c r="BC2885" s="12"/>
      <c r="BD2885" s="12"/>
      <c r="BE2885" s="2"/>
      <c r="BF2885" s="2"/>
      <c r="BG2885" s="2"/>
      <c r="BH2885" s="2"/>
      <c r="BI2885" s="2"/>
      <c r="BJ2885" s="2"/>
      <c r="BK2885" s="2"/>
      <c r="BL2885" s="2"/>
      <c r="BM2885" s="2"/>
      <c r="BN2885" s="2"/>
      <c r="BO2885" s="2"/>
      <c r="BP2885" s="2"/>
      <c r="BQ2885" s="2"/>
      <c r="BR2885" s="2"/>
      <c r="BS2885" s="2"/>
      <c r="BT2885" s="12"/>
      <c r="BU2885" s="12"/>
      <c r="BV2885" s="12"/>
      <c r="BW2885" s="2"/>
      <c r="BX2885" s="2"/>
      <c r="BY2885" s="2"/>
      <c r="BZ2885" s="2"/>
      <c r="CA2885" s="2"/>
    </row>
    <row r="2886" spans="47:79">
      <c r="AU2886" s="2"/>
      <c r="AV2886" s="2"/>
      <c r="AW2886" s="2"/>
      <c r="AX2886" s="12"/>
      <c r="AY2886" s="2"/>
      <c r="AZ2886" s="2"/>
      <c r="BA2886" s="2"/>
      <c r="BB2886" s="12"/>
      <c r="BC2886" s="12"/>
      <c r="BD2886" s="12"/>
      <c r="BE2886" s="2"/>
      <c r="BF2886" s="2"/>
      <c r="BG2886" s="2"/>
      <c r="BH2886" s="2"/>
      <c r="BI2886" s="2"/>
      <c r="BJ2886" s="2"/>
      <c r="BK2886" s="2"/>
      <c r="BL2886" s="2"/>
      <c r="BM2886" s="2"/>
      <c r="BN2886" s="2"/>
      <c r="BO2886" s="2"/>
      <c r="BP2886" s="2"/>
      <c r="BQ2886" s="2"/>
      <c r="BR2886" s="2"/>
      <c r="BS2886" s="2"/>
      <c r="BT2886" s="12"/>
      <c r="BU2886" s="12"/>
      <c r="BV2886" s="12"/>
      <c r="BW2886" s="2"/>
      <c r="BX2886" s="2"/>
      <c r="BY2886" s="2"/>
      <c r="BZ2886" s="2"/>
      <c r="CA2886" s="2"/>
    </row>
    <row r="2887" spans="47:79">
      <c r="AU2887" s="2"/>
      <c r="AV2887" s="2"/>
      <c r="AW2887" s="2"/>
      <c r="AX2887" s="12"/>
      <c r="AY2887" s="2"/>
      <c r="AZ2887" s="2"/>
      <c r="BA2887" s="2"/>
      <c r="BB2887" s="12"/>
      <c r="BC2887" s="12"/>
      <c r="BD2887" s="12"/>
      <c r="BE2887" s="2"/>
      <c r="BF2887" s="2"/>
      <c r="BG2887" s="2"/>
      <c r="BH2887" s="2"/>
      <c r="BI2887" s="2"/>
      <c r="BJ2887" s="2"/>
      <c r="BK2887" s="2"/>
      <c r="BL2887" s="2"/>
      <c r="BM2887" s="2"/>
      <c r="BN2887" s="2"/>
      <c r="BO2887" s="2"/>
      <c r="BP2887" s="2"/>
      <c r="BQ2887" s="2"/>
      <c r="BR2887" s="2"/>
      <c r="BS2887" s="2"/>
      <c r="BT2887" s="12"/>
      <c r="BU2887" s="12"/>
      <c r="BV2887" s="12"/>
      <c r="BW2887" s="2"/>
      <c r="BX2887" s="2"/>
      <c r="BY2887" s="2"/>
      <c r="BZ2887" s="2"/>
      <c r="CA2887" s="2"/>
    </row>
    <row r="2888" spans="47:79">
      <c r="AU2888" s="2"/>
      <c r="AV2888" s="2"/>
      <c r="AW2888" s="2"/>
      <c r="AX2888" s="12"/>
      <c r="AY2888" s="2"/>
      <c r="AZ2888" s="2"/>
      <c r="BA2888" s="2"/>
      <c r="BB2888" s="12"/>
      <c r="BC2888" s="12"/>
      <c r="BD2888" s="12"/>
      <c r="BE2888" s="2"/>
      <c r="BF2888" s="2"/>
      <c r="BG2888" s="2"/>
      <c r="BH2888" s="2"/>
      <c r="BI2888" s="2"/>
      <c r="BJ2888" s="2"/>
      <c r="BK2888" s="2"/>
      <c r="BL2888" s="2"/>
      <c r="BM2888" s="2"/>
      <c r="BN2888" s="2"/>
      <c r="BO2888" s="2"/>
      <c r="BP2888" s="2"/>
      <c r="BQ2888" s="2"/>
      <c r="BR2888" s="2"/>
      <c r="BS2888" s="2"/>
      <c r="BT2888" s="12"/>
      <c r="BU2888" s="12"/>
      <c r="BV2888" s="12"/>
      <c r="BW2888" s="2"/>
      <c r="BX2888" s="2"/>
      <c r="BY2888" s="2"/>
      <c r="BZ2888" s="2"/>
      <c r="CA2888" s="2"/>
    </row>
    <row r="2889" spans="47:79">
      <c r="AU2889" s="2"/>
      <c r="AV2889" s="2"/>
      <c r="AW2889" s="2"/>
      <c r="AX2889" s="12"/>
      <c r="AY2889" s="2"/>
      <c r="AZ2889" s="2"/>
      <c r="BA2889" s="2"/>
      <c r="BB2889" s="12"/>
      <c r="BC2889" s="12"/>
      <c r="BD2889" s="12"/>
      <c r="BE2889" s="2"/>
      <c r="BF2889" s="2"/>
      <c r="BG2889" s="2"/>
      <c r="BH2889" s="2"/>
      <c r="BI2889" s="2"/>
      <c r="BJ2889" s="2"/>
      <c r="BK2889" s="2"/>
      <c r="BL2889" s="2"/>
      <c r="BM2889" s="2"/>
      <c r="BN2889" s="2"/>
      <c r="BO2889" s="2"/>
      <c r="BP2889" s="2"/>
      <c r="BQ2889" s="2"/>
      <c r="BR2889" s="2"/>
      <c r="BS2889" s="2"/>
      <c r="BT2889" s="12"/>
      <c r="BU2889" s="12"/>
      <c r="BV2889" s="12"/>
      <c r="BW2889" s="2"/>
      <c r="BX2889" s="2"/>
      <c r="BY2889" s="2"/>
      <c r="BZ2889" s="2"/>
      <c r="CA2889" s="2"/>
    </row>
    <row r="2890" spans="47:79">
      <c r="AU2890" s="2"/>
      <c r="AV2890" s="2"/>
      <c r="AW2890" s="2"/>
      <c r="AX2890" s="12"/>
      <c r="AY2890" s="2"/>
      <c r="AZ2890" s="2"/>
      <c r="BA2890" s="2"/>
      <c r="BB2890" s="12"/>
      <c r="BC2890" s="12"/>
      <c r="BD2890" s="12"/>
      <c r="BE2890" s="2"/>
      <c r="BF2890" s="2"/>
      <c r="BG2890" s="2"/>
      <c r="BH2890" s="2"/>
      <c r="BI2890" s="2"/>
      <c r="BJ2890" s="2"/>
      <c r="BK2890" s="2"/>
      <c r="BL2890" s="2"/>
      <c r="BM2890" s="2"/>
      <c r="BN2890" s="2"/>
      <c r="BO2890" s="2"/>
      <c r="BP2890" s="2"/>
      <c r="BQ2890" s="2"/>
      <c r="BR2890" s="2"/>
      <c r="BS2890" s="2"/>
      <c r="BT2890" s="12"/>
      <c r="BU2890" s="12"/>
      <c r="BV2890" s="12"/>
      <c r="BW2890" s="2"/>
      <c r="BX2890" s="2"/>
      <c r="BY2890" s="2"/>
      <c r="BZ2890" s="2"/>
      <c r="CA2890" s="2"/>
    </row>
    <row r="2891" spans="47:79">
      <c r="AU2891" s="2"/>
      <c r="AV2891" s="2"/>
      <c r="AW2891" s="2"/>
      <c r="AX2891" s="12"/>
      <c r="AY2891" s="2"/>
      <c r="AZ2891" s="2"/>
      <c r="BA2891" s="2"/>
      <c r="BB2891" s="12"/>
      <c r="BC2891" s="12"/>
      <c r="BD2891" s="12"/>
      <c r="BE2891" s="2"/>
      <c r="BF2891" s="2"/>
      <c r="BG2891" s="2"/>
      <c r="BH2891" s="2"/>
      <c r="BI2891" s="2"/>
      <c r="BJ2891" s="2"/>
      <c r="BK2891" s="2"/>
      <c r="BL2891" s="2"/>
      <c r="BM2891" s="2"/>
      <c r="BN2891" s="2"/>
      <c r="BO2891" s="2"/>
      <c r="BP2891" s="2"/>
      <c r="BQ2891" s="2"/>
      <c r="BR2891" s="2"/>
      <c r="BS2891" s="2"/>
      <c r="BT2891" s="12"/>
      <c r="BU2891" s="12"/>
      <c r="BV2891" s="12"/>
      <c r="BW2891" s="2"/>
      <c r="BX2891" s="2"/>
      <c r="BY2891" s="2"/>
      <c r="BZ2891" s="2"/>
      <c r="CA2891" s="2"/>
    </row>
    <row r="2892" spans="47:79">
      <c r="AU2892" s="2"/>
      <c r="AV2892" s="2"/>
      <c r="AW2892" s="2"/>
      <c r="AX2892" s="12"/>
      <c r="AY2892" s="2"/>
      <c r="AZ2892" s="2"/>
      <c r="BA2892" s="2"/>
      <c r="BB2892" s="12"/>
      <c r="BC2892" s="12"/>
      <c r="BD2892" s="12"/>
      <c r="BE2892" s="2"/>
      <c r="BF2892" s="2"/>
      <c r="BG2892" s="2"/>
      <c r="BH2892" s="2"/>
      <c r="BI2892" s="2"/>
      <c r="BJ2892" s="2"/>
      <c r="BK2892" s="2"/>
      <c r="BL2892" s="2"/>
      <c r="BM2892" s="2"/>
      <c r="BN2892" s="2"/>
      <c r="BO2892" s="2"/>
      <c r="BP2892" s="2"/>
      <c r="BQ2892" s="2"/>
      <c r="BR2892" s="2"/>
      <c r="BS2892" s="2"/>
      <c r="BT2892" s="12"/>
      <c r="BU2892" s="12"/>
      <c r="BV2892" s="12"/>
      <c r="BW2892" s="2"/>
      <c r="BX2892" s="2"/>
      <c r="BY2892" s="2"/>
      <c r="BZ2892" s="2"/>
      <c r="CA2892" s="2"/>
    </row>
    <row r="2893" spans="47:79">
      <c r="AU2893" s="2"/>
      <c r="AV2893" s="2"/>
      <c r="AW2893" s="2"/>
      <c r="AX2893" s="12"/>
      <c r="AY2893" s="2"/>
      <c r="AZ2893" s="2"/>
      <c r="BA2893" s="2"/>
      <c r="BB2893" s="12"/>
      <c r="BC2893" s="12"/>
      <c r="BD2893" s="12"/>
      <c r="BE2893" s="2"/>
      <c r="BF2893" s="2"/>
      <c r="BG2893" s="2"/>
      <c r="BH2893" s="2"/>
      <c r="BI2893" s="2"/>
      <c r="BJ2893" s="2"/>
      <c r="BK2893" s="2"/>
      <c r="BL2893" s="2"/>
      <c r="BM2893" s="2"/>
      <c r="BN2893" s="2"/>
      <c r="BO2893" s="2"/>
      <c r="BP2893" s="2"/>
      <c r="BQ2893" s="2"/>
      <c r="BR2893" s="2"/>
      <c r="BS2893" s="2"/>
      <c r="BT2893" s="12"/>
      <c r="BU2893" s="12"/>
      <c r="BV2893" s="12"/>
      <c r="BW2893" s="2"/>
      <c r="BX2893" s="2"/>
      <c r="BY2893" s="2"/>
      <c r="BZ2893" s="2"/>
      <c r="CA2893" s="2"/>
    </row>
    <row r="2894" spans="47:79">
      <c r="AU2894" s="2"/>
      <c r="AV2894" s="2"/>
      <c r="AW2894" s="2"/>
      <c r="AX2894" s="12"/>
      <c r="AY2894" s="2"/>
      <c r="AZ2894" s="2"/>
      <c r="BA2894" s="2"/>
      <c r="BB2894" s="12"/>
      <c r="BC2894" s="12"/>
      <c r="BD2894" s="12"/>
      <c r="BE2894" s="2"/>
      <c r="BF2894" s="2"/>
      <c r="BG2894" s="2"/>
      <c r="BH2894" s="2"/>
      <c r="BI2894" s="2"/>
      <c r="BJ2894" s="2"/>
      <c r="BK2894" s="2"/>
      <c r="BL2894" s="2"/>
      <c r="BM2894" s="2"/>
      <c r="BN2894" s="2"/>
      <c r="BO2894" s="2"/>
      <c r="BP2894" s="2"/>
      <c r="BQ2894" s="2"/>
      <c r="BR2894" s="2"/>
      <c r="BS2894" s="2"/>
      <c r="BT2894" s="12"/>
      <c r="BU2894" s="12"/>
      <c r="BV2894" s="12"/>
      <c r="BW2894" s="2"/>
      <c r="BX2894" s="2"/>
      <c r="BY2894" s="2"/>
      <c r="BZ2894" s="2"/>
      <c r="CA2894" s="2"/>
    </row>
    <row r="2895" spans="47:79">
      <c r="AU2895" s="2"/>
      <c r="AV2895" s="2"/>
      <c r="AW2895" s="2"/>
      <c r="AX2895" s="12"/>
      <c r="AY2895" s="2"/>
      <c r="AZ2895" s="2"/>
      <c r="BA2895" s="2"/>
      <c r="BB2895" s="12"/>
      <c r="BC2895" s="12"/>
      <c r="BD2895" s="12"/>
      <c r="BE2895" s="2"/>
      <c r="BF2895" s="2"/>
      <c r="BG2895" s="2"/>
      <c r="BH2895" s="2"/>
      <c r="BI2895" s="2"/>
      <c r="BJ2895" s="2"/>
      <c r="BK2895" s="2"/>
      <c r="BL2895" s="2"/>
      <c r="BM2895" s="2"/>
      <c r="BN2895" s="2"/>
      <c r="BO2895" s="2"/>
      <c r="BP2895" s="2"/>
      <c r="BQ2895" s="2"/>
      <c r="BR2895" s="2"/>
      <c r="BS2895" s="2"/>
      <c r="BT2895" s="12"/>
      <c r="BU2895" s="12"/>
      <c r="BV2895" s="12"/>
      <c r="BW2895" s="2"/>
      <c r="BX2895" s="2"/>
      <c r="BY2895" s="2"/>
      <c r="BZ2895" s="2"/>
      <c r="CA2895" s="2"/>
    </row>
    <row r="2896" spans="47:79">
      <c r="AU2896" s="2"/>
      <c r="AV2896" s="2"/>
      <c r="AW2896" s="2"/>
      <c r="AX2896" s="12"/>
      <c r="AY2896" s="2"/>
      <c r="AZ2896" s="2"/>
      <c r="BA2896" s="2"/>
      <c r="BB2896" s="12"/>
      <c r="BC2896" s="12"/>
      <c r="BD2896" s="12"/>
      <c r="BE2896" s="2"/>
      <c r="BF2896" s="2"/>
      <c r="BG2896" s="2"/>
      <c r="BH2896" s="2"/>
      <c r="BI2896" s="2"/>
      <c r="BJ2896" s="2"/>
      <c r="BK2896" s="2"/>
      <c r="BL2896" s="2"/>
      <c r="BM2896" s="2"/>
      <c r="BN2896" s="2"/>
      <c r="BO2896" s="2"/>
      <c r="BP2896" s="2"/>
      <c r="BQ2896" s="2"/>
      <c r="BR2896" s="2"/>
      <c r="BS2896" s="2"/>
      <c r="BT2896" s="12"/>
      <c r="BU2896" s="12"/>
      <c r="BV2896" s="12"/>
      <c r="BW2896" s="2"/>
      <c r="BX2896" s="2"/>
      <c r="BY2896" s="2"/>
      <c r="BZ2896" s="2"/>
      <c r="CA2896" s="2"/>
    </row>
    <row r="2897" spans="47:79">
      <c r="AU2897" s="2"/>
      <c r="AV2897" s="2"/>
      <c r="AW2897" s="2"/>
      <c r="AX2897" s="12"/>
      <c r="AY2897" s="2"/>
      <c r="AZ2897" s="2"/>
      <c r="BA2897" s="2"/>
      <c r="BB2897" s="12"/>
      <c r="BC2897" s="12"/>
      <c r="BD2897" s="12"/>
      <c r="BE2897" s="2"/>
      <c r="BF2897" s="2"/>
      <c r="BG2897" s="2"/>
      <c r="BH2897" s="2"/>
      <c r="BI2897" s="2"/>
      <c r="BJ2897" s="2"/>
      <c r="BK2897" s="2"/>
      <c r="BL2897" s="2"/>
      <c r="BM2897" s="2"/>
      <c r="BN2897" s="2"/>
      <c r="BO2897" s="2"/>
      <c r="BP2897" s="2"/>
      <c r="BQ2897" s="2"/>
      <c r="BR2897" s="2"/>
      <c r="BS2897" s="2"/>
      <c r="BT2897" s="12"/>
      <c r="BU2897" s="12"/>
      <c r="BV2897" s="12"/>
      <c r="BW2897" s="2"/>
      <c r="BX2897" s="2"/>
      <c r="BY2897" s="2"/>
      <c r="BZ2897" s="2"/>
      <c r="CA2897" s="2"/>
    </row>
    <row r="2898" spans="47:79">
      <c r="AU2898" s="2"/>
      <c r="AV2898" s="2"/>
      <c r="AW2898" s="2"/>
      <c r="AX2898" s="12"/>
      <c r="AY2898" s="2"/>
      <c r="AZ2898" s="2"/>
      <c r="BA2898" s="2"/>
      <c r="BB2898" s="12"/>
      <c r="BC2898" s="12"/>
      <c r="BD2898" s="12"/>
      <c r="BE2898" s="2"/>
      <c r="BF2898" s="2"/>
      <c r="BG2898" s="2"/>
      <c r="BH2898" s="2"/>
      <c r="BI2898" s="2"/>
      <c r="BJ2898" s="2"/>
      <c r="BK2898" s="2"/>
      <c r="BL2898" s="2"/>
      <c r="BM2898" s="2"/>
      <c r="BN2898" s="2"/>
      <c r="BO2898" s="2"/>
      <c r="BP2898" s="2"/>
      <c r="BQ2898" s="2"/>
      <c r="BR2898" s="2"/>
      <c r="BS2898" s="2"/>
      <c r="BT2898" s="12"/>
      <c r="BU2898" s="12"/>
      <c r="BV2898" s="12"/>
      <c r="BW2898" s="2"/>
      <c r="BX2898" s="2"/>
      <c r="BY2898" s="2"/>
      <c r="BZ2898" s="2"/>
      <c r="CA2898" s="2"/>
    </row>
    <row r="2899" spans="47:79">
      <c r="AU2899" s="2"/>
      <c r="AV2899" s="2"/>
      <c r="AW2899" s="2"/>
      <c r="AX2899" s="12"/>
      <c r="AY2899" s="2"/>
      <c r="AZ2899" s="2"/>
      <c r="BA2899" s="2"/>
      <c r="BB2899" s="12"/>
      <c r="BC2899" s="12"/>
      <c r="BD2899" s="12"/>
      <c r="BE2899" s="2"/>
      <c r="BF2899" s="2"/>
      <c r="BG2899" s="2"/>
      <c r="BH2899" s="2"/>
      <c r="BI2899" s="2"/>
      <c r="BJ2899" s="2"/>
      <c r="BK2899" s="2"/>
      <c r="BL2899" s="2"/>
      <c r="BM2899" s="2"/>
      <c r="BN2899" s="2"/>
      <c r="BO2899" s="2"/>
      <c r="BP2899" s="2"/>
      <c r="BQ2899" s="2"/>
      <c r="BR2899" s="2"/>
      <c r="BS2899" s="2"/>
      <c r="BT2899" s="12"/>
      <c r="BU2899" s="12"/>
      <c r="BV2899" s="12"/>
      <c r="BW2899" s="2"/>
      <c r="BX2899" s="2"/>
      <c r="BY2899" s="2"/>
      <c r="BZ2899" s="2"/>
      <c r="CA2899" s="2"/>
    </row>
    <row r="2900" spans="47:79">
      <c r="AU2900" s="2"/>
      <c r="AV2900" s="2"/>
      <c r="AW2900" s="2"/>
      <c r="AX2900" s="12"/>
      <c r="AY2900" s="2"/>
      <c r="AZ2900" s="2"/>
      <c r="BA2900" s="2"/>
      <c r="BB2900" s="12"/>
      <c r="BC2900" s="12"/>
      <c r="BD2900" s="12"/>
      <c r="BE2900" s="2"/>
      <c r="BF2900" s="2"/>
      <c r="BG2900" s="2"/>
      <c r="BH2900" s="2"/>
      <c r="BI2900" s="2"/>
      <c r="BJ2900" s="2"/>
      <c r="BK2900" s="2"/>
      <c r="BL2900" s="2"/>
      <c r="BM2900" s="2"/>
      <c r="BN2900" s="2"/>
      <c r="BO2900" s="2"/>
      <c r="BP2900" s="2"/>
      <c r="BQ2900" s="2"/>
      <c r="BR2900" s="2"/>
      <c r="BS2900" s="2"/>
      <c r="BT2900" s="12"/>
      <c r="BU2900" s="12"/>
      <c r="BV2900" s="12"/>
      <c r="BW2900" s="2"/>
      <c r="BX2900" s="2"/>
      <c r="BY2900" s="2"/>
      <c r="BZ2900" s="2"/>
      <c r="CA2900" s="2"/>
    </row>
    <row r="2901" spans="47:79">
      <c r="AU2901" s="2"/>
      <c r="AV2901" s="2"/>
      <c r="AW2901" s="2"/>
      <c r="AX2901" s="12"/>
      <c r="AY2901" s="2"/>
      <c r="AZ2901" s="2"/>
      <c r="BA2901" s="2"/>
      <c r="BB2901" s="12"/>
      <c r="BC2901" s="12"/>
      <c r="BD2901" s="12"/>
      <c r="BE2901" s="2"/>
      <c r="BF2901" s="2"/>
      <c r="BG2901" s="2"/>
      <c r="BH2901" s="2"/>
      <c r="BI2901" s="2"/>
      <c r="BJ2901" s="2"/>
      <c r="BK2901" s="2"/>
      <c r="BL2901" s="2"/>
      <c r="BM2901" s="2"/>
      <c r="BN2901" s="2"/>
      <c r="BO2901" s="2"/>
      <c r="BP2901" s="2"/>
      <c r="BQ2901" s="2"/>
      <c r="BR2901" s="2"/>
      <c r="BS2901" s="2"/>
      <c r="BT2901" s="12"/>
      <c r="BU2901" s="12"/>
      <c r="BV2901" s="12"/>
      <c r="BW2901" s="2"/>
      <c r="BX2901" s="2"/>
      <c r="BY2901" s="2"/>
      <c r="BZ2901" s="2"/>
      <c r="CA2901" s="2"/>
    </row>
    <row r="2902" spans="47:79">
      <c r="AU2902" s="2"/>
      <c r="AV2902" s="2"/>
      <c r="AW2902" s="2"/>
      <c r="AX2902" s="12"/>
      <c r="AY2902" s="2"/>
      <c r="AZ2902" s="2"/>
      <c r="BA2902" s="2"/>
      <c r="BB2902" s="12"/>
      <c r="BC2902" s="12"/>
      <c r="BD2902" s="12"/>
      <c r="BE2902" s="2"/>
      <c r="BF2902" s="2"/>
      <c r="BG2902" s="2"/>
      <c r="BH2902" s="2"/>
      <c r="BI2902" s="2"/>
      <c r="BJ2902" s="2"/>
      <c r="BK2902" s="2"/>
      <c r="BL2902" s="2"/>
      <c r="BM2902" s="2"/>
      <c r="BN2902" s="2"/>
      <c r="BO2902" s="2"/>
      <c r="BP2902" s="2"/>
      <c r="BQ2902" s="2"/>
      <c r="BR2902" s="2"/>
      <c r="BS2902" s="2"/>
      <c r="BT2902" s="12"/>
      <c r="BU2902" s="12"/>
      <c r="BV2902" s="12"/>
      <c r="BW2902" s="2"/>
      <c r="BX2902" s="2"/>
      <c r="BY2902" s="2"/>
      <c r="BZ2902" s="2"/>
      <c r="CA2902" s="2"/>
    </row>
    <row r="2903" spans="47:79">
      <c r="AU2903" s="2"/>
      <c r="AV2903" s="2"/>
      <c r="AW2903" s="2"/>
      <c r="AX2903" s="12"/>
      <c r="AY2903" s="2"/>
      <c r="AZ2903" s="2"/>
      <c r="BA2903" s="2"/>
      <c r="BB2903" s="12"/>
      <c r="BC2903" s="12"/>
      <c r="BD2903" s="12"/>
      <c r="BE2903" s="2"/>
      <c r="BF2903" s="2"/>
      <c r="BG2903" s="2"/>
      <c r="BH2903" s="2"/>
      <c r="BI2903" s="2"/>
      <c r="BJ2903" s="2"/>
      <c r="BK2903" s="2"/>
      <c r="BL2903" s="2"/>
      <c r="BM2903" s="2"/>
      <c r="BN2903" s="2"/>
      <c r="BO2903" s="2"/>
      <c r="BP2903" s="2"/>
      <c r="BQ2903" s="2"/>
      <c r="BR2903" s="2"/>
      <c r="BS2903" s="2"/>
      <c r="BT2903" s="12"/>
      <c r="BU2903" s="12"/>
      <c r="BV2903" s="12"/>
      <c r="BW2903" s="2"/>
      <c r="BX2903" s="2"/>
      <c r="BY2903" s="2"/>
      <c r="BZ2903" s="2"/>
      <c r="CA2903" s="2"/>
    </row>
    <row r="2904" spans="47:79">
      <c r="AU2904" s="2"/>
      <c r="AV2904" s="2"/>
      <c r="AW2904" s="2"/>
      <c r="AX2904" s="12"/>
      <c r="AY2904" s="2"/>
      <c r="AZ2904" s="2"/>
      <c r="BA2904" s="2"/>
      <c r="BB2904" s="12"/>
      <c r="BC2904" s="12"/>
      <c r="BD2904" s="12"/>
      <c r="BE2904" s="2"/>
      <c r="BF2904" s="2"/>
      <c r="BG2904" s="2"/>
      <c r="BH2904" s="2"/>
      <c r="BI2904" s="2"/>
      <c r="BJ2904" s="2"/>
      <c r="BK2904" s="2"/>
      <c r="BL2904" s="2"/>
      <c r="BM2904" s="2"/>
      <c r="BN2904" s="2"/>
      <c r="BO2904" s="2"/>
      <c r="BP2904" s="2"/>
      <c r="BQ2904" s="2"/>
      <c r="BR2904" s="2"/>
      <c r="BS2904" s="2"/>
      <c r="BT2904" s="12"/>
      <c r="BU2904" s="12"/>
      <c r="BV2904" s="12"/>
      <c r="BW2904" s="2"/>
      <c r="BX2904" s="2"/>
      <c r="BY2904" s="2"/>
      <c r="BZ2904" s="2"/>
      <c r="CA2904" s="2"/>
    </row>
    <row r="2905" spans="47:79">
      <c r="AU2905" s="2"/>
      <c r="AV2905" s="2"/>
      <c r="AW2905" s="2"/>
      <c r="AX2905" s="12"/>
      <c r="AY2905" s="2"/>
      <c r="AZ2905" s="2"/>
      <c r="BA2905" s="2"/>
      <c r="BB2905" s="12"/>
      <c r="BC2905" s="12"/>
      <c r="BD2905" s="12"/>
      <c r="BE2905" s="2"/>
      <c r="BF2905" s="2"/>
      <c r="BG2905" s="2"/>
      <c r="BH2905" s="2"/>
      <c r="BI2905" s="2"/>
      <c r="BJ2905" s="2"/>
      <c r="BK2905" s="2"/>
      <c r="BL2905" s="2"/>
      <c r="BM2905" s="2"/>
      <c r="BN2905" s="2"/>
      <c r="BO2905" s="2"/>
      <c r="BP2905" s="2"/>
      <c r="BQ2905" s="2"/>
      <c r="BR2905" s="2"/>
      <c r="BS2905" s="2"/>
      <c r="BT2905" s="12"/>
      <c r="BU2905" s="12"/>
      <c r="BV2905" s="12"/>
      <c r="BW2905" s="2"/>
      <c r="BX2905" s="2"/>
      <c r="BY2905" s="2"/>
      <c r="BZ2905" s="2"/>
      <c r="CA2905" s="2"/>
    </row>
    <row r="2906" spans="47:79">
      <c r="AU2906" s="2"/>
      <c r="AV2906" s="2"/>
      <c r="AW2906" s="2"/>
      <c r="AX2906" s="12"/>
      <c r="AY2906" s="2"/>
      <c r="AZ2906" s="2"/>
      <c r="BA2906" s="2"/>
      <c r="BB2906" s="12"/>
      <c r="BC2906" s="12"/>
      <c r="BD2906" s="12"/>
      <c r="BE2906" s="2"/>
      <c r="BF2906" s="2"/>
      <c r="BG2906" s="2"/>
      <c r="BH2906" s="2"/>
      <c r="BI2906" s="2"/>
      <c r="BJ2906" s="2"/>
      <c r="BK2906" s="2"/>
      <c r="BL2906" s="2"/>
      <c r="BM2906" s="2"/>
      <c r="BN2906" s="2"/>
      <c r="BO2906" s="2"/>
      <c r="BP2906" s="2"/>
      <c r="BQ2906" s="2"/>
      <c r="BR2906" s="2"/>
      <c r="BS2906" s="2"/>
      <c r="BT2906" s="12"/>
      <c r="BU2906" s="12"/>
      <c r="BV2906" s="12"/>
      <c r="BW2906" s="2"/>
      <c r="BX2906" s="2"/>
      <c r="BY2906" s="2"/>
      <c r="BZ2906" s="2"/>
      <c r="CA2906" s="2"/>
    </row>
    <row r="2907" spans="47:79">
      <c r="AU2907" s="2"/>
      <c r="AV2907" s="2"/>
      <c r="AW2907" s="2"/>
      <c r="AX2907" s="12"/>
      <c r="AY2907" s="2"/>
      <c r="AZ2907" s="2"/>
      <c r="BA2907" s="2"/>
      <c r="BB2907" s="12"/>
      <c r="BC2907" s="12"/>
      <c r="BD2907" s="12"/>
      <c r="BE2907" s="2"/>
      <c r="BF2907" s="2"/>
      <c r="BG2907" s="2"/>
      <c r="BH2907" s="2"/>
      <c r="BI2907" s="2"/>
      <c r="BJ2907" s="2"/>
      <c r="BK2907" s="2"/>
      <c r="BL2907" s="2"/>
      <c r="BM2907" s="2"/>
      <c r="BN2907" s="2"/>
      <c r="BO2907" s="2"/>
      <c r="BP2907" s="2"/>
      <c r="BQ2907" s="2"/>
      <c r="BR2907" s="2"/>
      <c r="BS2907" s="2"/>
      <c r="BT2907" s="12"/>
      <c r="BU2907" s="12"/>
      <c r="BV2907" s="12"/>
      <c r="BW2907" s="2"/>
      <c r="BX2907" s="2"/>
      <c r="BY2907" s="2"/>
      <c r="BZ2907" s="2"/>
      <c r="CA2907" s="2"/>
    </row>
    <row r="2908" spans="47:79">
      <c r="AU2908" s="2"/>
      <c r="AV2908" s="2"/>
      <c r="AW2908" s="2"/>
      <c r="AX2908" s="12"/>
      <c r="AY2908" s="2"/>
      <c r="AZ2908" s="2"/>
      <c r="BA2908" s="2"/>
      <c r="BB2908" s="12"/>
      <c r="BC2908" s="12"/>
      <c r="BD2908" s="12"/>
      <c r="BE2908" s="2"/>
      <c r="BF2908" s="2"/>
      <c r="BG2908" s="2"/>
      <c r="BH2908" s="2"/>
      <c r="BI2908" s="2"/>
      <c r="BJ2908" s="2"/>
      <c r="BK2908" s="2"/>
      <c r="BL2908" s="2"/>
      <c r="BM2908" s="2"/>
      <c r="BN2908" s="2"/>
      <c r="BO2908" s="2"/>
      <c r="BP2908" s="2"/>
      <c r="BQ2908" s="2"/>
      <c r="BR2908" s="2"/>
      <c r="BS2908" s="2"/>
      <c r="BT2908" s="12"/>
      <c r="BU2908" s="12"/>
      <c r="BV2908" s="12"/>
      <c r="BW2908" s="2"/>
      <c r="BX2908" s="2"/>
      <c r="BY2908" s="2"/>
      <c r="BZ2908" s="2"/>
      <c r="CA2908" s="2"/>
    </row>
    <row r="2909" spans="47:79">
      <c r="AU2909" s="2"/>
      <c r="AV2909" s="2"/>
      <c r="AW2909" s="2"/>
      <c r="AX2909" s="12"/>
      <c r="AY2909" s="2"/>
      <c r="AZ2909" s="2"/>
      <c r="BA2909" s="2"/>
      <c r="BB2909" s="12"/>
      <c r="BC2909" s="12"/>
      <c r="BD2909" s="12"/>
      <c r="BE2909" s="2"/>
      <c r="BF2909" s="2"/>
      <c r="BG2909" s="2"/>
      <c r="BH2909" s="2"/>
      <c r="BI2909" s="2"/>
      <c r="BJ2909" s="2"/>
      <c r="BK2909" s="2"/>
      <c r="BL2909" s="2"/>
      <c r="BM2909" s="2"/>
      <c r="BN2909" s="2"/>
      <c r="BO2909" s="2"/>
      <c r="BP2909" s="2"/>
      <c r="BQ2909" s="2"/>
      <c r="BR2909" s="2"/>
      <c r="BS2909" s="2"/>
      <c r="BT2909" s="12"/>
      <c r="BU2909" s="12"/>
      <c r="BV2909" s="12"/>
      <c r="BW2909" s="2"/>
      <c r="BX2909" s="2"/>
      <c r="BY2909" s="2"/>
      <c r="BZ2909" s="2"/>
      <c r="CA2909" s="2"/>
    </row>
    <row r="2910" spans="47:79">
      <c r="AU2910" s="2"/>
      <c r="AV2910" s="2"/>
      <c r="AW2910" s="2"/>
      <c r="AX2910" s="12"/>
      <c r="AY2910" s="2"/>
      <c r="AZ2910" s="2"/>
      <c r="BA2910" s="2"/>
      <c r="BB2910" s="12"/>
      <c r="BC2910" s="12"/>
      <c r="BD2910" s="12"/>
      <c r="BE2910" s="2"/>
      <c r="BF2910" s="2"/>
      <c r="BG2910" s="2"/>
      <c r="BH2910" s="2"/>
      <c r="BI2910" s="2"/>
      <c r="BJ2910" s="2"/>
      <c r="BK2910" s="2"/>
      <c r="BL2910" s="2"/>
      <c r="BM2910" s="2"/>
      <c r="BN2910" s="2"/>
      <c r="BO2910" s="2"/>
      <c r="BP2910" s="2"/>
      <c r="BQ2910" s="2"/>
      <c r="BR2910" s="2"/>
      <c r="BS2910" s="2"/>
      <c r="BT2910" s="12"/>
      <c r="BU2910" s="12"/>
      <c r="BV2910" s="12"/>
      <c r="BW2910" s="2"/>
      <c r="BX2910" s="2"/>
      <c r="BY2910" s="2"/>
      <c r="BZ2910" s="2"/>
      <c r="CA2910" s="2"/>
    </row>
    <row r="2911" spans="47:79">
      <c r="AU2911" s="2"/>
      <c r="AV2911" s="2"/>
      <c r="AW2911" s="2"/>
      <c r="AX2911" s="12"/>
      <c r="AY2911" s="2"/>
      <c r="AZ2911" s="2"/>
      <c r="BA2911" s="2"/>
      <c r="BB2911" s="12"/>
      <c r="BC2911" s="12"/>
      <c r="BD2911" s="12"/>
      <c r="BE2911" s="2"/>
      <c r="BF2911" s="2"/>
      <c r="BG2911" s="2"/>
      <c r="BH2911" s="2"/>
      <c r="BI2911" s="2"/>
      <c r="BJ2911" s="2"/>
      <c r="BK2911" s="2"/>
      <c r="BL2911" s="2"/>
      <c r="BM2911" s="2"/>
      <c r="BN2911" s="2"/>
      <c r="BO2911" s="2"/>
      <c r="BP2911" s="2"/>
      <c r="BQ2911" s="2"/>
      <c r="BR2911" s="2"/>
      <c r="BS2911" s="2"/>
      <c r="BT2911" s="12"/>
      <c r="BU2911" s="12"/>
      <c r="BV2911" s="12"/>
      <c r="BW2911" s="2"/>
      <c r="BX2911" s="2"/>
      <c r="BY2911" s="2"/>
      <c r="BZ2911" s="2"/>
      <c r="CA2911" s="2"/>
    </row>
    <row r="2912" spans="47:79">
      <c r="AU2912" s="2"/>
      <c r="AV2912" s="2"/>
      <c r="AW2912" s="2"/>
      <c r="AX2912" s="12"/>
      <c r="AY2912" s="2"/>
      <c r="AZ2912" s="2"/>
      <c r="BA2912" s="2"/>
      <c r="BB2912" s="12"/>
      <c r="BC2912" s="12"/>
      <c r="BD2912" s="12"/>
      <c r="BE2912" s="2"/>
      <c r="BF2912" s="2"/>
      <c r="BG2912" s="2"/>
      <c r="BH2912" s="2"/>
      <c r="BI2912" s="2"/>
      <c r="BJ2912" s="2"/>
      <c r="BK2912" s="2"/>
      <c r="BL2912" s="2"/>
      <c r="BM2912" s="2"/>
      <c r="BN2912" s="2"/>
      <c r="BO2912" s="2"/>
      <c r="BP2912" s="2"/>
      <c r="BQ2912" s="2"/>
      <c r="BR2912" s="2"/>
      <c r="BS2912" s="2"/>
      <c r="BT2912" s="12"/>
      <c r="BU2912" s="12"/>
      <c r="BV2912" s="12"/>
      <c r="BW2912" s="2"/>
      <c r="BX2912" s="2"/>
      <c r="BY2912" s="2"/>
      <c r="BZ2912" s="2"/>
      <c r="CA2912" s="2"/>
    </row>
    <row r="2913" spans="47:79">
      <c r="AU2913" s="2"/>
      <c r="AV2913" s="2"/>
      <c r="AW2913" s="2"/>
      <c r="AX2913" s="12"/>
      <c r="AY2913" s="2"/>
      <c r="AZ2913" s="2"/>
      <c r="BA2913" s="2"/>
      <c r="BB2913" s="12"/>
      <c r="BC2913" s="12"/>
      <c r="BD2913" s="12"/>
      <c r="BE2913" s="2"/>
      <c r="BF2913" s="2"/>
      <c r="BG2913" s="2"/>
      <c r="BH2913" s="2"/>
      <c r="BI2913" s="2"/>
      <c r="BJ2913" s="2"/>
      <c r="BK2913" s="2"/>
      <c r="BL2913" s="2"/>
      <c r="BM2913" s="2"/>
      <c r="BN2913" s="2"/>
      <c r="BO2913" s="2"/>
      <c r="BP2913" s="2"/>
      <c r="BQ2913" s="2"/>
      <c r="BR2913" s="2"/>
      <c r="BS2913" s="2"/>
      <c r="BT2913" s="12"/>
      <c r="BU2913" s="12"/>
      <c r="BV2913" s="12"/>
      <c r="BW2913" s="2"/>
      <c r="BX2913" s="2"/>
      <c r="BY2913" s="2"/>
      <c r="BZ2913" s="2"/>
      <c r="CA2913" s="2"/>
    </row>
    <row r="2914" spans="47:79">
      <c r="AU2914" s="2"/>
      <c r="AV2914" s="2"/>
      <c r="AW2914" s="2"/>
      <c r="AX2914" s="12"/>
      <c r="AY2914" s="2"/>
      <c r="AZ2914" s="2"/>
      <c r="BA2914" s="2"/>
      <c r="BB2914" s="12"/>
      <c r="BC2914" s="12"/>
      <c r="BD2914" s="12"/>
      <c r="BE2914" s="2"/>
      <c r="BF2914" s="2"/>
      <c r="BG2914" s="2"/>
      <c r="BH2914" s="2"/>
      <c r="BI2914" s="2"/>
      <c r="BJ2914" s="2"/>
      <c r="BK2914" s="2"/>
      <c r="BL2914" s="2"/>
      <c r="BM2914" s="2"/>
      <c r="BN2914" s="2"/>
      <c r="BO2914" s="2"/>
      <c r="BP2914" s="2"/>
      <c r="BQ2914" s="2"/>
      <c r="BR2914" s="2"/>
      <c r="BS2914" s="2"/>
      <c r="BT2914" s="12"/>
      <c r="BU2914" s="12"/>
      <c r="BV2914" s="12"/>
      <c r="BW2914" s="2"/>
      <c r="BX2914" s="2"/>
      <c r="BY2914" s="2"/>
      <c r="BZ2914" s="2"/>
      <c r="CA2914" s="2"/>
    </row>
    <row r="2915" spans="47:79">
      <c r="AU2915" s="2"/>
      <c r="AV2915" s="2"/>
      <c r="AW2915" s="2"/>
      <c r="AX2915" s="12"/>
      <c r="AY2915" s="2"/>
      <c r="AZ2915" s="2"/>
      <c r="BA2915" s="2"/>
      <c r="BB2915" s="12"/>
      <c r="BC2915" s="12"/>
      <c r="BD2915" s="12"/>
      <c r="BE2915" s="2"/>
      <c r="BF2915" s="2"/>
      <c r="BG2915" s="2"/>
      <c r="BH2915" s="2"/>
      <c r="BI2915" s="2"/>
      <c r="BJ2915" s="2"/>
      <c r="BK2915" s="2"/>
      <c r="BL2915" s="2"/>
      <c r="BM2915" s="2"/>
      <c r="BN2915" s="2"/>
      <c r="BO2915" s="2"/>
      <c r="BP2915" s="2"/>
      <c r="BQ2915" s="2"/>
      <c r="BR2915" s="2"/>
      <c r="BS2915" s="2"/>
      <c r="BT2915" s="12"/>
      <c r="BU2915" s="12"/>
      <c r="BV2915" s="12"/>
      <c r="BW2915" s="2"/>
      <c r="BX2915" s="2"/>
      <c r="BY2915" s="2"/>
      <c r="BZ2915" s="2"/>
      <c r="CA2915" s="2"/>
    </row>
    <row r="2916" spans="47:79">
      <c r="AU2916" s="2"/>
      <c r="AV2916" s="2"/>
      <c r="AW2916" s="2"/>
      <c r="AX2916" s="12"/>
      <c r="AY2916" s="2"/>
      <c r="AZ2916" s="2"/>
      <c r="BA2916" s="2"/>
      <c r="BB2916" s="12"/>
      <c r="BC2916" s="12"/>
      <c r="BD2916" s="12"/>
      <c r="BE2916" s="2"/>
      <c r="BF2916" s="2"/>
      <c r="BG2916" s="2"/>
      <c r="BH2916" s="2"/>
      <c r="BI2916" s="2"/>
      <c r="BJ2916" s="2"/>
      <c r="BK2916" s="2"/>
      <c r="BL2916" s="2"/>
      <c r="BM2916" s="2"/>
      <c r="BN2916" s="2"/>
      <c r="BO2916" s="2"/>
      <c r="BP2916" s="2"/>
      <c r="BQ2916" s="2"/>
      <c r="BR2916" s="2"/>
      <c r="BS2916" s="2"/>
      <c r="BT2916" s="12"/>
      <c r="BU2916" s="12"/>
      <c r="BV2916" s="12"/>
      <c r="BW2916" s="2"/>
      <c r="BX2916" s="2"/>
      <c r="BY2916" s="2"/>
      <c r="BZ2916" s="2"/>
      <c r="CA2916" s="2"/>
    </row>
    <row r="2917" spans="47:79">
      <c r="AU2917" s="2"/>
      <c r="AV2917" s="2"/>
      <c r="AW2917" s="2"/>
      <c r="AX2917" s="12"/>
      <c r="AY2917" s="2"/>
      <c r="AZ2917" s="2"/>
      <c r="BA2917" s="2"/>
      <c r="BB2917" s="12"/>
      <c r="BC2917" s="12"/>
      <c r="BD2917" s="12"/>
      <c r="BE2917" s="2"/>
      <c r="BF2917" s="2"/>
      <c r="BG2917" s="2"/>
      <c r="BH2917" s="2"/>
      <c r="BI2917" s="2"/>
      <c r="BJ2917" s="2"/>
      <c r="BK2917" s="2"/>
      <c r="BL2917" s="2"/>
      <c r="BM2917" s="2"/>
      <c r="BN2917" s="2"/>
      <c r="BO2917" s="2"/>
      <c r="BP2917" s="2"/>
      <c r="BQ2917" s="2"/>
      <c r="BR2917" s="2"/>
      <c r="BS2917" s="2"/>
      <c r="BT2917" s="12"/>
      <c r="BU2917" s="12"/>
      <c r="BV2917" s="12"/>
      <c r="BW2917" s="2"/>
      <c r="BX2917" s="2"/>
      <c r="BY2917" s="2"/>
      <c r="BZ2917" s="2"/>
      <c r="CA2917" s="2"/>
    </row>
    <row r="2918" spans="47:79">
      <c r="AU2918" s="2"/>
      <c r="AV2918" s="2"/>
      <c r="AW2918" s="2"/>
      <c r="AX2918" s="12"/>
      <c r="AY2918" s="2"/>
      <c r="AZ2918" s="2"/>
      <c r="BA2918" s="2"/>
      <c r="BB2918" s="12"/>
      <c r="BC2918" s="12"/>
      <c r="BD2918" s="12"/>
      <c r="BE2918" s="2"/>
      <c r="BF2918" s="2"/>
      <c r="BG2918" s="2"/>
      <c r="BH2918" s="2"/>
      <c r="BI2918" s="2"/>
      <c r="BJ2918" s="2"/>
      <c r="BK2918" s="2"/>
      <c r="BL2918" s="2"/>
      <c r="BM2918" s="2"/>
      <c r="BN2918" s="2"/>
      <c r="BO2918" s="2"/>
      <c r="BP2918" s="2"/>
      <c r="BQ2918" s="2"/>
      <c r="BR2918" s="2"/>
      <c r="BS2918" s="2"/>
      <c r="BT2918" s="12"/>
      <c r="BU2918" s="12"/>
      <c r="BV2918" s="12"/>
      <c r="BW2918" s="2"/>
      <c r="BX2918" s="2"/>
      <c r="BY2918" s="2"/>
      <c r="BZ2918" s="2"/>
      <c r="CA2918" s="2"/>
    </row>
    <row r="2919" spans="47:79">
      <c r="AU2919" s="2"/>
      <c r="AV2919" s="2"/>
      <c r="AW2919" s="2"/>
      <c r="AX2919" s="12"/>
      <c r="AY2919" s="2"/>
      <c r="AZ2919" s="2"/>
      <c r="BA2919" s="2"/>
      <c r="BB2919" s="12"/>
      <c r="BC2919" s="12"/>
      <c r="BD2919" s="12"/>
      <c r="BE2919" s="2"/>
      <c r="BF2919" s="2"/>
      <c r="BG2919" s="2"/>
      <c r="BH2919" s="2"/>
      <c r="BI2919" s="2"/>
      <c r="BJ2919" s="2"/>
      <c r="BK2919" s="2"/>
      <c r="BL2919" s="2"/>
      <c r="BM2919" s="2"/>
      <c r="BN2919" s="2"/>
      <c r="BO2919" s="2"/>
      <c r="BP2919" s="2"/>
      <c r="BQ2919" s="2"/>
      <c r="BR2919" s="2"/>
      <c r="BS2919" s="2"/>
      <c r="BT2919" s="12"/>
      <c r="BU2919" s="12"/>
      <c r="BV2919" s="12"/>
      <c r="BW2919" s="2"/>
      <c r="BX2919" s="2"/>
      <c r="BY2919" s="2"/>
      <c r="BZ2919" s="2"/>
      <c r="CA2919" s="2"/>
    </row>
    <row r="2920" spans="47:79">
      <c r="AU2920" s="2"/>
      <c r="AV2920" s="2"/>
      <c r="AW2920" s="2"/>
      <c r="AX2920" s="12"/>
      <c r="AY2920" s="2"/>
      <c r="AZ2920" s="2"/>
      <c r="BA2920" s="2"/>
      <c r="BB2920" s="12"/>
      <c r="BC2920" s="12"/>
      <c r="BD2920" s="12"/>
      <c r="BE2920" s="2"/>
      <c r="BF2920" s="2"/>
      <c r="BG2920" s="2"/>
      <c r="BH2920" s="2"/>
      <c r="BI2920" s="2"/>
      <c r="BJ2920" s="2"/>
      <c r="BK2920" s="2"/>
      <c r="BL2920" s="2"/>
      <c r="BM2920" s="2"/>
      <c r="BN2920" s="2"/>
      <c r="BO2920" s="2"/>
      <c r="BP2920" s="2"/>
      <c r="BQ2920" s="2"/>
      <c r="BR2920" s="2"/>
      <c r="BS2920" s="2"/>
      <c r="BT2920" s="12"/>
      <c r="BU2920" s="12"/>
      <c r="BV2920" s="12"/>
      <c r="BW2920" s="2"/>
      <c r="BX2920" s="2"/>
      <c r="BY2920" s="2"/>
      <c r="BZ2920" s="2"/>
      <c r="CA2920" s="2"/>
    </row>
    <row r="2921" spans="47:79">
      <c r="AU2921" s="2"/>
      <c r="AV2921" s="2"/>
      <c r="AW2921" s="2"/>
      <c r="AX2921" s="12"/>
      <c r="AY2921" s="2"/>
      <c r="AZ2921" s="2"/>
      <c r="BA2921" s="2"/>
      <c r="BB2921" s="12"/>
      <c r="BC2921" s="12"/>
      <c r="BD2921" s="12"/>
      <c r="BE2921" s="2"/>
      <c r="BF2921" s="2"/>
      <c r="BG2921" s="2"/>
      <c r="BH2921" s="2"/>
      <c r="BI2921" s="2"/>
      <c r="BJ2921" s="2"/>
      <c r="BK2921" s="2"/>
      <c r="BL2921" s="2"/>
      <c r="BM2921" s="2"/>
      <c r="BN2921" s="2"/>
      <c r="BO2921" s="2"/>
      <c r="BP2921" s="2"/>
      <c r="BQ2921" s="2"/>
      <c r="BR2921" s="2"/>
      <c r="BS2921" s="2"/>
      <c r="BT2921" s="12"/>
      <c r="BU2921" s="12"/>
      <c r="BV2921" s="12"/>
      <c r="BW2921" s="2"/>
      <c r="BX2921" s="2"/>
      <c r="BY2921" s="2"/>
      <c r="BZ2921" s="2"/>
      <c r="CA2921" s="2"/>
    </row>
    <row r="2922" spans="47:79">
      <c r="AU2922" s="2"/>
      <c r="AV2922" s="2"/>
      <c r="AW2922" s="2"/>
      <c r="AX2922" s="12"/>
      <c r="AY2922" s="2"/>
      <c r="AZ2922" s="2"/>
      <c r="BA2922" s="2"/>
      <c r="BB2922" s="12"/>
      <c r="BC2922" s="12"/>
      <c r="BD2922" s="12"/>
      <c r="BE2922" s="2"/>
      <c r="BF2922" s="2"/>
      <c r="BG2922" s="2"/>
      <c r="BH2922" s="2"/>
      <c r="BI2922" s="2"/>
      <c r="BJ2922" s="2"/>
      <c r="BK2922" s="2"/>
      <c r="BL2922" s="2"/>
      <c r="BM2922" s="2"/>
      <c r="BN2922" s="2"/>
      <c r="BO2922" s="2"/>
      <c r="BP2922" s="2"/>
      <c r="BQ2922" s="2"/>
      <c r="BR2922" s="2"/>
      <c r="BS2922" s="2"/>
      <c r="BT2922" s="12"/>
      <c r="BU2922" s="12"/>
      <c r="BV2922" s="12"/>
      <c r="BW2922" s="2"/>
      <c r="BX2922" s="2"/>
      <c r="BY2922" s="2"/>
      <c r="BZ2922" s="2"/>
      <c r="CA2922" s="2"/>
    </row>
    <row r="2923" spans="47:79">
      <c r="AU2923" s="2"/>
      <c r="AV2923" s="2"/>
      <c r="AW2923" s="2"/>
      <c r="AX2923" s="12"/>
      <c r="AY2923" s="2"/>
      <c r="AZ2923" s="2"/>
      <c r="BA2923" s="2"/>
      <c r="BB2923" s="12"/>
      <c r="BC2923" s="12"/>
      <c r="BD2923" s="12"/>
      <c r="BE2923" s="2"/>
      <c r="BF2923" s="2"/>
      <c r="BG2923" s="2"/>
      <c r="BH2923" s="2"/>
      <c r="BI2923" s="2"/>
      <c r="BJ2923" s="2"/>
      <c r="BK2923" s="2"/>
      <c r="BL2923" s="2"/>
      <c r="BM2923" s="2"/>
      <c r="BN2923" s="2"/>
      <c r="BO2923" s="2"/>
      <c r="BP2923" s="2"/>
      <c r="BQ2923" s="2"/>
      <c r="BR2923" s="2"/>
      <c r="BS2923" s="2"/>
      <c r="BT2923" s="12"/>
      <c r="BU2923" s="12"/>
      <c r="BV2923" s="12"/>
      <c r="BW2923" s="2"/>
      <c r="BX2923" s="2"/>
      <c r="BY2923" s="2"/>
      <c r="BZ2923" s="2"/>
      <c r="CA2923" s="2"/>
    </row>
    <row r="2924" spans="47:79">
      <c r="AU2924" s="2"/>
      <c r="AV2924" s="2"/>
      <c r="AW2924" s="2"/>
      <c r="AX2924" s="12"/>
      <c r="AY2924" s="2"/>
      <c r="AZ2924" s="2"/>
      <c r="BA2924" s="2"/>
      <c r="BB2924" s="12"/>
      <c r="BC2924" s="12"/>
      <c r="BD2924" s="12"/>
      <c r="BE2924" s="2"/>
      <c r="BF2924" s="2"/>
      <c r="BG2924" s="2"/>
      <c r="BH2924" s="2"/>
      <c r="BI2924" s="2"/>
      <c r="BJ2924" s="2"/>
      <c r="BK2924" s="2"/>
      <c r="BL2924" s="2"/>
      <c r="BM2924" s="2"/>
      <c r="BN2924" s="2"/>
      <c r="BO2924" s="2"/>
      <c r="BP2924" s="2"/>
      <c r="BQ2924" s="2"/>
      <c r="BR2924" s="2"/>
      <c r="BS2924" s="2"/>
      <c r="BT2924" s="12"/>
      <c r="BU2924" s="12"/>
      <c r="BV2924" s="12"/>
      <c r="BW2924" s="2"/>
      <c r="BX2924" s="2"/>
      <c r="BY2924" s="2"/>
      <c r="BZ2924" s="2"/>
      <c r="CA2924" s="2"/>
    </row>
    <row r="2925" spans="47:79">
      <c r="AU2925" s="2"/>
      <c r="AV2925" s="2"/>
      <c r="AW2925" s="2"/>
      <c r="AX2925" s="12"/>
      <c r="AY2925" s="2"/>
      <c r="AZ2925" s="2"/>
      <c r="BA2925" s="2"/>
      <c r="BB2925" s="12"/>
      <c r="BC2925" s="12"/>
      <c r="BD2925" s="12"/>
      <c r="BE2925" s="2"/>
      <c r="BF2925" s="2"/>
      <c r="BG2925" s="2"/>
      <c r="BH2925" s="2"/>
      <c r="BI2925" s="2"/>
      <c r="BJ2925" s="2"/>
      <c r="BK2925" s="2"/>
      <c r="BL2925" s="2"/>
      <c r="BM2925" s="2"/>
      <c r="BN2925" s="2"/>
      <c r="BO2925" s="2"/>
      <c r="BP2925" s="2"/>
      <c r="BQ2925" s="2"/>
      <c r="BR2925" s="2"/>
      <c r="BS2925" s="2"/>
      <c r="BT2925" s="12"/>
      <c r="BU2925" s="12"/>
      <c r="BV2925" s="12"/>
      <c r="BW2925" s="2"/>
      <c r="BX2925" s="2"/>
      <c r="BY2925" s="2"/>
      <c r="BZ2925" s="2"/>
      <c r="CA2925" s="2"/>
    </row>
    <row r="2926" spans="47:79">
      <c r="AU2926" s="2"/>
      <c r="AV2926" s="2"/>
      <c r="AW2926" s="2"/>
      <c r="AX2926" s="12"/>
      <c r="AY2926" s="2"/>
      <c r="AZ2926" s="2"/>
      <c r="BA2926" s="2"/>
      <c r="BB2926" s="12"/>
      <c r="BC2926" s="12"/>
      <c r="BD2926" s="12"/>
      <c r="BE2926" s="2"/>
      <c r="BF2926" s="2"/>
      <c r="BG2926" s="2"/>
      <c r="BH2926" s="2"/>
      <c r="BI2926" s="2"/>
      <c r="BJ2926" s="2"/>
      <c r="BK2926" s="2"/>
      <c r="BL2926" s="2"/>
      <c r="BM2926" s="2"/>
      <c r="BN2926" s="2"/>
      <c r="BO2926" s="2"/>
      <c r="BP2926" s="2"/>
      <c r="BQ2926" s="2"/>
      <c r="BR2926" s="2"/>
      <c r="BS2926" s="2"/>
      <c r="BT2926" s="12"/>
      <c r="BU2926" s="12"/>
      <c r="BV2926" s="12"/>
      <c r="BW2926" s="2"/>
      <c r="BX2926" s="2"/>
      <c r="BY2926" s="2"/>
      <c r="BZ2926" s="2"/>
      <c r="CA2926" s="2"/>
    </row>
    <row r="2927" spans="47:79">
      <c r="AU2927" s="2"/>
      <c r="AV2927" s="2"/>
      <c r="AW2927" s="2"/>
      <c r="AX2927" s="12"/>
      <c r="AY2927" s="2"/>
      <c r="AZ2927" s="2"/>
      <c r="BA2927" s="2"/>
      <c r="BB2927" s="12"/>
      <c r="BC2927" s="12"/>
      <c r="BD2927" s="12"/>
      <c r="BE2927" s="2"/>
      <c r="BF2927" s="2"/>
      <c r="BG2927" s="2"/>
      <c r="BH2927" s="2"/>
      <c r="BI2927" s="2"/>
      <c r="BJ2927" s="2"/>
      <c r="BK2927" s="2"/>
      <c r="BL2927" s="2"/>
      <c r="BM2927" s="2"/>
      <c r="BN2927" s="2"/>
      <c r="BO2927" s="2"/>
      <c r="BP2927" s="2"/>
      <c r="BQ2927" s="2"/>
      <c r="BR2927" s="2"/>
      <c r="BS2927" s="2"/>
      <c r="BT2927" s="12"/>
      <c r="BU2927" s="12"/>
      <c r="BV2927" s="12"/>
      <c r="BW2927" s="2"/>
      <c r="BX2927" s="2"/>
      <c r="BY2927" s="2"/>
      <c r="BZ2927" s="2"/>
      <c r="CA2927" s="2"/>
    </row>
    <row r="2928" spans="47:79">
      <c r="AU2928" s="2"/>
      <c r="AV2928" s="2"/>
      <c r="AW2928" s="2"/>
      <c r="AX2928" s="12"/>
      <c r="AY2928" s="2"/>
      <c r="AZ2928" s="2"/>
      <c r="BA2928" s="2"/>
      <c r="BB2928" s="12"/>
      <c r="BC2928" s="12"/>
      <c r="BD2928" s="12"/>
      <c r="BE2928" s="2"/>
      <c r="BF2928" s="2"/>
      <c r="BG2928" s="2"/>
      <c r="BH2928" s="2"/>
      <c r="BI2928" s="2"/>
      <c r="BJ2928" s="2"/>
      <c r="BK2928" s="2"/>
      <c r="BL2928" s="2"/>
      <c r="BM2928" s="2"/>
      <c r="BN2928" s="2"/>
      <c r="BO2928" s="2"/>
      <c r="BP2928" s="2"/>
      <c r="BQ2928" s="2"/>
      <c r="BR2928" s="2"/>
      <c r="BS2928" s="2"/>
      <c r="BT2928" s="12"/>
      <c r="BU2928" s="12"/>
      <c r="BV2928" s="12"/>
      <c r="BW2928" s="2"/>
      <c r="BX2928" s="2"/>
      <c r="BY2928" s="2"/>
      <c r="BZ2928" s="2"/>
      <c r="CA2928" s="2"/>
    </row>
    <row r="2929" spans="47:79">
      <c r="AU2929" s="2"/>
      <c r="AV2929" s="2"/>
      <c r="AW2929" s="2"/>
      <c r="AX2929" s="12"/>
      <c r="AY2929" s="2"/>
      <c r="AZ2929" s="2"/>
      <c r="BA2929" s="2"/>
      <c r="BB2929" s="12"/>
      <c r="BC2929" s="12"/>
      <c r="BD2929" s="12"/>
      <c r="BE2929" s="2"/>
      <c r="BF2929" s="2"/>
      <c r="BG2929" s="2"/>
      <c r="BH2929" s="2"/>
      <c r="BI2929" s="2"/>
      <c r="BJ2929" s="2"/>
      <c r="BK2929" s="2"/>
      <c r="BL2929" s="2"/>
      <c r="BM2929" s="2"/>
      <c r="BN2929" s="2"/>
      <c r="BO2929" s="2"/>
      <c r="BP2929" s="2"/>
      <c r="BQ2929" s="2"/>
      <c r="BR2929" s="2"/>
      <c r="BS2929" s="2"/>
      <c r="BT2929" s="12"/>
      <c r="BU2929" s="12"/>
      <c r="BV2929" s="12"/>
      <c r="BW2929" s="2"/>
      <c r="BX2929" s="2"/>
      <c r="BY2929" s="2"/>
      <c r="BZ2929" s="2"/>
      <c r="CA2929" s="2"/>
    </row>
    <row r="2930" spans="47:79">
      <c r="AU2930" s="2"/>
      <c r="AV2930" s="2"/>
      <c r="AW2930" s="2"/>
      <c r="AX2930" s="12"/>
      <c r="AY2930" s="2"/>
      <c r="AZ2930" s="2"/>
      <c r="BA2930" s="2"/>
      <c r="BB2930" s="12"/>
      <c r="BC2930" s="12"/>
      <c r="BD2930" s="12"/>
      <c r="BE2930" s="2"/>
      <c r="BF2930" s="2"/>
      <c r="BG2930" s="2"/>
      <c r="BH2930" s="2"/>
      <c r="BI2930" s="2"/>
      <c r="BJ2930" s="2"/>
      <c r="BK2930" s="2"/>
      <c r="BL2930" s="2"/>
      <c r="BM2930" s="2"/>
      <c r="BN2930" s="2"/>
      <c r="BO2930" s="2"/>
      <c r="BP2930" s="2"/>
      <c r="BQ2930" s="2"/>
      <c r="BR2930" s="2"/>
      <c r="BS2930" s="2"/>
      <c r="BT2930" s="12"/>
      <c r="BU2930" s="12"/>
      <c r="BV2930" s="12"/>
      <c r="BW2930" s="2"/>
      <c r="BX2930" s="2"/>
      <c r="BY2930" s="2"/>
      <c r="BZ2930" s="2"/>
      <c r="CA2930" s="2"/>
    </row>
    <row r="2931" spans="47:79">
      <c r="AU2931" s="2"/>
      <c r="AV2931" s="2"/>
      <c r="AW2931" s="2"/>
      <c r="AX2931" s="12"/>
      <c r="AY2931" s="2"/>
      <c r="AZ2931" s="2"/>
      <c r="BA2931" s="2"/>
      <c r="BB2931" s="12"/>
      <c r="BC2931" s="12"/>
      <c r="BD2931" s="12"/>
      <c r="BE2931" s="2"/>
      <c r="BF2931" s="2"/>
      <c r="BG2931" s="2"/>
      <c r="BH2931" s="2"/>
      <c r="BI2931" s="2"/>
      <c r="BJ2931" s="2"/>
      <c r="BK2931" s="2"/>
      <c r="BL2931" s="2"/>
      <c r="BM2931" s="2"/>
      <c r="BN2931" s="2"/>
      <c r="BO2931" s="2"/>
      <c r="BP2931" s="2"/>
      <c r="BQ2931" s="2"/>
      <c r="BR2931" s="2"/>
      <c r="BS2931" s="2"/>
      <c r="BT2931" s="12"/>
      <c r="BU2931" s="12"/>
      <c r="BV2931" s="12"/>
      <c r="BW2931" s="2"/>
      <c r="BX2931" s="2"/>
      <c r="BY2931" s="2"/>
      <c r="BZ2931" s="2"/>
      <c r="CA2931" s="2"/>
    </row>
    <row r="2932" spans="47:79">
      <c r="AU2932" s="2"/>
      <c r="AV2932" s="2"/>
      <c r="AW2932" s="2"/>
      <c r="AX2932" s="12"/>
      <c r="AY2932" s="2"/>
      <c r="AZ2932" s="2"/>
      <c r="BA2932" s="2"/>
      <c r="BB2932" s="12"/>
      <c r="BC2932" s="12"/>
      <c r="BD2932" s="12"/>
      <c r="BE2932" s="2"/>
      <c r="BF2932" s="2"/>
      <c r="BG2932" s="2"/>
      <c r="BH2932" s="2"/>
      <c r="BI2932" s="2"/>
      <c r="BJ2932" s="2"/>
      <c r="BK2932" s="2"/>
      <c r="BL2932" s="2"/>
      <c r="BM2932" s="2"/>
      <c r="BN2932" s="2"/>
      <c r="BO2932" s="2"/>
      <c r="BP2932" s="2"/>
      <c r="BQ2932" s="2"/>
      <c r="BR2932" s="2"/>
      <c r="BS2932" s="2"/>
      <c r="BT2932" s="12"/>
      <c r="BU2932" s="12"/>
      <c r="BV2932" s="12"/>
      <c r="BW2932" s="2"/>
      <c r="BX2932" s="2"/>
      <c r="BY2932" s="2"/>
      <c r="BZ2932" s="2"/>
      <c r="CA2932" s="2"/>
    </row>
    <row r="2933" spans="47:79">
      <c r="AU2933" s="2"/>
      <c r="AV2933" s="2"/>
      <c r="AW2933" s="2"/>
      <c r="AX2933" s="12"/>
      <c r="AY2933" s="2"/>
      <c r="AZ2933" s="2"/>
      <c r="BA2933" s="2"/>
      <c r="BB2933" s="12"/>
      <c r="BC2933" s="12"/>
      <c r="BD2933" s="12"/>
      <c r="BE2933" s="2"/>
      <c r="BF2933" s="2"/>
      <c r="BG2933" s="2"/>
      <c r="BH2933" s="2"/>
      <c r="BI2933" s="2"/>
      <c r="BJ2933" s="2"/>
      <c r="BK2933" s="2"/>
      <c r="BL2933" s="2"/>
      <c r="BM2933" s="2"/>
      <c r="BN2933" s="2"/>
      <c r="BO2933" s="2"/>
      <c r="BP2933" s="2"/>
      <c r="BQ2933" s="2"/>
      <c r="BR2933" s="2"/>
      <c r="BS2933" s="2"/>
      <c r="BT2933" s="12"/>
      <c r="BU2933" s="12"/>
      <c r="BV2933" s="12"/>
      <c r="BW2933" s="2"/>
      <c r="BX2933" s="2"/>
      <c r="BY2933" s="2"/>
      <c r="BZ2933" s="2"/>
      <c r="CA2933" s="2"/>
    </row>
    <row r="2934" spans="47:79">
      <c r="AU2934" s="2"/>
      <c r="AV2934" s="2"/>
      <c r="AW2934" s="2"/>
      <c r="AX2934" s="12"/>
      <c r="AY2934" s="2"/>
      <c r="AZ2934" s="2"/>
      <c r="BA2934" s="2"/>
      <c r="BB2934" s="12"/>
      <c r="BC2934" s="12"/>
      <c r="BD2934" s="12"/>
      <c r="BE2934" s="2"/>
      <c r="BF2934" s="2"/>
      <c r="BG2934" s="2"/>
      <c r="BH2934" s="2"/>
      <c r="BI2934" s="2"/>
      <c r="BJ2934" s="2"/>
      <c r="BK2934" s="2"/>
      <c r="BL2934" s="2"/>
      <c r="BM2934" s="2"/>
      <c r="BN2934" s="2"/>
      <c r="BO2934" s="2"/>
      <c r="BP2934" s="2"/>
      <c r="BQ2934" s="2"/>
      <c r="BR2934" s="2"/>
      <c r="BS2934" s="2"/>
      <c r="BT2934" s="12"/>
      <c r="BU2934" s="12"/>
      <c r="BV2934" s="12"/>
      <c r="BW2934" s="2"/>
      <c r="BX2934" s="2"/>
      <c r="BY2934" s="2"/>
      <c r="BZ2934" s="2"/>
      <c r="CA2934" s="2"/>
    </row>
    <row r="2935" spans="47:79">
      <c r="AU2935" s="2"/>
      <c r="AV2935" s="2"/>
      <c r="AW2935" s="2"/>
      <c r="AX2935" s="12"/>
      <c r="AY2935" s="2"/>
      <c r="AZ2935" s="2"/>
      <c r="BA2935" s="2"/>
      <c r="BB2935" s="12"/>
      <c r="BC2935" s="12"/>
      <c r="BD2935" s="12"/>
      <c r="BE2935" s="2"/>
      <c r="BF2935" s="2"/>
      <c r="BG2935" s="2"/>
      <c r="BH2935" s="2"/>
      <c r="BI2935" s="2"/>
      <c r="BJ2935" s="2"/>
      <c r="BK2935" s="2"/>
      <c r="BL2935" s="2"/>
      <c r="BM2935" s="2"/>
      <c r="BN2935" s="2"/>
      <c r="BO2935" s="2"/>
      <c r="BP2935" s="2"/>
      <c r="BQ2935" s="2"/>
      <c r="BR2935" s="2"/>
      <c r="BS2935" s="2"/>
      <c r="BT2935" s="12"/>
      <c r="BU2935" s="12"/>
      <c r="BV2935" s="12"/>
      <c r="BW2935" s="2"/>
      <c r="BX2935" s="2"/>
      <c r="BY2935" s="2"/>
      <c r="BZ2935" s="2"/>
      <c r="CA2935" s="2"/>
    </row>
    <row r="2936" spans="47:79">
      <c r="AU2936" s="2"/>
      <c r="AV2936" s="2"/>
      <c r="AW2936" s="2"/>
      <c r="AX2936" s="12"/>
      <c r="AY2936" s="2"/>
      <c r="AZ2936" s="2"/>
      <c r="BA2936" s="2"/>
      <c r="BB2936" s="12"/>
      <c r="BC2936" s="12"/>
      <c r="BD2936" s="12"/>
      <c r="BE2936" s="2"/>
      <c r="BF2936" s="2"/>
      <c r="BG2936" s="2"/>
      <c r="BH2936" s="2"/>
      <c r="BI2936" s="2"/>
      <c r="BJ2936" s="2"/>
      <c r="BK2936" s="2"/>
      <c r="BL2936" s="2"/>
      <c r="BM2936" s="2"/>
      <c r="BN2936" s="2"/>
      <c r="BO2936" s="2"/>
      <c r="BP2936" s="2"/>
      <c r="BQ2936" s="2"/>
      <c r="BR2936" s="2"/>
      <c r="BS2936" s="2"/>
      <c r="BT2936" s="12"/>
      <c r="BU2936" s="12"/>
      <c r="BV2936" s="12"/>
      <c r="BW2936" s="2"/>
      <c r="BX2936" s="2"/>
      <c r="BY2936" s="2"/>
      <c r="BZ2936" s="2"/>
      <c r="CA2936" s="2"/>
    </row>
    <row r="2937" spans="47:79">
      <c r="AU2937" s="2"/>
      <c r="AV2937" s="2"/>
      <c r="AW2937" s="2"/>
      <c r="AX2937" s="12"/>
      <c r="AY2937" s="2"/>
      <c r="AZ2937" s="2"/>
      <c r="BA2937" s="2"/>
      <c r="BB2937" s="12"/>
      <c r="BC2937" s="12"/>
      <c r="BD2937" s="12"/>
      <c r="BE2937" s="2"/>
      <c r="BF2937" s="2"/>
      <c r="BG2937" s="2"/>
      <c r="BH2937" s="2"/>
      <c r="BI2937" s="2"/>
      <c r="BJ2937" s="2"/>
      <c r="BK2937" s="2"/>
      <c r="BL2937" s="2"/>
      <c r="BM2937" s="2"/>
      <c r="BN2937" s="2"/>
      <c r="BO2937" s="2"/>
      <c r="BP2937" s="2"/>
      <c r="BQ2937" s="2"/>
      <c r="BR2937" s="2"/>
      <c r="BS2937" s="2"/>
      <c r="BT2937" s="12"/>
      <c r="BU2937" s="12"/>
      <c r="BV2937" s="12"/>
      <c r="BW2937" s="2"/>
      <c r="BX2937" s="2"/>
      <c r="BY2937" s="2"/>
      <c r="BZ2937" s="2"/>
      <c r="CA2937" s="2"/>
    </row>
    <row r="2938" spans="47:79">
      <c r="AU2938" s="2"/>
      <c r="AV2938" s="2"/>
      <c r="AW2938" s="2"/>
      <c r="AX2938" s="12"/>
      <c r="AY2938" s="2"/>
      <c r="AZ2938" s="2"/>
      <c r="BA2938" s="2"/>
      <c r="BB2938" s="12"/>
      <c r="BC2938" s="12"/>
      <c r="BD2938" s="12"/>
      <c r="BE2938" s="2"/>
      <c r="BF2938" s="2"/>
      <c r="BG2938" s="2"/>
      <c r="BH2938" s="2"/>
      <c r="BI2938" s="2"/>
      <c r="BJ2938" s="2"/>
      <c r="BK2938" s="2"/>
      <c r="BL2938" s="2"/>
      <c r="BM2938" s="2"/>
      <c r="BN2938" s="2"/>
      <c r="BO2938" s="2"/>
      <c r="BP2938" s="2"/>
      <c r="BQ2938" s="2"/>
      <c r="BR2938" s="2"/>
      <c r="BS2938" s="2"/>
      <c r="BT2938" s="12"/>
      <c r="BU2938" s="12"/>
      <c r="BV2938" s="12"/>
      <c r="BW2938" s="2"/>
      <c r="BX2938" s="2"/>
      <c r="BY2938" s="2"/>
      <c r="BZ2938" s="2"/>
      <c r="CA2938" s="2"/>
    </row>
    <row r="2939" spans="47:79">
      <c r="AU2939" s="2"/>
      <c r="AV2939" s="2"/>
      <c r="AW2939" s="2"/>
      <c r="AX2939" s="12"/>
      <c r="AY2939" s="2"/>
      <c r="AZ2939" s="2"/>
      <c r="BA2939" s="2"/>
      <c r="BB2939" s="12"/>
      <c r="BC2939" s="12"/>
      <c r="BD2939" s="12"/>
      <c r="BE2939" s="2"/>
      <c r="BF2939" s="2"/>
      <c r="BG2939" s="2"/>
      <c r="BH2939" s="2"/>
      <c r="BI2939" s="2"/>
      <c r="BJ2939" s="2"/>
      <c r="BK2939" s="2"/>
      <c r="BL2939" s="2"/>
      <c r="BM2939" s="2"/>
      <c r="BN2939" s="2"/>
      <c r="BO2939" s="2"/>
      <c r="BP2939" s="2"/>
      <c r="BQ2939" s="2"/>
      <c r="BR2939" s="2"/>
      <c r="BS2939" s="2"/>
      <c r="BT2939" s="12"/>
      <c r="BU2939" s="12"/>
      <c r="BV2939" s="12"/>
      <c r="BW2939" s="2"/>
      <c r="BX2939" s="2"/>
      <c r="BY2939" s="2"/>
      <c r="BZ2939" s="2"/>
      <c r="CA2939" s="2"/>
    </row>
    <row r="2940" spans="47:79">
      <c r="AU2940" s="2"/>
      <c r="AV2940" s="2"/>
      <c r="AW2940" s="2"/>
      <c r="AX2940" s="12"/>
      <c r="AY2940" s="2"/>
      <c r="AZ2940" s="2"/>
      <c r="BA2940" s="2"/>
      <c r="BB2940" s="12"/>
      <c r="BC2940" s="12"/>
      <c r="BD2940" s="12"/>
      <c r="BE2940" s="2"/>
      <c r="BF2940" s="2"/>
      <c r="BG2940" s="2"/>
      <c r="BH2940" s="2"/>
      <c r="BI2940" s="2"/>
      <c r="BJ2940" s="2"/>
      <c r="BK2940" s="2"/>
      <c r="BL2940" s="2"/>
      <c r="BM2940" s="2"/>
      <c r="BN2940" s="2"/>
      <c r="BO2940" s="2"/>
      <c r="BP2940" s="2"/>
      <c r="BQ2940" s="2"/>
      <c r="BR2940" s="2"/>
      <c r="BS2940" s="2"/>
      <c r="BT2940" s="12"/>
      <c r="BU2940" s="12"/>
      <c r="BV2940" s="12"/>
      <c r="BW2940" s="2"/>
      <c r="BX2940" s="2"/>
      <c r="BY2940" s="2"/>
      <c r="BZ2940" s="2"/>
      <c r="CA2940" s="2"/>
    </row>
    <row r="2941" spans="47:79">
      <c r="AU2941" s="2"/>
      <c r="AV2941" s="2"/>
      <c r="AW2941" s="2"/>
      <c r="AX2941" s="12"/>
      <c r="AY2941" s="2"/>
      <c r="AZ2941" s="2"/>
      <c r="BA2941" s="2"/>
      <c r="BB2941" s="12"/>
      <c r="BC2941" s="12"/>
      <c r="BD2941" s="12"/>
      <c r="BE2941" s="2"/>
      <c r="BF2941" s="2"/>
      <c r="BG2941" s="2"/>
      <c r="BH2941" s="2"/>
      <c r="BI2941" s="2"/>
      <c r="BJ2941" s="2"/>
      <c r="BK2941" s="2"/>
      <c r="BL2941" s="2"/>
      <c r="BM2941" s="2"/>
      <c r="BN2941" s="2"/>
      <c r="BO2941" s="2"/>
      <c r="BP2941" s="2"/>
      <c r="BQ2941" s="2"/>
      <c r="BR2941" s="2"/>
      <c r="BS2941" s="2"/>
      <c r="BT2941" s="12"/>
      <c r="BU2941" s="12"/>
      <c r="BV2941" s="12"/>
      <c r="BW2941" s="2"/>
      <c r="BX2941" s="2"/>
      <c r="BY2941" s="2"/>
      <c r="BZ2941" s="2"/>
      <c r="CA2941" s="2"/>
    </row>
    <row r="2942" spans="47:79">
      <c r="AU2942" s="2"/>
      <c r="AV2942" s="2"/>
      <c r="AW2942" s="2"/>
      <c r="AX2942" s="12"/>
      <c r="AY2942" s="2"/>
      <c r="AZ2942" s="2"/>
      <c r="BA2942" s="2"/>
      <c r="BB2942" s="12"/>
      <c r="BC2942" s="12"/>
      <c r="BD2942" s="12"/>
      <c r="BE2942" s="2"/>
      <c r="BF2942" s="2"/>
      <c r="BG2942" s="2"/>
      <c r="BH2942" s="2"/>
      <c r="BI2942" s="2"/>
      <c r="BJ2942" s="2"/>
      <c r="BK2942" s="2"/>
      <c r="BL2942" s="2"/>
      <c r="BM2942" s="2"/>
      <c r="BN2942" s="2"/>
      <c r="BO2942" s="2"/>
      <c r="BP2942" s="2"/>
      <c r="BQ2942" s="2"/>
      <c r="BR2942" s="2"/>
      <c r="BS2942" s="2"/>
      <c r="BT2942" s="12"/>
      <c r="BU2942" s="12"/>
      <c r="BV2942" s="12"/>
      <c r="BW2942" s="2"/>
      <c r="BX2942" s="2"/>
      <c r="BY2942" s="2"/>
      <c r="BZ2942" s="2"/>
      <c r="CA2942" s="2"/>
    </row>
    <row r="2943" spans="47:79">
      <c r="AU2943" s="2"/>
      <c r="AV2943" s="2"/>
      <c r="AW2943" s="2"/>
      <c r="AX2943" s="12"/>
      <c r="AY2943" s="2"/>
      <c r="AZ2943" s="2"/>
      <c r="BA2943" s="2"/>
      <c r="BB2943" s="12"/>
      <c r="BC2943" s="12"/>
      <c r="BD2943" s="12"/>
      <c r="BE2943" s="2"/>
      <c r="BF2943" s="2"/>
      <c r="BG2943" s="2"/>
      <c r="BH2943" s="2"/>
      <c r="BI2943" s="2"/>
      <c r="BJ2943" s="2"/>
      <c r="BK2943" s="2"/>
      <c r="BL2943" s="2"/>
      <c r="BM2943" s="2"/>
      <c r="BN2943" s="2"/>
      <c r="BO2943" s="2"/>
      <c r="BP2943" s="2"/>
      <c r="BQ2943" s="2"/>
      <c r="BR2943" s="2"/>
      <c r="BS2943" s="2"/>
      <c r="BT2943" s="12"/>
      <c r="BU2943" s="12"/>
      <c r="BV2943" s="12"/>
      <c r="BW2943" s="2"/>
      <c r="BX2943" s="2"/>
      <c r="BY2943" s="2"/>
      <c r="BZ2943" s="2"/>
      <c r="CA2943" s="2"/>
    </row>
    <row r="2944" spans="47:79">
      <c r="AU2944" s="2"/>
      <c r="AV2944" s="2"/>
      <c r="AW2944" s="2"/>
      <c r="AX2944" s="12"/>
      <c r="AY2944" s="2"/>
      <c r="AZ2944" s="2"/>
      <c r="BA2944" s="2"/>
      <c r="BB2944" s="12"/>
      <c r="BC2944" s="12"/>
      <c r="BD2944" s="12"/>
      <c r="BE2944" s="2"/>
      <c r="BF2944" s="2"/>
      <c r="BG2944" s="2"/>
      <c r="BH2944" s="2"/>
      <c r="BI2944" s="2"/>
      <c r="BJ2944" s="2"/>
      <c r="BK2944" s="2"/>
      <c r="BL2944" s="2"/>
      <c r="BM2944" s="2"/>
      <c r="BN2944" s="2"/>
      <c r="BO2944" s="2"/>
      <c r="BP2944" s="2"/>
      <c r="BQ2944" s="2"/>
      <c r="BR2944" s="2"/>
      <c r="BS2944" s="2"/>
      <c r="BT2944" s="12"/>
      <c r="BU2944" s="12"/>
      <c r="BV2944" s="12"/>
      <c r="BW2944" s="2"/>
      <c r="BX2944" s="2"/>
      <c r="BY2944" s="2"/>
      <c r="BZ2944" s="2"/>
      <c r="CA2944" s="2"/>
    </row>
    <row r="2945" spans="47:79">
      <c r="AU2945" s="2"/>
      <c r="AV2945" s="2"/>
      <c r="AW2945" s="2"/>
      <c r="AX2945" s="12"/>
      <c r="AY2945" s="2"/>
      <c r="AZ2945" s="2"/>
      <c r="BA2945" s="2"/>
      <c r="BB2945" s="12"/>
      <c r="BC2945" s="12"/>
      <c r="BD2945" s="12"/>
      <c r="BE2945" s="2"/>
      <c r="BF2945" s="2"/>
      <c r="BG2945" s="2"/>
      <c r="BH2945" s="2"/>
      <c r="BI2945" s="2"/>
      <c r="BJ2945" s="2"/>
      <c r="BK2945" s="2"/>
      <c r="BL2945" s="2"/>
      <c r="BM2945" s="2"/>
      <c r="BN2945" s="2"/>
      <c r="BO2945" s="2"/>
      <c r="BP2945" s="2"/>
      <c r="BQ2945" s="2"/>
      <c r="BR2945" s="2"/>
      <c r="BS2945" s="2"/>
      <c r="BT2945" s="12"/>
      <c r="BU2945" s="12"/>
      <c r="BV2945" s="12"/>
      <c r="BW2945" s="2"/>
      <c r="BX2945" s="2"/>
      <c r="BY2945" s="2"/>
      <c r="BZ2945" s="2"/>
      <c r="CA2945" s="2"/>
    </row>
    <row r="2946" spans="47:79">
      <c r="AU2946" s="2"/>
      <c r="AV2946" s="2"/>
      <c r="AW2946" s="2"/>
      <c r="AX2946" s="12"/>
      <c r="AY2946" s="2"/>
      <c r="AZ2946" s="2"/>
      <c r="BA2946" s="2"/>
      <c r="BB2946" s="12"/>
      <c r="BC2946" s="12"/>
      <c r="BD2946" s="12"/>
      <c r="BE2946" s="2"/>
      <c r="BF2946" s="2"/>
      <c r="BG2946" s="2"/>
      <c r="BH2946" s="2"/>
      <c r="BI2946" s="2"/>
      <c r="BJ2946" s="2"/>
      <c r="BK2946" s="2"/>
      <c r="BL2946" s="2"/>
      <c r="BM2946" s="2"/>
      <c r="BN2946" s="2"/>
      <c r="BO2946" s="2"/>
      <c r="BP2946" s="2"/>
      <c r="BQ2946" s="2"/>
      <c r="BR2946" s="2"/>
      <c r="BS2946" s="2"/>
      <c r="BT2946" s="12"/>
      <c r="BU2946" s="12"/>
      <c r="BV2946" s="12"/>
      <c r="BW2946" s="2"/>
      <c r="BX2946" s="2"/>
      <c r="BY2946" s="2"/>
      <c r="BZ2946" s="2"/>
      <c r="CA2946" s="2"/>
    </row>
    <row r="2947" spans="47:79">
      <c r="AU2947" s="2"/>
      <c r="AV2947" s="2"/>
      <c r="AW2947" s="2"/>
      <c r="AX2947" s="12"/>
      <c r="AY2947" s="2"/>
      <c r="AZ2947" s="2"/>
      <c r="BA2947" s="2"/>
      <c r="BB2947" s="12"/>
      <c r="BC2947" s="12"/>
      <c r="BD2947" s="12"/>
      <c r="BE2947" s="2"/>
      <c r="BF2947" s="2"/>
      <c r="BG2947" s="2"/>
      <c r="BH2947" s="2"/>
      <c r="BI2947" s="2"/>
      <c r="BJ2947" s="2"/>
      <c r="BK2947" s="2"/>
      <c r="BL2947" s="2"/>
      <c r="BM2947" s="2"/>
      <c r="BN2947" s="2"/>
      <c r="BO2947" s="2"/>
      <c r="BP2947" s="2"/>
      <c r="BQ2947" s="2"/>
      <c r="BR2947" s="2"/>
      <c r="BS2947" s="2"/>
      <c r="BT2947" s="12"/>
      <c r="BU2947" s="12"/>
      <c r="BV2947" s="12"/>
      <c r="BW2947" s="2"/>
      <c r="BX2947" s="2"/>
      <c r="BY2947" s="2"/>
      <c r="BZ2947" s="2"/>
      <c r="CA2947" s="2"/>
    </row>
    <row r="2948" spans="47:79">
      <c r="AU2948" s="2"/>
      <c r="AV2948" s="2"/>
      <c r="AW2948" s="2"/>
      <c r="AX2948" s="12"/>
      <c r="AY2948" s="2"/>
      <c r="AZ2948" s="2"/>
      <c r="BA2948" s="2"/>
      <c r="BB2948" s="12"/>
      <c r="BC2948" s="12"/>
      <c r="BD2948" s="12"/>
      <c r="BE2948" s="2"/>
      <c r="BF2948" s="2"/>
      <c r="BG2948" s="2"/>
      <c r="BH2948" s="2"/>
      <c r="BI2948" s="2"/>
      <c r="BJ2948" s="2"/>
      <c r="BK2948" s="2"/>
      <c r="BL2948" s="2"/>
      <c r="BM2948" s="2"/>
      <c r="BN2948" s="2"/>
      <c r="BO2948" s="2"/>
      <c r="BP2948" s="2"/>
      <c r="BQ2948" s="2"/>
      <c r="BR2948" s="2"/>
      <c r="BS2948" s="2"/>
      <c r="BT2948" s="12"/>
      <c r="BU2948" s="12"/>
      <c r="BV2948" s="12"/>
      <c r="BW2948" s="2"/>
      <c r="BX2948" s="2"/>
      <c r="BY2948" s="2"/>
      <c r="BZ2948" s="2"/>
      <c r="CA2948" s="2"/>
    </row>
    <row r="2949" spans="47:79">
      <c r="AU2949" s="2"/>
      <c r="AV2949" s="2"/>
      <c r="AW2949" s="2"/>
      <c r="AX2949" s="12"/>
      <c r="AY2949" s="2"/>
      <c r="AZ2949" s="2"/>
      <c r="BA2949" s="2"/>
      <c r="BB2949" s="12"/>
      <c r="BC2949" s="12"/>
      <c r="BD2949" s="12"/>
      <c r="BE2949" s="2"/>
      <c r="BF2949" s="2"/>
      <c r="BG2949" s="2"/>
      <c r="BH2949" s="2"/>
      <c r="BI2949" s="2"/>
      <c r="BJ2949" s="2"/>
      <c r="BK2949" s="2"/>
      <c r="BL2949" s="2"/>
      <c r="BM2949" s="2"/>
      <c r="BN2949" s="2"/>
      <c r="BO2949" s="2"/>
      <c r="BP2949" s="2"/>
      <c r="BQ2949" s="2"/>
      <c r="BR2949" s="2"/>
      <c r="BS2949" s="2"/>
      <c r="BT2949" s="12"/>
      <c r="BU2949" s="12"/>
      <c r="BV2949" s="12"/>
      <c r="BW2949" s="2"/>
      <c r="BX2949" s="2"/>
      <c r="BY2949" s="2"/>
      <c r="BZ2949" s="2"/>
      <c r="CA2949" s="2"/>
    </row>
    <row r="2950" spans="47:79">
      <c r="AU2950" s="2"/>
      <c r="AV2950" s="2"/>
      <c r="AW2950" s="2"/>
      <c r="AX2950" s="12"/>
      <c r="AY2950" s="2"/>
      <c r="AZ2950" s="2"/>
      <c r="BA2950" s="2"/>
      <c r="BB2950" s="12"/>
      <c r="BC2950" s="12"/>
      <c r="BD2950" s="12"/>
      <c r="BE2950" s="2"/>
      <c r="BF2950" s="2"/>
      <c r="BG2950" s="2"/>
      <c r="BH2950" s="2"/>
      <c r="BI2950" s="2"/>
      <c r="BJ2950" s="2"/>
      <c r="BK2950" s="2"/>
      <c r="BL2950" s="2"/>
      <c r="BM2950" s="2"/>
      <c r="BN2950" s="2"/>
      <c r="BO2950" s="2"/>
      <c r="BP2950" s="2"/>
      <c r="BQ2950" s="2"/>
      <c r="BR2950" s="2"/>
      <c r="BS2950" s="2"/>
      <c r="BT2950" s="12"/>
      <c r="BU2950" s="12"/>
      <c r="BV2950" s="12"/>
      <c r="BW2950" s="2"/>
      <c r="BX2950" s="2"/>
      <c r="BY2950" s="2"/>
      <c r="BZ2950" s="2"/>
      <c r="CA2950" s="2"/>
    </row>
    <row r="2951" spans="47:79">
      <c r="AU2951" s="2"/>
      <c r="AV2951" s="2"/>
      <c r="AW2951" s="2"/>
      <c r="AX2951" s="12"/>
      <c r="AY2951" s="2"/>
      <c r="AZ2951" s="2"/>
      <c r="BA2951" s="2"/>
      <c r="BB2951" s="12"/>
      <c r="BC2951" s="12"/>
      <c r="BD2951" s="12"/>
      <c r="BE2951" s="2"/>
      <c r="BF2951" s="2"/>
      <c r="BG2951" s="2"/>
      <c r="BH2951" s="2"/>
      <c r="BI2951" s="2"/>
      <c r="BJ2951" s="2"/>
      <c r="BK2951" s="2"/>
      <c r="BL2951" s="2"/>
      <c r="BM2951" s="2"/>
      <c r="BN2951" s="2"/>
      <c r="BO2951" s="2"/>
      <c r="BP2951" s="2"/>
      <c r="BQ2951" s="2"/>
      <c r="BR2951" s="2"/>
      <c r="BS2951" s="2"/>
      <c r="BT2951" s="12"/>
      <c r="BU2951" s="12"/>
      <c r="BV2951" s="12"/>
      <c r="BW2951" s="2"/>
      <c r="BX2951" s="2"/>
      <c r="BY2951" s="2"/>
      <c r="BZ2951" s="2"/>
      <c r="CA2951" s="2"/>
    </row>
    <row r="2952" spans="47:79">
      <c r="AU2952" s="2"/>
      <c r="AV2952" s="2"/>
      <c r="AW2952" s="2"/>
      <c r="AX2952" s="12"/>
      <c r="AY2952" s="2"/>
      <c r="AZ2952" s="2"/>
      <c r="BA2952" s="2"/>
      <c r="BB2952" s="12"/>
      <c r="BC2952" s="12"/>
      <c r="BD2952" s="12"/>
      <c r="BE2952" s="2"/>
      <c r="BF2952" s="2"/>
      <c r="BG2952" s="2"/>
      <c r="BH2952" s="2"/>
      <c r="BI2952" s="2"/>
      <c r="BJ2952" s="2"/>
      <c r="BK2952" s="2"/>
      <c r="BL2952" s="2"/>
      <c r="BM2952" s="2"/>
      <c r="BN2952" s="2"/>
      <c r="BO2952" s="2"/>
      <c r="BP2952" s="2"/>
      <c r="BQ2952" s="2"/>
      <c r="BR2952" s="2"/>
      <c r="BS2952" s="2"/>
      <c r="BT2952" s="12"/>
      <c r="BU2952" s="12"/>
      <c r="BV2952" s="12"/>
      <c r="BW2952" s="2"/>
      <c r="BX2952" s="2"/>
      <c r="BY2952" s="2"/>
      <c r="BZ2952" s="2"/>
      <c r="CA2952" s="2"/>
    </row>
    <row r="2953" spans="47:79">
      <c r="AU2953" s="2"/>
      <c r="AV2953" s="2"/>
      <c r="AW2953" s="2"/>
      <c r="AX2953" s="12"/>
      <c r="AY2953" s="2"/>
      <c r="AZ2953" s="2"/>
      <c r="BA2953" s="2"/>
      <c r="BB2953" s="12"/>
      <c r="BC2953" s="12"/>
      <c r="BD2953" s="12"/>
      <c r="BE2953" s="2"/>
      <c r="BF2953" s="2"/>
      <c r="BG2953" s="2"/>
      <c r="BH2953" s="2"/>
      <c r="BI2953" s="2"/>
      <c r="BJ2953" s="2"/>
      <c r="BK2953" s="2"/>
      <c r="BL2953" s="2"/>
      <c r="BM2953" s="2"/>
      <c r="BN2953" s="2"/>
      <c r="BO2953" s="2"/>
      <c r="BP2953" s="2"/>
      <c r="BQ2953" s="2"/>
      <c r="BR2953" s="2"/>
      <c r="BS2953" s="2"/>
      <c r="BT2953" s="12"/>
      <c r="BU2953" s="12"/>
      <c r="BV2953" s="12"/>
      <c r="BW2953" s="2"/>
      <c r="BX2953" s="2"/>
      <c r="BY2953" s="2"/>
      <c r="BZ2953" s="2"/>
      <c r="CA2953" s="2"/>
    </row>
    <row r="2954" spans="47:79">
      <c r="AU2954" s="2"/>
      <c r="AV2954" s="2"/>
      <c r="AW2954" s="2"/>
      <c r="AX2954" s="12"/>
      <c r="AY2954" s="2"/>
      <c r="AZ2954" s="2"/>
      <c r="BA2954" s="2"/>
      <c r="BB2954" s="12"/>
      <c r="BC2954" s="12"/>
      <c r="BD2954" s="12"/>
      <c r="BE2954" s="2"/>
      <c r="BF2954" s="2"/>
      <c r="BG2954" s="2"/>
      <c r="BH2954" s="2"/>
      <c r="BI2954" s="2"/>
      <c r="BJ2954" s="2"/>
      <c r="BK2954" s="2"/>
      <c r="BL2954" s="2"/>
      <c r="BM2954" s="2"/>
      <c r="BN2954" s="2"/>
      <c r="BO2954" s="2"/>
      <c r="BP2954" s="2"/>
      <c r="BQ2954" s="2"/>
      <c r="BR2954" s="2"/>
      <c r="BS2954" s="2"/>
      <c r="BT2954" s="12"/>
      <c r="BU2954" s="12"/>
      <c r="BV2954" s="12"/>
      <c r="BW2954" s="2"/>
      <c r="BX2954" s="2"/>
      <c r="BY2954" s="2"/>
      <c r="BZ2954" s="2"/>
      <c r="CA2954" s="2"/>
    </row>
    <row r="2955" spans="47:79">
      <c r="AU2955" s="2"/>
      <c r="AV2955" s="2"/>
      <c r="AW2955" s="2"/>
      <c r="AX2955" s="12"/>
      <c r="AY2955" s="2"/>
      <c r="AZ2955" s="2"/>
      <c r="BA2955" s="2"/>
      <c r="BB2955" s="12"/>
      <c r="BC2955" s="12"/>
      <c r="BD2955" s="12"/>
      <c r="BE2955" s="2"/>
      <c r="BF2955" s="2"/>
      <c r="BG2955" s="2"/>
      <c r="BH2955" s="2"/>
      <c r="BI2955" s="2"/>
      <c r="BJ2955" s="2"/>
      <c r="BK2955" s="2"/>
      <c r="BL2955" s="2"/>
      <c r="BM2955" s="2"/>
      <c r="BN2955" s="2"/>
      <c r="BO2955" s="2"/>
      <c r="BP2955" s="2"/>
      <c r="BQ2955" s="2"/>
      <c r="BR2955" s="2"/>
      <c r="BS2955" s="2"/>
      <c r="BT2955" s="12"/>
      <c r="BU2955" s="12"/>
      <c r="BV2955" s="12"/>
      <c r="BW2955" s="2"/>
      <c r="BX2955" s="2"/>
      <c r="BY2955" s="2"/>
      <c r="BZ2955" s="2"/>
      <c r="CA2955" s="2"/>
    </row>
    <row r="2956" spans="47:79">
      <c r="AU2956" s="2"/>
      <c r="AV2956" s="2"/>
      <c r="AW2956" s="2"/>
      <c r="AX2956" s="12"/>
      <c r="AY2956" s="2"/>
      <c r="AZ2956" s="2"/>
      <c r="BA2956" s="2"/>
      <c r="BB2956" s="12"/>
      <c r="BC2956" s="12"/>
      <c r="BD2956" s="12"/>
      <c r="BE2956" s="2"/>
      <c r="BF2956" s="2"/>
      <c r="BG2956" s="2"/>
      <c r="BH2956" s="2"/>
      <c r="BI2956" s="2"/>
      <c r="BJ2956" s="2"/>
      <c r="BK2956" s="2"/>
      <c r="BL2956" s="2"/>
      <c r="BM2956" s="2"/>
      <c r="BN2956" s="2"/>
      <c r="BO2956" s="2"/>
      <c r="BP2956" s="2"/>
      <c r="BQ2956" s="2"/>
      <c r="BR2956" s="2"/>
      <c r="BS2956" s="2"/>
      <c r="BT2956" s="12"/>
      <c r="BU2956" s="12"/>
      <c r="BV2956" s="12"/>
      <c r="BW2956" s="2"/>
      <c r="BX2956" s="2"/>
      <c r="BY2956" s="2"/>
      <c r="BZ2956" s="2"/>
      <c r="CA2956" s="2"/>
    </row>
    <row r="2957" spans="47:79">
      <c r="AU2957" s="2"/>
      <c r="AV2957" s="2"/>
      <c r="AW2957" s="2"/>
      <c r="AX2957" s="12"/>
      <c r="AY2957" s="2"/>
      <c r="AZ2957" s="2"/>
      <c r="BA2957" s="2"/>
      <c r="BB2957" s="12"/>
      <c r="BC2957" s="12"/>
      <c r="BD2957" s="12"/>
      <c r="BE2957" s="2"/>
      <c r="BF2957" s="2"/>
      <c r="BG2957" s="2"/>
      <c r="BH2957" s="2"/>
      <c r="BI2957" s="2"/>
      <c r="BJ2957" s="2"/>
      <c r="BK2957" s="2"/>
      <c r="BL2957" s="2"/>
      <c r="BM2957" s="2"/>
      <c r="BN2957" s="2"/>
      <c r="BO2957" s="2"/>
      <c r="BP2957" s="2"/>
      <c r="BQ2957" s="2"/>
      <c r="BR2957" s="2"/>
      <c r="BS2957" s="2"/>
      <c r="BT2957" s="12"/>
      <c r="BU2957" s="12"/>
      <c r="BV2957" s="12"/>
      <c r="BW2957" s="2"/>
      <c r="BX2957" s="2"/>
      <c r="BY2957" s="2"/>
      <c r="BZ2957" s="2"/>
      <c r="CA2957" s="2"/>
    </row>
    <row r="2958" spans="47:79">
      <c r="AU2958" s="2"/>
      <c r="AV2958" s="2"/>
      <c r="AW2958" s="2"/>
      <c r="AX2958" s="12"/>
      <c r="AY2958" s="2"/>
      <c r="AZ2958" s="2"/>
      <c r="BA2958" s="2"/>
      <c r="BB2958" s="12"/>
      <c r="BC2958" s="12"/>
      <c r="BD2958" s="12"/>
      <c r="BE2958" s="2"/>
      <c r="BF2958" s="2"/>
      <c r="BG2958" s="2"/>
      <c r="BH2958" s="2"/>
      <c r="BI2958" s="2"/>
      <c r="BJ2958" s="2"/>
      <c r="BK2958" s="2"/>
      <c r="BL2958" s="2"/>
      <c r="BM2958" s="2"/>
      <c r="BN2958" s="2"/>
      <c r="BO2958" s="2"/>
      <c r="BP2958" s="2"/>
      <c r="BQ2958" s="2"/>
      <c r="BR2958" s="2"/>
      <c r="BS2958" s="2"/>
      <c r="BT2958" s="12"/>
      <c r="BU2958" s="12"/>
      <c r="BV2958" s="12"/>
      <c r="BW2958" s="2"/>
      <c r="BX2958" s="2"/>
      <c r="BY2958" s="2"/>
      <c r="BZ2958" s="2"/>
      <c r="CA2958" s="2"/>
    </row>
    <row r="2959" spans="47:79">
      <c r="AU2959" s="2"/>
      <c r="AV2959" s="2"/>
      <c r="AW2959" s="2"/>
      <c r="AX2959" s="12"/>
      <c r="AY2959" s="2"/>
      <c r="AZ2959" s="2"/>
      <c r="BA2959" s="2"/>
      <c r="BB2959" s="12"/>
      <c r="BC2959" s="12"/>
      <c r="BD2959" s="12"/>
      <c r="BE2959" s="2"/>
      <c r="BF2959" s="2"/>
      <c r="BG2959" s="2"/>
      <c r="BH2959" s="2"/>
      <c r="BI2959" s="2"/>
      <c r="BJ2959" s="2"/>
      <c r="BK2959" s="2"/>
      <c r="BL2959" s="2"/>
      <c r="BM2959" s="2"/>
      <c r="BN2959" s="2"/>
      <c r="BO2959" s="2"/>
      <c r="BP2959" s="2"/>
      <c r="BQ2959" s="2"/>
      <c r="BR2959" s="2"/>
      <c r="BS2959" s="2"/>
      <c r="BT2959" s="12"/>
      <c r="BU2959" s="12"/>
      <c r="BV2959" s="12"/>
      <c r="BW2959" s="2"/>
      <c r="BX2959" s="2"/>
      <c r="BY2959" s="2"/>
      <c r="BZ2959" s="2"/>
      <c r="CA2959" s="2"/>
    </row>
    <row r="2960" spans="47:79">
      <c r="AU2960" s="2"/>
      <c r="AV2960" s="2"/>
      <c r="AW2960" s="2"/>
      <c r="AX2960" s="12"/>
      <c r="AY2960" s="2"/>
      <c r="AZ2960" s="2"/>
      <c r="BA2960" s="2"/>
      <c r="BB2960" s="12"/>
      <c r="BC2960" s="12"/>
      <c r="BD2960" s="12"/>
      <c r="BE2960" s="2"/>
      <c r="BF2960" s="2"/>
      <c r="BG2960" s="2"/>
      <c r="BH2960" s="2"/>
      <c r="BI2960" s="2"/>
      <c r="BJ2960" s="2"/>
      <c r="BK2960" s="2"/>
      <c r="BL2960" s="2"/>
      <c r="BM2960" s="2"/>
      <c r="BN2960" s="2"/>
      <c r="BO2960" s="2"/>
      <c r="BP2960" s="2"/>
      <c r="BQ2960" s="2"/>
      <c r="BR2960" s="2"/>
      <c r="BS2960" s="2"/>
      <c r="BT2960" s="12"/>
      <c r="BU2960" s="12"/>
      <c r="BV2960" s="12"/>
      <c r="BW2960" s="2"/>
      <c r="BX2960" s="2"/>
      <c r="BY2960" s="2"/>
      <c r="BZ2960" s="2"/>
      <c r="CA2960" s="2"/>
    </row>
    <row r="2961" spans="47:79">
      <c r="AU2961" s="2"/>
      <c r="AV2961" s="2"/>
      <c r="AW2961" s="2"/>
      <c r="AX2961" s="12"/>
      <c r="AY2961" s="2"/>
      <c r="AZ2961" s="2"/>
      <c r="BA2961" s="2"/>
      <c r="BB2961" s="12"/>
      <c r="BC2961" s="12"/>
      <c r="BD2961" s="12"/>
      <c r="BE2961" s="2"/>
      <c r="BF2961" s="2"/>
      <c r="BG2961" s="2"/>
      <c r="BH2961" s="2"/>
      <c r="BI2961" s="2"/>
      <c r="BJ2961" s="2"/>
      <c r="BK2961" s="2"/>
      <c r="BL2961" s="2"/>
      <c r="BM2961" s="2"/>
      <c r="BN2961" s="2"/>
      <c r="BO2961" s="2"/>
      <c r="BP2961" s="2"/>
      <c r="BQ2961" s="2"/>
      <c r="BR2961" s="2"/>
      <c r="BS2961" s="2"/>
      <c r="BT2961" s="12"/>
      <c r="BU2961" s="12"/>
      <c r="BV2961" s="12"/>
      <c r="BW2961" s="2"/>
      <c r="BX2961" s="2"/>
      <c r="BY2961" s="2"/>
      <c r="BZ2961" s="2"/>
      <c r="CA2961" s="2"/>
    </row>
    <row r="2962" spans="47:79">
      <c r="AU2962" s="2"/>
      <c r="AV2962" s="2"/>
      <c r="AW2962" s="2"/>
      <c r="AX2962" s="12"/>
      <c r="AY2962" s="2"/>
      <c r="AZ2962" s="2"/>
      <c r="BA2962" s="2"/>
      <c r="BB2962" s="12"/>
      <c r="BC2962" s="12"/>
      <c r="BD2962" s="12"/>
      <c r="BE2962" s="2"/>
      <c r="BF2962" s="2"/>
      <c r="BG2962" s="2"/>
      <c r="BH2962" s="2"/>
      <c r="BI2962" s="2"/>
      <c r="BJ2962" s="2"/>
      <c r="BK2962" s="2"/>
      <c r="BL2962" s="2"/>
      <c r="BM2962" s="2"/>
      <c r="BN2962" s="2"/>
      <c r="BO2962" s="2"/>
      <c r="BP2962" s="2"/>
      <c r="BQ2962" s="2"/>
      <c r="BR2962" s="2"/>
      <c r="BS2962" s="2"/>
      <c r="BT2962" s="12"/>
      <c r="BU2962" s="12"/>
      <c r="BV2962" s="12"/>
      <c r="BW2962" s="2"/>
      <c r="BX2962" s="2"/>
      <c r="BY2962" s="2"/>
      <c r="BZ2962" s="2"/>
      <c r="CA2962" s="2"/>
    </row>
    <row r="2963" spans="47:79">
      <c r="AU2963" s="2"/>
      <c r="AV2963" s="2"/>
      <c r="AW2963" s="2"/>
      <c r="AX2963" s="12"/>
      <c r="AY2963" s="2"/>
      <c r="AZ2963" s="2"/>
      <c r="BA2963" s="2"/>
      <c r="BB2963" s="12"/>
      <c r="BC2963" s="12"/>
      <c r="BD2963" s="12"/>
      <c r="BE2963" s="2"/>
      <c r="BF2963" s="2"/>
      <c r="BG2963" s="2"/>
      <c r="BH2963" s="2"/>
      <c r="BI2963" s="2"/>
      <c r="BJ2963" s="2"/>
      <c r="BK2963" s="2"/>
      <c r="BL2963" s="2"/>
      <c r="BM2963" s="2"/>
      <c r="BN2963" s="2"/>
      <c r="BO2963" s="2"/>
      <c r="BP2963" s="2"/>
      <c r="BQ2963" s="2"/>
      <c r="BR2963" s="2"/>
      <c r="BS2963" s="2"/>
      <c r="BT2963" s="12"/>
      <c r="BU2963" s="12"/>
      <c r="BV2963" s="12"/>
      <c r="BW2963" s="2"/>
      <c r="BX2963" s="2"/>
      <c r="BY2963" s="2"/>
      <c r="BZ2963" s="2"/>
      <c r="CA2963" s="2"/>
    </row>
    <row r="2964" spans="47:79">
      <c r="AU2964" s="2"/>
      <c r="AV2964" s="2"/>
      <c r="AW2964" s="2"/>
      <c r="AX2964" s="12"/>
      <c r="AY2964" s="2"/>
      <c r="AZ2964" s="2"/>
      <c r="BA2964" s="2"/>
      <c r="BB2964" s="12"/>
      <c r="BC2964" s="12"/>
      <c r="BD2964" s="12"/>
      <c r="BE2964" s="2"/>
      <c r="BF2964" s="2"/>
      <c r="BG2964" s="2"/>
      <c r="BH2964" s="2"/>
      <c r="BI2964" s="2"/>
      <c r="BJ2964" s="2"/>
      <c r="BK2964" s="2"/>
      <c r="BL2964" s="2"/>
      <c r="BM2964" s="2"/>
      <c r="BN2964" s="2"/>
      <c r="BO2964" s="2"/>
      <c r="BP2964" s="2"/>
      <c r="BQ2964" s="2"/>
      <c r="BR2964" s="2"/>
      <c r="BS2964" s="2"/>
      <c r="BT2964" s="12"/>
      <c r="BU2964" s="12"/>
      <c r="BV2964" s="12"/>
      <c r="BW2964" s="2"/>
      <c r="BX2964" s="2"/>
      <c r="BY2964" s="2"/>
      <c r="BZ2964" s="2"/>
      <c r="CA2964" s="2"/>
    </row>
    <row r="2965" spans="47:79">
      <c r="AU2965" s="2"/>
      <c r="AV2965" s="2"/>
      <c r="AW2965" s="2"/>
      <c r="AX2965" s="12"/>
      <c r="AY2965" s="2"/>
      <c r="AZ2965" s="2"/>
      <c r="BA2965" s="2"/>
      <c r="BB2965" s="12"/>
      <c r="BC2965" s="12"/>
      <c r="BD2965" s="12"/>
      <c r="BE2965" s="2"/>
      <c r="BF2965" s="2"/>
      <c r="BG2965" s="2"/>
      <c r="BH2965" s="2"/>
      <c r="BI2965" s="2"/>
      <c r="BJ2965" s="2"/>
      <c r="BK2965" s="2"/>
      <c r="BL2965" s="2"/>
      <c r="BM2965" s="2"/>
      <c r="BN2965" s="2"/>
      <c r="BO2965" s="2"/>
      <c r="BP2965" s="2"/>
      <c r="BQ2965" s="2"/>
      <c r="BR2965" s="2"/>
      <c r="BS2965" s="2"/>
      <c r="BT2965" s="12"/>
      <c r="BU2965" s="12"/>
      <c r="BV2965" s="12"/>
      <c r="BW2965" s="2"/>
      <c r="BX2965" s="2"/>
      <c r="BY2965" s="2"/>
      <c r="BZ2965" s="2"/>
      <c r="CA2965" s="2"/>
    </row>
    <row r="2966" spans="47:79">
      <c r="AU2966" s="2"/>
      <c r="AV2966" s="2"/>
      <c r="AW2966" s="2"/>
      <c r="AX2966" s="12"/>
      <c r="AY2966" s="2"/>
      <c r="AZ2966" s="2"/>
      <c r="BA2966" s="2"/>
      <c r="BB2966" s="12"/>
      <c r="BC2966" s="12"/>
      <c r="BD2966" s="12"/>
      <c r="BE2966" s="2"/>
      <c r="BF2966" s="2"/>
      <c r="BG2966" s="2"/>
      <c r="BH2966" s="2"/>
      <c r="BI2966" s="2"/>
      <c r="BJ2966" s="2"/>
      <c r="BK2966" s="2"/>
      <c r="BL2966" s="2"/>
      <c r="BM2966" s="2"/>
      <c r="BN2966" s="2"/>
      <c r="BO2966" s="2"/>
      <c r="BP2966" s="2"/>
      <c r="BQ2966" s="2"/>
      <c r="BR2966" s="2"/>
      <c r="BS2966" s="2"/>
      <c r="BT2966" s="12"/>
      <c r="BU2966" s="12"/>
      <c r="BV2966" s="12"/>
      <c r="BW2966" s="2"/>
      <c r="BX2966" s="2"/>
      <c r="BY2966" s="2"/>
      <c r="BZ2966" s="2"/>
      <c r="CA2966" s="2"/>
    </row>
    <row r="2967" spans="47:79">
      <c r="AU2967" s="2"/>
      <c r="AV2967" s="2"/>
      <c r="AW2967" s="2"/>
      <c r="AX2967" s="12"/>
      <c r="AY2967" s="2"/>
      <c r="AZ2967" s="2"/>
      <c r="BA2967" s="2"/>
      <c r="BB2967" s="12"/>
      <c r="BC2967" s="12"/>
      <c r="BD2967" s="12"/>
      <c r="BE2967" s="2"/>
      <c r="BF2967" s="2"/>
      <c r="BG2967" s="2"/>
      <c r="BH2967" s="2"/>
      <c r="BI2967" s="2"/>
      <c r="BJ2967" s="2"/>
      <c r="BK2967" s="2"/>
      <c r="BL2967" s="2"/>
      <c r="BM2967" s="2"/>
      <c r="BN2967" s="2"/>
      <c r="BO2967" s="2"/>
      <c r="BP2967" s="2"/>
      <c r="BQ2967" s="2"/>
      <c r="BR2967" s="2"/>
      <c r="BS2967" s="2"/>
      <c r="BT2967" s="12"/>
      <c r="BU2967" s="12"/>
      <c r="BV2967" s="12"/>
      <c r="BW2967" s="2"/>
      <c r="BX2967" s="2"/>
      <c r="BY2967" s="2"/>
      <c r="BZ2967" s="2"/>
      <c r="CA2967" s="2"/>
    </row>
    <row r="2968" spans="47:79">
      <c r="AU2968" s="2"/>
      <c r="AV2968" s="2"/>
      <c r="AW2968" s="2"/>
      <c r="AX2968" s="12"/>
      <c r="AY2968" s="2"/>
      <c r="AZ2968" s="2"/>
      <c r="BA2968" s="2"/>
      <c r="BB2968" s="12"/>
      <c r="BC2968" s="12"/>
      <c r="BD2968" s="12"/>
      <c r="BE2968" s="2"/>
      <c r="BF2968" s="2"/>
      <c r="BG2968" s="2"/>
      <c r="BH2968" s="2"/>
      <c r="BI2968" s="2"/>
      <c r="BJ2968" s="2"/>
      <c r="BK2968" s="2"/>
      <c r="BL2968" s="2"/>
      <c r="BM2968" s="2"/>
      <c r="BN2968" s="2"/>
      <c r="BO2968" s="2"/>
      <c r="BP2968" s="2"/>
      <c r="BQ2968" s="2"/>
      <c r="BR2968" s="2"/>
      <c r="BS2968" s="2"/>
      <c r="BT2968" s="12"/>
      <c r="BU2968" s="12"/>
      <c r="BV2968" s="12"/>
      <c r="BW2968" s="2"/>
      <c r="BX2968" s="2"/>
      <c r="BY2968" s="2"/>
      <c r="BZ2968" s="2"/>
      <c r="CA2968" s="2"/>
    </row>
    <row r="2969" spans="47:79">
      <c r="AU2969" s="2"/>
      <c r="AV2969" s="2"/>
      <c r="AW2969" s="2"/>
      <c r="AX2969" s="12"/>
      <c r="AY2969" s="2"/>
      <c r="AZ2969" s="2"/>
      <c r="BA2969" s="2"/>
      <c r="BB2969" s="12"/>
      <c r="BC2969" s="12"/>
      <c r="BD2969" s="12"/>
      <c r="BE2969" s="2"/>
      <c r="BF2969" s="2"/>
      <c r="BG2969" s="2"/>
      <c r="BH2969" s="2"/>
      <c r="BI2969" s="2"/>
      <c r="BJ2969" s="2"/>
      <c r="BK2969" s="2"/>
      <c r="BL2969" s="2"/>
      <c r="BM2969" s="2"/>
      <c r="BN2969" s="2"/>
      <c r="BO2969" s="2"/>
      <c r="BP2969" s="2"/>
      <c r="BQ2969" s="2"/>
      <c r="BR2969" s="2"/>
      <c r="BS2969" s="2"/>
      <c r="BT2969" s="12"/>
      <c r="BU2969" s="12"/>
      <c r="BV2969" s="12"/>
      <c r="BW2969" s="2"/>
      <c r="BX2969" s="2"/>
      <c r="BY2969" s="2"/>
      <c r="BZ2969" s="2"/>
      <c r="CA2969" s="2"/>
    </row>
    <row r="2970" spans="47:79">
      <c r="AU2970" s="2"/>
      <c r="AV2970" s="2"/>
      <c r="AW2970" s="2"/>
      <c r="AX2970" s="12"/>
      <c r="AY2970" s="2"/>
      <c r="AZ2970" s="2"/>
      <c r="BA2970" s="2"/>
      <c r="BB2970" s="12"/>
      <c r="BC2970" s="12"/>
      <c r="BD2970" s="12"/>
      <c r="BE2970" s="2"/>
      <c r="BF2970" s="2"/>
      <c r="BG2970" s="2"/>
      <c r="BH2970" s="2"/>
      <c r="BI2970" s="2"/>
      <c r="BJ2970" s="2"/>
      <c r="BK2970" s="2"/>
      <c r="BL2970" s="2"/>
      <c r="BM2970" s="2"/>
      <c r="BN2970" s="2"/>
      <c r="BO2970" s="2"/>
      <c r="BP2970" s="2"/>
      <c r="BQ2970" s="2"/>
      <c r="BR2970" s="2"/>
      <c r="BS2970" s="2"/>
      <c r="BT2970" s="12"/>
      <c r="BU2970" s="12"/>
      <c r="BV2970" s="12"/>
      <c r="BW2970" s="2"/>
      <c r="BX2970" s="2"/>
      <c r="BY2970" s="2"/>
      <c r="BZ2970" s="2"/>
      <c r="CA2970" s="2"/>
    </row>
    <row r="2971" spans="47:79">
      <c r="AU2971" s="2"/>
      <c r="AV2971" s="2"/>
      <c r="AW2971" s="2"/>
      <c r="AX2971" s="12"/>
      <c r="AY2971" s="2"/>
      <c r="AZ2971" s="2"/>
      <c r="BA2971" s="2"/>
      <c r="BB2971" s="12"/>
      <c r="BC2971" s="12"/>
      <c r="BD2971" s="12"/>
      <c r="BE2971" s="2"/>
      <c r="BF2971" s="2"/>
      <c r="BG2971" s="2"/>
      <c r="BH2971" s="2"/>
      <c r="BI2971" s="2"/>
      <c r="BJ2971" s="2"/>
      <c r="BK2971" s="2"/>
      <c r="BL2971" s="2"/>
      <c r="BM2971" s="2"/>
      <c r="BN2971" s="2"/>
      <c r="BO2971" s="2"/>
      <c r="BP2971" s="2"/>
      <c r="BQ2971" s="2"/>
      <c r="BR2971" s="2"/>
      <c r="BS2971" s="2"/>
      <c r="BT2971" s="12"/>
      <c r="BU2971" s="12"/>
      <c r="BV2971" s="12"/>
      <c r="BW2971" s="2"/>
      <c r="BX2971" s="2"/>
      <c r="BY2971" s="2"/>
      <c r="BZ2971" s="2"/>
      <c r="CA2971" s="2"/>
    </row>
    <row r="2972" spans="47:79">
      <c r="AU2972" s="2"/>
      <c r="AV2972" s="2"/>
      <c r="AW2972" s="2"/>
      <c r="AX2972" s="12"/>
      <c r="AY2972" s="2"/>
      <c r="AZ2972" s="2"/>
      <c r="BA2972" s="2"/>
      <c r="BB2972" s="12"/>
      <c r="BC2972" s="12"/>
      <c r="BD2972" s="12"/>
      <c r="BE2972" s="2"/>
      <c r="BF2972" s="2"/>
      <c r="BG2972" s="2"/>
      <c r="BH2972" s="2"/>
      <c r="BI2972" s="2"/>
      <c r="BJ2972" s="2"/>
      <c r="BK2972" s="2"/>
      <c r="BL2972" s="2"/>
      <c r="BM2972" s="2"/>
      <c r="BN2972" s="2"/>
      <c r="BO2972" s="2"/>
      <c r="BP2972" s="2"/>
      <c r="BQ2972" s="2"/>
      <c r="BR2972" s="2"/>
      <c r="BS2972" s="2"/>
      <c r="BT2972" s="12"/>
      <c r="BU2972" s="12"/>
      <c r="BV2972" s="12"/>
      <c r="BW2972" s="2"/>
      <c r="BX2972" s="2"/>
      <c r="BY2972" s="2"/>
      <c r="BZ2972" s="2"/>
      <c r="CA2972" s="2"/>
    </row>
    <row r="2973" spans="47:79">
      <c r="AU2973" s="2"/>
      <c r="AV2973" s="2"/>
      <c r="AW2973" s="2"/>
      <c r="AX2973" s="12"/>
      <c r="AY2973" s="2"/>
      <c r="AZ2973" s="2"/>
      <c r="BA2973" s="2"/>
      <c r="BB2973" s="12"/>
      <c r="BC2973" s="12"/>
      <c r="BD2973" s="12"/>
      <c r="BE2973" s="2"/>
      <c r="BF2973" s="2"/>
      <c r="BG2973" s="2"/>
      <c r="BH2973" s="2"/>
      <c r="BI2973" s="2"/>
      <c r="BJ2973" s="2"/>
      <c r="BK2973" s="2"/>
      <c r="BL2973" s="2"/>
      <c r="BM2973" s="2"/>
      <c r="BN2973" s="2"/>
      <c r="BO2973" s="2"/>
      <c r="BP2973" s="2"/>
      <c r="BQ2973" s="2"/>
      <c r="BR2973" s="2"/>
      <c r="BS2973" s="2"/>
      <c r="BT2973" s="12"/>
      <c r="BU2973" s="12"/>
      <c r="BV2973" s="12"/>
      <c r="BW2973" s="2"/>
      <c r="BX2973" s="2"/>
      <c r="BY2973" s="2"/>
      <c r="BZ2973" s="2"/>
      <c r="CA2973" s="2"/>
    </row>
    <row r="2974" spans="47:79">
      <c r="AU2974" s="2"/>
      <c r="AV2974" s="2"/>
      <c r="AW2974" s="2"/>
      <c r="AX2974" s="12"/>
      <c r="AY2974" s="2"/>
      <c r="AZ2974" s="2"/>
      <c r="BA2974" s="2"/>
      <c r="BB2974" s="12"/>
      <c r="BC2974" s="12"/>
      <c r="BD2974" s="12"/>
      <c r="BE2974" s="2"/>
      <c r="BF2974" s="2"/>
      <c r="BG2974" s="2"/>
      <c r="BH2974" s="2"/>
      <c r="BI2974" s="2"/>
      <c r="BJ2974" s="2"/>
      <c r="BK2974" s="2"/>
      <c r="BL2974" s="2"/>
      <c r="BM2974" s="2"/>
      <c r="BN2974" s="2"/>
      <c r="BO2974" s="2"/>
      <c r="BP2974" s="2"/>
      <c r="BQ2974" s="2"/>
      <c r="BR2974" s="2"/>
      <c r="BS2974" s="2"/>
      <c r="BT2974" s="12"/>
      <c r="BU2974" s="12"/>
      <c r="BV2974" s="12"/>
      <c r="BW2974" s="2"/>
      <c r="BX2974" s="2"/>
      <c r="BY2974" s="2"/>
      <c r="BZ2974" s="2"/>
      <c r="CA2974" s="2"/>
    </row>
    <row r="2975" spans="47:79">
      <c r="AU2975" s="2"/>
      <c r="AV2975" s="2"/>
      <c r="AW2975" s="2"/>
      <c r="AX2975" s="12"/>
      <c r="AY2975" s="2"/>
      <c r="AZ2975" s="2"/>
      <c r="BA2975" s="2"/>
      <c r="BB2975" s="12"/>
      <c r="BC2975" s="12"/>
      <c r="BD2975" s="12"/>
      <c r="BE2975" s="2"/>
      <c r="BF2975" s="2"/>
      <c r="BG2975" s="2"/>
      <c r="BH2975" s="2"/>
      <c r="BI2975" s="2"/>
      <c r="BJ2975" s="2"/>
      <c r="BK2975" s="2"/>
      <c r="BL2975" s="2"/>
      <c r="BM2975" s="2"/>
      <c r="BN2975" s="2"/>
      <c r="BO2975" s="2"/>
      <c r="BP2975" s="2"/>
      <c r="BQ2975" s="2"/>
      <c r="BR2975" s="2"/>
      <c r="BS2975" s="2"/>
      <c r="BT2975" s="12"/>
      <c r="BU2975" s="12"/>
      <c r="BV2975" s="12"/>
      <c r="BW2975" s="2"/>
      <c r="BX2975" s="2"/>
      <c r="BY2975" s="2"/>
      <c r="BZ2975" s="2"/>
      <c r="CA2975" s="2"/>
    </row>
    <row r="2976" spans="47:79">
      <c r="AU2976" s="2"/>
      <c r="AV2976" s="2"/>
      <c r="AW2976" s="2"/>
      <c r="AX2976" s="12"/>
      <c r="AY2976" s="2"/>
      <c r="AZ2976" s="2"/>
      <c r="BA2976" s="2"/>
      <c r="BB2976" s="12"/>
      <c r="BC2976" s="12"/>
      <c r="BD2976" s="12"/>
      <c r="BE2976" s="2"/>
      <c r="BF2976" s="2"/>
      <c r="BG2976" s="2"/>
      <c r="BH2976" s="2"/>
      <c r="BI2976" s="2"/>
      <c r="BJ2976" s="2"/>
      <c r="BK2976" s="2"/>
      <c r="BL2976" s="2"/>
      <c r="BM2976" s="2"/>
      <c r="BN2976" s="2"/>
      <c r="BO2976" s="2"/>
      <c r="BP2976" s="2"/>
      <c r="BQ2976" s="2"/>
      <c r="BR2976" s="2"/>
      <c r="BS2976" s="2"/>
      <c r="BT2976" s="12"/>
      <c r="BU2976" s="12"/>
      <c r="BV2976" s="12"/>
      <c r="BW2976" s="2"/>
      <c r="BX2976" s="2"/>
      <c r="BY2976" s="2"/>
      <c r="BZ2976" s="2"/>
      <c r="CA2976" s="2"/>
    </row>
    <row r="2977" spans="47:79">
      <c r="AU2977" s="2"/>
      <c r="AV2977" s="2"/>
      <c r="AW2977" s="2"/>
      <c r="AX2977" s="12"/>
      <c r="AY2977" s="2"/>
      <c r="AZ2977" s="2"/>
      <c r="BA2977" s="2"/>
      <c r="BB2977" s="12"/>
      <c r="BC2977" s="12"/>
      <c r="BD2977" s="12"/>
      <c r="BE2977" s="2"/>
      <c r="BF2977" s="2"/>
      <c r="BG2977" s="2"/>
      <c r="BH2977" s="2"/>
      <c r="BI2977" s="2"/>
      <c r="BJ2977" s="2"/>
      <c r="BK2977" s="2"/>
      <c r="BL2977" s="2"/>
      <c r="BM2977" s="2"/>
      <c r="BN2977" s="2"/>
      <c r="BO2977" s="2"/>
      <c r="BP2977" s="2"/>
      <c r="BQ2977" s="2"/>
      <c r="BR2977" s="2"/>
      <c r="BS2977" s="2"/>
      <c r="BT2977" s="12"/>
      <c r="BU2977" s="12"/>
      <c r="BV2977" s="12"/>
      <c r="BW2977" s="2"/>
      <c r="BX2977" s="2"/>
      <c r="BY2977" s="2"/>
      <c r="BZ2977" s="2"/>
      <c r="CA2977" s="2"/>
    </row>
    <row r="2978" spans="47:79">
      <c r="AU2978" s="2"/>
      <c r="AV2978" s="2"/>
      <c r="AW2978" s="2"/>
      <c r="AX2978" s="12"/>
      <c r="AY2978" s="2"/>
      <c r="AZ2978" s="2"/>
      <c r="BA2978" s="2"/>
      <c r="BB2978" s="12"/>
      <c r="BC2978" s="12"/>
      <c r="BD2978" s="12"/>
      <c r="BE2978" s="2"/>
      <c r="BF2978" s="2"/>
      <c r="BG2978" s="2"/>
      <c r="BH2978" s="2"/>
      <c r="BI2978" s="2"/>
      <c r="BJ2978" s="2"/>
      <c r="BK2978" s="2"/>
      <c r="BL2978" s="2"/>
      <c r="BM2978" s="2"/>
      <c r="BN2978" s="2"/>
      <c r="BO2978" s="2"/>
      <c r="BP2978" s="2"/>
      <c r="BQ2978" s="2"/>
      <c r="BR2978" s="2"/>
      <c r="BS2978" s="2"/>
      <c r="BT2978" s="12"/>
      <c r="BU2978" s="12"/>
      <c r="BV2978" s="12"/>
      <c r="BW2978" s="2"/>
      <c r="BX2978" s="2"/>
      <c r="BY2978" s="2"/>
      <c r="BZ2978" s="2"/>
      <c r="CA2978" s="2"/>
    </row>
    <row r="2979" spans="47:79">
      <c r="AU2979" s="2"/>
      <c r="AV2979" s="2"/>
      <c r="AW2979" s="2"/>
      <c r="AX2979" s="12"/>
      <c r="AY2979" s="2"/>
      <c r="AZ2979" s="2"/>
      <c r="BA2979" s="2"/>
      <c r="BB2979" s="12"/>
      <c r="BC2979" s="12"/>
      <c r="BD2979" s="12"/>
      <c r="BE2979" s="2"/>
      <c r="BF2979" s="2"/>
      <c r="BG2979" s="2"/>
      <c r="BH2979" s="2"/>
      <c r="BI2979" s="2"/>
      <c r="BJ2979" s="2"/>
      <c r="BK2979" s="2"/>
      <c r="BL2979" s="2"/>
      <c r="BM2979" s="2"/>
      <c r="BN2979" s="2"/>
      <c r="BO2979" s="2"/>
      <c r="BP2979" s="2"/>
      <c r="BQ2979" s="2"/>
      <c r="BR2979" s="2"/>
      <c r="BS2979" s="2"/>
      <c r="BT2979" s="12"/>
      <c r="BU2979" s="12"/>
      <c r="BV2979" s="12"/>
      <c r="BW2979" s="2"/>
      <c r="BX2979" s="2"/>
      <c r="BY2979" s="2"/>
      <c r="BZ2979" s="2"/>
      <c r="CA2979" s="2"/>
    </row>
    <row r="2980" spans="47:79">
      <c r="AU2980" s="2"/>
      <c r="AV2980" s="2"/>
      <c r="AW2980" s="2"/>
      <c r="AX2980" s="12"/>
      <c r="AY2980" s="2"/>
      <c r="AZ2980" s="2"/>
      <c r="BA2980" s="2"/>
      <c r="BB2980" s="12"/>
      <c r="BC2980" s="12"/>
      <c r="BD2980" s="12"/>
      <c r="BE2980" s="2"/>
      <c r="BF2980" s="2"/>
      <c r="BG2980" s="2"/>
      <c r="BH2980" s="2"/>
      <c r="BI2980" s="2"/>
      <c r="BJ2980" s="2"/>
      <c r="BK2980" s="2"/>
      <c r="BL2980" s="2"/>
      <c r="BM2980" s="2"/>
      <c r="BN2980" s="2"/>
      <c r="BO2980" s="2"/>
      <c r="BP2980" s="2"/>
      <c r="BQ2980" s="2"/>
      <c r="BR2980" s="2"/>
      <c r="BS2980" s="2"/>
      <c r="BT2980" s="12"/>
      <c r="BU2980" s="12"/>
      <c r="BV2980" s="12"/>
      <c r="BW2980" s="2"/>
      <c r="BX2980" s="2"/>
      <c r="BY2980" s="2"/>
      <c r="BZ2980" s="2"/>
      <c r="CA2980" s="2"/>
    </row>
    <row r="2981" spans="47:79">
      <c r="AU2981" s="2"/>
      <c r="AV2981" s="2"/>
      <c r="AW2981" s="2"/>
      <c r="AX2981" s="12"/>
      <c r="AY2981" s="2"/>
      <c r="AZ2981" s="2"/>
      <c r="BA2981" s="2"/>
      <c r="BB2981" s="12"/>
      <c r="BC2981" s="12"/>
      <c r="BD2981" s="12"/>
      <c r="BE2981" s="2"/>
      <c r="BF2981" s="2"/>
      <c r="BG2981" s="2"/>
      <c r="BH2981" s="2"/>
      <c r="BI2981" s="2"/>
      <c r="BJ2981" s="2"/>
      <c r="BK2981" s="2"/>
      <c r="BL2981" s="2"/>
      <c r="BM2981" s="2"/>
      <c r="BN2981" s="2"/>
      <c r="BO2981" s="2"/>
      <c r="BP2981" s="2"/>
      <c r="BQ2981" s="2"/>
      <c r="BR2981" s="2"/>
      <c r="BS2981" s="2"/>
      <c r="BT2981" s="12"/>
      <c r="BU2981" s="12"/>
      <c r="BV2981" s="12"/>
      <c r="BW2981" s="2"/>
      <c r="BX2981" s="2"/>
      <c r="BY2981" s="2"/>
      <c r="BZ2981" s="2"/>
      <c r="CA2981" s="2"/>
    </row>
    <row r="2982" spans="47:79">
      <c r="AU2982" s="2"/>
      <c r="AV2982" s="2"/>
      <c r="AW2982" s="2"/>
      <c r="AX2982" s="12"/>
      <c r="AY2982" s="2"/>
      <c r="AZ2982" s="2"/>
      <c r="BA2982" s="2"/>
      <c r="BB2982" s="12"/>
      <c r="BC2982" s="12"/>
      <c r="BD2982" s="12"/>
      <c r="BE2982" s="2"/>
      <c r="BF2982" s="2"/>
      <c r="BG2982" s="2"/>
      <c r="BH2982" s="2"/>
      <c r="BI2982" s="2"/>
      <c r="BJ2982" s="2"/>
      <c r="BK2982" s="2"/>
      <c r="BL2982" s="2"/>
      <c r="BM2982" s="2"/>
      <c r="BN2982" s="2"/>
      <c r="BO2982" s="2"/>
      <c r="BP2982" s="2"/>
      <c r="BQ2982" s="2"/>
      <c r="BR2982" s="2"/>
      <c r="BS2982" s="2"/>
      <c r="BT2982" s="12"/>
      <c r="BU2982" s="12"/>
      <c r="BV2982" s="12"/>
      <c r="BW2982" s="2"/>
      <c r="BX2982" s="2"/>
      <c r="BY2982" s="2"/>
      <c r="BZ2982" s="2"/>
      <c r="CA2982" s="2"/>
    </row>
    <row r="2983" spans="47:79">
      <c r="AU2983" s="2"/>
      <c r="AV2983" s="2"/>
      <c r="AW2983" s="2"/>
      <c r="AX2983" s="12"/>
      <c r="AY2983" s="2"/>
      <c r="AZ2983" s="2"/>
      <c r="BA2983" s="2"/>
      <c r="BB2983" s="12"/>
      <c r="BC2983" s="12"/>
      <c r="BD2983" s="12"/>
      <c r="BE2983" s="2"/>
      <c r="BF2983" s="2"/>
      <c r="BG2983" s="2"/>
      <c r="BH2983" s="2"/>
      <c r="BI2983" s="2"/>
      <c r="BJ2983" s="2"/>
      <c r="BK2983" s="2"/>
      <c r="BL2983" s="2"/>
      <c r="BM2983" s="2"/>
      <c r="BN2983" s="2"/>
      <c r="BO2983" s="2"/>
      <c r="BP2983" s="2"/>
      <c r="BQ2983" s="2"/>
      <c r="BR2983" s="2"/>
      <c r="BS2983" s="2"/>
      <c r="BT2983" s="12"/>
      <c r="BU2983" s="12"/>
      <c r="BV2983" s="12"/>
      <c r="BW2983" s="2"/>
      <c r="BX2983" s="2"/>
      <c r="BY2983" s="2"/>
      <c r="BZ2983" s="2"/>
      <c r="CA2983" s="2"/>
    </row>
    <row r="2984" spans="47:79">
      <c r="AU2984" s="2"/>
      <c r="AV2984" s="2"/>
      <c r="AW2984" s="2"/>
      <c r="AX2984" s="12"/>
      <c r="AY2984" s="2"/>
      <c r="AZ2984" s="2"/>
      <c r="BA2984" s="2"/>
      <c r="BB2984" s="12"/>
      <c r="BC2984" s="12"/>
      <c r="BD2984" s="12"/>
      <c r="BE2984" s="2"/>
      <c r="BF2984" s="2"/>
      <c r="BG2984" s="2"/>
      <c r="BH2984" s="2"/>
      <c r="BI2984" s="2"/>
      <c r="BJ2984" s="2"/>
      <c r="BK2984" s="2"/>
      <c r="BL2984" s="2"/>
      <c r="BM2984" s="2"/>
      <c r="BN2984" s="2"/>
      <c r="BO2984" s="2"/>
      <c r="BP2984" s="2"/>
      <c r="BQ2984" s="2"/>
      <c r="BR2984" s="2"/>
      <c r="BS2984" s="2"/>
      <c r="BT2984" s="12"/>
      <c r="BU2984" s="12"/>
      <c r="BV2984" s="12"/>
      <c r="BW2984" s="2"/>
      <c r="BX2984" s="2"/>
      <c r="BY2984" s="2"/>
      <c r="BZ2984" s="2"/>
      <c r="CA2984" s="2"/>
    </row>
    <row r="2985" spans="47:79">
      <c r="AU2985" s="2"/>
      <c r="AV2985" s="2"/>
      <c r="AW2985" s="2"/>
      <c r="AX2985" s="12"/>
      <c r="AY2985" s="2"/>
      <c r="AZ2985" s="2"/>
      <c r="BA2985" s="2"/>
      <c r="BB2985" s="12"/>
      <c r="BC2985" s="12"/>
      <c r="BD2985" s="12"/>
      <c r="BE2985" s="2"/>
      <c r="BF2985" s="2"/>
      <c r="BG2985" s="2"/>
      <c r="BH2985" s="2"/>
      <c r="BI2985" s="2"/>
      <c r="BJ2985" s="2"/>
      <c r="BK2985" s="2"/>
      <c r="BL2985" s="2"/>
      <c r="BM2985" s="2"/>
      <c r="BN2985" s="2"/>
      <c r="BO2985" s="2"/>
      <c r="BP2985" s="2"/>
      <c r="BQ2985" s="2"/>
      <c r="BR2985" s="2"/>
      <c r="BS2985" s="2"/>
      <c r="BT2985" s="12"/>
      <c r="BU2985" s="12"/>
      <c r="BV2985" s="12"/>
      <c r="BW2985" s="2"/>
      <c r="BX2985" s="2"/>
      <c r="BY2985" s="2"/>
      <c r="BZ2985" s="2"/>
      <c r="CA2985" s="2"/>
    </row>
    <row r="2986" spans="47:79">
      <c r="AU2986" s="2"/>
      <c r="AV2986" s="2"/>
      <c r="AW2986" s="2"/>
      <c r="AX2986" s="12"/>
      <c r="AY2986" s="2"/>
      <c r="AZ2986" s="2"/>
      <c r="BA2986" s="2"/>
      <c r="BB2986" s="12"/>
      <c r="BC2986" s="12"/>
      <c r="BD2986" s="12"/>
      <c r="BE2986" s="2"/>
      <c r="BF2986" s="2"/>
      <c r="BG2986" s="2"/>
      <c r="BH2986" s="2"/>
      <c r="BI2986" s="2"/>
      <c r="BJ2986" s="2"/>
      <c r="BK2986" s="2"/>
      <c r="BL2986" s="2"/>
      <c r="BM2986" s="2"/>
      <c r="BN2986" s="2"/>
      <c r="BO2986" s="2"/>
      <c r="BP2986" s="2"/>
      <c r="BQ2986" s="2"/>
      <c r="BR2986" s="2"/>
      <c r="BS2986" s="2"/>
      <c r="BT2986" s="12"/>
      <c r="BU2986" s="12"/>
      <c r="BV2986" s="12"/>
      <c r="BW2986" s="2"/>
      <c r="BX2986" s="2"/>
      <c r="BY2986" s="2"/>
      <c r="BZ2986" s="2"/>
      <c r="CA2986" s="2"/>
    </row>
    <row r="2987" spans="47:79">
      <c r="AU2987" s="2"/>
      <c r="AV2987" s="2"/>
      <c r="AW2987" s="2"/>
      <c r="AX2987" s="12"/>
      <c r="AY2987" s="2"/>
      <c r="AZ2987" s="2"/>
      <c r="BA2987" s="2"/>
      <c r="BB2987" s="12"/>
      <c r="BC2987" s="12"/>
      <c r="BD2987" s="12"/>
      <c r="BE2987" s="2"/>
      <c r="BF2987" s="2"/>
      <c r="BG2987" s="2"/>
      <c r="BH2987" s="2"/>
      <c r="BI2987" s="2"/>
      <c r="BJ2987" s="2"/>
      <c r="BK2987" s="2"/>
      <c r="BL2987" s="2"/>
      <c r="BM2987" s="2"/>
      <c r="BN2987" s="2"/>
      <c r="BO2987" s="2"/>
      <c r="BP2987" s="2"/>
      <c r="BQ2987" s="2"/>
      <c r="BR2987" s="2"/>
      <c r="BS2987" s="2"/>
      <c r="BT2987" s="12"/>
      <c r="BU2987" s="12"/>
      <c r="BV2987" s="12"/>
      <c r="BW2987" s="2"/>
      <c r="BX2987" s="2"/>
      <c r="BY2987" s="2"/>
      <c r="BZ2987" s="2"/>
      <c r="CA2987" s="2"/>
    </row>
    <row r="2988" spans="47:79">
      <c r="AU2988" s="2"/>
      <c r="AV2988" s="2"/>
      <c r="AW2988" s="2"/>
      <c r="AX2988" s="12"/>
      <c r="AY2988" s="2"/>
      <c r="AZ2988" s="2"/>
      <c r="BA2988" s="2"/>
      <c r="BB2988" s="12"/>
      <c r="BC2988" s="12"/>
      <c r="BD2988" s="12"/>
      <c r="BE2988" s="2"/>
      <c r="BF2988" s="2"/>
      <c r="BG2988" s="2"/>
      <c r="BH2988" s="2"/>
      <c r="BI2988" s="2"/>
      <c r="BJ2988" s="2"/>
      <c r="BK2988" s="2"/>
      <c r="BL2988" s="2"/>
      <c r="BM2988" s="2"/>
      <c r="BN2988" s="2"/>
      <c r="BO2988" s="2"/>
      <c r="BP2988" s="2"/>
      <c r="BQ2988" s="2"/>
      <c r="BR2988" s="2"/>
      <c r="BS2988" s="2"/>
      <c r="BT2988" s="12"/>
      <c r="BU2988" s="12"/>
      <c r="BV2988" s="12"/>
      <c r="BW2988" s="2"/>
      <c r="BX2988" s="2"/>
      <c r="BY2988" s="2"/>
      <c r="BZ2988" s="2"/>
      <c r="CA2988" s="2"/>
    </row>
    <row r="2989" spans="47:79">
      <c r="AU2989" s="2"/>
      <c r="AV2989" s="2"/>
      <c r="AW2989" s="2"/>
      <c r="AX2989" s="12"/>
      <c r="AY2989" s="2"/>
      <c r="AZ2989" s="2"/>
      <c r="BA2989" s="2"/>
      <c r="BB2989" s="12"/>
      <c r="BC2989" s="12"/>
      <c r="BD2989" s="12"/>
      <c r="BE2989" s="2"/>
      <c r="BF2989" s="2"/>
      <c r="BG2989" s="2"/>
      <c r="BH2989" s="2"/>
      <c r="BI2989" s="2"/>
      <c r="BJ2989" s="2"/>
      <c r="BK2989" s="2"/>
      <c r="BL2989" s="2"/>
      <c r="BM2989" s="2"/>
      <c r="BN2989" s="2"/>
      <c r="BO2989" s="2"/>
      <c r="BP2989" s="2"/>
      <c r="BQ2989" s="2"/>
      <c r="BR2989" s="2"/>
      <c r="BS2989" s="2"/>
      <c r="BT2989" s="12"/>
      <c r="BU2989" s="12"/>
      <c r="BV2989" s="12"/>
      <c r="BW2989" s="2"/>
      <c r="BX2989" s="2"/>
      <c r="BY2989" s="2"/>
      <c r="BZ2989" s="2"/>
      <c r="CA2989" s="2"/>
    </row>
    <row r="2990" spans="47:79">
      <c r="AU2990" s="2"/>
      <c r="AV2990" s="2"/>
      <c r="AW2990" s="2"/>
      <c r="AX2990" s="12"/>
      <c r="AY2990" s="2"/>
      <c r="AZ2990" s="2"/>
      <c r="BA2990" s="2"/>
      <c r="BB2990" s="12"/>
      <c r="BC2990" s="12"/>
      <c r="BD2990" s="12"/>
      <c r="BE2990" s="2"/>
      <c r="BF2990" s="2"/>
      <c r="BG2990" s="2"/>
      <c r="BH2990" s="2"/>
      <c r="BI2990" s="2"/>
      <c r="BJ2990" s="2"/>
      <c r="BK2990" s="2"/>
      <c r="BL2990" s="2"/>
      <c r="BM2990" s="2"/>
      <c r="BN2990" s="2"/>
      <c r="BO2990" s="2"/>
      <c r="BP2990" s="2"/>
      <c r="BQ2990" s="2"/>
      <c r="BR2990" s="2"/>
      <c r="BS2990" s="2"/>
      <c r="BT2990" s="12"/>
      <c r="BU2990" s="12"/>
      <c r="BV2990" s="12"/>
      <c r="BW2990" s="2"/>
      <c r="BX2990" s="2"/>
      <c r="BY2990" s="2"/>
      <c r="BZ2990" s="2"/>
      <c r="CA2990" s="2"/>
    </row>
    <row r="2991" spans="47:79">
      <c r="AU2991" s="2"/>
      <c r="AV2991" s="2"/>
      <c r="AW2991" s="2"/>
      <c r="AX2991" s="12"/>
      <c r="AY2991" s="2"/>
      <c r="AZ2991" s="2"/>
      <c r="BA2991" s="2"/>
      <c r="BB2991" s="12"/>
      <c r="BC2991" s="12"/>
      <c r="BD2991" s="12"/>
      <c r="BE2991" s="2"/>
      <c r="BF2991" s="2"/>
      <c r="BG2991" s="2"/>
      <c r="BH2991" s="2"/>
      <c r="BI2991" s="2"/>
      <c r="BJ2991" s="2"/>
      <c r="BK2991" s="2"/>
      <c r="BL2991" s="2"/>
      <c r="BM2991" s="2"/>
      <c r="BN2991" s="2"/>
      <c r="BO2991" s="2"/>
      <c r="BP2991" s="2"/>
      <c r="BQ2991" s="2"/>
      <c r="BR2991" s="2"/>
      <c r="BS2991" s="2"/>
      <c r="BT2991" s="12"/>
      <c r="BU2991" s="12"/>
      <c r="BV2991" s="12"/>
      <c r="BW2991" s="2"/>
      <c r="BX2991" s="2"/>
      <c r="BY2991" s="2"/>
      <c r="BZ2991" s="2"/>
      <c r="CA2991" s="2"/>
    </row>
    <row r="2992" spans="47:79">
      <c r="AU2992" s="2"/>
      <c r="AV2992" s="2"/>
      <c r="AW2992" s="2"/>
      <c r="AX2992" s="12"/>
      <c r="AY2992" s="2"/>
      <c r="AZ2992" s="2"/>
      <c r="BA2992" s="2"/>
      <c r="BB2992" s="12"/>
      <c r="BC2992" s="12"/>
      <c r="BD2992" s="12"/>
      <c r="BE2992" s="2"/>
      <c r="BF2992" s="2"/>
      <c r="BG2992" s="2"/>
      <c r="BH2992" s="2"/>
      <c r="BI2992" s="2"/>
      <c r="BJ2992" s="2"/>
      <c r="BK2992" s="2"/>
      <c r="BL2992" s="2"/>
      <c r="BM2992" s="2"/>
      <c r="BN2992" s="2"/>
      <c r="BO2992" s="2"/>
      <c r="BP2992" s="2"/>
      <c r="BQ2992" s="2"/>
      <c r="BR2992" s="2"/>
      <c r="BS2992" s="2"/>
      <c r="BT2992" s="12"/>
      <c r="BU2992" s="12"/>
      <c r="BV2992" s="12"/>
      <c r="BW2992" s="2"/>
      <c r="BX2992" s="2"/>
      <c r="BY2992" s="2"/>
      <c r="BZ2992" s="2"/>
      <c r="CA2992" s="2"/>
    </row>
    <row r="2993" spans="47:79">
      <c r="AU2993" s="2"/>
      <c r="AV2993" s="2"/>
      <c r="AW2993" s="2"/>
      <c r="AX2993" s="12"/>
      <c r="AY2993" s="2"/>
      <c r="AZ2993" s="2"/>
      <c r="BA2993" s="2"/>
      <c r="BB2993" s="12"/>
      <c r="BC2993" s="12"/>
      <c r="BD2993" s="12"/>
      <c r="BE2993" s="2"/>
      <c r="BF2993" s="2"/>
      <c r="BG2993" s="2"/>
      <c r="BH2993" s="2"/>
      <c r="BI2993" s="2"/>
      <c r="BJ2993" s="2"/>
      <c r="BK2993" s="2"/>
      <c r="BL2993" s="2"/>
      <c r="BM2993" s="2"/>
      <c r="BN2993" s="2"/>
      <c r="BO2993" s="2"/>
      <c r="BP2993" s="2"/>
      <c r="BQ2993" s="2"/>
      <c r="BR2993" s="2"/>
      <c r="BS2993" s="2"/>
      <c r="BT2993" s="12"/>
      <c r="BU2993" s="12"/>
      <c r="BV2993" s="12"/>
      <c r="BW2993" s="2"/>
      <c r="BX2993" s="2"/>
      <c r="BY2993" s="2"/>
      <c r="BZ2993" s="2"/>
      <c r="CA2993" s="2"/>
    </row>
    <row r="2994" spans="47:79">
      <c r="AU2994" s="2"/>
      <c r="AV2994" s="2"/>
      <c r="AW2994" s="2"/>
      <c r="AX2994" s="12"/>
      <c r="AY2994" s="2"/>
      <c r="AZ2994" s="2"/>
      <c r="BA2994" s="2"/>
      <c r="BB2994" s="12"/>
      <c r="BC2994" s="12"/>
      <c r="BD2994" s="12"/>
      <c r="BE2994" s="2"/>
      <c r="BF2994" s="2"/>
      <c r="BG2994" s="2"/>
      <c r="BH2994" s="2"/>
      <c r="BI2994" s="2"/>
      <c r="BJ2994" s="2"/>
      <c r="BK2994" s="2"/>
      <c r="BL2994" s="2"/>
      <c r="BM2994" s="2"/>
      <c r="BN2994" s="2"/>
      <c r="BO2994" s="2"/>
      <c r="BP2994" s="2"/>
      <c r="BQ2994" s="2"/>
      <c r="BR2994" s="2"/>
      <c r="BS2994" s="2"/>
      <c r="BT2994" s="12"/>
      <c r="BU2994" s="12"/>
      <c r="BV2994" s="12"/>
      <c r="BW2994" s="2"/>
      <c r="BX2994" s="2"/>
      <c r="BY2994" s="2"/>
      <c r="BZ2994" s="2"/>
      <c r="CA2994" s="2"/>
    </row>
    <row r="2995" spans="47:79">
      <c r="AU2995" s="2"/>
      <c r="AV2995" s="2"/>
      <c r="AW2995" s="2"/>
      <c r="AX2995" s="12"/>
      <c r="AY2995" s="2"/>
      <c r="AZ2995" s="2"/>
      <c r="BA2995" s="2"/>
      <c r="BB2995" s="12"/>
      <c r="BC2995" s="12"/>
      <c r="BD2995" s="12"/>
      <c r="BE2995" s="2"/>
      <c r="BF2995" s="2"/>
      <c r="BG2995" s="2"/>
      <c r="BH2995" s="2"/>
      <c r="BI2995" s="2"/>
      <c r="BJ2995" s="2"/>
      <c r="BK2995" s="2"/>
      <c r="BL2995" s="2"/>
      <c r="BM2995" s="2"/>
      <c r="BN2995" s="2"/>
      <c r="BO2995" s="2"/>
      <c r="BP2995" s="2"/>
      <c r="BQ2995" s="2"/>
      <c r="BR2995" s="2"/>
      <c r="BS2995" s="2"/>
      <c r="BT2995" s="12"/>
      <c r="BU2995" s="12"/>
      <c r="BV2995" s="12"/>
      <c r="BW2995" s="2"/>
      <c r="BX2995" s="2"/>
      <c r="BY2995" s="2"/>
      <c r="BZ2995" s="2"/>
      <c r="CA2995" s="2"/>
    </row>
    <row r="2996" spans="47:79">
      <c r="AU2996" s="2"/>
      <c r="AV2996" s="2"/>
      <c r="AW2996" s="2"/>
      <c r="AX2996" s="12"/>
      <c r="AY2996" s="2"/>
      <c r="AZ2996" s="2"/>
      <c r="BA2996" s="2"/>
      <c r="BB2996" s="12"/>
      <c r="BC2996" s="12"/>
      <c r="BD2996" s="12"/>
      <c r="BE2996" s="2"/>
      <c r="BF2996" s="2"/>
      <c r="BG2996" s="2"/>
      <c r="BH2996" s="2"/>
      <c r="BI2996" s="2"/>
      <c r="BJ2996" s="2"/>
      <c r="BK2996" s="2"/>
      <c r="BL2996" s="2"/>
      <c r="BM2996" s="2"/>
      <c r="BN2996" s="2"/>
      <c r="BO2996" s="2"/>
      <c r="BP2996" s="2"/>
      <c r="BQ2996" s="2"/>
      <c r="BR2996" s="2"/>
      <c r="BS2996" s="2"/>
      <c r="BT2996" s="12"/>
      <c r="BU2996" s="12"/>
      <c r="BV2996" s="12"/>
      <c r="BW2996" s="2"/>
      <c r="BX2996" s="2"/>
      <c r="BY2996" s="2"/>
      <c r="BZ2996" s="2"/>
      <c r="CA2996" s="2"/>
    </row>
    <row r="2997" spans="47:79">
      <c r="AU2997" s="2"/>
      <c r="AV2997" s="2"/>
      <c r="AW2997" s="2"/>
      <c r="AX2997" s="12"/>
      <c r="AY2997" s="2"/>
      <c r="AZ2997" s="2"/>
      <c r="BA2997" s="2"/>
      <c r="BB2997" s="12"/>
      <c r="BC2997" s="12"/>
      <c r="BD2997" s="12"/>
      <c r="BE2997" s="2"/>
      <c r="BF2997" s="2"/>
      <c r="BG2997" s="2"/>
      <c r="BH2997" s="2"/>
      <c r="BI2997" s="2"/>
      <c r="BJ2997" s="2"/>
      <c r="BK2997" s="2"/>
      <c r="BL2997" s="2"/>
      <c r="BM2997" s="2"/>
      <c r="BN2997" s="2"/>
      <c r="BO2997" s="2"/>
      <c r="BP2997" s="2"/>
      <c r="BQ2997" s="2"/>
      <c r="BR2997" s="2"/>
      <c r="BS2997" s="2"/>
      <c r="BT2997" s="12"/>
      <c r="BU2997" s="12"/>
      <c r="BV2997" s="12"/>
      <c r="BW2997" s="2"/>
      <c r="BX2997" s="2"/>
      <c r="BY2997" s="2"/>
      <c r="BZ2997" s="2"/>
      <c r="CA2997" s="2"/>
    </row>
    <row r="2998" spans="47:79">
      <c r="AU2998" s="2"/>
      <c r="AV2998" s="2"/>
      <c r="AW2998" s="2"/>
      <c r="AX2998" s="12"/>
      <c r="AY2998" s="2"/>
      <c r="AZ2998" s="2"/>
      <c r="BA2998" s="2"/>
      <c r="BB2998" s="12"/>
      <c r="BC2998" s="12"/>
      <c r="BD2998" s="12"/>
      <c r="BE2998" s="2"/>
      <c r="BF2998" s="2"/>
      <c r="BG2998" s="2"/>
      <c r="BH2998" s="2"/>
      <c r="BI2998" s="2"/>
      <c r="BJ2998" s="2"/>
      <c r="BK2998" s="2"/>
      <c r="BL2998" s="2"/>
      <c r="BM2998" s="2"/>
      <c r="BN2998" s="2"/>
      <c r="BO2998" s="2"/>
      <c r="BP2998" s="2"/>
      <c r="BQ2998" s="2"/>
      <c r="BR2998" s="2"/>
      <c r="BS2998" s="2"/>
      <c r="BT2998" s="12"/>
      <c r="BU2998" s="12"/>
      <c r="BV2998" s="12"/>
      <c r="BW2998" s="2"/>
      <c r="BX2998" s="2"/>
      <c r="BY2998" s="2"/>
      <c r="BZ2998" s="2"/>
      <c r="CA2998" s="2"/>
    </row>
    <row r="2999" spans="47:79">
      <c r="AU2999" s="2"/>
      <c r="AV2999" s="2"/>
      <c r="AW2999" s="2"/>
      <c r="AX2999" s="12"/>
      <c r="AY2999" s="2"/>
      <c r="AZ2999" s="2"/>
      <c r="BA2999" s="2"/>
      <c r="BB2999" s="12"/>
      <c r="BC2999" s="12"/>
      <c r="BD2999" s="12"/>
      <c r="BE2999" s="2"/>
      <c r="BF2999" s="2"/>
      <c r="BG2999" s="2"/>
      <c r="BH2999" s="2"/>
      <c r="BI2999" s="2"/>
      <c r="BJ2999" s="2"/>
      <c r="BK2999" s="2"/>
      <c r="BL2999" s="2"/>
      <c r="BM2999" s="2"/>
      <c r="BN2999" s="2"/>
      <c r="BO2999" s="2"/>
      <c r="BP2999" s="2"/>
      <c r="BQ2999" s="2"/>
      <c r="BR2999" s="2"/>
      <c r="BS2999" s="2"/>
      <c r="BT2999" s="12"/>
      <c r="BU2999" s="12"/>
      <c r="BV2999" s="12"/>
      <c r="BW2999" s="2"/>
      <c r="BX2999" s="2"/>
      <c r="BY2999" s="2"/>
      <c r="BZ2999" s="2"/>
      <c r="CA2999" s="2"/>
    </row>
    <row r="3000" spans="47:79">
      <c r="AU3000" s="2"/>
      <c r="AV3000" s="2"/>
      <c r="AW3000" s="2"/>
      <c r="AX3000" s="12"/>
      <c r="AY3000" s="2"/>
      <c r="AZ3000" s="2"/>
      <c r="BA3000" s="2"/>
      <c r="BB3000" s="12"/>
      <c r="BC3000" s="12"/>
      <c r="BD3000" s="12"/>
      <c r="BE3000" s="2"/>
      <c r="BF3000" s="2"/>
      <c r="BG3000" s="2"/>
      <c r="BH3000" s="2"/>
      <c r="BI3000" s="2"/>
      <c r="BJ3000" s="2"/>
      <c r="BK3000" s="2"/>
      <c r="BL3000" s="2"/>
      <c r="BM3000" s="2"/>
      <c r="BN3000" s="2"/>
      <c r="BO3000" s="2"/>
      <c r="BP3000" s="2"/>
      <c r="BQ3000" s="2"/>
      <c r="BR3000" s="2"/>
      <c r="BS3000" s="2"/>
      <c r="BT3000" s="12"/>
      <c r="BU3000" s="12"/>
      <c r="BV3000" s="12"/>
      <c r="BW3000" s="2"/>
      <c r="BX3000" s="2"/>
      <c r="BY3000" s="2"/>
      <c r="BZ3000" s="2"/>
      <c r="CA3000" s="2"/>
    </row>
    <row r="3001" spans="47:79">
      <c r="AU3001" s="2"/>
      <c r="AV3001" s="2"/>
      <c r="AW3001" s="2"/>
      <c r="AX3001" s="12"/>
      <c r="AY3001" s="2"/>
      <c r="AZ3001" s="2"/>
      <c r="BA3001" s="2"/>
      <c r="BB3001" s="12"/>
      <c r="BC3001" s="12"/>
      <c r="BD3001" s="12"/>
      <c r="BE3001" s="2"/>
      <c r="BF3001" s="2"/>
      <c r="BG3001" s="2"/>
      <c r="BH3001" s="2"/>
      <c r="BI3001" s="2"/>
      <c r="BJ3001" s="2"/>
      <c r="BK3001" s="2"/>
      <c r="BL3001" s="2"/>
      <c r="BM3001" s="2"/>
      <c r="BN3001" s="2"/>
      <c r="BO3001" s="2"/>
      <c r="BP3001" s="2"/>
      <c r="BQ3001" s="2"/>
      <c r="BR3001" s="2"/>
      <c r="BS3001" s="2"/>
      <c r="BT3001" s="12"/>
      <c r="BU3001" s="12"/>
      <c r="BV3001" s="12"/>
      <c r="BW3001" s="2"/>
      <c r="BX3001" s="2"/>
      <c r="BY3001" s="2"/>
      <c r="BZ3001" s="2"/>
      <c r="CA3001" s="2"/>
    </row>
    <row r="3002" spans="47:79">
      <c r="AU3002" s="2"/>
      <c r="AV3002" s="2"/>
      <c r="AW3002" s="2"/>
      <c r="AX3002" s="12"/>
      <c r="AY3002" s="2"/>
      <c r="AZ3002" s="2"/>
      <c r="BA3002" s="2"/>
      <c r="BB3002" s="12"/>
      <c r="BC3002" s="12"/>
      <c r="BD3002" s="12"/>
      <c r="BE3002" s="2"/>
      <c r="BF3002" s="2"/>
      <c r="BG3002" s="2"/>
      <c r="BH3002" s="2"/>
      <c r="BI3002" s="2"/>
      <c r="BJ3002" s="2"/>
      <c r="BK3002" s="2"/>
      <c r="BL3002" s="2"/>
      <c r="BM3002" s="2"/>
      <c r="BN3002" s="2"/>
      <c r="BO3002" s="2"/>
      <c r="BP3002" s="2"/>
      <c r="BQ3002" s="2"/>
      <c r="BR3002" s="2"/>
      <c r="BS3002" s="2"/>
      <c r="BT3002" s="12"/>
      <c r="BU3002" s="12"/>
      <c r="BV3002" s="12"/>
      <c r="BW3002" s="2"/>
      <c r="BX3002" s="2"/>
      <c r="BY3002" s="2"/>
      <c r="BZ3002" s="2"/>
      <c r="CA3002" s="2"/>
    </row>
    <row r="3003" spans="47:79">
      <c r="AU3003" s="2"/>
      <c r="AV3003" s="2"/>
      <c r="AW3003" s="2"/>
      <c r="AX3003" s="12"/>
      <c r="AY3003" s="2"/>
      <c r="AZ3003" s="2"/>
      <c r="BA3003" s="2"/>
      <c r="BB3003" s="12"/>
      <c r="BC3003" s="12"/>
      <c r="BD3003" s="12"/>
      <c r="BE3003" s="2"/>
      <c r="BF3003" s="2"/>
      <c r="BG3003" s="2"/>
      <c r="BH3003" s="2"/>
      <c r="BI3003" s="2"/>
      <c r="BJ3003" s="2"/>
      <c r="BK3003" s="2"/>
      <c r="BL3003" s="2"/>
      <c r="BM3003" s="2"/>
      <c r="BN3003" s="2"/>
      <c r="BO3003" s="2"/>
      <c r="BP3003" s="2"/>
      <c r="BQ3003" s="2"/>
      <c r="BR3003" s="2"/>
      <c r="BS3003" s="2"/>
      <c r="BT3003" s="12"/>
      <c r="BU3003" s="12"/>
      <c r="BV3003" s="12"/>
      <c r="BW3003" s="2"/>
      <c r="BX3003" s="2"/>
      <c r="BY3003" s="2"/>
      <c r="BZ3003" s="2"/>
      <c r="CA3003" s="2"/>
    </row>
    <row r="3004" spans="47:79">
      <c r="AU3004" s="2"/>
      <c r="AV3004" s="2"/>
      <c r="AW3004" s="2"/>
      <c r="AX3004" s="12"/>
      <c r="AY3004" s="2"/>
      <c r="AZ3004" s="2"/>
      <c r="BA3004" s="2"/>
      <c r="BB3004" s="12"/>
      <c r="BC3004" s="12"/>
      <c r="BD3004" s="12"/>
      <c r="BE3004" s="2"/>
      <c r="BF3004" s="2"/>
      <c r="BG3004" s="2"/>
      <c r="BH3004" s="2"/>
      <c r="BI3004" s="2"/>
      <c r="BJ3004" s="2"/>
      <c r="BK3004" s="2"/>
      <c r="BL3004" s="2"/>
      <c r="BM3004" s="2"/>
      <c r="BN3004" s="2"/>
      <c r="BO3004" s="2"/>
      <c r="BP3004" s="2"/>
      <c r="BQ3004" s="2"/>
      <c r="BR3004" s="2"/>
      <c r="BS3004" s="2"/>
      <c r="BT3004" s="12"/>
      <c r="BU3004" s="12"/>
      <c r="BV3004" s="12"/>
      <c r="BW3004" s="2"/>
      <c r="BX3004" s="2"/>
      <c r="BY3004" s="2"/>
      <c r="BZ3004" s="2"/>
      <c r="CA3004" s="2"/>
    </row>
    <row r="3005" spans="47:79">
      <c r="AU3005" s="2"/>
      <c r="AV3005" s="2"/>
      <c r="AW3005" s="2"/>
      <c r="AX3005" s="12"/>
      <c r="AY3005" s="2"/>
      <c r="AZ3005" s="2"/>
      <c r="BA3005" s="2"/>
      <c r="BB3005" s="12"/>
      <c r="BC3005" s="12"/>
      <c r="BD3005" s="12"/>
      <c r="BE3005" s="2"/>
      <c r="BF3005" s="2"/>
      <c r="BG3005" s="2"/>
      <c r="BH3005" s="2"/>
      <c r="BI3005" s="2"/>
      <c r="BJ3005" s="2"/>
      <c r="BK3005" s="2"/>
      <c r="BL3005" s="2"/>
      <c r="BM3005" s="2"/>
      <c r="BN3005" s="2"/>
      <c r="BO3005" s="2"/>
      <c r="BP3005" s="2"/>
      <c r="BQ3005" s="2"/>
      <c r="BR3005" s="2"/>
      <c r="BS3005" s="2"/>
      <c r="BT3005" s="12"/>
      <c r="BU3005" s="12"/>
      <c r="BV3005" s="12"/>
      <c r="BW3005" s="2"/>
      <c r="BX3005" s="2"/>
      <c r="BY3005" s="2"/>
      <c r="BZ3005" s="2"/>
      <c r="CA3005" s="2"/>
    </row>
    <row r="3006" spans="47:79">
      <c r="AU3006" s="2"/>
      <c r="AV3006" s="2"/>
      <c r="AW3006" s="2"/>
      <c r="AX3006" s="12"/>
      <c r="AY3006" s="2"/>
      <c r="AZ3006" s="2"/>
      <c r="BA3006" s="2"/>
      <c r="BB3006" s="12"/>
      <c r="BC3006" s="12"/>
      <c r="BD3006" s="12"/>
      <c r="BE3006" s="2"/>
      <c r="BF3006" s="2"/>
      <c r="BG3006" s="2"/>
      <c r="BH3006" s="2"/>
      <c r="BI3006" s="2"/>
      <c r="BJ3006" s="2"/>
      <c r="BK3006" s="2"/>
      <c r="BL3006" s="2"/>
      <c r="BM3006" s="2"/>
      <c r="BN3006" s="2"/>
      <c r="BO3006" s="2"/>
      <c r="BP3006" s="2"/>
      <c r="BQ3006" s="2"/>
      <c r="BR3006" s="2"/>
      <c r="BS3006" s="2"/>
      <c r="BT3006" s="12"/>
      <c r="BU3006" s="12"/>
      <c r="BV3006" s="12"/>
      <c r="BW3006" s="2"/>
      <c r="BX3006" s="2"/>
      <c r="BY3006" s="2"/>
      <c r="BZ3006" s="2"/>
      <c r="CA3006" s="2"/>
    </row>
    <row r="3007" spans="47:79">
      <c r="AU3007" s="2"/>
      <c r="AV3007" s="2"/>
      <c r="AW3007" s="2"/>
      <c r="AX3007" s="12"/>
      <c r="AY3007" s="2"/>
      <c r="AZ3007" s="2"/>
      <c r="BA3007" s="2"/>
      <c r="BB3007" s="12"/>
      <c r="BC3007" s="12"/>
      <c r="BD3007" s="12"/>
      <c r="BE3007" s="2"/>
      <c r="BF3007" s="2"/>
      <c r="BG3007" s="2"/>
      <c r="BH3007" s="2"/>
      <c r="BI3007" s="2"/>
      <c r="BJ3007" s="2"/>
      <c r="BK3007" s="2"/>
      <c r="BL3007" s="2"/>
      <c r="BM3007" s="2"/>
      <c r="BN3007" s="2"/>
      <c r="BO3007" s="2"/>
      <c r="BP3007" s="2"/>
      <c r="BQ3007" s="2"/>
      <c r="BR3007" s="2"/>
      <c r="BS3007" s="2"/>
      <c r="BT3007" s="12"/>
      <c r="BU3007" s="12"/>
      <c r="BV3007" s="12"/>
      <c r="BW3007" s="2"/>
      <c r="BX3007" s="2"/>
      <c r="BY3007" s="2"/>
      <c r="BZ3007" s="2"/>
      <c r="CA3007" s="2"/>
    </row>
    <row r="3008" spans="47:79">
      <c r="AU3008" s="2"/>
      <c r="AV3008" s="2"/>
      <c r="AW3008" s="2"/>
      <c r="AX3008" s="12"/>
      <c r="AY3008" s="2"/>
      <c r="AZ3008" s="2"/>
      <c r="BA3008" s="2"/>
      <c r="BB3008" s="12"/>
      <c r="BC3008" s="12"/>
      <c r="BD3008" s="12"/>
      <c r="BE3008" s="2"/>
      <c r="BF3008" s="2"/>
      <c r="BG3008" s="2"/>
      <c r="BH3008" s="2"/>
      <c r="BI3008" s="2"/>
      <c r="BJ3008" s="2"/>
      <c r="BK3008" s="2"/>
      <c r="BL3008" s="2"/>
      <c r="BM3008" s="2"/>
      <c r="BN3008" s="2"/>
      <c r="BO3008" s="2"/>
      <c r="BP3008" s="2"/>
      <c r="BQ3008" s="2"/>
      <c r="BR3008" s="2"/>
      <c r="BS3008" s="2"/>
      <c r="BT3008" s="12"/>
      <c r="BU3008" s="12"/>
      <c r="BV3008" s="12"/>
      <c r="BW3008" s="2"/>
      <c r="BX3008" s="2"/>
      <c r="BY3008" s="2"/>
      <c r="BZ3008" s="2"/>
      <c r="CA3008" s="2"/>
    </row>
    <row r="3009" spans="47:79">
      <c r="AU3009" s="2"/>
      <c r="AV3009" s="2"/>
      <c r="AW3009" s="2"/>
      <c r="AX3009" s="12"/>
      <c r="AY3009" s="2"/>
      <c r="AZ3009" s="2"/>
      <c r="BA3009" s="2"/>
      <c r="BB3009" s="12"/>
      <c r="BC3009" s="12"/>
      <c r="BD3009" s="12"/>
      <c r="BE3009" s="2"/>
      <c r="BF3009" s="2"/>
      <c r="BG3009" s="2"/>
      <c r="BH3009" s="2"/>
      <c r="BI3009" s="2"/>
      <c r="BJ3009" s="2"/>
      <c r="BK3009" s="2"/>
      <c r="BL3009" s="2"/>
      <c r="BM3009" s="2"/>
      <c r="BN3009" s="2"/>
      <c r="BO3009" s="2"/>
      <c r="BP3009" s="2"/>
      <c r="BQ3009" s="2"/>
      <c r="BR3009" s="2"/>
      <c r="BS3009" s="2"/>
      <c r="BT3009" s="12"/>
      <c r="BU3009" s="12"/>
      <c r="BV3009" s="12"/>
      <c r="BW3009" s="2"/>
      <c r="BX3009" s="2"/>
      <c r="BY3009" s="2"/>
      <c r="BZ3009" s="2"/>
      <c r="CA3009" s="2"/>
    </row>
    <row r="3010" spans="47:79">
      <c r="AU3010" s="2"/>
      <c r="AV3010" s="2"/>
      <c r="AW3010" s="2"/>
      <c r="AX3010" s="12"/>
      <c r="AY3010" s="2"/>
      <c r="AZ3010" s="2"/>
      <c r="BA3010" s="2"/>
      <c r="BB3010" s="12"/>
      <c r="BC3010" s="12"/>
      <c r="BD3010" s="12"/>
      <c r="BE3010" s="2"/>
      <c r="BF3010" s="2"/>
      <c r="BG3010" s="2"/>
      <c r="BH3010" s="2"/>
      <c r="BI3010" s="2"/>
      <c r="BJ3010" s="2"/>
      <c r="BK3010" s="2"/>
      <c r="BL3010" s="2"/>
      <c r="BM3010" s="2"/>
      <c r="BN3010" s="2"/>
      <c r="BO3010" s="2"/>
      <c r="BP3010" s="2"/>
      <c r="BQ3010" s="2"/>
      <c r="BR3010" s="2"/>
      <c r="BS3010" s="2"/>
      <c r="BT3010" s="12"/>
      <c r="BU3010" s="12"/>
      <c r="BV3010" s="12"/>
      <c r="BW3010" s="2"/>
      <c r="BX3010" s="2"/>
      <c r="BY3010" s="2"/>
      <c r="BZ3010" s="2"/>
      <c r="CA3010" s="2"/>
    </row>
    <row r="3011" spans="47:79">
      <c r="AU3011" s="2"/>
      <c r="AV3011" s="2"/>
      <c r="AW3011" s="2"/>
      <c r="AX3011" s="12"/>
      <c r="AY3011" s="2"/>
      <c r="AZ3011" s="2"/>
      <c r="BA3011" s="2"/>
      <c r="BB3011" s="12"/>
      <c r="BC3011" s="12"/>
      <c r="BD3011" s="12"/>
      <c r="BE3011" s="2"/>
      <c r="BF3011" s="2"/>
      <c r="BG3011" s="2"/>
      <c r="BH3011" s="2"/>
      <c r="BI3011" s="2"/>
      <c r="BJ3011" s="2"/>
      <c r="BK3011" s="2"/>
      <c r="BL3011" s="2"/>
      <c r="BM3011" s="2"/>
      <c r="BN3011" s="2"/>
      <c r="BO3011" s="2"/>
      <c r="BP3011" s="2"/>
      <c r="BQ3011" s="2"/>
      <c r="BR3011" s="2"/>
      <c r="BS3011" s="2"/>
      <c r="BT3011" s="12"/>
      <c r="BU3011" s="12"/>
      <c r="BV3011" s="12"/>
      <c r="BW3011" s="2"/>
      <c r="BX3011" s="2"/>
      <c r="BY3011" s="2"/>
      <c r="BZ3011" s="2"/>
      <c r="CA3011" s="2"/>
    </row>
    <row r="3012" spans="47:79">
      <c r="AU3012" s="2"/>
      <c r="AV3012" s="2"/>
      <c r="AW3012" s="2"/>
      <c r="AX3012" s="12"/>
      <c r="AY3012" s="2"/>
      <c r="AZ3012" s="2"/>
      <c r="BA3012" s="2"/>
      <c r="BB3012" s="12"/>
      <c r="BC3012" s="12"/>
      <c r="BD3012" s="12"/>
      <c r="BE3012" s="2"/>
      <c r="BF3012" s="2"/>
      <c r="BG3012" s="2"/>
      <c r="BH3012" s="2"/>
      <c r="BI3012" s="2"/>
      <c r="BJ3012" s="2"/>
      <c r="BK3012" s="2"/>
      <c r="BL3012" s="2"/>
      <c r="BM3012" s="2"/>
      <c r="BN3012" s="2"/>
      <c r="BO3012" s="2"/>
      <c r="BP3012" s="2"/>
      <c r="BQ3012" s="2"/>
      <c r="BR3012" s="2"/>
      <c r="BS3012" s="2"/>
      <c r="BT3012" s="12"/>
      <c r="BU3012" s="12"/>
      <c r="BV3012" s="12"/>
      <c r="BW3012" s="2"/>
      <c r="BX3012" s="2"/>
      <c r="BY3012" s="2"/>
      <c r="BZ3012" s="2"/>
      <c r="CA3012" s="2"/>
    </row>
    <row r="3013" spans="47:79">
      <c r="AU3013" s="2"/>
      <c r="AV3013" s="2"/>
      <c r="AW3013" s="2"/>
      <c r="AX3013" s="12"/>
      <c r="AY3013" s="2"/>
      <c r="AZ3013" s="2"/>
      <c r="BA3013" s="2"/>
      <c r="BB3013" s="12"/>
      <c r="BC3013" s="12"/>
      <c r="BD3013" s="12"/>
      <c r="BE3013" s="2"/>
      <c r="BF3013" s="2"/>
      <c r="BG3013" s="2"/>
      <c r="BH3013" s="2"/>
      <c r="BI3013" s="2"/>
      <c r="BJ3013" s="2"/>
      <c r="BK3013" s="2"/>
      <c r="BL3013" s="2"/>
      <c r="BM3013" s="2"/>
      <c r="BN3013" s="2"/>
      <c r="BO3013" s="2"/>
      <c r="BP3013" s="2"/>
      <c r="BQ3013" s="2"/>
      <c r="BR3013" s="2"/>
      <c r="BS3013" s="2"/>
      <c r="BT3013" s="12"/>
      <c r="BU3013" s="12"/>
      <c r="BV3013" s="12"/>
      <c r="BW3013" s="2"/>
      <c r="BX3013" s="2"/>
      <c r="BY3013" s="2"/>
      <c r="BZ3013" s="2"/>
      <c r="CA3013" s="2"/>
    </row>
    <row r="3014" spans="47:79">
      <c r="AU3014" s="2"/>
      <c r="AV3014" s="2"/>
      <c r="AW3014" s="2"/>
      <c r="AX3014" s="12"/>
      <c r="AY3014" s="2"/>
      <c r="AZ3014" s="2"/>
      <c r="BA3014" s="2"/>
      <c r="BB3014" s="12"/>
      <c r="BC3014" s="12"/>
      <c r="BD3014" s="12"/>
      <c r="BE3014" s="2"/>
      <c r="BF3014" s="2"/>
      <c r="BG3014" s="2"/>
      <c r="BH3014" s="2"/>
      <c r="BI3014" s="2"/>
      <c r="BJ3014" s="2"/>
      <c r="BK3014" s="2"/>
      <c r="BL3014" s="2"/>
      <c r="BM3014" s="2"/>
      <c r="BN3014" s="2"/>
      <c r="BO3014" s="2"/>
      <c r="BP3014" s="2"/>
      <c r="BQ3014" s="2"/>
      <c r="BR3014" s="2"/>
      <c r="BS3014" s="2"/>
      <c r="BT3014" s="12"/>
      <c r="BU3014" s="12"/>
      <c r="BV3014" s="12"/>
      <c r="BW3014" s="2"/>
      <c r="BX3014" s="2"/>
      <c r="BY3014" s="2"/>
      <c r="BZ3014" s="2"/>
      <c r="CA3014" s="2"/>
    </row>
    <row r="3015" spans="47:79">
      <c r="AU3015" s="2"/>
      <c r="AV3015" s="2"/>
      <c r="AW3015" s="2"/>
      <c r="AX3015" s="12"/>
      <c r="AY3015" s="2"/>
      <c r="AZ3015" s="2"/>
      <c r="BA3015" s="2"/>
      <c r="BB3015" s="12"/>
      <c r="BC3015" s="12"/>
      <c r="BD3015" s="12"/>
      <c r="BE3015" s="2"/>
      <c r="BF3015" s="2"/>
      <c r="BG3015" s="2"/>
      <c r="BH3015" s="2"/>
      <c r="BI3015" s="2"/>
      <c r="BJ3015" s="2"/>
      <c r="BK3015" s="2"/>
      <c r="BL3015" s="2"/>
      <c r="BM3015" s="2"/>
      <c r="BN3015" s="2"/>
      <c r="BO3015" s="2"/>
      <c r="BP3015" s="2"/>
      <c r="BQ3015" s="2"/>
      <c r="BR3015" s="2"/>
      <c r="BS3015" s="2"/>
      <c r="BT3015" s="12"/>
      <c r="BU3015" s="12"/>
      <c r="BV3015" s="12"/>
      <c r="BW3015" s="2"/>
      <c r="BX3015" s="2"/>
      <c r="BY3015" s="2"/>
      <c r="BZ3015" s="2"/>
      <c r="CA3015" s="2"/>
    </row>
    <row r="3016" spans="47:79">
      <c r="AU3016" s="2"/>
      <c r="AV3016" s="2"/>
      <c r="AW3016" s="2"/>
      <c r="AX3016" s="12"/>
      <c r="AY3016" s="2"/>
      <c r="AZ3016" s="2"/>
      <c r="BA3016" s="2"/>
      <c r="BB3016" s="12"/>
      <c r="BC3016" s="12"/>
      <c r="BD3016" s="12"/>
      <c r="BE3016" s="2"/>
      <c r="BF3016" s="2"/>
      <c r="BG3016" s="2"/>
      <c r="BH3016" s="2"/>
      <c r="BI3016" s="2"/>
      <c r="BJ3016" s="2"/>
      <c r="BK3016" s="2"/>
      <c r="BL3016" s="2"/>
      <c r="BM3016" s="2"/>
      <c r="BN3016" s="2"/>
      <c r="BO3016" s="2"/>
      <c r="BP3016" s="2"/>
      <c r="BQ3016" s="2"/>
      <c r="BR3016" s="2"/>
      <c r="BS3016" s="2"/>
      <c r="BT3016" s="12"/>
      <c r="BU3016" s="12"/>
      <c r="BV3016" s="12"/>
      <c r="BW3016" s="2"/>
      <c r="BX3016" s="2"/>
      <c r="BY3016" s="2"/>
      <c r="BZ3016" s="2"/>
      <c r="CA3016" s="2"/>
    </row>
    <row r="3017" spans="47:79">
      <c r="AU3017" s="2"/>
      <c r="AV3017" s="2"/>
      <c r="AW3017" s="2"/>
      <c r="AX3017" s="12"/>
      <c r="AY3017" s="2"/>
      <c r="AZ3017" s="2"/>
      <c r="BA3017" s="2"/>
      <c r="BB3017" s="12"/>
      <c r="BC3017" s="12"/>
      <c r="BD3017" s="12"/>
      <c r="BE3017" s="2"/>
      <c r="BF3017" s="2"/>
      <c r="BG3017" s="2"/>
      <c r="BH3017" s="2"/>
      <c r="BI3017" s="2"/>
      <c r="BJ3017" s="2"/>
      <c r="BK3017" s="2"/>
      <c r="BL3017" s="2"/>
      <c r="BM3017" s="2"/>
      <c r="BN3017" s="2"/>
      <c r="BO3017" s="2"/>
      <c r="BP3017" s="2"/>
      <c r="BQ3017" s="2"/>
      <c r="BR3017" s="2"/>
      <c r="BS3017" s="2"/>
      <c r="BT3017" s="12"/>
      <c r="BU3017" s="12"/>
      <c r="BV3017" s="12"/>
      <c r="BW3017" s="2"/>
      <c r="BX3017" s="2"/>
      <c r="BY3017" s="2"/>
      <c r="BZ3017" s="2"/>
      <c r="CA3017" s="2"/>
    </row>
    <row r="3018" spans="47:79">
      <c r="AU3018" s="2"/>
      <c r="AV3018" s="2"/>
      <c r="AW3018" s="2"/>
      <c r="AX3018" s="12"/>
      <c r="AY3018" s="2"/>
      <c r="AZ3018" s="2"/>
      <c r="BA3018" s="2"/>
      <c r="BB3018" s="12"/>
      <c r="BC3018" s="12"/>
      <c r="BD3018" s="12"/>
      <c r="BE3018" s="2"/>
      <c r="BF3018" s="2"/>
      <c r="BG3018" s="2"/>
      <c r="BH3018" s="2"/>
      <c r="BI3018" s="2"/>
      <c r="BJ3018" s="2"/>
      <c r="BK3018" s="2"/>
      <c r="BL3018" s="2"/>
      <c r="BM3018" s="2"/>
      <c r="BN3018" s="2"/>
      <c r="BO3018" s="2"/>
      <c r="BP3018" s="2"/>
      <c r="BQ3018" s="2"/>
      <c r="BR3018" s="2"/>
      <c r="BS3018" s="2"/>
      <c r="BT3018" s="12"/>
      <c r="BU3018" s="12"/>
      <c r="BV3018" s="12"/>
      <c r="BW3018" s="2"/>
      <c r="BX3018" s="2"/>
      <c r="BY3018" s="2"/>
      <c r="BZ3018" s="2"/>
      <c r="CA3018" s="2"/>
    </row>
    <row r="3019" spans="47:79">
      <c r="AU3019" s="2"/>
      <c r="AV3019" s="2"/>
      <c r="AW3019" s="2"/>
      <c r="AX3019" s="12"/>
      <c r="AY3019" s="2"/>
      <c r="AZ3019" s="2"/>
      <c r="BA3019" s="2"/>
      <c r="BB3019" s="12"/>
      <c r="BC3019" s="12"/>
      <c r="BD3019" s="12"/>
      <c r="BE3019" s="2"/>
      <c r="BF3019" s="2"/>
      <c r="BG3019" s="2"/>
      <c r="BH3019" s="2"/>
      <c r="BI3019" s="2"/>
      <c r="BJ3019" s="2"/>
      <c r="BK3019" s="2"/>
      <c r="BL3019" s="2"/>
      <c r="BM3019" s="2"/>
      <c r="BN3019" s="2"/>
      <c r="BO3019" s="2"/>
      <c r="BP3019" s="2"/>
      <c r="BQ3019" s="2"/>
      <c r="BR3019" s="2"/>
      <c r="BS3019" s="2"/>
      <c r="BT3019" s="12"/>
      <c r="BU3019" s="12"/>
      <c r="BV3019" s="12"/>
      <c r="BW3019" s="2"/>
      <c r="BX3019" s="2"/>
      <c r="BY3019" s="2"/>
      <c r="BZ3019" s="2"/>
      <c r="CA3019" s="2"/>
    </row>
    <row r="3020" spans="47:79">
      <c r="AU3020" s="2"/>
      <c r="AV3020" s="2"/>
      <c r="AW3020" s="2"/>
      <c r="AX3020" s="12"/>
      <c r="AY3020" s="2"/>
      <c r="AZ3020" s="2"/>
      <c r="BA3020" s="2"/>
      <c r="BB3020" s="12"/>
      <c r="BC3020" s="12"/>
      <c r="BD3020" s="12"/>
      <c r="BE3020" s="2"/>
      <c r="BF3020" s="2"/>
      <c r="BG3020" s="2"/>
      <c r="BH3020" s="2"/>
      <c r="BI3020" s="2"/>
      <c r="BJ3020" s="2"/>
      <c r="BK3020" s="2"/>
      <c r="BL3020" s="2"/>
      <c r="BM3020" s="2"/>
      <c r="BN3020" s="2"/>
      <c r="BO3020" s="2"/>
      <c r="BP3020" s="2"/>
      <c r="BQ3020" s="2"/>
      <c r="BR3020" s="2"/>
      <c r="BS3020" s="2"/>
      <c r="BT3020" s="12"/>
      <c r="BU3020" s="12"/>
      <c r="BV3020" s="12"/>
      <c r="BW3020" s="2"/>
      <c r="BX3020" s="2"/>
      <c r="BY3020" s="2"/>
      <c r="BZ3020" s="2"/>
      <c r="CA3020" s="2"/>
    </row>
    <row r="3021" spans="47:79">
      <c r="AU3021" s="2"/>
      <c r="AV3021" s="2"/>
      <c r="AW3021" s="2"/>
      <c r="AX3021" s="12"/>
      <c r="AY3021" s="2"/>
      <c r="AZ3021" s="2"/>
      <c r="BA3021" s="2"/>
      <c r="BB3021" s="12"/>
      <c r="BC3021" s="12"/>
      <c r="BD3021" s="12"/>
      <c r="BE3021" s="2"/>
      <c r="BF3021" s="2"/>
      <c r="BG3021" s="2"/>
      <c r="BH3021" s="2"/>
      <c r="BI3021" s="2"/>
      <c r="BJ3021" s="2"/>
      <c r="BK3021" s="2"/>
      <c r="BL3021" s="2"/>
      <c r="BM3021" s="2"/>
      <c r="BN3021" s="2"/>
      <c r="BO3021" s="2"/>
      <c r="BP3021" s="2"/>
      <c r="BQ3021" s="2"/>
      <c r="BR3021" s="2"/>
      <c r="BS3021" s="2"/>
      <c r="BT3021" s="12"/>
      <c r="BU3021" s="12"/>
      <c r="BV3021" s="12"/>
      <c r="BW3021" s="2"/>
      <c r="BX3021" s="2"/>
      <c r="BY3021" s="2"/>
      <c r="BZ3021" s="2"/>
      <c r="CA3021" s="2"/>
    </row>
    <row r="3022" spans="47:79">
      <c r="AU3022" s="2"/>
      <c r="AV3022" s="2"/>
      <c r="AW3022" s="2"/>
      <c r="AX3022" s="12"/>
      <c r="AY3022" s="2"/>
      <c r="AZ3022" s="2"/>
      <c r="BA3022" s="2"/>
      <c r="BB3022" s="12"/>
      <c r="BC3022" s="12"/>
      <c r="BD3022" s="12"/>
      <c r="BE3022" s="2"/>
      <c r="BF3022" s="2"/>
      <c r="BG3022" s="2"/>
      <c r="BH3022" s="2"/>
      <c r="BI3022" s="2"/>
      <c r="BJ3022" s="2"/>
      <c r="BK3022" s="2"/>
      <c r="BL3022" s="2"/>
      <c r="BM3022" s="2"/>
      <c r="BN3022" s="2"/>
      <c r="BO3022" s="2"/>
      <c r="BP3022" s="2"/>
      <c r="BQ3022" s="2"/>
      <c r="BR3022" s="2"/>
      <c r="BS3022" s="2"/>
      <c r="BT3022" s="12"/>
      <c r="BU3022" s="12"/>
      <c r="BV3022" s="12"/>
      <c r="BW3022" s="2"/>
      <c r="BX3022" s="2"/>
      <c r="BY3022" s="2"/>
      <c r="BZ3022" s="2"/>
      <c r="CA3022" s="2"/>
    </row>
    <row r="3023" spans="47:79">
      <c r="AU3023" s="2"/>
      <c r="AV3023" s="2"/>
      <c r="AW3023" s="2"/>
      <c r="AX3023" s="12"/>
      <c r="AY3023" s="2"/>
      <c r="AZ3023" s="2"/>
      <c r="BA3023" s="2"/>
      <c r="BB3023" s="12"/>
      <c r="BC3023" s="12"/>
      <c r="BD3023" s="12"/>
      <c r="BE3023" s="2"/>
      <c r="BF3023" s="2"/>
      <c r="BG3023" s="2"/>
      <c r="BH3023" s="2"/>
      <c r="BI3023" s="2"/>
      <c r="BJ3023" s="2"/>
      <c r="BK3023" s="2"/>
      <c r="BL3023" s="2"/>
      <c r="BM3023" s="2"/>
      <c r="BN3023" s="2"/>
      <c r="BO3023" s="2"/>
      <c r="BP3023" s="2"/>
      <c r="BQ3023" s="2"/>
      <c r="BR3023" s="2"/>
      <c r="BS3023" s="2"/>
      <c r="BT3023" s="12"/>
      <c r="BU3023" s="12"/>
      <c r="BV3023" s="12"/>
      <c r="BW3023" s="2"/>
      <c r="BX3023" s="2"/>
      <c r="BY3023" s="2"/>
      <c r="BZ3023" s="2"/>
      <c r="CA3023" s="2"/>
    </row>
    <row r="3024" spans="47:79">
      <c r="AU3024" s="2"/>
      <c r="AV3024" s="2"/>
      <c r="AW3024" s="2"/>
      <c r="AX3024" s="12"/>
      <c r="AY3024" s="2"/>
      <c r="AZ3024" s="2"/>
      <c r="BA3024" s="2"/>
      <c r="BB3024" s="12"/>
      <c r="BC3024" s="12"/>
      <c r="BD3024" s="12"/>
      <c r="BE3024" s="2"/>
      <c r="BF3024" s="2"/>
      <c r="BG3024" s="2"/>
      <c r="BH3024" s="2"/>
      <c r="BI3024" s="2"/>
      <c r="BJ3024" s="2"/>
      <c r="BK3024" s="2"/>
      <c r="BL3024" s="2"/>
      <c r="BM3024" s="2"/>
      <c r="BN3024" s="2"/>
      <c r="BO3024" s="2"/>
      <c r="BP3024" s="2"/>
      <c r="BQ3024" s="2"/>
      <c r="BR3024" s="2"/>
      <c r="BS3024" s="2"/>
      <c r="BT3024" s="12"/>
      <c r="BU3024" s="12"/>
      <c r="BV3024" s="12"/>
      <c r="BW3024" s="2"/>
      <c r="BX3024" s="2"/>
      <c r="BY3024" s="2"/>
      <c r="BZ3024" s="2"/>
      <c r="CA3024" s="2"/>
    </row>
    <row r="3025" spans="47:79">
      <c r="AU3025" s="2"/>
      <c r="AV3025" s="2"/>
      <c r="AW3025" s="2"/>
      <c r="AX3025" s="12"/>
      <c r="AY3025" s="2"/>
      <c r="AZ3025" s="2"/>
      <c r="BA3025" s="2"/>
      <c r="BB3025" s="12"/>
      <c r="BC3025" s="12"/>
      <c r="BD3025" s="12"/>
      <c r="BE3025" s="2"/>
      <c r="BF3025" s="2"/>
      <c r="BG3025" s="2"/>
      <c r="BH3025" s="2"/>
      <c r="BI3025" s="2"/>
      <c r="BJ3025" s="2"/>
      <c r="BK3025" s="2"/>
      <c r="BL3025" s="2"/>
      <c r="BM3025" s="2"/>
      <c r="BN3025" s="2"/>
      <c r="BO3025" s="2"/>
      <c r="BP3025" s="2"/>
      <c r="BQ3025" s="2"/>
      <c r="BR3025" s="2"/>
      <c r="BS3025" s="2"/>
      <c r="BT3025" s="12"/>
      <c r="BU3025" s="12"/>
      <c r="BV3025" s="12"/>
      <c r="BW3025" s="2"/>
      <c r="BX3025" s="2"/>
      <c r="BY3025" s="2"/>
      <c r="BZ3025" s="2"/>
      <c r="CA3025" s="2"/>
    </row>
    <row r="3026" spans="47:79">
      <c r="AU3026" s="2"/>
      <c r="AV3026" s="2"/>
      <c r="AW3026" s="2"/>
      <c r="AX3026" s="12"/>
      <c r="AY3026" s="2"/>
      <c r="AZ3026" s="2"/>
      <c r="BA3026" s="2"/>
      <c r="BB3026" s="12"/>
      <c r="BC3026" s="12"/>
      <c r="BD3026" s="12"/>
      <c r="BE3026" s="2"/>
      <c r="BF3026" s="2"/>
      <c r="BG3026" s="2"/>
      <c r="BH3026" s="2"/>
      <c r="BI3026" s="2"/>
      <c r="BJ3026" s="2"/>
      <c r="BK3026" s="2"/>
      <c r="BL3026" s="2"/>
      <c r="BM3026" s="2"/>
      <c r="BN3026" s="2"/>
      <c r="BO3026" s="2"/>
      <c r="BP3026" s="2"/>
      <c r="BQ3026" s="2"/>
      <c r="BR3026" s="2"/>
      <c r="BS3026" s="2"/>
      <c r="BT3026" s="12"/>
      <c r="BU3026" s="12"/>
      <c r="BV3026" s="12"/>
      <c r="BW3026" s="2"/>
      <c r="BX3026" s="2"/>
      <c r="BY3026" s="2"/>
      <c r="BZ3026" s="2"/>
      <c r="CA3026" s="2"/>
    </row>
    <row r="3027" spans="47:79">
      <c r="AU3027" s="2"/>
      <c r="AV3027" s="2"/>
      <c r="AW3027" s="2"/>
      <c r="AX3027" s="12"/>
      <c r="AY3027" s="2"/>
      <c r="AZ3027" s="2"/>
      <c r="BA3027" s="2"/>
      <c r="BB3027" s="12"/>
      <c r="BC3027" s="12"/>
      <c r="BD3027" s="12"/>
      <c r="BE3027" s="2"/>
      <c r="BF3027" s="2"/>
      <c r="BG3027" s="2"/>
      <c r="BH3027" s="2"/>
      <c r="BI3027" s="2"/>
      <c r="BJ3027" s="2"/>
      <c r="BK3027" s="2"/>
      <c r="BL3027" s="2"/>
      <c r="BM3027" s="2"/>
      <c r="BN3027" s="2"/>
      <c r="BO3027" s="2"/>
      <c r="BP3027" s="2"/>
      <c r="BQ3027" s="2"/>
      <c r="BR3027" s="2"/>
      <c r="BS3027" s="2"/>
      <c r="BT3027" s="12"/>
      <c r="BU3027" s="12"/>
      <c r="BV3027" s="12"/>
      <c r="BW3027" s="2"/>
      <c r="BX3027" s="2"/>
      <c r="BY3027" s="2"/>
      <c r="BZ3027" s="2"/>
      <c r="CA3027" s="2"/>
    </row>
    <row r="3028" spans="47:79">
      <c r="AU3028" s="2"/>
      <c r="AV3028" s="2"/>
      <c r="AW3028" s="2"/>
      <c r="AX3028" s="12"/>
      <c r="AY3028" s="2"/>
      <c r="AZ3028" s="2"/>
      <c r="BA3028" s="2"/>
      <c r="BB3028" s="12"/>
      <c r="BC3028" s="12"/>
      <c r="BD3028" s="12"/>
      <c r="BE3028" s="2"/>
      <c r="BF3028" s="2"/>
      <c r="BG3028" s="2"/>
      <c r="BH3028" s="2"/>
      <c r="BI3028" s="2"/>
      <c r="BJ3028" s="2"/>
      <c r="BK3028" s="2"/>
      <c r="BL3028" s="2"/>
      <c r="BM3028" s="2"/>
      <c r="BN3028" s="2"/>
      <c r="BO3028" s="2"/>
      <c r="BP3028" s="2"/>
      <c r="BQ3028" s="2"/>
      <c r="BR3028" s="2"/>
      <c r="BS3028" s="2"/>
      <c r="BT3028" s="12"/>
      <c r="BU3028" s="12"/>
      <c r="BV3028" s="12"/>
      <c r="BW3028" s="2"/>
      <c r="BX3028" s="2"/>
      <c r="BY3028" s="2"/>
      <c r="BZ3028" s="2"/>
      <c r="CA3028" s="2"/>
    </row>
    <row r="3029" spans="47:79">
      <c r="AU3029" s="2"/>
      <c r="AV3029" s="2"/>
      <c r="AW3029" s="2"/>
      <c r="AX3029" s="12"/>
      <c r="AY3029" s="2"/>
      <c r="AZ3029" s="2"/>
      <c r="BA3029" s="2"/>
      <c r="BB3029" s="12"/>
      <c r="BC3029" s="12"/>
      <c r="BD3029" s="12"/>
      <c r="BE3029" s="2"/>
      <c r="BF3029" s="2"/>
      <c r="BG3029" s="2"/>
      <c r="BH3029" s="2"/>
      <c r="BI3029" s="2"/>
      <c r="BJ3029" s="2"/>
      <c r="BK3029" s="2"/>
      <c r="BL3029" s="2"/>
      <c r="BM3029" s="2"/>
      <c r="BN3029" s="2"/>
      <c r="BO3029" s="2"/>
      <c r="BP3029" s="2"/>
      <c r="BQ3029" s="2"/>
      <c r="BR3029" s="2"/>
      <c r="BS3029" s="2"/>
      <c r="BT3029" s="12"/>
      <c r="BU3029" s="12"/>
      <c r="BV3029" s="12"/>
      <c r="BW3029" s="2"/>
      <c r="BX3029" s="2"/>
      <c r="BY3029" s="2"/>
      <c r="BZ3029" s="2"/>
      <c r="CA3029" s="2"/>
    </row>
    <row r="3030" spans="47:79">
      <c r="AU3030" s="2"/>
      <c r="AV3030" s="2"/>
      <c r="AW3030" s="2"/>
      <c r="AX3030" s="12"/>
      <c r="AY3030" s="2"/>
      <c r="AZ3030" s="2"/>
      <c r="BA3030" s="2"/>
      <c r="BB3030" s="12"/>
      <c r="BC3030" s="12"/>
      <c r="BD3030" s="12"/>
      <c r="BE3030" s="2"/>
      <c r="BF3030" s="2"/>
      <c r="BG3030" s="2"/>
      <c r="BH3030" s="2"/>
      <c r="BI3030" s="2"/>
      <c r="BJ3030" s="2"/>
      <c r="BK3030" s="2"/>
      <c r="BL3030" s="2"/>
      <c r="BM3030" s="2"/>
      <c r="BN3030" s="2"/>
      <c r="BO3030" s="2"/>
      <c r="BP3030" s="2"/>
      <c r="BQ3030" s="2"/>
      <c r="BR3030" s="2"/>
      <c r="BS3030" s="2"/>
      <c r="BT3030" s="12"/>
      <c r="BU3030" s="12"/>
      <c r="BV3030" s="12"/>
      <c r="BW3030" s="2"/>
      <c r="BX3030" s="2"/>
      <c r="BY3030" s="2"/>
      <c r="BZ3030" s="2"/>
      <c r="CA3030" s="2"/>
    </row>
    <row r="3031" spans="47:79">
      <c r="AU3031" s="2"/>
      <c r="AV3031" s="2"/>
      <c r="AW3031" s="2"/>
      <c r="AX3031" s="12"/>
      <c r="AY3031" s="2"/>
      <c r="AZ3031" s="2"/>
      <c r="BA3031" s="2"/>
      <c r="BB3031" s="12"/>
      <c r="BC3031" s="12"/>
      <c r="BD3031" s="12"/>
      <c r="BE3031" s="2"/>
      <c r="BF3031" s="2"/>
      <c r="BG3031" s="2"/>
      <c r="BH3031" s="2"/>
      <c r="BI3031" s="2"/>
      <c r="BJ3031" s="2"/>
      <c r="BK3031" s="2"/>
      <c r="BL3031" s="2"/>
      <c r="BM3031" s="2"/>
      <c r="BN3031" s="2"/>
      <c r="BO3031" s="2"/>
      <c r="BP3031" s="2"/>
      <c r="BQ3031" s="2"/>
      <c r="BR3031" s="2"/>
      <c r="BS3031" s="2"/>
      <c r="BT3031" s="12"/>
      <c r="BU3031" s="12"/>
      <c r="BV3031" s="12"/>
      <c r="BW3031" s="2"/>
      <c r="BX3031" s="2"/>
      <c r="BY3031" s="2"/>
      <c r="BZ3031" s="2"/>
      <c r="CA3031" s="2"/>
    </row>
    <row r="3032" spans="47:79">
      <c r="AU3032" s="2"/>
      <c r="AV3032" s="2"/>
      <c r="AW3032" s="2"/>
      <c r="AX3032" s="12"/>
      <c r="AY3032" s="2"/>
      <c r="AZ3032" s="2"/>
      <c r="BA3032" s="2"/>
      <c r="BB3032" s="12"/>
      <c r="BC3032" s="12"/>
      <c r="BD3032" s="12"/>
      <c r="BE3032" s="2"/>
      <c r="BF3032" s="2"/>
      <c r="BG3032" s="2"/>
      <c r="BH3032" s="2"/>
      <c r="BI3032" s="2"/>
      <c r="BJ3032" s="2"/>
      <c r="BK3032" s="2"/>
      <c r="BL3032" s="2"/>
      <c r="BM3032" s="2"/>
      <c r="BN3032" s="2"/>
      <c r="BO3032" s="2"/>
      <c r="BP3032" s="2"/>
      <c r="BQ3032" s="2"/>
      <c r="BR3032" s="2"/>
      <c r="BS3032" s="2"/>
      <c r="BT3032" s="12"/>
      <c r="BU3032" s="12"/>
      <c r="BV3032" s="12"/>
      <c r="BW3032" s="2"/>
      <c r="BX3032" s="2"/>
      <c r="BY3032" s="2"/>
      <c r="BZ3032" s="2"/>
      <c r="CA3032" s="2"/>
    </row>
    <row r="3033" spans="47:79">
      <c r="AU3033" s="2"/>
      <c r="AV3033" s="2"/>
      <c r="AW3033" s="2"/>
      <c r="AX3033" s="12"/>
      <c r="AY3033" s="2"/>
      <c r="AZ3033" s="2"/>
      <c r="BA3033" s="2"/>
      <c r="BB3033" s="12"/>
      <c r="BC3033" s="12"/>
      <c r="BD3033" s="12"/>
      <c r="BE3033" s="2"/>
      <c r="BF3033" s="2"/>
      <c r="BG3033" s="2"/>
      <c r="BH3033" s="2"/>
      <c r="BI3033" s="2"/>
      <c r="BJ3033" s="2"/>
      <c r="BK3033" s="2"/>
      <c r="BL3033" s="2"/>
      <c r="BM3033" s="2"/>
      <c r="BN3033" s="2"/>
      <c r="BO3033" s="2"/>
      <c r="BP3033" s="2"/>
      <c r="BQ3033" s="2"/>
      <c r="BR3033" s="2"/>
      <c r="BS3033" s="2"/>
      <c r="BT3033" s="12"/>
      <c r="BU3033" s="12"/>
      <c r="BV3033" s="12"/>
      <c r="BW3033" s="2"/>
      <c r="BX3033" s="2"/>
      <c r="BY3033" s="2"/>
      <c r="BZ3033" s="2"/>
      <c r="CA3033" s="2"/>
    </row>
    <row r="3034" spans="47:79">
      <c r="AU3034" s="2"/>
      <c r="AV3034" s="2"/>
      <c r="AW3034" s="2"/>
      <c r="AX3034" s="12"/>
      <c r="AY3034" s="2"/>
      <c r="AZ3034" s="2"/>
      <c r="BA3034" s="2"/>
      <c r="BB3034" s="12"/>
      <c r="BC3034" s="12"/>
      <c r="BD3034" s="12"/>
      <c r="BE3034" s="2"/>
      <c r="BF3034" s="2"/>
      <c r="BG3034" s="2"/>
      <c r="BH3034" s="2"/>
      <c r="BI3034" s="2"/>
      <c r="BJ3034" s="2"/>
      <c r="BK3034" s="2"/>
      <c r="BL3034" s="2"/>
      <c r="BM3034" s="2"/>
      <c r="BN3034" s="2"/>
      <c r="BO3034" s="2"/>
      <c r="BP3034" s="2"/>
      <c r="BQ3034" s="2"/>
      <c r="BR3034" s="2"/>
      <c r="BS3034" s="2"/>
      <c r="BT3034" s="12"/>
      <c r="BU3034" s="12"/>
      <c r="BV3034" s="12"/>
      <c r="BW3034" s="2"/>
      <c r="BX3034" s="2"/>
      <c r="BY3034" s="2"/>
      <c r="BZ3034" s="2"/>
      <c r="CA3034" s="2"/>
    </row>
    <row r="3035" spans="47:79">
      <c r="AU3035" s="2"/>
      <c r="AV3035" s="2"/>
      <c r="AW3035" s="2"/>
      <c r="AX3035" s="12"/>
      <c r="AY3035" s="2"/>
      <c r="AZ3035" s="2"/>
      <c r="BA3035" s="2"/>
      <c r="BB3035" s="12"/>
      <c r="BC3035" s="12"/>
      <c r="BD3035" s="12"/>
      <c r="BE3035" s="2"/>
      <c r="BF3035" s="2"/>
      <c r="BG3035" s="2"/>
      <c r="BH3035" s="2"/>
      <c r="BI3035" s="2"/>
      <c r="BJ3035" s="2"/>
      <c r="BK3035" s="2"/>
      <c r="BL3035" s="2"/>
      <c r="BM3035" s="2"/>
      <c r="BN3035" s="2"/>
      <c r="BO3035" s="2"/>
      <c r="BP3035" s="2"/>
      <c r="BQ3035" s="2"/>
      <c r="BR3035" s="2"/>
      <c r="BS3035" s="2"/>
      <c r="BT3035" s="12"/>
      <c r="BU3035" s="12"/>
      <c r="BV3035" s="12"/>
      <c r="BW3035" s="2"/>
      <c r="BX3035" s="2"/>
      <c r="BY3035" s="2"/>
      <c r="BZ3035" s="2"/>
      <c r="CA3035" s="2"/>
    </row>
    <row r="3036" spans="47:79">
      <c r="AU3036" s="2"/>
      <c r="AV3036" s="2"/>
      <c r="AW3036" s="2"/>
      <c r="AX3036" s="12"/>
      <c r="AY3036" s="2"/>
      <c r="AZ3036" s="2"/>
      <c r="BA3036" s="2"/>
      <c r="BB3036" s="12"/>
      <c r="BC3036" s="12"/>
      <c r="BD3036" s="12"/>
      <c r="BE3036" s="2"/>
      <c r="BF3036" s="2"/>
      <c r="BG3036" s="2"/>
      <c r="BH3036" s="2"/>
      <c r="BI3036" s="2"/>
      <c r="BJ3036" s="2"/>
      <c r="BK3036" s="2"/>
      <c r="BL3036" s="2"/>
      <c r="BM3036" s="2"/>
      <c r="BN3036" s="2"/>
      <c r="BO3036" s="2"/>
      <c r="BP3036" s="2"/>
      <c r="BQ3036" s="2"/>
      <c r="BR3036" s="2"/>
      <c r="BS3036" s="2"/>
      <c r="BT3036" s="12"/>
      <c r="BU3036" s="12"/>
      <c r="BV3036" s="12"/>
      <c r="BW3036" s="2"/>
      <c r="BX3036" s="2"/>
      <c r="BY3036" s="2"/>
      <c r="BZ3036" s="2"/>
      <c r="CA3036" s="2"/>
    </row>
    <row r="3037" spans="47:79">
      <c r="AU3037" s="2"/>
      <c r="AV3037" s="2"/>
      <c r="AW3037" s="2"/>
      <c r="AX3037" s="12"/>
      <c r="AY3037" s="2"/>
      <c r="AZ3037" s="2"/>
      <c r="BA3037" s="2"/>
      <c r="BB3037" s="12"/>
      <c r="BC3037" s="12"/>
      <c r="BD3037" s="12"/>
      <c r="BE3037" s="2"/>
      <c r="BF3037" s="2"/>
      <c r="BG3037" s="2"/>
      <c r="BH3037" s="2"/>
      <c r="BI3037" s="2"/>
      <c r="BJ3037" s="2"/>
      <c r="BK3037" s="2"/>
      <c r="BL3037" s="2"/>
      <c r="BM3037" s="2"/>
      <c r="BN3037" s="2"/>
      <c r="BO3037" s="2"/>
      <c r="BP3037" s="2"/>
      <c r="BQ3037" s="2"/>
      <c r="BR3037" s="2"/>
      <c r="BS3037" s="2"/>
      <c r="BT3037" s="12"/>
      <c r="BU3037" s="12"/>
      <c r="BV3037" s="12"/>
      <c r="BW3037" s="2"/>
      <c r="BX3037" s="2"/>
      <c r="BY3037" s="2"/>
      <c r="BZ3037" s="2"/>
      <c r="CA3037" s="2"/>
    </row>
    <row r="3038" spans="47:79">
      <c r="AU3038" s="2"/>
      <c r="AV3038" s="2"/>
      <c r="AW3038" s="2"/>
      <c r="AX3038" s="12"/>
      <c r="AY3038" s="2"/>
      <c r="AZ3038" s="2"/>
      <c r="BA3038" s="2"/>
      <c r="BB3038" s="12"/>
      <c r="BC3038" s="12"/>
      <c r="BD3038" s="12"/>
      <c r="BE3038" s="2"/>
      <c r="BF3038" s="2"/>
      <c r="BG3038" s="2"/>
      <c r="BH3038" s="2"/>
      <c r="BI3038" s="2"/>
      <c r="BJ3038" s="2"/>
      <c r="BK3038" s="2"/>
      <c r="BL3038" s="2"/>
      <c r="BM3038" s="2"/>
      <c r="BN3038" s="2"/>
      <c r="BO3038" s="2"/>
      <c r="BP3038" s="2"/>
      <c r="BQ3038" s="2"/>
      <c r="BR3038" s="2"/>
      <c r="BS3038" s="2"/>
      <c r="BT3038" s="12"/>
      <c r="BU3038" s="12"/>
      <c r="BV3038" s="12"/>
      <c r="BW3038" s="2"/>
      <c r="BX3038" s="2"/>
      <c r="BY3038" s="2"/>
      <c r="BZ3038" s="2"/>
      <c r="CA3038" s="2"/>
    </row>
    <row r="3039" spans="47:79">
      <c r="AU3039" s="2"/>
      <c r="AV3039" s="2"/>
      <c r="AW3039" s="2"/>
      <c r="AX3039" s="12"/>
      <c r="AY3039" s="2"/>
      <c r="AZ3039" s="2"/>
      <c r="BA3039" s="2"/>
      <c r="BB3039" s="12"/>
      <c r="BC3039" s="12"/>
      <c r="BD3039" s="12"/>
      <c r="BE3039" s="2"/>
      <c r="BF3039" s="2"/>
      <c r="BG3039" s="2"/>
      <c r="BH3039" s="2"/>
      <c r="BI3039" s="2"/>
      <c r="BJ3039" s="2"/>
      <c r="BK3039" s="2"/>
      <c r="BL3039" s="2"/>
      <c r="BM3039" s="2"/>
      <c r="BN3039" s="2"/>
      <c r="BO3039" s="2"/>
      <c r="BP3039" s="2"/>
      <c r="BQ3039" s="2"/>
      <c r="BR3039" s="2"/>
      <c r="BS3039" s="2"/>
      <c r="BT3039" s="12"/>
      <c r="BU3039" s="12"/>
      <c r="BV3039" s="12"/>
      <c r="BW3039" s="2"/>
      <c r="BX3039" s="2"/>
      <c r="BY3039" s="2"/>
      <c r="BZ3039" s="2"/>
      <c r="CA3039" s="2"/>
    </row>
    <row r="3040" spans="47:79">
      <c r="AU3040" s="2"/>
      <c r="AV3040" s="2"/>
      <c r="AW3040" s="2"/>
      <c r="AX3040" s="12"/>
      <c r="AY3040" s="2"/>
      <c r="AZ3040" s="2"/>
      <c r="BA3040" s="2"/>
      <c r="BB3040" s="12"/>
      <c r="BC3040" s="12"/>
      <c r="BD3040" s="12"/>
      <c r="BE3040" s="2"/>
      <c r="BF3040" s="2"/>
      <c r="BG3040" s="2"/>
      <c r="BH3040" s="2"/>
      <c r="BI3040" s="2"/>
      <c r="BJ3040" s="2"/>
      <c r="BK3040" s="2"/>
      <c r="BL3040" s="2"/>
      <c r="BM3040" s="2"/>
      <c r="BN3040" s="2"/>
      <c r="BO3040" s="2"/>
      <c r="BP3040" s="2"/>
      <c r="BQ3040" s="2"/>
      <c r="BR3040" s="2"/>
      <c r="BS3040" s="2"/>
      <c r="BT3040" s="12"/>
      <c r="BU3040" s="12"/>
      <c r="BV3040" s="12"/>
      <c r="BW3040" s="2"/>
      <c r="BX3040" s="2"/>
      <c r="BY3040" s="2"/>
      <c r="BZ3040" s="2"/>
      <c r="CA3040" s="2"/>
    </row>
    <row r="3041" spans="47:79">
      <c r="AU3041" s="2"/>
      <c r="AV3041" s="2"/>
      <c r="AW3041" s="2"/>
      <c r="AX3041" s="12"/>
      <c r="AY3041" s="2"/>
      <c r="AZ3041" s="2"/>
      <c r="BA3041" s="2"/>
      <c r="BB3041" s="12"/>
      <c r="BC3041" s="12"/>
      <c r="BD3041" s="12"/>
      <c r="BE3041" s="2"/>
      <c r="BF3041" s="2"/>
      <c r="BG3041" s="2"/>
      <c r="BH3041" s="2"/>
      <c r="BI3041" s="2"/>
      <c r="BJ3041" s="2"/>
      <c r="BK3041" s="2"/>
      <c r="BL3041" s="2"/>
      <c r="BM3041" s="2"/>
      <c r="BN3041" s="2"/>
      <c r="BO3041" s="2"/>
      <c r="BP3041" s="2"/>
      <c r="BQ3041" s="2"/>
      <c r="BR3041" s="2"/>
      <c r="BS3041" s="2"/>
      <c r="BT3041" s="12"/>
      <c r="BU3041" s="12"/>
      <c r="BV3041" s="12"/>
      <c r="BW3041" s="2"/>
      <c r="BX3041" s="2"/>
      <c r="BY3041" s="2"/>
      <c r="BZ3041" s="2"/>
      <c r="CA3041" s="2"/>
    </row>
    <row r="3042" spans="47:79">
      <c r="AU3042" s="2"/>
      <c r="AV3042" s="2"/>
      <c r="AW3042" s="2"/>
      <c r="AX3042" s="12"/>
      <c r="AY3042" s="2"/>
      <c r="AZ3042" s="2"/>
      <c r="BA3042" s="2"/>
      <c r="BB3042" s="12"/>
      <c r="BC3042" s="12"/>
      <c r="BD3042" s="12"/>
      <c r="BE3042" s="2"/>
      <c r="BF3042" s="2"/>
      <c r="BG3042" s="2"/>
      <c r="BH3042" s="2"/>
      <c r="BI3042" s="2"/>
      <c r="BJ3042" s="2"/>
      <c r="BK3042" s="2"/>
      <c r="BL3042" s="2"/>
      <c r="BM3042" s="2"/>
      <c r="BN3042" s="2"/>
      <c r="BO3042" s="2"/>
      <c r="BP3042" s="2"/>
      <c r="BQ3042" s="2"/>
      <c r="BR3042" s="2"/>
      <c r="BS3042" s="2"/>
      <c r="BT3042" s="12"/>
      <c r="BU3042" s="12"/>
      <c r="BV3042" s="12"/>
      <c r="BW3042" s="2"/>
      <c r="BX3042" s="2"/>
      <c r="BY3042" s="2"/>
      <c r="BZ3042" s="2"/>
      <c r="CA3042" s="2"/>
    </row>
    <row r="3043" spans="47:79">
      <c r="AU3043" s="2"/>
      <c r="AV3043" s="2"/>
      <c r="AW3043" s="2"/>
      <c r="AX3043" s="12"/>
      <c r="AY3043" s="2"/>
      <c r="AZ3043" s="2"/>
      <c r="BA3043" s="2"/>
      <c r="BB3043" s="12"/>
      <c r="BC3043" s="12"/>
      <c r="BD3043" s="12"/>
      <c r="BE3043" s="2"/>
      <c r="BF3043" s="2"/>
      <c r="BG3043" s="2"/>
      <c r="BH3043" s="2"/>
      <c r="BI3043" s="2"/>
      <c r="BJ3043" s="2"/>
      <c r="BK3043" s="2"/>
      <c r="BL3043" s="2"/>
      <c r="BM3043" s="2"/>
      <c r="BN3043" s="2"/>
      <c r="BO3043" s="2"/>
      <c r="BP3043" s="2"/>
      <c r="BQ3043" s="2"/>
      <c r="BR3043" s="2"/>
      <c r="BS3043" s="2"/>
      <c r="BT3043" s="12"/>
      <c r="BU3043" s="12"/>
      <c r="BV3043" s="12"/>
      <c r="BW3043" s="2"/>
      <c r="BX3043" s="2"/>
      <c r="BY3043" s="2"/>
      <c r="BZ3043" s="2"/>
      <c r="CA3043" s="2"/>
    </row>
    <row r="3044" spans="47:79">
      <c r="AU3044" s="2"/>
      <c r="AV3044" s="2"/>
      <c r="AW3044" s="2"/>
      <c r="AX3044" s="12"/>
      <c r="AY3044" s="2"/>
      <c r="AZ3044" s="2"/>
      <c r="BA3044" s="2"/>
      <c r="BB3044" s="12"/>
      <c r="BC3044" s="12"/>
      <c r="BD3044" s="12"/>
      <c r="BE3044" s="2"/>
      <c r="BF3044" s="2"/>
      <c r="BG3044" s="2"/>
      <c r="BH3044" s="2"/>
      <c r="BI3044" s="2"/>
      <c r="BJ3044" s="2"/>
      <c r="BK3044" s="2"/>
      <c r="BL3044" s="2"/>
      <c r="BM3044" s="2"/>
      <c r="BN3044" s="2"/>
      <c r="BO3044" s="2"/>
      <c r="BP3044" s="2"/>
      <c r="BQ3044" s="2"/>
      <c r="BR3044" s="2"/>
      <c r="BS3044" s="2"/>
      <c r="BT3044" s="12"/>
      <c r="BU3044" s="12"/>
      <c r="BV3044" s="12"/>
      <c r="BW3044" s="2"/>
      <c r="BX3044" s="2"/>
      <c r="BY3044" s="2"/>
      <c r="BZ3044" s="2"/>
      <c r="CA3044" s="2"/>
    </row>
    <row r="3045" spans="47:79">
      <c r="AU3045" s="2"/>
      <c r="AV3045" s="2"/>
      <c r="AW3045" s="2"/>
      <c r="AX3045" s="12"/>
      <c r="AY3045" s="2"/>
      <c r="AZ3045" s="2"/>
      <c r="BA3045" s="2"/>
      <c r="BB3045" s="12"/>
      <c r="BC3045" s="12"/>
      <c r="BD3045" s="12"/>
      <c r="BE3045" s="2"/>
      <c r="BF3045" s="2"/>
      <c r="BG3045" s="2"/>
      <c r="BH3045" s="2"/>
      <c r="BI3045" s="2"/>
      <c r="BJ3045" s="2"/>
      <c r="BK3045" s="2"/>
      <c r="BL3045" s="2"/>
      <c r="BM3045" s="2"/>
      <c r="BN3045" s="2"/>
      <c r="BO3045" s="2"/>
      <c r="BP3045" s="2"/>
      <c r="BQ3045" s="2"/>
      <c r="BR3045" s="2"/>
      <c r="BS3045" s="2"/>
      <c r="BT3045" s="12"/>
      <c r="BU3045" s="12"/>
      <c r="BV3045" s="12"/>
      <c r="BW3045" s="2"/>
      <c r="BX3045" s="2"/>
      <c r="BY3045" s="2"/>
      <c r="BZ3045" s="2"/>
      <c r="CA3045" s="2"/>
    </row>
    <row r="3046" spans="47:79">
      <c r="AU3046" s="2"/>
      <c r="AV3046" s="2"/>
      <c r="AW3046" s="2"/>
      <c r="AX3046" s="12"/>
      <c r="AY3046" s="2"/>
      <c r="AZ3046" s="2"/>
      <c r="BA3046" s="2"/>
      <c r="BB3046" s="12"/>
      <c r="BC3046" s="12"/>
      <c r="BD3046" s="12"/>
      <c r="BE3046" s="2"/>
      <c r="BF3046" s="2"/>
      <c r="BG3046" s="2"/>
      <c r="BH3046" s="2"/>
      <c r="BI3046" s="2"/>
      <c r="BJ3046" s="2"/>
      <c r="BK3046" s="2"/>
      <c r="BL3046" s="2"/>
      <c r="BM3046" s="2"/>
      <c r="BN3046" s="2"/>
      <c r="BO3046" s="2"/>
      <c r="BP3046" s="2"/>
      <c r="BQ3046" s="2"/>
      <c r="BR3046" s="2"/>
      <c r="BS3046" s="2"/>
      <c r="BT3046" s="12"/>
      <c r="BU3046" s="12"/>
      <c r="BV3046" s="12"/>
      <c r="BW3046" s="2"/>
      <c r="BX3046" s="2"/>
      <c r="BY3046" s="2"/>
      <c r="BZ3046" s="2"/>
      <c r="CA3046" s="2"/>
    </row>
    <row r="3047" spans="47:79">
      <c r="AU3047" s="2"/>
      <c r="AV3047" s="2"/>
      <c r="AW3047" s="2"/>
      <c r="AX3047" s="12"/>
      <c r="AY3047" s="2"/>
      <c r="AZ3047" s="2"/>
      <c r="BA3047" s="2"/>
      <c r="BB3047" s="12"/>
      <c r="BC3047" s="12"/>
      <c r="BD3047" s="12"/>
      <c r="BE3047" s="2"/>
      <c r="BF3047" s="2"/>
      <c r="BG3047" s="2"/>
      <c r="BH3047" s="2"/>
      <c r="BI3047" s="2"/>
      <c r="BJ3047" s="2"/>
      <c r="BK3047" s="2"/>
      <c r="BL3047" s="2"/>
      <c r="BM3047" s="2"/>
      <c r="BN3047" s="2"/>
      <c r="BO3047" s="2"/>
      <c r="BP3047" s="2"/>
      <c r="BQ3047" s="2"/>
      <c r="BR3047" s="2"/>
      <c r="BS3047" s="2"/>
      <c r="BT3047" s="12"/>
      <c r="BU3047" s="12"/>
      <c r="BV3047" s="12"/>
      <c r="BW3047" s="2"/>
      <c r="BX3047" s="2"/>
      <c r="BY3047" s="2"/>
      <c r="BZ3047" s="2"/>
      <c r="CA3047" s="2"/>
    </row>
    <row r="3048" spans="47:79">
      <c r="AU3048" s="2"/>
      <c r="AV3048" s="2"/>
      <c r="AW3048" s="2"/>
      <c r="AX3048" s="12"/>
      <c r="AY3048" s="2"/>
      <c r="AZ3048" s="2"/>
      <c r="BA3048" s="2"/>
      <c r="BB3048" s="12"/>
      <c r="BC3048" s="12"/>
      <c r="BD3048" s="12"/>
      <c r="BE3048" s="2"/>
      <c r="BF3048" s="2"/>
      <c r="BG3048" s="2"/>
      <c r="BH3048" s="2"/>
      <c r="BI3048" s="2"/>
      <c r="BJ3048" s="2"/>
      <c r="BK3048" s="2"/>
      <c r="BL3048" s="2"/>
      <c r="BM3048" s="2"/>
      <c r="BN3048" s="2"/>
      <c r="BO3048" s="2"/>
      <c r="BP3048" s="2"/>
      <c r="BQ3048" s="2"/>
      <c r="BR3048" s="2"/>
      <c r="BS3048" s="2"/>
      <c r="BT3048" s="12"/>
      <c r="BU3048" s="12"/>
      <c r="BV3048" s="12"/>
      <c r="BW3048" s="2"/>
      <c r="BX3048" s="2"/>
      <c r="BY3048" s="2"/>
      <c r="BZ3048" s="2"/>
      <c r="CA3048" s="2"/>
    </row>
    <row r="3049" spans="47:79">
      <c r="AU3049" s="2"/>
      <c r="AV3049" s="2"/>
      <c r="AW3049" s="2"/>
      <c r="AX3049" s="12"/>
      <c r="AY3049" s="2"/>
      <c r="AZ3049" s="2"/>
      <c r="BA3049" s="2"/>
      <c r="BB3049" s="12"/>
      <c r="BC3049" s="12"/>
      <c r="BD3049" s="12"/>
      <c r="BE3049" s="2"/>
      <c r="BF3049" s="2"/>
      <c r="BG3049" s="2"/>
      <c r="BH3049" s="2"/>
      <c r="BI3049" s="2"/>
      <c r="BJ3049" s="2"/>
      <c r="BK3049" s="2"/>
      <c r="BL3049" s="2"/>
      <c r="BM3049" s="2"/>
      <c r="BN3049" s="2"/>
      <c r="BO3049" s="2"/>
      <c r="BP3049" s="2"/>
      <c r="BQ3049" s="2"/>
      <c r="BR3049" s="2"/>
      <c r="BS3049" s="2"/>
      <c r="BT3049" s="12"/>
      <c r="BU3049" s="12"/>
      <c r="BV3049" s="12"/>
      <c r="BW3049" s="2"/>
      <c r="BX3049" s="2"/>
      <c r="BY3049" s="2"/>
      <c r="BZ3049" s="2"/>
      <c r="CA3049" s="2"/>
    </row>
    <row r="3050" spans="47:79">
      <c r="AU3050" s="2"/>
      <c r="AV3050" s="2"/>
      <c r="AW3050" s="2"/>
      <c r="AX3050" s="12"/>
      <c r="AY3050" s="2"/>
      <c r="AZ3050" s="2"/>
      <c r="BA3050" s="2"/>
      <c r="BB3050" s="12"/>
      <c r="BC3050" s="12"/>
      <c r="BD3050" s="12"/>
      <c r="BE3050" s="2"/>
      <c r="BF3050" s="2"/>
      <c r="BG3050" s="2"/>
      <c r="BH3050" s="2"/>
      <c r="BI3050" s="2"/>
      <c r="BJ3050" s="2"/>
      <c r="BK3050" s="2"/>
      <c r="BL3050" s="2"/>
      <c r="BM3050" s="2"/>
      <c r="BN3050" s="2"/>
      <c r="BO3050" s="2"/>
      <c r="BP3050" s="2"/>
      <c r="BQ3050" s="2"/>
      <c r="BR3050" s="2"/>
      <c r="BS3050" s="2"/>
      <c r="BT3050" s="12"/>
      <c r="BU3050" s="12"/>
      <c r="BV3050" s="12"/>
      <c r="BW3050" s="2"/>
      <c r="BX3050" s="2"/>
      <c r="BY3050" s="2"/>
      <c r="BZ3050" s="2"/>
      <c r="CA3050" s="2"/>
    </row>
    <row r="3051" spans="47:79">
      <c r="AU3051" s="2"/>
      <c r="AV3051" s="2"/>
      <c r="AW3051" s="2"/>
      <c r="AX3051" s="12"/>
      <c r="AY3051" s="2"/>
      <c r="AZ3051" s="2"/>
      <c r="BA3051" s="2"/>
      <c r="BB3051" s="12"/>
      <c r="BC3051" s="12"/>
      <c r="BD3051" s="12"/>
      <c r="BE3051" s="2"/>
      <c r="BF3051" s="2"/>
      <c r="BG3051" s="2"/>
      <c r="BH3051" s="2"/>
      <c r="BI3051" s="2"/>
      <c r="BJ3051" s="2"/>
      <c r="BK3051" s="2"/>
      <c r="BL3051" s="2"/>
      <c r="BM3051" s="2"/>
      <c r="BN3051" s="2"/>
      <c r="BO3051" s="2"/>
      <c r="BP3051" s="2"/>
      <c r="BQ3051" s="2"/>
      <c r="BR3051" s="2"/>
      <c r="BS3051" s="2"/>
      <c r="BT3051" s="12"/>
      <c r="BU3051" s="12"/>
      <c r="BV3051" s="12"/>
      <c r="BW3051" s="2"/>
      <c r="BX3051" s="2"/>
      <c r="BY3051" s="2"/>
      <c r="BZ3051" s="2"/>
      <c r="CA3051" s="2"/>
    </row>
    <row r="3052" spans="47:79">
      <c r="AU3052" s="2"/>
      <c r="AV3052" s="2"/>
      <c r="AW3052" s="2"/>
      <c r="AX3052" s="12"/>
      <c r="AY3052" s="2"/>
      <c r="AZ3052" s="2"/>
      <c r="BA3052" s="2"/>
      <c r="BB3052" s="12"/>
      <c r="BC3052" s="12"/>
      <c r="BD3052" s="12"/>
      <c r="BE3052" s="2"/>
      <c r="BF3052" s="2"/>
      <c r="BG3052" s="2"/>
      <c r="BH3052" s="2"/>
      <c r="BI3052" s="2"/>
      <c r="BJ3052" s="2"/>
      <c r="BK3052" s="2"/>
      <c r="BL3052" s="2"/>
      <c r="BM3052" s="2"/>
      <c r="BN3052" s="2"/>
      <c r="BO3052" s="2"/>
      <c r="BP3052" s="2"/>
      <c r="BQ3052" s="2"/>
      <c r="BR3052" s="2"/>
      <c r="BS3052" s="2"/>
      <c r="BT3052" s="12"/>
      <c r="BU3052" s="12"/>
      <c r="BV3052" s="12"/>
      <c r="BW3052" s="2"/>
      <c r="BX3052" s="2"/>
      <c r="BY3052" s="2"/>
      <c r="BZ3052" s="2"/>
      <c r="CA3052" s="2"/>
    </row>
    <row r="3053" spans="47:79">
      <c r="AU3053" s="2"/>
      <c r="AV3053" s="2"/>
      <c r="AW3053" s="2"/>
      <c r="AX3053" s="12"/>
      <c r="AY3053" s="2"/>
      <c r="AZ3053" s="2"/>
      <c r="BA3053" s="2"/>
      <c r="BB3053" s="12"/>
      <c r="BC3053" s="12"/>
      <c r="BD3053" s="12"/>
      <c r="BE3053" s="2"/>
      <c r="BF3053" s="2"/>
      <c r="BG3053" s="2"/>
      <c r="BH3053" s="2"/>
      <c r="BI3053" s="2"/>
      <c r="BJ3053" s="2"/>
      <c r="BK3053" s="2"/>
      <c r="BL3053" s="2"/>
      <c r="BM3053" s="2"/>
      <c r="BN3053" s="2"/>
      <c r="BO3053" s="2"/>
      <c r="BP3053" s="2"/>
      <c r="BQ3053" s="2"/>
      <c r="BR3053" s="2"/>
      <c r="BS3053" s="2"/>
      <c r="BT3053" s="12"/>
      <c r="BU3053" s="12"/>
      <c r="BV3053" s="12"/>
      <c r="BW3053" s="2"/>
      <c r="BX3053" s="2"/>
      <c r="BY3053" s="2"/>
      <c r="BZ3053" s="2"/>
      <c r="CA3053" s="2"/>
    </row>
    <row r="3054" spans="47:79">
      <c r="AU3054" s="2"/>
      <c r="AV3054" s="2"/>
      <c r="AW3054" s="2"/>
      <c r="AX3054" s="12"/>
      <c r="AY3054" s="2"/>
      <c r="AZ3054" s="2"/>
      <c r="BA3054" s="2"/>
      <c r="BB3054" s="12"/>
      <c r="BC3054" s="12"/>
      <c r="BD3054" s="12"/>
      <c r="BE3054" s="2"/>
      <c r="BF3054" s="2"/>
      <c r="BG3054" s="2"/>
      <c r="BH3054" s="2"/>
      <c r="BI3054" s="2"/>
      <c r="BJ3054" s="2"/>
      <c r="BK3054" s="2"/>
      <c r="BL3054" s="2"/>
      <c r="BM3054" s="2"/>
      <c r="BN3054" s="2"/>
      <c r="BO3054" s="2"/>
      <c r="BP3054" s="2"/>
      <c r="BQ3054" s="2"/>
      <c r="BR3054" s="2"/>
      <c r="BS3054" s="2"/>
      <c r="BT3054" s="12"/>
      <c r="BU3054" s="12"/>
      <c r="BV3054" s="12"/>
      <c r="BW3054" s="2"/>
      <c r="BX3054" s="2"/>
      <c r="BY3054" s="2"/>
      <c r="BZ3054" s="2"/>
      <c r="CA3054" s="2"/>
    </row>
    <row r="3055" spans="47:79">
      <c r="AU3055" s="2"/>
      <c r="AV3055" s="2"/>
      <c r="AW3055" s="2"/>
      <c r="AX3055" s="12"/>
      <c r="AY3055" s="2"/>
      <c r="AZ3055" s="2"/>
      <c r="BA3055" s="2"/>
      <c r="BB3055" s="12"/>
      <c r="BC3055" s="12"/>
      <c r="BD3055" s="12"/>
      <c r="BE3055" s="2"/>
      <c r="BF3055" s="2"/>
      <c r="BG3055" s="2"/>
      <c r="BH3055" s="2"/>
      <c r="BI3055" s="2"/>
      <c r="BJ3055" s="2"/>
      <c r="BK3055" s="2"/>
      <c r="BL3055" s="2"/>
      <c r="BM3055" s="2"/>
      <c r="BN3055" s="2"/>
      <c r="BO3055" s="2"/>
      <c r="BP3055" s="2"/>
      <c r="BQ3055" s="2"/>
      <c r="BR3055" s="2"/>
      <c r="BS3055" s="2"/>
      <c r="BT3055" s="12"/>
      <c r="BU3055" s="12"/>
      <c r="BV3055" s="12"/>
      <c r="BW3055" s="2"/>
      <c r="BX3055" s="2"/>
      <c r="BY3055" s="2"/>
      <c r="BZ3055" s="2"/>
      <c r="CA3055" s="2"/>
    </row>
    <row r="3056" spans="47:79">
      <c r="AU3056" s="2"/>
      <c r="AV3056" s="2"/>
      <c r="AW3056" s="2"/>
      <c r="AX3056" s="12"/>
      <c r="AY3056" s="2"/>
      <c r="AZ3056" s="2"/>
      <c r="BA3056" s="2"/>
      <c r="BB3056" s="12"/>
      <c r="BC3056" s="12"/>
      <c r="BD3056" s="12"/>
      <c r="BE3056" s="2"/>
      <c r="BF3056" s="2"/>
      <c r="BG3056" s="2"/>
      <c r="BH3056" s="2"/>
      <c r="BI3056" s="2"/>
      <c r="BJ3056" s="2"/>
      <c r="BK3056" s="2"/>
      <c r="BL3056" s="2"/>
      <c r="BM3056" s="2"/>
      <c r="BN3056" s="2"/>
      <c r="BO3056" s="2"/>
      <c r="BP3056" s="2"/>
      <c r="BQ3056" s="2"/>
      <c r="BR3056" s="2"/>
      <c r="BS3056" s="2"/>
      <c r="BT3056" s="12"/>
      <c r="BU3056" s="12"/>
      <c r="BV3056" s="12"/>
      <c r="BW3056" s="2"/>
      <c r="BX3056" s="2"/>
      <c r="BY3056" s="2"/>
      <c r="BZ3056" s="2"/>
      <c r="CA3056" s="2"/>
    </row>
    <row r="3057" spans="47:79">
      <c r="AU3057" s="2"/>
      <c r="AV3057" s="2"/>
      <c r="AW3057" s="2"/>
      <c r="AX3057" s="12"/>
      <c r="AY3057" s="2"/>
      <c r="AZ3057" s="2"/>
      <c r="BA3057" s="2"/>
      <c r="BB3057" s="12"/>
      <c r="BC3057" s="12"/>
      <c r="BD3057" s="12"/>
      <c r="BE3057" s="2"/>
      <c r="BF3057" s="2"/>
      <c r="BG3057" s="2"/>
      <c r="BH3057" s="2"/>
      <c r="BI3057" s="2"/>
      <c r="BJ3057" s="2"/>
      <c r="BK3057" s="2"/>
      <c r="BL3057" s="2"/>
      <c r="BM3057" s="2"/>
      <c r="BN3057" s="2"/>
      <c r="BO3057" s="2"/>
      <c r="BP3057" s="2"/>
      <c r="BQ3057" s="2"/>
      <c r="BR3057" s="2"/>
      <c r="BS3057" s="2"/>
      <c r="BT3057" s="12"/>
      <c r="BU3057" s="12"/>
      <c r="BV3057" s="12"/>
      <c r="BW3057" s="2"/>
      <c r="BX3057" s="2"/>
      <c r="BY3057" s="2"/>
      <c r="BZ3057" s="2"/>
      <c r="CA3057" s="2"/>
    </row>
    <row r="3058" spans="47:79">
      <c r="AU3058" s="2"/>
      <c r="AV3058" s="2"/>
      <c r="AW3058" s="2"/>
      <c r="AX3058" s="12"/>
      <c r="AY3058" s="2"/>
      <c r="AZ3058" s="2"/>
      <c r="BA3058" s="2"/>
      <c r="BB3058" s="12"/>
      <c r="BC3058" s="12"/>
      <c r="BD3058" s="12"/>
      <c r="BE3058" s="2"/>
      <c r="BF3058" s="2"/>
      <c r="BG3058" s="2"/>
      <c r="BH3058" s="2"/>
      <c r="BI3058" s="2"/>
      <c r="BJ3058" s="2"/>
      <c r="BK3058" s="2"/>
      <c r="BL3058" s="2"/>
      <c r="BM3058" s="2"/>
      <c r="BN3058" s="2"/>
      <c r="BO3058" s="2"/>
      <c r="BP3058" s="2"/>
      <c r="BQ3058" s="2"/>
      <c r="BR3058" s="2"/>
      <c r="BS3058" s="2"/>
      <c r="BT3058" s="12"/>
      <c r="BU3058" s="12"/>
      <c r="BV3058" s="12"/>
      <c r="BW3058" s="2"/>
      <c r="BX3058" s="2"/>
      <c r="BY3058" s="2"/>
      <c r="BZ3058" s="2"/>
      <c r="CA3058" s="2"/>
    </row>
    <row r="3059" spans="47:79">
      <c r="AU3059" s="2"/>
      <c r="AV3059" s="2"/>
      <c r="AW3059" s="2"/>
      <c r="AX3059" s="12"/>
      <c r="AY3059" s="2"/>
      <c r="AZ3059" s="2"/>
      <c r="BA3059" s="2"/>
      <c r="BB3059" s="12"/>
      <c r="BC3059" s="12"/>
      <c r="BD3059" s="12"/>
      <c r="BE3059" s="2"/>
      <c r="BF3059" s="2"/>
      <c r="BG3059" s="2"/>
      <c r="BH3059" s="2"/>
      <c r="BI3059" s="2"/>
      <c r="BJ3059" s="2"/>
      <c r="BK3059" s="2"/>
      <c r="BL3059" s="2"/>
      <c r="BM3059" s="2"/>
      <c r="BN3059" s="2"/>
      <c r="BO3059" s="2"/>
      <c r="BP3059" s="2"/>
      <c r="BQ3059" s="2"/>
      <c r="BR3059" s="2"/>
      <c r="BS3059" s="2"/>
      <c r="BT3059" s="12"/>
      <c r="BU3059" s="12"/>
      <c r="BV3059" s="12"/>
      <c r="BW3059" s="2"/>
      <c r="BX3059" s="2"/>
      <c r="BY3059" s="2"/>
      <c r="BZ3059" s="2"/>
      <c r="CA3059" s="2"/>
    </row>
    <row r="3060" spans="47:79">
      <c r="AU3060" s="2"/>
      <c r="AV3060" s="2"/>
      <c r="AW3060" s="2"/>
      <c r="AX3060" s="12"/>
      <c r="AY3060" s="2"/>
      <c r="AZ3060" s="2"/>
      <c r="BA3060" s="2"/>
      <c r="BB3060" s="12"/>
      <c r="BC3060" s="12"/>
      <c r="BD3060" s="12"/>
      <c r="BE3060" s="2"/>
      <c r="BF3060" s="2"/>
      <c r="BG3060" s="2"/>
      <c r="BH3060" s="2"/>
      <c r="BI3060" s="2"/>
      <c r="BJ3060" s="2"/>
      <c r="BK3060" s="2"/>
      <c r="BL3060" s="2"/>
      <c r="BM3060" s="2"/>
      <c r="BN3060" s="2"/>
      <c r="BO3060" s="2"/>
      <c r="BP3060" s="2"/>
      <c r="BQ3060" s="2"/>
      <c r="BR3060" s="2"/>
      <c r="BS3060" s="2"/>
      <c r="BT3060" s="12"/>
      <c r="BU3060" s="12"/>
      <c r="BV3060" s="12"/>
      <c r="BW3060" s="2"/>
      <c r="BX3060" s="2"/>
      <c r="BY3060" s="2"/>
      <c r="BZ3060" s="2"/>
      <c r="CA3060" s="2"/>
    </row>
    <row r="3061" spans="47:79">
      <c r="AU3061" s="2"/>
      <c r="AV3061" s="2"/>
      <c r="AW3061" s="2"/>
      <c r="AX3061" s="12"/>
      <c r="AY3061" s="2"/>
      <c r="AZ3061" s="2"/>
      <c r="BA3061" s="2"/>
      <c r="BB3061" s="12"/>
      <c r="BC3061" s="12"/>
      <c r="BD3061" s="12"/>
      <c r="BE3061" s="2"/>
      <c r="BF3061" s="2"/>
      <c r="BG3061" s="2"/>
      <c r="BH3061" s="2"/>
      <c r="BI3061" s="2"/>
      <c r="BJ3061" s="2"/>
      <c r="BK3061" s="2"/>
      <c r="BL3061" s="2"/>
      <c r="BM3061" s="2"/>
      <c r="BN3061" s="2"/>
      <c r="BO3061" s="2"/>
      <c r="BP3061" s="2"/>
      <c r="BQ3061" s="2"/>
      <c r="BR3061" s="2"/>
      <c r="BS3061" s="2"/>
      <c r="BT3061" s="12"/>
      <c r="BU3061" s="12"/>
      <c r="BV3061" s="12"/>
      <c r="BW3061" s="2"/>
      <c r="BX3061" s="2"/>
      <c r="BY3061" s="2"/>
      <c r="BZ3061" s="2"/>
      <c r="CA3061" s="2"/>
    </row>
    <row r="3062" spans="47:79">
      <c r="AU3062" s="2"/>
      <c r="AV3062" s="2"/>
      <c r="AW3062" s="2"/>
      <c r="AX3062" s="12"/>
      <c r="AY3062" s="2"/>
      <c r="AZ3062" s="2"/>
      <c r="BA3062" s="2"/>
      <c r="BB3062" s="12"/>
      <c r="BC3062" s="12"/>
      <c r="BD3062" s="12"/>
      <c r="BE3062" s="2"/>
      <c r="BF3062" s="2"/>
      <c r="BG3062" s="2"/>
      <c r="BH3062" s="2"/>
      <c r="BI3062" s="2"/>
      <c r="BJ3062" s="2"/>
      <c r="BK3062" s="2"/>
      <c r="BL3062" s="2"/>
      <c r="BM3062" s="2"/>
      <c r="BN3062" s="2"/>
      <c r="BO3062" s="2"/>
      <c r="BP3062" s="2"/>
      <c r="BQ3062" s="2"/>
      <c r="BR3062" s="2"/>
      <c r="BS3062" s="2"/>
      <c r="BT3062" s="12"/>
      <c r="BU3062" s="12"/>
      <c r="BV3062" s="12"/>
      <c r="BW3062" s="2"/>
      <c r="BX3062" s="2"/>
      <c r="BY3062" s="2"/>
      <c r="BZ3062" s="2"/>
      <c r="CA3062" s="2"/>
    </row>
    <row r="3063" spans="47:79">
      <c r="AU3063" s="2"/>
      <c r="AV3063" s="2"/>
      <c r="AW3063" s="2"/>
      <c r="AX3063" s="12"/>
      <c r="AY3063" s="2"/>
      <c r="AZ3063" s="2"/>
      <c r="BA3063" s="2"/>
      <c r="BB3063" s="12"/>
      <c r="BC3063" s="12"/>
      <c r="BD3063" s="12"/>
      <c r="BE3063" s="2"/>
      <c r="BF3063" s="2"/>
      <c r="BG3063" s="2"/>
      <c r="BH3063" s="2"/>
      <c r="BI3063" s="2"/>
      <c r="BJ3063" s="2"/>
      <c r="BK3063" s="2"/>
      <c r="BL3063" s="2"/>
      <c r="BM3063" s="2"/>
      <c r="BN3063" s="2"/>
      <c r="BO3063" s="2"/>
      <c r="BP3063" s="2"/>
      <c r="BQ3063" s="2"/>
      <c r="BR3063" s="2"/>
      <c r="BS3063" s="2"/>
      <c r="BT3063" s="12"/>
      <c r="BU3063" s="12"/>
      <c r="BV3063" s="12"/>
      <c r="BW3063" s="2"/>
      <c r="BX3063" s="2"/>
      <c r="BY3063" s="2"/>
      <c r="BZ3063" s="2"/>
      <c r="CA3063" s="2"/>
    </row>
    <row r="3064" spans="47:79">
      <c r="AU3064" s="2"/>
      <c r="AV3064" s="2"/>
      <c r="AW3064" s="2"/>
      <c r="AX3064" s="12"/>
      <c r="AY3064" s="2"/>
      <c r="AZ3064" s="2"/>
      <c r="BA3064" s="2"/>
      <c r="BB3064" s="12"/>
      <c r="BC3064" s="12"/>
      <c r="BD3064" s="12"/>
      <c r="BE3064" s="2"/>
      <c r="BF3064" s="2"/>
      <c r="BG3064" s="2"/>
      <c r="BH3064" s="2"/>
      <c r="BI3064" s="2"/>
      <c r="BJ3064" s="2"/>
      <c r="BK3064" s="2"/>
      <c r="BL3064" s="2"/>
      <c r="BM3064" s="2"/>
      <c r="BN3064" s="2"/>
      <c r="BO3064" s="2"/>
      <c r="BP3064" s="2"/>
      <c r="BQ3064" s="2"/>
      <c r="BR3064" s="2"/>
      <c r="BS3064" s="2"/>
      <c r="BT3064" s="12"/>
      <c r="BU3064" s="12"/>
      <c r="BV3064" s="12"/>
      <c r="BW3064" s="2"/>
      <c r="BX3064" s="2"/>
      <c r="BY3064" s="2"/>
      <c r="BZ3064" s="2"/>
      <c r="CA3064" s="2"/>
    </row>
    <row r="3065" spans="47:79">
      <c r="AU3065" s="2"/>
      <c r="AV3065" s="2"/>
      <c r="AW3065" s="2"/>
      <c r="AX3065" s="12"/>
      <c r="AY3065" s="2"/>
      <c r="AZ3065" s="2"/>
      <c r="BA3065" s="2"/>
      <c r="BB3065" s="12"/>
      <c r="BC3065" s="12"/>
      <c r="BD3065" s="12"/>
      <c r="BE3065" s="2"/>
      <c r="BF3065" s="2"/>
      <c r="BG3065" s="2"/>
      <c r="BH3065" s="2"/>
      <c r="BI3065" s="2"/>
      <c r="BJ3065" s="2"/>
      <c r="BK3065" s="2"/>
      <c r="BL3065" s="2"/>
      <c r="BM3065" s="2"/>
      <c r="BN3065" s="2"/>
      <c r="BO3065" s="2"/>
      <c r="BP3065" s="2"/>
      <c r="BQ3065" s="2"/>
      <c r="BR3065" s="2"/>
      <c r="BS3065" s="2"/>
      <c r="BT3065" s="12"/>
      <c r="BU3065" s="12"/>
      <c r="BV3065" s="12"/>
      <c r="BW3065" s="2"/>
      <c r="BX3065" s="2"/>
      <c r="BY3065" s="2"/>
      <c r="BZ3065" s="2"/>
      <c r="CA3065" s="2"/>
    </row>
    <row r="3066" spans="47:79">
      <c r="AU3066" s="2"/>
      <c r="AV3066" s="2"/>
      <c r="AW3066" s="2"/>
      <c r="AX3066" s="12"/>
      <c r="AY3066" s="2"/>
      <c r="AZ3066" s="2"/>
      <c r="BA3066" s="2"/>
      <c r="BB3066" s="12"/>
      <c r="BC3066" s="12"/>
      <c r="BD3066" s="12"/>
      <c r="BE3066" s="2"/>
      <c r="BF3066" s="2"/>
      <c r="BG3066" s="2"/>
      <c r="BH3066" s="2"/>
      <c r="BI3066" s="2"/>
      <c r="BJ3066" s="2"/>
      <c r="BK3066" s="2"/>
      <c r="BL3066" s="2"/>
      <c r="BM3066" s="2"/>
      <c r="BN3066" s="2"/>
      <c r="BO3066" s="2"/>
      <c r="BP3066" s="2"/>
      <c r="BQ3066" s="2"/>
      <c r="BR3066" s="2"/>
      <c r="BS3066" s="2"/>
      <c r="BT3066" s="12"/>
      <c r="BU3066" s="12"/>
      <c r="BV3066" s="12"/>
      <c r="BW3066" s="2"/>
      <c r="BX3066" s="2"/>
      <c r="BY3066" s="2"/>
      <c r="BZ3066" s="2"/>
      <c r="CA3066" s="2"/>
    </row>
    <row r="3067" spans="47:79">
      <c r="AU3067" s="2"/>
      <c r="AV3067" s="2"/>
      <c r="AW3067" s="2"/>
      <c r="AX3067" s="12"/>
      <c r="AY3067" s="2"/>
      <c r="AZ3067" s="2"/>
      <c r="BA3067" s="2"/>
      <c r="BB3067" s="12"/>
      <c r="BC3067" s="12"/>
      <c r="BD3067" s="12"/>
      <c r="BE3067" s="2"/>
      <c r="BF3067" s="2"/>
      <c r="BG3067" s="2"/>
      <c r="BH3067" s="2"/>
      <c r="BI3067" s="2"/>
      <c r="BJ3067" s="2"/>
      <c r="BK3067" s="2"/>
      <c r="BL3067" s="2"/>
      <c r="BM3067" s="2"/>
      <c r="BN3067" s="2"/>
      <c r="BO3067" s="2"/>
      <c r="BP3067" s="2"/>
      <c r="BQ3067" s="2"/>
      <c r="BR3067" s="2"/>
      <c r="BS3067" s="2"/>
      <c r="BT3067" s="12"/>
      <c r="BU3067" s="12"/>
      <c r="BV3067" s="12"/>
      <c r="BW3067" s="2"/>
      <c r="BX3067" s="2"/>
      <c r="BY3067" s="2"/>
      <c r="BZ3067" s="2"/>
      <c r="CA3067" s="2"/>
    </row>
    <row r="3068" spans="47:79">
      <c r="AU3068" s="2"/>
      <c r="AV3068" s="2"/>
      <c r="AW3068" s="2"/>
      <c r="AX3068" s="12"/>
      <c r="AY3068" s="2"/>
      <c r="AZ3068" s="2"/>
      <c r="BA3068" s="2"/>
      <c r="BB3068" s="12"/>
      <c r="BC3068" s="12"/>
      <c r="BD3068" s="12"/>
      <c r="BE3068" s="2"/>
      <c r="BF3068" s="2"/>
      <c r="BG3068" s="2"/>
      <c r="BH3068" s="2"/>
      <c r="BI3068" s="2"/>
      <c r="BJ3068" s="2"/>
      <c r="BK3068" s="2"/>
      <c r="BL3068" s="2"/>
      <c r="BM3068" s="2"/>
      <c r="BN3068" s="2"/>
      <c r="BO3068" s="2"/>
      <c r="BP3068" s="2"/>
      <c r="BQ3068" s="2"/>
      <c r="BR3068" s="2"/>
      <c r="BS3068" s="2"/>
      <c r="BT3068" s="12"/>
      <c r="BU3068" s="12"/>
      <c r="BV3068" s="12"/>
      <c r="BW3068" s="2"/>
      <c r="BX3068" s="2"/>
      <c r="BY3068" s="2"/>
      <c r="BZ3068" s="2"/>
      <c r="CA3068" s="2"/>
    </row>
    <row r="3069" spans="47:79">
      <c r="AU3069" s="2"/>
      <c r="AV3069" s="2"/>
      <c r="AW3069" s="2"/>
      <c r="AX3069" s="12"/>
      <c r="AY3069" s="2"/>
      <c r="AZ3069" s="2"/>
      <c r="BA3069" s="2"/>
      <c r="BB3069" s="12"/>
      <c r="BC3069" s="12"/>
      <c r="BD3069" s="12"/>
      <c r="BE3069" s="2"/>
      <c r="BF3069" s="2"/>
      <c r="BG3069" s="2"/>
      <c r="BH3069" s="2"/>
      <c r="BI3069" s="2"/>
      <c r="BJ3069" s="2"/>
      <c r="BK3069" s="2"/>
      <c r="BL3069" s="2"/>
      <c r="BM3069" s="2"/>
      <c r="BN3069" s="2"/>
      <c r="BO3069" s="2"/>
      <c r="BP3069" s="2"/>
      <c r="BQ3069" s="2"/>
      <c r="BR3069" s="2"/>
      <c r="BS3069" s="2"/>
      <c r="BT3069" s="12"/>
      <c r="BU3069" s="12"/>
      <c r="BV3069" s="12"/>
      <c r="BW3069" s="2"/>
      <c r="BX3069" s="2"/>
      <c r="BY3069" s="2"/>
      <c r="BZ3069" s="2"/>
      <c r="CA3069" s="2"/>
    </row>
    <row r="3070" spans="47:79">
      <c r="AU3070" s="2"/>
      <c r="AV3070" s="2"/>
      <c r="AW3070" s="2"/>
      <c r="AX3070" s="12"/>
      <c r="AY3070" s="2"/>
      <c r="AZ3070" s="2"/>
      <c r="BA3070" s="2"/>
      <c r="BB3070" s="12"/>
      <c r="BC3070" s="12"/>
      <c r="BD3070" s="12"/>
      <c r="BE3070" s="2"/>
      <c r="BF3070" s="2"/>
      <c r="BG3070" s="2"/>
      <c r="BH3070" s="2"/>
      <c r="BI3070" s="2"/>
      <c r="BJ3070" s="2"/>
      <c r="BK3070" s="2"/>
      <c r="BL3070" s="2"/>
      <c r="BM3070" s="2"/>
      <c r="BN3070" s="2"/>
      <c r="BO3070" s="2"/>
      <c r="BP3070" s="2"/>
      <c r="BQ3070" s="2"/>
      <c r="BR3070" s="2"/>
      <c r="BS3070" s="2"/>
      <c r="BT3070" s="12"/>
      <c r="BU3070" s="12"/>
      <c r="BV3070" s="12"/>
      <c r="BW3070" s="2"/>
      <c r="BX3070" s="2"/>
      <c r="BY3070" s="2"/>
      <c r="BZ3070" s="2"/>
      <c r="CA3070" s="2"/>
    </row>
    <row r="3071" spans="47:79">
      <c r="AU3071" s="2"/>
      <c r="AV3071" s="2"/>
      <c r="AW3071" s="2"/>
      <c r="AX3071" s="12"/>
      <c r="AY3071" s="2"/>
      <c r="AZ3071" s="2"/>
      <c r="BA3071" s="2"/>
      <c r="BB3071" s="12"/>
      <c r="BC3071" s="12"/>
      <c r="BD3071" s="12"/>
      <c r="BE3071" s="2"/>
      <c r="BF3071" s="2"/>
      <c r="BG3071" s="2"/>
      <c r="BH3071" s="2"/>
      <c r="BI3071" s="2"/>
      <c r="BJ3071" s="2"/>
      <c r="BK3071" s="2"/>
      <c r="BL3071" s="2"/>
      <c r="BM3071" s="2"/>
      <c r="BN3071" s="2"/>
      <c r="BO3071" s="2"/>
      <c r="BP3071" s="2"/>
      <c r="BQ3071" s="2"/>
      <c r="BR3071" s="2"/>
      <c r="BS3071" s="2"/>
      <c r="BT3071" s="12"/>
      <c r="BU3071" s="12"/>
      <c r="BV3071" s="12"/>
      <c r="BW3071" s="2"/>
      <c r="BX3071" s="2"/>
      <c r="BY3071" s="2"/>
      <c r="BZ3071" s="2"/>
      <c r="CA3071" s="2"/>
    </row>
    <row r="3072" spans="47:79">
      <c r="AU3072" s="2"/>
      <c r="AV3072" s="2"/>
      <c r="AW3072" s="2"/>
      <c r="AX3072" s="12"/>
      <c r="AY3072" s="2"/>
      <c r="AZ3072" s="2"/>
      <c r="BA3072" s="2"/>
      <c r="BB3072" s="12"/>
      <c r="BC3072" s="12"/>
      <c r="BD3072" s="12"/>
      <c r="BE3072" s="2"/>
      <c r="BF3072" s="2"/>
      <c r="BG3072" s="2"/>
      <c r="BH3072" s="2"/>
      <c r="BI3072" s="2"/>
      <c r="BJ3072" s="2"/>
      <c r="BK3072" s="2"/>
      <c r="BL3072" s="2"/>
      <c r="BM3072" s="2"/>
      <c r="BN3072" s="2"/>
      <c r="BO3072" s="2"/>
      <c r="BP3072" s="2"/>
      <c r="BQ3072" s="2"/>
      <c r="BR3072" s="2"/>
      <c r="BS3072" s="2"/>
      <c r="BT3072" s="12"/>
      <c r="BU3072" s="12"/>
      <c r="BV3072" s="12"/>
      <c r="BW3072" s="2"/>
      <c r="BX3072" s="2"/>
      <c r="BY3072" s="2"/>
      <c r="BZ3072" s="2"/>
      <c r="CA3072" s="2"/>
    </row>
    <row r="3073" spans="47:79">
      <c r="AU3073" s="2"/>
      <c r="AV3073" s="2"/>
      <c r="AW3073" s="2"/>
      <c r="AX3073" s="12"/>
      <c r="AY3073" s="2"/>
      <c r="AZ3073" s="2"/>
      <c r="BA3073" s="2"/>
      <c r="BB3073" s="12"/>
      <c r="BC3073" s="12"/>
      <c r="BD3073" s="12"/>
      <c r="BE3073" s="2"/>
      <c r="BF3073" s="2"/>
      <c r="BG3073" s="2"/>
      <c r="BH3073" s="2"/>
      <c r="BI3073" s="2"/>
      <c r="BJ3073" s="2"/>
      <c r="BK3073" s="2"/>
      <c r="BL3073" s="2"/>
      <c r="BM3073" s="2"/>
      <c r="BN3073" s="2"/>
      <c r="BO3073" s="2"/>
      <c r="BP3073" s="2"/>
      <c r="BQ3073" s="2"/>
      <c r="BR3073" s="2"/>
      <c r="BS3073" s="2"/>
      <c r="BT3073" s="12"/>
      <c r="BU3073" s="12"/>
      <c r="BV3073" s="12"/>
      <c r="BW3073" s="2"/>
      <c r="BX3073" s="2"/>
      <c r="BY3073" s="2"/>
      <c r="BZ3073" s="2"/>
      <c r="CA3073" s="2"/>
    </row>
    <row r="3074" spans="47:79">
      <c r="AU3074" s="2"/>
      <c r="AV3074" s="2"/>
      <c r="AW3074" s="2"/>
      <c r="AX3074" s="12"/>
      <c r="AY3074" s="2"/>
      <c r="AZ3074" s="2"/>
      <c r="BA3074" s="2"/>
      <c r="BB3074" s="12"/>
      <c r="BC3074" s="12"/>
      <c r="BD3074" s="12"/>
      <c r="BE3074" s="2"/>
      <c r="BF3074" s="2"/>
      <c r="BG3074" s="2"/>
      <c r="BH3074" s="2"/>
      <c r="BI3074" s="2"/>
      <c r="BJ3074" s="2"/>
      <c r="BK3074" s="2"/>
      <c r="BL3074" s="2"/>
      <c r="BM3074" s="2"/>
      <c r="BN3074" s="2"/>
      <c r="BO3074" s="2"/>
      <c r="BP3074" s="2"/>
      <c r="BQ3074" s="2"/>
      <c r="BR3074" s="2"/>
      <c r="BS3074" s="2"/>
      <c r="BT3074" s="12"/>
      <c r="BU3074" s="12"/>
      <c r="BV3074" s="12"/>
      <c r="BW3074" s="2"/>
      <c r="BX3074" s="2"/>
      <c r="BY3074" s="2"/>
      <c r="BZ3074" s="2"/>
      <c r="CA3074" s="2"/>
    </row>
    <row r="3075" spans="47:79">
      <c r="AU3075" s="2"/>
      <c r="AV3075" s="2"/>
      <c r="AW3075" s="2"/>
      <c r="AX3075" s="12"/>
      <c r="AY3075" s="2"/>
      <c r="AZ3075" s="2"/>
      <c r="BA3075" s="2"/>
      <c r="BB3075" s="12"/>
      <c r="BC3075" s="12"/>
      <c r="BD3075" s="12"/>
      <c r="BE3075" s="2"/>
      <c r="BF3075" s="2"/>
      <c r="BG3075" s="2"/>
      <c r="BH3075" s="2"/>
      <c r="BI3075" s="2"/>
      <c r="BJ3075" s="2"/>
      <c r="BK3075" s="2"/>
      <c r="BL3075" s="2"/>
      <c r="BM3075" s="2"/>
      <c r="BN3075" s="2"/>
      <c r="BO3075" s="2"/>
      <c r="BP3075" s="2"/>
      <c r="BQ3075" s="2"/>
      <c r="BR3075" s="2"/>
      <c r="BS3075" s="2"/>
      <c r="BT3075" s="12"/>
      <c r="BU3075" s="12"/>
      <c r="BV3075" s="12"/>
      <c r="BW3075" s="2"/>
      <c r="BX3075" s="2"/>
      <c r="BY3075" s="2"/>
      <c r="BZ3075" s="2"/>
      <c r="CA3075" s="2"/>
    </row>
    <row r="3076" spans="47:79">
      <c r="AU3076" s="2"/>
      <c r="AV3076" s="2"/>
      <c r="AW3076" s="2"/>
      <c r="AX3076" s="12"/>
      <c r="AY3076" s="2"/>
      <c r="AZ3076" s="2"/>
      <c r="BA3076" s="2"/>
      <c r="BB3076" s="12"/>
      <c r="BC3076" s="12"/>
      <c r="BD3076" s="12"/>
      <c r="BE3076" s="2"/>
      <c r="BF3076" s="2"/>
      <c r="BG3076" s="2"/>
      <c r="BH3076" s="2"/>
      <c r="BI3076" s="2"/>
      <c r="BJ3076" s="2"/>
      <c r="BK3076" s="2"/>
      <c r="BL3076" s="2"/>
      <c r="BM3076" s="2"/>
      <c r="BN3076" s="2"/>
      <c r="BO3076" s="2"/>
      <c r="BP3076" s="2"/>
      <c r="BQ3076" s="2"/>
      <c r="BR3076" s="2"/>
      <c r="BS3076" s="2"/>
      <c r="BT3076" s="12"/>
      <c r="BU3076" s="12"/>
      <c r="BV3076" s="12"/>
      <c r="BW3076" s="2"/>
      <c r="BX3076" s="2"/>
      <c r="BY3076" s="2"/>
      <c r="BZ3076" s="2"/>
      <c r="CA3076" s="2"/>
    </row>
    <row r="3077" spans="47:79">
      <c r="AU3077" s="2"/>
      <c r="AV3077" s="2"/>
      <c r="AW3077" s="2"/>
      <c r="AX3077" s="12"/>
      <c r="AY3077" s="2"/>
      <c r="AZ3077" s="2"/>
      <c r="BA3077" s="2"/>
      <c r="BB3077" s="12"/>
      <c r="BC3077" s="12"/>
      <c r="BD3077" s="12"/>
      <c r="BE3077" s="2"/>
      <c r="BF3077" s="2"/>
      <c r="BG3077" s="2"/>
      <c r="BH3077" s="2"/>
      <c r="BI3077" s="2"/>
      <c r="BJ3077" s="2"/>
      <c r="BK3077" s="2"/>
      <c r="BL3077" s="2"/>
      <c r="BM3077" s="2"/>
      <c r="BN3077" s="2"/>
      <c r="BO3077" s="2"/>
      <c r="BP3077" s="2"/>
      <c r="BQ3077" s="2"/>
      <c r="BR3077" s="2"/>
      <c r="BS3077" s="2"/>
      <c r="BT3077" s="12"/>
      <c r="BU3077" s="12"/>
      <c r="BV3077" s="12"/>
      <c r="BW3077" s="2"/>
      <c r="BX3077" s="2"/>
      <c r="BY3077" s="2"/>
      <c r="BZ3077" s="2"/>
      <c r="CA3077" s="2"/>
    </row>
    <row r="3078" spans="47:79">
      <c r="AU3078" s="2"/>
      <c r="AV3078" s="2"/>
      <c r="AW3078" s="2"/>
      <c r="AX3078" s="12"/>
      <c r="AY3078" s="2"/>
      <c r="AZ3078" s="2"/>
      <c r="BA3078" s="2"/>
      <c r="BB3078" s="12"/>
      <c r="BC3078" s="12"/>
      <c r="BD3078" s="12"/>
      <c r="BE3078" s="2"/>
      <c r="BF3078" s="2"/>
      <c r="BG3078" s="2"/>
      <c r="BH3078" s="2"/>
      <c r="BI3078" s="2"/>
      <c r="BJ3078" s="2"/>
      <c r="BK3078" s="2"/>
      <c r="BL3078" s="2"/>
      <c r="BM3078" s="2"/>
      <c r="BN3078" s="2"/>
      <c r="BO3078" s="2"/>
      <c r="BP3078" s="2"/>
      <c r="BQ3078" s="2"/>
      <c r="BR3078" s="2"/>
      <c r="BS3078" s="2"/>
      <c r="BT3078" s="12"/>
      <c r="BU3078" s="12"/>
      <c r="BV3078" s="12"/>
      <c r="BW3078" s="2"/>
      <c r="BX3078" s="2"/>
      <c r="BY3078" s="2"/>
      <c r="BZ3078" s="2"/>
      <c r="CA3078" s="2"/>
    </row>
    <row r="3079" spans="47:79">
      <c r="AU3079" s="2"/>
      <c r="AV3079" s="2"/>
      <c r="AW3079" s="2"/>
      <c r="AX3079" s="12"/>
      <c r="AY3079" s="2"/>
      <c r="AZ3079" s="2"/>
      <c r="BA3079" s="2"/>
      <c r="BB3079" s="12"/>
      <c r="BC3079" s="12"/>
      <c r="BD3079" s="12"/>
      <c r="BE3079" s="2"/>
      <c r="BF3079" s="2"/>
      <c r="BG3079" s="2"/>
      <c r="BH3079" s="2"/>
      <c r="BI3079" s="2"/>
      <c r="BJ3079" s="2"/>
      <c r="BK3079" s="2"/>
      <c r="BL3079" s="2"/>
      <c r="BM3079" s="2"/>
      <c r="BN3079" s="2"/>
      <c r="BO3079" s="2"/>
      <c r="BP3079" s="2"/>
      <c r="BQ3079" s="2"/>
      <c r="BR3079" s="2"/>
      <c r="BS3079" s="2"/>
      <c r="BT3079" s="12"/>
      <c r="BU3079" s="12"/>
      <c r="BV3079" s="12"/>
      <c r="BW3079" s="2"/>
      <c r="BX3079" s="2"/>
      <c r="BY3079" s="2"/>
      <c r="BZ3079" s="2"/>
      <c r="CA3079" s="2"/>
    </row>
    <row r="3080" spans="47:79">
      <c r="AU3080" s="2"/>
      <c r="AV3080" s="2"/>
      <c r="AW3080" s="2"/>
      <c r="AX3080" s="12"/>
      <c r="AY3080" s="2"/>
      <c r="AZ3080" s="2"/>
      <c r="BA3080" s="2"/>
      <c r="BB3080" s="12"/>
      <c r="BC3080" s="12"/>
      <c r="BD3080" s="12"/>
      <c r="BE3080" s="2"/>
      <c r="BF3080" s="2"/>
      <c r="BG3080" s="2"/>
      <c r="BH3080" s="2"/>
      <c r="BI3080" s="2"/>
      <c r="BJ3080" s="2"/>
      <c r="BK3080" s="2"/>
      <c r="BL3080" s="2"/>
      <c r="BM3080" s="2"/>
      <c r="BN3080" s="2"/>
      <c r="BO3080" s="2"/>
      <c r="BP3080" s="2"/>
      <c r="BQ3080" s="2"/>
      <c r="BR3080" s="2"/>
      <c r="BS3080" s="2"/>
      <c r="BT3080" s="12"/>
      <c r="BU3080" s="12"/>
      <c r="BV3080" s="12"/>
      <c r="BW3080" s="2"/>
      <c r="BX3080" s="2"/>
      <c r="BY3080" s="2"/>
      <c r="BZ3080" s="2"/>
      <c r="CA3080" s="2"/>
    </row>
    <row r="3081" spans="47:79">
      <c r="AU3081" s="2"/>
      <c r="AV3081" s="2"/>
      <c r="AW3081" s="2"/>
      <c r="AX3081" s="12"/>
      <c r="AY3081" s="2"/>
      <c r="AZ3081" s="2"/>
      <c r="BA3081" s="2"/>
      <c r="BB3081" s="12"/>
      <c r="BC3081" s="12"/>
      <c r="BD3081" s="12"/>
      <c r="BE3081" s="2"/>
      <c r="BF3081" s="2"/>
      <c r="BG3081" s="2"/>
      <c r="BH3081" s="2"/>
      <c r="BI3081" s="2"/>
      <c r="BJ3081" s="2"/>
      <c r="BK3081" s="2"/>
      <c r="BL3081" s="2"/>
      <c r="BM3081" s="2"/>
      <c r="BN3081" s="2"/>
      <c r="BO3081" s="2"/>
      <c r="BP3081" s="2"/>
      <c r="BQ3081" s="2"/>
      <c r="BR3081" s="2"/>
      <c r="BS3081" s="2"/>
      <c r="BT3081" s="12"/>
      <c r="BU3081" s="12"/>
      <c r="BV3081" s="12"/>
      <c r="BW3081" s="2"/>
      <c r="BX3081" s="2"/>
      <c r="BY3081" s="2"/>
      <c r="BZ3081" s="2"/>
      <c r="CA3081" s="2"/>
    </row>
    <row r="3082" spans="47:79">
      <c r="AU3082" s="2"/>
      <c r="AV3082" s="2"/>
      <c r="AW3082" s="2"/>
      <c r="AX3082" s="12"/>
      <c r="AY3082" s="2"/>
      <c r="AZ3082" s="2"/>
      <c r="BA3082" s="2"/>
      <c r="BB3082" s="12"/>
      <c r="BC3082" s="12"/>
      <c r="BD3082" s="12"/>
      <c r="BE3082" s="2"/>
      <c r="BF3082" s="2"/>
      <c r="BG3082" s="2"/>
      <c r="BH3082" s="2"/>
      <c r="BI3082" s="2"/>
      <c r="BJ3082" s="2"/>
      <c r="BK3082" s="2"/>
      <c r="BL3082" s="2"/>
      <c r="BM3082" s="2"/>
      <c r="BN3082" s="2"/>
      <c r="BO3082" s="2"/>
      <c r="BP3082" s="2"/>
      <c r="BQ3082" s="2"/>
      <c r="BR3082" s="2"/>
      <c r="BS3082" s="2"/>
      <c r="BT3082" s="12"/>
      <c r="BU3082" s="12"/>
      <c r="BV3082" s="12"/>
      <c r="BW3082" s="2"/>
      <c r="BX3082" s="2"/>
      <c r="BY3082" s="2"/>
      <c r="BZ3082" s="2"/>
      <c r="CA3082" s="2"/>
    </row>
    <row r="3083" spans="47:79">
      <c r="AU3083" s="2"/>
      <c r="AV3083" s="2"/>
      <c r="AW3083" s="2"/>
      <c r="AX3083" s="12"/>
      <c r="AY3083" s="2"/>
      <c r="AZ3083" s="2"/>
      <c r="BA3083" s="2"/>
      <c r="BB3083" s="12"/>
      <c r="BC3083" s="12"/>
      <c r="BD3083" s="12"/>
      <c r="BE3083" s="2"/>
      <c r="BF3083" s="2"/>
      <c r="BG3083" s="2"/>
      <c r="BH3083" s="2"/>
      <c r="BI3083" s="2"/>
      <c r="BJ3083" s="2"/>
      <c r="BK3083" s="2"/>
      <c r="BL3083" s="2"/>
      <c r="BM3083" s="2"/>
      <c r="BN3083" s="2"/>
      <c r="BO3083" s="2"/>
      <c r="BP3083" s="2"/>
      <c r="BQ3083" s="2"/>
      <c r="BR3083" s="2"/>
      <c r="BS3083" s="2"/>
      <c r="BT3083" s="12"/>
      <c r="BU3083" s="12"/>
      <c r="BV3083" s="12"/>
      <c r="BW3083" s="2"/>
      <c r="BX3083" s="2"/>
      <c r="BY3083" s="2"/>
      <c r="BZ3083" s="2"/>
      <c r="CA3083" s="2"/>
    </row>
    <row r="3084" spans="47:79">
      <c r="AU3084" s="2"/>
      <c r="AV3084" s="2"/>
      <c r="AW3084" s="2"/>
      <c r="AX3084" s="12"/>
      <c r="AY3084" s="2"/>
      <c r="AZ3084" s="2"/>
      <c r="BA3084" s="2"/>
      <c r="BB3084" s="12"/>
      <c r="BC3084" s="12"/>
      <c r="BD3084" s="12"/>
      <c r="BE3084" s="2"/>
      <c r="BF3084" s="2"/>
      <c r="BG3084" s="2"/>
      <c r="BH3084" s="2"/>
      <c r="BI3084" s="2"/>
      <c r="BJ3084" s="2"/>
      <c r="BK3084" s="2"/>
      <c r="BL3084" s="2"/>
      <c r="BM3084" s="2"/>
      <c r="BN3084" s="2"/>
      <c r="BO3084" s="2"/>
      <c r="BP3084" s="2"/>
      <c r="BQ3084" s="2"/>
      <c r="BR3084" s="2"/>
      <c r="BS3084" s="2"/>
      <c r="BT3084" s="12"/>
      <c r="BU3084" s="12"/>
      <c r="BV3084" s="12"/>
      <c r="BW3084" s="2"/>
      <c r="BX3084" s="2"/>
      <c r="BY3084" s="2"/>
      <c r="BZ3084" s="2"/>
      <c r="CA3084" s="2"/>
    </row>
    <row r="3085" spans="47:79">
      <c r="AU3085" s="2"/>
      <c r="AV3085" s="2"/>
      <c r="AW3085" s="2"/>
      <c r="AX3085" s="12"/>
      <c r="AY3085" s="2"/>
      <c r="AZ3085" s="2"/>
      <c r="BA3085" s="2"/>
      <c r="BB3085" s="12"/>
      <c r="BC3085" s="12"/>
      <c r="BD3085" s="12"/>
      <c r="BE3085" s="2"/>
      <c r="BF3085" s="2"/>
      <c r="BG3085" s="2"/>
      <c r="BH3085" s="2"/>
      <c r="BI3085" s="2"/>
      <c r="BJ3085" s="2"/>
      <c r="BK3085" s="2"/>
      <c r="BL3085" s="2"/>
      <c r="BM3085" s="2"/>
      <c r="BN3085" s="2"/>
      <c r="BO3085" s="2"/>
      <c r="BP3085" s="2"/>
      <c r="BQ3085" s="2"/>
      <c r="BR3085" s="2"/>
      <c r="BS3085" s="2"/>
      <c r="BT3085" s="12"/>
      <c r="BU3085" s="12"/>
      <c r="BV3085" s="12"/>
      <c r="BW3085" s="2"/>
      <c r="BX3085" s="2"/>
      <c r="BY3085" s="2"/>
      <c r="BZ3085" s="2"/>
      <c r="CA3085" s="2"/>
    </row>
    <row r="3086" spans="47:79">
      <c r="AU3086" s="2"/>
      <c r="AV3086" s="2"/>
      <c r="AW3086" s="2"/>
      <c r="AX3086" s="12"/>
      <c r="AY3086" s="2"/>
      <c r="AZ3086" s="2"/>
      <c r="BA3086" s="2"/>
      <c r="BB3086" s="12"/>
      <c r="BC3086" s="12"/>
      <c r="BD3086" s="12"/>
      <c r="BE3086" s="2"/>
      <c r="BF3086" s="2"/>
      <c r="BG3086" s="2"/>
      <c r="BH3086" s="2"/>
      <c r="BI3086" s="2"/>
      <c r="BJ3086" s="2"/>
      <c r="BK3086" s="2"/>
      <c r="BL3086" s="2"/>
      <c r="BM3086" s="2"/>
      <c r="BN3086" s="2"/>
      <c r="BO3086" s="2"/>
      <c r="BP3086" s="2"/>
      <c r="BQ3086" s="2"/>
      <c r="BR3086" s="2"/>
      <c r="BS3086" s="2"/>
      <c r="BT3086" s="12"/>
      <c r="BU3086" s="12"/>
      <c r="BV3086" s="12"/>
      <c r="BW3086" s="2"/>
      <c r="BX3086" s="2"/>
      <c r="BY3086" s="2"/>
      <c r="BZ3086" s="2"/>
      <c r="CA3086" s="2"/>
    </row>
    <row r="3087" spans="47:79">
      <c r="AU3087" s="2"/>
      <c r="AV3087" s="2"/>
      <c r="AW3087" s="2"/>
      <c r="AX3087" s="12"/>
      <c r="AY3087" s="2"/>
      <c r="AZ3087" s="2"/>
      <c r="BA3087" s="2"/>
      <c r="BB3087" s="12"/>
      <c r="BC3087" s="12"/>
      <c r="BD3087" s="12"/>
      <c r="BE3087" s="2"/>
      <c r="BF3087" s="2"/>
      <c r="BG3087" s="2"/>
      <c r="BH3087" s="2"/>
      <c r="BI3087" s="2"/>
      <c r="BJ3087" s="2"/>
      <c r="BK3087" s="2"/>
      <c r="BL3087" s="2"/>
      <c r="BM3087" s="2"/>
      <c r="BN3087" s="2"/>
      <c r="BO3087" s="2"/>
      <c r="BP3087" s="2"/>
      <c r="BQ3087" s="2"/>
      <c r="BR3087" s="2"/>
      <c r="BS3087" s="2"/>
      <c r="BT3087" s="12"/>
      <c r="BU3087" s="12"/>
      <c r="BV3087" s="12"/>
      <c r="BW3087" s="2"/>
      <c r="BX3087" s="2"/>
      <c r="BY3087" s="2"/>
      <c r="BZ3087" s="2"/>
      <c r="CA3087" s="2"/>
    </row>
    <row r="3088" spans="47:79">
      <c r="AU3088" s="2"/>
      <c r="AV3088" s="2"/>
      <c r="AW3088" s="2"/>
      <c r="AX3088" s="12"/>
      <c r="AY3088" s="2"/>
      <c r="AZ3088" s="2"/>
      <c r="BA3088" s="2"/>
      <c r="BB3088" s="12"/>
      <c r="BC3088" s="12"/>
      <c r="BD3088" s="12"/>
      <c r="BE3088" s="2"/>
      <c r="BF3088" s="2"/>
      <c r="BG3088" s="2"/>
      <c r="BH3088" s="2"/>
      <c r="BI3088" s="2"/>
      <c r="BJ3088" s="2"/>
      <c r="BK3088" s="2"/>
      <c r="BL3088" s="2"/>
      <c r="BM3088" s="2"/>
      <c r="BN3088" s="2"/>
      <c r="BO3088" s="2"/>
      <c r="BP3088" s="2"/>
      <c r="BQ3088" s="2"/>
      <c r="BR3088" s="2"/>
      <c r="BS3088" s="2"/>
      <c r="BT3088" s="12"/>
      <c r="BU3088" s="12"/>
      <c r="BV3088" s="12"/>
      <c r="BW3088" s="2"/>
      <c r="BX3088" s="2"/>
      <c r="BY3088" s="2"/>
      <c r="BZ3088" s="2"/>
      <c r="CA3088" s="2"/>
    </row>
    <row r="3089" spans="47:79">
      <c r="AU3089" s="2"/>
      <c r="AV3089" s="2"/>
      <c r="AW3089" s="2"/>
      <c r="AX3089" s="12"/>
      <c r="AY3089" s="2"/>
      <c r="AZ3089" s="2"/>
      <c r="BA3089" s="2"/>
      <c r="BB3089" s="12"/>
      <c r="BC3089" s="12"/>
      <c r="BD3089" s="12"/>
      <c r="BE3089" s="2"/>
      <c r="BF3089" s="2"/>
      <c r="BG3089" s="2"/>
      <c r="BH3089" s="2"/>
      <c r="BI3089" s="2"/>
      <c r="BJ3089" s="2"/>
      <c r="BK3089" s="2"/>
      <c r="BL3089" s="2"/>
      <c r="BM3089" s="2"/>
      <c r="BN3089" s="2"/>
      <c r="BO3089" s="2"/>
      <c r="BP3089" s="2"/>
      <c r="BQ3089" s="2"/>
      <c r="BR3089" s="2"/>
      <c r="BS3089" s="2"/>
      <c r="BT3089" s="12"/>
      <c r="BU3089" s="12"/>
      <c r="BV3089" s="12"/>
      <c r="BW3089" s="2"/>
      <c r="BX3089" s="2"/>
      <c r="BY3089" s="2"/>
      <c r="BZ3089" s="2"/>
      <c r="CA3089" s="2"/>
    </row>
    <row r="3090" spans="47:79">
      <c r="AU3090" s="2"/>
      <c r="AV3090" s="2"/>
      <c r="AW3090" s="2"/>
      <c r="AX3090" s="12"/>
      <c r="AY3090" s="2"/>
      <c r="AZ3090" s="2"/>
      <c r="BA3090" s="2"/>
      <c r="BB3090" s="12"/>
      <c r="BC3090" s="12"/>
      <c r="BD3090" s="12"/>
      <c r="BE3090" s="2"/>
      <c r="BF3090" s="2"/>
      <c r="BG3090" s="2"/>
      <c r="BH3090" s="2"/>
      <c r="BI3090" s="2"/>
      <c r="BJ3090" s="2"/>
      <c r="BK3090" s="2"/>
      <c r="BL3090" s="2"/>
      <c r="BM3090" s="2"/>
      <c r="BN3090" s="2"/>
      <c r="BO3090" s="2"/>
      <c r="BP3090" s="2"/>
      <c r="BQ3090" s="2"/>
      <c r="BR3090" s="2"/>
      <c r="BS3090" s="2"/>
      <c r="BT3090" s="12"/>
      <c r="BU3090" s="12"/>
      <c r="BV3090" s="12"/>
      <c r="BW3090" s="2"/>
      <c r="BX3090" s="2"/>
      <c r="BY3090" s="2"/>
      <c r="BZ3090" s="2"/>
      <c r="CA3090" s="2"/>
    </row>
    <row r="3091" spans="47:79">
      <c r="AU3091" s="2"/>
      <c r="AV3091" s="2"/>
      <c r="AW3091" s="2"/>
      <c r="AX3091" s="12"/>
      <c r="AY3091" s="2"/>
      <c r="AZ3091" s="2"/>
      <c r="BA3091" s="2"/>
      <c r="BB3091" s="12"/>
      <c r="BC3091" s="12"/>
      <c r="BD3091" s="12"/>
      <c r="BE3091" s="2"/>
      <c r="BF3091" s="2"/>
      <c r="BG3091" s="2"/>
      <c r="BH3091" s="2"/>
      <c r="BI3091" s="2"/>
      <c r="BJ3091" s="2"/>
      <c r="BK3091" s="2"/>
      <c r="BL3091" s="2"/>
      <c r="BM3091" s="2"/>
      <c r="BN3091" s="2"/>
      <c r="BO3091" s="2"/>
      <c r="BP3091" s="2"/>
      <c r="BQ3091" s="2"/>
      <c r="BR3091" s="2"/>
      <c r="BS3091" s="2"/>
      <c r="BT3091" s="12"/>
      <c r="BU3091" s="12"/>
      <c r="BV3091" s="12"/>
      <c r="BW3091" s="2"/>
      <c r="BX3091" s="2"/>
      <c r="BY3091" s="2"/>
      <c r="BZ3091" s="2"/>
      <c r="CA3091" s="2"/>
    </row>
    <row r="3092" spans="47:79">
      <c r="AU3092" s="2"/>
      <c r="AV3092" s="2"/>
      <c r="AW3092" s="2"/>
      <c r="AX3092" s="12"/>
      <c r="AY3092" s="2"/>
      <c r="AZ3092" s="2"/>
      <c r="BA3092" s="2"/>
      <c r="BB3092" s="12"/>
      <c r="BC3092" s="12"/>
      <c r="BD3092" s="12"/>
      <c r="BE3092" s="2"/>
      <c r="BF3092" s="2"/>
      <c r="BG3092" s="2"/>
      <c r="BH3092" s="2"/>
      <c r="BI3092" s="2"/>
      <c r="BJ3092" s="2"/>
      <c r="BK3092" s="2"/>
      <c r="BL3092" s="2"/>
      <c r="BM3092" s="2"/>
      <c r="BN3092" s="2"/>
      <c r="BO3092" s="2"/>
      <c r="BP3092" s="2"/>
      <c r="BQ3092" s="2"/>
      <c r="BR3092" s="2"/>
      <c r="BS3092" s="2"/>
      <c r="BT3092" s="12"/>
      <c r="BU3092" s="12"/>
      <c r="BV3092" s="12"/>
      <c r="BW3092" s="2"/>
      <c r="BX3092" s="2"/>
      <c r="BY3092" s="2"/>
      <c r="BZ3092" s="2"/>
      <c r="CA3092" s="2"/>
    </row>
    <row r="3093" spans="47:79">
      <c r="AU3093" s="2"/>
      <c r="AV3093" s="2"/>
      <c r="AW3093" s="2"/>
      <c r="AX3093" s="12"/>
      <c r="AY3093" s="2"/>
      <c r="AZ3093" s="2"/>
      <c r="BA3093" s="2"/>
      <c r="BB3093" s="12"/>
      <c r="BC3093" s="12"/>
      <c r="BD3093" s="12"/>
      <c r="BE3093" s="2"/>
      <c r="BF3093" s="2"/>
      <c r="BG3093" s="2"/>
      <c r="BH3093" s="2"/>
      <c r="BI3093" s="2"/>
      <c r="BJ3093" s="2"/>
      <c r="BK3093" s="2"/>
      <c r="BL3093" s="2"/>
      <c r="BM3093" s="2"/>
      <c r="BN3093" s="2"/>
      <c r="BO3093" s="2"/>
      <c r="BP3093" s="2"/>
      <c r="BQ3093" s="2"/>
      <c r="BR3093" s="2"/>
      <c r="BS3093" s="2"/>
      <c r="BT3093" s="12"/>
      <c r="BU3093" s="12"/>
      <c r="BV3093" s="12"/>
      <c r="BW3093" s="2"/>
      <c r="BX3093" s="2"/>
      <c r="BY3093" s="2"/>
      <c r="BZ3093" s="2"/>
      <c r="CA3093" s="2"/>
    </row>
    <row r="3094" spans="47:79">
      <c r="AU3094" s="2"/>
      <c r="AV3094" s="2"/>
      <c r="AW3094" s="2"/>
      <c r="AX3094" s="12"/>
      <c r="AY3094" s="2"/>
      <c r="AZ3094" s="2"/>
      <c r="BA3094" s="2"/>
      <c r="BB3094" s="12"/>
      <c r="BC3094" s="12"/>
      <c r="BD3094" s="12"/>
      <c r="BE3094" s="2"/>
      <c r="BF3094" s="2"/>
      <c r="BG3094" s="2"/>
      <c r="BH3094" s="2"/>
      <c r="BI3094" s="2"/>
      <c r="BJ3094" s="2"/>
      <c r="BK3094" s="2"/>
      <c r="BL3094" s="2"/>
      <c r="BM3094" s="2"/>
      <c r="BN3094" s="2"/>
      <c r="BO3094" s="2"/>
      <c r="BP3094" s="2"/>
      <c r="BQ3094" s="2"/>
      <c r="BR3094" s="2"/>
      <c r="BS3094" s="2"/>
      <c r="BT3094" s="12"/>
      <c r="BU3094" s="12"/>
      <c r="BV3094" s="12"/>
      <c r="BW3094" s="2"/>
      <c r="BX3094" s="2"/>
      <c r="BY3094" s="2"/>
      <c r="BZ3094" s="2"/>
      <c r="CA3094" s="2"/>
    </row>
    <row r="3095" spans="47:79">
      <c r="AU3095" s="2"/>
      <c r="AV3095" s="2"/>
      <c r="AW3095" s="2"/>
      <c r="AX3095" s="12"/>
      <c r="AY3095" s="2"/>
      <c r="AZ3095" s="2"/>
      <c r="BA3095" s="2"/>
      <c r="BB3095" s="12"/>
      <c r="BC3095" s="12"/>
      <c r="BD3095" s="12"/>
      <c r="BE3095" s="2"/>
      <c r="BF3095" s="2"/>
      <c r="BG3095" s="2"/>
      <c r="BH3095" s="2"/>
      <c r="BI3095" s="2"/>
      <c r="BJ3095" s="2"/>
      <c r="BK3095" s="2"/>
      <c r="BL3095" s="2"/>
      <c r="BM3095" s="2"/>
      <c r="BN3095" s="2"/>
      <c r="BO3095" s="2"/>
      <c r="BP3095" s="2"/>
      <c r="BQ3095" s="2"/>
      <c r="BR3095" s="2"/>
      <c r="BS3095" s="2"/>
      <c r="BT3095" s="12"/>
      <c r="BU3095" s="12"/>
      <c r="BV3095" s="12"/>
      <c r="BW3095" s="2"/>
      <c r="BX3095" s="2"/>
      <c r="BY3095" s="2"/>
      <c r="BZ3095" s="2"/>
      <c r="CA3095" s="2"/>
    </row>
    <row r="3096" spans="47:79">
      <c r="AU3096" s="2"/>
      <c r="AV3096" s="2"/>
      <c r="AW3096" s="2"/>
      <c r="AX3096" s="12"/>
      <c r="AY3096" s="2"/>
      <c r="AZ3096" s="2"/>
      <c r="BA3096" s="2"/>
      <c r="BB3096" s="12"/>
      <c r="BC3096" s="12"/>
      <c r="BD3096" s="12"/>
      <c r="BE3096" s="2"/>
      <c r="BF3096" s="2"/>
      <c r="BG3096" s="2"/>
      <c r="BH3096" s="2"/>
      <c r="BI3096" s="2"/>
      <c r="BJ3096" s="2"/>
      <c r="BK3096" s="2"/>
      <c r="BL3096" s="2"/>
      <c r="BM3096" s="2"/>
      <c r="BN3096" s="2"/>
      <c r="BO3096" s="2"/>
      <c r="BP3096" s="2"/>
      <c r="BQ3096" s="2"/>
      <c r="BR3096" s="2"/>
      <c r="BS3096" s="2"/>
      <c r="BT3096" s="12"/>
      <c r="BU3096" s="12"/>
      <c r="BV3096" s="12"/>
      <c r="BW3096" s="2"/>
      <c r="BX3096" s="2"/>
      <c r="BY3096" s="2"/>
      <c r="BZ3096" s="2"/>
      <c r="CA3096" s="2"/>
    </row>
    <row r="3097" spans="47:79">
      <c r="AU3097" s="2"/>
      <c r="AV3097" s="2"/>
      <c r="AW3097" s="2"/>
      <c r="AX3097" s="12"/>
      <c r="AY3097" s="2"/>
      <c r="AZ3097" s="2"/>
      <c r="BA3097" s="2"/>
      <c r="BB3097" s="12"/>
      <c r="BC3097" s="12"/>
      <c r="BD3097" s="12"/>
      <c r="BE3097" s="2"/>
      <c r="BF3097" s="2"/>
      <c r="BG3097" s="2"/>
      <c r="BH3097" s="2"/>
      <c r="BI3097" s="2"/>
      <c r="BJ3097" s="2"/>
      <c r="BK3097" s="2"/>
      <c r="BL3097" s="2"/>
      <c r="BM3097" s="2"/>
      <c r="BN3097" s="2"/>
      <c r="BO3097" s="2"/>
      <c r="BP3097" s="2"/>
      <c r="BQ3097" s="2"/>
      <c r="BR3097" s="2"/>
      <c r="BS3097" s="2"/>
      <c r="BT3097" s="12"/>
      <c r="BU3097" s="12"/>
      <c r="BV3097" s="12"/>
      <c r="BW3097" s="2"/>
      <c r="BX3097" s="2"/>
      <c r="BY3097" s="2"/>
      <c r="BZ3097" s="2"/>
      <c r="CA3097" s="2"/>
    </row>
    <row r="3098" spans="47:79">
      <c r="AU3098" s="2"/>
      <c r="AV3098" s="2"/>
      <c r="AW3098" s="2"/>
      <c r="AX3098" s="12"/>
      <c r="AY3098" s="2"/>
      <c r="AZ3098" s="2"/>
      <c r="BA3098" s="2"/>
      <c r="BB3098" s="12"/>
      <c r="BC3098" s="12"/>
      <c r="BD3098" s="12"/>
      <c r="BE3098" s="2"/>
      <c r="BF3098" s="2"/>
      <c r="BG3098" s="2"/>
      <c r="BH3098" s="2"/>
      <c r="BI3098" s="2"/>
      <c r="BJ3098" s="2"/>
      <c r="BK3098" s="2"/>
      <c r="BL3098" s="2"/>
      <c r="BM3098" s="2"/>
      <c r="BN3098" s="2"/>
      <c r="BO3098" s="2"/>
      <c r="BP3098" s="2"/>
      <c r="BQ3098" s="2"/>
      <c r="BR3098" s="2"/>
      <c r="BS3098" s="2"/>
      <c r="BT3098" s="12"/>
      <c r="BU3098" s="12"/>
      <c r="BV3098" s="12"/>
      <c r="BW3098" s="2"/>
      <c r="BX3098" s="2"/>
      <c r="BY3098" s="2"/>
      <c r="BZ3098" s="2"/>
      <c r="CA3098" s="2"/>
    </row>
    <row r="3099" spans="47:79">
      <c r="AU3099" s="2"/>
      <c r="AV3099" s="2"/>
      <c r="AW3099" s="2"/>
      <c r="AX3099" s="12"/>
      <c r="AY3099" s="2"/>
      <c r="AZ3099" s="2"/>
      <c r="BA3099" s="2"/>
      <c r="BB3099" s="12"/>
      <c r="BC3099" s="12"/>
      <c r="BD3099" s="12"/>
      <c r="BE3099" s="2"/>
      <c r="BF3099" s="2"/>
      <c r="BG3099" s="2"/>
      <c r="BH3099" s="2"/>
      <c r="BI3099" s="2"/>
      <c r="BJ3099" s="2"/>
      <c r="BK3099" s="2"/>
      <c r="BL3099" s="2"/>
      <c r="BM3099" s="2"/>
      <c r="BN3099" s="2"/>
      <c r="BO3099" s="2"/>
      <c r="BP3099" s="2"/>
      <c r="BQ3099" s="2"/>
      <c r="BR3099" s="2"/>
      <c r="BS3099" s="2"/>
      <c r="BT3099" s="12"/>
      <c r="BU3099" s="12"/>
      <c r="BV3099" s="12"/>
      <c r="BW3099" s="2"/>
      <c r="BX3099" s="2"/>
      <c r="BY3099" s="2"/>
      <c r="BZ3099" s="2"/>
      <c r="CA3099" s="2"/>
    </row>
    <row r="3100" spans="47:79">
      <c r="AU3100" s="2"/>
      <c r="AV3100" s="2"/>
      <c r="AW3100" s="2"/>
      <c r="AX3100" s="12"/>
      <c r="AY3100" s="2"/>
      <c r="AZ3100" s="2"/>
      <c r="BA3100" s="2"/>
      <c r="BB3100" s="12"/>
      <c r="BC3100" s="12"/>
      <c r="BD3100" s="12"/>
      <c r="BE3100" s="2"/>
      <c r="BF3100" s="2"/>
      <c r="BG3100" s="2"/>
      <c r="BH3100" s="2"/>
      <c r="BI3100" s="2"/>
      <c r="BJ3100" s="2"/>
      <c r="BK3100" s="2"/>
      <c r="BL3100" s="2"/>
      <c r="BM3100" s="2"/>
      <c r="BN3100" s="2"/>
      <c r="BO3100" s="2"/>
      <c r="BP3100" s="2"/>
      <c r="BQ3100" s="2"/>
      <c r="BR3100" s="2"/>
      <c r="BS3100" s="2"/>
      <c r="BT3100" s="12"/>
      <c r="BU3100" s="12"/>
      <c r="BV3100" s="12"/>
      <c r="BW3100" s="2"/>
      <c r="BX3100" s="2"/>
      <c r="BY3100" s="2"/>
      <c r="BZ3100" s="2"/>
      <c r="CA3100" s="2"/>
    </row>
    <row r="3101" spans="47:79">
      <c r="AU3101" s="2"/>
      <c r="AV3101" s="2"/>
      <c r="AW3101" s="2"/>
      <c r="AX3101" s="12"/>
      <c r="AY3101" s="2"/>
      <c r="AZ3101" s="2"/>
      <c r="BA3101" s="2"/>
      <c r="BB3101" s="12"/>
      <c r="BC3101" s="12"/>
      <c r="BD3101" s="12"/>
      <c r="BE3101" s="2"/>
      <c r="BF3101" s="2"/>
      <c r="BG3101" s="2"/>
      <c r="BH3101" s="2"/>
      <c r="BI3101" s="2"/>
      <c r="BJ3101" s="2"/>
      <c r="BK3101" s="2"/>
      <c r="BL3101" s="2"/>
      <c r="BM3101" s="2"/>
      <c r="BN3101" s="2"/>
      <c r="BO3101" s="2"/>
      <c r="BP3101" s="2"/>
      <c r="BQ3101" s="2"/>
      <c r="BR3101" s="2"/>
      <c r="BS3101" s="2"/>
      <c r="BT3101" s="12"/>
      <c r="BU3101" s="12"/>
      <c r="BV3101" s="12"/>
      <c r="BW3101" s="2"/>
      <c r="BX3101" s="2"/>
      <c r="BY3101" s="2"/>
      <c r="BZ3101" s="2"/>
      <c r="CA3101" s="2"/>
    </row>
    <row r="3102" spans="47:79">
      <c r="AU3102" s="2"/>
      <c r="AV3102" s="2"/>
      <c r="AW3102" s="2"/>
      <c r="AX3102" s="12"/>
      <c r="AY3102" s="2"/>
      <c r="AZ3102" s="2"/>
      <c r="BA3102" s="2"/>
      <c r="BB3102" s="12"/>
      <c r="BC3102" s="12"/>
      <c r="BD3102" s="12"/>
      <c r="BE3102" s="2"/>
      <c r="BF3102" s="2"/>
      <c r="BG3102" s="2"/>
      <c r="BH3102" s="2"/>
      <c r="BI3102" s="2"/>
      <c r="BJ3102" s="2"/>
      <c r="BK3102" s="2"/>
      <c r="BL3102" s="2"/>
      <c r="BM3102" s="2"/>
      <c r="BN3102" s="2"/>
      <c r="BO3102" s="2"/>
      <c r="BP3102" s="2"/>
      <c r="BQ3102" s="2"/>
      <c r="BR3102" s="2"/>
      <c r="BS3102" s="2"/>
      <c r="BT3102" s="12"/>
      <c r="BU3102" s="12"/>
      <c r="BV3102" s="12"/>
      <c r="BW3102" s="2"/>
      <c r="BX3102" s="2"/>
      <c r="BY3102" s="2"/>
      <c r="BZ3102" s="2"/>
      <c r="CA3102" s="2"/>
    </row>
    <row r="3103" spans="47:79">
      <c r="AU3103" s="2"/>
      <c r="AV3103" s="2"/>
      <c r="AW3103" s="2"/>
      <c r="AX3103" s="12"/>
      <c r="AY3103" s="2"/>
      <c r="AZ3103" s="2"/>
      <c r="BA3103" s="2"/>
      <c r="BB3103" s="12"/>
      <c r="BC3103" s="12"/>
      <c r="BD3103" s="12"/>
      <c r="BE3103" s="2"/>
      <c r="BF3103" s="2"/>
      <c r="BG3103" s="2"/>
      <c r="BH3103" s="2"/>
      <c r="BI3103" s="2"/>
      <c r="BJ3103" s="2"/>
      <c r="BK3103" s="2"/>
      <c r="BL3103" s="2"/>
      <c r="BM3103" s="2"/>
      <c r="BN3103" s="2"/>
      <c r="BO3103" s="2"/>
      <c r="BP3103" s="2"/>
      <c r="BQ3103" s="2"/>
      <c r="BR3103" s="2"/>
      <c r="BS3103" s="2"/>
      <c r="BT3103" s="12"/>
      <c r="BU3103" s="12"/>
      <c r="BV3103" s="12"/>
      <c r="BW3103" s="2"/>
      <c r="BX3103" s="2"/>
      <c r="BY3103" s="2"/>
      <c r="BZ3103" s="2"/>
      <c r="CA3103" s="2"/>
    </row>
    <row r="3104" spans="47:79">
      <c r="AU3104" s="2"/>
      <c r="AV3104" s="2"/>
      <c r="AW3104" s="2"/>
      <c r="AX3104" s="12"/>
      <c r="AY3104" s="2"/>
      <c r="AZ3104" s="2"/>
      <c r="BA3104" s="2"/>
      <c r="BB3104" s="12"/>
      <c r="BC3104" s="12"/>
      <c r="BD3104" s="12"/>
      <c r="BE3104" s="2"/>
      <c r="BF3104" s="2"/>
      <c r="BG3104" s="2"/>
      <c r="BH3104" s="2"/>
      <c r="BI3104" s="2"/>
      <c r="BJ3104" s="2"/>
      <c r="BK3104" s="2"/>
      <c r="BL3104" s="2"/>
      <c r="BM3104" s="2"/>
      <c r="BN3104" s="2"/>
      <c r="BO3104" s="2"/>
      <c r="BP3104" s="2"/>
      <c r="BQ3104" s="2"/>
      <c r="BR3104" s="2"/>
      <c r="BS3104" s="2"/>
      <c r="BT3104" s="12"/>
      <c r="BU3104" s="12"/>
      <c r="BV3104" s="12"/>
      <c r="BW3104" s="2"/>
      <c r="BX3104" s="2"/>
      <c r="BY3104" s="2"/>
      <c r="BZ3104" s="2"/>
      <c r="CA3104" s="2"/>
    </row>
    <row r="3105" spans="47:79">
      <c r="AU3105" s="2"/>
      <c r="AV3105" s="2"/>
      <c r="AW3105" s="2"/>
      <c r="AX3105" s="12"/>
      <c r="AY3105" s="2"/>
      <c r="AZ3105" s="2"/>
      <c r="BA3105" s="2"/>
      <c r="BB3105" s="12"/>
      <c r="BC3105" s="12"/>
      <c r="BD3105" s="12"/>
      <c r="BE3105" s="2"/>
      <c r="BF3105" s="2"/>
      <c r="BG3105" s="2"/>
      <c r="BH3105" s="2"/>
      <c r="BI3105" s="2"/>
      <c r="BJ3105" s="2"/>
      <c r="BK3105" s="2"/>
      <c r="BL3105" s="2"/>
      <c r="BM3105" s="2"/>
      <c r="BN3105" s="2"/>
      <c r="BO3105" s="2"/>
      <c r="BP3105" s="2"/>
      <c r="BQ3105" s="2"/>
      <c r="BR3105" s="2"/>
      <c r="BS3105" s="2"/>
      <c r="BT3105" s="12"/>
      <c r="BU3105" s="12"/>
      <c r="BV3105" s="12"/>
      <c r="BW3105" s="2"/>
      <c r="BX3105" s="2"/>
      <c r="BY3105" s="2"/>
      <c r="BZ3105" s="2"/>
      <c r="CA3105" s="2"/>
    </row>
    <row r="3106" spans="47:79">
      <c r="AU3106" s="2"/>
      <c r="AV3106" s="2"/>
      <c r="AW3106" s="2"/>
      <c r="AX3106" s="12"/>
      <c r="AY3106" s="2"/>
      <c r="AZ3106" s="2"/>
      <c r="BA3106" s="2"/>
      <c r="BB3106" s="12"/>
      <c r="BC3106" s="12"/>
      <c r="BD3106" s="12"/>
      <c r="BE3106" s="2"/>
      <c r="BF3106" s="2"/>
      <c r="BG3106" s="2"/>
      <c r="BH3106" s="2"/>
      <c r="BI3106" s="2"/>
      <c r="BJ3106" s="2"/>
      <c r="BK3106" s="2"/>
      <c r="BL3106" s="2"/>
      <c r="BM3106" s="2"/>
      <c r="BN3106" s="2"/>
      <c r="BO3106" s="2"/>
      <c r="BP3106" s="2"/>
      <c r="BQ3106" s="2"/>
      <c r="BR3106" s="2"/>
      <c r="BS3106" s="2"/>
      <c r="BT3106" s="12"/>
      <c r="BU3106" s="12"/>
      <c r="BV3106" s="12"/>
      <c r="BW3106" s="2"/>
      <c r="BX3106" s="2"/>
      <c r="BY3106" s="2"/>
      <c r="BZ3106" s="2"/>
      <c r="CA3106" s="2"/>
    </row>
    <row r="3107" spans="47:79">
      <c r="AU3107" s="2"/>
      <c r="AV3107" s="2"/>
      <c r="AW3107" s="2"/>
      <c r="AX3107" s="12"/>
      <c r="AY3107" s="2"/>
      <c r="AZ3107" s="2"/>
      <c r="BA3107" s="2"/>
      <c r="BB3107" s="12"/>
      <c r="BC3107" s="12"/>
      <c r="BD3107" s="12"/>
      <c r="BE3107" s="2"/>
      <c r="BF3107" s="2"/>
      <c r="BG3107" s="2"/>
      <c r="BH3107" s="2"/>
      <c r="BI3107" s="2"/>
      <c r="BJ3107" s="2"/>
      <c r="BK3107" s="2"/>
      <c r="BL3107" s="2"/>
      <c r="BM3107" s="2"/>
      <c r="BN3107" s="2"/>
      <c r="BO3107" s="2"/>
      <c r="BP3107" s="2"/>
      <c r="BQ3107" s="2"/>
      <c r="BR3107" s="2"/>
      <c r="BS3107" s="2"/>
      <c r="BT3107" s="12"/>
      <c r="BU3107" s="12"/>
      <c r="BV3107" s="12"/>
      <c r="BW3107" s="2"/>
      <c r="BX3107" s="2"/>
      <c r="BY3107" s="2"/>
      <c r="BZ3107" s="2"/>
      <c r="CA3107" s="2"/>
    </row>
    <row r="3108" spans="47:79">
      <c r="AU3108" s="2"/>
      <c r="AV3108" s="2"/>
      <c r="AW3108" s="2"/>
      <c r="AX3108" s="12"/>
      <c r="AY3108" s="2"/>
      <c r="AZ3108" s="2"/>
      <c r="BA3108" s="2"/>
      <c r="BB3108" s="12"/>
      <c r="BC3108" s="12"/>
      <c r="BD3108" s="12"/>
      <c r="BE3108" s="2"/>
      <c r="BF3108" s="2"/>
      <c r="BG3108" s="2"/>
      <c r="BH3108" s="2"/>
      <c r="BI3108" s="2"/>
      <c r="BJ3108" s="2"/>
      <c r="BK3108" s="2"/>
      <c r="BL3108" s="2"/>
      <c r="BM3108" s="2"/>
      <c r="BN3108" s="2"/>
      <c r="BO3108" s="2"/>
      <c r="BP3108" s="2"/>
      <c r="BQ3108" s="2"/>
      <c r="BR3108" s="2"/>
      <c r="BS3108" s="2"/>
      <c r="BT3108" s="12"/>
      <c r="BU3108" s="12"/>
      <c r="BV3108" s="12"/>
      <c r="BW3108" s="2"/>
      <c r="BX3108" s="2"/>
      <c r="BY3108" s="2"/>
      <c r="BZ3108" s="2"/>
      <c r="CA3108" s="2"/>
    </row>
    <row r="3109" spans="47:79">
      <c r="AU3109" s="2"/>
      <c r="AV3109" s="2"/>
      <c r="AW3109" s="2"/>
      <c r="AX3109" s="12"/>
      <c r="AY3109" s="2"/>
      <c r="AZ3109" s="2"/>
      <c r="BA3109" s="2"/>
      <c r="BB3109" s="12"/>
      <c r="BC3109" s="12"/>
      <c r="BD3109" s="12"/>
      <c r="BE3109" s="2"/>
      <c r="BF3109" s="2"/>
      <c r="BG3109" s="2"/>
      <c r="BH3109" s="2"/>
      <c r="BI3109" s="2"/>
      <c r="BJ3109" s="2"/>
      <c r="BK3109" s="2"/>
      <c r="BL3109" s="2"/>
      <c r="BM3109" s="2"/>
      <c r="BN3109" s="2"/>
      <c r="BO3109" s="2"/>
      <c r="BP3109" s="2"/>
      <c r="BQ3109" s="2"/>
      <c r="BR3109" s="2"/>
      <c r="BS3109" s="2"/>
      <c r="BT3109" s="12"/>
      <c r="BU3109" s="12"/>
      <c r="BV3109" s="12"/>
      <c r="BW3109" s="2"/>
      <c r="BX3109" s="2"/>
      <c r="BY3109" s="2"/>
      <c r="BZ3109" s="2"/>
      <c r="CA3109" s="2"/>
    </row>
    <row r="3110" spans="47:79">
      <c r="AU3110" s="2"/>
      <c r="AV3110" s="2"/>
      <c r="AW3110" s="2"/>
      <c r="AX3110" s="12"/>
      <c r="AY3110" s="2"/>
      <c r="AZ3110" s="2"/>
      <c r="BA3110" s="2"/>
      <c r="BB3110" s="12"/>
      <c r="BC3110" s="12"/>
      <c r="BD3110" s="12"/>
      <c r="BE3110" s="2"/>
      <c r="BF3110" s="2"/>
      <c r="BG3110" s="2"/>
      <c r="BH3110" s="2"/>
      <c r="BI3110" s="2"/>
      <c r="BJ3110" s="2"/>
      <c r="BK3110" s="2"/>
      <c r="BL3110" s="2"/>
      <c r="BM3110" s="2"/>
      <c r="BN3110" s="2"/>
      <c r="BO3110" s="2"/>
      <c r="BP3110" s="2"/>
      <c r="BQ3110" s="2"/>
      <c r="BR3110" s="2"/>
      <c r="BS3110" s="2"/>
      <c r="BT3110" s="12"/>
      <c r="BU3110" s="12"/>
      <c r="BV3110" s="12"/>
      <c r="BW3110" s="2"/>
      <c r="BX3110" s="2"/>
      <c r="BY3110" s="2"/>
      <c r="BZ3110" s="2"/>
      <c r="CA3110" s="2"/>
    </row>
    <row r="3111" spans="47:79">
      <c r="AU3111" s="2"/>
      <c r="AV3111" s="2"/>
      <c r="AW3111" s="2"/>
      <c r="AX3111" s="12"/>
      <c r="AY3111" s="2"/>
      <c r="AZ3111" s="2"/>
      <c r="BA3111" s="2"/>
      <c r="BB3111" s="12"/>
      <c r="BC3111" s="12"/>
      <c r="BD3111" s="12"/>
      <c r="BE3111" s="2"/>
      <c r="BF3111" s="2"/>
      <c r="BG3111" s="2"/>
      <c r="BH3111" s="2"/>
      <c r="BI3111" s="2"/>
      <c r="BJ3111" s="2"/>
      <c r="BK3111" s="2"/>
      <c r="BL3111" s="2"/>
      <c r="BM3111" s="2"/>
      <c r="BN3111" s="2"/>
      <c r="BO3111" s="2"/>
      <c r="BP3111" s="2"/>
      <c r="BQ3111" s="2"/>
      <c r="BR3111" s="2"/>
      <c r="BS3111" s="2"/>
      <c r="BT3111" s="12"/>
      <c r="BU3111" s="12"/>
      <c r="BV3111" s="12"/>
      <c r="BW3111" s="2"/>
      <c r="BX3111" s="2"/>
      <c r="BY3111" s="2"/>
      <c r="BZ3111" s="2"/>
      <c r="CA3111" s="2"/>
    </row>
    <row r="3112" spans="47:79">
      <c r="AU3112" s="2"/>
      <c r="AV3112" s="2"/>
      <c r="AW3112" s="2"/>
      <c r="AX3112" s="12"/>
      <c r="AY3112" s="2"/>
      <c r="AZ3112" s="2"/>
      <c r="BA3112" s="2"/>
      <c r="BB3112" s="12"/>
      <c r="BC3112" s="12"/>
      <c r="BD3112" s="12"/>
      <c r="BE3112" s="2"/>
      <c r="BF3112" s="2"/>
      <c r="BG3112" s="2"/>
      <c r="BH3112" s="2"/>
      <c r="BI3112" s="2"/>
      <c r="BJ3112" s="2"/>
      <c r="BK3112" s="2"/>
      <c r="BL3112" s="2"/>
      <c r="BM3112" s="2"/>
      <c r="BN3112" s="2"/>
      <c r="BO3112" s="2"/>
      <c r="BP3112" s="2"/>
      <c r="BQ3112" s="2"/>
      <c r="BR3112" s="2"/>
      <c r="BS3112" s="2"/>
      <c r="BT3112" s="12"/>
      <c r="BU3112" s="12"/>
      <c r="BV3112" s="12"/>
      <c r="BW3112" s="2"/>
      <c r="BX3112" s="2"/>
      <c r="BY3112" s="2"/>
      <c r="BZ3112" s="2"/>
      <c r="CA3112" s="2"/>
    </row>
    <row r="3113" spans="47:79">
      <c r="AU3113" s="2"/>
      <c r="AV3113" s="2"/>
      <c r="AW3113" s="2"/>
      <c r="AX3113" s="12"/>
      <c r="AY3113" s="2"/>
      <c r="AZ3113" s="2"/>
      <c r="BA3113" s="2"/>
      <c r="BB3113" s="12"/>
      <c r="BC3113" s="12"/>
      <c r="BD3113" s="12"/>
      <c r="BE3113" s="2"/>
      <c r="BF3113" s="2"/>
      <c r="BG3113" s="2"/>
      <c r="BH3113" s="2"/>
      <c r="BI3113" s="2"/>
      <c r="BJ3113" s="2"/>
      <c r="BK3113" s="2"/>
      <c r="BL3113" s="2"/>
      <c r="BM3113" s="2"/>
      <c r="BN3113" s="2"/>
      <c r="BO3113" s="2"/>
      <c r="BP3113" s="2"/>
      <c r="BQ3113" s="2"/>
      <c r="BR3113" s="2"/>
      <c r="BS3113" s="2"/>
      <c r="BT3113" s="12"/>
      <c r="BU3113" s="12"/>
      <c r="BV3113" s="12"/>
      <c r="BW3113" s="2"/>
      <c r="BX3113" s="2"/>
      <c r="BY3113" s="2"/>
      <c r="BZ3113" s="2"/>
      <c r="CA3113" s="2"/>
    </row>
    <row r="3114" spans="47:79">
      <c r="AU3114" s="2"/>
      <c r="AV3114" s="2"/>
      <c r="AW3114" s="2"/>
      <c r="AX3114" s="12"/>
      <c r="AY3114" s="2"/>
      <c r="AZ3114" s="2"/>
      <c r="BA3114" s="2"/>
      <c r="BB3114" s="12"/>
      <c r="BC3114" s="12"/>
      <c r="BD3114" s="12"/>
      <c r="BE3114" s="2"/>
      <c r="BF3114" s="2"/>
      <c r="BG3114" s="2"/>
      <c r="BH3114" s="2"/>
      <c r="BI3114" s="2"/>
      <c r="BJ3114" s="2"/>
      <c r="BK3114" s="2"/>
      <c r="BL3114" s="2"/>
      <c r="BM3114" s="2"/>
      <c r="BN3114" s="2"/>
      <c r="BO3114" s="2"/>
      <c r="BP3114" s="2"/>
      <c r="BQ3114" s="2"/>
      <c r="BR3114" s="2"/>
      <c r="BS3114" s="2"/>
      <c r="BT3114" s="12"/>
      <c r="BU3114" s="12"/>
      <c r="BV3114" s="12"/>
      <c r="BW3114" s="2"/>
      <c r="BX3114" s="2"/>
      <c r="BY3114" s="2"/>
      <c r="BZ3114" s="2"/>
      <c r="CA3114" s="2"/>
    </row>
    <row r="3115" spans="47:79">
      <c r="AU3115" s="2"/>
      <c r="AV3115" s="2"/>
      <c r="AW3115" s="2"/>
      <c r="AX3115" s="12"/>
      <c r="AY3115" s="2"/>
      <c r="AZ3115" s="2"/>
      <c r="BA3115" s="2"/>
      <c r="BB3115" s="12"/>
      <c r="BC3115" s="12"/>
      <c r="BD3115" s="12"/>
      <c r="BE3115" s="2"/>
      <c r="BF3115" s="2"/>
      <c r="BG3115" s="2"/>
      <c r="BH3115" s="2"/>
      <c r="BI3115" s="2"/>
      <c r="BJ3115" s="2"/>
      <c r="BK3115" s="2"/>
      <c r="BL3115" s="2"/>
      <c r="BM3115" s="2"/>
      <c r="BN3115" s="2"/>
      <c r="BO3115" s="2"/>
      <c r="BP3115" s="2"/>
      <c r="BQ3115" s="2"/>
      <c r="BR3115" s="2"/>
      <c r="BS3115" s="2"/>
      <c r="BT3115" s="12"/>
      <c r="BU3115" s="12"/>
      <c r="BV3115" s="12"/>
      <c r="BW3115" s="2"/>
      <c r="BX3115" s="2"/>
      <c r="BY3115" s="2"/>
      <c r="BZ3115" s="2"/>
      <c r="CA3115" s="2"/>
    </row>
    <row r="3116" spans="47:79">
      <c r="AU3116" s="2"/>
      <c r="AV3116" s="2"/>
      <c r="AW3116" s="2"/>
      <c r="AX3116" s="12"/>
      <c r="AY3116" s="2"/>
      <c r="AZ3116" s="2"/>
      <c r="BA3116" s="2"/>
      <c r="BB3116" s="12"/>
      <c r="BC3116" s="12"/>
      <c r="BD3116" s="12"/>
      <c r="BE3116" s="2"/>
      <c r="BF3116" s="2"/>
      <c r="BG3116" s="2"/>
      <c r="BH3116" s="2"/>
      <c r="BI3116" s="2"/>
      <c r="BJ3116" s="2"/>
      <c r="BK3116" s="2"/>
      <c r="BL3116" s="2"/>
      <c r="BM3116" s="2"/>
      <c r="BN3116" s="2"/>
      <c r="BO3116" s="2"/>
      <c r="BP3116" s="2"/>
      <c r="BQ3116" s="2"/>
      <c r="BR3116" s="2"/>
      <c r="BS3116" s="2"/>
      <c r="BT3116" s="12"/>
      <c r="BU3116" s="12"/>
      <c r="BV3116" s="12"/>
      <c r="BW3116" s="2"/>
      <c r="BX3116" s="2"/>
      <c r="BY3116" s="2"/>
      <c r="BZ3116" s="2"/>
      <c r="CA3116" s="2"/>
    </row>
    <row r="3117" spans="47:79">
      <c r="AU3117" s="2"/>
      <c r="AV3117" s="2"/>
      <c r="AW3117" s="2"/>
      <c r="AX3117" s="12"/>
      <c r="AY3117" s="2"/>
      <c r="AZ3117" s="2"/>
      <c r="BA3117" s="2"/>
      <c r="BB3117" s="12"/>
      <c r="BC3117" s="12"/>
      <c r="BD3117" s="12"/>
      <c r="BE3117" s="2"/>
      <c r="BF3117" s="2"/>
      <c r="BG3117" s="2"/>
      <c r="BH3117" s="2"/>
      <c r="BI3117" s="2"/>
      <c r="BJ3117" s="2"/>
      <c r="BK3117" s="2"/>
      <c r="BL3117" s="2"/>
      <c r="BM3117" s="2"/>
      <c r="BN3117" s="2"/>
      <c r="BO3117" s="2"/>
      <c r="BP3117" s="2"/>
      <c r="BQ3117" s="2"/>
      <c r="BR3117" s="2"/>
      <c r="BS3117" s="2"/>
      <c r="BT3117" s="12"/>
      <c r="BU3117" s="12"/>
      <c r="BV3117" s="12"/>
      <c r="BW3117" s="2"/>
      <c r="BX3117" s="2"/>
      <c r="BY3117" s="2"/>
      <c r="BZ3117" s="2"/>
      <c r="CA3117" s="2"/>
    </row>
    <row r="3118" spans="47:79">
      <c r="AU3118" s="2"/>
      <c r="AV3118" s="2"/>
      <c r="AW3118" s="2"/>
      <c r="AX3118" s="12"/>
      <c r="AY3118" s="2"/>
      <c r="AZ3118" s="2"/>
      <c r="BA3118" s="2"/>
      <c r="BB3118" s="12"/>
      <c r="BC3118" s="12"/>
      <c r="BD3118" s="12"/>
      <c r="BE3118" s="2"/>
      <c r="BF3118" s="2"/>
      <c r="BG3118" s="2"/>
      <c r="BH3118" s="2"/>
      <c r="BI3118" s="2"/>
      <c r="BJ3118" s="2"/>
      <c r="BK3118" s="2"/>
      <c r="BL3118" s="2"/>
      <c r="BM3118" s="2"/>
      <c r="BN3118" s="2"/>
      <c r="BO3118" s="2"/>
      <c r="BP3118" s="2"/>
      <c r="BQ3118" s="2"/>
      <c r="BR3118" s="2"/>
      <c r="BS3118" s="2"/>
      <c r="BT3118" s="12"/>
      <c r="BU3118" s="12"/>
      <c r="BV3118" s="12"/>
      <c r="BW3118" s="2"/>
      <c r="BX3118" s="2"/>
      <c r="BY3118" s="2"/>
      <c r="BZ3118" s="2"/>
      <c r="CA3118" s="2"/>
    </row>
    <row r="3119" spans="47:79">
      <c r="AU3119" s="2"/>
      <c r="AV3119" s="2"/>
      <c r="AW3119" s="2"/>
      <c r="AX3119" s="12"/>
      <c r="AY3119" s="2"/>
      <c r="AZ3119" s="2"/>
      <c r="BA3119" s="2"/>
      <c r="BB3119" s="12"/>
      <c r="BC3119" s="12"/>
      <c r="BD3119" s="12"/>
      <c r="BE3119" s="2"/>
      <c r="BF3119" s="2"/>
      <c r="BG3119" s="2"/>
      <c r="BH3119" s="2"/>
      <c r="BI3119" s="2"/>
      <c r="BJ3119" s="2"/>
      <c r="BK3119" s="2"/>
      <c r="BL3119" s="2"/>
      <c r="BM3119" s="2"/>
      <c r="BN3119" s="2"/>
      <c r="BO3119" s="2"/>
      <c r="BP3119" s="2"/>
      <c r="BQ3119" s="2"/>
      <c r="BR3119" s="2"/>
      <c r="BS3119" s="2"/>
      <c r="BT3119" s="12"/>
      <c r="BU3119" s="12"/>
      <c r="BV3119" s="12"/>
      <c r="BW3119" s="2"/>
      <c r="BX3119" s="2"/>
      <c r="BY3119" s="2"/>
      <c r="BZ3119" s="2"/>
      <c r="CA3119" s="2"/>
    </row>
    <row r="3120" spans="47:79">
      <c r="AU3120" s="2"/>
      <c r="AV3120" s="2"/>
      <c r="AW3120" s="2"/>
      <c r="AX3120" s="12"/>
      <c r="AY3120" s="2"/>
      <c r="AZ3120" s="2"/>
      <c r="BA3120" s="2"/>
      <c r="BB3120" s="12"/>
      <c r="BC3120" s="12"/>
      <c r="BD3120" s="12"/>
      <c r="BE3120" s="2"/>
      <c r="BF3120" s="2"/>
      <c r="BG3120" s="2"/>
      <c r="BH3120" s="2"/>
      <c r="BI3120" s="2"/>
      <c r="BJ3120" s="2"/>
      <c r="BK3120" s="2"/>
      <c r="BL3120" s="2"/>
      <c r="BM3120" s="2"/>
      <c r="BN3120" s="2"/>
      <c r="BO3120" s="2"/>
      <c r="BP3120" s="2"/>
      <c r="BQ3120" s="2"/>
      <c r="BR3120" s="2"/>
      <c r="BS3120" s="2"/>
      <c r="BT3120" s="12"/>
      <c r="BU3120" s="12"/>
      <c r="BV3120" s="12"/>
      <c r="BW3120" s="2"/>
      <c r="BX3120" s="2"/>
      <c r="BY3120" s="2"/>
      <c r="BZ3120" s="2"/>
      <c r="CA3120" s="2"/>
    </row>
    <row r="3121" spans="47:79">
      <c r="AU3121" s="2"/>
      <c r="AV3121" s="2"/>
      <c r="AW3121" s="2"/>
      <c r="AX3121" s="12"/>
      <c r="AY3121" s="2"/>
      <c r="AZ3121" s="2"/>
      <c r="BA3121" s="2"/>
      <c r="BB3121" s="12"/>
      <c r="BC3121" s="12"/>
      <c r="BD3121" s="12"/>
      <c r="BE3121" s="2"/>
      <c r="BF3121" s="2"/>
      <c r="BG3121" s="2"/>
      <c r="BH3121" s="2"/>
      <c r="BI3121" s="2"/>
      <c r="BJ3121" s="2"/>
      <c r="BK3121" s="2"/>
      <c r="BL3121" s="2"/>
      <c r="BM3121" s="2"/>
      <c r="BN3121" s="2"/>
      <c r="BO3121" s="2"/>
      <c r="BP3121" s="2"/>
      <c r="BQ3121" s="2"/>
      <c r="BR3121" s="2"/>
      <c r="BS3121" s="2"/>
      <c r="BT3121" s="12"/>
      <c r="BU3121" s="12"/>
      <c r="BV3121" s="12"/>
      <c r="BW3121" s="2"/>
      <c r="BX3121" s="2"/>
      <c r="BY3121" s="2"/>
      <c r="BZ3121" s="2"/>
      <c r="CA3121" s="2"/>
    </row>
    <row r="3122" spans="47:79">
      <c r="AU3122" s="2"/>
      <c r="AV3122" s="2"/>
      <c r="AW3122" s="2"/>
      <c r="AX3122" s="12"/>
      <c r="AY3122" s="2"/>
      <c r="AZ3122" s="2"/>
      <c r="BA3122" s="2"/>
      <c r="BB3122" s="12"/>
      <c r="BC3122" s="12"/>
      <c r="BD3122" s="12"/>
      <c r="BE3122" s="2"/>
      <c r="BF3122" s="2"/>
      <c r="BG3122" s="2"/>
      <c r="BH3122" s="2"/>
      <c r="BI3122" s="2"/>
      <c r="BJ3122" s="2"/>
      <c r="BK3122" s="2"/>
      <c r="BL3122" s="2"/>
      <c r="BM3122" s="2"/>
      <c r="BN3122" s="2"/>
      <c r="BO3122" s="2"/>
      <c r="BP3122" s="2"/>
      <c r="BQ3122" s="2"/>
      <c r="BR3122" s="2"/>
      <c r="BS3122" s="2"/>
      <c r="BT3122" s="12"/>
      <c r="BU3122" s="12"/>
      <c r="BV3122" s="12"/>
      <c r="BW3122" s="2"/>
      <c r="BX3122" s="2"/>
      <c r="BY3122" s="2"/>
      <c r="BZ3122" s="2"/>
      <c r="CA3122" s="2"/>
    </row>
    <row r="3123" spans="47:79">
      <c r="AU3123" s="2"/>
      <c r="AV3123" s="2"/>
      <c r="AW3123" s="2"/>
      <c r="AX3123" s="12"/>
      <c r="AY3123" s="2"/>
      <c r="AZ3123" s="2"/>
      <c r="BA3123" s="2"/>
      <c r="BB3123" s="12"/>
      <c r="BC3123" s="12"/>
      <c r="BD3123" s="12"/>
      <c r="BE3123" s="2"/>
      <c r="BF3123" s="2"/>
      <c r="BG3123" s="2"/>
      <c r="BH3123" s="2"/>
      <c r="BI3123" s="2"/>
      <c r="BJ3123" s="2"/>
      <c r="BK3123" s="2"/>
      <c r="BL3123" s="2"/>
      <c r="BM3123" s="2"/>
      <c r="BN3123" s="2"/>
      <c r="BO3123" s="2"/>
      <c r="BP3123" s="2"/>
      <c r="BQ3123" s="2"/>
      <c r="BR3123" s="2"/>
      <c r="BS3123" s="2"/>
      <c r="BT3123" s="12"/>
      <c r="BU3123" s="12"/>
      <c r="BV3123" s="12"/>
      <c r="BW3123" s="2"/>
      <c r="BX3123" s="2"/>
      <c r="BY3123" s="2"/>
      <c r="BZ3123" s="2"/>
      <c r="CA3123" s="2"/>
    </row>
    <row r="3124" spans="47:79">
      <c r="AU3124" s="2"/>
      <c r="AV3124" s="2"/>
      <c r="AW3124" s="2"/>
      <c r="AX3124" s="12"/>
      <c r="AY3124" s="2"/>
      <c r="AZ3124" s="2"/>
      <c r="BA3124" s="2"/>
      <c r="BB3124" s="12"/>
      <c r="BC3124" s="12"/>
      <c r="BD3124" s="12"/>
      <c r="BE3124" s="2"/>
      <c r="BF3124" s="2"/>
      <c r="BG3124" s="2"/>
      <c r="BH3124" s="2"/>
      <c r="BI3124" s="2"/>
      <c r="BJ3124" s="2"/>
      <c r="BK3124" s="2"/>
      <c r="BL3124" s="2"/>
      <c r="BM3124" s="2"/>
      <c r="BN3124" s="2"/>
      <c r="BO3124" s="2"/>
      <c r="BP3124" s="2"/>
      <c r="BQ3124" s="2"/>
      <c r="BR3124" s="2"/>
      <c r="BS3124" s="2"/>
      <c r="BT3124" s="12"/>
      <c r="BU3124" s="12"/>
      <c r="BV3124" s="12"/>
      <c r="BW3124" s="2"/>
      <c r="BX3124" s="2"/>
      <c r="BY3124" s="2"/>
      <c r="BZ3124" s="2"/>
      <c r="CA3124" s="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93551-7A18-D743-9BBB-2D1EFCCF4BF4}">
  <dimension ref="B4:I1005"/>
  <sheetViews>
    <sheetView workbookViewId="0">
      <selection activeCell="I47" sqref="I47"/>
    </sheetView>
  </sheetViews>
  <sheetFormatPr baseColWidth="10" defaultRowHeight="16"/>
  <sheetData>
    <row r="4" spans="2:7">
      <c r="B4" t="s">
        <v>37</v>
      </c>
      <c r="C4" t="s">
        <v>13</v>
      </c>
      <c r="F4" t="s">
        <v>38</v>
      </c>
      <c r="G4" t="s">
        <v>39</v>
      </c>
    </row>
    <row r="5" spans="2:7">
      <c r="B5">
        <v>1</v>
      </c>
      <c r="C5">
        <v>1.121</v>
      </c>
      <c r="D5">
        <f>ROUND(2*C5,2)/2</f>
        <v>1.1200000000000001</v>
      </c>
      <c r="F5">
        <v>1.1200000000000001</v>
      </c>
      <c r="G5">
        <f>COUNTIF(D:D,F5)</f>
        <v>2</v>
      </c>
    </row>
    <row r="6" spans="2:7">
      <c r="B6">
        <f>B5+1</f>
        <v>2</v>
      </c>
      <c r="C6">
        <v>1.1182540000000005</v>
      </c>
      <c r="D6">
        <f t="shared" ref="D6:D69" si="0">ROUND(2*C6,2)/2</f>
        <v>1.1200000000000001</v>
      </c>
      <c r="F6">
        <v>1.105</v>
      </c>
      <c r="G6">
        <f t="shared" ref="G6:G46" si="1">COUNTIF(D:D,F6)</f>
        <v>2</v>
      </c>
    </row>
    <row r="7" spans="2:7">
      <c r="B7">
        <f t="shared" ref="B7:B70" si="2">B6+1</f>
        <v>3</v>
      </c>
      <c r="C7">
        <v>1.1064180000000001</v>
      </c>
      <c r="D7">
        <f t="shared" si="0"/>
        <v>1.105</v>
      </c>
      <c r="F7">
        <v>1.085</v>
      </c>
      <c r="G7">
        <f t="shared" si="1"/>
        <v>1</v>
      </c>
    </row>
    <row r="8" spans="2:7">
      <c r="B8">
        <f t="shared" si="2"/>
        <v>4</v>
      </c>
      <c r="C8">
        <v>1.1038305000000002</v>
      </c>
      <c r="D8">
        <f t="shared" si="0"/>
        <v>1.105</v>
      </c>
      <c r="F8">
        <v>1.075</v>
      </c>
      <c r="G8">
        <f t="shared" si="1"/>
        <v>3</v>
      </c>
    </row>
    <row r="9" spans="2:7">
      <c r="B9">
        <f t="shared" si="2"/>
        <v>5</v>
      </c>
      <c r="C9">
        <v>1.0872240000000029</v>
      </c>
      <c r="D9">
        <f t="shared" si="0"/>
        <v>1.085</v>
      </c>
      <c r="F9">
        <v>1.07</v>
      </c>
      <c r="G9">
        <f t="shared" si="1"/>
        <v>2</v>
      </c>
    </row>
    <row r="10" spans="2:7">
      <c r="B10">
        <f t="shared" si="2"/>
        <v>6</v>
      </c>
      <c r="C10">
        <v>1.0757074999999998</v>
      </c>
      <c r="D10">
        <f t="shared" si="0"/>
        <v>1.075</v>
      </c>
      <c r="F10">
        <v>1.0649999999999999</v>
      </c>
      <c r="G10">
        <f t="shared" si="1"/>
        <v>1</v>
      </c>
    </row>
    <row r="11" spans="2:7">
      <c r="B11">
        <f t="shared" si="2"/>
        <v>7</v>
      </c>
      <c r="C11">
        <v>1.073984</v>
      </c>
      <c r="D11">
        <f t="shared" si="0"/>
        <v>1.075</v>
      </c>
      <c r="F11">
        <v>1.06</v>
      </c>
      <c r="G11">
        <f t="shared" si="1"/>
        <v>3</v>
      </c>
    </row>
    <row r="12" spans="2:7">
      <c r="B12">
        <f t="shared" si="2"/>
        <v>8</v>
      </c>
      <c r="C12">
        <v>1.0730979999999999</v>
      </c>
      <c r="D12">
        <f t="shared" si="0"/>
        <v>1.075</v>
      </c>
      <c r="F12">
        <v>1.0549999999999999</v>
      </c>
      <c r="G12">
        <f t="shared" si="1"/>
        <v>3</v>
      </c>
    </row>
    <row r="13" spans="2:7">
      <c r="B13">
        <f t="shared" si="2"/>
        <v>9</v>
      </c>
      <c r="C13">
        <v>1.071448</v>
      </c>
      <c r="D13">
        <f t="shared" si="0"/>
        <v>1.07</v>
      </c>
      <c r="F13">
        <v>1.05</v>
      </c>
      <c r="G13">
        <f t="shared" si="1"/>
        <v>8</v>
      </c>
    </row>
    <row r="14" spans="2:7">
      <c r="B14">
        <f t="shared" si="2"/>
        <v>10</v>
      </c>
      <c r="C14">
        <v>1.0688705000000001</v>
      </c>
      <c r="D14">
        <f t="shared" si="0"/>
        <v>1.07</v>
      </c>
      <c r="F14">
        <v>1.0449999999999999</v>
      </c>
      <c r="G14">
        <f t="shared" si="1"/>
        <v>8</v>
      </c>
    </row>
    <row r="15" spans="2:7">
      <c r="B15">
        <f t="shared" si="2"/>
        <v>11</v>
      </c>
      <c r="C15">
        <v>1.0643550000000004</v>
      </c>
      <c r="D15">
        <f t="shared" si="0"/>
        <v>1.0649999999999999</v>
      </c>
      <c r="F15">
        <v>1.04</v>
      </c>
      <c r="G15">
        <f t="shared" si="1"/>
        <v>11</v>
      </c>
    </row>
    <row r="16" spans="2:7">
      <c r="B16">
        <f t="shared" si="2"/>
        <v>12</v>
      </c>
      <c r="C16">
        <v>1.0603605000000003</v>
      </c>
      <c r="D16">
        <f t="shared" si="0"/>
        <v>1.06</v>
      </c>
      <c r="F16">
        <v>1.0349999999999999</v>
      </c>
      <c r="G16">
        <f t="shared" si="1"/>
        <v>16</v>
      </c>
    </row>
    <row r="17" spans="2:7">
      <c r="B17">
        <f t="shared" si="2"/>
        <v>13</v>
      </c>
      <c r="C17">
        <v>1.059026</v>
      </c>
      <c r="D17">
        <f t="shared" si="0"/>
        <v>1.06</v>
      </c>
      <c r="F17">
        <v>1.03</v>
      </c>
      <c r="G17">
        <f t="shared" si="1"/>
        <v>34</v>
      </c>
    </row>
    <row r="18" spans="2:7">
      <c r="B18">
        <f t="shared" si="2"/>
        <v>14</v>
      </c>
      <c r="C18">
        <v>1.0586729999999998</v>
      </c>
      <c r="D18">
        <f t="shared" si="0"/>
        <v>1.06</v>
      </c>
      <c r="F18">
        <v>1.0249999999999999</v>
      </c>
      <c r="G18">
        <f t="shared" si="1"/>
        <v>33</v>
      </c>
    </row>
    <row r="19" spans="2:7">
      <c r="B19">
        <f t="shared" si="2"/>
        <v>15</v>
      </c>
      <c r="C19">
        <v>1.0569</v>
      </c>
      <c r="D19">
        <f t="shared" si="0"/>
        <v>1.0549999999999999</v>
      </c>
      <c r="F19">
        <v>1.02</v>
      </c>
      <c r="G19">
        <f t="shared" si="1"/>
        <v>59</v>
      </c>
    </row>
    <row r="20" spans="2:7">
      <c r="B20">
        <f t="shared" si="2"/>
        <v>16</v>
      </c>
      <c r="C20">
        <v>1.0560224999999999</v>
      </c>
      <c r="D20">
        <f t="shared" si="0"/>
        <v>1.0549999999999999</v>
      </c>
      <c r="F20">
        <v>1.0149999999999999</v>
      </c>
      <c r="G20">
        <f t="shared" si="1"/>
        <v>102</v>
      </c>
    </row>
    <row r="21" spans="2:7">
      <c r="B21">
        <f t="shared" si="2"/>
        <v>17</v>
      </c>
      <c r="C21">
        <v>1.0529999999999999</v>
      </c>
      <c r="D21">
        <f t="shared" si="0"/>
        <v>1.0549999999999999</v>
      </c>
      <c r="F21">
        <v>1.01</v>
      </c>
      <c r="G21">
        <f t="shared" si="1"/>
        <v>109</v>
      </c>
    </row>
    <row r="22" spans="2:7">
      <c r="B22">
        <f t="shared" si="2"/>
        <v>18</v>
      </c>
      <c r="C22">
        <v>1.0515094999999999</v>
      </c>
      <c r="D22">
        <f t="shared" si="0"/>
        <v>1.05</v>
      </c>
      <c r="F22">
        <v>1.0049999999999999</v>
      </c>
      <c r="G22">
        <f t="shared" si="1"/>
        <v>105</v>
      </c>
    </row>
    <row r="23" spans="2:7">
      <c r="B23">
        <f t="shared" si="2"/>
        <v>19</v>
      </c>
      <c r="C23">
        <v>1.0505310000000001</v>
      </c>
      <c r="D23">
        <f t="shared" si="0"/>
        <v>1.05</v>
      </c>
      <c r="F23">
        <v>1</v>
      </c>
      <c r="G23">
        <f t="shared" si="1"/>
        <v>112</v>
      </c>
    </row>
    <row r="24" spans="2:7">
      <c r="B24">
        <f t="shared" si="2"/>
        <v>20</v>
      </c>
      <c r="C24">
        <v>1.049733</v>
      </c>
      <c r="D24">
        <f t="shared" si="0"/>
        <v>1.05</v>
      </c>
      <c r="F24">
        <v>0.995</v>
      </c>
      <c r="G24">
        <f t="shared" si="1"/>
        <v>94</v>
      </c>
    </row>
    <row r="25" spans="2:7">
      <c r="B25">
        <f t="shared" si="2"/>
        <v>21</v>
      </c>
      <c r="C25">
        <v>1.04908</v>
      </c>
      <c r="D25">
        <f t="shared" si="0"/>
        <v>1.05</v>
      </c>
      <c r="F25">
        <v>0.99</v>
      </c>
      <c r="G25">
        <f t="shared" si="1"/>
        <v>80</v>
      </c>
    </row>
    <row r="26" spans="2:7">
      <c r="B26">
        <f t="shared" si="2"/>
        <v>22</v>
      </c>
      <c r="C26">
        <v>1.0488744999999999</v>
      </c>
      <c r="D26">
        <f t="shared" si="0"/>
        <v>1.05</v>
      </c>
      <c r="F26">
        <v>0.98499999999999999</v>
      </c>
      <c r="G26">
        <f t="shared" si="1"/>
        <v>47</v>
      </c>
    </row>
    <row r="27" spans="2:7">
      <c r="B27">
        <f t="shared" si="2"/>
        <v>23</v>
      </c>
      <c r="C27">
        <v>1.048759</v>
      </c>
      <c r="D27">
        <f t="shared" si="0"/>
        <v>1.05</v>
      </c>
      <c r="F27">
        <v>0.98</v>
      </c>
      <c r="G27">
        <f t="shared" si="1"/>
        <v>49</v>
      </c>
    </row>
    <row r="28" spans="2:7">
      <c r="B28">
        <f t="shared" si="2"/>
        <v>24</v>
      </c>
      <c r="C28">
        <v>1.0485869999999999</v>
      </c>
      <c r="D28">
        <f t="shared" si="0"/>
        <v>1.05</v>
      </c>
      <c r="F28">
        <v>0.97499999999999998</v>
      </c>
      <c r="G28">
        <f t="shared" si="1"/>
        <v>29</v>
      </c>
    </row>
    <row r="29" spans="2:7">
      <c r="B29">
        <f t="shared" si="2"/>
        <v>25</v>
      </c>
      <c r="C29">
        <v>1.0475639999999999</v>
      </c>
      <c r="D29">
        <f t="shared" si="0"/>
        <v>1.05</v>
      </c>
      <c r="F29">
        <v>0.97</v>
      </c>
      <c r="G29">
        <f t="shared" si="1"/>
        <v>21</v>
      </c>
    </row>
    <row r="30" spans="2:7">
      <c r="B30">
        <f t="shared" si="2"/>
        <v>26</v>
      </c>
      <c r="C30">
        <v>1.0465875</v>
      </c>
      <c r="D30">
        <f t="shared" si="0"/>
        <v>1.0449999999999999</v>
      </c>
      <c r="F30">
        <v>0.96499999999999997</v>
      </c>
      <c r="G30">
        <f t="shared" si="1"/>
        <v>10</v>
      </c>
    </row>
    <row r="31" spans="2:7">
      <c r="B31">
        <f t="shared" si="2"/>
        <v>27</v>
      </c>
      <c r="C31">
        <v>1.0459910000000001</v>
      </c>
      <c r="D31">
        <f t="shared" si="0"/>
        <v>1.0449999999999999</v>
      </c>
      <c r="F31">
        <v>0.96</v>
      </c>
      <c r="G31">
        <f t="shared" si="1"/>
        <v>16</v>
      </c>
    </row>
    <row r="32" spans="2:7">
      <c r="B32">
        <f t="shared" si="2"/>
        <v>28</v>
      </c>
      <c r="C32">
        <v>1.0455890000000001</v>
      </c>
      <c r="D32">
        <f t="shared" si="0"/>
        <v>1.0449999999999999</v>
      </c>
      <c r="F32">
        <v>0.95499999999999996</v>
      </c>
      <c r="G32">
        <f t="shared" si="1"/>
        <v>13</v>
      </c>
    </row>
    <row r="33" spans="2:9">
      <c r="B33">
        <f t="shared" si="2"/>
        <v>29</v>
      </c>
      <c r="C33">
        <v>1.0447600000000001</v>
      </c>
      <c r="D33">
        <f t="shared" si="0"/>
        <v>1.0449999999999999</v>
      </c>
      <c r="F33">
        <v>0.95</v>
      </c>
      <c r="G33">
        <f t="shared" si="1"/>
        <v>5</v>
      </c>
    </row>
    <row r="34" spans="2:9">
      <c r="B34">
        <f t="shared" si="2"/>
        <v>30</v>
      </c>
      <c r="C34">
        <v>1.0437535</v>
      </c>
      <c r="D34">
        <f t="shared" si="0"/>
        <v>1.0449999999999999</v>
      </c>
      <c r="F34">
        <v>0.94499999999999995</v>
      </c>
      <c r="G34">
        <f t="shared" si="1"/>
        <v>4</v>
      </c>
    </row>
    <row r="35" spans="2:9">
      <c r="B35">
        <f t="shared" si="2"/>
        <v>31</v>
      </c>
      <c r="C35">
        <v>1.0432049999999999</v>
      </c>
      <c r="D35">
        <f t="shared" si="0"/>
        <v>1.0449999999999999</v>
      </c>
      <c r="F35">
        <v>0.94</v>
      </c>
      <c r="G35">
        <f t="shared" si="1"/>
        <v>4</v>
      </c>
    </row>
    <row r="36" spans="2:9">
      <c r="B36">
        <f t="shared" si="2"/>
        <v>32</v>
      </c>
      <c r="C36">
        <v>1.0430195</v>
      </c>
      <c r="D36">
        <f t="shared" si="0"/>
        <v>1.0449999999999999</v>
      </c>
      <c r="F36">
        <v>0.93500000000000005</v>
      </c>
      <c r="G36">
        <f t="shared" si="1"/>
        <v>2</v>
      </c>
    </row>
    <row r="37" spans="2:9">
      <c r="B37">
        <f t="shared" si="2"/>
        <v>33</v>
      </c>
      <c r="C37">
        <v>1.0429999999999999</v>
      </c>
      <c r="D37">
        <f t="shared" si="0"/>
        <v>1.0449999999999999</v>
      </c>
      <c r="F37">
        <v>0.93</v>
      </c>
      <c r="G37">
        <f t="shared" si="1"/>
        <v>4</v>
      </c>
    </row>
    <row r="38" spans="2:9">
      <c r="B38">
        <f t="shared" si="2"/>
        <v>34</v>
      </c>
      <c r="C38">
        <v>1.041954</v>
      </c>
      <c r="D38">
        <f t="shared" si="0"/>
        <v>1.04</v>
      </c>
      <c r="F38">
        <v>0.92500000000000004</v>
      </c>
      <c r="G38">
        <f t="shared" si="1"/>
        <v>1</v>
      </c>
    </row>
    <row r="39" spans="2:9">
      <c r="B39">
        <f t="shared" si="2"/>
        <v>35</v>
      </c>
      <c r="C39">
        <v>1.0415190000000001</v>
      </c>
      <c r="D39">
        <f t="shared" si="0"/>
        <v>1.04</v>
      </c>
      <c r="F39">
        <v>0.92</v>
      </c>
      <c r="G39">
        <f t="shared" si="1"/>
        <v>1</v>
      </c>
    </row>
    <row r="40" spans="2:9">
      <c r="B40">
        <f t="shared" si="2"/>
        <v>36</v>
      </c>
      <c r="C40">
        <v>1.0412574999999999</v>
      </c>
      <c r="D40">
        <f t="shared" si="0"/>
        <v>1.04</v>
      </c>
      <c r="F40">
        <v>0.91500000000000004</v>
      </c>
      <c r="G40">
        <f t="shared" si="1"/>
        <v>1</v>
      </c>
    </row>
    <row r="41" spans="2:9">
      <c r="B41">
        <f t="shared" si="2"/>
        <v>37</v>
      </c>
      <c r="C41">
        <v>1.0406200000000001</v>
      </c>
      <c r="D41">
        <f t="shared" si="0"/>
        <v>1.04</v>
      </c>
      <c r="F41">
        <v>0.91</v>
      </c>
      <c r="G41">
        <f t="shared" si="1"/>
        <v>1</v>
      </c>
    </row>
    <row r="42" spans="2:9">
      <c r="B42">
        <f t="shared" si="2"/>
        <v>38</v>
      </c>
      <c r="C42">
        <v>1.0389504999999997</v>
      </c>
      <c r="D42">
        <f t="shared" si="0"/>
        <v>1.04</v>
      </c>
      <c r="F42">
        <v>0.9</v>
      </c>
      <c r="G42">
        <f t="shared" si="1"/>
        <v>1</v>
      </c>
    </row>
    <row r="43" spans="2:9">
      <c r="B43">
        <f t="shared" si="2"/>
        <v>39</v>
      </c>
      <c r="C43">
        <v>1.038411</v>
      </c>
      <c r="D43">
        <f t="shared" si="0"/>
        <v>1.04</v>
      </c>
      <c r="F43">
        <v>0.89</v>
      </c>
      <c r="G43">
        <f t="shared" si="1"/>
        <v>1</v>
      </c>
    </row>
    <row r="44" spans="2:9">
      <c r="B44">
        <f t="shared" si="2"/>
        <v>40</v>
      </c>
      <c r="C44">
        <v>1.0381910000000001</v>
      </c>
      <c r="D44">
        <f t="shared" si="0"/>
        <v>1.04</v>
      </c>
      <c r="F44">
        <v>0.88500000000000001</v>
      </c>
      <c r="G44">
        <f t="shared" si="1"/>
        <v>1</v>
      </c>
    </row>
    <row r="45" spans="2:9">
      <c r="B45">
        <f t="shared" si="2"/>
        <v>41</v>
      </c>
      <c r="C45">
        <v>1.0379800000000001</v>
      </c>
      <c r="D45">
        <f t="shared" si="0"/>
        <v>1.04</v>
      </c>
      <c r="F45">
        <v>0.85499999999999998</v>
      </c>
      <c r="G45">
        <f t="shared" si="1"/>
        <v>1</v>
      </c>
      <c r="I45" t="s">
        <v>125</v>
      </c>
    </row>
    <row r="46" spans="2:9">
      <c r="B46">
        <f t="shared" si="2"/>
        <v>42</v>
      </c>
      <c r="C46">
        <v>1.0378645</v>
      </c>
      <c r="D46">
        <f t="shared" si="0"/>
        <v>1.04</v>
      </c>
      <c r="F46">
        <v>0.82</v>
      </c>
      <c r="G46">
        <f t="shared" si="1"/>
        <v>1</v>
      </c>
      <c r="I46" t="s">
        <v>126</v>
      </c>
    </row>
    <row r="47" spans="2:9">
      <c r="B47">
        <f t="shared" si="2"/>
        <v>43</v>
      </c>
      <c r="C47">
        <v>1.037647</v>
      </c>
      <c r="D47">
        <f t="shared" si="0"/>
        <v>1.04</v>
      </c>
    </row>
    <row r="48" spans="2:9">
      <c r="B48">
        <f t="shared" si="2"/>
        <v>44</v>
      </c>
      <c r="C48">
        <v>1.0375000000000001</v>
      </c>
      <c r="D48">
        <f t="shared" si="0"/>
        <v>1.04</v>
      </c>
    </row>
    <row r="49" spans="2:4">
      <c r="B49">
        <f t="shared" si="2"/>
        <v>45</v>
      </c>
      <c r="C49">
        <v>1.0374180000000002</v>
      </c>
      <c r="D49">
        <f t="shared" si="0"/>
        <v>1.0349999999999999</v>
      </c>
    </row>
    <row r="50" spans="2:4">
      <c r="B50">
        <f t="shared" si="2"/>
        <v>46</v>
      </c>
      <c r="C50">
        <v>1.0373025</v>
      </c>
      <c r="D50">
        <f t="shared" si="0"/>
        <v>1.0349999999999999</v>
      </c>
    </row>
    <row r="51" spans="2:4">
      <c r="B51">
        <f t="shared" si="2"/>
        <v>47</v>
      </c>
      <c r="C51">
        <v>1.0370699999999997</v>
      </c>
      <c r="D51">
        <f t="shared" si="0"/>
        <v>1.0349999999999999</v>
      </c>
    </row>
    <row r="52" spans="2:4">
      <c r="B52">
        <f t="shared" si="2"/>
        <v>48</v>
      </c>
      <c r="C52">
        <v>1.0362</v>
      </c>
      <c r="D52">
        <f t="shared" si="0"/>
        <v>1.0349999999999999</v>
      </c>
    </row>
    <row r="53" spans="2:4">
      <c r="B53">
        <f t="shared" si="2"/>
        <v>49</v>
      </c>
      <c r="C53">
        <v>1.0361119999999999</v>
      </c>
      <c r="D53">
        <f t="shared" si="0"/>
        <v>1.0349999999999999</v>
      </c>
    </row>
    <row r="54" spans="2:4">
      <c r="B54">
        <f t="shared" si="2"/>
        <v>50</v>
      </c>
      <c r="C54">
        <v>1.0357025</v>
      </c>
      <c r="D54">
        <f t="shared" si="0"/>
        <v>1.0349999999999999</v>
      </c>
    </row>
    <row r="55" spans="2:4">
      <c r="B55">
        <f t="shared" si="2"/>
        <v>51</v>
      </c>
      <c r="C55">
        <v>1.035425</v>
      </c>
      <c r="D55">
        <f t="shared" si="0"/>
        <v>1.0349999999999999</v>
      </c>
    </row>
    <row r="56" spans="2:4">
      <c r="B56">
        <f t="shared" si="2"/>
        <v>52</v>
      </c>
      <c r="C56">
        <v>1.0354000000000001</v>
      </c>
      <c r="D56">
        <f t="shared" si="0"/>
        <v>1.0349999999999999</v>
      </c>
    </row>
    <row r="57" spans="2:4">
      <c r="B57">
        <f t="shared" si="2"/>
        <v>53</v>
      </c>
      <c r="C57">
        <v>1.034988</v>
      </c>
      <c r="D57">
        <f t="shared" si="0"/>
        <v>1.0349999999999999</v>
      </c>
    </row>
    <row r="58" spans="2:4">
      <c r="B58">
        <f t="shared" si="2"/>
        <v>54</v>
      </c>
      <c r="C58">
        <v>1.0346494999999998</v>
      </c>
      <c r="D58">
        <f t="shared" si="0"/>
        <v>1.0349999999999999</v>
      </c>
    </row>
    <row r="59" spans="2:4">
      <c r="B59">
        <f t="shared" si="2"/>
        <v>55</v>
      </c>
      <c r="C59">
        <v>1.0341</v>
      </c>
      <c r="D59">
        <f t="shared" si="0"/>
        <v>1.0349999999999999</v>
      </c>
    </row>
    <row r="60" spans="2:4">
      <c r="B60">
        <f t="shared" si="2"/>
        <v>56</v>
      </c>
      <c r="C60">
        <v>1.0335749999999999</v>
      </c>
      <c r="D60">
        <f t="shared" si="0"/>
        <v>1.0349999999999999</v>
      </c>
    </row>
    <row r="61" spans="2:4">
      <c r="B61">
        <f t="shared" si="2"/>
        <v>57</v>
      </c>
      <c r="C61">
        <v>1.0328279999999999</v>
      </c>
      <c r="D61">
        <f t="shared" si="0"/>
        <v>1.0349999999999999</v>
      </c>
    </row>
    <row r="62" spans="2:4">
      <c r="B62">
        <f t="shared" si="2"/>
        <v>58</v>
      </c>
      <c r="C62">
        <v>1.0326165</v>
      </c>
      <c r="D62">
        <f t="shared" si="0"/>
        <v>1.0349999999999999</v>
      </c>
    </row>
    <row r="63" spans="2:4">
      <c r="B63">
        <f t="shared" si="2"/>
        <v>59</v>
      </c>
      <c r="C63">
        <v>1.0326</v>
      </c>
      <c r="D63">
        <f t="shared" si="0"/>
        <v>1.0349999999999999</v>
      </c>
    </row>
    <row r="64" spans="2:4">
      <c r="B64">
        <f t="shared" si="2"/>
        <v>60</v>
      </c>
      <c r="C64">
        <v>1.0325854999999999</v>
      </c>
      <c r="D64">
        <f t="shared" si="0"/>
        <v>1.0349999999999999</v>
      </c>
    </row>
    <row r="65" spans="2:4">
      <c r="B65">
        <f t="shared" si="2"/>
        <v>61</v>
      </c>
      <c r="C65">
        <v>1.03241</v>
      </c>
      <c r="D65">
        <f t="shared" si="0"/>
        <v>1.03</v>
      </c>
    </row>
    <row r="66" spans="2:4">
      <c r="B66">
        <f t="shared" si="2"/>
        <v>62</v>
      </c>
      <c r="C66">
        <v>1.0321545000000001</v>
      </c>
      <c r="D66">
        <f t="shared" si="0"/>
        <v>1.03</v>
      </c>
    </row>
    <row r="67" spans="2:4">
      <c r="B67">
        <f t="shared" si="2"/>
        <v>63</v>
      </c>
      <c r="C67">
        <v>1.0321</v>
      </c>
      <c r="D67">
        <f t="shared" si="0"/>
        <v>1.03</v>
      </c>
    </row>
    <row r="68" spans="2:4">
      <c r="B68">
        <f t="shared" si="2"/>
        <v>64</v>
      </c>
      <c r="C68">
        <v>1.0320235</v>
      </c>
      <c r="D68">
        <f t="shared" si="0"/>
        <v>1.03</v>
      </c>
    </row>
    <row r="69" spans="2:4">
      <c r="B69">
        <f t="shared" si="2"/>
        <v>65</v>
      </c>
      <c r="C69">
        <v>1.032</v>
      </c>
      <c r="D69">
        <f t="shared" si="0"/>
        <v>1.03</v>
      </c>
    </row>
    <row r="70" spans="2:4">
      <c r="B70">
        <f t="shared" si="2"/>
        <v>66</v>
      </c>
      <c r="C70">
        <v>1.0318849999999999</v>
      </c>
      <c r="D70">
        <f t="shared" ref="D70:D133" si="3">ROUND(2*C70,2)/2</f>
        <v>1.03</v>
      </c>
    </row>
    <row r="71" spans="2:4">
      <c r="B71">
        <f t="shared" ref="B71:B134" si="4">B70+1</f>
        <v>67</v>
      </c>
      <c r="C71">
        <v>1.0316540000000001</v>
      </c>
      <c r="D71">
        <f t="shared" si="3"/>
        <v>1.03</v>
      </c>
    </row>
    <row r="72" spans="2:4">
      <c r="B72">
        <f t="shared" si="4"/>
        <v>68</v>
      </c>
      <c r="C72">
        <v>1.0314615</v>
      </c>
      <c r="D72">
        <f t="shared" si="3"/>
        <v>1.03</v>
      </c>
    </row>
    <row r="73" spans="2:4">
      <c r="B73">
        <f t="shared" si="4"/>
        <v>69</v>
      </c>
      <c r="C73">
        <v>1.0313460000000001</v>
      </c>
      <c r="D73">
        <f t="shared" si="3"/>
        <v>1.03</v>
      </c>
    </row>
    <row r="74" spans="2:4">
      <c r="B74">
        <f t="shared" si="4"/>
        <v>70</v>
      </c>
      <c r="C74">
        <v>1.0310915</v>
      </c>
      <c r="D74">
        <f t="shared" si="3"/>
        <v>1.03</v>
      </c>
    </row>
    <row r="75" spans="2:4">
      <c r="B75">
        <f t="shared" si="4"/>
        <v>71</v>
      </c>
      <c r="C75">
        <v>1.0308299999999999</v>
      </c>
      <c r="D75">
        <f t="shared" si="3"/>
        <v>1.03</v>
      </c>
    </row>
    <row r="76" spans="2:4">
      <c r="B76">
        <f t="shared" si="4"/>
        <v>72</v>
      </c>
      <c r="C76">
        <v>1.0307985</v>
      </c>
      <c r="D76">
        <f t="shared" si="3"/>
        <v>1.03</v>
      </c>
    </row>
    <row r="77" spans="2:4">
      <c r="B77">
        <f t="shared" si="4"/>
        <v>73</v>
      </c>
      <c r="C77">
        <v>1.0305</v>
      </c>
      <c r="D77">
        <f t="shared" si="3"/>
        <v>1.03</v>
      </c>
    </row>
    <row r="78" spans="2:4">
      <c r="B78">
        <f t="shared" si="4"/>
        <v>74</v>
      </c>
      <c r="C78">
        <v>1.0304685</v>
      </c>
      <c r="D78">
        <f t="shared" si="3"/>
        <v>1.03</v>
      </c>
    </row>
    <row r="79" spans="2:4">
      <c r="B79">
        <f t="shared" si="4"/>
        <v>75</v>
      </c>
      <c r="C79">
        <v>1.0304</v>
      </c>
      <c r="D79">
        <f t="shared" si="3"/>
        <v>1.03</v>
      </c>
    </row>
    <row r="80" spans="2:4">
      <c r="B80">
        <f t="shared" si="4"/>
        <v>76</v>
      </c>
      <c r="C80">
        <v>1.0303374999999999</v>
      </c>
      <c r="D80">
        <f t="shared" si="3"/>
        <v>1.03</v>
      </c>
    </row>
    <row r="81" spans="2:4">
      <c r="B81">
        <f t="shared" si="4"/>
        <v>77</v>
      </c>
      <c r="C81">
        <v>1.0303</v>
      </c>
      <c r="D81">
        <f t="shared" si="3"/>
        <v>1.03</v>
      </c>
    </row>
    <row r="82" spans="2:4">
      <c r="B82">
        <f t="shared" si="4"/>
        <v>78</v>
      </c>
      <c r="C82">
        <v>1.0301130000000001</v>
      </c>
      <c r="D82">
        <f t="shared" si="3"/>
        <v>1.03</v>
      </c>
    </row>
    <row r="83" spans="2:4">
      <c r="B83">
        <f t="shared" si="4"/>
        <v>79</v>
      </c>
      <c r="C83">
        <v>1.0297910000000001</v>
      </c>
      <c r="D83">
        <f t="shared" si="3"/>
        <v>1.03</v>
      </c>
    </row>
    <row r="84" spans="2:4">
      <c r="B84">
        <f t="shared" si="4"/>
        <v>80</v>
      </c>
      <c r="C84">
        <v>1.0296755</v>
      </c>
      <c r="D84">
        <f t="shared" si="3"/>
        <v>1.03</v>
      </c>
    </row>
    <row r="85" spans="2:4">
      <c r="B85">
        <f t="shared" si="4"/>
        <v>81</v>
      </c>
      <c r="C85">
        <v>1.02956</v>
      </c>
      <c r="D85">
        <f t="shared" si="3"/>
        <v>1.03</v>
      </c>
    </row>
    <row r="86" spans="2:4">
      <c r="B86">
        <f t="shared" si="4"/>
        <v>82</v>
      </c>
      <c r="C86">
        <v>1.0293334999999999</v>
      </c>
      <c r="D86">
        <f t="shared" si="3"/>
        <v>1.03</v>
      </c>
    </row>
    <row r="87" spans="2:4">
      <c r="B87">
        <f t="shared" si="4"/>
        <v>83</v>
      </c>
      <c r="C87">
        <v>1.029129</v>
      </c>
      <c r="D87">
        <f t="shared" si="3"/>
        <v>1.03</v>
      </c>
    </row>
    <row r="88" spans="2:4">
      <c r="B88">
        <f t="shared" si="4"/>
        <v>84</v>
      </c>
      <c r="C88">
        <v>1.0290134999999998</v>
      </c>
      <c r="D88">
        <f t="shared" si="3"/>
        <v>1.03</v>
      </c>
    </row>
    <row r="89" spans="2:4">
      <c r="B89">
        <f t="shared" si="4"/>
        <v>85</v>
      </c>
      <c r="C89">
        <v>1.028896</v>
      </c>
      <c r="D89">
        <f t="shared" si="3"/>
        <v>1.03</v>
      </c>
    </row>
    <row r="90" spans="2:4">
      <c r="B90">
        <f t="shared" si="4"/>
        <v>86</v>
      </c>
      <c r="C90">
        <v>1.0286999999999999</v>
      </c>
      <c r="D90">
        <f t="shared" si="3"/>
        <v>1.03</v>
      </c>
    </row>
    <row r="91" spans="2:4">
      <c r="B91">
        <f t="shared" si="4"/>
        <v>87</v>
      </c>
      <c r="C91">
        <v>1.028667</v>
      </c>
      <c r="D91">
        <f t="shared" si="3"/>
        <v>1.03</v>
      </c>
    </row>
    <row r="92" spans="2:4">
      <c r="B92">
        <f t="shared" si="4"/>
        <v>88</v>
      </c>
      <c r="C92">
        <v>1.0286</v>
      </c>
      <c r="D92">
        <f t="shared" si="3"/>
        <v>1.03</v>
      </c>
    </row>
    <row r="93" spans="2:4">
      <c r="B93">
        <f t="shared" si="4"/>
        <v>89</v>
      </c>
      <c r="C93">
        <v>1.0284720000000001</v>
      </c>
      <c r="D93">
        <f t="shared" si="3"/>
        <v>1.03</v>
      </c>
    </row>
    <row r="94" spans="2:4">
      <c r="B94">
        <f t="shared" si="4"/>
        <v>90</v>
      </c>
      <c r="C94">
        <v>1.0281615</v>
      </c>
      <c r="D94">
        <f t="shared" si="3"/>
        <v>1.03</v>
      </c>
    </row>
    <row r="95" spans="2:4">
      <c r="B95">
        <f t="shared" si="4"/>
        <v>91</v>
      </c>
      <c r="C95">
        <v>1.0281</v>
      </c>
      <c r="D95">
        <f t="shared" si="3"/>
        <v>1.03</v>
      </c>
    </row>
    <row r="96" spans="2:4">
      <c r="B96">
        <f t="shared" si="4"/>
        <v>92</v>
      </c>
      <c r="C96">
        <v>1.0279895000000001</v>
      </c>
      <c r="D96">
        <f t="shared" si="3"/>
        <v>1.03</v>
      </c>
    </row>
    <row r="97" spans="2:4">
      <c r="B97">
        <f t="shared" si="4"/>
        <v>93</v>
      </c>
      <c r="C97">
        <v>1.027822</v>
      </c>
      <c r="D97">
        <f t="shared" si="3"/>
        <v>1.03</v>
      </c>
    </row>
    <row r="98" spans="2:4">
      <c r="B98">
        <f t="shared" si="4"/>
        <v>94</v>
      </c>
      <c r="C98">
        <v>1.027517</v>
      </c>
      <c r="D98">
        <f t="shared" si="3"/>
        <v>1.03</v>
      </c>
    </row>
    <row r="99" spans="2:4">
      <c r="B99">
        <f t="shared" si="4"/>
        <v>95</v>
      </c>
      <c r="C99">
        <v>1.0272859999999999</v>
      </c>
      <c r="D99">
        <f t="shared" si="3"/>
        <v>1.0249999999999999</v>
      </c>
    </row>
    <row r="100" spans="2:4">
      <c r="B100">
        <f t="shared" si="4"/>
        <v>96</v>
      </c>
      <c r="C100">
        <v>1.0271275</v>
      </c>
      <c r="D100">
        <f t="shared" si="3"/>
        <v>1.0249999999999999</v>
      </c>
    </row>
    <row r="101" spans="2:4">
      <c r="B101">
        <f t="shared" si="4"/>
        <v>97</v>
      </c>
      <c r="C101">
        <v>1.0270999999999999</v>
      </c>
      <c r="D101">
        <f t="shared" si="3"/>
        <v>1.0249999999999999</v>
      </c>
    </row>
    <row r="102" spans="2:4">
      <c r="B102">
        <f t="shared" si="4"/>
        <v>98</v>
      </c>
      <c r="C102">
        <v>1.0270964999999999</v>
      </c>
      <c r="D102">
        <f t="shared" si="3"/>
        <v>1.0249999999999999</v>
      </c>
    </row>
    <row r="103" spans="2:4">
      <c r="B103">
        <f t="shared" si="4"/>
        <v>99</v>
      </c>
      <c r="C103">
        <v>1.0269619999999999</v>
      </c>
      <c r="D103">
        <f t="shared" si="3"/>
        <v>1.0249999999999999</v>
      </c>
    </row>
    <row r="104" spans="2:4">
      <c r="B104">
        <f t="shared" si="4"/>
        <v>100</v>
      </c>
      <c r="C104">
        <v>1.0267655</v>
      </c>
      <c r="D104">
        <f t="shared" si="3"/>
        <v>1.0249999999999999</v>
      </c>
    </row>
    <row r="105" spans="2:4">
      <c r="B105">
        <f t="shared" si="4"/>
        <v>101</v>
      </c>
      <c r="C105">
        <v>1.0266999999999999</v>
      </c>
      <c r="D105">
        <f t="shared" si="3"/>
        <v>1.0249999999999999</v>
      </c>
    </row>
    <row r="106" spans="2:4">
      <c r="B106">
        <f t="shared" si="4"/>
        <v>102</v>
      </c>
      <c r="C106">
        <v>1.0266344999999999</v>
      </c>
      <c r="D106">
        <f t="shared" si="3"/>
        <v>1.0249999999999999</v>
      </c>
    </row>
    <row r="107" spans="2:4">
      <c r="B107">
        <f t="shared" si="4"/>
        <v>103</v>
      </c>
      <c r="C107">
        <v>1.026438</v>
      </c>
      <c r="D107">
        <f t="shared" si="3"/>
        <v>1.0249999999999999</v>
      </c>
    </row>
    <row r="108" spans="2:4">
      <c r="B108">
        <f t="shared" si="4"/>
        <v>104</v>
      </c>
      <c r="C108">
        <v>1.026014</v>
      </c>
      <c r="D108">
        <f t="shared" si="3"/>
        <v>1.0249999999999999</v>
      </c>
    </row>
    <row r="109" spans="2:4">
      <c r="B109">
        <f t="shared" si="4"/>
        <v>105</v>
      </c>
      <c r="C109">
        <v>1.0258400000000001</v>
      </c>
      <c r="D109">
        <f t="shared" si="3"/>
        <v>1.0249999999999999</v>
      </c>
    </row>
    <row r="110" spans="2:4">
      <c r="B110">
        <f t="shared" si="4"/>
        <v>106</v>
      </c>
      <c r="C110">
        <v>1.0253175000000001</v>
      </c>
      <c r="D110">
        <f t="shared" si="3"/>
        <v>1.0249999999999999</v>
      </c>
    </row>
    <row r="111" spans="2:4">
      <c r="B111">
        <f t="shared" si="4"/>
        <v>107</v>
      </c>
      <c r="C111">
        <v>1.0250999999999999</v>
      </c>
      <c r="D111">
        <f t="shared" si="3"/>
        <v>1.0249999999999999</v>
      </c>
    </row>
    <row r="112" spans="2:4">
      <c r="B112">
        <f t="shared" si="4"/>
        <v>108</v>
      </c>
      <c r="C112">
        <v>1.0250414999999999</v>
      </c>
      <c r="D112">
        <f t="shared" si="3"/>
        <v>1.0249999999999999</v>
      </c>
    </row>
    <row r="113" spans="2:4">
      <c r="B113">
        <f t="shared" si="4"/>
        <v>109</v>
      </c>
      <c r="C113">
        <v>1.0249999999999999</v>
      </c>
      <c r="D113">
        <f t="shared" si="3"/>
        <v>1.0249999999999999</v>
      </c>
    </row>
    <row r="114" spans="2:4">
      <c r="B114">
        <f t="shared" si="4"/>
        <v>110</v>
      </c>
      <c r="C114">
        <v>1.0247314999999999</v>
      </c>
      <c r="D114">
        <f t="shared" si="3"/>
        <v>1.0249999999999999</v>
      </c>
    </row>
    <row r="115" spans="2:4">
      <c r="B115">
        <f t="shared" si="4"/>
        <v>111</v>
      </c>
      <c r="C115">
        <v>1.0245</v>
      </c>
      <c r="D115">
        <f t="shared" si="3"/>
        <v>1.0249999999999999</v>
      </c>
    </row>
    <row r="116" spans="2:4">
      <c r="B116">
        <f t="shared" si="4"/>
        <v>112</v>
      </c>
      <c r="C116">
        <v>1.024459</v>
      </c>
      <c r="D116">
        <f t="shared" si="3"/>
        <v>1.0249999999999999</v>
      </c>
    </row>
    <row r="117" spans="2:4">
      <c r="B117">
        <f t="shared" si="4"/>
        <v>113</v>
      </c>
      <c r="C117">
        <v>1.0242640000000001</v>
      </c>
      <c r="D117">
        <f t="shared" si="3"/>
        <v>1.0249999999999999</v>
      </c>
    </row>
    <row r="118" spans="2:4">
      <c r="B118">
        <f t="shared" si="4"/>
        <v>114</v>
      </c>
      <c r="C118">
        <v>1.0242</v>
      </c>
      <c r="D118">
        <f t="shared" si="3"/>
        <v>1.0249999999999999</v>
      </c>
    </row>
    <row r="119" spans="2:4">
      <c r="B119">
        <f t="shared" si="4"/>
        <v>115</v>
      </c>
      <c r="C119">
        <v>1.0242</v>
      </c>
      <c r="D119">
        <f t="shared" si="3"/>
        <v>1.0249999999999999</v>
      </c>
    </row>
    <row r="120" spans="2:4">
      <c r="B120">
        <f t="shared" si="4"/>
        <v>116</v>
      </c>
      <c r="C120">
        <v>1.0241175</v>
      </c>
      <c r="D120">
        <f t="shared" si="3"/>
        <v>1.0249999999999999</v>
      </c>
    </row>
    <row r="121" spans="2:4">
      <c r="B121">
        <f t="shared" si="4"/>
        <v>117</v>
      </c>
      <c r="C121">
        <v>1.0241</v>
      </c>
      <c r="D121">
        <f t="shared" si="3"/>
        <v>1.0249999999999999</v>
      </c>
    </row>
    <row r="122" spans="2:4">
      <c r="B122">
        <f t="shared" si="4"/>
        <v>118</v>
      </c>
      <c r="C122">
        <v>1.0236460000000001</v>
      </c>
      <c r="D122">
        <f t="shared" si="3"/>
        <v>1.0249999999999999</v>
      </c>
    </row>
    <row r="123" spans="2:4">
      <c r="B123">
        <f t="shared" si="4"/>
        <v>119</v>
      </c>
      <c r="C123">
        <v>1.023271</v>
      </c>
      <c r="D123">
        <f t="shared" si="3"/>
        <v>1.0249999999999999</v>
      </c>
    </row>
    <row r="124" spans="2:4">
      <c r="B124">
        <f t="shared" si="4"/>
        <v>120</v>
      </c>
      <c r="C124">
        <v>1.0231555000000001</v>
      </c>
      <c r="D124">
        <f t="shared" si="3"/>
        <v>1.0249999999999999</v>
      </c>
    </row>
    <row r="125" spans="2:4">
      <c r="B125">
        <f t="shared" si="4"/>
        <v>121</v>
      </c>
      <c r="C125">
        <v>1.0230999999999999</v>
      </c>
      <c r="D125">
        <f t="shared" si="3"/>
        <v>1.0249999999999999</v>
      </c>
    </row>
    <row r="126" spans="2:4">
      <c r="B126">
        <f t="shared" si="4"/>
        <v>122</v>
      </c>
      <c r="C126">
        <v>1.0229489999999999</v>
      </c>
      <c r="D126">
        <f t="shared" si="3"/>
        <v>1.0249999999999999</v>
      </c>
    </row>
    <row r="127" spans="2:4">
      <c r="B127">
        <f t="shared" si="4"/>
        <v>123</v>
      </c>
      <c r="C127">
        <v>1.0228089999999999</v>
      </c>
      <c r="D127">
        <f t="shared" si="3"/>
        <v>1.0249999999999999</v>
      </c>
    </row>
    <row r="128" spans="2:4">
      <c r="B128">
        <f t="shared" si="4"/>
        <v>124</v>
      </c>
      <c r="C128">
        <v>1.0227999999999999</v>
      </c>
      <c r="D128">
        <f t="shared" si="3"/>
        <v>1.0249999999999999</v>
      </c>
    </row>
    <row r="129" spans="2:4">
      <c r="B129">
        <f t="shared" si="4"/>
        <v>125</v>
      </c>
      <c r="C129">
        <v>1.0227999999999999</v>
      </c>
      <c r="D129">
        <f t="shared" si="3"/>
        <v>1.0249999999999999</v>
      </c>
    </row>
    <row r="130" spans="2:4">
      <c r="B130">
        <f t="shared" si="4"/>
        <v>126</v>
      </c>
      <c r="C130">
        <v>1.0227625</v>
      </c>
      <c r="D130">
        <f t="shared" si="3"/>
        <v>1.0249999999999999</v>
      </c>
    </row>
    <row r="131" spans="2:4">
      <c r="B131">
        <f t="shared" si="4"/>
        <v>127</v>
      </c>
      <c r="C131">
        <v>1.0226469999999999</v>
      </c>
      <c r="D131">
        <f t="shared" si="3"/>
        <v>1.0249999999999999</v>
      </c>
    </row>
    <row r="132" spans="2:4">
      <c r="B132">
        <f t="shared" si="4"/>
        <v>128</v>
      </c>
      <c r="C132">
        <v>1.0223945000000001</v>
      </c>
      <c r="D132">
        <f t="shared" si="3"/>
        <v>1.02</v>
      </c>
    </row>
    <row r="133" spans="2:4">
      <c r="B133">
        <f t="shared" si="4"/>
        <v>129</v>
      </c>
      <c r="C133">
        <v>1.0223</v>
      </c>
      <c r="D133">
        <f t="shared" si="3"/>
        <v>1.02</v>
      </c>
    </row>
    <row r="134" spans="2:4">
      <c r="B134">
        <f t="shared" si="4"/>
        <v>130</v>
      </c>
      <c r="C134">
        <v>1.0223</v>
      </c>
      <c r="D134">
        <f t="shared" ref="D134:D197" si="5">ROUND(2*C134,2)/2</f>
        <v>1.02</v>
      </c>
    </row>
    <row r="135" spans="2:4">
      <c r="B135">
        <f t="shared" ref="B135:B198" si="6">B134+1</f>
        <v>131</v>
      </c>
      <c r="C135">
        <v>1.0222849999999999</v>
      </c>
      <c r="D135">
        <f t="shared" si="5"/>
        <v>1.02</v>
      </c>
    </row>
    <row r="136" spans="2:4">
      <c r="B136">
        <f t="shared" si="6"/>
        <v>132</v>
      </c>
      <c r="C136">
        <v>1.0221695</v>
      </c>
      <c r="D136">
        <f t="shared" si="5"/>
        <v>1.02</v>
      </c>
    </row>
    <row r="137" spans="2:4">
      <c r="B137">
        <f t="shared" si="6"/>
        <v>133</v>
      </c>
      <c r="C137">
        <v>1.022054</v>
      </c>
      <c r="D137">
        <f t="shared" si="5"/>
        <v>1.02</v>
      </c>
    </row>
    <row r="138" spans="2:4">
      <c r="B138">
        <f t="shared" si="6"/>
        <v>134</v>
      </c>
      <c r="C138">
        <v>1.022</v>
      </c>
      <c r="D138">
        <f t="shared" si="5"/>
        <v>1.02</v>
      </c>
    </row>
    <row r="139" spans="2:4">
      <c r="B139">
        <f t="shared" si="6"/>
        <v>135</v>
      </c>
      <c r="C139">
        <v>1.021846</v>
      </c>
      <c r="D139">
        <f t="shared" si="5"/>
        <v>1.02</v>
      </c>
    </row>
    <row r="140" spans="2:4">
      <c r="B140">
        <f t="shared" si="6"/>
        <v>136</v>
      </c>
      <c r="C140">
        <v>1.0217075</v>
      </c>
      <c r="D140">
        <f t="shared" si="5"/>
        <v>1.02</v>
      </c>
    </row>
    <row r="141" spans="2:4">
      <c r="B141">
        <f t="shared" si="6"/>
        <v>137</v>
      </c>
      <c r="C141">
        <v>1.0217000000000001</v>
      </c>
      <c r="D141">
        <f t="shared" si="5"/>
        <v>1.02</v>
      </c>
    </row>
    <row r="142" spans="2:4">
      <c r="B142">
        <f t="shared" si="6"/>
        <v>138</v>
      </c>
      <c r="C142">
        <v>1.0216765000000001</v>
      </c>
      <c r="D142">
        <f t="shared" si="5"/>
        <v>1.02</v>
      </c>
    </row>
    <row r="143" spans="2:4">
      <c r="B143">
        <f t="shared" si="6"/>
        <v>139</v>
      </c>
      <c r="C143">
        <v>1.0214830000000001</v>
      </c>
      <c r="D143">
        <f t="shared" si="5"/>
        <v>1.02</v>
      </c>
    </row>
    <row r="144" spans="2:4">
      <c r="B144">
        <f t="shared" si="6"/>
        <v>140</v>
      </c>
      <c r="C144">
        <v>1.0213000000000001</v>
      </c>
      <c r="D144">
        <f t="shared" si="5"/>
        <v>1.02</v>
      </c>
    </row>
    <row r="145" spans="2:4">
      <c r="B145">
        <f t="shared" si="6"/>
        <v>141</v>
      </c>
      <c r="C145">
        <v>1.0212300000000001</v>
      </c>
      <c r="D145">
        <f t="shared" si="5"/>
        <v>1.02</v>
      </c>
    </row>
    <row r="146" spans="2:4">
      <c r="B146">
        <f t="shared" si="6"/>
        <v>142</v>
      </c>
      <c r="C146">
        <v>1.0211144999999999</v>
      </c>
      <c r="D146">
        <f t="shared" si="5"/>
        <v>1.02</v>
      </c>
    </row>
    <row r="147" spans="2:4">
      <c r="B147">
        <f t="shared" si="6"/>
        <v>143</v>
      </c>
      <c r="C147">
        <v>1.0210999999999999</v>
      </c>
      <c r="D147">
        <f t="shared" si="5"/>
        <v>1.02</v>
      </c>
    </row>
    <row r="148" spans="2:4">
      <c r="B148">
        <f t="shared" si="6"/>
        <v>144</v>
      </c>
      <c r="C148">
        <v>1.0210834999999998</v>
      </c>
      <c r="D148">
        <f t="shared" si="5"/>
        <v>1.02</v>
      </c>
    </row>
    <row r="149" spans="2:4">
      <c r="B149">
        <f t="shared" si="6"/>
        <v>145</v>
      </c>
      <c r="C149">
        <v>1.0209679999999999</v>
      </c>
      <c r="D149">
        <f t="shared" si="5"/>
        <v>1.02</v>
      </c>
    </row>
    <row r="150" spans="2:4">
      <c r="B150">
        <f t="shared" si="6"/>
        <v>146</v>
      </c>
      <c r="C150">
        <v>1.020805</v>
      </c>
      <c r="D150">
        <f t="shared" si="5"/>
        <v>1.02</v>
      </c>
    </row>
    <row r="151" spans="2:4">
      <c r="B151">
        <f t="shared" si="6"/>
        <v>147</v>
      </c>
      <c r="C151">
        <v>1.0206999999999999</v>
      </c>
      <c r="D151">
        <f t="shared" si="5"/>
        <v>1.02</v>
      </c>
    </row>
    <row r="152" spans="2:4">
      <c r="B152">
        <f t="shared" si="6"/>
        <v>148</v>
      </c>
      <c r="C152">
        <v>1.0206999999999999</v>
      </c>
      <c r="D152">
        <f t="shared" si="5"/>
        <v>1.02</v>
      </c>
    </row>
    <row r="153" spans="2:4">
      <c r="B153">
        <f t="shared" si="6"/>
        <v>149</v>
      </c>
      <c r="C153">
        <v>1.0206059999999999</v>
      </c>
      <c r="D153">
        <f t="shared" si="5"/>
        <v>1.02</v>
      </c>
    </row>
    <row r="154" spans="2:4">
      <c r="B154">
        <f t="shared" si="6"/>
        <v>150</v>
      </c>
      <c r="C154">
        <v>1.0204905</v>
      </c>
      <c r="D154">
        <f t="shared" si="5"/>
        <v>1.02</v>
      </c>
    </row>
    <row r="155" spans="2:4">
      <c r="B155">
        <f t="shared" si="6"/>
        <v>151</v>
      </c>
      <c r="C155">
        <v>1.020375</v>
      </c>
      <c r="D155">
        <f t="shared" si="5"/>
        <v>1.02</v>
      </c>
    </row>
    <row r="156" spans="2:4">
      <c r="B156">
        <f t="shared" si="6"/>
        <v>152</v>
      </c>
      <c r="C156">
        <v>1.0203</v>
      </c>
      <c r="D156">
        <f t="shared" si="5"/>
        <v>1.02</v>
      </c>
    </row>
    <row r="157" spans="2:4">
      <c r="B157">
        <f t="shared" si="6"/>
        <v>153</v>
      </c>
      <c r="C157">
        <v>1.0203</v>
      </c>
      <c r="D157">
        <f t="shared" si="5"/>
        <v>1.02</v>
      </c>
    </row>
    <row r="158" spans="2:4">
      <c r="B158">
        <f t="shared" si="6"/>
        <v>154</v>
      </c>
      <c r="C158">
        <v>1.0202285</v>
      </c>
      <c r="D158">
        <f t="shared" si="5"/>
        <v>1.02</v>
      </c>
    </row>
    <row r="159" spans="2:4">
      <c r="B159">
        <f t="shared" si="6"/>
        <v>155</v>
      </c>
      <c r="C159">
        <v>1.0202</v>
      </c>
      <c r="D159">
        <f t="shared" si="5"/>
        <v>1.02</v>
      </c>
    </row>
    <row r="160" spans="2:4">
      <c r="B160">
        <f t="shared" si="6"/>
        <v>156</v>
      </c>
      <c r="C160">
        <v>1.02</v>
      </c>
      <c r="D160">
        <f t="shared" si="5"/>
        <v>1.02</v>
      </c>
    </row>
    <row r="161" spans="2:4">
      <c r="B161">
        <f t="shared" si="6"/>
        <v>157</v>
      </c>
      <c r="C161">
        <v>1.0199819999999999</v>
      </c>
      <c r="D161">
        <f t="shared" si="5"/>
        <v>1.02</v>
      </c>
    </row>
    <row r="162" spans="2:4">
      <c r="B162">
        <f t="shared" si="6"/>
        <v>158</v>
      </c>
      <c r="C162">
        <v>1.0198665</v>
      </c>
      <c r="D162">
        <f t="shared" si="5"/>
        <v>1.02</v>
      </c>
    </row>
    <row r="163" spans="2:4">
      <c r="B163">
        <f t="shared" si="6"/>
        <v>159</v>
      </c>
      <c r="C163">
        <v>1.0198</v>
      </c>
      <c r="D163">
        <f t="shared" si="5"/>
        <v>1.02</v>
      </c>
    </row>
    <row r="164" spans="2:4">
      <c r="B164">
        <f t="shared" si="6"/>
        <v>160</v>
      </c>
      <c r="C164">
        <v>1.0198</v>
      </c>
      <c r="D164">
        <f t="shared" si="5"/>
        <v>1.02</v>
      </c>
    </row>
    <row r="165" spans="2:4">
      <c r="B165">
        <f t="shared" si="6"/>
        <v>161</v>
      </c>
      <c r="C165">
        <v>1.01972</v>
      </c>
      <c r="D165">
        <f t="shared" si="5"/>
        <v>1.02</v>
      </c>
    </row>
    <row r="166" spans="2:4">
      <c r="B166">
        <f t="shared" si="6"/>
        <v>162</v>
      </c>
      <c r="C166">
        <v>1.0196045</v>
      </c>
      <c r="D166">
        <f t="shared" si="5"/>
        <v>1.02</v>
      </c>
    </row>
    <row r="167" spans="2:4">
      <c r="B167">
        <f t="shared" si="6"/>
        <v>163</v>
      </c>
      <c r="C167">
        <v>1.0195780000000001</v>
      </c>
      <c r="D167">
        <f t="shared" si="5"/>
        <v>1.02</v>
      </c>
    </row>
    <row r="168" spans="2:4">
      <c r="B168">
        <f t="shared" si="6"/>
        <v>164</v>
      </c>
      <c r="C168">
        <v>1.0194000000000001</v>
      </c>
      <c r="D168">
        <f t="shared" si="5"/>
        <v>1.02</v>
      </c>
    </row>
    <row r="169" spans="2:4">
      <c r="B169">
        <f t="shared" si="6"/>
        <v>165</v>
      </c>
      <c r="C169">
        <v>1.0194000000000001</v>
      </c>
      <c r="D169">
        <f t="shared" si="5"/>
        <v>1.02</v>
      </c>
    </row>
    <row r="170" spans="2:4">
      <c r="B170">
        <f t="shared" si="6"/>
        <v>166</v>
      </c>
      <c r="C170">
        <v>1.0194000000000001</v>
      </c>
      <c r="D170">
        <f t="shared" si="5"/>
        <v>1.02</v>
      </c>
    </row>
    <row r="171" spans="2:4">
      <c r="B171">
        <f t="shared" si="6"/>
        <v>167</v>
      </c>
      <c r="C171">
        <v>1.0193270000000001</v>
      </c>
      <c r="D171">
        <f t="shared" si="5"/>
        <v>1.02</v>
      </c>
    </row>
    <row r="172" spans="2:4">
      <c r="B172">
        <f t="shared" si="6"/>
        <v>168</v>
      </c>
      <c r="C172">
        <v>1.0193000000000001</v>
      </c>
      <c r="D172">
        <f t="shared" si="5"/>
        <v>1.02</v>
      </c>
    </row>
    <row r="173" spans="2:4">
      <c r="B173">
        <f t="shared" si="6"/>
        <v>169</v>
      </c>
      <c r="C173">
        <v>1.0188879999999998</v>
      </c>
      <c r="D173">
        <f t="shared" si="5"/>
        <v>1.02</v>
      </c>
    </row>
    <row r="174" spans="2:4">
      <c r="B174">
        <f t="shared" si="6"/>
        <v>170</v>
      </c>
      <c r="C174">
        <v>1.0185999999999999</v>
      </c>
      <c r="D174">
        <f t="shared" si="5"/>
        <v>1.02</v>
      </c>
    </row>
    <row r="175" spans="2:4">
      <c r="B175">
        <f t="shared" si="6"/>
        <v>171</v>
      </c>
      <c r="C175">
        <v>1.0185299999999999</v>
      </c>
      <c r="D175">
        <f t="shared" si="5"/>
        <v>1.02</v>
      </c>
    </row>
    <row r="176" spans="2:4">
      <c r="B176">
        <f t="shared" si="6"/>
        <v>172</v>
      </c>
      <c r="C176">
        <v>1.0183495</v>
      </c>
      <c r="D176">
        <f t="shared" si="5"/>
        <v>1.02</v>
      </c>
    </row>
    <row r="177" spans="2:4">
      <c r="B177">
        <f t="shared" si="6"/>
        <v>173</v>
      </c>
      <c r="C177">
        <v>1.0182340000000001</v>
      </c>
      <c r="D177">
        <f t="shared" si="5"/>
        <v>1.02</v>
      </c>
    </row>
    <row r="178" spans="2:4">
      <c r="B178">
        <f t="shared" si="6"/>
        <v>174</v>
      </c>
      <c r="C178">
        <v>1.0182</v>
      </c>
      <c r="D178">
        <f t="shared" si="5"/>
        <v>1.02</v>
      </c>
    </row>
    <row r="179" spans="2:4">
      <c r="B179">
        <f t="shared" si="6"/>
        <v>175</v>
      </c>
      <c r="C179">
        <v>1.0182</v>
      </c>
      <c r="D179">
        <f t="shared" si="5"/>
        <v>1.02</v>
      </c>
    </row>
    <row r="180" spans="2:4">
      <c r="B180">
        <f t="shared" si="6"/>
        <v>176</v>
      </c>
      <c r="C180">
        <v>1.0181</v>
      </c>
      <c r="D180">
        <f t="shared" si="5"/>
        <v>1.02</v>
      </c>
    </row>
    <row r="181" spans="2:4">
      <c r="B181">
        <f t="shared" si="6"/>
        <v>177</v>
      </c>
      <c r="C181">
        <v>1.0180720000000001</v>
      </c>
      <c r="D181">
        <f t="shared" si="5"/>
        <v>1.02</v>
      </c>
    </row>
    <row r="182" spans="2:4">
      <c r="B182">
        <f t="shared" si="6"/>
        <v>178</v>
      </c>
      <c r="C182">
        <v>1.018</v>
      </c>
      <c r="D182">
        <f t="shared" si="5"/>
        <v>1.02</v>
      </c>
    </row>
    <row r="183" spans="2:4">
      <c r="B183">
        <f t="shared" si="6"/>
        <v>179</v>
      </c>
      <c r="C183">
        <v>1.018</v>
      </c>
      <c r="D183">
        <f t="shared" si="5"/>
        <v>1.02</v>
      </c>
    </row>
    <row r="184" spans="2:4">
      <c r="B184">
        <f t="shared" si="6"/>
        <v>180</v>
      </c>
      <c r="C184">
        <v>1.018</v>
      </c>
      <c r="D184">
        <f t="shared" si="5"/>
        <v>1.02</v>
      </c>
    </row>
    <row r="185" spans="2:4">
      <c r="B185">
        <f t="shared" si="6"/>
        <v>181</v>
      </c>
      <c r="C185">
        <v>1.0179100000000001</v>
      </c>
      <c r="D185">
        <f t="shared" si="5"/>
        <v>1.02</v>
      </c>
    </row>
    <row r="186" spans="2:4">
      <c r="B186">
        <f t="shared" si="6"/>
        <v>182</v>
      </c>
      <c r="C186">
        <v>1.0178</v>
      </c>
      <c r="D186">
        <f t="shared" si="5"/>
        <v>1.02</v>
      </c>
    </row>
    <row r="187" spans="2:4">
      <c r="B187">
        <f t="shared" si="6"/>
        <v>183</v>
      </c>
      <c r="C187">
        <v>1.0177579999999999</v>
      </c>
      <c r="D187">
        <f t="shared" si="5"/>
        <v>1.02</v>
      </c>
    </row>
    <row r="188" spans="2:4">
      <c r="B188">
        <f t="shared" si="6"/>
        <v>184</v>
      </c>
      <c r="C188">
        <v>1.0176000000000001</v>
      </c>
      <c r="D188">
        <f t="shared" si="5"/>
        <v>1.02</v>
      </c>
    </row>
    <row r="189" spans="2:4">
      <c r="B189">
        <f t="shared" si="6"/>
        <v>185</v>
      </c>
      <c r="C189">
        <v>1.0175480000000001</v>
      </c>
      <c r="D189">
        <f t="shared" si="5"/>
        <v>1.02</v>
      </c>
    </row>
    <row r="190" spans="2:4">
      <c r="B190">
        <f t="shared" si="6"/>
        <v>186</v>
      </c>
      <c r="C190">
        <v>1.0175000000000001</v>
      </c>
      <c r="D190">
        <f t="shared" si="5"/>
        <v>1.02</v>
      </c>
    </row>
    <row r="191" spans="2:4">
      <c r="B191">
        <f t="shared" si="6"/>
        <v>187</v>
      </c>
      <c r="C191">
        <v>1.017417</v>
      </c>
      <c r="D191">
        <f t="shared" si="5"/>
        <v>1.0149999999999999</v>
      </c>
    </row>
    <row r="192" spans="2:4">
      <c r="B192">
        <f t="shared" si="6"/>
        <v>188</v>
      </c>
      <c r="C192">
        <v>1.0174000000000001</v>
      </c>
      <c r="D192">
        <f t="shared" si="5"/>
        <v>1.0149999999999999</v>
      </c>
    </row>
    <row r="193" spans="2:4">
      <c r="B193">
        <f t="shared" si="6"/>
        <v>189</v>
      </c>
      <c r="C193">
        <v>1.0173000000000001</v>
      </c>
      <c r="D193">
        <f t="shared" si="5"/>
        <v>1.0149999999999999</v>
      </c>
    </row>
    <row r="194" spans="2:4">
      <c r="B194">
        <f t="shared" si="6"/>
        <v>190</v>
      </c>
      <c r="C194">
        <v>1.0172410000000001</v>
      </c>
      <c r="D194">
        <f t="shared" si="5"/>
        <v>1.0149999999999999</v>
      </c>
    </row>
    <row r="195" spans="2:4">
      <c r="B195">
        <f t="shared" si="6"/>
        <v>191</v>
      </c>
      <c r="C195">
        <v>1.0170999999999999</v>
      </c>
      <c r="D195">
        <f t="shared" si="5"/>
        <v>1.0149999999999999</v>
      </c>
    </row>
    <row r="196" spans="2:4">
      <c r="B196">
        <f t="shared" si="6"/>
        <v>192</v>
      </c>
      <c r="C196">
        <v>1.0170999999999999</v>
      </c>
      <c r="D196">
        <f t="shared" si="5"/>
        <v>1.0149999999999999</v>
      </c>
    </row>
    <row r="197" spans="2:4">
      <c r="B197">
        <f t="shared" si="6"/>
        <v>193</v>
      </c>
      <c r="C197">
        <v>1.0170999999999999</v>
      </c>
      <c r="D197">
        <f t="shared" si="5"/>
        <v>1.0149999999999999</v>
      </c>
    </row>
    <row r="198" spans="2:4">
      <c r="B198">
        <f t="shared" si="6"/>
        <v>194</v>
      </c>
      <c r="C198">
        <v>1.0170085</v>
      </c>
      <c r="D198">
        <f t="shared" ref="D198:D261" si="7">ROUND(2*C198,2)/2</f>
        <v>1.0149999999999999</v>
      </c>
    </row>
    <row r="199" spans="2:4">
      <c r="B199">
        <f t="shared" ref="B199:B262" si="8">B198+1</f>
        <v>195</v>
      </c>
      <c r="C199">
        <v>1.0169929999999998</v>
      </c>
      <c r="D199">
        <f t="shared" si="7"/>
        <v>1.0149999999999999</v>
      </c>
    </row>
    <row r="200" spans="2:4">
      <c r="B200">
        <f t="shared" si="8"/>
        <v>196</v>
      </c>
      <c r="C200">
        <v>1.0168999999999999</v>
      </c>
      <c r="D200">
        <f t="shared" si="7"/>
        <v>1.0149999999999999</v>
      </c>
    </row>
    <row r="201" spans="2:4">
      <c r="B201">
        <f t="shared" si="8"/>
        <v>197</v>
      </c>
      <c r="C201">
        <v>1.016824</v>
      </c>
      <c r="D201">
        <f t="shared" si="7"/>
        <v>1.0149999999999999</v>
      </c>
    </row>
    <row r="202" spans="2:4">
      <c r="B202">
        <f t="shared" si="8"/>
        <v>198</v>
      </c>
      <c r="C202">
        <v>1.0166999999999999</v>
      </c>
      <c r="D202">
        <f t="shared" si="7"/>
        <v>1.0149999999999999</v>
      </c>
    </row>
    <row r="203" spans="2:4">
      <c r="B203">
        <f t="shared" si="8"/>
        <v>199</v>
      </c>
      <c r="C203">
        <v>1.0166999999999999</v>
      </c>
      <c r="D203">
        <f t="shared" si="7"/>
        <v>1.0149999999999999</v>
      </c>
    </row>
    <row r="204" spans="2:4">
      <c r="B204">
        <f t="shared" si="8"/>
        <v>200</v>
      </c>
      <c r="C204">
        <v>1.0166999999999999</v>
      </c>
      <c r="D204">
        <f t="shared" si="7"/>
        <v>1.0149999999999999</v>
      </c>
    </row>
    <row r="205" spans="2:4">
      <c r="B205">
        <f t="shared" si="8"/>
        <v>201</v>
      </c>
      <c r="C205">
        <v>1.0166999999999999</v>
      </c>
      <c r="D205">
        <f t="shared" si="7"/>
        <v>1.0149999999999999</v>
      </c>
    </row>
    <row r="206" spans="2:4">
      <c r="B206">
        <f t="shared" si="8"/>
        <v>202</v>
      </c>
      <c r="C206">
        <v>1.0165999999999999</v>
      </c>
      <c r="D206">
        <f t="shared" si="7"/>
        <v>1.0149999999999999</v>
      </c>
    </row>
    <row r="207" spans="2:4">
      <c r="B207">
        <f t="shared" si="8"/>
        <v>203</v>
      </c>
      <c r="C207">
        <v>1.0165690000000001</v>
      </c>
      <c r="D207">
        <f t="shared" si="7"/>
        <v>1.0149999999999999</v>
      </c>
    </row>
    <row r="208" spans="2:4">
      <c r="B208">
        <f t="shared" si="8"/>
        <v>204</v>
      </c>
      <c r="C208">
        <v>1.0165</v>
      </c>
      <c r="D208">
        <f t="shared" si="7"/>
        <v>1.0149999999999999</v>
      </c>
    </row>
    <row r="209" spans="2:4">
      <c r="B209">
        <f t="shared" si="8"/>
        <v>205</v>
      </c>
      <c r="C209">
        <v>1.0165</v>
      </c>
      <c r="D209">
        <f t="shared" si="7"/>
        <v>1.0149999999999999</v>
      </c>
    </row>
    <row r="210" spans="2:4">
      <c r="B210">
        <f t="shared" si="8"/>
        <v>206</v>
      </c>
      <c r="C210">
        <v>1.0165</v>
      </c>
      <c r="D210">
        <f t="shared" si="7"/>
        <v>1.0149999999999999</v>
      </c>
    </row>
    <row r="211" spans="2:4">
      <c r="B211">
        <f t="shared" si="8"/>
        <v>207</v>
      </c>
      <c r="C211">
        <v>1.0164070000000001</v>
      </c>
      <c r="D211">
        <f t="shared" si="7"/>
        <v>1.0149999999999999</v>
      </c>
    </row>
    <row r="212" spans="2:4">
      <c r="B212">
        <f t="shared" si="8"/>
        <v>208</v>
      </c>
      <c r="C212">
        <v>1.0164</v>
      </c>
      <c r="D212">
        <f t="shared" si="7"/>
        <v>1.0149999999999999</v>
      </c>
    </row>
    <row r="213" spans="2:4">
      <c r="B213">
        <f t="shared" si="8"/>
        <v>209</v>
      </c>
      <c r="C213">
        <v>1.0163519999999999</v>
      </c>
      <c r="D213">
        <f t="shared" si="7"/>
        <v>1.0149999999999999</v>
      </c>
    </row>
    <row r="214" spans="2:4">
      <c r="B214">
        <f t="shared" si="8"/>
        <v>210</v>
      </c>
      <c r="C214">
        <v>1.0162</v>
      </c>
      <c r="D214">
        <f t="shared" si="7"/>
        <v>1.0149999999999999</v>
      </c>
    </row>
    <row r="215" spans="2:4">
      <c r="B215">
        <f t="shared" si="8"/>
        <v>211</v>
      </c>
      <c r="C215">
        <v>1.0161450000000001</v>
      </c>
      <c r="D215">
        <f t="shared" si="7"/>
        <v>1.0149999999999999</v>
      </c>
    </row>
    <row r="216" spans="2:4">
      <c r="B216">
        <f t="shared" si="8"/>
        <v>212</v>
      </c>
      <c r="C216">
        <v>1.0161</v>
      </c>
      <c r="D216">
        <f t="shared" si="7"/>
        <v>1.0149999999999999</v>
      </c>
    </row>
    <row r="217" spans="2:4">
      <c r="B217">
        <f t="shared" si="8"/>
        <v>213</v>
      </c>
      <c r="C217">
        <v>1.016014</v>
      </c>
      <c r="D217">
        <f t="shared" si="7"/>
        <v>1.0149999999999999</v>
      </c>
    </row>
    <row r="218" spans="2:4">
      <c r="B218">
        <f t="shared" si="8"/>
        <v>214</v>
      </c>
      <c r="C218">
        <v>1.016</v>
      </c>
      <c r="D218">
        <f t="shared" si="7"/>
        <v>1.0149999999999999</v>
      </c>
    </row>
    <row r="219" spans="2:4">
      <c r="B219">
        <f t="shared" si="8"/>
        <v>215</v>
      </c>
      <c r="C219">
        <v>1.016</v>
      </c>
      <c r="D219">
        <f t="shared" si="7"/>
        <v>1.0149999999999999</v>
      </c>
    </row>
    <row r="220" spans="2:4">
      <c r="B220">
        <f t="shared" si="8"/>
        <v>216</v>
      </c>
      <c r="C220">
        <v>1.016</v>
      </c>
      <c r="D220">
        <f t="shared" si="7"/>
        <v>1.0149999999999999</v>
      </c>
    </row>
    <row r="221" spans="2:4">
      <c r="B221">
        <f t="shared" si="8"/>
        <v>217</v>
      </c>
      <c r="C221">
        <v>1.016</v>
      </c>
      <c r="D221">
        <f t="shared" si="7"/>
        <v>1.0149999999999999</v>
      </c>
    </row>
    <row r="222" spans="2:4">
      <c r="B222">
        <f t="shared" si="8"/>
        <v>218</v>
      </c>
      <c r="C222">
        <v>1.0159365</v>
      </c>
      <c r="D222">
        <f t="shared" si="7"/>
        <v>1.0149999999999999</v>
      </c>
    </row>
    <row r="223" spans="2:4">
      <c r="B223">
        <f t="shared" si="8"/>
        <v>219</v>
      </c>
      <c r="C223">
        <v>1.0159</v>
      </c>
      <c r="D223">
        <f t="shared" si="7"/>
        <v>1.0149999999999999</v>
      </c>
    </row>
    <row r="224" spans="2:4">
      <c r="B224">
        <f t="shared" si="8"/>
        <v>220</v>
      </c>
      <c r="C224">
        <v>1.0159</v>
      </c>
      <c r="D224">
        <f t="shared" si="7"/>
        <v>1.0149999999999999</v>
      </c>
    </row>
    <row r="225" spans="2:4">
      <c r="B225">
        <f t="shared" si="8"/>
        <v>221</v>
      </c>
      <c r="C225">
        <v>1.01589</v>
      </c>
      <c r="D225">
        <f t="shared" si="7"/>
        <v>1.0149999999999999</v>
      </c>
    </row>
    <row r="226" spans="2:4">
      <c r="B226">
        <f t="shared" si="8"/>
        <v>222</v>
      </c>
      <c r="C226">
        <v>1.0158</v>
      </c>
      <c r="D226">
        <f t="shared" si="7"/>
        <v>1.0149999999999999</v>
      </c>
    </row>
    <row r="227" spans="2:4">
      <c r="B227">
        <f t="shared" si="8"/>
        <v>223</v>
      </c>
      <c r="C227">
        <v>1.0158</v>
      </c>
      <c r="D227">
        <f t="shared" si="7"/>
        <v>1.0149999999999999</v>
      </c>
    </row>
    <row r="228" spans="2:4">
      <c r="B228">
        <f t="shared" si="8"/>
        <v>224</v>
      </c>
      <c r="C228">
        <v>1.0158</v>
      </c>
      <c r="D228">
        <f t="shared" si="7"/>
        <v>1.0149999999999999</v>
      </c>
    </row>
    <row r="229" spans="2:4">
      <c r="B229">
        <f t="shared" si="8"/>
        <v>225</v>
      </c>
      <c r="C229">
        <v>1.015728</v>
      </c>
      <c r="D229">
        <f t="shared" si="7"/>
        <v>1.0149999999999999</v>
      </c>
    </row>
    <row r="230" spans="2:4">
      <c r="B230">
        <f t="shared" si="8"/>
        <v>226</v>
      </c>
      <c r="C230">
        <v>1.0157</v>
      </c>
      <c r="D230">
        <f t="shared" si="7"/>
        <v>1.0149999999999999</v>
      </c>
    </row>
    <row r="231" spans="2:4">
      <c r="B231">
        <f t="shared" si="8"/>
        <v>227</v>
      </c>
      <c r="C231">
        <v>1.0157</v>
      </c>
      <c r="D231">
        <f t="shared" si="7"/>
        <v>1.0149999999999999</v>
      </c>
    </row>
    <row r="232" spans="2:4">
      <c r="B232">
        <f t="shared" si="8"/>
        <v>228</v>
      </c>
      <c r="C232">
        <v>1.0156815000000001</v>
      </c>
      <c r="D232">
        <f t="shared" si="7"/>
        <v>1.0149999999999999</v>
      </c>
    </row>
    <row r="233" spans="2:4">
      <c r="B233">
        <f t="shared" si="8"/>
        <v>229</v>
      </c>
      <c r="C233">
        <v>1.0156000000000001</v>
      </c>
      <c r="D233">
        <f t="shared" si="7"/>
        <v>1.0149999999999999</v>
      </c>
    </row>
    <row r="234" spans="2:4">
      <c r="B234">
        <f t="shared" si="8"/>
        <v>230</v>
      </c>
      <c r="C234">
        <v>1.0155505</v>
      </c>
      <c r="D234">
        <f t="shared" si="7"/>
        <v>1.0149999999999999</v>
      </c>
    </row>
    <row r="235" spans="2:4">
      <c r="B235">
        <f t="shared" si="8"/>
        <v>231</v>
      </c>
      <c r="C235">
        <v>1.0154350000000001</v>
      </c>
      <c r="D235">
        <f t="shared" si="7"/>
        <v>1.0149999999999999</v>
      </c>
    </row>
    <row r="236" spans="2:4">
      <c r="B236">
        <f t="shared" si="8"/>
        <v>232</v>
      </c>
      <c r="C236">
        <v>1.0153195000000002</v>
      </c>
      <c r="D236">
        <f t="shared" si="7"/>
        <v>1.0149999999999999</v>
      </c>
    </row>
    <row r="237" spans="2:4">
      <c r="B237">
        <f t="shared" si="8"/>
        <v>233</v>
      </c>
      <c r="C237">
        <v>1.015204</v>
      </c>
      <c r="D237">
        <f t="shared" si="7"/>
        <v>1.0149999999999999</v>
      </c>
    </row>
    <row r="238" spans="2:4">
      <c r="B238">
        <f t="shared" si="8"/>
        <v>234</v>
      </c>
      <c r="C238">
        <v>1.0152000000000001</v>
      </c>
      <c r="D238">
        <f t="shared" si="7"/>
        <v>1.0149999999999999</v>
      </c>
    </row>
    <row r="239" spans="2:4">
      <c r="B239">
        <f t="shared" si="8"/>
        <v>235</v>
      </c>
      <c r="C239">
        <v>1.0152000000000001</v>
      </c>
      <c r="D239">
        <f t="shared" si="7"/>
        <v>1.0149999999999999</v>
      </c>
    </row>
    <row r="240" spans="2:4">
      <c r="B240">
        <f t="shared" si="8"/>
        <v>236</v>
      </c>
      <c r="C240">
        <v>1.0151574999999999</v>
      </c>
      <c r="D240">
        <f t="shared" si="7"/>
        <v>1.0149999999999999</v>
      </c>
    </row>
    <row r="241" spans="2:4">
      <c r="B241">
        <f t="shared" si="8"/>
        <v>237</v>
      </c>
      <c r="C241">
        <v>1.0150999999999999</v>
      </c>
      <c r="D241">
        <f t="shared" si="7"/>
        <v>1.0149999999999999</v>
      </c>
    </row>
    <row r="242" spans="2:4">
      <c r="B242">
        <f t="shared" si="8"/>
        <v>238</v>
      </c>
      <c r="C242">
        <v>1.0150999999999999</v>
      </c>
      <c r="D242">
        <f t="shared" si="7"/>
        <v>1.0149999999999999</v>
      </c>
    </row>
    <row r="243" spans="2:4">
      <c r="B243">
        <f t="shared" si="8"/>
        <v>239</v>
      </c>
      <c r="C243">
        <v>1.0150999999999999</v>
      </c>
      <c r="D243">
        <f t="shared" si="7"/>
        <v>1.0149999999999999</v>
      </c>
    </row>
    <row r="244" spans="2:4">
      <c r="B244">
        <f t="shared" si="8"/>
        <v>240</v>
      </c>
      <c r="C244">
        <v>1.0149999999999999</v>
      </c>
      <c r="D244">
        <f t="shared" si="7"/>
        <v>1.0149999999999999</v>
      </c>
    </row>
    <row r="245" spans="2:4">
      <c r="B245">
        <f t="shared" si="8"/>
        <v>241</v>
      </c>
      <c r="C245">
        <v>1.01498</v>
      </c>
      <c r="D245">
        <f t="shared" si="7"/>
        <v>1.0149999999999999</v>
      </c>
    </row>
    <row r="246" spans="2:4">
      <c r="B246">
        <f t="shared" si="8"/>
        <v>242</v>
      </c>
      <c r="C246">
        <v>1.0148999999999999</v>
      </c>
      <c r="D246">
        <f t="shared" si="7"/>
        <v>1.0149999999999999</v>
      </c>
    </row>
    <row r="247" spans="2:4">
      <c r="B247">
        <f t="shared" si="8"/>
        <v>243</v>
      </c>
      <c r="C247">
        <v>1.0147979999999999</v>
      </c>
      <c r="D247">
        <f t="shared" si="7"/>
        <v>1.0149999999999999</v>
      </c>
    </row>
    <row r="248" spans="2:4">
      <c r="B248">
        <f t="shared" si="8"/>
        <v>244</v>
      </c>
      <c r="C248">
        <v>1.0146999999999999</v>
      </c>
      <c r="D248">
        <f t="shared" si="7"/>
        <v>1.0149999999999999</v>
      </c>
    </row>
    <row r="249" spans="2:4">
      <c r="B249">
        <f t="shared" si="8"/>
        <v>245</v>
      </c>
      <c r="C249">
        <v>1.014618</v>
      </c>
      <c r="D249">
        <f t="shared" si="7"/>
        <v>1.0149999999999999</v>
      </c>
    </row>
    <row r="250" spans="2:4">
      <c r="B250">
        <f t="shared" si="8"/>
        <v>246</v>
      </c>
      <c r="C250">
        <v>1.0145024999999999</v>
      </c>
      <c r="D250">
        <f t="shared" si="7"/>
        <v>1.0149999999999999</v>
      </c>
    </row>
    <row r="251" spans="2:4">
      <c r="B251">
        <f t="shared" si="8"/>
        <v>247</v>
      </c>
      <c r="C251">
        <v>1.0144</v>
      </c>
      <c r="D251">
        <f t="shared" si="7"/>
        <v>1.0149999999999999</v>
      </c>
    </row>
    <row r="252" spans="2:4">
      <c r="B252">
        <f t="shared" si="8"/>
        <v>248</v>
      </c>
      <c r="C252">
        <v>1.0144</v>
      </c>
      <c r="D252">
        <f t="shared" si="7"/>
        <v>1.0149999999999999</v>
      </c>
    </row>
    <row r="253" spans="2:4">
      <c r="B253">
        <f t="shared" si="8"/>
        <v>249</v>
      </c>
      <c r="C253">
        <v>1.014356</v>
      </c>
      <c r="D253">
        <f t="shared" si="7"/>
        <v>1.0149999999999999</v>
      </c>
    </row>
    <row r="254" spans="2:4">
      <c r="B254">
        <f t="shared" si="8"/>
        <v>250</v>
      </c>
      <c r="C254">
        <v>1.0143</v>
      </c>
      <c r="D254">
        <f t="shared" si="7"/>
        <v>1.0149999999999999</v>
      </c>
    </row>
    <row r="255" spans="2:4">
      <c r="B255">
        <f t="shared" si="8"/>
        <v>251</v>
      </c>
      <c r="C255">
        <v>1.0143</v>
      </c>
      <c r="D255">
        <f t="shared" si="7"/>
        <v>1.0149999999999999</v>
      </c>
    </row>
    <row r="256" spans="2:4">
      <c r="B256">
        <f t="shared" si="8"/>
        <v>252</v>
      </c>
      <c r="C256">
        <v>1.014119</v>
      </c>
      <c r="D256">
        <f t="shared" si="7"/>
        <v>1.0149999999999999</v>
      </c>
    </row>
    <row r="257" spans="2:4">
      <c r="B257">
        <f t="shared" si="8"/>
        <v>253</v>
      </c>
      <c r="C257">
        <v>1.0141</v>
      </c>
      <c r="D257">
        <f t="shared" si="7"/>
        <v>1.0149999999999999</v>
      </c>
    </row>
    <row r="258" spans="2:4">
      <c r="B258">
        <f t="shared" si="8"/>
        <v>254</v>
      </c>
      <c r="C258">
        <v>1.0141</v>
      </c>
      <c r="D258">
        <f t="shared" si="7"/>
        <v>1.0149999999999999</v>
      </c>
    </row>
    <row r="259" spans="2:4">
      <c r="B259">
        <f t="shared" si="8"/>
        <v>255</v>
      </c>
      <c r="C259">
        <v>1.0141</v>
      </c>
      <c r="D259">
        <f t="shared" si="7"/>
        <v>1.0149999999999999</v>
      </c>
    </row>
    <row r="260" spans="2:4">
      <c r="B260">
        <f t="shared" si="8"/>
        <v>256</v>
      </c>
      <c r="C260">
        <v>1.0140475</v>
      </c>
      <c r="D260">
        <f t="shared" si="7"/>
        <v>1.0149999999999999</v>
      </c>
    </row>
    <row r="261" spans="2:4">
      <c r="B261">
        <f t="shared" si="8"/>
        <v>257</v>
      </c>
      <c r="C261">
        <v>1.0139320000000001</v>
      </c>
      <c r="D261">
        <f t="shared" si="7"/>
        <v>1.0149999999999999</v>
      </c>
    </row>
    <row r="262" spans="2:4">
      <c r="B262">
        <f t="shared" si="8"/>
        <v>258</v>
      </c>
      <c r="C262">
        <v>1.0138165000000001</v>
      </c>
      <c r="D262">
        <f t="shared" ref="D262:D325" si="9">ROUND(2*C262,2)/2</f>
        <v>1.0149999999999999</v>
      </c>
    </row>
    <row r="263" spans="2:4">
      <c r="B263">
        <f t="shared" ref="B263:B326" si="10">B262+1</f>
        <v>259</v>
      </c>
      <c r="C263">
        <v>1.0138</v>
      </c>
      <c r="D263">
        <f t="shared" si="9"/>
        <v>1.0149999999999999</v>
      </c>
    </row>
    <row r="264" spans="2:4">
      <c r="B264">
        <f t="shared" si="10"/>
        <v>260</v>
      </c>
      <c r="C264">
        <v>1.0137855</v>
      </c>
      <c r="D264">
        <f t="shared" si="9"/>
        <v>1.0149999999999999</v>
      </c>
    </row>
    <row r="265" spans="2:4">
      <c r="B265">
        <f t="shared" si="10"/>
        <v>261</v>
      </c>
      <c r="C265">
        <v>1.0137</v>
      </c>
      <c r="D265">
        <f t="shared" si="9"/>
        <v>1.0149999999999999</v>
      </c>
    </row>
    <row r="266" spans="2:4">
      <c r="B266">
        <f t="shared" si="10"/>
        <v>262</v>
      </c>
      <c r="C266">
        <v>1.0137</v>
      </c>
      <c r="D266">
        <f t="shared" si="9"/>
        <v>1.0149999999999999</v>
      </c>
    </row>
    <row r="267" spans="2:4">
      <c r="B267">
        <f t="shared" si="10"/>
        <v>263</v>
      </c>
      <c r="C267">
        <v>1.013639</v>
      </c>
      <c r="D267">
        <f t="shared" si="9"/>
        <v>1.0149999999999999</v>
      </c>
    </row>
    <row r="268" spans="2:4">
      <c r="B268">
        <f t="shared" si="10"/>
        <v>264</v>
      </c>
      <c r="C268">
        <v>1.0136000000000001</v>
      </c>
      <c r="D268">
        <f t="shared" si="9"/>
        <v>1.0149999999999999</v>
      </c>
    </row>
    <row r="269" spans="2:4">
      <c r="B269">
        <f t="shared" si="10"/>
        <v>265</v>
      </c>
      <c r="C269">
        <v>1.0135080000000001</v>
      </c>
      <c r="D269">
        <f t="shared" si="9"/>
        <v>1.0149999999999999</v>
      </c>
    </row>
    <row r="270" spans="2:4">
      <c r="B270">
        <f t="shared" si="10"/>
        <v>266</v>
      </c>
      <c r="C270">
        <v>1.0135000000000001</v>
      </c>
      <c r="D270">
        <f t="shared" si="9"/>
        <v>1.0149999999999999</v>
      </c>
    </row>
    <row r="271" spans="2:4">
      <c r="B271">
        <f t="shared" si="10"/>
        <v>267</v>
      </c>
      <c r="C271">
        <v>1.0135000000000001</v>
      </c>
      <c r="D271">
        <f t="shared" si="9"/>
        <v>1.0149999999999999</v>
      </c>
    </row>
    <row r="272" spans="2:4">
      <c r="B272">
        <f t="shared" si="10"/>
        <v>268</v>
      </c>
      <c r="C272">
        <v>1.0134615</v>
      </c>
      <c r="D272">
        <f t="shared" si="9"/>
        <v>1.0149999999999999</v>
      </c>
    </row>
    <row r="273" spans="2:4">
      <c r="B273">
        <f t="shared" si="10"/>
        <v>269</v>
      </c>
      <c r="C273">
        <v>1.0134000000000001</v>
      </c>
      <c r="D273">
        <f t="shared" si="9"/>
        <v>1.0149999999999999</v>
      </c>
    </row>
    <row r="274" spans="2:4">
      <c r="B274">
        <f t="shared" si="10"/>
        <v>270</v>
      </c>
      <c r="C274">
        <v>1.0134000000000001</v>
      </c>
      <c r="D274">
        <f t="shared" si="9"/>
        <v>1.0149999999999999</v>
      </c>
    </row>
    <row r="275" spans="2:4">
      <c r="B275">
        <f t="shared" si="10"/>
        <v>271</v>
      </c>
      <c r="C275">
        <v>1.0133150000000002</v>
      </c>
      <c r="D275">
        <f t="shared" si="9"/>
        <v>1.0149999999999999</v>
      </c>
    </row>
    <row r="276" spans="2:4">
      <c r="B276">
        <f t="shared" si="10"/>
        <v>272</v>
      </c>
      <c r="C276">
        <v>1.0133000000000001</v>
      </c>
      <c r="D276">
        <f t="shared" si="9"/>
        <v>1.0149999999999999</v>
      </c>
    </row>
    <row r="277" spans="2:4">
      <c r="B277">
        <f t="shared" si="10"/>
        <v>273</v>
      </c>
      <c r="C277">
        <v>1.0133000000000001</v>
      </c>
      <c r="D277">
        <f t="shared" si="9"/>
        <v>1.0149999999999999</v>
      </c>
    </row>
    <row r="278" spans="2:4">
      <c r="B278">
        <f t="shared" si="10"/>
        <v>274</v>
      </c>
      <c r="C278">
        <v>1.0133000000000001</v>
      </c>
      <c r="D278">
        <f t="shared" si="9"/>
        <v>1.0149999999999999</v>
      </c>
    </row>
    <row r="279" spans="2:4">
      <c r="B279">
        <f t="shared" si="10"/>
        <v>275</v>
      </c>
      <c r="C279">
        <v>1.0131589999999999</v>
      </c>
      <c r="D279">
        <f t="shared" si="9"/>
        <v>1.0149999999999999</v>
      </c>
    </row>
    <row r="280" spans="2:4">
      <c r="B280">
        <f t="shared" si="10"/>
        <v>276</v>
      </c>
      <c r="C280">
        <v>1.0129999999999999</v>
      </c>
      <c r="D280">
        <f t="shared" si="9"/>
        <v>1.0149999999999999</v>
      </c>
    </row>
    <row r="281" spans="2:4">
      <c r="B281">
        <f t="shared" si="10"/>
        <v>277</v>
      </c>
      <c r="C281">
        <v>1.0129999999999999</v>
      </c>
      <c r="D281">
        <f t="shared" si="9"/>
        <v>1.0149999999999999</v>
      </c>
    </row>
    <row r="282" spans="2:4">
      <c r="B282">
        <f t="shared" si="10"/>
        <v>278</v>
      </c>
      <c r="C282">
        <v>1.0129999999999999</v>
      </c>
      <c r="D282">
        <f t="shared" si="9"/>
        <v>1.0149999999999999</v>
      </c>
    </row>
    <row r="283" spans="2:4">
      <c r="B283">
        <f t="shared" si="10"/>
        <v>279</v>
      </c>
      <c r="C283">
        <v>1.0127999999999999</v>
      </c>
      <c r="D283">
        <f t="shared" si="9"/>
        <v>1.0149999999999999</v>
      </c>
    </row>
    <row r="284" spans="2:4">
      <c r="B284">
        <f t="shared" si="10"/>
        <v>280</v>
      </c>
      <c r="C284">
        <v>1.0127754999999998</v>
      </c>
      <c r="D284">
        <f t="shared" si="9"/>
        <v>1.0149999999999999</v>
      </c>
    </row>
    <row r="285" spans="2:4">
      <c r="B285">
        <f t="shared" si="10"/>
        <v>281</v>
      </c>
      <c r="C285">
        <v>1.0126999999999999</v>
      </c>
      <c r="D285">
        <f t="shared" si="9"/>
        <v>1.0149999999999999</v>
      </c>
    </row>
    <row r="286" spans="2:4">
      <c r="B286">
        <f t="shared" si="10"/>
        <v>282</v>
      </c>
      <c r="C286">
        <v>1.0126444999999999</v>
      </c>
      <c r="D286">
        <f t="shared" si="9"/>
        <v>1.0149999999999999</v>
      </c>
    </row>
    <row r="287" spans="2:4">
      <c r="B287">
        <f t="shared" si="10"/>
        <v>283</v>
      </c>
      <c r="C287">
        <v>1.0125999999999999</v>
      </c>
      <c r="D287">
        <f t="shared" si="9"/>
        <v>1.0149999999999999</v>
      </c>
    </row>
    <row r="288" spans="2:4">
      <c r="B288">
        <f t="shared" si="10"/>
        <v>284</v>
      </c>
      <c r="C288">
        <v>1.0125134999999998</v>
      </c>
      <c r="D288">
        <f t="shared" si="9"/>
        <v>1.0149999999999999</v>
      </c>
    </row>
    <row r="289" spans="2:4">
      <c r="B289">
        <f t="shared" si="10"/>
        <v>285</v>
      </c>
      <c r="C289">
        <v>1.0125</v>
      </c>
      <c r="D289">
        <f t="shared" si="9"/>
        <v>1.0149999999999999</v>
      </c>
    </row>
    <row r="290" spans="2:4">
      <c r="B290">
        <f t="shared" si="10"/>
        <v>286</v>
      </c>
      <c r="C290">
        <v>1.0125</v>
      </c>
      <c r="D290">
        <f t="shared" si="9"/>
        <v>1.0149999999999999</v>
      </c>
    </row>
    <row r="291" spans="2:4">
      <c r="B291">
        <f t="shared" si="10"/>
        <v>287</v>
      </c>
      <c r="C291">
        <v>1.0125</v>
      </c>
      <c r="D291">
        <f t="shared" si="9"/>
        <v>1.0149999999999999</v>
      </c>
    </row>
    <row r="292" spans="2:4">
      <c r="B292">
        <f t="shared" si="10"/>
        <v>288</v>
      </c>
      <c r="C292">
        <v>1.0125</v>
      </c>
      <c r="D292">
        <f t="shared" si="9"/>
        <v>1.0149999999999999</v>
      </c>
    </row>
    <row r="293" spans="2:4">
      <c r="B293">
        <f t="shared" si="10"/>
        <v>289</v>
      </c>
      <c r="C293">
        <v>1.0124359999999999</v>
      </c>
      <c r="D293">
        <f t="shared" si="9"/>
        <v>1.01</v>
      </c>
    </row>
    <row r="294" spans="2:4">
      <c r="B294">
        <f t="shared" si="10"/>
        <v>290</v>
      </c>
      <c r="C294">
        <v>1.0123205</v>
      </c>
      <c r="D294">
        <f t="shared" si="9"/>
        <v>1.01</v>
      </c>
    </row>
    <row r="295" spans="2:4">
      <c r="B295">
        <f t="shared" si="10"/>
        <v>291</v>
      </c>
      <c r="C295">
        <v>1.0123</v>
      </c>
      <c r="D295">
        <f t="shared" si="9"/>
        <v>1.01</v>
      </c>
    </row>
    <row r="296" spans="2:4">
      <c r="B296">
        <f t="shared" si="10"/>
        <v>292</v>
      </c>
      <c r="C296">
        <v>1.0122895000000001</v>
      </c>
      <c r="D296">
        <f t="shared" si="9"/>
        <v>1.01</v>
      </c>
    </row>
    <row r="297" spans="2:4">
      <c r="B297">
        <f t="shared" si="10"/>
        <v>293</v>
      </c>
      <c r="C297">
        <v>1.0122</v>
      </c>
      <c r="D297">
        <f t="shared" si="9"/>
        <v>1.01</v>
      </c>
    </row>
    <row r="298" spans="2:4">
      <c r="B298">
        <f t="shared" si="10"/>
        <v>294</v>
      </c>
      <c r="C298">
        <v>1.0122</v>
      </c>
      <c r="D298">
        <f t="shared" si="9"/>
        <v>1.01</v>
      </c>
    </row>
    <row r="299" spans="2:4">
      <c r="B299">
        <f t="shared" si="10"/>
        <v>295</v>
      </c>
      <c r="C299">
        <v>1.0122</v>
      </c>
      <c r="D299">
        <f t="shared" si="9"/>
        <v>1.01</v>
      </c>
    </row>
    <row r="300" spans="2:4">
      <c r="B300">
        <f t="shared" si="10"/>
        <v>296</v>
      </c>
      <c r="C300">
        <v>1.0122</v>
      </c>
      <c r="D300">
        <f t="shared" si="9"/>
        <v>1.01</v>
      </c>
    </row>
    <row r="301" spans="2:4">
      <c r="B301">
        <f t="shared" si="10"/>
        <v>297</v>
      </c>
      <c r="C301">
        <v>1.0121119999999999</v>
      </c>
      <c r="D301">
        <f t="shared" si="9"/>
        <v>1.01</v>
      </c>
    </row>
    <row r="302" spans="2:4">
      <c r="B302">
        <f t="shared" si="10"/>
        <v>298</v>
      </c>
      <c r="C302">
        <v>1.0121</v>
      </c>
      <c r="D302">
        <f t="shared" si="9"/>
        <v>1.01</v>
      </c>
    </row>
    <row r="303" spans="2:4">
      <c r="B303">
        <f t="shared" si="10"/>
        <v>299</v>
      </c>
      <c r="C303">
        <v>1.012081</v>
      </c>
      <c r="D303">
        <f t="shared" si="9"/>
        <v>1.01</v>
      </c>
    </row>
    <row r="304" spans="2:4">
      <c r="B304">
        <f t="shared" si="10"/>
        <v>300</v>
      </c>
      <c r="C304">
        <v>1.012</v>
      </c>
      <c r="D304">
        <f t="shared" si="9"/>
        <v>1.01</v>
      </c>
    </row>
    <row r="305" spans="2:4">
      <c r="B305">
        <f t="shared" si="10"/>
        <v>301</v>
      </c>
      <c r="C305">
        <v>1.0119500000000001</v>
      </c>
      <c r="D305">
        <f t="shared" si="9"/>
        <v>1.01</v>
      </c>
    </row>
    <row r="306" spans="2:4">
      <c r="B306">
        <f t="shared" si="10"/>
        <v>302</v>
      </c>
      <c r="C306">
        <v>1.0119</v>
      </c>
      <c r="D306">
        <f t="shared" si="9"/>
        <v>1.01</v>
      </c>
    </row>
    <row r="307" spans="2:4">
      <c r="B307">
        <f t="shared" si="10"/>
        <v>303</v>
      </c>
      <c r="C307">
        <v>1.0119</v>
      </c>
      <c r="D307">
        <f t="shared" si="9"/>
        <v>1.01</v>
      </c>
    </row>
    <row r="308" spans="2:4">
      <c r="B308">
        <f t="shared" si="10"/>
        <v>304</v>
      </c>
      <c r="C308">
        <v>1.0119</v>
      </c>
      <c r="D308">
        <f t="shared" si="9"/>
        <v>1.01</v>
      </c>
    </row>
    <row r="309" spans="2:4">
      <c r="B309">
        <f t="shared" si="10"/>
        <v>305</v>
      </c>
      <c r="C309">
        <v>1.0119</v>
      </c>
      <c r="D309">
        <f t="shared" si="9"/>
        <v>1.01</v>
      </c>
    </row>
    <row r="310" spans="2:4">
      <c r="B310">
        <f t="shared" si="10"/>
        <v>306</v>
      </c>
      <c r="C310">
        <v>1.0119</v>
      </c>
      <c r="D310">
        <f t="shared" si="9"/>
        <v>1.01</v>
      </c>
    </row>
    <row r="311" spans="2:4">
      <c r="B311">
        <f t="shared" si="10"/>
        <v>307</v>
      </c>
      <c r="C311">
        <v>1.011814</v>
      </c>
      <c r="D311">
        <f t="shared" si="9"/>
        <v>1.01</v>
      </c>
    </row>
    <row r="312" spans="2:4">
      <c r="B312">
        <f t="shared" si="10"/>
        <v>308</v>
      </c>
      <c r="C312">
        <v>1.0117</v>
      </c>
      <c r="D312">
        <f t="shared" si="9"/>
        <v>1.01</v>
      </c>
    </row>
    <row r="313" spans="2:4">
      <c r="B313">
        <f t="shared" si="10"/>
        <v>309</v>
      </c>
      <c r="C313">
        <v>1.0116260000000001</v>
      </c>
      <c r="D313">
        <f t="shared" si="9"/>
        <v>1.01</v>
      </c>
    </row>
    <row r="314" spans="2:4">
      <c r="B314">
        <f t="shared" si="10"/>
        <v>310</v>
      </c>
      <c r="C314">
        <v>1.0116000000000001</v>
      </c>
      <c r="D314">
        <f t="shared" si="9"/>
        <v>1.01</v>
      </c>
    </row>
    <row r="315" spans="2:4">
      <c r="B315">
        <f t="shared" si="10"/>
        <v>311</v>
      </c>
      <c r="C315">
        <v>1.0116000000000001</v>
      </c>
      <c r="D315">
        <f t="shared" si="9"/>
        <v>1.01</v>
      </c>
    </row>
    <row r="316" spans="2:4">
      <c r="B316">
        <f t="shared" si="10"/>
        <v>312</v>
      </c>
      <c r="C316">
        <v>1.0116000000000001</v>
      </c>
      <c r="D316">
        <f t="shared" si="9"/>
        <v>1.01</v>
      </c>
    </row>
    <row r="317" spans="2:4">
      <c r="B317">
        <f t="shared" si="10"/>
        <v>313</v>
      </c>
      <c r="C317">
        <v>1.0115640000000001</v>
      </c>
      <c r="D317">
        <f t="shared" si="9"/>
        <v>1.01</v>
      </c>
    </row>
    <row r="318" spans="2:4">
      <c r="B318">
        <f t="shared" si="10"/>
        <v>314</v>
      </c>
      <c r="C318">
        <v>1.0115000000000001</v>
      </c>
      <c r="D318">
        <f t="shared" si="9"/>
        <v>1.01</v>
      </c>
    </row>
    <row r="319" spans="2:4">
      <c r="B319">
        <f t="shared" si="10"/>
        <v>315</v>
      </c>
      <c r="C319">
        <v>1.011433</v>
      </c>
      <c r="D319">
        <f t="shared" si="9"/>
        <v>1.01</v>
      </c>
    </row>
    <row r="320" spans="2:4">
      <c r="B320">
        <f t="shared" si="10"/>
        <v>316</v>
      </c>
      <c r="C320">
        <v>1.0114000000000001</v>
      </c>
      <c r="D320">
        <f t="shared" si="9"/>
        <v>1.01</v>
      </c>
    </row>
    <row r="321" spans="2:4">
      <c r="B321">
        <f t="shared" si="10"/>
        <v>317</v>
      </c>
      <c r="C321">
        <v>1.0113020000000001</v>
      </c>
      <c r="D321">
        <f t="shared" si="9"/>
        <v>1.01</v>
      </c>
    </row>
    <row r="322" spans="2:4">
      <c r="B322">
        <f t="shared" si="10"/>
        <v>318</v>
      </c>
      <c r="C322">
        <v>1.0112000000000001</v>
      </c>
      <c r="D322">
        <f t="shared" si="9"/>
        <v>1.01</v>
      </c>
    </row>
    <row r="323" spans="2:4">
      <c r="B323">
        <f t="shared" si="10"/>
        <v>319</v>
      </c>
      <c r="C323">
        <v>1.0112000000000001</v>
      </c>
      <c r="D323">
        <f t="shared" si="9"/>
        <v>1.01</v>
      </c>
    </row>
    <row r="324" spans="2:4">
      <c r="B324">
        <f t="shared" si="10"/>
        <v>320</v>
      </c>
      <c r="C324">
        <v>1.0111555000000001</v>
      </c>
      <c r="D324">
        <f t="shared" si="9"/>
        <v>1.01</v>
      </c>
    </row>
    <row r="325" spans="2:4">
      <c r="B325">
        <f t="shared" si="10"/>
        <v>321</v>
      </c>
      <c r="C325">
        <v>1.0111000000000001</v>
      </c>
      <c r="D325">
        <f t="shared" si="9"/>
        <v>1.01</v>
      </c>
    </row>
    <row r="326" spans="2:4">
      <c r="B326">
        <f t="shared" si="10"/>
        <v>322</v>
      </c>
      <c r="C326">
        <v>1.0110245</v>
      </c>
      <c r="D326">
        <f t="shared" ref="D326:D389" si="11">ROUND(2*C326,2)/2</f>
        <v>1.01</v>
      </c>
    </row>
    <row r="327" spans="2:4">
      <c r="B327">
        <f t="shared" ref="B327:B390" si="12">B326+1</f>
        <v>323</v>
      </c>
      <c r="C327">
        <v>1.0109999999999999</v>
      </c>
      <c r="D327">
        <f t="shared" si="11"/>
        <v>1.01</v>
      </c>
    </row>
    <row r="328" spans="2:4">
      <c r="B328">
        <f t="shared" si="12"/>
        <v>324</v>
      </c>
      <c r="C328">
        <v>1.0109869999999999</v>
      </c>
      <c r="D328">
        <f t="shared" si="11"/>
        <v>1.01</v>
      </c>
    </row>
    <row r="329" spans="2:4">
      <c r="B329">
        <f t="shared" si="12"/>
        <v>325</v>
      </c>
      <c r="C329">
        <v>1.010778</v>
      </c>
      <c r="D329">
        <f t="shared" si="11"/>
        <v>1.01</v>
      </c>
    </row>
    <row r="330" spans="2:4">
      <c r="B330">
        <f t="shared" si="12"/>
        <v>326</v>
      </c>
      <c r="C330">
        <v>1.0106999999999999</v>
      </c>
      <c r="D330">
        <f t="shared" si="11"/>
        <v>1.01</v>
      </c>
    </row>
    <row r="331" spans="2:4">
      <c r="B331">
        <f t="shared" si="12"/>
        <v>327</v>
      </c>
      <c r="C331">
        <v>1.0106999999999999</v>
      </c>
      <c r="D331">
        <f t="shared" si="11"/>
        <v>1.01</v>
      </c>
    </row>
    <row r="332" spans="2:4">
      <c r="B332">
        <f t="shared" si="12"/>
        <v>328</v>
      </c>
      <c r="C332">
        <v>1.0105629999999999</v>
      </c>
      <c r="D332">
        <f t="shared" si="11"/>
        <v>1.01</v>
      </c>
    </row>
    <row r="333" spans="2:4">
      <c r="B333">
        <f t="shared" si="12"/>
        <v>329</v>
      </c>
      <c r="C333">
        <v>1.010416</v>
      </c>
      <c r="D333">
        <f t="shared" si="11"/>
        <v>1.01</v>
      </c>
    </row>
    <row r="334" spans="2:4">
      <c r="B334">
        <f t="shared" si="12"/>
        <v>330</v>
      </c>
      <c r="C334">
        <v>1.0104</v>
      </c>
      <c r="D334">
        <f t="shared" si="11"/>
        <v>1.01</v>
      </c>
    </row>
    <row r="335" spans="2:4">
      <c r="B335">
        <f t="shared" si="12"/>
        <v>331</v>
      </c>
      <c r="C335">
        <v>1.0104</v>
      </c>
      <c r="D335">
        <f t="shared" si="11"/>
        <v>1.01</v>
      </c>
    </row>
    <row r="336" spans="2:4">
      <c r="B336">
        <f t="shared" si="12"/>
        <v>332</v>
      </c>
      <c r="C336">
        <v>1.0103694999999999</v>
      </c>
      <c r="D336">
        <f t="shared" si="11"/>
        <v>1.01</v>
      </c>
    </row>
    <row r="337" spans="2:4">
      <c r="B337">
        <f t="shared" si="12"/>
        <v>333</v>
      </c>
      <c r="C337">
        <v>1.0103</v>
      </c>
      <c r="D337">
        <f t="shared" si="11"/>
        <v>1.01</v>
      </c>
    </row>
    <row r="338" spans="2:4">
      <c r="B338">
        <f t="shared" si="12"/>
        <v>334</v>
      </c>
      <c r="C338">
        <v>1.0103</v>
      </c>
      <c r="D338">
        <f t="shared" si="11"/>
        <v>1.01</v>
      </c>
    </row>
    <row r="339" spans="2:4">
      <c r="B339">
        <f t="shared" si="12"/>
        <v>335</v>
      </c>
      <c r="C339">
        <v>1.0103</v>
      </c>
      <c r="D339">
        <f t="shared" si="11"/>
        <v>1.01</v>
      </c>
    </row>
    <row r="340" spans="2:4">
      <c r="B340">
        <f t="shared" si="12"/>
        <v>336</v>
      </c>
      <c r="C340">
        <v>1.0103</v>
      </c>
      <c r="D340">
        <f t="shared" si="11"/>
        <v>1.01</v>
      </c>
    </row>
    <row r="341" spans="2:4">
      <c r="B341">
        <f t="shared" si="12"/>
        <v>337</v>
      </c>
      <c r="C341">
        <v>1.009992</v>
      </c>
      <c r="D341">
        <f t="shared" si="11"/>
        <v>1.01</v>
      </c>
    </row>
    <row r="342" spans="2:4">
      <c r="B342">
        <f t="shared" si="12"/>
        <v>338</v>
      </c>
      <c r="C342">
        <v>1.0099</v>
      </c>
      <c r="D342">
        <f t="shared" si="11"/>
        <v>1.01</v>
      </c>
    </row>
    <row r="343" spans="2:4">
      <c r="B343">
        <f t="shared" si="12"/>
        <v>339</v>
      </c>
      <c r="C343">
        <v>1.0099</v>
      </c>
      <c r="D343">
        <f t="shared" si="11"/>
        <v>1.01</v>
      </c>
    </row>
    <row r="344" spans="2:4">
      <c r="B344">
        <f t="shared" si="12"/>
        <v>340</v>
      </c>
      <c r="C344">
        <v>1.0099</v>
      </c>
      <c r="D344">
        <f t="shared" si="11"/>
        <v>1.01</v>
      </c>
    </row>
    <row r="345" spans="2:4">
      <c r="B345">
        <f t="shared" si="12"/>
        <v>341</v>
      </c>
      <c r="C345">
        <v>1.0099</v>
      </c>
      <c r="D345">
        <f t="shared" si="11"/>
        <v>1.01</v>
      </c>
    </row>
    <row r="346" spans="2:4">
      <c r="B346">
        <f t="shared" si="12"/>
        <v>342</v>
      </c>
      <c r="C346">
        <v>1.0097290000000001</v>
      </c>
      <c r="D346">
        <f t="shared" si="11"/>
        <v>1.01</v>
      </c>
    </row>
    <row r="347" spans="2:4">
      <c r="B347">
        <f t="shared" si="12"/>
        <v>343</v>
      </c>
      <c r="C347">
        <v>1.0096000000000001</v>
      </c>
      <c r="D347">
        <f t="shared" si="11"/>
        <v>1.01</v>
      </c>
    </row>
    <row r="348" spans="2:4">
      <c r="B348">
        <f t="shared" si="12"/>
        <v>344</v>
      </c>
      <c r="C348">
        <v>1.0095835</v>
      </c>
      <c r="D348">
        <f t="shared" si="11"/>
        <v>1.01</v>
      </c>
    </row>
    <row r="349" spans="2:4">
      <c r="B349">
        <f t="shared" si="12"/>
        <v>345</v>
      </c>
      <c r="C349">
        <v>1.0095000000000001</v>
      </c>
      <c r="D349">
        <f t="shared" si="11"/>
        <v>1.01</v>
      </c>
    </row>
    <row r="350" spans="2:4">
      <c r="B350">
        <f t="shared" si="12"/>
        <v>346</v>
      </c>
      <c r="C350">
        <v>1.0095000000000001</v>
      </c>
      <c r="D350">
        <f t="shared" si="11"/>
        <v>1.01</v>
      </c>
    </row>
    <row r="351" spans="2:4">
      <c r="B351">
        <f t="shared" si="12"/>
        <v>347</v>
      </c>
      <c r="C351">
        <v>1.0095000000000001</v>
      </c>
      <c r="D351">
        <f t="shared" si="11"/>
        <v>1.01</v>
      </c>
    </row>
    <row r="352" spans="2:4">
      <c r="B352">
        <f t="shared" si="12"/>
        <v>348</v>
      </c>
      <c r="C352">
        <v>1.0095000000000001</v>
      </c>
      <c r="D352">
        <f t="shared" si="11"/>
        <v>1.01</v>
      </c>
    </row>
    <row r="353" spans="2:4">
      <c r="B353">
        <f t="shared" si="12"/>
        <v>349</v>
      </c>
      <c r="C353">
        <v>1.009406</v>
      </c>
      <c r="D353">
        <f t="shared" si="11"/>
        <v>1.01</v>
      </c>
    </row>
    <row r="354" spans="2:4">
      <c r="B354">
        <f t="shared" si="12"/>
        <v>350</v>
      </c>
      <c r="C354">
        <v>1.0094000000000001</v>
      </c>
      <c r="D354">
        <f t="shared" si="11"/>
        <v>1.01</v>
      </c>
    </row>
    <row r="355" spans="2:4">
      <c r="B355">
        <f t="shared" si="12"/>
        <v>351</v>
      </c>
      <c r="C355">
        <v>1.0094000000000001</v>
      </c>
      <c r="D355">
        <f t="shared" si="11"/>
        <v>1.01</v>
      </c>
    </row>
    <row r="356" spans="2:4">
      <c r="B356">
        <f t="shared" si="12"/>
        <v>352</v>
      </c>
      <c r="C356">
        <v>1.0093595000000002</v>
      </c>
      <c r="D356">
        <f t="shared" si="11"/>
        <v>1.01</v>
      </c>
    </row>
    <row r="357" spans="2:4">
      <c r="B357">
        <f t="shared" si="12"/>
        <v>353</v>
      </c>
      <c r="C357">
        <v>1.0093000000000001</v>
      </c>
      <c r="D357">
        <f t="shared" si="11"/>
        <v>1.01</v>
      </c>
    </row>
    <row r="358" spans="2:4">
      <c r="B358">
        <f t="shared" si="12"/>
        <v>354</v>
      </c>
      <c r="C358">
        <v>1.0092285000000001</v>
      </c>
      <c r="D358">
        <f t="shared" si="11"/>
        <v>1.01</v>
      </c>
    </row>
    <row r="359" spans="2:4">
      <c r="B359">
        <f t="shared" si="12"/>
        <v>355</v>
      </c>
      <c r="C359">
        <v>1.0092000000000001</v>
      </c>
      <c r="D359">
        <f t="shared" si="11"/>
        <v>1.01</v>
      </c>
    </row>
    <row r="360" spans="2:4">
      <c r="B360">
        <f t="shared" si="12"/>
        <v>356</v>
      </c>
      <c r="C360">
        <v>1.0091975000000002</v>
      </c>
      <c r="D360">
        <f t="shared" si="11"/>
        <v>1.01</v>
      </c>
    </row>
    <row r="361" spans="2:4">
      <c r="B361">
        <f t="shared" si="12"/>
        <v>357</v>
      </c>
      <c r="C361">
        <v>1.0091000000000001</v>
      </c>
      <c r="D361">
        <f t="shared" si="11"/>
        <v>1.01</v>
      </c>
    </row>
    <row r="362" spans="2:4">
      <c r="B362">
        <f t="shared" si="12"/>
        <v>358</v>
      </c>
      <c r="C362">
        <v>1.0091000000000001</v>
      </c>
      <c r="D362">
        <f t="shared" si="11"/>
        <v>1.01</v>
      </c>
    </row>
    <row r="363" spans="2:4">
      <c r="B363">
        <f t="shared" si="12"/>
        <v>359</v>
      </c>
      <c r="C363">
        <v>1.0091000000000001</v>
      </c>
      <c r="D363">
        <f t="shared" si="11"/>
        <v>1.01</v>
      </c>
    </row>
    <row r="364" spans="2:4">
      <c r="B364">
        <f t="shared" si="12"/>
        <v>360</v>
      </c>
      <c r="C364">
        <v>1.0090355</v>
      </c>
      <c r="D364">
        <f t="shared" si="11"/>
        <v>1.01</v>
      </c>
    </row>
    <row r="365" spans="2:4">
      <c r="B365">
        <f t="shared" si="12"/>
        <v>361</v>
      </c>
      <c r="C365">
        <v>1.0089199999999998</v>
      </c>
      <c r="D365">
        <f t="shared" si="11"/>
        <v>1.01</v>
      </c>
    </row>
    <row r="366" spans="2:4">
      <c r="B366">
        <f t="shared" si="12"/>
        <v>362</v>
      </c>
      <c r="C366">
        <v>1.0088999999999999</v>
      </c>
      <c r="D366">
        <f t="shared" si="11"/>
        <v>1.01</v>
      </c>
    </row>
    <row r="367" spans="2:4">
      <c r="B367">
        <f t="shared" si="12"/>
        <v>363</v>
      </c>
      <c r="C367">
        <v>1.0087999999999999</v>
      </c>
      <c r="D367">
        <f t="shared" si="11"/>
        <v>1.01</v>
      </c>
    </row>
    <row r="368" spans="2:4">
      <c r="B368">
        <f t="shared" si="12"/>
        <v>364</v>
      </c>
      <c r="C368">
        <v>1.0087999999999999</v>
      </c>
      <c r="D368">
        <f t="shared" si="11"/>
        <v>1.01</v>
      </c>
    </row>
    <row r="369" spans="2:4">
      <c r="B369">
        <f t="shared" si="12"/>
        <v>365</v>
      </c>
      <c r="C369">
        <v>1.0087999999999999</v>
      </c>
      <c r="D369">
        <f t="shared" si="11"/>
        <v>1.01</v>
      </c>
    </row>
    <row r="370" spans="2:4">
      <c r="B370">
        <f t="shared" si="12"/>
        <v>366</v>
      </c>
      <c r="C370">
        <v>1.0087999999999999</v>
      </c>
      <c r="D370">
        <f t="shared" si="11"/>
        <v>1.01</v>
      </c>
    </row>
    <row r="371" spans="2:4">
      <c r="B371">
        <f t="shared" si="12"/>
        <v>367</v>
      </c>
      <c r="C371">
        <v>1.0087269999999999</v>
      </c>
      <c r="D371">
        <f t="shared" si="11"/>
        <v>1.01</v>
      </c>
    </row>
    <row r="372" spans="2:4">
      <c r="B372">
        <f t="shared" si="12"/>
        <v>368</v>
      </c>
      <c r="C372">
        <v>1.0086999999999999</v>
      </c>
      <c r="D372">
        <f t="shared" si="11"/>
        <v>1.01</v>
      </c>
    </row>
    <row r="373" spans="2:4">
      <c r="B373">
        <f t="shared" si="12"/>
        <v>369</v>
      </c>
      <c r="C373">
        <v>1.0085999999999999</v>
      </c>
      <c r="D373">
        <f t="shared" si="11"/>
        <v>1.01</v>
      </c>
    </row>
    <row r="374" spans="2:4">
      <c r="B374">
        <f t="shared" si="12"/>
        <v>370</v>
      </c>
      <c r="C374">
        <v>1.0085999999999999</v>
      </c>
      <c r="D374">
        <f t="shared" si="11"/>
        <v>1.01</v>
      </c>
    </row>
    <row r="375" spans="2:4">
      <c r="B375">
        <f t="shared" si="12"/>
        <v>371</v>
      </c>
      <c r="C375">
        <v>1.0085999999999999</v>
      </c>
      <c r="D375">
        <f t="shared" si="11"/>
        <v>1.01</v>
      </c>
    </row>
    <row r="376" spans="2:4">
      <c r="B376">
        <f t="shared" si="12"/>
        <v>372</v>
      </c>
      <c r="C376">
        <v>1.0085999999999999</v>
      </c>
      <c r="D376">
        <f t="shared" si="11"/>
        <v>1.01</v>
      </c>
    </row>
    <row r="377" spans="2:4">
      <c r="B377">
        <f t="shared" si="12"/>
        <v>373</v>
      </c>
      <c r="C377">
        <v>1.008534</v>
      </c>
      <c r="D377">
        <f t="shared" si="11"/>
        <v>1.01</v>
      </c>
    </row>
    <row r="378" spans="2:4">
      <c r="B378">
        <f t="shared" si="12"/>
        <v>374</v>
      </c>
      <c r="C378">
        <v>1.0085</v>
      </c>
      <c r="D378">
        <f t="shared" si="11"/>
        <v>1.01</v>
      </c>
    </row>
    <row r="379" spans="2:4">
      <c r="B379">
        <f t="shared" si="12"/>
        <v>375</v>
      </c>
      <c r="C379">
        <v>1.0085</v>
      </c>
      <c r="D379">
        <f t="shared" si="11"/>
        <v>1.01</v>
      </c>
    </row>
    <row r="380" spans="2:4">
      <c r="B380">
        <f t="shared" si="12"/>
        <v>376</v>
      </c>
      <c r="C380">
        <v>1.0085</v>
      </c>
      <c r="D380">
        <f t="shared" si="11"/>
        <v>1.01</v>
      </c>
    </row>
    <row r="381" spans="2:4">
      <c r="B381">
        <f t="shared" si="12"/>
        <v>377</v>
      </c>
      <c r="C381">
        <v>1.008472</v>
      </c>
      <c r="D381">
        <f t="shared" si="11"/>
        <v>1.01</v>
      </c>
    </row>
    <row r="382" spans="2:4">
      <c r="B382">
        <f t="shared" si="12"/>
        <v>378</v>
      </c>
      <c r="C382">
        <v>1.0082694999999999</v>
      </c>
      <c r="D382">
        <f t="shared" si="11"/>
        <v>1.01</v>
      </c>
    </row>
    <row r="383" spans="2:4">
      <c r="B383">
        <f t="shared" si="12"/>
        <v>379</v>
      </c>
      <c r="C383">
        <v>1.0081</v>
      </c>
      <c r="D383">
        <f t="shared" si="11"/>
        <v>1.01</v>
      </c>
    </row>
    <row r="384" spans="2:4">
      <c r="B384">
        <f t="shared" si="12"/>
        <v>380</v>
      </c>
      <c r="C384">
        <v>1.0081</v>
      </c>
      <c r="D384">
        <f t="shared" si="11"/>
        <v>1.01</v>
      </c>
    </row>
    <row r="385" spans="2:4">
      <c r="B385">
        <f t="shared" si="12"/>
        <v>381</v>
      </c>
      <c r="C385">
        <v>1.0081</v>
      </c>
      <c r="D385">
        <f t="shared" si="11"/>
        <v>1.01</v>
      </c>
    </row>
    <row r="386" spans="2:4">
      <c r="B386">
        <f t="shared" si="12"/>
        <v>382</v>
      </c>
      <c r="C386">
        <v>1.0081</v>
      </c>
      <c r="D386">
        <f t="shared" si="11"/>
        <v>1.01</v>
      </c>
    </row>
    <row r="387" spans="2:4">
      <c r="B387">
        <f t="shared" si="12"/>
        <v>383</v>
      </c>
      <c r="C387">
        <v>1.0081</v>
      </c>
      <c r="D387">
        <f t="shared" si="11"/>
        <v>1.01</v>
      </c>
    </row>
    <row r="388" spans="2:4">
      <c r="B388">
        <f t="shared" si="12"/>
        <v>384</v>
      </c>
      <c r="C388">
        <v>1.0080635</v>
      </c>
      <c r="D388">
        <f t="shared" si="11"/>
        <v>1.01</v>
      </c>
    </row>
    <row r="389" spans="2:4">
      <c r="B389">
        <f t="shared" si="12"/>
        <v>385</v>
      </c>
      <c r="C389">
        <v>1.008</v>
      </c>
      <c r="D389">
        <f t="shared" si="11"/>
        <v>1.01</v>
      </c>
    </row>
    <row r="390" spans="2:4">
      <c r="B390">
        <f t="shared" si="12"/>
        <v>386</v>
      </c>
      <c r="C390">
        <v>1.008</v>
      </c>
      <c r="D390">
        <f t="shared" ref="D390:D453" si="13">ROUND(2*C390,2)/2</f>
        <v>1.01</v>
      </c>
    </row>
    <row r="391" spans="2:4">
      <c r="B391">
        <f t="shared" ref="B391:B454" si="14">B390+1</f>
        <v>387</v>
      </c>
      <c r="C391">
        <v>1.007917</v>
      </c>
      <c r="D391">
        <f t="shared" si="13"/>
        <v>1.01</v>
      </c>
    </row>
    <row r="392" spans="2:4">
      <c r="B392">
        <f t="shared" si="14"/>
        <v>388</v>
      </c>
      <c r="C392">
        <v>1.0079</v>
      </c>
      <c r="D392">
        <f t="shared" si="13"/>
        <v>1.01</v>
      </c>
    </row>
    <row r="393" spans="2:4">
      <c r="B393">
        <f t="shared" si="14"/>
        <v>389</v>
      </c>
      <c r="C393">
        <v>1.0078</v>
      </c>
      <c r="D393">
        <f t="shared" si="13"/>
        <v>1.01</v>
      </c>
    </row>
    <row r="394" spans="2:4">
      <c r="B394">
        <f t="shared" si="14"/>
        <v>390</v>
      </c>
      <c r="C394">
        <v>1.0077705000000001</v>
      </c>
      <c r="D394">
        <f t="shared" si="13"/>
        <v>1.01</v>
      </c>
    </row>
    <row r="395" spans="2:4">
      <c r="B395">
        <f t="shared" si="14"/>
        <v>391</v>
      </c>
      <c r="C395">
        <v>1.0077</v>
      </c>
      <c r="D395">
        <f t="shared" si="13"/>
        <v>1.01</v>
      </c>
    </row>
    <row r="396" spans="2:4">
      <c r="B396">
        <f t="shared" si="14"/>
        <v>392</v>
      </c>
      <c r="C396">
        <v>1.0077</v>
      </c>
      <c r="D396">
        <f t="shared" si="13"/>
        <v>1.01</v>
      </c>
    </row>
    <row r="397" spans="2:4">
      <c r="B397">
        <f t="shared" si="14"/>
        <v>393</v>
      </c>
      <c r="C397">
        <v>1.0076240000000001</v>
      </c>
      <c r="D397">
        <f t="shared" si="13"/>
        <v>1.01</v>
      </c>
    </row>
    <row r="398" spans="2:4">
      <c r="B398">
        <f t="shared" si="14"/>
        <v>394</v>
      </c>
      <c r="C398">
        <v>1.0076000000000001</v>
      </c>
      <c r="D398">
        <f t="shared" si="13"/>
        <v>1.01</v>
      </c>
    </row>
    <row r="399" spans="2:4">
      <c r="B399">
        <f t="shared" si="14"/>
        <v>395</v>
      </c>
      <c r="C399">
        <v>1.0076000000000001</v>
      </c>
      <c r="D399">
        <f t="shared" si="13"/>
        <v>1.01</v>
      </c>
    </row>
    <row r="400" spans="2:4">
      <c r="B400">
        <f t="shared" si="14"/>
        <v>396</v>
      </c>
      <c r="C400">
        <v>1.0075775</v>
      </c>
      <c r="D400">
        <f t="shared" si="13"/>
        <v>1.01</v>
      </c>
    </row>
    <row r="401" spans="2:4">
      <c r="B401">
        <f t="shared" si="14"/>
        <v>397</v>
      </c>
      <c r="C401">
        <v>1.0075000000000001</v>
      </c>
      <c r="D401">
        <f t="shared" si="13"/>
        <v>1.01</v>
      </c>
    </row>
    <row r="402" spans="2:4">
      <c r="B402">
        <f t="shared" si="14"/>
        <v>398</v>
      </c>
      <c r="C402">
        <v>1.007393</v>
      </c>
      <c r="D402">
        <f t="shared" si="13"/>
        <v>1.0049999999999999</v>
      </c>
    </row>
    <row r="403" spans="2:4">
      <c r="B403">
        <f t="shared" si="14"/>
        <v>399</v>
      </c>
      <c r="C403">
        <v>1.0073000000000001</v>
      </c>
      <c r="D403">
        <f t="shared" si="13"/>
        <v>1.0049999999999999</v>
      </c>
    </row>
    <row r="404" spans="2:4">
      <c r="B404">
        <f t="shared" si="14"/>
        <v>400</v>
      </c>
      <c r="C404">
        <v>1.0072155</v>
      </c>
      <c r="D404">
        <f t="shared" si="13"/>
        <v>1.0049999999999999</v>
      </c>
    </row>
    <row r="405" spans="2:4">
      <c r="B405">
        <f t="shared" si="14"/>
        <v>401</v>
      </c>
      <c r="C405">
        <v>1.0072000000000001</v>
      </c>
      <c r="D405">
        <f t="shared" si="13"/>
        <v>1.0049999999999999</v>
      </c>
    </row>
    <row r="406" spans="2:4">
      <c r="B406">
        <f t="shared" si="14"/>
        <v>402</v>
      </c>
      <c r="C406">
        <v>1.0072000000000001</v>
      </c>
      <c r="D406">
        <f t="shared" si="13"/>
        <v>1.0049999999999999</v>
      </c>
    </row>
    <row r="407" spans="2:4">
      <c r="B407">
        <f t="shared" si="14"/>
        <v>403</v>
      </c>
      <c r="C407">
        <v>1.0071690000000002</v>
      </c>
      <c r="D407">
        <f t="shared" si="13"/>
        <v>1.0049999999999999</v>
      </c>
    </row>
    <row r="408" spans="2:4">
      <c r="B408">
        <f t="shared" si="14"/>
        <v>404</v>
      </c>
      <c r="C408">
        <v>1.0071000000000001</v>
      </c>
      <c r="D408">
        <f t="shared" si="13"/>
        <v>1.0049999999999999</v>
      </c>
    </row>
    <row r="409" spans="2:4">
      <c r="B409">
        <f t="shared" si="14"/>
        <v>405</v>
      </c>
      <c r="C409">
        <v>1.0071000000000001</v>
      </c>
      <c r="D409">
        <f t="shared" si="13"/>
        <v>1.0049999999999999</v>
      </c>
    </row>
    <row r="410" spans="2:4">
      <c r="B410">
        <f t="shared" si="14"/>
        <v>406</v>
      </c>
      <c r="C410">
        <v>1.0071000000000001</v>
      </c>
      <c r="D410">
        <f t="shared" si="13"/>
        <v>1.0049999999999999</v>
      </c>
    </row>
    <row r="411" spans="2:4">
      <c r="B411">
        <f t="shared" si="14"/>
        <v>407</v>
      </c>
      <c r="C411">
        <v>1.0071000000000001</v>
      </c>
      <c r="D411">
        <f t="shared" si="13"/>
        <v>1.0049999999999999</v>
      </c>
    </row>
    <row r="412" spans="2:4">
      <c r="B412">
        <f t="shared" si="14"/>
        <v>408</v>
      </c>
      <c r="C412">
        <v>1.0068999999999999</v>
      </c>
      <c r="D412">
        <f t="shared" si="13"/>
        <v>1.0049999999999999</v>
      </c>
    </row>
    <row r="413" spans="2:4">
      <c r="B413">
        <f t="shared" si="14"/>
        <v>409</v>
      </c>
      <c r="C413">
        <v>1.0068759999999999</v>
      </c>
      <c r="D413">
        <f t="shared" si="13"/>
        <v>1.0049999999999999</v>
      </c>
    </row>
    <row r="414" spans="2:4">
      <c r="B414">
        <f t="shared" si="14"/>
        <v>410</v>
      </c>
      <c r="C414">
        <v>1.0067999999999999</v>
      </c>
      <c r="D414">
        <f t="shared" si="13"/>
        <v>1.0049999999999999</v>
      </c>
    </row>
    <row r="415" spans="2:4">
      <c r="B415">
        <f t="shared" si="14"/>
        <v>411</v>
      </c>
      <c r="C415">
        <v>1.006745</v>
      </c>
      <c r="D415">
        <f t="shared" si="13"/>
        <v>1.0049999999999999</v>
      </c>
    </row>
    <row r="416" spans="2:4">
      <c r="B416">
        <f t="shared" si="14"/>
        <v>412</v>
      </c>
      <c r="C416">
        <v>1.0066999999999999</v>
      </c>
      <c r="D416">
        <f t="shared" si="13"/>
        <v>1.0049999999999999</v>
      </c>
    </row>
    <row r="417" spans="2:4">
      <c r="B417">
        <f t="shared" si="14"/>
        <v>413</v>
      </c>
      <c r="C417">
        <v>1.0066139999999999</v>
      </c>
      <c r="D417">
        <f t="shared" si="13"/>
        <v>1.0049999999999999</v>
      </c>
    </row>
    <row r="418" spans="2:4">
      <c r="B418">
        <f t="shared" si="14"/>
        <v>414</v>
      </c>
      <c r="C418">
        <v>1.0065</v>
      </c>
      <c r="D418">
        <f t="shared" si="13"/>
        <v>1.0049999999999999</v>
      </c>
    </row>
    <row r="419" spans="2:4">
      <c r="B419">
        <f t="shared" si="14"/>
        <v>415</v>
      </c>
      <c r="C419">
        <v>1.006483</v>
      </c>
      <c r="D419">
        <f t="shared" si="13"/>
        <v>1.0049999999999999</v>
      </c>
    </row>
    <row r="420" spans="2:4">
      <c r="B420">
        <f t="shared" si="14"/>
        <v>416</v>
      </c>
      <c r="C420">
        <v>1.0064</v>
      </c>
      <c r="D420">
        <f t="shared" si="13"/>
        <v>1.0049999999999999</v>
      </c>
    </row>
    <row r="421" spans="2:4">
      <c r="B421">
        <f t="shared" si="14"/>
        <v>417</v>
      </c>
      <c r="C421">
        <v>1.0063519999999999</v>
      </c>
      <c r="D421">
        <f t="shared" si="13"/>
        <v>1.0049999999999999</v>
      </c>
    </row>
    <row r="422" spans="2:4">
      <c r="B422">
        <f t="shared" si="14"/>
        <v>418</v>
      </c>
      <c r="C422">
        <v>1.0063</v>
      </c>
      <c r="D422">
        <f t="shared" si="13"/>
        <v>1.0049999999999999</v>
      </c>
    </row>
    <row r="423" spans="2:4">
      <c r="B423">
        <f t="shared" si="14"/>
        <v>419</v>
      </c>
      <c r="C423">
        <v>1.0063</v>
      </c>
      <c r="D423">
        <f t="shared" si="13"/>
        <v>1.0049999999999999</v>
      </c>
    </row>
    <row r="424" spans="2:4">
      <c r="B424">
        <f t="shared" si="14"/>
        <v>420</v>
      </c>
      <c r="C424">
        <v>1.0063</v>
      </c>
      <c r="D424">
        <f t="shared" si="13"/>
        <v>1.0049999999999999</v>
      </c>
    </row>
    <row r="425" spans="2:4">
      <c r="B425">
        <f t="shared" si="14"/>
        <v>421</v>
      </c>
      <c r="C425">
        <v>1.0062899999999999</v>
      </c>
      <c r="D425">
        <f t="shared" si="13"/>
        <v>1.0049999999999999</v>
      </c>
    </row>
    <row r="426" spans="2:4">
      <c r="B426">
        <f t="shared" si="14"/>
        <v>422</v>
      </c>
      <c r="C426">
        <v>1.0062</v>
      </c>
      <c r="D426">
        <f t="shared" si="13"/>
        <v>1.0049999999999999</v>
      </c>
    </row>
    <row r="427" spans="2:4">
      <c r="B427">
        <f t="shared" si="14"/>
        <v>423</v>
      </c>
      <c r="C427">
        <v>1.0062</v>
      </c>
      <c r="D427">
        <f t="shared" si="13"/>
        <v>1.0049999999999999</v>
      </c>
    </row>
    <row r="428" spans="2:4">
      <c r="B428">
        <f t="shared" si="14"/>
        <v>424</v>
      </c>
      <c r="C428">
        <v>1.0062</v>
      </c>
      <c r="D428">
        <f t="shared" si="13"/>
        <v>1.0049999999999999</v>
      </c>
    </row>
    <row r="429" spans="2:4">
      <c r="B429">
        <f t="shared" si="14"/>
        <v>425</v>
      </c>
      <c r="C429">
        <v>1.0061279999999999</v>
      </c>
      <c r="D429">
        <f t="shared" si="13"/>
        <v>1.0049999999999999</v>
      </c>
    </row>
    <row r="430" spans="2:4">
      <c r="B430">
        <f t="shared" si="14"/>
        <v>426</v>
      </c>
      <c r="C430">
        <v>1.0061</v>
      </c>
      <c r="D430">
        <f t="shared" si="13"/>
        <v>1.0049999999999999</v>
      </c>
    </row>
    <row r="431" spans="2:4">
      <c r="B431">
        <f t="shared" si="14"/>
        <v>427</v>
      </c>
      <c r="C431">
        <v>1.0061</v>
      </c>
      <c r="D431">
        <f t="shared" si="13"/>
        <v>1.0049999999999999</v>
      </c>
    </row>
    <row r="432" spans="2:4">
      <c r="B432">
        <f t="shared" si="14"/>
        <v>428</v>
      </c>
      <c r="C432">
        <v>1.0061</v>
      </c>
      <c r="D432">
        <f t="shared" si="13"/>
        <v>1.0049999999999999</v>
      </c>
    </row>
    <row r="433" spans="2:4">
      <c r="B433">
        <f t="shared" si="14"/>
        <v>429</v>
      </c>
      <c r="C433">
        <v>1.0061</v>
      </c>
      <c r="D433">
        <f t="shared" si="13"/>
        <v>1.0049999999999999</v>
      </c>
    </row>
    <row r="434" spans="2:4">
      <c r="B434">
        <f t="shared" si="14"/>
        <v>430</v>
      </c>
      <c r="C434">
        <v>1.0060505</v>
      </c>
      <c r="D434">
        <f t="shared" si="13"/>
        <v>1.0049999999999999</v>
      </c>
    </row>
    <row r="435" spans="2:4">
      <c r="B435">
        <f t="shared" si="14"/>
        <v>431</v>
      </c>
      <c r="C435">
        <v>1.006</v>
      </c>
      <c r="D435">
        <f t="shared" si="13"/>
        <v>1.0049999999999999</v>
      </c>
    </row>
    <row r="436" spans="2:4">
      <c r="B436">
        <f t="shared" si="14"/>
        <v>432</v>
      </c>
      <c r="C436">
        <v>1.006</v>
      </c>
      <c r="D436">
        <f t="shared" si="13"/>
        <v>1.0049999999999999</v>
      </c>
    </row>
    <row r="437" spans="2:4">
      <c r="B437">
        <f t="shared" si="14"/>
        <v>433</v>
      </c>
      <c r="C437">
        <v>1.0059039999999999</v>
      </c>
      <c r="D437">
        <f t="shared" si="13"/>
        <v>1.0049999999999999</v>
      </c>
    </row>
    <row r="438" spans="2:4">
      <c r="B438">
        <f t="shared" si="14"/>
        <v>434</v>
      </c>
      <c r="C438">
        <v>1.0059</v>
      </c>
      <c r="D438">
        <f t="shared" si="13"/>
        <v>1.0049999999999999</v>
      </c>
    </row>
    <row r="439" spans="2:4">
      <c r="B439">
        <f t="shared" si="14"/>
        <v>435</v>
      </c>
      <c r="C439">
        <v>1.005873</v>
      </c>
      <c r="D439">
        <f t="shared" si="13"/>
        <v>1.0049999999999999</v>
      </c>
    </row>
    <row r="440" spans="2:4">
      <c r="B440">
        <f t="shared" si="14"/>
        <v>436</v>
      </c>
      <c r="C440">
        <v>1.0058</v>
      </c>
      <c r="D440">
        <f t="shared" si="13"/>
        <v>1.0049999999999999</v>
      </c>
    </row>
    <row r="441" spans="2:4">
      <c r="B441">
        <f t="shared" si="14"/>
        <v>437</v>
      </c>
      <c r="C441">
        <v>1.0058</v>
      </c>
      <c r="D441">
        <f t="shared" si="13"/>
        <v>1.0049999999999999</v>
      </c>
    </row>
    <row r="442" spans="2:4">
      <c r="B442">
        <f t="shared" si="14"/>
        <v>438</v>
      </c>
      <c r="C442">
        <v>1.0055795000000001</v>
      </c>
      <c r="D442">
        <f t="shared" si="13"/>
        <v>1.0049999999999999</v>
      </c>
    </row>
    <row r="443" spans="2:4">
      <c r="B443">
        <f t="shared" si="14"/>
        <v>439</v>
      </c>
      <c r="C443">
        <v>1.0055000000000001</v>
      </c>
      <c r="D443">
        <f t="shared" si="13"/>
        <v>1.0049999999999999</v>
      </c>
    </row>
    <row r="444" spans="2:4">
      <c r="B444">
        <f t="shared" si="14"/>
        <v>440</v>
      </c>
      <c r="C444">
        <v>1.0054000000000001</v>
      </c>
      <c r="D444">
        <f t="shared" si="13"/>
        <v>1.0049999999999999</v>
      </c>
    </row>
    <row r="445" spans="2:4">
      <c r="B445">
        <f t="shared" si="14"/>
        <v>441</v>
      </c>
      <c r="C445">
        <v>1.0054000000000001</v>
      </c>
      <c r="D445">
        <f t="shared" si="13"/>
        <v>1.0049999999999999</v>
      </c>
    </row>
    <row r="446" spans="2:4">
      <c r="B446">
        <f t="shared" si="14"/>
        <v>442</v>
      </c>
      <c r="C446">
        <v>1.0054000000000001</v>
      </c>
      <c r="D446">
        <f t="shared" si="13"/>
        <v>1.0049999999999999</v>
      </c>
    </row>
    <row r="447" spans="2:4">
      <c r="B447">
        <f t="shared" si="14"/>
        <v>443</v>
      </c>
      <c r="C447">
        <v>1.0054000000000001</v>
      </c>
      <c r="D447">
        <f t="shared" si="13"/>
        <v>1.0049999999999999</v>
      </c>
    </row>
    <row r="448" spans="2:4">
      <c r="B448">
        <f t="shared" si="14"/>
        <v>444</v>
      </c>
      <c r="C448">
        <v>1.0053335000000001</v>
      </c>
      <c r="D448">
        <f t="shared" si="13"/>
        <v>1.0049999999999999</v>
      </c>
    </row>
    <row r="449" spans="2:4">
      <c r="B449">
        <f t="shared" si="14"/>
        <v>445</v>
      </c>
      <c r="C449">
        <v>1.0053000000000001</v>
      </c>
      <c r="D449">
        <f t="shared" si="13"/>
        <v>1.0049999999999999</v>
      </c>
    </row>
    <row r="450" spans="2:4">
      <c r="B450">
        <f t="shared" si="14"/>
        <v>446</v>
      </c>
      <c r="C450">
        <v>1.0053000000000001</v>
      </c>
      <c r="D450">
        <f t="shared" si="13"/>
        <v>1.0049999999999999</v>
      </c>
    </row>
    <row r="451" spans="2:4">
      <c r="B451">
        <f t="shared" si="14"/>
        <v>447</v>
      </c>
      <c r="C451">
        <v>1.0053000000000001</v>
      </c>
      <c r="D451">
        <f t="shared" si="13"/>
        <v>1.0049999999999999</v>
      </c>
    </row>
    <row r="452" spans="2:4">
      <c r="B452">
        <f t="shared" si="14"/>
        <v>448</v>
      </c>
      <c r="C452">
        <v>1.0052715000000001</v>
      </c>
      <c r="D452">
        <f t="shared" si="13"/>
        <v>1.0049999999999999</v>
      </c>
    </row>
    <row r="453" spans="2:4">
      <c r="B453">
        <f t="shared" si="14"/>
        <v>449</v>
      </c>
      <c r="C453">
        <v>1.0052000000000001</v>
      </c>
      <c r="D453">
        <f t="shared" si="13"/>
        <v>1.0049999999999999</v>
      </c>
    </row>
    <row r="454" spans="2:4">
      <c r="B454">
        <f t="shared" si="14"/>
        <v>450</v>
      </c>
      <c r="C454">
        <v>1.0052000000000001</v>
      </c>
      <c r="D454">
        <f t="shared" ref="D454:D517" si="15">ROUND(2*C454,2)/2</f>
        <v>1.0049999999999999</v>
      </c>
    </row>
    <row r="455" spans="2:4">
      <c r="B455">
        <f t="shared" ref="B455:B518" si="16">B454+1</f>
        <v>451</v>
      </c>
      <c r="C455">
        <v>1.0052000000000001</v>
      </c>
      <c r="D455">
        <f t="shared" si="15"/>
        <v>1.0049999999999999</v>
      </c>
    </row>
    <row r="456" spans="2:4">
      <c r="B456">
        <f t="shared" si="16"/>
        <v>452</v>
      </c>
      <c r="C456">
        <v>1.0051095000000001</v>
      </c>
      <c r="D456">
        <f t="shared" si="15"/>
        <v>1.0049999999999999</v>
      </c>
    </row>
    <row r="457" spans="2:4">
      <c r="B457">
        <f t="shared" si="16"/>
        <v>453</v>
      </c>
      <c r="C457">
        <v>1.0051000000000001</v>
      </c>
      <c r="D457">
        <f t="shared" si="15"/>
        <v>1.0049999999999999</v>
      </c>
    </row>
    <row r="458" spans="2:4">
      <c r="B458">
        <f t="shared" si="16"/>
        <v>454</v>
      </c>
      <c r="C458">
        <v>1.0051000000000001</v>
      </c>
      <c r="D458">
        <f t="shared" si="15"/>
        <v>1.0049999999999999</v>
      </c>
    </row>
    <row r="459" spans="2:4">
      <c r="B459">
        <f t="shared" si="16"/>
        <v>455</v>
      </c>
      <c r="C459">
        <v>1.005063</v>
      </c>
      <c r="D459">
        <f t="shared" si="15"/>
        <v>1.0049999999999999</v>
      </c>
    </row>
    <row r="460" spans="2:4">
      <c r="B460">
        <f t="shared" si="16"/>
        <v>456</v>
      </c>
      <c r="C460">
        <v>1.0049999999999999</v>
      </c>
      <c r="D460">
        <f t="shared" si="15"/>
        <v>1.0049999999999999</v>
      </c>
    </row>
    <row r="461" spans="2:4">
      <c r="B461">
        <f t="shared" si="16"/>
        <v>457</v>
      </c>
      <c r="C461">
        <v>1.0049319999999999</v>
      </c>
      <c r="D461">
        <f t="shared" si="15"/>
        <v>1.0049999999999999</v>
      </c>
    </row>
    <row r="462" spans="2:4">
      <c r="B462">
        <f t="shared" si="16"/>
        <v>458</v>
      </c>
      <c r="C462">
        <v>1.0047329999999999</v>
      </c>
      <c r="D462">
        <f t="shared" si="15"/>
        <v>1.0049999999999999</v>
      </c>
    </row>
    <row r="463" spans="2:4">
      <c r="B463">
        <f t="shared" si="16"/>
        <v>459</v>
      </c>
      <c r="C463">
        <v>1.0046999999999999</v>
      </c>
      <c r="D463">
        <f t="shared" si="15"/>
        <v>1.0049999999999999</v>
      </c>
    </row>
    <row r="464" spans="2:4">
      <c r="B464">
        <f t="shared" si="16"/>
        <v>460</v>
      </c>
      <c r="C464">
        <v>1.0046854999999999</v>
      </c>
      <c r="D464">
        <f t="shared" si="15"/>
        <v>1.0049999999999999</v>
      </c>
    </row>
    <row r="465" spans="2:4">
      <c r="B465">
        <f t="shared" si="16"/>
        <v>461</v>
      </c>
      <c r="C465">
        <v>1.0045999999999999</v>
      </c>
      <c r="D465">
        <f t="shared" si="15"/>
        <v>1.0049999999999999</v>
      </c>
    </row>
    <row r="466" spans="2:4">
      <c r="B466">
        <f t="shared" si="16"/>
        <v>462</v>
      </c>
      <c r="C466">
        <v>1.0044635</v>
      </c>
      <c r="D466">
        <f t="shared" si="15"/>
        <v>1.0049999999999999</v>
      </c>
    </row>
    <row r="467" spans="2:4">
      <c r="B467">
        <f t="shared" si="16"/>
        <v>463</v>
      </c>
      <c r="C467">
        <v>1.0043</v>
      </c>
      <c r="D467">
        <f t="shared" si="15"/>
        <v>1.0049999999999999</v>
      </c>
    </row>
    <row r="468" spans="2:4">
      <c r="B468">
        <f t="shared" si="16"/>
        <v>464</v>
      </c>
      <c r="C468">
        <v>1.0042234999999999</v>
      </c>
      <c r="D468">
        <f t="shared" si="15"/>
        <v>1.0049999999999999</v>
      </c>
    </row>
    <row r="469" spans="2:4">
      <c r="B469">
        <f t="shared" si="16"/>
        <v>465</v>
      </c>
      <c r="C469">
        <v>1.004108</v>
      </c>
      <c r="D469">
        <f t="shared" si="15"/>
        <v>1.0049999999999999</v>
      </c>
    </row>
    <row r="470" spans="2:4">
      <c r="B470">
        <f t="shared" si="16"/>
        <v>466</v>
      </c>
      <c r="C470">
        <v>1.0041</v>
      </c>
      <c r="D470">
        <f t="shared" si="15"/>
        <v>1.0049999999999999</v>
      </c>
    </row>
    <row r="471" spans="2:4">
      <c r="B471">
        <f t="shared" si="16"/>
        <v>467</v>
      </c>
      <c r="C471">
        <v>1.0041</v>
      </c>
      <c r="D471">
        <f t="shared" si="15"/>
        <v>1.0049999999999999</v>
      </c>
    </row>
    <row r="472" spans="2:4">
      <c r="B472">
        <f t="shared" si="16"/>
        <v>468</v>
      </c>
      <c r="C472">
        <v>1.0040614999999999</v>
      </c>
      <c r="D472">
        <f t="shared" si="15"/>
        <v>1.0049999999999999</v>
      </c>
    </row>
    <row r="473" spans="2:4">
      <c r="B473">
        <f t="shared" si="16"/>
        <v>469</v>
      </c>
      <c r="C473">
        <v>1.004</v>
      </c>
      <c r="D473">
        <f t="shared" si="15"/>
        <v>1.0049999999999999</v>
      </c>
    </row>
    <row r="474" spans="2:4">
      <c r="B474">
        <f t="shared" si="16"/>
        <v>470</v>
      </c>
      <c r="C474">
        <v>1.004</v>
      </c>
      <c r="D474">
        <f t="shared" si="15"/>
        <v>1.0049999999999999</v>
      </c>
    </row>
    <row r="475" spans="2:4">
      <c r="B475">
        <f t="shared" si="16"/>
        <v>471</v>
      </c>
      <c r="C475">
        <v>1.0039150000000001</v>
      </c>
      <c r="D475">
        <f t="shared" si="15"/>
        <v>1.0049999999999999</v>
      </c>
    </row>
    <row r="476" spans="2:4">
      <c r="B476">
        <f t="shared" si="16"/>
        <v>472</v>
      </c>
      <c r="C476">
        <v>1.0038994999999999</v>
      </c>
      <c r="D476">
        <f t="shared" si="15"/>
        <v>1.0049999999999999</v>
      </c>
    </row>
    <row r="477" spans="2:4">
      <c r="B477">
        <f t="shared" si="16"/>
        <v>473</v>
      </c>
      <c r="C477">
        <v>1.0038</v>
      </c>
      <c r="D477">
        <f t="shared" si="15"/>
        <v>1.0049999999999999</v>
      </c>
    </row>
    <row r="478" spans="2:4">
      <c r="B478">
        <f t="shared" si="16"/>
        <v>474</v>
      </c>
      <c r="C478">
        <v>1.0038</v>
      </c>
      <c r="D478">
        <f t="shared" si="15"/>
        <v>1.0049999999999999</v>
      </c>
    </row>
    <row r="479" spans="2:4">
      <c r="B479">
        <f t="shared" si="16"/>
        <v>475</v>
      </c>
      <c r="C479">
        <v>1.0037530000000001</v>
      </c>
      <c r="D479">
        <f t="shared" si="15"/>
        <v>1.0049999999999999</v>
      </c>
    </row>
    <row r="480" spans="2:4">
      <c r="B480">
        <f t="shared" si="16"/>
        <v>476</v>
      </c>
      <c r="C480">
        <v>1.0037</v>
      </c>
      <c r="D480">
        <f t="shared" si="15"/>
        <v>1.0049999999999999</v>
      </c>
    </row>
    <row r="481" spans="2:4">
      <c r="B481">
        <f t="shared" si="16"/>
        <v>477</v>
      </c>
      <c r="C481">
        <v>1.0037</v>
      </c>
      <c r="D481">
        <f t="shared" si="15"/>
        <v>1.0049999999999999</v>
      </c>
    </row>
    <row r="482" spans="2:4">
      <c r="B482">
        <f t="shared" si="16"/>
        <v>478</v>
      </c>
      <c r="C482">
        <v>1.0036065000000001</v>
      </c>
      <c r="D482">
        <f t="shared" si="15"/>
        <v>1.0049999999999999</v>
      </c>
    </row>
    <row r="483" spans="2:4">
      <c r="B483">
        <f t="shared" si="16"/>
        <v>479</v>
      </c>
      <c r="C483">
        <v>1.0035910000000001</v>
      </c>
      <c r="D483">
        <f t="shared" si="15"/>
        <v>1.0049999999999999</v>
      </c>
    </row>
    <row r="484" spans="2:4">
      <c r="B484">
        <f t="shared" si="16"/>
        <v>480</v>
      </c>
      <c r="C484">
        <v>1.0035000000000001</v>
      </c>
      <c r="D484">
        <f t="shared" si="15"/>
        <v>1.0049999999999999</v>
      </c>
    </row>
    <row r="485" spans="2:4">
      <c r="B485">
        <f t="shared" si="16"/>
        <v>481</v>
      </c>
      <c r="C485">
        <v>1.0035000000000001</v>
      </c>
      <c r="D485">
        <f t="shared" si="15"/>
        <v>1.0049999999999999</v>
      </c>
    </row>
    <row r="486" spans="2:4">
      <c r="B486">
        <f t="shared" si="16"/>
        <v>482</v>
      </c>
      <c r="C486">
        <v>1.0034445000000001</v>
      </c>
      <c r="D486">
        <f t="shared" si="15"/>
        <v>1.0049999999999999</v>
      </c>
    </row>
    <row r="487" spans="2:4">
      <c r="B487">
        <f t="shared" si="16"/>
        <v>483</v>
      </c>
      <c r="C487">
        <v>1.0033290000000001</v>
      </c>
      <c r="D487">
        <f t="shared" si="15"/>
        <v>1.0049999999999999</v>
      </c>
    </row>
    <row r="488" spans="2:4">
      <c r="B488">
        <f t="shared" si="16"/>
        <v>484</v>
      </c>
      <c r="C488">
        <v>1.0033000000000001</v>
      </c>
      <c r="D488">
        <f t="shared" si="15"/>
        <v>1.0049999999999999</v>
      </c>
    </row>
    <row r="489" spans="2:4">
      <c r="B489">
        <f t="shared" si="16"/>
        <v>485</v>
      </c>
      <c r="C489">
        <v>1.003298</v>
      </c>
      <c r="D489">
        <f t="shared" si="15"/>
        <v>1.0049999999999999</v>
      </c>
    </row>
    <row r="490" spans="2:4">
      <c r="B490">
        <f t="shared" si="16"/>
        <v>486</v>
      </c>
      <c r="C490">
        <v>1.0032000000000001</v>
      </c>
      <c r="D490">
        <f t="shared" si="15"/>
        <v>1.0049999999999999</v>
      </c>
    </row>
    <row r="491" spans="2:4">
      <c r="B491">
        <f t="shared" si="16"/>
        <v>487</v>
      </c>
      <c r="C491">
        <v>1.0032000000000001</v>
      </c>
      <c r="D491">
        <f t="shared" si="15"/>
        <v>1.0049999999999999</v>
      </c>
    </row>
    <row r="492" spans="2:4">
      <c r="B492">
        <f t="shared" si="16"/>
        <v>488</v>
      </c>
      <c r="C492">
        <v>1.0031515000000002</v>
      </c>
      <c r="D492">
        <f t="shared" si="15"/>
        <v>1.0049999999999999</v>
      </c>
    </row>
    <row r="493" spans="2:4">
      <c r="B493">
        <f t="shared" si="16"/>
        <v>489</v>
      </c>
      <c r="C493">
        <v>1.0031000000000001</v>
      </c>
      <c r="D493">
        <f t="shared" si="15"/>
        <v>1.0049999999999999</v>
      </c>
    </row>
    <row r="494" spans="2:4">
      <c r="B494">
        <f t="shared" si="16"/>
        <v>490</v>
      </c>
      <c r="C494">
        <v>1.0031000000000001</v>
      </c>
      <c r="D494">
        <f t="shared" si="15"/>
        <v>1.0049999999999999</v>
      </c>
    </row>
    <row r="495" spans="2:4">
      <c r="B495">
        <f t="shared" si="16"/>
        <v>491</v>
      </c>
      <c r="C495">
        <v>1.0031000000000001</v>
      </c>
      <c r="D495">
        <f t="shared" si="15"/>
        <v>1.0049999999999999</v>
      </c>
    </row>
    <row r="496" spans="2:4">
      <c r="B496">
        <f t="shared" si="16"/>
        <v>492</v>
      </c>
      <c r="C496">
        <v>1.0029895</v>
      </c>
      <c r="D496">
        <f t="shared" si="15"/>
        <v>1.0049999999999999</v>
      </c>
    </row>
    <row r="497" spans="2:4">
      <c r="B497">
        <f t="shared" si="16"/>
        <v>493</v>
      </c>
      <c r="C497">
        <v>1.0028999999999999</v>
      </c>
      <c r="D497">
        <f t="shared" si="15"/>
        <v>1.0049999999999999</v>
      </c>
    </row>
    <row r="498" spans="2:4">
      <c r="B498">
        <f t="shared" si="16"/>
        <v>494</v>
      </c>
      <c r="C498">
        <v>1.0028584999999999</v>
      </c>
      <c r="D498">
        <f t="shared" si="15"/>
        <v>1.0049999999999999</v>
      </c>
    </row>
    <row r="499" spans="2:4">
      <c r="B499">
        <f t="shared" si="16"/>
        <v>495</v>
      </c>
      <c r="C499">
        <v>1.0027999999999999</v>
      </c>
      <c r="D499">
        <f t="shared" si="15"/>
        <v>1.0049999999999999</v>
      </c>
    </row>
    <row r="500" spans="2:4">
      <c r="B500">
        <f t="shared" si="16"/>
        <v>496</v>
      </c>
      <c r="C500">
        <v>1.0027999999999999</v>
      </c>
      <c r="D500">
        <f t="shared" si="15"/>
        <v>1.0049999999999999</v>
      </c>
    </row>
    <row r="501" spans="2:4">
      <c r="B501">
        <f t="shared" si="16"/>
        <v>497</v>
      </c>
      <c r="C501">
        <v>1.0027999999999999</v>
      </c>
      <c r="D501">
        <f t="shared" si="15"/>
        <v>1.0049999999999999</v>
      </c>
    </row>
    <row r="502" spans="2:4">
      <c r="B502">
        <f t="shared" si="16"/>
        <v>498</v>
      </c>
      <c r="C502">
        <v>1.0026999999999999</v>
      </c>
      <c r="D502">
        <f t="shared" si="15"/>
        <v>1.0049999999999999</v>
      </c>
    </row>
    <row r="503" spans="2:4">
      <c r="B503">
        <f t="shared" si="16"/>
        <v>499</v>
      </c>
      <c r="C503">
        <v>1.0026999999999999</v>
      </c>
      <c r="D503">
        <f t="shared" si="15"/>
        <v>1.0049999999999999</v>
      </c>
    </row>
    <row r="504" spans="2:4">
      <c r="B504">
        <f t="shared" si="16"/>
        <v>500</v>
      </c>
      <c r="C504">
        <v>1.0026999999999999</v>
      </c>
      <c r="D504">
        <f t="shared" si="15"/>
        <v>1.0049999999999999</v>
      </c>
    </row>
    <row r="505" spans="2:4">
      <c r="B505">
        <f t="shared" si="16"/>
        <v>501</v>
      </c>
      <c r="C505">
        <v>1.00265</v>
      </c>
      <c r="D505">
        <f t="shared" si="15"/>
        <v>1.0049999999999999</v>
      </c>
    </row>
    <row r="506" spans="2:4">
      <c r="B506">
        <f t="shared" si="16"/>
        <v>502</v>
      </c>
      <c r="C506">
        <v>1.0025344999999999</v>
      </c>
      <c r="D506">
        <f t="shared" si="15"/>
        <v>1.0049999999999999</v>
      </c>
    </row>
    <row r="507" spans="2:4">
      <c r="B507">
        <f t="shared" si="16"/>
        <v>503</v>
      </c>
      <c r="C507">
        <v>1.0024189999999999</v>
      </c>
      <c r="D507">
        <f t="shared" si="15"/>
        <v>1</v>
      </c>
    </row>
    <row r="508" spans="2:4">
      <c r="B508">
        <f t="shared" si="16"/>
        <v>504</v>
      </c>
      <c r="C508">
        <v>1.0024</v>
      </c>
      <c r="D508">
        <f t="shared" si="15"/>
        <v>1</v>
      </c>
    </row>
    <row r="509" spans="2:4">
      <c r="B509">
        <f t="shared" si="16"/>
        <v>505</v>
      </c>
      <c r="C509">
        <v>1.0024</v>
      </c>
      <c r="D509">
        <f t="shared" si="15"/>
        <v>1</v>
      </c>
    </row>
    <row r="510" spans="2:4">
      <c r="B510">
        <f t="shared" si="16"/>
        <v>506</v>
      </c>
      <c r="C510">
        <v>1.0023724999999999</v>
      </c>
      <c r="D510">
        <f t="shared" si="15"/>
        <v>1</v>
      </c>
    </row>
    <row r="511" spans="2:4">
      <c r="B511">
        <f t="shared" si="16"/>
        <v>507</v>
      </c>
      <c r="C511">
        <v>1.0023</v>
      </c>
      <c r="D511">
        <f t="shared" si="15"/>
        <v>1</v>
      </c>
    </row>
    <row r="512" spans="2:4">
      <c r="B512">
        <f t="shared" si="16"/>
        <v>508</v>
      </c>
      <c r="C512">
        <v>1.0023</v>
      </c>
      <c r="D512">
        <f t="shared" si="15"/>
        <v>1</v>
      </c>
    </row>
    <row r="513" spans="2:4">
      <c r="B513">
        <f t="shared" si="16"/>
        <v>509</v>
      </c>
      <c r="C513">
        <v>1.0022260000000001</v>
      </c>
      <c r="D513">
        <f t="shared" si="15"/>
        <v>1</v>
      </c>
    </row>
    <row r="514" spans="2:4">
      <c r="B514">
        <f t="shared" si="16"/>
        <v>510</v>
      </c>
      <c r="C514">
        <v>1.0022</v>
      </c>
      <c r="D514">
        <f t="shared" si="15"/>
        <v>1</v>
      </c>
    </row>
    <row r="515" spans="2:4">
      <c r="B515">
        <f t="shared" si="16"/>
        <v>511</v>
      </c>
      <c r="C515">
        <v>1.002095</v>
      </c>
      <c r="D515">
        <f t="shared" si="15"/>
        <v>1</v>
      </c>
    </row>
    <row r="516" spans="2:4">
      <c r="B516">
        <f t="shared" si="16"/>
        <v>512</v>
      </c>
      <c r="C516">
        <v>1.002</v>
      </c>
      <c r="D516">
        <f t="shared" si="15"/>
        <v>1</v>
      </c>
    </row>
    <row r="517" spans="2:4">
      <c r="B517">
        <f t="shared" si="16"/>
        <v>513</v>
      </c>
      <c r="C517">
        <v>1.002</v>
      </c>
      <c r="D517">
        <f t="shared" si="15"/>
        <v>1</v>
      </c>
    </row>
    <row r="518" spans="2:4">
      <c r="B518">
        <f t="shared" si="16"/>
        <v>514</v>
      </c>
      <c r="C518">
        <v>1.002</v>
      </c>
      <c r="D518">
        <f t="shared" ref="D518:D581" si="17">ROUND(2*C518,2)/2</f>
        <v>1</v>
      </c>
    </row>
    <row r="519" spans="2:4">
      <c r="B519">
        <f t="shared" ref="B519:B582" si="18">B518+1</f>
        <v>515</v>
      </c>
      <c r="C519">
        <v>1.001933</v>
      </c>
      <c r="D519">
        <f t="shared" si="17"/>
        <v>1</v>
      </c>
    </row>
    <row r="520" spans="2:4">
      <c r="B520">
        <f t="shared" si="18"/>
        <v>516</v>
      </c>
      <c r="C520">
        <v>1.0019</v>
      </c>
      <c r="D520">
        <f t="shared" si="17"/>
        <v>1</v>
      </c>
    </row>
    <row r="521" spans="2:4">
      <c r="B521">
        <f t="shared" si="18"/>
        <v>517</v>
      </c>
      <c r="C521">
        <v>1.0019</v>
      </c>
      <c r="D521">
        <f t="shared" si="17"/>
        <v>1</v>
      </c>
    </row>
    <row r="522" spans="2:4">
      <c r="B522">
        <f t="shared" si="18"/>
        <v>518</v>
      </c>
      <c r="C522">
        <v>1.0017</v>
      </c>
      <c r="D522">
        <f t="shared" si="17"/>
        <v>1</v>
      </c>
    </row>
    <row r="523" spans="2:4">
      <c r="B523">
        <f t="shared" si="18"/>
        <v>519</v>
      </c>
      <c r="C523">
        <v>1.0017</v>
      </c>
      <c r="D523">
        <f t="shared" si="17"/>
        <v>1</v>
      </c>
    </row>
    <row r="524" spans="2:4">
      <c r="B524">
        <f t="shared" si="18"/>
        <v>520</v>
      </c>
      <c r="C524">
        <v>1.0017</v>
      </c>
      <c r="D524">
        <f t="shared" si="17"/>
        <v>1</v>
      </c>
    </row>
    <row r="525" spans="2:4">
      <c r="B525">
        <f t="shared" si="18"/>
        <v>521</v>
      </c>
      <c r="C525">
        <v>1.0017</v>
      </c>
      <c r="D525">
        <f t="shared" si="17"/>
        <v>1</v>
      </c>
    </row>
    <row r="526" spans="2:4">
      <c r="B526">
        <f t="shared" si="18"/>
        <v>522</v>
      </c>
      <c r="C526">
        <v>1.0017</v>
      </c>
      <c r="D526">
        <f t="shared" si="17"/>
        <v>1</v>
      </c>
    </row>
    <row r="527" spans="2:4">
      <c r="B527">
        <f t="shared" si="18"/>
        <v>523</v>
      </c>
      <c r="C527">
        <v>1.001609</v>
      </c>
      <c r="D527">
        <f t="shared" si="17"/>
        <v>1</v>
      </c>
    </row>
    <row r="528" spans="2:4">
      <c r="B528">
        <f t="shared" si="18"/>
        <v>524</v>
      </c>
      <c r="C528">
        <v>1.0016</v>
      </c>
      <c r="D528">
        <f t="shared" si="17"/>
        <v>1</v>
      </c>
    </row>
    <row r="529" spans="2:4">
      <c r="B529">
        <f t="shared" si="18"/>
        <v>525</v>
      </c>
      <c r="C529">
        <v>1.0016</v>
      </c>
      <c r="D529">
        <f t="shared" si="17"/>
        <v>1</v>
      </c>
    </row>
    <row r="530" spans="2:4">
      <c r="B530">
        <f t="shared" si="18"/>
        <v>526</v>
      </c>
      <c r="C530">
        <v>1.0016</v>
      </c>
      <c r="D530">
        <f t="shared" si="17"/>
        <v>1</v>
      </c>
    </row>
    <row r="531" spans="2:4">
      <c r="B531">
        <f t="shared" si="18"/>
        <v>527</v>
      </c>
      <c r="C531">
        <v>1.0016</v>
      </c>
      <c r="D531">
        <f t="shared" si="17"/>
        <v>1</v>
      </c>
    </row>
    <row r="532" spans="2:4">
      <c r="B532">
        <f t="shared" si="18"/>
        <v>528</v>
      </c>
      <c r="C532">
        <v>1.0015315</v>
      </c>
      <c r="D532">
        <f t="shared" si="17"/>
        <v>1</v>
      </c>
    </row>
    <row r="533" spans="2:4">
      <c r="B533">
        <f t="shared" si="18"/>
        <v>529</v>
      </c>
      <c r="C533">
        <v>1.0015000000000001</v>
      </c>
      <c r="D533">
        <f t="shared" si="17"/>
        <v>1</v>
      </c>
    </row>
    <row r="534" spans="2:4">
      <c r="B534">
        <f t="shared" si="18"/>
        <v>530</v>
      </c>
      <c r="C534">
        <v>1.0015000000000001</v>
      </c>
      <c r="D534">
        <f t="shared" si="17"/>
        <v>1</v>
      </c>
    </row>
    <row r="535" spans="2:4">
      <c r="B535">
        <f t="shared" si="18"/>
        <v>531</v>
      </c>
      <c r="C535">
        <v>1.0014700000000001</v>
      </c>
      <c r="D535">
        <f t="shared" si="17"/>
        <v>1</v>
      </c>
    </row>
    <row r="536" spans="2:4">
      <c r="B536">
        <f t="shared" si="18"/>
        <v>532</v>
      </c>
      <c r="C536">
        <v>1.0013000000000001</v>
      </c>
      <c r="D536">
        <f t="shared" si="17"/>
        <v>1</v>
      </c>
    </row>
    <row r="537" spans="2:4">
      <c r="B537">
        <f t="shared" si="18"/>
        <v>533</v>
      </c>
      <c r="C537">
        <v>1.0013000000000001</v>
      </c>
      <c r="D537">
        <f t="shared" si="17"/>
        <v>1</v>
      </c>
    </row>
    <row r="538" spans="2:4">
      <c r="B538">
        <f t="shared" si="18"/>
        <v>534</v>
      </c>
      <c r="C538">
        <v>1.0012385000000001</v>
      </c>
      <c r="D538">
        <f t="shared" si="17"/>
        <v>1</v>
      </c>
    </row>
    <row r="539" spans="2:4">
      <c r="B539">
        <f t="shared" si="18"/>
        <v>535</v>
      </c>
      <c r="C539">
        <v>1.0012000000000001</v>
      </c>
      <c r="D539">
        <f t="shared" si="17"/>
        <v>1</v>
      </c>
    </row>
    <row r="540" spans="2:4">
      <c r="B540">
        <f t="shared" si="18"/>
        <v>536</v>
      </c>
      <c r="C540">
        <v>1.0012000000000001</v>
      </c>
      <c r="D540">
        <f t="shared" si="17"/>
        <v>1</v>
      </c>
    </row>
    <row r="541" spans="2:4">
      <c r="B541">
        <f t="shared" si="18"/>
        <v>537</v>
      </c>
      <c r="C541">
        <v>1.0011000000000001</v>
      </c>
      <c r="D541">
        <f t="shared" si="17"/>
        <v>1</v>
      </c>
    </row>
    <row r="542" spans="2:4">
      <c r="B542">
        <f t="shared" si="18"/>
        <v>538</v>
      </c>
      <c r="C542">
        <v>1.001053</v>
      </c>
      <c r="D542">
        <f t="shared" si="17"/>
        <v>1</v>
      </c>
    </row>
    <row r="543" spans="2:4">
      <c r="B543">
        <f t="shared" si="18"/>
        <v>539</v>
      </c>
      <c r="C543">
        <v>1.0008999999999999</v>
      </c>
      <c r="D543">
        <f t="shared" si="17"/>
        <v>1</v>
      </c>
    </row>
    <row r="544" spans="2:4">
      <c r="B544">
        <f t="shared" si="18"/>
        <v>540</v>
      </c>
      <c r="C544">
        <v>1.0008454999999998</v>
      </c>
      <c r="D544">
        <f t="shared" si="17"/>
        <v>1</v>
      </c>
    </row>
    <row r="545" spans="2:4">
      <c r="B545">
        <f t="shared" si="18"/>
        <v>541</v>
      </c>
      <c r="C545">
        <v>1.0007999999999999</v>
      </c>
      <c r="D545">
        <f t="shared" si="17"/>
        <v>1</v>
      </c>
    </row>
    <row r="546" spans="2:4">
      <c r="B546">
        <f t="shared" si="18"/>
        <v>542</v>
      </c>
      <c r="C546">
        <v>1.0007999999999999</v>
      </c>
      <c r="D546">
        <f t="shared" si="17"/>
        <v>1</v>
      </c>
    </row>
    <row r="547" spans="2:4">
      <c r="B547">
        <f t="shared" si="18"/>
        <v>543</v>
      </c>
      <c r="C547">
        <v>1.0006999999999999</v>
      </c>
      <c r="D547">
        <f t="shared" si="17"/>
        <v>1</v>
      </c>
    </row>
    <row r="548" spans="2:4">
      <c r="B548">
        <f t="shared" si="18"/>
        <v>544</v>
      </c>
      <c r="C548">
        <v>1.0006999999999999</v>
      </c>
      <c r="D548">
        <f t="shared" si="17"/>
        <v>1</v>
      </c>
    </row>
    <row r="549" spans="2:4">
      <c r="B549">
        <f t="shared" si="18"/>
        <v>545</v>
      </c>
      <c r="C549">
        <v>1.0006999999999999</v>
      </c>
      <c r="D549">
        <f t="shared" si="17"/>
        <v>1</v>
      </c>
    </row>
    <row r="550" spans="2:4">
      <c r="B550">
        <f t="shared" si="18"/>
        <v>546</v>
      </c>
      <c r="C550">
        <v>1.0006999999999999</v>
      </c>
      <c r="D550">
        <f t="shared" si="17"/>
        <v>1</v>
      </c>
    </row>
    <row r="551" spans="2:4">
      <c r="B551">
        <f t="shared" si="18"/>
        <v>547</v>
      </c>
      <c r="C551">
        <v>1.0006999999999999</v>
      </c>
      <c r="D551">
        <f t="shared" si="17"/>
        <v>1</v>
      </c>
    </row>
    <row r="552" spans="2:4">
      <c r="B552">
        <f t="shared" si="18"/>
        <v>548</v>
      </c>
      <c r="C552">
        <v>1.0006999999999999</v>
      </c>
      <c r="D552">
        <f t="shared" si="17"/>
        <v>1</v>
      </c>
    </row>
    <row r="553" spans="2:4">
      <c r="B553">
        <f t="shared" si="18"/>
        <v>549</v>
      </c>
      <c r="C553">
        <v>1.0006059999999999</v>
      </c>
      <c r="D553">
        <f t="shared" si="17"/>
        <v>1</v>
      </c>
    </row>
    <row r="554" spans="2:4">
      <c r="B554">
        <f t="shared" si="18"/>
        <v>550</v>
      </c>
      <c r="C554">
        <v>1.0005999999999999</v>
      </c>
      <c r="D554">
        <f t="shared" si="17"/>
        <v>1</v>
      </c>
    </row>
    <row r="555" spans="2:4">
      <c r="B555">
        <f t="shared" si="18"/>
        <v>551</v>
      </c>
      <c r="C555">
        <v>1.0005999999999999</v>
      </c>
      <c r="D555">
        <f t="shared" si="17"/>
        <v>1</v>
      </c>
    </row>
    <row r="556" spans="2:4">
      <c r="B556">
        <f t="shared" si="18"/>
        <v>552</v>
      </c>
      <c r="C556">
        <v>1.0005595</v>
      </c>
      <c r="D556">
        <f t="shared" si="17"/>
        <v>1</v>
      </c>
    </row>
    <row r="557" spans="2:4">
      <c r="B557">
        <f t="shared" si="18"/>
        <v>553</v>
      </c>
      <c r="C557">
        <v>1.0004999999999999</v>
      </c>
      <c r="D557">
        <f t="shared" si="17"/>
        <v>1</v>
      </c>
    </row>
    <row r="558" spans="2:4">
      <c r="B558">
        <f t="shared" si="18"/>
        <v>554</v>
      </c>
      <c r="C558">
        <v>1.0004999999999999</v>
      </c>
      <c r="D558">
        <f t="shared" si="17"/>
        <v>1</v>
      </c>
    </row>
    <row r="559" spans="2:4">
      <c r="B559">
        <f t="shared" si="18"/>
        <v>555</v>
      </c>
      <c r="C559">
        <v>1.0004999999999999</v>
      </c>
      <c r="D559">
        <f t="shared" si="17"/>
        <v>1</v>
      </c>
    </row>
    <row r="560" spans="2:4">
      <c r="B560">
        <f t="shared" si="18"/>
        <v>556</v>
      </c>
      <c r="C560">
        <v>1.0004</v>
      </c>
      <c r="D560">
        <f t="shared" si="17"/>
        <v>1</v>
      </c>
    </row>
    <row r="561" spans="2:4">
      <c r="B561">
        <f t="shared" si="18"/>
        <v>557</v>
      </c>
      <c r="C561">
        <v>1.0004</v>
      </c>
      <c r="D561">
        <f t="shared" si="17"/>
        <v>1</v>
      </c>
    </row>
    <row r="562" spans="2:4">
      <c r="B562">
        <f t="shared" si="18"/>
        <v>558</v>
      </c>
      <c r="C562">
        <v>1.0004</v>
      </c>
      <c r="D562">
        <f t="shared" si="17"/>
        <v>1</v>
      </c>
    </row>
    <row r="563" spans="2:4">
      <c r="B563">
        <f t="shared" si="18"/>
        <v>559</v>
      </c>
      <c r="C563">
        <v>1.000351</v>
      </c>
      <c r="D563">
        <f t="shared" si="17"/>
        <v>1</v>
      </c>
    </row>
    <row r="564" spans="2:4">
      <c r="B564">
        <f t="shared" si="18"/>
        <v>560</v>
      </c>
      <c r="C564">
        <v>1.0002355000000001</v>
      </c>
      <c r="D564">
        <f t="shared" si="17"/>
        <v>1</v>
      </c>
    </row>
    <row r="565" spans="2:4">
      <c r="B565">
        <f t="shared" si="18"/>
        <v>561</v>
      </c>
      <c r="C565">
        <v>1.0002</v>
      </c>
      <c r="D565">
        <f t="shared" si="17"/>
        <v>1</v>
      </c>
    </row>
    <row r="566" spans="2:4">
      <c r="B566">
        <f t="shared" si="18"/>
        <v>562</v>
      </c>
      <c r="C566">
        <v>1.0002</v>
      </c>
      <c r="D566">
        <f t="shared" si="17"/>
        <v>1</v>
      </c>
    </row>
    <row r="567" spans="2:4">
      <c r="B567">
        <f t="shared" si="18"/>
        <v>563</v>
      </c>
      <c r="C567">
        <v>1.0002</v>
      </c>
      <c r="D567">
        <f t="shared" si="17"/>
        <v>1</v>
      </c>
    </row>
    <row r="568" spans="2:4">
      <c r="B568">
        <f t="shared" si="18"/>
        <v>564</v>
      </c>
      <c r="C568">
        <v>1.0002</v>
      </c>
      <c r="D568">
        <f t="shared" si="17"/>
        <v>1</v>
      </c>
    </row>
    <row r="569" spans="2:4">
      <c r="B569">
        <f t="shared" si="18"/>
        <v>565</v>
      </c>
      <c r="C569">
        <v>1.0001579999999999</v>
      </c>
      <c r="D569">
        <f t="shared" si="17"/>
        <v>1</v>
      </c>
    </row>
    <row r="570" spans="2:4">
      <c r="B570">
        <f t="shared" si="18"/>
        <v>566</v>
      </c>
      <c r="C570">
        <v>1.0001</v>
      </c>
      <c r="D570">
        <f t="shared" si="17"/>
        <v>1</v>
      </c>
    </row>
    <row r="571" spans="2:4">
      <c r="B571">
        <f t="shared" si="18"/>
        <v>567</v>
      </c>
      <c r="C571">
        <v>1.000027</v>
      </c>
      <c r="D571">
        <f t="shared" si="17"/>
        <v>1</v>
      </c>
    </row>
    <row r="572" spans="2:4">
      <c r="B572">
        <f t="shared" si="18"/>
        <v>568</v>
      </c>
      <c r="C572">
        <v>0.99991150000000006</v>
      </c>
      <c r="D572">
        <f t="shared" si="17"/>
        <v>1</v>
      </c>
    </row>
    <row r="573" spans="2:4">
      <c r="B573">
        <f t="shared" si="18"/>
        <v>569</v>
      </c>
      <c r="C573">
        <v>0.99990000000000001</v>
      </c>
      <c r="D573">
        <f t="shared" si="17"/>
        <v>1</v>
      </c>
    </row>
    <row r="574" spans="2:4">
      <c r="B574">
        <f t="shared" si="18"/>
        <v>570</v>
      </c>
      <c r="C574">
        <v>0.99988050000000006</v>
      </c>
      <c r="D574">
        <f t="shared" si="17"/>
        <v>1</v>
      </c>
    </row>
    <row r="575" spans="2:4">
      <c r="B575">
        <f t="shared" si="18"/>
        <v>571</v>
      </c>
      <c r="C575">
        <v>0.99980000000000002</v>
      </c>
      <c r="D575">
        <f t="shared" si="17"/>
        <v>1</v>
      </c>
    </row>
    <row r="576" spans="2:4">
      <c r="B576">
        <f t="shared" si="18"/>
        <v>572</v>
      </c>
      <c r="C576">
        <v>0.99980000000000002</v>
      </c>
      <c r="D576">
        <f t="shared" si="17"/>
        <v>1</v>
      </c>
    </row>
    <row r="577" spans="2:4">
      <c r="B577">
        <f t="shared" si="18"/>
        <v>573</v>
      </c>
      <c r="C577">
        <v>0.99973400000000001</v>
      </c>
      <c r="D577">
        <f t="shared" si="17"/>
        <v>1</v>
      </c>
    </row>
    <row r="578" spans="2:4">
      <c r="B578">
        <f t="shared" si="18"/>
        <v>574</v>
      </c>
      <c r="C578">
        <v>0.99970000000000003</v>
      </c>
      <c r="D578">
        <f t="shared" si="17"/>
        <v>1</v>
      </c>
    </row>
    <row r="579" spans="2:4">
      <c r="B579">
        <f t="shared" si="18"/>
        <v>575</v>
      </c>
      <c r="C579">
        <v>0.99960300000000002</v>
      </c>
      <c r="D579">
        <f t="shared" si="17"/>
        <v>1</v>
      </c>
    </row>
    <row r="580" spans="2:4">
      <c r="B580">
        <f t="shared" si="18"/>
        <v>576</v>
      </c>
      <c r="C580">
        <v>0.99950000000000006</v>
      </c>
      <c r="D580">
        <f t="shared" si="17"/>
        <v>1</v>
      </c>
    </row>
    <row r="581" spans="2:4">
      <c r="B581">
        <f t="shared" si="18"/>
        <v>577</v>
      </c>
      <c r="C581">
        <v>0.99947200000000003</v>
      </c>
      <c r="D581">
        <f t="shared" si="17"/>
        <v>1</v>
      </c>
    </row>
    <row r="582" spans="2:4">
      <c r="B582">
        <f t="shared" si="18"/>
        <v>578</v>
      </c>
      <c r="C582">
        <v>0.99939999999999996</v>
      </c>
      <c r="D582">
        <f t="shared" ref="D582:D645" si="19">ROUND(2*C582,2)/2</f>
        <v>1</v>
      </c>
    </row>
    <row r="583" spans="2:4">
      <c r="B583">
        <f t="shared" ref="B583:B646" si="20">B582+1</f>
        <v>579</v>
      </c>
      <c r="C583">
        <v>0.99939999999999996</v>
      </c>
      <c r="D583">
        <f t="shared" si="19"/>
        <v>1</v>
      </c>
    </row>
    <row r="584" spans="2:4">
      <c r="B584">
        <f t="shared" si="20"/>
        <v>580</v>
      </c>
      <c r="C584">
        <v>0.99932549999999998</v>
      </c>
      <c r="D584">
        <f t="shared" si="19"/>
        <v>1</v>
      </c>
    </row>
    <row r="585" spans="2:4">
      <c r="B585">
        <f t="shared" si="20"/>
        <v>581</v>
      </c>
      <c r="C585">
        <v>0.99929999999999997</v>
      </c>
      <c r="D585">
        <f t="shared" si="19"/>
        <v>1</v>
      </c>
    </row>
    <row r="586" spans="2:4">
      <c r="B586">
        <f t="shared" si="20"/>
        <v>582</v>
      </c>
      <c r="C586">
        <v>0.99919999999999998</v>
      </c>
      <c r="D586">
        <f t="shared" si="19"/>
        <v>1</v>
      </c>
    </row>
    <row r="587" spans="2:4">
      <c r="B587">
        <f t="shared" si="20"/>
        <v>583</v>
      </c>
      <c r="C587">
        <v>0.99919999999999998</v>
      </c>
      <c r="D587">
        <f t="shared" si="19"/>
        <v>1</v>
      </c>
    </row>
    <row r="588" spans="2:4">
      <c r="B588">
        <f t="shared" si="20"/>
        <v>584</v>
      </c>
      <c r="C588">
        <v>0.99919999999999998</v>
      </c>
      <c r="D588">
        <f t="shared" si="19"/>
        <v>1</v>
      </c>
    </row>
    <row r="589" spans="2:4">
      <c r="B589">
        <f t="shared" si="20"/>
        <v>585</v>
      </c>
      <c r="C589">
        <v>0.99909599999999998</v>
      </c>
      <c r="D589">
        <f t="shared" si="19"/>
        <v>1</v>
      </c>
    </row>
    <row r="590" spans="2:4">
      <c r="B590">
        <f t="shared" si="20"/>
        <v>586</v>
      </c>
      <c r="C590">
        <v>0.999</v>
      </c>
      <c r="D590">
        <f t="shared" si="19"/>
        <v>1</v>
      </c>
    </row>
    <row r="591" spans="2:4">
      <c r="B591">
        <f t="shared" si="20"/>
        <v>587</v>
      </c>
      <c r="C591">
        <v>0.999</v>
      </c>
      <c r="D591">
        <f t="shared" si="19"/>
        <v>1</v>
      </c>
    </row>
    <row r="592" spans="2:4">
      <c r="B592">
        <f t="shared" si="20"/>
        <v>588</v>
      </c>
      <c r="C592">
        <v>0.9989015</v>
      </c>
      <c r="D592">
        <f t="shared" si="19"/>
        <v>1</v>
      </c>
    </row>
    <row r="593" spans="2:4">
      <c r="B593">
        <f t="shared" si="20"/>
        <v>589</v>
      </c>
      <c r="C593">
        <v>0.99887199999999998</v>
      </c>
      <c r="D593">
        <f t="shared" si="19"/>
        <v>1</v>
      </c>
    </row>
    <row r="594" spans="2:4">
      <c r="B594">
        <f t="shared" si="20"/>
        <v>590</v>
      </c>
      <c r="C594">
        <v>0.99870000000000003</v>
      </c>
      <c r="D594">
        <f t="shared" si="19"/>
        <v>1</v>
      </c>
    </row>
    <row r="595" spans="2:4">
      <c r="B595">
        <f t="shared" si="20"/>
        <v>591</v>
      </c>
      <c r="C595">
        <v>0.99870000000000003</v>
      </c>
      <c r="D595">
        <f t="shared" si="19"/>
        <v>1</v>
      </c>
    </row>
    <row r="596" spans="2:4">
      <c r="B596">
        <f t="shared" si="20"/>
        <v>592</v>
      </c>
      <c r="C596">
        <v>0.99863950000000001</v>
      </c>
      <c r="D596">
        <f t="shared" si="19"/>
        <v>1</v>
      </c>
    </row>
    <row r="597" spans="2:4">
      <c r="B597">
        <f t="shared" si="20"/>
        <v>593</v>
      </c>
      <c r="C597">
        <v>0.99860000000000004</v>
      </c>
      <c r="D597">
        <f t="shared" si="19"/>
        <v>1</v>
      </c>
    </row>
    <row r="598" spans="2:4">
      <c r="B598">
        <f t="shared" si="20"/>
        <v>594</v>
      </c>
      <c r="C598">
        <v>0.99850850000000002</v>
      </c>
      <c r="D598">
        <f t="shared" si="19"/>
        <v>1</v>
      </c>
    </row>
    <row r="599" spans="2:4">
      <c r="B599">
        <f t="shared" si="20"/>
        <v>595</v>
      </c>
      <c r="C599">
        <v>0.99850000000000005</v>
      </c>
      <c r="D599">
        <f t="shared" si="19"/>
        <v>1</v>
      </c>
    </row>
    <row r="600" spans="2:4">
      <c r="B600">
        <f t="shared" si="20"/>
        <v>596</v>
      </c>
      <c r="C600">
        <v>0.99850000000000005</v>
      </c>
      <c r="D600">
        <f t="shared" si="19"/>
        <v>1</v>
      </c>
    </row>
    <row r="601" spans="2:4">
      <c r="B601">
        <f t="shared" si="20"/>
        <v>597</v>
      </c>
      <c r="C601">
        <v>0.99850000000000005</v>
      </c>
      <c r="D601">
        <f t="shared" si="19"/>
        <v>1</v>
      </c>
    </row>
    <row r="602" spans="2:4">
      <c r="B602">
        <f t="shared" si="20"/>
        <v>598</v>
      </c>
      <c r="C602">
        <v>0.99844650000000001</v>
      </c>
      <c r="D602">
        <f t="shared" si="19"/>
        <v>1</v>
      </c>
    </row>
    <row r="603" spans="2:4">
      <c r="B603">
        <f t="shared" si="20"/>
        <v>599</v>
      </c>
      <c r="C603">
        <v>0.99833099999999997</v>
      </c>
      <c r="D603">
        <f t="shared" si="19"/>
        <v>1</v>
      </c>
    </row>
    <row r="604" spans="2:4">
      <c r="B604">
        <f t="shared" si="20"/>
        <v>600</v>
      </c>
      <c r="C604">
        <v>0.99829999999999997</v>
      </c>
      <c r="D604">
        <f t="shared" si="19"/>
        <v>1</v>
      </c>
    </row>
    <row r="605" spans="2:4">
      <c r="B605">
        <f t="shared" si="20"/>
        <v>601</v>
      </c>
      <c r="C605">
        <v>0.99829999999999997</v>
      </c>
      <c r="D605">
        <f t="shared" si="19"/>
        <v>1</v>
      </c>
    </row>
    <row r="606" spans="2:4">
      <c r="B606">
        <f t="shared" si="20"/>
        <v>602</v>
      </c>
      <c r="C606">
        <v>0.99809999999999999</v>
      </c>
      <c r="D606">
        <f t="shared" si="19"/>
        <v>1</v>
      </c>
    </row>
    <row r="607" spans="2:4">
      <c r="B607">
        <f t="shared" si="20"/>
        <v>603</v>
      </c>
      <c r="C607">
        <v>0.99809999999999999</v>
      </c>
      <c r="D607">
        <f t="shared" si="19"/>
        <v>1</v>
      </c>
    </row>
    <row r="608" spans="2:4">
      <c r="B608">
        <f t="shared" si="20"/>
        <v>604</v>
      </c>
      <c r="C608">
        <v>0.99805350000000004</v>
      </c>
      <c r="D608">
        <f t="shared" si="19"/>
        <v>1</v>
      </c>
    </row>
    <row r="609" spans="2:4">
      <c r="B609">
        <f t="shared" si="20"/>
        <v>605</v>
      </c>
      <c r="C609">
        <v>0.99793799999999999</v>
      </c>
      <c r="D609">
        <f t="shared" si="19"/>
        <v>1</v>
      </c>
    </row>
    <row r="610" spans="2:4">
      <c r="B610">
        <f t="shared" si="20"/>
        <v>606</v>
      </c>
      <c r="C610">
        <v>0.99790000000000001</v>
      </c>
      <c r="D610">
        <f t="shared" si="19"/>
        <v>1</v>
      </c>
    </row>
    <row r="611" spans="2:4">
      <c r="B611">
        <f t="shared" si="20"/>
        <v>607</v>
      </c>
      <c r="C611">
        <v>0.99790000000000001</v>
      </c>
      <c r="D611">
        <f t="shared" si="19"/>
        <v>1</v>
      </c>
    </row>
    <row r="612" spans="2:4">
      <c r="B612">
        <f t="shared" si="20"/>
        <v>608</v>
      </c>
      <c r="C612">
        <v>0.99780000000000002</v>
      </c>
      <c r="D612">
        <f t="shared" si="19"/>
        <v>1</v>
      </c>
    </row>
    <row r="613" spans="2:4">
      <c r="B613">
        <f t="shared" si="20"/>
        <v>609</v>
      </c>
      <c r="C613">
        <v>0.997776</v>
      </c>
      <c r="D613">
        <f t="shared" si="19"/>
        <v>1</v>
      </c>
    </row>
    <row r="614" spans="2:4">
      <c r="B614">
        <f t="shared" si="20"/>
        <v>610</v>
      </c>
      <c r="C614">
        <v>0.99770000000000003</v>
      </c>
      <c r="D614">
        <f t="shared" si="19"/>
        <v>1</v>
      </c>
    </row>
    <row r="615" spans="2:4">
      <c r="B615">
        <f t="shared" si="20"/>
        <v>611</v>
      </c>
      <c r="C615">
        <v>0.997645</v>
      </c>
      <c r="D615">
        <f t="shared" si="19"/>
        <v>1</v>
      </c>
    </row>
    <row r="616" spans="2:4">
      <c r="B616">
        <f t="shared" si="20"/>
        <v>612</v>
      </c>
      <c r="C616">
        <v>0.99760000000000004</v>
      </c>
      <c r="D616">
        <f t="shared" si="19"/>
        <v>1</v>
      </c>
    </row>
    <row r="617" spans="2:4">
      <c r="B617">
        <f t="shared" si="20"/>
        <v>613</v>
      </c>
      <c r="C617">
        <v>0.99751400000000001</v>
      </c>
      <c r="D617">
        <f t="shared" si="19"/>
        <v>1</v>
      </c>
    </row>
    <row r="618" spans="2:4">
      <c r="B618">
        <f t="shared" si="20"/>
        <v>614</v>
      </c>
      <c r="C618">
        <v>0.99750000000000005</v>
      </c>
      <c r="D618">
        <f t="shared" si="19"/>
        <v>1</v>
      </c>
    </row>
    <row r="619" spans="2:4">
      <c r="B619">
        <f t="shared" si="20"/>
        <v>615</v>
      </c>
      <c r="C619">
        <v>0.99748300000000001</v>
      </c>
      <c r="D619">
        <f t="shared" si="19"/>
        <v>0.995</v>
      </c>
    </row>
    <row r="620" spans="2:4">
      <c r="B620">
        <f t="shared" si="20"/>
        <v>616</v>
      </c>
      <c r="C620">
        <v>0.99736749999999996</v>
      </c>
      <c r="D620">
        <f t="shared" si="19"/>
        <v>0.995</v>
      </c>
    </row>
    <row r="621" spans="2:4">
      <c r="B621">
        <f t="shared" si="20"/>
        <v>617</v>
      </c>
      <c r="C621">
        <v>0.99729999999999996</v>
      </c>
      <c r="D621">
        <f t="shared" si="19"/>
        <v>0.995</v>
      </c>
    </row>
    <row r="622" spans="2:4">
      <c r="B622">
        <f t="shared" si="20"/>
        <v>618</v>
      </c>
      <c r="C622">
        <v>0.99729999999999996</v>
      </c>
      <c r="D622">
        <f t="shared" si="19"/>
        <v>0.995</v>
      </c>
    </row>
    <row r="623" spans="2:4">
      <c r="B623">
        <f t="shared" si="20"/>
        <v>619</v>
      </c>
      <c r="C623">
        <v>0.99729999999999996</v>
      </c>
      <c r="D623">
        <f t="shared" si="19"/>
        <v>0.995</v>
      </c>
    </row>
    <row r="624" spans="2:4">
      <c r="B624">
        <f t="shared" si="20"/>
        <v>620</v>
      </c>
      <c r="C624">
        <v>0.99729999999999996</v>
      </c>
      <c r="D624">
        <f t="shared" si="19"/>
        <v>0.995</v>
      </c>
    </row>
    <row r="625" spans="2:4">
      <c r="B625">
        <f t="shared" si="20"/>
        <v>621</v>
      </c>
      <c r="C625">
        <v>0.99719999999999998</v>
      </c>
      <c r="D625">
        <f t="shared" si="19"/>
        <v>0.995</v>
      </c>
    </row>
    <row r="626" spans="2:4">
      <c r="B626">
        <f t="shared" si="20"/>
        <v>622</v>
      </c>
      <c r="C626">
        <v>0.99719999999999998</v>
      </c>
      <c r="D626">
        <f t="shared" si="19"/>
        <v>0.995</v>
      </c>
    </row>
    <row r="627" spans="2:4">
      <c r="B627">
        <f t="shared" si="20"/>
        <v>623</v>
      </c>
      <c r="C627">
        <v>0.99715900000000002</v>
      </c>
      <c r="D627">
        <f t="shared" si="19"/>
        <v>0.995</v>
      </c>
    </row>
    <row r="628" spans="2:4">
      <c r="B628">
        <f t="shared" si="20"/>
        <v>624</v>
      </c>
      <c r="C628">
        <v>0.99709999999999999</v>
      </c>
      <c r="D628">
        <f t="shared" si="19"/>
        <v>0.995</v>
      </c>
    </row>
    <row r="629" spans="2:4">
      <c r="B629">
        <f t="shared" si="20"/>
        <v>625</v>
      </c>
      <c r="C629">
        <v>0.99702800000000003</v>
      </c>
      <c r="D629">
        <f t="shared" si="19"/>
        <v>0.995</v>
      </c>
    </row>
    <row r="630" spans="2:4">
      <c r="B630">
        <f t="shared" si="20"/>
        <v>626</v>
      </c>
      <c r="C630">
        <v>0.997</v>
      </c>
      <c r="D630">
        <f t="shared" si="19"/>
        <v>0.995</v>
      </c>
    </row>
    <row r="631" spans="2:4">
      <c r="B631">
        <f t="shared" si="20"/>
        <v>627</v>
      </c>
      <c r="C631">
        <v>0.997</v>
      </c>
      <c r="D631">
        <f t="shared" si="19"/>
        <v>0.995</v>
      </c>
    </row>
    <row r="632" spans="2:4">
      <c r="B632">
        <f t="shared" si="20"/>
        <v>628</v>
      </c>
      <c r="C632">
        <v>0.997</v>
      </c>
      <c r="D632">
        <f t="shared" si="19"/>
        <v>0.995</v>
      </c>
    </row>
    <row r="633" spans="2:4">
      <c r="B633">
        <f t="shared" si="20"/>
        <v>629</v>
      </c>
      <c r="C633">
        <v>0.99696600000000002</v>
      </c>
      <c r="D633">
        <f t="shared" si="19"/>
        <v>0.995</v>
      </c>
    </row>
    <row r="634" spans="2:4">
      <c r="B634">
        <f t="shared" si="20"/>
        <v>630</v>
      </c>
      <c r="C634">
        <v>0.99690000000000001</v>
      </c>
      <c r="D634">
        <f t="shared" si="19"/>
        <v>0.995</v>
      </c>
    </row>
    <row r="635" spans="2:4">
      <c r="B635">
        <f t="shared" si="20"/>
        <v>631</v>
      </c>
      <c r="C635">
        <v>0.99683500000000003</v>
      </c>
      <c r="D635">
        <f t="shared" si="19"/>
        <v>0.995</v>
      </c>
    </row>
    <row r="636" spans="2:4">
      <c r="B636">
        <f t="shared" si="20"/>
        <v>632</v>
      </c>
      <c r="C636">
        <v>0.99680000000000002</v>
      </c>
      <c r="D636">
        <f t="shared" si="19"/>
        <v>0.995</v>
      </c>
    </row>
    <row r="637" spans="2:4">
      <c r="B637">
        <f t="shared" si="20"/>
        <v>633</v>
      </c>
      <c r="C637">
        <v>0.99670400000000003</v>
      </c>
      <c r="D637">
        <f t="shared" si="19"/>
        <v>0.995</v>
      </c>
    </row>
    <row r="638" spans="2:4">
      <c r="B638">
        <f t="shared" si="20"/>
        <v>634</v>
      </c>
      <c r="C638">
        <v>0.99670000000000003</v>
      </c>
      <c r="D638">
        <f t="shared" si="19"/>
        <v>0.995</v>
      </c>
    </row>
    <row r="639" spans="2:4">
      <c r="B639">
        <f t="shared" si="20"/>
        <v>635</v>
      </c>
      <c r="C639">
        <v>0.99667300000000003</v>
      </c>
      <c r="D639">
        <f t="shared" si="19"/>
        <v>0.995</v>
      </c>
    </row>
    <row r="640" spans="2:4">
      <c r="B640">
        <f t="shared" si="20"/>
        <v>636</v>
      </c>
      <c r="C640">
        <v>0.99660000000000004</v>
      </c>
      <c r="D640">
        <f t="shared" si="19"/>
        <v>0.995</v>
      </c>
    </row>
    <row r="641" spans="2:4">
      <c r="B641">
        <f t="shared" si="20"/>
        <v>637</v>
      </c>
      <c r="C641">
        <v>0.99654200000000004</v>
      </c>
      <c r="D641">
        <f t="shared" si="19"/>
        <v>0.995</v>
      </c>
    </row>
    <row r="642" spans="2:4">
      <c r="B642">
        <f t="shared" si="20"/>
        <v>638</v>
      </c>
      <c r="C642">
        <v>0.99642649999999999</v>
      </c>
      <c r="D642">
        <f t="shared" si="19"/>
        <v>0.995</v>
      </c>
    </row>
    <row r="643" spans="2:4">
      <c r="B643">
        <f t="shared" si="20"/>
        <v>639</v>
      </c>
      <c r="C643">
        <v>0.99639999999999995</v>
      </c>
      <c r="D643">
        <f t="shared" si="19"/>
        <v>0.995</v>
      </c>
    </row>
    <row r="644" spans="2:4">
      <c r="B644">
        <f t="shared" si="20"/>
        <v>640</v>
      </c>
      <c r="C644">
        <v>0.99639549999999999</v>
      </c>
      <c r="D644">
        <f t="shared" si="19"/>
        <v>0.995</v>
      </c>
    </row>
    <row r="645" spans="2:4">
      <c r="B645">
        <f t="shared" si="20"/>
        <v>641</v>
      </c>
      <c r="C645">
        <v>0.99629999999999996</v>
      </c>
      <c r="D645">
        <f t="shared" si="19"/>
        <v>0.995</v>
      </c>
    </row>
    <row r="646" spans="2:4">
      <c r="B646">
        <f t="shared" si="20"/>
        <v>642</v>
      </c>
      <c r="C646">
        <v>0.9962645</v>
      </c>
      <c r="D646">
        <f t="shared" ref="D646:D709" si="21">ROUND(2*C646,2)/2</f>
        <v>0.995</v>
      </c>
    </row>
    <row r="647" spans="2:4">
      <c r="B647">
        <f t="shared" ref="B647:B710" si="22">B646+1</f>
        <v>643</v>
      </c>
      <c r="C647">
        <v>0.99619999999999997</v>
      </c>
      <c r="D647">
        <f t="shared" si="21"/>
        <v>0.995</v>
      </c>
    </row>
    <row r="648" spans="2:4">
      <c r="B648">
        <f t="shared" si="22"/>
        <v>644</v>
      </c>
      <c r="C648">
        <v>0.99613350000000001</v>
      </c>
      <c r="D648">
        <f t="shared" si="21"/>
        <v>0.995</v>
      </c>
    </row>
    <row r="649" spans="2:4">
      <c r="B649">
        <f t="shared" si="22"/>
        <v>645</v>
      </c>
      <c r="C649">
        <v>0.99609999999999999</v>
      </c>
      <c r="D649">
        <f t="shared" si="21"/>
        <v>0.995</v>
      </c>
    </row>
    <row r="650" spans="2:4">
      <c r="B650">
        <f t="shared" si="22"/>
        <v>646</v>
      </c>
      <c r="C650">
        <v>0.99600250000000001</v>
      </c>
      <c r="D650">
        <f t="shared" si="21"/>
        <v>0.995</v>
      </c>
    </row>
    <row r="651" spans="2:4">
      <c r="B651">
        <f t="shared" si="22"/>
        <v>647</v>
      </c>
      <c r="C651">
        <v>0.996</v>
      </c>
      <c r="D651">
        <f t="shared" si="21"/>
        <v>0.995</v>
      </c>
    </row>
    <row r="652" spans="2:4">
      <c r="B652">
        <f t="shared" si="22"/>
        <v>648</v>
      </c>
      <c r="C652">
        <v>0.996</v>
      </c>
      <c r="D652">
        <f t="shared" si="21"/>
        <v>0.995</v>
      </c>
    </row>
    <row r="653" spans="2:4">
      <c r="B653">
        <f t="shared" si="22"/>
        <v>649</v>
      </c>
      <c r="C653">
        <v>0.996</v>
      </c>
      <c r="D653">
        <f t="shared" si="21"/>
        <v>0.995</v>
      </c>
    </row>
    <row r="654" spans="2:4">
      <c r="B654">
        <f t="shared" si="22"/>
        <v>650</v>
      </c>
      <c r="C654">
        <v>0.996</v>
      </c>
      <c r="D654">
        <f t="shared" si="21"/>
        <v>0.995</v>
      </c>
    </row>
    <row r="655" spans="2:4">
      <c r="B655">
        <f t="shared" si="22"/>
        <v>651</v>
      </c>
      <c r="C655">
        <v>0.99585000000000001</v>
      </c>
      <c r="D655">
        <f t="shared" si="21"/>
        <v>0.995</v>
      </c>
    </row>
    <row r="656" spans="2:4">
      <c r="B656">
        <f t="shared" si="22"/>
        <v>652</v>
      </c>
      <c r="C656">
        <v>0.99580000000000002</v>
      </c>
      <c r="D656">
        <f t="shared" si="21"/>
        <v>0.995</v>
      </c>
    </row>
    <row r="657" spans="2:4">
      <c r="B657">
        <f t="shared" si="22"/>
        <v>653</v>
      </c>
      <c r="C657">
        <v>0.99579400000000007</v>
      </c>
      <c r="D657">
        <f t="shared" si="21"/>
        <v>0.995</v>
      </c>
    </row>
    <row r="658" spans="2:4">
      <c r="B658">
        <f t="shared" si="22"/>
        <v>654</v>
      </c>
      <c r="C658">
        <v>0.99570000000000003</v>
      </c>
      <c r="D658">
        <f t="shared" si="21"/>
        <v>0.995</v>
      </c>
    </row>
    <row r="659" spans="2:4">
      <c r="B659">
        <f t="shared" si="22"/>
        <v>655</v>
      </c>
      <c r="C659">
        <v>0.99566300000000008</v>
      </c>
      <c r="D659">
        <f t="shared" si="21"/>
        <v>0.995</v>
      </c>
    </row>
    <row r="660" spans="2:4">
      <c r="B660">
        <f t="shared" si="22"/>
        <v>656</v>
      </c>
      <c r="C660">
        <v>0.99560000000000004</v>
      </c>
      <c r="D660">
        <f t="shared" si="21"/>
        <v>0.995</v>
      </c>
    </row>
    <row r="661" spans="2:4">
      <c r="B661">
        <f t="shared" si="22"/>
        <v>657</v>
      </c>
      <c r="C661">
        <v>0.99560000000000004</v>
      </c>
      <c r="D661">
        <f t="shared" si="21"/>
        <v>0.995</v>
      </c>
    </row>
    <row r="662" spans="2:4">
      <c r="B662">
        <f t="shared" si="22"/>
        <v>658</v>
      </c>
      <c r="C662">
        <v>0.99551650000000003</v>
      </c>
      <c r="D662">
        <f t="shared" si="21"/>
        <v>0.995</v>
      </c>
    </row>
    <row r="663" spans="2:4">
      <c r="B663">
        <f t="shared" si="22"/>
        <v>659</v>
      </c>
      <c r="C663">
        <v>0.99540099999999998</v>
      </c>
      <c r="D663">
        <f t="shared" si="21"/>
        <v>0.995</v>
      </c>
    </row>
    <row r="664" spans="2:4">
      <c r="B664">
        <f t="shared" si="22"/>
        <v>660</v>
      </c>
      <c r="C664">
        <v>0.99539999999999995</v>
      </c>
      <c r="D664">
        <f t="shared" si="21"/>
        <v>0.995</v>
      </c>
    </row>
    <row r="665" spans="2:4">
      <c r="B665">
        <f t="shared" si="22"/>
        <v>661</v>
      </c>
      <c r="C665">
        <v>0.99539999999999995</v>
      </c>
      <c r="D665">
        <f t="shared" si="21"/>
        <v>0.995</v>
      </c>
    </row>
    <row r="666" spans="2:4">
      <c r="B666">
        <f t="shared" si="22"/>
        <v>662</v>
      </c>
      <c r="C666">
        <v>0.99535449999999992</v>
      </c>
      <c r="D666">
        <f t="shared" si="21"/>
        <v>0.995</v>
      </c>
    </row>
    <row r="667" spans="2:4">
      <c r="B667">
        <f t="shared" si="22"/>
        <v>663</v>
      </c>
      <c r="C667">
        <v>0.99529999999999996</v>
      </c>
      <c r="D667">
        <f t="shared" si="21"/>
        <v>0.995</v>
      </c>
    </row>
    <row r="668" spans="2:4">
      <c r="B668">
        <f t="shared" si="22"/>
        <v>664</v>
      </c>
      <c r="C668">
        <v>0.99522349999999993</v>
      </c>
      <c r="D668">
        <f t="shared" si="21"/>
        <v>0.995</v>
      </c>
    </row>
    <row r="669" spans="2:4">
      <c r="B669">
        <f t="shared" si="22"/>
        <v>665</v>
      </c>
      <c r="C669">
        <v>0.99501600000000001</v>
      </c>
      <c r="D669">
        <f t="shared" si="21"/>
        <v>0.995</v>
      </c>
    </row>
    <row r="670" spans="2:4">
      <c r="B670">
        <f t="shared" si="22"/>
        <v>666</v>
      </c>
      <c r="C670">
        <v>0.995</v>
      </c>
      <c r="D670">
        <f t="shared" si="21"/>
        <v>0.995</v>
      </c>
    </row>
    <row r="671" spans="2:4">
      <c r="B671">
        <f t="shared" si="22"/>
        <v>667</v>
      </c>
      <c r="C671">
        <v>0.994977</v>
      </c>
      <c r="D671">
        <f t="shared" si="21"/>
        <v>0.995</v>
      </c>
    </row>
    <row r="672" spans="2:4">
      <c r="B672">
        <f t="shared" si="22"/>
        <v>668</v>
      </c>
      <c r="C672">
        <v>0.99490000000000001</v>
      </c>
      <c r="D672">
        <f t="shared" si="21"/>
        <v>0.995</v>
      </c>
    </row>
    <row r="673" spans="2:4">
      <c r="B673">
        <f t="shared" si="22"/>
        <v>669</v>
      </c>
      <c r="C673">
        <v>0.99484600000000001</v>
      </c>
      <c r="D673">
        <f t="shared" si="21"/>
        <v>0.995</v>
      </c>
    </row>
    <row r="674" spans="2:4">
      <c r="B674">
        <f t="shared" si="22"/>
        <v>670</v>
      </c>
      <c r="C674">
        <v>0.99473050000000007</v>
      </c>
      <c r="D674">
        <f t="shared" si="21"/>
        <v>0.995</v>
      </c>
    </row>
    <row r="675" spans="2:4">
      <c r="B675">
        <f t="shared" si="22"/>
        <v>671</v>
      </c>
      <c r="C675">
        <v>0.99470000000000003</v>
      </c>
      <c r="D675">
        <f t="shared" si="21"/>
        <v>0.995</v>
      </c>
    </row>
    <row r="676" spans="2:4">
      <c r="B676">
        <f t="shared" si="22"/>
        <v>672</v>
      </c>
      <c r="C676">
        <v>0.99460000000000004</v>
      </c>
      <c r="D676">
        <f t="shared" si="21"/>
        <v>0.995</v>
      </c>
    </row>
    <row r="677" spans="2:4">
      <c r="B677">
        <f t="shared" si="22"/>
        <v>673</v>
      </c>
      <c r="C677">
        <v>0.99460000000000004</v>
      </c>
      <c r="D677">
        <f t="shared" si="21"/>
        <v>0.995</v>
      </c>
    </row>
    <row r="678" spans="2:4">
      <c r="B678">
        <f t="shared" si="22"/>
        <v>674</v>
      </c>
      <c r="C678">
        <v>0.99456850000000008</v>
      </c>
      <c r="D678">
        <f t="shared" si="21"/>
        <v>0.995</v>
      </c>
    </row>
    <row r="679" spans="2:4">
      <c r="B679">
        <f t="shared" si="22"/>
        <v>675</v>
      </c>
      <c r="C679">
        <v>0.99450000000000005</v>
      </c>
      <c r="D679">
        <f t="shared" si="21"/>
        <v>0.995</v>
      </c>
    </row>
    <row r="680" spans="2:4">
      <c r="B680">
        <f t="shared" si="22"/>
        <v>676</v>
      </c>
      <c r="C680">
        <v>0.99450000000000005</v>
      </c>
      <c r="D680">
        <f t="shared" si="21"/>
        <v>0.995</v>
      </c>
    </row>
    <row r="681" spans="2:4">
      <c r="B681">
        <f t="shared" si="22"/>
        <v>677</v>
      </c>
      <c r="C681">
        <v>0.99442200000000003</v>
      </c>
      <c r="D681">
        <f t="shared" si="21"/>
        <v>0.995</v>
      </c>
    </row>
    <row r="682" spans="2:4">
      <c r="B682">
        <f t="shared" si="22"/>
        <v>678</v>
      </c>
      <c r="C682">
        <v>0.99430649999999998</v>
      </c>
      <c r="D682">
        <f t="shared" si="21"/>
        <v>0.995</v>
      </c>
    </row>
    <row r="683" spans="2:4">
      <c r="B683">
        <f t="shared" si="22"/>
        <v>679</v>
      </c>
      <c r="C683">
        <v>0.99419999999999997</v>
      </c>
      <c r="D683">
        <f t="shared" si="21"/>
        <v>0.995</v>
      </c>
    </row>
    <row r="684" spans="2:4">
      <c r="B684">
        <f t="shared" si="22"/>
        <v>680</v>
      </c>
      <c r="C684">
        <v>0.99417549999999999</v>
      </c>
      <c r="D684">
        <f t="shared" si="21"/>
        <v>0.995</v>
      </c>
    </row>
    <row r="685" spans="2:4">
      <c r="B685">
        <f t="shared" si="22"/>
        <v>681</v>
      </c>
      <c r="C685">
        <v>0.99409999999999998</v>
      </c>
      <c r="D685">
        <f t="shared" si="21"/>
        <v>0.995</v>
      </c>
    </row>
    <row r="686" spans="2:4">
      <c r="B686">
        <f t="shared" si="22"/>
        <v>682</v>
      </c>
      <c r="C686">
        <v>0.99398900000000001</v>
      </c>
      <c r="D686">
        <f t="shared" si="21"/>
        <v>0.995</v>
      </c>
    </row>
    <row r="687" spans="2:4">
      <c r="B687">
        <f t="shared" si="22"/>
        <v>683</v>
      </c>
      <c r="C687">
        <v>0.99390000000000001</v>
      </c>
      <c r="D687">
        <f t="shared" si="21"/>
        <v>0.995</v>
      </c>
    </row>
    <row r="688" spans="2:4">
      <c r="B688">
        <f t="shared" si="22"/>
        <v>684</v>
      </c>
      <c r="C688">
        <v>0.99390000000000001</v>
      </c>
      <c r="D688">
        <f t="shared" si="21"/>
        <v>0.995</v>
      </c>
    </row>
    <row r="689" spans="2:4">
      <c r="B689">
        <f t="shared" si="22"/>
        <v>685</v>
      </c>
      <c r="C689">
        <v>0.99389800000000006</v>
      </c>
      <c r="D689">
        <f t="shared" si="21"/>
        <v>0.995</v>
      </c>
    </row>
    <row r="690" spans="2:4">
      <c r="B690">
        <f t="shared" si="22"/>
        <v>686</v>
      </c>
      <c r="C690">
        <v>0.99378250000000001</v>
      </c>
      <c r="D690">
        <f t="shared" si="21"/>
        <v>0.995</v>
      </c>
    </row>
    <row r="691" spans="2:4">
      <c r="B691">
        <f t="shared" si="22"/>
        <v>687</v>
      </c>
      <c r="C691">
        <v>0.99370000000000003</v>
      </c>
      <c r="D691">
        <f t="shared" si="21"/>
        <v>0.995</v>
      </c>
    </row>
    <row r="692" spans="2:4">
      <c r="B692">
        <f t="shared" si="22"/>
        <v>688</v>
      </c>
      <c r="C692">
        <v>0.99370000000000003</v>
      </c>
      <c r="D692">
        <f t="shared" si="21"/>
        <v>0.995</v>
      </c>
    </row>
    <row r="693" spans="2:4">
      <c r="B693">
        <f t="shared" si="22"/>
        <v>689</v>
      </c>
      <c r="C693">
        <v>0.99363600000000007</v>
      </c>
      <c r="D693">
        <f t="shared" si="21"/>
        <v>0.995</v>
      </c>
    </row>
    <row r="694" spans="2:4">
      <c r="B694">
        <f t="shared" si="22"/>
        <v>690</v>
      </c>
      <c r="C694">
        <v>0.99352050000000003</v>
      </c>
      <c r="D694">
        <f t="shared" si="21"/>
        <v>0.995</v>
      </c>
    </row>
    <row r="695" spans="2:4">
      <c r="B695">
        <f t="shared" si="22"/>
        <v>691</v>
      </c>
      <c r="C695">
        <v>0.99350000000000005</v>
      </c>
      <c r="D695">
        <f t="shared" si="21"/>
        <v>0.995</v>
      </c>
    </row>
    <row r="696" spans="2:4">
      <c r="B696">
        <f t="shared" si="22"/>
        <v>692</v>
      </c>
      <c r="C696">
        <v>0.99339999999999995</v>
      </c>
      <c r="D696">
        <f t="shared" si="21"/>
        <v>0.995</v>
      </c>
    </row>
    <row r="697" spans="2:4">
      <c r="B697">
        <f t="shared" si="22"/>
        <v>693</v>
      </c>
      <c r="C697">
        <v>0.99337399999999998</v>
      </c>
      <c r="D697">
        <f t="shared" si="21"/>
        <v>0.995</v>
      </c>
    </row>
    <row r="698" spans="2:4">
      <c r="B698">
        <f t="shared" si="22"/>
        <v>694</v>
      </c>
      <c r="C698">
        <v>0.99329999999999996</v>
      </c>
      <c r="D698">
        <f t="shared" si="21"/>
        <v>0.995</v>
      </c>
    </row>
    <row r="699" spans="2:4">
      <c r="B699">
        <f t="shared" si="22"/>
        <v>695</v>
      </c>
      <c r="C699">
        <v>0.99324299999999999</v>
      </c>
      <c r="D699">
        <f t="shared" si="21"/>
        <v>0.995</v>
      </c>
    </row>
    <row r="700" spans="2:4">
      <c r="B700">
        <f t="shared" si="22"/>
        <v>696</v>
      </c>
      <c r="C700">
        <v>0.99319999999999997</v>
      </c>
      <c r="D700">
        <f t="shared" si="21"/>
        <v>0.995</v>
      </c>
    </row>
    <row r="701" spans="2:4">
      <c r="B701">
        <f t="shared" si="22"/>
        <v>697</v>
      </c>
      <c r="C701">
        <v>0.99311199999999999</v>
      </c>
      <c r="D701">
        <f t="shared" si="21"/>
        <v>0.995</v>
      </c>
    </row>
    <row r="702" spans="2:4">
      <c r="B702">
        <f t="shared" si="22"/>
        <v>698</v>
      </c>
      <c r="C702">
        <v>0.99309999999999998</v>
      </c>
      <c r="D702">
        <f t="shared" si="21"/>
        <v>0.995</v>
      </c>
    </row>
    <row r="703" spans="2:4">
      <c r="B703">
        <f t="shared" si="22"/>
        <v>699</v>
      </c>
      <c r="C703">
        <v>0.99309999999999998</v>
      </c>
      <c r="D703">
        <f t="shared" si="21"/>
        <v>0.995</v>
      </c>
    </row>
    <row r="704" spans="2:4">
      <c r="B704">
        <f t="shared" si="22"/>
        <v>700</v>
      </c>
      <c r="C704">
        <v>0.99306549999999993</v>
      </c>
      <c r="D704">
        <f t="shared" si="21"/>
        <v>0.995</v>
      </c>
    </row>
    <row r="705" spans="2:4">
      <c r="B705">
        <f t="shared" si="22"/>
        <v>701</v>
      </c>
      <c r="C705">
        <v>0.99295</v>
      </c>
      <c r="D705">
        <f t="shared" si="21"/>
        <v>0.995</v>
      </c>
    </row>
    <row r="706" spans="2:4">
      <c r="B706">
        <f t="shared" si="22"/>
        <v>702</v>
      </c>
      <c r="C706">
        <v>0.9929</v>
      </c>
      <c r="D706">
        <f t="shared" si="21"/>
        <v>0.995</v>
      </c>
    </row>
    <row r="707" spans="2:4">
      <c r="B707">
        <f t="shared" si="22"/>
        <v>703</v>
      </c>
      <c r="C707">
        <v>0.99281900000000001</v>
      </c>
      <c r="D707">
        <f t="shared" si="21"/>
        <v>0.995</v>
      </c>
    </row>
    <row r="708" spans="2:4">
      <c r="B708">
        <f t="shared" si="22"/>
        <v>704</v>
      </c>
      <c r="C708">
        <v>0.99270350000000007</v>
      </c>
      <c r="D708">
        <f t="shared" si="21"/>
        <v>0.995</v>
      </c>
    </row>
    <row r="709" spans="2:4">
      <c r="B709">
        <f t="shared" si="22"/>
        <v>705</v>
      </c>
      <c r="C709">
        <v>0.99268800000000001</v>
      </c>
      <c r="D709">
        <f t="shared" si="21"/>
        <v>0.995</v>
      </c>
    </row>
    <row r="710" spans="2:4">
      <c r="B710">
        <f t="shared" si="22"/>
        <v>706</v>
      </c>
      <c r="C710">
        <v>0.99260000000000004</v>
      </c>
      <c r="D710">
        <f t="shared" ref="D710:D773" si="23">ROUND(2*C710,2)/2</f>
        <v>0.995</v>
      </c>
    </row>
    <row r="711" spans="2:4">
      <c r="B711">
        <f t="shared" ref="B711:B774" si="24">B710+1</f>
        <v>707</v>
      </c>
      <c r="C711">
        <v>0.99255700000000002</v>
      </c>
      <c r="D711">
        <f t="shared" si="23"/>
        <v>0.995</v>
      </c>
    </row>
    <row r="712" spans="2:4">
      <c r="B712">
        <f t="shared" si="24"/>
        <v>708</v>
      </c>
      <c r="C712">
        <v>0.99250000000000005</v>
      </c>
      <c r="D712">
        <f t="shared" si="23"/>
        <v>0.995</v>
      </c>
    </row>
    <row r="713" spans="2:4">
      <c r="B713">
        <f t="shared" si="24"/>
        <v>709</v>
      </c>
      <c r="C713">
        <v>0.99242599999999992</v>
      </c>
      <c r="D713">
        <f t="shared" si="23"/>
        <v>0.99</v>
      </c>
    </row>
    <row r="714" spans="2:4">
      <c r="B714">
        <f t="shared" si="24"/>
        <v>710</v>
      </c>
      <c r="C714">
        <v>0.99239999999999995</v>
      </c>
      <c r="D714">
        <f t="shared" si="23"/>
        <v>0.99</v>
      </c>
    </row>
    <row r="715" spans="2:4">
      <c r="B715">
        <f t="shared" si="24"/>
        <v>711</v>
      </c>
      <c r="C715">
        <v>0.99229999999999996</v>
      </c>
      <c r="D715">
        <f t="shared" si="23"/>
        <v>0.99</v>
      </c>
    </row>
    <row r="716" spans="2:4">
      <c r="B716">
        <f t="shared" si="24"/>
        <v>712</v>
      </c>
      <c r="C716">
        <v>0.99229999999999996</v>
      </c>
      <c r="D716">
        <f t="shared" si="23"/>
        <v>0.99</v>
      </c>
    </row>
    <row r="717" spans="2:4">
      <c r="B717">
        <f t="shared" si="24"/>
        <v>713</v>
      </c>
      <c r="C717">
        <v>0.99229999999999996</v>
      </c>
      <c r="D717">
        <f t="shared" si="23"/>
        <v>0.99</v>
      </c>
    </row>
    <row r="718" spans="2:4">
      <c r="B718">
        <f t="shared" si="24"/>
        <v>714</v>
      </c>
      <c r="C718">
        <v>0.99224849999999998</v>
      </c>
      <c r="D718">
        <f t="shared" si="23"/>
        <v>0.99</v>
      </c>
    </row>
    <row r="719" spans="2:4">
      <c r="B719">
        <f t="shared" si="24"/>
        <v>715</v>
      </c>
      <c r="C719">
        <v>0.99219999999999997</v>
      </c>
      <c r="D719">
        <f t="shared" si="23"/>
        <v>0.99</v>
      </c>
    </row>
    <row r="720" spans="2:4">
      <c r="B720">
        <f t="shared" si="24"/>
        <v>716</v>
      </c>
      <c r="C720">
        <v>0.99195250000000001</v>
      </c>
      <c r="D720">
        <f t="shared" si="23"/>
        <v>0.99</v>
      </c>
    </row>
    <row r="721" spans="2:4">
      <c r="B721">
        <f t="shared" si="24"/>
        <v>717</v>
      </c>
      <c r="C721">
        <v>0.9919</v>
      </c>
      <c r="D721">
        <f t="shared" si="23"/>
        <v>0.99</v>
      </c>
    </row>
    <row r="722" spans="2:4">
      <c r="B722">
        <f t="shared" si="24"/>
        <v>718</v>
      </c>
      <c r="C722">
        <v>0.99170000000000003</v>
      </c>
      <c r="D722">
        <f t="shared" si="23"/>
        <v>0.99</v>
      </c>
    </row>
    <row r="723" spans="2:4">
      <c r="B723">
        <f t="shared" si="24"/>
        <v>719</v>
      </c>
      <c r="C723">
        <v>0.99170000000000003</v>
      </c>
      <c r="D723">
        <f t="shared" si="23"/>
        <v>0.99</v>
      </c>
    </row>
    <row r="724" spans="2:4">
      <c r="B724">
        <f t="shared" si="24"/>
        <v>720</v>
      </c>
      <c r="C724">
        <v>0.99165550000000002</v>
      </c>
      <c r="D724">
        <f t="shared" si="23"/>
        <v>0.99</v>
      </c>
    </row>
    <row r="725" spans="2:4">
      <c r="B725">
        <f t="shared" si="24"/>
        <v>721</v>
      </c>
      <c r="C725">
        <v>0.99148000000000003</v>
      </c>
      <c r="D725">
        <f t="shared" si="23"/>
        <v>0.99</v>
      </c>
    </row>
    <row r="726" spans="2:4">
      <c r="B726">
        <f t="shared" si="24"/>
        <v>722</v>
      </c>
      <c r="C726">
        <v>0.99139999999999995</v>
      </c>
      <c r="D726">
        <f t="shared" si="23"/>
        <v>0.99</v>
      </c>
    </row>
    <row r="727" spans="2:4">
      <c r="B727">
        <f t="shared" si="24"/>
        <v>723</v>
      </c>
      <c r="C727">
        <v>0.991309</v>
      </c>
      <c r="D727">
        <f t="shared" si="23"/>
        <v>0.99</v>
      </c>
    </row>
    <row r="728" spans="2:4">
      <c r="B728">
        <f t="shared" si="24"/>
        <v>724</v>
      </c>
      <c r="C728">
        <v>0.99129349999999994</v>
      </c>
      <c r="D728">
        <f t="shared" si="23"/>
        <v>0.99</v>
      </c>
    </row>
    <row r="729" spans="2:4">
      <c r="B729">
        <f t="shared" si="24"/>
        <v>725</v>
      </c>
      <c r="C729">
        <v>0.991178</v>
      </c>
      <c r="D729">
        <f t="shared" si="23"/>
        <v>0.99</v>
      </c>
    </row>
    <row r="730" spans="2:4">
      <c r="B730">
        <f t="shared" si="24"/>
        <v>726</v>
      </c>
      <c r="C730">
        <v>0.99109999999999998</v>
      </c>
      <c r="D730">
        <f t="shared" si="23"/>
        <v>0.99</v>
      </c>
    </row>
    <row r="731" spans="2:4">
      <c r="B731">
        <f t="shared" si="24"/>
        <v>727</v>
      </c>
      <c r="C731">
        <v>0.99104700000000001</v>
      </c>
      <c r="D731">
        <f t="shared" si="23"/>
        <v>0.99</v>
      </c>
    </row>
    <row r="732" spans="2:4">
      <c r="B732">
        <f t="shared" si="24"/>
        <v>728</v>
      </c>
      <c r="C732">
        <v>0.99093149999999997</v>
      </c>
      <c r="D732">
        <f t="shared" si="23"/>
        <v>0.99</v>
      </c>
    </row>
    <row r="733" spans="2:4">
      <c r="B733">
        <f t="shared" si="24"/>
        <v>729</v>
      </c>
      <c r="C733">
        <v>0.99081600000000003</v>
      </c>
      <c r="D733">
        <f t="shared" si="23"/>
        <v>0.99</v>
      </c>
    </row>
    <row r="734" spans="2:4">
      <c r="B734">
        <f t="shared" si="24"/>
        <v>730</v>
      </c>
      <c r="C734">
        <v>0.99070049999999998</v>
      </c>
      <c r="D734">
        <f t="shared" si="23"/>
        <v>0.99</v>
      </c>
    </row>
    <row r="735" spans="2:4">
      <c r="B735">
        <f t="shared" si="24"/>
        <v>731</v>
      </c>
      <c r="C735">
        <v>0.99058500000000005</v>
      </c>
      <c r="D735">
        <f t="shared" si="23"/>
        <v>0.99</v>
      </c>
    </row>
    <row r="736" spans="2:4">
      <c r="B736">
        <f t="shared" si="24"/>
        <v>732</v>
      </c>
      <c r="C736">
        <v>0.99050000000000005</v>
      </c>
      <c r="D736">
        <f t="shared" si="23"/>
        <v>0.99</v>
      </c>
    </row>
    <row r="737" spans="2:4">
      <c r="B737">
        <f t="shared" si="24"/>
        <v>733</v>
      </c>
      <c r="C737">
        <v>0.99050000000000005</v>
      </c>
      <c r="D737">
        <f t="shared" si="23"/>
        <v>0.99</v>
      </c>
    </row>
    <row r="738" spans="2:4">
      <c r="B738">
        <f t="shared" si="24"/>
        <v>734</v>
      </c>
      <c r="C738">
        <v>0.99050000000000005</v>
      </c>
      <c r="D738">
        <f t="shared" si="23"/>
        <v>0.99</v>
      </c>
    </row>
    <row r="739" spans="2:4">
      <c r="B739">
        <f t="shared" si="24"/>
        <v>735</v>
      </c>
      <c r="C739">
        <v>0.99042299999999994</v>
      </c>
      <c r="D739">
        <f t="shared" si="23"/>
        <v>0.99</v>
      </c>
    </row>
    <row r="740" spans="2:4">
      <c r="B740">
        <f t="shared" si="24"/>
        <v>736</v>
      </c>
      <c r="C740">
        <v>0.99039999999999995</v>
      </c>
      <c r="D740">
        <f t="shared" si="23"/>
        <v>0.99</v>
      </c>
    </row>
    <row r="741" spans="2:4">
      <c r="B741">
        <f t="shared" si="24"/>
        <v>737</v>
      </c>
      <c r="C741">
        <v>0.99029999999999996</v>
      </c>
      <c r="D741">
        <f t="shared" si="23"/>
        <v>0.99</v>
      </c>
    </row>
    <row r="742" spans="2:4">
      <c r="B742">
        <f t="shared" si="24"/>
        <v>738</v>
      </c>
      <c r="C742">
        <v>0.99029999999999996</v>
      </c>
      <c r="D742">
        <f t="shared" si="23"/>
        <v>0.99</v>
      </c>
    </row>
    <row r="743" spans="2:4">
      <c r="B743">
        <f t="shared" si="24"/>
        <v>739</v>
      </c>
      <c r="C743">
        <v>0.99029999999999996</v>
      </c>
      <c r="D743">
        <f t="shared" si="23"/>
        <v>0.99</v>
      </c>
    </row>
    <row r="744" spans="2:4">
      <c r="B744">
        <f t="shared" si="24"/>
        <v>740</v>
      </c>
      <c r="C744">
        <v>0.9902455</v>
      </c>
      <c r="D744">
        <f t="shared" si="23"/>
        <v>0.99</v>
      </c>
    </row>
    <row r="745" spans="2:4">
      <c r="B745">
        <f t="shared" si="24"/>
        <v>741</v>
      </c>
      <c r="C745">
        <v>0.99019999999999997</v>
      </c>
      <c r="D745">
        <f t="shared" si="23"/>
        <v>0.99</v>
      </c>
    </row>
    <row r="746" spans="2:4">
      <c r="B746">
        <f t="shared" si="24"/>
        <v>742</v>
      </c>
      <c r="C746">
        <v>0.99011450000000001</v>
      </c>
      <c r="D746">
        <f t="shared" si="23"/>
        <v>0.99</v>
      </c>
    </row>
    <row r="747" spans="2:4">
      <c r="B747">
        <f t="shared" si="24"/>
        <v>743</v>
      </c>
      <c r="C747">
        <v>0.99009999999999998</v>
      </c>
      <c r="D747">
        <f t="shared" si="23"/>
        <v>0.99</v>
      </c>
    </row>
    <row r="748" spans="2:4">
      <c r="B748">
        <f t="shared" si="24"/>
        <v>744</v>
      </c>
      <c r="C748">
        <v>0.99009999999999998</v>
      </c>
      <c r="D748">
        <f t="shared" si="23"/>
        <v>0.99</v>
      </c>
    </row>
    <row r="749" spans="2:4">
      <c r="B749">
        <f t="shared" si="24"/>
        <v>745</v>
      </c>
      <c r="C749">
        <v>0.99006799999999995</v>
      </c>
      <c r="D749">
        <f t="shared" si="23"/>
        <v>0.99</v>
      </c>
    </row>
    <row r="750" spans="2:4">
      <c r="B750">
        <f t="shared" si="24"/>
        <v>746</v>
      </c>
      <c r="C750">
        <v>0.99</v>
      </c>
      <c r="D750">
        <f t="shared" si="23"/>
        <v>0.99</v>
      </c>
    </row>
    <row r="751" spans="2:4">
      <c r="B751">
        <f t="shared" si="24"/>
        <v>747</v>
      </c>
      <c r="C751">
        <v>0.99</v>
      </c>
      <c r="D751">
        <f t="shared" si="23"/>
        <v>0.99</v>
      </c>
    </row>
    <row r="752" spans="2:4">
      <c r="B752">
        <f t="shared" si="24"/>
        <v>748</v>
      </c>
      <c r="C752">
        <v>0.98992150000000001</v>
      </c>
      <c r="D752">
        <f t="shared" si="23"/>
        <v>0.99</v>
      </c>
    </row>
    <row r="753" spans="2:4">
      <c r="B753">
        <f t="shared" si="24"/>
        <v>749</v>
      </c>
      <c r="C753">
        <v>0.9899</v>
      </c>
      <c r="D753">
        <f t="shared" si="23"/>
        <v>0.99</v>
      </c>
    </row>
    <row r="754" spans="2:4">
      <c r="B754">
        <f t="shared" si="24"/>
        <v>750</v>
      </c>
      <c r="C754">
        <v>0.9899</v>
      </c>
      <c r="D754">
        <f t="shared" si="23"/>
        <v>0.99</v>
      </c>
    </row>
    <row r="755" spans="2:4">
      <c r="B755">
        <f t="shared" si="24"/>
        <v>751</v>
      </c>
      <c r="C755">
        <v>0.9899</v>
      </c>
      <c r="D755">
        <f t="shared" si="23"/>
        <v>0.99</v>
      </c>
    </row>
    <row r="756" spans="2:4">
      <c r="B756">
        <f t="shared" si="24"/>
        <v>752</v>
      </c>
      <c r="C756">
        <v>0.9898595</v>
      </c>
      <c r="D756">
        <f t="shared" si="23"/>
        <v>0.99</v>
      </c>
    </row>
    <row r="757" spans="2:4">
      <c r="B757">
        <f t="shared" si="24"/>
        <v>753</v>
      </c>
      <c r="C757">
        <v>0.98974400000000007</v>
      </c>
      <c r="D757">
        <f t="shared" si="23"/>
        <v>0.99</v>
      </c>
    </row>
    <row r="758" spans="2:4">
      <c r="B758">
        <f t="shared" si="24"/>
        <v>754</v>
      </c>
      <c r="C758">
        <v>0.98970000000000002</v>
      </c>
      <c r="D758">
        <f t="shared" si="23"/>
        <v>0.99</v>
      </c>
    </row>
    <row r="759" spans="2:4">
      <c r="B759">
        <f t="shared" si="24"/>
        <v>755</v>
      </c>
      <c r="C759">
        <v>0.98970000000000002</v>
      </c>
      <c r="D759">
        <f t="shared" si="23"/>
        <v>0.99</v>
      </c>
    </row>
    <row r="760" spans="2:4">
      <c r="B760">
        <f t="shared" si="24"/>
        <v>756</v>
      </c>
      <c r="C760">
        <v>0.98960000000000004</v>
      </c>
      <c r="D760">
        <f t="shared" si="23"/>
        <v>0.99</v>
      </c>
    </row>
    <row r="761" spans="2:4">
      <c r="B761">
        <f t="shared" si="24"/>
        <v>757</v>
      </c>
      <c r="C761">
        <v>0.989564</v>
      </c>
      <c r="D761">
        <f t="shared" si="23"/>
        <v>0.99</v>
      </c>
    </row>
    <row r="762" spans="2:4">
      <c r="B762">
        <f t="shared" si="24"/>
        <v>758</v>
      </c>
      <c r="C762">
        <v>0.98939999999999995</v>
      </c>
      <c r="D762">
        <f t="shared" si="23"/>
        <v>0.99</v>
      </c>
    </row>
    <row r="763" spans="2:4">
      <c r="B763">
        <f t="shared" si="24"/>
        <v>759</v>
      </c>
      <c r="C763">
        <v>0.98935099999999998</v>
      </c>
      <c r="D763">
        <f t="shared" si="23"/>
        <v>0.99</v>
      </c>
    </row>
    <row r="764" spans="2:4">
      <c r="B764">
        <f t="shared" si="24"/>
        <v>760</v>
      </c>
      <c r="C764">
        <v>0.98929999999999996</v>
      </c>
      <c r="D764">
        <f t="shared" si="23"/>
        <v>0.99</v>
      </c>
    </row>
    <row r="765" spans="2:4">
      <c r="B765">
        <f t="shared" si="24"/>
        <v>761</v>
      </c>
      <c r="C765">
        <v>0.98914000000000002</v>
      </c>
      <c r="D765">
        <f t="shared" si="23"/>
        <v>0.99</v>
      </c>
    </row>
    <row r="766" spans="2:4">
      <c r="B766">
        <f t="shared" si="24"/>
        <v>762</v>
      </c>
      <c r="C766">
        <v>0.98900449999999995</v>
      </c>
      <c r="D766">
        <f t="shared" si="23"/>
        <v>0.99</v>
      </c>
    </row>
    <row r="767" spans="2:4">
      <c r="B767">
        <f t="shared" si="24"/>
        <v>763</v>
      </c>
      <c r="C767">
        <v>0.98897800000000002</v>
      </c>
      <c r="D767">
        <f t="shared" si="23"/>
        <v>0.99</v>
      </c>
    </row>
    <row r="768" spans="2:4">
      <c r="B768">
        <f t="shared" si="24"/>
        <v>764</v>
      </c>
      <c r="C768">
        <v>0.98880000000000001</v>
      </c>
      <c r="D768">
        <f t="shared" si="23"/>
        <v>0.99</v>
      </c>
    </row>
    <row r="769" spans="2:4">
      <c r="B769">
        <f t="shared" si="24"/>
        <v>765</v>
      </c>
      <c r="C769">
        <v>0.98875800000000003</v>
      </c>
      <c r="D769">
        <f t="shared" si="23"/>
        <v>0.99</v>
      </c>
    </row>
    <row r="770" spans="2:4">
      <c r="B770">
        <f t="shared" si="24"/>
        <v>766</v>
      </c>
      <c r="C770">
        <v>0.98870000000000002</v>
      </c>
      <c r="D770">
        <f t="shared" si="23"/>
        <v>0.99</v>
      </c>
    </row>
    <row r="771" spans="2:4">
      <c r="B771">
        <f t="shared" si="24"/>
        <v>767</v>
      </c>
      <c r="C771">
        <v>0.98862700000000003</v>
      </c>
      <c r="D771">
        <f t="shared" si="23"/>
        <v>0.99</v>
      </c>
    </row>
    <row r="772" spans="2:4">
      <c r="B772">
        <f t="shared" si="24"/>
        <v>768</v>
      </c>
      <c r="C772">
        <v>0.98860000000000003</v>
      </c>
      <c r="D772">
        <f t="shared" si="23"/>
        <v>0.99</v>
      </c>
    </row>
    <row r="773" spans="2:4">
      <c r="B773">
        <f t="shared" si="24"/>
        <v>769</v>
      </c>
      <c r="C773">
        <v>0.98849200000000004</v>
      </c>
      <c r="D773">
        <f t="shared" si="23"/>
        <v>0.99</v>
      </c>
    </row>
    <row r="774" spans="2:4">
      <c r="B774">
        <f t="shared" si="24"/>
        <v>770</v>
      </c>
      <c r="C774">
        <v>0.98829999999999996</v>
      </c>
      <c r="D774">
        <f t="shared" ref="D774:D837" si="25">ROUND(2*C774,2)/2</f>
        <v>0.99</v>
      </c>
    </row>
    <row r="775" spans="2:4">
      <c r="B775">
        <f t="shared" ref="B775:B838" si="26">B774+1</f>
        <v>771</v>
      </c>
      <c r="C775">
        <v>0.98829999999999996</v>
      </c>
      <c r="D775">
        <f t="shared" si="25"/>
        <v>0.99</v>
      </c>
    </row>
    <row r="776" spans="2:4">
      <c r="B776">
        <f t="shared" si="26"/>
        <v>772</v>
      </c>
      <c r="C776">
        <v>0.98829999999999996</v>
      </c>
      <c r="D776">
        <f t="shared" si="25"/>
        <v>0.99</v>
      </c>
    </row>
    <row r="777" spans="2:4">
      <c r="B777">
        <f t="shared" si="26"/>
        <v>773</v>
      </c>
      <c r="C777">
        <v>0.98823399999999995</v>
      </c>
      <c r="D777">
        <f t="shared" si="25"/>
        <v>0.99</v>
      </c>
    </row>
    <row r="778" spans="2:4">
      <c r="B778">
        <f t="shared" si="26"/>
        <v>774</v>
      </c>
      <c r="C778">
        <v>0.98811850000000001</v>
      </c>
      <c r="D778">
        <f t="shared" si="25"/>
        <v>0.99</v>
      </c>
    </row>
    <row r="779" spans="2:4">
      <c r="B779">
        <f t="shared" si="26"/>
        <v>775</v>
      </c>
      <c r="C779">
        <v>0.98809999999999998</v>
      </c>
      <c r="D779">
        <f t="shared" si="25"/>
        <v>0.99</v>
      </c>
    </row>
    <row r="780" spans="2:4">
      <c r="B780">
        <f t="shared" si="26"/>
        <v>776</v>
      </c>
      <c r="C780">
        <v>0.98799999999999999</v>
      </c>
      <c r="D780">
        <f t="shared" si="25"/>
        <v>0.99</v>
      </c>
    </row>
    <row r="781" spans="2:4">
      <c r="B781">
        <f t="shared" si="26"/>
        <v>777</v>
      </c>
      <c r="C781">
        <v>0.98797199999999996</v>
      </c>
      <c r="D781">
        <f t="shared" si="25"/>
        <v>0.99</v>
      </c>
    </row>
    <row r="782" spans="2:4">
      <c r="B782">
        <f t="shared" si="26"/>
        <v>778</v>
      </c>
      <c r="C782">
        <v>0.9879</v>
      </c>
      <c r="D782">
        <f t="shared" si="25"/>
        <v>0.99</v>
      </c>
    </row>
    <row r="783" spans="2:4">
      <c r="B783">
        <f t="shared" si="26"/>
        <v>779</v>
      </c>
      <c r="C783">
        <v>0.9879</v>
      </c>
      <c r="D783">
        <f t="shared" si="25"/>
        <v>0.99</v>
      </c>
    </row>
    <row r="784" spans="2:4">
      <c r="B784">
        <f t="shared" si="26"/>
        <v>780</v>
      </c>
      <c r="C784">
        <v>0.98782550000000002</v>
      </c>
      <c r="D784">
        <f t="shared" si="25"/>
        <v>0.99</v>
      </c>
    </row>
    <row r="785" spans="2:4">
      <c r="B785">
        <f t="shared" si="26"/>
        <v>781</v>
      </c>
      <c r="C785">
        <v>0.98780000000000001</v>
      </c>
      <c r="D785">
        <f t="shared" si="25"/>
        <v>0.99</v>
      </c>
    </row>
    <row r="786" spans="2:4">
      <c r="B786">
        <f t="shared" si="26"/>
        <v>782</v>
      </c>
      <c r="C786">
        <v>0.98769450000000003</v>
      </c>
      <c r="D786">
        <f t="shared" si="25"/>
        <v>0.99</v>
      </c>
    </row>
    <row r="787" spans="2:4">
      <c r="B787">
        <f t="shared" si="26"/>
        <v>783</v>
      </c>
      <c r="C787">
        <v>0.98760000000000003</v>
      </c>
      <c r="D787">
        <f t="shared" si="25"/>
        <v>0.99</v>
      </c>
    </row>
    <row r="788" spans="2:4">
      <c r="B788">
        <f t="shared" si="26"/>
        <v>784</v>
      </c>
      <c r="C788">
        <v>0.98760000000000003</v>
      </c>
      <c r="D788">
        <f t="shared" si="25"/>
        <v>0.99</v>
      </c>
    </row>
    <row r="789" spans="2:4">
      <c r="B789">
        <f t="shared" si="26"/>
        <v>785</v>
      </c>
      <c r="C789">
        <v>0.98760000000000003</v>
      </c>
      <c r="D789">
        <f t="shared" si="25"/>
        <v>0.99</v>
      </c>
    </row>
    <row r="790" spans="2:4">
      <c r="B790">
        <f t="shared" si="26"/>
        <v>786</v>
      </c>
      <c r="C790">
        <v>0.98760000000000003</v>
      </c>
      <c r="D790">
        <f t="shared" si="25"/>
        <v>0.99</v>
      </c>
    </row>
    <row r="791" spans="2:4">
      <c r="B791">
        <f t="shared" si="26"/>
        <v>787</v>
      </c>
      <c r="C791">
        <v>0.98751700000000009</v>
      </c>
      <c r="D791">
        <f t="shared" si="25"/>
        <v>0.99</v>
      </c>
    </row>
    <row r="792" spans="2:4">
      <c r="B792">
        <f t="shared" si="26"/>
        <v>788</v>
      </c>
      <c r="C792">
        <v>0.98750000000000004</v>
      </c>
      <c r="D792">
        <f t="shared" si="25"/>
        <v>0.99</v>
      </c>
    </row>
    <row r="793" spans="2:4">
      <c r="B793">
        <f t="shared" si="26"/>
        <v>789</v>
      </c>
      <c r="C793">
        <v>0.98740000000000006</v>
      </c>
      <c r="D793">
        <f t="shared" si="25"/>
        <v>0.98499999999999999</v>
      </c>
    </row>
    <row r="794" spans="2:4">
      <c r="B794">
        <f t="shared" si="26"/>
        <v>790</v>
      </c>
      <c r="C794">
        <v>0.98728199999999999</v>
      </c>
      <c r="D794">
        <f t="shared" si="25"/>
        <v>0.98499999999999999</v>
      </c>
    </row>
    <row r="795" spans="2:4">
      <c r="B795">
        <f t="shared" si="26"/>
        <v>791</v>
      </c>
      <c r="C795">
        <v>0.98690999999999995</v>
      </c>
      <c r="D795">
        <f t="shared" si="25"/>
        <v>0.98499999999999999</v>
      </c>
    </row>
    <row r="796" spans="2:4">
      <c r="B796">
        <f t="shared" si="26"/>
        <v>792</v>
      </c>
      <c r="C796">
        <v>0.98673949999999999</v>
      </c>
      <c r="D796">
        <f t="shared" si="25"/>
        <v>0.98499999999999999</v>
      </c>
    </row>
    <row r="797" spans="2:4">
      <c r="B797">
        <f t="shared" si="26"/>
        <v>793</v>
      </c>
      <c r="C797">
        <v>0.98670000000000002</v>
      </c>
      <c r="D797">
        <f t="shared" si="25"/>
        <v>0.98499999999999999</v>
      </c>
    </row>
    <row r="798" spans="2:4">
      <c r="B798">
        <f t="shared" si="26"/>
        <v>794</v>
      </c>
      <c r="C798">
        <v>0.98651700000000009</v>
      </c>
      <c r="D798">
        <f t="shared" si="25"/>
        <v>0.98499999999999999</v>
      </c>
    </row>
    <row r="799" spans="2:4">
      <c r="B799">
        <f t="shared" si="26"/>
        <v>795</v>
      </c>
      <c r="C799">
        <v>0.98640000000000005</v>
      </c>
      <c r="D799">
        <f t="shared" si="25"/>
        <v>0.98499999999999999</v>
      </c>
    </row>
    <row r="800" spans="2:4">
      <c r="B800">
        <f t="shared" si="26"/>
        <v>796</v>
      </c>
      <c r="C800">
        <v>0.98637750000000002</v>
      </c>
      <c r="D800">
        <f t="shared" si="25"/>
        <v>0.98499999999999999</v>
      </c>
    </row>
    <row r="801" spans="2:4">
      <c r="B801">
        <f t="shared" si="26"/>
        <v>797</v>
      </c>
      <c r="C801">
        <v>0.98629999999999995</v>
      </c>
      <c r="D801">
        <f t="shared" si="25"/>
        <v>0.98499999999999999</v>
      </c>
    </row>
    <row r="802" spans="2:4">
      <c r="B802">
        <f t="shared" si="26"/>
        <v>798</v>
      </c>
      <c r="C802">
        <v>0.98629999999999995</v>
      </c>
      <c r="D802">
        <f t="shared" si="25"/>
        <v>0.98499999999999999</v>
      </c>
    </row>
    <row r="803" spans="2:4">
      <c r="B803">
        <f t="shared" si="26"/>
        <v>799</v>
      </c>
      <c r="C803">
        <v>0.98623099999999997</v>
      </c>
      <c r="D803">
        <f t="shared" si="25"/>
        <v>0.98499999999999999</v>
      </c>
    </row>
    <row r="804" spans="2:4">
      <c r="B804">
        <f t="shared" si="26"/>
        <v>800</v>
      </c>
      <c r="C804">
        <v>0.98611549999999992</v>
      </c>
      <c r="D804">
        <f t="shared" si="25"/>
        <v>0.98499999999999999</v>
      </c>
    </row>
    <row r="805" spans="2:4">
      <c r="B805">
        <f t="shared" si="26"/>
        <v>801</v>
      </c>
      <c r="C805">
        <v>0.98609999999999998</v>
      </c>
      <c r="D805">
        <f t="shared" si="25"/>
        <v>0.98499999999999999</v>
      </c>
    </row>
    <row r="806" spans="2:4">
      <c r="B806">
        <f t="shared" si="26"/>
        <v>802</v>
      </c>
      <c r="C806">
        <v>0.985869</v>
      </c>
      <c r="D806">
        <f t="shared" si="25"/>
        <v>0.98499999999999999</v>
      </c>
    </row>
    <row r="807" spans="2:4">
      <c r="B807">
        <f t="shared" si="26"/>
        <v>803</v>
      </c>
      <c r="C807">
        <v>0.98570000000000002</v>
      </c>
      <c r="D807">
        <f t="shared" si="25"/>
        <v>0.98499999999999999</v>
      </c>
    </row>
    <row r="808" spans="2:4">
      <c r="B808">
        <f t="shared" si="26"/>
        <v>804</v>
      </c>
      <c r="C808">
        <v>0.98565350000000007</v>
      </c>
      <c r="D808">
        <f t="shared" si="25"/>
        <v>0.98499999999999999</v>
      </c>
    </row>
    <row r="809" spans="2:4">
      <c r="B809">
        <f t="shared" si="26"/>
        <v>805</v>
      </c>
      <c r="C809">
        <v>0.98560000000000003</v>
      </c>
      <c r="D809">
        <f t="shared" si="25"/>
        <v>0.98499999999999999</v>
      </c>
    </row>
    <row r="810" spans="2:4">
      <c r="B810">
        <f t="shared" si="26"/>
        <v>806</v>
      </c>
      <c r="C810">
        <v>0.98552250000000008</v>
      </c>
      <c r="D810">
        <f t="shared" si="25"/>
        <v>0.98499999999999999</v>
      </c>
    </row>
    <row r="811" spans="2:4">
      <c r="B811">
        <f t="shared" si="26"/>
        <v>807</v>
      </c>
      <c r="C811">
        <v>0.98540700000000003</v>
      </c>
      <c r="D811">
        <f t="shared" si="25"/>
        <v>0.98499999999999999</v>
      </c>
    </row>
    <row r="812" spans="2:4">
      <c r="B812">
        <f t="shared" si="26"/>
        <v>808</v>
      </c>
      <c r="C812">
        <v>0.98538300000000001</v>
      </c>
      <c r="D812">
        <f t="shared" si="25"/>
        <v>0.98499999999999999</v>
      </c>
    </row>
    <row r="813" spans="2:4">
      <c r="B813">
        <f t="shared" si="26"/>
        <v>809</v>
      </c>
      <c r="C813">
        <v>0.98519999999999996</v>
      </c>
      <c r="D813">
        <f t="shared" si="25"/>
        <v>0.98499999999999999</v>
      </c>
    </row>
    <row r="814" spans="2:4">
      <c r="B814">
        <f t="shared" si="26"/>
        <v>810</v>
      </c>
      <c r="C814">
        <v>0.98519999999999996</v>
      </c>
      <c r="D814">
        <f t="shared" si="25"/>
        <v>0.98499999999999999</v>
      </c>
    </row>
    <row r="815" spans="2:4">
      <c r="B815">
        <f t="shared" si="26"/>
        <v>811</v>
      </c>
      <c r="C815">
        <v>0.98509000000000002</v>
      </c>
      <c r="D815">
        <f t="shared" si="25"/>
        <v>0.98499999999999999</v>
      </c>
    </row>
    <row r="816" spans="2:4">
      <c r="B816">
        <f t="shared" si="26"/>
        <v>812</v>
      </c>
      <c r="C816">
        <v>0.98485900000000004</v>
      </c>
      <c r="D816">
        <f t="shared" si="25"/>
        <v>0.98499999999999999</v>
      </c>
    </row>
    <row r="817" spans="2:4">
      <c r="B817">
        <f t="shared" si="26"/>
        <v>813</v>
      </c>
      <c r="C817">
        <v>0.98471399999999998</v>
      </c>
      <c r="D817">
        <f t="shared" si="25"/>
        <v>0.98499999999999999</v>
      </c>
    </row>
    <row r="818" spans="2:4">
      <c r="B818">
        <f t="shared" si="26"/>
        <v>814</v>
      </c>
      <c r="C818">
        <v>0.98469850000000003</v>
      </c>
      <c r="D818">
        <f t="shared" si="25"/>
        <v>0.98499999999999999</v>
      </c>
    </row>
    <row r="819" spans="2:4">
      <c r="B819">
        <f t="shared" si="26"/>
        <v>815</v>
      </c>
      <c r="C819">
        <v>0.98454900000000001</v>
      </c>
      <c r="D819">
        <f t="shared" si="25"/>
        <v>0.98499999999999999</v>
      </c>
    </row>
    <row r="820" spans="2:4">
      <c r="B820">
        <f t="shared" si="26"/>
        <v>816</v>
      </c>
      <c r="C820">
        <v>0.98429999999999995</v>
      </c>
      <c r="D820">
        <f t="shared" si="25"/>
        <v>0.98499999999999999</v>
      </c>
    </row>
    <row r="821" spans="2:4">
      <c r="B821">
        <f t="shared" si="26"/>
        <v>817</v>
      </c>
      <c r="C821">
        <v>0.98429999999999995</v>
      </c>
      <c r="D821">
        <f t="shared" si="25"/>
        <v>0.98499999999999999</v>
      </c>
    </row>
    <row r="822" spans="2:4">
      <c r="B822">
        <f t="shared" si="26"/>
        <v>818</v>
      </c>
      <c r="C822">
        <v>0.98423649999999996</v>
      </c>
      <c r="D822">
        <f t="shared" si="25"/>
        <v>0.98499999999999999</v>
      </c>
    </row>
    <row r="823" spans="2:4">
      <c r="B823">
        <f t="shared" si="26"/>
        <v>819</v>
      </c>
      <c r="C823">
        <v>0.98419999999999996</v>
      </c>
      <c r="D823">
        <f t="shared" si="25"/>
        <v>0.98499999999999999</v>
      </c>
    </row>
    <row r="824" spans="2:4">
      <c r="B824">
        <f t="shared" si="26"/>
        <v>820</v>
      </c>
      <c r="C824">
        <v>0.98391649999999997</v>
      </c>
      <c r="D824">
        <f t="shared" si="25"/>
        <v>0.98499999999999999</v>
      </c>
    </row>
    <row r="825" spans="2:4">
      <c r="B825">
        <f t="shared" si="26"/>
        <v>821</v>
      </c>
      <c r="C825">
        <v>0.98389000000000004</v>
      </c>
      <c r="D825">
        <f t="shared" si="25"/>
        <v>0.98499999999999999</v>
      </c>
    </row>
    <row r="826" spans="2:4">
      <c r="B826">
        <f t="shared" si="26"/>
        <v>822</v>
      </c>
      <c r="C826">
        <v>0.9837745</v>
      </c>
      <c r="D826">
        <f t="shared" si="25"/>
        <v>0.98499999999999999</v>
      </c>
    </row>
    <row r="827" spans="2:4">
      <c r="B827">
        <f t="shared" si="26"/>
        <v>823</v>
      </c>
      <c r="C827">
        <v>0.98370000000000002</v>
      </c>
      <c r="D827">
        <f t="shared" si="25"/>
        <v>0.98499999999999999</v>
      </c>
    </row>
    <row r="828" spans="2:4">
      <c r="B828">
        <f t="shared" si="26"/>
        <v>824</v>
      </c>
      <c r="C828">
        <v>0.9836435</v>
      </c>
      <c r="D828">
        <f t="shared" si="25"/>
        <v>0.98499999999999999</v>
      </c>
    </row>
    <row r="829" spans="2:4">
      <c r="B829">
        <f t="shared" si="26"/>
        <v>825</v>
      </c>
      <c r="C829">
        <v>0.98352800000000007</v>
      </c>
      <c r="D829">
        <f t="shared" si="25"/>
        <v>0.98499999999999999</v>
      </c>
    </row>
    <row r="830" spans="2:4">
      <c r="B830">
        <f t="shared" si="26"/>
        <v>826</v>
      </c>
      <c r="C830">
        <v>0.98350000000000004</v>
      </c>
      <c r="D830">
        <f t="shared" si="25"/>
        <v>0.98499999999999999</v>
      </c>
    </row>
    <row r="831" spans="2:4">
      <c r="B831">
        <f t="shared" si="26"/>
        <v>827</v>
      </c>
      <c r="C831">
        <v>0.98340000000000005</v>
      </c>
      <c r="D831">
        <f t="shared" si="25"/>
        <v>0.98499999999999999</v>
      </c>
    </row>
    <row r="832" spans="2:4">
      <c r="B832">
        <f t="shared" si="26"/>
        <v>828</v>
      </c>
      <c r="C832">
        <v>0.98340000000000005</v>
      </c>
      <c r="D832">
        <f t="shared" si="25"/>
        <v>0.98499999999999999</v>
      </c>
    </row>
    <row r="833" spans="2:4">
      <c r="B833">
        <f t="shared" si="26"/>
        <v>829</v>
      </c>
      <c r="C833">
        <v>0.98336599999999996</v>
      </c>
      <c r="D833">
        <f t="shared" si="25"/>
        <v>0.98499999999999999</v>
      </c>
    </row>
    <row r="834" spans="2:4">
      <c r="B834">
        <f t="shared" si="26"/>
        <v>830</v>
      </c>
      <c r="C834">
        <v>0.98320099999999999</v>
      </c>
      <c r="D834">
        <f t="shared" si="25"/>
        <v>0.98499999999999999</v>
      </c>
    </row>
    <row r="835" spans="2:4">
      <c r="B835">
        <f t="shared" si="26"/>
        <v>831</v>
      </c>
      <c r="C835">
        <v>0.98303499999999999</v>
      </c>
      <c r="D835">
        <f t="shared" si="25"/>
        <v>0.98499999999999999</v>
      </c>
    </row>
    <row r="836" spans="2:4">
      <c r="B836">
        <f t="shared" si="26"/>
        <v>832</v>
      </c>
      <c r="C836">
        <v>0.98299999999999998</v>
      </c>
      <c r="D836">
        <f t="shared" si="25"/>
        <v>0.98499999999999999</v>
      </c>
    </row>
    <row r="837" spans="2:4">
      <c r="B837">
        <f t="shared" si="26"/>
        <v>833</v>
      </c>
      <c r="C837">
        <v>0.98280800000000001</v>
      </c>
      <c r="D837">
        <f t="shared" si="25"/>
        <v>0.98499999999999999</v>
      </c>
    </row>
    <row r="838" spans="2:4">
      <c r="B838">
        <f t="shared" si="26"/>
        <v>834</v>
      </c>
      <c r="C838">
        <v>0.98278850000000006</v>
      </c>
      <c r="D838">
        <f t="shared" ref="D838:D901" si="27">ROUND(2*C838,2)/2</f>
        <v>0.98499999999999999</v>
      </c>
    </row>
    <row r="839" spans="2:4">
      <c r="B839">
        <f t="shared" ref="B839:B902" si="28">B838+1</f>
        <v>835</v>
      </c>
      <c r="C839">
        <v>0.98259200000000002</v>
      </c>
      <c r="D839">
        <f t="shared" si="27"/>
        <v>0.98499999999999999</v>
      </c>
    </row>
    <row r="840" spans="2:4">
      <c r="B840">
        <f t="shared" si="28"/>
        <v>836</v>
      </c>
      <c r="C840">
        <v>0.9821725</v>
      </c>
      <c r="D840">
        <f t="shared" si="27"/>
        <v>0.98</v>
      </c>
    </row>
    <row r="841" spans="2:4">
      <c r="B841">
        <f t="shared" si="28"/>
        <v>837</v>
      </c>
      <c r="C841">
        <v>0.98199999999999998</v>
      </c>
      <c r="D841">
        <f t="shared" si="27"/>
        <v>0.98</v>
      </c>
    </row>
    <row r="842" spans="2:4">
      <c r="B842">
        <f t="shared" si="28"/>
        <v>838</v>
      </c>
      <c r="C842">
        <v>0.98192650000000004</v>
      </c>
      <c r="D842">
        <f t="shared" si="27"/>
        <v>0.98</v>
      </c>
    </row>
    <row r="843" spans="2:4">
      <c r="B843">
        <f t="shared" si="28"/>
        <v>839</v>
      </c>
      <c r="C843">
        <v>0.98181099999999999</v>
      </c>
      <c r="D843">
        <f t="shared" si="27"/>
        <v>0.98</v>
      </c>
    </row>
    <row r="844" spans="2:4">
      <c r="B844">
        <f t="shared" si="28"/>
        <v>840</v>
      </c>
      <c r="C844">
        <v>0.98169550000000005</v>
      </c>
      <c r="D844">
        <f t="shared" si="27"/>
        <v>0.98</v>
      </c>
    </row>
    <row r="845" spans="2:4">
      <c r="B845">
        <f t="shared" si="28"/>
        <v>841</v>
      </c>
      <c r="C845">
        <v>0.98160000000000003</v>
      </c>
      <c r="D845">
        <f t="shared" si="27"/>
        <v>0.98</v>
      </c>
    </row>
    <row r="846" spans="2:4">
      <c r="B846">
        <f t="shared" si="28"/>
        <v>842</v>
      </c>
      <c r="C846">
        <v>0.98156450000000006</v>
      </c>
      <c r="D846">
        <f t="shared" si="27"/>
        <v>0.98</v>
      </c>
    </row>
    <row r="847" spans="2:4">
      <c r="B847">
        <f t="shared" si="28"/>
        <v>843</v>
      </c>
      <c r="C847">
        <v>0.98144900000000002</v>
      </c>
      <c r="D847">
        <f t="shared" si="27"/>
        <v>0.98</v>
      </c>
    </row>
    <row r="848" spans="2:4">
      <c r="B848">
        <f t="shared" si="28"/>
        <v>844</v>
      </c>
      <c r="C848">
        <v>0.98133349999999997</v>
      </c>
      <c r="D848">
        <f t="shared" si="27"/>
        <v>0.98</v>
      </c>
    </row>
    <row r="849" spans="2:4">
      <c r="B849">
        <f t="shared" si="28"/>
        <v>845</v>
      </c>
      <c r="C849">
        <v>0.98129999999999995</v>
      </c>
      <c r="D849">
        <f t="shared" si="27"/>
        <v>0.98</v>
      </c>
    </row>
    <row r="850" spans="2:4">
      <c r="B850">
        <f t="shared" si="28"/>
        <v>846</v>
      </c>
      <c r="C850">
        <v>0.98129999999999995</v>
      </c>
      <c r="D850">
        <f t="shared" si="27"/>
        <v>0.98</v>
      </c>
    </row>
    <row r="851" spans="2:4">
      <c r="B851">
        <f t="shared" si="28"/>
        <v>847</v>
      </c>
      <c r="C851">
        <v>0.98109999999999997</v>
      </c>
      <c r="D851">
        <f t="shared" si="27"/>
        <v>0.98</v>
      </c>
    </row>
    <row r="852" spans="2:4">
      <c r="B852">
        <f t="shared" si="28"/>
        <v>848</v>
      </c>
      <c r="C852">
        <v>0.98107149999999999</v>
      </c>
      <c r="D852">
        <f t="shared" si="27"/>
        <v>0.98</v>
      </c>
    </row>
    <row r="853" spans="2:4">
      <c r="B853">
        <f t="shared" si="28"/>
        <v>849</v>
      </c>
      <c r="C853">
        <v>0.98095599999999994</v>
      </c>
      <c r="D853">
        <f t="shared" si="27"/>
        <v>0.98</v>
      </c>
    </row>
    <row r="854" spans="2:4">
      <c r="B854">
        <f t="shared" si="28"/>
        <v>850</v>
      </c>
      <c r="C854">
        <v>0.9808405</v>
      </c>
      <c r="D854">
        <f t="shared" si="27"/>
        <v>0.98</v>
      </c>
    </row>
    <row r="855" spans="2:4">
      <c r="B855">
        <f t="shared" si="28"/>
        <v>851</v>
      </c>
      <c r="C855">
        <v>0.98080000000000001</v>
      </c>
      <c r="D855">
        <f t="shared" si="27"/>
        <v>0.98</v>
      </c>
    </row>
    <row r="856" spans="2:4">
      <c r="B856">
        <f t="shared" si="28"/>
        <v>852</v>
      </c>
      <c r="C856">
        <v>0.98070950000000001</v>
      </c>
      <c r="D856">
        <f t="shared" si="27"/>
        <v>0.98</v>
      </c>
    </row>
    <row r="857" spans="2:4">
      <c r="B857">
        <f t="shared" si="28"/>
        <v>853</v>
      </c>
      <c r="C857">
        <v>0.98069400000000007</v>
      </c>
      <c r="D857">
        <f t="shared" si="27"/>
        <v>0.98</v>
      </c>
    </row>
    <row r="858" spans="2:4">
      <c r="B858">
        <f t="shared" si="28"/>
        <v>854</v>
      </c>
      <c r="C858">
        <v>0.98060000000000003</v>
      </c>
      <c r="D858">
        <f t="shared" si="27"/>
        <v>0.98</v>
      </c>
    </row>
    <row r="859" spans="2:4">
      <c r="B859">
        <f t="shared" si="28"/>
        <v>855</v>
      </c>
      <c r="C859">
        <v>0.98060000000000003</v>
      </c>
      <c r="D859">
        <f t="shared" si="27"/>
        <v>0.98</v>
      </c>
    </row>
    <row r="860" spans="2:4">
      <c r="B860">
        <f t="shared" si="28"/>
        <v>856</v>
      </c>
      <c r="C860">
        <v>0.98049500000000001</v>
      </c>
      <c r="D860">
        <f t="shared" si="27"/>
        <v>0.98</v>
      </c>
    </row>
    <row r="861" spans="2:4">
      <c r="B861">
        <f t="shared" si="28"/>
        <v>857</v>
      </c>
      <c r="C861">
        <v>0.98033199999999998</v>
      </c>
      <c r="D861">
        <f t="shared" si="27"/>
        <v>0.98</v>
      </c>
    </row>
    <row r="862" spans="2:4">
      <c r="B862">
        <f t="shared" si="28"/>
        <v>858</v>
      </c>
      <c r="C862">
        <v>0.98029999999999995</v>
      </c>
      <c r="D862">
        <f t="shared" si="27"/>
        <v>0.98</v>
      </c>
    </row>
    <row r="863" spans="2:4">
      <c r="B863">
        <f t="shared" si="28"/>
        <v>859</v>
      </c>
      <c r="C863">
        <v>0.98029999999999995</v>
      </c>
      <c r="D863">
        <f t="shared" si="27"/>
        <v>0.98</v>
      </c>
    </row>
    <row r="864" spans="2:4">
      <c r="B864">
        <f t="shared" si="28"/>
        <v>860</v>
      </c>
      <c r="C864">
        <v>0.98019999999999996</v>
      </c>
      <c r="D864">
        <f t="shared" si="27"/>
        <v>0.98</v>
      </c>
    </row>
    <row r="865" spans="2:4">
      <c r="B865">
        <f t="shared" si="28"/>
        <v>861</v>
      </c>
      <c r="C865">
        <v>0.98016999999999999</v>
      </c>
      <c r="D865">
        <f t="shared" si="27"/>
        <v>0.98</v>
      </c>
    </row>
    <row r="866" spans="2:4">
      <c r="B866">
        <f t="shared" si="28"/>
        <v>862</v>
      </c>
      <c r="C866">
        <v>0.98009999999999997</v>
      </c>
      <c r="D866">
        <f t="shared" si="27"/>
        <v>0.98</v>
      </c>
    </row>
    <row r="867" spans="2:4">
      <c r="B867">
        <f t="shared" si="28"/>
        <v>863</v>
      </c>
      <c r="C867">
        <v>0.97985599999999995</v>
      </c>
      <c r="D867">
        <f t="shared" si="27"/>
        <v>0.98</v>
      </c>
    </row>
    <row r="868" spans="2:4">
      <c r="B868">
        <f t="shared" si="28"/>
        <v>864</v>
      </c>
      <c r="C868">
        <v>0.97962349999999998</v>
      </c>
      <c r="D868">
        <f t="shared" si="27"/>
        <v>0.98</v>
      </c>
    </row>
    <row r="869" spans="2:4">
      <c r="B869">
        <f t="shared" si="28"/>
        <v>865</v>
      </c>
      <c r="C869">
        <v>0.97941600000000006</v>
      </c>
      <c r="D869">
        <f t="shared" si="27"/>
        <v>0.98</v>
      </c>
    </row>
    <row r="870" spans="2:4">
      <c r="B870">
        <f t="shared" si="28"/>
        <v>866</v>
      </c>
      <c r="C870">
        <v>0.97938500000000006</v>
      </c>
      <c r="D870">
        <f t="shared" si="27"/>
        <v>0.98</v>
      </c>
    </row>
    <row r="871" spans="2:4">
      <c r="B871">
        <f t="shared" si="28"/>
        <v>867</v>
      </c>
      <c r="C871">
        <v>0.97917699999999996</v>
      </c>
      <c r="D871">
        <f t="shared" si="27"/>
        <v>0.98</v>
      </c>
    </row>
    <row r="872" spans="2:4">
      <c r="B872">
        <f t="shared" si="28"/>
        <v>868</v>
      </c>
      <c r="C872">
        <v>0.97906150000000003</v>
      </c>
      <c r="D872">
        <f t="shared" si="27"/>
        <v>0.98</v>
      </c>
    </row>
    <row r="873" spans="2:4">
      <c r="B873">
        <f t="shared" si="28"/>
        <v>869</v>
      </c>
      <c r="C873">
        <v>0.97894599999999998</v>
      </c>
      <c r="D873">
        <f t="shared" si="27"/>
        <v>0.98</v>
      </c>
    </row>
    <row r="874" spans="2:4">
      <c r="B874">
        <f t="shared" si="28"/>
        <v>870</v>
      </c>
      <c r="C874">
        <v>0.97889999999999999</v>
      </c>
      <c r="D874">
        <f t="shared" si="27"/>
        <v>0.98</v>
      </c>
    </row>
    <row r="875" spans="2:4">
      <c r="B875">
        <f t="shared" si="28"/>
        <v>871</v>
      </c>
      <c r="C875">
        <v>0.97881499999999999</v>
      </c>
      <c r="D875">
        <f t="shared" si="27"/>
        <v>0.98</v>
      </c>
    </row>
    <row r="876" spans="2:4">
      <c r="B876">
        <f t="shared" si="28"/>
        <v>872</v>
      </c>
      <c r="C876">
        <v>0.97879950000000004</v>
      </c>
      <c r="D876">
        <f t="shared" si="27"/>
        <v>0.98</v>
      </c>
    </row>
    <row r="877" spans="2:4">
      <c r="B877">
        <f t="shared" si="28"/>
        <v>873</v>
      </c>
      <c r="C877">
        <v>0.978684</v>
      </c>
      <c r="D877">
        <f t="shared" si="27"/>
        <v>0.98</v>
      </c>
    </row>
    <row r="878" spans="2:4">
      <c r="B878">
        <f t="shared" si="28"/>
        <v>874</v>
      </c>
      <c r="C878">
        <v>0.97856850000000006</v>
      </c>
      <c r="D878">
        <f t="shared" si="27"/>
        <v>0.98</v>
      </c>
    </row>
    <row r="879" spans="2:4">
      <c r="B879">
        <f t="shared" si="28"/>
        <v>875</v>
      </c>
      <c r="C879">
        <v>0.97845300000000002</v>
      </c>
      <c r="D879">
        <f t="shared" si="27"/>
        <v>0.98</v>
      </c>
    </row>
    <row r="880" spans="2:4">
      <c r="B880">
        <f t="shared" si="28"/>
        <v>876</v>
      </c>
      <c r="C880">
        <v>0.97833749999999997</v>
      </c>
      <c r="D880">
        <f t="shared" si="27"/>
        <v>0.98</v>
      </c>
    </row>
    <row r="881" spans="2:4">
      <c r="B881">
        <f t="shared" si="28"/>
        <v>877</v>
      </c>
      <c r="C881">
        <v>0.97829999999999995</v>
      </c>
      <c r="D881">
        <f t="shared" si="27"/>
        <v>0.98</v>
      </c>
    </row>
    <row r="882" spans="2:4">
      <c r="B882">
        <f t="shared" si="28"/>
        <v>878</v>
      </c>
      <c r="C882">
        <v>0.97820649999999998</v>
      </c>
      <c r="D882">
        <f t="shared" si="27"/>
        <v>0.98</v>
      </c>
    </row>
    <row r="883" spans="2:4">
      <c r="B883">
        <f t="shared" si="28"/>
        <v>879</v>
      </c>
      <c r="C883">
        <v>0.97799099999999994</v>
      </c>
      <c r="D883">
        <f t="shared" si="27"/>
        <v>0.98</v>
      </c>
    </row>
    <row r="884" spans="2:4">
      <c r="B884">
        <f t="shared" si="28"/>
        <v>880</v>
      </c>
      <c r="C884">
        <v>0.97789999999999999</v>
      </c>
      <c r="D884">
        <f t="shared" si="27"/>
        <v>0.98</v>
      </c>
    </row>
    <row r="885" spans="2:4">
      <c r="B885">
        <f t="shared" si="28"/>
        <v>881</v>
      </c>
      <c r="C885">
        <v>0.97789999999999999</v>
      </c>
      <c r="D885">
        <f t="shared" si="27"/>
        <v>0.98</v>
      </c>
    </row>
    <row r="886" spans="2:4">
      <c r="B886">
        <f t="shared" si="28"/>
        <v>882</v>
      </c>
      <c r="C886">
        <v>0.97778900000000002</v>
      </c>
      <c r="D886">
        <f t="shared" si="27"/>
        <v>0.98</v>
      </c>
    </row>
    <row r="887" spans="2:4">
      <c r="B887">
        <f t="shared" si="28"/>
        <v>883</v>
      </c>
      <c r="C887">
        <v>0.97762899999999997</v>
      </c>
      <c r="D887">
        <f t="shared" si="27"/>
        <v>0.98</v>
      </c>
    </row>
    <row r="888" spans="2:4">
      <c r="B888">
        <f t="shared" si="28"/>
        <v>884</v>
      </c>
      <c r="C888">
        <v>0.97751350000000004</v>
      </c>
      <c r="D888">
        <f t="shared" si="27"/>
        <v>0.98</v>
      </c>
    </row>
    <row r="889" spans="2:4">
      <c r="B889">
        <f t="shared" si="28"/>
        <v>885</v>
      </c>
      <c r="C889">
        <v>0.97749800000000009</v>
      </c>
      <c r="D889">
        <f t="shared" si="27"/>
        <v>0.97499999999999998</v>
      </c>
    </row>
    <row r="890" spans="2:4">
      <c r="B890">
        <f t="shared" si="28"/>
        <v>886</v>
      </c>
      <c r="C890">
        <v>0.97738250000000004</v>
      </c>
      <c r="D890">
        <f t="shared" si="27"/>
        <v>0.97499999999999998</v>
      </c>
    </row>
    <row r="891" spans="2:4">
      <c r="B891">
        <f t="shared" si="28"/>
        <v>887</v>
      </c>
      <c r="C891">
        <v>0.97720099999999999</v>
      </c>
      <c r="D891">
        <f t="shared" si="27"/>
        <v>0.97499999999999998</v>
      </c>
    </row>
    <row r="892" spans="2:4">
      <c r="B892">
        <f t="shared" si="28"/>
        <v>888</v>
      </c>
      <c r="C892">
        <v>0.97695149999999997</v>
      </c>
      <c r="D892">
        <f t="shared" si="27"/>
        <v>0.97499999999999998</v>
      </c>
    </row>
    <row r="893" spans="2:4">
      <c r="B893">
        <f t="shared" si="28"/>
        <v>889</v>
      </c>
      <c r="C893">
        <v>0.97689999999999999</v>
      </c>
      <c r="D893">
        <f t="shared" si="27"/>
        <v>0.97499999999999998</v>
      </c>
    </row>
    <row r="894" spans="2:4">
      <c r="B894">
        <f t="shared" si="28"/>
        <v>890</v>
      </c>
      <c r="C894">
        <v>0.97682049999999998</v>
      </c>
      <c r="D894">
        <f t="shared" si="27"/>
        <v>0.97499999999999998</v>
      </c>
    </row>
    <row r="895" spans="2:4">
      <c r="B895">
        <f t="shared" si="28"/>
        <v>891</v>
      </c>
      <c r="C895">
        <v>0.976325</v>
      </c>
      <c r="D895">
        <f t="shared" si="27"/>
        <v>0.97499999999999998</v>
      </c>
    </row>
    <row r="896" spans="2:4">
      <c r="B896">
        <f t="shared" si="28"/>
        <v>892</v>
      </c>
      <c r="C896">
        <v>0.97606850000000001</v>
      </c>
      <c r="D896">
        <f t="shared" si="27"/>
        <v>0.97499999999999998</v>
      </c>
    </row>
    <row r="897" spans="2:4">
      <c r="B897">
        <f t="shared" si="28"/>
        <v>893</v>
      </c>
      <c r="C897">
        <v>0.97577400000000003</v>
      </c>
      <c r="D897">
        <f t="shared" si="27"/>
        <v>0.97499999999999998</v>
      </c>
    </row>
    <row r="898" spans="2:4">
      <c r="B898">
        <f t="shared" si="28"/>
        <v>894</v>
      </c>
      <c r="C898">
        <v>0.97565849999999998</v>
      </c>
      <c r="D898">
        <f t="shared" si="27"/>
        <v>0.97499999999999998</v>
      </c>
    </row>
    <row r="899" spans="2:4">
      <c r="B899">
        <f t="shared" si="28"/>
        <v>895</v>
      </c>
      <c r="C899">
        <v>0.97560000000000002</v>
      </c>
      <c r="D899">
        <f t="shared" si="27"/>
        <v>0.97499999999999998</v>
      </c>
    </row>
    <row r="900" spans="2:4">
      <c r="B900">
        <f t="shared" si="28"/>
        <v>896</v>
      </c>
      <c r="C900">
        <v>0.97552749999999999</v>
      </c>
      <c r="D900">
        <f t="shared" si="27"/>
        <v>0.97499999999999998</v>
      </c>
    </row>
    <row r="901" spans="2:4">
      <c r="B901">
        <f t="shared" si="28"/>
        <v>897</v>
      </c>
      <c r="C901">
        <v>0.97550000000000003</v>
      </c>
      <c r="D901">
        <f t="shared" si="27"/>
        <v>0.97499999999999998</v>
      </c>
    </row>
    <row r="902" spans="2:4">
      <c r="B902">
        <f t="shared" si="28"/>
        <v>898</v>
      </c>
      <c r="C902">
        <v>0.97529999999999994</v>
      </c>
      <c r="D902">
        <f t="shared" ref="D902:D965" si="29">ROUND(2*C902,2)/2</f>
        <v>0.97499999999999998</v>
      </c>
    </row>
    <row r="903" spans="2:4">
      <c r="B903">
        <f t="shared" ref="B903:B966" si="30">B902+1</f>
        <v>899</v>
      </c>
      <c r="C903">
        <v>0.97528099999999995</v>
      </c>
      <c r="D903">
        <f t="shared" si="29"/>
        <v>0.97499999999999998</v>
      </c>
    </row>
    <row r="904" spans="2:4">
      <c r="B904">
        <f t="shared" si="30"/>
        <v>900</v>
      </c>
      <c r="C904">
        <v>0.97516549999999991</v>
      </c>
      <c r="D904">
        <f t="shared" si="29"/>
        <v>0.97499999999999998</v>
      </c>
    </row>
    <row r="905" spans="2:4">
      <c r="B905">
        <f t="shared" si="30"/>
        <v>901</v>
      </c>
      <c r="C905">
        <v>0.97499999999999998</v>
      </c>
      <c r="D905">
        <f t="shared" si="29"/>
        <v>0.97499999999999998</v>
      </c>
    </row>
    <row r="906" spans="2:4">
      <c r="B906">
        <f t="shared" si="30"/>
        <v>902</v>
      </c>
      <c r="C906">
        <v>0.97489999999999999</v>
      </c>
      <c r="D906">
        <f t="shared" si="29"/>
        <v>0.97499999999999998</v>
      </c>
    </row>
    <row r="907" spans="2:4">
      <c r="B907">
        <f t="shared" si="30"/>
        <v>903</v>
      </c>
      <c r="C907">
        <v>0.974414</v>
      </c>
      <c r="D907">
        <f t="shared" si="29"/>
        <v>0.97499999999999998</v>
      </c>
    </row>
    <row r="908" spans="2:4">
      <c r="B908">
        <f t="shared" si="30"/>
        <v>904</v>
      </c>
      <c r="C908">
        <v>0.97430000000000005</v>
      </c>
      <c r="D908">
        <f t="shared" si="29"/>
        <v>0.97499999999999998</v>
      </c>
    </row>
    <row r="909" spans="2:4">
      <c r="B909">
        <f t="shared" si="30"/>
        <v>905</v>
      </c>
      <c r="C909">
        <v>0.97397599999999995</v>
      </c>
      <c r="D909">
        <f t="shared" si="29"/>
        <v>0.97499999999999998</v>
      </c>
    </row>
    <row r="910" spans="2:4">
      <c r="B910">
        <f t="shared" si="30"/>
        <v>906</v>
      </c>
      <c r="C910">
        <v>0.9738</v>
      </c>
      <c r="D910">
        <f t="shared" si="29"/>
        <v>0.97499999999999998</v>
      </c>
    </row>
    <row r="911" spans="2:4">
      <c r="B911">
        <f t="shared" si="30"/>
        <v>907</v>
      </c>
      <c r="C911">
        <v>0.97375699999999998</v>
      </c>
      <c r="D911">
        <f t="shared" si="29"/>
        <v>0.97499999999999998</v>
      </c>
    </row>
    <row r="912" spans="2:4">
      <c r="B912">
        <f t="shared" si="30"/>
        <v>908</v>
      </c>
      <c r="C912">
        <v>0.97370000000000001</v>
      </c>
      <c r="D912">
        <f t="shared" si="29"/>
        <v>0.97499999999999998</v>
      </c>
    </row>
    <row r="913" spans="2:4">
      <c r="B913">
        <f t="shared" si="30"/>
        <v>909</v>
      </c>
      <c r="C913">
        <v>0.97362599999999999</v>
      </c>
      <c r="D913">
        <f t="shared" si="29"/>
        <v>0.97499999999999998</v>
      </c>
    </row>
    <row r="914" spans="2:4">
      <c r="B914">
        <f t="shared" si="30"/>
        <v>910</v>
      </c>
      <c r="C914">
        <v>0.97351050000000006</v>
      </c>
      <c r="D914">
        <f t="shared" si="29"/>
        <v>0.97499999999999998</v>
      </c>
    </row>
    <row r="915" spans="2:4">
      <c r="B915">
        <f t="shared" si="30"/>
        <v>911</v>
      </c>
      <c r="C915">
        <v>0.97319499999999992</v>
      </c>
      <c r="D915">
        <f t="shared" si="29"/>
        <v>0.97499999999999998</v>
      </c>
    </row>
    <row r="916" spans="2:4">
      <c r="B916">
        <f t="shared" si="30"/>
        <v>912</v>
      </c>
      <c r="C916">
        <v>0.97299749999999996</v>
      </c>
      <c r="D916">
        <f t="shared" si="29"/>
        <v>0.97499999999999998</v>
      </c>
    </row>
    <row r="917" spans="2:4">
      <c r="B917">
        <f t="shared" si="30"/>
        <v>913</v>
      </c>
      <c r="C917">
        <v>0.97256399999999998</v>
      </c>
      <c r="D917">
        <f t="shared" si="29"/>
        <v>0.97499999999999998</v>
      </c>
    </row>
    <row r="918" spans="2:4">
      <c r="B918">
        <f t="shared" si="30"/>
        <v>914</v>
      </c>
      <c r="C918">
        <v>0.97244850000000005</v>
      </c>
      <c r="D918">
        <f t="shared" si="29"/>
        <v>0.97</v>
      </c>
    </row>
    <row r="919" spans="2:4">
      <c r="B919">
        <f t="shared" si="30"/>
        <v>915</v>
      </c>
      <c r="C919">
        <v>0.972333</v>
      </c>
      <c r="D919">
        <f t="shared" si="29"/>
        <v>0.97</v>
      </c>
    </row>
    <row r="920" spans="2:4">
      <c r="B920">
        <f t="shared" si="30"/>
        <v>916</v>
      </c>
      <c r="C920">
        <v>0.97221749999999996</v>
      </c>
      <c r="D920">
        <f t="shared" si="29"/>
        <v>0.97</v>
      </c>
    </row>
    <row r="921" spans="2:4">
      <c r="B921">
        <f t="shared" si="30"/>
        <v>917</v>
      </c>
      <c r="C921">
        <v>0.97210199999999991</v>
      </c>
      <c r="D921">
        <f t="shared" si="29"/>
        <v>0.97</v>
      </c>
    </row>
    <row r="922" spans="2:4">
      <c r="B922">
        <f t="shared" si="30"/>
        <v>918</v>
      </c>
      <c r="C922">
        <v>0.97195949999999998</v>
      </c>
      <c r="D922">
        <f t="shared" si="29"/>
        <v>0.97</v>
      </c>
    </row>
    <row r="923" spans="2:4">
      <c r="B923">
        <f t="shared" si="30"/>
        <v>919</v>
      </c>
      <c r="C923">
        <v>0.97170000000000001</v>
      </c>
      <c r="D923">
        <f t="shared" si="29"/>
        <v>0.97</v>
      </c>
    </row>
    <row r="924" spans="2:4">
      <c r="B924">
        <f t="shared" si="30"/>
        <v>920</v>
      </c>
      <c r="C924">
        <v>0.9715665</v>
      </c>
      <c r="D924">
        <f t="shared" si="29"/>
        <v>0.97</v>
      </c>
    </row>
    <row r="925" spans="2:4">
      <c r="B925">
        <f t="shared" si="30"/>
        <v>921</v>
      </c>
      <c r="C925">
        <v>0.97104000000000001</v>
      </c>
      <c r="D925">
        <f t="shared" si="29"/>
        <v>0.97</v>
      </c>
    </row>
    <row r="926" spans="2:4">
      <c r="B926">
        <f t="shared" si="30"/>
        <v>922</v>
      </c>
      <c r="C926">
        <v>0.97049800000000008</v>
      </c>
      <c r="D926">
        <f t="shared" si="29"/>
        <v>0.97</v>
      </c>
    </row>
    <row r="927" spans="2:4">
      <c r="B927">
        <f t="shared" si="30"/>
        <v>923</v>
      </c>
      <c r="C927">
        <v>0.97012699999999996</v>
      </c>
      <c r="D927">
        <f t="shared" si="29"/>
        <v>0.97</v>
      </c>
    </row>
    <row r="928" spans="2:4">
      <c r="B928">
        <f t="shared" si="30"/>
        <v>924</v>
      </c>
      <c r="C928">
        <v>0.96998699999999993</v>
      </c>
      <c r="D928">
        <f t="shared" si="29"/>
        <v>0.97</v>
      </c>
    </row>
    <row r="929" spans="2:4">
      <c r="B929">
        <f t="shared" si="30"/>
        <v>925</v>
      </c>
      <c r="C929">
        <v>0.9698</v>
      </c>
      <c r="D929">
        <f t="shared" si="29"/>
        <v>0.97</v>
      </c>
    </row>
    <row r="930" spans="2:4">
      <c r="B930">
        <f t="shared" si="30"/>
        <v>926</v>
      </c>
      <c r="C930">
        <v>0.96972499999999995</v>
      </c>
      <c r="D930">
        <f t="shared" si="29"/>
        <v>0.97</v>
      </c>
    </row>
    <row r="931" spans="2:4">
      <c r="B931">
        <f t="shared" si="30"/>
        <v>927</v>
      </c>
      <c r="C931">
        <v>0.96960000000000002</v>
      </c>
      <c r="D931">
        <f t="shared" si="29"/>
        <v>0.97</v>
      </c>
    </row>
    <row r="932" spans="2:4">
      <c r="B932">
        <f t="shared" si="30"/>
        <v>928</v>
      </c>
      <c r="C932">
        <v>0.96918899999999997</v>
      </c>
      <c r="D932">
        <f t="shared" si="29"/>
        <v>0.97</v>
      </c>
    </row>
    <row r="933" spans="2:4">
      <c r="B933">
        <f t="shared" si="30"/>
        <v>929</v>
      </c>
      <c r="C933">
        <v>0.96899999999999997</v>
      </c>
      <c r="D933">
        <f t="shared" si="29"/>
        <v>0.97</v>
      </c>
    </row>
    <row r="934" spans="2:4">
      <c r="B934">
        <f t="shared" si="30"/>
        <v>930</v>
      </c>
      <c r="C934">
        <v>0.96899999999999997</v>
      </c>
      <c r="D934">
        <f t="shared" si="29"/>
        <v>0.97</v>
      </c>
    </row>
    <row r="935" spans="2:4">
      <c r="B935">
        <f t="shared" si="30"/>
        <v>931</v>
      </c>
      <c r="C935">
        <v>0.96868500000000002</v>
      </c>
      <c r="D935">
        <f t="shared" si="29"/>
        <v>0.97</v>
      </c>
    </row>
    <row r="936" spans="2:4">
      <c r="B936">
        <f t="shared" si="30"/>
        <v>932</v>
      </c>
      <c r="C936">
        <v>0.96853900000000004</v>
      </c>
      <c r="D936">
        <f t="shared" si="29"/>
        <v>0.97</v>
      </c>
    </row>
    <row r="937" spans="2:4">
      <c r="B937">
        <f t="shared" si="30"/>
        <v>933</v>
      </c>
      <c r="C937">
        <v>0.96821599999999997</v>
      </c>
      <c r="D937">
        <f t="shared" si="29"/>
        <v>0.97</v>
      </c>
    </row>
    <row r="938" spans="2:4">
      <c r="B938">
        <f t="shared" si="30"/>
        <v>934</v>
      </c>
      <c r="C938">
        <v>0.967754</v>
      </c>
      <c r="D938">
        <f t="shared" si="29"/>
        <v>0.97</v>
      </c>
    </row>
    <row r="939" spans="2:4">
      <c r="B939">
        <f t="shared" si="30"/>
        <v>935</v>
      </c>
      <c r="C939">
        <v>0.96706099999999995</v>
      </c>
      <c r="D939">
        <f t="shared" si="29"/>
        <v>0.96499999999999997</v>
      </c>
    </row>
    <row r="940" spans="2:4">
      <c r="B940">
        <f t="shared" si="30"/>
        <v>936</v>
      </c>
      <c r="C940">
        <v>0.96671499999999999</v>
      </c>
      <c r="D940">
        <f t="shared" si="29"/>
        <v>0.96499999999999997</v>
      </c>
    </row>
    <row r="941" spans="2:4">
      <c r="B941">
        <f t="shared" si="30"/>
        <v>937</v>
      </c>
      <c r="C941">
        <v>0.96597599999999995</v>
      </c>
      <c r="D941">
        <f t="shared" si="29"/>
        <v>0.96499999999999997</v>
      </c>
    </row>
    <row r="942" spans="2:4">
      <c r="B942">
        <f t="shared" si="30"/>
        <v>938</v>
      </c>
      <c r="C942">
        <v>0.96560599999999996</v>
      </c>
      <c r="D942">
        <f t="shared" si="29"/>
        <v>0.96499999999999997</v>
      </c>
    </row>
    <row r="943" spans="2:4">
      <c r="B943">
        <f t="shared" si="30"/>
        <v>939</v>
      </c>
      <c r="C943">
        <v>0.96510499999999999</v>
      </c>
      <c r="D943">
        <f t="shared" si="29"/>
        <v>0.96499999999999997</v>
      </c>
    </row>
    <row r="944" spans="2:4">
      <c r="B944">
        <f t="shared" si="30"/>
        <v>940</v>
      </c>
      <c r="C944">
        <v>0.96425499999999997</v>
      </c>
      <c r="D944">
        <f t="shared" si="29"/>
        <v>0.96499999999999997</v>
      </c>
    </row>
    <row r="945" spans="2:4">
      <c r="B945">
        <f t="shared" si="30"/>
        <v>941</v>
      </c>
      <c r="C945">
        <v>0.96372999999999998</v>
      </c>
      <c r="D945">
        <f t="shared" si="29"/>
        <v>0.96499999999999997</v>
      </c>
    </row>
    <row r="946" spans="2:4">
      <c r="B946">
        <f t="shared" si="30"/>
        <v>942</v>
      </c>
      <c r="C946">
        <v>0.96352899999999997</v>
      </c>
      <c r="D946">
        <f t="shared" si="29"/>
        <v>0.96499999999999997</v>
      </c>
    </row>
    <row r="947" spans="2:4">
      <c r="B947">
        <f t="shared" si="30"/>
        <v>943</v>
      </c>
      <c r="C947">
        <v>0.96289999999999998</v>
      </c>
      <c r="D947">
        <f t="shared" si="29"/>
        <v>0.96499999999999997</v>
      </c>
    </row>
    <row r="948" spans="2:4">
      <c r="B948">
        <f t="shared" si="30"/>
        <v>944</v>
      </c>
      <c r="C948">
        <v>0.96278450000000004</v>
      </c>
      <c r="D948">
        <f t="shared" si="29"/>
        <v>0.96499999999999997</v>
      </c>
    </row>
    <row r="949" spans="2:4">
      <c r="B949">
        <f t="shared" si="30"/>
        <v>945</v>
      </c>
      <c r="C949">
        <v>0.96216800000000002</v>
      </c>
      <c r="D949">
        <f t="shared" si="29"/>
        <v>0.96</v>
      </c>
    </row>
    <row r="950" spans="2:4">
      <c r="B950">
        <f t="shared" si="30"/>
        <v>946</v>
      </c>
      <c r="C950">
        <v>0.96209999999999996</v>
      </c>
      <c r="D950">
        <f t="shared" si="29"/>
        <v>0.96</v>
      </c>
    </row>
    <row r="951" spans="2:4">
      <c r="B951">
        <f t="shared" si="30"/>
        <v>947</v>
      </c>
      <c r="C951">
        <v>0.961974</v>
      </c>
      <c r="D951">
        <f t="shared" si="29"/>
        <v>0.96</v>
      </c>
    </row>
    <row r="952" spans="2:4">
      <c r="B952">
        <f t="shared" si="30"/>
        <v>948</v>
      </c>
      <c r="C952">
        <v>0.96189999999999998</v>
      </c>
      <c r="D952">
        <f t="shared" si="29"/>
        <v>0.96</v>
      </c>
    </row>
    <row r="953" spans="2:4">
      <c r="B953">
        <f t="shared" si="30"/>
        <v>949</v>
      </c>
      <c r="C953">
        <v>0.96152400000000005</v>
      </c>
      <c r="D953">
        <f t="shared" si="29"/>
        <v>0.96</v>
      </c>
    </row>
    <row r="954" spans="2:4">
      <c r="B954">
        <f t="shared" si="30"/>
        <v>950</v>
      </c>
      <c r="C954">
        <v>0.96145250000000004</v>
      </c>
      <c r="D954">
        <f t="shared" si="29"/>
        <v>0.96</v>
      </c>
    </row>
    <row r="955" spans="2:4">
      <c r="B955">
        <f t="shared" si="30"/>
        <v>951</v>
      </c>
      <c r="C955">
        <v>0.96099999999999997</v>
      </c>
      <c r="D955">
        <f t="shared" si="29"/>
        <v>0.96</v>
      </c>
    </row>
    <row r="956" spans="2:4">
      <c r="B956">
        <f t="shared" si="30"/>
        <v>952</v>
      </c>
      <c r="C956">
        <v>0.96091899999999997</v>
      </c>
      <c r="D956">
        <f t="shared" si="29"/>
        <v>0.96</v>
      </c>
    </row>
    <row r="957" spans="2:4">
      <c r="B957">
        <f t="shared" si="30"/>
        <v>953</v>
      </c>
      <c r="C957">
        <v>0.96068799999999999</v>
      </c>
      <c r="D957">
        <f t="shared" si="29"/>
        <v>0.96</v>
      </c>
    </row>
    <row r="958" spans="2:4">
      <c r="B958">
        <f t="shared" si="30"/>
        <v>954</v>
      </c>
      <c r="C958">
        <v>0.960171</v>
      </c>
      <c r="D958">
        <f t="shared" si="29"/>
        <v>0.96</v>
      </c>
    </row>
    <row r="959" spans="2:4">
      <c r="B959">
        <f t="shared" si="30"/>
        <v>955</v>
      </c>
      <c r="C959">
        <v>0.95982599999999996</v>
      </c>
      <c r="D959">
        <f t="shared" si="29"/>
        <v>0.96</v>
      </c>
    </row>
    <row r="960" spans="2:4">
      <c r="B960">
        <f t="shared" si="30"/>
        <v>956</v>
      </c>
      <c r="C960">
        <v>0.95929249999999999</v>
      </c>
      <c r="D960">
        <f t="shared" si="29"/>
        <v>0.96</v>
      </c>
    </row>
    <row r="961" spans="2:4">
      <c r="B961">
        <f t="shared" si="30"/>
        <v>957</v>
      </c>
      <c r="C961">
        <v>0.95880199999999993</v>
      </c>
      <c r="D961">
        <f t="shared" si="29"/>
        <v>0.96</v>
      </c>
    </row>
    <row r="962" spans="2:4">
      <c r="B962">
        <f t="shared" si="30"/>
        <v>958</v>
      </c>
      <c r="C962">
        <v>0.95786649999999995</v>
      </c>
      <c r="D962">
        <f t="shared" si="29"/>
        <v>0.96</v>
      </c>
    </row>
    <row r="963" spans="2:4">
      <c r="B963">
        <f t="shared" si="30"/>
        <v>959</v>
      </c>
      <c r="C963">
        <v>0.95775100000000002</v>
      </c>
      <c r="D963">
        <f t="shared" si="29"/>
        <v>0.96</v>
      </c>
    </row>
    <row r="964" spans="2:4">
      <c r="B964">
        <f t="shared" si="30"/>
        <v>960</v>
      </c>
      <c r="C964">
        <v>0.95750650000000004</v>
      </c>
      <c r="D964">
        <f t="shared" si="29"/>
        <v>0.96</v>
      </c>
    </row>
    <row r="965" spans="2:4">
      <c r="B965">
        <f t="shared" si="30"/>
        <v>961</v>
      </c>
      <c r="C965">
        <v>0.95724000000000009</v>
      </c>
      <c r="D965">
        <f t="shared" si="29"/>
        <v>0.95499999999999996</v>
      </c>
    </row>
    <row r="966" spans="2:4">
      <c r="B966">
        <f t="shared" si="30"/>
        <v>962</v>
      </c>
      <c r="C966">
        <v>0.957009</v>
      </c>
      <c r="D966">
        <f t="shared" ref="D966:D1005" si="31">ROUND(2*C966,2)/2</f>
        <v>0.95499999999999996</v>
      </c>
    </row>
    <row r="967" spans="2:4">
      <c r="B967">
        <f t="shared" ref="B967:B1005" si="32">B966+1</f>
        <v>963</v>
      </c>
      <c r="C967">
        <v>0.95668900000000001</v>
      </c>
      <c r="D967">
        <f t="shared" si="31"/>
        <v>0.95499999999999996</v>
      </c>
    </row>
    <row r="968" spans="2:4">
      <c r="B968">
        <f t="shared" si="32"/>
        <v>964</v>
      </c>
      <c r="C968">
        <v>0.95644099999999999</v>
      </c>
      <c r="D968">
        <f t="shared" si="31"/>
        <v>0.95499999999999996</v>
      </c>
    </row>
    <row r="969" spans="2:4">
      <c r="B969">
        <f t="shared" si="32"/>
        <v>965</v>
      </c>
      <c r="C969">
        <v>0.95595799999999997</v>
      </c>
      <c r="D969">
        <f t="shared" si="31"/>
        <v>0.95499999999999996</v>
      </c>
    </row>
    <row r="970" spans="2:4">
      <c r="B970">
        <f t="shared" si="32"/>
        <v>966</v>
      </c>
      <c r="C970">
        <v>0.95567000000000002</v>
      </c>
      <c r="D970">
        <f t="shared" si="31"/>
        <v>0.95499999999999996</v>
      </c>
    </row>
    <row r="971" spans="2:4">
      <c r="B971">
        <f t="shared" si="32"/>
        <v>967</v>
      </c>
      <c r="C971">
        <v>0.95528100000000005</v>
      </c>
      <c r="D971">
        <f t="shared" si="31"/>
        <v>0.95499999999999996</v>
      </c>
    </row>
    <row r="972" spans="2:4">
      <c r="B972">
        <f t="shared" si="32"/>
        <v>968</v>
      </c>
      <c r="C972">
        <v>0.95484599999999997</v>
      </c>
      <c r="D972">
        <f t="shared" si="31"/>
        <v>0.95499999999999996</v>
      </c>
    </row>
    <row r="973" spans="2:4">
      <c r="B973">
        <f t="shared" si="32"/>
        <v>969</v>
      </c>
      <c r="C973">
        <v>0.95479199999999997</v>
      </c>
      <c r="D973">
        <f t="shared" si="31"/>
        <v>0.95499999999999996</v>
      </c>
    </row>
    <row r="974" spans="2:4">
      <c r="B974">
        <f t="shared" si="32"/>
        <v>970</v>
      </c>
      <c r="C974">
        <v>0.95448299999999997</v>
      </c>
      <c r="D974">
        <f t="shared" si="31"/>
        <v>0.95499999999999996</v>
      </c>
    </row>
    <row r="975" spans="2:4">
      <c r="B975">
        <f t="shared" si="32"/>
        <v>971</v>
      </c>
      <c r="C975">
        <v>0.95399999999999996</v>
      </c>
      <c r="D975">
        <f t="shared" si="31"/>
        <v>0.95499999999999996</v>
      </c>
    </row>
    <row r="976" spans="2:4">
      <c r="B976">
        <f t="shared" si="32"/>
        <v>972</v>
      </c>
      <c r="C976">
        <v>0.95354549999999993</v>
      </c>
      <c r="D976">
        <f t="shared" si="31"/>
        <v>0.95499999999999996</v>
      </c>
    </row>
    <row r="977" spans="2:4">
      <c r="B977">
        <f t="shared" si="32"/>
        <v>973</v>
      </c>
      <c r="C977">
        <v>0.95250599999999996</v>
      </c>
      <c r="D977">
        <f t="shared" si="31"/>
        <v>0.95499999999999996</v>
      </c>
    </row>
    <row r="978" spans="2:4">
      <c r="B978">
        <f t="shared" si="32"/>
        <v>974</v>
      </c>
      <c r="C978">
        <v>0.95195549999999995</v>
      </c>
      <c r="D978">
        <f t="shared" si="31"/>
        <v>0.95</v>
      </c>
    </row>
    <row r="979" spans="2:4">
      <c r="B979">
        <f t="shared" si="32"/>
        <v>975</v>
      </c>
      <c r="C979">
        <v>0.95102699999999996</v>
      </c>
      <c r="D979">
        <f t="shared" si="31"/>
        <v>0.95</v>
      </c>
    </row>
    <row r="980" spans="2:4">
      <c r="B980">
        <f t="shared" si="32"/>
        <v>976</v>
      </c>
      <c r="C980">
        <v>0.95009999999999994</v>
      </c>
      <c r="D980">
        <f t="shared" si="31"/>
        <v>0.95</v>
      </c>
    </row>
    <row r="981" spans="2:4">
      <c r="B981">
        <f t="shared" si="32"/>
        <v>977</v>
      </c>
      <c r="C981">
        <v>0.94998799999999994</v>
      </c>
      <c r="D981">
        <f t="shared" si="31"/>
        <v>0.95</v>
      </c>
    </row>
    <row r="982" spans="2:4">
      <c r="B982">
        <f t="shared" si="32"/>
        <v>978</v>
      </c>
      <c r="C982">
        <v>0.94913449999999999</v>
      </c>
      <c r="D982">
        <f t="shared" si="31"/>
        <v>0.95</v>
      </c>
    </row>
    <row r="983" spans="2:4">
      <c r="B983">
        <f t="shared" si="32"/>
        <v>979</v>
      </c>
      <c r="C983">
        <v>0.94692500000000002</v>
      </c>
      <c r="D983">
        <f t="shared" si="31"/>
        <v>0.94499999999999995</v>
      </c>
    </row>
    <row r="984" spans="2:4">
      <c r="B984">
        <f t="shared" si="32"/>
        <v>980</v>
      </c>
      <c r="C984">
        <v>0.94426100000000002</v>
      </c>
      <c r="D984">
        <f t="shared" si="31"/>
        <v>0.94499999999999995</v>
      </c>
    </row>
    <row r="985" spans="2:4">
      <c r="B985">
        <f t="shared" si="32"/>
        <v>981</v>
      </c>
      <c r="C985">
        <v>0.94360999999999995</v>
      </c>
      <c r="D985">
        <f t="shared" si="31"/>
        <v>0.94499999999999995</v>
      </c>
    </row>
    <row r="986" spans="2:4">
      <c r="B986">
        <f t="shared" si="32"/>
        <v>982</v>
      </c>
      <c r="C986">
        <v>0.9431505</v>
      </c>
      <c r="D986">
        <f t="shared" si="31"/>
        <v>0.94499999999999995</v>
      </c>
    </row>
    <row r="987" spans="2:4">
      <c r="B987">
        <f t="shared" si="32"/>
        <v>983</v>
      </c>
      <c r="C987">
        <v>0.94192200000000004</v>
      </c>
      <c r="D987">
        <f t="shared" si="31"/>
        <v>0.94</v>
      </c>
    </row>
    <row r="988" spans="2:4">
      <c r="B988">
        <f t="shared" si="32"/>
        <v>984</v>
      </c>
      <c r="C988">
        <v>0.94046350000000001</v>
      </c>
      <c r="D988">
        <f t="shared" si="31"/>
        <v>0.94</v>
      </c>
    </row>
    <row r="989" spans="2:4">
      <c r="B989">
        <f t="shared" si="32"/>
        <v>985</v>
      </c>
      <c r="C989">
        <v>0.94034800000000007</v>
      </c>
      <c r="D989">
        <f t="shared" si="31"/>
        <v>0.94</v>
      </c>
    </row>
    <row r="990" spans="2:4">
      <c r="B990">
        <f t="shared" si="32"/>
        <v>986</v>
      </c>
      <c r="C990">
        <v>0.93874749999999996</v>
      </c>
      <c r="D990">
        <f t="shared" si="31"/>
        <v>0.94</v>
      </c>
    </row>
    <row r="991" spans="2:4">
      <c r="B991">
        <f t="shared" si="32"/>
        <v>987</v>
      </c>
      <c r="C991">
        <v>0.93642300000000001</v>
      </c>
      <c r="D991">
        <f t="shared" si="31"/>
        <v>0.93500000000000005</v>
      </c>
    </row>
    <row r="992" spans="2:4">
      <c r="B992">
        <f t="shared" si="32"/>
        <v>988</v>
      </c>
      <c r="C992">
        <v>0.9328495</v>
      </c>
      <c r="D992">
        <f t="shared" si="31"/>
        <v>0.93500000000000005</v>
      </c>
    </row>
    <row r="993" spans="2:4">
      <c r="B993">
        <f t="shared" si="32"/>
        <v>989</v>
      </c>
      <c r="C993">
        <v>0.93211600000000006</v>
      </c>
      <c r="D993">
        <f t="shared" si="31"/>
        <v>0.93</v>
      </c>
    </row>
    <row r="994" spans="2:4">
      <c r="B994">
        <f t="shared" si="32"/>
        <v>990</v>
      </c>
      <c r="C994">
        <v>0.93151150000000005</v>
      </c>
      <c r="D994">
        <f t="shared" si="31"/>
        <v>0.93</v>
      </c>
    </row>
    <row r="995" spans="2:4">
      <c r="B995">
        <f t="shared" si="32"/>
        <v>991</v>
      </c>
      <c r="C995">
        <v>0.93057999999999996</v>
      </c>
      <c r="D995">
        <f t="shared" si="31"/>
        <v>0.93</v>
      </c>
    </row>
    <row r="996" spans="2:4">
      <c r="B996">
        <f t="shared" si="32"/>
        <v>992</v>
      </c>
      <c r="C996">
        <v>0.92957899999999993</v>
      </c>
      <c r="D996">
        <f t="shared" si="31"/>
        <v>0.93</v>
      </c>
    </row>
    <row r="997" spans="2:4">
      <c r="B997">
        <f t="shared" si="32"/>
        <v>993</v>
      </c>
      <c r="C997">
        <v>0.92440800000000001</v>
      </c>
      <c r="D997">
        <f t="shared" si="31"/>
        <v>0.92500000000000004</v>
      </c>
    </row>
    <row r="998" spans="2:4">
      <c r="B998">
        <f t="shared" si="32"/>
        <v>994</v>
      </c>
      <c r="C998">
        <v>0.92032950000000002</v>
      </c>
      <c r="D998">
        <f t="shared" si="31"/>
        <v>0.92</v>
      </c>
    </row>
    <row r="999" spans="2:4">
      <c r="B999">
        <f t="shared" si="32"/>
        <v>995</v>
      </c>
      <c r="C999">
        <v>0.91582000000000008</v>
      </c>
      <c r="D999">
        <f t="shared" si="31"/>
        <v>0.91500000000000004</v>
      </c>
    </row>
    <row r="1000" spans="2:4">
      <c r="B1000">
        <f t="shared" si="32"/>
        <v>996</v>
      </c>
      <c r="C1000">
        <v>0.91072750000000002</v>
      </c>
      <c r="D1000">
        <f t="shared" si="31"/>
        <v>0.91</v>
      </c>
    </row>
    <row r="1001" spans="2:4">
      <c r="B1001">
        <f t="shared" si="32"/>
        <v>997</v>
      </c>
      <c r="C1001">
        <v>0.90185800000000005</v>
      </c>
      <c r="D1001">
        <f t="shared" si="31"/>
        <v>0.9</v>
      </c>
    </row>
    <row r="1002" spans="2:4">
      <c r="B1002">
        <f t="shared" si="32"/>
        <v>998</v>
      </c>
      <c r="C1002">
        <v>0.88975000000000004</v>
      </c>
      <c r="D1002">
        <f t="shared" si="31"/>
        <v>0.89</v>
      </c>
    </row>
    <row r="1003" spans="2:4">
      <c r="B1003">
        <f t="shared" si="32"/>
        <v>999</v>
      </c>
      <c r="C1003">
        <v>0.88434100000000004</v>
      </c>
      <c r="D1003">
        <f t="shared" si="31"/>
        <v>0.88500000000000001</v>
      </c>
    </row>
    <row r="1004" spans="2:4">
      <c r="B1004">
        <f t="shared" si="32"/>
        <v>1000</v>
      </c>
      <c r="C1004">
        <v>0.85543899999999995</v>
      </c>
      <c r="D1004">
        <f t="shared" si="31"/>
        <v>0.85499999999999998</v>
      </c>
    </row>
    <row r="1005" spans="2:4">
      <c r="B1005">
        <f t="shared" si="32"/>
        <v>1001</v>
      </c>
      <c r="C1005">
        <v>0.81799999999999995</v>
      </c>
      <c r="D1005">
        <f t="shared" si="31"/>
        <v>0.82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model</vt:lpstr>
      <vt:lpstr>data</vt:lpstr>
      <vt:lpstr>historicalreturnchart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Marcus Ono</dc:creator>
  <cp:lastModifiedBy>Marcus Ono</cp:lastModifiedBy>
  <dcterms:created xsi:type="dcterms:W3CDTF">2022-03-01T02:54:08Z</dcterms:created>
  <dcterms:modified xsi:type="dcterms:W3CDTF">2022-03-05T04:47:38Z</dcterms:modified>
</cp:coreProperties>
</file>